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H:\MENTES!!!!!\Easeus 28 21_13\VERBATIM HD(E)\Elveszett fájlok\#2 Elveszett partíció(FAT)\Információk\Honlapok\REACH\"/>
    </mc:Choice>
  </mc:AlternateContent>
  <xr:revisionPtr revIDLastSave="0" documentId="13_ncr:1_{939480FA-5392-4970-98AB-BC946982E037}" xr6:coauthVersionLast="46" xr6:coauthVersionMax="46" xr10:uidLastSave="{00000000-0000-0000-0000-000000000000}"/>
  <bookViews>
    <workbookView xWindow="-19320" yWindow="795" windowWidth="19440" windowHeight="15000" tabRatio="874" xr2:uid="{00000000-000D-0000-FFFF-FFFF00000000}"/>
  </bookViews>
  <sheets>
    <sheet name="Útmutató" sheetId="1" r:id="rId1"/>
    <sheet name="Adatbeírás helye" sheetId="2" r:id="rId2"/>
    <sheet name="Eredmény veszélybesorolás" sheetId="3" r:id="rId3"/>
    <sheet name=" Adatbázis új anyagok helye" sheetId="7" r:id="rId4"/>
    <sheet name="H és P mondat" sheetId="4" r:id="rId5"/>
    <sheet name="H_-_mondatok" sheetId="5" r:id="rId6"/>
    <sheet name="P_-_mondatok" sheetId="6" r:id="rId7"/>
    <sheet name="segédtáblázatok" sheetId="8" r:id="rId8"/>
    <sheet name="illék. szénhidr. osztályozása" sheetId="9" r:id="rId9"/>
    <sheet name="5-2020 anyagai" sheetId="10" r:id="rId10"/>
    <sheet name="PIC lista" sheetId="11" r:id="rId11"/>
    <sheet name="jelöltlista" sheetId="12" r:id="rId12"/>
    <sheet name="harmonizált osztályozások" sheetId="13" r:id="rId13"/>
    <sheet name="REACH engedélyköteles" sheetId="16" r:id="rId14"/>
    <sheet name="Korlátozás" sheetId="15" r:id="rId15"/>
    <sheet name="Sevesoban megnevezve" sheetId="14" r:id="rId16"/>
  </sheets>
  <definedNames>
    <definedName name="_xlnm._FilterDatabase" localSheetId="3" hidden="1">' Adatbázis új anyagok helye'!$A$1:$AT$746</definedName>
    <definedName name="_xlnm.Print_Area" localSheetId="0">Útmutató!$A$2:$D$33</definedName>
    <definedName name="Print_Area_0" localSheetId="0">Útmutató!$A$2:$D$33</definedName>
    <definedName name="Print_Area_0_0" localSheetId="0">Útmutató!$A$2:$D$33</definedName>
    <definedName name="Print_Area_0_0_0" localSheetId="0">Útmutató!$A$2:$D$33</definedName>
    <definedName name="Print_Area_0_0_0_0" localSheetId="0">Útmutató!$A$2:$D$33</definedName>
    <definedName name="Print_Area_0_0_0_0_0" localSheetId="0">Útmutató!$A$2:$D$33</definedName>
    <definedName name="Print_Area_0_0_0_0_0_0" localSheetId="0">Útmutató!$A$2:$D$33</definedName>
    <definedName name="Print_Area_0_0_0_0_0_0_0" localSheetId="0">Útmutató!$A$2:$D$33</definedName>
    <definedName name="Print_Area_0_0_0_0_0_0_0_0" localSheetId="0">Útmutató!$A$2:$D$33</definedName>
    <definedName name="Print_Area_0_0_0_0_0_0_0_0_0" localSheetId="0">Útmutató!$A$2:$D$33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50" i="7" l="1"/>
  <c r="W750" i="7"/>
  <c r="Y750" i="7"/>
  <c r="Z750" i="7"/>
  <c r="AA750" i="7"/>
  <c r="AB750" i="7"/>
  <c r="AC750" i="7"/>
  <c r="AD750" i="7"/>
  <c r="AE750" i="7"/>
  <c r="AG750" i="7"/>
  <c r="AH750" i="7"/>
  <c r="AI750" i="7"/>
  <c r="V72" i="7"/>
  <c r="W72" i="7"/>
  <c r="X72" i="7"/>
  <c r="Y72" i="7"/>
  <c r="Z72" i="7"/>
  <c r="AA72" i="7"/>
  <c r="AB72" i="7"/>
  <c r="AC72" i="7"/>
  <c r="AD72" i="7"/>
  <c r="AE72" i="7"/>
  <c r="AF72" i="7"/>
  <c r="AG72" i="7"/>
  <c r="AH72" i="7"/>
  <c r="AI72" i="7"/>
  <c r="AI749" i="7" l="1"/>
  <c r="AH749" i="7"/>
  <c r="AG749" i="7"/>
  <c r="AF749" i="7"/>
  <c r="AE749" i="7"/>
  <c r="AD749" i="7"/>
  <c r="AC749" i="7"/>
  <c r="AB749" i="7"/>
  <c r="AA749" i="7"/>
  <c r="Z749" i="7"/>
  <c r="Y749" i="7"/>
  <c r="X749" i="7"/>
  <c r="W749" i="7"/>
  <c r="V749" i="7"/>
  <c r="AI748" i="7"/>
  <c r="AH748" i="7"/>
  <c r="AG748" i="7"/>
  <c r="AF748" i="7"/>
  <c r="AE748" i="7"/>
  <c r="AD748" i="7"/>
  <c r="AC748" i="7"/>
  <c r="AB748" i="7"/>
  <c r="AA748" i="7"/>
  <c r="Z748" i="7"/>
  <c r="Y748" i="7"/>
  <c r="X748" i="7"/>
  <c r="W748" i="7"/>
  <c r="V748" i="7"/>
  <c r="AI590" i="7"/>
  <c r="AH590" i="7"/>
  <c r="AE590" i="7"/>
  <c r="AD590" i="7"/>
  <c r="AC590" i="7"/>
  <c r="AB590" i="7"/>
  <c r="AA590" i="7"/>
  <c r="Z590" i="7"/>
  <c r="Y590" i="7"/>
  <c r="X590" i="7"/>
  <c r="W590" i="7"/>
  <c r="V590" i="7"/>
  <c r="AI561" i="7"/>
  <c r="AH561" i="7"/>
  <c r="AG561" i="7"/>
  <c r="AF561" i="7"/>
  <c r="AE561" i="7"/>
  <c r="AD561" i="7"/>
  <c r="AC561" i="7"/>
  <c r="AB561" i="7"/>
  <c r="AA561" i="7"/>
  <c r="Z561" i="7"/>
  <c r="Y561" i="7"/>
  <c r="X561" i="7"/>
  <c r="W561" i="7"/>
  <c r="V561" i="7"/>
  <c r="V325" i="7"/>
  <c r="W325" i="7"/>
  <c r="X325" i="7"/>
  <c r="Y325" i="7"/>
  <c r="Z325" i="7"/>
  <c r="AA325" i="7"/>
  <c r="AB325" i="7"/>
  <c r="AC325" i="7"/>
  <c r="AD325" i="7"/>
  <c r="AE325" i="7"/>
  <c r="AF325" i="7"/>
  <c r="AG325" i="7"/>
  <c r="AH325" i="7"/>
  <c r="AI325" i="7"/>
  <c r="AI324" i="7"/>
  <c r="AH324" i="7"/>
  <c r="AG324" i="7"/>
  <c r="AF324" i="7"/>
  <c r="AE324" i="7"/>
  <c r="AD324" i="7"/>
  <c r="AC324" i="7"/>
  <c r="AB324" i="7"/>
  <c r="AA324" i="7"/>
  <c r="Z324" i="7"/>
  <c r="Y324" i="7"/>
  <c r="X324" i="7"/>
  <c r="W324" i="7"/>
  <c r="V324" i="7"/>
  <c r="V83" i="7" l="1"/>
  <c r="W83" i="7"/>
  <c r="X83" i="7"/>
  <c r="Y83" i="7"/>
  <c r="Z83" i="7"/>
  <c r="AA83" i="7"/>
  <c r="AB83" i="7"/>
  <c r="AC83" i="7"/>
  <c r="AD83" i="7"/>
  <c r="AE83" i="7"/>
  <c r="AF83" i="7"/>
  <c r="AG83" i="7"/>
  <c r="AH83" i="7"/>
  <c r="AI83" i="7"/>
  <c r="V84" i="7"/>
  <c r="W84" i="7"/>
  <c r="X84" i="7"/>
  <c r="Y84" i="7"/>
  <c r="Z84" i="7"/>
  <c r="AA84" i="7"/>
  <c r="AB84" i="7"/>
  <c r="AC84" i="7"/>
  <c r="AD84" i="7"/>
  <c r="AE84" i="7"/>
  <c r="AF84" i="7"/>
  <c r="AG84" i="7"/>
  <c r="AH84" i="7"/>
  <c r="AI84" i="7"/>
  <c r="V85" i="7"/>
  <c r="W85" i="7"/>
  <c r="X85" i="7"/>
  <c r="Y85" i="7"/>
  <c r="Z85" i="7"/>
  <c r="AA85" i="7"/>
  <c r="AB85" i="7"/>
  <c r="AC85" i="7"/>
  <c r="AD85" i="7"/>
  <c r="AE85" i="7"/>
  <c r="AF85" i="7"/>
  <c r="AG85" i="7"/>
  <c r="AH85" i="7"/>
  <c r="AI85" i="7"/>
  <c r="V86" i="7"/>
  <c r="W86" i="7"/>
  <c r="X86" i="7"/>
  <c r="Y86" i="7"/>
  <c r="Z86" i="7"/>
  <c r="AA86" i="7"/>
  <c r="AB86" i="7"/>
  <c r="AC86" i="7"/>
  <c r="AD86" i="7"/>
  <c r="AE86" i="7"/>
  <c r="AF86" i="7"/>
  <c r="AG86" i="7"/>
  <c r="AH86" i="7"/>
  <c r="AI86" i="7"/>
  <c r="V87" i="7"/>
  <c r="W87" i="7"/>
  <c r="X87" i="7"/>
  <c r="Y87" i="7"/>
  <c r="Z87" i="7"/>
  <c r="AA87" i="7"/>
  <c r="AB87" i="7"/>
  <c r="AC87" i="7"/>
  <c r="AD87" i="7"/>
  <c r="AE87" i="7"/>
  <c r="AF87" i="7"/>
  <c r="AG87" i="7"/>
  <c r="AH87" i="7"/>
  <c r="AI87" i="7"/>
  <c r="AI181" i="7"/>
  <c r="AH181" i="7"/>
  <c r="AG181" i="7"/>
  <c r="AF181" i="7"/>
  <c r="AE181" i="7"/>
  <c r="AD181" i="7"/>
  <c r="AC181" i="7"/>
  <c r="AB181" i="7"/>
  <c r="AA181" i="7"/>
  <c r="Z181" i="7"/>
  <c r="Y181" i="7"/>
  <c r="X181" i="7"/>
  <c r="W181" i="7"/>
  <c r="V181" i="7"/>
  <c r="AI747" i="7"/>
  <c r="AH747" i="7"/>
  <c r="AG747" i="7"/>
  <c r="AF747" i="7"/>
  <c r="AE747" i="7"/>
  <c r="AD747" i="7"/>
  <c r="AC747" i="7"/>
  <c r="AB747" i="7"/>
  <c r="AA747" i="7"/>
  <c r="Z747" i="7"/>
  <c r="Y747" i="7"/>
  <c r="X747" i="7"/>
  <c r="W747" i="7"/>
  <c r="V747" i="7"/>
  <c r="AI746" i="7"/>
  <c r="AH746" i="7"/>
  <c r="AG746" i="7"/>
  <c r="AF746" i="7"/>
  <c r="AE746" i="7"/>
  <c r="AD746" i="7"/>
  <c r="AC746" i="7"/>
  <c r="AB746" i="7"/>
  <c r="AA746" i="7"/>
  <c r="Z746" i="7"/>
  <c r="Y746" i="7"/>
  <c r="X746" i="7"/>
  <c r="W746" i="7"/>
  <c r="V746" i="7"/>
  <c r="AI745" i="7"/>
  <c r="AH745" i="7"/>
  <c r="AG745" i="7"/>
  <c r="AF745" i="7"/>
  <c r="AE745" i="7"/>
  <c r="AD745" i="7"/>
  <c r="AC745" i="7"/>
  <c r="AB745" i="7"/>
  <c r="AA745" i="7"/>
  <c r="Z745" i="7"/>
  <c r="Y745" i="7"/>
  <c r="X745" i="7"/>
  <c r="W745" i="7"/>
  <c r="V745" i="7"/>
  <c r="AI744" i="7"/>
  <c r="AH744" i="7"/>
  <c r="AG744" i="7"/>
  <c r="AF744" i="7"/>
  <c r="AE744" i="7"/>
  <c r="AD744" i="7"/>
  <c r="AC744" i="7"/>
  <c r="AB744" i="7"/>
  <c r="AA744" i="7"/>
  <c r="Z744" i="7"/>
  <c r="Y744" i="7"/>
  <c r="X744" i="7"/>
  <c r="W744" i="7"/>
  <c r="V744" i="7"/>
  <c r="AI743" i="7"/>
  <c r="AH743" i="7"/>
  <c r="AG743" i="7"/>
  <c r="AF743" i="7"/>
  <c r="AE743" i="7"/>
  <c r="AD743" i="7"/>
  <c r="AC743" i="7"/>
  <c r="AB743" i="7"/>
  <c r="AA743" i="7"/>
  <c r="Z743" i="7"/>
  <c r="Y743" i="7"/>
  <c r="X743" i="7"/>
  <c r="W743" i="7"/>
  <c r="V743" i="7"/>
  <c r="AI742" i="7"/>
  <c r="AH742" i="7"/>
  <c r="AG742" i="7"/>
  <c r="AF742" i="7"/>
  <c r="AE742" i="7"/>
  <c r="AD742" i="7"/>
  <c r="AC742" i="7"/>
  <c r="AB742" i="7"/>
  <c r="AA742" i="7"/>
  <c r="Z742" i="7"/>
  <c r="Y742" i="7"/>
  <c r="X742" i="7"/>
  <c r="W742" i="7"/>
  <c r="V742" i="7"/>
  <c r="AI741" i="7"/>
  <c r="AH741" i="7"/>
  <c r="AG741" i="7"/>
  <c r="AF741" i="7"/>
  <c r="AE741" i="7"/>
  <c r="AD741" i="7"/>
  <c r="AC741" i="7"/>
  <c r="AB741" i="7"/>
  <c r="AA741" i="7"/>
  <c r="Z741" i="7"/>
  <c r="Y741" i="7"/>
  <c r="X741" i="7"/>
  <c r="W741" i="7"/>
  <c r="V741" i="7"/>
  <c r="AI740" i="7"/>
  <c r="AH740" i="7"/>
  <c r="AG740" i="7"/>
  <c r="AF740" i="7"/>
  <c r="AE740" i="7"/>
  <c r="AD740" i="7"/>
  <c r="AC740" i="7"/>
  <c r="AB740" i="7"/>
  <c r="AA740" i="7"/>
  <c r="Z740" i="7"/>
  <c r="Y740" i="7"/>
  <c r="X740" i="7"/>
  <c r="W740" i="7"/>
  <c r="V740" i="7"/>
  <c r="AI739" i="7"/>
  <c r="AH739" i="7"/>
  <c r="AG739" i="7"/>
  <c r="AF739" i="7"/>
  <c r="AE739" i="7"/>
  <c r="AD739" i="7"/>
  <c r="AC739" i="7"/>
  <c r="AB739" i="7"/>
  <c r="AA739" i="7"/>
  <c r="Z739" i="7"/>
  <c r="Y739" i="7"/>
  <c r="X739" i="7"/>
  <c r="W739" i="7"/>
  <c r="V739" i="7"/>
  <c r="AI738" i="7"/>
  <c r="AH738" i="7"/>
  <c r="AG738" i="7"/>
  <c r="AF738" i="7"/>
  <c r="AE738" i="7"/>
  <c r="AD738" i="7"/>
  <c r="AC738" i="7"/>
  <c r="AB738" i="7"/>
  <c r="AA738" i="7"/>
  <c r="Z738" i="7"/>
  <c r="Y738" i="7"/>
  <c r="X738" i="7"/>
  <c r="W738" i="7"/>
  <c r="V738" i="7"/>
  <c r="AI737" i="7"/>
  <c r="AH737" i="7"/>
  <c r="AG737" i="7"/>
  <c r="AF737" i="7"/>
  <c r="AE737" i="7"/>
  <c r="AD737" i="7"/>
  <c r="AC737" i="7"/>
  <c r="AB737" i="7"/>
  <c r="AA737" i="7"/>
  <c r="Z737" i="7"/>
  <c r="Y737" i="7"/>
  <c r="X737" i="7"/>
  <c r="W737" i="7"/>
  <c r="V737" i="7"/>
  <c r="AI736" i="7"/>
  <c r="AH736" i="7"/>
  <c r="AG736" i="7"/>
  <c r="AF736" i="7"/>
  <c r="AE736" i="7"/>
  <c r="AD736" i="7"/>
  <c r="AC736" i="7"/>
  <c r="AB736" i="7"/>
  <c r="AA736" i="7"/>
  <c r="Z736" i="7"/>
  <c r="Y736" i="7"/>
  <c r="X736" i="7"/>
  <c r="W736" i="7"/>
  <c r="V736" i="7"/>
  <c r="AI735" i="7"/>
  <c r="AH735" i="7"/>
  <c r="AG735" i="7"/>
  <c r="AF735" i="7"/>
  <c r="AE735" i="7"/>
  <c r="AD735" i="7"/>
  <c r="AC735" i="7"/>
  <c r="AB735" i="7"/>
  <c r="AA735" i="7"/>
  <c r="Z735" i="7"/>
  <c r="Y735" i="7"/>
  <c r="X735" i="7"/>
  <c r="W735" i="7"/>
  <c r="V735" i="7"/>
  <c r="AI734" i="7"/>
  <c r="AH734" i="7"/>
  <c r="AG734" i="7"/>
  <c r="AF734" i="7"/>
  <c r="AE734" i="7"/>
  <c r="AD734" i="7"/>
  <c r="AC734" i="7"/>
  <c r="AB734" i="7"/>
  <c r="AA734" i="7"/>
  <c r="Z734" i="7"/>
  <c r="Y734" i="7"/>
  <c r="X734" i="7"/>
  <c r="W734" i="7"/>
  <c r="V734" i="7"/>
  <c r="AI733" i="7"/>
  <c r="AH733" i="7"/>
  <c r="AG733" i="7"/>
  <c r="AF733" i="7"/>
  <c r="AE733" i="7"/>
  <c r="AD733" i="7"/>
  <c r="AC733" i="7"/>
  <c r="AB733" i="7"/>
  <c r="AA733" i="7"/>
  <c r="Z733" i="7"/>
  <c r="Y733" i="7"/>
  <c r="X733" i="7"/>
  <c r="W733" i="7"/>
  <c r="V733" i="7"/>
  <c r="AI732" i="7"/>
  <c r="AH732" i="7"/>
  <c r="AG732" i="7"/>
  <c r="AF732" i="7"/>
  <c r="AE732" i="7"/>
  <c r="AD732" i="7"/>
  <c r="AC732" i="7"/>
  <c r="AB732" i="7"/>
  <c r="AA732" i="7"/>
  <c r="Z732" i="7"/>
  <c r="Y732" i="7"/>
  <c r="X732" i="7"/>
  <c r="W732" i="7"/>
  <c r="V732" i="7"/>
  <c r="AI731" i="7"/>
  <c r="AH731" i="7"/>
  <c r="AG731" i="7"/>
  <c r="AF731" i="7"/>
  <c r="AE731" i="7"/>
  <c r="AD731" i="7"/>
  <c r="AC731" i="7"/>
  <c r="AB731" i="7"/>
  <c r="AA731" i="7"/>
  <c r="Z731" i="7"/>
  <c r="Y731" i="7"/>
  <c r="X731" i="7"/>
  <c r="W731" i="7"/>
  <c r="V731" i="7"/>
  <c r="AI730" i="7"/>
  <c r="AH730" i="7"/>
  <c r="AG730" i="7"/>
  <c r="AF730" i="7"/>
  <c r="AE730" i="7"/>
  <c r="AD730" i="7"/>
  <c r="AC730" i="7"/>
  <c r="AB730" i="7"/>
  <c r="AA730" i="7"/>
  <c r="Z730" i="7"/>
  <c r="Y730" i="7"/>
  <c r="X730" i="7"/>
  <c r="W730" i="7"/>
  <c r="V730" i="7"/>
  <c r="AI729" i="7"/>
  <c r="AH729" i="7"/>
  <c r="AG729" i="7"/>
  <c r="AF729" i="7"/>
  <c r="AE729" i="7"/>
  <c r="AD729" i="7"/>
  <c r="AC729" i="7"/>
  <c r="AB729" i="7"/>
  <c r="AA729" i="7"/>
  <c r="Z729" i="7"/>
  <c r="Y729" i="7"/>
  <c r="X729" i="7"/>
  <c r="W729" i="7"/>
  <c r="V729" i="7"/>
  <c r="AI728" i="7"/>
  <c r="AH728" i="7"/>
  <c r="AG728" i="7"/>
  <c r="AF728" i="7"/>
  <c r="AE728" i="7"/>
  <c r="AD728" i="7"/>
  <c r="AC728" i="7"/>
  <c r="AB728" i="7"/>
  <c r="AA728" i="7"/>
  <c r="Z728" i="7"/>
  <c r="Y728" i="7"/>
  <c r="X728" i="7"/>
  <c r="W728" i="7"/>
  <c r="V728" i="7"/>
  <c r="AI727" i="7"/>
  <c r="AH727" i="7"/>
  <c r="AG727" i="7"/>
  <c r="AF727" i="7"/>
  <c r="AE727" i="7"/>
  <c r="AD727" i="7"/>
  <c r="AC727" i="7"/>
  <c r="AB727" i="7"/>
  <c r="AA727" i="7"/>
  <c r="Z727" i="7"/>
  <c r="Y727" i="7"/>
  <c r="X727" i="7"/>
  <c r="W727" i="7"/>
  <c r="V727" i="7"/>
  <c r="AI726" i="7"/>
  <c r="AH726" i="7"/>
  <c r="AG726" i="7"/>
  <c r="AF726" i="7"/>
  <c r="AE726" i="7"/>
  <c r="AD726" i="7"/>
  <c r="AC726" i="7"/>
  <c r="AB726" i="7"/>
  <c r="AA726" i="7"/>
  <c r="Z726" i="7"/>
  <c r="Y726" i="7"/>
  <c r="X726" i="7"/>
  <c r="W726" i="7"/>
  <c r="V726" i="7"/>
  <c r="AI725" i="7"/>
  <c r="AH725" i="7"/>
  <c r="AG725" i="7"/>
  <c r="AF725" i="7"/>
  <c r="AE725" i="7"/>
  <c r="AD725" i="7"/>
  <c r="AC725" i="7"/>
  <c r="AB725" i="7"/>
  <c r="AA725" i="7"/>
  <c r="Z725" i="7"/>
  <c r="Y725" i="7"/>
  <c r="X725" i="7"/>
  <c r="W725" i="7"/>
  <c r="V725" i="7"/>
  <c r="AI724" i="7"/>
  <c r="AH724" i="7"/>
  <c r="AG724" i="7"/>
  <c r="AF724" i="7"/>
  <c r="AE724" i="7"/>
  <c r="AD724" i="7"/>
  <c r="AC724" i="7"/>
  <c r="AB724" i="7"/>
  <c r="AA724" i="7"/>
  <c r="Z724" i="7"/>
  <c r="Y724" i="7"/>
  <c r="X724" i="7"/>
  <c r="W724" i="7"/>
  <c r="V724" i="7"/>
  <c r="AI723" i="7"/>
  <c r="AH723" i="7"/>
  <c r="AG723" i="7"/>
  <c r="AF723" i="7"/>
  <c r="AE723" i="7"/>
  <c r="AD723" i="7"/>
  <c r="AC723" i="7"/>
  <c r="AB723" i="7"/>
  <c r="AA723" i="7"/>
  <c r="Z723" i="7"/>
  <c r="Y723" i="7"/>
  <c r="X723" i="7"/>
  <c r="W723" i="7"/>
  <c r="V723" i="7"/>
  <c r="AI722" i="7"/>
  <c r="AH722" i="7"/>
  <c r="AG722" i="7"/>
  <c r="AF722" i="7"/>
  <c r="AE722" i="7"/>
  <c r="AD722" i="7"/>
  <c r="AC722" i="7"/>
  <c r="AB722" i="7"/>
  <c r="AA722" i="7"/>
  <c r="Z722" i="7"/>
  <c r="Y722" i="7"/>
  <c r="X722" i="7"/>
  <c r="W722" i="7"/>
  <c r="V722" i="7"/>
  <c r="AI721" i="7"/>
  <c r="AH721" i="7"/>
  <c r="AG721" i="7"/>
  <c r="AF721" i="7"/>
  <c r="AE721" i="7"/>
  <c r="AD721" i="7"/>
  <c r="AC721" i="7"/>
  <c r="AB721" i="7"/>
  <c r="AA721" i="7"/>
  <c r="Z721" i="7"/>
  <c r="Y721" i="7"/>
  <c r="X721" i="7"/>
  <c r="W721" i="7"/>
  <c r="V721" i="7"/>
  <c r="AI720" i="7"/>
  <c r="AH720" i="7"/>
  <c r="AG720" i="7"/>
  <c r="AF720" i="7"/>
  <c r="AE720" i="7"/>
  <c r="AD720" i="7"/>
  <c r="AC720" i="7"/>
  <c r="AB720" i="7"/>
  <c r="AA720" i="7"/>
  <c r="Z720" i="7"/>
  <c r="Y720" i="7"/>
  <c r="X720" i="7"/>
  <c r="W720" i="7"/>
  <c r="V720" i="7"/>
  <c r="AI719" i="7"/>
  <c r="AH719" i="7"/>
  <c r="AG719" i="7"/>
  <c r="AF719" i="7"/>
  <c r="AE719" i="7"/>
  <c r="AD719" i="7"/>
  <c r="AC719" i="7"/>
  <c r="AB719" i="7"/>
  <c r="AA719" i="7"/>
  <c r="Z719" i="7"/>
  <c r="Y719" i="7"/>
  <c r="X719" i="7"/>
  <c r="W719" i="7"/>
  <c r="V719" i="7"/>
  <c r="AI718" i="7"/>
  <c r="AH718" i="7"/>
  <c r="AG718" i="7"/>
  <c r="AF718" i="7"/>
  <c r="AE718" i="7"/>
  <c r="AD718" i="7"/>
  <c r="AC718" i="7"/>
  <c r="AB718" i="7"/>
  <c r="AA718" i="7"/>
  <c r="Z718" i="7"/>
  <c r="Y718" i="7"/>
  <c r="X718" i="7"/>
  <c r="W718" i="7"/>
  <c r="V718" i="7"/>
  <c r="AI717" i="7"/>
  <c r="AH717" i="7"/>
  <c r="AG717" i="7"/>
  <c r="AF717" i="7"/>
  <c r="AE717" i="7"/>
  <c r="AD717" i="7"/>
  <c r="AC717" i="7"/>
  <c r="AB717" i="7"/>
  <c r="AA717" i="7"/>
  <c r="Z717" i="7"/>
  <c r="Y717" i="7"/>
  <c r="X717" i="7"/>
  <c r="W717" i="7"/>
  <c r="V717" i="7"/>
  <c r="B23" i="3" l="1"/>
  <c r="B22" i="3"/>
  <c r="B21" i="3"/>
  <c r="B20" i="3"/>
  <c r="B19" i="3"/>
  <c r="B18" i="3"/>
  <c r="B17" i="3"/>
  <c r="A23" i="3"/>
  <c r="A22" i="3"/>
  <c r="A21" i="3"/>
  <c r="A20" i="3"/>
  <c r="A19" i="3"/>
  <c r="A18" i="3"/>
  <c r="A17" i="3"/>
  <c r="A16" i="3"/>
  <c r="B16" i="3"/>
  <c r="B15" i="3"/>
  <c r="B14" i="3"/>
  <c r="B13" i="3"/>
  <c r="B12" i="3"/>
  <c r="B11" i="3"/>
  <c r="B10" i="3"/>
  <c r="B9" i="3"/>
  <c r="B8" i="3"/>
  <c r="B7" i="3"/>
  <c r="B6" i="3"/>
  <c r="A15" i="3"/>
  <c r="A14" i="3"/>
  <c r="A13" i="3"/>
  <c r="A12" i="3"/>
  <c r="A11" i="3"/>
  <c r="A10" i="3"/>
  <c r="A9" i="3"/>
  <c r="A8" i="3"/>
  <c r="A7" i="3"/>
  <c r="A6" i="3"/>
  <c r="AF197" i="7" l="1"/>
  <c r="AG197" i="7"/>
  <c r="AH197" i="7"/>
  <c r="AI197" i="7"/>
  <c r="V196" i="7"/>
  <c r="W196" i="7"/>
  <c r="X196" i="7"/>
  <c r="Y196" i="7"/>
  <c r="Z196" i="7"/>
  <c r="AA196" i="7"/>
  <c r="AB196" i="7"/>
  <c r="AC196" i="7"/>
  <c r="AD196" i="7"/>
  <c r="AE196" i="7"/>
  <c r="V197" i="7"/>
  <c r="W197" i="7"/>
  <c r="X197" i="7"/>
  <c r="Y197" i="7"/>
  <c r="Z197" i="7"/>
  <c r="AA197" i="7"/>
  <c r="AB197" i="7"/>
  <c r="AC197" i="7"/>
  <c r="AD197" i="7"/>
  <c r="AE197" i="7"/>
  <c r="G23" i="2" l="1"/>
  <c r="C6" i="3" s="1"/>
  <c r="E23" i="2"/>
  <c r="V141" i="7" l="1"/>
  <c r="W141" i="7"/>
  <c r="X141" i="7"/>
  <c r="Y141" i="7"/>
  <c r="Z141" i="7"/>
  <c r="AA141" i="7"/>
  <c r="AB141" i="7"/>
  <c r="AC141" i="7"/>
  <c r="AD141" i="7"/>
  <c r="AE141" i="7"/>
  <c r="AF141" i="7"/>
  <c r="AG141" i="7"/>
  <c r="AH141" i="7"/>
  <c r="AI141" i="7"/>
  <c r="AI710" i="7" l="1"/>
  <c r="AH710" i="7"/>
  <c r="AG710" i="7"/>
  <c r="AF710" i="7"/>
  <c r="AE710" i="7"/>
  <c r="AC710" i="7"/>
  <c r="AB710" i="7"/>
  <c r="AA710" i="7"/>
  <c r="Z710" i="7"/>
  <c r="Y710" i="7"/>
  <c r="X710" i="7"/>
  <c r="W710" i="7"/>
  <c r="V710" i="7"/>
  <c r="AI711" i="7"/>
  <c r="AH711" i="7"/>
  <c r="AG711" i="7"/>
  <c r="AF711" i="7"/>
  <c r="AE711" i="7"/>
  <c r="AC711" i="7"/>
  <c r="AB711" i="7"/>
  <c r="AA711" i="7"/>
  <c r="Z711" i="7"/>
  <c r="Y711" i="7"/>
  <c r="X711" i="7"/>
  <c r="W711" i="7"/>
  <c r="V711" i="7"/>
  <c r="V686" i="7" l="1"/>
  <c r="W686" i="7"/>
  <c r="X686" i="7"/>
  <c r="Y686" i="7"/>
  <c r="Z686" i="7"/>
  <c r="AA686" i="7"/>
  <c r="AB686" i="7"/>
  <c r="AC686" i="7"/>
  <c r="AD686" i="7"/>
  <c r="AE686" i="7"/>
  <c r="AF686" i="7"/>
  <c r="AG686" i="7"/>
  <c r="AH686" i="7"/>
  <c r="AI686" i="7"/>
  <c r="V687" i="7"/>
  <c r="W687" i="7"/>
  <c r="X687" i="7"/>
  <c r="Y687" i="7"/>
  <c r="Z687" i="7"/>
  <c r="AA687" i="7"/>
  <c r="AB687" i="7"/>
  <c r="AC687" i="7"/>
  <c r="AD687" i="7"/>
  <c r="AE687" i="7"/>
  <c r="AF687" i="7"/>
  <c r="AG687" i="7"/>
  <c r="AH687" i="7"/>
  <c r="AI687" i="7"/>
  <c r="V688" i="7"/>
  <c r="W688" i="7"/>
  <c r="X688" i="7"/>
  <c r="Y688" i="7"/>
  <c r="Z688" i="7"/>
  <c r="AA688" i="7"/>
  <c r="AB688" i="7"/>
  <c r="AC688" i="7"/>
  <c r="AD688" i="7"/>
  <c r="AE688" i="7"/>
  <c r="AF688" i="7"/>
  <c r="AG688" i="7"/>
  <c r="AH688" i="7"/>
  <c r="AI688" i="7"/>
  <c r="V689" i="7"/>
  <c r="W689" i="7"/>
  <c r="X689" i="7"/>
  <c r="Y689" i="7"/>
  <c r="Z689" i="7"/>
  <c r="AA689" i="7"/>
  <c r="AB689" i="7"/>
  <c r="AC689" i="7"/>
  <c r="AD689" i="7"/>
  <c r="AE689" i="7"/>
  <c r="AF689" i="7"/>
  <c r="AG689" i="7"/>
  <c r="AH689" i="7"/>
  <c r="AI689" i="7"/>
  <c r="V690" i="7"/>
  <c r="W690" i="7"/>
  <c r="X690" i="7"/>
  <c r="Y690" i="7"/>
  <c r="Z690" i="7"/>
  <c r="AA690" i="7"/>
  <c r="AB690" i="7"/>
  <c r="AC690" i="7"/>
  <c r="AD690" i="7"/>
  <c r="AE690" i="7"/>
  <c r="AF690" i="7"/>
  <c r="AG690" i="7"/>
  <c r="AH690" i="7"/>
  <c r="AI690" i="7"/>
  <c r="V691" i="7"/>
  <c r="W691" i="7"/>
  <c r="X691" i="7"/>
  <c r="Y691" i="7"/>
  <c r="Z691" i="7"/>
  <c r="AA691" i="7"/>
  <c r="AB691" i="7"/>
  <c r="AC691" i="7"/>
  <c r="AD691" i="7"/>
  <c r="AE691" i="7"/>
  <c r="AF691" i="7"/>
  <c r="AG691" i="7"/>
  <c r="AH691" i="7"/>
  <c r="AI691" i="7"/>
  <c r="V692" i="7"/>
  <c r="W692" i="7"/>
  <c r="X692" i="7"/>
  <c r="Y692" i="7"/>
  <c r="Z692" i="7"/>
  <c r="AA692" i="7"/>
  <c r="AB692" i="7"/>
  <c r="AC692" i="7"/>
  <c r="AD692" i="7"/>
  <c r="AE692" i="7"/>
  <c r="AF692" i="7"/>
  <c r="AG692" i="7"/>
  <c r="AH692" i="7"/>
  <c r="AI692" i="7"/>
  <c r="V693" i="7"/>
  <c r="W693" i="7"/>
  <c r="X693" i="7"/>
  <c r="Y693" i="7"/>
  <c r="Z693" i="7"/>
  <c r="AA693" i="7"/>
  <c r="AB693" i="7"/>
  <c r="AC693" i="7"/>
  <c r="AD693" i="7"/>
  <c r="AE693" i="7"/>
  <c r="AF693" i="7"/>
  <c r="AG693" i="7"/>
  <c r="AH693" i="7"/>
  <c r="AI693" i="7"/>
  <c r="V694" i="7"/>
  <c r="W694" i="7"/>
  <c r="X694" i="7"/>
  <c r="Y694" i="7"/>
  <c r="Z694" i="7"/>
  <c r="AA694" i="7"/>
  <c r="AB694" i="7"/>
  <c r="AC694" i="7"/>
  <c r="AD694" i="7"/>
  <c r="AE694" i="7"/>
  <c r="AF694" i="7"/>
  <c r="AG694" i="7"/>
  <c r="AH694" i="7"/>
  <c r="AI694" i="7"/>
  <c r="V695" i="7"/>
  <c r="W695" i="7"/>
  <c r="X695" i="7"/>
  <c r="Y695" i="7"/>
  <c r="Z695" i="7"/>
  <c r="AA695" i="7"/>
  <c r="AB695" i="7"/>
  <c r="AC695" i="7"/>
  <c r="AD695" i="7"/>
  <c r="AE695" i="7"/>
  <c r="AF695" i="7"/>
  <c r="AG695" i="7"/>
  <c r="AH695" i="7"/>
  <c r="AI695" i="7"/>
  <c r="V696" i="7"/>
  <c r="W696" i="7"/>
  <c r="X696" i="7"/>
  <c r="Y696" i="7"/>
  <c r="Z696" i="7"/>
  <c r="AA696" i="7"/>
  <c r="AB696" i="7"/>
  <c r="AC696" i="7"/>
  <c r="AD696" i="7"/>
  <c r="AE696" i="7"/>
  <c r="AF696" i="7"/>
  <c r="AG696" i="7"/>
  <c r="AH696" i="7"/>
  <c r="AI696" i="7"/>
  <c r="V697" i="7"/>
  <c r="W697" i="7"/>
  <c r="X697" i="7"/>
  <c r="Y697" i="7"/>
  <c r="Z697" i="7"/>
  <c r="AA697" i="7"/>
  <c r="AB697" i="7"/>
  <c r="AC697" i="7"/>
  <c r="AD697" i="7"/>
  <c r="AE697" i="7"/>
  <c r="AF697" i="7"/>
  <c r="AG697" i="7"/>
  <c r="AH697" i="7"/>
  <c r="AI697" i="7"/>
  <c r="V698" i="7"/>
  <c r="W698" i="7"/>
  <c r="X698" i="7"/>
  <c r="Y698" i="7"/>
  <c r="Z698" i="7"/>
  <c r="AA698" i="7"/>
  <c r="AB698" i="7"/>
  <c r="AC698" i="7"/>
  <c r="AD698" i="7"/>
  <c r="AE698" i="7"/>
  <c r="AF698" i="7"/>
  <c r="AG698" i="7"/>
  <c r="AH698" i="7"/>
  <c r="AI698" i="7"/>
  <c r="V699" i="7"/>
  <c r="W699" i="7"/>
  <c r="X699" i="7"/>
  <c r="Y699" i="7"/>
  <c r="Z699" i="7"/>
  <c r="AA699" i="7"/>
  <c r="AB699" i="7"/>
  <c r="AC699" i="7"/>
  <c r="AD699" i="7"/>
  <c r="AE699" i="7"/>
  <c r="AF699" i="7"/>
  <c r="AG699" i="7"/>
  <c r="AH699" i="7"/>
  <c r="AI699" i="7"/>
  <c r="V700" i="7"/>
  <c r="W700" i="7"/>
  <c r="X700" i="7"/>
  <c r="Y700" i="7"/>
  <c r="Z700" i="7"/>
  <c r="AA700" i="7"/>
  <c r="AB700" i="7"/>
  <c r="AC700" i="7"/>
  <c r="AD700" i="7"/>
  <c r="AE700" i="7"/>
  <c r="AF700" i="7"/>
  <c r="AG700" i="7"/>
  <c r="AH700" i="7"/>
  <c r="AI700" i="7"/>
  <c r="V701" i="7"/>
  <c r="W701" i="7"/>
  <c r="X701" i="7"/>
  <c r="Y701" i="7"/>
  <c r="Z701" i="7"/>
  <c r="AA701" i="7"/>
  <c r="AB701" i="7"/>
  <c r="AC701" i="7"/>
  <c r="AD701" i="7"/>
  <c r="AE701" i="7"/>
  <c r="AF701" i="7"/>
  <c r="AG701" i="7"/>
  <c r="AH701" i="7"/>
  <c r="AI701" i="7"/>
  <c r="V702" i="7"/>
  <c r="W702" i="7"/>
  <c r="X702" i="7"/>
  <c r="Y702" i="7"/>
  <c r="Z702" i="7"/>
  <c r="AA702" i="7"/>
  <c r="AB702" i="7"/>
  <c r="AC702" i="7"/>
  <c r="AD702" i="7"/>
  <c r="AE702" i="7"/>
  <c r="AF702" i="7"/>
  <c r="AG702" i="7"/>
  <c r="AH702" i="7"/>
  <c r="AI702" i="7"/>
  <c r="V703" i="7"/>
  <c r="W703" i="7"/>
  <c r="X703" i="7"/>
  <c r="Y703" i="7"/>
  <c r="Z703" i="7"/>
  <c r="AA703" i="7"/>
  <c r="AB703" i="7"/>
  <c r="AC703" i="7"/>
  <c r="AD703" i="7"/>
  <c r="AE703" i="7"/>
  <c r="AF703" i="7"/>
  <c r="AG703" i="7"/>
  <c r="AH703" i="7"/>
  <c r="AI703" i="7"/>
  <c r="V704" i="7"/>
  <c r="W704" i="7"/>
  <c r="X704" i="7"/>
  <c r="Y704" i="7"/>
  <c r="Z704" i="7"/>
  <c r="AA704" i="7"/>
  <c r="AB704" i="7"/>
  <c r="AC704" i="7"/>
  <c r="AD704" i="7"/>
  <c r="AE704" i="7"/>
  <c r="AF704" i="7"/>
  <c r="AG704" i="7"/>
  <c r="AH704" i="7"/>
  <c r="AI704" i="7"/>
  <c r="V705" i="7"/>
  <c r="W705" i="7"/>
  <c r="X705" i="7"/>
  <c r="Y705" i="7"/>
  <c r="Z705" i="7"/>
  <c r="AA705" i="7"/>
  <c r="AB705" i="7"/>
  <c r="AC705" i="7"/>
  <c r="AD705" i="7"/>
  <c r="AE705" i="7"/>
  <c r="AF705" i="7"/>
  <c r="AG705" i="7"/>
  <c r="AH705" i="7"/>
  <c r="AI705" i="7"/>
  <c r="V706" i="7"/>
  <c r="W706" i="7"/>
  <c r="X706" i="7"/>
  <c r="Y706" i="7"/>
  <c r="Z706" i="7"/>
  <c r="AA706" i="7"/>
  <c r="AB706" i="7"/>
  <c r="AC706" i="7"/>
  <c r="AD706" i="7"/>
  <c r="AE706" i="7"/>
  <c r="AF706" i="7"/>
  <c r="AG706" i="7"/>
  <c r="AH706" i="7"/>
  <c r="AI706" i="7"/>
  <c r="V707" i="7"/>
  <c r="W707" i="7"/>
  <c r="X707" i="7"/>
  <c r="Y707" i="7"/>
  <c r="Z707" i="7"/>
  <c r="AA707" i="7"/>
  <c r="AB707" i="7"/>
  <c r="AC707" i="7"/>
  <c r="AE707" i="7"/>
  <c r="AF707" i="7"/>
  <c r="AG707" i="7"/>
  <c r="AH707" i="7"/>
  <c r="AI707" i="7"/>
  <c r="V708" i="7"/>
  <c r="W708" i="7"/>
  <c r="X708" i="7"/>
  <c r="Y708" i="7"/>
  <c r="Z708" i="7"/>
  <c r="AA708" i="7"/>
  <c r="AB708" i="7"/>
  <c r="AC708" i="7"/>
  <c r="AD708" i="7"/>
  <c r="AE708" i="7"/>
  <c r="AF708" i="7"/>
  <c r="AG708" i="7"/>
  <c r="AH708" i="7"/>
  <c r="AI708" i="7"/>
  <c r="V709" i="7"/>
  <c r="W709" i="7"/>
  <c r="X709" i="7"/>
  <c r="Y709" i="7"/>
  <c r="Z709" i="7"/>
  <c r="AA709" i="7"/>
  <c r="AB709" i="7"/>
  <c r="AC709" i="7"/>
  <c r="AE709" i="7"/>
  <c r="AF709" i="7"/>
  <c r="AG709" i="7"/>
  <c r="AH709" i="7"/>
  <c r="AI709" i="7"/>
  <c r="V712" i="7"/>
  <c r="W712" i="7"/>
  <c r="X712" i="7"/>
  <c r="Y712" i="7"/>
  <c r="Z712" i="7"/>
  <c r="AA712" i="7"/>
  <c r="AB712" i="7"/>
  <c r="AC712" i="7"/>
  <c r="AD712" i="7"/>
  <c r="AE712" i="7"/>
  <c r="AF712" i="7"/>
  <c r="AG712" i="7"/>
  <c r="AH712" i="7"/>
  <c r="AI712" i="7"/>
  <c r="V713" i="7"/>
  <c r="W713" i="7"/>
  <c r="X713" i="7"/>
  <c r="Y713" i="7"/>
  <c r="Z713" i="7"/>
  <c r="AA713" i="7"/>
  <c r="AB713" i="7"/>
  <c r="AC713" i="7"/>
  <c r="AD713" i="7"/>
  <c r="AE713" i="7"/>
  <c r="AF713" i="7"/>
  <c r="AG713" i="7"/>
  <c r="AH713" i="7"/>
  <c r="AI713" i="7"/>
  <c r="V714" i="7"/>
  <c r="W714" i="7"/>
  <c r="X714" i="7"/>
  <c r="Y714" i="7"/>
  <c r="Z714" i="7"/>
  <c r="AA714" i="7"/>
  <c r="AB714" i="7"/>
  <c r="AC714" i="7"/>
  <c r="AD714" i="7"/>
  <c r="AE714" i="7"/>
  <c r="AF714" i="7"/>
  <c r="AG714" i="7"/>
  <c r="AH714" i="7"/>
  <c r="AI714" i="7"/>
  <c r="V715" i="7"/>
  <c r="W715" i="7"/>
  <c r="X715" i="7"/>
  <c r="Y715" i="7"/>
  <c r="Z715" i="7"/>
  <c r="AA715" i="7"/>
  <c r="AB715" i="7"/>
  <c r="AC715" i="7"/>
  <c r="AD715" i="7"/>
  <c r="AE715" i="7"/>
  <c r="AF715" i="7"/>
  <c r="AG715" i="7"/>
  <c r="AH715" i="7"/>
  <c r="AI715" i="7"/>
  <c r="V716" i="7"/>
  <c r="W716" i="7"/>
  <c r="X716" i="7"/>
  <c r="Y716" i="7"/>
  <c r="Z716" i="7"/>
  <c r="AA716" i="7"/>
  <c r="AB716" i="7"/>
  <c r="AC716" i="7"/>
  <c r="AD716" i="7"/>
  <c r="AE716" i="7"/>
  <c r="AF716" i="7"/>
  <c r="AG716" i="7"/>
  <c r="AH716" i="7"/>
  <c r="AI716" i="7"/>
  <c r="V633" i="7"/>
  <c r="W633" i="7"/>
  <c r="X633" i="7"/>
  <c r="Y633" i="7"/>
  <c r="Z633" i="7"/>
  <c r="AA633" i="7"/>
  <c r="AB633" i="7"/>
  <c r="AC633" i="7"/>
  <c r="AD633" i="7"/>
  <c r="AE633" i="7"/>
  <c r="AF633" i="7"/>
  <c r="AG633" i="7"/>
  <c r="AH633" i="7"/>
  <c r="AI633" i="7"/>
  <c r="V634" i="7"/>
  <c r="W634" i="7"/>
  <c r="X634" i="7"/>
  <c r="Y634" i="7"/>
  <c r="Z634" i="7"/>
  <c r="AA634" i="7"/>
  <c r="AB634" i="7"/>
  <c r="AC634" i="7"/>
  <c r="AD634" i="7"/>
  <c r="AE634" i="7"/>
  <c r="AF634" i="7"/>
  <c r="AG634" i="7"/>
  <c r="AH634" i="7"/>
  <c r="AI634" i="7"/>
  <c r="V635" i="7"/>
  <c r="W635" i="7"/>
  <c r="X635" i="7"/>
  <c r="Y635" i="7"/>
  <c r="Z635" i="7"/>
  <c r="AA635" i="7"/>
  <c r="AB635" i="7"/>
  <c r="AC635" i="7"/>
  <c r="AD635" i="7"/>
  <c r="AE635" i="7"/>
  <c r="AF635" i="7"/>
  <c r="AG635" i="7"/>
  <c r="AH635" i="7"/>
  <c r="AI635" i="7"/>
  <c r="V636" i="7"/>
  <c r="W636" i="7"/>
  <c r="X636" i="7"/>
  <c r="Y636" i="7"/>
  <c r="Z636" i="7"/>
  <c r="AA636" i="7"/>
  <c r="AB636" i="7"/>
  <c r="AC636" i="7"/>
  <c r="AD636" i="7"/>
  <c r="AE636" i="7"/>
  <c r="AF636" i="7"/>
  <c r="AG636" i="7"/>
  <c r="AH636" i="7"/>
  <c r="AI636" i="7"/>
  <c r="V637" i="7"/>
  <c r="W637" i="7"/>
  <c r="X637" i="7"/>
  <c r="Y637" i="7"/>
  <c r="Z637" i="7"/>
  <c r="AA637" i="7"/>
  <c r="AB637" i="7"/>
  <c r="AC637" i="7"/>
  <c r="AD637" i="7"/>
  <c r="AE637" i="7"/>
  <c r="AF637" i="7"/>
  <c r="AG637" i="7"/>
  <c r="AH637" i="7"/>
  <c r="AI637" i="7"/>
  <c r="V657" i="7"/>
  <c r="W657" i="7"/>
  <c r="X657" i="7"/>
  <c r="Y657" i="7"/>
  <c r="Z657" i="7"/>
  <c r="AA657" i="7"/>
  <c r="AB657" i="7"/>
  <c r="AC657" i="7"/>
  <c r="AD657" i="7"/>
  <c r="AE657" i="7"/>
  <c r="AF657" i="7"/>
  <c r="AG657" i="7"/>
  <c r="AH657" i="7"/>
  <c r="AI657" i="7"/>
  <c r="V638" i="7"/>
  <c r="W638" i="7"/>
  <c r="X638" i="7"/>
  <c r="Y638" i="7"/>
  <c r="Z638" i="7"/>
  <c r="AA638" i="7"/>
  <c r="AB638" i="7"/>
  <c r="AC638" i="7"/>
  <c r="AD638" i="7"/>
  <c r="AE638" i="7"/>
  <c r="AF638" i="7"/>
  <c r="AG638" i="7"/>
  <c r="AH638" i="7"/>
  <c r="AI638" i="7"/>
  <c r="V639" i="7"/>
  <c r="W639" i="7"/>
  <c r="X639" i="7"/>
  <c r="Y639" i="7"/>
  <c r="Z639" i="7"/>
  <c r="AA639" i="7"/>
  <c r="AB639" i="7"/>
  <c r="AC639" i="7"/>
  <c r="AD639" i="7"/>
  <c r="AE639" i="7"/>
  <c r="AF639" i="7"/>
  <c r="AG639" i="7"/>
  <c r="AH639" i="7"/>
  <c r="AI639" i="7"/>
  <c r="V640" i="7"/>
  <c r="W640" i="7"/>
  <c r="X640" i="7"/>
  <c r="Y640" i="7"/>
  <c r="Z640" i="7"/>
  <c r="AA640" i="7"/>
  <c r="AB640" i="7"/>
  <c r="AC640" i="7"/>
  <c r="AD640" i="7"/>
  <c r="AE640" i="7"/>
  <c r="AF640" i="7"/>
  <c r="AG640" i="7"/>
  <c r="AH640" i="7"/>
  <c r="AI640" i="7"/>
  <c r="V641" i="7"/>
  <c r="W641" i="7"/>
  <c r="X641" i="7"/>
  <c r="Y641" i="7"/>
  <c r="Z641" i="7"/>
  <c r="AA641" i="7"/>
  <c r="AB641" i="7"/>
  <c r="AC641" i="7"/>
  <c r="AD641" i="7"/>
  <c r="AE641" i="7"/>
  <c r="AF641" i="7"/>
  <c r="AG641" i="7"/>
  <c r="AH641" i="7"/>
  <c r="AI641" i="7"/>
  <c r="V642" i="7"/>
  <c r="W642" i="7"/>
  <c r="X642" i="7"/>
  <c r="Y642" i="7"/>
  <c r="Z642" i="7"/>
  <c r="AA642" i="7"/>
  <c r="AB642" i="7"/>
  <c r="AC642" i="7"/>
  <c r="AD642" i="7"/>
  <c r="AE642" i="7"/>
  <c r="AF642" i="7"/>
  <c r="AG642" i="7"/>
  <c r="AH642" i="7"/>
  <c r="AI642" i="7"/>
  <c r="V643" i="7"/>
  <c r="W643" i="7"/>
  <c r="X643" i="7"/>
  <c r="Y643" i="7"/>
  <c r="Z643" i="7"/>
  <c r="AA643" i="7"/>
  <c r="AB643" i="7"/>
  <c r="AC643" i="7"/>
  <c r="AD643" i="7"/>
  <c r="AE643" i="7"/>
  <c r="AF643" i="7"/>
  <c r="AG643" i="7"/>
  <c r="AH643" i="7"/>
  <c r="AI643" i="7"/>
  <c r="V644" i="7"/>
  <c r="W644" i="7"/>
  <c r="X644" i="7"/>
  <c r="Y644" i="7"/>
  <c r="Z644" i="7"/>
  <c r="AA644" i="7"/>
  <c r="AB644" i="7"/>
  <c r="AC644" i="7"/>
  <c r="AD644" i="7"/>
  <c r="AE644" i="7"/>
  <c r="AF644" i="7"/>
  <c r="AG644" i="7"/>
  <c r="AH644" i="7"/>
  <c r="AI644" i="7"/>
  <c r="V645" i="7"/>
  <c r="W645" i="7"/>
  <c r="X645" i="7"/>
  <c r="Y645" i="7"/>
  <c r="Z645" i="7"/>
  <c r="AA645" i="7"/>
  <c r="AB645" i="7"/>
  <c r="AC645" i="7"/>
  <c r="AD645" i="7"/>
  <c r="AE645" i="7"/>
  <c r="AF645" i="7"/>
  <c r="AG645" i="7"/>
  <c r="AH645" i="7"/>
  <c r="AI645" i="7"/>
  <c r="V646" i="7"/>
  <c r="W646" i="7"/>
  <c r="X646" i="7"/>
  <c r="Y646" i="7"/>
  <c r="Z646" i="7"/>
  <c r="AA646" i="7"/>
  <c r="AB646" i="7"/>
  <c r="AC646" i="7"/>
  <c r="AD646" i="7"/>
  <c r="AE646" i="7"/>
  <c r="AF646" i="7"/>
  <c r="AG646" i="7"/>
  <c r="AH646" i="7"/>
  <c r="AI646" i="7"/>
  <c r="V647" i="7"/>
  <c r="W647" i="7"/>
  <c r="X647" i="7"/>
  <c r="Y647" i="7"/>
  <c r="Z647" i="7"/>
  <c r="AA647" i="7"/>
  <c r="AB647" i="7"/>
  <c r="AC647" i="7"/>
  <c r="AD647" i="7"/>
  <c r="AE647" i="7"/>
  <c r="AF647" i="7"/>
  <c r="AG647" i="7"/>
  <c r="AH647" i="7"/>
  <c r="AI647" i="7"/>
  <c r="V648" i="7"/>
  <c r="W648" i="7"/>
  <c r="X648" i="7"/>
  <c r="Y648" i="7"/>
  <c r="Z648" i="7"/>
  <c r="AA648" i="7"/>
  <c r="AB648" i="7"/>
  <c r="AC648" i="7"/>
  <c r="AD648" i="7"/>
  <c r="AE648" i="7"/>
  <c r="AF648" i="7"/>
  <c r="AG648" i="7"/>
  <c r="AH648" i="7"/>
  <c r="AI648" i="7"/>
  <c r="V649" i="7"/>
  <c r="W649" i="7"/>
  <c r="X649" i="7"/>
  <c r="Y649" i="7"/>
  <c r="Z649" i="7"/>
  <c r="AA649" i="7"/>
  <c r="AB649" i="7"/>
  <c r="AC649" i="7"/>
  <c r="AD649" i="7"/>
  <c r="AE649" i="7"/>
  <c r="AF649" i="7"/>
  <c r="AG649" i="7"/>
  <c r="AH649" i="7"/>
  <c r="AI649" i="7"/>
  <c r="V650" i="7"/>
  <c r="W650" i="7"/>
  <c r="X650" i="7"/>
  <c r="Y650" i="7"/>
  <c r="Z650" i="7"/>
  <c r="AA650" i="7"/>
  <c r="AB650" i="7"/>
  <c r="AC650" i="7"/>
  <c r="AD650" i="7"/>
  <c r="AE650" i="7"/>
  <c r="AF650" i="7"/>
  <c r="AG650" i="7"/>
  <c r="AH650" i="7"/>
  <c r="AI650" i="7"/>
  <c r="V651" i="7"/>
  <c r="W651" i="7"/>
  <c r="X651" i="7"/>
  <c r="Y651" i="7"/>
  <c r="Z651" i="7"/>
  <c r="AA651" i="7"/>
  <c r="AB651" i="7"/>
  <c r="AC651" i="7"/>
  <c r="AD651" i="7"/>
  <c r="AE651" i="7"/>
  <c r="AF651" i="7"/>
  <c r="AG651" i="7"/>
  <c r="AH651" i="7"/>
  <c r="AI651" i="7"/>
  <c r="V652" i="7"/>
  <c r="W652" i="7"/>
  <c r="X652" i="7"/>
  <c r="Y652" i="7"/>
  <c r="Z652" i="7"/>
  <c r="AA652" i="7"/>
  <c r="AB652" i="7"/>
  <c r="AC652" i="7"/>
  <c r="AD652" i="7"/>
  <c r="AE652" i="7"/>
  <c r="AF652" i="7"/>
  <c r="AG652" i="7"/>
  <c r="AH652" i="7"/>
  <c r="AI652" i="7"/>
  <c r="V653" i="7"/>
  <c r="W653" i="7"/>
  <c r="X653" i="7"/>
  <c r="Y653" i="7"/>
  <c r="Z653" i="7"/>
  <c r="AA653" i="7"/>
  <c r="AB653" i="7"/>
  <c r="AC653" i="7"/>
  <c r="AD653" i="7"/>
  <c r="AE653" i="7"/>
  <c r="AF653" i="7"/>
  <c r="AG653" i="7"/>
  <c r="AH653" i="7"/>
  <c r="AI653" i="7"/>
  <c r="V654" i="7"/>
  <c r="W654" i="7"/>
  <c r="X654" i="7"/>
  <c r="Y654" i="7"/>
  <c r="Z654" i="7"/>
  <c r="AA654" i="7"/>
  <c r="AB654" i="7"/>
  <c r="AC654" i="7"/>
  <c r="AD654" i="7"/>
  <c r="AE654" i="7"/>
  <c r="AF654" i="7"/>
  <c r="AG654" i="7"/>
  <c r="AH654" i="7"/>
  <c r="AI654" i="7"/>
  <c r="V655" i="7"/>
  <c r="W655" i="7"/>
  <c r="X655" i="7"/>
  <c r="Y655" i="7"/>
  <c r="Z655" i="7"/>
  <c r="AA655" i="7"/>
  <c r="AB655" i="7"/>
  <c r="AC655" i="7"/>
  <c r="AD655" i="7"/>
  <c r="AE655" i="7"/>
  <c r="AF655" i="7"/>
  <c r="AG655" i="7"/>
  <c r="AH655" i="7"/>
  <c r="AI655" i="7"/>
  <c r="V656" i="7"/>
  <c r="W656" i="7"/>
  <c r="X656" i="7"/>
  <c r="Y656" i="7"/>
  <c r="Z656" i="7"/>
  <c r="AA656" i="7"/>
  <c r="AB656" i="7"/>
  <c r="AC656" i="7"/>
  <c r="AD656" i="7"/>
  <c r="AE656" i="7"/>
  <c r="AF656" i="7"/>
  <c r="AG656" i="7"/>
  <c r="AH656" i="7"/>
  <c r="AI656" i="7"/>
  <c r="V658" i="7"/>
  <c r="W658" i="7"/>
  <c r="X658" i="7"/>
  <c r="Y658" i="7"/>
  <c r="Z658" i="7"/>
  <c r="AA658" i="7"/>
  <c r="AB658" i="7"/>
  <c r="AC658" i="7"/>
  <c r="AD658" i="7"/>
  <c r="AE658" i="7"/>
  <c r="AF658" i="7"/>
  <c r="AG658" i="7"/>
  <c r="AH658" i="7"/>
  <c r="AI658" i="7"/>
  <c r="V659" i="7"/>
  <c r="W659" i="7"/>
  <c r="X659" i="7"/>
  <c r="Y659" i="7"/>
  <c r="Z659" i="7"/>
  <c r="AA659" i="7"/>
  <c r="AB659" i="7"/>
  <c r="AC659" i="7"/>
  <c r="AD659" i="7"/>
  <c r="AE659" i="7"/>
  <c r="AF659" i="7"/>
  <c r="AG659" i="7"/>
  <c r="AH659" i="7"/>
  <c r="AI659" i="7"/>
  <c r="V660" i="7"/>
  <c r="W660" i="7"/>
  <c r="X660" i="7"/>
  <c r="Y660" i="7"/>
  <c r="Z660" i="7"/>
  <c r="AA660" i="7"/>
  <c r="AB660" i="7"/>
  <c r="AC660" i="7"/>
  <c r="AD660" i="7"/>
  <c r="AE660" i="7"/>
  <c r="AF660" i="7"/>
  <c r="AG660" i="7"/>
  <c r="AH660" i="7"/>
  <c r="AI660" i="7"/>
  <c r="V661" i="7"/>
  <c r="W661" i="7"/>
  <c r="X661" i="7"/>
  <c r="Y661" i="7"/>
  <c r="Z661" i="7"/>
  <c r="AA661" i="7"/>
  <c r="AB661" i="7"/>
  <c r="AC661" i="7"/>
  <c r="AD661" i="7"/>
  <c r="AE661" i="7"/>
  <c r="AF661" i="7"/>
  <c r="AG661" i="7"/>
  <c r="AH661" i="7"/>
  <c r="AI661" i="7"/>
  <c r="V662" i="7"/>
  <c r="W662" i="7"/>
  <c r="X662" i="7"/>
  <c r="Y662" i="7"/>
  <c r="Z662" i="7"/>
  <c r="AA662" i="7"/>
  <c r="AB662" i="7"/>
  <c r="AC662" i="7"/>
  <c r="AD662" i="7"/>
  <c r="AE662" i="7"/>
  <c r="AF662" i="7"/>
  <c r="AG662" i="7"/>
  <c r="AH662" i="7"/>
  <c r="AI662" i="7"/>
  <c r="V663" i="7"/>
  <c r="W663" i="7"/>
  <c r="X663" i="7"/>
  <c r="Y663" i="7"/>
  <c r="Z663" i="7"/>
  <c r="AA663" i="7"/>
  <c r="AB663" i="7"/>
  <c r="AC663" i="7"/>
  <c r="AD663" i="7"/>
  <c r="AE663" i="7"/>
  <c r="AF663" i="7"/>
  <c r="AG663" i="7"/>
  <c r="AH663" i="7"/>
  <c r="AI663" i="7"/>
  <c r="V664" i="7"/>
  <c r="W664" i="7"/>
  <c r="X664" i="7"/>
  <c r="Y664" i="7"/>
  <c r="Z664" i="7"/>
  <c r="AA664" i="7"/>
  <c r="AB664" i="7"/>
  <c r="AC664" i="7"/>
  <c r="AD664" i="7"/>
  <c r="AE664" i="7"/>
  <c r="AF664" i="7"/>
  <c r="AG664" i="7"/>
  <c r="AH664" i="7"/>
  <c r="AI664" i="7"/>
  <c r="V665" i="7"/>
  <c r="W665" i="7"/>
  <c r="X665" i="7"/>
  <c r="Y665" i="7"/>
  <c r="Z665" i="7"/>
  <c r="AA665" i="7"/>
  <c r="AB665" i="7"/>
  <c r="AC665" i="7"/>
  <c r="AD665" i="7"/>
  <c r="AE665" i="7"/>
  <c r="AF665" i="7"/>
  <c r="AG665" i="7"/>
  <c r="AH665" i="7"/>
  <c r="AI665" i="7"/>
  <c r="V666" i="7"/>
  <c r="W666" i="7"/>
  <c r="X666" i="7"/>
  <c r="Y666" i="7"/>
  <c r="Z666" i="7"/>
  <c r="AA666" i="7"/>
  <c r="AB666" i="7"/>
  <c r="AC666" i="7"/>
  <c r="AD666" i="7"/>
  <c r="AE666" i="7"/>
  <c r="AF666" i="7"/>
  <c r="AG666" i="7"/>
  <c r="AH666" i="7"/>
  <c r="AI666" i="7"/>
  <c r="V667" i="7"/>
  <c r="W667" i="7"/>
  <c r="X667" i="7"/>
  <c r="Y667" i="7"/>
  <c r="Z667" i="7"/>
  <c r="AA667" i="7"/>
  <c r="AB667" i="7"/>
  <c r="AC667" i="7"/>
  <c r="AD667" i="7"/>
  <c r="AE667" i="7"/>
  <c r="AF667" i="7"/>
  <c r="AG667" i="7"/>
  <c r="AH667" i="7"/>
  <c r="AI667" i="7"/>
  <c r="V668" i="7"/>
  <c r="W668" i="7"/>
  <c r="X668" i="7"/>
  <c r="Y668" i="7"/>
  <c r="Z668" i="7"/>
  <c r="AA668" i="7"/>
  <c r="AB668" i="7"/>
  <c r="AC668" i="7"/>
  <c r="AD668" i="7"/>
  <c r="AE668" i="7"/>
  <c r="AF668" i="7"/>
  <c r="AG668" i="7"/>
  <c r="AH668" i="7"/>
  <c r="AI668" i="7"/>
  <c r="V669" i="7"/>
  <c r="W669" i="7"/>
  <c r="X669" i="7"/>
  <c r="Y669" i="7"/>
  <c r="Z669" i="7"/>
  <c r="AA669" i="7"/>
  <c r="AB669" i="7"/>
  <c r="AC669" i="7"/>
  <c r="AD669" i="7"/>
  <c r="AE669" i="7"/>
  <c r="AF669" i="7"/>
  <c r="AG669" i="7"/>
  <c r="AH669" i="7"/>
  <c r="AI669" i="7"/>
  <c r="V670" i="7"/>
  <c r="W670" i="7"/>
  <c r="X670" i="7"/>
  <c r="Y670" i="7"/>
  <c r="Z670" i="7"/>
  <c r="AA670" i="7"/>
  <c r="AB670" i="7"/>
  <c r="AC670" i="7"/>
  <c r="AD670" i="7"/>
  <c r="AE670" i="7"/>
  <c r="AF670" i="7"/>
  <c r="AG670" i="7"/>
  <c r="AH670" i="7"/>
  <c r="AI670" i="7"/>
  <c r="V671" i="7"/>
  <c r="W671" i="7"/>
  <c r="X671" i="7"/>
  <c r="Y671" i="7"/>
  <c r="Z671" i="7"/>
  <c r="AA671" i="7"/>
  <c r="AB671" i="7"/>
  <c r="AC671" i="7"/>
  <c r="AD671" i="7"/>
  <c r="AE671" i="7"/>
  <c r="AF671" i="7"/>
  <c r="AG671" i="7"/>
  <c r="AH671" i="7"/>
  <c r="AI671" i="7"/>
  <c r="V672" i="7"/>
  <c r="W672" i="7"/>
  <c r="X672" i="7"/>
  <c r="Y672" i="7"/>
  <c r="Z672" i="7"/>
  <c r="AA672" i="7"/>
  <c r="AB672" i="7"/>
  <c r="AC672" i="7"/>
  <c r="AD672" i="7"/>
  <c r="AE672" i="7"/>
  <c r="AF672" i="7"/>
  <c r="AG672" i="7"/>
  <c r="AH672" i="7"/>
  <c r="AI672" i="7"/>
  <c r="V673" i="7"/>
  <c r="W673" i="7"/>
  <c r="X673" i="7"/>
  <c r="Y673" i="7"/>
  <c r="Z673" i="7"/>
  <c r="AA673" i="7"/>
  <c r="AB673" i="7"/>
  <c r="AC673" i="7"/>
  <c r="AD673" i="7"/>
  <c r="AE673" i="7"/>
  <c r="AF673" i="7"/>
  <c r="AG673" i="7"/>
  <c r="AH673" i="7"/>
  <c r="AI673" i="7"/>
  <c r="V674" i="7"/>
  <c r="W674" i="7"/>
  <c r="X674" i="7"/>
  <c r="Y674" i="7"/>
  <c r="Z674" i="7"/>
  <c r="AA674" i="7"/>
  <c r="AB674" i="7"/>
  <c r="AC674" i="7"/>
  <c r="AD674" i="7"/>
  <c r="AE674" i="7"/>
  <c r="AF674" i="7"/>
  <c r="AG674" i="7"/>
  <c r="AH674" i="7"/>
  <c r="AI674" i="7"/>
  <c r="V675" i="7"/>
  <c r="W675" i="7"/>
  <c r="X675" i="7"/>
  <c r="Y675" i="7"/>
  <c r="Z675" i="7"/>
  <c r="AA675" i="7"/>
  <c r="AB675" i="7"/>
  <c r="AC675" i="7"/>
  <c r="AD675" i="7"/>
  <c r="AE675" i="7"/>
  <c r="AF675" i="7"/>
  <c r="AG675" i="7"/>
  <c r="AH675" i="7"/>
  <c r="AI675" i="7"/>
  <c r="V676" i="7"/>
  <c r="W676" i="7"/>
  <c r="X676" i="7"/>
  <c r="Y676" i="7"/>
  <c r="Z676" i="7"/>
  <c r="AA676" i="7"/>
  <c r="AB676" i="7"/>
  <c r="AC676" i="7"/>
  <c r="AD676" i="7"/>
  <c r="AE676" i="7"/>
  <c r="AF676" i="7"/>
  <c r="AG676" i="7"/>
  <c r="AH676" i="7"/>
  <c r="AI676" i="7"/>
  <c r="V677" i="7"/>
  <c r="W677" i="7"/>
  <c r="X677" i="7"/>
  <c r="Y677" i="7"/>
  <c r="Z677" i="7"/>
  <c r="AA677" i="7"/>
  <c r="AB677" i="7"/>
  <c r="AC677" i="7"/>
  <c r="AD677" i="7"/>
  <c r="AE677" i="7"/>
  <c r="AF677" i="7"/>
  <c r="AG677" i="7"/>
  <c r="AH677" i="7"/>
  <c r="AI677" i="7"/>
  <c r="V678" i="7"/>
  <c r="W678" i="7"/>
  <c r="X678" i="7"/>
  <c r="Y678" i="7"/>
  <c r="Z678" i="7"/>
  <c r="AA678" i="7"/>
  <c r="AB678" i="7"/>
  <c r="AC678" i="7"/>
  <c r="AD678" i="7"/>
  <c r="AE678" i="7"/>
  <c r="AF678" i="7"/>
  <c r="AG678" i="7"/>
  <c r="AH678" i="7"/>
  <c r="AI678" i="7"/>
  <c r="V679" i="7"/>
  <c r="W679" i="7"/>
  <c r="X679" i="7"/>
  <c r="Y679" i="7"/>
  <c r="Z679" i="7"/>
  <c r="AA679" i="7"/>
  <c r="AB679" i="7"/>
  <c r="AC679" i="7"/>
  <c r="AD679" i="7"/>
  <c r="AE679" i="7"/>
  <c r="AF679" i="7"/>
  <c r="AG679" i="7"/>
  <c r="AH679" i="7"/>
  <c r="AI679" i="7"/>
  <c r="V680" i="7"/>
  <c r="W680" i="7"/>
  <c r="X680" i="7"/>
  <c r="Y680" i="7"/>
  <c r="Z680" i="7"/>
  <c r="AA680" i="7"/>
  <c r="AB680" i="7"/>
  <c r="AC680" i="7"/>
  <c r="AD680" i="7"/>
  <c r="AE680" i="7"/>
  <c r="AF680" i="7"/>
  <c r="AG680" i="7"/>
  <c r="AH680" i="7"/>
  <c r="AI680" i="7"/>
  <c r="V681" i="7"/>
  <c r="W681" i="7"/>
  <c r="X681" i="7"/>
  <c r="Y681" i="7"/>
  <c r="Z681" i="7"/>
  <c r="AA681" i="7"/>
  <c r="AB681" i="7"/>
  <c r="AC681" i="7"/>
  <c r="AD681" i="7"/>
  <c r="AE681" i="7"/>
  <c r="AF681" i="7"/>
  <c r="AG681" i="7"/>
  <c r="AH681" i="7"/>
  <c r="AI681" i="7"/>
  <c r="V682" i="7"/>
  <c r="W682" i="7"/>
  <c r="X682" i="7"/>
  <c r="Y682" i="7"/>
  <c r="Z682" i="7"/>
  <c r="AA682" i="7"/>
  <c r="AB682" i="7"/>
  <c r="AC682" i="7"/>
  <c r="AD682" i="7"/>
  <c r="AE682" i="7"/>
  <c r="AF682" i="7"/>
  <c r="AG682" i="7"/>
  <c r="AH682" i="7"/>
  <c r="AI682" i="7"/>
  <c r="V683" i="7"/>
  <c r="W683" i="7"/>
  <c r="X683" i="7"/>
  <c r="Y683" i="7"/>
  <c r="Z683" i="7"/>
  <c r="AA683" i="7"/>
  <c r="AB683" i="7"/>
  <c r="AC683" i="7"/>
  <c r="AD683" i="7"/>
  <c r="AE683" i="7"/>
  <c r="AF683" i="7"/>
  <c r="AG683" i="7"/>
  <c r="AH683" i="7"/>
  <c r="AI683" i="7"/>
  <c r="V684" i="7"/>
  <c r="W684" i="7"/>
  <c r="X684" i="7"/>
  <c r="Y684" i="7"/>
  <c r="Z684" i="7"/>
  <c r="AA684" i="7"/>
  <c r="AB684" i="7"/>
  <c r="AC684" i="7"/>
  <c r="AD684" i="7"/>
  <c r="AE684" i="7"/>
  <c r="AF684" i="7"/>
  <c r="AG684" i="7"/>
  <c r="AH684" i="7"/>
  <c r="AI684" i="7"/>
  <c r="V685" i="7"/>
  <c r="W685" i="7"/>
  <c r="X685" i="7"/>
  <c r="Y685" i="7"/>
  <c r="Z685" i="7"/>
  <c r="AA685" i="7"/>
  <c r="AB685" i="7"/>
  <c r="AC685" i="7"/>
  <c r="AD685" i="7"/>
  <c r="AE685" i="7"/>
  <c r="AF685" i="7"/>
  <c r="AG685" i="7"/>
  <c r="AH685" i="7"/>
  <c r="AI685" i="7"/>
  <c r="V508" i="7" l="1"/>
  <c r="W508" i="7"/>
  <c r="X508" i="7"/>
  <c r="Y508" i="7"/>
  <c r="Z508" i="7"/>
  <c r="AA508" i="7"/>
  <c r="AB508" i="7"/>
  <c r="AC508" i="7"/>
  <c r="AD508" i="7"/>
  <c r="AE508" i="7"/>
  <c r="AF508" i="7"/>
  <c r="AG508" i="7"/>
  <c r="AH508" i="7"/>
  <c r="AI508" i="7"/>
  <c r="AI507" i="7"/>
  <c r="AH507" i="7"/>
  <c r="AG507" i="7"/>
  <c r="AF507" i="7"/>
  <c r="AE507" i="7"/>
  <c r="AD507" i="7"/>
  <c r="AC507" i="7"/>
  <c r="AB507" i="7"/>
  <c r="AA507" i="7"/>
  <c r="Z507" i="7"/>
  <c r="Y507" i="7"/>
  <c r="X507" i="7"/>
  <c r="W507" i="7"/>
  <c r="V507" i="7"/>
  <c r="AI506" i="7"/>
  <c r="AG506" i="7"/>
  <c r="AE506" i="7"/>
  <c r="AD506" i="7"/>
  <c r="AC506" i="7"/>
  <c r="AB506" i="7"/>
  <c r="AA506" i="7"/>
  <c r="Z506" i="7"/>
  <c r="Y506" i="7"/>
  <c r="X506" i="7"/>
  <c r="W506" i="7"/>
  <c r="V506" i="7"/>
  <c r="AI505" i="7"/>
  <c r="AG505" i="7"/>
  <c r="AE505" i="7"/>
  <c r="AD505" i="7"/>
  <c r="AC505" i="7"/>
  <c r="AB505" i="7"/>
  <c r="AA505" i="7"/>
  <c r="Z505" i="7"/>
  <c r="Y505" i="7"/>
  <c r="X505" i="7"/>
  <c r="W505" i="7"/>
  <c r="V505" i="7"/>
  <c r="AI504" i="7"/>
  <c r="AG504" i="7"/>
  <c r="AE504" i="7"/>
  <c r="AD504" i="7"/>
  <c r="AC504" i="7"/>
  <c r="AB504" i="7"/>
  <c r="AA504" i="7"/>
  <c r="Z504" i="7"/>
  <c r="Y504" i="7"/>
  <c r="X504" i="7"/>
  <c r="W504" i="7"/>
  <c r="V504" i="7"/>
  <c r="AI503" i="7"/>
  <c r="AG503" i="7"/>
  <c r="AE503" i="7"/>
  <c r="AD503" i="7"/>
  <c r="AC503" i="7"/>
  <c r="AB503" i="7"/>
  <c r="AA503" i="7"/>
  <c r="Z503" i="7"/>
  <c r="Y503" i="7"/>
  <c r="X503" i="7"/>
  <c r="W503" i="7"/>
  <c r="V503" i="7"/>
  <c r="X501" i="7"/>
  <c r="AI501" i="7"/>
  <c r="AE501" i="7"/>
  <c r="AD501" i="7"/>
  <c r="AC501" i="7"/>
  <c r="AB501" i="7"/>
  <c r="AA501" i="7"/>
  <c r="Z501" i="7"/>
  <c r="Y501" i="7"/>
  <c r="W501" i="7"/>
  <c r="V501" i="7"/>
  <c r="AI500" i="7"/>
  <c r="AE500" i="7"/>
  <c r="AD500" i="7"/>
  <c r="AC500" i="7"/>
  <c r="AB500" i="7"/>
  <c r="AA500" i="7"/>
  <c r="Z500" i="7"/>
  <c r="Y500" i="7"/>
  <c r="W500" i="7"/>
  <c r="V500" i="7"/>
  <c r="AI499" i="7"/>
  <c r="AG499" i="7"/>
  <c r="AE499" i="7"/>
  <c r="AD499" i="7"/>
  <c r="AC499" i="7"/>
  <c r="AB499" i="7"/>
  <c r="AA499" i="7"/>
  <c r="Z499" i="7"/>
  <c r="Y499" i="7"/>
  <c r="X499" i="7"/>
  <c r="W499" i="7"/>
  <c r="V499" i="7"/>
  <c r="AI502" i="7"/>
  <c r="AG502" i="7"/>
  <c r="AE502" i="7"/>
  <c r="AD502" i="7"/>
  <c r="AC502" i="7"/>
  <c r="AB502" i="7"/>
  <c r="AA502" i="7"/>
  <c r="Z502" i="7"/>
  <c r="Y502" i="7"/>
  <c r="X502" i="7"/>
  <c r="W502" i="7"/>
  <c r="V502" i="7"/>
  <c r="AI498" i="7"/>
  <c r="AH498" i="7"/>
  <c r="AG498" i="7"/>
  <c r="AF498" i="7"/>
  <c r="AE498" i="7"/>
  <c r="AD498" i="7"/>
  <c r="AC498" i="7"/>
  <c r="AB498" i="7"/>
  <c r="AA498" i="7"/>
  <c r="Z498" i="7"/>
  <c r="Y498" i="7"/>
  <c r="X498" i="7"/>
  <c r="W498" i="7"/>
  <c r="V498" i="7"/>
  <c r="V497" i="7" l="1"/>
  <c r="W497" i="7"/>
  <c r="X497" i="7"/>
  <c r="Y497" i="7"/>
  <c r="Z497" i="7"/>
  <c r="AA497" i="7"/>
  <c r="AB497" i="7"/>
  <c r="AC497" i="7"/>
  <c r="AD497" i="7"/>
  <c r="AE497" i="7"/>
  <c r="AG497" i="7"/>
  <c r="AI497" i="7"/>
  <c r="AI495" i="7" l="1"/>
  <c r="AH495" i="7"/>
  <c r="AG495" i="7"/>
  <c r="AF495" i="7"/>
  <c r="AE495" i="7"/>
  <c r="AD495" i="7"/>
  <c r="AC495" i="7"/>
  <c r="AB495" i="7"/>
  <c r="AA495" i="7"/>
  <c r="Z495" i="7"/>
  <c r="Y495" i="7"/>
  <c r="X495" i="7"/>
  <c r="W495" i="7"/>
  <c r="AI494" i="7"/>
  <c r="AH494" i="7"/>
  <c r="AG494" i="7"/>
  <c r="AF494" i="7"/>
  <c r="AE494" i="7"/>
  <c r="AD494" i="7"/>
  <c r="AC494" i="7"/>
  <c r="AB494" i="7"/>
  <c r="AA494" i="7"/>
  <c r="Z494" i="7"/>
  <c r="Y494" i="7"/>
  <c r="X494" i="7"/>
  <c r="W494" i="7"/>
  <c r="V494" i="7"/>
  <c r="V180" i="7"/>
  <c r="W180" i="7"/>
  <c r="X180" i="7"/>
  <c r="Y180" i="7"/>
  <c r="Z180" i="7"/>
  <c r="AA180" i="7"/>
  <c r="AB180" i="7"/>
  <c r="AC180" i="7"/>
  <c r="AD180" i="7"/>
  <c r="AE180" i="7"/>
  <c r="AF180" i="7"/>
  <c r="AG180" i="7"/>
  <c r="AH180" i="7"/>
  <c r="AI180" i="7"/>
  <c r="AI178" i="7"/>
  <c r="AG178" i="7"/>
  <c r="AE178" i="7"/>
  <c r="AD178" i="7"/>
  <c r="AC178" i="7"/>
  <c r="AB178" i="7"/>
  <c r="AA178" i="7"/>
  <c r="Z178" i="7"/>
  <c r="Y178" i="7"/>
  <c r="X178" i="7"/>
  <c r="W178" i="7"/>
  <c r="V178" i="7"/>
  <c r="AI174" i="7"/>
  <c r="AG174" i="7"/>
  <c r="AE174" i="7"/>
  <c r="AD174" i="7"/>
  <c r="AC174" i="7"/>
  <c r="AB174" i="7"/>
  <c r="AA174" i="7"/>
  <c r="Z174" i="7"/>
  <c r="Y174" i="7"/>
  <c r="X174" i="7"/>
  <c r="W174" i="7"/>
  <c r="V174" i="7"/>
  <c r="AI177" i="7"/>
  <c r="AG177" i="7"/>
  <c r="AE177" i="7"/>
  <c r="AD177" i="7"/>
  <c r="AC177" i="7"/>
  <c r="AB177" i="7"/>
  <c r="AA177" i="7"/>
  <c r="Z177" i="7"/>
  <c r="Y177" i="7"/>
  <c r="X177" i="7"/>
  <c r="W177" i="7"/>
  <c r="V177" i="7"/>
  <c r="AI176" i="7"/>
  <c r="AG176" i="7"/>
  <c r="AE176" i="7"/>
  <c r="AD176" i="7"/>
  <c r="AC176" i="7"/>
  <c r="AB176" i="7"/>
  <c r="AA176" i="7"/>
  <c r="Z176" i="7"/>
  <c r="Y176" i="7"/>
  <c r="X176" i="7"/>
  <c r="W176" i="7"/>
  <c r="V176" i="7"/>
  <c r="AI175" i="7"/>
  <c r="AH175" i="7"/>
  <c r="AG175" i="7"/>
  <c r="AF175" i="7"/>
  <c r="V175" i="7"/>
  <c r="W175" i="7"/>
  <c r="X175" i="7"/>
  <c r="Y175" i="7"/>
  <c r="Z175" i="7"/>
  <c r="AA175" i="7"/>
  <c r="AB175" i="7"/>
  <c r="AC175" i="7"/>
  <c r="AD175" i="7"/>
  <c r="AE175" i="7"/>
  <c r="V173" i="7"/>
  <c r="W173" i="7"/>
  <c r="X173" i="7"/>
  <c r="Y173" i="7"/>
  <c r="Z173" i="7"/>
  <c r="AA173" i="7"/>
  <c r="AB173" i="7"/>
  <c r="AC173" i="7"/>
  <c r="AD173" i="7"/>
  <c r="AE173" i="7"/>
  <c r="AG173" i="7"/>
  <c r="AI173" i="7"/>
  <c r="V179" i="7"/>
  <c r="W179" i="7"/>
  <c r="X179" i="7"/>
  <c r="Y179" i="7"/>
  <c r="Z179" i="7"/>
  <c r="AA179" i="7"/>
  <c r="AB179" i="7"/>
  <c r="AC179" i="7"/>
  <c r="AD179" i="7"/>
  <c r="AE179" i="7"/>
  <c r="AG179" i="7"/>
  <c r="AI179" i="7"/>
  <c r="V628" i="7" l="1"/>
  <c r="W628" i="7"/>
  <c r="X628" i="7"/>
  <c r="Y628" i="7"/>
  <c r="Z628" i="7"/>
  <c r="AA628" i="7"/>
  <c r="AB628" i="7"/>
  <c r="AC628" i="7"/>
  <c r="AD628" i="7"/>
  <c r="AE628" i="7"/>
  <c r="AF628" i="7"/>
  <c r="AG628" i="7"/>
  <c r="AH628" i="7"/>
  <c r="AI628" i="7"/>
  <c r="AI27" i="7" l="1"/>
  <c r="AH27" i="7"/>
  <c r="AG27" i="7"/>
  <c r="AF27" i="7"/>
  <c r="V27" i="7"/>
  <c r="W27" i="7"/>
  <c r="X27" i="7"/>
  <c r="Y27" i="7"/>
  <c r="Z27" i="7"/>
  <c r="AA27" i="7"/>
  <c r="AB27" i="7"/>
  <c r="AC27" i="7"/>
  <c r="AD27" i="7"/>
  <c r="AE27" i="7"/>
  <c r="V583" i="7" l="1"/>
  <c r="W583" i="7"/>
  <c r="X583" i="7"/>
  <c r="Y583" i="7"/>
  <c r="Z583" i="7"/>
  <c r="AA583" i="7"/>
  <c r="AB583" i="7"/>
  <c r="AC583" i="7"/>
  <c r="AD583" i="7"/>
  <c r="AE583" i="7"/>
  <c r="AF583" i="7"/>
  <c r="AG583" i="7"/>
  <c r="AH583" i="7"/>
  <c r="AI583" i="7"/>
  <c r="V629" i="7" l="1"/>
  <c r="W629" i="7"/>
  <c r="X629" i="7"/>
  <c r="Y629" i="7"/>
  <c r="Z629" i="7"/>
  <c r="AA629" i="7"/>
  <c r="AB629" i="7"/>
  <c r="AC629" i="7"/>
  <c r="AD629" i="7"/>
  <c r="AE629" i="7"/>
  <c r="AF629" i="7"/>
  <c r="AG629" i="7"/>
  <c r="AH629" i="7"/>
  <c r="AI629" i="7"/>
  <c r="V630" i="7"/>
  <c r="W630" i="7"/>
  <c r="X630" i="7"/>
  <c r="Y630" i="7"/>
  <c r="Z630" i="7"/>
  <c r="AA630" i="7"/>
  <c r="AB630" i="7"/>
  <c r="AC630" i="7"/>
  <c r="AD630" i="7"/>
  <c r="AE630" i="7"/>
  <c r="AF630" i="7"/>
  <c r="AG630" i="7"/>
  <c r="AH630" i="7"/>
  <c r="AI630" i="7"/>
  <c r="V631" i="7"/>
  <c r="W631" i="7"/>
  <c r="X631" i="7"/>
  <c r="Y631" i="7"/>
  <c r="Z631" i="7"/>
  <c r="AA631" i="7"/>
  <c r="AB631" i="7"/>
  <c r="AC631" i="7"/>
  <c r="AD631" i="7"/>
  <c r="AE631" i="7"/>
  <c r="AF631" i="7"/>
  <c r="AG631" i="7"/>
  <c r="AH631" i="7"/>
  <c r="AI631" i="7"/>
  <c r="V632" i="7"/>
  <c r="W632" i="7"/>
  <c r="X632" i="7"/>
  <c r="Y632" i="7"/>
  <c r="Z632" i="7"/>
  <c r="AA632" i="7"/>
  <c r="AB632" i="7"/>
  <c r="AC632" i="7"/>
  <c r="AD632" i="7"/>
  <c r="AE632" i="7"/>
  <c r="AF632" i="7"/>
  <c r="AG632" i="7"/>
  <c r="AH632" i="7"/>
  <c r="AI632" i="7"/>
  <c r="AE346" i="7" l="1"/>
  <c r="AE348" i="7"/>
  <c r="AE206" i="7"/>
  <c r="AE449" i="7"/>
  <c r="AE142" i="7"/>
  <c r="AE152" i="7"/>
  <c r="AE272" i="7"/>
  <c r="AE384" i="7"/>
  <c r="AE54" i="7"/>
  <c r="AE55" i="7"/>
  <c r="AE230" i="7"/>
  <c r="AE309" i="7"/>
  <c r="AE310" i="7"/>
  <c r="AE350" i="7"/>
  <c r="AE357" i="7"/>
  <c r="AE471" i="7"/>
  <c r="AE530" i="7"/>
  <c r="AE585" i="7"/>
  <c r="AE591" i="7"/>
  <c r="AE601" i="7"/>
  <c r="AE187" i="7"/>
  <c r="AE4" i="7"/>
  <c r="AE37" i="7"/>
  <c r="AE62" i="7"/>
  <c r="AE191" i="7"/>
  <c r="AE217" i="7"/>
  <c r="AE223" i="7"/>
  <c r="AE224" i="7"/>
  <c r="AE228" i="7"/>
  <c r="AE229" i="7"/>
  <c r="AE231" i="7"/>
  <c r="AE233" i="7"/>
  <c r="AE235" i="7"/>
  <c r="AE236" i="7"/>
  <c r="AE249" i="7"/>
  <c r="AE304" i="7"/>
  <c r="AE311" i="7"/>
  <c r="AE312" i="7"/>
  <c r="AE313" i="7"/>
  <c r="AE314" i="7"/>
  <c r="AE316" i="7"/>
  <c r="AE334" i="7"/>
  <c r="AE335" i="7"/>
  <c r="AE340" i="7"/>
  <c r="AE341" i="7"/>
  <c r="AE344" i="7"/>
  <c r="AE347" i="7"/>
  <c r="AE352" i="7"/>
  <c r="AE354" i="7"/>
  <c r="AE355" i="7"/>
  <c r="AE378" i="7"/>
  <c r="AE425" i="7"/>
  <c r="AE426" i="7"/>
  <c r="AE427" i="7"/>
  <c r="AE431" i="7"/>
  <c r="AE432" i="7"/>
  <c r="AE433" i="7"/>
  <c r="AE434" i="7"/>
  <c r="AE437" i="7"/>
  <c r="AE441" i="7"/>
  <c r="AE442" i="7"/>
  <c r="AE443" i="7"/>
  <c r="AE444" i="7"/>
  <c r="AE446" i="7"/>
  <c r="AE448" i="7"/>
  <c r="AE453" i="7"/>
  <c r="AE455" i="7"/>
  <c r="AE461" i="7"/>
  <c r="AE468" i="7"/>
  <c r="AE485" i="7"/>
  <c r="AE487" i="7"/>
  <c r="AE490" i="7"/>
  <c r="AE511" i="7"/>
  <c r="AE512" i="7"/>
  <c r="AE514" i="7"/>
  <c r="AE533" i="7"/>
  <c r="AE538" i="7"/>
  <c r="AE550" i="7"/>
  <c r="AE562" i="7"/>
  <c r="AE563" i="7"/>
  <c r="AE572" i="7"/>
  <c r="AE578" i="7"/>
  <c r="AE581" i="7"/>
  <c r="AE582" i="7"/>
  <c r="AE586" i="7"/>
  <c r="AE587" i="7"/>
  <c r="AE588" i="7"/>
  <c r="AE589" i="7"/>
  <c r="AE592" i="7"/>
  <c r="AE609" i="7"/>
  <c r="AE613" i="7"/>
  <c r="AE619" i="7"/>
  <c r="AE622" i="7"/>
  <c r="AE623" i="7"/>
  <c r="AE218" i="7"/>
  <c r="AE227" i="7"/>
  <c r="AE234" i="7"/>
  <c r="AE237" i="7"/>
  <c r="AE288" i="7"/>
  <c r="AE291" i="7"/>
  <c r="AE422" i="7"/>
  <c r="AE456" i="7"/>
  <c r="AE457" i="7"/>
  <c r="AE458" i="7"/>
  <c r="AE460" i="7"/>
  <c r="AE462" i="7"/>
  <c r="AE463" i="7"/>
  <c r="AE467" i="7"/>
  <c r="AE469" i="7"/>
  <c r="AE470" i="7"/>
  <c r="AE472" i="7"/>
  <c r="AE473" i="7"/>
  <c r="AE474" i="7"/>
  <c r="AE475" i="7"/>
  <c r="AE596" i="7"/>
  <c r="AE3" i="7"/>
  <c r="AE6" i="7"/>
  <c r="AE7" i="7"/>
  <c r="AE8" i="7"/>
  <c r="AE9" i="7"/>
  <c r="AE10" i="7"/>
  <c r="AE11" i="7"/>
  <c r="AE12" i="7"/>
  <c r="AE13" i="7"/>
  <c r="AE14" i="7"/>
  <c r="AE15" i="7"/>
  <c r="AE16" i="7"/>
  <c r="AE17" i="7"/>
  <c r="AE18" i="7"/>
  <c r="AE19" i="7"/>
  <c r="AE20" i="7"/>
  <c r="AE21" i="7"/>
  <c r="AE22" i="7"/>
  <c r="AE23" i="7"/>
  <c r="AE24" i="7"/>
  <c r="AE25" i="7"/>
  <c r="AE26" i="7"/>
  <c r="AE28" i="7"/>
  <c r="AE29" i="7"/>
  <c r="AE30" i="7"/>
  <c r="AE31" i="7"/>
  <c r="AE32" i="7"/>
  <c r="AE33" i="7"/>
  <c r="AE34" i="7"/>
  <c r="AE35" i="7"/>
  <c r="AE36" i="7"/>
  <c r="AE38" i="7"/>
  <c r="AE39" i="7"/>
  <c r="AE40" i="7"/>
  <c r="AE42" i="7"/>
  <c r="AE43" i="7"/>
  <c r="AE44" i="7"/>
  <c r="AE45" i="7"/>
  <c r="AE46" i="7"/>
  <c r="AE47" i="7"/>
  <c r="AE48" i="7"/>
  <c r="AE49" i="7"/>
  <c r="AE50" i="7"/>
  <c r="AE51" i="7"/>
  <c r="AE52" i="7"/>
  <c r="AE53" i="7"/>
  <c r="AE56" i="7"/>
  <c r="AE57" i="7"/>
  <c r="AE58" i="7"/>
  <c r="AE59" i="7"/>
  <c r="AE61" i="7"/>
  <c r="AE63" i="7"/>
  <c r="AE64" i="7"/>
  <c r="AE65" i="7"/>
  <c r="AE66" i="7"/>
  <c r="AE67" i="7"/>
  <c r="AE68" i="7"/>
  <c r="AE69" i="7"/>
  <c r="AE70" i="7"/>
  <c r="AE71" i="7"/>
  <c r="AE73" i="7"/>
  <c r="AE74" i="7"/>
  <c r="AE75" i="7"/>
  <c r="AE76" i="7"/>
  <c r="AE77" i="7"/>
  <c r="AE78" i="7"/>
  <c r="AE79" i="7"/>
  <c r="AE80" i="7"/>
  <c r="AE81" i="7"/>
  <c r="AE82"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20" i="7"/>
  <c r="AE121" i="7"/>
  <c r="AE122" i="7"/>
  <c r="AE123" i="7"/>
  <c r="AE124" i="7"/>
  <c r="AE125" i="7"/>
  <c r="AE126" i="7"/>
  <c r="AE127" i="7"/>
  <c r="AE128" i="7"/>
  <c r="AE129" i="7"/>
  <c r="AE130" i="7"/>
  <c r="AE131" i="7"/>
  <c r="AE132" i="7"/>
  <c r="AE133" i="7"/>
  <c r="AE134" i="7"/>
  <c r="AE135" i="7"/>
  <c r="AE136" i="7"/>
  <c r="AE137" i="7"/>
  <c r="AE138" i="7"/>
  <c r="AE139" i="7"/>
  <c r="AE140" i="7"/>
  <c r="AE143" i="7"/>
  <c r="AE144" i="7"/>
  <c r="AE145" i="7"/>
  <c r="AE146" i="7"/>
  <c r="AE147" i="7"/>
  <c r="AE148" i="7"/>
  <c r="AE149" i="7"/>
  <c r="AE150" i="7"/>
  <c r="AE151" i="7"/>
  <c r="AE153" i="7"/>
  <c r="AE154" i="7"/>
  <c r="AE155" i="7"/>
  <c r="AE156" i="7"/>
  <c r="AE157" i="7"/>
  <c r="AE158" i="7"/>
  <c r="AE159" i="7"/>
  <c r="AE160" i="7"/>
  <c r="AE161" i="7"/>
  <c r="AE162" i="7"/>
  <c r="AE163" i="7"/>
  <c r="AE164" i="7"/>
  <c r="AE165" i="7"/>
  <c r="AE166" i="7"/>
  <c r="AE167" i="7"/>
  <c r="AE168" i="7"/>
  <c r="AE169" i="7"/>
  <c r="AE170" i="7"/>
  <c r="AE171" i="7"/>
  <c r="AE172" i="7"/>
  <c r="AE182" i="7"/>
  <c r="AE183" i="7"/>
  <c r="AE184" i="7"/>
  <c r="AE185" i="7"/>
  <c r="AE186" i="7"/>
  <c r="AE188" i="7"/>
  <c r="AE189" i="7"/>
  <c r="AE190" i="7"/>
  <c r="AE192" i="7"/>
  <c r="AE193" i="7"/>
  <c r="AE194" i="7"/>
  <c r="AE195" i="7"/>
  <c r="AE198" i="7"/>
  <c r="AE199" i="7"/>
  <c r="AE200" i="7"/>
  <c r="AE201" i="7"/>
  <c r="AE202" i="7"/>
  <c r="AE203" i="7"/>
  <c r="AE204" i="7"/>
  <c r="AE205" i="7"/>
  <c r="AE207" i="7"/>
  <c r="AE208" i="7"/>
  <c r="AE209" i="7"/>
  <c r="AE211" i="7"/>
  <c r="AE212" i="7"/>
  <c r="AE213" i="7"/>
  <c r="AE214" i="7"/>
  <c r="AE215" i="7"/>
  <c r="AE216" i="7"/>
  <c r="AE219" i="7"/>
  <c r="AE220" i="7"/>
  <c r="AE221" i="7"/>
  <c r="AE222" i="7"/>
  <c r="AE225" i="7"/>
  <c r="AE226" i="7"/>
  <c r="AE232" i="7"/>
  <c r="AE238" i="7"/>
  <c r="AE239" i="7"/>
  <c r="AE240" i="7"/>
  <c r="AE241" i="7"/>
  <c r="AE242" i="7"/>
  <c r="AE243" i="7"/>
  <c r="AE244" i="7"/>
  <c r="AE245" i="7"/>
  <c r="AE246" i="7"/>
  <c r="AE247" i="7"/>
  <c r="AE248" i="7"/>
  <c r="AE250" i="7"/>
  <c r="AE251" i="7"/>
  <c r="AE252" i="7"/>
  <c r="AE253" i="7"/>
  <c r="AE254" i="7"/>
  <c r="AE255" i="7"/>
  <c r="AE256" i="7"/>
  <c r="AE257" i="7"/>
  <c r="AE258" i="7"/>
  <c r="AE259" i="7"/>
  <c r="AE260" i="7"/>
  <c r="AE261" i="7"/>
  <c r="AE262" i="7"/>
  <c r="AE263" i="7"/>
  <c r="AE264" i="7"/>
  <c r="AE265" i="7"/>
  <c r="AE266" i="7"/>
  <c r="AE267" i="7"/>
  <c r="AE268" i="7"/>
  <c r="AE269" i="7"/>
  <c r="AE270" i="7"/>
  <c r="AE271" i="7"/>
  <c r="AE273" i="7"/>
  <c r="AE274" i="7"/>
  <c r="AE275" i="7"/>
  <c r="AE276" i="7"/>
  <c r="AE277" i="7"/>
  <c r="AE278" i="7"/>
  <c r="AE279" i="7"/>
  <c r="AE280" i="7"/>
  <c r="AE281" i="7"/>
  <c r="AE282" i="7"/>
  <c r="AE283" i="7"/>
  <c r="AE284" i="7"/>
  <c r="AE285" i="7"/>
  <c r="AE286" i="7"/>
  <c r="AE287" i="7"/>
  <c r="AE289" i="7"/>
  <c r="AE290" i="7"/>
  <c r="AE292" i="7"/>
  <c r="AE293" i="7"/>
  <c r="AE294" i="7"/>
  <c r="AE295" i="7"/>
  <c r="AE296" i="7"/>
  <c r="AE297" i="7"/>
  <c r="AE298" i="7"/>
  <c r="AE299" i="7"/>
  <c r="AE300" i="7"/>
  <c r="AE301" i="7"/>
  <c r="AE302" i="7"/>
  <c r="AE303" i="7"/>
  <c r="AE305" i="7"/>
  <c r="AE306" i="7"/>
  <c r="AE318" i="7"/>
  <c r="AE319" i="7"/>
  <c r="AE320" i="7"/>
  <c r="AE321" i="7"/>
  <c r="AE322" i="7"/>
  <c r="AE323" i="7"/>
  <c r="AE326" i="7"/>
  <c r="AE327" i="7"/>
  <c r="AE328" i="7"/>
  <c r="AE329" i="7"/>
  <c r="AE330" i="7"/>
  <c r="AE331" i="7"/>
  <c r="AE332" i="7"/>
  <c r="AE333" i="7"/>
  <c r="AE336" i="7"/>
  <c r="AE342" i="7"/>
  <c r="AE343" i="7"/>
  <c r="AE349" i="7"/>
  <c r="AE351" i="7"/>
  <c r="AE353" i="7"/>
  <c r="AE356" i="7"/>
  <c r="AE358" i="7"/>
  <c r="AE359" i="7"/>
  <c r="AE360" i="7"/>
  <c r="AE361" i="7"/>
  <c r="AE375" i="7"/>
  <c r="AE376" i="7"/>
  <c r="AE377" i="7"/>
  <c r="AE379" i="7"/>
  <c r="AE380" i="7"/>
  <c r="AE381" i="7"/>
  <c r="AE382" i="7"/>
  <c r="AE383"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2" i="7"/>
  <c r="AE413" i="7"/>
  <c r="AE414" i="7"/>
  <c r="AE415" i="7"/>
  <c r="AE416" i="7"/>
  <c r="AE417" i="7"/>
  <c r="AE418" i="7"/>
  <c r="AE419" i="7"/>
  <c r="AE420" i="7"/>
  <c r="AE421" i="7"/>
  <c r="AE423" i="7"/>
  <c r="AE424" i="7"/>
  <c r="AE428" i="7"/>
  <c r="AE429" i="7"/>
  <c r="AE430" i="7"/>
  <c r="AE435" i="7"/>
  <c r="AE436" i="7"/>
  <c r="AE438" i="7"/>
  <c r="AE439" i="7"/>
  <c r="AE440" i="7"/>
  <c r="AE445" i="7"/>
  <c r="AE447" i="7"/>
  <c r="AE450" i="7"/>
  <c r="AE451" i="7"/>
  <c r="AE452" i="7"/>
  <c r="AE454" i="7"/>
  <c r="AE459" i="7"/>
  <c r="AE464" i="7"/>
  <c r="AE465" i="7"/>
  <c r="AE466" i="7"/>
  <c r="AE476" i="7"/>
  <c r="AE477" i="7"/>
  <c r="AE478" i="7"/>
  <c r="AE479" i="7"/>
  <c r="AE480" i="7"/>
  <c r="AE481" i="7"/>
  <c r="AE482" i="7"/>
  <c r="AE483" i="7"/>
  <c r="AE484" i="7"/>
  <c r="AE486" i="7"/>
  <c r="AE488" i="7"/>
  <c r="AE489" i="7"/>
  <c r="AE491" i="7"/>
  <c r="AE492" i="7"/>
  <c r="AE493" i="7"/>
  <c r="AE496" i="7"/>
  <c r="AE509" i="7"/>
  <c r="AE510" i="7"/>
  <c r="AE513" i="7"/>
  <c r="AE515" i="7"/>
  <c r="AE516" i="7"/>
  <c r="AE517" i="7"/>
  <c r="AE518" i="7"/>
  <c r="AE519" i="7"/>
  <c r="AE520" i="7"/>
  <c r="AE521" i="7"/>
  <c r="AE522" i="7"/>
  <c r="AE523" i="7"/>
  <c r="AE524" i="7"/>
  <c r="AE525" i="7"/>
  <c r="AE526" i="7"/>
  <c r="AE527" i="7"/>
  <c r="AE528" i="7"/>
  <c r="AE529" i="7"/>
  <c r="AE531" i="7"/>
  <c r="AE532" i="7"/>
  <c r="AE534" i="7"/>
  <c r="AE535" i="7"/>
  <c r="AE536" i="7"/>
  <c r="AE537" i="7"/>
  <c r="AE545" i="7"/>
  <c r="AE546" i="7"/>
  <c r="AE547" i="7"/>
  <c r="AE548" i="7"/>
  <c r="AE549" i="7"/>
  <c r="AE551" i="7"/>
  <c r="AE552" i="7"/>
  <c r="AE554" i="7"/>
  <c r="AE555" i="7"/>
  <c r="AE556" i="7"/>
  <c r="AE557" i="7"/>
  <c r="AE558" i="7"/>
  <c r="AE559" i="7"/>
  <c r="AE560" i="7"/>
  <c r="AE564" i="7"/>
  <c r="AE565" i="7"/>
  <c r="AE566" i="7"/>
  <c r="AE567" i="7"/>
  <c r="AE568" i="7"/>
  <c r="AE569" i="7"/>
  <c r="AE570" i="7"/>
  <c r="AE573" i="7"/>
  <c r="AE574" i="7"/>
  <c r="AE575" i="7"/>
  <c r="AE576" i="7"/>
  <c r="AE577" i="7"/>
  <c r="AE584" i="7"/>
  <c r="AE593" i="7"/>
  <c r="AE594" i="7"/>
  <c r="AE595" i="7"/>
  <c r="AE597" i="7"/>
  <c r="AE598" i="7"/>
  <c r="AE599" i="7"/>
  <c r="AE600" i="7"/>
  <c r="AE602" i="7"/>
  <c r="AE603" i="7"/>
  <c r="AE604" i="7"/>
  <c r="AE605" i="7"/>
  <c r="AE606" i="7"/>
  <c r="AE607" i="7"/>
  <c r="AE608" i="7"/>
  <c r="AE610" i="7"/>
  <c r="AE611" i="7"/>
  <c r="AE614" i="7"/>
  <c r="AE615" i="7"/>
  <c r="AE616" i="7"/>
  <c r="AE617" i="7"/>
  <c r="AE618" i="7"/>
  <c r="AE620" i="7"/>
  <c r="AE621" i="7"/>
  <c r="AE624" i="7"/>
  <c r="AE625" i="7"/>
  <c r="AE626" i="7"/>
  <c r="AE627" i="7"/>
  <c r="AE345" i="7"/>
  <c r="AE307" i="7"/>
  <c r="AE315" i="7"/>
  <c r="AE317" i="7"/>
  <c r="AE612" i="7"/>
  <c r="AE5" i="7"/>
  <c r="AE60" i="7"/>
  <c r="AE210" i="7"/>
  <c r="AE337" i="7"/>
  <c r="AE338" i="7"/>
  <c r="AE339" i="7"/>
  <c r="AE539" i="7"/>
  <c r="AE308" i="7"/>
  <c r="AE410" i="7"/>
  <c r="AE411" i="7"/>
  <c r="AE540" i="7"/>
  <c r="AE541" i="7"/>
  <c r="AE542" i="7"/>
  <c r="AE543" i="7"/>
  <c r="AE544" i="7"/>
  <c r="AE553" i="7"/>
  <c r="AE571" i="7"/>
  <c r="AE41" i="7"/>
  <c r="AE119" i="7"/>
  <c r="AE580" i="7"/>
  <c r="AD6" i="7"/>
  <c r="AD7" i="7"/>
  <c r="AD8" i="7"/>
  <c r="AD9" i="7"/>
  <c r="AD10" i="7"/>
  <c r="AD11" i="7"/>
  <c r="AD12" i="7"/>
  <c r="AD13" i="7"/>
  <c r="AD14" i="7"/>
  <c r="AD15" i="7"/>
  <c r="AD16" i="7"/>
  <c r="AD17" i="7"/>
  <c r="AD18" i="7"/>
  <c r="AD19" i="7"/>
  <c r="AD20" i="7"/>
  <c r="AD21" i="7"/>
  <c r="AD22" i="7"/>
  <c r="AD23" i="7"/>
  <c r="AD24" i="7"/>
  <c r="AD25" i="7"/>
  <c r="AD26" i="7"/>
  <c r="AD28" i="7"/>
  <c r="AD29" i="7"/>
  <c r="AD30" i="7"/>
  <c r="AD31" i="7"/>
  <c r="AD32" i="7"/>
  <c r="AD33" i="7"/>
  <c r="AD34" i="7"/>
  <c r="AD35" i="7"/>
  <c r="AD36" i="7"/>
  <c r="AD38" i="7"/>
  <c r="AD39" i="7"/>
  <c r="AD40" i="7"/>
  <c r="AD42" i="7"/>
  <c r="AD43" i="7"/>
  <c r="AD44" i="7"/>
  <c r="AD45" i="7"/>
  <c r="AD46" i="7"/>
  <c r="AD47" i="7"/>
  <c r="AD48" i="7"/>
  <c r="AD49" i="7"/>
  <c r="AD50" i="7"/>
  <c r="AD51" i="7"/>
  <c r="AD52" i="7"/>
  <c r="AD53" i="7"/>
  <c r="AD56" i="7"/>
  <c r="AD57" i="7"/>
  <c r="AD58" i="7"/>
  <c r="AD59" i="7"/>
  <c r="AD61" i="7"/>
  <c r="AD63" i="7"/>
  <c r="AD64" i="7"/>
  <c r="AD65" i="7"/>
  <c r="AD66" i="7"/>
  <c r="AD67" i="7"/>
  <c r="AD68" i="7"/>
  <c r="AD69" i="7"/>
  <c r="AD70" i="7"/>
  <c r="AD71" i="7"/>
  <c r="AD73" i="7"/>
  <c r="AD74" i="7"/>
  <c r="AD75" i="7"/>
  <c r="AD76" i="7"/>
  <c r="AD77" i="7"/>
  <c r="AD78" i="7"/>
  <c r="AD79" i="7"/>
  <c r="AD80" i="7"/>
  <c r="AD81" i="7"/>
  <c r="AD82"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3" i="7"/>
  <c r="AD144" i="7"/>
  <c r="AD145" i="7"/>
  <c r="AD146" i="7"/>
  <c r="AD147" i="7"/>
  <c r="AD148" i="7"/>
  <c r="AD149" i="7"/>
  <c r="AD150" i="7"/>
  <c r="AD151" i="7"/>
  <c r="AD153" i="7"/>
  <c r="AD154" i="7"/>
  <c r="AD155" i="7"/>
  <c r="AD156" i="7"/>
  <c r="AD157" i="7"/>
  <c r="AD158" i="7"/>
  <c r="AD159" i="7"/>
  <c r="AD160" i="7"/>
  <c r="AD161" i="7"/>
  <c r="AD162" i="7"/>
  <c r="AD163" i="7"/>
  <c r="AD164" i="7"/>
  <c r="AD165" i="7"/>
  <c r="AD166" i="7"/>
  <c r="AD167" i="7"/>
  <c r="AD168" i="7"/>
  <c r="AD169" i="7"/>
  <c r="AD170" i="7"/>
  <c r="AD171" i="7"/>
  <c r="AD172" i="7"/>
  <c r="AD182" i="7"/>
  <c r="AD183" i="7"/>
  <c r="AD184" i="7"/>
  <c r="AD185" i="7"/>
  <c r="AD186" i="7"/>
  <c r="AD188" i="7"/>
  <c r="AD189" i="7"/>
  <c r="AD190" i="7"/>
  <c r="AD192" i="7"/>
  <c r="AD193" i="7"/>
  <c r="AD194" i="7"/>
  <c r="AD195" i="7"/>
  <c r="AD198" i="7"/>
  <c r="AD199" i="7"/>
  <c r="AD200" i="7"/>
  <c r="AD201" i="7"/>
  <c r="AD202" i="7"/>
  <c r="AD203" i="7"/>
  <c r="AD204" i="7"/>
  <c r="AD205" i="7"/>
  <c r="AD207" i="7"/>
  <c r="AD208" i="7"/>
  <c r="AD209" i="7"/>
  <c r="AD211" i="7"/>
  <c r="AD212" i="7"/>
  <c r="AD213" i="7"/>
  <c r="AD214" i="7"/>
  <c r="AD215" i="7"/>
  <c r="AD216" i="7"/>
  <c r="AD219" i="7"/>
  <c r="AD220" i="7"/>
  <c r="AD221" i="7"/>
  <c r="AD222" i="7"/>
  <c r="AD225" i="7"/>
  <c r="AD226" i="7"/>
  <c r="AD232" i="7"/>
  <c r="AD238" i="7"/>
  <c r="AD239" i="7"/>
  <c r="AD240" i="7"/>
  <c r="AD241" i="7"/>
  <c r="AD242" i="7"/>
  <c r="AD243" i="7"/>
  <c r="AD244" i="7"/>
  <c r="AD245" i="7"/>
  <c r="AD246" i="7"/>
  <c r="AD247" i="7"/>
  <c r="AD248" i="7"/>
  <c r="AD250" i="7"/>
  <c r="AD251" i="7"/>
  <c r="AD252" i="7"/>
  <c r="AD253" i="7"/>
  <c r="AD254" i="7"/>
  <c r="AD255" i="7"/>
  <c r="AD256" i="7"/>
  <c r="AD257" i="7"/>
  <c r="AD258" i="7"/>
  <c r="AD259" i="7"/>
  <c r="AD260" i="7"/>
  <c r="AD261" i="7"/>
  <c r="AD262" i="7"/>
  <c r="AD263" i="7"/>
  <c r="AD264" i="7"/>
  <c r="AD265" i="7"/>
  <c r="AD266" i="7"/>
  <c r="AD267" i="7"/>
  <c r="AD268" i="7"/>
  <c r="AD269" i="7"/>
  <c r="AD270" i="7"/>
  <c r="AD271" i="7"/>
  <c r="AD273" i="7"/>
  <c r="AD274" i="7"/>
  <c r="AD275" i="7"/>
  <c r="AD276" i="7"/>
  <c r="AD277" i="7"/>
  <c r="AD278" i="7"/>
  <c r="AD279" i="7"/>
  <c r="AD280" i="7"/>
  <c r="AD281" i="7"/>
  <c r="AD282" i="7"/>
  <c r="AD283" i="7"/>
  <c r="AD284" i="7"/>
  <c r="AD285" i="7"/>
  <c r="AD286" i="7"/>
  <c r="AD287" i="7"/>
  <c r="AD289" i="7"/>
  <c r="AD290" i="7"/>
  <c r="AD292" i="7"/>
  <c r="AD293" i="7"/>
  <c r="AD294" i="7"/>
  <c r="AD295" i="7"/>
  <c r="AD296" i="7"/>
  <c r="AD297" i="7"/>
  <c r="AD298" i="7"/>
  <c r="AD299" i="7"/>
  <c r="AD300" i="7"/>
  <c r="AD301" i="7"/>
  <c r="AD302" i="7"/>
  <c r="AD303" i="7"/>
  <c r="AD305" i="7"/>
  <c r="AD306" i="7"/>
  <c r="AD318" i="7"/>
  <c r="AD319" i="7"/>
  <c r="AD320" i="7"/>
  <c r="AD321" i="7"/>
  <c r="AD322" i="7"/>
  <c r="AD323" i="7"/>
  <c r="AD326" i="7"/>
  <c r="AD327" i="7"/>
  <c r="AD328" i="7"/>
  <c r="AD329" i="7"/>
  <c r="AD330" i="7"/>
  <c r="AD331" i="7"/>
  <c r="AD332" i="7"/>
  <c r="AD333" i="7"/>
  <c r="AD336" i="7"/>
  <c r="AD342" i="7"/>
  <c r="AD343" i="7"/>
  <c r="AD349" i="7"/>
  <c r="AD351" i="7"/>
  <c r="AD353" i="7"/>
  <c r="AD356" i="7"/>
  <c r="AD358" i="7"/>
  <c r="AD359" i="7"/>
  <c r="AD360" i="7"/>
  <c r="AD361" i="7"/>
  <c r="AD375" i="7"/>
  <c r="AD376" i="7"/>
  <c r="AD377" i="7"/>
  <c r="AD379" i="7"/>
  <c r="AD380" i="7"/>
  <c r="AD381" i="7"/>
  <c r="AD382" i="7"/>
  <c r="AD383"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2" i="7"/>
  <c r="AD413" i="7"/>
  <c r="AD414" i="7"/>
  <c r="AD415" i="7"/>
  <c r="AD416" i="7"/>
  <c r="AD417" i="7"/>
  <c r="AD418" i="7"/>
  <c r="AD419" i="7"/>
  <c r="AD420" i="7"/>
  <c r="AD421" i="7"/>
  <c r="AD423" i="7"/>
  <c r="AD424" i="7"/>
  <c r="AD428" i="7"/>
  <c r="AD429" i="7"/>
  <c r="AD430" i="7"/>
  <c r="AD435" i="7"/>
  <c r="AD436" i="7"/>
  <c r="AD438" i="7"/>
  <c r="AD439" i="7"/>
  <c r="AD440" i="7"/>
  <c r="AD445" i="7"/>
  <c r="AD447" i="7"/>
  <c r="AD450" i="7"/>
  <c r="AD451" i="7"/>
  <c r="AD452" i="7"/>
  <c r="AD454" i="7"/>
  <c r="AD459" i="7"/>
  <c r="AD464" i="7"/>
  <c r="AD465" i="7"/>
  <c r="AD466" i="7"/>
  <c r="AD476" i="7"/>
  <c r="AD477" i="7"/>
  <c r="AD478" i="7"/>
  <c r="AD479" i="7"/>
  <c r="AD480" i="7"/>
  <c r="AD481" i="7"/>
  <c r="AD482" i="7"/>
  <c r="AD483" i="7"/>
  <c r="AD484" i="7"/>
  <c r="AD486" i="7"/>
  <c r="AD488" i="7"/>
  <c r="AD489" i="7"/>
  <c r="AD491" i="7"/>
  <c r="AD492" i="7"/>
  <c r="AD493" i="7"/>
  <c r="AD496" i="7"/>
  <c r="AD509" i="7"/>
  <c r="AD510" i="7"/>
  <c r="AD513" i="7"/>
  <c r="AD515" i="7"/>
  <c r="AD516" i="7"/>
  <c r="AD517" i="7"/>
  <c r="AD518" i="7"/>
  <c r="AD519" i="7"/>
  <c r="AD520" i="7"/>
  <c r="AD521" i="7"/>
  <c r="AD522" i="7"/>
  <c r="AD523" i="7"/>
  <c r="AD524" i="7"/>
  <c r="AD525" i="7"/>
  <c r="AD526" i="7"/>
  <c r="AD527" i="7"/>
  <c r="AD528" i="7"/>
  <c r="AD529" i="7"/>
  <c r="AD531" i="7"/>
  <c r="AD532" i="7"/>
  <c r="AD534" i="7"/>
  <c r="AD535" i="7"/>
  <c r="AD536" i="7"/>
  <c r="AD537" i="7"/>
  <c r="AD540" i="7"/>
  <c r="AD541" i="7"/>
  <c r="AD542" i="7"/>
  <c r="AD543" i="7"/>
  <c r="AD544" i="7"/>
  <c r="AD545" i="7"/>
  <c r="AD546" i="7"/>
  <c r="AD547" i="7"/>
  <c r="AD548" i="7"/>
  <c r="AD549" i="7"/>
  <c r="AD551" i="7"/>
  <c r="AD552" i="7"/>
  <c r="AD553" i="7"/>
  <c r="AD554" i="7"/>
  <c r="AD555" i="7"/>
  <c r="AD556" i="7"/>
  <c r="AD557" i="7"/>
  <c r="AD558" i="7"/>
  <c r="AD559" i="7"/>
  <c r="AD560" i="7"/>
  <c r="AD564" i="7"/>
  <c r="AD565" i="7"/>
  <c r="AD566" i="7"/>
  <c r="AD567" i="7"/>
  <c r="AD568" i="7"/>
  <c r="AD569" i="7"/>
  <c r="AD570" i="7"/>
  <c r="AD571" i="7"/>
  <c r="AD573" i="7"/>
  <c r="AD574" i="7"/>
  <c r="AD575" i="7"/>
  <c r="AD576" i="7"/>
  <c r="AD577" i="7"/>
  <c r="AD584" i="7"/>
  <c r="AD593" i="7"/>
  <c r="AD594" i="7"/>
  <c r="AD595" i="7"/>
  <c r="AD597" i="7"/>
  <c r="AD598" i="7"/>
  <c r="AD599" i="7"/>
  <c r="AD600" i="7"/>
  <c r="AD602" i="7"/>
  <c r="AD603" i="7"/>
  <c r="AD604" i="7"/>
  <c r="AD605" i="7"/>
  <c r="AD606" i="7"/>
  <c r="AD607" i="7"/>
  <c r="AD608" i="7"/>
  <c r="AD610" i="7"/>
  <c r="AD611" i="7"/>
  <c r="AD614" i="7"/>
  <c r="AD615" i="7"/>
  <c r="AD616" i="7"/>
  <c r="AD617" i="7"/>
  <c r="AD618" i="7"/>
  <c r="AD620" i="7"/>
  <c r="AD621" i="7"/>
  <c r="AD624" i="7"/>
  <c r="AD625" i="7"/>
  <c r="AD626" i="7"/>
  <c r="AD627" i="7"/>
  <c r="AD3" i="7"/>
  <c r="AD338" i="7"/>
  <c r="AD339" i="7"/>
  <c r="AD340" i="7"/>
  <c r="AD341" i="7"/>
  <c r="AD344" i="7"/>
  <c r="AD347" i="7"/>
  <c r="AD352" i="7"/>
  <c r="AD354" i="7"/>
  <c r="AD355" i="7"/>
  <c r="AD362" i="7"/>
  <c r="AD363" i="7"/>
  <c r="AD364" i="7"/>
  <c r="AD365" i="7"/>
  <c r="AD366" i="7"/>
  <c r="AD367" i="7"/>
  <c r="AD368" i="7"/>
  <c r="AD369" i="7"/>
  <c r="AD370" i="7"/>
  <c r="AD371" i="7"/>
  <c r="AD372" i="7"/>
  <c r="AD373" i="7"/>
  <c r="AD374" i="7"/>
  <c r="AD378" i="7"/>
  <c r="AD425" i="7"/>
  <c r="AD426" i="7"/>
  <c r="AD427" i="7"/>
  <c r="AD431" i="7"/>
  <c r="AD432" i="7"/>
  <c r="AD433" i="7"/>
  <c r="AD434" i="7"/>
  <c r="AD437" i="7"/>
  <c r="AD441" i="7"/>
  <c r="AD442" i="7"/>
  <c r="AD443" i="7"/>
  <c r="AD444" i="7"/>
  <c r="AD446" i="7"/>
  <c r="AD448" i="7"/>
  <c r="AD453" i="7"/>
  <c r="AD455" i="7"/>
  <c r="AD461" i="7"/>
  <c r="AD468" i="7"/>
  <c r="AD485" i="7"/>
  <c r="AD487" i="7"/>
  <c r="AD490" i="7"/>
  <c r="AD511" i="7"/>
  <c r="AD512" i="7"/>
  <c r="AD514" i="7"/>
  <c r="AD533" i="7"/>
  <c r="AD538" i="7"/>
  <c r="AD539" i="7"/>
  <c r="AD550" i="7"/>
  <c r="AD562" i="7"/>
  <c r="AD563" i="7"/>
  <c r="AD572" i="7"/>
  <c r="AD578" i="7"/>
  <c r="AD580" i="7"/>
  <c r="AD581" i="7"/>
  <c r="AD582" i="7"/>
  <c r="AD586" i="7"/>
  <c r="AD587" i="7"/>
  <c r="AD588" i="7"/>
  <c r="AD589" i="7"/>
  <c r="AD592" i="7"/>
  <c r="AD609" i="7"/>
  <c r="AD613" i="7"/>
  <c r="AD619" i="7"/>
  <c r="AD622" i="7"/>
  <c r="AD623" i="7"/>
  <c r="AD218" i="7"/>
  <c r="AD227" i="7"/>
  <c r="AD234" i="7"/>
  <c r="AD237" i="7"/>
  <c r="AD288" i="7"/>
  <c r="AD291" i="7"/>
  <c r="AD308" i="7"/>
  <c r="AD410" i="7"/>
  <c r="AD411" i="7"/>
  <c r="AD422" i="7"/>
  <c r="AD456" i="7"/>
  <c r="AD457" i="7"/>
  <c r="AD458" i="7"/>
  <c r="AD460" i="7"/>
  <c r="AD462" i="7"/>
  <c r="AD463" i="7"/>
  <c r="AD467" i="7"/>
  <c r="AD469" i="7"/>
  <c r="AD470" i="7"/>
  <c r="AD472" i="7"/>
  <c r="AD473" i="7"/>
  <c r="AD474" i="7"/>
  <c r="AD475" i="7"/>
  <c r="AD596" i="7"/>
  <c r="AD231" i="7"/>
  <c r="AD233" i="7"/>
  <c r="AD235" i="7"/>
  <c r="AD236" i="7"/>
  <c r="AD249" i="7"/>
  <c r="AD304" i="7"/>
  <c r="AD311" i="7"/>
  <c r="AD312" i="7"/>
  <c r="AD313" i="7"/>
  <c r="AD314" i="7"/>
  <c r="AD316" i="7"/>
  <c r="AD334" i="7"/>
  <c r="AD335" i="7"/>
  <c r="AD337" i="7"/>
  <c r="AD5" i="7"/>
  <c r="AD37" i="7"/>
  <c r="AD60" i="7"/>
  <c r="AD62" i="7"/>
  <c r="AD191" i="7"/>
  <c r="AD210" i="7"/>
  <c r="AD217" i="7"/>
  <c r="AD223" i="7"/>
  <c r="AD224" i="7"/>
  <c r="AD228" i="7"/>
  <c r="AD229" i="7"/>
  <c r="AD4" i="7"/>
  <c r="AD471" i="7"/>
  <c r="AD530" i="7"/>
  <c r="AD585" i="7"/>
  <c r="AD591" i="7"/>
  <c r="AD601" i="7"/>
  <c r="AD612" i="7"/>
  <c r="AD357" i="7"/>
  <c r="AD315" i="7"/>
  <c r="AD317" i="7"/>
  <c r="AD152" i="7"/>
  <c r="AD272" i="7"/>
  <c r="AD384" i="7"/>
  <c r="AD54" i="7"/>
  <c r="AD55" i="7"/>
  <c r="AD230" i="7"/>
  <c r="AD307" i="7"/>
  <c r="AD309" i="7"/>
  <c r="AD310" i="7"/>
  <c r="AD142" i="7"/>
  <c r="AF625" i="7" l="1"/>
  <c r="AG625" i="7"/>
  <c r="AH625" i="7"/>
  <c r="AI625" i="7"/>
  <c r="V625" i="7"/>
  <c r="W625" i="7"/>
  <c r="X625" i="7"/>
  <c r="Y625" i="7"/>
  <c r="Z625" i="7"/>
  <c r="AA625" i="7"/>
  <c r="AB625" i="7"/>
  <c r="AC625" i="7"/>
  <c r="AI627" i="7" l="1"/>
  <c r="AI624" i="7"/>
  <c r="AI621" i="7"/>
  <c r="AI622" i="7"/>
  <c r="AI623" i="7"/>
  <c r="AI617" i="7"/>
  <c r="AI618" i="7"/>
  <c r="AI626" i="7"/>
  <c r="AG627" i="7"/>
  <c r="AG624" i="7"/>
  <c r="AG621" i="7"/>
  <c r="AG622" i="7"/>
  <c r="AG623" i="7"/>
  <c r="AG617" i="7"/>
  <c r="AG618" i="7"/>
  <c r="AG626" i="7"/>
  <c r="AH626" i="7"/>
  <c r="AH627" i="7"/>
  <c r="AH624" i="7"/>
  <c r="AH621" i="7"/>
  <c r="AH622" i="7"/>
  <c r="AH623" i="7"/>
  <c r="AH617" i="7"/>
  <c r="AH618" i="7"/>
  <c r="AF626" i="7"/>
  <c r="AF627" i="7"/>
  <c r="AF624" i="7"/>
  <c r="AF621" i="7"/>
  <c r="AF622" i="7"/>
  <c r="AF623" i="7"/>
  <c r="AF617" i="7"/>
  <c r="AF618" i="7"/>
  <c r="V622" i="7"/>
  <c r="W622" i="7"/>
  <c r="X622" i="7"/>
  <c r="Y622" i="7"/>
  <c r="Z622" i="7"/>
  <c r="AA622" i="7"/>
  <c r="AB622" i="7"/>
  <c r="AC622" i="7"/>
  <c r="V623" i="7"/>
  <c r="W623" i="7"/>
  <c r="X623" i="7"/>
  <c r="Y623" i="7"/>
  <c r="Z623" i="7"/>
  <c r="AA623" i="7"/>
  <c r="AB623" i="7"/>
  <c r="AC623" i="7"/>
  <c r="V617" i="7"/>
  <c r="W617" i="7"/>
  <c r="X617" i="7"/>
  <c r="Y617" i="7"/>
  <c r="Z617" i="7"/>
  <c r="AA617" i="7"/>
  <c r="AB617" i="7"/>
  <c r="AC617" i="7"/>
  <c r="V618" i="7"/>
  <c r="W618" i="7"/>
  <c r="X618" i="7"/>
  <c r="Y618" i="7"/>
  <c r="Z618" i="7"/>
  <c r="AA618" i="7"/>
  <c r="AB618" i="7"/>
  <c r="AC618" i="7"/>
  <c r="V608" i="7" l="1"/>
  <c r="AF132" i="7" l="1"/>
  <c r="AG132" i="7"/>
  <c r="AH132" i="7"/>
  <c r="AI132" i="7"/>
  <c r="V132" i="7"/>
  <c r="W132" i="7"/>
  <c r="X132" i="7"/>
  <c r="Y132" i="7"/>
  <c r="Z132" i="7"/>
  <c r="AA132" i="7"/>
  <c r="AB132" i="7"/>
  <c r="AC132" i="7"/>
  <c r="V409" i="7" l="1"/>
  <c r="W409" i="7"/>
  <c r="Y409" i="7"/>
  <c r="Z409" i="7"/>
  <c r="AA409" i="7"/>
  <c r="AB409" i="7"/>
  <c r="AC409" i="7"/>
  <c r="AF409" i="7"/>
  <c r="AH409" i="7"/>
  <c r="AG409" i="7"/>
  <c r="AI409" i="7"/>
  <c r="AF612" i="7" l="1"/>
  <c r="AG612" i="7"/>
  <c r="AH612" i="7"/>
  <c r="AI612" i="7"/>
  <c r="AF608" i="7"/>
  <c r="AG608" i="7"/>
  <c r="AH608" i="7"/>
  <c r="AI608" i="7"/>
  <c r="W608" i="7"/>
  <c r="X608" i="7"/>
  <c r="Y608" i="7"/>
  <c r="Z608" i="7"/>
  <c r="AA608" i="7"/>
  <c r="AB608" i="7"/>
  <c r="AC608" i="7"/>
  <c r="V612" i="7"/>
  <c r="W612" i="7"/>
  <c r="X612" i="7"/>
  <c r="Y612" i="7"/>
  <c r="Z612" i="7"/>
  <c r="AA612" i="7"/>
  <c r="AB612" i="7"/>
  <c r="AC612" i="7"/>
  <c r="AF614" i="7" l="1"/>
  <c r="AG614" i="7"/>
  <c r="AH614" i="7"/>
  <c r="AI614" i="7"/>
  <c r="AF615" i="7"/>
  <c r="AG615" i="7"/>
  <c r="AH615" i="7"/>
  <c r="AI615" i="7"/>
  <c r="AF616" i="7"/>
  <c r="AG616" i="7"/>
  <c r="AH616" i="7"/>
  <c r="AI616" i="7"/>
  <c r="AF619" i="7"/>
  <c r="AG619" i="7"/>
  <c r="AH619" i="7"/>
  <c r="AI619" i="7"/>
  <c r="AF620" i="7"/>
  <c r="AH620" i="7"/>
  <c r="V615" i="7"/>
  <c r="W615" i="7"/>
  <c r="X615" i="7"/>
  <c r="Y615" i="7"/>
  <c r="Z615" i="7"/>
  <c r="AA615" i="7"/>
  <c r="AB615" i="7"/>
  <c r="AC615" i="7"/>
  <c r="V616" i="7"/>
  <c r="W616" i="7"/>
  <c r="X616" i="7"/>
  <c r="Y616" i="7"/>
  <c r="Z616" i="7"/>
  <c r="AA616" i="7"/>
  <c r="AB616" i="7"/>
  <c r="AC616" i="7"/>
  <c r="V619" i="7"/>
  <c r="W619" i="7"/>
  <c r="X619" i="7"/>
  <c r="Y619" i="7"/>
  <c r="Z619" i="7"/>
  <c r="AA619" i="7"/>
  <c r="AB619" i="7"/>
  <c r="AC619" i="7"/>
  <c r="V620" i="7"/>
  <c r="W620" i="7"/>
  <c r="Y620" i="7"/>
  <c r="Z620" i="7"/>
  <c r="AA620" i="7"/>
  <c r="AB620" i="7"/>
  <c r="AC620" i="7"/>
  <c r="V627" i="7"/>
  <c r="W627" i="7"/>
  <c r="X627" i="7"/>
  <c r="Y627" i="7"/>
  <c r="Z627" i="7"/>
  <c r="AA627" i="7"/>
  <c r="AB627" i="7"/>
  <c r="AC627" i="7"/>
  <c r="V624" i="7"/>
  <c r="W624" i="7"/>
  <c r="X624" i="7"/>
  <c r="Y624" i="7"/>
  <c r="Z624" i="7"/>
  <c r="AA624" i="7"/>
  <c r="AB624" i="7"/>
  <c r="AC624" i="7"/>
  <c r="V621" i="7"/>
  <c r="W621" i="7"/>
  <c r="X621" i="7"/>
  <c r="Y621" i="7"/>
  <c r="Z621" i="7"/>
  <c r="AA621" i="7"/>
  <c r="AB621" i="7"/>
  <c r="AC621" i="7"/>
  <c r="V614" i="7"/>
  <c r="W614" i="7"/>
  <c r="X614" i="7"/>
  <c r="Y614" i="7"/>
  <c r="Z614" i="7"/>
  <c r="AA614" i="7"/>
  <c r="AB614" i="7"/>
  <c r="AC614" i="7"/>
  <c r="X611" i="7" l="1"/>
  <c r="X613" i="7"/>
  <c r="X610" i="7"/>
  <c r="AF607" i="7"/>
  <c r="AG607" i="7"/>
  <c r="AH607" i="7"/>
  <c r="AI607" i="7"/>
  <c r="AF609" i="7"/>
  <c r="AG609" i="7"/>
  <c r="AH609" i="7"/>
  <c r="AI609" i="7"/>
  <c r="AF610" i="7"/>
  <c r="AG610" i="7"/>
  <c r="AH610" i="7"/>
  <c r="AI610" i="7"/>
  <c r="AF611" i="7"/>
  <c r="AG611" i="7"/>
  <c r="AH611" i="7"/>
  <c r="AI611" i="7"/>
  <c r="AF613" i="7"/>
  <c r="AG613" i="7"/>
  <c r="AH613" i="7"/>
  <c r="AI613" i="7"/>
  <c r="V610" i="7"/>
  <c r="W610" i="7"/>
  <c r="Y610" i="7"/>
  <c r="Z610" i="7"/>
  <c r="AA610" i="7"/>
  <c r="AB610" i="7"/>
  <c r="AC610" i="7"/>
  <c r="V611" i="7"/>
  <c r="W611" i="7"/>
  <c r="Y611" i="7"/>
  <c r="Z611" i="7"/>
  <c r="AA611" i="7"/>
  <c r="AB611" i="7"/>
  <c r="AC611" i="7"/>
  <c r="V613" i="7"/>
  <c r="W613" i="7"/>
  <c r="Y613" i="7"/>
  <c r="Z613" i="7"/>
  <c r="AA613" i="7"/>
  <c r="AB613" i="7"/>
  <c r="AC613" i="7"/>
  <c r="V609" i="7"/>
  <c r="W609" i="7"/>
  <c r="Y609" i="7"/>
  <c r="Z609" i="7"/>
  <c r="AA609" i="7"/>
  <c r="AB609" i="7"/>
  <c r="AC609" i="7"/>
  <c r="V607" i="7" l="1"/>
  <c r="W607" i="7"/>
  <c r="X607" i="7"/>
  <c r="Y607" i="7"/>
  <c r="Z607" i="7"/>
  <c r="AA607" i="7"/>
  <c r="AB607" i="7"/>
  <c r="AC607" i="7"/>
  <c r="AF509" i="7"/>
  <c r="AG509" i="7"/>
  <c r="AH509" i="7"/>
  <c r="AI509" i="7"/>
  <c r="V509" i="7"/>
  <c r="W509" i="7"/>
  <c r="X509" i="7"/>
  <c r="Y509" i="7"/>
  <c r="Z509" i="7"/>
  <c r="AA509" i="7"/>
  <c r="AB509" i="7"/>
  <c r="AC509" i="7"/>
  <c r="AF597" i="7"/>
  <c r="AG597" i="7"/>
  <c r="AH597" i="7"/>
  <c r="AI597" i="7"/>
  <c r="Y597" i="7"/>
  <c r="Z597" i="7"/>
  <c r="AA597" i="7"/>
  <c r="AB597" i="7"/>
  <c r="AC597" i="7"/>
  <c r="AI496" i="7"/>
  <c r="AH496" i="7"/>
  <c r="AG496" i="7"/>
  <c r="AF496" i="7"/>
  <c r="V496" i="7"/>
  <c r="W496" i="7"/>
  <c r="X496" i="7"/>
  <c r="Y496" i="7"/>
  <c r="Z496" i="7"/>
  <c r="AA496" i="7"/>
  <c r="AB496" i="7"/>
  <c r="AC496" i="7"/>
  <c r="AF193" i="7"/>
  <c r="AG193" i="7"/>
  <c r="AH193" i="7"/>
  <c r="AI193" i="7"/>
  <c r="V193" i="7"/>
  <c r="W193" i="7"/>
  <c r="X193" i="7"/>
  <c r="Y193" i="7"/>
  <c r="Z193" i="7"/>
  <c r="AA193" i="7"/>
  <c r="AB193" i="7"/>
  <c r="AC193" i="7"/>
  <c r="AF167" i="7"/>
  <c r="AG167" i="7"/>
  <c r="AH167" i="7"/>
  <c r="AI167" i="7"/>
  <c r="V167" i="7"/>
  <c r="W167" i="7"/>
  <c r="X167" i="7"/>
  <c r="Y167" i="7"/>
  <c r="Z167" i="7"/>
  <c r="AA167" i="7"/>
  <c r="AB167" i="7"/>
  <c r="AC167" i="7"/>
  <c r="AF5" i="7" l="1"/>
  <c r="AG5" i="7"/>
  <c r="AH5" i="7"/>
  <c r="AI5" i="7"/>
  <c r="V5" i="7"/>
  <c r="W5" i="7"/>
  <c r="X5" i="7"/>
  <c r="Y5" i="7"/>
  <c r="Z5" i="7"/>
  <c r="AB5" i="7"/>
  <c r="AC5" i="7"/>
  <c r="AF440" i="7" l="1"/>
  <c r="AG440" i="7"/>
  <c r="AH440" i="7"/>
  <c r="AI440" i="7"/>
  <c r="V440" i="7"/>
  <c r="W440" i="7"/>
  <c r="X440" i="7"/>
  <c r="Y440" i="7"/>
  <c r="Z440" i="7"/>
  <c r="AA440" i="7"/>
  <c r="AB440" i="7"/>
  <c r="AC440" i="7"/>
  <c r="AF591" i="7" l="1"/>
  <c r="AG591" i="7"/>
  <c r="AH591" i="7"/>
  <c r="AI591" i="7"/>
  <c r="V591" i="7"/>
  <c r="W591" i="7"/>
  <c r="X591" i="7"/>
  <c r="Y591" i="7"/>
  <c r="Z591" i="7"/>
  <c r="AA591" i="7"/>
  <c r="AB591" i="7"/>
  <c r="AC591" i="7"/>
  <c r="AF18" i="7"/>
  <c r="AG18" i="7"/>
  <c r="AH18" i="7"/>
  <c r="AI18" i="7"/>
  <c r="V18" i="7"/>
  <c r="W18" i="7"/>
  <c r="X18" i="7"/>
  <c r="Y18" i="7"/>
  <c r="Z18" i="7"/>
  <c r="AA18" i="7"/>
  <c r="AB18" i="7"/>
  <c r="AC18" i="7"/>
  <c r="V347" i="7" l="1"/>
  <c r="W347" i="7"/>
  <c r="X347" i="7"/>
  <c r="Y347" i="7"/>
  <c r="Z347" i="7"/>
  <c r="AA347" i="7"/>
  <c r="AB347" i="7"/>
  <c r="AC347" i="7"/>
  <c r="AF347" i="7"/>
  <c r="AH347" i="7"/>
  <c r="AG347" i="7"/>
  <c r="AI347" i="7"/>
  <c r="AF344" i="7"/>
  <c r="AG344" i="7"/>
  <c r="AH344" i="7"/>
  <c r="AI344" i="7"/>
  <c r="V344" i="7"/>
  <c r="W344" i="7"/>
  <c r="X344" i="7"/>
  <c r="Y344" i="7"/>
  <c r="Z344" i="7"/>
  <c r="AA344" i="7"/>
  <c r="AB344" i="7"/>
  <c r="AC344" i="7"/>
  <c r="V343" i="7"/>
  <c r="AF343" i="7"/>
  <c r="AG343" i="7"/>
  <c r="AH343" i="7"/>
  <c r="AI343" i="7"/>
  <c r="W343" i="7"/>
  <c r="X343" i="7"/>
  <c r="Y343" i="7"/>
  <c r="Z343" i="7"/>
  <c r="AA343" i="7"/>
  <c r="AB343" i="7"/>
  <c r="AC343" i="7"/>
  <c r="V420" i="7" l="1"/>
  <c r="W420" i="7"/>
  <c r="X420" i="7"/>
  <c r="Y420" i="7"/>
  <c r="Z420" i="7"/>
  <c r="AA420" i="7"/>
  <c r="AB420" i="7"/>
  <c r="AC420" i="7"/>
  <c r="AF420" i="7"/>
  <c r="AG420" i="7"/>
  <c r="AH420" i="7"/>
  <c r="AI420" i="7"/>
  <c r="AF419" i="7"/>
  <c r="AG419" i="7"/>
  <c r="AH419" i="7"/>
  <c r="AI419" i="7"/>
  <c r="V419" i="7"/>
  <c r="W419" i="7"/>
  <c r="X419" i="7"/>
  <c r="Y419" i="7"/>
  <c r="Z419" i="7"/>
  <c r="AA419" i="7"/>
  <c r="AB419" i="7"/>
  <c r="AC419" i="7"/>
  <c r="AF589" i="7"/>
  <c r="AG589" i="7"/>
  <c r="AH589" i="7"/>
  <c r="AI589" i="7"/>
  <c r="V589" i="7"/>
  <c r="W589" i="7"/>
  <c r="X589" i="7"/>
  <c r="Y589" i="7"/>
  <c r="Z589" i="7"/>
  <c r="AA589" i="7"/>
  <c r="AB589" i="7"/>
  <c r="AC589" i="7"/>
  <c r="V89" i="7" l="1"/>
  <c r="W89" i="7"/>
  <c r="X89" i="7"/>
  <c r="Y89" i="7"/>
  <c r="Z89" i="7"/>
  <c r="AA89" i="7"/>
  <c r="AB89" i="7"/>
  <c r="AC89" i="7"/>
  <c r="AF89" i="7"/>
  <c r="AG89" i="7"/>
  <c r="AH89" i="7"/>
  <c r="AI89" i="7"/>
  <c r="AF330" i="7"/>
  <c r="AG330" i="7"/>
  <c r="AH330" i="7"/>
  <c r="AI330" i="7"/>
  <c r="V330" i="7"/>
  <c r="W330" i="7"/>
  <c r="X330" i="7"/>
  <c r="Y330" i="7"/>
  <c r="Z330" i="7"/>
  <c r="AA330" i="7"/>
  <c r="AB330" i="7"/>
  <c r="AC330" i="7"/>
  <c r="W135" i="7" l="1"/>
  <c r="X135" i="7"/>
  <c r="Y135" i="7"/>
  <c r="Z135" i="7"/>
  <c r="AA135" i="7"/>
  <c r="AB135" i="7"/>
  <c r="AC135" i="7"/>
  <c r="W136" i="7"/>
  <c r="X136" i="7"/>
  <c r="Y136" i="7"/>
  <c r="Z136" i="7"/>
  <c r="AA136" i="7"/>
  <c r="AB136" i="7"/>
  <c r="AC136" i="7"/>
  <c r="AF135" i="7"/>
  <c r="AG135" i="7"/>
  <c r="AH135" i="7"/>
  <c r="AI135" i="7"/>
  <c r="AF136" i="7"/>
  <c r="AG136" i="7"/>
  <c r="AH136" i="7"/>
  <c r="AI136" i="7"/>
  <c r="AF418" i="7" l="1"/>
  <c r="AG418" i="7"/>
  <c r="AH418" i="7"/>
  <c r="AI418" i="7"/>
  <c r="AB414" i="7"/>
  <c r="AC414" i="7"/>
  <c r="AB415" i="7"/>
  <c r="AC415" i="7"/>
  <c r="AB416" i="7"/>
  <c r="AC416" i="7"/>
  <c r="AB417" i="7"/>
  <c r="AC417" i="7"/>
  <c r="AB418" i="7"/>
  <c r="AC418" i="7"/>
  <c r="V415" i="7"/>
  <c r="W415" i="7"/>
  <c r="X415" i="7"/>
  <c r="Y415" i="7"/>
  <c r="Z415" i="7"/>
  <c r="AA415" i="7"/>
  <c r="V416" i="7"/>
  <c r="W416" i="7"/>
  <c r="X416" i="7"/>
  <c r="Y416" i="7"/>
  <c r="Z416" i="7"/>
  <c r="AA416" i="7"/>
  <c r="V417" i="7"/>
  <c r="W417" i="7"/>
  <c r="X417" i="7"/>
  <c r="Y417" i="7"/>
  <c r="Z417" i="7"/>
  <c r="AA417" i="7"/>
  <c r="V418" i="7"/>
  <c r="W418" i="7"/>
  <c r="X418" i="7"/>
  <c r="Y418" i="7"/>
  <c r="Z418" i="7"/>
  <c r="AA418" i="7"/>
  <c r="AA414" i="7"/>
  <c r="Z414" i="7"/>
  <c r="Y414" i="7"/>
  <c r="X414" i="7"/>
  <c r="W414" i="7"/>
  <c r="V414" i="7"/>
  <c r="AF415" i="7"/>
  <c r="AH415" i="7"/>
  <c r="AG415" i="7"/>
  <c r="AI415" i="7"/>
  <c r="V377" i="7" l="1"/>
  <c r="W377" i="7"/>
  <c r="Y377" i="7"/>
  <c r="Z377" i="7"/>
  <c r="AA377" i="7"/>
  <c r="AB377" i="7"/>
  <c r="AC377" i="7"/>
  <c r="AF417" i="7" l="1"/>
  <c r="AH417" i="7"/>
  <c r="AG417" i="7"/>
  <c r="AI417" i="7"/>
  <c r="AF416" i="7"/>
  <c r="AH416" i="7"/>
  <c r="AG416" i="7"/>
  <c r="AI416" i="7"/>
  <c r="AF414" i="7"/>
  <c r="AH414" i="7"/>
  <c r="AG414" i="7"/>
  <c r="AI414" i="7"/>
  <c r="A3" i="3" l="1"/>
  <c r="B3" i="3"/>
  <c r="A4" i="3"/>
  <c r="B4" i="3"/>
  <c r="A5" i="3"/>
  <c r="B5" i="3"/>
  <c r="E11" i="3" l="1"/>
  <c r="F11" i="3"/>
  <c r="G11" i="3"/>
  <c r="E10" i="3"/>
  <c r="F10" i="3"/>
  <c r="G10" i="3"/>
  <c r="G6" i="3"/>
  <c r="F6" i="3"/>
  <c r="E6" i="3"/>
  <c r="G7" i="3"/>
  <c r="F7" i="3"/>
  <c r="E7" i="3"/>
  <c r="E9" i="3"/>
  <c r="G9" i="3"/>
  <c r="F9" i="3"/>
  <c r="G8" i="3"/>
  <c r="F8" i="3"/>
  <c r="E8" i="3"/>
  <c r="E13" i="3"/>
  <c r="G13" i="3"/>
  <c r="F13" i="3"/>
  <c r="F12" i="3"/>
  <c r="G12" i="3"/>
  <c r="E12" i="3"/>
  <c r="G5" i="3"/>
  <c r="E5" i="3"/>
  <c r="F5" i="3"/>
  <c r="G4" i="3"/>
  <c r="F4" i="3"/>
  <c r="E4" i="3"/>
  <c r="G3" i="3"/>
  <c r="E3" i="3"/>
  <c r="F3" i="3"/>
  <c r="BC13" i="3"/>
  <c r="BB13" i="3"/>
  <c r="BF13" i="3"/>
  <c r="BD13" i="3"/>
  <c r="BE13" i="3"/>
  <c r="BC12" i="3"/>
  <c r="BB12" i="3"/>
  <c r="BF12" i="3"/>
  <c r="BD12" i="3"/>
  <c r="BE12" i="3"/>
  <c r="BB8" i="3"/>
  <c r="BC8" i="3"/>
  <c r="BC4" i="3"/>
  <c r="BB4" i="3"/>
  <c r="BB6" i="3"/>
  <c r="BC6" i="3"/>
  <c r="BC5" i="3"/>
  <c r="BB5" i="3"/>
  <c r="BC11" i="3"/>
  <c r="BB11" i="3"/>
  <c r="BB7" i="3"/>
  <c r="BC7" i="3"/>
  <c r="BB3" i="3"/>
  <c r="BC3" i="3"/>
  <c r="BC10" i="3"/>
  <c r="BB10" i="3"/>
  <c r="BF9" i="3"/>
  <c r="BC9" i="3"/>
  <c r="BB9" i="3"/>
  <c r="BE6" i="3"/>
  <c r="BF6" i="3"/>
  <c r="BD6" i="3"/>
  <c r="BF5" i="3"/>
  <c r="BD5" i="3"/>
  <c r="BE5" i="3"/>
  <c r="BE8" i="3"/>
  <c r="BF8" i="3"/>
  <c r="BD8" i="3"/>
  <c r="BF4" i="3"/>
  <c r="BD4" i="3"/>
  <c r="BE4" i="3"/>
  <c r="BF11" i="3"/>
  <c r="BD11" i="3"/>
  <c r="BE11" i="3"/>
  <c r="BE7" i="3"/>
  <c r="BF7" i="3"/>
  <c r="BD7" i="3"/>
  <c r="BE3" i="3"/>
  <c r="BF3" i="3"/>
  <c r="BD3" i="3"/>
  <c r="BE10" i="3"/>
  <c r="BF10" i="3"/>
  <c r="BD10" i="3"/>
  <c r="BD9" i="3"/>
  <c r="BE9" i="3"/>
  <c r="Y10" i="3"/>
  <c r="AE10" i="3" s="1"/>
  <c r="AA10" i="3"/>
  <c r="Z10" i="3"/>
  <c r="AA6" i="3"/>
  <c r="Y6" i="3"/>
  <c r="AE6" i="3" s="1"/>
  <c r="Z6" i="3"/>
  <c r="Z13" i="3"/>
  <c r="Y13" i="3"/>
  <c r="AE13" i="3" s="1"/>
  <c r="AA13" i="3"/>
  <c r="R13" i="3"/>
  <c r="S13" i="3"/>
  <c r="Z9" i="3"/>
  <c r="AA9" i="3"/>
  <c r="Y9" i="3"/>
  <c r="X5" i="3"/>
  <c r="AA5" i="3"/>
  <c r="Y5" i="3"/>
  <c r="AE5" i="3" s="1"/>
  <c r="Z5" i="3"/>
  <c r="AA12" i="3"/>
  <c r="Y12" i="3"/>
  <c r="AE12" i="3" s="1"/>
  <c r="Z12" i="3"/>
  <c r="R12" i="3"/>
  <c r="S12" i="3"/>
  <c r="AA8" i="3"/>
  <c r="Z8" i="3"/>
  <c r="Y8" i="3"/>
  <c r="AE8" i="3" s="1"/>
  <c r="AZ4" i="3"/>
  <c r="Y4" i="3"/>
  <c r="X4" i="3"/>
  <c r="AD4" i="3" s="1"/>
  <c r="Z4" i="3"/>
  <c r="AA4" i="3"/>
  <c r="Z11" i="3"/>
  <c r="AA11" i="3"/>
  <c r="Y11" i="3"/>
  <c r="AE11" i="3" s="1"/>
  <c r="S11" i="3"/>
  <c r="R11" i="3"/>
  <c r="AA7" i="3"/>
  <c r="Y7" i="3"/>
  <c r="AE7" i="3" s="1"/>
  <c r="Z7" i="3"/>
  <c r="X3" i="3"/>
  <c r="Z3" i="3"/>
  <c r="Y3" i="3"/>
  <c r="AE3" i="3" s="1"/>
  <c r="AA3" i="3"/>
  <c r="AU12" i="3"/>
  <c r="AV12" i="3" s="1"/>
  <c r="AS12" i="3"/>
  <c r="AT12" i="3" s="1"/>
  <c r="AU13" i="3"/>
  <c r="AV13" i="3" s="1"/>
  <c r="AS13" i="3"/>
  <c r="AS10" i="3"/>
  <c r="AT10" i="3" s="1"/>
  <c r="AU10" i="3"/>
  <c r="AV10" i="3" s="1"/>
  <c r="AU6" i="3"/>
  <c r="AV6" i="3" s="1"/>
  <c r="AS6" i="3"/>
  <c r="AT6" i="3" s="1"/>
  <c r="AU7" i="3"/>
  <c r="AS7" i="3"/>
  <c r="AS9" i="3"/>
  <c r="AT9" i="3" s="1"/>
  <c r="AU9" i="3"/>
  <c r="AV9" i="3" s="1"/>
  <c r="AU8" i="3"/>
  <c r="AS8" i="3"/>
  <c r="AU4" i="3"/>
  <c r="AS4" i="3"/>
  <c r="AS5" i="3"/>
  <c r="AU5" i="3"/>
  <c r="AS11" i="3"/>
  <c r="AT11" i="3" s="1"/>
  <c r="AU11" i="3"/>
  <c r="AV11" i="3" s="1"/>
  <c r="AU3" i="3"/>
  <c r="AV3" i="3" s="1"/>
  <c r="AS3" i="3"/>
  <c r="AF538" i="7"/>
  <c r="AG538" i="7"/>
  <c r="AH538" i="7"/>
  <c r="AI538" i="7"/>
  <c r="V538" i="7"/>
  <c r="W538" i="7"/>
  <c r="X538" i="7"/>
  <c r="Y538" i="7"/>
  <c r="Z538" i="7"/>
  <c r="AA538" i="7"/>
  <c r="AB538" i="7"/>
  <c r="AC538" i="7"/>
  <c r="AF337" i="7"/>
  <c r="AG337" i="7"/>
  <c r="AH337" i="7"/>
  <c r="AI337" i="7"/>
  <c r="AF338" i="7"/>
  <c r="AG338" i="7"/>
  <c r="AH338" i="7"/>
  <c r="AI338" i="7"/>
  <c r="AF339" i="7"/>
  <c r="AG339" i="7"/>
  <c r="AH339" i="7"/>
  <c r="AI339" i="7"/>
  <c r="V337" i="7"/>
  <c r="W337" i="7"/>
  <c r="X337" i="7"/>
  <c r="Y337" i="7"/>
  <c r="Z337" i="7"/>
  <c r="AA337" i="7"/>
  <c r="AB337" i="7"/>
  <c r="AC337" i="7"/>
  <c r="V338" i="7"/>
  <c r="W338" i="7"/>
  <c r="X338" i="7"/>
  <c r="Y338" i="7"/>
  <c r="Z338" i="7"/>
  <c r="AA338" i="7"/>
  <c r="AB338" i="7"/>
  <c r="AC338" i="7"/>
  <c r="V339" i="7"/>
  <c r="W339" i="7"/>
  <c r="X339" i="7"/>
  <c r="Y339" i="7"/>
  <c r="Z339" i="7"/>
  <c r="AA339" i="7"/>
  <c r="AB339" i="7"/>
  <c r="AC339" i="7"/>
  <c r="V107" i="7" l="1"/>
  <c r="W107" i="7"/>
  <c r="X107" i="7"/>
  <c r="Y107" i="7"/>
  <c r="Z107" i="7"/>
  <c r="AA107" i="7"/>
  <c r="AB107" i="7"/>
  <c r="AC107" i="7"/>
  <c r="AF107" i="7"/>
  <c r="AG107" i="7"/>
  <c r="AH107" i="7"/>
  <c r="AI107" i="7"/>
  <c r="AF584" i="7" l="1"/>
  <c r="AG584" i="7"/>
  <c r="AH584" i="7"/>
  <c r="AI584" i="7"/>
  <c r="AF585" i="7"/>
  <c r="AG585" i="7"/>
  <c r="AH585" i="7"/>
  <c r="AI585" i="7"/>
  <c r="AF586" i="7"/>
  <c r="AG586" i="7"/>
  <c r="AH586" i="7"/>
  <c r="AI586" i="7"/>
  <c r="AF587" i="7"/>
  <c r="AG587" i="7"/>
  <c r="AH587" i="7"/>
  <c r="AI587" i="7"/>
  <c r="AF588" i="7"/>
  <c r="AG588" i="7"/>
  <c r="AH588" i="7"/>
  <c r="AI588" i="7"/>
  <c r="V584" i="7"/>
  <c r="W584" i="7"/>
  <c r="X584" i="7"/>
  <c r="Y584" i="7"/>
  <c r="Z584" i="7"/>
  <c r="AA584" i="7"/>
  <c r="AB584" i="7"/>
  <c r="AC584" i="7"/>
  <c r="V585" i="7"/>
  <c r="W585" i="7"/>
  <c r="X585" i="7"/>
  <c r="Y585" i="7"/>
  <c r="Z585" i="7"/>
  <c r="AA585" i="7"/>
  <c r="AB585" i="7"/>
  <c r="AC585" i="7"/>
  <c r="V586" i="7"/>
  <c r="W586" i="7"/>
  <c r="X586" i="7"/>
  <c r="Y586" i="7"/>
  <c r="Z586" i="7"/>
  <c r="AA586" i="7"/>
  <c r="AB586" i="7"/>
  <c r="AC586" i="7"/>
  <c r="V587" i="7"/>
  <c r="W587" i="7"/>
  <c r="X587" i="7"/>
  <c r="Y587" i="7"/>
  <c r="Z587" i="7"/>
  <c r="AA587" i="7"/>
  <c r="AB587" i="7"/>
  <c r="AC587" i="7"/>
  <c r="V588" i="7"/>
  <c r="W588" i="7"/>
  <c r="X588" i="7"/>
  <c r="Y588" i="7"/>
  <c r="Z588" i="7"/>
  <c r="AA588" i="7"/>
  <c r="AB588" i="7"/>
  <c r="AC588" i="7"/>
  <c r="AF522" i="7"/>
  <c r="AG522" i="7"/>
  <c r="AH522" i="7"/>
  <c r="AI522" i="7"/>
  <c r="V522" i="7"/>
  <c r="W522" i="7"/>
  <c r="X522" i="7"/>
  <c r="Y522" i="7"/>
  <c r="Z522" i="7"/>
  <c r="AA522" i="7"/>
  <c r="AB522" i="7"/>
  <c r="AC522" i="7"/>
  <c r="AI606" i="7"/>
  <c r="AH606" i="7"/>
  <c r="AG606" i="7"/>
  <c r="AF606" i="7"/>
  <c r="AC606" i="7"/>
  <c r="AB606" i="7"/>
  <c r="AA606" i="7"/>
  <c r="Z606" i="7"/>
  <c r="Y606" i="7"/>
  <c r="X606" i="7"/>
  <c r="W606" i="7"/>
  <c r="V606" i="7"/>
  <c r="AI605" i="7"/>
  <c r="AH605" i="7"/>
  <c r="AG605" i="7"/>
  <c r="AF605" i="7"/>
  <c r="AC605" i="7"/>
  <c r="AB605" i="7"/>
  <c r="AA605" i="7"/>
  <c r="Z605" i="7"/>
  <c r="Y605" i="7"/>
  <c r="X605" i="7"/>
  <c r="W605" i="7"/>
  <c r="V605" i="7"/>
  <c r="AI604" i="7"/>
  <c r="AH604" i="7"/>
  <c r="AG604" i="7"/>
  <c r="AF604" i="7"/>
  <c r="AC604" i="7"/>
  <c r="AB604" i="7"/>
  <c r="AA604" i="7"/>
  <c r="Z604" i="7"/>
  <c r="Y604" i="7"/>
  <c r="X604" i="7"/>
  <c r="W604" i="7"/>
  <c r="V604" i="7"/>
  <c r="AI603" i="7"/>
  <c r="AH603" i="7"/>
  <c r="AG603" i="7"/>
  <c r="AF603" i="7"/>
  <c r="AC603" i="7"/>
  <c r="AB603" i="7"/>
  <c r="AA603" i="7"/>
  <c r="Z603" i="7"/>
  <c r="Y603" i="7"/>
  <c r="AI602" i="7"/>
  <c r="AH602" i="7"/>
  <c r="AG602" i="7"/>
  <c r="AF602" i="7"/>
  <c r="AC602" i="7"/>
  <c r="AB602" i="7"/>
  <c r="AA602" i="7"/>
  <c r="Z602" i="7"/>
  <c r="Y602" i="7"/>
  <c r="AI601" i="7"/>
  <c r="AH601" i="7"/>
  <c r="AG601" i="7"/>
  <c r="AF601" i="7"/>
  <c r="AC601" i="7"/>
  <c r="AB601" i="7"/>
  <c r="AA601" i="7"/>
  <c r="Z601" i="7"/>
  <c r="Y601" i="7"/>
  <c r="X601" i="7"/>
  <c r="W601" i="7"/>
  <c r="V601" i="7"/>
  <c r="AI600" i="7"/>
  <c r="AH600" i="7"/>
  <c r="AG600" i="7"/>
  <c r="AF600" i="7"/>
  <c r="AC600" i="7"/>
  <c r="AB600" i="7"/>
  <c r="AA600" i="7"/>
  <c r="Z600" i="7"/>
  <c r="Y600" i="7"/>
  <c r="X600" i="7"/>
  <c r="W600" i="7"/>
  <c r="V600" i="7"/>
  <c r="AI599" i="7"/>
  <c r="AH599" i="7"/>
  <c r="AG599" i="7"/>
  <c r="AF599" i="7"/>
  <c r="AC599" i="7"/>
  <c r="AB599" i="7"/>
  <c r="AA599" i="7"/>
  <c r="Z599" i="7"/>
  <c r="Y599" i="7"/>
  <c r="X599" i="7"/>
  <c r="W599" i="7"/>
  <c r="V599" i="7"/>
  <c r="AI598" i="7"/>
  <c r="AH598" i="7"/>
  <c r="AG598" i="7"/>
  <c r="AF598" i="7"/>
  <c r="AC598" i="7"/>
  <c r="AB598" i="7"/>
  <c r="AA598" i="7"/>
  <c r="Z598" i="7"/>
  <c r="Y598" i="7"/>
  <c r="AI596" i="7"/>
  <c r="AH596" i="7"/>
  <c r="AG596" i="7"/>
  <c r="AF596" i="7"/>
  <c r="AC596" i="7"/>
  <c r="AB596" i="7"/>
  <c r="AA596" i="7"/>
  <c r="Z596" i="7"/>
  <c r="Y596" i="7"/>
  <c r="AI595" i="7"/>
  <c r="AH595" i="7"/>
  <c r="AG595" i="7"/>
  <c r="AF595" i="7"/>
  <c r="AC595" i="7"/>
  <c r="AB595" i="7"/>
  <c r="AA595" i="7"/>
  <c r="Z595" i="7"/>
  <c r="Y595" i="7"/>
  <c r="AI594" i="7"/>
  <c r="AH594" i="7"/>
  <c r="AG594" i="7"/>
  <c r="AF594" i="7"/>
  <c r="AC594" i="7"/>
  <c r="AB594" i="7"/>
  <c r="AA594" i="7"/>
  <c r="Z594" i="7"/>
  <c r="Y594" i="7"/>
  <c r="AI593" i="7"/>
  <c r="AH593" i="7"/>
  <c r="AG593" i="7"/>
  <c r="AF593" i="7"/>
  <c r="AC593" i="7"/>
  <c r="AB593" i="7"/>
  <c r="AA593" i="7"/>
  <c r="Z593" i="7"/>
  <c r="Y593" i="7"/>
  <c r="X593" i="7"/>
  <c r="W593" i="7"/>
  <c r="V593" i="7"/>
  <c r="AI592" i="7"/>
  <c r="AH592" i="7"/>
  <c r="AC592" i="7"/>
  <c r="AB592" i="7"/>
  <c r="AA592" i="7"/>
  <c r="Z592" i="7"/>
  <c r="Y592" i="7"/>
  <c r="X592" i="7"/>
  <c r="W592" i="7"/>
  <c r="V592" i="7"/>
  <c r="AI582" i="7"/>
  <c r="AH582" i="7"/>
  <c r="AG582" i="7"/>
  <c r="AF582" i="7"/>
  <c r="AC582" i="7"/>
  <c r="AB582" i="7"/>
  <c r="AA582" i="7"/>
  <c r="Z582" i="7"/>
  <c r="Y582" i="7"/>
  <c r="X582" i="7"/>
  <c r="W582" i="7"/>
  <c r="V582" i="7"/>
  <c r="AI581" i="7"/>
  <c r="AH581" i="7"/>
  <c r="AG581" i="7"/>
  <c r="AF581" i="7"/>
  <c r="AC581" i="7"/>
  <c r="AB581" i="7"/>
  <c r="AA581" i="7"/>
  <c r="Z581" i="7"/>
  <c r="Y581" i="7"/>
  <c r="X581" i="7"/>
  <c r="W581" i="7"/>
  <c r="V581" i="7"/>
  <c r="AI580" i="7"/>
  <c r="AH580" i="7"/>
  <c r="AG580" i="7"/>
  <c r="AF580" i="7"/>
  <c r="AC580" i="7"/>
  <c r="AB580" i="7"/>
  <c r="AA580" i="7"/>
  <c r="Z580" i="7"/>
  <c r="Y580" i="7"/>
  <c r="X580" i="7"/>
  <c r="W580" i="7"/>
  <c r="V580" i="7"/>
  <c r="AI579" i="7"/>
  <c r="AH579" i="7"/>
  <c r="AG579" i="7"/>
  <c r="AF579" i="7"/>
  <c r="AC579" i="7"/>
  <c r="AB579" i="7"/>
  <c r="AA579" i="7"/>
  <c r="Z579" i="7"/>
  <c r="Y579" i="7"/>
  <c r="X579" i="7"/>
  <c r="W579" i="7"/>
  <c r="V579" i="7"/>
  <c r="AI578" i="7"/>
  <c r="AH578" i="7"/>
  <c r="AG578" i="7"/>
  <c r="AF578" i="7"/>
  <c r="AC578" i="7"/>
  <c r="AB578" i="7"/>
  <c r="AA578" i="7"/>
  <c r="Z578" i="7"/>
  <c r="Y578" i="7"/>
  <c r="X578" i="7"/>
  <c r="W578" i="7"/>
  <c r="V578" i="7"/>
  <c r="AI577" i="7"/>
  <c r="AH577" i="7"/>
  <c r="AG577" i="7"/>
  <c r="AF577" i="7"/>
  <c r="AC577" i="7"/>
  <c r="AB577" i="7"/>
  <c r="AA577" i="7"/>
  <c r="Z577" i="7"/>
  <c r="Y577" i="7"/>
  <c r="X577" i="7"/>
  <c r="W577" i="7"/>
  <c r="V577" i="7"/>
  <c r="AI576" i="7"/>
  <c r="AH576" i="7"/>
  <c r="AG576" i="7"/>
  <c r="AF576" i="7"/>
  <c r="AC576" i="7"/>
  <c r="AB576" i="7"/>
  <c r="AA576" i="7"/>
  <c r="Z576" i="7"/>
  <c r="Y576" i="7"/>
  <c r="X576" i="7"/>
  <c r="W576" i="7"/>
  <c r="V576" i="7"/>
  <c r="AI575" i="7"/>
  <c r="AH575" i="7"/>
  <c r="AG575" i="7"/>
  <c r="AF575" i="7"/>
  <c r="AC575" i="7"/>
  <c r="AB575" i="7"/>
  <c r="AA575" i="7"/>
  <c r="Z575" i="7"/>
  <c r="Y575" i="7"/>
  <c r="X575" i="7"/>
  <c r="W575" i="7"/>
  <c r="V575" i="7"/>
  <c r="AI574" i="7"/>
  <c r="AH574" i="7"/>
  <c r="AG574" i="7"/>
  <c r="AF574" i="7"/>
  <c r="AC574" i="7"/>
  <c r="AB574" i="7"/>
  <c r="AA574" i="7"/>
  <c r="Z574" i="7"/>
  <c r="Y574" i="7"/>
  <c r="X574" i="7"/>
  <c r="W574" i="7"/>
  <c r="V574" i="7"/>
  <c r="AI573" i="7"/>
  <c r="AH573" i="7"/>
  <c r="AG573" i="7"/>
  <c r="AF573" i="7"/>
  <c r="AC573" i="7"/>
  <c r="AB573" i="7"/>
  <c r="AA573" i="7"/>
  <c r="Z573" i="7"/>
  <c r="Y573" i="7"/>
  <c r="X573" i="7"/>
  <c r="W573" i="7"/>
  <c r="V573" i="7"/>
  <c r="AI572" i="7"/>
  <c r="AH572" i="7"/>
  <c r="AG572" i="7"/>
  <c r="AF572" i="7"/>
  <c r="AC572" i="7"/>
  <c r="AB572" i="7"/>
  <c r="AA572" i="7"/>
  <c r="Z572" i="7"/>
  <c r="Y572" i="7"/>
  <c r="X572" i="7"/>
  <c r="W572" i="7"/>
  <c r="V572" i="7"/>
  <c r="AI571" i="7"/>
  <c r="AH571" i="7"/>
  <c r="AG571" i="7"/>
  <c r="AF571" i="7"/>
  <c r="AC571" i="7"/>
  <c r="AB571" i="7"/>
  <c r="AA571" i="7"/>
  <c r="Z571" i="7"/>
  <c r="Y571" i="7"/>
  <c r="X571" i="7"/>
  <c r="W571" i="7"/>
  <c r="V571" i="7"/>
  <c r="AI570" i="7"/>
  <c r="AH570" i="7"/>
  <c r="AG570" i="7"/>
  <c r="AF570" i="7"/>
  <c r="AC570" i="7"/>
  <c r="AB570" i="7"/>
  <c r="AA570" i="7"/>
  <c r="Z570" i="7"/>
  <c r="Y570" i="7"/>
  <c r="X570" i="7"/>
  <c r="W570" i="7"/>
  <c r="V570" i="7"/>
  <c r="AI569" i="7"/>
  <c r="AH569" i="7"/>
  <c r="AG569" i="7"/>
  <c r="AF569" i="7"/>
  <c r="AC569" i="7"/>
  <c r="AB569" i="7"/>
  <c r="AA569" i="7"/>
  <c r="Z569" i="7"/>
  <c r="Y569" i="7"/>
  <c r="X569" i="7"/>
  <c r="W569" i="7"/>
  <c r="V569" i="7"/>
  <c r="AI568" i="7"/>
  <c r="AH568" i="7"/>
  <c r="AG568" i="7"/>
  <c r="AF568" i="7"/>
  <c r="AC568" i="7"/>
  <c r="AB568" i="7"/>
  <c r="AA568" i="7"/>
  <c r="Z568" i="7"/>
  <c r="Y568" i="7"/>
  <c r="X568" i="7"/>
  <c r="W568" i="7"/>
  <c r="V568" i="7"/>
  <c r="AI567" i="7"/>
  <c r="AH567" i="7"/>
  <c r="AG567" i="7"/>
  <c r="AF567" i="7"/>
  <c r="AC567" i="7"/>
  <c r="AB567" i="7"/>
  <c r="AA567" i="7"/>
  <c r="Z567" i="7"/>
  <c r="Y567" i="7"/>
  <c r="X567" i="7"/>
  <c r="W567" i="7"/>
  <c r="V567" i="7"/>
  <c r="AI566" i="7"/>
  <c r="AH566" i="7"/>
  <c r="AG566" i="7"/>
  <c r="AF566" i="7"/>
  <c r="AC566" i="7"/>
  <c r="AB566" i="7"/>
  <c r="AA566" i="7"/>
  <c r="Z566" i="7"/>
  <c r="Y566" i="7"/>
  <c r="X566" i="7"/>
  <c r="W566" i="7"/>
  <c r="V566" i="7"/>
  <c r="AI565" i="7"/>
  <c r="AH565" i="7"/>
  <c r="AG565" i="7"/>
  <c r="AF565" i="7"/>
  <c r="AC565" i="7"/>
  <c r="AB565" i="7"/>
  <c r="AA565" i="7"/>
  <c r="Z565" i="7"/>
  <c r="Y565" i="7"/>
  <c r="X565" i="7"/>
  <c r="W565" i="7"/>
  <c r="V565" i="7"/>
  <c r="AI564" i="7"/>
  <c r="AH564" i="7"/>
  <c r="AG564" i="7"/>
  <c r="AF564" i="7"/>
  <c r="AC564" i="7"/>
  <c r="AB564" i="7"/>
  <c r="AA564" i="7"/>
  <c r="Z564" i="7"/>
  <c r="Y564" i="7"/>
  <c r="X564" i="7"/>
  <c r="W564" i="7"/>
  <c r="V564" i="7"/>
  <c r="AI563" i="7"/>
  <c r="AH563" i="7"/>
  <c r="AG563" i="7"/>
  <c r="AF563" i="7"/>
  <c r="AC563" i="7"/>
  <c r="AB563" i="7"/>
  <c r="AA563" i="7"/>
  <c r="Z563" i="7"/>
  <c r="Y563" i="7"/>
  <c r="X563" i="7"/>
  <c r="W563" i="7"/>
  <c r="V563" i="7"/>
  <c r="AI562" i="7"/>
  <c r="AH562" i="7"/>
  <c r="AG562" i="7"/>
  <c r="AF562" i="7"/>
  <c r="AC562" i="7"/>
  <c r="AB562" i="7"/>
  <c r="AA562" i="7"/>
  <c r="Z562" i="7"/>
  <c r="Y562" i="7"/>
  <c r="X562" i="7"/>
  <c r="W562" i="7"/>
  <c r="V562" i="7"/>
  <c r="AI560" i="7"/>
  <c r="AH560" i="7"/>
  <c r="AG560" i="7"/>
  <c r="AF560" i="7"/>
  <c r="AC560" i="7"/>
  <c r="AB560" i="7"/>
  <c r="AA560" i="7"/>
  <c r="Z560" i="7"/>
  <c r="Y560" i="7"/>
  <c r="X560" i="7"/>
  <c r="W560" i="7"/>
  <c r="V560" i="7"/>
  <c r="AI559" i="7"/>
  <c r="AH559" i="7"/>
  <c r="AG559" i="7"/>
  <c r="AF559" i="7"/>
  <c r="AC559" i="7"/>
  <c r="AB559" i="7"/>
  <c r="AA559" i="7"/>
  <c r="Z559" i="7"/>
  <c r="Y559" i="7"/>
  <c r="X559" i="7"/>
  <c r="W559" i="7"/>
  <c r="V559" i="7"/>
  <c r="AI558" i="7"/>
  <c r="AH558" i="7"/>
  <c r="AG558" i="7"/>
  <c r="AF558" i="7"/>
  <c r="AC558" i="7"/>
  <c r="AB558" i="7"/>
  <c r="AA558" i="7"/>
  <c r="Z558" i="7"/>
  <c r="Y558" i="7"/>
  <c r="X558" i="7"/>
  <c r="W558" i="7"/>
  <c r="V558" i="7"/>
  <c r="AI557" i="7"/>
  <c r="AH557" i="7"/>
  <c r="AG557" i="7"/>
  <c r="AF557" i="7"/>
  <c r="AC557" i="7"/>
  <c r="AB557" i="7"/>
  <c r="AA557" i="7"/>
  <c r="Z557" i="7"/>
  <c r="Y557" i="7"/>
  <c r="X557" i="7"/>
  <c r="W557" i="7"/>
  <c r="V557" i="7"/>
  <c r="AI556" i="7"/>
  <c r="AH556" i="7"/>
  <c r="AG556" i="7"/>
  <c r="AF556" i="7"/>
  <c r="AC556" i="7"/>
  <c r="AB556" i="7"/>
  <c r="AA556" i="7"/>
  <c r="Z556" i="7"/>
  <c r="Y556" i="7"/>
  <c r="X556" i="7"/>
  <c r="W556" i="7"/>
  <c r="V556" i="7"/>
  <c r="AI555" i="7"/>
  <c r="AH555" i="7"/>
  <c r="AG555" i="7"/>
  <c r="AF555" i="7"/>
  <c r="AC555" i="7"/>
  <c r="AB555" i="7"/>
  <c r="AA555" i="7"/>
  <c r="Z555" i="7"/>
  <c r="Y555" i="7"/>
  <c r="X555" i="7"/>
  <c r="W555" i="7"/>
  <c r="V555" i="7"/>
  <c r="AI554" i="7"/>
  <c r="AH554" i="7"/>
  <c r="AG554" i="7"/>
  <c r="AF554" i="7"/>
  <c r="AC554" i="7"/>
  <c r="AB554" i="7"/>
  <c r="AA554" i="7"/>
  <c r="Z554" i="7"/>
  <c r="Y554" i="7"/>
  <c r="X554" i="7"/>
  <c r="W554" i="7"/>
  <c r="V554" i="7"/>
  <c r="AI553" i="7"/>
  <c r="AH553" i="7"/>
  <c r="AG553" i="7"/>
  <c r="AF553" i="7"/>
  <c r="AC553" i="7"/>
  <c r="AB553" i="7"/>
  <c r="AA553" i="7"/>
  <c r="Z553" i="7"/>
  <c r="Y553" i="7"/>
  <c r="X553" i="7"/>
  <c r="W553" i="7"/>
  <c r="V553" i="7"/>
  <c r="AI552" i="7"/>
  <c r="AH552" i="7"/>
  <c r="AG552" i="7"/>
  <c r="AF552" i="7"/>
  <c r="AC552" i="7"/>
  <c r="AB552" i="7"/>
  <c r="AA552" i="7"/>
  <c r="Z552" i="7"/>
  <c r="Y552" i="7"/>
  <c r="X552" i="7"/>
  <c r="W552" i="7"/>
  <c r="V552" i="7"/>
  <c r="AI551" i="7"/>
  <c r="AH551" i="7"/>
  <c r="AG551" i="7"/>
  <c r="AF551" i="7"/>
  <c r="AC551" i="7"/>
  <c r="AB551" i="7"/>
  <c r="AA551" i="7"/>
  <c r="Z551" i="7"/>
  <c r="Y551" i="7"/>
  <c r="X551" i="7"/>
  <c r="W551" i="7"/>
  <c r="V551" i="7"/>
  <c r="AI550" i="7"/>
  <c r="AH550" i="7"/>
  <c r="AG550" i="7"/>
  <c r="AF550" i="7"/>
  <c r="AC550" i="7"/>
  <c r="AB550" i="7"/>
  <c r="AA550" i="7"/>
  <c r="Z550" i="7"/>
  <c r="Y550" i="7"/>
  <c r="X550" i="7"/>
  <c r="W550" i="7"/>
  <c r="V550" i="7"/>
  <c r="AI549" i="7"/>
  <c r="AH549" i="7"/>
  <c r="AG549" i="7"/>
  <c r="AF549" i="7"/>
  <c r="AC549" i="7"/>
  <c r="AB549" i="7"/>
  <c r="AA549" i="7"/>
  <c r="Z549" i="7"/>
  <c r="Y549" i="7"/>
  <c r="X549" i="7"/>
  <c r="W549" i="7"/>
  <c r="V549" i="7"/>
  <c r="AI548" i="7"/>
  <c r="AH548" i="7"/>
  <c r="AG548" i="7"/>
  <c r="AF548" i="7"/>
  <c r="AC548" i="7"/>
  <c r="AB548" i="7"/>
  <c r="AA548" i="7"/>
  <c r="Z548" i="7"/>
  <c r="Y548" i="7"/>
  <c r="X548" i="7"/>
  <c r="W548" i="7"/>
  <c r="V548" i="7"/>
  <c r="AI547" i="7"/>
  <c r="AH547" i="7"/>
  <c r="AG547" i="7"/>
  <c r="AF547" i="7"/>
  <c r="AC547" i="7"/>
  <c r="AB547" i="7"/>
  <c r="AA547" i="7"/>
  <c r="Z547" i="7"/>
  <c r="Y547" i="7"/>
  <c r="X547" i="7"/>
  <c r="W547" i="7"/>
  <c r="V547" i="7"/>
  <c r="AI546" i="7"/>
  <c r="AH546" i="7"/>
  <c r="AG546" i="7"/>
  <c r="AF546" i="7"/>
  <c r="AC546" i="7"/>
  <c r="AB546" i="7"/>
  <c r="AA546" i="7"/>
  <c r="Z546" i="7"/>
  <c r="Y546" i="7"/>
  <c r="X546" i="7"/>
  <c r="W546" i="7"/>
  <c r="V546" i="7"/>
  <c r="AH545" i="7"/>
  <c r="AG545" i="7"/>
  <c r="AF545" i="7"/>
  <c r="AC545" i="7"/>
  <c r="AB545" i="7"/>
  <c r="AA545" i="7"/>
  <c r="Z545" i="7"/>
  <c r="Y545" i="7"/>
  <c r="X545" i="7"/>
  <c r="W545" i="7"/>
  <c r="V545" i="7"/>
  <c r="AI544" i="7"/>
  <c r="AH544" i="7"/>
  <c r="AG544" i="7"/>
  <c r="AF544" i="7"/>
  <c r="AC544" i="7"/>
  <c r="AB544" i="7"/>
  <c r="AA544" i="7"/>
  <c r="Z544" i="7"/>
  <c r="Y544" i="7"/>
  <c r="X544" i="7"/>
  <c r="W544" i="7"/>
  <c r="V544" i="7"/>
  <c r="AI543" i="7"/>
  <c r="AH543" i="7"/>
  <c r="AG543" i="7"/>
  <c r="AF543" i="7"/>
  <c r="AC543" i="7"/>
  <c r="AB543" i="7"/>
  <c r="AA543" i="7"/>
  <c r="Z543" i="7"/>
  <c r="Y543" i="7"/>
  <c r="X543" i="7"/>
  <c r="W543" i="7"/>
  <c r="V543" i="7"/>
  <c r="AI542" i="7"/>
  <c r="AH542" i="7"/>
  <c r="AG542" i="7"/>
  <c r="AF542" i="7"/>
  <c r="AC542" i="7"/>
  <c r="AB542" i="7"/>
  <c r="AA542" i="7"/>
  <c r="Z542" i="7"/>
  <c r="Y542" i="7"/>
  <c r="X542" i="7"/>
  <c r="W542" i="7"/>
  <c r="V542" i="7"/>
  <c r="AI541" i="7"/>
  <c r="AH541" i="7"/>
  <c r="AG541" i="7"/>
  <c r="AF541" i="7"/>
  <c r="AC541" i="7"/>
  <c r="AB541" i="7"/>
  <c r="AA541" i="7"/>
  <c r="Z541" i="7"/>
  <c r="Y541" i="7"/>
  <c r="X541" i="7"/>
  <c r="W541" i="7"/>
  <c r="V541" i="7"/>
  <c r="AI540" i="7"/>
  <c r="AH540" i="7"/>
  <c r="AG540" i="7"/>
  <c r="AF540" i="7"/>
  <c r="AC540" i="7"/>
  <c r="AB540" i="7"/>
  <c r="AA540" i="7"/>
  <c r="Z540" i="7"/>
  <c r="Y540" i="7"/>
  <c r="X540" i="7"/>
  <c r="W540" i="7"/>
  <c r="V540" i="7"/>
  <c r="AI539" i="7"/>
  <c r="AH539" i="7"/>
  <c r="AG539" i="7"/>
  <c r="AF539" i="7"/>
  <c r="AC539" i="7"/>
  <c r="AB539" i="7"/>
  <c r="AA539" i="7"/>
  <c r="Z539" i="7"/>
  <c r="Y539" i="7"/>
  <c r="X539" i="7"/>
  <c r="W539" i="7"/>
  <c r="V539" i="7"/>
  <c r="AI537" i="7"/>
  <c r="AH537" i="7"/>
  <c r="AG537" i="7"/>
  <c r="AF537" i="7"/>
  <c r="AC537" i="7"/>
  <c r="AB537" i="7"/>
  <c r="AA537" i="7"/>
  <c r="Z537" i="7"/>
  <c r="Y537" i="7"/>
  <c r="X537" i="7"/>
  <c r="W537" i="7"/>
  <c r="V537" i="7"/>
  <c r="AI536" i="7"/>
  <c r="AH536" i="7"/>
  <c r="AG536" i="7"/>
  <c r="AF536" i="7"/>
  <c r="AC536" i="7"/>
  <c r="AB536" i="7"/>
  <c r="AA536" i="7"/>
  <c r="Z536" i="7"/>
  <c r="Y536" i="7"/>
  <c r="X536" i="7"/>
  <c r="W536" i="7"/>
  <c r="V536" i="7"/>
  <c r="AI535" i="7"/>
  <c r="AH535" i="7"/>
  <c r="AG535" i="7"/>
  <c r="AF535" i="7"/>
  <c r="AC535" i="7"/>
  <c r="AB535" i="7"/>
  <c r="AA535" i="7"/>
  <c r="Z535" i="7"/>
  <c r="Y535" i="7"/>
  <c r="X535" i="7"/>
  <c r="W535" i="7"/>
  <c r="V535" i="7"/>
  <c r="AI534" i="7"/>
  <c r="AH534" i="7"/>
  <c r="AG534" i="7"/>
  <c r="AF534" i="7"/>
  <c r="AC534" i="7"/>
  <c r="AB534" i="7"/>
  <c r="AA534" i="7"/>
  <c r="Z534" i="7"/>
  <c r="Y534" i="7"/>
  <c r="W534" i="7"/>
  <c r="V534" i="7"/>
  <c r="AI533" i="7"/>
  <c r="AH533" i="7"/>
  <c r="AG533" i="7"/>
  <c r="AF533" i="7"/>
  <c r="AC533" i="7"/>
  <c r="AB533" i="7"/>
  <c r="AA533" i="7"/>
  <c r="Z533" i="7"/>
  <c r="Y533" i="7"/>
  <c r="X533" i="7"/>
  <c r="W533" i="7"/>
  <c r="V533" i="7"/>
  <c r="AI532" i="7"/>
  <c r="AH532" i="7"/>
  <c r="AG532" i="7"/>
  <c r="AF532" i="7"/>
  <c r="AC532" i="7"/>
  <c r="AB532" i="7"/>
  <c r="AA532" i="7"/>
  <c r="Z532" i="7"/>
  <c r="Y532" i="7"/>
  <c r="X532" i="7"/>
  <c r="W532" i="7"/>
  <c r="V532" i="7"/>
  <c r="AI531" i="7"/>
  <c r="AH531" i="7"/>
  <c r="AG531" i="7"/>
  <c r="AF531" i="7"/>
  <c r="AC531" i="7"/>
  <c r="AB531" i="7"/>
  <c r="AA531" i="7"/>
  <c r="Z531" i="7"/>
  <c r="Y531" i="7"/>
  <c r="X531" i="7"/>
  <c r="W531" i="7"/>
  <c r="V531" i="7"/>
  <c r="AI530" i="7"/>
  <c r="AH530" i="7"/>
  <c r="AG530" i="7"/>
  <c r="AF530" i="7"/>
  <c r="AC530" i="7"/>
  <c r="AB530" i="7"/>
  <c r="AA530" i="7"/>
  <c r="Z530" i="7"/>
  <c r="Y530" i="7"/>
  <c r="X530" i="7"/>
  <c r="W530" i="7"/>
  <c r="V530" i="7"/>
  <c r="AI529" i="7"/>
  <c r="AH529" i="7"/>
  <c r="AG529" i="7"/>
  <c r="AF529" i="7"/>
  <c r="AC529" i="7"/>
  <c r="AB529" i="7"/>
  <c r="AA529" i="7"/>
  <c r="Z529" i="7"/>
  <c r="Y529" i="7"/>
  <c r="X529" i="7"/>
  <c r="W529" i="7"/>
  <c r="V529" i="7"/>
  <c r="AI528" i="7"/>
  <c r="AH528" i="7"/>
  <c r="AG528" i="7"/>
  <c r="AF528" i="7"/>
  <c r="AC528" i="7"/>
  <c r="AB528" i="7"/>
  <c r="AA528" i="7"/>
  <c r="Z528" i="7"/>
  <c r="Y528" i="7"/>
  <c r="X528" i="7"/>
  <c r="W528" i="7"/>
  <c r="V528" i="7"/>
  <c r="AI527" i="7"/>
  <c r="AH527" i="7"/>
  <c r="AG527" i="7"/>
  <c r="AF527" i="7"/>
  <c r="AC527" i="7"/>
  <c r="AB527" i="7"/>
  <c r="AA527" i="7"/>
  <c r="Z527" i="7"/>
  <c r="Y527" i="7"/>
  <c r="X527" i="7"/>
  <c r="W527" i="7"/>
  <c r="V527" i="7"/>
  <c r="AI526" i="7"/>
  <c r="AH526" i="7"/>
  <c r="AG526" i="7"/>
  <c r="AF526" i="7"/>
  <c r="AC526" i="7"/>
  <c r="AB526" i="7"/>
  <c r="AA526" i="7"/>
  <c r="Z526" i="7"/>
  <c r="Y526" i="7"/>
  <c r="W526" i="7"/>
  <c r="V526" i="7"/>
  <c r="AI525" i="7"/>
  <c r="AH525" i="7"/>
  <c r="AG525" i="7"/>
  <c r="AF525" i="7"/>
  <c r="AC525" i="7"/>
  <c r="AB525" i="7"/>
  <c r="AA525" i="7"/>
  <c r="Z525" i="7"/>
  <c r="Y525" i="7"/>
  <c r="X525" i="7"/>
  <c r="W525" i="7"/>
  <c r="V525" i="7"/>
  <c r="AI524" i="7"/>
  <c r="AH524" i="7"/>
  <c r="AG524" i="7"/>
  <c r="AF524" i="7"/>
  <c r="AC524" i="7"/>
  <c r="AB524" i="7"/>
  <c r="AA524" i="7"/>
  <c r="Z524" i="7"/>
  <c r="Y524" i="7"/>
  <c r="X524" i="7"/>
  <c r="W524" i="7"/>
  <c r="V524" i="7"/>
  <c r="AI523" i="7"/>
  <c r="AH523" i="7"/>
  <c r="AG523" i="7"/>
  <c r="AF523" i="7"/>
  <c r="AC523" i="7"/>
  <c r="AB523" i="7"/>
  <c r="AA523" i="7"/>
  <c r="Z523" i="7"/>
  <c r="Y523" i="7"/>
  <c r="X523" i="7"/>
  <c r="W523" i="7"/>
  <c r="V523" i="7"/>
  <c r="AI521" i="7"/>
  <c r="AH521" i="7"/>
  <c r="AG521" i="7"/>
  <c r="AF521" i="7"/>
  <c r="AC521" i="7"/>
  <c r="AB521" i="7"/>
  <c r="AA521" i="7"/>
  <c r="Z521" i="7"/>
  <c r="Y521" i="7"/>
  <c r="X521" i="7"/>
  <c r="W521" i="7"/>
  <c r="V521" i="7"/>
  <c r="AI520" i="7"/>
  <c r="AH520" i="7"/>
  <c r="AG520" i="7"/>
  <c r="AF520" i="7"/>
  <c r="AC520" i="7"/>
  <c r="AB520" i="7"/>
  <c r="AA520" i="7"/>
  <c r="Z520" i="7"/>
  <c r="Y520" i="7"/>
  <c r="X520" i="7"/>
  <c r="W520" i="7"/>
  <c r="V520" i="7"/>
  <c r="AI519" i="7"/>
  <c r="AH519" i="7"/>
  <c r="AG519" i="7"/>
  <c r="AF519" i="7"/>
  <c r="AC519" i="7"/>
  <c r="AB519" i="7"/>
  <c r="AA519" i="7"/>
  <c r="Z519" i="7"/>
  <c r="Y519" i="7"/>
  <c r="X519" i="7"/>
  <c r="W519" i="7"/>
  <c r="V519" i="7"/>
  <c r="AI518" i="7"/>
  <c r="AH518" i="7"/>
  <c r="AG518" i="7"/>
  <c r="AF518" i="7"/>
  <c r="AC518" i="7"/>
  <c r="AB518" i="7"/>
  <c r="AA518" i="7"/>
  <c r="Z518" i="7"/>
  <c r="Y518" i="7"/>
  <c r="X518" i="7"/>
  <c r="W518" i="7"/>
  <c r="V518" i="7"/>
  <c r="AI517" i="7"/>
  <c r="AH517" i="7"/>
  <c r="AG517" i="7"/>
  <c r="AF517" i="7"/>
  <c r="AC517" i="7"/>
  <c r="AB517" i="7"/>
  <c r="AA517" i="7"/>
  <c r="Z517" i="7"/>
  <c r="Y517" i="7"/>
  <c r="X517" i="7"/>
  <c r="W517" i="7"/>
  <c r="V517" i="7"/>
  <c r="AI516" i="7"/>
  <c r="AH516" i="7"/>
  <c r="AG516" i="7"/>
  <c r="AF516" i="7"/>
  <c r="AC516" i="7"/>
  <c r="AB516" i="7"/>
  <c r="AA516" i="7"/>
  <c r="Z516" i="7"/>
  <c r="Y516" i="7"/>
  <c r="X516" i="7"/>
  <c r="W516" i="7"/>
  <c r="V516" i="7"/>
  <c r="AI515" i="7"/>
  <c r="AH515" i="7"/>
  <c r="AG515" i="7"/>
  <c r="AF515" i="7"/>
  <c r="AC515" i="7"/>
  <c r="AB515" i="7"/>
  <c r="AA515" i="7"/>
  <c r="Z515" i="7"/>
  <c r="Y515" i="7"/>
  <c r="X515" i="7"/>
  <c r="W515" i="7"/>
  <c r="V515" i="7"/>
  <c r="AI514" i="7"/>
  <c r="AH514" i="7"/>
  <c r="AG514" i="7"/>
  <c r="AF514" i="7"/>
  <c r="AC514" i="7"/>
  <c r="AB514" i="7"/>
  <c r="AA514" i="7"/>
  <c r="Z514" i="7"/>
  <c r="Y514" i="7"/>
  <c r="X514" i="7"/>
  <c r="W514" i="7"/>
  <c r="V514" i="7"/>
  <c r="AI513" i="7"/>
  <c r="AH513" i="7"/>
  <c r="AG513" i="7"/>
  <c r="AF513" i="7"/>
  <c r="AC513" i="7"/>
  <c r="AB513" i="7"/>
  <c r="AA513" i="7"/>
  <c r="Z513" i="7"/>
  <c r="Y513" i="7"/>
  <c r="X513" i="7"/>
  <c r="W513" i="7"/>
  <c r="V513" i="7"/>
  <c r="AI512" i="7"/>
  <c r="AH512" i="7"/>
  <c r="AG512" i="7"/>
  <c r="AF512" i="7"/>
  <c r="AC512" i="7"/>
  <c r="AB512" i="7"/>
  <c r="AA512" i="7"/>
  <c r="Z512" i="7"/>
  <c r="Y512" i="7"/>
  <c r="X512" i="7"/>
  <c r="W512" i="7"/>
  <c r="V512" i="7"/>
  <c r="AI511" i="7"/>
  <c r="AH511" i="7"/>
  <c r="AG511" i="7"/>
  <c r="AF511" i="7"/>
  <c r="AC511" i="7"/>
  <c r="AB511" i="7"/>
  <c r="AA511" i="7"/>
  <c r="Z511" i="7"/>
  <c r="Y511" i="7"/>
  <c r="X511" i="7"/>
  <c r="W511" i="7"/>
  <c r="V511" i="7"/>
  <c r="AI510" i="7"/>
  <c r="AH510" i="7"/>
  <c r="AG510" i="7"/>
  <c r="AF510" i="7"/>
  <c r="AC510" i="7"/>
  <c r="AB510" i="7"/>
  <c r="AA510" i="7"/>
  <c r="Z510" i="7"/>
  <c r="Y510" i="7"/>
  <c r="X510" i="7"/>
  <c r="W510" i="7"/>
  <c r="V510" i="7"/>
  <c r="AI493" i="7"/>
  <c r="AG493" i="7"/>
  <c r="AC493" i="7"/>
  <c r="AB493" i="7"/>
  <c r="AA493" i="7"/>
  <c r="Z493" i="7"/>
  <c r="Y493" i="7"/>
  <c r="X493" i="7"/>
  <c r="W493" i="7"/>
  <c r="V493" i="7"/>
  <c r="AI492" i="7"/>
  <c r="AH492" i="7"/>
  <c r="AG492" i="7"/>
  <c r="AF492" i="7"/>
  <c r="AC492" i="7"/>
  <c r="AB492" i="7"/>
  <c r="AA492" i="7"/>
  <c r="Z492" i="7"/>
  <c r="Y492" i="7"/>
  <c r="X492" i="7"/>
  <c r="W492" i="7"/>
  <c r="V492" i="7"/>
  <c r="AI491" i="7"/>
  <c r="AH491" i="7"/>
  <c r="AG491" i="7"/>
  <c r="AF491" i="7"/>
  <c r="AC491" i="7"/>
  <c r="AB491" i="7"/>
  <c r="AA491" i="7"/>
  <c r="Z491" i="7"/>
  <c r="Y491" i="7"/>
  <c r="X491" i="7"/>
  <c r="W491" i="7"/>
  <c r="V491" i="7"/>
  <c r="AI490" i="7"/>
  <c r="AH490" i="7"/>
  <c r="AG490" i="7"/>
  <c r="AF490" i="7"/>
  <c r="AC490" i="7"/>
  <c r="AB490" i="7"/>
  <c r="AA490" i="7"/>
  <c r="Z490" i="7"/>
  <c r="Y490" i="7"/>
  <c r="X490" i="7"/>
  <c r="W490" i="7"/>
  <c r="V490" i="7"/>
  <c r="AI489" i="7"/>
  <c r="AH489" i="7"/>
  <c r="AG489" i="7"/>
  <c r="AF489" i="7"/>
  <c r="AC489" i="7"/>
  <c r="AB489" i="7"/>
  <c r="AA489" i="7"/>
  <c r="Z489" i="7"/>
  <c r="Y489" i="7"/>
  <c r="X489" i="7"/>
  <c r="W489" i="7"/>
  <c r="V489" i="7"/>
  <c r="AI488" i="7"/>
  <c r="AH488" i="7"/>
  <c r="AG488" i="7"/>
  <c r="AF488" i="7"/>
  <c r="AC488" i="7"/>
  <c r="AB488" i="7"/>
  <c r="AA488" i="7"/>
  <c r="Z488" i="7"/>
  <c r="Y488" i="7"/>
  <c r="X488" i="7"/>
  <c r="W488" i="7"/>
  <c r="V488" i="7"/>
  <c r="AI487" i="7"/>
  <c r="AH487" i="7"/>
  <c r="AG487" i="7"/>
  <c r="AF487" i="7"/>
  <c r="AC487" i="7"/>
  <c r="AB487" i="7"/>
  <c r="AA487" i="7"/>
  <c r="Z487" i="7"/>
  <c r="Y487" i="7"/>
  <c r="X487" i="7"/>
  <c r="W487" i="7"/>
  <c r="V487" i="7"/>
  <c r="AI486" i="7"/>
  <c r="AH486" i="7"/>
  <c r="AG486" i="7"/>
  <c r="AF486" i="7"/>
  <c r="AC486" i="7"/>
  <c r="AB486" i="7"/>
  <c r="AA486" i="7"/>
  <c r="Z486" i="7"/>
  <c r="Y486" i="7"/>
  <c r="X486" i="7"/>
  <c r="W486" i="7"/>
  <c r="V486" i="7"/>
  <c r="AI485" i="7"/>
  <c r="AH485" i="7"/>
  <c r="AG485" i="7"/>
  <c r="AF485" i="7"/>
  <c r="AC485" i="7"/>
  <c r="AB485" i="7"/>
  <c r="AA485" i="7"/>
  <c r="Z485" i="7"/>
  <c r="Y485" i="7"/>
  <c r="X485" i="7"/>
  <c r="W485" i="7"/>
  <c r="V485" i="7"/>
  <c r="AI484" i="7"/>
  <c r="AH484" i="7"/>
  <c r="AG484" i="7"/>
  <c r="AF484" i="7"/>
  <c r="AC484" i="7"/>
  <c r="AB484" i="7"/>
  <c r="AA484" i="7"/>
  <c r="Z484" i="7"/>
  <c r="Y484" i="7"/>
  <c r="X484" i="7"/>
  <c r="W484" i="7"/>
  <c r="V484" i="7"/>
  <c r="AI483" i="7"/>
  <c r="AH483" i="7"/>
  <c r="AG483" i="7"/>
  <c r="AF483" i="7"/>
  <c r="AC483" i="7"/>
  <c r="AB483" i="7"/>
  <c r="AA483" i="7"/>
  <c r="Z483" i="7"/>
  <c r="Y483" i="7"/>
  <c r="X483" i="7"/>
  <c r="W483" i="7"/>
  <c r="V483" i="7"/>
  <c r="AI482" i="7"/>
  <c r="AH482" i="7"/>
  <c r="AG482" i="7"/>
  <c r="AF482" i="7"/>
  <c r="AC482" i="7"/>
  <c r="AB482" i="7"/>
  <c r="AA482" i="7"/>
  <c r="Z482" i="7"/>
  <c r="Y482" i="7"/>
  <c r="X482" i="7"/>
  <c r="W482" i="7"/>
  <c r="V482" i="7"/>
  <c r="AI481" i="7"/>
  <c r="AH481" i="7"/>
  <c r="AG481" i="7"/>
  <c r="AF481" i="7"/>
  <c r="AC481" i="7"/>
  <c r="AB481" i="7"/>
  <c r="AA481" i="7"/>
  <c r="Z481" i="7"/>
  <c r="Y481" i="7"/>
  <c r="X481" i="7"/>
  <c r="W481" i="7"/>
  <c r="V481" i="7"/>
  <c r="AI480" i="7"/>
  <c r="AH480" i="7"/>
  <c r="AG480" i="7"/>
  <c r="AF480" i="7"/>
  <c r="AC480" i="7"/>
  <c r="AB480" i="7"/>
  <c r="AA480" i="7"/>
  <c r="Z480" i="7"/>
  <c r="Y480" i="7"/>
  <c r="X480" i="7"/>
  <c r="W480" i="7"/>
  <c r="V480" i="7"/>
  <c r="AI479" i="7"/>
  <c r="AH479" i="7"/>
  <c r="AG479" i="7"/>
  <c r="AF479" i="7"/>
  <c r="AC479" i="7"/>
  <c r="AB479" i="7"/>
  <c r="AA479" i="7"/>
  <c r="Z479" i="7"/>
  <c r="Y479" i="7"/>
  <c r="X479" i="7"/>
  <c r="W479" i="7"/>
  <c r="V479" i="7"/>
  <c r="AI478" i="7"/>
  <c r="AH478" i="7"/>
  <c r="AG478" i="7"/>
  <c r="AF478" i="7"/>
  <c r="AC478" i="7"/>
  <c r="AB478" i="7"/>
  <c r="AA478" i="7"/>
  <c r="Z478" i="7"/>
  <c r="Y478" i="7"/>
  <c r="X478" i="7"/>
  <c r="W478" i="7"/>
  <c r="V478" i="7"/>
  <c r="AI477" i="7"/>
  <c r="AH477" i="7"/>
  <c r="AG477" i="7"/>
  <c r="AF477" i="7"/>
  <c r="AC477" i="7"/>
  <c r="AB477" i="7"/>
  <c r="AA477" i="7"/>
  <c r="Z477" i="7"/>
  <c r="Y477" i="7"/>
  <c r="X477" i="7"/>
  <c r="W477" i="7"/>
  <c r="V477" i="7"/>
  <c r="AI476" i="7"/>
  <c r="AH476" i="7"/>
  <c r="AG476" i="7"/>
  <c r="AF476" i="7"/>
  <c r="AC476" i="7"/>
  <c r="AB476" i="7"/>
  <c r="AA476" i="7"/>
  <c r="Z476" i="7"/>
  <c r="Y476" i="7"/>
  <c r="X476" i="7"/>
  <c r="W476" i="7"/>
  <c r="V476" i="7"/>
  <c r="AI475" i="7"/>
  <c r="AH475" i="7"/>
  <c r="AG475" i="7"/>
  <c r="AF475" i="7"/>
  <c r="AC475" i="7"/>
  <c r="AB475" i="7"/>
  <c r="AA475" i="7"/>
  <c r="Z475" i="7"/>
  <c r="Y475" i="7"/>
  <c r="X475" i="7"/>
  <c r="W475" i="7"/>
  <c r="V475" i="7"/>
  <c r="AI474" i="7"/>
  <c r="AH474" i="7"/>
  <c r="AG474" i="7"/>
  <c r="AF474" i="7"/>
  <c r="AC474" i="7"/>
  <c r="AB474" i="7"/>
  <c r="AA474" i="7"/>
  <c r="Z474" i="7"/>
  <c r="Y474" i="7"/>
  <c r="X474" i="7"/>
  <c r="W474" i="7"/>
  <c r="V474" i="7"/>
  <c r="AI473" i="7"/>
  <c r="AH473" i="7"/>
  <c r="AG473" i="7"/>
  <c r="AF473" i="7"/>
  <c r="AC473" i="7"/>
  <c r="AB473" i="7"/>
  <c r="AA473" i="7"/>
  <c r="Z473" i="7"/>
  <c r="Y473" i="7"/>
  <c r="X473" i="7"/>
  <c r="W473" i="7"/>
  <c r="V473" i="7"/>
  <c r="AI472" i="7"/>
  <c r="AH472" i="7"/>
  <c r="AG472" i="7"/>
  <c r="AF472" i="7"/>
  <c r="AC472" i="7"/>
  <c r="AB472" i="7"/>
  <c r="AA472" i="7"/>
  <c r="Z472" i="7"/>
  <c r="Y472" i="7"/>
  <c r="X472" i="7"/>
  <c r="W472" i="7"/>
  <c r="V472" i="7"/>
  <c r="AI471" i="7"/>
  <c r="AH471" i="7"/>
  <c r="AG471" i="7"/>
  <c r="AF471" i="7"/>
  <c r="AC471" i="7"/>
  <c r="AB471" i="7"/>
  <c r="AA471" i="7"/>
  <c r="Z471" i="7"/>
  <c r="Y471" i="7"/>
  <c r="X471" i="7"/>
  <c r="W471" i="7"/>
  <c r="V471" i="7"/>
  <c r="AI470" i="7"/>
  <c r="AH470" i="7"/>
  <c r="AG470" i="7"/>
  <c r="AF470" i="7"/>
  <c r="AC470" i="7"/>
  <c r="AB470" i="7"/>
  <c r="AA470" i="7"/>
  <c r="Z470" i="7"/>
  <c r="Y470" i="7"/>
  <c r="X470" i="7"/>
  <c r="W470" i="7"/>
  <c r="V470" i="7"/>
  <c r="AI469" i="7"/>
  <c r="AH469" i="7"/>
  <c r="AG469" i="7"/>
  <c r="AF469" i="7"/>
  <c r="AC469" i="7"/>
  <c r="AB469" i="7"/>
  <c r="AA469" i="7"/>
  <c r="Z469" i="7"/>
  <c r="Y469" i="7"/>
  <c r="X469" i="7"/>
  <c r="W469" i="7"/>
  <c r="V469" i="7"/>
  <c r="AI468" i="7"/>
  <c r="AH468" i="7"/>
  <c r="AG468" i="7"/>
  <c r="AF468" i="7"/>
  <c r="AC468" i="7"/>
  <c r="AB468" i="7"/>
  <c r="AA468" i="7"/>
  <c r="Z468" i="7"/>
  <c r="Y468" i="7"/>
  <c r="X468" i="7"/>
  <c r="W468" i="7"/>
  <c r="V468" i="7"/>
  <c r="AI467" i="7"/>
  <c r="AH467" i="7"/>
  <c r="AG467" i="7"/>
  <c r="AF467" i="7"/>
  <c r="AC467" i="7"/>
  <c r="AB467" i="7"/>
  <c r="AA467" i="7"/>
  <c r="Z467" i="7"/>
  <c r="Y467" i="7"/>
  <c r="X467" i="7"/>
  <c r="W467" i="7"/>
  <c r="V467" i="7"/>
  <c r="AI466" i="7"/>
  <c r="AH466" i="7"/>
  <c r="AG466" i="7"/>
  <c r="AF466" i="7"/>
  <c r="AC466" i="7"/>
  <c r="AB466" i="7"/>
  <c r="AA466" i="7"/>
  <c r="Z466" i="7"/>
  <c r="Y466" i="7"/>
  <c r="X466" i="7"/>
  <c r="W466" i="7"/>
  <c r="V466" i="7"/>
  <c r="AI465" i="7"/>
  <c r="AH465" i="7"/>
  <c r="AG465" i="7"/>
  <c r="AF465" i="7"/>
  <c r="AC465" i="7"/>
  <c r="AB465" i="7"/>
  <c r="AA465" i="7"/>
  <c r="Z465" i="7"/>
  <c r="Y465" i="7"/>
  <c r="X465" i="7"/>
  <c r="W465" i="7"/>
  <c r="V465" i="7"/>
  <c r="AI464" i="7"/>
  <c r="AH464" i="7"/>
  <c r="AG464" i="7"/>
  <c r="AF464" i="7"/>
  <c r="AC464" i="7"/>
  <c r="AB464" i="7"/>
  <c r="AA464" i="7"/>
  <c r="Z464" i="7"/>
  <c r="Y464" i="7"/>
  <c r="X464" i="7"/>
  <c r="W464" i="7"/>
  <c r="V464" i="7"/>
  <c r="AI463" i="7"/>
  <c r="AH463" i="7"/>
  <c r="AG463" i="7"/>
  <c r="AF463" i="7"/>
  <c r="AC463" i="7"/>
  <c r="AB463" i="7"/>
  <c r="AA463" i="7"/>
  <c r="Z463" i="7"/>
  <c r="Y463" i="7"/>
  <c r="X463" i="7"/>
  <c r="W463" i="7"/>
  <c r="V463" i="7"/>
  <c r="AI462" i="7"/>
  <c r="AH462" i="7"/>
  <c r="AG462" i="7"/>
  <c r="AF462" i="7"/>
  <c r="AC462" i="7"/>
  <c r="AB462" i="7"/>
  <c r="AA462" i="7"/>
  <c r="Z462" i="7"/>
  <c r="Y462" i="7"/>
  <c r="X462" i="7"/>
  <c r="W462" i="7"/>
  <c r="V462" i="7"/>
  <c r="AI461" i="7"/>
  <c r="AH461" i="7"/>
  <c r="AG461" i="7"/>
  <c r="AF461" i="7"/>
  <c r="AC461" i="7"/>
  <c r="AB461" i="7"/>
  <c r="AA461" i="7"/>
  <c r="Z461" i="7"/>
  <c r="Y461" i="7"/>
  <c r="X461" i="7"/>
  <c r="W461" i="7"/>
  <c r="V461" i="7"/>
  <c r="AI460" i="7"/>
  <c r="AH460" i="7"/>
  <c r="AG460" i="7"/>
  <c r="AF460" i="7"/>
  <c r="AC460" i="7"/>
  <c r="AB460" i="7"/>
  <c r="AA460" i="7"/>
  <c r="Z460" i="7"/>
  <c r="Y460" i="7"/>
  <c r="X460" i="7"/>
  <c r="W460" i="7"/>
  <c r="V460" i="7"/>
  <c r="AI459" i="7"/>
  <c r="AH459" i="7"/>
  <c r="AG459" i="7"/>
  <c r="AF459" i="7"/>
  <c r="AC459" i="7"/>
  <c r="AB459" i="7"/>
  <c r="AA459" i="7"/>
  <c r="Z459" i="7"/>
  <c r="Y459" i="7"/>
  <c r="X459" i="7"/>
  <c r="W459" i="7"/>
  <c r="V459" i="7"/>
  <c r="AI458" i="7"/>
  <c r="AH458" i="7"/>
  <c r="AG458" i="7"/>
  <c r="AF458" i="7"/>
  <c r="AC458" i="7"/>
  <c r="AB458" i="7"/>
  <c r="AA458" i="7"/>
  <c r="Z458" i="7"/>
  <c r="Y458" i="7"/>
  <c r="X458" i="7"/>
  <c r="W458" i="7"/>
  <c r="V458" i="7"/>
  <c r="AI457" i="7"/>
  <c r="AH457" i="7"/>
  <c r="AG457" i="7"/>
  <c r="AF457" i="7"/>
  <c r="AC457" i="7"/>
  <c r="AB457" i="7"/>
  <c r="AA457" i="7"/>
  <c r="Z457" i="7"/>
  <c r="Y457" i="7"/>
  <c r="X457" i="7"/>
  <c r="W457" i="7"/>
  <c r="V457" i="7"/>
  <c r="AI456" i="7"/>
  <c r="AH456" i="7"/>
  <c r="AG456" i="7"/>
  <c r="AF456" i="7"/>
  <c r="AC456" i="7"/>
  <c r="AB456" i="7"/>
  <c r="AA456" i="7"/>
  <c r="Z456" i="7"/>
  <c r="Y456" i="7"/>
  <c r="X456" i="7"/>
  <c r="W456" i="7"/>
  <c r="V456" i="7"/>
  <c r="AI455" i="7"/>
  <c r="AH455" i="7"/>
  <c r="AG455" i="7"/>
  <c r="AF455" i="7"/>
  <c r="AC455" i="7"/>
  <c r="AB455" i="7"/>
  <c r="AA455" i="7"/>
  <c r="Z455" i="7"/>
  <c r="Y455" i="7"/>
  <c r="X455" i="7"/>
  <c r="W455" i="7"/>
  <c r="V455" i="7"/>
  <c r="AI454" i="7"/>
  <c r="AH454" i="7"/>
  <c r="AG454" i="7"/>
  <c r="AF454" i="7"/>
  <c r="AC454" i="7"/>
  <c r="AB454" i="7"/>
  <c r="AA454" i="7"/>
  <c r="Z454" i="7"/>
  <c r="Y454" i="7"/>
  <c r="X454" i="7"/>
  <c r="W454" i="7"/>
  <c r="V454" i="7"/>
  <c r="AI453" i="7"/>
  <c r="AH453" i="7"/>
  <c r="AG453" i="7"/>
  <c r="AF453" i="7"/>
  <c r="AC453" i="7"/>
  <c r="AB453" i="7"/>
  <c r="AA453" i="7"/>
  <c r="Z453" i="7"/>
  <c r="Y453" i="7"/>
  <c r="X453" i="7"/>
  <c r="W453" i="7"/>
  <c r="V453" i="7"/>
  <c r="AI452" i="7"/>
  <c r="AH452" i="7"/>
  <c r="AG452" i="7"/>
  <c r="AF452" i="7"/>
  <c r="AC452" i="7"/>
  <c r="AB452" i="7"/>
  <c r="AA452" i="7"/>
  <c r="Z452" i="7"/>
  <c r="Y452" i="7"/>
  <c r="X452" i="7"/>
  <c r="W452" i="7"/>
  <c r="V452" i="7"/>
  <c r="AI451" i="7"/>
  <c r="AH451" i="7"/>
  <c r="AG451" i="7"/>
  <c r="AF451" i="7"/>
  <c r="AC451" i="7"/>
  <c r="AB451" i="7"/>
  <c r="AA451" i="7"/>
  <c r="Z451" i="7"/>
  <c r="Y451" i="7"/>
  <c r="X451" i="7"/>
  <c r="W451" i="7"/>
  <c r="V451" i="7"/>
  <c r="AI450" i="7"/>
  <c r="AH450" i="7"/>
  <c r="AG450" i="7"/>
  <c r="AF450" i="7"/>
  <c r="AC450" i="7"/>
  <c r="AB450" i="7"/>
  <c r="AA450" i="7"/>
  <c r="Z450" i="7"/>
  <c r="Y450" i="7"/>
  <c r="X450" i="7"/>
  <c r="W450" i="7"/>
  <c r="V450" i="7"/>
  <c r="AI449" i="7"/>
  <c r="AH449" i="7"/>
  <c r="AG449" i="7"/>
  <c r="AF449" i="7"/>
  <c r="AC449" i="7"/>
  <c r="AB449" i="7"/>
  <c r="AA449" i="7"/>
  <c r="Z449" i="7"/>
  <c r="Y449" i="7"/>
  <c r="X449" i="7"/>
  <c r="W449" i="7"/>
  <c r="V449" i="7"/>
  <c r="AI448" i="7"/>
  <c r="AH448" i="7"/>
  <c r="AG448" i="7"/>
  <c r="AF448" i="7"/>
  <c r="AC448" i="7"/>
  <c r="AB448" i="7"/>
  <c r="AA448" i="7"/>
  <c r="Z448" i="7"/>
  <c r="Y448" i="7"/>
  <c r="X448" i="7"/>
  <c r="W448" i="7"/>
  <c r="V448" i="7"/>
  <c r="AI447" i="7"/>
  <c r="AH447" i="7"/>
  <c r="AG447" i="7"/>
  <c r="AF447" i="7"/>
  <c r="AC447" i="7"/>
  <c r="AB447" i="7"/>
  <c r="AA447" i="7"/>
  <c r="Z447" i="7"/>
  <c r="Y447" i="7"/>
  <c r="X447" i="7"/>
  <c r="W447" i="7"/>
  <c r="V447" i="7"/>
  <c r="AI446" i="7"/>
  <c r="AH446" i="7"/>
  <c r="AG446" i="7"/>
  <c r="AF446" i="7"/>
  <c r="AC446" i="7"/>
  <c r="AB446" i="7"/>
  <c r="AA446" i="7"/>
  <c r="Z446" i="7"/>
  <c r="Y446" i="7"/>
  <c r="X446" i="7"/>
  <c r="W446" i="7"/>
  <c r="V446" i="7"/>
  <c r="AI445" i="7"/>
  <c r="AH445" i="7"/>
  <c r="AG445" i="7"/>
  <c r="AF445" i="7"/>
  <c r="AC445" i="7"/>
  <c r="AB445" i="7"/>
  <c r="AA445" i="7"/>
  <c r="Z445" i="7"/>
  <c r="Y445" i="7"/>
  <c r="X445" i="7"/>
  <c r="W445" i="7"/>
  <c r="V445" i="7"/>
  <c r="AI444" i="7"/>
  <c r="AH444" i="7"/>
  <c r="AG444" i="7"/>
  <c r="AF444" i="7"/>
  <c r="AC444" i="7"/>
  <c r="AB444" i="7"/>
  <c r="AA444" i="7"/>
  <c r="Z444" i="7"/>
  <c r="Y444" i="7"/>
  <c r="X444" i="7"/>
  <c r="W444" i="7"/>
  <c r="V444" i="7"/>
  <c r="AI443" i="7"/>
  <c r="AH443" i="7"/>
  <c r="AG443" i="7"/>
  <c r="AF443" i="7"/>
  <c r="AC443" i="7"/>
  <c r="AB443" i="7"/>
  <c r="AA443" i="7"/>
  <c r="Z443" i="7"/>
  <c r="Y443" i="7"/>
  <c r="X443" i="7"/>
  <c r="W443" i="7"/>
  <c r="V443" i="7"/>
  <c r="AI442" i="7"/>
  <c r="AH442" i="7"/>
  <c r="AG442" i="7"/>
  <c r="AF442" i="7"/>
  <c r="AC442" i="7"/>
  <c r="AB442" i="7"/>
  <c r="AA442" i="7"/>
  <c r="Z442" i="7"/>
  <c r="Y442" i="7"/>
  <c r="X442" i="7"/>
  <c r="W442" i="7"/>
  <c r="V442" i="7"/>
  <c r="AI441" i="7"/>
  <c r="AH441" i="7"/>
  <c r="AG441" i="7"/>
  <c r="AF441" i="7"/>
  <c r="AC441" i="7"/>
  <c r="AB441" i="7"/>
  <c r="AA441" i="7"/>
  <c r="Z441" i="7"/>
  <c r="Y441" i="7"/>
  <c r="X441" i="7"/>
  <c r="W441" i="7"/>
  <c r="V441" i="7"/>
  <c r="AI439" i="7"/>
  <c r="AH439" i="7"/>
  <c r="AG439" i="7"/>
  <c r="AF439" i="7"/>
  <c r="AC439" i="7"/>
  <c r="AB439" i="7"/>
  <c r="AA439" i="7"/>
  <c r="Z439" i="7"/>
  <c r="Y439" i="7"/>
  <c r="X439" i="7"/>
  <c r="W439" i="7"/>
  <c r="V439" i="7"/>
  <c r="AI438" i="7"/>
  <c r="AH438" i="7"/>
  <c r="AG438" i="7"/>
  <c r="AF438" i="7"/>
  <c r="AC438" i="7"/>
  <c r="AB438" i="7"/>
  <c r="AA438" i="7"/>
  <c r="Z438" i="7"/>
  <c r="Y438" i="7"/>
  <c r="X438" i="7"/>
  <c r="W438" i="7"/>
  <c r="V438" i="7"/>
  <c r="AI437" i="7"/>
  <c r="AH437" i="7"/>
  <c r="AG437" i="7"/>
  <c r="AF437" i="7"/>
  <c r="AC437" i="7"/>
  <c r="AB437" i="7"/>
  <c r="AA437" i="7"/>
  <c r="Z437" i="7"/>
  <c r="Y437" i="7"/>
  <c r="X437" i="7"/>
  <c r="W437" i="7"/>
  <c r="V437" i="7"/>
  <c r="AI436" i="7"/>
  <c r="AH436" i="7"/>
  <c r="AG436" i="7"/>
  <c r="AF436" i="7"/>
  <c r="AC436" i="7"/>
  <c r="AB436" i="7"/>
  <c r="AA436" i="7"/>
  <c r="Z436" i="7"/>
  <c r="Y436" i="7"/>
  <c r="X436" i="7"/>
  <c r="W436" i="7"/>
  <c r="V436" i="7"/>
  <c r="AI435" i="7"/>
  <c r="AH435" i="7"/>
  <c r="AG435" i="7"/>
  <c r="AF435" i="7"/>
  <c r="AC435" i="7"/>
  <c r="AB435" i="7"/>
  <c r="AA435" i="7"/>
  <c r="Z435" i="7"/>
  <c r="Y435" i="7"/>
  <c r="X435" i="7"/>
  <c r="W435" i="7"/>
  <c r="V435" i="7"/>
  <c r="AI434" i="7"/>
  <c r="AH434" i="7"/>
  <c r="AG434" i="7"/>
  <c r="AF434" i="7"/>
  <c r="AC434" i="7"/>
  <c r="AB434" i="7"/>
  <c r="AA434" i="7"/>
  <c r="Z434" i="7"/>
  <c r="Y434" i="7"/>
  <c r="X434" i="7"/>
  <c r="W434" i="7"/>
  <c r="V434" i="7"/>
  <c r="AI433" i="7"/>
  <c r="AH433" i="7"/>
  <c r="AG433" i="7"/>
  <c r="AF433" i="7"/>
  <c r="AC433" i="7"/>
  <c r="AB433" i="7"/>
  <c r="AA433" i="7"/>
  <c r="Z433" i="7"/>
  <c r="Y433" i="7"/>
  <c r="X433" i="7"/>
  <c r="W433" i="7"/>
  <c r="V433" i="7"/>
  <c r="AI432" i="7"/>
  <c r="AH432" i="7"/>
  <c r="AG432" i="7"/>
  <c r="AF432" i="7"/>
  <c r="AC432" i="7"/>
  <c r="AB432" i="7"/>
  <c r="AA432" i="7"/>
  <c r="Z432" i="7"/>
  <c r="Y432" i="7"/>
  <c r="X432" i="7"/>
  <c r="W432" i="7"/>
  <c r="V432" i="7"/>
  <c r="AI431" i="7"/>
  <c r="AH431" i="7"/>
  <c r="AG431" i="7"/>
  <c r="AF431" i="7"/>
  <c r="AC431" i="7"/>
  <c r="AB431" i="7"/>
  <c r="AA431" i="7"/>
  <c r="Z431" i="7"/>
  <c r="Y431" i="7"/>
  <c r="X431" i="7"/>
  <c r="W431" i="7"/>
  <c r="V431" i="7"/>
  <c r="AI430" i="7"/>
  <c r="AH430" i="7"/>
  <c r="AG430" i="7"/>
  <c r="AF430" i="7"/>
  <c r="AC430" i="7"/>
  <c r="AB430" i="7"/>
  <c r="AA430" i="7"/>
  <c r="Z430" i="7"/>
  <c r="Y430" i="7"/>
  <c r="X430" i="7"/>
  <c r="W430" i="7"/>
  <c r="V430" i="7"/>
  <c r="AI429" i="7"/>
  <c r="AH429" i="7"/>
  <c r="AG429" i="7"/>
  <c r="AF429" i="7"/>
  <c r="AC429" i="7"/>
  <c r="AB429" i="7"/>
  <c r="AA429" i="7"/>
  <c r="Z429" i="7"/>
  <c r="Y429" i="7"/>
  <c r="X429" i="7"/>
  <c r="W429" i="7"/>
  <c r="V429" i="7"/>
  <c r="AI428" i="7"/>
  <c r="AH428" i="7"/>
  <c r="AG428" i="7"/>
  <c r="AF428" i="7"/>
  <c r="AC428" i="7"/>
  <c r="AB428" i="7"/>
  <c r="AA428" i="7"/>
  <c r="Z428" i="7"/>
  <c r="Y428" i="7"/>
  <c r="X428" i="7"/>
  <c r="W428" i="7"/>
  <c r="V428" i="7"/>
  <c r="AI427" i="7"/>
  <c r="AH427" i="7"/>
  <c r="AG427" i="7"/>
  <c r="AF427" i="7"/>
  <c r="AC427" i="7"/>
  <c r="AB427" i="7"/>
  <c r="AA427" i="7"/>
  <c r="Z427" i="7"/>
  <c r="Y427" i="7"/>
  <c r="X427" i="7"/>
  <c r="W427" i="7"/>
  <c r="V427" i="7"/>
  <c r="AI426" i="7"/>
  <c r="AH426" i="7"/>
  <c r="AG426" i="7"/>
  <c r="AF426" i="7"/>
  <c r="AC426" i="7"/>
  <c r="AB426" i="7"/>
  <c r="AA426" i="7"/>
  <c r="Z426" i="7"/>
  <c r="Y426" i="7"/>
  <c r="X426" i="7"/>
  <c r="W426" i="7"/>
  <c r="V426" i="7"/>
  <c r="AI425" i="7"/>
  <c r="AH425" i="7"/>
  <c r="AG425" i="7"/>
  <c r="AF425" i="7"/>
  <c r="AC425" i="7"/>
  <c r="AB425" i="7"/>
  <c r="AA425" i="7"/>
  <c r="Z425" i="7"/>
  <c r="Y425" i="7"/>
  <c r="X425" i="7"/>
  <c r="W425" i="7"/>
  <c r="V425" i="7"/>
  <c r="AI424" i="7"/>
  <c r="AH424" i="7"/>
  <c r="AG424" i="7"/>
  <c r="AF424" i="7"/>
  <c r="AC424" i="7"/>
  <c r="AB424" i="7"/>
  <c r="AA424" i="7"/>
  <c r="Z424" i="7"/>
  <c r="Y424" i="7"/>
  <c r="X424" i="7"/>
  <c r="W424" i="7"/>
  <c r="V424" i="7"/>
  <c r="AI423" i="7"/>
  <c r="AH423" i="7"/>
  <c r="AG423" i="7"/>
  <c r="AF423" i="7"/>
  <c r="AC423" i="7"/>
  <c r="AB423" i="7"/>
  <c r="AA423" i="7"/>
  <c r="Z423" i="7"/>
  <c r="Y423" i="7"/>
  <c r="X423" i="7"/>
  <c r="W423" i="7"/>
  <c r="V423" i="7"/>
  <c r="AI422" i="7"/>
  <c r="AH422" i="7"/>
  <c r="AG422" i="7"/>
  <c r="AF422" i="7"/>
  <c r="AC422" i="7"/>
  <c r="AB422" i="7"/>
  <c r="AA422" i="7"/>
  <c r="X422" i="7"/>
  <c r="W422" i="7"/>
  <c r="V422" i="7"/>
  <c r="AI413" i="7"/>
  <c r="AH413" i="7"/>
  <c r="AG413" i="7"/>
  <c r="AF413" i="7"/>
  <c r="AC413" i="7"/>
  <c r="AB413" i="7"/>
  <c r="AA413" i="7"/>
  <c r="Z413" i="7"/>
  <c r="Y413" i="7"/>
  <c r="W413" i="7"/>
  <c r="V413" i="7"/>
  <c r="AI412" i="7"/>
  <c r="AH412" i="7"/>
  <c r="AG412" i="7"/>
  <c r="AF412" i="7"/>
  <c r="AC412" i="7"/>
  <c r="AB412" i="7"/>
  <c r="AA412" i="7"/>
  <c r="Z412" i="7"/>
  <c r="Y412" i="7"/>
  <c r="X412" i="7"/>
  <c r="W412" i="7"/>
  <c r="V412" i="7"/>
  <c r="AI411" i="7"/>
  <c r="AH411" i="7"/>
  <c r="AG411" i="7"/>
  <c r="AF411" i="7"/>
  <c r="AC411" i="7"/>
  <c r="AB411" i="7"/>
  <c r="AA411" i="7"/>
  <c r="Z411" i="7"/>
  <c r="Y411" i="7"/>
  <c r="X411" i="7"/>
  <c r="W411" i="7"/>
  <c r="V411" i="7"/>
  <c r="AI410" i="7"/>
  <c r="AH410" i="7"/>
  <c r="AG410" i="7"/>
  <c r="AF410" i="7"/>
  <c r="AC410" i="7"/>
  <c r="AB410" i="7"/>
  <c r="AA410" i="7"/>
  <c r="Z410" i="7"/>
  <c r="Y410" i="7"/>
  <c r="X410" i="7"/>
  <c r="W410" i="7"/>
  <c r="V410" i="7"/>
  <c r="AI408" i="7"/>
  <c r="AH408" i="7"/>
  <c r="AG408" i="7"/>
  <c r="AF408" i="7"/>
  <c r="AC408" i="7"/>
  <c r="AB408" i="7"/>
  <c r="AA408" i="7"/>
  <c r="Z408" i="7"/>
  <c r="Y408" i="7"/>
  <c r="W408" i="7"/>
  <c r="V408" i="7"/>
  <c r="AI407" i="7"/>
  <c r="AH407" i="7"/>
  <c r="AG407" i="7"/>
  <c r="AF407" i="7"/>
  <c r="AC407" i="7"/>
  <c r="AB407" i="7"/>
  <c r="AA407" i="7"/>
  <c r="Z407" i="7"/>
  <c r="Y407" i="7"/>
  <c r="X407" i="7"/>
  <c r="W407" i="7"/>
  <c r="V407" i="7"/>
  <c r="AI406" i="7"/>
  <c r="AH406" i="7"/>
  <c r="AG406" i="7"/>
  <c r="AF406" i="7"/>
  <c r="AC406" i="7"/>
  <c r="AB406" i="7"/>
  <c r="AA406" i="7"/>
  <c r="Z406" i="7"/>
  <c r="Y406" i="7"/>
  <c r="W406" i="7"/>
  <c r="V406" i="7"/>
  <c r="AI405" i="7"/>
  <c r="AH405" i="7"/>
  <c r="AG405" i="7"/>
  <c r="AF405" i="7"/>
  <c r="AC405" i="7"/>
  <c r="AB405" i="7"/>
  <c r="AA405" i="7"/>
  <c r="Z405" i="7"/>
  <c r="Y405" i="7"/>
  <c r="X405" i="7"/>
  <c r="W405" i="7"/>
  <c r="V405" i="7"/>
  <c r="AI404" i="7"/>
  <c r="AH404" i="7"/>
  <c r="AG404" i="7"/>
  <c r="AF404" i="7"/>
  <c r="AC404" i="7"/>
  <c r="AB404" i="7"/>
  <c r="AA404" i="7"/>
  <c r="Z404" i="7"/>
  <c r="Y404" i="7"/>
  <c r="X404" i="7"/>
  <c r="W404" i="7"/>
  <c r="V404" i="7"/>
  <c r="AI403" i="7"/>
  <c r="AH403" i="7"/>
  <c r="AG403" i="7"/>
  <c r="AF403" i="7"/>
  <c r="AC403" i="7"/>
  <c r="AB403" i="7"/>
  <c r="AA403" i="7"/>
  <c r="Z403" i="7"/>
  <c r="Y403" i="7"/>
  <c r="X403" i="7"/>
  <c r="W403" i="7"/>
  <c r="V403" i="7"/>
  <c r="AI402" i="7"/>
  <c r="AH402" i="7"/>
  <c r="AG402" i="7"/>
  <c r="AF402" i="7"/>
  <c r="AC402" i="7"/>
  <c r="AB402" i="7"/>
  <c r="AA402" i="7"/>
  <c r="Z402" i="7"/>
  <c r="Y402" i="7"/>
  <c r="X402" i="7"/>
  <c r="W402" i="7"/>
  <c r="V402" i="7"/>
  <c r="AI401" i="7"/>
  <c r="AH401" i="7"/>
  <c r="AG401" i="7"/>
  <c r="AF401" i="7"/>
  <c r="AC401" i="7"/>
  <c r="AB401" i="7"/>
  <c r="AA401" i="7"/>
  <c r="Z401" i="7"/>
  <c r="Y401" i="7"/>
  <c r="X401" i="7"/>
  <c r="W401" i="7"/>
  <c r="V401" i="7"/>
  <c r="AI400" i="7"/>
  <c r="AH400" i="7"/>
  <c r="AG400" i="7"/>
  <c r="AF400" i="7"/>
  <c r="AC400" i="7"/>
  <c r="AB400" i="7"/>
  <c r="AA400" i="7"/>
  <c r="Z400" i="7"/>
  <c r="Y400" i="7"/>
  <c r="X400" i="7"/>
  <c r="W400" i="7"/>
  <c r="V400" i="7"/>
  <c r="AI399" i="7"/>
  <c r="AH399" i="7"/>
  <c r="AG399" i="7"/>
  <c r="AF399" i="7"/>
  <c r="AC399" i="7"/>
  <c r="AB399" i="7"/>
  <c r="AA399" i="7"/>
  <c r="Z399" i="7"/>
  <c r="Y399" i="7"/>
  <c r="X399" i="7"/>
  <c r="W399" i="7"/>
  <c r="V399" i="7"/>
  <c r="AI398" i="7"/>
  <c r="AH398" i="7"/>
  <c r="AG398" i="7"/>
  <c r="AF398" i="7"/>
  <c r="AC398" i="7"/>
  <c r="AB398" i="7"/>
  <c r="AA398" i="7"/>
  <c r="Z398" i="7"/>
  <c r="Y398" i="7"/>
  <c r="X398" i="7"/>
  <c r="W398" i="7"/>
  <c r="V398" i="7"/>
  <c r="AI397" i="7"/>
  <c r="AH397" i="7"/>
  <c r="AG397" i="7"/>
  <c r="AF397" i="7"/>
  <c r="AC397" i="7"/>
  <c r="AB397" i="7"/>
  <c r="AA397" i="7"/>
  <c r="Z397" i="7"/>
  <c r="Y397" i="7"/>
  <c r="X397" i="7"/>
  <c r="W397" i="7"/>
  <c r="V397" i="7"/>
  <c r="AI396" i="7"/>
  <c r="AH396" i="7"/>
  <c r="AG396" i="7"/>
  <c r="AF396" i="7"/>
  <c r="AC396" i="7"/>
  <c r="AB396" i="7"/>
  <c r="AA396" i="7"/>
  <c r="Z396" i="7"/>
  <c r="Y396" i="7"/>
  <c r="X396" i="7"/>
  <c r="W396" i="7"/>
  <c r="V396" i="7"/>
  <c r="AI395" i="7"/>
  <c r="AH395" i="7"/>
  <c r="AG395" i="7"/>
  <c r="AF395" i="7"/>
  <c r="AC395" i="7"/>
  <c r="AB395" i="7"/>
  <c r="AA395" i="7"/>
  <c r="Z395" i="7"/>
  <c r="Y395" i="7"/>
  <c r="X395" i="7"/>
  <c r="W395" i="7"/>
  <c r="V395" i="7"/>
  <c r="AI394" i="7"/>
  <c r="AH394" i="7"/>
  <c r="AG394" i="7"/>
  <c r="AF394" i="7"/>
  <c r="AC394" i="7"/>
  <c r="AB394" i="7"/>
  <c r="AA394" i="7"/>
  <c r="Z394" i="7"/>
  <c r="Y394" i="7"/>
  <c r="X394" i="7"/>
  <c r="W394" i="7"/>
  <c r="V394" i="7"/>
  <c r="AI393" i="7"/>
  <c r="AH393" i="7"/>
  <c r="AG393" i="7"/>
  <c r="AF393" i="7"/>
  <c r="AC393" i="7"/>
  <c r="AB393" i="7"/>
  <c r="AA393" i="7"/>
  <c r="Z393" i="7"/>
  <c r="Y393" i="7"/>
  <c r="X393" i="7"/>
  <c r="W393" i="7"/>
  <c r="V393" i="7"/>
  <c r="AI392" i="7"/>
  <c r="AH392" i="7"/>
  <c r="AG392" i="7"/>
  <c r="AF392" i="7"/>
  <c r="AC392" i="7"/>
  <c r="AB392" i="7"/>
  <c r="AA392" i="7"/>
  <c r="Z392" i="7"/>
  <c r="Y392" i="7"/>
  <c r="X392" i="7"/>
  <c r="W392" i="7"/>
  <c r="V392" i="7"/>
  <c r="AI391" i="7"/>
  <c r="AH391" i="7"/>
  <c r="AG391" i="7"/>
  <c r="AF391" i="7"/>
  <c r="AC391" i="7"/>
  <c r="AB391" i="7"/>
  <c r="AA391" i="7"/>
  <c r="Z391" i="7"/>
  <c r="Y391" i="7"/>
  <c r="X391" i="7"/>
  <c r="W391" i="7"/>
  <c r="V391" i="7"/>
  <c r="AI390" i="7"/>
  <c r="AH390" i="7"/>
  <c r="AG390" i="7"/>
  <c r="AF390" i="7"/>
  <c r="AC390" i="7"/>
  <c r="AB390" i="7"/>
  <c r="AA390" i="7"/>
  <c r="Z390" i="7"/>
  <c r="Y390" i="7"/>
  <c r="X390" i="7"/>
  <c r="W390" i="7"/>
  <c r="V390" i="7"/>
  <c r="AI389" i="7"/>
  <c r="AH389" i="7"/>
  <c r="AG389" i="7"/>
  <c r="AF389" i="7"/>
  <c r="AC389" i="7"/>
  <c r="AB389" i="7"/>
  <c r="AA389" i="7"/>
  <c r="Z389" i="7"/>
  <c r="Y389" i="7"/>
  <c r="X389" i="7"/>
  <c r="W389" i="7"/>
  <c r="V389" i="7"/>
  <c r="AI388" i="7"/>
  <c r="AH388" i="7"/>
  <c r="AG388" i="7"/>
  <c r="AF388" i="7"/>
  <c r="AC388" i="7"/>
  <c r="AB388" i="7"/>
  <c r="AA388" i="7"/>
  <c r="Z388" i="7"/>
  <c r="Y388" i="7"/>
  <c r="X388" i="7"/>
  <c r="W388" i="7"/>
  <c r="V388" i="7"/>
  <c r="AI387" i="7"/>
  <c r="AH387" i="7"/>
  <c r="AG387" i="7"/>
  <c r="AF387" i="7"/>
  <c r="AC387" i="7"/>
  <c r="AB387" i="7"/>
  <c r="AA387" i="7"/>
  <c r="Z387" i="7"/>
  <c r="Y387" i="7"/>
  <c r="X387" i="7"/>
  <c r="W387" i="7"/>
  <c r="V387" i="7"/>
  <c r="AI386" i="7"/>
  <c r="AH386" i="7"/>
  <c r="AG386" i="7"/>
  <c r="AF386" i="7"/>
  <c r="AC386" i="7"/>
  <c r="AB386" i="7"/>
  <c r="AA386" i="7"/>
  <c r="Z386" i="7"/>
  <c r="Y386" i="7"/>
  <c r="X386" i="7"/>
  <c r="W386" i="7"/>
  <c r="V386" i="7"/>
  <c r="AI385" i="7"/>
  <c r="AH385" i="7"/>
  <c r="AG385" i="7"/>
  <c r="AF385" i="7"/>
  <c r="AC385" i="7"/>
  <c r="AB385" i="7"/>
  <c r="AA385" i="7"/>
  <c r="Z385" i="7"/>
  <c r="Y385" i="7"/>
  <c r="W385" i="7"/>
  <c r="V385" i="7"/>
  <c r="AI384" i="7"/>
  <c r="AH384" i="7"/>
  <c r="AG384" i="7"/>
  <c r="AF384" i="7"/>
  <c r="AC384" i="7"/>
  <c r="AB384" i="7"/>
  <c r="AA384" i="7"/>
  <c r="Z384" i="7"/>
  <c r="Y384" i="7"/>
  <c r="X384" i="7"/>
  <c r="W384" i="7"/>
  <c r="V384" i="7"/>
  <c r="AI383" i="7"/>
  <c r="AH383" i="7"/>
  <c r="AG383" i="7"/>
  <c r="AF383" i="7"/>
  <c r="AC383" i="7"/>
  <c r="AB383" i="7"/>
  <c r="AA383" i="7"/>
  <c r="Z383" i="7"/>
  <c r="Y383" i="7"/>
  <c r="X383" i="7"/>
  <c r="W383" i="7"/>
  <c r="V383" i="7"/>
  <c r="AI382" i="7"/>
  <c r="AH382" i="7"/>
  <c r="AG382" i="7"/>
  <c r="AF382" i="7"/>
  <c r="AC382" i="7"/>
  <c r="AB382" i="7"/>
  <c r="AA382" i="7"/>
  <c r="Z382" i="7"/>
  <c r="Y382" i="7"/>
  <c r="X382" i="7"/>
  <c r="W382" i="7"/>
  <c r="V382" i="7"/>
  <c r="AI381" i="7"/>
  <c r="AH381" i="7"/>
  <c r="AG381" i="7"/>
  <c r="AF381" i="7"/>
  <c r="AC381" i="7"/>
  <c r="AB381" i="7"/>
  <c r="AA381" i="7"/>
  <c r="Z381" i="7"/>
  <c r="Y381" i="7"/>
  <c r="X381" i="7"/>
  <c r="W381" i="7"/>
  <c r="V381" i="7"/>
  <c r="AI380" i="7"/>
  <c r="AC380" i="7"/>
  <c r="AB380" i="7"/>
  <c r="AA380" i="7"/>
  <c r="Z380" i="7"/>
  <c r="Y380" i="7"/>
  <c r="W380" i="7"/>
  <c r="V380" i="7"/>
  <c r="AI379" i="7"/>
  <c r="AH379" i="7"/>
  <c r="AG379" i="7"/>
  <c r="AF379" i="7"/>
  <c r="AC379" i="7"/>
  <c r="AB379" i="7"/>
  <c r="AA379" i="7"/>
  <c r="Z379" i="7"/>
  <c r="Y379" i="7"/>
  <c r="X379" i="7"/>
  <c r="W379" i="7"/>
  <c r="V379" i="7"/>
  <c r="AI378" i="7"/>
  <c r="AH378" i="7"/>
  <c r="AG378" i="7"/>
  <c r="AF378" i="7"/>
  <c r="AC378" i="7"/>
  <c r="AB378" i="7"/>
  <c r="AA378" i="7"/>
  <c r="Z378" i="7"/>
  <c r="Y378" i="7"/>
  <c r="X378" i="7"/>
  <c r="W378" i="7"/>
  <c r="V378" i="7"/>
  <c r="AI376" i="7"/>
  <c r="AH376" i="7"/>
  <c r="AG376" i="7"/>
  <c r="AF376" i="7"/>
  <c r="AC376" i="7"/>
  <c r="AB376" i="7"/>
  <c r="AA376" i="7"/>
  <c r="Z376" i="7"/>
  <c r="Y376" i="7"/>
  <c r="X376" i="7"/>
  <c r="W376" i="7"/>
  <c r="V376" i="7"/>
  <c r="AI375" i="7"/>
  <c r="AH375" i="7"/>
  <c r="AG375" i="7"/>
  <c r="AF375" i="7"/>
  <c r="AC375" i="7"/>
  <c r="AB375" i="7"/>
  <c r="AA375" i="7"/>
  <c r="Z375" i="7"/>
  <c r="Y375" i="7"/>
  <c r="X375" i="7"/>
  <c r="W375" i="7"/>
  <c r="V375" i="7"/>
  <c r="AI374" i="7"/>
  <c r="AH374" i="7"/>
  <c r="AG374" i="7"/>
  <c r="AF374" i="7"/>
  <c r="AC374" i="7"/>
  <c r="AB374" i="7"/>
  <c r="AA374" i="7"/>
  <c r="Z374" i="7"/>
  <c r="Y374" i="7"/>
  <c r="X374" i="7"/>
  <c r="W374" i="7"/>
  <c r="V374" i="7"/>
  <c r="AI373" i="7"/>
  <c r="AH373" i="7"/>
  <c r="AC373" i="7"/>
  <c r="AB373" i="7"/>
  <c r="AA373" i="7"/>
  <c r="Z373" i="7"/>
  <c r="Y373" i="7"/>
  <c r="X373" i="7"/>
  <c r="W373" i="7"/>
  <c r="V373" i="7"/>
  <c r="AI372" i="7"/>
  <c r="AH372" i="7"/>
  <c r="AC372" i="7"/>
  <c r="AB372" i="7"/>
  <c r="AA372" i="7"/>
  <c r="Z372" i="7"/>
  <c r="Y372" i="7"/>
  <c r="X372" i="7"/>
  <c r="W372" i="7"/>
  <c r="V372" i="7"/>
  <c r="AI371" i="7"/>
  <c r="AH371" i="7"/>
  <c r="AC371" i="7"/>
  <c r="AB371" i="7"/>
  <c r="AA371" i="7"/>
  <c r="Z371" i="7"/>
  <c r="Y371" i="7"/>
  <c r="X371" i="7"/>
  <c r="W371" i="7"/>
  <c r="V371" i="7"/>
  <c r="AI370" i="7"/>
  <c r="AH370" i="7"/>
  <c r="AC370" i="7"/>
  <c r="AB370" i="7"/>
  <c r="AA370" i="7"/>
  <c r="Z370" i="7"/>
  <c r="Y370" i="7"/>
  <c r="X370" i="7"/>
  <c r="W370" i="7"/>
  <c r="V370" i="7"/>
  <c r="AI369" i="7"/>
  <c r="AH369" i="7"/>
  <c r="AC369" i="7"/>
  <c r="AB369" i="7"/>
  <c r="AA369" i="7"/>
  <c r="Z369" i="7"/>
  <c r="Y369" i="7"/>
  <c r="X369" i="7"/>
  <c r="W369" i="7"/>
  <c r="V369" i="7"/>
  <c r="AI368" i="7"/>
  <c r="AH368" i="7"/>
  <c r="AC368" i="7"/>
  <c r="AB368" i="7"/>
  <c r="AA368" i="7"/>
  <c r="Z368" i="7"/>
  <c r="Y368" i="7"/>
  <c r="X368" i="7"/>
  <c r="W368" i="7"/>
  <c r="V368" i="7"/>
  <c r="AI367" i="7"/>
  <c r="AH367" i="7"/>
  <c r="AC367" i="7"/>
  <c r="AB367" i="7"/>
  <c r="AA367" i="7"/>
  <c r="Z367" i="7"/>
  <c r="Y367" i="7"/>
  <c r="X367" i="7"/>
  <c r="W367" i="7"/>
  <c r="V367" i="7"/>
  <c r="AI366" i="7"/>
  <c r="AH366" i="7"/>
  <c r="AC366" i="7"/>
  <c r="AB366" i="7"/>
  <c r="AA366" i="7"/>
  <c r="Z366" i="7"/>
  <c r="Y366" i="7"/>
  <c r="X366" i="7"/>
  <c r="W366" i="7"/>
  <c r="V366" i="7"/>
  <c r="AI365" i="7"/>
  <c r="AH365" i="7"/>
  <c r="AC365" i="7"/>
  <c r="AB365" i="7"/>
  <c r="AA365" i="7"/>
  <c r="Z365" i="7"/>
  <c r="Y365" i="7"/>
  <c r="X365" i="7"/>
  <c r="W365" i="7"/>
  <c r="V365" i="7"/>
  <c r="AI364" i="7"/>
  <c r="AH364" i="7"/>
  <c r="AC364" i="7"/>
  <c r="AB364" i="7"/>
  <c r="AA364" i="7"/>
  <c r="Z364" i="7"/>
  <c r="Y364" i="7"/>
  <c r="X364" i="7"/>
  <c r="W364" i="7"/>
  <c r="V364" i="7"/>
  <c r="AI363" i="7"/>
  <c r="AH363" i="7"/>
  <c r="AC363" i="7"/>
  <c r="AB363" i="7"/>
  <c r="AA363" i="7"/>
  <c r="Z363" i="7"/>
  <c r="Y363" i="7"/>
  <c r="X363" i="7"/>
  <c r="W363" i="7"/>
  <c r="V363" i="7"/>
  <c r="AI362" i="7"/>
  <c r="AH362" i="7"/>
  <c r="AC362" i="7"/>
  <c r="AB362" i="7"/>
  <c r="AA362" i="7"/>
  <c r="Z362" i="7"/>
  <c r="Y362" i="7"/>
  <c r="X362" i="7"/>
  <c r="W362" i="7"/>
  <c r="V362" i="7"/>
  <c r="AI361" i="7"/>
  <c r="AH361" i="7"/>
  <c r="AG361" i="7"/>
  <c r="AF361" i="7"/>
  <c r="AC361" i="7"/>
  <c r="AB361" i="7"/>
  <c r="AA361" i="7"/>
  <c r="Z361" i="7"/>
  <c r="Y361" i="7"/>
  <c r="X361" i="7"/>
  <c r="W361" i="7"/>
  <c r="V361" i="7"/>
  <c r="AI360" i="7"/>
  <c r="AH360" i="7"/>
  <c r="AG360" i="7"/>
  <c r="AF360" i="7"/>
  <c r="AC360" i="7"/>
  <c r="AB360" i="7"/>
  <c r="AA360" i="7"/>
  <c r="Z360" i="7"/>
  <c r="Y360" i="7"/>
  <c r="X360" i="7"/>
  <c r="W360" i="7"/>
  <c r="V360" i="7"/>
  <c r="AI359" i="7"/>
  <c r="AH359" i="7"/>
  <c r="AG359" i="7"/>
  <c r="AF359" i="7"/>
  <c r="AC359" i="7"/>
  <c r="AB359" i="7"/>
  <c r="AA359" i="7"/>
  <c r="Z359" i="7"/>
  <c r="Y359" i="7"/>
  <c r="X359" i="7"/>
  <c r="W359" i="7"/>
  <c r="V359" i="7"/>
  <c r="AI358" i="7"/>
  <c r="AH358" i="7"/>
  <c r="AG358" i="7"/>
  <c r="AF358" i="7"/>
  <c r="AC358" i="7"/>
  <c r="AB358" i="7"/>
  <c r="AA358" i="7"/>
  <c r="Z358" i="7"/>
  <c r="Y358" i="7"/>
  <c r="X358" i="7"/>
  <c r="W358" i="7"/>
  <c r="V358" i="7"/>
  <c r="AI357" i="7"/>
  <c r="AH357" i="7"/>
  <c r="AG357" i="7"/>
  <c r="AF357" i="7"/>
  <c r="AC357" i="7"/>
  <c r="AB357" i="7"/>
  <c r="AA357" i="7"/>
  <c r="Z357" i="7"/>
  <c r="Y357" i="7"/>
  <c r="X357" i="7"/>
  <c r="W357" i="7"/>
  <c r="V357" i="7"/>
  <c r="AI356" i="7"/>
  <c r="AH356" i="7"/>
  <c r="AG356" i="7"/>
  <c r="AF356" i="7"/>
  <c r="AC356" i="7"/>
  <c r="AB356" i="7"/>
  <c r="AA356" i="7"/>
  <c r="Z356" i="7"/>
  <c r="Y356" i="7"/>
  <c r="X356" i="7"/>
  <c r="W356" i="7"/>
  <c r="V356" i="7"/>
  <c r="AI355" i="7"/>
  <c r="AH355" i="7"/>
  <c r="AG355" i="7"/>
  <c r="AF355" i="7"/>
  <c r="AC355" i="7"/>
  <c r="AB355" i="7"/>
  <c r="AA355" i="7"/>
  <c r="Z355" i="7"/>
  <c r="Y355" i="7"/>
  <c r="X355" i="7"/>
  <c r="W355" i="7"/>
  <c r="V355" i="7"/>
  <c r="AI354" i="7"/>
  <c r="AH354" i="7"/>
  <c r="AG354" i="7"/>
  <c r="AF354" i="7"/>
  <c r="AC354" i="7"/>
  <c r="AB354" i="7"/>
  <c r="AA354" i="7"/>
  <c r="Z354" i="7"/>
  <c r="Y354" i="7"/>
  <c r="X354" i="7"/>
  <c r="W354" i="7"/>
  <c r="V354" i="7"/>
  <c r="AI353" i="7"/>
  <c r="AH353" i="7"/>
  <c r="AG353" i="7"/>
  <c r="AF353" i="7"/>
  <c r="AC353" i="7"/>
  <c r="AB353" i="7"/>
  <c r="AA353" i="7"/>
  <c r="Z353" i="7"/>
  <c r="Y353" i="7"/>
  <c r="X353" i="7"/>
  <c r="W353" i="7"/>
  <c r="V353" i="7"/>
  <c r="AI352" i="7"/>
  <c r="AH352" i="7"/>
  <c r="AG352" i="7"/>
  <c r="AF352" i="7"/>
  <c r="AC352" i="7"/>
  <c r="AB352" i="7"/>
  <c r="AA352" i="7"/>
  <c r="Z352" i="7"/>
  <c r="Y352" i="7"/>
  <c r="X352" i="7"/>
  <c r="W352" i="7"/>
  <c r="V352" i="7"/>
  <c r="AI351" i="7"/>
  <c r="AH351" i="7"/>
  <c r="AG351" i="7"/>
  <c r="AF351" i="7"/>
  <c r="AC351" i="7"/>
  <c r="AB351" i="7"/>
  <c r="AA351" i="7"/>
  <c r="Z351" i="7"/>
  <c r="Y351" i="7"/>
  <c r="X351" i="7"/>
  <c r="W351" i="7"/>
  <c r="V351" i="7"/>
  <c r="AI421" i="7"/>
  <c r="AH421" i="7"/>
  <c r="AG421" i="7"/>
  <c r="AF421" i="7"/>
  <c r="AC421" i="7"/>
  <c r="AB421" i="7"/>
  <c r="AA421" i="7"/>
  <c r="Z421" i="7"/>
  <c r="Y421" i="7"/>
  <c r="X421" i="7"/>
  <c r="W421" i="7"/>
  <c r="V421" i="7"/>
  <c r="AI350" i="7"/>
  <c r="AH350" i="7"/>
  <c r="AG350" i="7"/>
  <c r="AF350" i="7"/>
  <c r="AC350" i="7"/>
  <c r="AB350" i="7"/>
  <c r="AA350" i="7"/>
  <c r="Z350" i="7"/>
  <c r="Y350" i="7"/>
  <c r="X350" i="7"/>
  <c r="W350" i="7"/>
  <c r="V350" i="7"/>
  <c r="AI349" i="7"/>
  <c r="AH349" i="7"/>
  <c r="AG349" i="7"/>
  <c r="AF349" i="7"/>
  <c r="AC349" i="7"/>
  <c r="AB349" i="7"/>
  <c r="AA349" i="7"/>
  <c r="Z349" i="7"/>
  <c r="Y349" i="7"/>
  <c r="X349" i="7"/>
  <c r="W349" i="7"/>
  <c r="V349" i="7"/>
  <c r="AI348" i="7"/>
  <c r="AH348" i="7"/>
  <c r="AG348" i="7"/>
  <c r="AF348" i="7"/>
  <c r="AC348" i="7"/>
  <c r="AB348" i="7"/>
  <c r="AA348" i="7"/>
  <c r="Z348" i="7"/>
  <c r="Y348" i="7"/>
  <c r="X348" i="7"/>
  <c r="W348" i="7"/>
  <c r="V348" i="7"/>
  <c r="AI346" i="7"/>
  <c r="AH346" i="7"/>
  <c r="AG346" i="7"/>
  <c r="AF346" i="7"/>
  <c r="AC346" i="7"/>
  <c r="AB346" i="7"/>
  <c r="AA346" i="7"/>
  <c r="Z346" i="7"/>
  <c r="Y346" i="7"/>
  <c r="X346" i="7"/>
  <c r="W346" i="7"/>
  <c r="V346" i="7"/>
  <c r="AC345" i="7"/>
  <c r="AB345" i="7"/>
  <c r="AA345" i="7"/>
  <c r="Z345" i="7"/>
  <c r="Y345" i="7"/>
  <c r="X345" i="7"/>
  <c r="W345" i="7"/>
  <c r="V345" i="7"/>
  <c r="AI342" i="7"/>
  <c r="AH342" i="7"/>
  <c r="AG342" i="7"/>
  <c r="AF342" i="7"/>
  <c r="AC342" i="7"/>
  <c r="AB342" i="7"/>
  <c r="AA342" i="7"/>
  <c r="Z342" i="7"/>
  <c r="Y342" i="7"/>
  <c r="X342" i="7"/>
  <c r="W342" i="7"/>
  <c r="V342" i="7"/>
  <c r="AI341" i="7"/>
  <c r="AH341" i="7"/>
  <c r="AG341" i="7"/>
  <c r="AF341" i="7"/>
  <c r="AC341" i="7"/>
  <c r="AB341" i="7"/>
  <c r="AA341" i="7"/>
  <c r="Z341" i="7"/>
  <c r="Y341" i="7"/>
  <c r="X341" i="7"/>
  <c r="W341" i="7"/>
  <c r="V341" i="7"/>
  <c r="AI340" i="7"/>
  <c r="AH340" i="7"/>
  <c r="AG340" i="7"/>
  <c r="AF340" i="7"/>
  <c r="AC340" i="7"/>
  <c r="AB340" i="7"/>
  <c r="AA340" i="7"/>
  <c r="Z340" i="7"/>
  <c r="Y340" i="7"/>
  <c r="X340" i="7"/>
  <c r="W340" i="7"/>
  <c r="V340" i="7"/>
  <c r="AI336" i="7"/>
  <c r="AH336" i="7"/>
  <c r="AG336" i="7"/>
  <c r="AF336" i="7"/>
  <c r="AC336" i="7"/>
  <c r="AB336" i="7"/>
  <c r="AA336" i="7"/>
  <c r="Z336" i="7"/>
  <c r="Y336" i="7"/>
  <c r="X336" i="7"/>
  <c r="W336" i="7"/>
  <c r="V336" i="7"/>
  <c r="AI335" i="7"/>
  <c r="AH335" i="7"/>
  <c r="AG335" i="7"/>
  <c r="AF335" i="7"/>
  <c r="AC335" i="7"/>
  <c r="AB335" i="7"/>
  <c r="AA335" i="7"/>
  <c r="Z335" i="7"/>
  <c r="Y335" i="7"/>
  <c r="X335" i="7"/>
  <c r="W335" i="7"/>
  <c r="V335" i="7"/>
  <c r="AI334" i="7"/>
  <c r="AH334" i="7"/>
  <c r="AG334" i="7"/>
  <c r="AF334" i="7"/>
  <c r="AC334" i="7"/>
  <c r="AB334" i="7"/>
  <c r="AA334" i="7"/>
  <c r="Z334" i="7"/>
  <c r="Y334" i="7"/>
  <c r="X334" i="7"/>
  <c r="W334" i="7"/>
  <c r="V334" i="7"/>
  <c r="AI333" i="7"/>
  <c r="AH333" i="7"/>
  <c r="AG333" i="7"/>
  <c r="AF333" i="7"/>
  <c r="AC333" i="7"/>
  <c r="AB333" i="7"/>
  <c r="AA333" i="7"/>
  <c r="Z333" i="7"/>
  <c r="Y333" i="7"/>
  <c r="X333" i="7"/>
  <c r="W333" i="7"/>
  <c r="V333" i="7"/>
  <c r="AI332" i="7"/>
  <c r="AH332" i="7"/>
  <c r="AG332" i="7"/>
  <c r="AF332" i="7"/>
  <c r="AC332" i="7"/>
  <c r="AB332" i="7"/>
  <c r="AA332" i="7"/>
  <c r="Z332" i="7"/>
  <c r="Y332" i="7"/>
  <c r="X332" i="7"/>
  <c r="W332" i="7"/>
  <c r="V332" i="7"/>
  <c r="AI331" i="7"/>
  <c r="AH331" i="7"/>
  <c r="AG331" i="7"/>
  <c r="AF331" i="7"/>
  <c r="AC331" i="7"/>
  <c r="AB331" i="7"/>
  <c r="AA331" i="7"/>
  <c r="Z331" i="7"/>
  <c r="Y331" i="7"/>
  <c r="X331" i="7"/>
  <c r="W331" i="7"/>
  <c r="V331" i="7"/>
  <c r="AI329" i="7"/>
  <c r="AH329" i="7"/>
  <c r="AG329" i="7"/>
  <c r="AF329" i="7"/>
  <c r="AC329" i="7"/>
  <c r="AB329" i="7"/>
  <c r="AA329" i="7"/>
  <c r="Z329" i="7"/>
  <c r="Y329" i="7"/>
  <c r="X329" i="7"/>
  <c r="W329" i="7"/>
  <c r="V329" i="7"/>
  <c r="AI328" i="7"/>
  <c r="AH328" i="7"/>
  <c r="AG328" i="7"/>
  <c r="AF328" i="7"/>
  <c r="AB328" i="7"/>
  <c r="AA328" i="7"/>
  <c r="Y328" i="7"/>
  <c r="X328" i="7"/>
  <c r="W328" i="7"/>
  <c r="V328" i="7"/>
  <c r="AI327" i="7"/>
  <c r="AH327" i="7"/>
  <c r="AG327" i="7"/>
  <c r="AF327" i="7"/>
  <c r="AC327" i="7"/>
  <c r="AB327" i="7"/>
  <c r="AA327" i="7"/>
  <c r="Z327" i="7"/>
  <c r="Y327" i="7"/>
  <c r="X327" i="7"/>
  <c r="W327" i="7"/>
  <c r="V327" i="7"/>
  <c r="AI326" i="7"/>
  <c r="AH326" i="7"/>
  <c r="AG326" i="7"/>
  <c r="AF326" i="7"/>
  <c r="AC326" i="7"/>
  <c r="AB326" i="7"/>
  <c r="AA326" i="7"/>
  <c r="Z326" i="7"/>
  <c r="Y326" i="7"/>
  <c r="X326" i="7"/>
  <c r="W326" i="7"/>
  <c r="V326" i="7"/>
  <c r="AI323" i="7"/>
  <c r="AH323" i="7"/>
  <c r="AG323" i="7"/>
  <c r="AF323" i="7"/>
  <c r="AC323" i="7"/>
  <c r="AB323" i="7"/>
  <c r="AA323" i="7"/>
  <c r="Z323" i="7"/>
  <c r="Y323" i="7"/>
  <c r="X323" i="7"/>
  <c r="W323" i="7"/>
  <c r="V323" i="7"/>
  <c r="AI322" i="7"/>
  <c r="AH322" i="7"/>
  <c r="AG322" i="7"/>
  <c r="AF322" i="7"/>
  <c r="AC322" i="7"/>
  <c r="AB322" i="7"/>
  <c r="AA322" i="7"/>
  <c r="Z322" i="7"/>
  <c r="Y322" i="7"/>
  <c r="X322" i="7"/>
  <c r="W322" i="7"/>
  <c r="V322" i="7"/>
  <c r="AI321" i="7"/>
  <c r="AH321" i="7"/>
  <c r="AG321" i="7"/>
  <c r="AF321" i="7"/>
  <c r="AC321" i="7"/>
  <c r="AB321" i="7"/>
  <c r="AA321" i="7"/>
  <c r="Z321" i="7"/>
  <c r="Y321" i="7"/>
  <c r="X321" i="7"/>
  <c r="W321" i="7"/>
  <c r="V321" i="7"/>
  <c r="AI320" i="7"/>
  <c r="AH320" i="7"/>
  <c r="AG320" i="7"/>
  <c r="AF320" i="7"/>
  <c r="AC320" i="7"/>
  <c r="AB320" i="7"/>
  <c r="AA320" i="7"/>
  <c r="Z320" i="7"/>
  <c r="Y320" i="7"/>
  <c r="X320" i="7"/>
  <c r="W320" i="7"/>
  <c r="V320" i="7"/>
  <c r="AI319" i="7"/>
  <c r="AH319" i="7"/>
  <c r="AG319" i="7"/>
  <c r="AF319" i="7"/>
  <c r="AC319" i="7"/>
  <c r="AB319" i="7"/>
  <c r="AA319" i="7"/>
  <c r="Z319" i="7"/>
  <c r="Y319" i="7"/>
  <c r="X319" i="7"/>
  <c r="W319" i="7"/>
  <c r="V319" i="7"/>
  <c r="AI318" i="7"/>
  <c r="AH318" i="7"/>
  <c r="AG318" i="7"/>
  <c r="AF318" i="7"/>
  <c r="AC318" i="7"/>
  <c r="AB318" i="7"/>
  <c r="AA318" i="7"/>
  <c r="Z318" i="7"/>
  <c r="Y318" i="7"/>
  <c r="X318" i="7"/>
  <c r="W318" i="7"/>
  <c r="V318" i="7"/>
  <c r="AI317" i="7"/>
  <c r="AH317" i="7"/>
  <c r="AG317" i="7"/>
  <c r="AF317" i="7"/>
  <c r="AC317" i="7"/>
  <c r="AB317" i="7"/>
  <c r="AA317" i="7"/>
  <c r="Z317" i="7"/>
  <c r="Y317" i="7"/>
  <c r="X317" i="7"/>
  <c r="W317" i="7"/>
  <c r="V317" i="7"/>
  <c r="AI316" i="7"/>
  <c r="AH316" i="7"/>
  <c r="AG316" i="7"/>
  <c r="AF316" i="7"/>
  <c r="AC316" i="7"/>
  <c r="AB316" i="7"/>
  <c r="AA316" i="7"/>
  <c r="Z316" i="7"/>
  <c r="Y316" i="7"/>
  <c r="X316" i="7"/>
  <c r="W316" i="7"/>
  <c r="V316" i="7"/>
  <c r="AI315" i="7"/>
  <c r="AH315" i="7"/>
  <c r="AG315" i="7"/>
  <c r="AF315" i="7"/>
  <c r="AC315" i="7"/>
  <c r="AB315" i="7"/>
  <c r="AA315" i="7"/>
  <c r="Z315" i="7"/>
  <c r="Y315" i="7"/>
  <c r="X315" i="7"/>
  <c r="W315" i="7"/>
  <c r="V315" i="7"/>
  <c r="AI314" i="7"/>
  <c r="AH314" i="7"/>
  <c r="AG314" i="7"/>
  <c r="AF314" i="7"/>
  <c r="AC314" i="7"/>
  <c r="AB314" i="7"/>
  <c r="AA314" i="7"/>
  <c r="Z314" i="7"/>
  <c r="Y314" i="7"/>
  <c r="X314" i="7"/>
  <c r="W314" i="7"/>
  <c r="V314" i="7"/>
  <c r="AI313" i="7"/>
  <c r="AH313" i="7"/>
  <c r="AG313" i="7"/>
  <c r="AF313" i="7"/>
  <c r="AC313" i="7"/>
  <c r="AB313" i="7"/>
  <c r="AA313" i="7"/>
  <c r="Z313" i="7"/>
  <c r="Y313" i="7"/>
  <c r="X313" i="7"/>
  <c r="W313" i="7"/>
  <c r="V313" i="7"/>
  <c r="AI312" i="7"/>
  <c r="AH312" i="7"/>
  <c r="AG312" i="7"/>
  <c r="AF312" i="7"/>
  <c r="AC312" i="7"/>
  <c r="AB312" i="7"/>
  <c r="AA312" i="7"/>
  <c r="Z312" i="7"/>
  <c r="Y312" i="7"/>
  <c r="X312" i="7"/>
  <c r="W312" i="7"/>
  <c r="V312" i="7"/>
  <c r="AI311" i="7"/>
  <c r="AH311" i="7"/>
  <c r="AG311" i="7"/>
  <c r="AF311" i="7"/>
  <c r="AC311" i="7"/>
  <c r="AB311" i="7"/>
  <c r="AA311" i="7"/>
  <c r="Z311" i="7"/>
  <c r="Y311" i="7"/>
  <c r="X311" i="7"/>
  <c r="W311" i="7"/>
  <c r="V311" i="7"/>
  <c r="AI310" i="7"/>
  <c r="AH310" i="7"/>
  <c r="AG310" i="7"/>
  <c r="AF310" i="7"/>
  <c r="AC310" i="7"/>
  <c r="AB310" i="7"/>
  <c r="AA310" i="7"/>
  <c r="Z310" i="7"/>
  <c r="Y310" i="7"/>
  <c r="X310" i="7"/>
  <c r="W310" i="7"/>
  <c r="V310" i="7"/>
  <c r="AI309" i="7"/>
  <c r="AH309" i="7"/>
  <c r="AG309" i="7"/>
  <c r="AF309" i="7"/>
  <c r="AC309" i="7"/>
  <c r="AB309" i="7"/>
  <c r="AA309" i="7"/>
  <c r="Z309" i="7"/>
  <c r="Y309" i="7"/>
  <c r="X309" i="7"/>
  <c r="W309" i="7"/>
  <c r="V309" i="7"/>
  <c r="AI308" i="7"/>
  <c r="AH308" i="7"/>
  <c r="AG308" i="7"/>
  <c r="AF308" i="7"/>
  <c r="AC308" i="7"/>
  <c r="AB308" i="7"/>
  <c r="Z308" i="7"/>
  <c r="Y308" i="7"/>
  <c r="X308" i="7"/>
  <c r="W308" i="7"/>
  <c r="V308" i="7"/>
  <c r="AI307" i="7"/>
  <c r="AH307" i="7"/>
  <c r="AG307" i="7"/>
  <c r="AF307" i="7"/>
  <c r="AC307" i="7"/>
  <c r="AB307" i="7"/>
  <c r="Z307" i="7"/>
  <c r="Y307" i="7"/>
  <c r="X307" i="7"/>
  <c r="W307" i="7"/>
  <c r="V307" i="7"/>
  <c r="AI306" i="7"/>
  <c r="AH306" i="7"/>
  <c r="AG306" i="7"/>
  <c r="AF306" i="7"/>
  <c r="AC306" i="7"/>
  <c r="AB306" i="7"/>
  <c r="AA306" i="7"/>
  <c r="Z306" i="7"/>
  <c r="Y306" i="7"/>
  <c r="X306" i="7"/>
  <c r="W306" i="7"/>
  <c r="V306" i="7"/>
  <c r="AI305" i="7"/>
  <c r="AH305" i="7"/>
  <c r="AG305" i="7"/>
  <c r="AF305" i="7"/>
  <c r="AC305" i="7"/>
  <c r="AB305" i="7"/>
  <c r="AA305" i="7"/>
  <c r="Z305" i="7"/>
  <c r="Y305" i="7"/>
  <c r="X305" i="7"/>
  <c r="W305" i="7"/>
  <c r="V305" i="7"/>
  <c r="AI304" i="7"/>
  <c r="AH304" i="7"/>
  <c r="AG304" i="7"/>
  <c r="AF304" i="7"/>
  <c r="AC304" i="7"/>
  <c r="AB304" i="7"/>
  <c r="AA304" i="7"/>
  <c r="Z304" i="7"/>
  <c r="Y304" i="7"/>
  <c r="X304" i="7"/>
  <c r="W304" i="7"/>
  <c r="V304" i="7"/>
  <c r="AI303" i="7"/>
  <c r="AH303" i="7"/>
  <c r="AG303" i="7"/>
  <c r="AF303" i="7"/>
  <c r="AC303" i="7"/>
  <c r="AB303" i="7"/>
  <c r="AA303" i="7"/>
  <c r="Z303" i="7"/>
  <c r="Y303" i="7"/>
  <c r="X303" i="7"/>
  <c r="W303" i="7"/>
  <c r="V303" i="7"/>
  <c r="AI302" i="7"/>
  <c r="AH302" i="7"/>
  <c r="AG302" i="7"/>
  <c r="AF302" i="7"/>
  <c r="AC302" i="7"/>
  <c r="AB302" i="7"/>
  <c r="AA302" i="7"/>
  <c r="Z302" i="7"/>
  <c r="Y302" i="7"/>
  <c r="X302" i="7"/>
  <c r="W302" i="7"/>
  <c r="V302" i="7"/>
  <c r="AI301" i="7"/>
  <c r="AH301" i="7"/>
  <c r="AG301" i="7"/>
  <c r="AF301" i="7"/>
  <c r="AC301" i="7"/>
  <c r="AB301" i="7"/>
  <c r="AA301" i="7"/>
  <c r="Z301" i="7"/>
  <c r="Y301" i="7"/>
  <c r="X301" i="7"/>
  <c r="W301" i="7"/>
  <c r="V301" i="7"/>
  <c r="AI300" i="7"/>
  <c r="AH300" i="7"/>
  <c r="AG300" i="7"/>
  <c r="AF300" i="7"/>
  <c r="AC300" i="7"/>
  <c r="AB300" i="7"/>
  <c r="AA300" i="7"/>
  <c r="Z300" i="7"/>
  <c r="Y300" i="7"/>
  <c r="X300" i="7"/>
  <c r="W300" i="7"/>
  <c r="V300" i="7"/>
  <c r="AI299" i="7"/>
  <c r="AH299" i="7"/>
  <c r="AG299" i="7"/>
  <c r="AF299" i="7"/>
  <c r="AC299" i="7"/>
  <c r="AB299" i="7"/>
  <c r="AA299" i="7"/>
  <c r="Z299" i="7"/>
  <c r="Y299" i="7"/>
  <c r="X299" i="7"/>
  <c r="W299" i="7"/>
  <c r="V299" i="7"/>
  <c r="AI298" i="7"/>
  <c r="AH298" i="7"/>
  <c r="AG298" i="7"/>
  <c r="AF298" i="7"/>
  <c r="AC298" i="7"/>
  <c r="AB298" i="7"/>
  <c r="AA298" i="7"/>
  <c r="Z298" i="7"/>
  <c r="Y298" i="7"/>
  <c r="X298" i="7"/>
  <c r="W298" i="7"/>
  <c r="V298" i="7"/>
  <c r="AI297" i="7"/>
  <c r="AH297" i="7"/>
  <c r="AG297" i="7"/>
  <c r="AF297" i="7"/>
  <c r="AC297" i="7"/>
  <c r="AB297" i="7"/>
  <c r="AA297" i="7"/>
  <c r="Z297" i="7"/>
  <c r="Y297" i="7"/>
  <c r="X297" i="7"/>
  <c r="W297" i="7"/>
  <c r="V297" i="7"/>
  <c r="AI296" i="7"/>
  <c r="AH296" i="7"/>
  <c r="AG296" i="7"/>
  <c r="AF296" i="7"/>
  <c r="AC296" i="7"/>
  <c r="AB296" i="7"/>
  <c r="AA296" i="7"/>
  <c r="Z296" i="7"/>
  <c r="Y296" i="7"/>
  <c r="X296" i="7"/>
  <c r="W296" i="7"/>
  <c r="V296" i="7"/>
  <c r="AI295" i="7"/>
  <c r="AH295" i="7"/>
  <c r="AG295" i="7"/>
  <c r="AF295" i="7"/>
  <c r="AC295" i="7"/>
  <c r="AB295" i="7"/>
  <c r="AA295" i="7"/>
  <c r="Z295" i="7"/>
  <c r="Y295" i="7"/>
  <c r="X295" i="7"/>
  <c r="W295" i="7"/>
  <c r="V295" i="7"/>
  <c r="AI294" i="7"/>
  <c r="AH294" i="7"/>
  <c r="AG294" i="7"/>
  <c r="AF294" i="7"/>
  <c r="AC294" i="7"/>
  <c r="AB294" i="7"/>
  <c r="AA294" i="7"/>
  <c r="Z294" i="7"/>
  <c r="Y294" i="7"/>
  <c r="X294" i="7"/>
  <c r="W294" i="7"/>
  <c r="V294" i="7"/>
  <c r="AI293" i="7"/>
  <c r="AH293" i="7"/>
  <c r="AG293" i="7"/>
  <c r="AF293" i="7"/>
  <c r="AC293" i="7"/>
  <c r="AB293" i="7"/>
  <c r="AA293" i="7"/>
  <c r="Z293" i="7"/>
  <c r="Y293" i="7"/>
  <c r="X293" i="7"/>
  <c r="W293" i="7"/>
  <c r="V293" i="7"/>
  <c r="AI292" i="7"/>
  <c r="AH292" i="7"/>
  <c r="AG292" i="7"/>
  <c r="AF292" i="7"/>
  <c r="AC292" i="7"/>
  <c r="AB292" i="7"/>
  <c r="AA292" i="7"/>
  <c r="Z292" i="7"/>
  <c r="Y292" i="7"/>
  <c r="X292" i="7"/>
  <c r="W292" i="7"/>
  <c r="V292" i="7"/>
  <c r="AI291" i="7"/>
  <c r="AH291" i="7"/>
  <c r="AG291" i="7"/>
  <c r="AF291" i="7"/>
  <c r="AC291" i="7"/>
  <c r="AB291" i="7"/>
  <c r="AA291" i="7"/>
  <c r="Z291" i="7"/>
  <c r="Y291" i="7"/>
  <c r="X291" i="7"/>
  <c r="W291" i="7"/>
  <c r="V291" i="7"/>
  <c r="AI290" i="7"/>
  <c r="AH290" i="7"/>
  <c r="AG290" i="7"/>
  <c r="AF290" i="7"/>
  <c r="AC290" i="7"/>
  <c r="AB290" i="7"/>
  <c r="AA290" i="7"/>
  <c r="Z290" i="7"/>
  <c r="Y290" i="7"/>
  <c r="X290" i="7"/>
  <c r="W290" i="7"/>
  <c r="V290" i="7"/>
  <c r="AI289" i="7"/>
  <c r="AH289" i="7"/>
  <c r="AG289" i="7"/>
  <c r="AF289" i="7"/>
  <c r="AC289" i="7"/>
  <c r="AB289" i="7"/>
  <c r="AA289" i="7"/>
  <c r="Z289" i="7"/>
  <c r="Y289" i="7"/>
  <c r="X289" i="7"/>
  <c r="W289" i="7"/>
  <c r="V289" i="7"/>
  <c r="AI288" i="7"/>
  <c r="AH288" i="7"/>
  <c r="AG288" i="7"/>
  <c r="AF288" i="7"/>
  <c r="AC288" i="7"/>
  <c r="AB288" i="7"/>
  <c r="AA288" i="7"/>
  <c r="Z288" i="7"/>
  <c r="Y288" i="7"/>
  <c r="X288" i="7"/>
  <c r="W288" i="7"/>
  <c r="V288" i="7"/>
  <c r="AI287" i="7"/>
  <c r="AH287" i="7"/>
  <c r="AG287" i="7"/>
  <c r="AF287" i="7"/>
  <c r="AC287" i="7"/>
  <c r="AB287" i="7"/>
  <c r="AA287" i="7"/>
  <c r="Z287" i="7"/>
  <c r="Y287" i="7"/>
  <c r="X287" i="7"/>
  <c r="W287" i="7"/>
  <c r="V287" i="7"/>
  <c r="AI286" i="7"/>
  <c r="AH286" i="7"/>
  <c r="AG286" i="7"/>
  <c r="AF286" i="7"/>
  <c r="AC286" i="7"/>
  <c r="AB286" i="7"/>
  <c r="AA286" i="7"/>
  <c r="Z286" i="7"/>
  <c r="Y286" i="7"/>
  <c r="X286" i="7"/>
  <c r="W286" i="7"/>
  <c r="V286" i="7"/>
  <c r="AI285" i="7"/>
  <c r="AH285" i="7"/>
  <c r="AG285" i="7"/>
  <c r="AF285" i="7"/>
  <c r="AC285" i="7"/>
  <c r="AB285" i="7"/>
  <c r="AA285" i="7"/>
  <c r="Z285" i="7"/>
  <c r="Y285" i="7"/>
  <c r="X285" i="7"/>
  <c r="W285" i="7"/>
  <c r="V285" i="7"/>
  <c r="AI284" i="7"/>
  <c r="AH284" i="7"/>
  <c r="AG284" i="7"/>
  <c r="AF284" i="7"/>
  <c r="AC284" i="7"/>
  <c r="AB284" i="7"/>
  <c r="AA284" i="7"/>
  <c r="Z284" i="7"/>
  <c r="Y284" i="7"/>
  <c r="X284" i="7"/>
  <c r="W284" i="7"/>
  <c r="V284" i="7"/>
  <c r="AI283" i="7"/>
  <c r="AH283" i="7"/>
  <c r="AG283" i="7"/>
  <c r="AF283" i="7"/>
  <c r="AC283" i="7"/>
  <c r="AB283" i="7"/>
  <c r="AA283" i="7"/>
  <c r="Z283" i="7"/>
  <c r="Y283" i="7"/>
  <c r="X283" i="7"/>
  <c r="W283" i="7"/>
  <c r="V283" i="7"/>
  <c r="AI282" i="7"/>
  <c r="AH282" i="7"/>
  <c r="AG282" i="7"/>
  <c r="AF282" i="7"/>
  <c r="AC282" i="7"/>
  <c r="AB282" i="7"/>
  <c r="AA282" i="7"/>
  <c r="Z282" i="7"/>
  <c r="Y282" i="7"/>
  <c r="X282" i="7"/>
  <c r="W282" i="7"/>
  <c r="V282" i="7"/>
  <c r="AI281" i="7"/>
  <c r="AH281" i="7"/>
  <c r="AG281" i="7"/>
  <c r="AF281" i="7"/>
  <c r="AC281" i="7"/>
  <c r="AB281" i="7"/>
  <c r="AA281" i="7"/>
  <c r="Z281" i="7"/>
  <c r="Y281" i="7"/>
  <c r="X281" i="7"/>
  <c r="W281" i="7"/>
  <c r="V281" i="7"/>
  <c r="AI280" i="7"/>
  <c r="AH280" i="7"/>
  <c r="AG280" i="7"/>
  <c r="AF280" i="7"/>
  <c r="AC280" i="7"/>
  <c r="AB280" i="7"/>
  <c r="AA280" i="7"/>
  <c r="Z280" i="7"/>
  <c r="Y280" i="7"/>
  <c r="X280" i="7"/>
  <c r="W280" i="7"/>
  <c r="V280" i="7"/>
  <c r="AI279" i="7"/>
  <c r="AH279" i="7"/>
  <c r="AG279" i="7"/>
  <c r="AF279" i="7"/>
  <c r="AC279" i="7"/>
  <c r="AB279" i="7"/>
  <c r="AA279" i="7"/>
  <c r="Z279" i="7"/>
  <c r="Y279" i="7"/>
  <c r="X279" i="7"/>
  <c r="W279" i="7"/>
  <c r="V279" i="7"/>
  <c r="AI278" i="7"/>
  <c r="AH278" i="7"/>
  <c r="AG278" i="7"/>
  <c r="AF278" i="7"/>
  <c r="AC278" i="7"/>
  <c r="AB278" i="7"/>
  <c r="AA278" i="7"/>
  <c r="Z278" i="7"/>
  <c r="Y278" i="7"/>
  <c r="X278" i="7"/>
  <c r="W278" i="7"/>
  <c r="V278" i="7"/>
  <c r="AI277" i="7"/>
  <c r="AH277" i="7"/>
  <c r="AG277" i="7"/>
  <c r="AF277" i="7"/>
  <c r="AC277" i="7"/>
  <c r="AB277" i="7"/>
  <c r="AA277" i="7"/>
  <c r="Z277" i="7"/>
  <c r="Y277" i="7"/>
  <c r="X277" i="7"/>
  <c r="W277" i="7"/>
  <c r="V277" i="7"/>
  <c r="AI276" i="7"/>
  <c r="AH276" i="7"/>
  <c r="AG276" i="7"/>
  <c r="AF276" i="7"/>
  <c r="AC276" i="7"/>
  <c r="AB276" i="7"/>
  <c r="AA276" i="7"/>
  <c r="Z276" i="7"/>
  <c r="Y276" i="7"/>
  <c r="X276" i="7"/>
  <c r="W276" i="7"/>
  <c r="V276" i="7"/>
  <c r="AI275" i="7"/>
  <c r="AH275" i="7"/>
  <c r="AG275" i="7"/>
  <c r="AF275" i="7"/>
  <c r="AC275" i="7"/>
  <c r="AB275" i="7"/>
  <c r="AA275" i="7"/>
  <c r="Z275" i="7"/>
  <c r="Y275" i="7"/>
  <c r="X275" i="7"/>
  <c r="W275" i="7"/>
  <c r="V275" i="7"/>
  <c r="AI274" i="7"/>
  <c r="AH274" i="7"/>
  <c r="AG274" i="7"/>
  <c r="AF274" i="7"/>
  <c r="AC274" i="7"/>
  <c r="AB274" i="7"/>
  <c r="AA274" i="7"/>
  <c r="Z274" i="7"/>
  <c r="Y274" i="7"/>
  <c r="X274" i="7"/>
  <c r="W274" i="7"/>
  <c r="V274" i="7"/>
  <c r="AI273" i="7"/>
  <c r="AH273" i="7"/>
  <c r="AG273" i="7"/>
  <c r="AF273" i="7"/>
  <c r="AC273" i="7"/>
  <c r="AB273" i="7"/>
  <c r="AA273" i="7"/>
  <c r="Z273" i="7"/>
  <c r="Y273" i="7"/>
  <c r="X273" i="7"/>
  <c r="W273" i="7"/>
  <c r="V273" i="7"/>
  <c r="AI272" i="7"/>
  <c r="AH272" i="7"/>
  <c r="AG272" i="7"/>
  <c r="AF272" i="7"/>
  <c r="AC272" i="7"/>
  <c r="AB272" i="7"/>
  <c r="AA272" i="7"/>
  <c r="Z272" i="7"/>
  <c r="Y272" i="7"/>
  <c r="X272" i="7"/>
  <c r="W272" i="7"/>
  <c r="V272" i="7"/>
  <c r="AI271" i="7"/>
  <c r="AH271" i="7"/>
  <c r="AG271" i="7"/>
  <c r="AF271" i="7"/>
  <c r="AC271" i="7"/>
  <c r="AB271" i="7"/>
  <c r="AA271" i="7"/>
  <c r="Z271" i="7"/>
  <c r="Y271" i="7"/>
  <c r="X271" i="7"/>
  <c r="W271" i="7"/>
  <c r="V271" i="7"/>
  <c r="AI270" i="7"/>
  <c r="AH270" i="7"/>
  <c r="AG270" i="7"/>
  <c r="AF270" i="7"/>
  <c r="AC270" i="7"/>
  <c r="AB270" i="7"/>
  <c r="AA270" i="7"/>
  <c r="Z270" i="7"/>
  <c r="Y270" i="7"/>
  <c r="X270" i="7"/>
  <c r="W270" i="7"/>
  <c r="V270" i="7"/>
  <c r="AI269" i="7"/>
  <c r="AH269" i="7"/>
  <c r="AG269" i="7"/>
  <c r="AF269" i="7"/>
  <c r="AC269" i="7"/>
  <c r="AB269" i="7"/>
  <c r="AA269" i="7"/>
  <c r="Z269" i="7"/>
  <c r="Y269" i="7"/>
  <c r="X269" i="7"/>
  <c r="W269" i="7"/>
  <c r="V269" i="7"/>
  <c r="AI268" i="7"/>
  <c r="AH268" i="7"/>
  <c r="AG268" i="7"/>
  <c r="AF268" i="7"/>
  <c r="AC268" i="7"/>
  <c r="AB268" i="7"/>
  <c r="AA268" i="7"/>
  <c r="Z268" i="7"/>
  <c r="Y268" i="7"/>
  <c r="X268" i="7"/>
  <c r="W268" i="7"/>
  <c r="V268" i="7"/>
  <c r="AI267" i="7"/>
  <c r="AH267" i="7"/>
  <c r="AG267" i="7"/>
  <c r="AF267" i="7"/>
  <c r="AC267" i="7"/>
  <c r="AB267" i="7"/>
  <c r="AA267" i="7"/>
  <c r="Z267" i="7"/>
  <c r="Y267" i="7"/>
  <c r="X267" i="7"/>
  <c r="W267" i="7"/>
  <c r="V267" i="7"/>
  <c r="AI266" i="7"/>
  <c r="AH266" i="7"/>
  <c r="AG266" i="7"/>
  <c r="AF266" i="7"/>
  <c r="AC266" i="7"/>
  <c r="AB266" i="7"/>
  <c r="AA266" i="7"/>
  <c r="Z266" i="7"/>
  <c r="Y266" i="7"/>
  <c r="X266" i="7"/>
  <c r="W266" i="7"/>
  <c r="V266" i="7"/>
  <c r="AI265" i="7"/>
  <c r="AH265" i="7"/>
  <c r="AG265" i="7"/>
  <c r="AF265" i="7"/>
  <c r="AC265" i="7"/>
  <c r="AB265" i="7"/>
  <c r="AA265" i="7"/>
  <c r="Z265" i="7"/>
  <c r="Y265" i="7"/>
  <c r="X265" i="7"/>
  <c r="W265" i="7"/>
  <c r="V265" i="7"/>
  <c r="AI264" i="7"/>
  <c r="AH264" i="7"/>
  <c r="AG264" i="7"/>
  <c r="AF264" i="7"/>
  <c r="AC264" i="7"/>
  <c r="AB264" i="7"/>
  <c r="AA264" i="7"/>
  <c r="Z264" i="7"/>
  <c r="Y264" i="7"/>
  <c r="X264" i="7"/>
  <c r="W264" i="7"/>
  <c r="V264" i="7"/>
  <c r="AI263" i="7"/>
  <c r="AH263" i="7"/>
  <c r="AG263" i="7"/>
  <c r="AF263" i="7"/>
  <c r="AC263" i="7"/>
  <c r="AB263" i="7"/>
  <c r="AA263" i="7"/>
  <c r="Z263" i="7"/>
  <c r="Y263" i="7"/>
  <c r="X263" i="7"/>
  <c r="W263" i="7"/>
  <c r="V263" i="7"/>
  <c r="AI262" i="7"/>
  <c r="AH262" i="7"/>
  <c r="AG262" i="7"/>
  <c r="AF262" i="7"/>
  <c r="AC262" i="7"/>
  <c r="AB262" i="7"/>
  <c r="AA262" i="7"/>
  <c r="Z262" i="7"/>
  <c r="Y262" i="7"/>
  <c r="X262" i="7"/>
  <c r="W262" i="7"/>
  <c r="V262" i="7"/>
  <c r="AI261" i="7"/>
  <c r="AH261" i="7"/>
  <c r="AG261" i="7"/>
  <c r="AF261" i="7"/>
  <c r="AC261" i="7"/>
  <c r="AB261" i="7"/>
  <c r="AA261" i="7"/>
  <c r="Z261" i="7"/>
  <c r="Y261" i="7"/>
  <c r="X261" i="7"/>
  <c r="W261" i="7"/>
  <c r="V261" i="7"/>
  <c r="AI260" i="7"/>
  <c r="AH260" i="7"/>
  <c r="AG260" i="7"/>
  <c r="AF260" i="7"/>
  <c r="AC260" i="7"/>
  <c r="AB260" i="7"/>
  <c r="AA260" i="7"/>
  <c r="Z260" i="7"/>
  <c r="Y260" i="7"/>
  <c r="X260" i="7"/>
  <c r="W260" i="7"/>
  <c r="V260" i="7"/>
  <c r="AI259" i="7"/>
  <c r="AH259" i="7"/>
  <c r="AG259" i="7"/>
  <c r="AF259" i="7"/>
  <c r="AC259" i="7"/>
  <c r="AB259" i="7"/>
  <c r="AA259" i="7"/>
  <c r="Z259" i="7"/>
  <c r="Y259" i="7"/>
  <c r="X259" i="7"/>
  <c r="W259" i="7"/>
  <c r="V259" i="7"/>
  <c r="AI258" i="7"/>
  <c r="AH258" i="7"/>
  <c r="AG258" i="7"/>
  <c r="AF258" i="7"/>
  <c r="AC258" i="7"/>
  <c r="AB258" i="7"/>
  <c r="AA258" i="7"/>
  <c r="Z258" i="7"/>
  <c r="Y258" i="7"/>
  <c r="X258" i="7"/>
  <c r="W258" i="7"/>
  <c r="V258" i="7"/>
  <c r="AI257" i="7"/>
  <c r="AH257" i="7"/>
  <c r="AG257" i="7"/>
  <c r="AF257" i="7"/>
  <c r="AC257" i="7"/>
  <c r="AB257" i="7"/>
  <c r="AA257" i="7"/>
  <c r="Z257" i="7"/>
  <c r="Y257" i="7"/>
  <c r="X257" i="7"/>
  <c r="W257" i="7"/>
  <c r="V257" i="7"/>
  <c r="AI256" i="7"/>
  <c r="AH256" i="7"/>
  <c r="AG256" i="7"/>
  <c r="AF256" i="7"/>
  <c r="AC256" i="7"/>
  <c r="AB256" i="7"/>
  <c r="AA256" i="7"/>
  <c r="Z256" i="7"/>
  <c r="Y256" i="7"/>
  <c r="X256" i="7"/>
  <c r="W256" i="7"/>
  <c r="V256" i="7"/>
  <c r="AI255" i="7"/>
  <c r="AH255" i="7"/>
  <c r="AG255" i="7"/>
  <c r="AF255" i="7"/>
  <c r="AC255" i="7"/>
  <c r="AB255" i="7"/>
  <c r="AA255" i="7"/>
  <c r="Z255" i="7"/>
  <c r="Y255" i="7"/>
  <c r="X255" i="7"/>
  <c r="W255" i="7"/>
  <c r="V255" i="7"/>
  <c r="AI254" i="7"/>
  <c r="AH254" i="7"/>
  <c r="AG254" i="7"/>
  <c r="AF254" i="7"/>
  <c r="AC254" i="7"/>
  <c r="AB254" i="7"/>
  <c r="AA254" i="7"/>
  <c r="Z254" i="7"/>
  <c r="Y254" i="7"/>
  <c r="X254" i="7"/>
  <c r="W254" i="7"/>
  <c r="V254" i="7"/>
  <c r="AI253" i="7"/>
  <c r="AH253" i="7"/>
  <c r="AG253" i="7"/>
  <c r="AF253" i="7"/>
  <c r="AC253" i="7"/>
  <c r="AB253" i="7"/>
  <c r="AA253" i="7"/>
  <c r="Z253" i="7"/>
  <c r="Y253" i="7"/>
  <c r="X253" i="7"/>
  <c r="W253" i="7"/>
  <c r="V253" i="7"/>
  <c r="AI252" i="7"/>
  <c r="AH252" i="7"/>
  <c r="AG252" i="7"/>
  <c r="AF252" i="7"/>
  <c r="AC252" i="7"/>
  <c r="AB252" i="7"/>
  <c r="AA252" i="7"/>
  <c r="Z252" i="7"/>
  <c r="Y252" i="7"/>
  <c r="X252" i="7"/>
  <c r="W252" i="7"/>
  <c r="V252" i="7"/>
  <c r="AI251" i="7"/>
  <c r="AH251" i="7"/>
  <c r="AG251" i="7"/>
  <c r="AF251" i="7"/>
  <c r="AC251" i="7"/>
  <c r="AB251" i="7"/>
  <c r="AA251" i="7"/>
  <c r="Z251" i="7"/>
  <c r="Y251" i="7"/>
  <c r="X251" i="7"/>
  <c r="W251" i="7"/>
  <c r="V251" i="7"/>
  <c r="AI250" i="7"/>
  <c r="AH250" i="7"/>
  <c r="AG250" i="7"/>
  <c r="AF250" i="7"/>
  <c r="AC250" i="7"/>
  <c r="AB250" i="7"/>
  <c r="AA250" i="7"/>
  <c r="Z250" i="7"/>
  <c r="Y250" i="7"/>
  <c r="X250" i="7"/>
  <c r="W250" i="7"/>
  <c r="V250" i="7"/>
  <c r="AI249" i="7"/>
  <c r="AH249" i="7"/>
  <c r="AG249" i="7"/>
  <c r="AF249" i="7"/>
  <c r="AC249" i="7"/>
  <c r="AB249" i="7"/>
  <c r="AA249" i="7"/>
  <c r="Z249" i="7"/>
  <c r="Y249" i="7"/>
  <c r="X249" i="7"/>
  <c r="W249" i="7"/>
  <c r="V249" i="7"/>
  <c r="AI248" i="7"/>
  <c r="AH248" i="7"/>
  <c r="AG248" i="7"/>
  <c r="AF248" i="7"/>
  <c r="AC248" i="7"/>
  <c r="AB248" i="7"/>
  <c r="AA248" i="7"/>
  <c r="Z248" i="7"/>
  <c r="Y248" i="7"/>
  <c r="X248" i="7"/>
  <c r="W248" i="7"/>
  <c r="V248" i="7"/>
  <c r="AI247" i="7"/>
  <c r="AH247" i="7"/>
  <c r="AG247" i="7"/>
  <c r="AF247" i="7"/>
  <c r="AC247" i="7"/>
  <c r="AB247" i="7"/>
  <c r="AA247" i="7"/>
  <c r="Z247" i="7"/>
  <c r="Y247" i="7"/>
  <c r="X247" i="7"/>
  <c r="W247" i="7"/>
  <c r="V247" i="7"/>
  <c r="AI246" i="7"/>
  <c r="AH246" i="7"/>
  <c r="AG246" i="7"/>
  <c r="AF246" i="7"/>
  <c r="AC246" i="7"/>
  <c r="AB246" i="7"/>
  <c r="AA246" i="7"/>
  <c r="Z246" i="7"/>
  <c r="Y246" i="7"/>
  <c r="X246" i="7"/>
  <c r="W246" i="7"/>
  <c r="V246" i="7"/>
  <c r="AI245" i="7"/>
  <c r="AH245" i="7"/>
  <c r="AG245" i="7"/>
  <c r="AF245" i="7"/>
  <c r="AC245" i="7"/>
  <c r="AB245" i="7"/>
  <c r="AA245" i="7"/>
  <c r="Z245" i="7"/>
  <c r="Y245" i="7"/>
  <c r="X245" i="7"/>
  <c r="W245" i="7"/>
  <c r="V245" i="7"/>
  <c r="AI244" i="7"/>
  <c r="AH244" i="7"/>
  <c r="AG244" i="7"/>
  <c r="AF244" i="7"/>
  <c r="AC244" i="7"/>
  <c r="AB244" i="7"/>
  <c r="AA244" i="7"/>
  <c r="Z244" i="7"/>
  <c r="Y244" i="7"/>
  <c r="X244" i="7"/>
  <c r="W244" i="7"/>
  <c r="V244" i="7"/>
  <c r="AI243" i="7"/>
  <c r="AH243" i="7"/>
  <c r="AG243" i="7"/>
  <c r="AF243" i="7"/>
  <c r="AC243" i="7"/>
  <c r="AB243" i="7"/>
  <c r="AA243" i="7"/>
  <c r="Z243" i="7"/>
  <c r="Y243" i="7"/>
  <c r="X243" i="7"/>
  <c r="W243" i="7"/>
  <c r="V243" i="7"/>
  <c r="AI242" i="7"/>
  <c r="AH242" i="7"/>
  <c r="AG242" i="7"/>
  <c r="AF242" i="7"/>
  <c r="AC242" i="7"/>
  <c r="AB242" i="7"/>
  <c r="AA242" i="7"/>
  <c r="Z242" i="7"/>
  <c r="Y242" i="7"/>
  <c r="X242" i="7"/>
  <c r="W242" i="7"/>
  <c r="V242" i="7"/>
  <c r="AI241" i="7"/>
  <c r="AH241" i="7"/>
  <c r="AG241" i="7"/>
  <c r="AF241" i="7"/>
  <c r="AC241" i="7"/>
  <c r="AB241" i="7"/>
  <c r="AA241" i="7"/>
  <c r="Z241" i="7"/>
  <c r="Y241" i="7"/>
  <c r="X241" i="7"/>
  <c r="W241" i="7"/>
  <c r="V241" i="7"/>
  <c r="AI240" i="7"/>
  <c r="AH240" i="7"/>
  <c r="AG240" i="7"/>
  <c r="AF240" i="7"/>
  <c r="AC240" i="7"/>
  <c r="AB240" i="7"/>
  <c r="AA240" i="7"/>
  <c r="Z240" i="7"/>
  <c r="Y240" i="7"/>
  <c r="X240" i="7"/>
  <c r="W240" i="7"/>
  <c r="V240" i="7"/>
  <c r="AI239" i="7"/>
  <c r="AH239" i="7"/>
  <c r="AG239" i="7"/>
  <c r="AF239" i="7"/>
  <c r="AC239" i="7"/>
  <c r="AB239" i="7"/>
  <c r="AA239" i="7"/>
  <c r="Z239" i="7"/>
  <c r="Y239" i="7"/>
  <c r="X239" i="7"/>
  <c r="W239" i="7"/>
  <c r="V239" i="7"/>
  <c r="AI238" i="7"/>
  <c r="AH238" i="7"/>
  <c r="AG238" i="7"/>
  <c r="AF238" i="7"/>
  <c r="AC238" i="7"/>
  <c r="AB238" i="7"/>
  <c r="AA238" i="7"/>
  <c r="Z238" i="7"/>
  <c r="Y238" i="7"/>
  <c r="X238" i="7"/>
  <c r="W238" i="7"/>
  <c r="V238" i="7"/>
  <c r="AI237" i="7"/>
  <c r="AH237" i="7"/>
  <c r="AG237" i="7"/>
  <c r="AF237" i="7"/>
  <c r="AC237" i="7"/>
  <c r="AB237" i="7"/>
  <c r="AA237" i="7"/>
  <c r="Z237" i="7"/>
  <c r="Y237" i="7"/>
  <c r="X237" i="7"/>
  <c r="W237" i="7"/>
  <c r="V237" i="7"/>
  <c r="AI236" i="7"/>
  <c r="AH236" i="7"/>
  <c r="AG236" i="7"/>
  <c r="AF236" i="7"/>
  <c r="AC236" i="7"/>
  <c r="AB236" i="7"/>
  <c r="AA236" i="7"/>
  <c r="Z236" i="7"/>
  <c r="Y236" i="7"/>
  <c r="X236" i="7"/>
  <c r="W236" i="7"/>
  <c r="V236" i="7"/>
  <c r="AI235" i="7"/>
  <c r="AH235" i="7"/>
  <c r="AG235" i="7"/>
  <c r="AF235" i="7"/>
  <c r="AC235" i="7"/>
  <c r="AB235" i="7"/>
  <c r="AA235" i="7"/>
  <c r="Z235" i="7"/>
  <c r="Y235" i="7"/>
  <c r="X235" i="7"/>
  <c r="W235" i="7"/>
  <c r="V235" i="7"/>
  <c r="AI234" i="7"/>
  <c r="AH234" i="7"/>
  <c r="AG234" i="7"/>
  <c r="AF234" i="7"/>
  <c r="AC234" i="7"/>
  <c r="AB234" i="7"/>
  <c r="AA234" i="7"/>
  <c r="Z234" i="7"/>
  <c r="Y234" i="7"/>
  <c r="X234" i="7"/>
  <c r="W234" i="7"/>
  <c r="V234" i="7"/>
  <c r="AI233" i="7"/>
  <c r="AH233" i="7"/>
  <c r="AG233" i="7"/>
  <c r="AF233" i="7"/>
  <c r="AC233" i="7"/>
  <c r="AB233" i="7"/>
  <c r="AA233" i="7"/>
  <c r="Z233" i="7"/>
  <c r="Y233" i="7"/>
  <c r="X233" i="7"/>
  <c r="W233" i="7"/>
  <c r="V233" i="7"/>
  <c r="AI232" i="7"/>
  <c r="AH232" i="7"/>
  <c r="AG232" i="7"/>
  <c r="AF232" i="7"/>
  <c r="AC232" i="7"/>
  <c r="AB232" i="7"/>
  <c r="AA232" i="7"/>
  <c r="Z232" i="7"/>
  <c r="Y232" i="7"/>
  <c r="X232" i="7"/>
  <c r="W232" i="7"/>
  <c r="V232" i="7"/>
  <c r="AI231" i="7"/>
  <c r="AH231" i="7"/>
  <c r="AG231" i="7"/>
  <c r="AF231" i="7"/>
  <c r="AC231" i="7"/>
  <c r="AB231" i="7"/>
  <c r="AA231" i="7"/>
  <c r="Z231" i="7"/>
  <c r="Y231" i="7"/>
  <c r="X231" i="7"/>
  <c r="W231" i="7"/>
  <c r="V231" i="7"/>
  <c r="AI230" i="7"/>
  <c r="AH230" i="7"/>
  <c r="AG230" i="7"/>
  <c r="AF230" i="7"/>
  <c r="AC230" i="7"/>
  <c r="AB230" i="7"/>
  <c r="AA230" i="7"/>
  <c r="Z230" i="7"/>
  <c r="Y230" i="7"/>
  <c r="X230" i="7"/>
  <c r="W230" i="7"/>
  <c r="V230" i="7"/>
  <c r="AI229" i="7"/>
  <c r="AH229" i="7"/>
  <c r="AG229" i="7"/>
  <c r="AF229" i="7"/>
  <c r="AC229" i="7"/>
  <c r="AB229" i="7"/>
  <c r="AA229" i="7"/>
  <c r="Z229" i="7"/>
  <c r="Y229" i="7"/>
  <c r="X229" i="7"/>
  <c r="W229" i="7"/>
  <c r="V229" i="7"/>
  <c r="AI228" i="7"/>
  <c r="AH228" i="7"/>
  <c r="AG228" i="7"/>
  <c r="AF228" i="7"/>
  <c r="AC228" i="7"/>
  <c r="AB228" i="7"/>
  <c r="AA228" i="7"/>
  <c r="Z228" i="7"/>
  <c r="Y228" i="7"/>
  <c r="X228" i="7"/>
  <c r="W228" i="7"/>
  <c r="V228" i="7"/>
  <c r="AI227" i="7"/>
  <c r="AH227" i="7"/>
  <c r="AG227" i="7"/>
  <c r="AF227" i="7"/>
  <c r="AC227" i="7"/>
  <c r="AB227" i="7"/>
  <c r="AA227" i="7"/>
  <c r="Z227" i="7"/>
  <c r="Y227" i="7"/>
  <c r="X227" i="7"/>
  <c r="W227" i="7"/>
  <c r="V227" i="7"/>
  <c r="AI226" i="7"/>
  <c r="AH226" i="7"/>
  <c r="AG226" i="7"/>
  <c r="AF226" i="7"/>
  <c r="AC226" i="7"/>
  <c r="AB226" i="7"/>
  <c r="AA226" i="7"/>
  <c r="Z226" i="7"/>
  <c r="Y226" i="7"/>
  <c r="X226" i="7"/>
  <c r="W226" i="7"/>
  <c r="V226" i="7"/>
  <c r="AI225" i="7"/>
  <c r="AH225" i="7"/>
  <c r="AG225" i="7"/>
  <c r="AF225" i="7"/>
  <c r="AC225" i="7"/>
  <c r="AB225" i="7"/>
  <c r="AA225" i="7"/>
  <c r="Z225" i="7"/>
  <c r="Y225" i="7"/>
  <c r="X225" i="7"/>
  <c r="W225" i="7"/>
  <c r="V225" i="7"/>
  <c r="AI224" i="7"/>
  <c r="AH224" i="7"/>
  <c r="AG224" i="7"/>
  <c r="AF224" i="7"/>
  <c r="AC224" i="7"/>
  <c r="AB224" i="7"/>
  <c r="AA224" i="7"/>
  <c r="Z224" i="7"/>
  <c r="Y224" i="7"/>
  <c r="X224" i="7"/>
  <c r="W224" i="7"/>
  <c r="V224" i="7"/>
  <c r="AI223" i="7"/>
  <c r="AH223" i="7"/>
  <c r="AG223" i="7"/>
  <c r="AF223" i="7"/>
  <c r="AC223" i="7"/>
  <c r="AB223" i="7"/>
  <c r="AA223" i="7"/>
  <c r="Z223" i="7"/>
  <c r="Y223" i="7"/>
  <c r="X223" i="7"/>
  <c r="W223" i="7"/>
  <c r="V223" i="7"/>
  <c r="AI222" i="7"/>
  <c r="AH222" i="7"/>
  <c r="AG222" i="7"/>
  <c r="AF222" i="7"/>
  <c r="AC222" i="7"/>
  <c r="AB222" i="7"/>
  <c r="AA222" i="7"/>
  <c r="Z222" i="7"/>
  <c r="Y222" i="7"/>
  <c r="X222" i="7"/>
  <c r="W222" i="7"/>
  <c r="V222" i="7"/>
  <c r="AI221" i="7"/>
  <c r="AH221" i="7"/>
  <c r="AG221" i="7"/>
  <c r="AF221" i="7"/>
  <c r="AC221" i="7"/>
  <c r="AB221" i="7"/>
  <c r="AA221" i="7"/>
  <c r="Z221" i="7"/>
  <c r="Y221" i="7"/>
  <c r="X221" i="7"/>
  <c r="W221" i="7"/>
  <c r="V221" i="7"/>
  <c r="AI220" i="7"/>
  <c r="AH220" i="7"/>
  <c r="AG220" i="7"/>
  <c r="AF220" i="7"/>
  <c r="AC220" i="7"/>
  <c r="AB220" i="7"/>
  <c r="AA220" i="7"/>
  <c r="Z220" i="7"/>
  <c r="Y220" i="7"/>
  <c r="X220" i="7"/>
  <c r="W220" i="7"/>
  <c r="V220" i="7"/>
  <c r="AI219" i="7"/>
  <c r="AH219" i="7"/>
  <c r="AG219" i="7"/>
  <c r="AF219" i="7"/>
  <c r="AC219" i="7"/>
  <c r="AB219" i="7"/>
  <c r="AA219" i="7"/>
  <c r="Z219" i="7"/>
  <c r="Y219" i="7"/>
  <c r="X219" i="7"/>
  <c r="W219" i="7"/>
  <c r="V219" i="7"/>
  <c r="AI218" i="7"/>
  <c r="AH218" i="7"/>
  <c r="AG218" i="7"/>
  <c r="AF218" i="7"/>
  <c r="AC218" i="7"/>
  <c r="AB218" i="7"/>
  <c r="AA218" i="7"/>
  <c r="Z218" i="7"/>
  <c r="Y218" i="7"/>
  <c r="X218" i="7"/>
  <c r="W218" i="7"/>
  <c r="V218" i="7"/>
  <c r="AI217" i="7"/>
  <c r="AH217" i="7"/>
  <c r="AG217" i="7"/>
  <c r="AF217" i="7"/>
  <c r="AC217" i="7"/>
  <c r="AB217" i="7"/>
  <c r="AA217" i="7"/>
  <c r="Z217" i="7"/>
  <c r="Y217" i="7"/>
  <c r="X217" i="7"/>
  <c r="W217" i="7"/>
  <c r="V217" i="7"/>
  <c r="AI216" i="7"/>
  <c r="AH216" i="7"/>
  <c r="AG216" i="7"/>
  <c r="AF216" i="7"/>
  <c r="AC216" i="7"/>
  <c r="AB216" i="7"/>
  <c r="AA216" i="7"/>
  <c r="Z216" i="7"/>
  <c r="Y216" i="7"/>
  <c r="X216" i="7"/>
  <c r="W216" i="7"/>
  <c r="V216" i="7"/>
  <c r="AI215" i="7"/>
  <c r="AH215" i="7"/>
  <c r="AG215" i="7"/>
  <c r="AF215" i="7"/>
  <c r="AC215" i="7"/>
  <c r="AB215" i="7"/>
  <c r="AA215" i="7"/>
  <c r="Z215" i="7"/>
  <c r="Y215" i="7"/>
  <c r="X215" i="7"/>
  <c r="W215" i="7"/>
  <c r="V215" i="7"/>
  <c r="AI214" i="7"/>
  <c r="AH214" i="7"/>
  <c r="AG214" i="7"/>
  <c r="AF214" i="7"/>
  <c r="AC214" i="7"/>
  <c r="AB214" i="7"/>
  <c r="AA214" i="7"/>
  <c r="Z214" i="7"/>
  <c r="Y214" i="7"/>
  <c r="X214" i="7"/>
  <c r="W214" i="7"/>
  <c r="V214" i="7"/>
  <c r="AI213" i="7"/>
  <c r="S8" i="3" s="1"/>
  <c r="AH213" i="7"/>
  <c r="AG213" i="7"/>
  <c r="R8" i="3" s="1"/>
  <c r="AF213" i="7"/>
  <c r="AC213" i="7"/>
  <c r="AB213" i="7"/>
  <c r="AA213" i="7"/>
  <c r="Z213" i="7"/>
  <c r="Y213" i="7"/>
  <c r="X213" i="7"/>
  <c r="W213" i="7"/>
  <c r="V213" i="7"/>
  <c r="AI212" i="7"/>
  <c r="AH212" i="7"/>
  <c r="AG212" i="7"/>
  <c r="AF212" i="7"/>
  <c r="AC212" i="7"/>
  <c r="AB212" i="7"/>
  <c r="AA212" i="7"/>
  <c r="Z212" i="7"/>
  <c r="Y212" i="7"/>
  <c r="X212" i="7"/>
  <c r="W212" i="7"/>
  <c r="V212" i="7"/>
  <c r="AI211" i="7"/>
  <c r="AH211" i="7"/>
  <c r="AG211" i="7"/>
  <c r="AF211" i="7"/>
  <c r="AC211" i="7"/>
  <c r="AB211" i="7"/>
  <c r="AA211" i="7"/>
  <c r="Z211" i="7"/>
  <c r="Y211" i="7"/>
  <c r="X211" i="7"/>
  <c r="W211" i="7"/>
  <c r="V211" i="7"/>
  <c r="AI210" i="7"/>
  <c r="AH210" i="7"/>
  <c r="AG210" i="7"/>
  <c r="AF210" i="7"/>
  <c r="AC210" i="7"/>
  <c r="AB210" i="7"/>
  <c r="AA210" i="7"/>
  <c r="Z210" i="7"/>
  <c r="Y210" i="7"/>
  <c r="X210" i="7"/>
  <c r="W210" i="7"/>
  <c r="V210" i="7"/>
  <c r="AI209" i="7"/>
  <c r="AH209" i="7"/>
  <c r="AG209" i="7"/>
  <c r="AF209" i="7"/>
  <c r="AC209" i="7"/>
  <c r="AB209" i="7"/>
  <c r="AA209" i="7"/>
  <c r="Z209" i="7"/>
  <c r="Y209" i="7"/>
  <c r="X209" i="7"/>
  <c r="W209" i="7"/>
  <c r="V209" i="7"/>
  <c r="AI208" i="7"/>
  <c r="AH208" i="7"/>
  <c r="AG208" i="7"/>
  <c r="AF208" i="7"/>
  <c r="AC208" i="7"/>
  <c r="AB208" i="7"/>
  <c r="AA208" i="7"/>
  <c r="Z208" i="7"/>
  <c r="Y208" i="7"/>
  <c r="X208" i="7"/>
  <c r="W208" i="7"/>
  <c r="V208" i="7"/>
  <c r="AI207" i="7"/>
  <c r="AH207" i="7"/>
  <c r="AG207" i="7"/>
  <c r="AF207" i="7"/>
  <c r="AC207" i="7"/>
  <c r="AB207" i="7"/>
  <c r="AA207" i="7"/>
  <c r="Z207" i="7"/>
  <c r="Y207" i="7"/>
  <c r="X207" i="7"/>
  <c r="W207" i="7"/>
  <c r="V207" i="7"/>
  <c r="AI206" i="7"/>
  <c r="AH206" i="7"/>
  <c r="AG206" i="7"/>
  <c r="AF206" i="7"/>
  <c r="AC206" i="7"/>
  <c r="AB206" i="7"/>
  <c r="AA206" i="7"/>
  <c r="Z206" i="7"/>
  <c r="Y206" i="7"/>
  <c r="X206" i="7"/>
  <c r="W206" i="7"/>
  <c r="V206" i="7"/>
  <c r="AI205" i="7"/>
  <c r="AH205" i="7"/>
  <c r="AG205" i="7"/>
  <c r="AF205" i="7"/>
  <c r="AC205" i="7"/>
  <c r="AB205" i="7"/>
  <c r="AA205" i="7"/>
  <c r="Z205" i="7"/>
  <c r="Y205" i="7"/>
  <c r="X205" i="7"/>
  <c r="W205" i="7"/>
  <c r="V205" i="7"/>
  <c r="AI204" i="7"/>
  <c r="AH204" i="7"/>
  <c r="AG204" i="7"/>
  <c r="AF204" i="7"/>
  <c r="AC204" i="7"/>
  <c r="AB204" i="7"/>
  <c r="AA204" i="7"/>
  <c r="Z204" i="7"/>
  <c r="Y204" i="7"/>
  <c r="X204" i="7"/>
  <c r="W204" i="7"/>
  <c r="V204" i="7"/>
  <c r="AI203" i="7"/>
  <c r="AH203" i="7"/>
  <c r="AG203" i="7"/>
  <c r="AF203" i="7"/>
  <c r="AC203" i="7"/>
  <c r="AB203" i="7"/>
  <c r="AA203" i="7"/>
  <c r="Z203" i="7"/>
  <c r="Y203" i="7"/>
  <c r="X203" i="7"/>
  <c r="W203" i="7"/>
  <c r="V203" i="7"/>
  <c r="AI202" i="7"/>
  <c r="AH202" i="7"/>
  <c r="AG202" i="7"/>
  <c r="AF202" i="7"/>
  <c r="AC202" i="7"/>
  <c r="AB202" i="7"/>
  <c r="AA202" i="7"/>
  <c r="Z202" i="7"/>
  <c r="Y202" i="7"/>
  <c r="X202" i="7"/>
  <c r="W202" i="7"/>
  <c r="V202" i="7"/>
  <c r="AI201" i="7"/>
  <c r="AH201" i="7"/>
  <c r="AG201" i="7"/>
  <c r="AF201" i="7"/>
  <c r="AC201" i="7"/>
  <c r="AB201" i="7"/>
  <c r="AA201" i="7"/>
  <c r="Z201" i="7"/>
  <c r="Y201" i="7"/>
  <c r="X201" i="7"/>
  <c r="W201" i="7"/>
  <c r="V201" i="7"/>
  <c r="AI200" i="7"/>
  <c r="AH200" i="7"/>
  <c r="AG200" i="7"/>
  <c r="AF200" i="7"/>
  <c r="AC200" i="7"/>
  <c r="AB200" i="7"/>
  <c r="AA200" i="7"/>
  <c r="Z200" i="7"/>
  <c r="Y200" i="7"/>
  <c r="X200" i="7"/>
  <c r="W200" i="7"/>
  <c r="V200" i="7"/>
  <c r="AI199" i="7"/>
  <c r="AH199" i="7"/>
  <c r="AG199" i="7"/>
  <c r="AF199" i="7"/>
  <c r="AC199" i="7"/>
  <c r="AB199" i="7"/>
  <c r="AA199" i="7"/>
  <c r="Z199" i="7"/>
  <c r="Y199" i="7"/>
  <c r="X199" i="7"/>
  <c r="W199" i="7"/>
  <c r="V199" i="7"/>
  <c r="AI198" i="7"/>
  <c r="AH198" i="7"/>
  <c r="AG198" i="7"/>
  <c r="AF198" i="7"/>
  <c r="AC198" i="7"/>
  <c r="AB198" i="7"/>
  <c r="AA198" i="7"/>
  <c r="Z198" i="7"/>
  <c r="Y198" i="7"/>
  <c r="X198" i="7"/>
  <c r="W198" i="7"/>
  <c r="V198" i="7"/>
  <c r="AC195" i="7"/>
  <c r="AB195" i="7"/>
  <c r="AA195" i="7"/>
  <c r="Z195" i="7"/>
  <c r="Y195" i="7"/>
  <c r="X195" i="7"/>
  <c r="W195" i="7"/>
  <c r="V195" i="7"/>
  <c r="AC194" i="7"/>
  <c r="AB194" i="7"/>
  <c r="AA194" i="7"/>
  <c r="Z194" i="7"/>
  <c r="Y194" i="7"/>
  <c r="X194" i="7"/>
  <c r="W194" i="7"/>
  <c r="V194" i="7"/>
  <c r="AI192" i="7"/>
  <c r="AH192" i="7"/>
  <c r="AG192" i="7"/>
  <c r="AF192" i="7"/>
  <c r="AC192" i="7"/>
  <c r="AB192" i="7"/>
  <c r="AA192" i="7"/>
  <c r="Z192" i="7"/>
  <c r="Y192" i="7"/>
  <c r="X192" i="7"/>
  <c r="W192" i="7"/>
  <c r="V192" i="7"/>
  <c r="AI191" i="7"/>
  <c r="AH191" i="7"/>
  <c r="AG191" i="7"/>
  <c r="AF191" i="7"/>
  <c r="AC191" i="7"/>
  <c r="AB191" i="7"/>
  <c r="AA191" i="7"/>
  <c r="Z191" i="7"/>
  <c r="Y191" i="7"/>
  <c r="X191" i="7"/>
  <c r="W191" i="7"/>
  <c r="V191" i="7"/>
  <c r="AI190" i="7"/>
  <c r="AH190" i="7"/>
  <c r="AG190" i="7"/>
  <c r="AF190" i="7"/>
  <c r="AC190" i="7"/>
  <c r="AB190" i="7"/>
  <c r="AA190" i="7"/>
  <c r="Z190" i="7"/>
  <c r="Y190" i="7"/>
  <c r="X190" i="7"/>
  <c r="W190" i="7"/>
  <c r="V190" i="7"/>
  <c r="AI189" i="7"/>
  <c r="AH189" i="7"/>
  <c r="AG189" i="7"/>
  <c r="AF189" i="7"/>
  <c r="AC189" i="7"/>
  <c r="AB189" i="7"/>
  <c r="AA189" i="7"/>
  <c r="Z189" i="7"/>
  <c r="Y189" i="7"/>
  <c r="X189" i="7"/>
  <c r="W189" i="7"/>
  <c r="V189" i="7"/>
  <c r="AI188" i="7"/>
  <c r="AH188" i="7"/>
  <c r="AG188" i="7"/>
  <c r="AF188" i="7"/>
  <c r="AC188" i="7"/>
  <c r="AB188" i="7"/>
  <c r="AA188" i="7"/>
  <c r="Z188" i="7"/>
  <c r="Y188" i="7"/>
  <c r="X188" i="7"/>
  <c r="W188" i="7"/>
  <c r="V188" i="7"/>
  <c r="AC187" i="7"/>
  <c r="AB187" i="7"/>
  <c r="AA187" i="7"/>
  <c r="Z187" i="7"/>
  <c r="Y187" i="7"/>
  <c r="W187" i="7"/>
  <c r="V187" i="7"/>
  <c r="AI186" i="7"/>
  <c r="AH186" i="7"/>
  <c r="AG186" i="7"/>
  <c r="AF186" i="7"/>
  <c r="AC186" i="7"/>
  <c r="AB186" i="7"/>
  <c r="AA186" i="7"/>
  <c r="Z186" i="7"/>
  <c r="Y186" i="7"/>
  <c r="X186" i="7"/>
  <c r="W186" i="7"/>
  <c r="V186" i="7"/>
  <c r="AI185" i="7"/>
  <c r="AH185" i="7"/>
  <c r="AG185" i="7"/>
  <c r="AF185" i="7"/>
  <c r="AC185" i="7"/>
  <c r="AB185" i="7"/>
  <c r="AA185" i="7"/>
  <c r="Z185" i="7"/>
  <c r="Y185" i="7"/>
  <c r="X185" i="7"/>
  <c r="W185" i="7"/>
  <c r="V185" i="7"/>
  <c r="AI184" i="7"/>
  <c r="AH184" i="7"/>
  <c r="AG184" i="7"/>
  <c r="AF184" i="7"/>
  <c r="AC184" i="7"/>
  <c r="AB184" i="7"/>
  <c r="AA184" i="7"/>
  <c r="Z184" i="7"/>
  <c r="Y184" i="7"/>
  <c r="X184" i="7"/>
  <c r="W184" i="7"/>
  <c r="V184" i="7"/>
  <c r="AI183" i="7"/>
  <c r="AH183" i="7"/>
  <c r="AG183" i="7"/>
  <c r="AF183" i="7"/>
  <c r="AC183" i="7"/>
  <c r="AB183" i="7"/>
  <c r="AA183" i="7"/>
  <c r="Z183" i="7"/>
  <c r="Y183" i="7"/>
  <c r="X183" i="7"/>
  <c r="W183" i="7"/>
  <c r="V183" i="7"/>
  <c r="AI182" i="7"/>
  <c r="AH182" i="7"/>
  <c r="AG182" i="7"/>
  <c r="AF182" i="7"/>
  <c r="AC182" i="7"/>
  <c r="AB182" i="7"/>
  <c r="AA182" i="7"/>
  <c r="Z182" i="7"/>
  <c r="Y182" i="7"/>
  <c r="X182" i="7"/>
  <c r="W182" i="7"/>
  <c r="V182" i="7"/>
  <c r="AI172" i="7"/>
  <c r="AG172" i="7"/>
  <c r="AC172" i="7"/>
  <c r="AB172" i="7"/>
  <c r="AA172" i="7"/>
  <c r="Z172" i="7"/>
  <c r="Y172" i="7"/>
  <c r="X172" i="7"/>
  <c r="W172" i="7"/>
  <c r="V172" i="7"/>
  <c r="AI171" i="7"/>
  <c r="AH171" i="7"/>
  <c r="AG171" i="7"/>
  <c r="AF171" i="7"/>
  <c r="AC171" i="7"/>
  <c r="AB171" i="7"/>
  <c r="AA171" i="7"/>
  <c r="Z171" i="7"/>
  <c r="Y171" i="7"/>
  <c r="X171" i="7"/>
  <c r="W171" i="7"/>
  <c r="V171" i="7"/>
  <c r="AI170" i="7"/>
  <c r="AH170" i="7"/>
  <c r="AG170" i="7"/>
  <c r="AF170" i="7"/>
  <c r="AC170" i="7"/>
  <c r="AB170" i="7"/>
  <c r="AA170" i="7"/>
  <c r="Z170" i="7"/>
  <c r="Y170" i="7"/>
  <c r="X170" i="7"/>
  <c r="W170" i="7"/>
  <c r="V170" i="7"/>
  <c r="AI169" i="7"/>
  <c r="AH169" i="7"/>
  <c r="AG169" i="7"/>
  <c r="AF169" i="7"/>
  <c r="AC169" i="7"/>
  <c r="AB169" i="7"/>
  <c r="AA169" i="7"/>
  <c r="Z169" i="7"/>
  <c r="Y169" i="7"/>
  <c r="X169" i="7"/>
  <c r="W169" i="7"/>
  <c r="V169" i="7"/>
  <c r="AI168" i="7"/>
  <c r="AH168" i="7"/>
  <c r="AG168" i="7"/>
  <c r="AF168" i="7"/>
  <c r="AC168" i="7"/>
  <c r="AB168" i="7"/>
  <c r="AA168" i="7"/>
  <c r="Z168" i="7"/>
  <c r="Y168" i="7"/>
  <c r="X168" i="7"/>
  <c r="W168" i="7"/>
  <c r="V168" i="7"/>
  <c r="AI166" i="7"/>
  <c r="AH166" i="7"/>
  <c r="AG166" i="7"/>
  <c r="AF166" i="7"/>
  <c r="AC166" i="7"/>
  <c r="AB166" i="7"/>
  <c r="AA166" i="7"/>
  <c r="Z166" i="7"/>
  <c r="Y166" i="7"/>
  <c r="X166" i="7"/>
  <c r="W166" i="7"/>
  <c r="V166" i="7"/>
  <c r="AI165" i="7"/>
  <c r="AH165" i="7"/>
  <c r="AG165" i="7"/>
  <c r="AF165" i="7"/>
  <c r="AC165" i="7"/>
  <c r="AB165" i="7"/>
  <c r="AA165" i="7"/>
  <c r="Z165" i="7"/>
  <c r="Y165" i="7"/>
  <c r="X165" i="7"/>
  <c r="W165" i="7"/>
  <c r="V165" i="7"/>
  <c r="AI164" i="7"/>
  <c r="AH164" i="7"/>
  <c r="AG164" i="7"/>
  <c r="AF164" i="7"/>
  <c r="AC164" i="7"/>
  <c r="AB164" i="7"/>
  <c r="AA164" i="7"/>
  <c r="Z164" i="7"/>
  <c r="Y164" i="7"/>
  <c r="X164" i="7"/>
  <c r="W164" i="7"/>
  <c r="V164" i="7"/>
  <c r="AI163" i="7"/>
  <c r="AH163" i="7"/>
  <c r="AG163" i="7"/>
  <c r="AF163" i="7"/>
  <c r="AC163" i="7"/>
  <c r="AB163" i="7"/>
  <c r="AA163" i="7"/>
  <c r="Z163" i="7"/>
  <c r="Y163" i="7"/>
  <c r="X163" i="7"/>
  <c r="W163" i="7"/>
  <c r="V163" i="7"/>
  <c r="AI162" i="7"/>
  <c r="AH162" i="7"/>
  <c r="AG162" i="7"/>
  <c r="AF162" i="7"/>
  <c r="AC162" i="7"/>
  <c r="AB162" i="7"/>
  <c r="AA162" i="7"/>
  <c r="Z162" i="7"/>
  <c r="Y162" i="7"/>
  <c r="X162" i="7"/>
  <c r="W162" i="7"/>
  <c r="V162" i="7"/>
  <c r="AI161" i="7"/>
  <c r="AH161" i="7"/>
  <c r="AG161" i="7"/>
  <c r="AF161" i="7"/>
  <c r="AC161" i="7"/>
  <c r="AB161" i="7"/>
  <c r="AA161" i="7"/>
  <c r="Z161" i="7"/>
  <c r="Y161" i="7"/>
  <c r="X161" i="7"/>
  <c r="W161" i="7"/>
  <c r="V161" i="7"/>
  <c r="AI160" i="7"/>
  <c r="AH160" i="7"/>
  <c r="AG160" i="7"/>
  <c r="AF160" i="7"/>
  <c r="AC160" i="7"/>
  <c r="AB160" i="7"/>
  <c r="AA160" i="7"/>
  <c r="Z160" i="7"/>
  <c r="Y160" i="7"/>
  <c r="X160" i="7"/>
  <c r="W160" i="7"/>
  <c r="V160" i="7"/>
  <c r="AI159" i="7"/>
  <c r="AH159" i="7"/>
  <c r="AG159" i="7"/>
  <c r="AF159" i="7"/>
  <c r="AC159" i="7"/>
  <c r="AB159" i="7"/>
  <c r="AA159" i="7"/>
  <c r="Z159" i="7"/>
  <c r="Y159" i="7"/>
  <c r="X159" i="7"/>
  <c r="W159" i="7"/>
  <c r="V159" i="7"/>
  <c r="AI158" i="7"/>
  <c r="AH158" i="7"/>
  <c r="AG158" i="7"/>
  <c r="AF158" i="7"/>
  <c r="AC158" i="7"/>
  <c r="AB158" i="7"/>
  <c r="AA158" i="7"/>
  <c r="Z158" i="7"/>
  <c r="Y158" i="7"/>
  <c r="X158" i="7"/>
  <c r="W158" i="7"/>
  <c r="V158" i="7"/>
  <c r="AI157" i="7"/>
  <c r="AH157" i="7"/>
  <c r="AG157" i="7"/>
  <c r="AF157" i="7"/>
  <c r="AC157" i="7"/>
  <c r="AB157" i="7"/>
  <c r="AA157" i="7"/>
  <c r="Z157" i="7"/>
  <c r="Y157" i="7"/>
  <c r="X157" i="7"/>
  <c r="W157" i="7"/>
  <c r="V157" i="7"/>
  <c r="AI156" i="7"/>
  <c r="AH156" i="7"/>
  <c r="AG156" i="7"/>
  <c r="AF156" i="7"/>
  <c r="AC156" i="7"/>
  <c r="AB156" i="7"/>
  <c r="AA156" i="7"/>
  <c r="Z156" i="7"/>
  <c r="Y156" i="7"/>
  <c r="X156" i="7"/>
  <c r="W156" i="7"/>
  <c r="V156" i="7"/>
  <c r="AI155" i="7"/>
  <c r="AH155" i="7"/>
  <c r="AG155" i="7"/>
  <c r="AF155" i="7"/>
  <c r="AC155" i="7"/>
  <c r="AB155" i="7"/>
  <c r="AA155" i="7"/>
  <c r="Z155" i="7"/>
  <c r="Y155" i="7"/>
  <c r="X155" i="7"/>
  <c r="W155" i="7"/>
  <c r="V155" i="7"/>
  <c r="AI154" i="7"/>
  <c r="AH154" i="7"/>
  <c r="AG154" i="7"/>
  <c r="AF154" i="7"/>
  <c r="AC154" i="7"/>
  <c r="AB154" i="7"/>
  <c r="AA154" i="7"/>
  <c r="Z154" i="7"/>
  <c r="Y154" i="7"/>
  <c r="X154" i="7"/>
  <c r="W154" i="7"/>
  <c r="V154" i="7"/>
  <c r="AI153" i="7"/>
  <c r="AH153" i="7"/>
  <c r="AG153" i="7"/>
  <c r="AF153" i="7"/>
  <c r="AC153" i="7"/>
  <c r="AB153" i="7"/>
  <c r="AA153" i="7"/>
  <c r="Z153" i="7"/>
  <c r="Y153" i="7"/>
  <c r="X153" i="7"/>
  <c r="W153" i="7"/>
  <c r="V153" i="7"/>
  <c r="AI152" i="7"/>
  <c r="AH152" i="7"/>
  <c r="AG152" i="7"/>
  <c r="AF152" i="7"/>
  <c r="AC152" i="7"/>
  <c r="AB152" i="7"/>
  <c r="AA152" i="7"/>
  <c r="Z152" i="7"/>
  <c r="Y152" i="7"/>
  <c r="X152" i="7"/>
  <c r="W152" i="7"/>
  <c r="V152" i="7"/>
  <c r="AI151" i="7"/>
  <c r="AH151" i="7"/>
  <c r="AG151" i="7"/>
  <c r="AF151" i="7"/>
  <c r="AC151" i="7"/>
  <c r="AB151" i="7"/>
  <c r="AA151" i="7"/>
  <c r="Z151" i="7"/>
  <c r="Y151" i="7"/>
  <c r="X151" i="7"/>
  <c r="W151" i="7"/>
  <c r="V151" i="7"/>
  <c r="AI150" i="7"/>
  <c r="AH150" i="7"/>
  <c r="AG150" i="7"/>
  <c r="AF150" i="7"/>
  <c r="AC150" i="7"/>
  <c r="AB150" i="7"/>
  <c r="AA150" i="7"/>
  <c r="Z150" i="7"/>
  <c r="Y150" i="7"/>
  <c r="X150" i="7"/>
  <c r="W150" i="7"/>
  <c r="V150" i="7"/>
  <c r="AI149" i="7"/>
  <c r="AH149" i="7"/>
  <c r="AG149" i="7"/>
  <c r="AF149" i="7"/>
  <c r="AC149" i="7"/>
  <c r="AB149" i="7"/>
  <c r="AA149" i="7"/>
  <c r="Z149" i="7"/>
  <c r="Y149" i="7"/>
  <c r="X149" i="7"/>
  <c r="W149" i="7"/>
  <c r="V149" i="7"/>
  <c r="AI148" i="7"/>
  <c r="AH148" i="7"/>
  <c r="AG148" i="7"/>
  <c r="AF148" i="7"/>
  <c r="AC148" i="7"/>
  <c r="AB148" i="7"/>
  <c r="AA148" i="7"/>
  <c r="Z148" i="7"/>
  <c r="Y148" i="7"/>
  <c r="X148" i="7"/>
  <c r="W148" i="7"/>
  <c r="V148" i="7"/>
  <c r="AI147" i="7"/>
  <c r="AH147" i="7"/>
  <c r="AG147" i="7"/>
  <c r="AF147" i="7"/>
  <c r="AC147" i="7"/>
  <c r="AB147" i="7"/>
  <c r="AA147" i="7"/>
  <c r="Z147" i="7"/>
  <c r="Y147" i="7"/>
  <c r="X147" i="7"/>
  <c r="W147" i="7"/>
  <c r="V147" i="7"/>
  <c r="AI146" i="7"/>
  <c r="AH146" i="7"/>
  <c r="AG146" i="7"/>
  <c r="AF146" i="7"/>
  <c r="AC146" i="7"/>
  <c r="AB146" i="7"/>
  <c r="AA146" i="7"/>
  <c r="Z146" i="7"/>
  <c r="Y146" i="7"/>
  <c r="X146" i="7"/>
  <c r="W146" i="7"/>
  <c r="V146" i="7"/>
  <c r="AI145" i="7"/>
  <c r="AH145" i="7"/>
  <c r="AG145" i="7"/>
  <c r="AF145" i="7"/>
  <c r="AC145" i="7"/>
  <c r="AB145" i="7"/>
  <c r="AA145" i="7"/>
  <c r="Z145" i="7"/>
  <c r="Y145" i="7"/>
  <c r="X145" i="7"/>
  <c r="W145" i="7"/>
  <c r="V145" i="7"/>
  <c r="AI144" i="7"/>
  <c r="AH144" i="7"/>
  <c r="AG144" i="7"/>
  <c r="AF144" i="7"/>
  <c r="AC144" i="7"/>
  <c r="AB144" i="7"/>
  <c r="AA144" i="7"/>
  <c r="Z144" i="7"/>
  <c r="Y144" i="7"/>
  <c r="X144" i="7"/>
  <c r="W144" i="7"/>
  <c r="V144" i="7"/>
  <c r="AI143" i="7"/>
  <c r="AH143" i="7"/>
  <c r="AG143" i="7"/>
  <c r="AF143" i="7"/>
  <c r="AC143" i="7"/>
  <c r="AB143" i="7"/>
  <c r="AA143" i="7"/>
  <c r="Z143" i="7"/>
  <c r="Y143" i="7"/>
  <c r="X143" i="7"/>
  <c r="W143" i="7"/>
  <c r="V143" i="7"/>
  <c r="AI142" i="7"/>
  <c r="AH142" i="7"/>
  <c r="AG142" i="7"/>
  <c r="AF142" i="7"/>
  <c r="AC142" i="7"/>
  <c r="AB142" i="7"/>
  <c r="AA142" i="7"/>
  <c r="Z142" i="7"/>
  <c r="Y142" i="7"/>
  <c r="X142" i="7"/>
  <c r="W142" i="7"/>
  <c r="V142" i="7"/>
  <c r="AI140" i="7"/>
  <c r="AH140" i="7"/>
  <c r="AG140" i="7"/>
  <c r="AF140" i="7"/>
  <c r="AC140" i="7"/>
  <c r="AB140" i="7"/>
  <c r="AA140" i="7"/>
  <c r="Z140" i="7"/>
  <c r="Y140" i="7"/>
  <c r="X140" i="7"/>
  <c r="W140" i="7"/>
  <c r="V140" i="7"/>
  <c r="AI139" i="7"/>
  <c r="AH139" i="7"/>
  <c r="AG139" i="7"/>
  <c r="AF139" i="7"/>
  <c r="AC139" i="7"/>
  <c r="AB139" i="7"/>
  <c r="AA139" i="7"/>
  <c r="Z139" i="7"/>
  <c r="Y139" i="7"/>
  <c r="X139" i="7"/>
  <c r="W139" i="7"/>
  <c r="V139" i="7"/>
  <c r="AI138" i="7"/>
  <c r="AH138" i="7"/>
  <c r="AG138" i="7"/>
  <c r="AF138" i="7"/>
  <c r="AC138" i="7"/>
  <c r="AB138" i="7"/>
  <c r="AA138" i="7"/>
  <c r="Z138" i="7"/>
  <c r="Y138" i="7"/>
  <c r="X138" i="7"/>
  <c r="W138" i="7"/>
  <c r="V138" i="7"/>
  <c r="AI137" i="7"/>
  <c r="AH137" i="7"/>
  <c r="AG137" i="7"/>
  <c r="AF137" i="7"/>
  <c r="AC137" i="7"/>
  <c r="AB137" i="7"/>
  <c r="AA137" i="7"/>
  <c r="Z137" i="7"/>
  <c r="Y137" i="7"/>
  <c r="X137" i="7"/>
  <c r="W137" i="7"/>
  <c r="V137" i="7"/>
  <c r="AI134" i="7"/>
  <c r="AH134" i="7"/>
  <c r="AG134" i="7"/>
  <c r="AF134" i="7"/>
  <c r="AC134" i="7"/>
  <c r="AB134" i="7"/>
  <c r="AA134" i="7"/>
  <c r="Z134" i="7"/>
  <c r="Y134" i="7"/>
  <c r="X134" i="7"/>
  <c r="W134" i="7"/>
  <c r="V134" i="7"/>
  <c r="AI133" i="7"/>
  <c r="AH133" i="7"/>
  <c r="AG133" i="7"/>
  <c r="AF133" i="7"/>
  <c r="AC133" i="7"/>
  <c r="AB133" i="7"/>
  <c r="AA133" i="7"/>
  <c r="Z133" i="7"/>
  <c r="Y133" i="7"/>
  <c r="X133" i="7"/>
  <c r="W133" i="7"/>
  <c r="V133" i="7"/>
  <c r="AI131" i="7"/>
  <c r="AH131" i="7"/>
  <c r="AG131" i="7"/>
  <c r="AF131" i="7"/>
  <c r="AC131" i="7"/>
  <c r="AB131" i="7"/>
  <c r="AA131" i="7"/>
  <c r="Z131" i="7"/>
  <c r="Y131" i="7"/>
  <c r="X131" i="7"/>
  <c r="W131" i="7"/>
  <c r="V131" i="7"/>
  <c r="AI130" i="7"/>
  <c r="AH130" i="7"/>
  <c r="AG130" i="7"/>
  <c r="AF130" i="7"/>
  <c r="AC130" i="7"/>
  <c r="AB130" i="7"/>
  <c r="AA130" i="7"/>
  <c r="Z130" i="7"/>
  <c r="Y130" i="7"/>
  <c r="X130" i="7"/>
  <c r="W130" i="7"/>
  <c r="V130" i="7"/>
  <c r="AI129" i="7"/>
  <c r="AH129" i="7"/>
  <c r="AG129" i="7"/>
  <c r="AF129" i="7"/>
  <c r="AC129" i="7"/>
  <c r="AB129" i="7"/>
  <c r="AA129" i="7"/>
  <c r="Z129" i="7"/>
  <c r="Y129" i="7"/>
  <c r="X129" i="7"/>
  <c r="W129" i="7"/>
  <c r="V129" i="7"/>
  <c r="AI128" i="7"/>
  <c r="AH128" i="7"/>
  <c r="AG128" i="7"/>
  <c r="AF128" i="7"/>
  <c r="AC128" i="7"/>
  <c r="AB128" i="7"/>
  <c r="AA128" i="7"/>
  <c r="Z128" i="7"/>
  <c r="Y128" i="7"/>
  <c r="X128" i="7"/>
  <c r="W128" i="7"/>
  <c r="V128" i="7"/>
  <c r="AI127" i="7"/>
  <c r="AH127" i="7"/>
  <c r="AG127" i="7"/>
  <c r="AF127" i="7"/>
  <c r="AC127" i="7"/>
  <c r="AB127" i="7"/>
  <c r="AA127" i="7"/>
  <c r="Z127" i="7"/>
  <c r="Y127" i="7"/>
  <c r="X127" i="7"/>
  <c r="W127" i="7"/>
  <c r="V127" i="7"/>
  <c r="AI126" i="7"/>
  <c r="AH126" i="7"/>
  <c r="AG126" i="7"/>
  <c r="AF126" i="7"/>
  <c r="AC126" i="7"/>
  <c r="AB126" i="7"/>
  <c r="AA126" i="7"/>
  <c r="Z126" i="7"/>
  <c r="Y126" i="7"/>
  <c r="X126" i="7"/>
  <c r="W126" i="7"/>
  <c r="V126" i="7"/>
  <c r="AI125" i="7"/>
  <c r="AH125" i="7"/>
  <c r="AG125" i="7"/>
  <c r="AF125" i="7"/>
  <c r="AC125" i="7"/>
  <c r="AB125" i="7"/>
  <c r="AA125" i="7"/>
  <c r="Z125" i="7"/>
  <c r="Y125" i="7"/>
  <c r="X125" i="7"/>
  <c r="W125" i="7"/>
  <c r="V125" i="7"/>
  <c r="AI124" i="7"/>
  <c r="AH124" i="7"/>
  <c r="AG124" i="7"/>
  <c r="AF124" i="7"/>
  <c r="AC124" i="7"/>
  <c r="AB124" i="7"/>
  <c r="AA124" i="7"/>
  <c r="Z124" i="7"/>
  <c r="Y124" i="7"/>
  <c r="X124" i="7"/>
  <c r="W124" i="7"/>
  <c r="V124" i="7"/>
  <c r="AI123" i="7"/>
  <c r="AH123" i="7"/>
  <c r="AG123" i="7"/>
  <c r="AF123" i="7"/>
  <c r="AC123" i="7"/>
  <c r="AB123" i="7"/>
  <c r="AA123" i="7"/>
  <c r="Z123" i="7"/>
  <c r="Y123" i="7"/>
  <c r="X123" i="7"/>
  <c r="W123" i="7"/>
  <c r="V123" i="7"/>
  <c r="AI122" i="7"/>
  <c r="AH122" i="7"/>
  <c r="AG122" i="7"/>
  <c r="AF122" i="7"/>
  <c r="AC122" i="7"/>
  <c r="AB122" i="7"/>
  <c r="AA122" i="7"/>
  <c r="Z122" i="7"/>
  <c r="Y122" i="7"/>
  <c r="X122" i="7"/>
  <c r="W122" i="7"/>
  <c r="V122" i="7"/>
  <c r="AI121" i="7"/>
  <c r="AH121" i="7"/>
  <c r="AG121" i="7"/>
  <c r="AF121" i="7"/>
  <c r="AC121" i="7"/>
  <c r="AB121" i="7"/>
  <c r="AA121" i="7"/>
  <c r="Z121" i="7"/>
  <c r="Y121" i="7"/>
  <c r="X121" i="7"/>
  <c r="W121" i="7"/>
  <c r="V121" i="7"/>
  <c r="AI120" i="7"/>
  <c r="AH120" i="7"/>
  <c r="AG120" i="7"/>
  <c r="AC120" i="7"/>
  <c r="AB120" i="7"/>
  <c r="AA120" i="7"/>
  <c r="Z120" i="7"/>
  <c r="Y120" i="7"/>
  <c r="X120" i="7"/>
  <c r="W120" i="7"/>
  <c r="V120" i="7"/>
  <c r="AI119" i="7"/>
  <c r="S9" i="3" s="1"/>
  <c r="AH119" i="7"/>
  <c r="AG119" i="7"/>
  <c r="R9" i="3" s="1"/>
  <c r="AF119" i="7"/>
  <c r="AC119" i="7"/>
  <c r="AB119" i="7"/>
  <c r="AA119" i="7"/>
  <c r="Z119" i="7"/>
  <c r="Y119" i="7"/>
  <c r="X119" i="7"/>
  <c r="V119" i="7"/>
  <c r="AI118" i="7"/>
  <c r="AH118" i="7"/>
  <c r="AG118" i="7"/>
  <c r="AF118" i="7"/>
  <c r="AC118" i="7"/>
  <c r="AB118" i="7"/>
  <c r="AA118" i="7"/>
  <c r="Z118" i="7"/>
  <c r="Y118" i="7"/>
  <c r="X118" i="7"/>
  <c r="W118" i="7"/>
  <c r="V118" i="7"/>
  <c r="AI117" i="7"/>
  <c r="AH117" i="7"/>
  <c r="AG117" i="7"/>
  <c r="AF117" i="7"/>
  <c r="AC117" i="7"/>
  <c r="AB117" i="7"/>
  <c r="AA117" i="7"/>
  <c r="Z117" i="7"/>
  <c r="Y117" i="7"/>
  <c r="X117" i="7"/>
  <c r="W117" i="7"/>
  <c r="V117" i="7"/>
  <c r="AI116" i="7"/>
  <c r="AH116" i="7"/>
  <c r="AG116" i="7"/>
  <c r="AF116" i="7"/>
  <c r="AC116" i="7"/>
  <c r="AB116" i="7"/>
  <c r="AA116" i="7"/>
  <c r="Z116" i="7"/>
  <c r="Y116" i="7"/>
  <c r="X116" i="7"/>
  <c r="W116" i="7"/>
  <c r="V116" i="7"/>
  <c r="AI115" i="7"/>
  <c r="AH115" i="7"/>
  <c r="AG115" i="7"/>
  <c r="AF115" i="7"/>
  <c r="AC115" i="7"/>
  <c r="AB115" i="7"/>
  <c r="AA115" i="7"/>
  <c r="Z115" i="7"/>
  <c r="Y115" i="7"/>
  <c r="X115" i="7"/>
  <c r="W115" i="7"/>
  <c r="V115" i="7"/>
  <c r="AI114" i="7"/>
  <c r="AH114" i="7"/>
  <c r="AG114" i="7"/>
  <c r="AF114" i="7"/>
  <c r="AC114" i="7"/>
  <c r="AB114" i="7"/>
  <c r="AA114" i="7"/>
  <c r="Z114" i="7"/>
  <c r="Y114" i="7"/>
  <c r="X114" i="7"/>
  <c r="W114" i="7"/>
  <c r="V114" i="7"/>
  <c r="AI113" i="7"/>
  <c r="AH113" i="7"/>
  <c r="AG113" i="7"/>
  <c r="AF113" i="7"/>
  <c r="AC113" i="7"/>
  <c r="AB113" i="7"/>
  <c r="AA113" i="7"/>
  <c r="Z113" i="7"/>
  <c r="Y113" i="7"/>
  <c r="X113" i="7"/>
  <c r="W113" i="7"/>
  <c r="V113" i="7"/>
  <c r="AI112" i="7"/>
  <c r="AH112" i="7"/>
  <c r="AG112" i="7"/>
  <c r="AF112" i="7"/>
  <c r="AC112" i="7"/>
  <c r="AB112" i="7"/>
  <c r="AA112" i="7"/>
  <c r="Z112" i="7"/>
  <c r="Y112" i="7"/>
  <c r="X112" i="7"/>
  <c r="W112" i="7"/>
  <c r="V112" i="7"/>
  <c r="AI111" i="7"/>
  <c r="AH111" i="7"/>
  <c r="AG111" i="7"/>
  <c r="AF111" i="7"/>
  <c r="AC111" i="7"/>
  <c r="AB111" i="7"/>
  <c r="AA111" i="7"/>
  <c r="Z111" i="7"/>
  <c r="Y111" i="7"/>
  <c r="X111" i="7"/>
  <c r="W111" i="7"/>
  <c r="V111" i="7"/>
  <c r="AI110" i="7"/>
  <c r="AH110" i="7"/>
  <c r="AG110" i="7"/>
  <c r="AF110" i="7"/>
  <c r="AC110" i="7"/>
  <c r="AB110" i="7"/>
  <c r="AA110" i="7"/>
  <c r="Z110" i="7"/>
  <c r="Y110" i="7"/>
  <c r="X110" i="7"/>
  <c r="W110" i="7"/>
  <c r="V110" i="7"/>
  <c r="AI109" i="7"/>
  <c r="AH109" i="7"/>
  <c r="AG109" i="7"/>
  <c r="AF109" i="7"/>
  <c r="AC109" i="7"/>
  <c r="AB109" i="7"/>
  <c r="AA109" i="7"/>
  <c r="Z109" i="7"/>
  <c r="Y109" i="7"/>
  <c r="X109" i="7"/>
  <c r="W109" i="7"/>
  <c r="V109" i="7"/>
  <c r="AI108" i="7"/>
  <c r="AH108" i="7"/>
  <c r="AG108" i="7"/>
  <c r="AF108" i="7"/>
  <c r="AC108" i="7"/>
  <c r="AB108" i="7"/>
  <c r="AA108" i="7"/>
  <c r="Z108" i="7"/>
  <c r="Y108" i="7"/>
  <c r="X108" i="7"/>
  <c r="W108" i="7"/>
  <c r="V108" i="7"/>
  <c r="AI106" i="7"/>
  <c r="AH106" i="7"/>
  <c r="AG106" i="7"/>
  <c r="AF106" i="7"/>
  <c r="AC106" i="7"/>
  <c r="AB106" i="7"/>
  <c r="AA106" i="7"/>
  <c r="Z106" i="7"/>
  <c r="Y106" i="7"/>
  <c r="X106" i="7"/>
  <c r="W106" i="7"/>
  <c r="V106" i="7"/>
  <c r="AI105" i="7"/>
  <c r="S7" i="3" s="1"/>
  <c r="AH105" i="7"/>
  <c r="AG105" i="7"/>
  <c r="R7" i="3" s="1"/>
  <c r="AF105" i="7"/>
  <c r="AC105" i="7"/>
  <c r="AB105" i="7"/>
  <c r="AA105" i="7"/>
  <c r="Z105" i="7"/>
  <c r="Y105" i="7"/>
  <c r="X105" i="7"/>
  <c r="W105" i="7"/>
  <c r="V105" i="7"/>
  <c r="AI104" i="7"/>
  <c r="S6" i="3" s="1"/>
  <c r="AH104" i="7"/>
  <c r="AG104" i="7"/>
  <c r="R6" i="3" s="1"/>
  <c r="AF104" i="7"/>
  <c r="AC104" i="7"/>
  <c r="AB104" i="7"/>
  <c r="AA104" i="7"/>
  <c r="Z104" i="7"/>
  <c r="Y104" i="7"/>
  <c r="X104" i="7"/>
  <c r="W104" i="7"/>
  <c r="V104" i="7"/>
  <c r="AI103" i="7"/>
  <c r="AH103" i="7"/>
  <c r="AG103" i="7"/>
  <c r="AF103" i="7"/>
  <c r="AC103" i="7"/>
  <c r="AB103" i="7"/>
  <c r="AA103" i="7"/>
  <c r="Z103" i="7"/>
  <c r="Y103" i="7"/>
  <c r="X103" i="7"/>
  <c r="W103" i="7"/>
  <c r="V103" i="7"/>
  <c r="AI102" i="7"/>
  <c r="AH102" i="7"/>
  <c r="AG102" i="7"/>
  <c r="AF102" i="7"/>
  <c r="AC102" i="7"/>
  <c r="AB102" i="7"/>
  <c r="AA102" i="7"/>
  <c r="Z102" i="7"/>
  <c r="Y102" i="7"/>
  <c r="X102" i="7"/>
  <c r="W102" i="7"/>
  <c r="V102" i="7"/>
  <c r="AI101" i="7"/>
  <c r="AH101" i="7"/>
  <c r="AG101" i="7"/>
  <c r="AF101" i="7"/>
  <c r="AC101" i="7"/>
  <c r="AB101" i="7"/>
  <c r="AA101" i="7"/>
  <c r="Z101" i="7"/>
  <c r="Y101" i="7"/>
  <c r="X101" i="7"/>
  <c r="W101" i="7"/>
  <c r="V101" i="7"/>
  <c r="AI100" i="7"/>
  <c r="AH100" i="7"/>
  <c r="AG100" i="7"/>
  <c r="AF100" i="7"/>
  <c r="AC100" i="7"/>
  <c r="AB100" i="7"/>
  <c r="AA100" i="7"/>
  <c r="Z100" i="7"/>
  <c r="Y100" i="7"/>
  <c r="X100" i="7"/>
  <c r="W100" i="7"/>
  <c r="V100" i="7"/>
  <c r="AI98" i="7"/>
  <c r="AH98" i="7"/>
  <c r="AG98" i="7"/>
  <c r="AF98" i="7"/>
  <c r="AC98" i="7"/>
  <c r="AB98" i="7"/>
  <c r="AA98" i="7"/>
  <c r="Z98" i="7"/>
  <c r="Y98" i="7"/>
  <c r="X98" i="7"/>
  <c r="W98" i="7"/>
  <c r="V98" i="7"/>
  <c r="AI97" i="7"/>
  <c r="AH97" i="7"/>
  <c r="AG97" i="7"/>
  <c r="AF97" i="7"/>
  <c r="AC97" i="7"/>
  <c r="AB97" i="7"/>
  <c r="AA97" i="7"/>
  <c r="Z97" i="7"/>
  <c r="Y97" i="7"/>
  <c r="X97" i="7"/>
  <c r="W97" i="7"/>
  <c r="V97" i="7"/>
  <c r="AI96" i="7"/>
  <c r="AH96" i="7"/>
  <c r="AG96" i="7"/>
  <c r="AF96" i="7"/>
  <c r="AC96" i="7"/>
  <c r="AB96" i="7"/>
  <c r="AA96" i="7"/>
  <c r="Z96" i="7"/>
  <c r="Y96" i="7"/>
  <c r="X96" i="7"/>
  <c r="W96" i="7"/>
  <c r="V96" i="7"/>
  <c r="AI95" i="7"/>
  <c r="AH95" i="7"/>
  <c r="AG95" i="7"/>
  <c r="AF95" i="7"/>
  <c r="AC95" i="7"/>
  <c r="AB95" i="7"/>
  <c r="AA95" i="7"/>
  <c r="Z95" i="7"/>
  <c r="Y95" i="7"/>
  <c r="X95" i="7"/>
  <c r="W95" i="7"/>
  <c r="V95" i="7"/>
  <c r="AI94" i="7"/>
  <c r="AH94" i="7"/>
  <c r="AG94" i="7"/>
  <c r="AF94" i="7"/>
  <c r="AC94" i="7"/>
  <c r="AB94" i="7"/>
  <c r="AA94" i="7"/>
  <c r="Z94" i="7"/>
  <c r="Y94" i="7"/>
  <c r="X94" i="7"/>
  <c r="W94" i="7"/>
  <c r="V94" i="7"/>
  <c r="AI93" i="7"/>
  <c r="AH93" i="7"/>
  <c r="AG93" i="7"/>
  <c r="AF93" i="7"/>
  <c r="AC93" i="7"/>
  <c r="AB93" i="7"/>
  <c r="AA93" i="7"/>
  <c r="Z93" i="7"/>
  <c r="Y93" i="7"/>
  <c r="X93" i="7"/>
  <c r="W93" i="7"/>
  <c r="V93" i="7"/>
  <c r="AI92" i="7"/>
  <c r="AH92" i="7"/>
  <c r="AG92" i="7"/>
  <c r="AF92" i="7"/>
  <c r="AC92" i="7"/>
  <c r="AB92" i="7"/>
  <c r="AA92" i="7"/>
  <c r="Z92" i="7"/>
  <c r="Y92" i="7"/>
  <c r="X92" i="7"/>
  <c r="W92" i="7"/>
  <c r="V92" i="7"/>
  <c r="AI91" i="7"/>
  <c r="AH91" i="7"/>
  <c r="AG91" i="7"/>
  <c r="AF91" i="7"/>
  <c r="AC91" i="7"/>
  <c r="AB91" i="7"/>
  <c r="AA91" i="7"/>
  <c r="Z91" i="7"/>
  <c r="Y91" i="7"/>
  <c r="X91" i="7"/>
  <c r="W91" i="7"/>
  <c r="V91" i="7"/>
  <c r="AI90" i="7"/>
  <c r="AH90" i="7"/>
  <c r="AG90" i="7"/>
  <c r="AF90" i="7"/>
  <c r="AC90" i="7"/>
  <c r="AB90" i="7"/>
  <c r="AA90" i="7"/>
  <c r="Z90" i="7"/>
  <c r="Y90" i="7"/>
  <c r="X90" i="7"/>
  <c r="W90" i="7"/>
  <c r="V90" i="7"/>
  <c r="AI88" i="7"/>
  <c r="AH88" i="7"/>
  <c r="AG88" i="7"/>
  <c r="AF88" i="7"/>
  <c r="AC88" i="7"/>
  <c r="AB88" i="7"/>
  <c r="AA88" i="7"/>
  <c r="Z88" i="7"/>
  <c r="Y88" i="7"/>
  <c r="X88" i="7"/>
  <c r="W88" i="7"/>
  <c r="V88" i="7"/>
  <c r="AI82" i="7"/>
  <c r="AH82" i="7"/>
  <c r="AG82" i="7"/>
  <c r="AF82" i="7"/>
  <c r="AC82" i="7"/>
  <c r="AB82" i="7"/>
  <c r="AA82" i="7"/>
  <c r="Z82" i="7"/>
  <c r="Y82" i="7"/>
  <c r="X82" i="7"/>
  <c r="W82" i="7"/>
  <c r="V82" i="7"/>
  <c r="AI81" i="7"/>
  <c r="AH81" i="7"/>
  <c r="AG81" i="7"/>
  <c r="AF81" i="7"/>
  <c r="AC81" i="7"/>
  <c r="AB81" i="7"/>
  <c r="AA81" i="7"/>
  <c r="Z81" i="7"/>
  <c r="Y81" i="7"/>
  <c r="X81" i="7"/>
  <c r="W81" i="7"/>
  <c r="V81" i="7"/>
  <c r="AI80" i="7"/>
  <c r="AH80" i="7"/>
  <c r="AG80" i="7"/>
  <c r="AF80" i="7"/>
  <c r="AC80" i="7"/>
  <c r="AB80" i="7"/>
  <c r="AA80" i="7"/>
  <c r="Z80" i="7"/>
  <c r="Y80" i="7"/>
  <c r="X80" i="7"/>
  <c r="W80" i="7"/>
  <c r="V80" i="7"/>
  <c r="AI79" i="7"/>
  <c r="AH79" i="7"/>
  <c r="AG79" i="7"/>
  <c r="AF79" i="7"/>
  <c r="AC79" i="7"/>
  <c r="AB79" i="7"/>
  <c r="AA79" i="7"/>
  <c r="Z79" i="7"/>
  <c r="Y79" i="7"/>
  <c r="X79" i="7"/>
  <c r="W79" i="7"/>
  <c r="V79" i="7"/>
  <c r="AI78" i="7"/>
  <c r="AH78" i="7"/>
  <c r="AG78" i="7"/>
  <c r="AF78" i="7"/>
  <c r="AC78" i="7"/>
  <c r="AB78" i="7"/>
  <c r="AA78" i="7"/>
  <c r="Z78" i="7"/>
  <c r="Y78" i="7"/>
  <c r="X78" i="7"/>
  <c r="W78" i="7"/>
  <c r="V78" i="7"/>
  <c r="AI77" i="7"/>
  <c r="AH77" i="7"/>
  <c r="AG77" i="7"/>
  <c r="AF77" i="7"/>
  <c r="AC77" i="7"/>
  <c r="AB77" i="7"/>
  <c r="AA77" i="7"/>
  <c r="Z77" i="7"/>
  <c r="Y77" i="7"/>
  <c r="X77" i="7"/>
  <c r="W77" i="7"/>
  <c r="V77" i="7"/>
  <c r="AI76" i="7"/>
  <c r="AH76" i="7"/>
  <c r="AG76" i="7"/>
  <c r="AF76" i="7"/>
  <c r="AC76" i="7"/>
  <c r="AB76" i="7"/>
  <c r="AA76" i="7"/>
  <c r="Z76" i="7"/>
  <c r="Y76" i="7"/>
  <c r="X76" i="7"/>
  <c r="W76" i="7"/>
  <c r="V76" i="7"/>
  <c r="AI75" i="7"/>
  <c r="AH75" i="7"/>
  <c r="AG75" i="7"/>
  <c r="AF75" i="7"/>
  <c r="AC75" i="7"/>
  <c r="AB75" i="7"/>
  <c r="AA75" i="7"/>
  <c r="Z75" i="7"/>
  <c r="Y75" i="7"/>
  <c r="X75" i="7"/>
  <c r="W75" i="7"/>
  <c r="V75" i="7"/>
  <c r="AI74" i="7"/>
  <c r="AH74" i="7"/>
  <c r="AG74" i="7"/>
  <c r="AF74" i="7"/>
  <c r="AC74" i="7"/>
  <c r="AB74" i="7"/>
  <c r="AA74" i="7"/>
  <c r="Z74" i="7"/>
  <c r="Y74" i="7"/>
  <c r="X74" i="7"/>
  <c r="W74" i="7"/>
  <c r="V74" i="7"/>
  <c r="AI73" i="7"/>
  <c r="AH73" i="7"/>
  <c r="AG73" i="7"/>
  <c r="AF73" i="7"/>
  <c r="AC73" i="7"/>
  <c r="AB73" i="7"/>
  <c r="AA73" i="7"/>
  <c r="Z73" i="7"/>
  <c r="Y73" i="7"/>
  <c r="X73" i="7"/>
  <c r="W73" i="7"/>
  <c r="V73" i="7"/>
  <c r="AI71" i="7"/>
  <c r="AH71" i="7"/>
  <c r="AG71" i="7"/>
  <c r="AF71" i="7"/>
  <c r="AC71" i="7"/>
  <c r="AB71" i="7"/>
  <c r="AA71" i="7"/>
  <c r="Z71" i="7"/>
  <c r="Y71" i="7"/>
  <c r="X71" i="7"/>
  <c r="W71" i="7"/>
  <c r="V71" i="7"/>
  <c r="AI70" i="7"/>
  <c r="AH70" i="7"/>
  <c r="AG70" i="7"/>
  <c r="AF70" i="7"/>
  <c r="AC70" i="7"/>
  <c r="AB70" i="7"/>
  <c r="AA70" i="7"/>
  <c r="Z70" i="7"/>
  <c r="Y70" i="7"/>
  <c r="X70" i="7"/>
  <c r="W70" i="7"/>
  <c r="V70" i="7"/>
  <c r="AI69" i="7"/>
  <c r="AH69" i="7"/>
  <c r="AG69" i="7"/>
  <c r="AF69" i="7"/>
  <c r="AC69" i="7"/>
  <c r="AB69" i="7"/>
  <c r="AA69" i="7"/>
  <c r="Z69" i="7"/>
  <c r="Y69" i="7"/>
  <c r="X69" i="7"/>
  <c r="W69" i="7"/>
  <c r="V69" i="7"/>
  <c r="AI68" i="7"/>
  <c r="AH68" i="7"/>
  <c r="AG68" i="7"/>
  <c r="AF68" i="7"/>
  <c r="AC68" i="7"/>
  <c r="AB68" i="7"/>
  <c r="AA68" i="7"/>
  <c r="Z68" i="7"/>
  <c r="Y68" i="7"/>
  <c r="X68" i="7"/>
  <c r="W68" i="7"/>
  <c r="V68" i="7"/>
  <c r="AI67" i="7"/>
  <c r="AH67" i="7"/>
  <c r="AG67" i="7"/>
  <c r="AF67" i="7"/>
  <c r="AC67" i="7"/>
  <c r="AB67" i="7"/>
  <c r="AA67" i="7"/>
  <c r="Z67" i="7"/>
  <c r="Y67" i="7"/>
  <c r="X67" i="7"/>
  <c r="W67" i="7"/>
  <c r="V67" i="7"/>
  <c r="AI66" i="7"/>
  <c r="AH66" i="7"/>
  <c r="AG66" i="7"/>
  <c r="AF66" i="7"/>
  <c r="AC66" i="7"/>
  <c r="AB66" i="7"/>
  <c r="AA66" i="7"/>
  <c r="Z66" i="7"/>
  <c r="Y66" i="7"/>
  <c r="X66" i="7"/>
  <c r="W66" i="7"/>
  <c r="V66" i="7"/>
  <c r="AC65" i="7"/>
  <c r="AB65" i="7"/>
  <c r="AA65" i="7"/>
  <c r="Z65" i="7"/>
  <c r="Y65" i="7"/>
  <c r="W65" i="7"/>
  <c r="V65" i="7"/>
  <c r="AC64" i="7"/>
  <c r="AB64" i="7"/>
  <c r="AA64" i="7"/>
  <c r="Z64" i="7"/>
  <c r="Y64" i="7"/>
  <c r="W64" i="7"/>
  <c r="V64" i="7"/>
  <c r="AC63" i="7"/>
  <c r="AB63" i="7"/>
  <c r="AA63" i="7"/>
  <c r="Z63" i="7"/>
  <c r="Y63" i="7"/>
  <c r="W63" i="7"/>
  <c r="V63" i="7"/>
  <c r="AI62" i="7"/>
  <c r="AH62" i="7"/>
  <c r="AG62" i="7"/>
  <c r="AF62" i="7"/>
  <c r="AC62" i="7"/>
  <c r="AB62" i="7"/>
  <c r="AA62" i="7"/>
  <c r="Z62" i="7"/>
  <c r="Y62" i="7"/>
  <c r="X62" i="7"/>
  <c r="W62" i="7"/>
  <c r="V62" i="7"/>
  <c r="AI61" i="7"/>
  <c r="AG61" i="7"/>
  <c r="AC61" i="7"/>
  <c r="AB61" i="7"/>
  <c r="AA61" i="7"/>
  <c r="Z61" i="7"/>
  <c r="Y61" i="7"/>
  <c r="X61" i="7"/>
  <c r="W61" i="7"/>
  <c r="V61" i="7"/>
  <c r="AI60" i="7"/>
  <c r="AH60" i="7"/>
  <c r="AG60" i="7"/>
  <c r="AF60" i="7"/>
  <c r="AC60" i="7"/>
  <c r="AB60" i="7"/>
  <c r="AA60" i="7"/>
  <c r="Z60" i="7"/>
  <c r="Y60" i="7"/>
  <c r="X60" i="7"/>
  <c r="W60" i="7"/>
  <c r="V60" i="7"/>
  <c r="AI59" i="7"/>
  <c r="AH59" i="7"/>
  <c r="AG59" i="7"/>
  <c r="AF59" i="7"/>
  <c r="AC59" i="7"/>
  <c r="AB59" i="7"/>
  <c r="AA59" i="7"/>
  <c r="Z59" i="7"/>
  <c r="Y59" i="7"/>
  <c r="X59" i="7"/>
  <c r="W59" i="7"/>
  <c r="V59" i="7"/>
  <c r="AI58" i="7"/>
  <c r="AH58" i="7"/>
  <c r="AG58" i="7"/>
  <c r="R5" i="3" s="1"/>
  <c r="AF58" i="7"/>
  <c r="AC58" i="7"/>
  <c r="AB58" i="7"/>
  <c r="AA58" i="7"/>
  <c r="Z58" i="7"/>
  <c r="Y58" i="7"/>
  <c r="X58" i="7"/>
  <c r="W58" i="7"/>
  <c r="V58" i="7"/>
  <c r="AI57" i="7"/>
  <c r="S10" i="3" s="1"/>
  <c r="AH57" i="7"/>
  <c r="AG57" i="7"/>
  <c r="R10" i="3" s="1"/>
  <c r="AF57" i="7"/>
  <c r="AB57" i="7"/>
  <c r="AA57" i="7"/>
  <c r="Z57" i="7"/>
  <c r="Y57" i="7"/>
  <c r="X57" i="7"/>
  <c r="W57" i="7"/>
  <c r="V57" i="7"/>
  <c r="AG56" i="7"/>
  <c r="AF56" i="7"/>
  <c r="AC56" i="7"/>
  <c r="AB56" i="7"/>
  <c r="AA56" i="7"/>
  <c r="Z56" i="7"/>
  <c r="Y56" i="7"/>
  <c r="X56" i="7"/>
  <c r="W56" i="7"/>
  <c r="V56" i="7"/>
  <c r="AC55" i="7"/>
  <c r="AB55" i="7"/>
  <c r="AA55" i="7"/>
  <c r="Z55" i="7"/>
  <c r="Y55" i="7"/>
  <c r="X55" i="7"/>
  <c r="W55" i="7"/>
  <c r="V55" i="7"/>
  <c r="AC54" i="7"/>
  <c r="AB54" i="7"/>
  <c r="AA54" i="7"/>
  <c r="Z54" i="7"/>
  <c r="Y54" i="7"/>
  <c r="X54" i="7"/>
  <c r="W54" i="7"/>
  <c r="V54" i="7"/>
  <c r="AI53" i="7"/>
  <c r="AH53" i="7"/>
  <c r="AG53" i="7"/>
  <c r="AF53" i="7"/>
  <c r="AC53" i="7"/>
  <c r="AB53" i="7"/>
  <c r="AA53" i="7"/>
  <c r="Z53" i="7"/>
  <c r="Y53" i="7"/>
  <c r="X53" i="7"/>
  <c r="W53" i="7"/>
  <c r="V53" i="7"/>
  <c r="AC52" i="7"/>
  <c r="AB52" i="7"/>
  <c r="AA52" i="7"/>
  <c r="Z52" i="7"/>
  <c r="Y52" i="7"/>
  <c r="W52" i="7"/>
  <c r="V52" i="7"/>
  <c r="AG51" i="7"/>
  <c r="AC51" i="7"/>
  <c r="AB51" i="7"/>
  <c r="AA51" i="7"/>
  <c r="Z51" i="7"/>
  <c r="Y51" i="7"/>
  <c r="X51" i="7"/>
  <c r="W51" i="7"/>
  <c r="V51" i="7"/>
  <c r="AI50" i="7"/>
  <c r="AH50" i="7"/>
  <c r="AG50" i="7"/>
  <c r="AF50" i="7"/>
  <c r="AC50" i="7"/>
  <c r="AB50" i="7"/>
  <c r="AA50" i="7"/>
  <c r="Z50" i="7"/>
  <c r="Y50" i="7"/>
  <c r="W50" i="7"/>
  <c r="V50" i="7"/>
  <c r="AC49" i="7"/>
  <c r="AB49" i="7"/>
  <c r="AA49" i="7"/>
  <c r="Z49" i="7"/>
  <c r="Y49" i="7"/>
  <c r="W49" i="7"/>
  <c r="V49" i="7"/>
  <c r="AI48" i="7"/>
  <c r="AH48" i="7"/>
  <c r="AG48" i="7"/>
  <c r="AF48" i="7"/>
  <c r="AC48" i="7"/>
  <c r="AB48" i="7"/>
  <c r="AA48" i="7"/>
  <c r="Z48" i="7"/>
  <c r="Y48" i="7"/>
  <c r="X48" i="7"/>
  <c r="W48" i="7"/>
  <c r="V48" i="7"/>
  <c r="AI47" i="7"/>
  <c r="AH47" i="7"/>
  <c r="AG47" i="7"/>
  <c r="AF47" i="7"/>
  <c r="AC47" i="7"/>
  <c r="AB47" i="7"/>
  <c r="AA47" i="7"/>
  <c r="Z47" i="7"/>
  <c r="Y47" i="7"/>
  <c r="W47" i="7"/>
  <c r="V47" i="7"/>
  <c r="AI46" i="7"/>
  <c r="AH46" i="7"/>
  <c r="AG46" i="7"/>
  <c r="AF46" i="7"/>
  <c r="AC46" i="7"/>
  <c r="AB46" i="7"/>
  <c r="AA46" i="7"/>
  <c r="Z46" i="7"/>
  <c r="Y46" i="7"/>
  <c r="X46" i="7"/>
  <c r="W46" i="7"/>
  <c r="V46" i="7"/>
  <c r="AI45" i="7"/>
  <c r="AH45" i="7"/>
  <c r="AG45" i="7"/>
  <c r="AF45" i="7"/>
  <c r="AC45" i="7"/>
  <c r="AB45" i="7"/>
  <c r="AA45" i="7"/>
  <c r="Z45" i="7"/>
  <c r="Y45" i="7"/>
  <c r="X45" i="7"/>
  <c r="W45" i="7"/>
  <c r="V45" i="7"/>
  <c r="AI44" i="7"/>
  <c r="AH44" i="7"/>
  <c r="AG44" i="7"/>
  <c r="AF44" i="7"/>
  <c r="AC44" i="7"/>
  <c r="AB44" i="7"/>
  <c r="AA44" i="7"/>
  <c r="Z44" i="7"/>
  <c r="Y44" i="7"/>
  <c r="X44" i="7"/>
  <c r="W44" i="7"/>
  <c r="V44" i="7"/>
  <c r="AI43" i="7"/>
  <c r="AH43" i="7"/>
  <c r="AG43" i="7"/>
  <c r="AF43" i="7"/>
  <c r="AC43" i="7"/>
  <c r="AB43" i="7"/>
  <c r="AA43" i="7"/>
  <c r="Z43" i="7"/>
  <c r="Y43" i="7"/>
  <c r="X43" i="7"/>
  <c r="W43" i="7"/>
  <c r="V43" i="7"/>
  <c r="AI42" i="7"/>
  <c r="AH42" i="7"/>
  <c r="AG42" i="7"/>
  <c r="AF42" i="7"/>
  <c r="AC42" i="7"/>
  <c r="AB42" i="7"/>
  <c r="AA42" i="7"/>
  <c r="Z42" i="7"/>
  <c r="Y42" i="7"/>
  <c r="X42" i="7"/>
  <c r="W42" i="7"/>
  <c r="V42" i="7"/>
  <c r="AI41" i="7"/>
  <c r="AH41" i="7"/>
  <c r="AF41" i="7"/>
  <c r="AC41" i="7"/>
  <c r="AB41" i="7"/>
  <c r="AA41" i="7"/>
  <c r="X41" i="7"/>
  <c r="W41" i="7"/>
  <c r="V41" i="7"/>
  <c r="AI40" i="7"/>
  <c r="AH40" i="7"/>
  <c r="AG40" i="7"/>
  <c r="AF40" i="7"/>
  <c r="AC40" i="7"/>
  <c r="AB40" i="7"/>
  <c r="AA40" i="7"/>
  <c r="Z40" i="7"/>
  <c r="Y40" i="7"/>
  <c r="X40" i="7"/>
  <c r="W40" i="7"/>
  <c r="V40" i="7"/>
  <c r="AI39" i="7"/>
  <c r="AH39" i="7"/>
  <c r="AG39" i="7"/>
  <c r="AF39" i="7"/>
  <c r="AC39" i="7"/>
  <c r="AB39" i="7"/>
  <c r="AA39" i="7"/>
  <c r="Z39" i="7"/>
  <c r="Y39" i="7"/>
  <c r="X39" i="7"/>
  <c r="W39" i="7"/>
  <c r="V39" i="7"/>
  <c r="AI38" i="7"/>
  <c r="AH38" i="7"/>
  <c r="AG38" i="7"/>
  <c r="AF38" i="7"/>
  <c r="AC38" i="7"/>
  <c r="AB38" i="7"/>
  <c r="AA38" i="7"/>
  <c r="Z38" i="7"/>
  <c r="Y38" i="7"/>
  <c r="X38" i="7"/>
  <c r="W38" i="7"/>
  <c r="V38" i="7"/>
  <c r="AI37" i="7"/>
  <c r="AH37" i="7"/>
  <c r="AG37" i="7"/>
  <c r="AF37" i="7"/>
  <c r="AC37" i="7"/>
  <c r="AB37" i="7"/>
  <c r="AA37" i="7"/>
  <c r="Z37" i="7"/>
  <c r="Y37" i="7"/>
  <c r="X37" i="7"/>
  <c r="W37" i="7"/>
  <c r="V37" i="7"/>
  <c r="AC36" i="7"/>
  <c r="AB36" i="7"/>
  <c r="AA36" i="7"/>
  <c r="Z36" i="7"/>
  <c r="Y36" i="7"/>
  <c r="X36" i="7"/>
  <c r="W36" i="7"/>
  <c r="V36" i="7"/>
  <c r="AC35" i="7"/>
  <c r="AB35" i="7"/>
  <c r="AA35" i="7"/>
  <c r="Z35" i="7"/>
  <c r="Y35" i="7"/>
  <c r="X35" i="7"/>
  <c r="W35" i="7"/>
  <c r="V35" i="7"/>
  <c r="AH34" i="7"/>
  <c r="AC34" i="7"/>
  <c r="AB34" i="7"/>
  <c r="AA34" i="7"/>
  <c r="Z34" i="7"/>
  <c r="Y34" i="7"/>
  <c r="W34" i="7"/>
  <c r="V34" i="7"/>
  <c r="AI33" i="7"/>
  <c r="AH33" i="7"/>
  <c r="AG33" i="7"/>
  <c r="AF33" i="7"/>
  <c r="AC33" i="7"/>
  <c r="AB33" i="7"/>
  <c r="AA33" i="7"/>
  <c r="Z33" i="7"/>
  <c r="Y33" i="7"/>
  <c r="X33" i="7"/>
  <c r="W33" i="7"/>
  <c r="V33" i="7"/>
  <c r="AI32" i="7"/>
  <c r="AH32" i="7"/>
  <c r="AG32" i="7"/>
  <c r="AF32" i="7"/>
  <c r="AC32" i="7"/>
  <c r="AB32" i="7"/>
  <c r="AA32" i="7"/>
  <c r="Z32" i="7"/>
  <c r="Y32" i="7"/>
  <c r="X32" i="7"/>
  <c r="W32" i="7"/>
  <c r="V32" i="7"/>
  <c r="AI31" i="7"/>
  <c r="AH31" i="7"/>
  <c r="AG31" i="7"/>
  <c r="AF31" i="7"/>
  <c r="AC31" i="7"/>
  <c r="AB31" i="7"/>
  <c r="AA31" i="7"/>
  <c r="Z31" i="7"/>
  <c r="Y31" i="7"/>
  <c r="X31" i="7"/>
  <c r="W31" i="7"/>
  <c r="V31" i="7"/>
  <c r="AI30" i="7"/>
  <c r="AH30" i="7"/>
  <c r="AG30" i="7"/>
  <c r="AF30" i="7"/>
  <c r="AC30" i="7"/>
  <c r="AB30" i="7"/>
  <c r="AA30" i="7"/>
  <c r="Z30" i="7"/>
  <c r="Y30" i="7"/>
  <c r="X30" i="7"/>
  <c r="W30" i="7"/>
  <c r="V30" i="7"/>
  <c r="AI29" i="7"/>
  <c r="AH29" i="7"/>
  <c r="AG29" i="7"/>
  <c r="AF29" i="7"/>
  <c r="AC29" i="7"/>
  <c r="AB29" i="7"/>
  <c r="AA29" i="7"/>
  <c r="Z29" i="7"/>
  <c r="Y29" i="7"/>
  <c r="X29" i="7"/>
  <c r="W29" i="7"/>
  <c r="V29" i="7"/>
  <c r="AI28" i="7"/>
  <c r="AH28" i="7"/>
  <c r="AG28" i="7"/>
  <c r="AF28" i="7"/>
  <c r="AC28" i="7"/>
  <c r="AB28" i="7"/>
  <c r="AA28" i="7"/>
  <c r="Z28" i="7"/>
  <c r="Y28" i="7"/>
  <c r="X28" i="7"/>
  <c r="W28" i="7"/>
  <c r="V28" i="7"/>
  <c r="AI26" i="7"/>
  <c r="AH26" i="7"/>
  <c r="AG26" i="7"/>
  <c r="AF26" i="7"/>
  <c r="AC26" i="7"/>
  <c r="AB26" i="7"/>
  <c r="AA26" i="7"/>
  <c r="Z26" i="7"/>
  <c r="Y26" i="7"/>
  <c r="X26" i="7"/>
  <c r="W26" i="7"/>
  <c r="V26" i="7"/>
  <c r="AI25" i="7"/>
  <c r="AH25" i="7"/>
  <c r="AG25" i="7"/>
  <c r="AF25" i="7"/>
  <c r="AC25" i="7"/>
  <c r="AB25" i="7"/>
  <c r="AA25" i="7"/>
  <c r="Z25" i="7"/>
  <c r="Y25" i="7"/>
  <c r="X25" i="7"/>
  <c r="W25" i="7"/>
  <c r="V25" i="7"/>
  <c r="AC24" i="7"/>
  <c r="AB24" i="7"/>
  <c r="AA24" i="7"/>
  <c r="Z24" i="7"/>
  <c r="Y24" i="7"/>
  <c r="X24" i="7"/>
  <c r="W24" i="7"/>
  <c r="V24" i="7"/>
  <c r="AI23" i="7"/>
  <c r="AH23" i="7"/>
  <c r="AG23" i="7"/>
  <c r="AF23" i="7"/>
  <c r="AC23" i="7"/>
  <c r="AB23" i="7"/>
  <c r="AA23" i="7"/>
  <c r="Z23" i="7"/>
  <c r="Y23" i="7"/>
  <c r="X23" i="7"/>
  <c r="W23" i="7"/>
  <c r="V23" i="7"/>
  <c r="AC22" i="7"/>
  <c r="AB22" i="7"/>
  <c r="AA22" i="7"/>
  <c r="Z22" i="7"/>
  <c r="Y22" i="7"/>
  <c r="X22" i="7"/>
  <c r="W22" i="7"/>
  <c r="V22" i="7"/>
  <c r="AI21" i="7"/>
  <c r="AH21" i="7"/>
  <c r="AG21" i="7"/>
  <c r="AF21" i="7"/>
  <c r="AC21" i="7"/>
  <c r="AB21" i="7"/>
  <c r="AA21" i="7"/>
  <c r="Z21" i="7"/>
  <c r="Y21" i="7"/>
  <c r="X21" i="7"/>
  <c r="AI20" i="7"/>
  <c r="AH20" i="7"/>
  <c r="AG20" i="7"/>
  <c r="AF20" i="7"/>
  <c r="AC20" i="7"/>
  <c r="AB20" i="7"/>
  <c r="AA20" i="7"/>
  <c r="Z20" i="7"/>
  <c r="Y20" i="7"/>
  <c r="X20" i="7"/>
  <c r="W20" i="7"/>
  <c r="V20" i="7"/>
  <c r="AI19" i="7"/>
  <c r="AH19" i="7"/>
  <c r="AG19" i="7"/>
  <c r="AF19" i="7"/>
  <c r="AC19" i="7"/>
  <c r="AB19" i="7"/>
  <c r="AA19" i="7"/>
  <c r="Z19" i="7"/>
  <c r="Y19" i="7"/>
  <c r="X19" i="7"/>
  <c r="W19" i="7"/>
  <c r="V19" i="7"/>
  <c r="AI17" i="7"/>
  <c r="AH17" i="7"/>
  <c r="AG17" i="7"/>
  <c r="AF17" i="7"/>
  <c r="AC17" i="7"/>
  <c r="AB17" i="7"/>
  <c r="AA17" i="7"/>
  <c r="Z17" i="7"/>
  <c r="Y17" i="7"/>
  <c r="X17" i="7"/>
  <c r="W17" i="7"/>
  <c r="V17" i="7"/>
  <c r="AI16" i="7"/>
  <c r="AH16" i="7"/>
  <c r="AG16" i="7"/>
  <c r="AF16" i="7"/>
  <c r="AC16" i="7"/>
  <c r="AB16" i="7"/>
  <c r="AA16" i="7"/>
  <c r="Z16" i="7"/>
  <c r="Y16" i="7"/>
  <c r="X16" i="7"/>
  <c r="W16" i="7"/>
  <c r="V16" i="7"/>
  <c r="AI15" i="7"/>
  <c r="AH15" i="7"/>
  <c r="AG15" i="7"/>
  <c r="AF15" i="7"/>
  <c r="AC15" i="7"/>
  <c r="AB15" i="7"/>
  <c r="AA15" i="7"/>
  <c r="Z15" i="7"/>
  <c r="Y15" i="7"/>
  <c r="X15" i="7"/>
  <c r="W15" i="7"/>
  <c r="V15" i="7"/>
  <c r="AI14" i="7"/>
  <c r="AH14" i="7"/>
  <c r="AG14" i="7"/>
  <c r="AF14" i="7"/>
  <c r="AC14" i="7"/>
  <c r="AB14" i="7"/>
  <c r="AA14" i="7"/>
  <c r="Z14" i="7"/>
  <c r="Y14" i="7"/>
  <c r="X14" i="7"/>
  <c r="W14" i="7"/>
  <c r="V14" i="7"/>
  <c r="AI13" i="7"/>
  <c r="AH13" i="7"/>
  <c r="AG13" i="7"/>
  <c r="AF13" i="7"/>
  <c r="AC13" i="7"/>
  <c r="AB13" i="7"/>
  <c r="AA13" i="7"/>
  <c r="Z13" i="7"/>
  <c r="Y13" i="7"/>
  <c r="X13" i="7"/>
  <c r="W13" i="7"/>
  <c r="V13" i="7"/>
  <c r="AI12" i="7"/>
  <c r="AH12" i="7"/>
  <c r="AG12" i="7"/>
  <c r="AF12" i="7"/>
  <c r="AC12" i="7"/>
  <c r="AB12" i="7"/>
  <c r="AA12" i="7"/>
  <c r="Z12" i="7"/>
  <c r="Y12" i="7"/>
  <c r="X12" i="7"/>
  <c r="W12" i="7"/>
  <c r="V12" i="7"/>
  <c r="AI11" i="7"/>
  <c r="AH11" i="7"/>
  <c r="AG11" i="7"/>
  <c r="AF11" i="7"/>
  <c r="AC11" i="7"/>
  <c r="AB11" i="7"/>
  <c r="AA11" i="7"/>
  <c r="Z11" i="7"/>
  <c r="Y11" i="7"/>
  <c r="X11" i="7"/>
  <c r="W11" i="7"/>
  <c r="V11" i="7"/>
  <c r="AI10" i="7"/>
  <c r="AH10" i="7"/>
  <c r="AG10" i="7"/>
  <c r="AF10" i="7"/>
  <c r="AC10" i="7"/>
  <c r="AB10" i="7"/>
  <c r="AA10" i="7"/>
  <c r="Z10" i="7"/>
  <c r="Y10" i="7"/>
  <c r="X10" i="7"/>
  <c r="W10" i="7"/>
  <c r="V10" i="7"/>
  <c r="AI9" i="7"/>
  <c r="AH9" i="7"/>
  <c r="AG9" i="7"/>
  <c r="AF9" i="7"/>
  <c r="AC9" i="7"/>
  <c r="AB9" i="7"/>
  <c r="AA9" i="7"/>
  <c r="Z9" i="7"/>
  <c r="Y9" i="7"/>
  <c r="X9" i="7"/>
  <c r="W9" i="7"/>
  <c r="V9" i="7"/>
  <c r="AI8" i="7"/>
  <c r="AH8" i="7"/>
  <c r="AG8" i="7"/>
  <c r="AF8" i="7"/>
  <c r="AC8" i="7"/>
  <c r="AB8" i="7"/>
  <c r="AA8" i="7"/>
  <c r="Z8" i="7"/>
  <c r="Y8" i="7"/>
  <c r="X8" i="7"/>
  <c r="W8" i="7"/>
  <c r="V8" i="7"/>
  <c r="AI7" i="7"/>
  <c r="AH7" i="7"/>
  <c r="AG7" i="7"/>
  <c r="AF7" i="7"/>
  <c r="AC7" i="7"/>
  <c r="AB7" i="7"/>
  <c r="AA7" i="7"/>
  <c r="Z7" i="7"/>
  <c r="Y7" i="7"/>
  <c r="X7" i="7"/>
  <c r="W7" i="7"/>
  <c r="V7" i="7"/>
  <c r="AI6" i="7"/>
  <c r="AH6" i="7"/>
  <c r="AG6" i="7"/>
  <c r="AF6" i="7"/>
  <c r="AC6" i="7"/>
  <c r="AB6" i="7"/>
  <c r="AA6" i="7"/>
  <c r="Z6" i="7"/>
  <c r="Y6" i="7"/>
  <c r="X6" i="7"/>
  <c r="W6" i="7"/>
  <c r="V6" i="7"/>
  <c r="AI4" i="7"/>
  <c r="AH4" i="7"/>
  <c r="AG4" i="7"/>
  <c r="AF4" i="7"/>
  <c r="AC4" i="7"/>
  <c r="AB4" i="7"/>
  <c r="AA4" i="7"/>
  <c r="Z4" i="7"/>
  <c r="Y4" i="7"/>
  <c r="X4" i="7"/>
  <c r="W4" i="7"/>
  <c r="V4" i="7"/>
  <c r="AI3" i="7"/>
  <c r="AH3" i="7"/>
  <c r="AG3" i="7"/>
  <c r="AF3" i="7"/>
  <c r="AC3" i="7"/>
  <c r="AB3" i="7"/>
  <c r="AA3" i="7"/>
  <c r="Z3" i="7"/>
  <c r="Y3" i="7"/>
  <c r="X3" i="7"/>
  <c r="W3" i="7"/>
  <c r="V3" i="7"/>
  <c r="S5" i="3" l="1"/>
  <c r="R4" i="3"/>
  <c r="S4" i="3"/>
  <c r="S3" i="3"/>
  <c r="R3" i="3"/>
  <c r="F23" i="2"/>
  <c r="U23" i="2" l="1"/>
  <c r="C20" i="3" s="1"/>
  <c r="V23" i="2"/>
  <c r="C21" i="3" s="1"/>
  <c r="W23" i="2"/>
  <c r="C22" i="3" s="1"/>
  <c r="X23" i="2"/>
  <c r="C23" i="3" s="1"/>
  <c r="Y23" i="2"/>
  <c r="G22" i="3" l="1"/>
  <c r="F22" i="3"/>
  <c r="E22" i="3"/>
  <c r="G17" i="3"/>
  <c r="E17" i="3"/>
  <c r="F17" i="3"/>
  <c r="E18" i="3"/>
  <c r="F18" i="3"/>
  <c r="G18" i="3"/>
  <c r="E19" i="3"/>
  <c r="G19" i="3"/>
  <c r="F19" i="3"/>
  <c r="F20" i="3"/>
  <c r="E20" i="3"/>
  <c r="G20" i="3"/>
  <c r="F21" i="3"/>
  <c r="E21" i="3"/>
  <c r="G21" i="3"/>
  <c r="G48" i="3"/>
  <c r="E48" i="3"/>
  <c r="F48" i="3"/>
  <c r="F47" i="3"/>
  <c r="I22" i="3" s="1"/>
  <c r="G47" i="3"/>
  <c r="J22" i="3" s="1"/>
  <c r="E47" i="3"/>
  <c r="H22" i="3" s="1"/>
  <c r="K22" i="3" s="1"/>
  <c r="F46" i="3"/>
  <c r="I21" i="3" s="1"/>
  <c r="G46" i="3"/>
  <c r="J21" i="3" s="1"/>
  <c r="E46" i="3"/>
  <c r="H21" i="3" s="1"/>
  <c r="K21" i="3" s="1"/>
  <c r="G45" i="3"/>
  <c r="J20" i="3" s="1"/>
  <c r="E45" i="3"/>
  <c r="H20" i="3" s="1"/>
  <c r="K20" i="3" s="1"/>
  <c r="F45" i="3"/>
  <c r="I20" i="3" s="1"/>
  <c r="P22" i="3"/>
  <c r="Q22" i="3"/>
  <c r="X21" i="3"/>
  <c r="AD21" i="3" s="1"/>
  <c r="P21" i="3"/>
  <c r="Q21" i="3"/>
  <c r="X20" i="3"/>
  <c r="AD20" i="3" s="1"/>
  <c r="P20" i="3"/>
  <c r="Q20" i="3"/>
  <c r="X22" i="3"/>
  <c r="AD22" i="3" s="1"/>
  <c r="BC17" i="3"/>
  <c r="BB17" i="3"/>
  <c r="BE17" i="3"/>
  <c r="BF17" i="3"/>
  <c r="BD17" i="3"/>
  <c r="BC18" i="3"/>
  <c r="BB18" i="3"/>
  <c r="BE18" i="3"/>
  <c r="BF18" i="3"/>
  <c r="BD18" i="3"/>
  <c r="BC20" i="3"/>
  <c r="BB20" i="3"/>
  <c r="BF20" i="3"/>
  <c r="BD20" i="3"/>
  <c r="BE20" i="3"/>
  <c r="BC19" i="3"/>
  <c r="BB19" i="3"/>
  <c r="BE19" i="3"/>
  <c r="BF19" i="3"/>
  <c r="BD19" i="3"/>
  <c r="BC21" i="3"/>
  <c r="BB21" i="3"/>
  <c r="BF21" i="3"/>
  <c r="BD21" i="3"/>
  <c r="BE21" i="3"/>
  <c r="BB22" i="3"/>
  <c r="BC22" i="3"/>
  <c r="BF22" i="3"/>
  <c r="BD22" i="3"/>
  <c r="BE22" i="3"/>
  <c r="AA22" i="3"/>
  <c r="Y22" i="3"/>
  <c r="AE22" i="3" s="1"/>
  <c r="Z22" i="3"/>
  <c r="R22" i="3"/>
  <c r="S22" i="3"/>
  <c r="Z17" i="3"/>
  <c r="AA17" i="3"/>
  <c r="Y17" i="3"/>
  <c r="AE17" i="3" s="1"/>
  <c r="R17" i="3"/>
  <c r="S17" i="3"/>
  <c r="Y18" i="3"/>
  <c r="AE18" i="3" s="1"/>
  <c r="AA18" i="3"/>
  <c r="Z18" i="3"/>
  <c r="R18" i="3"/>
  <c r="S18" i="3"/>
  <c r="Z19" i="3"/>
  <c r="AA19" i="3"/>
  <c r="Y19" i="3"/>
  <c r="AE19" i="3" s="1"/>
  <c r="S19" i="3"/>
  <c r="R19" i="3"/>
  <c r="AA20" i="3"/>
  <c r="Y20" i="3"/>
  <c r="AE20" i="3" s="1"/>
  <c r="Z20" i="3"/>
  <c r="R20" i="3"/>
  <c r="S20" i="3"/>
  <c r="AA21" i="3"/>
  <c r="Z21" i="3"/>
  <c r="Y21" i="3"/>
  <c r="AE21" i="3" s="1"/>
  <c r="R21" i="3"/>
  <c r="S21" i="3"/>
  <c r="N22" i="3"/>
  <c r="O22" i="3" s="1"/>
  <c r="N23" i="3"/>
  <c r="N21" i="3"/>
  <c r="O21" i="3" s="1"/>
  <c r="N20" i="3"/>
  <c r="O20" i="3" s="1"/>
  <c r="AS18" i="3"/>
  <c r="AT18" i="3" s="1"/>
  <c r="AU18" i="3"/>
  <c r="AV18" i="3" s="1"/>
  <c r="AU17" i="3"/>
  <c r="AV17" i="3" s="1"/>
  <c r="AS17" i="3"/>
  <c r="AT17" i="3" s="1"/>
  <c r="AU20" i="3"/>
  <c r="AV20" i="3" s="1"/>
  <c r="AS20" i="3"/>
  <c r="AT20" i="3" s="1"/>
  <c r="AS21" i="3"/>
  <c r="AT21" i="3" s="1"/>
  <c r="AU21" i="3"/>
  <c r="AV21" i="3" s="1"/>
  <c r="AU19" i="3"/>
  <c r="AV19" i="3" s="1"/>
  <c r="AS19" i="3"/>
  <c r="AT19" i="3" s="1"/>
  <c r="AU22" i="3"/>
  <c r="AV22" i="3" s="1"/>
  <c r="AS22" i="3"/>
  <c r="AT22" i="3" s="1"/>
  <c r="AL18" i="3"/>
  <c r="AM18" i="3" s="1"/>
  <c r="AN18" i="3" s="1"/>
  <c r="AF18" i="3"/>
  <c r="AG18" i="3" s="1"/>
  <c r="AI18" i="3"/>
  <c r="AJ18" i="3" s="1"/>
  <c r="AQ18" i="3"/>
  <c r="AR18" i="3" s="1"/>
  <c r="AO18" i="3"/>
  <c r="AP18" i="3" s="1"/>
  <c r="D18" i="3"/>
  <c r="AF19" i="3"/>
  <c r="AL19" i="3"/>
  <c r="AM19" i="3" s="1"/>
  <c r="AN19" i="3" s="1"/>
  <c r="AI19" i="3"/>
  <c r="AO19" i="3"/>
  <c r="AP19" i="3" s="1"/>
  <c r="AQ19" i="3"/>
  <c r="AR19" i="3" s="1"/>
  <c r="D19" i="3"/>
  <c r="AO20" i="3"/>
  <c r="AP20" i="3" s="1"/>
  <c r="AF20" i="3"/>
  <c r="AL20" i="3"/>
  <c r="AM20" i="3" s="1"/>
  <c r="AN20" i="3" s="1"/>
  <c r="AI20" i="3"/>
  <c r="AQ20" i="3"/>
  <c r="AR20" i="3" s="1"/>
  <c r="D20" i="3"/>
  <c r="AI17" i="3"/>
  <c r="AJ17" i="3" s="1"/>
  <c r="AQ17" i="3"/>
  <c r="AR17" i="3" s="1"/>
  <c r="AL17" i="3"/>
  <c r="AM17" i="3" s="1"/>
  <c r="AN17" i="3" s="1"/>
  <c r="AO17" i="3"/>
  <c r="AP17" i="3" s="1"/>
  <c r="AF17" i="3"/>
  <c r="AG17" i="3" s="1"/>
  <c r="D17" i="3"/>
  <c r="AO21" i="3"/>
  <c r="AP21" i="3" s="1"/>
  <c r="AQ21" i="3"/>
  <c r="AR21" i="3" s="1"/>
  <c r="AF21" i="3"/>
  <c r="AL21" i="3"/>
  <c r="AM21" i="3" s="1"/>
  <c r="AN21" i="3" s="1"/>
  <c r="AI21" i="3"/>
  <c r="D21" i="3"/>
  <c r="AQ22" i="3"/>
  <c r="AR22" i="3" s="1"/>
  <c r="AO22" i="3"/>
  <c r="AP22" i="3" s="1"/>
  <c r="AF22" i="3"/>
  <c r="AL22" i="3"/>
  <c r="AM22" i="3" s="1"/>
  <c r="AN22" i="3" s="1"/>
  <c r="AI22" i="3"/>
  <c r="D22" i="3"/>
  <c r="BA17" i="3"/>
  <c r="AZ17" i="3"/>
  <c r="AZ20" i="3"/>
  <c r="BA20" i="3"/>
  <c r="BA18" i="3"/>
  <c r="AZ18" i="3"/>
  <c r="AZ21" i="3"/>
  <c r="BA21" i="3"/>
  <c r="BA19" i="3"/>
  <c r="AZ19" i="3"/>
  <c r="AZ22" i="3"/>
  <c r="BA22" i="3"/>
  <c r="R46" i="3" l="1"/>
  <c r="V20" i="3"/>
  <c r="W20" i="3"/>
  <c r="S46" i="3"/>
  <c r="W21" i="3"/>
  <c r="R47" i="3"/>
  <c r="S47" i="3"/>
  <c r="V21" i="3"/>
  <c r="S48" i="3"/>
  <c r="W22" i="3"/>
  <c r="R48" i="3"/>
  <c r="V22" i="3"/>
  <c r="T22" i="3"/>
  <c r="U22" i="3"/>
  <c r="T21" i="3"/>
  <c r="U21" i="3"/>
  <c r="T20" i="3"/>
  <c r="U20" i="3"/>
  <c r="M20" i="3"/>
  <c r="M21" i="3"/>
  <c r="L22" i="3"/>
  <c r="M22" i="3"/>
  <c r="L21" i="3"/>
  <c r="L20" i="3"/>
  <c r="AJ22" i="3"/>
  <c r="AK22" i="3" s="1"/>
  <c r="AJ21" i="3"/>
  <c r="AK21" i="3" s="1"/>
  <c r="AJ20" i="3"/>
  <c r="AK20" i="3" s="1"/>
  <c r="AJ19" i="3"/>
  <c r="AK19" i="3" s="1"/>
  <c r="AG22" i="3"/>
  <c r="AH22" i="3" s="1"/>
  <c r="AG21" i="3"/>
  <c r="AH21" i="3" s="1"/>
  <c r="AG20" i="3"/>
  <c r="AH20" i="3" s="1"/>
  <c r="AG19" i="3"/>
  <c r="AH19" i="3" s="1"/>
  <c r="AC22" i="3"/>
  <c r="AF11" i="3"/>
  <c r="AG11" i="3" s="1"/>
  <c r="AO11" i="3"/>
  <c r="AP11" i="3" s="1"/>
  <c r="AL11" i="3"/>
  <c r="AM11" i="3" s="1"/>
  <c r="AN11" i="3" s="1"/>
  <c r="AI11" i="3"/>
  <c r="AJ11" i="3" s="1"/>
  <c r="AQ11" i="3"/>
  <c r="AR11" i="3" s="1"/>
  <c r="D11" i="3"/>
  <c r="AC21" i="3"/>
  <c r="AB21" i="3"/>
  <c r="AB20" i="3"/>
  <c r="AC20" i="3"/>
  <c r="AB22" i="3"/>
  <c r="BA11" i="3"/>
  <c r="AZ11" i="3"/>
  <c r="AK11" i="3" l="1"/>
  <c r="AH11" i="3"/>
  <c r="T23" i="2"/>
  <c r="C19" i="3" s="1"/>
  <c r="S23" i="2"/>
  <c r="C18" i="3" s="1"/>
  <c r="R23" i="2"/>
  <c r="C17" i="3" s="1"/>
  <c r="Q23" i="2"/>
  <c r="C16" i="3" s="1"/>
  <c r="P23" i="2"/>
  <c r="C15" i="3" s="1"/>
  <c r="O23" i="2"/>
  <c r="C14" i="3" s="1"/>
  <c r="N23" i="2"/>
  <c r="C13" i="3" s="1"/>
  <c r="M23" i="2"/>
  <c r="C12" i="3" s="1"/>
  <c r="L23" i="2"/>
  <c r="C11" i="3" s="1"/>
  <c r="K23" i="2"/>
  <c r="C10" i="3" s="1"/>
  <c r="J23" i="2"/>
  <c r="C9" i="3" s="1"/>
  <c r="I23" i="2"/>
  <c r="C8" i="3" s="1"/>
  <c r="H23" i="2"/>
  <c r="C7" i="3" s="1"/>
  <c r="C5" i="3"/>
  <c r="C4" i="3"/>
  <c r="D23" i="2"/>
  <c r="C3" i="3" s="1"/>
  <c r="B23" i="2"/>
  <c r="F44" i="3" l="1"/>
  <c r="I19" i="3" s="1"/>
  <c r="L19" i="3" s="1"/>
  <c r="E44" i="3"/>
  <c r="H19" i="3" s="1"/>
  <c r="K19" i="3" s="1"/>
  <c r="X19" i="3"/>
  <c r="G44" i="3"/>
  <c r="J19" i="3" s="1"/>
  <c r="M19" i="3" s="1"/>
  <c r="P19" i="3"/>
  <c r="Q19" i="3"/>
  <c r="N19" i="3"/>
  <c r="O19" i="3" s="1"/>
  <c r="AC19" i="3"/>
  <c r="E28" i="3"/>
  <c r="H3" i="3" s="1"/>
  <c r="K3" i="3" s="1"/>
  <c r="F28" i="3"/>
  <c r="I3" i="3" s="1"/>
  <c r="G28" i="3"/>
  <c r="J3" i="3" s="1"/>
  <c r="F15" i="3"/>
  <c r="G15" i="3"/>
  <c r="E15" i="3"/>
  <c r="G16" i="3"/>
  <c r="E16" i="3"/>
  <c r="F16" i="3"/>
  <c r="G14" i="3"/>
  <c r="F14" i="3"/>
  <c r="E14" i="3"/>
  <c r="G23" i="3"/>
  <c r="F23" i="3"/>
  <c r="E23" i="3"/>
  <c r="P23" i="3"/>
  <c r="Q23" i="3"/>
  <c r="G32" i="3"/>
  <c r="J7" i="3" s="1"/>
  <c r="M7" i="3" s="1"/>
  <c r="E32" i="3"/>
  <c r="H7" i="3" s="1"/>
  <c r="K7" i="3" s="1"/>
  <c r="F32" i="3"/>
  <c r="I7" i="3" s="1"/>
  <c r="L7" i="3" s="1"/>
  <c r="G40" i="3"/>
  <c r="E40" i="3"/>
  <c r="H15" i="3" s="1"/>
  <c r="K15" i="3" s="1"/>
  <c r="F40" i="3"/>
  <c r="I15" i="3" s="1"/>
  <c r="F41" i="3"/>
  <c r="I16" i="3" s="1"/>
  <c r="G41" i="3"/>
  <c r="J16" i="3" s="1"/>
  <c r="E41" i="3"/>
  <c r="H16" i="3" s="1"/>
  <c r="K16" i="3" s="1"/>
  <c r="G34" i="3"/>
  <c r="J9" i="3" s="1"/>
  <c r="M9" i="3" s="1"/>
  <c r="E34" i="3"/>
  <c r="H9" i="3" s="1"/>
  <c r="K9" i="3" s="1"/>
  <c r="F34" i="3"/>
  <c r="I9" i="3" s="1"/>
  <c r="L9" i="3" s="1"/>
  <c r="G42" i="3"/>
  <c r="J17" i="3" s="1"/>
  <c r="M17" i="3" s="1"/>
  <c r="E42" i="3"/>
  <c r="H17" i="3" s="1"/>
  <c r="K17" i="3" s="1"/>
  <c r="F42" i="3"/>
  <c r="I17" i="3" s="1"/>
  <c r="L17" i="3" s="1"/>
  <c r="E43" i="3"/>
  <c r="H18" i="3" s="1"/>
  <c r="K18" i="3" s="1"/>
  <c r="G43" i="3"/>
  <c r="J18" i="3" s="1"/>
  <c r="M18" i="3" s="1"/>
  <c r="F43" i="3"/>
  <c r="I18" i="3" s="1"/>
  <c r="L18" i="3" s="1"/>
  <c r="F31" i="3"/>
  <c r="I6" i="3" s="1"/>
  <c r="L6" i="3" s="1"/>
  <c r="G31" i="3"/>
  <c r="J6" i="3" s="1"/>
  <c r="M6" i="3" s="1"/>
  <c r="E31" i="3"/>
  <c r="H6" i="3" s="1"/>
  <c r="K6" i="3" s="1"/>
  <c r="F36" i="3"/>
  <c r="I11" i="3" s="1"/>
  <c r="L11" i="3" s="1"/>
  <c r="G36" i="3"/>
  <c r="J11" i="3" s="1"/>
  <c r="M11" i="3" s="1"/>
  <c r="E36" i="3"/>
  <c r="H11" i="3" s="1"/>
  <c r="K11" i="3" s="1"/>
  <c r="F33" i="3"/>
  <c r="I8" i="3" s="1"/>
  <c r="L8" i="3" s="1"/>
  <c r="G33" i="3"/>
  <c r="J8" i="3" s="1"/>
  <c r="M8" i="3" s="1"/>
  <c r="E33" i="3"/>
  <c r="H8" i="3" s="1"/>
  <c r="K8" i="3" s="1"/>
  <c r="G37" i="3"/>
  <c r="J12" i="3" s="1"/>
  <c r="E37" i="3"/>
  <c r="H12" i="3" s="1"/>
  <c r="K12" i="3" s="1"/>
  <c r="F37" i="3"/>
  <c r="I12" i="3" s="1"/>
  <c r="L12" i="3" s="1"/>
  <c r="G35" i="3"/>
  <c r="J10" i="3" s="1"/>
  <c r="M10" i="3" s="1"/>
  <c r="E35" i="3"/>
  <c r="H10" i="3" s="1"/>
  <c r="K10" i="3" s="1"/>
  <c r="F35" i="3"/>
  <c r="I10" i="3" s="1"/>
  <c r="L10" i="3" s="1"/>
  <c r="F29" i="3"/>
  <c r="I4" i="3" s="1"/>
  <c r="L4" i="3" s="1"/>
  <c r="G29" i="3"/>
  <c r="J4" i="3" s="1"/>
  <c r="M4" i="3" s="1"/>
  <c r="E29" i="3"/>
  <c r="H4" i="3" s="1"/>
  <c r="K4" i="3" s="1"/>
  <c r="F30" i="3"/>
  <c r="I5" i="3" s="1"/>
  <c r="L5" i="3" s="1"/>
  <c r="G30" i="3"/>
  <c r="J5" i="3" s="1"/>
  <c r="M5" i="3" s="1"/>
  <c r="E30" i="3"/>
  <c r="H5" i="3" s="1"/>
  <c r="K5" i="3" s="1"/>
  <c r="F38" i="3"/>
  <c r="I13" i="3" s="1"/>
  <c r="L13" i="3" s="1"/>
  <c r="G38" i="3"/>
  <c r="J13" i="3" s="1"/>
  <c r="M13" i="3" s="1"/>
  <c r="E38" i="3"/>
  <c r="H13" i="3" s="1"/>
  <c r="K13" i="3" s="1"/>
  <c r="F39" i="3"/>
  <c r="I14" i="3" s="1"/>
  <c r="G39" i="3"/>
  <c r="J14" i="3" s="1"/>
  <c r="E39" i="3"/>
  <c r="H14" i="3" s="1"/>
  <c r="K14" i="3" s="1"/>
  <c r="X7" i="3"/>
  <c r="AD7" i="3" s="1"/>
  <c r="Q7" i="3"/>
  <c r="P7" i="3"/>
  <c r="Q15" i="3"/>
  <c r="P15" i="3"/>
  <c r="X17" i="3"/>
  <c r="AD17" i="3" s="1"/>
  <c r="Q17" i="3"/>
  <c r="P17" i="3"/>
  <c r="X8" i="3"/>
  <c r="AD8" i="3" s="1"/>
  <c r="Q8" i="3"/>
  <c r="P8" i="3"/>
  <c r="X10" i="3"/>
  <c r="AD10" i="3" s="1"/>
  <c r="Q10" i="3"/>
  <c r="P10" i="3"/>
  <c r="X18" i="3"/>
  <c r="AD18" i="3" s="1"/>
  <c r="P18" i="3"/>
  <c r="Q18" i="3"/>
  <c r="X9" i="3"/>
  <c r="AD9" i="3" s="1"/>
  <c r="Q9" i="3"/>
  <c r="P9" i="3"/>
  <c r="X11" i="3"/>
  <c r="AD11" i="3" s="1"/>
  <c r="P11" i="3"/>
  <c r="Q11" i="3"/>
  <c r="Q3" i="3"/>
  <c r="P3" i="3"/>
  <c r="P4" i="3"/>
  <c r="Q4" i="3"/>
  <c r="X12" i="3"/>
  <c r="AD12" i="3" s="1"/>
  <c r="P12" i="3"/>
  <c r="Q12" i="3"/>
  <c r="X13" i="3"/>
  <c r="AD13" i="3" s="1"/>
  <c r="P13" i="3"/>
  <c r="Q13" i="3"/>
  <c r="X16" i="3"/>
  <c r="AD16" i="3" s="1"/>
  <c r="Q16" i="3"/>
  <c r="P16" i="3"/>
  <c r="P5" i="3"/>
  <c r="U5" i="3" s="1"/>
  <c r="Q5" i="3"/>
  <c r="X6" i="3"/>
  <c r="AD6" i="3" s="1"/>
  <c r="Q6" i="3"/>
  <c r="P6" i="3"/>
  <c r="X14" i="3"/>
  <c r="AD14" i="3" s="1"/>
  <c r="Q14" i="3"/>
  <c r="P14" i="3"/>
  <c r="X15" i="3"/>
  <c r="AD15" i="3" s="1"/>
  <c r="BB15" i="3"/>
  <c r="BC15" i="3"/>
  <c r="BF15" i="3"/>
  <c r="BD15" i="3"/>
  <c r="BE15" i="3"/>
  <c r="BB16" i="3"/>
  <c r="BC16" i="3"/>
  <c r="BE16" i="3"/>
  <c r="BF16" i="3"/>
  <c r="BD16" i="3"/>
  <c r="BB14" i="3"/>
  <c r="BC14" i="3"/>
  <c r="BF14" i="3"/>
  <c r="BD14" i="3"/>
  <c r="BE14" i="3"/>
  <c r="BB23" i="3"/>
  <c r="BC23" i="3"/>
  <c r="BF23" i="3"/>
  <c r="BD23" i="3"/>
  <c r="BE23" i="3"/>
  <c r="AA15" i="3"/>
  <c r="Y15" i="3"/>
  <c r="AE15" i="3" s="1"/>
  <c r="Z15" i="3"/>
  <c r="R15" i="3"/>
  <c r="S15" i="3"/>
  <c r="J15" i="3"/>
  <c r="AA16" i="3"/>
  <c r="Y16" i="3"/>
  <c r="AE16" i="3" s="1"/>
  <c r="Z16" i="3"/>
  <c r="S16" i="3"/>
  <c r="R16" i="3"/>
  <c r="AA14" i="3"/>
  <c r="Y14" i="3"/>
  <c r="AE14" i="3" s="1"/>
  <c r="Z14" i="3"/>
  <c r="R14" i="3"/>
  <c r="S14" i="3"/>
  <c r="AA23" i="3"/>
  <c r="Y23" i="3"/>
  <c r="AE23" i="3" s="1"/>
  <c r="Z23" i="3"/>
  <c r="S23" i="3"/>
  <c r="I23" i="3"/>
  <c r="H23" i="3"/>
  <c r="K23" i="3" s="1"/>
  <c r="J23" i="3"/>
  <c r="X23" i="3"/>
  <c r="AD23" i="3" s="1"/>
  <c r="AC11" i="3"/>
  <c r="N18" i="3"/>
  <c r="O18" i="3" s="1"/>
  <c r="N17" i="3"/>
  <c r="O17" i="3" s="1"/>
  <c r="N11" i="3"/>
  <c r="O11" i="3" s="1"/>
  <c r="N4" i="3"/>
  <c r="O4" i="3" s="1"/>
  <c r="N12" i="3"/>
  <c r="O12" i="3" s="1"/>
  <c r="N13" i="3"/>
  <c r="O13" i="3" s="1"/>
  <c r="N9" i="3"/>
  <c r="O9" i="3" s="1"/>
  <c r="N6" i="3"/>
  <c r="O6" i="3" s="1"/>
  <c r="N14" i="3"/>
  <c r="O14" i="3" s="1"/>
  <c r="N7" i="3"/>
  <c r="O7" i="3" s="1"/>
  <c r="N15" i="3"/>
  <c r="O15" i="3" s="1"/>
  <c r="N10" i="3"/>
  <c r="O10" i="3" s="1"/>
  <c r="N5" i="3"/>
  <c r="O5" i="3" s="1"/>
  <c r="N8" i="3"/>
  <c r="O8" i="3" s="1"/>
  <c r="N16" i="3"/>
  <c r="O16" i="3" s="1"/>
  <c r="N3" i="3"/>
  <c r="O3" i="3" s="1"/>
  <c r="AT13" i="3"/>
  <c r="AT3" i="3"/>
  <c r="AV4" i="3"/>
  <c r="AT4" i="3"/>
  <c r="AV7" i="3"/>
  <c r="AT7" i="3"/>
  <c r="AS16" i="3"/>
  <c r="AT16" i="3" s="1"/>
  <c r="AU16" i="3"/>
  <c r="AV16" i="3" s="1"/>
  <c r="AS15" i="3"/>
  <c r="AT15" i="3" s="1"/>
  <c r="AU15" i="3"/>
  <c r="AV15" i="3" s="1"/>
  <c r="AT8" i="3"/>
  <c r="AV8" i="3"/>
  <c r="AU14" i="3"/>
  <c r="AV14" i="3" s="1"/>
  <c r="AS14" i="3"/>
  <c r="AT14" i="3" s="1"/>
  <c r="AS23" i="3"/>
  <c r="AT23" i="3" s="1"/>
  <c r="R23" i="3"/>
  <c r="AU23" i="3"/>
  <c r="AV23" i="3" s="1"/>
  <c r="AT5" i="3"/>
  <c r="AV5" i="3"/>
  <c r="AI16" i="3"/>
  <c r="AQ16" i="3"/>
  <c r="AR16" i="3" s="1"/>
  <c r="AO16" i="3"/>
  <c r="AP16" i="3" s="1"/>
  <c r="AF16" i="3"/>
  <c r="AL16" i="3"/>
  <c r="AM16" i="3" s="1"/>
  <c r="AN16" i="3" s="1"/>
  <c r="D16" i="3"/>
  <c r="AI3" i="3"/>
  <c r="AJ3" i="3" s="1"/>
  <c r="AQ3" i="3"/>
  <c r="AR3" i="3" s="1"/>
  <c r="AO3" i="3"/>
  <c r="AP3" i="3" s="1"/>
  <c r="AF3" i="3"/>
  <c r="AG3" i="3" s="1"/>
  <c r="AH3" i="3" s="1"/>
  <c r="D3" i="3"/>
  <c r="AL3" i="3"/>
  <c r="AM3" i="3" s="1"/>
  <c r="AI7" i="3"/>
  <c r="AQ7" i="3"/>
  <c r="AR7" i="3" s="1"/>
  <c r="AO7" i="3"/>
  <c r="AP7" i="3" s="1"/>
  <c r="AF7" i="3"/>
  <c r="AL7" i="3"/>
  <c r="AM7" i="3" s="1"/>
  <c r="AN7" i="3" s="1"/>
  <c r="D7" i="3"/>
  <c r="AO13" i="3"/>
  <c r="AP13" i="3" s="1"/>
  <c r="AF13" i="3"/>
  <c r="AL13" i="3"/>
  <c r="AM13" i="3" s="1"/>
  <c r="AN13" i="3" s="1"/>
  <c r="AQ13" i="3"/>
  <c r="AR13" i="3" s="1"/>
  <c r="AI13" i="3"/>
  <c r="D13" i="3"/>
  <c r="AL10" i="3"/>
  <c r="AM10" i="3" s="1"/>
  <c r="AN10" i="3" s="1"/>
  <c r="AI10" i="3"/>
  <c r="AF10" i="3"/>
  <c r="AQ10" i="3"/>
  <c r="AR10" i="3" s="1"/>
  <c r="AO10" i="3"/>
  <c r="AP10" i="3" s="1"/>
  <c r="D10" i="3"/>
  <c r="AO4" i="3"/>
  <c r="AP4" i="3" s="1"/>
  <c r="AF4" i="3"/>
  <c r="AL4" i="3"/>
  <c r="AM4" i="3" s="1"/>
  <c r="AN4" i="3" s="1"/>
  <c r="AI4" i="3"/>
  <c r="AQ4" i="3"/>
  <c r="AR4" i="3" s="1"/>
  <c r="D4" i="3"/>
  <c r="AI8" i="3"/>
  <c r="AQ8" i="3"/>
  <c r="AR8" i="3" s="1"/>
  <c r="AO8" i="3"/>
  <c r="AP8" i="3" s="1"/>
  <c r="AF8" i="3"/>
  <c r="AL8" i="3"/>
  <c r="AM8" i="3" s="1"/>
  <c r="AN8" i="3" s="1"/>
  <c r="D8" i="3"/>
  <c r="AQ14" i="3"/>
  <c r="AR14" i="3" s="1"/>
  <c r="AO14" i="3"/>
  <c r="AP14" i="3" s="1"/>
  <c r="AF14" i="3"/>
  <c r="AL14" i="3"/>
  <c r="AM14" i="3" s="1"/>
  <c r="AN14" i="3" s="1"/>
  <c r="AI14" i="3"/>
  <c r="D14" i="3"/>
  <c r="AQ23" i="3"/>
  <c r="AR23" i="3" s="1"/>
  <c r="AO23" i="3"/>
  <c r="AP23" i="3" s="1"/>
  <c r="AF23" i="3"/>
  <c r="AL23" i="3"/>
  <c r="AM23" i="3" s="1"/>
  <c r="AN23" i="3" s="1"/>
  <c r="AI23" i="3"/>
  <c r="O23" i="3"/>
  <c r="D23" i="3"/>
  <c r="AQ6" i="3"/>
  <c r="AR6" i="3" s="1"/>
  <c r="AO6" i="3"/>
  <c r="AP6" i="3" s="1"/>
  <c r="AF6" i="3"/>
  <c r="AL6" i="3"/>
  <c r="AM6" i="3" s="1"/>
  <c r="AN6" i="3" s="1"/>
  <c r="AI6" i="3"/>
  <c r="D6" i="3"/>
  <c r="AO5" i="3"/>
  <c r="AP5" i="3" s="1"/>
  <c r="AF5" i="3"/>
  <c r="AL5" i="3"/>
  <c r="AM5" i="3" s="1"/>
  <c r="AN5" i="3" s="1"/>
  <c r="AI5" i="3"/>
  <c r="AQ5" i="3"/>
  <c r="AR5" i="3" s="1"/>
  <c r="D5" i="3"/>
  <c r="AI9" i="3"/>
  <c r="AQ9" i="3"/>
  <c r="AR9" i="3" s="1"/>
  <c r="AO9" i="3"/>
  <c r="AP9" i="3" s="1"/>
  <c r="AL9" i="3"/>
  <c r="AM9" i="3" s="1"/>
  <c r="AN9" i="3" s="1"/>
  <c r="AF9" i="3"/>
  <c r="D9" i="3"/>
  <c r="AQ15" i="3"/>
  <c r="AR15" i="3" s="1"/>
  <c r="AI15" i="3"/>
  <c r="AO15" i="3"/>
  <c r="AP15" i="3" s="1"/>
  <c r="AF15" i="3"/>
  <c r="AL15" i="3"/>
  <c r="AM15" i="3" s="1"/>
  <c r="AN15" i="3" s="1"/>
  <c r="D15" i="3"/>
  <c r="AO12" i="3"/>
  <c r="AP12" i="3" s="1"/>
  <c r="AF12" i="3"/>
  <c r="AL12" i="3"/>
  <c r="AM12" i="3" s="1"/>
  <c r="AN12" i="3" s="1"/>
  <c r="AI12" i="3"/>
  <c r="AQ12" i="3"/>
  <c r="AR12" i="3" s="1"/>
  <c r="M12" i="3"/>
  <c r="D12" i="3"/>
  <c r="BA16" i="3"/>
  <c r="AZ16" i="3"/>
  <c r="AZ23" i="3"/>
  <c r="BA23" i="3"/>
  <c r="AZ15" i="3"/>
  <c r="BA15" i="3"/>
  <c r="AZ12" i="3"/>
  <c r="BA12" i="3"/>
  <c r="AZ13" i="3"/>
  <c r="BA13" i="3"/>
  <c r="AZ14" i="3"/>
  <c r="BA14" i="3"/>
  <c r="AZ5" i="3"/>
  <c r="BA5" i="3"/>
  <c r="BA9" i="3"/>
  <c r="AZ9" i="3"/>
  <c r="BA6" i="3"/>
  <c r="AZ6" i="3"/>
  <c r="BA10" i="3"/>
  <c r="AZ10" i="3"/>
  <c r="AZ7" i="3"/>
  <c r="BA7" i="3"/>
  <c r="AZ8" i="3"/>
  <c r="BA8" i="3"/>
  <c r="BA4" i="3"/>
  <c r="BA3" i="3"/>
  <c r="AZ3" i="3"/>
  <c r="AK17" i="3"/>
  <c r="AK18" i="3"/>
  <c r="AH17" i="3"/>
  <c r="AH18" i="3"/>
  <c r="W6" i="3" l="1"/>
  <c r="R32" i="3"/>
  <c r="S32" i="3"/>
  <c r="V6" i="3"/>
  <c r="R37" i="3"/>
  <c r="V11" i="3"/>
  <c r="S37" i="3"/>
  <c r="W11" i="3"/>
  <c r="S43" i="3"/>
  <c r="W17" i="3"/>
  <c r="R43" i="3"/>
  <c r="V17" i="3"/>
  <c r="R29" i="3"/>
  <c r="S29" i="3"/>
  <c r="W3" i="3" s="1"/>
  <c r="S31" i="3"/>
  <c r="W5" i="3"/>
  <c r="R31" i="3"/>
  <c r="V5" i="3" s="1"/>
  <c r="R38" i="3"/>
  <c r="V12" i="3"/>
  <c r="S38" i="3"/>
  <c r="W12" i="3"/>
  <c r="R45" i="3"/>
  <c r="V19" i="3"/>
  <c r="S45" i="3"/>
  <c r="W19" i="3"/>
  <c r="W15" i="3"/>
  <c r="V15" i="3"/>
  <c r="S41" i="3"/>
  <c r="R41" i="3"/>
  <c r="V10" i="3"/>
  <c r="S36" i="3"/>
  <c r="W10" i="3"/>
  <c r="R36" i="3"/>
  <c r="W14" i="3"/>
  <c r="R40" i="3"/>
  <c r="S40" i="3"/>
  <c r="V14" i="3"/>
  <c r="S42" i="3"/>
  <c r="W16" i="3"/>
  <c r="R42" i="3"/>
  <c r="V16" i="3"/>
  <c r="S30" i="3"/>
  <c r="W4" i="3"/>
  <c r="R30" i="3"/>
  <c r="V4" i="3" s="1"/>
  <c r="R35" i="3"/>
  <c r="S35" i="3"/>
  <c r="W9" i="3"/>
  <c r="V9" i="3"/>
  <c r="W23" i="3"/>
  <c r="S49" i="3"/>
  <c r="R49" i="3"/>
  <c r="V23" i="3"/>
  <c r="S34" i="3"/>
  <c r="W8" i="3"/>
  <c r="R34" i="3"/>
  <c r="V8" i="3" s="1"/>
  <c r="W7" i="3"/>
  <c r="S33" i="3"/>
  <c r="V7" i="3"/>
  <c r="R33" i="3"/>
  <c r="R39" i="3"/>
  <c r="W13" i="3"/>
  <c r="V13" i="3"/>
  <c r="S39" i="3"/>
  <c r="V18" i="3"/>
  <c r="R44" i="3"/>
  <c r="S44" i="3"/>
  <c r="W18" i="3"/>
  <c r="T19" i="3"/>
  <c r="U19" i="3"/>
  <c r="AD19" i="3"/>
  <c r="AB19" i="3"/>
  <c r="T4" i="3"/>
  <c r="U4" i="3"/>
  <c r="T3" i="3"/>
  <c r="U3" i="3"/>
  <c r="T23" i="3"/>
  <c r="U23" i="3"/>
  <c r="T18" i="3"/>
  <c r="U18" i="3"/>
  <c r="T17" i="3"/>
  <c r="U17" i="3"/>
  <c r="T16" i="3"/>
  <c r="U16" i="3"/>
  <c r="T15" i="3"/>
  <c r="U15" i="3"/>
  <c r="T14" i="3"/>
  <c r="U14" i="3"/>
  <c r="T13" i="3"/>
  <c r="U13" i="3"/>
  <c r="T12" i="3"/>
  <c r="U12" i="3"/>
  <c r="T11" i="3"/>
  <c r="U11" i="3"/>
  <c r="T10" i="3"/>
  <c r="U10" i="3"/>
  <c r="T9" i="3"/>
  <c r="U9" i="3"/>
  <c r="T8" i="3"/>
  <c r="U8" i="3"/>
  <c r="T7" i="3"/>
  <c r="U7" i="3"/>
  <c r="T6" i="3"/>
  <c r="U6" i="3"/>
  <c r="L14" i="3"/>
  <c r="M23" i="3"/>
  <c r="M14" i="3"/>
  <c r="M16" i="3"/>
  <c r="L15" i="3"/>
  <c r="M15" i="3"/>
  <c r="L23" i="3"/>
  <c r="L16" i="3"/>
  <c r="AN3" i="3"/>
  <c r="AM25" i="3"/>
  <c r="AB11" i="3"/>
  <c r="I12" i="8"/>
  <c r="J4" i="8"/>
  <c r="H2" i="8"/>
  <c r="H13" i="8"/>
  <c r="T5" i="3"/>
  <c r="J7" i="8"/>
  <c r="I10" i="8"/>
  <c r="J10" i="8"/>
  <c r="H10" i="8"/>
  <c r="M3" i="3"/>
  <c r="L3" i="3"/>
  <c r="AB10" i="3"/>
  <c r="AC7" i="3"/>
  <c r="AJ8" i="3"/>
  <c r="AK8" i="3" s="1"/>
  <c r="AJ12" i="3"/>
  <c r="AK12" i="3" s="1"/>
  <c r="AJ15" i="3"/>
  <c r="AK15" i="3" s="1"/>
  <c r="AJ9" i="3"/>
  <c r="AK9" i="3" s="1"/>
  <c r="AJ4" i="3"/>
  <c r="AK4" i="3" s="1"/>
  <c r="AJ5" i="3"/>
  <c r="AK5" i="3" s="1"/>
  <c r="AJ14" i="3"/>
  <c r="AK14" i="3" s="1"/>
  <c r="AJ23" i="3"/>
  <c r="AK23" i="3" s="1"/>
  <c r="AJ10" i="3"/>
  <c r="AK10" i="3" s="1"/>
  <c r="AJ13" i="3"/>
  <c r="AK13" i="3" s="1"/>
  <c r="AJ16" i="3"/>
  <c r="AK16" i="3" s="1"/>
  <c r="AJ6" i="3"/>
  <c r="AK6" i="3" s="1"/>
  <c r="AJ7" i="3"/>
  <c r="AK7" i="3" s="1"/>
  <c r="AG5" i="3"/>
  <c r="AH5" i="3" s="1"/>
  <c r="AG4" i="3"/>
  <c r="AH4" i="3" s="1"/>
  <c r="AG13" i="3"/>
  <c r="AH13" i="3" s="1"/>
  <c r="AG12" i="3"/>
  <c r="AH12" i="3" s="1"/>
  <c r="AG9" i="3"/>
  <c r="AH9" i="3" s="1"/>
  <c r="AG8" i="3"/>
  <c r="AH8" i="3" s="1"/>
  <c r="AG7" i="3"/>
  <c r="AH7" i="3" s="1"/>
  <c r="AG16" i="3"/>
  <c r="AH16" i="3" s="1"/>
  <c r="AG15" i="3"/>
  <c r="AH15" i="3" s="1"/>
  <c r="AG6" i="3"/>
  <c r="AG23" i="3"/>
  <c r="AH23" i="3" s="1"/>
  <c r="AG10" i="3"/>
  <c r="AH10" i="3" s="1"/>
  <c r="AG14" i="3"/>
  <c r="AH14" i="3" s="1"/>
  <c r="J5" i="8"/>
  <c r="J2" i="8"/>
  <c r="I7" i="8"/>
  <c r="H3" i="8"/>
  <c r="O24" i="3"/>
  <c r="N25" i="3" s="1"/>
  <c r="K24" i="3"/>
  <c r="E25" i="3" s="1"/>
  <c r="AC13" i="3"/>
  <c r="H7" i="8"/>
  <c r="AB18" i="3"/>
  <c r="J12" i="8"/>
  <c r="H12" i="8"/>
  <c r="I13" i="8"/>
  <c r="J13" i="8"/>
  <c r="AB14" i="3"/>
  <c r="AB23" i="3"/>
  <c r="AQ25" i="3"/>
  <c r="AB13" i="3"/>
  <c r="AT24" i="3"/>
  <c r="AT25" i="3" s="1"/>
  <c r="AC14" i="3"/>
  <c r="AB5" i="3"/>
  <c r="AD5" i="3" s="1"/>
  <c r="AK3" i="3"/>
  <c r="AB12" i="3"/>
  <c r="J17" i="8"/>
  <c r="I17" i="8"/>
  <c r="H17" i="8"/>
  <c r="AC23" i="3"/>
  <c r="J9" i="8"/>
  <c r="I9" i="8"/>
  <c r="H9" i="8"/>
  <c r="AB15" i="3"/>
  <c r="AC15" i="3"/>
  <c r="AC5" i="3"/>
  <c r="I8" i="8"/>
  <c r="H8" i="8"/>
  <c r="J8" i="8"/>
  <c r="AR25" i="3"/>
  <c r="AC17" i="3"/>
  <c r="AC6" i="3"/>
  <c r="I4" i="8"/>
  <c r="H4" i="8"/>
  <c r="I16" i="8"/>
  <c r="H16" i="8"/>
  <c r="J16" i="8"/>
  <c r="AB9" i="3"/>
  <c r="AC9" i="3"/>
  <c r="AE9" i="3" s="1"/>
  <c r="AC12" i="3"/>
  <c r="AB16" i="3"/>
  <c r="AB17" i="3"/>
  <c r="AC18" i="3"/>
  <c r="AC10" i="3"/>
  <c r="H5" i="8"/>
  <c r="J6" i="8"/>
  <c r="I6" i="8"/>
  <c r="H6" i="8"/>
  <c r="AC16" i="3"/>
  <c r="AO25" i="3"/>
  <c r="AP25" i="3"/>
  <c r="AP24" i="3"/>
  <c r="AP26" i="3" s="1"/>
  <c r="J14" i="8"/>
  <c r="I14" i="8"/>
  <c r="H14" i="8"/>
  <c r="J3" i="8"/>
  <c r="AV24" i="3"/>
  <c r="J11" i="8"/>
  <c r="H11" i="8"/>
  <c r="I11" i="8"/>
  <c r="J18" i="8"/>
  <c r="I18" i="8"/>
  <c r="H18" i="8"/>
  <c r="H15" i="8"/>
  <c r="J15" i="8"/>
  <c r="I15" i="8"/>
  <c r="V3" i="3" l="1"/>
  <c r="V24" i="3" s="1"/>
  <c r="L24" i="3"/>
  <c r="I25" i="3" s="1"/>
  <c r="M24" i="3"/>
  <c r="L25" i="3" s="1"/>
  <c r="I3" i="8"/>
  <c r="I5" i="8"/>
  <c r="AB3" i="3"/>
  <c r="AD3" i="3" s="1"/>
  <c r="AB7" i="3"/>
  <c r="AJ25" i="3"/>
  <c r="AW7" i="3"/>
  <c r="AW15" i="3"/>
  <c r="AW23" i="3"/>
  <c r="AW8" i="3"/>
  <c r="AW16" i="3"/>
  <c r="AW3" i="3"/>
  <c r="AW9" i="3"/>
  <c r="AW17" i="3"/>
  <c r="AW10" i="3"/>
  <c r="AW18" i="3"/>
  <c r="AW11" i="3"/>
  <c r="AW19" i="3"/>
  <c r="AW4" i="3"/>
  <c r="AW12" i="3"/>
  <c r="AW20" i="3"/>
  <c r="AW5" i="3"/>
  <c r="AW13" i="3"/>
  <c r="AW21" i="3"/>
  <c r="AW6" i="3"/>
  <c r="AW14" i="3"/>
  <c r="AW22" i="3"/>
  <c r="AK24" i="3"/>
  <c r="AK25" i="3" s="1"/>
  <c r="AG25" i="3"/>
  <c r="AH6" i="3"/>
  <c r="AH24" i="3" s="1"/>
  <c r="AH25" i="3" s="1"/>
  <c r="AC4" i="3"/>
  <c r="AE4" i="3" s="1"/>
  <c r="AB8" i="3"/>
  <c r="AN24" i="3"/>
  <c r="AN25" i="3" s="1"/>
  <c r="AC8" i="3"/>
  <c r="AB6" i="3"/>
  <c r="W24" i="3"/>
  <c r="AV25" i="3"/>
  <c r="J19" i="8"/>
  <c r="AC3" i="3"/>
  <c r="AB4" i="3"/>
  <c r="T24" i="3"/>
  <c r="U24" i="3"/>
  <c r="H19" i="8"/>
  <c r="I2" i="8"/>
  <c r="I19" i="8" l="1"/>
  <c r="I20" i="8" s="1"/>
  <c r="J20" i="8" s="1"/>
  <c r="V25" i="3"/>
  <c r="R25" i="3"/>
  <c r="AC25" i="3"/>
  <c r="AB25" i="3"/>
  <c r="AW24" i="3"/>
  <c r="AX4" i="3" l="1"/>
  <c r="AX21" i="3"/>
  <c r="AX12" i="3"/>
  <c r="AX7" i="3"/>
  <c r="AX18" i="3"/>
  <c r="AX20" i="3"/>
  <c r="AX15" i="3"/>
  <c r="AX23" i="3"/>
  <c r="AX9" i="3"/>
  <c r="AX6" i="3"/>
  <c r="AX17" i="3"/>
  <c r="AX14" i="3"/>
  <c r="AX11" i="3"/>
  <c r="AX3" i="3"/>
  <c r="AX10" i="3"/>
  <c r="AX5" i="3"/>
  <c r="AX22" i="3"/>
  <c r="AX8" i="3"/>
  <c r="AX19" i="3"/>
  <c r="AX13" i="3"/>
  <c r="AX16" i="3"/>
  <c r="U25" i="3"/>
  <c r="AW25" i="3"/>
  <c r="AX24" i="3" l="1"/>
  <c r="AY5" i="3" l="1"/>
  <c r="AY13" i="3"/>
  <c r="AY19" i="3"/>
  <c r="AY6" i="3"/>
  <c r="AY22" i="3"/>
  <c r="AY14" i="3"/>
  <c r="AY17" i="3"/>
  <c r="AY7" i="3"/>
  <c r="AY11" i="3"/>
  <c r="AY21" i="3"/>
  <c r="AY12" i="3"/>
  <c r="AY15" i="3"/>
  <c r="AY16" i="3"/>
  <c r="AY10" i="3"/>
  <c r="AY4" i="3"/>
  <c r="AY20" i="3"/>
  <c r="AY23" i="3"/>
  <c r="AY18" i="3"/>
  <c r="AY8" i="3"/>
  <c r="AY9" i="3"/>
  <c r="AX25" i="3"/>
  <c r="AY3" i="3"/>
  <c r="AY24" i="3" l="1"/>
  <c r="AY2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Körtvélyessy Gyula</author>
  </authors>
  <commentList>
    <comment ref="AQ205" authorId="0" shapeId="0" xr:uid="{00000000-0006-0000-0300-000001000000}">
      <text>
        <r>
          <rPr>
            <b/>
            <sz val="9"/>
            <color indexed="81"/>
            <rFont val="Tahoma"/>
            <family val="2"/>
            <charset val="238"/>
          </rPr>
          <t xml:space="preserve">Körtvélyessy </t>
        </r>
      </text>
    </comment>
  </commentList>
</comments>
</file>

<file path=xl/sharedStrings.xml><?xml version="1.0" encoding="utf-8"?>
<sst xmlns="http://schemas.openxmlformats.org/spreadsheetml/2006/main" count="77950" uniqueCount="30157">
  <si>
    <t>Alapelv</t>
  </si>
  <si>
    <t>Adatbeírás helye tábla</t>
  </si>
  <si>
    <t>Célja:</t>
  </si>
  <si>
    <t>Kitöltés:</t>
  </si>
  <si>
    <t>Első oszlop</t>
  </si>
  <si>
    <t>Második oszlop</t>
  </si>
  <si>
    <r>
      <t xml:space="preserve">Az általunk bekevert termékek pontos százalékos mennyisége. Nagyon lényeges adat. Vigyük be a nem veszélyes komponenseket is (ha van elég hely </t>
    </r>
    <r>
      <rPr>
        <sz val="11"/>
        <color rgb="FF000000"/>
        <rFont val="Wingdings"/>
        <charset val="2"/>
      </rPr>
      <t>J</t>
    </r>
    <r>
      <rPr>
        <sz val="11"/>
        <color rgb="FF000000"/>
        <rFont val="Calibri"/>
        <family val="2"/>
        <charset val="238"/>
      </rPr>
      <t>). Alul az Excel összegzi, ott 100 kell legyen, ha nem hagytunk ki semmit</t>
    </r>
  </si>
  <si>
    <t>Második sor</t>
  </si>
  <si>
    <t>Harmadik sor</t>
  </si>
  <si>
    <t>Eredmény veszélybesorolás tábla</t>
  </si>
  <si>
    <r>
      <t xml:space="preserve">Ebben a táblában végzi az Excel a számolást a bevitt képletek (logikai és számítási) alapján. NE ÍRJUNK EBBE A TÁBLÁBA SOHA SEMMIT! Itt nézhetjük meg az eredményt </t>
    </r>
    <r>
      <rPr>
        <sz val="11"/>
        <color rgb="FF000000"/>
        <rFont val="Wingdings"/>
        <charset val="2"/>
      </rPr>
      <t>J</t>
    </r>
    <r>
      <rPr>
        <sz val="11"/>
        <color rgb="FF000000"/>
        <rFont val="Calibri"/>
        <family val="2"/>
        <charset val="238"/>
      </rPr>
      <t xml:space="preserve">. </t>
    </r>
  </si>
  <si>
    <t>Az eredmény:</t>
  </si>
  <si>
    <t>Értékelés</t>
  </si>
  <si>
    <t>Fizikai kémiai osztálybasorolások</t>
  </si>
  <si>
    <t>Ezeket magunknak kell értékelni, műszaki becsléssel vagy a keverékre vonatkozó méréssel</t>
  </si>
  <si>
    <t>Egyéb végpontok</t>
  </si>
  <si>
    <t>Aspiráció</t>
  </si>
  <si>
    <t>Az adatok forrása:</t>
  </si>
  <si>
    <t>Új adatok bevitele</t>
  </si>
  <si>
    <t>Elvek</t>
  </si>
  <si>
    <t>A fiz-kém osztályozást teljességükben kell bevinni, egyetlen cellába. Ezekkel az Excel nem számol, a keverékünk fiz-kém osztályozásáról szakértői értékeléssel nekünk kell döntenünk. De, hogy a komponenseknek van-e ilyen, az Eredmény veszélybesorolás tábla mutatja.</t>
  </si>
  <si>
    <t>Toxikológiai osztályozás</t>
  </si>
  <si>
    <t>Csak a számot, 1-4, vigyük be, figyelve, hogy orális-száj, bőr, vagy inhalációs-e, a megfelelelő oszlopot használva</t>
  </si>
  <si>
    <t>Occupational limit</t>
  </si>
  <si>
    <t>Itt néhány anyagra a megfelelő DNEL érték található. Nem teljes az adatbázis. Nem kötelező bevinni, de mindenki örül majd neki.</t>
  </si>
  <si>
    <t>Bőr és szemosztályozás</t>
  </si>
  <si>
    <t>Érzékenyítés</t>
  </si>
  <si>
    <t>Aspiration</t>
  </si>
  <si>
    <t>STOT</t>
  </si>
  <si>
    <t>A megfelelelő számokat írjuk be, figyelve arra, hogy SE vagy RE oszlop. Ha a szervek miatt kétszer szerepel valamelyik, nem tudunk vele mit kezdeni, csak egyszer írjuk be. Ha ráadásul a kétféle szervre eltérő a kategória, akkor erre már nem működik az Excel, írjuk be a szigorúbbat és manuálisan végezzük el a keverékünk osztályozását.</t>
  </si>
  <si>
    <t>Carc. Mut. Repr. Lact.</t>
  </si>
  <si>
    <t>A környezeti besorolás</t>
  </si>
  <si>
    <t>Speciális probémák, "szennyezett" komponensek</t>
  </si>
  <si>
    <t>Amikor készen vagyunk az "új", az adatbázisban nem szereplő anyagaink osztályozási és specifikus adatainak bevitelével</t>
  </si>
  <si>
    <t>mindjárt eltűnik a #HIÁNYZIK, és ez az anyag is figyelembe lesz véve a keverékünk osztályozásában.</t>
  </si>
  <si>
    <t>25/2000 tábla</t>
  </si>
  <si>
    <t>A rendeletből kigyűjtött anyagokra az Excel rákeres, és megadja az ÁK értékét a "veszélyességi besorolások" tábla utolsó oszlopában</t>
  </si>
  <si>
    <t>Problémák</t>
  </si>
  <si>
    <t>PIC tábla</t>
  </si>
  <si>
    <t>A PIC lista a megfelelő rendelettel - nem sokat törődtünk eddig vele - azt jelenti, hogy az itt szereplő anyagokat vagy egyáltalán nem szabad a Közösségen belül vagy kívül szállítani, vagy pedig be kell jelenteni ezt az Ügynökségnek. Fontos további követelmény, hogy a Közösségen kívülre szállított ilyen anyagokat tartalmazó termék mellé - ha veszélyes - biztonsági adatlapot kell adni, vagy a fogadó ország hivatalos nyelvén, vagy egy un principális nyelven, leginkább angolul.</t>
  </si>
  <si>
    <t>Működése</t>
  </si>
  <si>
    <t>Itt is az a helyzet - ahogy a lista alja mutatja - hogy sok csoportnévvel megjelölt anyag is van. Ezeknek nincs CAS száma, tehát a keresőmotor nem találja meg őket. Ezeket manuálisan kell megnézni: a lista alján vannak, mindössze 39 tétel az ezer mellé :)</t>
  </si>
  <si>
    <t>Komponensek a keverékemben</t>
  </si>
  <si>
    <t>Százalék</t>
  </si>
  <si>
    <t>CAS száma:</t>
  </si>
  <si>
    <t>7664-41-7</t>
  </si>
  <si>
    <t>121-44-8</t>
  </si>
  <si>
    <t>7722-64-7</t>
  </si>
  <si>
    <t>71-43-2</t>
  </si>
  <si>
    <t>108-88-3</t>
  </si>
  <si>
    <t>141-78-6</t>
  </si>
  <si>
    <t>67-56-1</t>
  </si>
  <si>
    <t>Anyag-komponens név</t>
  </si>
  <si>
    <t>CAS szám</t>
  </si>
  <si>
    <t>Fizikai-kémiai</t>
  </si>
  <si>
    <t>Toxicitás osztályozás</t>
  </si>
  <si>
    <t>Toxicitás ATE értékek</t>
  </si>
  <si>
    <t>Számítás toxicitás
százalék/ATE</t>
  </si>
  <si>
    <t>Aspiráció osztályzás</t>
  </si>
  <si>
    <t>Bőr-szemirritáció osztályozás</t>
  </si>
  <si>
    <t>limit százalék (általános vagy specifkus) BŐR</t>
  </si>
  <si>
    <t>Tényleges százalék/limit % BŐR</t>
  </si>
  <si>
    <t>Tényleges százalék/limit % SZEM</t>
  </si>
  <si>
    <t>Érzékenyítés osztályozás</t>
  </si>
  <si>
    <t>Koncentrációs limit érzékenyítés, általános/specifikus</t>
  </si>
  <si>
    <t>Osztályozás számítás bőr és belégzéses érzékenyítésre</t>
  </si>
  <si>
    <t>Rákkeltő osoztályozás</t>
  </si>
  <si>
    <t>Osztályozás számítás Carc.</t>
  </si>
  <si>
    <t>Mutagén osztályozás</t>
  </si>
  <si>
    <t>Osztályozás-számítás mutagén</t>
  </si>
  <si>
    <t>Reprotoxikus osztályozás</t>
  </si>
  <si>
    <t>Osztályozás-számítás reprotoxikus</t>
  </si>
  <si>
    <t>STOT SE osztályozás</t>
  </si>
  <si>
    <t>Osztályozás számítás STOT SE</t>
  </si>
  <si>
    <t>STOT RE osztályozás</t>
  </si>
  <si>
    <t>Osztályozás számítás STOT RE</t>
  </si>
  <si>
    <t>Aquatic Acute</t>
  </si>
  <si>
    <t>Osztályozás számítás Acute</t>
  </si>
  <si>
    <t>Aquatic Chronic</t>
  </si>
  <si>
    <t>Osztályozás számítás Chronic 1</t>
  </si>
  <si>
    <t>Osztályozás számítás Chronic 2</t>
  </si>
  <si>
    <t>Osztályozás számítás Chronic 3</t>
  </si>
  <si>
    <t>Osztályozás számítás Chronic 4</t>
  </si>
  <si>
    <t>Szerepel-e az anyag a PIC listán</t>
  </si>
  <si>
    <t>végpontok</t>
  </si>
  <si>
    <t>szájon</t>
  </si>
  <si>
    <t>bőrön</t>
  </si>
  <si>
    <t>belégzéssel</t>
  </si>
  <si>
    <t>száj</t>
  </si>
  <si>
    <t>bőr</t>
  </si>
  <si>
    <t>belég</t>
  </si>
  <si>
    <t>Skin</t>
  </si>
  <si>
    <t>Eye</t>
  </si>
  <si>
    <t>Skin Irrit</t>
  </si>
  <si>
    <t>Skin Corr.</t>
  </si>
  <si>
    <t>Eye Irrit</t>
  </si>
  <si>
    <t>Eye Dam.</t>
  </si>
  <si>
    <t>Inhalation</t>
  </si>
  <si>
    <t>inhalation</t>
  </si>
  <si>
    <t>címkére írandó bőr</t>
  </si>
  <si>
    <t>címkére írandó belégzés miatt</t>
  </si>
  <si>
    <t>kategória</t>
  </si>
  <si>
    <t>mg/m3</t>
  </si>
  <si>
    <t>Külön vizsgálni, ha valamelyik komponens osztályozott!</t>
  </si>
  <si>
    <t>Az oszlop mutatja, melyik komponens kerül címkére érzékenyítés miatt</t>
  </si>
  <si>
    <t>Ha itt Asp. Tox. 1 van, akkor meg kell vizsgálni a keverék viszkozitását is a döntéshez!</t>
  </si>
  <si>
    <t>De meg kell nézni, hogy azonos-e a hatás!!</t>
  </si>
  <si>
    <t>Piktogram</t>
  </si>
  <si>
    <t>Figyelmeztetés</t>
  </si>
  <si>
    <t>Veszélyességi osztály és kategória kódja</t>
  </si>
  <si>
    <t>H-mondat</t>
  </si>
  <si>
    <t>Kapcsolódó P-mondat</t>
  </si>
  <si>
    <t>GHS01</t>
  </si>
  <si>
    <t>Veszély</t>
  </si>
  <si>
    <t>Unst. Expl.</t>
  </si>
  <si>
    <t>H200</t>
  </si>
  <si>
    <t>P201 P202 P280 P372 P373 P380 P401 P501</t>
  </si>
  <si>
    <t>Expl. 1.1</t>
  </si>
  <si>
    <t>H201</t>
  </si>
  <si>
    <t>P210 P230 P240 P250 P280 P370+380 P372 P373 P401 P501</t>
  </si>
  <si>
    <t>Expl. 1.2</t>
  </si>
  <si>
    <t>H202</t>
  </si>
  <si>
    <t>Expl. 1.3</t>
  </si>
  <si>
    <t>H203</t>
  </si>
  <si>
    <t>Figyelem</t>
  </si>
  <si>
    <t>Expl. 1.4</t>
  </si>
  <si>
    <t>H204</t>
  </si>
  <si>
    <t>P210 P240 P250 P280 P370+380 P372 P373 P401 P501</t>
  </si>
  <si>
    <t>Self-react. A</t>
  </si>
  <si>
    <t>H240</t>
  </si>
  <si>
    <t>P210 P220 P234 P280 P370+378 P370+380+375 P403+235 P411 P420 P501(Self-react. B esetén a GHS02 piktogramját is fel kell tüntetni!)</t>
  </si>
  <si>
    <t>Self-react. B</t>
  </si>
  <si>
    <t>H241</t>
  </si>
  <si>
    <t>Org. Perox. A</t>
  </si>
  <si>
    <t>P210 P220 P234 P280 P411+235 P410 P420 P501 (Org. Perox. B esetén a GHS02 piktogramját is fel kell tüntetni!)</t>
  </si>
  <si>
    <t>Org. Perox. B</t>
  </si>
  <si>
    <t>GHS02</t>
  </si>
  <si>
    <t>Flam. Gas 1</t>
  </si>
  <si>
    <t>H220</t>
  </si>
  <si>
    <t>P210 P377 P381 P403</t>
  </si>
  <si>
    <t>Chem. Unst. Gas A</t>
  </si>
  <si>
    <t>H230</t>
  </si>
  <si>
    <t>P202</t>
  </si>
  <si>
    <t>Aerosol 1</t>
  </si>
  <si>
    <t>H222 H229</t>
  </si>
  <si>
    <t>P210 P211 P251 P410+412</t>
  </si>
  <si>
    <t>Aerosol 2</t>
  </si>
  <si>
    <t>H223 H229</t>
  </si>
  <si>
    <t>Flam Liq. 1</t>
  </si>
  <si>
    <t>H224</t>
  </si>
  <si>
    <t>P210 P233 P240 P241 P242 P243 P280 P303+361+353 P370+378  P403+235 P501</t>
  </si>
  <si>
    <t>Flam Liq. 2</t>
  </si>
  <si>
    <t>H225</t>
  </si>
  <si>
    <t>Flam Liq. 3</t>
  </si>
  <si>
    <t>H226</t>
  </si>
  <si>
    <t>Flam. Sol. 1</t>
  </si>
  <si>
    <t>H228</t>
  </si>
  <si>
    <t>P210 P240 P241 P280 P370+378</t>
  </si>
  <si>
    <t>Flam. Sol. 2</t>
  </si>
  <si>
    <t>P210 P220 P234 P280 P370+378 P370+380+375 P403+235 P411 P420 P501 (Self-react. B esetén a GHS01 piktogramját is fel kell tüntetni!)</t>
  </si>
  <si>
    <t>Self-react. CD</t>
  </si>
  <si>
    <t>H242</t>
  </si>
  <si>
    <t>P210 P220 P234 P280 P370+378 P403+235 P411 P420 P501</t>
  </si>
  <si>
    <t>Self-react. EF</t>
  </si>
  <si>
    <t>Pyr. Liq. 1</t>
  </si>
  <si>
    <t>H250</t>
  </si>
  <si>
    <t>P210 P222 P280 P302+334 P370+378 P422</t>
  </si>
  <si>
    <t>Pyr. Sol. 1</t>
  </si>
  <si>
    <t>P210 P222 P280 P335+334 P370+378 P422</t>
  </si>
  <si>
    <t>Self-heat. 1</t>
  </si>
  <si>
    <t>H251</t>
  </si>
  <si>
    <t>P235+410 P280 P407 P413 P420</t>
  </si>
  <si>
    <t>Self-heat. 2</t>
  </si>
  <si>
    <t>H252</t>
  </si>
  <si>
    <t>P210 P220 P234 P280 P411+235 P410 P420 P501 (Org. Perox. B esetén a GHS01 piktogramját is fel kell tüntetni!)</t>
  </si>
  <si>
    <t>Org. Perox. CD</t>
  </si>
  <si>
    <t>Org. Perox. EF</t>
  </si>
  <si>
    <t>Water-react. 1</t>
  </si>
  <si>
    <t>H260</t>
  </si>
  <si>
    <t>P223 P231+232 P280 P335+334 P370+378 P402+404 P501</t>
  </si>
  <si>
    <t>Water-react. 2</t>
  </si>
  <si>
    <t>H261</t>
  </si>
  <si>
    <t>Water-react. 3</t>
  </si>
  <si>
    <t>P231+232 P280 P370+378 P402+404 P501</t>
  </si>
  <si>
    <t>GHS03</t>
  </si>
  <si>
    <t>Ox. Gas 1</t>
  </si>
  <si>
    <t>H270</t>
  </si>
  <si>
    <t>P220 P244 P370+376 P403</t>
  </si>
  <si>
    <t>Ox. Liq. 1</t>
  </si>
  <si>
    <t>H271</t>
  </si>
  <si>
    <t>P210 P220 P221 P280 P283 P306+360 P371+380+375 P370+378 P501</t>
  </si>
  <si>
    <t>Ox. Liq. 2</t>
  </si>
  <si>
    <t>H272</t>
  </si>
  <si>
    <t>P210 P220 P221 P280 P370+378 P501</t>
  </si>
  <si>
    <t>Ox. Liq. 3</t>
  </si>
  <si>
    <t>Ox. Sol. 1</t>
  </si>
  <si>
    <t>Ox. Sol. 2</t>
  </si>
  <si>
    <t>Ox. Sol. 3</t>
  </si>
  <si>
    <t>GHS04</t>
  </si>
  <si>
    <t>Press. Gas compressed</t>
  </si>
  <si>
    <t>H280</t>
  </si>
  <si>
    <t>P410+403</t>
  </si>
  <si>
    <t>Press. Gas liquefied</t>
  </si>
  <si>
    <t>Press. Gas dissolved</t>
  </si>
  <si>
    <t>Press. Gas refrigerated</t>
  </si>
  <si>
    <t>H281</t>
  </si>
  <si>
    <t>P282 P336 P315 P403</t>
  </si>
  <si>
    <t>GHS05</t>
  </si>
  <si>
    <t>Met. Corr. 1</t>
  </si>
  <si>
    <t>H290</t>
  </si>
  <si>
    <t>P234 P390 P406 (a GHS05 piktogramja esetenként elhagyható. Lásd alant!)</t>
  </si>
  <si>
    <t>Skin Corr. 1A</t>
  </si>
  <si>
    <t>H314</t>
  </si>
  <si>
    <t>P260 P264 P280 P301+330+331 P303+361+353 P363 P304+340 P310 P321 P305+351+338 P405 P501</t>
  </si>
  <si>
    <t>Skin Corr. 1B</t>
  </si>
  <si>
    <t>Skin Corr. 1C</t>
  </si>
  <si>
    <t>Eye Dam. 1</t>
  </si>
  <si>
    <t>H318</t>
  </si>
  <si>
    <t>P280 P305+351+338 P310</t>
  </si>
  <si>
    <t>GHS06</t>
  </si>
  <si>
    <t>oral Acute Tox. 1</t>
  </si>
  <si>
    <t>H300</t>
  </si>
  <si>
    <t>P264 P270 P301+310 P321 P330 P405 P501</t>
  </si>
  <si>
    <t>oral Acute Tox. 2</t>
  </si>
  <si>
    <t>oral Acute Tox. 3</t>
  </si>
  <si>
    <t>H301</t>
  </si>
  <si>
    <t>dermal Acute Tox. 1</t>
  </si>
  <si>
    <t>h310</t>
  </si>
  <si>
    <t>P262 P264 P270 P280 P302+352 P310 P321 P361+264 P405 P501</t>
  </si>
  <si>
    <t>dermal Acute Tox. 2</t>
  </si>
  <si>
    <t>H310</t>
  </si>
  <si>
    <t>dermal Acute Tox. 3</t>
  </si>
  <si>
    <t>H311</t>
  </si>
  <si>
    <t>P280 P302+352 P312 P321 P362+364 P405 P501</t>
  </si>
  <si>
    <t>inhalation Acute Tox. 1</t>
  </si>
  <si>
    <t>H330</t>
  </si>
  <si>
    <t>P260 P271 P284 P304+340 P310 P320 P403+233 P405 P501</t>
  </si>
  <si>
    <t>inhalation Acute Tox. 2</t>
  </si>
  <si>
    <t>inhalation Acute Tox. 3</t>
  </si>
  <si>
    <t>H331</t>
  </si>
  <si>
    <t>P261 P271 P304+340 P311 P321 P403+233 P405 P501</t>
  </si>
  <si>
    <t>GHS07</t>
  </si>
  <si>
    <t>oral Acute Tox. 4</t>
  </si>
  <si>
    <t>H302</t>
  </si>
  <si>
    <t>P264 P270 P301+312 P330 P501</t>
  </si>
  <si>
    <t>dermal Acute Tox. 4</t>
  </si>
  <si>
    <t>H312</t>
  </si>
  <si>
    <t>P280 P302+352 P312 P321 P362+364 P501</t>
  </si>
  <si>
    <t>inhalation Acute Tox. 4</t>
  </si>
  <si>
    <t>H332</t>
  </si>
  <si>
    <t>P261 P271 P304+340 P312</t>
  </si>
  <si>
    <t>Skin Irrit. 2</t>
  </si>
  <si>
    <t>H315</t>
  </si>
  <si>
    <t>P264 P280 P302+352+321 P332+313 P362+364</t>
  </si>
  <si>
    <t>Eye Irrit. 2</t>
  </si>
  <si>
    <t>H319</t>
  </si>
  <si>
    <t>P264 P280 P305+351+338 P337+313</t>
  </si>
  <si>
    <t>Skin Sens. 1</t>
  </si>
  <si>
    <t>H317</t>
  </si>
  <si>
    <t>P261 P272 P280 P302+352 P333+313 P321 P362+364 P501</t>
  </si>
  <si>
    <t>general STOT SE 3</t>
  </si>
  <si>
    <t>H335</t>
  </si>
  <si>
    <t>P261 P271 P304+340 P312 P403+233 P405 P501</t>
  </si>
  <si>
    <t>resp. irrit. STOT SE 3</t>
  </si>
  <si>
    <t>drowsiness STOT SE 3</t>
  </si>
  <si>
    <t>H336</t>
  </si>
  <si>
    <t>H420</t>
  </si>
  <si>
    <t>P502</t>
  </si>
  <si>
    <t>GHS08</t>
  </si>
  <si>
    <t>Resp. Sens. 1</t>
  </si>
  <si>
    <t>H334</t>
  </si>
  <si>
    <t>P261 P284 P304+340 P342+311 P501</t>
  </si>
  <si>
    <t>Muta. 1A /1B</t>
  </si>
  <si>
    <t>H340</t>
  </si>
  <si>
    <t>P201 P202 P281 P308+313 P405 P501</t>
  </si>
  <si>
    <t>Muta. 2</t>
  </si>
  <si>
    <t>H341</t>
  </si>
  <si>
    <t>Carc. 1A / 1B</t>
  </si>
  <si>
    <t>H350</t>
  </si>
  <si>
    <t>Carc. 2</t>
  </si>
  <si>
    <t>H351</t>
  </si>
  <si>
    <t>Repr. 1A / 1B</t>
  </si>
  <si>
    <t>H360</t>
  </si>
  <si>
    <t>Repr. 2</t>
  </si>
  <si>
    <t>H361</t>
  </si>
  <si>
    <t>Asp. Tox. 1</t>
  </si>
  <si>
    <t>H304</t>
  </si>
  <si>
    <t>P301+310 P331 P405 P501</t>
  </si>
  <si>
    <t>STOT SE 1</t>
  </si>
  <si>
    <t>H370</t>
  </si>
  <si>
    <t>P260 P264 P270 P308+311 P321 P405 P501</t>
  </si>
  <si>
    <t>STOT SE 2</t>
  </si>
  <si>
    <t>H371</t>
  </si>
  <si>
    <t>P260 P264 P270 P308+311 P405 P501</t>
  </si>
  <si>
    <t>STOT RE 1</t>
  </si>
  <si>
    <t>H372</t>
  </si>
  <si>
    <t>P260 P264 P270 P314 P501</t>
  </si>
  <si>
    <t>STOT RE 2</t>
  </si>
  <si>
    <t>H373</t>
  </si>
  <si>
    <t>P260 P314 P501</t>
  </si>
  <si>
    <t>GHS09</t>
  </si>
  <si>
    <t>Aquatic Acute 1</t>
  </si>
  <si>
    <t>H400</t>
  </si>
  <si>
    <t>P273 P391 P501</t>
  </si>
  <si>
    <t>Aquatic Chronic 1</t>
  </si>
  <si>
    <t>H410</t>
  </si>
  <si>
    <t>Aquatic Chronic 2</t>
  </si>
  <si>
    <t>H411</t>
  </si>
  <si>
    <t>nincs</t>
  </si>
  <si>
    <t>Expl. 1.5</t>
  </si>
  <si>
    <t>H205</t>
  </si>
  <si>
    <t>Expl. 1.6</t>
  </si>
  <si>
    <t>Flam. Gas 2</t>
  </si>
  <si>
    <t>H221</t>
  </si>
  <si>
    <t>Chem. Unst. Gas B</t>
  </si>
  <si>
    <t>H231</t>
  </si>
  <si>
    <t>Aerosol 3</t>
  </si>
  <si>
    <t>H229</t>
  </si>
  <si>
    <t>P210 P251 P410+214</t>
  </si>
  <si>
    <t>Org. Peroxide G</t>
  </si>
  <si>
    <t>Lact.</t>
  </si>
  <si>
    <t>H362</t>
  </si>
  <si>
    <t>P201 P260 P263 P264 P270 P308+313</t>
  </si>
  <si>
    <t>Aquatic Chronic 3</t>
  </si>
  <si>
    <t>H412</t>
  </si>
  <si>
    <t>P273 P501</t>
  </si>
  <si>
    <t>Aquatic Chronic 4</t>
  </si>
  <si>
    <t>H413</t>
  </si>
  <si>
    <t>A fémekre korrozív hatású anyagok és keverékek, amelyeknek nincs a bőrre és/vagy a szemre maró hatása, és amelyek már késztermékként fogyasztó általi felhasználásra vannak csomagolva.</t>
  </si>
  <si>
    <t>Ha ez kötelező</t>
  </si>
  <si>
    <t>akkor ez elhagyható:</t>
  </si>
  <si>
    <t>ez viszont szükséges:</t>
  </si>
  <si>
    <t>GHS02 kivéve ha H241</t>
  </si>
  <si>
    <t>GHS02 ha H241</t>
  </si>
  <si>
    <t>GHS07 a H315 vagy H319 esetén</t>
  </si>
  <si>
    <t>GHS08 és H334 (Resp. Sens. 1)</t>
  </si>
  <si>
    <t>GHS07 a H315 vagy H317 vagy H319 esetén</t>
  </si>
  <si>
    <t>Instabil robbanóanyagok.</t>
  </si>
  <si>
    <t>Robbanóanyag; teljes tömeg felrobbanásának veszélye.</t>
  </si>
  <si>
    <t>Robbanóanyag; kivetés súlyos veszélye.</t>
  </si>
  <si>
    <t>Robbanóanyag; tűz, robbanás vagy kivetés veszélye.</t>
  </si>
  <si>
    <t>Tűz vagy kivetés veszélye.</t>
  </si>
  <si>
    <t>Tűz hatására a teljes tömeg felrobbanhat.</t>
  </si>
  <si>
    <t>Rendkívül tűzveszélyes gáz.</t>
  </si>
  <si>
    <t>Tűzveszélyes gáz.</t>
  </si>
  <si>
    <t>H222</t>
  </si>
  <si>
    <t>Rendkívül tűzveszélyes aeroszol.</t>
  </si>
  <si>
    <t>H223</t>
  </si>
  <si>
    <t>Tűzveszélyes aeroszol.</t>
  </si>
  <si>
    <t>Rendkívül tűzveszélyes folyadék és gőz.</t>
  </si>
  <si>
    <t>Fokozottan tűzveszélyes folyadék és gőz.</t>
  </si>
  <si>
    <t>Tűzveszélyes folyadék és gőz.</t>
  </si>
  <si>
    <t>Tűzveszélyes szilárd anyag.</t>
  </si>
  <si>
    <t>Az edényben túlnyomás uralkodik: hő hatására megrepedhet.</t>
  </si>
  <si>
    <t>Még levegő hiányában is robbanásszerű reakcióba léphet.</t>
  </si>
  <si>
    <t>Magas nyomáson és/vagy hőmérsékleten még levegő hiányában is robbanásszerű reak­cióba léphet.</t>
  </si>
  <si>
    <t>Hő hatására robbanhat.</t>
  </si>
  <si>
    <t>Hő hatására meggyulladhat vagy robbanhat.</t>
  </si>
  <si>
    <t>Hő hatására meggyulladhat.</t>
  </si>
  <si>
    <t>Levegővel érintkezve önmagától meggyullad.</t>
  </si>
  <si>
    <t>Önmelegedő: meggyulladhat.</t>
  </si>
  <si>
    <t>Nagy mennyiségben önmelegedő; meggyulladhat.</t>
  </si>
  <si>
    <t>Vízzel érintkezve öngyulladásra hajlamos tűzveszélyes gázokat bocsát ki.</t>
  </si>
  <si>
    <t>Vízzel érintkezve tűzveszélyes gázokat bocsát ki.</t>
  </si>
  <si>
    <t>Tüzet okozhat vagy fokozhatja a tűz intenzitását, oxidáló hatású.</t>
  </si>
  <si>
    <t>Tüzet vagy robbanást okozhat; erősen oxidáló hatású.</t>
  </si>
  <si>
    <t>Fokozhatja a tűz intenzitását; oxidáló hatású.</t>
  </si>
  <si>
    <t>Nyomás alatt lévő gázt tartalmaz; hő hatására robbanhat.</t>
  </si>
  <si>
    <t>Mélyhűtött gázt tartalmaz; fagymarást vagy sérülést okozhat.</t>
  </si>
  <si>
    <t>Fémekre korrozív hatású lehet.</t>
  </si>
  <si>
    <t>Lenyelve halálos.</t>
  </si>
  <si>
    <t>Lenyelve mérgező.</t>
  </si>
  <si>
    <t>Lenyelve ártalmas.</t>
  </si>
  <si>
    <t>Lenyelve és a légutakba kerülve halálos lehet.</t>
  </si>
  <si>
    <t>Bőrrel érintkezve halálos.</t>
  </si>
  <si>
    <t>Bőrrel érintkezve mérgező.</t>
  </si>
  <si>
    <t>Bőrrel érintkezve ártalmas.</t>
  </si>
  <si>
    <t>Súlyos égési sérülést és szemkárosodást okoz.</t>
  </si>
  <si>
    <t>Bőrirritáló hatású.</t>
  </si>
  <si>
    <t>Allergiás bőrreakciót válthat ki.</t>
  </si>
  <si>
    <t>Súlyos szemkárosodást okoz.</t>
  </si>
  <si>
    <t>Súlyos szemirritációt okoz.</t>
  </si>
  <si>
    <t>Belélegezve halálos.</t>
  </si>
  <si>
    <t>Belélegezve mérgező.</t>
  </si>
  <si>
    <t>Belélegezve ártalmas.</t>
  </si>
  <si>
    <t>Belélegezve allergiás és asztmás tüneteket, és nehéz légzést okozhat.</t>
  </si>
  <si>
    <t>Légúti irritációt okozhat.</t>
  </si>
  <si>
    <t>Álmosságot vagy szédülést okozhat.</t>
  </si>
  <si>
    <t>Genetikai károsodást okozhat &lt; meg kell adni az expozíciós útvonalat, ha meggyőzően bizonyított, hogy más expozíciós útvonal nem okozza a veszélyt &gt;.</t>
  </si>
  <si>
    <t>Feltehetően genetikai károsodást okoz &lt; meg kell adni az expozíciós útvonalat, ha meggyőzően bizonyított, hogy más expozíciós útvonal nem okozza a veszélyt &gt;.</t>
  </si>
  <si>
    <t>Rákot okozhat &lt; meg kell adni az expozíciós útvonalat, ha meggyőzően bizonyított, hogy más expozíciós útvonal nem okozza a veszélyt &gt;.</t>
  </si>
  <si>
    <t>Feltehetően rákot okoz &lt; meg kell adni az expozíciós útvonalat, ha meggyőzően bizonyított, hogy más expozíciós útvonal nem okozza a veszélyt &gt;.</t>
  </si>
  <si>
    <t>Károsíthatja a termékenységet vagy a születendő gyermeket &lt; ha ismert, meg kell adni a konkrét hatást &gt; &lt; meg kell adni az expozíciós útvonalat, ha meggyőzően bizonyított, hogy más expozíciós útvonal nem okozza a veszélyt &gt;.</t>
  </si>
  <si>
    <t>Feltehetően károsítja a termékenységet vagy a születendő gyermeket &lt; ha ismert, meg kell adni a konkrét hatást &gt;&lt; meg kell adni az expozíciós útvonalat, ha meggyőzően bizonyított, hogy más expozíciós útvonal nem okozza a veszélyt &gt;</t>
  </si>
  <si>
    <t>A szoptatott gyermeket károsíthatja.</t>
  </si>
  <si>
    <t>Károsítja a szerveket &lt; vagy meg kell adni az összes érintett szervet, ha ismertek &gt;&lt; meg kell adni az expozíciós útvonalat, ha meggyőzően bizonyított, hogy más expozíciós útvonal nem okozza a veszélyt &gt;.</t>
  </si>
  <si>
    <t>Károsíthatja a szerveket &lt; vagy meg kell adni az összes érintett szervet, ha ismertek &gt; &lt; meg kell adni az expozíciós útvonalat, ha meggyőzően bizonyított, hogy más expozíciós útvonal nem okozza a veszélyt &gt;.</t>
  </si>
  <si>
    <t>Ismétlődő vagy hosszabb expozíció esetén &lt; meg kell adni az expozíciós útvonalat, ha meggyőzően bizonyított, hogy más expozíciós útvonal nem okozza a veszélyt &gt; károsítja a szerveket &lt; vagy meg kell adni az összes érintett szervet, ha ismertek &gt;.</t>
  </si>
  <si>
    <t>Ismétlődő vagy hosszabb expozíció esetén &lt; meg kell adni az expozíciós útvonalat, ha meggyőzően bizonyított, hogy más expozíciós útvonal nem okozza a veszélyt &gt; károsíthatja a szerveket &gt; vagy meg kell adni az összes érintett szervet, ha ismertek &gt;.</t>
  </si>
  <si>
    <t>Nagyon mérgező a vízi élővilágra.</t>
  </si>
  <si>
    <t>Nagyon mérgező a vízi élővilágra, hosszan tartó károsodást okoz.</t>
  </si>
  <si>
    <t>Mérgező a vízi élővilágra, hosszan tartó károsodást okoz.</t>
  </si>
  <si>
    <t>Ártalmas a vízi élővilágra, hosszan tartó károsodást okoz.</t>
  </si>
  <si>
    <t>Hosszan tartó ártalmas hatást gyakorolhat a vízi élővilágra.</t>
  </si>
  <si>
    <t>EUH 001</t>
  </si>
  <si>
    <t>Száraz állapotban robbanásveszélyes.</t>
  </si>
  <si>
    <t>EUH 014</t>
  </si>
  <si>
    <t>Vízzel hevesen reagál.</t>
  </si>
  <si>
    <t>EUH 018</t>
  </si>
  <si>
    <t>A használat során tűzveszélyes/robbanásveszélyes gőz/levegő elegy keletkezhet.</t>
  </si>
  <si>
    <t>EUH 019</t>
  </si>
  <si>
    <t>Robbanásveszélyes peroxidokat képezhet.</t>
  </si>
  <si>
    <t>EUH 044</t>
  </si>
  <si>
    <t>Zárt térben hő hatására robbanhat.</t>
  </si>
  <si>
    <t>EUH 029</t>
  </si>
  <si>
    <t>Vízzel érintkezve mérgező gázok képződnek.</t>
  </si>
  <si>
    <t>EUH 031</t>
  </si>
  <si>
    <t>Savval érintkezve mérgező gázok képződnek.</t>
  </si>
  <si>
    <t>EUH 032</t>
  </si>
  <si>
    <t>Savval érintkezve nagyon mérgező gázok képződnek.</t>
  </si>
  <si>
    <t>EUH 066</t>
  </si>
  <si>
    <t>Ismétlődő expozíció a bőr kiszáradását vagy megrepedezését okozhatja.</t>
  </si>
  <si>
    <t>EUH 070</t>
  </si>
  <si>
    <t>Szembe kerülve mérgező.</t>
  </si>
  <si>
    <t>EUH 071</t>
  </si>
  <si>
    <t>Maró hatású a légutakra.</t>
  </si>
  <si>
    <t>EUH 059</t>
  </si>
  <si>
    <t>Veszélyes az ózonrétegre.</t>
  </si>
  <si>
    <t>EUH 201</t>
  </si>
  <si>
    <t>Ólmot tartalmaz. Tilos olyan felületeken használni, amelyeket gyermekek szájukba vehetnek.</t>
  </si>
  <si>
    <t>EUH 201A</t>
  </si>
  <si>
    <t>Figyelem! Ólmot tartalmaz.</t>
  </si>
  <si>
    <t>EUH 202</t>
  </si>
  <si>
    <t>Cianoakrilát. Veszély! Néhány másodperc alatt a bőrre és a szembe ragad. Gyermekektől elzárva tartandó.</t>
  </si>
  <si>
    <t>EUH 203</t>
  </si>
  <si>
    <t>Krómot (VI) tartalmaz. Allergiás reakciót válthat ki.</t>
  </si>
  <si>
    <t>EUH 204</t>
  </si>
  <si>
    <t>Izocianátokat tartalmaz. Allergiás reakciót válthat ki.</t>
  </si>
  <si>
    <t>EUH 205</t>
  </si>
  <si>
    <t>Epoxid tartalmú vegyületeket tartalmaz. Allergiás reakciót válthat ki.</t>
  </si>
  <si>
    <t>EUH 206</t>
  </si>
  <si>
    <t>Figyelem! Tilos más termékekkel együtt használni. Veszélyes gázok (klór) szabadulhatnak fel.</t>
  </si>
  <si>
    <t>EUH 207</t>
  </si>
  <si>
    <t>Figyelem! Kadmiumot tartalmaz! A használat során veszélyes füstök képződnek. Lásd a gyártó által közölt információt. Be kell tartani a biztonsági előírásokat.</t>
  </si>
  <si>
    <t>EUH 208</t>
  </si>
  <si>
    <t>&lt;Allergén anyag neve&gt;-t tartalmaz. Allergiás reakciót válthat ki.</t>
  </si>
  <si>
    <t>EUH 209</t>
  </si>
  <si>
    <t>A használat során fokozottan tűzveszélyessé válhat.</t>
  </si>
  <si>
    <t>EUH 209A</t>
  </si>
  <si>
    <t>A használat során tűzveszélyessé válhat.</t>
  </si>
  <si>
    <t>EUH 210</t>
  </si>
  <si>
    <t>Kérésre biztonsági adatlap kapható.</t>
  </si>
  <si>
    <t>EUH 401</t>
  </si>
  <si>
    <t>Az emberi egészség és a környezet veszélyeztetésének elkerülése érdekében be kell tartani a használati utasítás előírásait.</t>
  </si>
  <si>
    <t>P101</t>
  </si>
  <si>
    <t>Orvosi tanácsadás esetén tartsa kéznél a termék edényét vagy címkéjét.</t>
  </si>
  <si>
    <t>P102</t>
  </si>
  <si>
    <t>Gyermekektől elzárva tartandó.</t>
  </si>
  <si>
    <t>P103</t>
  </si>
  <si>
    <t>Használat előtt olvassa el a címkén közölt információkat.</t>
  </si>
  <si>
    <t>P201</t>
  </si>
  <si>
    <t>Használat előtt ismerje meg az anyagra vonatkozó különleges utasításokat.</t>
  </si>
  <si>
    <t>Ne használja addig, amíg az összes biztonsági óvintézke­dést el nem olvasta és meg nem értette.</t>
  </si>
  <si>
    <t>P210</t>
  </si>
  <si>
    <t>Hőtől, forró felületektől, szikrától, nyílt lángtól és más gyújtóforrástól távol tartandó. Tilos a dohányzás.</t>
  </si>
  <si>
    <t>P211</t>
  </si>
  <si>
    <t>Tilos nyílt lángra vagy más gyújtóforrásra permetezni.</t>
  </si>
  <si>
    <t>P220</t>
  </si>
  <si>
    <t>Ruhától/…/éghető anyagtól távol tartandó/tárolandó.</t>
  </si>
  <si>
    <t>P221</t>
  </si>
  <si>
    <t>Minden óvintézkedést meg kell tenni, hogy ne keveredjen éghető anyagokkal.</t>
  </si>
  <si>
    <t>P222</t>
  </si>
  <si>
    <t>Nem érintkezhet levegővel.</t>
  </si>
  <si>
    <t>P223</t>
  </si>
  <si>
    <t>Nem érintkezhet vízzel.</t>
  </si>
  <si>
    <t>P230</t>
  </si>
  <si>
    <t>…-val/-vel nedvesítve tartandó.</t>
  </si>
  <si>
    <t>P231</t>
  </si>
  <si>
    <t>inert gázban használandó.</t>
  </si>
  <si>
    <t>P232</t>
  </si>
  <si>
    <t>Nedvességtől védendő.</t>
  </si>
  <si>
    <t>P233</t>
  </si>
  <si>
    <t>Az edény szorosan lezárva tartandó.</t>
  </si>
  <si>
    <t>P234</t>
  </si>
  <si>
    <t>Az eredeti edényben tartandó.</t>
  </si>
  <si>
    <t>P235</t>
  </si>
  <si>
    <t>Hűvös helyen tartandó.</t>
  </si>
  <si>
    <t>P240</t>
  </si>
  <si>
    <t>A tárolóedényt és a fogadóedényt le kell földelni/át kell kötni.</t>
  </si>
  <si>
    <t>P241</t>
  </si>
  <si>
    <t>Robbanásbiztos elektromos/szellőztető/világító/…/berendezés használandó.</t>
  </si>
  <si>
    <t>P242</t>
  </si>
  <si>
    <t>Szikramentes eszközök használandók.</t>
  </si>
  <si>
    <t>P243</t>
  </si>
  <si>
    <t>Az elektrosztatikus kisülés megakadályozására óvintézkedéseket kell tenni.</t>
  </si>
  <si>
    <t>P244</t>
  </si>
  <si>
    <t>P250</t>
  </si>
  <si>
    <t>Tilos csiszolásnak/ütésnek/…/súrlódásnak kitenni.</t>
  </si>
  <si>
    <t>P251</t>
  </si>
  <si>
    <t>Ne lyukassza ki vagy égesse el, még használat után sem.</t>
  </si>
  <si>
    <t>P260</t>
  </si>
  <si>
    <t>A por/füst/gáz/köd/gőzök/permet belélegzése tilos.</t>
  </si>
  <si>
    <t>P261</t>
  </si>
  <si>
    <t>Kerülje a por/füst/gáz/köd/ gőzök/permet belélegzését.</t>
  </si>
  <si>
    <t>P262</t>
  </si>
  <si>
    <t>Szembe, bőrre vagy ruhára nem kerülhet.</t>
  </si>
  <si>
    <t>P263</t>
  </si>
  <si>
    <t>A terhesség/szoptatás alatt kerülni kell az anyaggal való érintkezést.</t>
  </si>
  <si>
    <t>P264</t>
  </si>
  <si>
    <t>A használatot követően a(z) … -t alaposan meg kell mosni.</t>
  </si>
  <si>
    <t>P270</t>
  </si>
  <si>
    <t>A termék használata közben tilos enni, inni vagy dohányozni.</t>
  </si>
  <si>
    <t>P271</t>
  </si>
  <si>
    <t>Kizárólag szabadban vagy jól szellőző helyiségben használható.</t>
  </si>
  <si>
    <t>P272</t>
  </si>
  <si>
    <t>Szennyezett munkaruhát tilos kivinni a munkahely területéről.</t>
  </si>
  <si>
    <t>P273</t>
  </si>
  <si>
    <t>Kerülni kell az anyagnak a környezetbe való kijutását.</t>
  </si>
  <si>
    <t>P280</t>
  </si>
  <si>
    <t>P282</t>
  </si>
  <si>
    <t>Hidegszigetelő kesztyű/arcvédő/szemvédő használata kötelező.</t>
  </si>
  <si>
    <t>P283</t>
  </si>
  <si>
    <t>Tűz-/lángálló/-késleltető ruházat viselése kötelező.</t>
  </si>
  <si>
    <t>P284</t>
  </si>
  <si>
    <t>P231 + P232</t>
  </si>
  <si>
    <t>Inert gázban használandó. Nedvességtől védendő.</t>
  </si>
  <si>
    <t>P235 + P410</t>
  </si>
  <si>
    <t>Hűvös helyen tartandó. Napfénytől védendő.</t>
  </si>
  <si>
    <t>P301</t>
  </si>
  <si>
    <t>LENYELÉS ESETÉN:</t>
  </si>
  <si>
    <t>P302</t>
  </si>
  <si>
    <t>HA BŐRRE KERÜL:</t>
  </si>
  <si>
    <t>P303</t>
  </si>
  <si>
    <t>HA BŐRRE (vagy hajra) KERÜL:</t>
  </si>
  <si>
    <t>P304</t>
  </si>
  <si>
    <t>BELÉLEGZÉS ESETÉN:</t>
  </si>
  <si>
    <t>P305</t>
  </si>
  <si>
    <t>SZEMBE KERÜLÉS ESETÉN:</t>
  </si>
  <si>
    <t>P306</t>
  </si>
  <si>
    <t>HA RUHÁRA KERÜL:</t>
  </si>
  <si>
    <t>P308</t>
  </si>
  <si>
    <t>Expozíció vagy annak gyanúja esetén:</t>
  </si>
  <si>
    <t>P310</t>
  </si>
  <si>
    <t>P311</t>
  </si>
  <si>
    <t>Forduljon TOXIKOLÓGIAI KÖZPONTHOZ/orvos­hoz/....</t>
  </si>
  <si>
    <t>P312</t>
  </si>
  <si>
    <t>Rosszullét esetén forduljon TOXIKOLÓGIAI KÖZPONTHOZ/orvos­hoz/....</t>
  </si>
  <si>
    <t>P313</t>
  </si>
  <si>
    <t>Orvosi ellátást kell kérni.</t>
  </si>
  <si>
    <t>P314</t>
  </si>
  <si>
    <t>Rosszullét esetén orvosi ellátást kell kérni.</t>
  </si>
  <si>
    <t>P315</t>
  </si>
  <si>
    <t>Azonnal orvosi ellátást kell kérni.</t>
  </si>
  <si>
    <t>P320</t>
  </si>
  <si>
    <t>Sürgős szakellátás szükséges (lásd … a címkén).</t>
  </si>
  <si>
    <t>P321</t>
  </si>
  <si>
    <t>Szakellátás (lásd … a címkén).</t>
  </si>
  <si>
    <t>P330</t>
  </si>
  <si>
    <t>A szájat ki kell öblíteni.</t>
  </si>
  <si>
    <t>P331</t>
  </si>
  <si>
    <t>TILOS hánytatni.</t>
  </si>
  <si>
    <t>P332</t>
  </si>
  <si>
    <t>Bőrirritáció esetén:</t>
  </si>
  <si>
    <t>P333</t>
  </si>
  <si>
    <t>Bőrirritáció vagy kiütések megjelenése esetén:</t>
  </si>
  <si>
    <t>P334</t>
  </si>
  <si>
    <t>Hideg vízzel/nedves kötéssel kell hűteni.</t>
  </si>
  <si>
    <t>P335</t>
  </si>
  <si>
    <t>A bőrre lazán tapadó szemcséket óvatosan le kell kefélni.</t>
  </si>
  <si>
    <t>P336</t>
  </si>
  <si>
    <t>A fagyott részeket langyos vízzel fel kell melegíteni. Tilos az érintett terület dörzsölése.</t>
  </si>
  <si>
    <t>P337</t>
  </si>
  <si>
    <t>Ha a szemirritáció nem múlik el:</t>
  </si>
  <si>
    <t>P338</t>
  </si>
  <si>
    <t>Adott esetben kontaktlencsék eltávolítása, ha könnyen megoldható. Az öblítés folytatása.</t>
  </si>
  <si>
    <t>P340</t>
  </si>
  <si>
    <t>Az érintett személyt friss levegőre kell vinni, és olyan nyugalmi testhely­zetbe kell helyezni, hogy könnyen tudjon lélegezni.</t>
  </si>
  <si>
    <t>P342</t>
  </si>
  <si>
    <t>Légzési problémák esetén:</t>
  </si>
  <si>
    <t>P351</t>
  </si>
  <si>
    <t>Óvatos öblítés vízzel több percen keresztül.</t>
  </si>
  <si>
    <t>P352</t>
  </si>
  <si>
    <t>Lemosás bő vízzel/...</t>
  </si>
  <si>
    <t>P353</t>
  </si>
  <si>
    <t>A bőrt le kell öblíteni vízzel/zuhanyozás.</t>
  </si>
  <si>
    <t>P360</t>
  </si>
  <si>
    <t>A ruhák levetése előtt a szennyezett ruházatot és a bőrt bő vízzel azonnal le kell öblíteni.</t>
  </si>
  <si>
    <t>P361</t>
  </si>
  <si>
    <t>Az összes szennyezett ruhadarabot azonnal le kell vetni.</t>
  </si>
  <si>
    <t>P362</t>
  </si>
  <si>
    <t>A szennyezett ruhadarabot le kell vetni.</t>
  </si>
  <si>
    <t>P363</t>
  </si>
  <si>
    <t>A szennyezett ruhát újbóli használat előtt ki kell mosni.</t>
  </si>
  <si>
    <t>P364</t>
  </si>
  <si>
    <t>És újbóli használat előtt ki kell mosni.</t>
  </si>
  <si>
    <t>P370</t>
  </si>
  <si>
    <t>Tűz esetén:</t>
  </si>
  <si>
    <t>P371</t>
  </si>
  <si>
    <t>Nagyobb tűz és nagy mennyiség esetén:</t>
  </si>
  <si>
    <t>P372</t>
  </si>
  <si>
    <t>Tűz esetén robbanásveszély.</t>
  </si>
  <si>
    <t>P373</t>
  </si>
  <si>
    <t>TILOS a tűz oltása, ha az robbanóanyagra átterjedt.</t>
  </si>
  <si>
    <t>P374</t>
  </si>
  <si>
    <t>Tűzoltás megfelelő távolságból a szokásos óvintézkedések betartásával.</t>
  </si>
  <si>
    <t>P375</t>
  </si>
  <si>
    <t>A tűz oltását robbanásveszély miatt távolból kell végezni.</t>
  </si>
  <si>
    <t>P376</t>
  </si>
  <si>
    <t>Meg kell szüntetni a szivárgást, ha ez biztonságosan megtehető.</t>
  </si>
  <si>
    <t>P377</t>
  </si>
  <si>
    <t>Égő szivárgó gáz: Csak akkor szabad a tüzet oltani, ha a szivárgás biztonságosan megszüntethető.</t>
  </si>
  <si>
    <t>P378</t>
  </si>
  <si>
    <t>Az oltásra … használandó.</t>
  </si>
  <si>
    <t>P380</t>
  </si>
  <si>
    <t>A területet ki kell üríteni.</t>
  </si>
  <si>
    <t>P381</t>
  </si>
  <si>
    <t>Meg kell szüntetni az összes gyújtóforrást, ha ez biztonságosan megtehető.</t>
  </si>
  <si>
    <t>P390</t>
  </si>
  <si>
    <t>A kiömlött anyagot fel kell itatni a körülvevő anyagok károsodásának megelőzése érdekében.</t>
  </si>
  <si>
    <t>P391</t>
  </si>
  <si>
    <t>A kiömlött anyagot össze kell gyűjteni.</t>
  </si>
  <si>
    <t>P301 + P310</t>
  </si>
  <si>
    <t>P301 + P312</t>
  </si>
  <si>
    <t>LENYELÉS ESETÉN: Rosszullét esetén forduljon TOXIKOLÓGIAI KÖZPONTHOZ/orvos­ hoz/....</t>
  </si>
  <si>
    <t>P301 + P330 + P331</t>
  </si>
  <si>
    <t>LENYELÉS ESETÉN: a szájat ki kell öblíteni. TILOS hánytatni.</t>
  </si>
  <si>
    <t>P302 + P334</t>
  </si>
  <si>
    <t>HA BŐRRE KERÜL: Hideg vízzel/nedves kötéssel kell hűteni.</t>
  </si>
  <si>
    <t>P302 + P352</t>
  </si>
  <si>
    <t>HA BŐRRE KERÜL: Lemosás bő vízzel/...</t>
  </si>
  <si>
    <t>P303 + P361 + P353</t>
  </si>
  <si>
    <t>P304 + P340</t>
  </si>
  <si>
    <t>BELÉLEGZÉS ESETÉN: Az érintett személyt friss leve­gőre kell vinni, és olyan nyugalmi testhelyzetbe kell helyezni, hogy könnyen tudjon lélegezni.</t>
  </si>
  <si>
    <t>P305 + P351 + P338</t>
  </si>
  <si>
    <t>SZEMBE KERÜLÉS esetén: Több percig tartó óvatos öblítés vízzel. Adott esetben a kontaktlencsék eltávolítása, ha könnyen megoldható. Az öblítés folytatása.</t>
  </si>
  <si>
    <t>P306 + P360</t>
  </si>
  <si>
    <t>HA RUHÁRA KERÜL: A ruhák levetése előtt a szennyezett ruházatot és a bőrt bő vízzel azonnal le kell öblíteni.</t>
  </si>
  <si>
    <t>P308 + P311</t>
  </si>
  <si>
    <t>Expozíció vagy annak gyanúja esetén: Forduljon TOXIKOLÓGIAI KÖZPONTHOZ/orvos­ hoz/....</t>
  </si>
  <si>
    <t>P308 + P313</t>
  </si>
  <si>
    <t>Expozíció vagy annak gyanúja esetén: orvosi ellátást kell kérni.</t>
  </si>
  <si>
    <t>P332 + P313</t>
  </si>
  <si>
    <t>Bőrirritáció esetén: orvosi ellátást kell kérni.</t>
  </si>
  <si>
    <t>P333 + P313</t>
  </si>
  <si>
    <t>Bőrirritáció vagy kiütések megjelenése esetén: orvosi ellátást kell kérni.</t>
  </si>
  <si>
    <t>P335 + P334</t>
  </si>
  <si>
    <t>A bőrre tapadó szemcséket óvatosan le kell kefélni. Hideg vízzel/nedves kötéssel kell hűteni.</t>
  </si>
  <si>
    <t>P337 + P313</t>
  </si>
  <si>
    <t>Ha a szemirritáció nem múlik el: orvosi ellátást kell kérni.</t>
  </si>
  <si>
    <t>P342 + P311</t>
  </si>
  <si>
    <t>Légzési problémák esetén: forduljon TOXIKOLÓGIAI KÖZPONTHOZ vagy orvoshoz.</t>
  </si>
  <si>
    <t>P361 + P364</t>
  </si>
  <si>
    <t>Az összes szennyezett ruhadarabot azonnal le kell vetni és újbóli hasz­nálat előtt ki kell mosni.</t>
  </si>
  <si>
    <t>P362 + P364</t>
  </si>
  <si>
    <t>A szennyezett ruhadarabot le kell vetni és újbóli hasz­nálat előtt ki kell mosni.</t>
  </si>
  <si>
    <t>P370 + P376</t>
  </si>
  <si>
    <t>Tűz esetén: Meg kell szüntetni a szivárgást, ha ez biztonságosan megtehető.</t>
  </si>
  <si>
    <t>P370 + P378</t>
  </si>
  <si>
    <t>Tűz esetén: az oltásra …használandó.</t>
  </si>
  <si>
    <t>P370 + P380</t>
  </si>
  <si>
    <t>Tűz esetén: Ki kell üríteni a területet.</t>
  </si>
  <si>
    <t>P370 + P380 + P375</t>
  </si>
  <si>
    <t>Tűz esetén: Ki kell üríteni a területet. A tűz oltását robbanásveszély miatt távolból kell végezni.</t>
  </si>
  <si>
    <t>P371 + P380 + P375</t>
  </si>
  <si>
    <t>Nagyobb tűz és nagy mennyiség esetén: Ki kell üríteni a területet. A tűz oltását robbanásveszély miatt távolból kell végezni.</t>
  </si>
  <si>
    <t>P401</t>
  </si>
  <si>
    <t>Tárolás: … .</t>
  </si>
  <si>
    <t>P402</t>
  </si>
  <si>
    <t>Száraz helyen tárolandó.</t>
  </si>
  <si>
    <t>P403</t>
  </si>
  <si>
    <t>Jól szellőző helyen tárolandó.</t>
  </si>
  <si>
    <t>P404</t>
  </si>
  <si>
    <t>Zárt edényben tárolandó.</t>
  </si>
  <si>
    <t>P405</t>
  </si>
  <si>
    <t>Elzárva tárolandó.</t>
  </si>
  <si>
    <t>P406</t>
  </si>
  <si>
    <t>Saválló/saválló bélésű … edényben tárolandó.</t>
  </si>
  <si>
    <t>P407</t>
  </si>
  <si>
    <t>A rakatok/raklapok között térközt kell hagyni.</t>
  </si>
  <si>
    <t>P410</t>
  </si>
  <si>
    <t>Napfénytől védendő.</t>
  </si>
  <si>
    <t>P411</t>
  </si>
  <si>
    <t>A tárolási hőmérséklet leg- feljebb ... °C/... °F lehet.</t>
  </si>
  <si>
    <t>P412</t>
  </si>
  <si>
    <t>Nem érheti 50 °C/122 °F hőmérsékletet meghaladó hő.</t>
  </si>
  <si>
    <t>P413</t>
  </si>
  <si>
    <t>A … kg/… lb tömeget meghaladó ömlesztett anyag tárolási hőmérséklete legfeljebb … °C/... °F lehet.</t>
  </si>
  <si>
    <t>P420</t>
  </si>
  <si>
    <t>Más anyagoktól távol tárolandó.</t>
  </si>
  <si>
    <t>P422</t>
  </si>
  <si>
    <t>Tartalma … -ban/-ben tárolandó.</t>
  </si>
  <si>
    <t>P402 + P404</t>
  </si>
  <si>
    <t>Száraz helyen tárolandó. Zárt edényben tárolandó.</t>
  </si>
  <si>
    <t>P403 + P233</t>
  </si>
  <si>
    <t>Jól szellőző helyen tárolandó. Az edény szorosan lezárva tartandó.</t>
  </si>
  <si>
    <t>P403 + P235</t>
  </si>
  <si>
    <t>Jól szellőző helyen tárolandó. Hűvös helyen tartandó.</t>
  </si>
  <si>
    <t>P410 + P403</t>
  </si>
  <si>
    <t>Napfénytől védendő. Jól szel­lőző helyen tárolandó.</t>
  </si>
  <si>
    <t>P410 + P412</t>
  </si>
  <si>
    <t>Napfénytől védendő. Nem érheti 50 °C/122 °F hőmér­sékletet meghaladó hő.</t>
  </si>
  <si>
    <t>P411 + P235</t>
  </si>
  <si>
    <t>A tárolási hőmérséklet legfeljebb … °C/... °F lehet. Hűvös helyen tartandó.</t>
  </si>
  <si>
    <t>P501</t>
  </si>
  <si>
    <t>A tartalom/edény elhelyezése hulladékként: …</t>
  </si>
  <si>
    <t>Név</t>
  </si>
  <si>
    <t>Physico-chemical classification</t>
  </si>
  <si>
    <t>Occupational limit long term exposure mg/m3</t>
  </si>
  <si>
    <t>Skin classification: 
1A, 1B, 1C =Corrosive
2=Irritative</t>
  </si>
  <si>
    <t>Eye classification:
1=Damage
2=Irritative</t>
  </si>
  <si>
    <t>Sensitisation Classification 
Skin</t>
  </si>
  <si>
    <t>Sensitisation Classification
Resp</t>
  </si>
  <si>
    <t>Aspiration toxicity</t>
  </si>
  <si>
    <t>STOT SE</t>
  </si>
  <si>
    <t>STOT RE</t>
  </si>
  <si>
    <t>Mutagene</t>
  </si>
  <si>
    <t>Reprotoxic</t>
  </si>
  <si>
    <t>Lactation</t>
  </si>
  <si>
    <t>Limit dilution to aspiration toxicity</t>
  </si>
  <si>
    <t>Limit dilution to STOT SE 1</t>
  </si>
  <si>
    <t>Limit dilution to STOT SE 2</t>
  </si>
  <si>
    <t>Limit dilution to STOT SE 3</t>
  </si>
  <si>
    <t>Limit dilution to STOT RE 1</t>
  </si>
  <si>
    <t>Limit dilution to STOT RE 2</t>
  </si>
  <si>
    <t>Limit dilution to carcinogenity</t>
  </si>
  <si>
    <t>Limit dilution to mutagenicity</t>
  </si>
  <si>
    <t>Limit dilution to reprotoxicity</t>
  </si>
  <si>
    <t>Limit dilution to sensitization, skin</t>
  </si>
  <si>
    <t>Limit dilution to sensitization inhalation</t>
  </si>
  <si>
    <t>Limit dilution to no hazard on eye %</t>
  </si>
  <si>
    <t>limit dilution to no hazard on skin %</t>
  </si>
  <si>
    <t>Limit dilution to Eye Irrit 2 hazard only</t>
  </si>
  <si>
    <t>Limit dilution to Skin Irrit 2 hazard only</t>
  </si>
  <si>
    <t>Environmental limit mg/l
PNEC</t>
  </si>
  <si>
    <t>Environmental classification
Acute</t>
  </si>
  <si>
    <t>Environmental classification
Chronic</t>
  </si>
  <si>
    <t>PBT or vPvB
biodegradation percentage/days</t>
  </si>
  <si>
    <t>112-34-5</t>
  </si>
  <si>
    <t>2-(2-butoxyethoxy)ethanol</t>
  </si>
  <si>
    <t>203-961-6</t>
  </si>
  <si>
    <t>1</t>
  </si>
  <si>
    <t>85/28days</t>
  </si>
  <si>
    <t>111-42-2</t>
  </si>
  <si>
    <t>2,2'-Iminodiethanol</t>
  </si>
  <si>
    <t>CLP 0,  harmoniziált + környezeti a regisztráló által</t>
  </si>
  <si>
    <t>120-93-4</t>
  </si>
  <si>
    <t>2-imidazolidone</t>
  </si>
  <si>
    <t>100/28days</t>
  </si>
  <si>
    <t>regisztráló</t>
  </si>
  <si>
    <t>2682-20-4</t>
  </si>
  <si>
    <t>220-239-6</t>
  </si>
  <si>
    <t>no limit</t>
  </si>
  <si>
    <t>1B</t>
  </si>
  <si>
    <t>1A</t>
  </si>
  <si>
    <t>no data</t>
  </si>
  <si>
    <t>107-41-5</t>
  </si>
  <si>
    <t>2-methylpentane-2,4-diol</t>
  </si>
  <si>
    <t>203-489-0</t>
  </si>
  <si>
    <t>0,429</t>
  </si>
  <si>
    <t>81/28days</t>
  </si>
  <si>
    <t>regisztráció</t>
  </si>
  <si>
    <t>122-99-6</t>
  </si>
  <si>
    <t>2-Phenoxyethanol</t>
  </si>
  <si>
    <t>8,07</t>
  </si>
  <si>
    <t>&gt;90/15days</t>
  </si>
  <si>
    <t>CLP 0 harmonizált</t>
  </si>
  <si>
    <t>866889-72-7</t>
  </si>
  <si>
    <t>3-C12-14-(even num-bered)-alkylamido-N,N-dimethylpropan-1-amino oxide</t>
  </si>
  <si>
    <t>0,352</t>
  </si>
  <si>
    <t>64-19-7</t>
  </si>
  <si>
    <t>Flam. Liq. 3</t>
  </si>
  <si>
    <t>78330-21-9</t>
  </si>
  <si>
    <t>294</t>
  </si>
  <si>
    <t>95/28days</t>
  </si>
  <si>
    <t>102782-92-3</t>
  </si>
  <si>
    <t>bejelentés, legszigorúbb</t>
  </si>
  <si>
    <t>9000-90-2</t>
  </si>
  <si>
    <t>0,06</t>
  </si>
  <si>
    <t>regisztráció és CLP 0.</t>
  </si>
  <si>
    <t>2634-33-5</t>
  </si>
  <si>
    <t>139-07-1</t>
  </si>
  <si>
    <t>Benzododecinium chloride</t>
  </si>
  <si>
    <t>90%/28days</t>
  </si>
  <si>
    <t>bejelentés</t>
  </si>
  <si>
    <t>10039-54-0</t>
  </si>
  <si>
    <t>0.008</t>
  </si>
  <si>
    <t>CLP 1 és regisztráció kiegészítése Aqu. Chron. 3</t>
  </si>
  <si>
    <t>141-32-2</t>
  </si>
  <si>
    <t>Butyl acrylate</t>
  </si>
  <si>
    <t>80-90/28days</t>
  </si>
  <si>
    <t>CLP 0 regisztráció az Aqu Chron. 3 és STOT</t>
  </si>
  <si>
    <t>68187-77-9</t>
  </si>
  <si>
    <t>Castor oil Sulphate amonium salt</t>
  </si>
  <si>
    <t>93685-51-9</t>
  </si>
  <si>
    <t>Castor oil. Acetylated, sulfated, sodium salt</t>
  </si>
  <si>
    <t>62/28days</t>
  </si>
  <si>
    <t>9012-54-8</t>
  </si>
  <si>
    <t>Cellulase</t>
  </si>
  <si>
    <t>232-734-4</t>
  </si>
  <si>
    <t>CLP0</t>
  </si>
  <si>
    <t>55965-84-9</t>
  </si>
  <si>
    <t>CIT/MIT</t>
  </si>
  <si>
    <t>60%/28days</t>
  </si>
  <si>
    <t>77-92-9</t>
  </si>
  <si>
    <t>97%/28days</t>
  </si>
  <si>
    <t>111-46-6</t>
  </si>
  <si>
    <t>10</t>
  </si>
  <si>
    <t>70-80/28days</t>
  </si>
  <si>
    <t>7775-27-1</t>
  </si>
  <si>
    <t>3586-55-8</t>
  </si>
  <si>
    <t>50-00-0</t>
  </si>
  <si>
    <t>formaldehyde</t>
  </si>
  <si>
    <t>7722-84-1</t>
  </si>
  <si>
    <t>not relevant</t>
  </si>
  <si>
    <t>ATP00</t>
  </si>
  <si>
    <t>69011-36-5</t>
  </si>
  <si>
    <t>Isotridecanol ethoxylated</t>
  </si>
  <si>
    <t>75-82/28days</t>
  </si>
  <si>
    <t>80498-15-3</t>
  </si>
  <si>
    <t>Laccase</t>
  </si>
  <si>
    <t>80-62-6</t>
  </si>
  <si>
    <t>Methyl metacrylate</t>
  </si>
  <si>
    <t>Flam. Liq. 2</t>
  </si>
  <si>
    <t>94/14days</t>
  </si>
  <si>
    <t>68082-29-1</t>
  </si>
  <si>
    <t>7664-38-2</t>
  </si>
  <si>
    <t>231-633-2</t>
  </si>
  <si>
    <t>231-760-3</t>
  </si>
  <si>
    <t>0.0389</t>
  </si>
  <si>
    <t>1C</t>
  </si>
  <si>
    <t>7631-86-9</t>
  </si>
  <si>
    <t>231-545-4</t>
  </si>
  <si>
    <t>75718-16-0</t>
  </si>
  <si>
    <t>497-19-8</t>
  </si>
  <si>
    <t>207-838-8</t>
  </si>
  <si>
    <t>CLP00</t>
  </si>
  <si>
    <t>7647-14-5</t>
  </si>
  <si>
    <t>1310-73-2</t>
  </si>
  <si>
    <t>CLP regisztrációval egyező 5%-nál vált a Skin Corr. 1A 1B-re</t>
  </si>
  <si>
    <t>7681-52-9</t>
  </si>
  <si>
    <t>31-668-3</t>
  </si>
  <si>
    <t>EUH031</t>
  </si>
  <si>
    <t>15630-89-4</t>
  </si>
  <si>
    <t>7757-82-6</t>
  </si>
  <si>
    <t>7664-93-9</t>
  </si>
  <si>
    <t>0,05</t>
  </si>
  <si>
    <t>CLP00 Érdekes, hogy a regisztráció sem adja hozzáa a fémkorróziót</t>
  </si>
  <si>
    <t>13463-67-7</t>
  </si>
  <si>
    <t>Titanium dioxide</t>
  </si>
  <si>
    <t>110-64-5</t>
  </si>
  <si>
    <t>203-787-0</t>
  </si>
  <si>
    <t>868-77-9</t>
  </si>
  <si>
    <t>2-Hydroxyethyl methacrylate</t>
  </si>
  <si>
    <t>212-782-2</t>
  </si>
  <si>
    <t>CLP00 a regisztrációban elhagyják a Skin Irrit. 2-t, de én beírtam</t>
  </si>
  <si>
    <t>27813-02-1</t>
  </si>
  <si>
    <t>248-666-3</t>
  </si>
  <si>
    <t>39670-09-2</t>
  </si>
  <si>
    <t>254-588-0</t>
  </si>
  <si>
    <t>a regisztrációban nem veszélyesnek osztályozták, én is. De a bejelentésekben sok van a szokásos Skin Irrit, Skin Sens. Osztályozásokból, melyek valószínűbbek</t>
  </si>
  <si>
    <t>7328-22-5</t>
  </si>
  <si>
    <t>230-813-8</t>
  </si>
  <si>
    <t>a regisztrációban nem veszélyesnek osztályozták, én is. De a bejelentésekben sok van Skin Irrit, Eye Irrit Osztályozásokból, melyek valószínűbbek</t>
  </si>
  <si>
    <t>2495-37-6</t>
  </si>
  <si>
    <t>Benzyl methacrylate</t>
  </si>
  <si>
    <t>219-674-4</t>
  </si>
  <si>
    <t>van harmonizált osztályozása, az szigorúbb, de a regisztrló a tényadatok alapján enyhítette. Ami a vicces, hogy az anyag nem szerepel a CLP rendelet VI. mellékletében??? Mindenesetre a szigorúbbat írtam be.</t>
  </si>
  <si>
    <t>101-43-9</t>
  </si>
  <si>
    <t>Cyclohexyl methacrylate</t>
  </si>
  <si>
    <t>202-943-5</t>
  </si>
  <si>
    <t>a regisztráció alapján. A bejelentésekben bejönnek a Skin és Eye Irrit is és STOT SE3</t>
  </si>
  <si>
    <t>688-84-6</t>
  </si>
  <si>
    <t>2-Ethylhexyl methacrylate</t>
  </si>
  <si>
    <t>211-708-6</t>
  </si>
  <si>
    <t>A regisztrációban azt írják, hogy van harmonizált, de nem találtam (a bejelentésekben sem!). A megadott a regisztrációban a nemzeti hatóságnak átadott - legjobb - osztályozás</t>
  </si>
  <si>
    <t>106-91-2</t>
  </si>
  <si>
    <t>2,3-Epoxypropyl methacrylate 
(Glycidyl methacrylate)</t>
  </si>
  <si>
    <t>7534-94-3</t>
  </si>
  <si>
    <t>231-403-1</t>
  </si>
  <si>
    <t>90551-76-1</t>
  </si>
  <si>
    <t>292-094-7</t>
  </si>
  <si>
    <t>2495-25-2</t>
  </si>
  <si>
    <t>Tridecyl methacrylate</t>
  </si>
  <si>
    <t>219-671-8</t>
  </si>
  <si>
    <t>1189-08-8</t>
  </si>
  <si>
    <t>214-711-0</t>
  </si>
  <si>
    <t>regisztráció alapján sok Skin és Eye Irrit. A bejelentésekben</t>
  </si>
  <si>
    <t>72869-86-4</t>
  </si>
  <si>
    <t>276-957-5</t>
  </si>
  <si>
    <t>25852-47-5</t>
  </si>
  <si>
    <t>nincs regisztráció, az egyik csapat nem veszélyesnek adta meg a bejelentésben, a másik a megadottat preferálta.</t>
  </si>
  <si>
    <t>109-16-0</t>
  </si>
  <si>
    <t>203-652-6</t>
  </si>
  <si>
    <t>3290-92-4</t>
  </si>
  <si>
    <t>221-950-4</t>
  </si>
  <si>
    <t>regisztráció alapján. Megy az ECHA által kért további vizsgálatsor. Sok Skin és Eye Irrit és Sens. A bejelentésekben</t>
  </si>
  <si>
    <t>17832-28-9</t>
  </si>
  <si>
    <t>241-793-5</t>
  </si>
  <si>
    <t>regisztráció. Van Eye Irrit sok a bejelentésekben</t>
  </si>
  <si>
    <t>15484-80-7</t>
  </si>
  <si>
    <t>239-510-5</t>
  </si>
  <si>
    <t>Itaconic anhydride</t>
  </si>
  <si>
    <t>218-518-2</t>
  </si>
  <si>
    <t>108-31-6</t>
  </si>
  <si>
    <t>203-571-6</t>
  </si>
  <si>
    <t>EUH071</t>
  </si>
  <si>
    <t>regisztráció CLP02, és még 2014 végén beadtak egy harmonizált változtatást. Figyelem STOT RE kétféle végpont, kétféle osztályozás, amit nem tudok jelezni</t>
  </si>
  <si>
    <t>39420-45-6</t>
  </si>
  <si>
    <t>131-11-3</t>
  </si>
  <si>
    <t>205-011-6</t>
  </si>
  <si>
    <t>84-66-2</t>
  </si>
  <si>
    <t>201-550-6</t>
  </si>
  <si>
    <t>regisztráció, de az ECHA további vizsgálatokat kért</t>
  </si>
  <si>
    <t>605-45-8</t>
  </si>
  <si>
    <t>210-086-3</t>
  </si>
  <si>
    <t>131-16-8</t>
  </si>
  <si>
    <t>205-015-8</t>
  </si>
  <si>
    <t>84-69-5</t>
  </si>
  <si>
    <t>201-553-2</t>
  </si>
  <si>
    <t>regisztráció. A reprotoxikus hatás specifikus limitjét a CLP01-ből javasolja az ECHA eltávolítani. A regisztráló már megtette.</t>
  </si>
  <si>
    <t>84-74-2</t>
  </si>
  <si>
    <t>201-557-4</t>
  </si>
  <si>
    <t>CLP01 de a regisztráicó hozzáadta a Chronic 2-t</t>
  </si>
  <si>
    <t>85-68-7</t>
  </si>
  <si>
    <t>201-622-7</t>
  </si>
  <si>
    <t>a regisztrációban elhagyták a CLP00-ból az Aquatic Acute 1-et. Visszatettem.</t>
  </si>
  <si>
    <t>605-50-5</t>
  </si>
  <si>
    <t>210-088-4</t>
  </si>
  <si>
    <t>a regisztrációban hozzáadáták a Skin Sens. 1-et és a Aquatic Acute 1-et, de a Reepr. 2-1B-ből 1-t csináltak</t>
  </si>
  <si>
    <t>776297-69-9</t>
  </si>
  <si>
    <t>131-18-0</t>
  </si>
  <si>
    <t>84777-06-0</t>
  </si>
  <si>
    <t>84-75-3</t>
  </si>
  <si>
    <t>201-559-5</t>
  </si>
  <si>
    <t>ATP05</t>
  </si>
  <si>
    <t>68515-50-4</t>
  </si>
  <si>
    <t>271-093-5</t>
  </si>
  <si>
    <t>bejelentés ECHA vélemény</t>
  </si>
  <si>
    <t>71888-89-6</t>
  </si>
  <si>
    <t>117-81-7</t>
  </si>
  <si>
    <t>117-84-0</t>
  </si>
  <si>
    <t>28553-12-0</t>
  </si>
  <si>
    <t>68515-42-4</t>
  </si>
  <si>
    <t>53306-54-0</t>
  </si>
  <si>
    <t>26761-40-0</t>
  </si>
  <si>
    <t>68515-49-1</t>
  </si>
  <si>
    <t>85507-79-5</t>
  </si>
  <si>
    <t>3648-20-2</t>
  </si>
  <si>
    <t>27253-26-5</t>
  </si>
  <si>
    <t>68515-47-9</t>
  </si>
  <si>
    <t>512-56-1</t>
  </si>
  <si>
    <t>trimethyl phosphate</t>
  </si>
  <si>
    <t>208-144-8</t>
  </si>
  <si>
    <t>78-40-0</t>
  </si>
  <si>
    <t>triethyl phosphate</t>
  </si>
  <si>
    <t>201-114-5</t>
  </si>
  <si>
    <t>513-02-0</t>
  </si>
  <si>
    <t>triisopropyl phosphate</t>
  </si>
  <si>
    <t>208-150-0</t>
  </si>
  <si>
    <t>513-08-6</t>
  </si>
  <si>
    <t>tripropyl phosphate</t>
  </si>
  <si>
    <t>208-151-6</t>
  </si>
  <si>
    <t>126-71-6</t>
  </si>
  <si>
    <t>Triisobutyl phosphate</t>
  </si>
  <si>
    <t>204-798-3</t>
  </si>
  <si>
    <t>126-73-8</t>
  </si>
  <si>
    <t>tributyl phosphate</t>
  </si>
  <si>
    <t>204-800-2</t>
  </si>
  <si>
    <t>2528-38-3</t>
  </si>
  <si>
    <t>219-773-2</t>
  </si>
  <si>
    <t>2528-39-4</t>
  </si>
  <si>
    <t>Trihexyl phosphate</t>
  </si>
  <si>
    <t>219-774-8</t>
  </si>
  <si>
    <t>78-42-2</t>
  </si>
  <si>
    <t>tris(2-ethylhexyl) phosphate</t>
  </si>
  <si>
    <t>201-116-6</t>
  </si>
  <si>
    <t>4200-55-9</t>
  </si>
  <si>
    <t>tridecyl phosphate</t>
  </si>
  <si>
    <t>224-099-7</t>
  </si>
  <si>
    <t>51363-64-5</t>
  </si>
  <si>
    <t>diisodecyl phenyl phosphate</t>
  </si>
  <si>
    <t>257-153-3</t>
  </si>
  <si>
    <t>16368-97-1</t>
  </si>
  <si>
    <t>bis(2-ethylhexyl) phenyl phosphate</t>
  </si>
  <si>
    <t>240-424-5</t>
  </si>
  <si>
    <t>27460-02-2</t>
  </si>
  <si>
    <t>dodecyldiphenyl phosphate</t>
  </si>
  <si>
    <t>431-760-5</t>
  </si>
  <si>
    <t>Isodecyl diphenyl phosphate</t>
  </si>
  <si>
    <t>249-828-6</t>
  </si>
  <si>
    <t>1241-94-7</t>
  </si>
  <si>
    <t>2-ethylhexyl diphenyl phosphate</t>
  </si>
  <si>
    <t>214-987-2</t>
  </si>
  <si>
    <t>60763-39-5</t>
  </si>
  <si>
    <t>isopropyl diphenyl phosphate</t>
  </si>
  <si>
    <t>262-411-3</t>
  </si>
  <si>
    <t>26569-53-9</t>
  </si>
  <si>
    <t>tris(nonylphenyl) phosphate</t>
  </si>
  <si>
    <t>247-812-3</t>
  </si>
  <si>
    <t>56803-37-3</t>
  </si>
  <si>
    <t>260-391-0</t>
  </si>
  <si>
    <t>65652-41-7</t>
  </si>
  <si>
    <t>265-859-8</t>
  </si>
  <si>
    <t>68937-40-6</t>
  </si>
  <si>
    <t>Phenol, isobutylenated, phosphate (3:1)</t>
  </si>
  <si>
    <t>273-065-8</t>
  </si>
  <si>
    <t>regisztráció. A trifenil-foszfát tartalmat a keverékben figyelembe kell venni: ha 25% felett van, Acute 1 és Chronic 1 az osztályozás</t>
  </si>
  <si>
    <t>68937-41-7</t>
  </si>
  <si>
    <t>Phenol, isopropylated, phosphate (3:1)</t>
  </si>
  <si>
    <t>273-066-3</t>
  </si>
  <si>
    <t>regisztráció. Ha a trifenil-foszfát tartalom az anyagba, vagy az ebből származókeverékben 5% felett van, Chronic 2-be osztályozandó!!</t>
  </si>
  <si>
    <t>28108-99-8</t>
  </si>
  <si>
    <t>248-848-2</t>
  </si>
  <si>
    <t>5945-33-5</t>
  </si>
  <si>
    <t>425-220-8</t>
  </si>
  <si>
    <t>25155-23-1</t>
  </si>
  <si>
    <t>trixylyl phosphate</t>
  </si>
  <si>
    <t>246-677-8</t>
  </si>
  <si>
    <t>78-32-0</t>
  </si>
  <si>
    <t>201-105-6</t>
  </si>
  <si>
    <t>78-30-8</t>
  </si>
  <si>
    <t>201-103-5</t>
  </si>
  <si>
    <t>1330-78-5</t>
  </si>
  <si>
    <t>tris(methylphenyl) phosphate</t>
  </si>
  <si>
    <t>215-548-8</t>
  </si>
  <si>
    <t>563-04-2</t>
  </si>
  <si>
    <t>209-241-8</t>
  </si>
  <si>
    <t>26444-49-5</t>
  </si>
  <si>
    <t>247-693-8</t>
  </si>
  <si>
    <t>57583-54-7</t>
  </si>
  <si>
    <t>tetraphenyl m-phenylene bis(phosphate)</t>
  </si>
  <si>
    <t>260-830-6</t>
  </si>
  <si>
    <t>115-86-6</t>
  </si>
  <si>
    <t>triphenyl phosphate</t>
  </si>
  <si>
    <t>204-112-2</t>
  </si>
  <si>
    <t>regisztrációban csak Chronic 2, de a bejelentésekben szinte csak Chronic 1 van, nagyon sok, ezt választottam</t>
  </si>
  <si>
    <t>700-393-5</t>
  </si>
  <si>
    <t>115-96-8</t>
  </si>
  <si>
    <t>tris(2-chloroethyl) phosphate</t>
  </si>
  <si>
    <t>204-118-5</t>
  </si>
  <si>
    <t>13674-84-5</t>
  </si>
  <si>
    <t>tris(2-chloro-1-methylethyl) phosphate</t>
  </si>
  <si>
    <t>237-158-7</t>
  </si>
  <si>
    <t>13674-87-8</t>
  </si>
  <si>
    <t>tris[2-chloro-1-(chloromethyl)ethyl] phosphate</t>
  </si>
  <si>
    <t>237-159-2</t>
  </si>
  <si>
    <t>38051-10-4</t>
  </si>
  <si>
    <t>2,2-bis(chloromethyl)trimethylene bis(bis(2-chloroethyl)phosphate)</t>
  </si>
  <si>
    <t>253-760-2</t>
  </si>
  <si>
    <t>2781-11-5</t>
  </si>
  <si>
    <t>220-482-8</t>
  </si>
  <si>
    <t>Phosphoric acid, triethyl ester, polymer with oxirane and phosphorus oxide (P2O5)</t>
  </si>
  <si>
    <t>606-033-2</t>
  </si>
  <si>
    <t>78-51-3</t>
  </si>
  <si>
    <t>Tris/2-butoxyethyl)phophate</t>
  </si>
  <si>
    <t>201-122-9</t>
  </si>
  <si>
    <t>71-48-7</t>
  </si>
  <si>
    <t>1560-69-6</t>
  </si>
  <si>
    <t>-</t>
  </si>
  <si>
    <t>136-52-7</t>
  </si>
  <si>
    <t>205-250-6</t>
  </si>
  <si>
    <t>27253-31-2</t>
  </si>
  <si>
    <t>13586-84-0</t>
  </si>
  <si>
    <t>61789-51-3</t>
  </si>
  <si>
    <t>68956-82-1</t>
  </si>
  <si>
    <t>68409-81-4</t>
  </si>
  <si>
    <t>1336-21-6</t>
  </si>
  <si>
    <t>1330-20-7</t>
  </si>
  <si>
    <t>215-535-7</t>
  </si>
  <si>
    <t>0,327</t>
  </si>
  <si>
    <t>111-76-2</t>
  </si>
  <si>
    <t>96-29-7</t>
  </si>
  <si>
    <t>100-41-4</t>
  </si>
  <si>
    <t>22464-99-9</t>
  </si>
  <si>
    <t>7758-09-0</t>
  </si>
  <si>
    <t>231-832-4</t>
  </si>
  <si>
    <t>7632-00-0</t>
  </si>
  <si>
    <t>231-555-9</t>
  </si>
  <si>
    <t>Toluol</t>
  </si>
  <si>
    <t>203-625-9</t>
  </si>
  <si>
    <t>110-54-3</t>
  </si>
  <si>
    <t>203-777-6</t>
  </si>
  <si>
    <t>204-469-4</t>
  </si>
  <si>
    <t>55406-53-6</t>
  </si>
  <si>
    <t>259-627-5</t>
  </si>
  <si>
    <t>ATP 6</t>
  </si>
  <si>
    <t>5395-50-6</t>
  </si>
  <si>
    <t>226-408-0</t>
  </si>
  <si>
    <t>Biotech adatlapja</t>
  </si>
  <si>
    <t>107-21-1</t>
  </si>
  <si>
    <t>Ethane-1,2-diol</t>
  </si>
  <si>
    <t>203-473-3</t>
  </si>
  <si>
    <t>109-86-4</t>
  </si>
  <si>
    <t>2-Methoxyethanol</t>
  </si>
  <si>
    <t>203-713-7</t>
  </si>
  <si>
    <t>110-80-5</t>
  </si>
  <si>
    <t>2-Ethoxyethanol</t>
  </si>
  <si>
    <t>203-804-1</t>
  </si>
  <si>
    <t>2-Butoxyethanol</t>
  </si>
  <si>
    <t>203-905-0</t>
  </si>
  <si>
    <t>4439-24-1</t>
  </si>
  <si>
    <t>224-658-5</t>
  </si>
  <si>
    <t>203-872-2</t>
  </si>
  <si>
    <t>111-77-3</t>
  </si>
  <si>
    <t>2-(2-methoxyethoxy)ethanol</t>
  </si>
  <si>
    <t>203-906-6</t>
  </si>
  <si>
    <t>111-90-0</t>
  </si>
  <si>
    <t>2-(2-ethoxyethoxy)ethanol</t>
  </si>
  <si>
    <t>203-919-7</t>
  </si>
  <si>
    <t>110-71-4</t>
  </si>
  <si>
    <t>1,2-Dimethoxyethane</t>
  </si>
  <si>
    <t>203-794-9</t>
  </si>
  <si>
    <t>629-14-1</t>
  </si>
  <si>
    <t>1,2-diethoxyethane</t>
  </si>
  <si>
    <t>211-076-1</t>
  </si>
  <si>
    <t>112-48-1</t>
  </si>
  <si>
    <t>1,2-Dibutoxyethane</t>
  </si>
  <si>
    <t>203-976-8</t>
  </si>
  <si>
    <t>112-36-7</t>
  </si>
  <si>
    <t>bis(2-ethoxyethyl) ether</t>
  </si>
  <si>
    <t>203-963-7</t>
  </si>
  <si>
    <t>112-73-2</t>
  </si>
  <si>
    <t>bis(2-butoxyethyl) ether</t>
  </si>
  <si>
    <t>204-001-9</t>
  </si>
  <si>
    <t>57-55-6</t>
  </si>
  <si>
    <t>Propane-1,2-diol</t>
  </si>
  <si>
    <t>107-98-2</t>
  </si>
  <si>
    <t>203-539-1</t>
  </si>
  <si>
    <t>1589-47-5</t>
  </si>
  <si>
    <t>216-455-5</t>
  </si>
  <si>
    <t>5131-66-8</t>
  </si>
  <si>
    <t>1-butoxypropan-2-ol</t>
  </si>
  <si>
    <t>225-878-4</t>
  </si>
  <si>
    <t>1426148-68-6</t>
  </si>
  <si>
    <t>800-182-9</t>
  </si>
  <si>
    <t>160901-19-9</t>
  </si>
  <si>
    <t>500-457-0</t>
  </si>
  <si>
    <t>68439-50-9</t>
  </si>
  <si>
    <t>500-213-3</t>
  </si>
  <si>
    <t>500-236-9</t>
  </si>
  <si>
    <t>9002-92-0</t>
  </si>
  <si>
    <t>500-002-6</t>
  </si>
  <si>
    <t>27306-79-2</t>
  </si>
  <si>
    <t>500-059-7</t>
  </si>
  <si>
    <t>500-241-6</t>
  </si>
  <si>
    <t>52609-19-5</t>
  </si>
  <si>
    <t>500-116-6</t>
  </si>
  <si>
    <t>9016-87-9</t>
  </si>
  <si>
    <t>200-659-6</t>
  </si>
  <si>
    <t>20,9</t>
  </si>
  <si>
    <t>64-17-5</t>
  </si>
  <si>
    <t>200-578-6</t>
  </si>
  <si>
    <t>0,96</t>
  </si>
  <si>
    <t>67-63-0</t>
  </si>
  <si>
    <t>propan-2-ol</t>
  </si>
  <si>
    <t>200-661-7</t>
  </si>
  <si>
    <t>140,9</t>
  </si>
  <si>
    <t>CLP00 a regisiztrációval egyező</t>
  </si>
  <si>
    <t>71-23-8</t>
  </si>
  <si>
    <t>propan-1-ol</t>
  </si>
  <si>
    <t>200-746-9</t>
  </si>
  <si>
    <t>75-65-0</t>
  </si>
  <si>
    <t>200-889-7</t>
  </si>
  <si>
    <t>201-148-0</t>
  </si>
  <si>
    <t>0,4</t>
  </si>
  <si>
    <t>bután-2-ol</t>
  </si>
  <si>
    <t>201-158-5</t>
  </si>
  <si>
    <t>47,1</t>
  </si>
  <si>
    <t>71-36-3</t>
  </si>
  <si>
    <t>bután-1-ol</t>
  </si>
  <si>
    <t>200-751-6</t>
  </si>
  <si>
    <t>0,082</t>
  </si>
  <si>
    <t>71-41-0</t>
  </si>
  <si>
    <t>pentan-1-ol</t>
  </si>
  <si>
    <t>200-752-1</t>
  </si>
  <si>
    <t>0,26</t>
  </si>
  <si>
    <t>94624-12-1</t>
  </si>
  <si>
    <t>Pentanol, branched and linear</t>
  </si>
  <si>
    <t>305-536-1</t>
  </si>
  <si>
    <t>0,12</t>
  </si>
  <si>
    <t>137-32-6</t>
  </si>
  <si>
    <t>205-289-9</t>
  </si>
  <si>
    <t>123-51-3</t>
  </si>
  <si>
    <t>204-633-5</t>
  </si>
  <si>
    <t>200-753-7</t>
  </si>
  <si>
    <t>1,9</t>
  </si>
  <si>
    <t>CLP00és Chronic a regisztrációból</t>
  </si>
  <si>
    <t>95-47-6</t>
  </si>
  <si>
    <t>202-422-2</t>
  </si>
  <si>
    <t>0,25</t>
  </si>
  <si>
    <t>106-42-3</t>
  </si>
  <si>
    <t>203-396-5</t>
  </si>
  <si>
    <t>793-24-8</t>
  </si>
  <si>
    <t>212-344-0</t>
  </si>
  <si>
    <t>0,00037</t>
  </si>
  <si>
    <t>95-33-0</t>
  </si>
  <si>
    <t>202-411-2</t>
  </si>
  <si>
    <t>61790-51-0</t>
  </si>
  <si>
    <t>263-144-5</t>
  </si>
  <si>
    <t>120-78-5</t>
  </si>
  <si>
    <t>204-424-9</t>
  </si>
  <si>
    <t>1314-13-2</t>
  </si>
  <si>
    <t>215-222-5</t>
  </si>
  <si>
    <t>0,000206</t>
  </si>
  <si>
    <t>7704-34-9</t>
  </si>
  <si>
    <t>231-722-6</t>
  </si>
  <si>
    <t>100-42-5</t>
  </si>
  <si>
    <t>202-851-5</t>
  </si>
  <si>
    <t>71010-88-3</t>
  </si>
  <si>
    <t>232-475-7</t>
  </si>
  <si>
    <t>1309-48-4</t>
  </si>
  <si>
    <t>215-171-9</t>
  </si>
  <si>
    <t>101-72-4</t>
  </si>
  <si>
    <t>202-969-7</t>
  </si>
  <si>
    <t>96-45-7</t>
  </si>
  <si>
    <t>202-506-9</t>
  </si>
  <si>
    <t>53988-10-6</t>
  </si>
  <si>
    <t>258-904-8</t>
  </si>
  <si>
    <t>137-26-8</t>
  </si>
  <si>
    <t>111-57-9</t>
  </si>
  <si>
    <t>110-82-7</t>
  </si>
  <si>
    <t>203-806-2</t>
  </si>
  <si>
    <t>CLP00 képest - amit megadatam, a regisztrációban elhagyták az Aquatic Chronic 1-et</t>
  </si>
  <si>
    <t>205-500-4</t>
  </si>
  <si>
    <t>CLP00 de a regisztrációban az adatok alapján elhagyják az Eye Irrit. 2-t</t>
  </si>
  <si>
    <t>1025-15-6</t>
  </si>
  <si>
    <t>213-834-7</t>
  </si>
  <si>
    <t>7575-23-7</t>
  </si>
  <si>
    <t>231-472-8</t>
  </si>
  <si>
    <t>121-69-7</t>
  </si>
  <si>
    <t>204-493-5</t>
  </si>
  <si>
    <t>CLP00 a regisztrációval megegyezően.</t>
  </si>
  <si>
    <t>64742-48-9</t>
  </si>
  <si>
    <t>265-150-3</t>
  </si>
  <si>
    <t>regisztráció Figyelem: a benzol, toluol, hexántartalomtól függően további végpontokon lehet veszélyes, lásd a külön táblázat a táblázatok végén: "illék.szénhidr. Osztályzása"</t>
  </si>
  <si>
    <t>27668-52-6</t>
  </si>
  <si>
    <t>248-595-8</t>
  </si>
  <si>
    <t>bejelentés, szigorúbb</t>
  </si>
  <si>
    <t>http://www.cdpr.ca.gov/docs/risk/toxsums/pdfs/6006.pdf</t>
  </si>
  <si>
    <t>7761-88-8</t>
  </si>
  <si>
    <t>231-853-9</t>
  </si>
  <si>
    <t>Ox. Sol. 2 Met. Corr. 1.</t>
  </si>
  <si>
    <t>CLP00, plusz a regisztrációból a Met. Corr. És az M faktorok</t>
  </si>
  <si>
    <t>7783-90-6</t>
  </si>
  <si>
    <t>232-033-3</t>
  </si>
  <si>
    <t>104-54-1 </t>
  </si>
  <si>
    <t>203-212-3</t>
  </si>
  <si>
    <t>140-10-3</t>
  </si>
  <si>
    <t>205-398-1</t>
  </si>
  <si>
    <t>50984-52-6</t>
  </si>
  <si>
    <t>256-891-3</t>
  </si>
  <si>
    <t>sem a regisztrációban, sem a bejelenetések többségében nem tartják veszélyesnek</t>
  </si>
  <si>
    <t>104-55-2</t>
  </si>
  <si>
    <t>203-213-9</t>
  </si>
  <si>
    <t>regisztráció és bejelentés</t>
  </si>
  <si>
    <t>105-13-5</t>
  </si>
  <si>
    <t>203-273-6</t>
  </si>
  <si>
    <t>regisztráció, de a bejelentésben rengeteg Skin Sens. 1 is van</t>
  </si>
  <si>
    <t>1335-08-6</t>
  </si>
  <si>
    <t>215-618-8</t>
  </si>
  <si>
    <t>10043-35-3</t>
  </si>
  <si>
    <t>233-139-2</t>
  </si>
  <si>
    <t>123-86-4</t>
  </si>
  <si>
    <t>204-658-1</t>
  </si>
  <si>
    <t>CLP00 a regisztrációval egyező</t>
  </si>
  <si>
    <t>110-19-0</t>
  </si>
  <si>
    <t>203-745-1</t>
  </si>
  <si>
    <t>EUH066</t>
  </si>
  <si>
    <t>CLP00 a regisztráció a STOT SE 3-at teszi hozzá</t>
  </si>
  <si>
    <t>540-88-5</t>
  </si>
  <si>
    <t>208-760-7</t>
  </si>
  <si>
    <t>618-498-9</t>
  </si>
  <si>
    <t>EUH203</t>
  </si>
  <si>
    <t>101-68-8</t>
  </si>
  <si>
    <t>4,4'-methylenediphenyl diisocyanate</t>
  </si>
  <si>
    <t>202-966-0</t>
  </si>
  <si>
    <t>2536-05-2</t>
  </si>
  <si>
    <t>2,2'-methylenediphenyl diisocyanate</t>
  </si>
  <si>
    <t>219-799-4</t>
  </si>
  <si>
    <t>5873-54-1</t>
  </si>
  <si>
    <t>227-534-9</t>
  </si>
  <si>
    <t>21132-81-0</t>
  </si>
  <si>
    <t>2,6-bis(o-isocyanatobenzyl)phenyl isocyanate</t>
  </si>
  <si>
    <t>244-233-8</t>
  </si>
  <si>
    <t>26447-40-5</t>
  </si>
  <si>
    <t>methylenediphenyl diisocyanate</t>
  </si>
  <si>
    <t>247-714-0</t>
  </si>
  <si>
    <t>85392-14-9</t>
  </si>
  <si>
    <t>2,2'-methylenebis[6-(o-isocyanatobenzyl)phenyl] diisocyanate</t>
  </si>
  <si>
    <t>286-872-5</t>
  </si>
  <si>
    <t>85423-11-6</t>
  </si>
  <si>
    <t>2,6-bis[2-isocyanato-3-[(2-isocyanatophenyl)methyl]benzyl]phenyl isocyanate</t>
  </si>
  <si>
    <t>287-215-5</t>
  </si>
  <si>
    <t>25686-28-6</t>
  </si>
  <si>
    <t>4,4'-Methylenediphenyl diisocyanate, oligomers</t>
  </si>
  <si>
    <t>500-040-3</t>
  </si>
  <si>
    <t>32055-14-4</t>
  </si>
  <si>
    <t>500-079-6</t>
  </si>
  <si>
    <t>109331-54-6</t>
  </si>
  <si>
    <t>500-297-1</t>
  </si>
  <si>
    <t>39310-05-9</t>
  </si>
  <si>
    <t>Benzene, 1,1'-methylenebis[isocyanato-, homopolymer</t>
  </si>
  <si>
    <t>609-645-8</t>
  </si>
  <si>
    <t>4,4'-Methylenediphenyl diisocyanate, oligomeric reaction products with 2,4'-diisocyanato-diphenylmethane, 2,2'-methylenediphenyl diisocyanate and α-hydro-ω-hydroxypoly [oxy(methyl-1,2-ethanediyl)]</t>
  </si>
  <si>
    <t>500-410-4</t>
  </si>
  <si>
    <t>7439-97-6</t>
  </si>
  <si>
    <t>231-106-7</t>
  </si>
  <si>
    <t>0.0000574</t>
  </si>
  <si>
    <t>74-82-8</t>
  </si>
  <si>
    <t>200-812-7</t>
  </si>
  <si>
    <t>Flam. Gas. 1, Liqu. Gas</t>
  </si>
  <si>
    <t>CLP0 a regisztrációval egyező</t>
  </si>
  <si>
    <t>74-84-0</t>
  </si>
  <si>
    <t>200-814-8</t>
  </si>
  <si>
    <t>74-98-6</t>
  </si>
  <si>
    <t>200-827-9</t>
  </si>
  <si>
    <t>106-97-8</t>
  </si>
  <si>
    <t>203-448-7</t>
  </si>
  <si>
    <t>CLP00 a regisiztrációval egyező FIgyelem: butadién kisebb, mint 0,1%</t>
  </si>
  <si>
    <t>75-28-5</t>
  </si>
  <si>
    <t>200-857-2</t>
  </si>
  <si>
    <t>CLP00 a regisiztrációval egyező Figyelem, butadién kisebb, mint 0,1%</t>
  </si>
  <si>
    <t>200-662-2</t>
  </si>
  <si>
    <t>78-93-3</t>
  </si>
  <si>
    <t>201-159-0</t>
  </si>
  <si>
    <t>108-94-1</t>
  </si>
  <si>
    <t>203-631-1</t>
  </si>
  <si>
    <t>CLP00 a regisztráció a másik két Acute végpontot, bőrirritációt és szemkárosítást adja hozzá</t>
  </si>
  <si>
    <t>91-22-5</t>
  </si>
  <si>
    <t>202-051-6</t>
  </si>
  <si>
    <t>7758-99-8</t>
  </si>
  <si>
    <t>231-847-6</t>
  </si>
  <si>
    <t>7705-08-0</t>
  </si>
  <si>
    <t>231-729-4</t>
  </si>
  <si>
    <t>7720-78-7</t>
  </si>
  <si>
    <t>231-753-5</t>
  </si>
  <si>
    <t>7758-94-3</t>
  </si>
  <si>
    <t>231-843-4</t>
  </si>
  <si>
    <t>7733-02-0</t>
  </si>
  <si>
    <t>231-793-3</t>
  </si>
  <si>
    <t>CLP00 regisztrációval egyező</t>
  </si>
  <si>
    <t>7785-87-7</t>
  </si>
  <si>
    <t>232-089-9</t>
  </si>
  <si>
    <t>7647-01-0</t>
  </si>
  <si>
    <t>231-595-7</t>
  </si>
  <si>
    <t>CLP00-hoz Met. Corr. 1 és SCL-ek</t>
  </si>
  <si>
    <t>7786-81-4</t>
  </si>
  <si>
    <t>232-104-9</t>
  </si>
  <si>
    <t>78-63-7</t>
  </si>
  <si>
    <t>201-128-1</t>
  </si>
  <si>
    <t>Org. Perox.</t>
  </si>
  <si>
    <t>regisztráció de az Ügynökség további vizsgálatokat kért</t>
  </si>
  <si>
    <t>556-67-2</t>
  </si>
  <si>
    <t>209-136-7</t>
  </si>
  <si>
    <t>regisztráció, mely azonos a CLP00-val, kivéve, hogy Chronic 1 a 4 helyett!</t>
  </si>
  <si>
    <t>133-14-2</t>
  </si>
  <si>
    <t>205-094-9</t>
  </si>
  <si>
    <t>5593-70-4</t>
  </si>
  <si>
    <t>227-006-8</t>
  </si>
  <si>
    <t>68308-20-3</t>
  </si>
  <si>
    <t>269-635-0</t>
  </si>
  <si>
    <t>106-99-0</t>
  </si>
  <si>
    <t>203-450-8</t>
  </si>
  <si>
    <t>Flam. Gas 1 Liqu. Gas</t>
  </si>
  <si>
    <t>91-20-3</t>
  </si>
  <si>
    <t>202-049-5</t>
  </si>
  <si>
    <t>Flam. Solid 2</t>
  </si>
  <si>
    <t>231-588-9</t>
  </si>
  <si>
    <t>231-908-7</t>
  </si>
  <si>
    <t>CÉŐ01 regisztrációval egyező</t>
  </si>
  <si>
    <t>144-62-7</t>
  </si>
  <si>
    <t>205-634-3</t>
  </si>
  <si>
    <t>regisztráció kiegészíti Eye Dam. 1-gyel a CLP00-t</t>
  </si>
  <si>
    <t>1305-62-0</t>
  </si>
  <si>
    <t>215-137-3</t>
  </si>
  <si>
    <t>8011-63-0</t>
  </si>
  <si>
    <t>910-853-9</t>
  </si>
  <si>
    <t>regisztráció, CLP00 módosítva a Bizottság véleményével</t>
  </si>
  <si>
    <t>3734-33-6</t>
  </si>
  <si>
    <t>223-095-2</t>
  </si>
  <si>
    <t>bejelentés, vannak akik még szemkárosító hatást is írnak</t>
  </si>
  <si>
    <t>6990-43-8</t>
  </si>
  <si>
    <t>230-257-6</t>
  </si>
  <si>
    <t>16219-75-3</t>
  </si>
  <si>
    <t>240-347-7</t>
  </si>
  <si>
    <t>149-30-4</t>
  </si>
  <si>
    <t>205-736-8</t>
  </si>
  <si>
    <t>CLP00-val egyező regisztráció és Mfektarok 1</t>
  </si>
  <si>
    <t>67701-03-5</t>
  </si>
  <si>
    <t>266-928-5</t>
  </si>
  <si>
    <t>regisztráció, ha laurinsav 60%, akkor Eye Dam. 1</t>
  </si>
  <si>
    <t>101-67-7</t>
  </si>
  <si>
    <t>202-965-5</t>
  </si>
  <si>
    <t>26780-96-1</t>
  </si>
  <si>
    <t>500-051-3</t>
  </si>
  <si>
    <t>23847-08-7</t>
  </si>
  <si>
    <t>245-910-0</t>
  </si>
  <si>
    <t>102-06-7</t>
  </si>
  <si>
    <t>203-002-1</t>
  </si>
  <si>
    <t>CLP00 kiegészítve Eye Dam. 1-gyel a regisztrációból, de megtartva a Skin Irrit. 1-t és a Repr. 2-t, bár ezek nincsenek a regisztrációban</t>
  </si>
  <si>
    <t>14726-36-4</t>
  </si>
  <si>
    <t>238-778-0</t>
  </si>
  <si>
    <t>7697-37-2</t>
  </si>
  <si>
    <t>231-714-2</t>
  </si>
  <si>
    <t>Ox. Liq. 3 Met. Corr. 1</t>
  </si>
  <si>
    <t>CLP00 a regisztráció hozzáadja a fizikaiakat. Figyelem: Skin Corr. 1B 5-20%</t>
  </si>
  <si>
    <t>302-01-2</t>
  </si>
  <si>
    <t>206-114-9</t>
  </si>
  <si>
    <t>CLP  regisztrációval egyező</t>
  </si>
  <si>
    <t>7646-85-7</t>
  </si>
  <si>
    <t>231-592-0</t>
  </si>
  <si>
    <t>7664-39-3</t>
  </si>
  <si>
    <t>231-634-8</t>
  </si>
  <si>
    <t>CLP  regisztrációval egyező 7%-nál vált az 1A 1B-re!!</t>
  </si>
  <si>
    <t>7601-90-3</t>
  </si>
  <si>
    <t>231-512-4</t>
  </si>
  <si>
    <t>Ox. Liq. 1 Met. Corr. 1</t>
  </si>
  <si>
    <t>CLP Ox. Liq és Skin Corr. -je kiegészítve sok új végponttal a regisztrációban</t>
  </si>
  <si>
    <t>10035-10-6</t>
  </si>
  <si>
    <t>233-113-0</t>
  </si>
  <si>
    <t>CLP-hez fémkorrózió, a viizes oldatban csak Skin Corr. 1B plusz sok egyedi limit a regisztrációban. Ott is az intermedier-ben!!</t>
  </si>
  <si>
    <t>64-18-6</t>
  </si>
  <si>
    <t>200-579-1</t>
  </si>
  <si>
    <t>CLP és sok plusz a regisztrációban és egyedi limitek 1A-1B váltás 90%-nál</t>
  </si>
  <si>
    <t>109-89-7</t>
  </si>
  <si>
    <t>203-716-3</t>
  </si>
  <si>
    <t>CLP regisztrációval egyező</t>
  </si>
  <si>
    <t>109-73-9</t>
  </si>
  <si>
    <t>203-699-2</t>
  </si>
  <si>
    <t>CLP de a regisztráció szigorítja a toxicitást</t>
  </si>
  <si>
    <t>142-84-7</t>
  </si>
  <si>
    <t>205-565-9</t>
  </si>
  <si>
    <t>78-90-0</t>
  </si>
  <si>
    <t>201-155-9</t>
  </si>
  <si>
    <t>CLP de a regisztráció hozzáadja az érzékenyítést</t>
  </si>
  <si>
    <t>107-15-3</t>
  </si>
  <si>
    <t>203-468-6</t>
  </si>
  <si>
    <t>ATP002-t figyelembe veszi a regisztráció a sens. 1B váltasztásával és új Tox is.</t>
  </si>
  <si>
    <t>124-09-4</t>
  </si>
  <si>
    <t>204-679-6</t>
  </si>
  <si>
    <t>Kategória</t>
  </si>
  <si>
    <t>Becsült ATE értékek</t>
  </si>
  <si>
    <t>Skin 1A</t>
  </si>
  <si>
    <t>Skin 1B</t>
  </si>
  <si>
    <t>Skin 1C</t>
  </si>
  <si>
    <t>Illékony szénhidrogének osztályozása, szennyezettségüktől függően: ezeket az Adatgyűjtés táblába a koncentrációjukkal kell beírni, hogy az ilyen szénhidrogént tartalmazó keveréket az Excel jól számolja</t>
  </si>
  <si>
    <t>Osztályozás bőr-szemirritáció</t>
  </si>
  <si>
    <t>Carc.</t>
  </si>
  <si>
    <t>Mut.</t>
  </si>
  <si>
    <t>Repr.</t>
  </si>
  <si>
    <t>Benzol</t>
  </si>
  <si>
    <t>n Hexán</t>
  </si>
  <si>
    <t>Asp. 1</t>
  </si>
  <si>
    <t>VI. melléklet</t>
  </si>
  <si>
    <t>≥0,1</t>
  </si>
  <si>
    <t>≥3</t>
  </si>
  <si>
    <t>&lt;0,1</t>
  </si>
  <si>
    <t>&lt;3</t>
  </si>
  <si>
    <t>100-00-5</t>
  </si>
  <si>
    <t>253.</t>
  </si>
  <si>
    <t>4-NITROKLÓRBENZOL</t>
  </si>
  <si>
    <t>b</t>
  </si>
  <si>
    <t>100-01-6</t>
  </si>
  <si>
    <t>249.</t>
  </si>
  <si>
    <t>4-NITROANILIN</t>
  </si>
  <si>
    <t>b, i</t>
  </si>
  <si>
    <t>10024-97-2</t>
  </si>
  <si>
    <t>105.</t>
  </si>
  <si>
    <t>DINITROGÉN-OXID</t>
  </si>
  <si>
    <t>10025-67-9</t>
  </si>
  <si>
    <t>81.</t>
  </si>
  <si>
    <t>DIKÉN-DIKLORID</t>
  </si>
  <si>
    <t>m</t>
  </si>
  <si>
    <t>10026-13-8</t>
  </si>
  <si>
    <t>138.</t>
  </si>
  <si>
    <t>FOSZFOR-PENTAKLORID</t>
  </si>
  <si>
    <t>EU2</t>
  </si>
  <si>
    <t>10028-15-6</t>
  </si>
  <si>
    <t>267.</t>
  </si>
  <si>
    <t>ÓZON</t>
  </si>
  <si>
    <t>i</t>
  </si>
  <si>
    <t>163.</t>
  </si>
  <si>
    <t>HIDROGÉN-BROMID</t>
  </si>
  <si>
    <t>117.</t>
  </si>
  <si>
    <t>ETILBENZOL</t>
  </si>
  <si>
    <t>300.</t>
  </si>
  <si>
    <t>SZTIROL</t>
  </si>
  <si>
    <t>100-44-7</t>
  </si>
  <si>
    <t>27.</t>
  </si>
  <si>
    <t>BENZIL-KLORID</t>
  </si>
  <si>
    <t>b, i, m</t>
  </si>
  <si>
    <t>100-52-7</t>
  </si>
  <si>
    <t>25.</t>
  </si>
  <si>
    <t>BENZALDEHID</t>
  </si>
  <si>
    <t>10102-43-9</t>
  </si>
  <si>
    <t>252.</t>
  </si>
  <si>
    <t>NITROGÉN-MONOXID</t>
  </si>
  <si>
    <t>EU91</t>
  </si>
  <si>
    <t>10102-44-0</t>
  </si>
  <si>
    <t>251.</t>
  </si>
  <si>
    <t>NITROGÉN-DIOXID</t>
  </si>
  <si>
    <t>10108-64-2</t>
  </si>
  <si>
    <t>175.</t>
  </si>
  <si>
    <t>k</t>
  </si>
  <si>
    <t>BEM</t>
  </si>
  <si>
    <t>i, sz</t>
  </si>
  <si>
    <t>101-77-9</t>
  </si>
  <si>
    <t>59.</t>
  </si>
  <si>
    <t>10265-92-6</t>
  </si>
  <si>
    <t>210.</t>
  </si>
  <si>
    <t>105-60-2</t>
  </si>
  <si>
    <t>184.</t>
  </si>
  <si>
    <t>є-KAPROLAKTÁM</t>
  </si>
  <si>
    <t>EU1</t>
  </si>
  <si>
    <t>106-35-4</t>
  </si>
  <si>
    <t>158.</t>
  </si>
  <si>
    <t>HEPTÁN-3-ON</t>
  </si>
  <si>
    <t>p-XILOL</t>
  </si>
  <si>
    <t>106-46-7</t>
  </si>
  <si>
    <t>85.</t>
  </si>
  <si>
    <t>106-47-8</t>
  </si>
  <si>
    <t>191.</t>
  </si>
  <si>
    <t>4-KLÓRANILIN</t>
  </si>
  <si>
    <t>106-49-0</t>
  </si>
  <si>
    <t>310.</t>
  </si>
  <si>
    <t>106-89-8</t>
  </si>
  <si>
    <t>196.</t>
  </si>
  <si>
    <t>106-93-4</t>
  </si>
  <si>
    <t>68.</t>
  </si>
  <si>
    <t>37.</t>
  </si>
  <si>
    <t>n-BUTÁN</t>
  </si>
  <si>
    <t>36.</t>
  </si>
  <si>
    <t>1,3-BUTADIÉN</t>
  </si>
  <si>
    <t>107-02-8</t>
  </si>
  <si>
    <t>8.</t>
  </si>
  <si>
    <t>AKROLEIN</t>
  </si>
  <si>
    <t>107-05-1</t>
  </si>
  <si>
    <t>11.</t>
  </si>
  <si>
    <t>ALLIL-KLORID</t>
  </si>
  <si>
    <t>107-06-2</t>
  </si>
  <si>
    <t>87.</t>
  </si>
  <si>
    <t>107-13-1</t>
  </si>
  <si>
    <t>7.</t>
  </si>
  <si>
    <t>AKRILNITRIL</t>
  </si>
  <si>
    <t>107-18-6</t>
  </si>
  <si>
    <t>10.</t>
  </si>
  <si>
    <t>ALLIL-ALKOHOL</t>
  </si>
  <si>
    <t>119.</t>
  </si>
  <si>
    <t>ETILÉNGLIKOL</t>
  </si>
  <si>
    <t>230.</t>
  </si>
  <si>
    <t>1-METOXIPROPÁN-2-OL</t>
  </si>
  <si>
    <t>108-03-2</t>
  </si>
  <si>
    <t>255.</t>
  </si>
  <si>
    <t>1-NITROPROPÁN</t>
  </si>
  <si>
    <t>i, b</t>
  </si>
  <si>
    <t>108-05-4</t>
  </si>
  <si>
    <t>VINIL-ACETÁT</t>
  </si>
  <si>
    <t>EU4</t>
  </si>
  <si>
    <t>108-10-1</t>
  </si>
  <si>
    <t>226.</t>
  </si>
  <si>
    <t>108-21-4</t>
  </si>
  <si>
    <t>170.</t>
  </si>
  <si>
    <t>IZOPROPIL-ACETÁT</t>
  </si>
  <si>
    <t>108-24-7</t>
  </si>
  <si>
    <t>111.</t>
  </si>
  <si>
    <t>ECETSAV-ANHIDRID</t>
  </si>
  <si>
    <t>208.</t>
  </si>
  <si>
    <t>MALEINSAV-ANHIDRID</t>
  </si>
  <si>
    <t>m, sz</t>
  </si>
  <si>
    <t>108-38-3</t>
  </si>
  <si>
    <t>m-XILOL</t>
  </si>
  <si>
    <t>108-44-1</t>
  </si>
  <si>
    <t>309.</t>
  </si>
  <si>
    <t>3-TOLUIDIN</t>
  </si>
  <si>
    <t>108-46-3</t>
  </si>
  <si>
    <t>291.</t>
  </si>
  <si>
    <t>REZORCIN</t>
  </si>
  <si>
    <t>108-65-6</t>
  </si>
  <si>
    <t>231.</t>
  </si>
  <si>
    <t>1-METOXI-2-PROPIL-ACETÁT</t>
  </si>
  <si>
    <t>108-67-8</t>
  </si>
  <si>
    <t>232.</t>
  </si>
  <si>
    <t>MEZITILÉN (1,3,5-trimetilbenzol)</t>
  </si>
  <si>
    <t>311.</t>
  </si>
  <si>
    <t>TOLUOL</t>
  </si>
  <si>
    <t>108-90-7</t>
  </si>
  <si>
    <t>193.</t>
  </si>
  <si>
    <t>KLÓRBENZOL</t>
  </si>
  <si>
    <t>108-91-8</t>
  </si>
  <si>
    <t>51.</t>
  </si>
  <si>
    <t>CIKLOHEXIL-AMIN</t>
  </si>
  <si>
    <t>108-93-0</t>
  </si>
  <si>
    <t>49.</t>
  </si>
  <si>
    <t>CIKLOHEXANOL</t>
  </si>
  <si>
    <t>b, i, sz</t>
  </si>
  <si>
    <t>II.1.</t>
  </si>
  <si>
    <t>50.</t>
  </si>
  <si>
    <t>CIKLOHEXANON</t>
  </si>
  <si>
    <t>108-95-2</t>
  </si>
  <si>
    <t>130.</t>
  </si>
  <si>
    <t>FENOL</t>
  </si>
  <si>
    <t>b, m</t>
  </si>
  <si>
    <t>109-60-4</t>
  </si>
  <si>
    <t>285.</t>
  </si>
  <si>
    <t>PROPIL-ACETÁT</t>
  </si>
  <si>
    <t>109-66-0</t>
  </si>
  <si>
    <t>274.</t>
  </si>
  <si>
    <t>n-PENTÁN</t>
  </si>
  <si>
    <t>122.</t>
  </si>
  <si>
    <t>71.</t>
  </si>
  <si>
    <t>DIETIL-AMIN</t>
  </si>
  <si>
    <t>109-99-9</t>
  </si>
  <si>
    <t>304.</t>
  </si>
  <si>
    <t>TETRAHIDROFURÁN</t>
  </si>
  <si>
    <t>110-12-3</t>
  </si>
  <si>
    <t>220.</t>
  </si>
  <si>
    <t>5-METILHEXÁN-2-ON</t>
  </si>
  <si>
    <t>110-43-0</t>
  </si>
  <si>
    <t>157.</t>
  </si>
  <si>
    <t>2-HEPTANON</t>
  </si>
  <si>
    <t>110-49-6</t>
  </si>
  <si>
    <t>123.</t>
  </si>
  <si>
    <t>161.</t>
  </si>
  <si>
    <t>n-HEXÁN</t>
  </si>
  <si>
    <t>120.</t>
  </si>
  <si>
    <t>48.</t>
  </si>
  <si>
    <t>CIKLOHEXÁN</t>
  </si>
  <si>
    <t>110-85-0</t>
  </si>
  <si>
    <t>278.</t>
  </si>
  <si>
    <t>PIPERAZIN</t>
  </si>
  <si>
    <t>110-86-1</t>
  </si>
  <si>
    <t>280.</t>
  </si>
  <si>
    <t>PIRIDIN</t>
  </si>
  <si>
    <t>110-91-8</t>
  </si>
  <si>
    <t>237.</t>
  </si>
  <si>
    <t>MORFOLIN</t>
  </si>
  <si>
    <t>271.</t>
  </si>
  <si>
    <t>111-15-9</t>
  </si>
  <si>
    <t>121.</t>
  </si>
  <si>
    <t>111-40-0</t>
  </si>
  <si>
    <t>72.</t>
  </si>
  <si>
    <t>DIETILÉN-TRIAMIN</t>
  </si>
  <si>
    <t>b, m, sz</t>
  </si>
  <si>
    <t>257.</t>
  </si>
  <si>
    <t>OKTÁN (összes izomer)</t>
  </si>
  <si>
    <t>42.</t>
  </si>
  <si>
    <t>2-BUTOXIETANOL</t>
  </si>
  <si>
    <t>228.</t>
  </si>
  <si>
    <t>2-(2-METOXIETOXI)ETANOL</t>
  </si>
  <si>
    <t>112-07-2</t>
  </si>
  <si>
    <t>43.</t>
  </si>
  <si>
    <t>2-BUTOXIETIL-ACETÁT</t>
  </si>
  <si>
    <t>44.</t>
  </si>
  <si>
    <t>2-(2-BUTOXIETOXI)ETANOL</t>
  </si>
  <si>
    <t>115-10-6</t>
  </si>
  <si>
    <t>97.</t>
  </si>
  <si>
    <t>DIMETIL-ÉTER</t>
  </si>
  <si>
    <t>74.</t>
  </si>
  <si>
    <t>DI(2-ETILHEXIL)-FTALÁT</t>
  </si>
  <si>
    <t>III.</t>
  </si>
  <si>
    <t>118-74-1</t>
  </si>
  <si>
    <t>159.</t>
  </si>
  <si>
    <t>118-96-7</t>
  </si>
  <si>
    <t>12002-48-1</t>
  </si>
  <si>
    <t>316.</t>
  </si>
  <si>
    <t>12035-72-2</t>
  </si>
  <si>
    <t>TRINIKKEL-DISZULFID (Ni-re számítva)</t>
  </si>
  <si>
    <t>120-82-1</t>
  </si>
  <si>
    <t>317.</t>
  </si>
  <si>
    <t>1,2,4-TRIKLÓRBENZOL</t>
  </si>
  <si>
    <t>315.</t>
  </si>
  <si>
    <t>TRIETIL-AMIN</t>
  </si>
  <si>
    <t>96.</t>
  </si>
  <si>
    <t>N,N-DIMETILANILIN</t>
  </si>
  <si>
    <t>167.</t>
  </si>
  <si>
    <t>IZOAMIL-ALKOHOL</t>
  </si>
  <si>
    <t>38.</t>
  </si>
  <si>
    <t>n-BUTIL-ACETÁT</t>
  </si>
  <si>
    <t>123-91-1</t>
  </si>
  <si>
    <t>107.</t>
  </si>
  <si>
    <t>1,4-DIOXÁN</t>
  </si>
  <si>
    <t>123-92-2</t>
  </si>
  <si>
    <t>169.</t>
  </si>
  <si>
    <t>IZOPENTIL-ACETÁT</t>
  </si>
  <si>
    <t>160.</t>
  </si>
  <si>
    <t>HEXAMETILÉN-DIAMIN</t>
  </si>
  <si>
    <t>m, b</t>
  </si>
  <si>
    <t>124-38-9</t>
  </si>
  <si>
    <t>296.</t>
  </si>
  <si>
    <t>SZÉN-DIOXID</t>
  </si>
  <si>
    <t>124-40-3</t>
  </si>
  <si>
    <t>95.</t>
  </si>
  <si>
    <t>DIMETIL-AMIN</t>
  </si>
  <si>
    <t>126-72-7</t>
  </si>
  <si>
    <t>126-99-8</t>
  </si>
  <si>
    <t>194.</t>
  </si>
  <si>
    <t>2-KLÓR-1,3-BUTADIÉN</t>
  </si>
  <si>
    <t>127-18-4</t>
  </si>
  <si>
    <t>306.</t>
  </si>
  <si>
    <t>TETRAKLÓRETILÉN</t>
  </si>
  <si>
    <t>127-19-5</t>
  </si>
  <si>
    <t>94.</t>
  </si>
  <si>
    <t>N,N-DIMETILACETAMID</t>
  </si>
  <si>
    <t>1300-73-8</t>
  </si>
  <si>
    <t>XILIDIN(ek)</t>
  </si>
  <si>
    <t>1303-28-2</t>
  </si>
  <si>
    <t>61.</t>
  </si>
  <si>
    <t>178.</t>
  </si>
  <si>
    <t>1305-78-8</t>
  </si>
  <si>
    <t>181.</t>
  </si>
  <si>
    <t>KALCIUM-OXID</t>
  </si>
  <si>
    <t>1306-19-0</t>
  </si>
  <si>
    <t>176.</t>
  </si>
  <si>
    <t>1309-37-1</t>
  </si>
  <si>
    <t>VAS(III)-OXID (Fe-ra számítva)</t>
  </si>
  <si>
    <t>6 resp</t>
  </si>
  <si>
    <t>207.</t>
  </si>
  <si>
    <t>MAGNÉZIUM-OXID (Mg-ra számítva)</t>
  </si>
  <si>
    <t>1309-64-4</t>
  </si>
  <si>
    <t>60.</t>
  </si>
  <si>
    <t>1310-58-3</t>
  </si>
  <si>
    <t>183.</t>
  </si>
  <si>
    <t>KÁLIUM-HIDROXID</t>
  </si>
  <si>
    <t>241.</t>
  </si>
  <si>
    <t>NÁTRIUM-HIDROXID</t>
  </si>
  <si>
    <t>1313-99-1</t>
  </si>
  <si>
    <t>1314-06-3</t>
  </si>
  <si>
    <t>54.</t>
  </si>
  <si>
    <t>5 resp</t>
  </si>
  <si>
    <t>1314-56-3</t>
  </si>
  <si>
    <t>78.</t>
  </si>
  <si>
    <t>DIFOSZFOR-PENTOXID</t>
  </si>
  <si>
    <t>1314-62-1</t>
  </si>
  <si>
    <t>109.</t>
  </si>
  <si>
    <t>0,2 resp</t>
  </si>
  <si>
    <t>1314-80-3</t>
  </si>
  <si>
    <t>77.</t>
  </si>
  <si>
    <t>DIFOSZFOR-PENTASZULFID</t>
  </si>
  <si>
    <t>13171-21-6</t>
  </si>
  <si>
    <t>135.</t>
  </si>
  <si>
    <t>1317-65-3</t>
  </si>
  <si>
    <t>179.</t>
  </si>
  <si>
    <t>KALCIUM-KARBONÁT</t>
  </si>
  <si>
    <t>1319-77-3</t>
  </si>
  <si>
    <t>199.</t>
  </si>
  <si>
    <t>KREZOL (izomerek keveréke)</t>
  </si>
  <si>
    <t>1321-64-8</t>
  </si>
  <si>
    <t>273.</t>
  </si>
  <si>
    <t>PENTAKLÓRNAFTALINOK</t>
  </si>
  <si>
    <t>1321-65-9</t>
  </si>
  <si>
    <t>TRIKLÓRNAFTALINOK</t>
  </si>
  <si>
    <t>1327-53-3</t>
  </si>
  <si>
    <t>62.</t>
  </si>
  <si>
    <t>1333-82-0</t>
  </si>
  <si>
    <t>203.</t>
  </si>
  <si>
    <t>1344-28-1</t>
  </si>
  <si>
    <t>58.</t>
  </si>
  <si>
    <t>1345-25-1</t>
  </si>
  <si>
    <t>VAS(II)-OXID (Fe-ra számítva)</t>
  </si>
  <si>
    <t>13463-39-3</t>
  </si>
  <si>
    <t>247.</t>
  </si>
  <si>
    <t>13765-19-0</t>
  </si>
  <si>
    <t>140-88-5</t>
  </si>
  <si>
    <t>114.</t>
  </si>
  <si>
    <t>ETIL-AKRILÁT</t>
  </si>
  <si>
    <t>39.</t>
  </si>
  <si>
    <t>n-BUTIL-AKRILÁT</t>
  </si>
  <si>
    <t>141-43-5</t>
  </si>
  <si>
    <t>15.</t>
  </si>
  <si>
    <t>2-AMINOETANOL</t>
  </si>
  <si>
    <t>113.</t>
  </si>
  <si>
    <t>ETIL-ACETÁT</t>
  </si>
  <si>
    <t>142-82-5</t>
  </si>
  <si>
    <t>156.</t>
  </si>
  <si>
    <t>n-HEPTÁN</t>
  </si>
  <si>
    <t>265.</t>
  </si>
  <si>
    <t>OXÁLSAV</t>
  </si>
  <si>
    <t>14808-60-7</t>
  </si>
  <si>
    <t>151-56-4</t>
  </si>
  <si>
    <t>23.</t>
  </si>
  <si>
    <t>AZIRIDIN</t>
  </si>
  <si>
    <t>151-67-7</t>
  </si>
  <si>
    <t>152.</t>
  </si>
  <si>
    <t>HALOTÁN</t>
  </si>
  <si>
    <t>156-62-7</t>
  </si>
  <si>
    <t>177.</t>
  </si>
  <si>
    <t>KALCIUM-CIÁNAMID</t>
  </si>
  <si>
    <t>1634-04-4</t>
  </si>
  <si>
    <t>41.</t>
  </si>
  <si>
    <t>16812-54-7</t>
  </si>
  <si>
    <t>65.</t>
  </si>
  <si>
    <t>17702-41-9</t>
  </si>
  <si>
    <t>57.</t>
  </si>
  <si>
    <t>DEKABORÁN</t>
  </si>
  <si>
    <t>1910-42-5</t>
  </si>
  <si>
    <t>268.</t>
  </si>
  <si>
    <t>PARAKVÁT-DIKLORID</t>
  </si>
  <si>
    <t>20816-12-0</t>
  </si>
  <si>
    <t>266.</t>
  </si>
  <si>
    <t>OZMIUM-TETRAOXID (Os-ra számítva)</t>
  </si>
  <si>
    <t>2385-85-5</t>
  </si>
  <si>
    <t>233.</t>
  </si>
  <si>
    <t>2425-06-1</t>
  </si>
  <si>
    <t>185.</t>
  </si>
  <si>
    <t>KAPTAFOL</t>
  </si>
  <si>
    <t>24613-89-6</t>
  </si>
  <si>
    <t>202.</t>
  </si>
  <si>
    <t>26628-22-8</t>
  </si>
  <si>
    <t>240.</t>
  </si>
  <si>
    <t>NÁTRIUM-AZID</t>
  </si>
  <si>
    <t>298-00-0</t>
  </si>
  <si>
    <t>225.</t>
  </si>
  <si>
    <t>METIL-PARATION</t>
  </si>
  <si>
    <t>b, sz</t>
  </si>
  <si>
    <t>162.</t>
  </si>
  <si>
    <t>HIDRAZIN</t>
  </si>
  <si>
    <t>309-00-2</t>
  </si>
  <si>
    <t>9.</t>
  </si>
  <si>
    <t>3173-72-6</t>
  </si>
  <si>
    <t>1,5-naftilén-diizocianát (NDI)</t>
  </si>
  <si>
    <t>333-41-5</t>
  </si>
  <si>
    <t>63.</t>
  </si>
  <si>
    <t>DIAZINON</t>
  </si>
  <si>
    <t>334-88-3</t>
  </si>
  <si>
    <t>64.</t>
  </si>
  <si>
    <t>DIAZOMETÁN</t>
  </si>
  <si>
    <t>34590-94-8</t>
  </si>
  <si>
    <t>229.</t>
  </si>
  <si>
    <t>36355-01-8</t>
  </si>
  <si>
    <t>270.</t>
  </si>
  <si>
    <t>3689-24-5</t>
  </si>
  <si>
    <t>301.</t>
  </si>
  <si>
    <t>SZULFOTEP</t>
  </si>
  <si>
    <t>420-04-2</t>
  </si>
  <si>
    <t>45.</t>
  </si>
  <si>
    <t>CIÁNAMID</t>
  </si>
  <si>
    <t>463-82-1</t>
  </si>
  <si>
    <t>242.</t>
  </si>
  <si>
    <t>NEOPENTÁN</t>
  </si>
  <si>
    <t>134.</t>
  </si>
  <si>
    <t>FORMALDEHID</t>
  </si>
  <si>
    <t>50-29-3</t>
  </si>
  <si>
    <t>56.</t>
  </si>
  <si>
    <t>DDT</t>
  </si>
  <si>
    <t>1 resp</t>
  </si>
  <si>
    <t>50-32-8</t>
  </si>
  <si>
    <t>30.</t>
  </si>
  <si>
    <t>BENZO[a]PIRÉN</t>
  </si>
  <si>
    <t>510-15-6</t>
  </si>
  <si>
    <t>192.</t>
  </si>
  <si>
    <t>526-73-8</t>
  </si>
  <si>
    <t>1,2,3-TRIMETILBENZOL</t>
  </si>
  <si>
    <t>534-52-1</t>
  </si>
  <si>
    <t>103.</t>
  </si>
  <si>
    <t>4,6-DINITRO-o-KREZOL</t>
  </si>
  <si>
    <t>540-59-0</t>
  </si>
  <si>
    <t>89.</t>
  </si>
  <si>
    <t>1,2-DIKLÓRETILÉN</t>
  </si>
  <si>
    <t>540-73-8</t>
  </si>
  <si>
    <t>99.</t>
  </si>
  <si>
    <t>1,2-DIMETILHIDRAZIN</t>
  </si>
  <si>
    <t>54-11-5</t>
  </si>
  <si>
    <t>248.</t>
  </si>
  <si>
    <t>NIKOTIN</t>
  </si>
  <si>
    <t>541-73-1</t>
  </si>
  <si>
    <t>84.</t>
  </si>
  <si>
    <t>1,3-DIKLÓRBENZOL</t>
  </si>
  <si>
    <t>541-85-5</t>
  </si>
  <si>
    <t>219.</t>
  </si>
  <si>
    <t>5-METILHEPTÁN-3-ON</t>
  </si>
  <si>
    <t>542-88-1</t>
  </si>
  <si>
    <t>33.</t>
  </si>
  <si>
    <t>BISZ (KLÓRMETIL)-ÉTER</t>
  </si>
  <si>
    <t>542-92-7</t>
  </si>
  <si>
    <t>52.</t>
  </si>
  <si>
    <t>1,3-CIKLOPENTADIÉN</t>
  </si>
  <si>
    <t>55-63-0</t>
  </si>
  <si>
    <t>151.</t>
  </si>
  <si>
    <t>GLICERIN-TRINITRÁT</t>
  </si>
  <si>
    <t>56-23-5</t>
  </si>
  <si>
    <t>299.</t>
  </si>
  <si>
    <t>56-38-2</t>
  </si>
  <si>
    <t>269.</t>
  </si>
  <si>
    <t>PARATION</t>
  </si>
  <si>
    <t>57-14-7</t>
  </si>
  <si>
    <t>100.</t>
  </si>
  <si>
    <t>N,N-DIMETILHIDRAZIN</t>
  </si>
  <si>
    <t>57-57-8</t>
  </si>
  <si>
    <t>287.</t>
  </si>
  <si>
    <t>1,3-PROPIOLAKTON</t>
  </si>
  <si>
    <t>57-74-9</t>
  </si>
  <si>
    <t>195.</t>
  </si>
  <si>
    <t>KLÓRDÁN</t>
  </si>
  <si>
    <t>581-89-5</t>
  </si>
  <si>
    <t>254.</t>
  </si>
  <si>
    <t>2-NITRONAFTALIN</t>
  </si>
  <si>
    <t>584-84-9</t>
  </si>
  <si>
    <t>312.</t>
  </si>
  <si>
    <t>58-89-9</t>
  </si>
  <si>
    <t>205.</t>
  </si>
  <si>
    <t>591-78-6</t>
  </si>
  <si>
    <t>217.</t>
  </si>
  <si>
    <t>METIL-BUTIL-KETON</t>
  </si>
  <si>
    <t>593-60-2</t>
  </si>
  <si>
    <t>60-29-7</t>
  </si>
  <si>
    <t>73.</t>
  </si>
  <si>
    <t>DIETIL-ÉTER</t>
  </si>
  <si>
    <t>60-57-1</t>
  </si>
  <si>
    <t>70.</t>
  </si>
  <si>
    <t>DIELDRIN</t>
  </si>
  <si>
    <t>0,25 resp</t>
  </si>
  <si>
    <t>608-73-1</t>
  </si>
  <si>
    <t>154.</t>
  </si>
  <si>
    <t>61788-33-8</t>
  </si>
  <si>
    <t>283.</t>
  </si>
  <si>
    <t>620-11-1</t>
  </si>
  <si>
    <t>276.</t>
  </si>
  <si>
    <t>3-PENTIL-ACETÁT</t>
  </si>
  <si>
    <t>624-83-9</t>
  </si>
  <si>
    <t>221.</t>
  </si>
  <si>
    <t>METIL-IZOCIANÁT</t>
  </si>
  <si>
    <t>625-16-1</t>
  </si>
  <si>
    <t>13.</t>
  </si>
  <si>
    <t>62-53-3</t>
  </si>
  <si>
    <t>17.</t>
  </si>
  <si>
    <t>ANILIN</t>
  </si>
  <si>
    <t>626-38-0</t>
  </si>
  <si>
    <t>216.</t>
  </si>
  <si>
    <t>1-METILBUTIL-ACETÁT</t>
  </si>
  <si>
    <t>62-73-7</t>
  </si>
  <si>
    <t>91.</t>
  </si>
  <si>
    <t>DIKLÓRFOSZ (DDVP)</t>
  </si>
  <si>
    <t>628-63-7</t>
  </si>
  <si>
    <t>275.</t>
  </si>
  <si>
    <t>PENTIL-ACETÁT</t>
  </si>
  <si>
    <t>630-08-0</t>
  </si>
  <si>
    <t>298.</t>
  </si>
  <si>
    <t>SZÉN-MONOXID</t>
  </si>
  <si>
    <t>63-25-2</t>
  </si>
  <si>
    <t>186.</t>
  </si>
  <si>
    <t>KARBARIL</t>
  </si>
  <si>
    <t>640-19-7</t>
  </si>
  <si>
    <t>132.</t>
  </si>
  <si>
    <t>115.</t>
  </si>
  <si>
    <t>ETIL-ALKOHOL</t>
  </si>
  <si>
    <t>153.</t>
  </si>
  <si>
    <t>HANGYASAV</t>
  </si>
  <si>
    <t>110.</t>
  </si>
  <si>
    <t>ECETSAV</t>
  </si>
  <si>
    <t>646-06-0</t>
  </si>
  <si>
    <t>108.</t>
  </si>
  <si>
    <t>1,3-DIOXOLÁN</t>
  </si>
  <si>
    <t>64-67-5</t>
  </si>
  <si>
    <t>75.</t>
  </si>
  <si>
    <t>DIETIL-SZULFÁT</t>
  </si>
  <si>
    <t>65997-15-1</t>
  </si>
  <si>
    <t>284.</t>
  </si>
  <si>
    <t>PORTLAND CEMENT</t>
  </si>
  <si>
    <t>213.</t>
  </si>
  <si>
    <t>171.</t>
  </si>
  <si>
    <t>IZOPROPIL-ALKOHOL</t>
  </si>
  <si>
    <t>67-64-1</t>
  </si>
  <si>
    <t>3.</t>
  </si>
  <si>
    <t>ACETON</t>
  </si>
  <si>
    <t>67-66-3</t>
  </si>
  <si>
    <t>197.</t>
  </si>
  <si>
    <t>KLOROFORM</t>
  </si>
  <si>
    <t>68-11-1</t>
  </si>
  <si>
    <t>307.</t>
  </si>
  <si>
    <t>TIOGLIKOLSAV</t>
  </si>
  <si>
    <t>68-12-2</t>
  </si>
  <si>
    <t>98.</t>
  </si>
  <si>
    <t>N,N-DIMETILFORMAMID</t>
  </si>
  <si>
    <t>6923-22-4</t>
  </si>
  <si>
    <t>236.</t>
  </si>
  <si>
    <t>MONOKROTOFOSZ</t>
  </si>
  <si>
    <t>40.</t>
  </si>
  <si>
    <t>n-BUTIL-ALKOHOL</t>
  </si>
  <si>
    <t>29.</t>
  </si>
  <si>
    <t>BENZOL</t>
  </si>
  <si>
    <t>71-55-6</t>
  </si>
  <si>
    <t>318.</t>
  </si>
  <si>
    <t>72-20-8</t>
  </si>
  <si>
    <t>112.</t>
  </si>
  <si>
    <t>7429-90-5</t>
  </si>
  <si>
    <t>12.</t>
  </si>
  <si>
    <t>7439-92-1</t>
  </si>
  <si>
    <t>259.</t>
  </si>
  <si>
    <t>ÓLOM és SZERVETLEN VEGYÜLETEI (Pb-ra számítva)</t>
  </si>
  <si>
    <t>7439-96-5</t>
  </si>
  <si>
    <t>209.</t>
  </si>
  <si>
    <t>165.</t>
  </si>
  <si>
    <t>7440-02-0</t>
  </si>
  <si>
    <t>243.</t>
  </si>
  <si>
    <t>244.</t>
  </si>
  <si>
    <t>7440-06-4</t>
  </si>
  <si>
    <t>281.</t>
  </si>
  <si>
    <t>PLATINA FÉM</t>
  </si>
  <si>
    <t>7440-22-4</t>
  </si>
  <si>
    <t>127.</t>
  </si>
  <si>
    <t>EZÜST, fém</t>
  </si>
  <si>
    <t>7440-36-0</t>
  </si>
  <si>
    <t>19.</t>
  </si>
  <si>
    <t>ANTIMON ÉS SZERVETLEN VEGYÜLETEI (Sb-ra számítva)</t>
  </si>
  <si>
    <t>7440-38-2</t>
  </si>
  <si>
    <t>21.</t>
  </si>
  <si>
    <t>7440-41-7</t>
  </si>
  <si>
    <t>31.</t>
  </si>
  <si>
    <t>BERILLIUM ÉS VEGYÜLETEI (Be-ra számítva)</t>
  </si>
  <si>
    <t>7440-43-9</t>
  </si>
  <si>
    <t>173.</t>
  </si>
  <si>
    <t>7440-47-3</t>
  </si>
  <si>
    <t>200.</t>
  </si>
  <si>
    <t>Cr</t>
  </si>
  <si>
    <t>7440-48-4</t>
  </si>
  <si>
    <t>198.</t>
  </si>
  <si>
    <t>KOBALT ÉS SZERVETLEN VEGYÜLETEI (Co-ra számítva)</t>
  </si>
  <si>
    <t>7440-50-8</t>
  </si>
  <si>
    <t>289.</t>
  </si>
  <si>
    <t>RÉZ és vegyületei (Cu-re számítva)</t>
  </si>
  <si>
    <t>290.</t>
  </si>
  <si>
    <t>7446-09-5</t>
  </si>
  <si>
    <t>187.</t>
  </si>
  <si>
    <t>KÉN-DIOXID</t>
  </si>
  <si>
    <t>74-83-9</t>
  </si>
  <si>
    <t>215.</t>
  </si>
  <si>
    <t>METIL-BROMID</t>
  </si>
  <si>
    <t>74-87-3</t>
  </si>
  <si>
    <t>222.</t>
  </si>
  <si>
    <t>METIL-KLORID</t>
  </si>
  <si>
    <t>74-90-8</t>
  </si>
  <si>
    <t>46.</t>
  </si>
  <si>
    <t>74-93-1</t>
  </si>
  <si>
    <t>223.</t>
  </si>
  <si>
    <t>METIL-MERKAPTÁN</t>
  </si>
  <si>
    <t>74-96-4</t>
  </si>
  <si>
    <t>118.</t>
  </si>
  <si>
    <t>ETIL-BROMID</t>
  </si>
  <si>
    <t>75-00-3</t>
  </si>
  <si>
    <t>125.</t>
  </si>
  <si>
    <t>ETIL-KLORID</t>
  </si>
  <si>
    <t>75-01-4</t>
  </si>
  <si>
    <t>VINIL-KLORID</t>
  </si>
  <si>
    <t>75-04-7</t>
  </si>
  <si>
    <t>116.</t>
  </si>
  <si>
    <t>ETIL-AMIN</t>
  </si>
  <si>
    <t>75-05-8</t>
  </si>
  <si>
    <t>5.</t>
  </si>
  <si>
    <t>ACETONITRIL</t>
  </si>
  <si>
    <t>75-07-0</t>
  </si>
  <si>
    <t>ACETALDEHID</t>
  </si>
  <si>
    <t>75-08-1</t>
  </si>
  <si>
    <t>126.</t>
  </si>
  <si>
    <t>ETIL-MERKAPTÁN</t>
  </si>
  <si>
    <t>75-09-2</t>
  </si>
  <si>
    <t>92.</t>
  </si>
  <si>
    <t>75-15-0</t>
  </si>
  <si>
    <t>297.</t>
  </si>
  <si>
    <t>SZÉN-DISZULFID</t>
  </si>
  <si>
    <t>75-21-8</t>
  </si>
  <si>
    <t>124.</t>
  </si>
  <si>
    <t>ETILÉN-OXID</t>
  </si>
  <si>
    <t>75-34-3</t>
  </si>
  <si>
    <t>86.</t>
  </si>
  <si>
    <t>1,1-DIKLÓRETÁN</t>
  </si>
  <si>
    <t>75-35-4</t>
  </si>
  <si>
    <t>88.</t>
  </si>
  <si>
    <t>75-43-4</t>
  </si>
  <si>
    <t>143.</t>
  </si>
  <si>
    <t>75-44-5</t>
  </si>
  <si>
    <t>140.</t>
  </si>
  <si>
    <t>FOSZGÉN</t>
  </si>
  <si>
    <t>75-45-6</t>
  </si>
  <si>
    <t>144.</t>
  </si>
  <si>
    <t>75-50-3</t>
  </si>
  <si>
    <t>TRIMETIL-AMIN</t>
  </si>
  <si>
    <t>7553-56-2</t>
  </si>
  <si>
    <t>172.</t>
  </si>
  <si>
    <t>JÓD</t>
  </si>
  <si>
    <t>i, sz, b</t>
  </si>
  <si>
    <t>75-55-8</t>
  </si>
  <si>
    <t>214.</t>
  </si>
  <si>
    <t>2-METILAZIRIDIN</t>
  </si>
  <si>
    <t>75-56-9</t>
  </si>
  <si>
    <t>286.</t>
  </si>
  <si>
    <t>75-68-3</t>
  </si>
  <si>
    <t>147.</t>
  </si>
  <si>
    <t>F142b, 1-klór-1,1-difluoretán</t>
  </si>
  <si>
    <t>141.</t>
  </si>
  <si>
    <t>142.</t>
  </si>
  <si>
    <t>75-74-I</t>
  </si>
  <si>
    <t>261.</t>
  </si>
  <si>
    <t>ÓLOM-TETRAMETIL</t>
  </si>
  <si>
    <t>7580-67-8</t>
  </si>
  <si>
    <t>206.</t>
  </si>
  <si>
    <t>LÍTIUM-HIDRID</t>
  </si>
  <si>
    <t>75-86-5</t>
  </si>
  <si>
    <t>4.</t>
  </si>
  <si>
    <t>ACETON-CIÁNHIDRIN</t>
  </si>
  <si>
    <t>145.</t>
  </si>
  <si>
    <t>146.</t>
  </si>
  <si>
    <t>76-44-8</t>
  </si>
  <si>
    <t>155.</t>
  </si>
  <si>
    <t>293.</t>
  </si>
  <si>
    <t>SÓSAV</t>
  </si>
  <si>
    <t>i, m</t>
  </si>
  <si>
    <t>264.</t>
  </si>
  <si>
    <t>ORTOFOSZFORSAV</t>
  </si>
  <si>
    <t>164.</t>
  </si>
  <si>
    <t>HIDROGÉN-FLUORID</t>
  </si>
  <si>
    <t>16.</t>
  </si>
  <si>
    <t>AMMÓNIA</t>
  </si>
  <si>
    <t>189.</t>
  </si>
  <si>
    <t>KÉNSAV</t>
  </si>
  <si>
    <t>292.</t>
  </si>
  <si>
    <t>SALÉTROMSAV</t>
  </si>
  <si>
    <t>7719-12-2</t>
  </si>
  <si>
    <t>139.</t>
  </si>
  <si>
    <t>FOSZFOR-TRIKLORID</t>
  </si>
  <si>
    <t>7723-14-0</t>
  </si>
  <si>
    <t>137.</t>
  </si>
  <si>
    <t>FOSZFOR</t>
  </si>
  <si>
    <t>P</t>
  </si>
  <si>
    <t>7726-95-6</t>
  </si>
  <si>
    <t>34.</t>
  </si>
  <si>
    <t>BRÓM</t>
  </si>
  <si>
    <t>77-78-1</t>
  </si>
  <si>
    <t>101.</t>
  </si>
  <si>
    <t>DIMETIL-SZULFÁT</t>
  </si>
  <si>
    <t>7778-18-9</t>
  </si>
  <si>
    <t>182.</t>
  </si>
  <si>
    <t>KALCIUM-SZULFÁT</t>
  </si>
  <si>
    <t>7782-41-4</t>
  </si>
  <si>
    <t>131.</t>
  </si>
  <si>
    <t>FLUOR</t>
  </si>
  <si>
    <t>7782-50-5</t>
  </si>
  <si>
    <t>190.</t>
  </si>
  <si>
    <t>KLÓR</t>
  </si>
  <si>
    <t>7783-06-4</t>
  </si>
  <si>
    <t>188.</t>
  </si>
  <si>
    <t>KÉN-HIDROGÉN</t>
  </si>
  <si>
    <t>7783-07-5</t>
  </si>
  <si>
    <t>79.</t>
  </si>
  <si>
    <t>DIHIDROGÉN-SZELENID</t>
  </si>
  <si>
    <t>7784-42-1</t>
  </si>
  <si>
    <t>22.</t>
  </si>
  <si>
    <t>ARZIN</t>
  </si>
  <si>
    <t>7789-06-2</t>
  </si>
  <si>
    <t>294.</t>
  </si>
  <si>
    <t>7790-79-6</t>
  </si>
  <si>
    <t>174.</t>
  </si>
  <si>
    <t>78-00-2</t>
  </si>
  <si>
    <t>260.</t>
  </si>
  <si>
    <t>ÓLOM-TETRAETIL</t>
  </si>
  <si>
    <t>7803-51-2</t>
  </si>
  <si>
    <t>136.</t>
  </si>
  <si>
    <t>FOSZFIN</t>
  </si>
  <si>
    <t>7803-52-3</t>
  </si>
  <si>
    <t>20.</t>
  </si>
  <si>
    <t>ANTIMON-HIDROGÉN</t>
  </si>
  <si>
    <t>TRI-o-KREZIL-FOSZFÁT</t>
  </si>
  <si>
    <t>78-78-4</t>
  </si>
  <si>
    <t>168.</t>
  </si>
  <si>
    <t>IZOPENTÁN</t>
  </si>
  <si>
    <t>78-87-5</t>
  </si>
  <si>
    <t>93.</t>
  </si>
  <si>
    <t>1,2-DIKLÓRPROPÁN</t>
  </si>
  <si>
    <t>218.</t>
  </si>
  <si>
    <t>METIL-ETIL-KETON</t>
  </si>
  <si>
    <t>79-00-5</t>
  </si>
  <si>
    <t>319.</t>
  </si>
  <si>
    <t>79-01-6</t>
  </si>
  <si>
    <t>TRIKLÓRETILÉN</t>
  </si>
  <si>
    <t>79-06-1</t>
  </si>
  <si>
    <t>6.</t>
  </si>
  <si>
    <t>AKRILAMID</t>
  </si>
  <si>
    <t>79-09-4</t>
  </si>
  <si>
    <t>288.</t>
  </si>
  <si>
    <t>PROPIONSAV</t>
  </si>
  <si>
    <t>79-20-9</t>
  </si>
  <si>
    <t>211.</t>
  </si>
  <si>
    <t>METIL-ACETÁT</t>
  </si>
  <si>
    <t>b, sz, i</t>
  </si>
  <si>
    <t>79-34-5</t>
  </si>
  <si>
    <t>305.</t>
  </si>
  <si>
    <t>1,1,2,2-TETRAKLÓRETÁN</t>
  </si>
  <si>
    <t>79-46-9</t>
  </si>
  <si>
    <t>256.</t>
  </si>
  <si>
    <t>2-NITROPROPÁN</t>
  </si>
  <si>
    <t>8001-35-2</t>
  </si>
  <si>
    <t>314.</t>
  </si>
  <si>
    <t>TOXAFÉN</t>
  </si>
  <si>
    <t>8003-34-7</t>
  </si>
  <si>
    <t>279.</t>
  </si>
  <si>
    <t>PIRETRUM</t>
  </si>
  <si>
    <t>80-05-7</t>
  </si>
  <si>
    <t>32.</t>
  </si>
  <si>
    <t>8006-64-2</t>
  </si>
  <si>
    <t>303.</t>
  </si>
  <si>
    <t>224.</t>
  </si>
  <si>
    <t>METIL-METAKRILÁT</t>
  </si>
  <si>
    <t>822-06-0</t>
  </si>
  <si>
    <t>hexametilén-diizocianát (HDI)</t>
  </si>
  <si>
    <t>85-44-9</t>
  </si>
  <si>
    <t>148.</t>
  </si>
  <si>
    <t>FTÁLSAV-ANHIDRID</t>
  </si>
  <si>
    <t>872-50-4</t>
  </si>
  <si>
    <t>227.</t>
  </si>
  <si>
    <t>N-METIL-2-PIRROLIDON</t>
  </si>
  <si>
    <t>87-86-5</t>
  </si>
  <si>
    <t>272.</t>
  </si>
  <si>
    <t>PENTAKLÓRFENOL ÉS SÓI</t>
  </si>
  <si>
    <t>88-85-7</t>
  </si>
  <si>
    <t>106.</t>
  </si>
  <si>
    <t>88-89-1</t>
  </si>
  <si>
    <t>277.</t>
  </si>
  <si>
    <t>PIKRINSAV</t>
  </si>
  <si>
    <t>90-04-0</t>
  </si>
  <si>
    <t>18.</t>
  </si>
  <si>
    <t>o-ANIZIDIN</t>
  </si>
  <si>
    <t>91-08-7</t>
  </si>
  <si>
    <t>313.</t>
  </si>
  <si>
    <t>238.</t>
  </si>
  <si>
    <t>NAFTALIN</t>
  </si>
  <si>
    <t>91-59-8</t>
  </si>
  <si>
    <t>239.</t>
  </si>
  <si>
    <t>2-NAFTIL-AMIN</t>
  </si>
  <si>
    <t>91-94-1</t>
  </si>
  <si>
    <t>82.</t>
  </si>
  <si>
    <t>3,3’-DIKLÓRBENZIDIN</t>
  </si>
  <si>
    <t>92-52-4</t>
  </si>
  <si>
    <t>76.</t>
  </si>
  <si>
    <t>DIFENIL</t>
  </si>
  <si>
    <t>92-67-1</t>
  </si>
  <si>
    <t>14.</t>
  </si>
  <si>
    <t>4-AMINOBIFENIL</t>
  </si>
  <si>
    <t>92-87-5</t>
  </si>
  <si>
    <t>26.</t>
  </si>
  <si>
    <t>BENZIDIN</t>
  </si>
  <si>
    <t>93-76-5</t>
  </si>
  <si>
    <t>94-36-0</t>
  </si>
  <si>
    <t>67.</t>
  </si>
  <si>
    <t>DIBENZOIL-PEROXID</t>
  </si>
  <si>
    <t>94-75-7</t>
  </si>
  <si>
    <t>90.</t>
  </si>
  <si>
    <t>2,4-DIKLÓRFENOXIECETSAV</t>
  </si>
  <si>
    <t>o-XILOL</t>
  </si>
  <si>
    <t>95-50-1</t>
  </si>
  <si>
    <t>83.</t>
  </si>
  <si>
    <t>1,2-DIKLÓRBENZOL</t>
  </si>
  <si>
    <t>95-53-4</t>
  </si>
  <si>
    <t>95-63-6</t>
  </si>
  <si>
    <t>1,2,4-TRIMETILBENZOL</t>
  </si>
  <si>
    <t>96-12-8</t>
  </si>
  <si>
    <t>69.</t>
  </si>
  <si>
    <t>1,2-DIBRÓM-3-KLÓRPROPÁN</t>
  </si>
  <si>
    <t>96-33-3</t>
  </si>
  <si>
    <t>212.</t>
  </si>
  <si>
    <t>METIL-AKRILÁT</t>
  </si>
  <si>
    <t>98-00-0</t>
  </si>
  <si>
    <t>149.</t>
  </si>
  <si>
    <t>FURFURIL-ALKOHOL</t>
  </si>
  <si>
    <t>98-01-1</t>
  </si>
  <si>
    <t>150.</t>
  </si>
  <si>
    <t>FURFUROL</t>
  </si>
  <si>
    <t>98-82-8</t>
  </si>
  <si>
    <t>204.</t>
  </si>
  <si>
    <t>KUMOL</t>
  </si>
  <si>
    <t>98-83-9</t>
  </si>
  <si>
    <t>129.</t>
  </si>
  <si>
    <t>2-FENILPROPÉN</t>
  </si>
  <si>
    <t>98-86-2</t>
  </si>
  <si>
    <t>2.</t>
  </si>
  <si>
    <t>ACETOFENON</t>
  </si>
  <si>
    <t>98-88-4</t>
  </si>
  <si>
    <t>28.</t>
  </si>
  <si>
    <t>BENZOIL-KLORID</t>
  </si>
  <si>
    <t>98-95-3</t>
  </si>
  <si>
    <t>250.</t>
  </si>
  <si>
    <t>NITROBENZOL</t>
  </si>
  <si>
    <t>104.</t>
  </si>
  <si>
    <t>DINITROBENZOL minden izomer</t>
  </si>
  <si>
    <t>C6H4(NO2)2</t>
  </si>
  <si>
    <t>128.</t>
  </si>
  <si>
    <t>EZÜST OLDHATÓ VEGYÜLETEI (Ag-re számítva)</t>
  </si>
  <si>
    <t>133.</t>
  </si>
  <si>
    <t>FLUORIDOK (F-ra számítva)</t>
  </si>
  <si>
    <t>F</t>
  </si>
  <si>
    <t>10*</t>
  </si>
  <si>
    <t>II.2. BEM, EU1</t>
  </si>
  <si>
    <t>166.</t>
  </si>
  <si>
    <t>HIGANY SZERVES VEGYÜLETEI*** (Hg-ra számítva)</t>
  </si>
  <si>
    <t>201.</t>
  </si>
  <si>
    <t>Egyéb szervetlen krómvegyületek [a króm VI vegyületek kivételével] (Cr-ra számítva)</t>
  </si>
  <si>
    <t>234.</t>
  </si>
  <si>
    <t>MOLIBDÉN OLDHATATLAN VEGYÜLETEI (Mo-ra számítva)</t>
  </si>
  <si>
    <t>235.</t>
  </si>
  <si>
    <t>MOLIBDÉN OLDHATÓ VEGYÜLETEI (Mo-ra számítva)</t>
  </si>
  <si>
    <t>24.</t>
  </si>
  <si>
    <t>BÁRIUM OLDHATÓ VEGYÜLETEI(Ba-ra számítva)</t>
  </si>
  <si>
    <t>II.1 EU2</t>
  </si>
  <si>
    <t>258.</t>
  </si>
  <si>
    <t>OLAJ (ásványi) KÖD</t>
  </si>
  <si>
    <t>262.</t>
  </si>
  <si>
    <t>ÓN SZERVES VEGYÜLETEI (Sn-ra számítva)</t>
  </si>
  <si>
    <t>263.</t>
  </si>
  <si>
    <t>ÓN SZERVETLEN VEGYÜLETEI (Sn-ra számítva)</t>
  </si>
  <si>
    <t>II.1. EU91</t>
  </si>
  <si>
    <t>282.</t>
  </si>
  <si>
    <t>PLATINA OLDHATÓ VEGYÜLETEI (Pt-ra számítva)</t>
  </si>
  <si>
    <t>295.</t>
  </si>
  <si>
    <t>SZELÉNVEGYÜLETEK (Se-re számítva)</t>
  </si>
  <si>
    <t>III. BEM</t>
  </si>
  <si>
    <t>302.</t>
  </si>
  <si>
    <t>TALLIUM OLDHATÓ VEGYÜLETEI (Tl-ra számítva)</t>
  </si>
  <si>
    <t>35.</t>
  </si>
  <si>
    <t>BROMIDOK</t>
  </si>
  <si>
    <t>Br</t>
  </si>
  <si>
    <t>47.</t>
  </si>
  <si>
    <t>CIÁNSÓK (cianidok) (CN-re számítva)</t>
  </si>
  <si>
    <t>CN</t>
  </si>
  <si>
    <t>55.</t>
  </si>
  <si>
    <t>CIRKÓNIUM VEGYÜLETEI (Zr-ra számítva)</t>
  </si>
  <si>
    <t>66.</t>
  </si>
  <si>
    <t>DIBENZO-p-DIOXIN ÉS DIBENZO-FURÁN, POLIBRÓMOZOTT</t>
  </si>
  <si>
    <t>80.</t>
  </si>
  <si>
    <t>DIIZOCIANÁTOK</t>
  </si>
  <si>
    <t>1,2,3,6-tetrahidro-N-(1,1,2,2-tetraklór etiltio)ftálimid, lásd: kaptafol</t>
  </si>
  <si>
    <t>1-butanol, lásd: butil-alkohol</t>
  </si>
  <si>
    <t>2-butanon, lásd: metil-etil-keton</t>
  </si>
  <si>
    <t>2-etoxietanol, lásd: etilénglikol-monoetil-éter</t>
  </si>
  <si>
    <t>2-hexanon, lásd: metil-butil-keton</t>
  </si>
  <si>
    <t>2-metoxianilin, lásd: o-anizidin</t>
  </si>
  <si>
    <t>2-metoxietanol, lásd: etilén-glikol-monometil-éter</t>
  </si>
  <si>
    <t>4,4’-diaminobifenil, lásd: benzidin</t>
  </si>
  <si>
    <t>4,4’-metiléndianilin, lásd: 4,4’-diaminodifenilmetán</t>
  </si>
  <si>
    <t>acetilén-diklorid, lásd: 1,2-diklóretilén</t>
  </si>
  <si>
    <t>Akril-aldehid, lásd: akrolein</t>
  </si>
  <si>
    <t>akrilsav-metilészter, lásd: metil-akrilát</t>
  </si>
  <si>
    <t>alumínium-oxid, lásd: dialumínium-trioxid</t>
  </si>
  <si>
    <t>aminobenzol, lásd: anilin</t>
  </si>
  <si>
    <t>antimon-trioxid, lásd: diantimon-trioxid</t>
  </si>
  <si>
    <t>arzén-hidrogén, lásd: arzin</t>
  </si>
  <si>
    <t>arzén-pentoxid, lásd: diarzén-pentoxid</t>
  </si>
  <si>
    <t>arzén-trioxid, lásd: diarzén-trioxid</t>
  </si>
  <si>
    <t>Azbeszt lásd: 1.2.2.</t>
  </si>
  <si>
    <t>EUA</t>
  </si>
  <si>
    <t>benzoil-szuperoxid, lásd: dibenzoil-peroxid</t>
  </si>
  <si>
    <t>bifenil, lásd: difenil</t>
  </si>
  <si>
    <t>butil-celloszolv, lásd: 2-butoxietanol</t>
  </si>
  <si>
    <t>butil-glikol, lásd: 2-butoxietanol</t>
  </si>
  <si>
    <t>carbaryl, lásd: karbaril</t>
  </si>
  <si>
    <t>celloszolv, lásd: etilén-glikol-monoetil-éter</t>
  </si>
  <si>
    <t>celloszolv-acetát, lásd: etilén-glikol-monoetil-éter-acetát</t>
  </si>
  <si>
    <t>cink-kromátok, köztük kálium-cink-kromát lásd: króm (VI) szervetlen vegyületek, kevéssé oldható (Cr (VI)-ra számítva)</t>
  </si>
  <si>
    <t>dietilénoximid, lásd: morfolin</t>
  </si>
  <si>
    <t>difenilmetán-4,4’-diizocianát (MDI), lásd: diizocianátok</t>
  </si>
  <si>
    <t>diklórdifluormetán F12, lásd: freonok</t>
  </si>
  <si>
    <t>diklórfluormetán F21, lásd: freonok</t>
  </si>
  <si>
    <t>diklórtetrafluoretán F114, lásd: freonok</t>
  </si>
  <si>
    <t>dimetilanilin, lásd: xilidin</t>
  </si>
  <si>
    <t>dimetil-keton, lásd: aceton</t>
  </si>
  <si>
    <t>epiklórhidrin, lásd: 1-klór-2,3-epoxipropán</t>
  </si>
  <si>
    <t>etántiol, lásd: etil-merkaptán</t>
  </si>
  <si>
    <t>etilén-alkohol, lásd: etilénglikol</t>
  </si>
  <si>
    <t>etilénglikol-monobutil-éter, lásd: 2-butoxietanol</t>
  </si>
  <si>
    <t>etilén-imin, lásd: aziridin</t>
  </si>
  <si>
    <t>etil-glikol, lásd: etilén-glikol-monoetil-éter</t>
  </si>
  <si>
    <t>etil-glikol-acetát, lásd: etilénglikol-monoetil-éter-acetát</t>
  </si>
  <si>
    <t>etil-hidroszulfid, lásd: etil-merkaptán</t>
  </si>
  <si>
    <t>etil-szulfhidrát, lásd: etil-merkaptán</t>
  </si>
  <si>
    <t>etil-tioalkohol, lásd: etil-merkaptán</t>
  </si>
  <si>
    <t>Fapor, lásd: 1.2.1.</t>
  </si>
  <si>
    <t>fenilbenzol, lásd: difenil</t>
  </si>
  <si>
    <t>fluor-hidrogén, lásd: hidrogén-fluorid</t>
  </si>
  <si>
    <t>fluotan, lásd: halotán</t>
  </si>
  <si>
    <t>foszfor-hidrogén, lásd: foszfin</t>
  </si>
  <si>
    <t>foszfor-pentoxid, lásd: difoszfor-pentoxid</t>
  </si>
  <si>
    <t>foszforsav lásd: ortofoszforsav</t>
  </si>
  <si>
    <t>foszfor-trihidrid, lásd: foszfin</t>
  </si>
  <si>
    <t>FREONOK (KLÓRFLUORKARBONOK)</t>
  </si>
  <si>
    <t>furál, lásd: furfurol</t>
  </si>
  <si>
    <t>furfurilaldehid, lásd: furfurol</t>
  </si>
  <si>
    <t>gamma HCH, lásd: lindán</t>
  </si>
  <si>
    <t>glikol, lásd: etilénglikol</t>
  </si>
  <si>
    <t>halán, lásd: halotán</t>
  </si>
  <si>
    <t>hexametilén-diizocianát, lásd: diizocianátok</t>
  </si>
  <si>
    <t>hidrogén-cianid, lásd: cián-hidrogén</t>
  </si>
  <si>
    <t>hidrogén-foszfid, lásd: foszfin</t>
  </si>
  <si>
    <t>izociánsav-metil-észter, lásd: metil-izocianát</t>
  </si>
  <si>
    <t>izopropilbenzol, lásd: kumol</t>
  </si>
  <si>
    <t>karbolsav, lásd: fenol</t>
  </si>
  <si>
    <t>klórdifluoretán F142B, lásd: freonok</t>
  </si>
  <si>
    <t>klórdifluormetán F22, lásd: freonok</t>
  </si>
  <si>
    <t>kloroprén, lásd: 2-klór-1,3-butadién</t>
  </si>
  <si>
    <t>KRÓM (VI) SZERVETLEN VEGYÜLETEK (nátrium-kromát, kálium-kromát és egyéb oldható) (Cr VI-ra számítva)</t>
  </si>
  <si>
    <t>KRÓM (VI) SZERVETLEN VEGYÜLETEK, kevéssé oldható (Cr VI-ra számítva)</t>
  </si>
  <si>
    <t>m-dihidroxibenzol, lásd: rezorcin</t>
  </si>
  <si>
    <t>metil-celloszolv, lásd: etilén-glikol- monometil-éter</t>
  </si>
  <si>
    <t>metil-celloszolv-acetát, lásd: etilén-glikol-monometil-éter-acetát</t>
  </si>
  <si>
    <t>metil-cianid, lásd: acetonitril</t>
  </si>
  <si>
    <t>metilén-klorid, lásd: diklórmetán</t>
  </si>
  <si>
    <t>metil-glikol, lásd: etilén-glikol-monometil-éter</t>
  </si>
  <si>
    <t>metil-glikol-acetát, lásd: etilén-glikol-monometil-éter-acetát</t>
  </si>
  <si>
    <t>metil-karbamid, lásd: metil-izocianát</t>
  </si>
  <si>
    <t>metil-karbonimid, lásd: metil-izocianát</t>
  </si>
  <si>
    <t>metilkloroform, lásd: 1,1,1-triklóretán</t>
  </si>
  <si>
    <t>naftilén-diizocianát, lásd: diizocianátok</t>
  </si>
  <si>
    <t>narkotán, lásd: halotán</t>
  </si>
  <si>
    <t>nikkel-trioxid, lásd: dinikkel-trioxid</t>
  </si>
  <si>
    <t>p,p’-diklórdifeniltriklóretán, lásd: DDT</t>
  </si>
  <si>
    <t>paraquat-diklorid, lásd: parakvát-diklorid</t>
  </si>
  <si>
    <t>p-nitroanilin, lásd: 4-nitroanilin</t>
  </si>
  <si>
    <t>porok (szálló porok) egyéb porok, lásd: 1.2.1.</t>
  </si>
  <si>
    <t>propilén-imin, lásd: metilaziridin</t>
  </si>
  <si>
    <t>rezorcinol, lásd: rezorcin</t>
  </si>
  <si>
    <t>Rostszerkezetű porok, lásd: 1.2.2.</t>
  </si>
  <si>
    <t>Szelén-hidrogén, lásd: dihidrogén-szelenid</t>
  </si>
  <si>
    <t>szén-oxiklorid, lásd: foszgén</t>
  </si>
  <si>
    <t>sztibin, lásd: antimon-hidrogén</t>
  </si>
  <si>
    <t>talkum, lásd: 1.2.1. és 1.2.2.</t>
  </si>
  <si>
    <t>tetraklórmetán, lásd: szén-tetraklorid</t>
  </si>
  <si>
    <t>timföld, lásd: dialumínium-trioxid</t>
  </si>
  <si>
    <t>triklórfluormetán F11, lásd: freonok</t>
  </si>
  <si>
    <t>triklórtrifluoretán F113, lásd: freonok</t>
  </si>
  <si>
    <t>vanádium-pentoxid, lásd: divanádium- pentoxid</t>
  </si>
  <si>
    <t>EK szám</t>
  </si>
  <si>
    <t>2191-10-8</t>
  </si>
  <si>
    <t>cadmium di(octanoate),</t>
  </si>
  <si>
    <t>218-585-8</t>
  </si>
  <si>
    <t>Captafol,</t>
  </si>
  <si>
    <t>219-363-3</t>
  </si>
  <si>
    <t>2439-01-2</t>
  </si>
  <si>
    <t>Chinomethionat,</t>
  </si>
  <si>
    <t>219-455-3</t>
  </si>
  <si>
    <t>2949-11-3</t>
  </si>
  <si>
    <t>dimercury(I) oxalate,</t>
  </si>
  <si>
    <t>220-966-9</t>
  </si>
  <si>
    <t>3141-12-6</t>
  </si>
  <si>
    <t>triethyl arsenite,</t>
  </si>
  <si>
    <t>221-543-1</t>
  </si>
  <si>
    <t>3198-04-07</t>
  </si>
  <si>
    <t>sodium 4-chloromercuriobenzoate,</t>
  </si>
  <si>
    <t>221-700-4</t>
  </si>
  <si>
    <t>Nicotine,</t>
  </si>
  <si>
    <t>200-193-3</t>
  </si>
  <si>
    <t>76-06-2</t>
  </si>
  <si>
    <t>Chloropicrin,</t>
  </si>
  <si>
    <t>200-930-9</t>
  </si>
  <si>
    <t>8003-05-2</t>
  </si>
  <si>
    <t>basic phenylmercury nitrate,</t>
  </si>
  <si>
    <t>8048-07-5</t>
  </si>
  <si>
    <t>cadmium zinc sulfide yellow,</t>
  </si>
  <si>
    <t>232-466-8</t>
  </si>
  <si>
    <t>83-10-4</t>
  </si>
  <si>
    <t>Tributyltin fluoride,</t>
  </si>
  <si>
    <t>217-847-9</t>
  </si>
  <si>
    <t>90-03-9</t>
  </si>
  <si>
    <t>2-chloromercuriophenol,</t>
  </si>
  <si>
    <t>201-962-6</t>
  </si>
  <si>
    <t>10022-68-1</t>
  </si>
  <si>
    <t>Cadmium nitrate tetrahydrate,</t>
  </si>
  <si>
    <t>233-710-6</t>
  </si>
  <si>
    <t>100258-44-4</t>
  </si>
  <si>
    <t>Strychnidin-10-one, arsenite (1:1),</t>
  </si>
  <si>
    <t>309-388-9</t>
  </si>
  <si>
    <t>10031-13-7</t>
  </si>
  <si>
    <t>lead arsenite,</t>
  </si>
  <si>
    <t>233-083-9</t>
  </si>
  <si>
    <t>100402-53-7</t>
  </si>
  <si>
    <t>Cadmium chloride phosphate (Cd5Cl(PO4)3), manganese-doped,</t>
  </si>
  <si>
    <t>309-489-8</t>
  </si>
  <si>
    <t>100403-63-2</t>
  </si>
  <si>
    <t>Residues, zinc refining flue dust wastewater, mercury-selenium,</t>
  </si>
  <si>
    <t>309-609-9</t>
  </si>
  <si>
    <t>10045-94-0</t>
  </si>
  <si>
    <t>mercury dinitrate,</t>
  </si>
  <si>
    <t>233-152-3</t>
  </si>
  <si>
    <t>10048-95-0</t>
  </si>
  <si>
    <t>Sodium arsenate dibasic heptahydrate,</t>
  </si>
  <si>
    <t>10048-99-4</t>
  </si>
  <si>
    <t>barium tetraiodomercurate,</t>
  </si>
  <si>
    <t>233-160-7</t>
  </si>
  <si>
    <t>100-56-1</t>
  </si>
  <si>
    <t>phenylmercury chloride,</t>
  </si>
  <si>
    <t>202-865-1</t>
  </si>
  <si>
    <t>100-57-2</t>
  </si>
  <si>
    <t>phenylmercury hydroxide,</t>
  </si>
  <si>
    <t>202-866-7</t>
  </si>
  <si>
    <t>10061-01-5</t>
  </si>
  <si>
    <t>1,3-dichloropropene (CIS) (1Z)-1,3-dichloroprop-1-ene,</t>
  </si>
  <si>
    <t>233-195-8</t>
  </si>
  <si>
    <t>100656-55-1</t>
  </si>
  <si>
    <t>Flue dust, copper-lead blast furnace, cadmium-indium-enriched,</t>
  </si>
  <si>
    <t>309-645-5</t>
  </si>
  <si>
    <t>100995-81-1</t>
  </si>
  <si>
    <t>Slimes and Sludges, copper electrolytic refining, decopperized, arsenic-rich,</t>
  </si>
  <si>
    <t>309-772-6</t>
  </si>
  <si>
    <t>101012-89-9</t>
  </si>
  <si>
    <t>Dodecanoic acid, cadmium salt, basic,</t>
  </si>
  <si>
    <t>309-789-9</t>
  </si>
  <si>
    <t>101012-93-5</t>
  </si>
  <si>
    <t>Octadecanoic acid, cadmium salt, basic,</t>
  </si>
  <si>
    <t>309-794-6</t>
  </si>
  <si>
    <t>101012-94-6</t>
  </si>
  <si>
    <t>Octadecanoic acid, 12-hydroxy-, cadmium salt, basic,</t>
  </si>
  <si>
    <t>309-795-1</t>
  </si>
  <si>
    <t>10102-49-5</t>
  </si>
  <si>
    <t>iron arsenate,</t>
  </si>
  <si>
    <t>233-274-7</t>
  </si>
  <si>
    <t>10102-50-8</t>
  </si>
  <si>
    <t>iron bis(arsenate),</t>
  </si>
  <si>
    <t>233-275-2</t>
  </si>
  <si>
    <t>10103-50-1</t>
  </si>
  <si>
    <t>arsenic acid, magnesium salt,</t>
  </si>
  <si>
    <t>233-285-7</t>
  </si>
  <si>
    <t>10103-61-4</t>
  </si>
  <si>
    <t>arsenic acid, copper salt,</t>
  </si>
  <si>
    <t>233-286-2</t>
  </si>
  <si>
    <t>10103-62-5</t>
  </si>
  <si>
    <t>arsenic acid, calcium salt,</t>
  </si>
  <si>
    <t>233-287-8</t>
  </si>
  <si>
    <t>cadmium chloride,</t>
  </si>
  <si>
    <t>233-296-7</t>
  </si>
  <si>
    <t>10112-91-1</t>
  </si>
  <si>
    <t>dimercury dichloride,</t>
  </si>
  <si>
    <t>233-307-5</t>
  </si>
  <si>
    <t>10124-36-4</t>
  </si>
  <si>
    <t>cadmium sulphate,</t>
  </si>
  <si>
    <t>233-331-6</t>
  </si>
  <si>
    <t>10124-48-8</t>
  </si>
  <si>
    <t>aminomercury chloride,</t>
  </si>
  <si>
    <t>233-335-8</t>
  </si>
  <si>
    <t>101356-99-4</t>
  </si>
  <si>
    <t>Cadmium oxide (CdO), solid soln. with calcium oxide and titanium oxide (TiO2), praseodymium-doped,</t>
  </si>
  <si>
    <t>309-896-0</t>
  </si>
  <si>
    <t>101357-00-0</t>
  </si>
  <si>
    <t>Cadmium selenide (CdSe), solid soln. with cadmium sulfide, zinc selenide and zinc sulfide, aluminum and copper-doped,</t>
  </si>
  <si>
    <t>309-897-6</t>
  </si>
  <si>
    <t>101357-01-1</t>
  </si>
  <si>
    <t>Cadmium selenide (CdSe), solid soln. with cadmium sulfide, zinc selenide and zinc sulfide, copper and manganese-doped,</t>
  </si>
  <si>
    <t>309-898-1</t>
  </si>
  <si>
    <t>101357-02-2</t>
  </si>
  <si>
    <t>Cadmium selenide (CdSe), solid soln. with cadmium sulfide, zinc selenide and zinc sulfide, europium-doped,</t>
  </si>
  <si>
    <t>309-899-7</t>
  </si>
  <si>
    <t>101357-03-3</t>
  </si>
  <si>
    <t>Cadmium selenide (CdSe), solid soln. with cadmium sulfide, zinc selenide and zinc sulfide, gold and manganese-doped,</t>
  </si>
  <si>
    <t>309-900-0</t>
  </si>
  <si>
    <t>101357-04-4</t>
  </si>
  <si>
    <t>Cadmium selenide (CdSe), solid soln. with cadmium sulfide, zinc selenide and zinc sulfide, manganese and silver-doped,</t>
  </si>
  <si>
    <t>309-901-6</t>
  </si>
  <si>
    <t>10137-74-3</t>
  </si>
  <si>
    <t>Calcium chlorate,</t>
  </si>
  <si>
    <t>233-378-2</t>
  </si>
  <si>
    <t>101463-69-8</t>
  </si>
  <si>
    <t>Flufenoxuron,</t>
  </si>
  <si>
    <t>417-680-3</t>
  </si>
  <si>
    <t>10192-29-7</t>
  </si>
  <si>
    <t>Ammonium chlorate,</t>
  </si>
  <si>
    <t>233-468-1</t>
  </si>
  <si>
    <t>10196-67-5</t>
  </si>
  <si>
    <t>cadmium myristate,</t>
  </si>
  <si>
    <t>233-489-6</t>
  </si>
  <si>
    <t>102110-21-4</t>
  </si>
  <si>
    <t>Arsenic acid (H3AsO4), magnesium salt, manganese-doped,</t>
  </si>
  <si>
    <t>310-019-9</t>
  </si>
  <si>
    <t>102110-30-5</t>
  </si>
  <si>
    <t>Cadmium oxide (CdO), solid soln. with magnesium oxide, tungsten oxide (WO3) and zinc oxide,</t>
  </si>
  <si>
    <t>310-029-3</t>
  </si>
  <si>
    <t>102110-62-3</t>
  </si>
  <si>
    <t>Slimes and Sludges, copper-lead ore roasting off gas scrubbing, arsenic-contg.,</t>
  </si>
  <si>
    <t>310-063-9</t>
  </si>
  <si>
    <t>102184-95-2</t>
  </si>
  <si>
    <t>Silicic acid, zirconium salt, cadmium pigment-encapsulated,</t>
  </si>
  <si>
    <t>310-077-5</t>
  </si>
  <si>
    <t>Methamidophos (Soluble liquid formulations of the substance that exceed 600 g active ingredient / l),</t>
  </si>
  <si>
    <t>233-606-0</t>
  </si>
  <si>
    <t>Methamidophos,</t>
  </si>
  <si>
    <t>10294-38-9</t>
  </si>
  <si>
    <t>Barium chlorate, monohydrate,</t>
  </si>
  <si>
    <t>102-98-7</t>
  </si>
  <si>
    <t>dihydrogen [orthoborato(3-)-O]phenylmercurate(2-),</t>
  </si>
  <si>
    <t>203-068-1</t>
  </si>
  <si>
    <t>10325-94-7</t>
  </si>
  <si>
    <t>cadmium nitrate,</t>
  </si>
  <si>
    <t>10326-21-3</t>
  </si>
  <si>
    <t>Magnesium chlorate,</t>
  </si>
  <si>
    <t>233-711-1</t>
  </si>
  <si>
    <t>10326-28-0</t>
  </si>
  <si>
    <t>Cadmium perchlorate hexahydrate,</t>
  </si>
  <si>
    <t>103-27-5</t>
  </si>
  <si>
    <t>phenylmercury propionate,</t>
  </si>
  <si>
    <t>203-094-3</t>
  </si>
  <si>
    <t>10361-95-2</t>
  </si>
  <si>
    <t>Zinc chlorate,</t>
  </si>
  <si>
    <t>233-804-7</t>
  </si>
  <si>
    <t>10415-75-5</t>
  </si>
  <si>
    <t>dimercury dinitrate,</t>
  </si>
  <si>
    <t>233-886-4</t>
  </si>
  <si>
    <t>104-40-5</t>
  </si>
  <si>
    <t>p-nonylphenol,</t>
  </si>
  <si>
    <t>203-199-4</t>
  </si>
  <si>
    <t>10451-12-4</t>
  </si>
  <si>
    <t>phosphoric acid, mercury salt,</t>
  </si>
  <si>
    <t>233-939-1</t>
  </si>
  <si>
    <t>104-59-6</t>
  </si>
  <si>
    <t>phenylmercury stearate,</t>
  </si>
  <si>
    <t>203-217-0</t>
  </si>
  <si>
    <t>104-60-9</t>
  </si>
  <si>
    <t>(oleato)phenylmercury,</t>
  </si>
  <si>
    <t>203-218-6</t>
  </si>
  <si>
    <t>10468-30-1</t>
  </si>
  <si>
    <t>cadmium dioleate,</t>
  </si>
  <si>
    <t>233-954-3</t>
  </si>
  <si>
    <t>104-68-9</t>
  </si>
  <si>
    <t>phenylmercuric oleate,</t>
  </si>
  <si>
    <t>10476-82-1</t>
  </si>
  <si>
    <t>strychnine arsenate,</t>
  </si>
  <si>
    <t>233-970-0</t>
  </si>
  <si>
    <t>105494-65-3</t>
  </si>
  <si>
    <t>Tri-n-butyl(1-propenyl)tin, cis + trans,</t>
  </si>
  <si>
    <t>105494-69-7</t>
  </si>
  <si>
    <t>1-Methyl-2-(tri-n-butylstannyl)imidazole,</t>
  </si>
  <si>
    <t>10603-63-1</t>
  </si>
  <si>
    <t>tributyl(octanoyloxy)stannane,</t>
  </si>
  <si>
    <t>234-226-8</t>
  </si>
  <si>
    <t>1066-44-0</t>
  </si>
  <si>
    <t>bromotrimethylstannane,</t>
  </si>
  <si>
    <t>213-916-2</t>
  </si>
  <si>
    <t>1066-45-1</t>
  </si>
  <si>
    <t>Trimethyltin chloride,</t>
  </si>
  <si>
    <t>213-917-8</t>
  </si>
  <si>
    <t>1067-52-3</t>
  </si>
  <si>
    <t>tri-n-butyltin methanolate,</t>
  </si>
  <si>
    <t>213-933-5</t>
  </si>
  <si>
    <t>1067-97-6</t>
  </si>
  <si>
    <t>tributyltin hydroxide,</t>
  </si>
  <si>
    <t>213-939-8</t>
  </si>
  <si>
    <t>1,2-dibromoethane (EDB),</t>
  </si>
  <si>
    <t>203-444-5</t>
  </si>
  <si>
    <t>Ethylene dichloride (1,2-dichloroethane),</t>
  </si>
  <si>
    <t>203-458-1</t>
  </si>
  <si>
    <t>107-26-6</t>
  </si>
  <si>
    <t>bromoethylmercury,</t>
  </si>
  <si>
    <t>203-477-5</t>
  </si>
  <si>
    <t>107-27-7</t>
  </si>
  <si>
    <t>ethylmercury chloride,</t>
  </si>
  <si>
    <t>203-478-0</t>
  </si>
  <si>
    <t>108-07-6</t>
  </si>
  <si>
    <t>(acetato-O)methylmercury,</t>
  </si>
  <si>
    <t>203-547-5</t>
  </si>
  <si>
    <t>108173-90-6</t>
  </si>
  <si>
    <t>Guazatine,</t>
  </si>
  <si>
    <t>109-62-6</t>
  </si>
  <si>
    <t>(acetato-O)ethylmercury,</t>
  </si>
  <si>
    <t>203-688-2</t>
  </si>
  <si>
    <t>11066-49-2</t>
  </si>
  <si>
    <t>isononylphenol,</t>
  </si>
  <si>
    <t>234-284-4</t>
  </si>
  <si>
    <t>11083-41-3</t>
  </si>
  <si>
    <t>mercury, compound with titanium (1:3),</t>
  </si>
  <si>
    <t>234-306-2</t>
  </si>
  <si>
    <t>11110-52-4</t>
  </si>
  <si>
    <t>sodium mercury amalgam,</t>
  </si>
  <si>
    <t>11112-63-3</t>
  </si>
  <si>
    <t>cadmium selenide sulphide,</t>
  </si>
  <si>
    <t>234-342-9</t>
  </si>
  <si>
    <t>1113-02-6</t>
  </si>
  <si>
    <t>Omethoate,</t>
  </si>
  <si>
    <t>214-197-8</t>
  </si>
  <si>
    <t>1114-71-2</t>
  </si>
  <si>
    <t>Pebulate,</t>
  </si>
  <si>
    <t>214-215-4</t>
  </si>
  <si>
    <t>113136-77-9</t>
  </si>
  <si>
    <t>Cyclanilide,</t>
  </si>
  <si>
    <t>419-150-7</t>
  </si>
  <si>
    <t>115044-19-4</t>
  </si>
  <si>
    <t>Guazatine acetate,</t>
  </si>
  <si>
    <t>115-09-3</t>
  </si>
  <si>
    <t>chloromethylmercury,</t>
  </si>
  <si>
    <t>204-064-2</t>
  </si>
  <si>
    <t>115-29-7</t>
  </si>
  <si>
    <t>Endosulfan,</t>
  </si>
  <si>
    <t>204-079-4</t>
  </si>
  <si>
    <t>115-32-2</t>
  </si>
  <si>
    <t>Dicofol containing &lt;78% p,p`-dicofol or &gt;1g/kg of DDT and DDT related compounds,</t>
  </si>
  <si>
    <t>204-082-0</t>
  </si>
  <si>
    <t>Dicofol,</t>
  </si>
  <si>
    <t>116-06-3</t>
  </si>
  <si>
    <t>Aldicarb,</t>
  </si>
  <si>
    <t>204-123-2</t>
  </si>
  <si>
    <t>117-18-0</t>
  </si>
  <si>
    <t>Technazene,</t>
  </si>
  <si>
    <t>204-178-2</t>
  </si>
  <si>
    <t>117-52-2</t>
  </si>
  <si>
    <t>Coumafuryl,</t>
  </si>
  <si>
    <t>204-195-5</t>
  </si>
  <si>
    <t>1184-57-2</t>
  </si>
  <si>
    <t>methylmercury hydroxide,</t>
  </si>
  <si>
    <t>214-667-2</t>
  </si>
  <si>
    <t>Hexachlorobenzene,</t>
  </si>
  <si>
    <t>204-273-9</t>
  </si>
  <si>
    <t>1191-79-3</t>
  </si>
  <si>
    <t>barium cadmium tetrastearate,</t>
  </si>
  <si>
    <t>214-740-9</t>
  </si>
  <si>
    <t>1191-80-6</t>
  </si>
  <si>
    <t>mercury dioleate,</t>
  </si>
  <si>
    <t>214-741-4</t>
  </si>
  <si>
    <t>1192-89-8</t>
  </si>
  <si>
    <t>bromophenylmercury,</t>
  </si>
  <si>
    <t>214-760-8</t>
  </si>
  <si>
    <t>1194-65-6</t>
  </si>
  <si>
    <t>Dichlobenil,</t>
  </si>
  <si>
    <t>214-787-5</t>
  </si>
  <si>
    <t>119-90-4</t>
  </si>
  <si>
    <t>3,3'-dimethoxybenzidine,</t>
  </si>
  <si>
    <t>204-355-4</t>
  </si>
  <si>
    <t>119-93-7</t>
  </si>
  <si>
    <t>4,4'-bi-o-toluidine,</t>
  </si>
  <si>
    <t>12001-28-4</t>
  </si>
  <si>
    <t>Crocidolite,</t>
  </si>
  <si>
    <t>12001-29-5</t>
  </si>
  <si>
    <t>Chrysotile,</t>
  </si>
  <si>
    <t>12005-75-3</t>
  </si>
  <si>
    <t>tricopper arsenide,</t>
  </si>
  <si>
    <t>234-472-6</t>
  </si>
  <si>
    <t>12005-81-1</t>
  </si>
  <si>
    <t>dysprosium arsenide,</t>
  </si>
  <si>
    <t>234-473-1</t>
  </si>
  <si>
    <t>12005-86-6</t>
  </si>
  <si>
    <t>Sodium hexafluoroarsenate(V),</t>
  </si>
  <si>
    <t>12005-88-8</t>
  </si>
  <si>
    <t>diiron arsenide,</t>
  </si>
  <si>
    <t>234-474-7</t>
  </si>
  <si>
    <t>12005-89-9</t>
  </si>
  <si>
    <t>gadolinium arsenide,</t>
  </si>
  <si>
    <t>234-475-2</t>
  </si>
  <si>
    <t>12005-92-4</t>
  </si>
  <si>
    <t>holmium arsenide,</t>
  </si>
  <si>
    <t>234-476-8</t>
  </si>
  <si>
    <t>12005-94-6</t>
  </si>
  <si>
    <t>lutetium arsenide,</t>
  </si>
  <si>
    <t>234-477-3</t>
  </si>
  <si>
    <t>12005-95-7</t>
  </si>
  <si>
    <t>manganese arsenide,</t>
  </si>
  <si>
    <t>234-478-9</t>
  </si>
  <si>
    <t>12006-08-5</t>
  </si>
  <si>
    <t>terbium arsenide,</t>
  </si>
  <si>
    <t>234-479-4</t>
  </si>
  <si>
    <t>12006-09-6</t>
  </si>
  <si>
    <t>thallium arsenide,</t>
  </si>
  <si>
    <t>234-481-5</t>
  </si>
  <si>
    <t>12006-10-9</t>
  </si>
  <si>
    <t>thulium arsenide,</t>
  </si>
  <si>
    <t>234-482-0</t>
  </si>
  <si>
    <t>12006-12-1</t>
  </si>
  <si>
    <t>ytterbium arsenide,</t>
  </si>
  <si>
    <t>234-483-6</t>
  </si>
  <si>
    <t>12006-21-2</t>
  </si>
  <si>
    <t>iron diarsenide,</t>
  </si>
  <si>
    <t>234-485-7</t>
  </si>
  <si>
    <t>12006-40-5</t>
  </si>
  <si>
    <t>trizinc diarsenide,</t>
  </si>
  <si>
    <t>234-486-2</t>
  </si>
  <si>
    <t>12014-14-1</t>
  </si>
  <si>
    <t>cadmium titanium trioxide,</t>
  </si>
  <si>
    <t>234-593-4</t>
  </si>
  <si>
    <t>12014-28-7</t>
  </si>
  <si>
    <t>tricadmium diphosphide,</t>
  </si>
  <si>
    <t>234-595-5</t>
  </si>
  <si>
    <t>12014-29-8</t>
  </si>
  <si>
    <t>antimony, compound with cadmium (2:3),</t>
  </si>
  <si>
    <t>234-596-0</t>
  </si>
  <si>
    <t>120-23-0</t>
  </si>
  <si>
    <t>2-Naphthyloxyacetic acid,</t>
  </si>
  <si>
    <t>204-380-0</t>
  </si>
  <si>
    <t>120-39-8</t>
  </si>
  <si>
    <t>pentyl (2,4,5-trichlorophenoxy)acetate,</t>
  </si>
  <si>
    <t>204-392-6</t>
  </si>
  <si>
    <t>12044-16-5</t>
  </si>
  <si>
    <t>iron arsenide,</t>
  </si>
  <si>
    <t>234-947-8</t>
  </si>
  <si>
    <t>12044-20-1</t>
  </si>
  <si>
    <t>digallium arsenide phosphide,</t>
  </si>
  <si>
    <t>234-948-3</t>
  </si>
  <si>
    <t>12044-21-2</t>
  </si>
  <si>
    <t>tripotassium arsenide,</t>
  </si>
  <si>
    <t>234-949-9</t>
  </si>
  <si>
    <t>12044-22-3</t>
  </si>
  <si>
    <t>trilithium arsenide,</t>
  </si>
  <si>
    <t>234-950-4</t>
  </si>
  <si>
    <t>12044-25-6</t>
  </si>
  <si>
    <t>trisodium arsenide,</t>
  </si>
  <si>
    <t>234-952-5</t>
  </si>
  <si>
    <t>12044-28-9</t>
  </si>
  <si>
    <t>praseodymium arsenide,</t>
  </si>
  <si>
    <t>234-953-0</t>
  </si>
  <si>
    <t>12044-49-4</t>
  </si>
  <si>
    <t>trimagnesium diarsenide,</t>
  </si>
  <si>
    <t>234-954-6</t>
  </si>
  <si>
    <t>12044-54-1</t>
  </si>
  <si>
    <t>diarsenic tritelluride,</t>
  </si>
  <si>
    <t>234-955-1</t>
  </si>
  <si>
    <t>12044-55-2</t>
  </si>
  <si>
    <t>zinc diarsenide,</t>
  </si>
  <si>
    <t>234-956-7</t>
  </si>
  <si>
    <t>12068-61-0</t>
  </si>
  <si>
    <t>nickel diarsenide,</t>
  </si>
  <si>
    <t>235-103-1</t>
  </si>
  <si>
    <t>12068-90-5</t>
  </si>
  <si>
    <t>mercury telluride,</t>
  </si>
  <si>
    <t>235-108-9</t>
  </si>
  <si>
    <t>121-19-7</t>
  </si>
  <si>
    <t>4-Hydroxy-3-nitrobenzenearsonic,</t>
  </si>
  <si>
    <t>12122-67-7</t>
  </si>
  <si>
    <t>Zineb,</t>
  </si>
  <si>
    <t>235-180-1</t>
  </si>
  <si>
    <t>12139-23-0</t>
  </si>
  <si>
    <t>cadmium zirconium trioxide,</t>
  </si>
  <si>
    <t>235-251-7</t>
  </si>
  <si>
    <t>12172-73-5</t>
  </si>
  <si>
    <t>Amosite,</t>
  </si>
  <si>
    <t>121-75-5</t>
  </si>
  <si>
    <t>Malathion,</t>
  </si>
  <si>
    <t>204-497-7</t>
  </si>
  <si>
    <t>12185-64-7</t>
  </si>
  <si>
    <t>pentacadmium chloridetriphosphate,</t>
  </si>
  <si>
    <t>235-353-1</t>
  </si>
  <si>
    <t>12187-14-3</t>
  </si>
  <si>
    <t>dicadmium niobate,</t>
  </si>
  <si>
    <t>235-357-3</t>
  </si>
  <si>
    <t>12214-12-9</t>
  </si>
  <si>
    <t>dicadmium selenide sulphide,</t>
  </si>
  <si>
    <t>235-392-4</t>
  </si>
  <si>
    <t>122-14-5</t>
  </si>
  <si>
    <t>Fenitrothion,</t>
  </si>
  <si>
    <t>204-524-2</t>
  </si>
  <si>
    <t>122-34-9</t>
  </si>
  <si>
    <t>Simazine,</t>
  </si>
  <si>
    <t>204-535-2</t>
  </si>
  <si>
    <t>122384-78-5</t>
  </si>
  <si>
    <t>Extract residues (coal), low temp. coal atar alk.,</t>
  </si>
  <si>
    <t>310-191-5</t>
  </si>
  <si>
    <t>122-39-4</t>
  </si>
  <si>
    <t>Diphenylamine,</t>
  </si>
  <si>
    <t>204-539-4</t>
  </si>
  <si>
    <t>122-42-9</t>
  </si>
  <si>
    <t>Propham,</t>
  </si>
  <si>
    <t>204-542-0</t>
  </si>
  <si>
    <t>122453-73-0</t>
  </si>
  <si>
    <t>Chlorfenapyr,</t>
  </si>
  <si>
    <t>12254-85-2</t>
  </si>
  <si>
    <t>dichromium arsenide,</t>
  </si>
  <si>
    <t>235-499-6</t>
  </si>
  <si>
    <t>12254-88-5</t>
  </si>
  <si>
    <t>erbium arsenide,</t>
  </si>
  <si>
    <t>235-501-5</t>
  </si>
  <si>
    <t>12255-04-8</t>
  </si>
  <si>
    <t>lanthanum arsenide,</t>
  </si>
  <si>
    <t>235-502-0</t>
  </si>
  <si>
    <t>12255-08-2</t>
  </si>
  <si>
    <t>niobium arsenide,</t>
  </si>
  <si>
    <t>235-503-6</t>
  </si>
  <si>
    <t>12255-09-3</t>
  </si>
  <si>
    <t>neodymium arsenide,</t>
  </si>
  <si>
    <t>235-504-1</t>
  </si>
  <si>
    <t>12255-36-6</t>
  </si>
  <si>
    <t>triantimony arsenide,</t>
  </si>
  <si>
    <t>235-505-7</t>
  </si>
  <si>
    <t>12255-39-9</t>
  </si>
  <si>
    <t>samarium arsenide,</t>
  </si>
  <si>
    <t>235-506-2</t>
  </si>
  <si>
    <t>12255-48-0</t>
  </si>
  <si>
    <t>yttrium arsenide,</t>
  </si>
  <si>
    <t>235-507-8</t>
  </si>
  <si>
    <t>12255-50-4</t>
  </si>
  <si>
    <t>tribarium diarsenide,</t>
  </si>
  <si>
    <t>235-508-3</t>
  </si>
  <si>
    <t>12255-53-7</t>
  </si>
  <si>
    <t>tricalcium diarsenide,</t>
  </si>
  <si>
    <t>235-509-9</t>
  </si>
  <si>
    <t>122-64-5</t>
  </si>
  <si>
    <t>lactatophenylmercury,</t>
  </si>
  <si>
    <t>204-560-9</t>
  </si>
  <si>
    <t>12271-72-6</t>
  </si>
  <si>
    <t>germanium arsenide,</t>
  </si>
  <si>
    <t>235-547-6</t>
  </si>
  <si>
    <t>12292-07-8</t>
  </si>
  <si>
    <t>cadmium ditantalum hexaoxide,</t>
  </si>
  <si>
    <t>235-561-2</t>
  </si>
  <si>
    <t>123-33-1</t>
  </si>
  <si>
    <t>pyridazine-3,6-diol,</t>
  </si>
  <si>
    <t>204-619-9</t>
  </si>
  <si>
    <t>12344-40-0</t>
  </si>
  <si>
    <t>mercury silver iodide,</t>
  </si>
  <si>
    <t>235-601-9</t>
  </si>
  <si>
    <t>123-88-6</t>
  </si>
  <si>
    <t>2-methoxyethylmercury chloride,</t>
  </si>
  <si>
    <t>204-659-7</t>
  </si>
  <si>
    <t>124-01-6</t>
  </si>
  <si>
    <t>2-ethoxyethylmercury chloride,</t>
  </si>
  <si>
    <t>204-670-7</t>
  </si>
  <si>
    <t>124-08-3</t>
  </si>
  <si>
    <t>2-ethoxyethylmercury acetate,</t>
  </si>
  <si>
    <t>204-678-0</t>
  </si>
  <si>
    <t>12417-99-1</t>
  </si>
  <si>
    <t>trisilver arsenide,</t>
  </si>
  <si>
    <t>235-652-7</t>
  </si>
  <si>
    <t>124252-41-1</t>
  </si>
  <si>
    <t>4-(Tri-n-butylstannyl)pyridine,</t>
  </si>
  <si>
    <t>12442-27-2</t>
  </si>
  <si>
    <t>cadmium zinc sulphide,</t>
  </si>
  <si>
    <t>235-672-6</t>
  </si>
  <si>
    <t>1245816-05-0</t>
  </si>
  <si>
    <t>2,3-difluoro-4-(tributylstannyl)pyridine,</t>
  </si>
  <si>
    <t>124-65-2</t>
  </si>
  <si>
    <t>Sodium Dimethylarsinate,</t>
  </si>
  <si>
    <t>204-708-2</t>
  </si>
  <si>
    <t>12612-21-4</t>
  </si>
  <si>
    <t>Arsenic sulfide,</t>
  </si>
  <si>
    <t>235-720-6</t>
  </si>
  <si>
    <t>12626-36-7</t>
  </si>
  <si>
    <t>Cadmium selenide sulfide,</t>
  </si>
  <si>
    <t>235-724-8</t>
  </si>
  <si>
    <t>12656-57-4</t>
  </si>
  <si>
    <t>cadmium sulfoselenide orange,</t>
  </si>
  <si>
    <t>235-758-3</t>
  </si>
  <si>
    <t>Tris (2,3-dibromopropyl) phosphate,</t>
  </si>
  <si>
    <t>204-799-9</t>
  </si>
  <si>
    <t>126801-58-9</t>
  </si>
  <si>
    <t>Ethoxysulfuron,</t>
  </si>
  <si>
    <t>127087-87-0</t>
  </si>
  <si>
    <t>4-Nonylphenol, branched, ethoxylated,</t>
  </si>
  <si>
    <t>500-315-8</t>
  </si>
  <si>
    <t>129034-70-4</t>
  </si>
  <si>
    <t>3-Isopropoxy-4-(tri-n-butylstannyl)-3-cyclobutene-1,2-dione,</t>
  </si>
  <si>
    <t>129-16-8</t>
  </si>
  <si>
    <t>merbromin,</t>
  </si>
  <si>
    <t>204-933-6</t>
  </si>
  <si>
    <t>1303-00-0</t>
  </si>
  <si>
    <t>gallium arsenide,</t>
  </si>
  <si>
    <t>215-114-8</t>
  </si>
  <si>
    <t>1303-11-3</t>
  </si>
  <si>
    <t>indium arsenide,</t>
  </si>
  <si>
    <t>215-115-3</t>
  </si>
  <si>
    <t>diarsenic pentaoxide,</t>
  </si>
  <si>
    <t>215-116-9</t>
  </si>
  <si>
    <t>1303-33-9</t>
  </si>
  <si>
    <t>arsenic sulfide,</t>
  </si>
  <si>
    <t>215-117-4</t>
  </si>
  <si>
    <t>1303-36-2</t>
  </si>
  <si>
    <t>diarsenic triselenide,</t>
  </si>
  <si>
    <t>215-119-5</t>
  </si>
  <si>
    <t>cadmium oxide (non-pyrophoric),</t>
  </si>
  <si>
    <t>215-146-2</t>
  </si>
  <si>
    <t>1306-23-6</t>
  </si>
  <si>
    <t>cadmium sulphide,</t>
  </si>
  <si>
    <t>215-147-8</t>
  </si>
  <si>
    <t>1306-24-7</t>
  </si>
  <si>
    <t>Cadmium selenide,</t>
  </si>
  <si>
    <t>1306-25-8</t>
  </si>
  <si>
    <t>cadmium telluride,</t>
  </si>
  <si>
    <t>215-149-9</t>
  </si>
  <si>
    <t>13071-79-9</t>
  </si>
  <si>
    <t>Terbufos,</t>
  </si>
  <si>
    <t>235-963-8</t>
  </si>
  <si>
    <t>1310-88-9</t>
  </si>
  <si>
    <t>dimercury amidatenitrate,</t>
  </si>
  <si>
    <t>215-187-6</t>
  </si>
  <si>
    <t>1312-03-4</t>
  </si>
  <si>
    <t>trimercury dioxide sulphate,</t>
  </si>
  <si>
    <t>215-191-8</t>
  </si>
  <si>
    <t>13121-70-5</t>
  </si>
  <si>
    <t>cyhexatin (ISO),</t>
  </si>
  <si>
    <t>236-049-1</t>
  </si>
  <si>
    <t>Cyhexatin,</t>
  </si>
  <si>
    <t>131-52-2</t>
  </si>
  <si>
    <t>sodium pentachlorophenolate,</t>
  </si>
  <si>
    <t>205-025-2</t>
  </si>
  <si>
    <t>13170-76-8</t>
  </si>
  <si>
    <t>mercury bis(2-ethylhexanoate),</t>
  </si>
  <si>
    <t>236-113-9</t>
  </si>
  <si>
    <t>Mixture (E) &amp; (Z) isomers,</t>
  </si>
  <si>
    <t>236-116-5</t>
  </si>
  <si>
    <t>1320-80-5</t>
  </si>
  <si>
    <t>chloro(hydroxyphenyl)mercury,</t>
  </si>
  <si>
    <t>215-308-2</t>
  </si>
  <si>
    <t>132207-32-0</t>
  </si>
  <si>
    <t>Chrysotile asbestos,</t>
  </si>
  <si>
    <t>13257-51-7</t>
  </si>
  <si>
    <t>mercury bis(trifluoroacetate),</t>
  </si>
  <si>
    <t>236-250-4</t>
  </si>
  <si>
    <t>1326-43-8</t>
  </si>
  <si>
    <t>[1,1'-biphenyl]-4,4'-diamine, reaction products with 1-methyl-2,4-dinitrobenzene and sodium sulfide (Na2(Sx)),</t>
  </si>
  <si>
    <t>215-424-3</t>
  </si>
  <si>
    <t>1326-63-2</t>
  </si>
  <si>
    <t>[1,1'-biphenyl]-4,4'-diamine, reaction products with 4-methyl-1,3-benzenediamine and sulfur,</t>
  </si>
  <si>
    <t>215-436-9</t>
  </si>
  <si>
    <t>1326-73-4</t>
  </si>
  <si>
    <t>acetamide, N-(2-methylphenyl)-, reaction products with [1,1'-biphenyl]-4,4'-diamine and sulfur, leuco derivatives,</t>
  </si>
  <si>
    <t>215-439-5</t>
  </si>
  <si>
    <t>1326-75-6</t>
  </si>
  <si>
    <t>[1,1'-biphenyl]-4,4'-diamine, reaction products with 4-(6-methyl-2-benzothiazolyl)benzenamine and sulfur,</t>
  </si>
  <si>
    <t>215-440-0</t>
  </si>
  <si>
    <t>diarsenic trioxide,</t>
  </si>
  <si>
    <t>215-481-4</t>
  </si>
  <si>
    <t>13294-23-0</t>
  </si>
  <si>
    <t>bis[(trimethylsilyl)methyl]mercury,</t>
  </si>
  <si>
    <t>236-315-7</t>
  </si>
  <si>
    <t>13302-00-6</t>
  </si>
  <si>
    <t>(2-ethylhexanoato)phenylmercury,</t>
  </si>
  <si>
    <t>236-326-7</t>
  </si>
  <si>
    <t>13331-52-7</t>
  </si>
  <si>
    <t>(acryloyloxy)tributylstannane,</t>
  </si>
  <si>
    <t>236-381-7</t>
  </si>
  <si>
    <t>1335-31-5</t>
  </si>
  <si>
    <t>dimercury dicyanide oxide,</t>
  </si>
  <si>
    <t>215-629-8</t>
  </si>
  <si>
    <t>13356-08-6</t>
  </si>
  <si>
    <t>fenbutatin oxide (ISO),</t>
  </si>
  <si>
    <t>236-407-7</t>
  </si>
  <si>
    <t>133-58-4</t>
  </si>
  <si>
    <t>6-methyl-3-nitrobenzoxamercurete,</t>
  </si>
  <si>
    <t>205-112-5</t>
  </si>
  <si>
    <t>1336-36-3</t>
  </si>
  <si>
    <t>polychlorobiphenyls,</t>
  </si>
  <si>
    <t>215-648-1</t>
  </si>
  <si>
    <t>1336-96-5</t>
  </si>
  <si>
    <t>Naphthenic acids, mercury salts,</t>
  </si>
  <si>
    <t>215-651-8</t>
  </si>
  <si>
    <t>13435-05-7</t>
  </si>
  <si>
    <t>5,5,9,9-tetrabutyl-7-[(tributylstannyl)oxy]-6,8-dioxa-7-phospha-5,9-distannatridecane 7-oxide,</t>
  </si>
  <si>
    <t>236-563-6</t>
  </si>
  <si>
    <t>1344-48-5</t>
  </si>
  <si>
    <t>mercury(II) sulfide,</t>
  </si>
  <si>
    <t>215-696-3</t>
  </si>
  <si>
    <t>13453-71-9</t>
  </si>
  <si>
    <t>Lithium chlorate,</t>
  </si>
  <si>
    <t>236-632-0</t>
  </si>
  <si>
    <t>13457-18-6</t>
  </si>
  <si>
    <t>Pyrazophos,</t>
  </si>
  <si>
    <t>236-656-1</t>
  </si>
  <si>
    <t>13462-93-6</t>
  </si>
  <si>
    <t>ammonium dihydrogenarsenate,</t>
  </si>
  <si>
    <t>236-667-1</t>
  </si>
  <si>
    <t>13464-35-2</t>
  </si>
  <si>
    <t>potassium arsenite,</t>
  </si>
  <si>
    <t>236-680-2</t>
  </si>
  <si>
    <t>13464-37-4</t>
  </si>
  <si>
    <t>trisodium arsenite,</t>
  </si>
  <si>
    <t>236-681-8</t>
  </si>
  <si>
    <t>13464-38-5</t>
  </si>
  <si>
    <t>trisodium arsenate,</t>
  </si>
  <si>
    <t>236-682-3</t>
  </si>
  <si>
    <t>13464-44-3</t>
  </si>
  <si>
    <t>zinc arsenate,</t>
  </si>
  <si>
    <t>236-683-9</t>
  </si>
  <si>
    <t>13464-68-1</t>
  </si>
  <si>
    <t>tristrontium diarsenate,</t>
  </si>
  <si>
    <t>236-684-4</t>
  </si>
  <si>
    <t>13465-33-3</t>
  </si>
  <si>
    <t>mercury(1+) bromate,</t>
  </si>
  <si>
    <t>236-694-9</t>
  </si>
  <si>
    <t>13477-00-4</t>
  </si>
  <si>
    <t>Barium chlorate,</t>
  </si>
  <si>
    <t>236-760-7</t>
  </si>
  <si>
    <t>13477-04-8</t>
  </si>
  <si>
    <t>tribarium diarsenate,</t>
  </si>
  <si>
    <t>236-762-8</t>
  </si>
  <si>
    <t>13477-17-3</t>
  </si>
  <si>
    <t>tricadmium bis(phosphate),</t>
  </si>
  <si>
    <t>236-764-9</t>
  </si>
  <si>
    <t>13477-19-5</t>
  </si>
  <si>
    <t>cadmium silicate,</t>
  </si>
  <si>
    <t>236-765-4</t>
  </si>
  <si>
    <t>13477-23-1</t>
  </si>
  <si>
    <t>cadmium sulphite,</t>
  </si>
  <si>
    <t>236-767-5</t>
  </si>
  <si>
    <t>13477-70-8</t>
  </si>
  <si>
    <t>trinickel bis(arsenate),</t>
  </si>
  <si>
    <t>236-771-7</t>
  </si>
  <si>
    <t>13478-14-3</t>
  </si>
  <si>
    <t>trilithium arsenate,</t>
  </si>
  <si>
    <t>236-773-8</t>
  </si>
  <si>
    <t>13510-44-6</t>
  </si>
  <si>
    <t>trisilver arsenate,</t>
  </si>
  <si>
    <t>236-841-7</t>
  </si>
  <si>
    <t>13516-27-3</t>
  </si>
  <si>
    <t>Iminoctadine,</t>
  </si>
  <si>
    <t>236-855-3</t>
  </si>
  <si>
    <t>13560-99-1</t>
  </si>
  <si>
    <t>sodium 2,4,5-trichlorophenoxyacetate,</t>
  </si>
  <si>
    <t>236-949-4</t>
  </si>
  <si>
    <t>13654-09-6</t>
  </si>
  <si>
    <t>decabromo-1,1'-biphenyl,</t>
  </si>
  <si>
    <t>237-137-2</t>
  </si>
  <si>
    <t>13673-51-3</t>
  </si>
  <si>
    <t>N2-benzyl pentachlorophenyl N2-carboxy-L-(2-aminoglutaramate),</t>
  </si>
  <si>
    <t>237-155-0</t>
  </si>
  <si>
    <t>13673-53-5</t>
  </si>
  <si>
    <t>perchlorophenyl N-(benzyloxycarbonyl)-L-isoleucinate,</t>
  </si>
  <si>
    <t>237-156-6</t>
  </si>
  <si>
    <t>13673-54-6</t>
  </si>
  <si>
    <t>perchlorophenyl S-benzyl-N-(benzyloxycarbonyl)-L-cysteinate,</t>
  </si>
  <si>
    <t>237-157-1</t>
  </si>
  <si>
    <t>13701-66-1</t>
  </si>
  <si>
    <t>diboron tricadmium hexaoxide,</t>
  </si>
  <si>
    <t>237-225-0</t>
  </si>
  <si>
    <t>13755-33-4</t>
  </si>
  <si>
    <t>dicadmium hexakis(cyano-C)ferrate(4-),</t>
  </si>
  <si>
    <t>237-341-1</t>
  </si>
  <si>
    <t>13814-59-0</t>
  </si>
  <si>
    <t>cadmium selenite,</t>
  </si>
  <si>
    <t>237-480-8</t>
  </si>
  <si>
    <t>13814-62-5</t>
  </si>
  <si>
    <t>cadmium selenate,</t>
  </si>
  <si>
    <t>237-481-3</t>
  </si>
  <si>
    <t>13832-25-2</t>
  </si>
  <si>
    <t>cadmium diricinoleate,</t>
  </si>
  <si>
    <t>237-544-5</t>
  </si>
  <si>
    <t>13847-17-1</t>
  </si>
  <si>
    <t>cadmium orthophosphate,</t>
  </si>
  <si>
    <t>237-581-7</t>
  </si>
  <si>
    <t>13876-85-2</t>
  </si>
  <si>
    <t>dicopper tetraiodomercurate,</t>
  </si>
  <si>
    <t>237-634-4</t>
  </si>
  <si>
    <t>138-85-2</t>
  </si>
  <si>
    <t>sodium 4-hydroxymercuriobenzoate,</t>
  </si>
  <si>
    <t>205-340-5</t>
  </si>
  <si>
    <t>13952-84-6</t>
  </si>
  <si>
    <t>2-aminobutane,</t>
  </si>
  <si>
    <t>237-732-7</t>
  </si>
  <si>
    <t>13967-25-4</t>
  </si>
  <si>
    <t>dimercury difluoride,</t>
  </si>
  <si>
    <t>237-747-9</t>
  </si>
  <si>
    <t>13972-68-4</t>
  </si>
  <si>
    <t>cadmium molybdenum tetroxide,</t>
  </si>
  <si>
    <t>237-752-6</t>
  </si>
  <si>
    <t>139-93-5</t>
  </si>
  <si>
    <t>6,6'-dihydroxy-3,3'-diarsene-1,2-diyldianilinium dichloride,</t>
  </si>
  <si>
    <t>205-386-6</t>
  </si>
  <si>
    <t>14013-71-9</t>
  </si>
  <si>
    <t>Iron trichlorate,</t>
  </si>
  <si>
    <t>237-824-7</t>
  </si>
  <si>
    <t>14017-36-8</t>
  </si>
  <si>
    <t>cadmium disulphamate,</t>
  </si>
  <si>
    <t>237-832-0</t>
  </si>
  <si>
    <t>14024-55-6</t>
  </si>
  <si>
    <t>mercury pentanedione,</t>
  </si>
  <si>
    <t>14066-61-6</t>
  </si>
  <si>
    <t>(2-carboxyphenyl)hydroxymercury,</t>
  </si>
  <si>
    <t>237-918-8</t>
  </si>
  <si>
    <t>14067-62-0</t>
  </si>
  <si>
    <t>cadmium hydrogen phosphate,</t>
  </si>
  <si>
    <t>237-920-9</t>
  </si>
  <si>
    <t>14099-12-8</t>
  </si>
  <si>
    <t>mercury dipotassium tetrathiocyanate,</t>
  </si>
  <si>
    <t>237-949-7</t>
  </si>
  <si>
    <t>141-00-4</t>
  </si>
  <si>
    <t>cadmium succinate,</t>
  </si>
  <si>
    <t>205-446-1</t>
  </si>
  <si>
    <t>141-51-5</t>
  </si>
  <si>
    <t>iodo(iodomethyl)mercury,</t>
  </si>
  <si>
    <t>205-485-4</t>
  </si>
  <si>
    <t>1420-07-1</t>
  </si>
  <si>
    <t>Dinoterb,</t>
  </si>
  <si>
    <t>215-813-8</t>
  </si>
  <si>
    <t>14235-86-0</t>
  </si>
  <si>
    <t>hydrargaphen,</t>
  </si>
  <si>
    <t>238-107-1</t>
  </si>
  <si>
    <t>14239-68-0</t>
  </si>
  <si>
    <t>cadmium bis(diethyldithiocarbamate),</t>
  </si>
  <si>
    <t>238-113-4</t>
  </si>
  <si>
    <t>14254-22-9</t>
  </si>
  <si>
    <t>Butoxydibutylchlorostannane,</t>
  </si>
  <si>
    <t>238-131-2</t>
  </si>
  <si>
    <t>142891-20-1</t>
  </si>
  <si>
    <t>Cinidon-ethyl,</t>
  </si>
  <si>
    <t>14312-00-6</t>
  </si>
  <si>
    <t>cadmium chromate,</t>
  </si>
  <si>
    <t>238-252-0</t>
  </si>
  <si>
    <t>143-36-2</t>
  </si>
  <si>
    <t>iodomethylmercury,</t>
  </si>
  <si>
    <t>205-600-8</t>
  </si>
  <si>
    <t>143-50-0</t>
  </si>
  <si>
    <t>Chlordecone,</t>
  </si>
  <si>
    <t>205-601-3</t>
  </si>
  <si>
    <t>14354-56-4</t>
  </si>
  <si>
    <t>phenyl(quinolin-8-olato-N1,O8)mercury,</t>
  </si>
  <si>
    <t>238-316-8</t>
  </si>
  <si>
    <t>14402-75-6</t>
  </si>
  <si>
    <t>cadmium dipotassium tetracyanide,</t>
  </si>
  <si>
    <t>238-371-8</t>
  </si>
  <si>
    <t>14484-64-1</t>
  </si>
  <si>
    <t>Ferbam,</t>
  </si>
  <si>
    <t>238-484-2</t>
  </si>
  <si>
    <t>14486-19-2</t>
  </si>
  <si>
    <t>cadmium tetrafluoroborate,</t>
  </si>
  <si>
    <t>238-490-5</t>
  </si>
  <si>
    <t>145214-05-7</t>
  </si>
  <si>
    <t>2-(Tri-n-butylstannyl)oxazole,</t>
  </si>
  <si>
    <t>14566-86-0</t>
  </si>
  <si>
    <t>bis(dibutyldithiocarbamato-S,S')cadmium,</t>
  </si>
  <si>
    <t>238-609-0</t>
  </si>
  <si>
    <t>1461-22-9</t>
  </si>
  <si>
    <t>Tributyltin chloride,</t>
  </si>
  <si>
    <t>215-958-7</t>
  </si>
  <si>
    <t>1461-23-0</t>
  </si>
  <si>
    <t>tributyltin bromide,</t>
  </si>
  <si>
    <t>215-959-2</t>
  </si>
  <si>
    <t>14689-45-3</t>
  </si>
  <si>
    <t>bis(pentane-2,4-dionato-O,O')cadmium,</t>
  </si>
  <si>
    <t>238-730-9</t>
  </si>
  <si>
    <t>14721-21-2</t>
  </si>
  <si>
    <t>Copper dichlorate,</t>
  </si>
  <si>
    <t>238-767-0</t>
  </si>
  <si>
    <t>147716-03-8</t>
  </si>
  <si>
    <t>1-Methyl-5-(tri-n-butylstannyl)imidazole,</t>
  </si>
  <si>
    <t>14836-60-3</t>
  </si>
  <si>
    <t>mercury (I) nitrate dihydrate,</t>
  </si>
  <si>
    <t>148-61-8</t>
  </si>
  <si>
    <t>2-(ethylmercuriothio)benzoic acid,</t>
  </si>
  <si>
    <t>205-719-5</t>
  </si>
  <si>
    <t>14874-24-9</t>
  </si>
  <si>
    <t>tris(ethylenediamine)cadmium dihydroxide,</t>
  </si>
  <si>
    <t>238-945-8</t>
  </si>
  <si>
    <t>14923-81-0</t>
  </si>
  <si>
    <t>cadmium diicosanoate,</t>
  </si>
  <si>
    <t>238-994-5</t>
  </si>
  <si>
    <t>14949-59-8</t>
  </si>
  <si>
    <t>cadmium bis(piperidine-1-carbodithioate),</t>
  </si>
  <si>
    <t>239-025-9</t>
  </si>
  <si>
    <t>14949-60-1</t>
  </si>
  <si>
    <t>bis(dimethyldithiocarbamato-S,S')cadmium,</t>
  </si>
  <si>
    <t>239-026-4</t>
  </si>
  <si>
    <t>150-68-5</t>
  </si>
  <si>
    <t>Monuron,</t>
  </si>
  <si>
    <t>205-766-1</t>
  </si>
  <si>
    <t>15120-17-9</t>
  </si>
  <si>
    <t>sodium metaarsenate,</t>
  </si>
  <si>
    <t>239-171-3</t>
  </si>
  <si>
    <t>151-38-2</t>
  </si>
  <si>
    <t>2-methoxyethylmercury acetate,</t>
  </si>
  <si>
    <t>205-790-2</t>
  </si>
  <si>
    <t>15263-53-3</t>
  </si>
  <si>
    <t>Cartap,</t>
  </si>
  <si>
    <t>1528-01-4</t>
  </si>
  <si>
    <t>tributylmethylstannane,</t>
  </si>
  <si>
    <t>216-202-9</t>
  </si>
  <si>
    <t>15337-60-7</t>
  </si>
  <si>
    <t>lauric acid, barium cadmium salt,</t>
  </si>
  <si>
    <t>239-371-0</t>
  </si>
  <si>
    <t>15385-57-6</t>
  </si>
  <si>
    <t>dimercury diiodide,</t>
  </si>
  <si>
    <t>239-409-6</t>
  </si>
  <si>
    <t>15477-33-5</t>
  </si>
  <si>
    <t>Aluminium chlorate,</t>
  </si>
  <si>
    <t>239-499-7</t>
  </si>
  <si>
    <t>15516-76-4</t>
  </si>
  <si>
    <t>mercury bis(4-chlorobenzoate),</t>
  </si>
  <si>
    <t>239-548-2</t>
  </si>
  <si>
    <t>15546-43-7</t>
  </si>
  <si>
    <t>N,N,N',N'-Tetraphenylbenzidine,</t>
  </si>
  <si>
    <t>1563-66-2</t>
  </si>
  <si>
    <t>Carbofuran,</t>
  </si>
  <si>
    <t>216-353-0</t>
  </si>
  <si>
    <t>15682-87-8</t>
  </si>
  <si>
    <t>disodium tetrakis(cyano-C)cadmate(2-),</t>
  </si>
  <si>
    <t>239-765-2</t>
  </si>
  <si>
    <t>15682-88-9</t>
  </si>
  <si>
    <t>disodium tetra(cyano-C)mercurate(2-),</t>
  </si>
  <si>
    <t>239-766-8</t>
  </si>
  <si>
    <t>15708-29-9</t>
  </si>
  <si>
    <t>dipotassium [[N,N'-ethylenebis[N-(carboxymethyl)glycinato]](4-)-N,N',O,O',ON,ON']cadmate(2-),</t>
  </si>
  <si>
    <t>239-801-7</t>
  </si>
  <si>
    <t>15743-19-8</t>
  </si>
  <si>
    <t>cadmium acrylate,</t>
  </si>
  <si>
    <t>239-835-2</t>
  </si>
  <si>
    <t>1582-09-8</t>
  </si>
  <si>
    <t>Trifluralin,</t>
  </si>
  <si>
    <t>216-428-8</t>
  </si>
  <si>
    <t>15829-53-5</t>
  </si>
  <si>
    <t>mercurous oxide,</t>
  </si>
  <si>
    <t>239-934-0</t>
  </si>
  <si>
    <t>15851-44-2</t>
  </si>
  <si>
    <t>cadmium tellurium trioxide,</t>
  </si>
  <si>
    <t>239-963-9</t>
  </si>
  <si>
    <t>15852-14-9</t>
  </si>
  <si>
    <t>cadmium tellurium tetraoxide,</t>
  </si>
  <si>
    <t>239-973-3</t>
  </si>
  <si>
    <t>15972-60-8</t>
  </si>
  <si>
    <t>Alachlor,</t>
  </si>
  <si>
    <t>240-110-8</t>
  </si>
  <si>
    <t>1600-27-7</t>
  </si>
  <si>
    <t>mercury di(acetate),</t>
  </si>
  <si>
    <t>216-491-1</t>
  </si>
  <si>
    <t>16039-55-7</t>
  </si>
  <si>
    <t>cadmium dilactate,</t>
  </si>
  <si>
    <t>240-181-5</t>
  </si>
  <si>
    <t>16056-72-7</t>
  </si>
  <si>
    <t>cadmium divanadium hexoxide,</t>
  </si>
  <si>
    <t>240-203-3</t>
  </si>
  <si>
    <t>16105-06-9</t>
  </si>
  <si>
    <t>5-oxo-L-proline, cadmium salt,</t>
  </si>
  <si>
    <t>240-269-3</t>
  </si>
  <si>
    <t>16509-11-8</t>
  </si>
  <si>
    <t>otimerate sodium,</t>
  </si>
  <si>
    <t>240-572-0</t>
  </si>
  <si>
    <t>16509-22-1</t>
  </si>
  <si>
    <t>copper diarsenite,</t>
  </si>
  <si>
    <t>240-574-1</t>
  </si>
  <si>
    <t>16751-55-6</t>
  </si>
  <si>
    <t>phenylmercuric thiocyanate,</t>
  </si>
  <si>
    <t>16752-77-5</t>
  </si>
  <si>
    <t>Methomyl,</t>
  </si>
  <si>
    <t>240-815-0</t>
  </si>
  <si>
    <t>1691-99-2</t>
  </si>
  <si>
    <t>N-ethylheptadecafluoro-N-(2-hydroxyethyl)octanesulphonamide,</t>
  </si>
  <si>
    <t>216-887-4</t>
  </si>
  <si>
    <t>16986-83-7</t>
  </si>
  <si>
    <t>cadmium propionate,</t>
  </si>
  <si>
    <t>241-066-2</t>
  </si>
  <si>
    <t>17010-21-8</t>
  </si>
  <si>
    <t>cadmiumhexafluorosilicate(2-),</t>
  </si>
  <si>
    <t>241-084-0</t>
  </si>
  <si>
    <t>17029-22-0</t>
  </si>
  <si>
    <t>potassium hexafluoroarsenate,</t>
  </si>
  <si>
    <t>241-102-7</t>
  </si>
  <si>
    <t>17068-85-8</t>
  </si>
  <si>
    <t>hydrogen hexafluoroarsenate,</t>
  </si>
  <si>
    <t>241-128-9</t>
  </si>
  <si>
    <t>17140-73-7</t>
  </si>
  <si>
    <t>hydroxymercuri-o-nitrophenol,</t>
  </si>
  <si>
    <t>173979-01-6</t>
  </si>
  <si>
    <t>4-(Tri-n-butylstannyl)thiazole,</t>
  </si>
  <si>
    <t>1746-81-2</t>
  </si>
  <si>
    <t>Monolinuron,</t>
  </si>
  <si>
    <t>217-129-5</t>
  </si>
  <si>
    <t>17606-31-4</t>
  </si>
  <si>
    <t>Bensultap,</t>
  </si>
  <si>
    <t>1763-23-1</t>
  </si>
  <si>
    <t>heptadecafluorooctane-1-sulphonic acid,</t>
  </si>
  <si>
    <t>217-179-8</t>
  </si>
  <si>
    <t>17846-68-3</t>
  </si>
  <si>
    <t>Azidotri-n-butyltin(IV),</t>
  </si>
  <si>
    <t>17997-47-6</t>
  </si>
  <si>
    <t>2-(Tributylstannyl)pyridine,</t>
  </si>
  <si>
    <t>18211-85-3</t>
  </si>
  <si>
    <t>trimercury biscitrate,</t>
  </si>
  <si>
    <t>242-096-9</t>
  </si>
  <si>
    <t>1836-75-5</t>
  </si>
  <si>
    <t>Nitrofen,</t>
  </si>
  <si>
    <t>217-406-0</t>
  </si>
  <si>
    <t>1861-32-1</t>
  </si>
  <si>
    <t>Chlorthal-dimethyl,</t>
  </si>
  <si>
    <t>217-464-7</t>
  </si>
  <si>
    <t>18832-83-2</t>
  </si>
  <si>
    <t>bromo(2-hydroxypropyl)mercury,</t>
  </si>
  <si>
    <t>242-613-8</t>
  </si>
  <si>
    <t>18854-01-8</t>
  </si>
  <si>
    <t>Isoxathion,</t>
  </si>
  <si>
    <t>242-624-8</t>
  </si>
  <si>
    <t>18917-83-4</t>
  </si>
  <si>
    <t>bis(lactato-O1,O2)mercury,</t>
  </si>
  <si>
    <t>242-667-2</t>
  </si>
  <si>
    <t>18918-06-4</t>
  </si>
  <si>
    <t>(lactato-O1,O2)mercury,</t>
  </si>
  <si>
    <t>242-673-5</t>
  </si>
  <si>
    <t>189195-41-3</t>
  </si>
  <si>
    <t>5-Methyl-2-(tri-n-butylstannyl)pyridine,</t>
  </si>
  <si>
    <t>18974-20-4</t>
  </si>
  <si>
    <t>bis(ethylenediamine)cadmium(2+) bis[dicyanoaurate(1-)],</t>
  </si>
  <si>
    <t>242-708-4</t>
  </si>
  <si>
    <t>18991-05-4</t>
  </si>
  <si>
    <t>cadmium diphenolate,</t>
  </si>
  <si>
    <t>242-727-8</t>
  </si>
  <si>
    <t>19010-65-2</t>
  </si>
  <si>
    <t>cadmium bis(dipentyldithiocarbamate),</t>
  </si>
  <si>
    <t>242-747-7</t>
  </si>
  <si>
    <t>19010-79-8</t>
  </si>
  <si>
    <t>cadmium disalicylate,</t>
  </si>
  <si>
    <t>242-749-8</t>
  </si>
  <si>
    <t>Paraquat dichloride,</t>
  </si>
  <si>
    <t>217-615-7</t>
  </si>
  <si>
    <t>1912-24-9</t>
  </si>
  <si>
    <t>Atrazine,</t>
  </si>
  <si>
    <t>217-617-8</t>
  </si>
  <si>
    <t>19122-73-3</t>
  </si>
  <si>
    <t>Cinnabar ore,</t>
  </si>
  <si>
    <t>1918-16-7</t>
  </si>
  <si>
    <t>Propachlor,</t>
  </si>
  <si>
    <t>217-638-2</t>
  </si>
  <si>
    <t>1928-37-6</t>
  </si>
  <si>
    <t>methyl 2,4,5-trichlorophenoxyacetate,</t>
  </si>
  <si>
    <t>217-669-1</t>
  </si>
  <si>
    <t>1928-39-8</t>
  </si>
  <si>
    <t>ethyl 2,4,5-trichlorophenoxyacetate,</t>
  </si>
  <si>
    <t>217-671-2</t>
  </si>
  <si>
    <t>1928-40-1</t>
  </si>
  <si>
    <t>propyl 2,4,5-trichlorophenoxyacetate,</t>
  </si>
  <si>
    <t>217-672-8</t>
  </si>
  <si>
    <t>1928-47-8</t>
  </si>
  <si>
    <t>2-ethylhexyl 2,4,5-trichlorophenoxyacetate,</t>
  </si>
  <si>
    <t>217-675-4</t>
  </si>
  <si>
    <t>19367-79-4</t>
  </si>
  <si>
    <t>[mu-[metasilicato(2-)-O:O]]bis(2-methoxyethyl)dimercury,</t>
  </si>
  <si>
    <t>242-997-7</t>
  </si>
  <si>
    <t>19937-59-8</t>
  </si>
  <si>
    <t>Metoxuron,</t>
  </si>
  <si>
    <t>243-433-2</t>
  </si>
  <si>
    <t>2008-46-0</t>
  </si>
  <si>
    <t>triethylammonium (2,4,5-trichlorophenoxy)acetate,</t>
  </si>
  <si>
    <t>217-917-9</t>
  </si>
  <si>
    <t>20325-40-0</t>
  </si>
  <si>
    <t>3,3'-dimethoxybiphenyl-4,4'-ylenediammonium dichloride,</t>
  </si>
  <si>
    <t>243-737-5</t>
  </si>
  <si>
    <t>2050-68-2</t>
  </si>
  <si>
    <t>4,4'-dichlorobiphenyl,</t>
  </si>
  <si>
    <t>218-095-4</t>
  </si>
  <si>
    <t>2051-24-3</t>
  </si>
  <si>
    <t>decachloro-1,1'-biphenyl,</t>
  </si>
  <si>
    <t>218-115-1</t>
  </si>
  <si>
    <t>2051-60-7</t>
  </si>
  <si>
    <t>2-chlorobiphenyl,</t>
  </si>
  <si>
    <t>218-125-6</t>
  </si>
  <si>
    <t>2051-61-8</t>
  </si>
  <si>
    <t>3-chlorobiphenyl,</t>
  </si>
  <si>
    <t>218-126-1</t>
  </si>
  <si>
    <t>2051-62-9</t>
  </si>
  <si>
    <t>4-chlorobiphenyl,</t>
  </si>
  <si>
    <t>218-127-7</t>
  </si>
  <si>
    <t>20601-83-6</t>
  </si>
  <si>
    <t>mercury selenide,</t>
  </si>
  <si>
    <t>243-910-5</t>
  </si>
  <si>
    <t>2074-50-2</t>
  </si>
  <si>
    <t>Paraquat-dimethylsulfate,</t>
  </si>
  <si>
    <t>218-196-3</t>
  </si>
  <si>
    <t>207738-08-7</t>
  </si>
  <si>
    <t>3,3′,5,5′-Tetramethylbenzidine dihydrochloride hydrate,</t>
  </si>
  <si>
    <t>21041-95-2</t>
  </si>
  <si>
    <t>cadmium hydroxide,</t>
  </si>
  <si>
    <t>244-168-5</t>
  </si>
  <si>
    <t>2113-57-7</t>
  </si>
  <si>
    <t>3-bromobiphenyl,</t>
  </si>
  <si>
    <t>218-304-9</t>
  </si>
  <si>
    <t>21136-70-9</t>
  </si>
  <si>
    <t>benzidine sulphate,</t>
  </si>
  <si>
    <t>244-236-4</t>
  </si>
  <si>
    <t>21259-76-7</t>
  </si>
  <si>
    <t>mercaptomerin sodium,</t>
  </si>
  <si>
    <t>244-298-2</t>
  </si>
  <si>
    <t>2155-70-6</t>
  </si>
  <si>
    <t>Tributyltin methacrylate,</t>
  </si>
  <si>
    <t>218-452-4</t>
  </si>
  <si>
    <t>21725-46-2</t>
  </si>
  <si>
    <t>Cyanazine,</t>
  </si>
  <si>
    <t>244-544-9</t>
  </si>
  <si>
    <t>21840-08-4</t>
  </si>
  <si>
    <t>N-(p-arsenosophenyl)-1,3,5-triazine-2,4,6-triamine,</t>
  </si>
  <si>
    <t>244-612-8</t>
  </si>
  <si>
    <t>21908-53-2</t>
  </si>
  <si>
    <t>mercury monoxide,</t>
  </si>
  <si>
    <t>244-654-7</t>
  </si>
  <si>
    <t>2223-93-0</t>
  </si>
  <si>
    <t>cadmium distearate,</t>
  </si>
  <si>
    <t>218-743-6</t>
  </si>
  <si>
    <t>22330-18-3</t>
  </si>
  <si>
    <t>potassium triiodomercurate(1-),</t>
  </si>
  <si>
    <t>244-913-4</t>
  </si>
  <si>
    <t>22450-90-4</t>
  </si>
  <si>
    <t>amminephenylmercury(1+) acetate,</t>
  </si>
  <si>
    <t>245-006-6</t>
  </si>
  <si>
    <t>22750-54-5</t>
  </si>
  <si>
    <t>Cadmium chlorate,</t>
  </si>
  <si>
    <t>2275-23-2</t>
  </si>
  <si>
    <t>Vamidothion,</t>
  </si>
  <si>
    <t>218-894-8</t>
  </si>
  <si>
    <t>2279-64-3</t>
  </si>
  <si>
    <t>(phenylmercurio)urea,</t>
  </si>
  <si>
    <t>218-909-8</t>
  </si>
  <si>
    <t>22831-42-1</t>
  </si>
  <si>
    <t>aluminium arsenide,</t>
  </si>
  <si>
    <t>245-255-0</t>
  </si>
  <si>
    <t>22894-47-9</t>
  </si>
  <si>
    <t>phenylmercuric formamide,</t>
  </si>
  <si>
    <t>2302-17-2</t>
  </si>
  <si>
    <t>sodium methyl [(4-aminophenyl)sulphonyl]carbamate,</t>
  </si>
  <si>
    <t>218-953-8</t>
  </si>
  <si>
    <t>2302-97-8</t>
  </si>
  <si>
    <t>disodium 8,8'-[[1,1'-biphenyl]-4,4'-diylbis(azo)]bis(7-hydroxynaphthalene-1-sulphonate),</t>
  </si>
  <si>
    <t>218-959-0</t>
  </si>
  <si>
    <t>2310-17-0</t>
  </si>
  <si>
    <t>Phosalone,</t>
  </si>
  <si>
    <t>218-996-2</t>
  </si>
  <si>
    <t>2312-35-8</t>
  </si>
  <si>
    <t>Propargite,</t>
  </si>
  <si>
    <t>219-006-1</t>
  </si>
  <si>
    <t>2312-76-7</t>
  </si>
  <si>
    <t>sodium salt of DNOC,</t>
  </si>
  <si>
    <t>219-007-7</t>
  </si>
  <si>
    <t>23197-61-7</t>
  </si>
  <si>
    <t>3-methylbutyl (2,4,5-trichlorophenoxy)acetate,</t>
  </si>
  <si>
    <t>245-483-0</t>
  </si>
  <si>
    <t>23234-97-1</t>
  </si>
  <si>
    <t>pentachlorophenyl N-[[(4-methoxyphenyl)methoxy]carbonyl]-L-serinate,</t>
  </si>
  <si>
    <t>245-508-5</t>
  </si>
  <si>
    <t>23319-66-6</t>
  </si>
  <si>
    <t>[2,2',2''-nitrilotri(ethanol)-N,O,O',O'']phenylmercury lactate,</t>
  </si>
  <si>
    <t>245-581-3</t>
  </si>
  <si>
    <t>23654-14-0</t>
  </si>
  <si>
    <t>tributylthiocyanatostannane,</t>
  </si>
  <si>
    <t>245-807-0</t>
  </si>
  <si>
    <t>23783-98-4</t>
  </si>
  <si>
    <t>(Z)-isomer,</t>
  </si>
  <si>
    <t>23819-11-6</t>
  </si>
  <si>
    <t>diethylammonium (2,4,5-trichlorophenoxy)acetate,</t>
  </si>
  <si>
    <t>245-897-1</t>
  </si>
  <si>
    <t>Mirex,</t>
  </si>
  <si>
    <t>219-196-6</t>
  </si>
  <si>
    <t>24017-47-8</t>
  </si>
  <si>
    <t>Triazophos,</t>
  </si>
  <si>
    <t>245-986-5</t>
  </si>
  <si>
    <t>24124-25-2</t>
  </si>
  <si>
    <t>Tributyltin linoleate,</t>
  </si>
  <si>
    <t>246-024-7</t>
  </si>
  <si>
    <t>2420-97-5</t>
  </si>
  <si>
    <t>cadmium p-toluate,</t>
  </si>
  <si>
    <t>219-345-5</t>
  </si>
  <si>
    <t>2420-98-6</t>
  </si>
  <si>
    <t>cadmium bis(2-ethylhexanoate),</t>
  </si>
  <si>
    <t>219-346-0</t>
  </si>
  <si>
    <t>24291-51-8</t>
  </si>
  <si>
    <t>[isopropylidenebis(p-phenyleneoxy)]bis[tributylstannane],</t>
  </si>
  <si>
    <t>246-126-1</t>
  </si>
  <si>
    <t>24345-60-6</t>
  </si>
  <si>
    <t>cadmium methacrylate,</t>
  </si>
  <si>
    <t>246-183-2</t>
  </si>
  <si>
    <t>2437-79-8</t>
  </si>
  <si>
    <t>2,2',4,4'-tetrachlorobiphenyl,</t>
  </si>
  <si>
    <t>219-444-3</t>
  </si>
  <si>
    <t>2440-42-8</t>
  </si>
  <si>
    <t>ethyliodomercury,</t>
  </si>
  <si>
    <t>219-471-0</t>
  </si>
  <si>
    <t>24448-09-7</t>
  </si>
  <si>
    <t>heptadecafluoro-N-(2-hydroxyethyl)-N-methyloctanesulphonamide,</t>
  </si>
  <si>
    <t>246-262-1</t>
  </si>
  <si>
    <t>24602-86-6</t>
  </si>
  <si>
    <t>Tridemorph,</t>
  </si>
  <si>
    <t>246-347-3</t>
  </si>
  <si>
    <t>2464-48-4</t>
  </si>
  <si>
    <t>N,N-dimethyltridecylammonium (2,4,5-trichlorophenoxy)acetate,</t>
  </si>
  <si>
    <t>219-566-7</t>
  </si>
  <si>
    <t>24719-13-9</t>
  </si>
  <si>
    <t>triammonium arsenate,</t>
  </si>
  <si>
    <t>246-428-3</t>
  </si>
  <si>
    <t>24719-19-5</t>
  </si>
  <si>
    <t>tricobalt diarsenate,</t>
  </si>
  <si>
    <t>246-429-9</t>
  </si>
  <si>
    <t>24850-33-7</t>
  </si>
  <si>
    <t>allyltributylstannane,</t>
  </si>
  <si>
    <t>246-494-3</t>
  </si>
  <si>
    <t>24934-91-6</t>
  </si>
  <si>
    <t>Chlormephos,</t>
  </si>
  <si>
    <t>246-538-1</t>
  </si>
  <si>
    <t>251099-16-8</t>
  </si>
  <si>
    <t>1-Decanaminium, N-decyl-N,N-dimethyl-, salt with 1,1,2,2,3,3,4,4,5,5,6,6,7,7,8,8,8-heptadecafluoro-1-octanesulfonic acid (1:1,</t>
  </si>
  <si>
    <t>25154-52-3</t>
  </si>
  <si>
    <t>nonylphenol,</t>
  </si>
  <si>
    <t>246-672-0</t>
  </si>
  <si>
    <t>25168-15-4</t>
  </si>
  <si>
    <t>isooctyl (2,4,5-trichlorophenoxy)acetate,</t>
  </si>
  <si>
    <t>246-700-1</t>
  </si>
  <si>
    <t>2533-93-9</t>
  </si>
  <si>
    <t>tris(ethylmercury) phosphate,</t>
  </si>
  <si>
    <t>218-790-2</t>
  </si>
  <si>
    <t>25429-29-2</t>
  </si>
  <si>
    <t>pentachloro[1,1'-biphenyl],</t>
  </si>
  <si>
    <t>246-974-2</t>
  </si>
  <si>
    <t>2545-59-7</t>
  </si>
  <si>
    <t>2-butoxyethyl 2,4,5-trichlorophenoxyacetate,</t>
  </si>
  <si>
    <t>219-828-0</t>
  </si>
  <si>
    <t>25512-42-9</t>
  </si>
  <si>
    <t>dichlorobiphenyl,</t>
  </si>
  <si>
    <t>247-061-1</t>
  </si>
  <si>
    <t>2587-76-0</t>
  </si>
  <si>
    <t>chlorotrioctylstannane,</t>
  </si>
  <si>
    <t>219-969-8</t>
  </si>
  <si>
    <t>2591-97-9</t>
  </si>
  <si>
    <t>methylmercury nitrite,</t>
  </si>
  <si>
    <t>2597-95-7</t>
  </si>
  <si>
    <t>methylmercury 2,3 dihydoxypropyl mercaptide,</t>
  </si>
  <si>
    <t>26027-38-3</t>
  </si>
  <si>
    <t>4-Nonylphenol, ethoxylated,</t>
  </si>
  <si>
    <t>500-045-0</t>
  </si>
  <si>
    <t>2605-44-9</t>
  </si>
  <si>
    <t>cadmium dilaurate,</t>
  </si>
  <si>
    <t>220-017-9</t>
  </si>
  <si>
    <t>26114-17-0</t>
  </si>
  <si>
    <t>phenylmercuric-8-quinolinate,</t>
  </si>
  <si>
    <t>26239-64-5</t>
  </si>
  <si>
    <t>[1R-(1.alpha.,4a.beta.,4b.alpha.,10a.alpha.)]-tributyl[[[1,2,3,4,4a,4b,5,6,10,10a-decahydro-7-isopropyl-1,4a-dimethyl-1-phenanthryl]carbonyl]oxy]stannane,</t>
  </si>
  <si>
    <t>247-531-6</t>
  </si>
  <si>
    <t>26264-48-2</t>
  </si>
  <si>
    <t>cadmium epoxyoctadecanoate,</t>
  </si>
  <si>
    <t>247-560-4</t>
  </si>
  <si>
    <t>2630-13-9</t>
  </si>
  <si>
    <t>hexyl (2,4,5-trichlorophenoxy)acetate,</t>
  </si>
  <si>
    <t>220-108-3</t>
  </si>
  <si>
    <t>2630-15-1</t>
  </si>
  <si>
    <t>octyl (2,4,5-trichlorophenoxy)acetate,</t>
  </si>
  <si>
    <t>220-109-9</t>
  </si>
  <si>
    <t>2630-16-2</t>
  </si>
  <si>
    <t>nonyl (2,4,5-trichlorophenoxy)acetate,</t>
  </si>
  <si>
    <t>220-110-4</t>
  </si>
  <si>
    <t>2642-71-9</t>
  </si>
  <si>
    <t>Azinphos-ethyl,</t>
  </si>
  <si>
    <t>220-147-6</t>
  </si>
  <si>
    <t>26545-49-3</t>
  </si>
  <si>
    <t>(neodecanoato-O)phenylmercury,</t>
  </si>
  <si>
    <t>247-783-7</t>
  </si>
  <si>
    <t>26552-50-1</t>
  </si>
  <si>
    <t>hydrogen [3-[(.alpha.-carboxylato-o-anisoyl)amino]-2-hydroxypropyl]hydroxymercurate(1-),</t>
  </si>
  <si>
    <t>247-796-8</t>
  </si>
  <si>
    <t>26719-07-3</t>
  </si>
  <si>
    <t>mercury(2+) chloroacetate,</t>
  </si>
  <si>
    <t>247-925-8</t>
  </si>
  <si>
    <t>2701-61-3</t>
  </si>
  <si>
    <t>(maleoyldioxy)bis[phenylmercury],</t>
  </si>
  <si>
    <t>220-286-2</t>
  </si>
  <si>
    <t>27016-73-5</t>
  </si>
  <si>
    <t>cobalt arsenide,</t>
  </si>
  <si>
    <t>248-168-6</t>
  </si>
  <si>
    <t>27016-75-7</t>
  </si>
  <si>
    <t>nickel arsenide,</t>
  </si>
  <si>
    <t>248-169-1</t>
  </si>
  <si>
    <t>27152-57-4</t>
  </si>
  <si>
    <t>tricalcium diarsenite,</t>
  </si>
  <si>
    <t>248-266-9</t>
  </si>
  <si>
    <t>27189-59-9</t>
  </si>
  <si>
    <t>tributyl(nicotinoyloxy)stannane,</t>
  </si>
  <si>
    <t>248-309-1</t>
  </si>
  <si>
    <t>27236-65-3</t>
  </si>
  <si>
    <t>diphenyl[mu-[(tetrapropenyl)succinato(2-)-O:O']]dimercury,</t>
  </si>
  <si>
    <t>248-355-2</t>
  </si>
  <si>
    <t>27323-18-8</t>
  </si>
  <si>
    <t>chloro-1,1'-biphenyl,</t>
  </si>
  <si>
    <t>248-405-3</t>
  </si>
  <si>
    <t>27360-58-3</t>
  </si>
  <si>
    <t>(dihydroxyphenyl)phenylmercury,</t>
  </si>
  <si>
    <t>248-426-8</t>
  </si>
  <si>
    <t>27476-27-3</t>
  </si>
  <si>
    <t>cadmium toluate,</t>
  </si>
  <si>
    <t>248-480-2</t>
  </si>
  <si>
    <t>27569-09-1</t>
  </si>
  <si>
    <t>3-methyl-4-(pyrrolidin-1-yl)benzenediazonium hexafluoroarsenate,</t>
  </si>
  <si>
    <t>248-532-4</t>
  </si>
  <si>
    <t>27575-47-9</t>
  </si>
  <si>
    <t>mercury fluoride,</t>
  </si>
  <si>
    <t>248-538-7</t>
  </si>
  <si>
    <t>27605-30-7</t>
  </si>
  <si>
    <t>[2-ethylhexyl hydrogen maleato-O']phenylmercury,</t>
  </si>
  <si>
    <t>248-559-1</t>
  </si>
  <si>
    <t>2767-54-6</t>
  </si>
  <si>
    <t>triethyltin bromide,</t>
  </si>
  <si>
    <t>220-443-5</t>
  </si>
  <si>
    <t>27685-51-4</t>
  </si>
  <si>
    <t>mercury(2+) tetrakis(thiocyanato-N)cobaltate(2-),</t>
  </si>
  <si>
    <t>248-602-4</t>
  </si>
  <si>
    <t>27753-52-2</t>
  </si>
  <si>
    <t>nonabromo-1,1'-biphenyl,</t>
  </si>
  <si>
    <t>248-637-5</t>
  </si>
  <si>
    <t>2777-37-9</t>
  </si>
  <si>
    <t>chloro-o-tolylmercury,</t>
  </si>
  <si>
    <t>220-469-7</t>
  </si>
  <si>
    <t>27858-07-7</t>
  </si>
  <si>
    <t>tetrabromo(tetrabromophenyl)benzene,</t>
  </si>
  <si>
    <t>248-696-7</t>
  </si>
  <si>
    <t>2795-39-3</t>
  </si>
  <si>
    <t>potassium heptadecafluorooctane-1-sulphonate,</t>
  </si>
  <si>
    <t>220-527-1</t>
  </si>
  <si>
    <t>28086-13-7</t>
  </si>
  <si>
    <t>phenylmercury salicylate,</t>
  </si>
  <si>
    <t>248-828-3</t>
  </si>
  <si>
    <t>2813-95-8</t>
  </si>
  <si>
    <t>dinoseb acetate,</t>
  </si>
  <si>
    <t>220-560-1</t>
  </si>
  <si>
    <t>28249-77-6</t>
  </si>
  <si>
    <t>Thiobencarb,</t>
  </si>
  <si>
    <t>248-924-5</t>
  </si>
  <si>
    <t>28330-26-9</t>
  </si>
  <si>
    <t>1,2-dihydropyridazine-3,6-dione, sodium salt,</t>
  </si>
  <si>
    <t>248-972-7</t>
  </si>
  <si>
    <t>28382-15-2</t>
  </si>
  <si>
    <t>1,2-dihydropyridazine-3,6-dione, monopotassium salt,</t>
  </si>
  <si>
    <t>249-000-4</t>
  </si>
  <si>
    <t>2847-16-7</t>
  </si>
  <si>
    <t>cadmium didecanoate,</t>
  </si>
  <si>
    <t>220-650-0</t>
  </si>
  <si>
    <t>28655-71-2</t>
  </si>
  <si>
    <t>heptachloro-1,1'-biphenyl,</t>
  </si>
  <si>
    <t>249-129-6</t>
  </si>
  <si>
    <t>28801-69-6</t>
  </si>
  <si>
    <t>tributyl(neodecanoyloxy)stannane,</t>
  </si>
  <si>
    <t>249-232-6</t>
  </si>
  <si>
    <t>28980-47-4</t>
  </si>
  <si>
    <t>antimony arsenate,</t>
  </si>
  <si>
    <t>249-347-1</t>
  </si>
  <si>
    <t>28990-85-4</t>
  </si>
  <si>
    <t>perchlorophenyl 5-oxo-L-prolinate,</t>
  </si>
  <si>
    <t>249-360-2</t>
  </si>
  <si>
    <t>29081-56-9</t>
  </si>
  <si>
    <t>ammonium heptadecafluorooctanesulphonate,</t>
  </si>
  <si>
    <t>249-415-0</t>
  </si>
  <si>
    <t>2917-32-0</t>
  </si>
  <si>
    <t>zinc bis(pentachlorophenolate),</t>
  </si>
  <si>
    <t>220-847-1</t>
  </si>
  <si>
    <t>2923-15-1</t>
  </si>
  <si>
    <t>mercury(1+) trifluoroacetate,</t>
  </si>
  <si>
    <t>220-875-4</t>
  </si>
  <si>
    <t>29457-48-5</t>
  </si>
  <si>
    <t>tributyl(undec-10-enoyloxy)stannane,</t>
  </si>
  <si>
    <t>249-643-0</t>
  </si>
  <si>
    <t>29457-72-5</t>
  </si>
  <si>
    <t>lithium heptadecafluorooctanesulphonate,</t>
  </si>
  <si>
    <t>249-644-6</t>
  </si>
  <si>
    <t>297-99-4</t>
  </si>
  <si>
    <t>(E)-isomer,</t>
  </si>
  <si>
    <t>Methyl-parathion (emulsifiable concentrates (EC) at or above 19,5 % active ingredient and dusts at or above 1,5 % active ingredient),</t>
  </si>
  <si>
    <t>206-050-1</t>
  </si>
  <si>
    <t>Methyl-parathion,</t>
  </si>
  <si>
    <t>2980-64-5</t>
  </si>
  <si>
    <t>ammonium salt of DNOC,</t>
  </si>
  <si>
    <t>221-037-0</t>
  </si>
  <si>
    <t>29871-13-4</t>
  </si>
  <si>
    <t>arsenic acid, copper(2+) salt,</t>
  </si>
  <si>
    <t>249-916-4</t>
  </si>
  <si>
    <t>29935-35-1</t>
  </si>
  <si>
    <t>lithium hexafluoroarsenate,</t>
  </si>
  <si>
    <t>249-963-0</t>
  </si>
  <si>
    <t>29977-13-7</t>
  </si>
  <si>
    <t>[[N,N'-ethylenebis[glycinato]](2-)-N,N',O,O']cadmium,</t>
  </si>
  <si>
    <t>249-987-1</t>
  </si>
  <si>
    <t>300-76-5</t>
  </si>
  <si>
    <t>Naled,</t>
  </si>
  <si>
    <t>206-098-3</t>
  </si>
  <si>
    <t>301-12-2</t>
  </si>
  <si>
    <t>Oxydemeton-methyl,</t>
  </si>
  <si>
    <t>206-110-7</t>
  </si>
  <si>
    <t>3026-22-0</t>
  </si>
  <si>
    <t>cadmium bis[benzoate],</t>
  </si>
  <si>
    <t>221-187-7</t>
  </si>
  <si>
    <t>30304-32-6</t>
  </si>
  <si>
    <t>cadmium isooctanoate,</t>
  </si>
  <si>
    <t>250-118-3</t>
  </si>
  <si>
    <t>30560-19-1</t>
  </si>
  <si>
    <t>Acephate,</t>
  </si>
  <si>
    <t>250-241-2</t>
  </si>
  <si>
    <t>306-12-7</t>
  </si>
  <si>
    <t>oxophenarsine,</t>
  </si>
  <si>
    <t>206-178-8</t>
  </si>
  <si>
    <t>307-35-7</t>
  </si>
  <si>
    <t>heptadecafluorooctanesulphonyl fluoride,</t>
  </si>
  <si>
    <t>206-200-6</t>
  </si>
  <si>
    <t>3076-91-3</t>
  </si>
  <si>
    <t>chloro[p-[(2-hydroxy-1-naphthyl)azo]phenyl]mercury,</t>
  </si>
  <si>
    <t>221-358-6</t>
  </si>
  <si>
    <t>Aldrin,</t>
  </si>
  <si>
    <t>206-215-8</t>
  </si>
  <si>
    <t>3090-35-5</t>
  </si>
  <si>
    <t>tributyl(oleoyloxy)stannane,</t>
  </si>
  <si>
    <t>221-433-3</t>
  </si>
  <si>
    <t>3090-36-6</t>
  </si>
  <si>
    <t>tributyl(lauroyloxy)stannane,</t>
  </si>
  <si>
    <t>221-434-9</t>
  </si>
  <si>
    <t>31017-44-4</t>
  </si>
  <si>
    <t>cadmium dodecylbenzenesulphonate,</t>
  </si>
  <si>
    <t>250-433-6</t>
  </si>
  <si>
    <t>31215-94-8</t>
  </si>
  <si>
    <t>cadmium (1,1-dimethylethyl)benzoate,</t>
  </si>
  <si>
    <t>250-515-1</t>
  </si>
  <si>
    <t>31224-71-2</t>
  </si>
  <si>
    <t>(metaborato-O)phenylmercury,</t>
  </si>
  <si>
    <t>250-518-8</t>
  </si>
  <si>
    <t>31430-86-1</t>
  </si>
  <si>
    <t>[(tetrachlorophthaloyl)bis(oxy)]bis(tributylstannane),</t>
  </si>
  <si>
    <t>250-627-0</t>
  </si>
  <si>
    <t>31472-83-0</t>
  </si>
  <si>
    <t>tetrachloro(tetrachlorophenyl)benzene,</t>
  </si>
  <si>
    <t>250-646-4</t>
  </si>
  <si>
    <t>31506-32-8</t>
  </si>
  <si>
    <t>heptadecafluoro-N-methyloctanesulphonamide,</t>
  </si>
  <si>
    <t>250-665-8</t>
  </si>
  <si>
    <t>3151-41-5</t>
  </si>
  <si>
    <t>Tribenzyltin chloride,</t>
  </si>
  <si>
    <t>31632-68-5</t>
  </si>
  <si>
    <t>[naphthoato(1-)-O]phenylmercury,</t>
  </si>
  <si>
    <t>250-736-3</t>
  </si>
  <si>
    <t>31895-22-4</t>
  </si>
  <si>
    <t>Thiocyclam,</t>
  </si>
  <si>
    <t>250-859-2</t>
  </si>
  <si>
    <t>319-84-6</t>
  </si>
  <si>
    <t>(1α,2α,3β,4α,5β,6β)-1,2,3,4,5,6-hexachlorocyclohexane,</t>
  </si>
  <si>
    <t>206-270-8</t>
  </si>
  <si>
    <t>319-85-7</t>
  </si>
  <si>
    <t>(1α,2β,3α,4β,5α,6β)-1,2,3,4,5,6-hexachlorocyclohexane,</t>
  </si>
  <si>
    <t>206-271-3</t>
  </si>
  <si>
    <t>32407-99-1</t>
  </si>
  <si>
    <t>phenylmercury dimethyldithiocarbamate,</t>
  </si>
  <si>
    <t>251-026-6</t>
  </si>
  <si>
    <t>32534-81-9</t>
  </si>
  <si>
    <t>Pentabromodiphenyl ether,</t>
  </si>
  <si>
    <t>251-084-2</t>
  </si>
  <si>
    <t>32536-52-0</t>
  </si>
  <si>
    <t>Octabromodiphenyl ether,</t>
  </si>
  <si>
    <t>251-087-9</t>
  </si>
  <si>
    <t>32680-29-8</t>
  </si>
  <si>
    <t>ammonium copper arsenate,</t>
  </si>
  <si>
    <t>251-151-6</t>
  </si>
  <si>
    <t>32775-46-5</t>
  </si>
  <si>
    <t>europium arsenide,</t>
  </si>
  <si>
    <t>251-206-4</t>
  </si>
  <si>
    <t>32809-16-8</t>
  </si>
  <si>
    <t>Procymidone,</t>
  </si>
  <si>
    <t>251-233-1</t>
  </si>
  <si>
    <t>3294-57-3</t>
  </si>
  <si>
    <t>phenyl(trichloromethyl)mercury,</t>
  </si>
  <si>
    <t>221-960-9</t>
  </si>
  <si>
    <t>3294-58-4</t>
  </si>
  <si>
    <t>(bromodichloromethyl)phenylmercury,</t>
  </si>
  <si>
    <t>221-961-4</t>
  </si>
  <si>
    <t>3294-60-8</t>
  </si>
  <si>
    <t>phenyl(tribromomethyl)mercury,</t>
  </si>
  <si>
    <t>221-963-5</t>
  </si>
  <si>
    <t>33089-61-1</t>
  </si>
  <si>
    <t>Amitraz,</t>
  </si>
  <si>
    <t>251-375-4</t>
  </si>
  <si>
    <t>Diazinon,</t>
  </si>
  <si>
    <t>206-373-8</t>
  </si>
  <si>
    <t>3337-71-1</t>
  </si>
  <si>
    <t>methyl [(4-aminophenyl)sulphonyl]carbamate,</t>
  </si>
  <si>
    <t>222-077-1</t>
  </si>
  <si>
    <t>33445-15-7</t>
  </si>
  <si>
    <t>diammonium tetrachloromercurate,</t>
  </si>
  <si>
    <t>251-524-3</t>
  </si>
  <si>
    <t>33629-47-9</t>
  </si>
  <si>
    <t>Butralin,</t>
  </si>
  <si>
    <t>251-607-4</t>
  </si>
  <si>
    <t>33703-04-7</t>
  </si>
  <si>
    <t>triisooctyl 2,2',2''-[(1,1,3-tributyldistannathian-1-yl-3-ylidene)tris(thio)]triacetate,</t>
  </si>
  <si>
    <t>251-645-1</t>
  </si>
  <si>
    <t>33724-17-3</t>
  </si>
  <si>
    <t>bis[(+)-lactato]mercury,</t>
  </si>
  <si>
    <t>251-657-7</t>
  </si>
  <si>
    <t>33770-60-4</t>
  </si>
  <si>
    <t>[2,5-dichloro-3,6-dihydroxy-2,5-cyclohexadiene-1,4-dionato(2-)-O1,O6]mercury,</t>
  </si>
  <si>
    <t>251-672-9</t>
  </si>
  <si>
    <t>33979-03-2</t>
  </si>
  <si>
    <t>2,2',4,4',6,6'-hexachlorobiphenyl,</t>
  </si>
  <si>
    <t>251-773-8</t>
  </si>
  <si>
    <t>34100-40-8</t>
  </si>
  <si>
    <t>cadmium [R-(R*,R*)]-tartrate,</t>
  </si>
  <si>
    <t>251-827-0</t>
  </si>
  <si>
    <t>34256-82-1</t>
  </si>
  <si>
    <t>Acetochlor,</t>
  </si>
  <si>
    <t>251-899-3</t>
  </si>
  <si>
    <t>34303-23-6</t>
  </si>
  <si>
    <t>cadmium didocosanoate,</t>
  </si>
  <si>
    <t>251-927-4</t>
  </si>
  <si>
    <t>3444-13-1</t>
  </si>
  <si>
    <t>mercury(II) oxalate,</t>
  </si>
  <si>
    <t>222-356-8</t>
  </si>
  <si>
    <t>35040-03-0</t>
  </si>
  <si>
    <t>sodium 2-(1-methylpropyl)-4,6-dinitrophenolate,</t>
  </si>
  <si>
    <t>252-331-7</t>
  </si>
  <si>
    <t>35065-27-1</t>
  </si>
  <si>
    <t>2,2',4,4',5,5'-hexachlorobiphenyl (PCB 153),</t>
  </si>
  <si>
    <t>35658-65-2</t>
  </si>
  <si>
    <t>Cadmium (II) chloride monohydrate,</t>
  </si>
  <si>
    <t>3570-80-7</t>
  </si>
  <si>
    <t>bis(acetato-O)[.mu.-(3',6'-dihydroxy-3-oxospiro[isobenzofuran-1(3H),9'-[9H]xanthene]-2',7'-diyl)]dimercury,</t>
  </si>
  <si>
    <t>222-673-1</t>
  </si>
  <si>
    <t>3587-18-6</t>
  </si>
  <si>
    <t>tributylphenoxystannane,</t>
  </si>
  <si>
    <t>222-721-1</t>
  </si>
  <si>
    <t>36211-44-6</t>
  </si>
  <si>
    <t>cadmium 3,5,5-trimethylhexanoate,</t>
  </si>
  <si>
    <t>252-918-8</t>
  </si>
  <si>
    <t>3626-13-9</t>
  </si>
  <si>
    <t>methylmercury benzoate,</t>
  </si>
  <si>
    <t>222-834-6</t>
  </si>
  <si>
    <t>36341-27-2</t>
  </si>
  <si>
    <t>benzidine acetate,</t>
  </si>
  <si>
    <t>252-984-8</t>
  </si>
  <si>
    <t>Hexabromobiphenyl,</t>
  </si>
  <si>
    <t>252-994-2</t>
  </si>
  <si>
    <t>3644-38-0</t>
  </si>
  <si>
    <t>tributyl(pentachlorophenoxy)stannane,</t>
  </si>
  <si>
    <t>222-873-9</t>
  </si>
  <si>
    <t>36483-60-0</t>
  </si>
  <si>
    <t>Hexabromodiphenyl ether,</t>
  </si>
  <si>
    <t>253-058-6</t>
  </si>
  <si>
    <t>3687-31-8</t>
  </si>
  <si>
    <t>trilead diarsenate,</t>
  </si>
  <si>
    <t>222-979-5</t>
  </si>
  <si>
    <t>3688-92-4</t>
  </si>
  <si>
    <t>2,7-Naphthalenedisulfonic acid, 4-[2-(2-arsonophenyl)diazenyl]-3-hydroxy-, sodium salt (1:2),</t>
  </si>
  <si>
    <t>37205-87-1</t>
  </si>
  <si>
    <t>Isononylphenol, ethoxylated,</t>
  </si>
  <si>
    <t>3772-94-9</t>
  </si>
  <si>
    <t>pentachlorophenyl laurate,</t>
  </si>
  <si>
    <t>223-220-0</t>
  </si>
  <si>
    <t>37785-57-2</t>
  </si>
  <si>
    <t>potassium 2,4,5-trichlorophenoxyacetate,</t>
  </si>
  <si>
    <t>253-667-7</t>
  </si>
  <si>
    <t>3810-81-9</t>
  </si>
  <si>
    <t>dimethyl[.mu.-[sulphato(2-)-O:O']]dimercury,</t>
  </si>
  <si>
    <t>223-288-1</t>
  </si>
  <si>
    <t>3811-04-9</t>
  </si>
  <si>
    <t>Potassium chlorate,</t>
  </si>
  <si>
    <t>223-289-7</t>
  </si>
  <si>
    <t>3813-14-7</t>
  </si>
  <si>
    <t>tri(2-hydroxyethyl)ammonium (2,4,5-trichlorophenoxy)acetate,</t>
  </si>
  <si>
    <t>223-300-5</t>
  </si>
  <si>
    <t>38517-19-0</t>
  </si>
  <si>
    <t>cadmium(2+) (R)-12-hydroxyoctadecanoate,</t>
  </si>
  <si>
    <t>253-979-3</t>
  </si>
  <si>
    <t>3912-86-5</t>
  </si>
  <si>
    <t>tributylcyclopenta-2,4-dienylstannane,</t>
  </si>
  <si>
    <t>223-469-5</t>
  </si>
  <si>
    <t>39297-24-0</t>
  </si>
  <si>
    <t>tristrontium diarsenide,</t>
  </si>
  <si>
    <t>254-407-5</t>
  </si>
  <si>
    <t>39515-41-8</t>
  </si>
  <si>
    <t>Fenpropathrin,</t>
  </si>
  <si>
    <t>254-485-0</t>
  </si>
  <si>
    <t>39807-15-3</t>
  </si>
  <si>
    <t>Oxadiargyl,</t>
  </si>
  <si>
    <t>254-637-6</t>
  </si>
  <si>
    <t>40088-47-9</t>
  </si>
  <si>
    <t>Tetrabromodiphenyl ether,</t>
  </si>
  <si>
    <t>254-787-2</t>
  </si>
  <si>
    <t>4027-13-8</t>
  </si>
  <si>
    <t>tributyl(stearoyloxy)stannane,</t>
  </si>
  <si>
    <t>223-699-6</t>
  </si>
  <si>
    <t>40583-17-3</t>
  </si>
  <si>
    <t>4-hydroxybutyl (2,4,5-trichlorophenoxy)acetate,</t>
  </si>
  <si>
    <t>254-982-2</t>
  </si>
  <si>
    <t>41083-11-8</t>
  </si>
  <si>
    <t>Azocyclotin,</t>
  </si>
  <si>
    <t>255-209-1</t>
  </si>
  <si>
    <t>4151-50--2</t>
  </si>
  <si>
    <t>N-ethylheptadecafluorooctanesulphonamide,</t>
  </si>
  <si>
    <t>223-980-3</t>
  </si>
  <si>
    <t>4167-05-9</t>
  </si>
  <si>
    <t>cadmium 4-(1,1-dimethylethyl)benzoate,</t>
  </si>
  <si>
    <t>224-022-7</t>
  </si>
  <si>
    <t>41814-78-2</t>
  </si>
  <si>
    <t>Tricyclazole,</t>
  </si>
  <si>
    <t>255-559-5</t>
  </si>
  <si>
    <t>Cyanamide,</t>
  </si>
  <si>
    <t>206-992-3</t>
  </si>
  <si>
    <t>4342-33-0</t>
  </si>
  <si>
    <t>tributyl(trichloroacetoxy)stannane,</t>
  </si>
  <si>
    <t>224-398-2</t>
  </si>
  <si>
    <t>4342-36-3</t>
  </si>
  <si>
    <t>Tributyltin benzoate,</t>
  </si>
  <si>
    <t>224-399-8</t>
  </si>
  <si>
    <t>437-15-0</t>
  </si>
  <si>
    <t>tritylium hexafluoroarsenate,</t>
  </si>
  <si>
    <t>207-111-5</t>
  </si>
  <si>
    <t>4386-35-0</t>
  </si>
  <si>
    <t>meralein sodium,</t>
  </si>
  <si>
    <t>224-498-6</t>
  </si>
  <si>
    <t>4390-97-0</t>
  </si>
  <si>
    <t>cadmium cinnamate,</t>
  </si>
  <si>
    <t>224-509-4</t>
  </si>
  <si>
    <t>4464-23-7</t>
  </si>
  <si>
    <t>cadmium diformate,</t>
  </si>
  <si>
    <t>224-729-0</t>
  </si>
  <si>
    <t>4476-04-4</t>
  </si>
  <si>
    <t>cadmium sebacate,</t>
  </si>
  <si>
    <t>224-754-7</t>
  </si>
  <si>
    <t>4519-32-8</t>
  </si>
  <si>
    <t>diphenyldiarsenic acid,</t>
  </si>
  <si>
    <t>224-845-1</t>
  </si>
  <si>
    <t>457-60-3</t>
  </si>
  <si>
    <t>neoarsphenamine,</t>
  </si>
  <si>
    <t>207-273-7</t>
  </si>
  <si>
    <t>4665-55-8</t>
  </si>
  <si>
    <t>2-(Acetoxymercuric)ethanol phenylmercuric lactate,</t>
  </si>
  <si>
    <t>467-69-6</t>
  </si>
  <si>
    <t>Flurenol,</t>
  </si>
  <si>
    <t>207-397-1</t>
  </si>
  <si>
    <t>4685-14-7</t>
  </si>
  <si>
    <t>1,1'-dimethyl-4,4'-bipyridinium,</t>
  </si>
  <si>
    <t>225-141-7</t>
  </si>
  <si>
    <t>470-90-6</t>
  </si>
  <si>
    <t>Chlorfenvinphos,</t>
  </si>
  <si>
    <t>207-432-0</t>
  </si>
  <si>
    <t>4756-53-0</t>
  </si>
  <si>
    <t>[(terephthaloylbis(oxy)]bis(tributylstannane),</t>
  </si>
  <si>
    <t>225-291-3</t>
  </si>
  <si>
    <t>4782-29-0</t>
  </si>
  <si>
    <t>[(phthaloylbis(oxy)]bis(tributylstannane),</t>
  </si>
  <si>
    <t>225-327-8</t>
  </si>
  <si>
    <t>485-31-4</t>
  </si>
  <si>
    <t>Binapacryl,</t>
  </si>
  <si>
    <t>207-612-9</t>
  </si>
  <si>
    <t>486-67-9</t>
  </si>
  <si>
    <t>mersalyl acid,</t>
  </si>
  <si>
    <t>207-637-5</t>
  </si>
  <si>
    <t>492-18-2</t>
  </si>
  <si>
    <t>mersalyl,</t>
  </si>
  <si>
    <t>207-748-9</t>
  </si>
  <si>
    <t>4938-72-1</t>
  </si>
  <si>
    <t>isobutyl 2,4,5-trichlorophenoxyacetate,</t>
  </si>
  <si>
    <t>225-580-4</t>
  </si>
  <si>
    <t>49540-00-3</t>
  </si>
  <si>
    <t>Mercury(II) trifluoromethanesulfonate,</t>
  </si>
  <si>
    <t>49784-42-1</t>
  </si>
  <si>
    <t>potassium [N,N-bis(carboxymethyl)glycinato(3-)-N,O,O',O'']cadmate(1-),</t>
  </si>
  <si>
    <t>256-488-2</t>
  </si>
  <si>
    <t>498-73-7</t>
  </si>
  <si>
    <t>mercurobutol,</t>
  </si>
  <si>
    <t>207-869-7</t>
  </si>
  <si>
    <t>50-14-6</t>
  </si>
  <si>
    <t>Calciferol,</t>
  </si>
  <si>
    <t>200-014-9</t>
  </si>
  <si>
    <t>502-39-6</t>
  </si>
  <si>
    <t>1-cyano-3-(methylmercurio)guanidine,</t>
  </si>
  <si>
    <t>207-935-5</t>
  </si>
  <si>
    <t>DDT,</t>
  </si>
  <si>
    <t>200-024-3</t>
  </si>
  <si>
    <t>5035-67-6</t>
  </si>
  <si>
    <t>tributyl[(2-ethylhexanoyl)oxy]stannane,</t>
  </si>
  <si>
    <t>225-726-7</t>
  </si>
  <si>
    <t>5035-68-7</t>
  </si>
  <si>
    <t>tributyl(myristoyloxy)stannane,</t>
  </si>
  <si>
    <t>225-727-2</t>
  </si>
  <si>
    <t>50471-44-8</t>
  </si>
  <si>
    <t>Vinclozolin,</t>
  </si>
  <si>
    <t>256-599-6</t>
  </si>
  <si>
    <t>50594-66-6</t>
  </si>
  <si>
    <t>Acifluorfen,</t>
  </si>
  <si>
    <t>256-634-5</t>
  </si>
  <si>
    <t>50648-02-7</t>
  </si>
  <si>
    <t>bis[N,N-bis(carboxymethyl)glycinato(3-)]tricadmium,</t>
  </si>
  <si>
    <t>256-679-0</t>
  </si>
  <si>
    <t>506-82-1</t>
  </si>
  <si>
    <t>dimethylcadmium,</t>
  </si>
  <si>
    <t>208-055-4</t>
  </si>
  <si>
    <t>506-83-2</t>
  </si>
  <si>
    <t>bromomethylmercury,</t>
  </si>
  <si>
    <t>208-057-5</t>
  </si>
  <si>
    <t>507-60-8</t>
  </si>
  <si>
    <t>Scilliroside,</t>
  </si>
  <si>
    <t>208-077-4</t>
  </si>
  <si>
    <t>Chlorobenzilate,</t>
  </si>
  <si>
    <t>208-110-2</t>
  </si>
  <si>
    <t>5107-58-4</t>
  </si>
  <si>
    <t>[benzene-1,2,4,5-tetrayltetrakis(carbonyloxy)]tetrakis[tributylstannane],</t>
  </si>
  <si>
    <t>225-831-8</t>
  </si>
  <si>
    <t>5112-16-3</t>
  </si>
  <si>
    <t>cadmium nonan-1-oate,</t>
  </si>
  <si>
    <t>225-839-1</t>
  </si>
  <si>
    <t>51222-60-7</t>
  </si>
  <si>
    <t>Boric acid, cadmium salt,</t>
  </si>
  <si>
    <t>257-067-6</t>
  </si>
  <si>
    <t>51235-04-2</t>
  </si>
  <si>
    <t>Hexazinone,</t>
  </si>
  <si>
    <t>257-074-4</t>
  </si>
  <si>
    <t>513-78-0</t>
  </si>
  <si>
    <t>cadmium carbonate,</t>
  </si>
  <si>
    <t>208-168-9</t>
  </si>
  <si>
    <t>51542-52-0</t>
  </si>
  <si>
    <t>1,2-dihydropyridazine-3,6-dione, potassium salt,</t>
  </si>
  <si>
    <t>257-261-0</t>
  </si>
  <si>
    <t>51630-58-1</t>
  </si>
  <si>
    <t>Fenvalerate,</t>
  </si>
  <si>
    <t>257-326-3</t>
  </si>
  <si>
    <t>517-16-8</t>
  </si>
  <si>
    <t>N-(ethylmercurio)toluene-4-sulphonanilide,</t>
  </si>
  <si>
    <t>208-231-0</t>
  </si>
  <si>
    <t>52337-78-7</t>
  </si>
  <si>
    <t>cadmium o-toluate,</t>
  </si>
  <si>
    <t>257-860-7</t>
  </si>
  <si>
    <t>525-30-4</t>
  </si>
  <si>
    <t>mercuderamide,</t>
  </si>
  <si>
    <t>208-371-2</t>
  </si>
  <si>
    <t>52645-53-1</t>
  </si>
  <si>
    <t>Permethrin,</t>
  </si>
  <si>
    <t>258-067-9</t>
  </si>
  <si>
    <t>52-68-6</t>
  </si>
  <si>
    <t>Trichlorfon,</t>
  </si>
  <si>
    <t>200-149-3</t>
  </si>
  <si>
    <t>52795-88-7</t>
  </si>
  <si>
    <t>(2-carboxy-m-tolyl)hydroxymercury, monosodium salt,</t>
  </si>
  <si>
    <t>258-195-5</t>
  </si>
  <si>
    <t>531-85-1</t>
  </si>
  <si>
    <t>benzidine dihydrochloride,</t>
  </si>
  <si>
    <t>208-519-6</t>
  </si>
  <si>
    <t>531-86-2</t>
  </si>
  <si>
    <t>[[1,1'-biphenyl]-4,4'-diyl]diammonium sulphate,</t>
  </si>
  <si>
    <t>208-520-1</t>
  </si>
  <si>
    <t>531-91-9</t>
  </si>
  <si>
    <t>N,N'-Diphenylbenzidine,</t>
  </si>
  <si>
    <t>208-521-7</t>
  </si>
  <si>
    <t>53404-43-6</t>
  </si>
  <si>
    <t>2-sec-butyl-4,6-dinitrophenol, compound with 2,2'-iminodiethanol (1:1),</t>
  </si>
  <si>
    <t>258-532-6</t>
  </si>
  <si>
    <t>53404-67-4</t>
  </si>
  <si>
    <t>phenylmercuric ammonium acetate,</t>
  </si>
  <si>
    <t>53404-68-5</t>
  </si>
  <si>
    <t>phenylmercuric ammonium propionate,</t>
  </si>
  <si>
    <t>53404-69-6</t>
  </si>
  <si>
    <t>phenylmercuric carbonate,</t>
  </si>
  <si>
    <t>53404-70-9</t>
  </si>
  <si>
    <t>phenylmercuric monoethanol ammonium lactate,</t>
  </si>
  <si>
    <t>53404-86-7</t>
  </si>
  <si>
    <t>(2-hydroxyethyl)diethylammonium (2,4,5-trichlorophenoxy)acetate,</t>
  </si>
  <si>
    <t>258-538-9</t>
  </si>
  <si>
    <t>DNOC,</t>
  </si>
  <si>
    <t>208-601-1</t>
  </si>
  <si>
    <t>535-89-7</t>
  </si>
  <si>
    <t>Crimidine,</t>
  </si>
  <si>
    <t>208-622-6</t>
  </si>
  <si>
    <t>53742-07-7</t>
  </si>
  <si>
    <t>nonachloro-1,1'-biphenyl,</t>
  </si>
  <si>
    <t>258-738-6</t>
  </si>
  <si>
    <t>537-64-4</t>
  </si>
  <si>
    <t>di-p-tolylmercury,</t>
  </si>
  <si>
    <t>208-672-9</t>
  </si>
  <si>
    <t>538-03-4</t>
  </si>
  <si>
    <t>oxophenarsine hydrochloride,</t>
  </si>
  <si>
    <t>208-682-3</t>
  </si>
  <si>
    <t>53911-92-5</t>
  </si>
  <si>
    <t>Tributyl(3-methyl-2-butenyl)tin,</t>
  </si>
  <si>
    <t>539-43-5</t>
  </si>
  <si>
    <t>p-tolylmercury chloride,</t>
  </si>
  <si>
    <t>208-716-7</t>
  </si>
  <si>
    <t>542-75-6</t>
  </si>
  <si>
    <t>1,3-dichloropropene,</t>
  </si>
  <si>
    <t>208-826-5</t>
  </si>
  <si>
    <t>542-83-6</t>
  </si>
  <si>
    <t>cadmium cyanide,</t>
  </si>
  <si>
    <t>208-829-1</t>
  </si>
  <si>
    <t>54295-90-8</t>
  </si>
  <si>
    <t>tetrakis(acetato-O)[mu4-(3',6'-dihydroxy-3-oxospiro[isobenzofuran-1(3H),9'-[9H]xanthene]-2',4',5',7'-tetrayl)]tetramercury,</t>
  </si>
  <si>
    <t>259-075-5</t>
  </si>
  <si>
    <t>543-90-8</t>
  </si>
  <si>
    <t>cadmium di(acetate),</t>
  </si>
  <si>
    <t>208-853-2</t>
  </si>
  <si>
    <t>545-55-1</t>
  </si>
  <si>
    <t>Tris-aziridinyl-phosphinoxide,</t>
  </si>
  <si>
    <t>208-892-5</t>
  </si>
  <si>
    <t>54-64-8</t>
  </si>
  <si>
    <t>Thiomersal,</t>
  </si>
  <si>
    <t>200-210-4</t>
  </si>
  <si>
    <t>54663-78-4</t>
  </si>
  <si>
    <t>2-(Tri-n-butylstannyl)thiophene,</t>
  </si>
  <si>
    <t>54827-17-7</t>
  </si>
  <si>
    <t>3,3',5,5'-Tetramethylbenzidine,</t>
  </si>
  <si>
    <t>259-364-6</t>
  </si>
  <si>
    <t>549-59-7</t>
  </si>
  <si>
    <t>tris[(8.alpha.,9R)-6'-methoxycinchonan-9-ol] bis(arsenate),</t>
  </si>
  <si>
    <t>208-971-4</t>
  </si>
  <si>
    <t>55179-31-2</t>
  </si>
  <si>
    <t>Bitertanol,</t>
  </si>
  <si>
    <t>259-513-5</t>
  </si>
  <si>
    <t>55283-68-6</t>
  </si>
  <si>
    <t>Ethalfluralin,</t>
  </si>
  <si>
    <t>259-564-3</t>
  </si>
  <si>
    <t>55285-14-8</t>
  </si>
  <si>
    <t>Carbosulfan,</t>
  </si>
  <si>
    <t>259-565-9</t>
  </si>
  <si>
    <t>553-00-4</t>
  </si>
  <si>
    <t>2-naphthylammonium acetate,</t>
  </si>
  <si>
    <t>209-030-0</t>
  </si>
  <si>
    <t>55-38-9</t>
  </si>
  <si>
    <t>Fenthion,</t>
  </si>
  <si>
    <t>200-231-9</t>
  </si>
  <si>
    <t>55-68-5</t>
  </si>
  <si>
    <t>phenylmercury nitrate,</t>
  </si>
  <si>
    <t>200-242-9</t>
  </si>
  <si>
    <t>55700-14-6</t>
  </si>
  <si>
    <t>cadmium bis(4-cyclohexylbutyrate),</t>
  </si>
  <si>
    <t>259-767-7</t>
  </si>
  <si>
    <t>55728-51-3</t>
  </si>
  <si>
    <t>(2',7'-dibromo-3',6'-dihydroxy-3-oxospiro[isobenzofuran-1(3H),9'-[9H]xanthen]-4'-yl)hydroxymercury,</t>
  </si>
  <si>
    <t>259-779-2</t>
  </si>
  <si>
    <t>Carbon tetrachloride,</t>
  </si>
  <si>
    <t>200-262-8</t>
  </si>
  <si>
    <t>56-24-6</t>
  </si>
  <si>
    <t>Trimethyltin hydroxide,</t>
  </si>
  <si>
    <t>563-12-2</t>
  </si>
  <si>
    <t>Ethion,</t>
  </si>
  <si>
    <t>209-242-3</t>
  </si>
  <si>
    <t>56-35-9</t>
  </si>
  <si>
    <t>Tributyltin oxide,</t>
  </si>
  <si>
    <t>200-268-0</t>
  </si>
  <si>
    <t>56-36-0</t>
  </si>
  <si>
    <t>tributyltin acetate,</t>
  </si>
  <si>
    <t>200-269-6</t>
  </si>
  <si>
    <t>Parathion,</t>
  </si>
  <si>
    <t>200-271-7</t>
  </si>
  <si>
    <t>56425-91-3</t>
  </si>
  <si>
    <t>Flurprimidol,</t>
  </si>
  <si>
    <t>56773-42-3</t>
  </si>
  <si>
    <t>tetraethylammonium heptadecafluorooctanesulphonate,</t>
  </si>
  <si>
    <t>260-375-3</t>
  </si>
  <si>
    <t>56982-42-4</t>
  </si>
  <si>
    <t>cadmium divalerate,</t>
  </si>
  <si>
    <t>260-498-2</t>
  </si>
  <si>
    <t>5722-59-8</t>
  </si>
  <si>
    <t>[benzoato(2-)-C2,O1]mercury,</t>
  </si>
  <si>
    <t>227-228-5</t>
  </si>
  <si>
    <t>57-24-9</t>
  </si>
  <si>
    <t>Strychnine,</t>
  </si>
  <si>
    <t>200-319-7</t>
  </si>
  <si>
    <t>5743-04-4</t>
  </si>
  <si>
    <t>Cadmium di(acetate), dihydrate,</t>
  </si>
  <si>
    <t>57589-85-2</t>
  </si>
  <si>
    <t>potassium 2,3,4,5-tetrachloro-6-[[[3-[[(heptadecafluorooctyl)sulphonyl]oxy]phenyl]amino]carbonyl]benzoate,</t>
  </si>
  <si>
    <t>260-837-4</t>
  </si>
  <si>
    <t>Chlordane,</t>
  </si>
  <si>
    <t>200-349-0</t>
  </si>
  <si>
    <t>5787-96-2</t>
  </si>
  <si>
    <t>potassium salt of DNOC,</t>
  </si>
  <si>
    <t>57900-42-2</t>
  </si>
  <si>
    <t>triphenylsulphonium hexafluoroarsenate(1-),</t>
  </si>
  <si>
    <t>261-009-5</t>
  </si>
  <si>
    <t>5822-97-9</t>
  </si>
  <si>
    <t>phenylmercuric monoethanol ammonium acetate,</t>
  </si>
  <si>
    <t>583-15-3</t>
  </si>
  <si>
    <t>mercury dibenzoate,</t>
  </si>
  <si>
    <t>209-499-1</t>
  </si>
  <si>
    <t>58339-34-7</t>
  </si>
  <si>
    <t>Cadmium sulfoselenide red,</t>
  </si>
  <si>
    <t>261-218-1</t>
  </si>
  <si>
    <t>584-18-9</t>
  </si>
  <si>
    <t>2-hydroxy-5-(1,1,3,3-tetramethylbutyl)phenylmercury acetate,</t>
  </si>
  <si>
    <t>209-534-0</t>
  </si>
  <si>
    <t>584-43-0</t>
  </si>
  <si>
    <t>disuccinimidomercury,</t>
  </si>
  <si>
    <t>209-537-7</t>
  </si>
  <si>
    <t>5847-53-0</t>
  </si>
  <si>
    <t>tributyl[(diethylthiocarbamoyl)thio]stannane,</t>
  </si>
  <si>
    <t>227-437-1</t>
  </si>
  <si>
    <t>5857-39-6</t>
  </si>
  <si>
    <t>chloro-2-thienylmercury,</t>
  </si>
  <si>
    <t>227-481-1</t>
  </si>
  <si>
    <t>587-85-9</t>
  </si>
  <si>
    <t>diphenylmercury,</t>
  </si>
  <si>
    <t>209-606-1</t>
  </si>
  <si>
    <t>588-66-9</t>
  </si>
  <si>
    <t>mercury phenate,</t>
  </si>
  <si>
    <t>Lindane,</t>
  </si>
  <si>
    <t>200-401-2</t>
  </si>
  <si>
    <t>589-65-1</t>
  </si>
  <si>
    <t>mercury succinate,</t>
  </si>
  <si>
    <t>209-656-4</t>
  </si>
  <si>
    <t>5902-76-1</t>
  </si>
  <si>
    <t>methyl(pentachlorophenolato)mercury,</t>
  </si>
  <si>
    <t>227-596-7</t>
  </si>
  <si>
    <t>591-89-9</t>
  </si>
  <si>
    <t>dipotassium tetracyanomercurate,</t>
  </si>
  <si>
    <t>209-735-3</t>
  </si>
  <si>
    <t>592-04-1</t>
  </si>
  <si>
    <t>mercury dicyanide,</t>
  </si>
  <si>
    <t>209-741-6</t>
  </si>
  <si>
    <t>592-63-2</t>
  </si>
  <si>
    <t>mercury acetate,</t>
  </si>
  <si>
    <t>209-766-2</t>
  </si>
  <si>
    <t>592-85-8</t>
  </si>
  <si>
    <t>mercury dithiocyanate,</t>
  </si>
  <si>
    <t>209-773-0</t>
  </si>
  <si>
    <t>593-74-8</t>
  </si>
  <si>
    <t>dimethylmercury,</t>
  </si>
  <si>
    <t>209-805-3</t>
  </si>
  <si>
    <t>5954-14-3</t>
  </si>
  <si>
    <t>(acetato-O)[3-(chloromethoxy)propyl-C,O]mercury,</t>
  </si>
  <si>
    <t>227-719-4</t>
  </si>
  <si>
    <t>5955-19-1</t>
  </si>
  <si>
    <t>chloro-m-tolylmercury,</t>
  </si>
  <si>
    <t>227-722-0</t>
  </si>
  <si>
    <t>5964-24-9</t>
  </si>
  <si>
    <t>sodium timerfonate,</t>
  </si>
  <si>
    <t>227-741-4</t>
  </si>
  <si>
    <t>59669-26-0</t>
  </si>
  <si>
    <t>Thiodicarb,</t>
  </si>
  <si>
    <t>261-848-7</t>
  </si>
  <si>
    <t>5970-32-1</t>
  </si>
  <si>
    <t>[salicylato(2-)-O1,O2]mercury,</t>
  </si>
  <si>
    <t>227-760-8</t>
  </si>
  <si>
    <t>59-85-8</t>
  </si>
  <si>
    <t>4-chloromercuriobenzoic acid,</t>
  </si>
  <si>
    <t>200-442-6</t>
  </si>
  <si>
    <t>60168-88-9</t>
  </si>
  <si>
    <t>Fenarimol,</t>
  </si>
  <si>
    <t>262-095-7</t>
  </si>
  <si>
    <t>Dieldrin,</t>
  </si>
  <si>
    <t>200-484-5</t>
  </si>
  <si>
    <t>HCH (mixed isomers),</t>
  </si>
  <si>
    <t>210-168-9</t>
  </si>
  <si>
    <t>608-93-5</t>
  </si>
  <si>
    <t>Pentachlorobenzene,</t>
  </si>
  <si>
    <t>210-172-0</t>
  </si>
  <si>
    <t>60909-47-9</t>
  </si>
  <si>
    <t>zirconium arsenide,</t>
  </si>
  <si>
    <t>262-524-8</t>
  </si>
  <si>
    <t>61219-26-9</t>
  </si>
  <si>
    <t>trimanganese arsenide,</t>
  </si>
  <si>
    <t>262-667-6</t>
  </si>
  <si>
    <t>612-52-2</t>
  </si>
  <si>
    <t>2-naphthylammonium chloride,</t>
  </si>
  <si>
    <t>210-313-6</t>
  </si>
  <si>
    <t>612-83-9</t>
  </si>
  <si>
    <t>3,3'-dichlorobenzidine dihydrochloride,</t>
  </si>
  <si>
    <t>210-323-0</t>
  </si>
  <si>
    <t>6131-99-3</t>
  </si>
  <si>
    <t>Sodium cacodylate trihydrate,</t>
  </si>
  <si>
    <t>6164-98-3</t>
  </si>
  <si>
    <t>Chlordimeform,</t>
  </si>
  <si>
    <t>228-200-5</t>
  </si>
  <si>
    <t>616-99-9</t>
  </si>
  <si>
    <t>di-o-tolylmercury,</t>
  </si>
  <si>
    <t>210-499-9</t>
  </si>
  <si>
    <t>Terphenyl, chlorinated,</t>
  </si>
  <si>
    <t>262-968-2</t>
  </si>
  <si>
    <t>61789-28-4</t>
  </si>
  <si>
    <t>Creosote oil,</t>
  </si>
  <si>
    <t>263-047-8</t>
  </si>
  <si>
    <t>61789-34-2</t>
  </si>
  <si>
    <t>Naphthenic acids, cadmium salts,</t>
  </si>
  <si>
    <t>263-053-0</t>
  </si>
  <si>
    <t>61792-06-1</t>
  </si>
  <si>
    <t>[(2-hydroxyethyl)amino]phenylmercury acetate,</t>
  </si>
  <si>
    <t>263-211-9</t>
  </si>
  <si>
    <t>618-82-6</t>
  </si>
  <si>
    <t>sulfarsphenamine,</t>
  </si>
  <si>
    <t>210-564-1</t>
  </si>
  <si>
    <t>61951-96-0</t>
  </si>
  <si>
    <t>cadmium neodecanoate,</t>
  </si>
  <si>
    <t>263-352-6</t>
  </si>
  <si>
    <t>62149-56-8</t>
  </si>
  <si>
    <t>cadmium bis(heptadecanoate),</t>
  </si>
  <si>
    <t>263-434-1</t>
  </si>
  <si>
    <t>62337-00-2</t>
  </si>
  <si>
    <t>Arsenazo III disodium salt,</t>
  </si>
  <si>
    <t>263-516-7</t>
  </si>
  <si>
    <t>62-37-3</t>
  </si>
  <si>
    <t>chlormerodrin,</t>
  </si>
  <si>
    <t>200-530-4</t>
  </si>
  <si>
    <t>62-38-4</t>
  </si>
  <si>
    <t>phenylmercury acetate,</t>
  </si>
  <si>
    <t>200-532-5</t>
  </si>
  <si>
    <t>62613-15-4</t>
  </si>
  <si>
    <t>diphenyliodonium hexafluoroarsenate,</t>
  </si>
  <si>
    <t>263-638-0</t>
  </si>
  <si>
    <t>62638-02-2</t>
  </si>
  <si>
    <t>mercury hydrogen cyclohexanebutyrate,</t>
  </si>
  <si>
    <t>263-665-8</t>
  </si>
  <si>
    <t>Dichlorvos,</t>
  </si>
  <si>
    <t>200-547-7</t>
  </si>
  <si>
    <t>6273-99-0</t>
  </si>
  <si>
    <t>[mu-[orthoborato(2-)-O:O']]diphenyldimercury,</t>
  </si>
  <si>
    <t>228-465-7</t>
  </si>
  <si>
    <t>627-44-1</t>
  </si>
  <si>
    <t>diethylmercury,</t>
  </si>
  <si>
    <t>211-000-7</t>
  </si>
  <si>
    <t>6283-24-5</t>
  </si>
  <si>
    <t>4-aminophenylmercury acetate,</t>
  </si>
  <si>
    <t>228-497-1</t>
  </si>
  <si>
    <t>628-86-4</t>
  </si>
  <si>
    <t>mercury difulminate,</t>
  </si>
  <si>
    <t>211-057-8</t>
  </si>
  <si>
    <t>631-60-7</t>
  </si>
  <si>
    <t>dimercury di(acetate),</t>
  </si>
  <si>
    <t>211-161-3</t>
  </si>
  <si>
    <t>63217-32-3</t>
  </si>
  <si>
    <t>4-(ethylamino)-2-methylbenzenediazonium hexafluoroarsenate,</t>
  </si>
  <si>
    <t>264-026-6</t>
  </si>
  <si>
    <t>63217-33-4</t>
  </si>
  <si>
    <t>4-(diethylamino)-2-ethoxybenzenediazonium hexafluoroarsenate,</t>
  </si>
  <si>
    <t>264-027-1</t>
  </si>
  <si>
    <t>Carbaryl,</t>
  </si>
  <si>
    <t>200-555-0</t>
  </si>
  <si>
    <t>63325-16-6</t>
  </si>
  <si>
    <t>diiodobis(5-iodopyridin-2-amine)mercury dihydroiodide,</t>
  </si>
  <si>
    <t>264-100-8</t>
  </si>
  <si>
    <t>63400-09-9</t>
  </si>
  <si>
    <t>cadmium pentadecanoate,</t>
  </si>
  <si>
    <t>264-124-9</t>
  </si>
  <si>
    <t>63549-47-3</t>
  </si>
  <si>
    <t>di(acetato-O)anilinemercury,</t>
  </si>
  <si>
    <t>264-306-8</t>
  </si>
  <si>
    <t>6365-83-9</t>
  </si>
  <si>
    <t>ammonium 2-sec-butyl-4,6-dinitrophenolate,</t>
  </si>
  <si>
    <t>228-858-3</t>
  </si>
  <si>
    <t>6369-97-7</t>
  </si>
  <si>
    <t>dimethylammonium 2,4,5-trichlorophenoxyacetate,</t>
  </si>
  <si>
    <t>228-874-0</t>
  </si>
  <si>
    <t>637-03-6</t>
  </si>
  <si>
    <t>phenylarsine oxide,</t>
  </si>
  <si>
    <t>211-275-3</t>
  </si>
  <si>
    <t>639-58-7</t>
  </si>
  <si>
    <t>triphenyltin chloride,</t>
  </si>
  <si>
    <t>211-358-4</t>
  </si>
  <si>
    <t>Fluoroacetamide,</t>
  </si>
  <si>
    <t>211-363-1</t>
  </si>
  <si>
    <t>6417-43-2</t>
  </si>
  <si>
    <t>bis(2-hydroxyethyl)ammonium 2,4,5-trichlorophenoxyacetate,</t>
  </si>
  <si>
    <t>229-138-1</t>
  </si>
  <si>
    <t>6420-47-9</t>
  </si>
  <si>
    <t>2-sec-butyl-4,6-dinitrophenol, compound with 2,2',2''-nitrilotriethanol (1:1),</t>
  </si>
  <si>
    <t>229-166-4</t>
  </si>
  <si>
    <t>6427-86-7</t>
  </si>
  <si>
    <t>cadmium dipalmitate,</t>
  </si>
  <si>
    <t>229-199-4</t>
  </si>
  <si>
    <t>64285-73-0</t>
  </si>
  <si>
    <t>3,3',5,5'-Tetramethylbenzidine dihydrochloride,</t>
  </si>
  <si>
    <t>264-769-6</t>
  </si>
  <si>
    <t>64475-90-7</t>
  </si>
  <si>
    <t>Antimony arsenic oxide,</t>
  </si>
  <si>
    <t>264-904-9</t>
  </si>
  <si>
    <t>64491-92-5</t>
  </si>
  <si>
    <t>hydrogen [metasilicato(2-)-O](2-methoxyethyl)mercurate(1-),</t>
  </si>
  <si>
    <t>264-920-6</t>
  </si>
  <si>
    <t>645-99-8</t>
  </si>
  <si>
    <t>mercury distearate,</t>
  </si>
  <si>
    <t>211-458-8</t>
  </si>
  <si>
    <t>64681-08-9</t>
  </si>
  <si>
    <t>(S)-dichloro[2-[[(2,3-dihydroxypropoxy)hydroxyphosphinyl]oxy]triethylmethylammoniumato]cadmium,</t>
  </si>
  <si>
    <t>265-010-1</t>
  </si>
  <si>
    <t>64724-29-4</t>
  </si>
  <si>
    <t>cis-1-Ethoxy-2-(tri-n-butylstannyl)ethylene,</t>
  </si>
  <si>
    <t>64969-34-2</t>
  </si>
  <si>
    <t>3,3'-dichlorobenzidine dihydrogen bis(sulphate),</t>
  </si>
  <si>
    <t>265-293-1</t>
  </si>
  <si>
    <t>64973-06-4</t>
  </si>
  <si>
    <t>Arsenic bromide,</t>
  </si>
  <si>
    <t>265-296-8</t>
  </si>
  <si>
    <t>654054-66-7</t>
  </si>
  <si>
    <t>Cadmium chloride hydrate,</t>
  </si>
  <si>
    <t>65453-05-6</t>
  </si>
  <si>
    <t>Cobalt arsenide,</t>
  </si>
  <si>
    <t>265-784-0</t>
  </si>
  <si>
    <t>65907-30-4</t>
  </si>
  <si>
    <t>Furathiocarb,</t>
  </si>
  <si>
    <t>265-974-3</t>
  </si>
  <si>
    <t>65996-85-2</t>
  </si>
  <si>
    <t>Tar acids, coal, crude,</t>
  </si>
  <si>
    <t>266-019-3</t>
  </si>
  <si>
    <t>661-69-8</t>
  </si>
  <si>
    <t>Hexamethylditin,</t>
  </si>
  <si>
    <t>67057-32-3</t>
  </si>
  <si>
    <t>tributyl[(dimethylthiocarbamoyl)thio]stannane,</t>
  </si>
  <si>
    <t>266-560-5</t>
  </si>
  <si>
    <t>67251-38-1</t>
  </si>
  <si>
    <t>tris(pentane-2,4-dionato-O,O')silicon hexafluoroarsenate,</t>
  </si>
  <si>
    <t>266-621-6</t>
  </si>
  <si>
    <t>Chloroform,</t>
  </si>
  <si>
    <t>200-663-8</t>
  </si>
  <si>
    <t>67701-37-5</t>
  </si>
  <si>
    <t>[(octylsuccinyl)bis(oxy)]bis[tributylstannane],</t>
  </si>
  <si>
    <t>266-955-2</t>
  </si>
  <si>
    <t>67712-00-9</t>
  </si>
  <si>
    <t>Slimes and Sludges, copper refining,</t>
  </si>
  <si>
    <t>266-977-2</t>
  </si>
  <si>
    <t>67-72-1</t>
  </si>
  <si>
    <t>Hexachloroethane,</t>
  </si>
  <si>
    <t>200-666-4</t>
  </si>
  <si>
    <t>67906-19-8</t>
  </si>
  <si>
    <t>bis(propane-1,2-diyldiamine-N,N')cadmium(2+) bis[bis(cyano-C)aurate(1-)],</t>
  </si>
  <si>
    <t>267-692-6</t>
  </si>
  <si>
    <t>67939-62-2</t>
  </si>
  <si>
    <t>cadmium dilinoleate,</t>
  </si>
  <si>
    <t>267-845-7</t>
  </si>
  <si>
    <t>67952-43-6</t>
  </si>
  <si>
    <t>Nickel dichlorate,</t>
  </si>
  <si>
    <t>267-897-0</t>
  </si>
  <si>
    <t>6795-81-9</t>
  </si>
  <si>
    <t>bis(trichloromethyl)mercury,</t>
  </si>
  <si>
    <t>229-867-5</t>
  </si>
  <si>
    <t>67-97-0</t>
  </si>
  <si>
    <t>Cholecalciferol,</t>
  </si>
  <si>
    <t>200-673-2</t>
  </si>
  <si>
    <t>67989-93-9</t>
  </si>
  <si>
    <t>tetrapotassium [[[nitrilotris(methylene)]tris[phosphonato]](6-)-N,O,O'',O'''']cadmate(6-),</t>
  </si>
  <si>
    <t>268-020-4</t>
  </si>
  <si>
    <t>68081-83-4</t>
  </si>
  <si>
    <t>Carbamic acid, (4-methyl-1,3-phenylene)bis-, bis[2-[ethyl[(perfluoro-C4-8-alkyl)sulfonyl]amino]ethyl] ester,</t>
  </si>
  <si>
    <t>268-357-7</t>
  </si>
  <si>
    <t>68085-85-8</t>
  </si>
  <si>
    <t>Cyhalothrine,</t>
  </si>
  <si>
    <t>268-450-2</t>
  </si>
  <si>
    <t>68092-45-5</t>
  </si>
  <si>
    <t>cadmium m-toluate,</t>
  </si>
  <si>
    <t>268-458-6</t>
  </si>
  <si>
    <t>68131-58-8</t>
  </si>
  <si>
    <t>Fatty acids, C10-18, cadmium salts,</t>
  </si>
  <si>
    <t>268-620-6</t>
  </si>
  <si>
    <t>68131-59-9</t>
  </si>
  <si>
    <t>Fatty acids, C12-18, cadmium salts,</t>
  </si>
  <si>
    <t>268-621-1</t>
  </si>
  <si>
    <t>68201-97-8</t>
  </si>
  <si>
    <t>(acetato-O)diamminephenylmercury,</t>
  </si>
  <si>
    <t>269-247-1</t>
  </si>
  <si>
    <t>68214-25-5</t>
  </si>
  <si>
    <t>benzyltriphenylphosphonium tetrachlorocadmate,</t>
  </si>
  <si>
    <t>269-289-0</t>
  </si>
  <si>
    <t>68309-98-8</t>
  </si>
  <si>
    <t>pentapotassium hydrogen [[[ethylenebis[nitrilobis(methylene)]]tetrakis[phosphonato]](8-)]cadmate(6-),</t>
  </si>
  <si>
    <t>269-685-3</t>
  </si>
  <si>
    <t>68332-81-0</t>
  </si>
  <si>
    <t>Cadmium sulfide (CdS), solid soln. with zinc sulfide, copper and lead-doped,</t>
  </si>
  <si>
    <t>269-773-1</t>
  </si>
  <si>
    <t>68359-37-5</t>
  </si>
  <si>
    <t>Cyfluthrin,</t>
  </si>
  <si>
    <t>269-855-7</t>
  </si>
  <si>
    <t>68409-82-5</t>
  </si>
  <si>
    <t>Fatty acids, C14-18, cadmium salts,</t>
  </si>
  <si>
    <t>270-067-0</t>
  </si>
  <si>
    <t>68412-53-3</t>
  </si>
  <si>
    <t>Nonylphenol, branched, ethoxylated, phosphated,</t>
  </si>
  <si>
    <t>68412-54-4</t>
  </si>
  <si>
    <t>Nonylphenol, branched, ethoxylated,</t>
  </si>
  <si>
    <t>500-209-1</t>
  </si>
  <si>
    <t>68478-53-5</t>
  </si>
  <si>
    <t>Cadmium, benzoate p-tert-butylbenzoate complexes,</t>
  </si>
  <si>
    <t>270-824-5</t>
  </si>
  <si>
    <t>68479-13-0</t>
  </si>
  <si>
    <t>Pyrochlore, bismuth cadmium ruthenium,</t>
  </si>
  <si>
    <t>270-855-4</t>
  </si>
  <si>
    <t>68611-46-1</t>
  </si>
  <si>
    <t>Silicic acid (H4SiO4), zinc salt (1:2), arsenic and manganese-doped,</t>
  </si>
  <si>
    <t>271-895-5</t>
  </si>
  <si>
    <t>68725-15-5</t>
  </si>
  <si>
    <t>tributyl[(ethylsulphonyl)oxy]stannane,</t>
  </si>
  <si>
    <t>272-108-8</t>
  </si>
  <si>
    <t>68784-10-1</t>
  </si>
  <si>
    <t>Cadmium sulfide (CdS), solid soln. with zinc sulfide, aluminum and cobalt and copper and silver-doped,</t>
  </si>
  <si>
    <t>272-220-7</t>
  </si>
  <si>
    <t>68784-55-4</t>
  </si>
  <si>
    <t>Barium cadmium calcium chloride fluoride phosphate, antimony and manganese-doped,</t>
  </si>
  <si>
    <t>272-257-9</t>
  </si>
  <si>
    <t>68855-80-1</t>
  </si>
  <si>
    <t>Fatty acids, tall-oil, cadmium salts,</t>
  </si>
  <si>
    <t>272-499-5</t>
  </si>
  <si>
    <t>688-73-3</t>
  </si>
  <si>
    <t>tri-n-butyltin hydride,</t>
  </si>
  <si>
    <t>211-704-4</t>
  </si>
  <si>
    <t>68876-84-6</t>
  </si>
  <si>
    <t>Fatty acids, C8-18 and C18-unsatd., cadmium salts,</t>
  </si>
  <si>
    <t>272-529-7</t>
  </si>
  <si>
    <t>68876-98-2</t>
  </si>
  <si>
    <t>Cadmium sulfide (CdS), aluminum and copper-doped,</t>
  </si>
  <si>
    <t>272-539-1</t>
  </si>
  <si>
    <t>68876-99-3</t>
  </si>
  <si>
    <t>Cadmium sulfide (CdS), aluminum and silver-doped,</t>
  </si>
  <si>
    <t>272-540-7</t>
  </si>
  <si>
    <t>68877-00-9</t>
  </si>
  <si>
    <t>Cadmium sulfide (CdS), copper chloride-doped,</t>
  </si>
  <si>
    <t>272-541-2</t>
  </si>
  <si>
    <t>68877-01-0</t>
  </si>
  <si>
    <t>Cadmium sulfide (CdS), silver chloride-doped,</t>
  </si>
  <si>
    <t>272-542-8</t>
  </si>
  <si>
    <t>68891-87-2</t>
  </si>
  <si>
    <t>Cadmium sulfide (CdS), copper and lead-doped,</t>
  </si>
  <si>
    <t>272-581-0</t>
  </si>
  <si>
    <t>68892-01-3</t>
  </si>
  <si>
    <t>bis(pentane-2,4-dionato-O,O')boron(1+) hexafluoroarsenate(1-),</t>
  </si>
  <si>
    <t>272-591-5</t>
  </si>
  <si>
    <t>68928-80-3</t>
  </si>
  <si>
    <t>Heptabromodiphenyl ether,</t>
  </si>
  <si>
    <t>273-031-2</t>
  </si>
  <si>
    <t>68951-38-2</t>
  </si>
  <si>
    <t>Antimony oxide (Sb2O3), mixed with arsenic oxide (As2O3),</t>
  </si>
  <si>
    <t>273-156-2</t>
  </si>
  <si>
    <t>68953-39-9</t>
  </si>
  <si>
    <t>Fatty acids, tallow, hydrogenated, cadmium salts,</t>
  </si>
  <si>
    <t>273-203-7</t>
  </si>
  <si>
    <t>68956-81-0</t>
  </si>
  <si>
    <t>Resin acids and Rosin acids, cadmium salts,</t>
  </si>
  <si>
    <t>273-320-3</t>
  </si>
  <si>
    <t>68966-97-2</t>
  </si>
  <si>
    <t>hydrogen [4-[(5-chloro-4-methyl-2-sulphophenyl)azo]-3-hydroxynaphthalene-2-carboxylato(3-)]cadmate(1-),</t>
  </si>
  <si>
    <t>273-461-0</t>
  </si>
  <si>
    <t>69011-59-2</t>
  </si>
  <si>
    <t>Lead alloy, base, dross,</t>
  </si>
  <si>
    <t>273-700-9</t>
  </si>
  <si>
    <t>69011-69-4</t>
  </si>
  <si>
    <t>Cadmium, dross,</t>
  </si>
  <si>
    <t>273-707-7</t>
  </si>
  <si>
    <t>69012-21-1</t>
  </si>
  <si>
    <t>Wastewater, cadmium sulfate electrolytic, acid,</t>
  </si>
  <si>
    <t>273-721-3</t>
  </si>
  <si>
    <t>69012-57-3</t>
  </si>
  <si>
    <t>Flue dust, cadmium-refining,</t>
  </si>
  <si>
    <t>273-754-3</t>
  </si>
  <si>
    <t>69029-51-2</t>
  </si>
  <si>
    <t>Lead, antimonial, dross,</t>
  </si>
  <si>
    <t>273-795-7</t>
  </si>
  <si>
    <t>69029-63-6</t>
  </si>
  <si>
    <t>Calcines, cadmium residue,</t>
  </si>
  <si>
    <t>273-806-5</t>
  </si>
  <si>
    <t>69029-67-0</t>
  </si>
  <si>
    <t>Flue dust, lead-refining,</t>
  </si>
  <si>
    <t>273-809-1</t>
  </si>
  <si>
    <t>69029-70-5</t>
  </si>
  <si>
    <t>Leach residues, cadmium-refining,</t>
  </si>
  <si>
    <t>273-811-2</t>
  </si>
  <si>
    <t>69029-77-2</t>
  </si>
  <si>
    <t>Residues, cadmium-refining,</t>
  </si>
  <si>
    <t>273-819-6</t>
  </si>
  <si>
    <t>69029-90-9</t>
  </si>
  <si>
    <t>Slimes and Sludges, cadmium-refining, oxidized,</t>
  </si>
  <si>
    <t>273-831-1</t>
  </si>
  <si>
    <t>69029-91-0</t>
  </si>
  <si>
    <t>Slimes and Sludges, cadmium sump tank,</t>
  </si>
  <si>
    <t>273-832-7</t>
  </si>
  <si>
    <t>69121-20-6</t>
  </si>
  <si>
    <t>cadmium(2+) 12-hydroxyoctadecanoate,</t>
  </si>
  <si>
    <t>273-881-4</t>
  </si>
  <si>
    <t>69190-99-4</t>
  </si>
  <si>
    <t>cadmium potassium 1-(hydroxyethylidene)bisphosphonate(1:2:1),</t>
  </si>
  <si>
    <t>273-906-9</t>
  </si>
  <si>
    <t>Monocrotophos,</t>
  </si>
  <si>
    <t>230-042-7</t>
  </si>
  <si>
    <t>69462-12-0</t>
  </si>
  <si>
    <t>2-ethyl-4-methylpentyl (2,4,5-trichlorophenoxy)acetate,</t>
  </si>
  <si>
    <t>274-012-1</t>
  </si>
  <si>
    <t>70084-75-2</t>
  </si>
  <si>
    <t>Fatty acids, C12-18, barium cadmium salts,</t>
  </si>
  <si>
    <t>274-304-9</t>
  </si>
  <si>
    <t>7012-37-5</t>
  </si>
  <si>
    <t>2,4,4'-trichlorobiphenyl,</t>
  </si>
  <si>
    <t>230-293-2</t>
  </si>
  <si>
    <t>70225-14-8</t>
  </si>
  <si>
    <t>heptadecafluorooctanesulphonic acid, compound with 2,2'-iminodiethanol (1:1),</t>
  </si>
  <si>
    <t>274-460-8</t>
  </si>
  <si>
    <t>70321-79-8</t>
  </si>
  <si>
    <t>Creosote oil, high-boiling distillate,</t>
  </si>
  <si>
    <t>274-565-9</t>
  </si>
  <si>
    <t>70333-07-2</t>
  </si>
  <si>
    <t>disilver arsenide,</t>
  </si>
  <si>
    <t>274-573-2</t>
  </si>
  <si>
    <t>7058-55-1</t>
  </si>
  <si>
    <t>cadmium dianthranilate,</t>
  </si>
  <si>
    <t>230-343-3</t>
  </si>
  <si>
    <t>709-98-8</t>
  </si>
  <si>
    <t>Propanil,</t>
  </si>
  <si>
    <t>211-914-6</t>
  </si>
  <si>
    <t>71243-75-9</t>
  </si>
  <si>
    <t>Cadmium selenide (CdSe), solid soln. with cadmium sulfide,</t>
  </si>
  <si>
    <t>275-290-7</t>
  </si>
  <si>
    <t>71411-66-0</t>
  </si>
  <si>
    <t>(R)-12-hydroxyoleic acid, barium cadmium salt,</t>
  </si>
  <si>
    <t>275-370-1</t>
  </si>
  <si>
    <t>Benzene,</t>
  </si>
  <si>
    <t>1,1,1-Trichloroethane,</t>
  </si>
  <si>
    <t>200-756-3</t>
  </si>
  <si>
    <t>71720-55-3</t>
  </si>
  <si>
    <t>mercury(1+) ethyl sulphate,</t>
  </si>
  <si>
    <t>275-904-3</t>
  </si>
  <si>
    <t>7173-51-5</t>
  </si>
  <si>
    <t>Didecyldimethylammonium chloride,</t>
  </si>
  <si>
    <t>230-525-2</t>
  </si>
  <si>
    <t>71735-19-8</t>
  </si>
  <si>
    <t>2-sec-butyl-4,6-dinitrophenol, compound with 1-aminopropan-2-ol (1:1),</t>
  </si>
  <si>
    <t>275-931-0</t>
  </si>
  <si>
    <t>71861-27-3</t>
  </si>
  <si>
    <t>tetra-mu-chlorodichlorobis[2-[[(2,3-dihydroxypropoxy)hydroxyphosphinyl]oxy]triethylmethylammoniumato]tricadmium, stereoisomer,</t>
  </si>
  <si>
    <t>276-100-5</t>
  </si>
  <si>
    <t>Endrin,</t>
  </si>
  <si>
    <t>200-775-7</t>
  </si>
  <si>
    <t>72379-35-2</t>
  </si>
  <si>
    <t>hydrogen triiodomercurate(1-), compound with 3-methyl-3H-benzothiazol-2-imine (1:1),</t>
  </si>
  <si>
    <t>276-613-4</t>
  </si>
  <si>
    <t>72869-63-7</t>
  </si>
  <si>
    <t>Fatty acids, coco, cadmium salts,</t>
  </si>
  <si>
    <t>276-952-8</t>
  </si>
  <si>
    <t>72968-34-4</t>
  </si>
  <si>
    <t>Zircon, cadmium yellow,</t>
  </si>
  <si>
    <t>277-135-9</t>
  </si>
  <si>
    <t>731-27-1</t>
  </si>
  <si>
    <t>Tolylfluanid,</t>
  </si>
  <si>
    <t>211-986-9</t>
  </si>
  <si>
    <t>73491-34-6</t>
  </si>
  <si>
    <t>Mercury(II) perchlorate trihydrate,</t>
  </si>
  <si>
    <t>73927-98-7</t>
  </si>
  <si>
    <t>tributyl(2,4,5-trichlorophenoxy)stannane,</t>
  </si>
  <si>
    <t>277-638-3</t>
  </si>
  <si>
    <t>7411-49-6</t>
  </si>
  <si>
    <t>3,3′-Diaminobenzidine tetrahydrochloride,</t>
  </si>
  <si>
    <t>74332-73-3</t>
  </si>
  <si>
    <t>3,3'-dichlorobenzidine sulphate,</t>
  </si>
  <si>
    <t>277-822-3</t>
  </si>
  <si>
    <t>mercury,</t>
  </si>
  <si>
    <t>Arsenic,</t>
  </si>
  <si>
    <t>231-148-6</t>
  </si>
  <si>
    <t>cadmium (non-pyrophoric),</t>
  </si>
  <si>
    <t>231-152-8</t>
  </si>
  <si>
    <t>cadmium (pyrophoric),</t>
  </si>
  <si>
    <t>7446-18-6</t>
  </si>
  <si>
    <t>Thallium sulphate,</t>
  </si>
  <si>
    <t>231-201-3</t>
  </si>
  <si>
    <t>74592-66-8</t>
  </si>
  <si>
    <t>3,5,5-trimethylhexyl 2,4,5-trichlorophenoxyacetate,</t>
  </si>
  <si>
    <t>277-935-8</t>
  </si>
  <si>
    <t>Methyl bromide,</t>
  </si>
  <si>
    <t>200-813-2</t>
  </si>
  <si>
    <t>7486-35-3</t>
  </si>
  <si>
    <t>tributylvinylstannane,</t>
  </si>
  <si>
    <t>231-291-4</t>
  </si>
  <si>
    <t>7487-94-7</t>
  </si>
  <si>
    <t>Mercury dichloride,</t>
  </si>
  <si>
    <t>231-299-8</t>
  </si>
  <si>
    <t>75113-37-0</t>
  </si>
  <si>
    <t>DBB (Di-µ-oxo-di-n-butylstannio-hydroxyborane),</t>
  </si>
  <si>
    <t>401-040-5</t>
  </si>
  <si>
    <t>Ethylene oxide,</t>
  </si>
  <si>
    <t>200-849-9</t>
  </si>
  <si>
    <t>7546-30-7</t>
  </si>
  <si>
    <t>mercury chloride,</t>
  </si>
  <si>
    <t>231-430-9</t>
  </si>
  <si>
    <t>75-60-5</t>
  </si>
  <si>
    <t>Cacodylic acid,</t>
  </si>
  <si>
    <t>200-883-4</t>
  </si>
  <si>
    <t>75-74-1</t>
  </si>
  <si>
    <t>Tetramethyl lead,</t>
  </si>
  <si>
    <t>200-897-0</t>
  </si>
  <si>
    <t>7616-83-3</t>
  </si>
  <si>
    <t>mercury diperchlorate,</t>
  </si>
  <si>
    <t>231-525-5</t>
  </si>
  <si>
    <t>7620-30-6</t>
  </si>
  <si>
    <t>sodium [3-[[(3-carboxylatopropionamido)carbonyl]amino]-2-methoxypropyl]hydroxymercurate(1-),</t>
  </si>
  <si>
    <t>231-532-3</t>
  </si>
  <si>
    <t>76253-60-6</t>
  </si>
  <si>
    <t>Monomethyl-Tetrachlorodiphenyl methane; Trade name: Ugilec 141,</t>
  </si>
  <si>
    <t>278-404-3</t>
  </si>
  <si>
    <t>7631-89-2</t>
  </si>
  <si>
    <t>arsenic acid, sodium salt,</t>
  </si>
  <si>
    <t>231-547-5</t>
  </si>
  <si>
    <t>Heptachlor,</t>
  </si>
  <si>
    <t>200-962-3</t>
  </si>
  <si>
    <t>7653-28-3</t>
  </si>
  <si>
    <t>tributyl(palmitoyloxy)stannane,</t>
  </si>
  <si>
    <t>231-618-0</t>
  </si>
  <si>
    <t>76-63-1</t>
  </si>
  <si>
    <t>allyltriphenylstannane,</t>
  </si>
  <si>
    <t>200-975-4</t>
  </si>
  <si>
    <t>76-87-9</t>
  </si>
  <si>
    <t>Fentin hydroxide,</t>
  </si>
  <si>
    <t>200-990-6</t>
  </si>
  <si>
    <t>77536-66-4</t>
  </si>
  <si>
    <t>Actinolite,</t>
  </si>
  <si>
    <t>77536-67-5</t>
  </si>
  <si>
    <t>Anthophyllite,</t>
  </si>
  <si>
    <t>77536-68-6</t>
  </si>
  <si>
    <t>Tremolite,</t>
  </si>
  <si>
    <t>7756-49-2</t>
  </si>
  <si>
    <t>mercury(2+) (9Z,12Z)-octadeca-9,12-dienoate,</t>
  </si>
  <si>
    <t>231-814-6</t>
  </si>
  <si>
    <t>7774-29-0</t>
  </si>
  <si>
    <t>mercury diiodide,</t>
  </si>
  <si>
    <t>231-873-8</t>
  </si>
  <si>
    <t>7775-09-9</t>
  </si>
  <si>
    <t>Sodium chlorate,</t>
  </si>
  <si>
    <t>231-887-4</t>
  </si>
  <si>
    <t>7778-39-4</t>
  </si>
  <si>
    <t>arsenic acid,</t>
  </si>
  <si>
    <t>231-901-9</t>
  </si>
  <si>
    <t>7778-43-0</t>
  </si>
  <si>
    <t>disodium hydrogenarsenate,</t>
  </si>
  <si>
    <t>231-902-4</t>
  </si>
  <si>
    <t>7778-44-1</t>
  </si>
  <si>
    <t>calcium arsenate,</t>
  </si>
  <si>
    <t>231-904-5</t>
  </si>
  <si>
    <t>7778-73-6</t>
  </si>
  <si>
    <t>potassium pentachlorophenolate,</t>
  </si>
  <si>
    <t>231-911-3</t>
  </si>
  <si>
    <t>7782-86-7</t>
  </si>
  <si>
    <t>Mercury(I) nitrate, monohydrate,</t>
  </si>
  <si>
    <t>7783-30-4</t>
  </si>
  <si>
    <t>mercury iodide,</t>
  </si>
  <si>
    <t>231-988-3</t>
  </si>
  <si>
    <t>7783-32-6</t>
  </si>
  <si>
    <t>mercury diiodate,</t>
  </si>
  <si>
    <t>231-989-9</t>
  </si>
  <si>
    <t>7783-33-7</t>
  </si>
  <si>
    <t>dipotassium tetraiodomercurate,</t>
  </si>
  <si>
    <t>231-990-4</t>
  </si>
  <si>
    <t>7783-34-8</t>
  </si>
  <si>
    <t>Mercury(II) dinitrate, monohydrate,</t>
  </si>
  <si>
    <t>7783-35-9</t>
  </si>
  <si>
    <t>mercury sulphate,</t>
  </si>
  <si>
    <t>231-992-5</t>
  </si>
  <si>
    <t>7783-36-0</t>
  </si>
  <si>
    <t>dimercury sulphate,</t>
  </si>
  <si>
    <t>231-993-0</t>
  </si>
  <si>
    <t>7783-39-3</t>
  </si>
  <si>
    <t>mercury difluoride,</t>
  </si>
  <si>
    <t>231-994-6</t>
  </si>
  <si>
    <t>7783-92-8</t>
  </si>
  <si>
    <t>Silver chlorate,</t>
  </si>
  <si>
    <t>232-034-9</t>
  </si>
  <si>
    <t>7784-03-4</t>
  </si>
  <si>
    <t>mercury disilver tetraiodide,</t>
  </si>
  <si>
    <t>232-045-9</t>
  </si>
  <si>
    <t>7784-08-9</t>
  </si>
  <si>
    <t>trisilver arsenite,</t>
  </si>
  <si>
    <t>232-048-5</t>
  </si>
  <si>
    <t>7784-33-0</t>
  </si>
  <si>
    <t>arsenic tribromide,</t>
  </si>
  <si>
    <t>232-057-4</t>
  </si>
  <si>
    <t>7784-34-1</t>
  </si>
  <si>
    <t>arsenic trichloride,</t>
  </si>
  <si>
    <t>232-059-5</t>
  </si>
  <si>
    <t>7784-35-2</t>
  </si>
  <si>
    <t>trifluoroarsine,</t>
  </si>
  <si>
    <t>232-060-0</t>
  </si>
  <si>
    <t>7784-36-3</t>
  </si>
  <si>
    <t>pentafluoroarsorane,</t>
  </si>
  <si>
    <t>232-061-6</t>
  </si>
  <si>
    <t>7784-37-4</t>
  </si>
  <si>
    <t>mercury hydrogenarsenate,</t>
  </si>
  <si>
    <t>232-062-1</t>
  </si>
  <si>
    <t>7784-38-5</t>
  </si>
  <si>
    <t>manganese hydrogenarsenate,</t>
  </si>
  <si>
    <t>232-063-7</t>
  </si>
  <si>
    <t>7784-40-9</t>
  </si>
  <si>
    <t>lead hydrogen arsenate,</t>
  </si>
  <si>
    <t>232-064-2</t>
  </si>
  <si>
    <t>7784-41-0</t>
  </si>
  <si>
    <t>potassium dihydrogenarsenate,</t>
  </si>
  <si>
    <t>232-065-8</t>
  </si>
  <si>
    <t>7784-44-3</t>
  </si>
  <si>
    <t>diammonium hydrogenarsenate,</t>
  </si>
  <si>
    <t>232-067-9</t>
  </si>
  <si>
    <t>7784-45-4</t>
  </si>
  <si>
    <t>arsenic triiodide,</t>
  </si>
  <si>
    <t>232-068-4</t>
  </si>
  <si>
    <t>7784-46-5</t>
  </si>
  <si>
    <t>sodium dioxoarsenate,</t>
  </si>
  <si>
    <t>232-070-5</t>
  </si>
  <si>
    <t>7786-36-9</t>
  </si>
  <si>
    <t>pentahydroxyarsorane,</t>
  </si>
  <si>
    <t>232-096-7</t>
  </si>
  <si>
    <t>7789-10-8</t>
  </si>
  <si>
    <t>mercury dichromate,</t>
  </si>
  <si>
    <t>232-144-7</t>
  </si>
  <si>
    <t>7789-42-6</t>
  </si>
  <si>
    <t>cadmium bromide,</t>
  </si>
  <si>
    <t>232-165-1</t>
  </si>
  <si>
    <t>7789-47-1</t>
  </si>
  <si>
    <t>mercury dibromide,</t>
  </si>
  <si>
    <t>232-169-3</t>
  </si>
  <si>
    <t>7790-78-5</t>
  </si>
  <si>
    <t>cadmium chloride, hydrate(2:5),</t>
  </si>
  <si>
    <t>cadmium fluoride,</t>
  </si>
  <si>
    <t>232-222-0</t>
  </si>
  <si>
    <t>7790-80-9</t>
  </si>
  <si>
    <t>cadmium iodide,</t>
  </si>
  <si>
    <t>232-223-6</t>
  </si>
  <si>
    <t>7790-81-0</t>
  </si>
  <si>
    <t>cadmium iodate,</t>
  </si>
  <si>
    <t>232-224-1</t>
  </si>
  <si>
    <t>7790-83-2</t>
  </si>
  <si>
    <t>cadmium dinitrite,</t>
  </si>
  <si>
    <t>232-225-7</t>
  </si>
  <si>
    <t>7790-84-3</t>
  </si>
  <si>
    <t>cadmium sulphate hydrate (3:8),</t>
  </si>
  <si>
    <t>7790-85-4</t>
  </si>
  <si>
    <t>cadmium wolframate,</t>
  </si>
  <si>
    <t>232-226-2</t>
  </si>
  <si>
    <t>7791-10-8</t>
  </si>
  <si>
    <t>Strontium chlorate,</t>
  </si>
  <si>
    <t>232-239-3</t>
  </si>
  <si>
    <t>Tetraethyl lead,</t>
  </si>
  <si>
    <t>201-075-4</t>
  </si>
  <si>
    <t>79403-36-4</t>
  </si>
  <si>
    <t>(E,E)-tributyl(hexa-2,4-dienoyloxy)stannane,</t>
  </si>
  <si>
    <t>279-149-0</t>
  </si>
  <si>
    <t>Toxaphene,</t>
  </si>
  <si>
    <t>232-283-3</t>
  </si>
  <si>
    <t>8001-58-9</t>
  </si>
  <si>
    <t>Creosote,</t>
  </si>
  <si>
    <t>232-287-5</t>
  </si>
  <si>
    <t>8021-39-4</t>
  </si>
  <si>
    <t>Creosote, wood,</t>
  </si>
  <si>
    <t>232-419-1</t>
  </si>
  <si>
    <t>8028-73-7</t>
  </si>
  <si>
    <t>Flue dust, arsenic-contg.,</t>
  </si>
  <si>
    <t>232-434-3</t>
  </si>
  <si>
    <t>813-19-4</t>
  </si>
  <si>
    <t>Hexa-n-butylditin,</t>
  </si>
  <si>
    <t>814-88-0</t>
  </si>
  <si>
    <t>cadmium oxalate,</t>
  </si>
  <si>
    <t>212-408-8</t>
  </si>
  <si>
    <t>81-81-2</t>
  </si>
  <si>
    <t>Warfarin,</t>
  </si>
  <si>
    <t>201-377-6</t>
  </si>
  <si>
    <t>82560-54-1</t>
  </si>
  <si>
    <t>Benfuracarb,</t>
  </si>
  <si>
    <t>82-68-8</t>
  </si>
  <si>
    <t>Quintozene,</t>
  </si>
  <si>
    <t>201-435-0</t>
  </si>
  <si>
    <t>834-12-8</t>
  </si>
  <si>
    <t>Ametryn,</t>
  </si>
  <si>
    <t>212-634-7</t>
  </si>
  <si>
    <t>83657-18-5</t>
  </si>
  <si>
    <t>Diniconazole-M,</t>
  </si>
  <si>
    <t>83-79-4</t>
  </si>
  <si>
    <t>Rotenone,</t>
  </si>
  <si>
    <t>201-501-9</t>
  </si>
  <si>
    <t>84029-43-6</t>
  </si>
  <si>
    <t>bis(acetato-O)[mu-[1,3-dioxane-2,5-diylbis(methylene)-C:C',O,O']]dimercury,</t>
  </si>
  <si>
    <t>281-717-8</t>
  </si>
  <si>
    <t>84057-85-2</t>
  </si>
  <si>
    <t>thallium triarsenide,</t>
  </si>
  <si>
    <t>281-902-3</t>
  </si>
  <si>
    <t>84282-36-0</t>
  </si>
  <si>
    <t>2,6-dimethyl-4-(1-naphthyl)pyrylium hexafluoroarsenate,</t>
  </si>
  <si>
    <t>282-682-1</t>
  </si>
  <si>
    <t>84304-15-4</t>
  </si>
  <si>
    <t>2,6-dimethyl-4-phenylpyrylium hexafluoroarsenate,</t>
  </si>
  <si>
    <t>282-700-8</t>
  </si>
  <si>
    <t>84304-16-5</t>
  </si>
  <si>
    <t>4-cyclohexyl-2,6-dimethylpyrylium hexafluoroarsenate,</t>
  </si>
  <si>
    <t>282-701-3</t>
  </si>
  <si>
    <t>84332-86-5</t>
  </si>
  <si>
    <t>Chlozolinate,</t>
  </si>
  <si>
    <t>282-714-4</t>
  </si>
  <si>
    <t>84650-04-4</t>
  </si>
  <si>
    <t>Distillates (coal tar), naphthalene oils,</t>
  </si>
  <si>
    <t>283-484-8</t>
  </si>
  <si>
    <t>84-65-1</t>
  </si>
  <si>
    <t>Anthraquinone,</t>
  </si>
  <si>
    <t>201-549-0</t>
  </si>
  <si>
    <t>84696-56-0</t>
  </si>
  <si>
    <t>cadmium isononanoate,</t>
  </si>
  <si>
    <t>283-660-4</t>
  </si>
  <si>
    <t>84777-54-8</t>
  </si>
  <si>
    <t>Stannane, tributyl-, mono(tall-oil fatty acyloxy) derivs.,</t>
  </si>
  <si>
    <t>284-083-0</t>
  </si>
  <si>
    <t>84837-25-2</t>
  </si>
  <si>
    <t>tributyl[(2,3-dibromo-2-methylpropionyl)oxy]stannane,</t>
  </si>
  <si>
    <t>284-301-4</t>
  </si>
  <si>
    <t>84852-15-3</t>
  </si>
  <si>
    <t>Phenol, 4-nonyl-, branched,</t>
  </si>
  <si>
    <t>284-325-5</t>
  </si>
  <si>
    <t>84878-36-4</t>
  </si>
  <si>
    <t>cadmium isooctadecanoate,</t>
  </si>
  <si>
    <t>284-428-5</t>
  </si>
  <si>
    <t>84878-37-5</t>
  </si>
  <si>
    <t>cadmium tert-decanoate,</t>
  </si>
  <si>
    <t>284-429-0</t>
  </si>
  <si>
    <t>84878-48-8</t>
  </si>
  <si>
    <t>cadmium bis(nonylphenolate),</t>
  </si>
  <si>
    <t>284-441-6</t>
  </si>
  <si>
    <t>84878-51-3</t>
  </si>
  <si>
    <t>cadmium bis(octylphenolate),</t>
  </si>
  <si>
    <t>284-444-2</t>
  </si>
  <si>
    <t>85117-02-8</t>
  </si>
  <si>
    <t>Flue dust, lead-manufg., cadmium-rich,</t>
  </si>
  <si>
    <t>285-554-3</t>
  </si>
  <si>
    <t>85117-20-0</t>
  </si>
  <si>
    <t>Waste solids, cadmium-electrolysis, thallium-rich,</t>
  </si>
  <si>
    <t>285-572-1</t>
  </si>
  <si>
    <t>85409-17-2</t>
  </si>
  <si>
    <t>Tributyltin naphthenate,</t>
  </si>
  <si>
    <t>287-083-9</t>
  </si>
  <si>
    <t>85586-15-8</t>
  </si>
  <si>
    <t>Fatty acids, C9-11-branched, cadmium salts,</t>
  </si>
  <si>
    <t>287-817-8</t>
  </si>
  <si>
    <t>85938-51-8</t>
  </si>
  <si>
    <t>tributyl[[(p-dodecylphenyl)sulphonyl]oxy]stannane,</t>
  </si>
  <si>
    <t>288-886-7</t>
  </si>
  <si>
    <t>85938-52-9</t>
  </si>
  <si>
    <t>sodium tributylstannolate,</t>
  </si>
  <si>
    <t>288-887-2</t>
  </si>
  <si>
    <t>85958-86-7</t>
  </si>
  <si>
    <t>bis(5-oxo-L-prolinato-N1,O2)cadmium,</t>
  </si>
  <si>
    <t>288-974-5</t>
  </si>
  <si>
    <t>85994-31-6</t>
  </si>
  <si>
    <t>bis(5-oxo-DL-prolinato-N1,O2)cadmium,</t>
  </si>
  <si>
    <t>289-081-3</t>
  </si>
  <si>
    <t>86-50-0</t>
  </si>
  <si>
    <t>Azinphos-methyl,</t>
  </si>
  <si>
    <t>201-676-1</t>
  </si>
  <si>
    <t>865-38-3</t>
  </si>
  <si>
    <t>cadmium dithiocyanate,</t>
  </si>
  <si>
    <t>212-738-2</t>
  </si>
  <si>
    <t>86763-47-5</t>
  </si>
  <si>
    <t>Propisochlor,</t>
  </si>
  <si>
    <t>868272-85-9</t>
  </si>
  <si>
    <t>3,3-Diaminobenzidine tetrahydrochloride,</t>
  </si>
  <si>
    <t>86-85-1</t>
  </si>
  <si>
    <t>methylmercury 8-quinolinolate,</t>
  </si>
  <si>
    <t>87-51-4</t>
  </si>
  <si>
    <t>Indolylacetic Acid,</t>
  </si>
  <si>
    <t>201-748-2</t>
  </si>
  <si>
    <t>87674-68-8</t>
  </si>
  <si>
    <t>Dimethenamid,</t>
  </si>
  <si>
    <t>pentachlorophenol,</t>
  </si>
  <si>
    <t>201-778-6</t>
  </si>
  <si>
    <t>dinoseb,</t>
  </si>
  <si>
    <t>201-861-7</t>
  </si>
  <si>
    <t>892-20-6</t>
  </si>
  <si>
    <t>triphenyltin hydride,</t>
  </si>
  <si>
    <t>212-967-8</t>
  </si>
  <si>
    <t>900-95-8</t>
  </si>
  <si>
    <t>Fentin acetate,</t>
  </si>
  <si>
    <t>212-984-0</t>
  </si>
  <si>
    <t>9016-45-9</t>
  </si>
  <si>
    <t>Nonylphenol, ethoxylated,</t>
  </si>
  <si>
    <t>500-024-6</t>
  </si>
  <si>
    <t>90194-35-7</t>
  </si>
  <si>
    <t>Benzenesulfonic acid, mono-C10-13-alkyl derivs., cadmium salts,</t>
  </si>
  <si>
    <t>290-645-6</t>
  </si>
  <si>
    <t>90218-85-2</t>
  </si>
  <si>
    <t>Benzoic acid, cadmium salt, basic,</t>
  </si>
  <si>
    <t>290-764-3</t>
  </si>
  <si>
    <t>90268-15-8</t>
  </si>
  <si>
    <t>[1,1'-Biphenyl]-4,4'-diamine, reaction products with 4-(6-methyl-2-benzothiazolyl)benzenamine, 4-(6-methyl[2,6'-bibenzothiazol]-2'-yl)benzenamine and sodium sulfide,</t>
  </si>
  <si>
    <t>290-814-4</t>
  </si>
  <si>
    <t>90342-19-1</t>
  </si>
  <si>
    <t>Decanoic acid, branched, cadmium salts,</t>
  </si>
  <si>
    <t>291-155-5</t>
  </si>
  <si>
    <t>90411-62-4</t>
  </si>
  <si>
    <t>Hexanoic acid, 2-ethyl-, cadmium salt, basic,</t>
  </si>
  <si>
    <t>291-438-3</t>
  </si>
  <si>
    <t>90431-98-4</t>
  </si>
  <si>
    <t>2,7-Naphthalenedisulfonic acid, 4-amino-5-hydroxy-, coupled with 4-amino-5-hydroxy-2-naphthalenesulfonic acid, diazotized 4-aminobenzenesulfonic acid and diazotized [1,1'-biphenyl]-4,4'-diamine,</t>
  </si>
  <si>
    <t>291-628-6</t>
  </si>
  <si>
    <t>90481-04-2</t>
  </si>
  <si>
    <t>Phenol, nonyl-, branched,</t>
  </si>
  <si>
    <t>291-844-0</t>
  </si>
  <si>
    <t>90529-64-9</t>
  </si>
  <si>
    <t>1,3-Propanediol, 2-amino-2-ethyl-, reaction products with tributyl(pentyloxy)stannane,</t>
  </si>
  <si>
    <t>291-997-3</t>
  </si>
  <si>
    <t>90529-78-5</t>
  </si>
  <si>
    <t>Propanoic acid, cadmium salt, basic,</t>
  </si>
  <si>
    <t>292-013-5</t>
  </si>
  <si>
    <t>90552-67-3</t>
  </si>
  <si>
    <t>Stannane, tributyl-, mono[(C1-12-alkylsulfonyl)oxy] derivs.,</t>
  </si>
  <si>
    <t>292-191-4</t>
  </si>
  <si>
    <t>90552-68-4</t>
  </si>
  <si>
    <t>Stannane, tributyl-, mono(C3-23-branched acyloxy) derivs.,</t>
  </si>
  <si>
    <t>292-193-5</t>
  </si>
  <si>
    <t>90552-69-5</t>
  </si>
  <si>
    <t>Stannane, triphenyl-, mono(C9-11 neofatty acyloxy) derivs.,</t>
  </si>
  <si>
    <t>292-194-0</t>
  </si>
  <si>
    <t>90604-89-0</t>
  </si>
  <si>
    <t>cadmium zinc lithopone yellow,</t>
  </si>
  <si>
    <t>292-385-9</t>
  </si>
  <si>
    <t>90604-90-3</t>
  </si>
  <si>
    <t>cadmium lithopone yellow,</t>
  </si>
  <si>
    <t>292-386-4</t>
  </si>
  <si>
    <t>90640-80-5</t>
  </si>
  <si>
    <t>Anthracene oil,</t>
  </si>
  <si>
    <t>292-602-7</t>
  </si>
  <si>
    <t>90640-84-9</t>
  </si>
  <si>
    <t>Creosote oil, acenaphthene fraction,</t>
  </si>
  <si>
    <t>292-605-3</t>
  </si>
  <si>
    <t>91053-44-0</t>
  </si>
  <si>
    <t>Leach residues, cadmium cake,</t>
  </si>
  <si>
    <t>293-309-7</t>
  </si>
  <si>
    <t>91053-46-2</t>
  </si>
  <si>
    <t>Leach residues, zinc ore-calcine, cadmium-copper ppt.,</t>
  </si>
  <si>
    <t>293-311-8</t>
  </si>
  <si>
    <t>91082-69-8</t>
  </si>
  <si>
    <t>Turpentine, Venice, sulfurized, reaction products with hydrogen tetrachloroaurate(-1), sulfurized turpentine oil and mercurous nitrate, mixed with mercurous oxide,</t>
  </si>
  <si>
    <t>293-784-0</t>
  </si>
  <si>
    <t>91-53-2</t>
  </si>
  <si>
    <t>Ethoxyquin,</t>
  </si>
  <si>
    <t>202-075-7</t>
  </si>
  <si>
    <t>2-naphthylamine,</t>
  </si>
  <si>
    <t>202-080-4</t>
  </si>
  <si>
    <t>91697-35-7</t>
  </si>
  <si>
    <t>Fatty acids, castor-oil, hydrogenated, cadmium salts,</t>
  </si>
  <si>
    <t>294-296-0</t>
  </si>
  <si>
    <t>3,3'-dichlorobenzidine,</t>
  </si>
  <si>
    <t>202-109-0</t>
  </si>
  <si>
    <t>91-95-2</t>
  </si>
  <si>
    <t>diaminobenzidine,</t>
  </si>
  <si>
    <t>202-110-6</t>
  </si>
  <si>
    <t>92200-97-0</t>
  </si>
  <si>
    <t>Mercury, reaction products with stibnite (Sb2S3),</t>
  </si>
  <si>
    <t>295-924-6</t>
  </si>
  <si>
    <t>92257-06-2</t>
  </si>
  <si>
    <t>Fatty acids, C8-10-branched, cadmium salts,</t>
  </si>
  <si>
    <t>296-092-7</t>
  </si>
  <si>
    <t>92257-11-9</t>
  </si>
  <si>
    <t>Leach residues, zinc refining flue dust, cadmium-thallium ppt.,</t>
  </si>
  <si>
    <t>296-097-4</t>
  </si>
  <si>
    <t>92-66-0</t>
  </si>
  <si>
    <t>4-bromobiphenyl,</t>
  </si>
  <si>
    <t>202-176-6</t>
  </si>
  <si>
    <t>biphenyl-4-ylamine,</t>
  </si>
  <si>
    <t>202-177-1</t>
  </si>
  <si>
    <t>92704-12-6</t>
  </si>
  <si>
    <t>Fatty acids, C9-13-neo-, cadmium salts,</t>
  </si>
  <si>
    <t>296-441-3</t>
  </si>
  <si>
    <t>92704-15-9</t>
  </si>
  <si>
    <t>Fatty acids, olive-oil, cadmium salts,</t>
  </si>
  <si>
    <t>296-445-5</t>
  </si>
  <si>
    <t>92704-19-3</t>
  </si>
  <si>
    <t>Fatty acids, peanut-oil, cadmium salts,</t>
  </si>
  <si>
    <t>296-449-7</t>
  </si>
  <si>
    <t>92704-24-0</t>
  </si>
  <si>
    <t>Fatty acids, rape-oil, cadmium salts,</t>
  </si>
  <si>
    <t>296-454-4</t>
  </si>
  <si>
    <t>92797-28-9</t>
  </si>
  <si>
    <t>Fatty acids, C14-18 and C18-unsatd., branched and linear, hydrogenated, cadmium salts,</t>
  </si>
  <si>
    <t>296-564-2</t>
  </si>
  <si>
    <t>92-86-4</t>
  </si>
  <si>
    <t>4,4'-dibromobiphenyl,</t>
  </si>
  <si>
    <t>202-198-6</t>
  </si>
  <si>
    <t>benzidine,</t>
  </si>
  <si>
    <t>202-199-1</t>
  </si>
  <si>
    <t>92-93-3</t>
  </si>
  <si>
    <t>4-nitrobiphenyl,</t>
  </si>
  <si>
    <t>202-204-7</t>
  </si>
  <si>
    <t>93686-40-9</t>
  </si>
  <si>
    <t>Nonanoic acid, branched, cadmium salt,</t>
  </si>
  <si>
    <t>297-692-1</t>
  </si>
  <si>
    <t>93686-53-4</t>
  </si>
  <si>
    <t>Stannane, tributyl[(1-oxooctyl)oxy]-, branched,</t>
  </si>
  <si>
    <t>297-707-1</t>
  </si>
  <si>
    <t>2,4,5-T,</t>
  </si>
  <si>
    <t>202-273-3</t>
  </si>
  <si>
    <t>93-78-7</t>
  </si>
  <si>
    <t>isopropyl 2,4,5-trichlorophenoxyacetate,</t>
  </si>
  <si>
    <t>202-275-4</t>
  </si>
  <si>
    <t>93-79-8</t>
  </si>
  <si>
    <t>butyl 2,4,5-trichlorophenoxyacetate,</t>
  </si>
  <si>
    <t>202-277-5</t>
  </si>
  <si>
    <t>93805-32-4</t>
  </si>
  <si>
    <t>tributyl(tert-decanoyloxy)stannane,</t>
  </si>
  <si>
    <t>298-515-0</t>
  </si>
  <si>
    <t>93820-02-1</t>
  </si>
  <si>
    <t>carbonic acid, cadmium salt,</t>
  </si>
  <si>
    <t>298-586-8</t>
  </si>
  <si>
    <t>93820-20-3</t>
  </si>
  <si>
    <t>diiodo(5-iodopyridin-2-amine-N1)mercury,</t>
  </si>
  <si>
    <t>298-602-3</t>
  </si>
  <si>
    <t>93858-50-5</t>
  </si>
  <si>
    <t>bis(2-ethylhexyl mercaptoacetato -O',S)cadmium,</t>
  </si>
  <si>
    <t>299-281-2</t>
  </si>
  <si>
    <t>93882-20-3</t>
  </si>
  <si>
    <t>[mu-[[4,4'-(oxydiethylene) bis(dodecenylsuccinato)](2-)]]diphenyldimercury,</t>
  </si>
  <si>
    <t>299-418-6</t>
  </si>
  <si>
    <t>93893-98-2</t>
  </si>
  <si>
    <t>tributyl(isoundecanoyloxy)stannane,</t>
  </si>
  <si>
    <t>299-691-1</t>
  </si>
  <si>
    <t>93894-07-6</t>
  </si>
  <si>
    <t>cadmium bis(o-nonylphenolate),</t>
  </si>
  <si>
    <t>299-701-4</t>
  </si>
  <si>
    <t>93894-08-7</t>
  </si>
  <si>
    <t>cadmium bis(p-nonylphenolate),</t>
  </si>
  <si>
    <t>299-703-5</t>
  </si>
  <si>
    <t>93894-09-8</t>
  </si>
  <si>
    <t>cadmium bis[p-(1,1,3,3-tetramethylbutyl)phenolate],</t>
  </si>
  <si>
    <t>299-704-0</t>
  </si>
  <si>
    <t>93894-10-1</t>
  </si>
  <si>
    <t>cadmium (Z)-hexadec-9-enoate,</t>
  </si>
  <si>
    <t>299-705-6</t>
  </si>
  <si>
    <t>93951-53-2</t>
  </si>
  <si>
    <t>tributyl(nonylphenoxy)stannane,</t>
  </si>
  <si>
    <t>300-673-3</t>
  </si>
  <si>
    <t>93965-22-1</t>
  </si>
  <si>
    <t>tributyl(isononanoyloxy)stannane,</t>
  </si>
  <si>
    <t>300-971-3</t>
  </si>
  <si>
    <t>93965-24-3</t>
  </si>
  <si>
    <t>cadmium isodecanoate,</t>
  </si>
  <si>
    <t>300-973-4</t>
  </si>
  <si>
    <t>93965-27-6</t>
  </si>
  <si>
    <t>tributyl(isodecanoyloxy)stannane,</t>
  </si>
  <si>
    <t>300-977-6</t>
  </si>
  <si>
    <t>93965-30-1</t>
  </si>
  <si>
    <t>cadmium bis(isoundecanoate),</t>
  </si>
  <si>
    <t>300-980-2</t>
  </si>
  <si>
    <t>93983-65-4</t>
  </si>
  <si>
    <t>cadmium dimethylhexanoate,</t>
  </si>
  <si>
    <t>301-320-6</t>
  </si>
  <si>
    <t>94022-47-6</t>
  </si>
  <si>
    <t>mercury thallium dinitrate,</t>
  </si>
  <si>
    <t>301-543-9</t>
  </si>
  <si>
    <t>94042-69-0</t>
  </si>
  <si>
    <t>tributyl[(p-tert-butylbenzoyl)oxy]stannane,</t>
  </si>
  <si>
    <t>301-734-7</t>
  </si>
  <si>
    <t>94070-92-5</t>
  </si>
  <si>
    <t>[mu-[(oxydiethylene but-2-enedioato)(2-)]]diphenyldimercury,</t>
  </si>
  <si>
    <t>301-791-8</t>
  </si>
  <si>
    <t>94070-93-6</t>
  </si>
  <si>
    <t>[mu-[(oxydiethylene phthalato)(2-)]]diphenylmercury,</t>
  </si>
  <si>
    <t>301-792-3</t>
  </si>
  <si>
    <t>94095-56-4</t>
  </si>
  <si>
    <t>Stannane, tributyl-, mono(resin acyloxy) derivs.,</t>
  </si>
  <si>
    <t>302-265-0</t>
  </si>
  <si>
    <t>94138-87-1</t>
  </si>
  <si>
    <t>tris[(8.alpha.)-6'-methoxycinchonan-9(R)-ol] arsenite,</t>
  </si>
  <si>
    <t>303-002-2</t>
  </si>
  <si>
    <t>94199-52-7</t>
  </si>
  <si>
    <t>4,4'-[[1,1'-biphenyl]-4,4'-diyldiazo]bis[4,5-dihydro-5-oxo-1-(4-sulphophenyl)-1H-pyrazole-3-carboxylic] acid, sodium salt,</t>
  </si>
  <si>
    <t>303-425-2</t>
  </si>
  <si>
    <t>94232-49-2</t>
  </si>
  <si>
    <t>cadmium tetrapentyl bis(phosphate),</t>
  </si>
  <si>
    <t>303-977-4</t>
  </si>
  <si>
    <t>94247-16-2</t>
  </si>
  <si>
    <t>cadmium isooctyl phthalate (1:2:2),</t>
  </si>
  <si>
    <t>304-193-5</t>
  </si>
  <si>
    <t>94249-03-3</t>
  </si>
  <si>
    <t>2,2'-[[1,1'-biphenyl]-4,4'-diylbis(azo)]bis[N-(4-chlorophenyl)-3-oxobutyramide],</t>
  </si>
  <si>
    <t>304-380-1</t>
  </si>
  <si>
    <t>94275-93-1</t>
  </si>
  <si>
    <t>cadmium (1-ethylhexyl) phthalate (1:2:2),</t>
  </si>
  <si>
    <t>304-482-6</t>
  </si>
  <si>
    <t>94275-94-2</t>
  </si>
  <si>
    <t>cadmium octyl phthalate (1:2:2),</t>
  </si>
  <si>
    <t>304-483-1</t>
  </si>
  <si>
    <t>94276-38-7</t>
  </si>
  <si>
    <t>bis(5-oxo-DL-prolinato-N1,O2)mercury,</t>
  </si>
  <si>
    <t>304-523-8</t>
  </si>
  <si>
    <t>94276-88-7</t>
  </si>
  <si>
    <t>Mercurate(1-), [dodecenylbutanedioato(2-)-O']phenyl-, hydrogen,</t>
  </si>
  <si>
    <t>304-575-1</t>
  </si>
  <si>
    <t>94277-53-9</t>
  </si>
  <si>
    <t>hydrogen mu-hydroxy[mu-[orthoborato(3-)-O:O']]diphenyldimercurate(1-),</t>
  </si>
  <si>
    <t>304-637-8</t>
  </si>
  <si>
    <t>94-43-9</t>
  </si>
  <si>
    <t>phenylmercury benzoate,</t>
  </si>
  <si>
    <t>202-331-8</t>
  </si>
  <si>
    <t>94481-62-6</t>
  </si>
  <si>
    <t>bis(5-oxo-L-prolinato-N1,O2)mercury,</t>
  </si>
  <si>
    <t>305-388-8</t>
  </si>
  <si>
    <t>94551-70-9</t>
  </si>
  <si>
    <t>Leach residues, cadmium-contg. flue dust,</t>
  </si>
  <si>
    <t>305-417-4</t>
  </si>
  <si>
    <t>950-37-8</t>
  </si>
  <si>
    <t>Methidathion,</t>
  </si>
  <si>
    <t>213-449-4</t>
  </si>
  <si>
    <t>95465-99-9</t>
  </si>
  <si>
    <t>Cadusafos,</t>
  </si>
  <si>
    <t>95892-12-9</t>
  </si>
  <si>
    <t>cadmium isohexadecanoate,</t>
  </si>
  <si>
    <t>306-072-2</t>
  </si>
  <si>
    <t>960-16-7</t>
  </si>
  <si>
    <t>Tributylphenyltin,</t>
  </si>
  <si>
    <t>Tri-n-butylphenyltin,</t>
  </si>
  <si>
    <t>96446-11-6</t>
  </si>
  <si>
    <t>[1R-(1.alpha.,4a.beta.,4b.alpha.,7.beta.,10a.alpha.)]-tributyl[[(-1,2,3,4,4a,4b,5,6,7,9,10,10a-dodecahydro-1,4a,7-trihydroxy-7-vinyl-1-phenanthryl)carbonyl]oxy]stannane,</t>
  </si>
  <si>
    <t>306-138-0</t>
  </si>
  <si>
    <t>97259-82-0</t>
  </si>
  <si>
    <t>cadmium diisobutyl dimaleate,</t>
  </si>
  <si>
    <t>306-446-5</t>
  </si>
  <si>
    <t>973-21-7</t>
  </si>
  <si>
    <t>Dinobuton,</t>
  </si>
  <si>
    <t>213-546-1</t>
  </si>
  <si>
    <t>97635-44-4</t>
  </si>
  <si>
    <t>2-methylbutyl (2,4,5-trichlorophenoxy)acetate,</t>
  </si>
  <si>
    <t>307-404-9</t>
  </si>
  <si>
    <t>98106-56-0</t>
  </si>
  <si>
    <t>gallium zinc triarsenide,</t>
  </si>
  <si>
    <t>308-577-3</t>
  </si>
  <si>
    <t>99035-51-5</t>
  </si>
  <si>
    <t>vanadium(4+) diarsenate (1:1),</t>
  </si>
  <si>
    <t>308-917-0</t>
  </si>
  <si>
    <t>99-30-9</t>
  </si>
  <si>
    <t>Dicloran,</t>
  </si>
  <si>
    <t>202-746-4</t>
  </si>
  <si>
    <t>994-31-0</t>
  </si>
  <si>
    <t>triethyltin chloride,</t>
  </si>
  <si>
    <t>213-616-1</t>
  </si>
  <si>
    <t>994-32-1</t>
  </si>
  <si>
    <t>triethyltin hydroxide,</t>
  </si>
  <si>
    <t>213-617-7</t>
  </si>
  <si>
    <t>994-71-8</t>
  </si>
  <si>
    <t>Bis(tributylstannyl)acetylene,</t>
  </si>
  <si>
    <t>994-89-8</t>
  </si>
  <si>
    <t>Tributylethynylstannane,</t>
  </si>
  <si>
    <t>99688-47-8</t>
  </si>
  <si>
    <t>Monomethyl-dibromo-diphenyl methane; Trade name: DBBT,</t>
  </si>
  <si>
    <t>402-210-1</t>
  </si>
  <si>
    <t>99749-34-5</t>
  </si>
  <si>
    <t>Zircon, cadmium orange,</t>
  </si>
  <si>
    <t>309-029-6</t>
  </si>
  <si>
    <t>2,4,5-T and its salts and esters,</t>
  </si>
  <si>
    <t>2-naphthylamine and its salts,</t>
  </si>
  <si>
    <t>4-aminobiphenyl and its salts,</t>
  </si>
  <si>
    <t>Arsenic compounds,</t>
  </si>
  <si>
    <t>Asbestos fibres,</t>
  </si>
  <si>
    <t>Asbestos fibres: Chrysotile,</t>
  </si>
  <si>
    <t>Asulam,</t>
  </si>
  <si>
    <t>Benzidine, its salts and benzidine derivatives,</t>
  </si>
  <si>
    <t>Cadmium and its compounds,</t>
  </si>
  <si>
    <t>Chlorate,</t>
  </si>
  <si>
    <t>Creosote and Creosote related substances,</t>
  </si>
  <si>
    <t>Dinitro-ortho-cresol (DNOC) and its salts (such as ammonium salt, potassium salt and sodium salt),</t>
  </si>
  <si>
    <t>Dinoseb and its salts and esters,</t>
  </si>
  <si>
    <t>Dustable powder formulations containing a combination of: Benomyl at or above 7 %, Carbofuran at or above 10 % and Thiram at or above 15 %,</t>
  </si>
  <si>
    <t>Guazatine and Guazatine acetate,</t>
  </si>
  <si>
    <t>Maleic hydrazide, and its salts ...,</t>
  </si>
  <si>
    <t>Mercury compounds, including inorganic mercury compounds, alkyl mercury compounds and alkyloxyalkyl and aryl mercury compounds,</t>
  </si>
  <si>
    <t>Monomethyl-Dichloro-Diphenyl methane; Trade name: Ugilec 121 or Ugilec 21,</t>
  </si>
  <si>
    <t>400-140-6</t>
  </si>
  <si>
    <t>Nonylphenol ethoxylates (C2H4O)nC15H24O,</t>
  </si>
  <si>
    <t>Nonylphenols C6H4(OH)C9H19,</t>
  </si>
  <si>
    <t>Paraquat,</t>
  </si>
  <si>
    <t>Pentachlorophenol and its salts and esters,</t>
  </si>
  <si>
    <t>Perfluorooctane sulfonate derivatives (including polymers) not covered by Perfluorooctane sulfonic acid,Perfluorooctane sulfonates, Perfluorooctane sulfonamides, Perfluorooctane sulfonyls,</t>
  </si>
  <si>
    <t>Perfluorooctane sulfonic acid,Perfluorooctane sulfonates, Perfluorooctane sulfonamides, Perfluorooctane sulfonyls,</t>
  </si>
  <si>
    <t>Phosphamidon (soluble liquid formulations of the substance that exceed 1 000 g active ingredient/l),</t>
  </si>
  <si>
    <t>Polybrominated biphenyls(PBB),</t>
  </si>
  <si>
    <t>Polychlorinated biphenyls (PCB),</t>
  </si>
  <si>
    <t>Polychlorinated terphenyls (PCT),</t>
  </si>
  <si>
    <t>salts of biphenyl-4-ylamine,</t>
  </si>
  <si>
    <t>Tributyltin Compounds,</t>
  </si>
  <si>
    <t>Triorganostannic compounds other than tributyltin compounds,</t>
  </si>
  <si>
    <t>tripropyltin compounds, with the exception of those specified elsewhere in this Annex,</t>
  </si>
  <si>
    <t>CLP de az Eye Irrit 2 és a Chronic 3-t hozzáadja</t>
  </si>
  <si>
    <t>202-849-4</t>
  </si>
  <si>
    <t>202-704-5</t>
  </si>
  <si>
    <t>CLP (a regisztrációban Chronic 3-at adnak meg az adatokra hivatkozva, de én 2-t vettem.</t>
  </si>
  <si>
    <t>Benzene, C10-13-alkyl derivs.</t>
  </si>
  <si>
    <t>67774-74-7</t>
  </si>
  <si>
    <t>267-051-0</t>
  </si>
  <si>
    <t>Benzene, C20-24 (even numbered) alkyl derivs.</t>
  </si>
  <si>
    <t>932-219-0</t>
  </si>
  <si>
    <t>103-65-1</t>
  </si>
  <si>
    <t>203-132-9</t>
  </si>
  <si>
    <t>CLP</t>
  </si>
  <si>
    <t>123-01-3</t>
  </si>
  <si>
    <t>204-591-8</t>
  </si>
  <si>
    <t>68855-24-3</t>
  </si>
  <si>
    <t>272-472-8</t>
  </si>
  <si>
    <t>Benzene, C14-30-alkyl derivs.</t>
  </si>
  <si>
    <t>http://echa.europa.eu/hu/information-on-chemicals/cl-inventory-database/-/cl-inventory/view-notification-summary/30380</t>
  </si>
  <si>
    <t>http://apps.echa.europa.eu/registered/data/dossiers/DISS-9d9353e9-67fa-05c7-e044-00144f67d249/AGGR-c17db420-c227-4866-9027-b3dc00cc5e29_DISS-9d9353e9-67fa-05c7-e044-00144f67d249.html#L-5e646179-d04b-4ebd-b10f-f37eba833d3f</t>
  </si>
  <si>
    <t>102-77-2</t>
  </si>
  <si>
    <t xml:space="preserve">2-(morpholinothio)benzothiazole </t>
  </si>
  <si>
    <t>http://apps.echa.europa.eu/registered/data/dossiers/DISS-9d84c4a9-d75d-2df9-e044-00144f67d249/AGGR-78c4a13b-b827-4791-abfe-5b165e881955_DISS-9d84c4a9-d75d-2df9-e044-00144f67d249.html#L-6d7f008a-96c6-359c-87b6-949ea772589a</t>
  </si>
  <si>
    <t>97-77-8</t>
  </si>
  <si>
    <t>202-607-8</t>
  </si>
  <si>
    <t>http://apps.echa.europa.eu/registered/data/dossiers/DISS-9d91d00b-9e74-1818-e044-00144f67d249/AGGR-d5b28a34-c570-4cdc-b79a-090c61159ba8_DISS-9d91d00b-9e74-1818-e044-00144f67d249.html#L-9bcf8575-ce77-45b0-8d95-382fdc2d25ba</t>
  </si>
  <si>
    <t>205-286-2</t>
  </si>
  <si>
    <t>http://apps.echa.europa.eu/registered/data/dossiers/DISS-9d9cab1b-0819-6a89-e044-00144f67d249/AGGR-89dbb29f-7f32-4874-bb6f-b891d4c96f12_DISS-9d9cab1b-0819-6a89-e044-00144f67d249.html#L-f3ac0dd0-745d-428d-a07b-1e5d5119e18d</t>
  </si>
  <si>
    <t>97-74-5</t>
  </si>
  <si>
    <t xml:space="preserve">tetramethylthiuram monosulphide </t>
  </si>
  <si>
    <t>202-605-7</t>
  </si>
  <si>
    <t>http://apps.echa.europa.eu/registered/data/dossiers/DISS-e5a0779b-8b27-00b9-e044-00144f67d031/AGGR-2c41682d-9556-4f15-ab03-6f6135f3fa22_DISS-e5a0779b-8b27-00b9-e044-00144f67d031.html#L-7a773967-502c-47a7-a74e-1cbd0eb154d1</t>
  </si>
  <si>
    <t>14324-55-1</t>
  </si>
  <si>
    <t xml:space="preserve">zinc bis(diethyldithiocarbamate) </t>
  </si>
  <si>
    <t>238-270-9</t>
  </si>
  <si>
    <t>http://apps.echa.europa.eu/registered/data/dossiers/DISS-9eb5028d-d940-487d-e044-00144f67d031/AGGR-0b2ee153-635c-41db-88b5-27bd22a31e24_DISS-9eb5028d-d940-487d-e044-00144f67d031.html#L-75208c90-ca97-490b-ab6c-df38d35448b9</t>
  </si>
  <si>
    <t>137-30-4</t>
  </si>
  <si>
    <t>205-288-3</t>
  </si>
  <si>
    <t>http://apps.echa.europa.eu/registered/data/dossiers/DISS-9d8addc1-9f42-1b22-e044-00144f67d249/AGGR-171da354-a300-476a-903d-0c1f708513ea_DISS-9d8addc1-9f42-1b22-e044-00144f67d249.html#L-92b210dd-57dc-3af9-9c67-5dfce3c012c0</t>
  </si>
  <si>
    <t>78-79-5</t>
  </si>
  <si>
    <t>201-143-3</t>
  </si>
  <si>
    <t>Flam. Liq. 1</t>
  </si>
  <si>
    <t>http://apps.echa.europa.eu/registered/data/dossiers/DISS-9d8a9ea7-c0cf-633b-e044-00144f67d249/AGGR-bfe60b71-d0eb-4503-b222-a3db6d98903a_DISS-9d8a9ea7-c0cf-633b-e044-00144f67d249.html#L-d7e3c5e0-f894-4090-9dd7-acc8ed40f16d</t>
  </si>
  <si>
    <t>204-818-0</t>
  </si>
  <si>
    <t>http://apps.echa.europa.eu/registered/data/dossiers/DISS-9d846852-dfce-5fff-e044-00144f67d249/AGGR-8fe004d7-54c4-4074-b96a-5545364541c2_DISS-9d846852-dfce-5fff-e044-00144f67d249.html#L-b761af60-6d49-4c06-825b-9095feebc011</t>
  </si>
  <si>
    <t>Flam. Gas 1
Press. Liq. Gas</t>
  </si>
  <si>
    <t>http://apps.echa.europa.eu/registered/data/dossiers/DISS-9d85a0bc-1b27-5a81-e044-00144f67d249/AGGR-5eb8d0a7-50b6-49c5-8119-8e81fbf08065_DISS-9d85a0bc-1b27-5a81-e044-00144f67d249.html#L-96d47483-f3a0-4ac9-9e05-55441ec8ff64</t>
  </si>
  <si>
    <t>115-07-1</t>
  </si>
  <si>
    <t>204-062-1</t>
  </si>
  <si>
    <t>Flam. Gas 1
Press. Gas</t>
  </si>
  <si>
    <t>http://apps.echa.europa.eu/registered/data/dossiers/DISS-9c7a7763-21fa-60b3-e044-00144f67d249/AGGR-adaf240b-6352-4676-8162-fc39002d23c2_DISS-9c7a7763-21fa-60b3-e044-00144f67d249.html#L-968c994d-e9f7-40a0-b7d7-02eaa47093fb</t>
  </si>
  <si>
    <t>74-85-1</t>
  </si>
  <si>
    <t>ethylene</t>
  </si>
  <si>
    <t>200-815-3</t>
  </si>
  <si>
    <t>Flam. Gas 1
Press. Compr. Gas</t>
  </si>
  <si>
    <t>http://apps.echa.europa.eu/registered/data/dossiers/DISS-9d9a2ef5-aeb9-15e5-e044-00144f67d249/AGGR-76bd5ded-9a1d-4781-ae48-f9d0d6c6bd49_DISS-9d9a2ef5-aeb9-15e5-e044-00144f67d249.html#L-2f62b693-a91a-414a-8898-3e31a993fbb8</t>
  </si>
  <si>
    <t>bromine</t>
  </si>
  <si>
    <t>231-778-1</t>
  </si>
  <si>
    <t>101316-72-7</t>
  </si>
  <si>
    <t>Lubricating oils (petroleum), C24-50, solvent-extd., dewaxed, hydrogenated</t>
  </si>
  <si>
    <t>309-877-7</t>
  </si>
  <si>
    <t>http://apps.echa.europa.eu/registered/data/dossiers/DISS-a00b6407-d092-1909-e044-00144f67d031/AGGR-c6fccb87-c966-4000-be44-0990a647d58e_DISS-a00b6407-d092-1909-e044-00144f67d031.html#L-d8d5f59a-c92f-43ff-9c7d-8b2a015f251e</t>
  </si>
  <si>
    <t>Gyártó adatlap szerint</t>
  </si>
  <si>
    <t>64741-95-3</t>
  </si>
  <si>
    <t>557-05-1</t>
  </si>
  <si>
    <t>64742-93-4</t>
  </si>
  <si>
    <t>Asphalt, oxidized</t>
  </si>
  <si>
    <t>265-196-4</t>
  </si>
  <si>
    <t>http://apps.echa.europa.eu/registered/data/dossiers/DISS-9876459c-e439-077e-e044-00144f67d031/AGGR-2dfd7135-0475-4ba4-9672-c343ee5532e2_DISS-9876459c-e439-077e-e044-00144f67d031.html#L-22b8ffef-fe6d-46f3-b632-4b3cf1dea17c</t>
  </si>
  <si>
    <t>13752-51-7</t>
  </si>
  <si>
    <t>4-[(morpholinothio)thioxomethyl]morpholine</t>
  </si>
  <si>
    <t xml:space="preserve">237-335-9 </t>
  </si>
  <si>
    <t>http://apps.echa.europa.eu/registered/data/dossiers/DISS-9eb1f9f9-f3d6-70fd-e044-00144f67d031/AGGR-753a814c-6c85-4c82-884b-7ce8457c9131_DISS-9eb1f9f9-f3d6-70fd-e044-00144f67d031.html#L-98014310-e04a-49a7-92c0-758f142aeda0</t>
  </si>
  <si>
    <t>136-23-2</t>
  </si>
  <si>
    <t xml:space="preserve">zinc bis(dibutyldithiocarbamate) </t>
  </si>
  <si>
    <t xml:space="preserve">205-232-8 </t>
  </si>
  <si>
    <t>http://apps.echa.europa.eu/registered/data/dossiers/DISS-9d8891ba-c858-40db-e044-00144f67d249/AGGR-c7f61358-481c-4049-a9ed-d1a5a9f858b7_DISS-9d8891ba-c858-40db-e044-00144f67d249.html#L-f9a7ce7c-e263-4082-8bfa-ed2cf0b3bb37</t>
  </si>
  <si>
    <t>103-23-1</t>
  </si>
  <si>
    <t>bis(2-ethylhexyl) adipate</t>
  </si>
  <si>
    <t>203-090-1</t>
  </si>
  <si>
    <t>http://apps.echa.europa.eu/registered/data/dossiers/DISS-a134506c-6383-58e2-e044-00144f67d031/AGGR-e53221bb-930e-4a3b-9474-a58aae49fe32_DISS-a134506c-6383-58e2-e044-00144f67d031.html#L-354ba0c2-ce60-456e-a991-1dfcc4d88e2a</t>
  </si>
  <si>
    <t>103-34-4</t>
  </si>
  <si>
    <t>di(morpholin-4-yl) disulphide</t>
  </si>
  <si>
    <t>203-103-0</t>
  </si>
  <si>
    <t>http://apps.echa.europa.eu/registered/data/dossiers/DISS-9877a14e-89ce-6031-e044-00144f67d031/AGGR-a43e753f-a008-4ab4-ba68-89a3b24b7997_DISS-9877a14e-89ce-6031-e044-00144f67d031.html#L-c14bf3a4-81c2-4745-834f-dc2c55ac2f2f</t>
  </si>
  <si>
    <t>67701-06-8</t>
  </si>
  <si>
    <t>Fatty acids, C14-18 and C16-18-unsatd.</t>
  </si>
  <si>
    <t>266-930-6</t>
  </si>
  <si>
    <t>http://apps.echa.europa.eu/registered/data/dossiers/DISS-9ff307be-c4c1-6104-e044-00144f67d031/AGGR-3c30a7b2-7737-4863-9b4d-2ff7effe15b2_DISS-9ff307be-c4c1-6104-e044-00144f67d031.html#L-6a5d850b-11ff-4323-8a86-6deaddb24850</t>
  </si>
  <si>
    <t>215-181-3</t>
  </si>
  <si>
    <t>calcium oxide</t>
  </si>
  <si>
    <t>215-138-9</t>
  </si>
  <si>
    <t>583-39-1</t>
  </si>
  <si>
    <t>benzimidazole-2-thiol</t>
  </si>
  <si>
    <t>209-502-6</t>
  </si>
  <si>
    <t>http://apps.echa.europa.eu/registered/data/dossiers/DISS-d6b23c20-9bc5-29f1-e044-00144f67d031/AGGR-6de52471-cd64-42dd-985b-ff7512680205_DISS-d6b23c20-9bc5-29f1-e044-00144f67d031.html#L-6589b037-0806-43ad-ad90-45c6c1b1bfca</t>
  </si>
  <si>
    <t xml:space="preserve">135-57-9 </t>
  </si>
  <si>
    <t>N,N'-dithiodi-o-phenylenedibenzamide</t>
  </si>
  <si>
    <t>205-201-9</t>
  </si>
  <si>
    <t>http://apps.echa.europa.eu/registered/data/dossiers/DISS-9d8a92c9-160b-58b4-e044-00144f67d249/AGGR-1e5b291d-f42b-4906-8119-43c49e74e10b_DISS-9d8a92c9-160b-58b4-e044-00144f67d249.html#L-19e19cd0-dd3d-4408-b593-afa8fc474927</t>
  </si>
  <si>
    <t>1333-86-4</t>
  </si>
  <si>
    <t>Carbon black</t>
  </si>
  <si>
    <t>215-609-9</t>
  </si>
  <si>
    <t>25322-68-3</t>
  </si>
  <si>
    <t>500-038-2</t>
  </si>
  <si>
    <t>http://apps.echa.europa.eu/registered/data/dossiers/DISS-d9781103-f490-4480-e044-00144f67d031/AGGR-245d3f40-67db-4690-978d-aaf79b1d9a1d_DISS-d9781103-f490-4480-e044-00144f67d031.html#L-9198a4fe-93db-4079-b23e-6716b92fbc93</t>
  </si>
  <si>
    <t>67701-12-6</t>
  </si>
  <si>
    <t>Fatty acids, C14-18 and C16-18-unsatd., zinc salts</t>
  </si>
  <si>
    <t>266-936-9</t>
  </si>
  <si>
    <t>http://apps.echa.europa.eu/registered/data/dossiers/DISS-9fe6bae1-666c-3a5e-e044-00144f67d031/AGGR-299d5c05-c555-47f9-a856-7a0a89a6dd88_DISS-9fe6bae1-666c-3a5e-e044-00144f67d031.html#L-08f12488-ee81-465b-83bc-9b254040662b</t>
  </si>
  <si>
    <t>17796-82-6</t>
  </si>
  <si>
    <t>241-774-1</t>
  </si>
  <si>
    <t>http://apps.echa.europa.eu/registered/data/dossiers/DISS-97d77dfa-31da-12e7-e044-00144f67d031/AGGR-cda90f66-95af-4dc2-8f34-3b9c526b89f1_DISS-97d77dfa-31da-12e7-e044-00144f67d031.html#L-c7799b5a-192d-44c5-a39b-2f6e4539888a</t>
  </si>
  <si>
    <t>471-34-1</t>
  </si>
  <si>
    <t>207-439-9</t>
  </si>
  <si>
    <t>stearic acid</t>
  </si>
  <si>
    <t>200-313-4</t>
  </si>
  <si>
    <t>http://apps.echa.europa.eu/registered/data/dossiers/DISS-9d897b7c-2808-010c-e044-00144f67d249/AGGR-c8d6dc9f-66cb-427b-804f-1956390e8e59_DISS-9d897b7c-2808-010c-e044-00144f67d249.html#L-761bbfd0-80e4-4237-b5a2-1f29a0acfe52</t>
  </si>
  <si>
    <t>Gyártó adatlapja alapján</t>
  </si>
  <si>
    <t>101316-69-2</t>
  </si>
  <si>
    <t>309-874-0</t>
  </si>
  <si>
    <t>64742-16-1</t>
  </si>
  <si>
    <t>265-116-8</t>
  </si>
  <si>
    <t>71302-83-5</t>
  </si>
  <si>
    <t>107-01-7</t>
  </si>
  <si>
    <t>203-452-9</t>
  </si>
  <si>
    <t>115-11-7</t>
  </si>
  <si>
    <t>2-methylpropene</t>
  </si>
  <si>
    <t>204-066-3</t>
  </si>
  <si>
    <t>590-18-1</t>
  </si>
  <si>
    <t>(Z)-but-2-ene</t>
  </si>
  <si>
    <t>209-673-7</t>
  </si>
  <si>
    <t>106-98-9</t>
  </si>
  <si>
    <t>but-1-ene</t>
  </si>
  <si>
    <t>203-449-2</t>
  </si>
  <si>
    <t>N-(cyclohexylthio)phthalimide</t>
  </si>
  <si>
    <t>57-11-4</t>
  </si>
  <si>
    <t>2170-03-8</t>
  </si>
  <si>
    <t>8050-09-7</t>
  </si>
  <si>
    <t>CLP, de hosszan magyarázza az eltéréseket a regisztrációban</t>
  </si>
  <si>
    <t>CLP 0,  harmoniziált, azonos a regi-val</t>
  </si>
  <si>
    <t>10099-74-8</t>
  </si>
  <si>
    <t>101-14-4</t>
  </si>
  <si>
    <t>10124-43-3</t>
  </si>
  <si>
    <t>10141-05-6</t>
  </si>
  <si>
    <t>101-61-1</t>
  </si>
  <si>
    <t>101-80-4</t>
  </si>
  <si>
    <t>10588-01-9</t>
  </si>
  <si>
    <t>106-94-5</t>
  </si>
  <si>
    <t>110-00-9</t>
  </si>
  <si>
    <t>11103-86-9</t>
  </si>
  <si>
    <t>11113-50-1</t>
  </si>
  <si>
    <t>11120-22-2</t>
  </si>
  <si>
    <t>11138-47-9</t>
  </si>
  <si>
    <t>111-96-6</t>
  </si>
  <si>
    <t>112-49-2</t>
  </si>
  <si>
    <t>1163-19-5</t>
  </si>
  <si>
    <t>117-82-8</t>
  </si>
  <si>
    <t>120-12-7</t>
  </si>
  <si>
    <t>12036-76-9</t>
  </si>
  <si>
    <t>12060-00-3</t>
  </si>
  <si>
    <t>12065-90-6</t>
  </si>
  <si>
    <t>120-71-8</t>
  </si>
  <si>
    <t>121-14-2</t>
  </si>
  <si>
    <t>12141-20-7</t>
  </si>
  <si>
    <t>12179-04-3</t>
  </si>
  <si>
    <t>12202-17-4</t>
  </si>
  <si>
    <t>12267-73-1</t>
  </si>
  <si>
    <t>123-77-3</t>
  </si>
  <si>
    <t>12578-12-0</t>
  </si>
  <si>
    <t>12626-81-2</t>
  </si>
  <si>
    <t>12656-85-8</t>
  </si>
  <si>
    <t>1303-86-2</t>
  </si>
  <si>
    <t>1303-96-4</t>
  </si>
  <si>
    <t>1314-41-6</t>
  </si>
  <si>
    <t>13149-00-3</t>
  </si>
  <si>
    <t>1317-36-8</t>
  </si>
  <si>
    <t>1319-46-6</t>
  </si>
  <si>
    <t>134237-50-6</t>
  </si>
  <si>
    <t>134237-51-7</t>
  </si>
  <si>
    <t>134237-52-8</t>
  </si>
  <si>
    <t>13424-46-9</t>
  </si>
  <si>
    <t>1344-37-2</t>
  </si>
  <si>
    <t>13530-68-2</t>
  </si>
  <si>
    <t>13814-96-5</t>
  </si>
  <si>
    <t>140-66-9</t>
  </si>
  <si>
    <t>14166-21-3</t>
  </si>
  <si>
    <t>143860-04-2</t>
  </si>
  <si>
    <t>15120-21-5</t>
  </si>
  <si>
    <t>15245-44-0</t>
  </si>
  <si>
    <t>15571-58-1</t>
  </si>
  <si>
    <t>15606-95-8</t>
  </si>
  <si>
    <t>17570-76-2</t>
  </si>
  <si>
    <t>1937-37-7</t>
  </si>
  <si>
    <t>19438-60-9</t>
  </si>
  <si>
    <t>2058-94-8</t>
  </si>
  <si>
    <t>20837-86-9</t>
  </si>
  <si>
    <t>2451-62-9</t>
  </si>
  <si>
    <t>25214-70-4</t>
  </si>
  <si>
    <t>25550-51-0</t>
  </si>
  <si>
    <t>25637-99-4</t>
  </si>
  <si>
    <t>2580-56-5</t>
  </si>
  <si>
    <t>25973-55-1</t>
  </si>
  <si>
    <t>301-04-2</t>
  </si>
  <si>
    <t>307-55-1</t>
  </si>
  <si>
    <t>3194-55-6</t>
  </si>
  <si>
    <t>335-67-1</t>
  </si>
  <si>
    <t>376-06-7</t>
  </si>
  <si>
    <t>3825-26-1</t>
  </si>
  <si>
    <t>3846-71-7</t>
  </si>
  <si>
    <t>48122-14-1</t>
  </si>
  <si>
    <t>49663-84-5</t>
  </si>
  <si>
    <t>513-79-1</t>
  </si>
  <si>
    <t>51404-69-4</t>
  </si>
  <si>
    <t>548-62-9</t>
  </si>
  <si>
    <t>561-41-1</t>
  </si>
  <si>
    <t>57110-29-9</t>
  </si>
  <si>
    <t>573-58-0</t>
  </si>
  <si>
    <t>59653-74-6</t>
  </si>
  <si>
    <t>60-09-3</t>
  </si>
  <si>
    <t>62229-08-7</t>
  </si>
  <si>
    <t>625-45-6</t>
  </si>
  <si>
    <t>6477-64-1</t>
  </si>
  <si>
    <t>650-017-00-8</t>
  </si>
  <si>
    <t>65996-93-2</t>
  </si>
  <si>
    <t>6786-83-0</t>
  </si>
  <si>
    <t>683-18-1</t>
  </si>
  <si>
    <t>68515-51-5</t>
  </si>
  <si>
    <t>68648-93-1</t>
  </si>
  <si>
    <t>68784-75-8</t>
  </si>
  <si>
    <t>69011-06-9</t>
  </si>
  <si>
    <t>72629-94-8</t>
  </si>
  <si>
    <t>7632-04-4</t>
  </si>
  <si>
    <t>7646-79-9</t>
  </si>
  <si>
    <t>77-09-8</t>
  </si>
  <si>
    <t>7738-94-5</t>
  </si>
  <si>
    <t>7758-97-6</t>
  </si>
  <si>
    <t>7778-50-9</t>
  </si>
  <si>
    <t>7789-00-6</t>
  </si>
  <si>
    <t>7789-09-5</t>
  </si>
  <si>
    <t>7803-57-8</t>
  </si>
  <si>
    <t>79-16-3</t>
  </si>
  <si>
    <t>8012-00-8</t>
  </si>
  <si>
    <t>81-15-2</t>
  </si>
  <si>
    <t>838-88-0</t>
  </si>
  <si>
    <t>85-42-7</t>
  </si>
  <si>
    <t>85535-84-8</t>
  </si>
  <si>
    <t>90640-81-6</t>
  </si>
  <si>
    <t>90640-82-7</t>
  </si>
  <si>
    <t>90-94-8</t>
  </si>
  <si>
    <t>91031-62-8</t>
  </si>
  <si>
    <t>91995-15-2</t>
  </si>
  <si>
    <t>91995-17-4</t>
  </si>
  <si>
    <t>95-80-7</t>
  </si>
  <si>
    <t>96-18-4</t>
  </si>
  <si>
    <t>97-56-3</t>
  </si>
  <si>
    <t>Sodium chromate</t>
  </si>
  <si>
    <t>Boric acid</t>
  </si>
  <si>
    <t>Lead dinitrate</t>
  </si>
  <si>
    <t>Cadmium chloride</t>
  </si>
  <si>
    <t>2,2'-dichloro-4,4'-methylenedianiline</t>
  </si>
  <si>
    <t>Cadmium sulphate</t>
  </si>
  <si>
    <t>Cobalt(II) sulphate</t>
  </si>
  <si>
    <t>Cobalt(II) dinitrate</t>
  </si>
  <si>
    <t>N,N,N',N'-tetramethyl-4,4'-methylenedianiline (Michler’s base)</t>
  </si>
  <si>
    <t>4,4'- Diaminodiphenylmethane (MDA)</t>
  </si>
  <si>
    <t>Sodium dichromate</t>
  </si>
  <si>
    <t>1-bromopropane (n-propyl bromide)</t>
  </si>
  <si>
    <t>Furan</t>
  </si>
  <si>
    <t>Potassium hydroxyoctaoxodizincatedichromate</t>
  </si>
  <si>
    <t>Silicic acid, lead salt</t>
  </si>
  <si>
    <t>Bis(2-methoxyethyl) ether</t>
  </si>
  <si>
    <t>Bis(pentabromophenyl) ether (decabromodiphenyl ether) (DecaBDE)</t>
  </si>
  <si>
    <t>Bis (2-ethylhexyl)phthalate (DEHP)</t>
  </si>
  <si>
    <t>Anthracene</t>
  </si>
  <si>
    <t>Lead oxide sulfate</t>
  </si>
  <si>
    <t>Lead titanium trioxide</t>
  </si>
  <si>
    <t>Pentalead tetraoxide sulphate</t>
  </si>
  <si>
    <t>6-methoxy-m-toluidine (p-cresidine)</t>
  </si>
  <si>
    <t>Trilead dioxide phosphonate</t>
  </si>
  <si>
    <t>Disodium tetraborate, anhydrous</t>
  </si>
  <si>
    <t>Tetralead trioxide sulphate</t>
  </si>
  <si>
    <t>Tetraboron disodium heptaoxide, hydrate</t>
  </si>
  <si>
    <t>Dioxobis(stearato)trilead</t>
  </si>
  <si>
    <t>Lead titanium zirconium oxide</t>
  </si>
  <si>
    <t>Lead chromate molybdate sulphate red (C.I. Pigment Red 104)</t>
  </si>
  <si>
    <t>N,N-dimethylacetamide</t>
  </si>
  <si>
    <t>Diarsenic pentaoxide</t>
  </si>
  <si>
    <t>Diboron trioxide</t>
  </si>
  <si>
    <t>Cadmium oxide</t>
  </si>
  <si>
    <t>Cadmium sulphide</t>
  </si>
  <si>
    <t>Dipentyl phthalate (DPP)</t>
  </si>
  <si>
    <t>Orange lead (lead tetroxide)</t>
  </si>
  <si>
    <t>Lead monoxide (lead oxide)</t>
  </si>
  <si>
    <t>Trilead bis(carbonate) dihydroxide</t>
  </si>
  <si>
    <t>Diarsenic trioxide</t>
  </si>
  <si>
    <t>Chromium trioxide</t>
  </si>
  <si>
    <t>Lead diazide, Lead azide</t>
  </si>
  <si>
    <t>Lead sulfochromate yellow (C.I. Pigment Yellow 34)</t>
  </si>
  <si>
    <t>Lead bis(tetrafluoroborate)</t>
  </si>
  <si>
    <t>4-(1,1,3,3-tetramethylbutyl)phenol</t>
  </si>
  <si>
    <t>3-ethyl-2-methyl-2-(3-methylbutyl)-1,3-oxazolidine</t>
  </si>
  <si>
    <t>Lead styphnate</t>
  </si>
  <si>
    <t>2-ethylhexyl 10-ethyl-4,4-dioctyl-7-oxo-8-oxa-3,5-dithia-4-stannatetradecanoate (DOTE)</t>
  </si>
  <si>
    <t>Triethyl arsenate</t>
  </si>
  <si>
    <t>Lead(II) bis(methanesulfonate)</t>
  </si>
  <si>
    <t>Disodium 4-amino-3-[[4'-[(2,4-diaminophenyl)azo][1,1'-biphenyl]-4-yl]azo] -5-hydroxy-6-(phenylazo)naphthalene-2,7-disulphonate (C.I. Direct Black 38)</t>
  </si>
  <si>
    <t>Henicosafluoroundecanoic acid</t>
  </si>
  <si>
    <t>Lead cyanamidate</t>
  </si>
  <si>
    <t>1,3,5-Tris(oxiran-2-ylmethyl)-1,3,5-triazinane-2,4,6-trione (TGIC)</t>
  </si>
  <si>
    <t>Dichromium tris(chromate)</t>
  </si>
  <si>
    <t>Trixylyl phosphate</t>
  </si>
  <si>
    <t>Formaldehyde, oligomeric reaction products with aniline</t>
  </si>
  <si>
    <t>2-(2H-benzotriazol-2-yl)-4,6-ditertpentylphenol (UV-328)</t>
  </si>
  <si>
    <t>Lead di(acetate)</t>
  </si>
  <si>
    <t>Hydrazine</t>
  </si>
  <si>
    <t>Tricosafluorododecanoic acid</t>
  </si>
  <si>
    <t>Pentadecafluorooctanoic acid (PFOA)</t>
  </si>
  <si>
    <t>Trilead diarsenate</t>
  </si>
  <si>
    <t>Heptacosafluorotetradecanoic acid</t>
  </si>
  <si>
    <t>Ammonium pentadecafluorooctanoate (APFO)</t>
  </si>
  <si>
    <t>2-benzotriazol-2-yl-4,6-di-tert-butylphenol (UV-320)</t>
  </si>
  <si>
    <t>Pentazinc chromate octahydroxide</t>
  </si>
  <si>
    <t>Cobalt(II) carbonate</t>
  </si>
  <si>
    <t>Acetic acid, lead salt, basic</t>
  </si>
  <si>
    <t>Bis(tributyltin) oxide (TBTO)</t>
  </si>
  <si>
    <t>Disodium 3,3'-[[1,1'-biphenyl]-4,4'-diylbis(azo)]bis(4-aminonaphthalene-1-sulphonate) (C.I. Direct Red 28)</t>
  </si>
  <si>
    <t>1,3,5-tris[(2S and 2R)-2,3-epoxypropyl]-1,3,5-triazine-2,4,6-(1H,3H,5H)-trione (β-TGIC)</t>
  </si>
  <si>
    <t>Sulfurous acid, lead salt, dibasic</t>
  </si>
  <si>
    <t>Methoxyacetic acid</t>
  </si>
  <si>
    <t>Diethyl sulphate</t>
  </si>
  <si>
    <t>Lead dipicrate</t>
  </si>
  <si>
    <t>N,N-dimethylformamide</t>
  </si>
  <si>
    <t>Dibutyltin dichloride (DBTC)</t>
  </si>
  <si>
    <t>1,2-Benzenedicarboxylic acid, di-C7-11-branched and linear alkyl esters</t>
  </si>
  <si>
    <t>Silicic acid (H2Si2O5), barium salt (1:1), lead-doped</t>
  </si>
  <si>
    <t>[Phthalato(2-)]dioxotrilead</t>
  </si>
  <si>
    <t>Cobalt(II) diacetate</t>
  </si>
  <si>
    <t>1,2-Benzenedicarboxylic acid, di-C6-8-branched alkyl esters, C7-rich</t>
  </si>
  <si>
    <t>Pentacosafluorotridecanoic acid</t>
  </si>
  <si>
    <t>Cadmium</t>
  </si>
  <si>
    <t>Formamide</t>
  </si>
  <si>
    <t>Methyloxirane (Propylene oxide)</t>
  </si>
  <si>
    <t>Sodium peroxometaborate</t>
  </si>
  <si>
    <t>Cobalt dichloride</t>
  </si>
  <si>
    <t>Phenolphthalein</t>
  </si>
  <si>
    <t>Lead chromate</t>
  </si>
  <si>
    <t>Dimethyl sulphate</t>
  </si>
  <si>
    <t>Arsenic acid</t>
  </si>
  <si>
    <t>Calcium arsenate</t>
  </si>
  <si>
    <t>Potassium dichromate</t>
  </si>
  <si>
    <t>Lead hydrogen arsenate</t>
  </si>
  <si>
    <t>Potassium chromate</t>
  </si>
  <si>
    <t>Strontium chromate</t>
  </si>
  <si>
    <t>Ammonium dichromate</t>
  </si>
  <si>
    <t>Cadmium fluoride</t>
  </si>
  <si>
    <t>Tetraethyllead</t>
  </si>
  <si>
    <t>Trichloroethylene</t>
  </si>
  <si>
    <t>Acrylamide</t>
  </si>
  <si>
    <t>N-methylacetamide</t>
  </si>
  <si>
    <t>Pyrochlore, antimony lead yellow</t>
  </si>
  <si>
    <t>5-tert-butyl-2,4,6-trinitro-m-xylene (Musk xylene)</t>
  </si>
  <si>
    <t>4,4'-methylenedi-o-toluidine</t>
  </si>
  <si>
    <t>Diisobutyl phthalate</t>
  </si>
  <si>
    <t>Dibutyl phthalate (DBP)</t>
  </si>
  <si>
    <t>Dihexyl phthalate</t>
  </si>
  <si>
    <t>Alkanes, C10-13, chloro (Short Chain Chlorinated Paraffins)</t>
  </si>
  <si>
    <t>Benzyl butyl phthalate (BBP)</t>
  </si>
  <si>
    <t>1-Methyl-2-pyrrolidone (NMP)</t>
  </si>
  <si>
    <t>Dinoseb (6-sec-butyl-2,4-dinitrophenol)</t>
  </si>
  <si>
    <t>Anthracene oil</t>
  </si>
  <si>
    <t>Anthracene oil, anthracene paste</t>
  </si>
  <si>
    <t>Anthracene oil, anthracene-low</t>
  </si>
  <si>
    <t>4,4'-bis(dimethylamino)benzophenone (Michler’s ketone)</t>
  </si>
  <si>
    <t>Fatty acids, C16-18, lead salts</t>
  </si>
  <si>
    <t>Anthracene oil, anthracene paste, anthracene fraction</t>
  </si>
  <si>
    <t>Anthracene oil, anthracene paste, distn. lights</t>
  </si>
  <si>
    <t>Biphenyl-4-ylamine</t>
  </si>
  <si>
    <t>4-methyl-m-phenylenediamine (toluene-2,4-diamine)</t>
  </si>
  <si>
    <t>1,2,3-trichloropropane</t>
  </si>
  <si>
    <t>Imidazolidine-2-thione (2-imidazoline-2-thiol)</t>
  </si>
  <si>
    <t>o-aminoazotoluene</t>
  </si>
  <si>
    <t>231-889-5</t>
  </si>
  <si>
    <t>233-245-9</t>
  </si>
  <si>
    <t>202-918-9</t>
  </si>
  <si>
    <t>233-334-2</t>
  </si>
  <si>
    <t>233-402-1</t>
  </si>
  <si>
    <t>202-959-2</t>
  </si>
  <si>
    <t>202-974-4</t>
  </si>
  <si>
    <t>202-977-0</t>
  </si>
  <si>
    <t>203-445-0</t>
  </si>
  <si>
    <t>203-727-3</t>
  </si>
  <si>
    <t>234-329-8</t>
  </si>
  <si>
    <t>234-343-4</t>
  </si>
  <si>
    <t>203-839-2</t>
  </si>
  <si>
    <t>234-363-3</t>
  </si>
  <si>
    <t>234-390-0</t>
  </si>
  <si>
    <t>203-924-4</t>
  </si>
  <si>
    <t>203-977-3</t>
  </si>
  <si>
    <t>214-604-9</t>
  </si>
  <si>
    <t>204-211-0</t>
  </si>
  <si>
    <t>204-212-6</t>
  </si>
  <si>
    <t>204-371-1</t>
  </si>
  <si>
    <t>234-853-7</t>
  </si>
  <si>
    <t>235-038-9</t>
  </si>
  <si>
    <t>235-067-7</t>
  </si>
  <si>
    <t>204-419-1</t>
  </si>
  <si>
    <t>204-450-0</t>
  </si>
  <si>
    <t>235-252-2</t>
  </si>
  <si>
    <t>235-380-9</t>
  </si>
  <si>
    <t>235-541-3</t>
  </si>
  <si>
    <t>204-650-8</t>
  </si>
  <si>
    <t>235-702-8</t>
  </si>
  <si>
    <t>235-727-4</t>
  </si>
  <si>
    <t>235-759-9</t>
  </si>
  <si>
    <t>204-826-4</t>
  </si>
  <si>
    <t>215-125-8</t>
  </si>
  <si>
    <t>215-540-4</t>
  </si>
  <si>
    <t>205-017-9</t>
  </si>
  <si>
    <t>215-235-6</t>
  </si>
  <si>
    <t>236-086-3</t>
  </si>
  <si>
    <t>215-267-0</t>
  </si>
  <si>
    <t>215-290-6</t>
  </si>
  <si>
    <t>215-607-8</t>
  </si>
  <si>
    <t>236-542-1</t>
  </si>
  <si>
    <t>215-693-7</t>
  </si>
  <si>
    <t>236-881-5</t>
  </si>
  <si>
    <t>237-486-0</t>
  </si>
  <si>
    <t>205-426-2</t>
  </si>
  <si>
    <t>238-009-9</t>
  </si>
  <si>
    <t>421-150-7</t>
  </si>
  <si>
    <t>239-172-9</t>
  </si>
  <si>
    <t>239-290-0</t>
  </si>
  <si>
    <t>239-622-4</t>
  </si>
  <si>
    <t>427-700-2</t>
  </si>
  <si>
    <t>401-750-5</t>
  </si>
  <si>
    <t>217-710-3</t>
  </si>
  <si>
    <t>243-072-0</t>
  </si>
  <si>
    <t>218-165-4</t>
  </si>
  <si>
    <t>244-073-9</t>
  </si>
  <si>
    <t>219-514-3</t>
  </si>
  <si>
    <t>246-356-2</t>
  </si>
  <si>
    <t>500-036-1</t>
  </si>
  <si>
    <t>247-094-1</t>
  </si>
  <si>
    <t>247-148-4</t>
  </si>
  <si>
    <t>219-943-6</t>
  </si>
  <si>
    <t>247-384-8</t>
  </si>
  <si>
    <t>206-104-4</t>
  </si>
  <si>
    <t>206-203-2</t>
  </si>
  <si>
    <t>221-695-9</t>
  </si>
  <si>
    <t>206-397-9</t>
  </si>
  <si>
    <t>206-803-4</t>
  </si>
  <si>
    <t>223-320-4</t>
  </si>
  <si>
    <t>223-346-6</t>
  </si>
  <si>
    <t>256-356-4</t>
  </si>
  <si>
    <t>256-418-0</t>
  </si>
  <si>
    <t>208-169-4</t>
  </si>
  <si>
    <t>257-175-3</t>
  </si>
  <si>
    <t>208-953-6</t>
  </si>
  <si>
    <t>209-218-2</t>
  </si>
  <si>
    <t>260-566-1</t>
  </si>
  <si>
    <t>209-358-4</t>
  </si>
  <si>
    <t>423-400-0</t>
  </si>
  <si>
    <t>200-453-6</t>
  </si>
  <si>
    <t>263-467-1</t>
  </si>
  <si>
    <t>210-894-6</t>
  </si>
  <si>
    <t>200-589-6</t>
  </si>
  <si>
    <t>229-335-2</t>
  </si>
  <si>
    <t>266-028-2</t>
  </si>
  <si>
    <t>229-851-8</t>
  </si>
  <si>
    <t>200-679-5</t>
  </si>
  <si>
    <t>211-670-0</t>
  </si>
  <si>
    <t>271-084-6</t>
  </si>
  <si>
    <t>271-094-0</t>
  </si>
  <si>
    <t>272-013-1</t>
  </si>
  <si>
    <t>272-271-5</t>
  </si>
  <si>
    <t>273-688-5</t>
  </si>
  <si>
    <t>200-755-8</t>
  </si>
  <si>
    <t>276-158-1</t>
  </si>
  <si>
    <t>276-745-2</t>
  </si>
  <si>
    <t>200-842-0</t>
  </si>
  <si>
    <t>200-879-2</t>
  </si>
  <si>
    <t>231-556-4</t>
  </si>
  <si>
    <t>231-589-4</t>
  </si>
  <si>
    <t>201-004-7</t>
  </si>
  <si>
    <t>231-801-5</t>
  </si>
  <si>
    <t>231-846-0</t>
  </si>
  <si>
    <t>201-058-1</t>
  </si>
  <si>
    <t>231-906-6</t>
  </si>
  <si>
    <t>232-140-5</t>
  </si>
  <si>
    <t>232-142-6</t>
  </si>
  <si>
    <t>232-143-1</t>
  </si>
  <si>
    <t>234-190-3</t>
  </si>
  <si>
    <t>201-167-4</t>
  </si>
  <si>
    <t>201-173-7</t>
  </si>
  <si>
    <t>201-182-6</t>
  </si>
  <si>
    <t>232-382-1</t>
  </si>
  <si>
    <t>201-329-4</t>
  </si>
  <si>
    <t>212-658-8</t>
  </si>
  <si>
    <t>284-032-2</t>
  </si>
  <si>
    <t>201-604-9</t>
  </si>
  <si>
    <t>287-476-5</t>
  </si>
  <si>
    <t>212-828-1</t>
  </si>
  <si>
    <t>201-963-1</t>
  </si>
  <si>
    <t>292-603-2</t>
  </si>
  <si>
    <t>292-604-8</t>
  </si>
  <si>
    <t>202-027-5</t>
  </si>
  <si>
    <t>292-966-7</t>
  </si>
  <si>
    <t>295-275-9</t>
  </si>
  <si>
    <t>295-278-5</t>
  </si>
  <si>
    <t>202-429-0</t>
  </si>
  <si>
    <t>202-453-1</t>
  </si>
  <si>
    <t>202-486-1</t>
  </si>
  <si>
    <t>202-591-2</t>
  </si>
  <si>
    <t>Carcinogenic (Article 57a)</t>
  </si>
  <si>
    <t>vPvB (Article 57e)</t>
  </si>
  <si>
    <t>Mutagenic (Article 57b)</t>
  </si>
  <si>
    <t>Jelöltlista tábla</t>
  </si>
  <si>
    <t>Szerepel-e az anyag a jelöltlistán?</t>
  </si>
  <si>
    <t>232-350-7</t>
  </si>
  <si>
    <t>CLP de a regisztrációban azt mondják, hogy a lenyelés és a bőrtoxicitás indokolatlan A tűzveszélyesség meg 2 a regisztrációban a harmonizált 3 helyett</t>
  </si>
  <si>
    <t>Terpenes and terpenoids, turpentine-oil, α-pinene fraction, oligomers</t>
  </si>
  <si>
    <t>500-245-8</t>
  </si>
  <si>
    <t>70750-57-1</t>
  </si>
  <si>
    <t>számolás</t>
  </si>
  <si>
    <t>IGEN/HIÁNYZIK</t>
  </si>
  <si>
    <t>Ha a keverékünkbe lévő anyag szerepel a listán, IGEN jelenik meg a sorában. Ha nem, akkor  "HIÁNYZIK" a megjelenő szöveg. Hogy mi a követelmény ilyenkor, azt sajnos már meg kell nézni…Ez függ attól, hogy melyik mellékletben van az anyag, amit az Excel már nem jelez, sajnos.</t>
  </si>
  <si>
    <t>A 25/2000-ben gyakran anyagcsoportok vannak, pl. PCB-k, vagy szerves ónvegyületek, stb. Ezeket természetesen az Excel nem fogja megtalálni. Ha esetleg fel volt sorolva több CAS szám, abból csak egyet vettem át, tehát ez is probléma lehet. De persze az ónvegyületekből akár 100 CAS szám is lehet, más és más vegyületeket azonosítva: ezeket nem találhatja meg az Excel. Figyeljünk rájuk!!</t>
  </si>
  <si>
    <t>AK érték a 25/2000 rendelet 1. mellékletéből</t>
  </si>
  <si>
    <t>Kevés adat van. Csak 1-et írjunk, ha van ilyen besorolás az anyagunkra (általában szénhidrogének). Figyeljünk: gyakran van egyedi koncentrációs hatáérték, azt is be kell írnunk a megfelelő oszlopba.</t>
  </si>
  <si>
    <t>80-56-8</t>
  </si>
  <si>
    <t>pin-2(3)-ene</t>
  </si>
  <si>
    <t>201-291-9</t>
  </si>
  <si>
    <t>18172-67-3</t>
  </si>
  <si>
    <t>pin-2(10)-ene</t>
  </si>
  <si>
    <t>204-872-5</t>
  </si>
  <si>
    <t>127-91-3</t>
  </si>
  <si>
    <t>7785-26-4</t>
  </si>
  <si>
    <t>232-077-3</t>
  </si>
  <si>
    <t>7785-70-8</t>
  </si>
  <si>
    <t>232-087-8</t>
  </si>
  <si>
    <t>123-35-3</t>
  </si>
  <si>
    <t>204-622-5</t>
  </si>
  <si>
    <t>regisztráció, de van egy második, indoklás nélkül, mely szigorúbb Sens. 1B, Eye Irrt. 2 és Chronic 2 is van benne</t>
  </si>
  <si>
    <t>citronellol</t>
  </si>
  <si>
    <t>106-22-9</t>
  </si>
  <si>
    <t>203-375-0</t>
  </si>
  <si>
    <t>26489-01-0</t>
  </si>
  <si>
    <t>247-737-6</t>
  </si>
  <si>
    <t>a racémre csak bejelentés van, ezért átvettem a királis regisztráicóját</t>
  </si>
  <si>
    <t>geraniol</t>
  </si>
  <si>
    <t>203-377-1</t>
  </si>
  <si>
    <t>106-24-1</t>
  </si>
  <si>
    <t>906-125-5</t>
  </si>
  <si>
    <t>nerol</t>
  </si>
  <si>
    <t>106-25-2</t>
  </si>
  <si>
    <t>203-378-7</t>
  </si>
  <si>
    <t>regisztráció kétféle szemosztályozással. A szigorúbbat vettem be</t>
  </si>
  <si>
    <t>linalool</t>
  </si>
  <si>
    <t>78-70-6</t>
  </si>
  <si>
    <t>201-134-4</t>
  </si>
  <si>
    <t>a regisztrációho képest harmonizált osztályozási kérvény van benn Skin. Sens. 1A-ra, ezt is belevettem</t>
  </si>
  <si>
    <t>citronellál</t>
  </si>
  <si>
    <t>106-23-0</t>
  </si>
  <si>
    <t>203-376-6</t>
  </si>
  <si>
    <t>regisztráció. Az osztályozás-bejelentésekben igen sokan Chronic 2-t is hozzávettek</t>
  </si>
  <si>
    <t>5392-40-5</t>
  </si>
  <si>
    <t>226-394-6</t>
  </si>
  <si>
    <t>CLP00 de a regisztrációban hozzávették az Eye Irrit. 2-t</t>
  </si>
  <si>
    <t>1365-19-1</t>
  </si>
  <si>
    <t>215-723-9</t>
  </si>
  <si>
    <t>(-)-pin-2(10)-ene</t>
  </si>
  <si>
    <t>(-)-pin-2(3)-ene</t>
  </si>
  <si>
    <t>(+)-pin-2(3)-ene</t>
  </si>
  <si>
    <t>19902-08-0</t>
  </si>
  <si>
    <t>bejelentés 23 cég. Nyilván nem jó az osztályzás, nem lóghat ki ennyire a sorból</t>
  </si>
  <si>
    <t>89-79-2</t>
  </si>
  <si>
    <t>201-940-6</t>
  </si>
  <si>
    <t>7786-67-6</t>
  </si>
  <si>
    <t>5-methyl-2-(1-methylvinyl)cyclohexan-1-ol</t>
  </si>
  <si>
    <t>232-102-6</t>
  </si>
  <si>
    <t>78-69-3</t>
  </si>
  <si>
    <t>201-133-9</t>
  </si>
  <si>
    <t>106-21-8</t>
  </si>
  <si>
    <t>203-374-5</t>
  </si>
  <si>
    <t>141-27-5</t>
  </si>
  <si>
    <t>(E)-3,7-dimethylocta-2,6-dienal</t>
  </si>
  <si>
    <t>205-476-5</t>
  </si>
  <si>
    <t>2385-77-5</t>
  </si>
  <si>
    <t>(R)-3,7-dimethyloct-6-enal</t>
  </si>
  <si>
    <t>219-194-5</t>
  </si>
  <si>
    <t>regisztráció csak intermedierként</t>
  </si>
  <si>
    <t>2436-90-0</t>
  </si>
  <si>
    <t>3,7-dimethylocta-1,6-diene</t>
  </si>
  <si>
    <t>219-433-3</t>
  </si>
  <si>
    <t>(E,E,E)-2,7-dimethylocta-2,4,6-trienedial</t>
  </si>
  <si>
    <t>5056-17-7</t>
  </si>
  <si>
    <t>225-756-0</t>
  </si>
  <si>
    <t>regisztráció csak intermedierként és nem veszélyes!??? Egyetlen, meg nem nevezett regisztráló és 70 ehhez csatlakozó CL bejelentő????</t>
  </si>
  <si>
    <t>2,6-dimethyloct-7-en-2-ol</t>
  </si>
  <si>
    <t>18479-58-8</t>
  </si>
  <si>
    <t>242-362-4</t>
  </si>
  <si>
    <t>regisztráció, többen, illatanyag</t>
  </si>
  <si>
    <t>CLP00 de a regisztráció hozzáadta a STOT RE 2-t</t>
  </si>
  <si>
    <t>200-539-3</t>
  </si>
  <si>
    <t xml:space="preserve"> </t>
  </si>
  <si>
    <t>202-870-9</t>
  </si>
  <si>
    <t>100-61-8</t>
  </si>
  <si>
    <t>Flam. Liq. 4</t>
  </si>
  <si>
    <t>CLP00 de a regisztráció Chronic 1-ét is figyelembe vettem</t>
  </si>
  <si>
    <t>CLP, de összesen ötféle osztályozás a három regisztrációban (full + 2 intermedier) Ebből származtattam a megadottat:Figyelem: több végpont a STOT_ban!!</t>
  </si>
  <si>
    <t>61788-45-2</t>
  </si>
  <si>
    <t>90640-32-7</t>
  </si>
  <si>
    <t>292-550-5</t>
  </si>
  <si>
    <t>Amines, C16-18-(even numbered) alkyl</t>
  </si>
  <si>
    <t>CLP05 a regisztrációval megegyezően</t>
  </si>
  <si>
    <t>Amines, hydrogenated tallow alkyl</t>
  </si>
  <si>
    <t>262-976-6</t>
  </si>
  <si>
    <t>61788-46-3</t>
  </si>
  <si>
    <t>Amines, coco alkyl</t>
  </si>
  <si>
    <t>262-977-1</t>
  </si>
  <si>
    <t>(Z)-octadec-9-enylamine</t>
  </si>
  <si>
    <t>112-90-3</t>
  </si>
  <si>
    <t>204-015-5</t>
  </si>
  <si>
    <t>octadecylamine</t>
  </si>
  <si>
    <t>124-30-1</t>
  </si>
  <si>
    <t>204-695-3</t>
  </si>
  <si>
    <t>Amines, tallow alkyl</t>
  </si>
  <si>
    <t>61790-33-8</t>
  </si>
  <si>
    <t>263-125-1</t>
  </si>
  <si>
    <t>CLP05 osztályozásbejelentéssel megegyező</t>
  </si>
  <si>
    <t>CLP05 az osztályozásbejelentéssel megegyezően</t>
  </si>
  <si>
    <t>CLP05 az osztályozsbejelentéssel megegyezően</t>
  </si>
  <si>
    <t>Amines, soya alkyl</t>
  </si>
  <si>
    <t>61790-18-9</t>
  </si>
  <si>
    <t>263-112-0</t>
  </si>
  <si>
    <t>68037-92-3</t>
  </si>
  <si>
    <t>268-215-4</t>
  </si>
  <si>
    <t>Amines, C16-22-alkyl</t>
  </si>
  <si>
    <t>Amines, C16-18 and C18-unsatd. Alkyl</t>
  </si>
  <si>
    <t>268-219-6</t>
  </si>
  <si>
    <t>Amines, C12-18-alkyl</t>
  </si>
  <si>
    <t>68155-27-1</t>
  </si>
  <si>
    <t>268-953-7</t>
  </si>
  <si>
    <t xml:space="preserve">C16-18-(even numbered, saturated and unsaturated)-alkylamines </t>
  </si>
  <si>
    <t>1213789-63-9</t>
  </si>
  <si>
    <t>627-034-4</t>
  </si>
  <si>
    <t>130169-56-1</t>
  </si>
  <si>
    <t xml:space="preserve">c16-18-(even numbered)- alkylamines acetates </t>
  </si>
  <si>
    <t>1273322-45-4</t>
  </si>
  <si>
    <t>800-526-8</t>
  </si>
  <si>
    <t>74-89-5</t>
  </si>
  <si>
    <t>200-820-0</t>
  </si>
  <si>
    <t>200-834-7</t>
  </si>
  <si>
    <t xml:space="preserve">Flam. Liquid 1, </t>
  </si>
  <si>
    <t>Flam. Liquid 2</t>
  </si>
  <si>
    <t>isopropylamine</t>
  </si>
  <si>
    <t>75-31-0</t>
  </si>
  <si>
    <t>200-860-9</t>
  </si>
  <si>
    <t>305-594-6</t>
  </si>
  <si>
    <t>gyártó adatlapja alapján, nem ismeri az ECHA, mert nyilván keverék</t>
  </si>
  <si>
    <t>75-64-9</t>
  </si>
  <si>
    <t>200-888-1</t>
  </si>
  <si>
    <t>2-ethylhexylamine</t>
  </si>
  <si>
    <t>203-233-8</t>
  </si>
  <si>
    <t>propylamine</t>
  </si>
  <si>
    <t>107-10-8</t>
  </si>
  <si>
    <t>203-462-3</t>
  </si>
  <si>
    <t>Flam. Liq. 2 Met. Corr. 1</t>
  </si>
  <si>
    <t>isopentylamine</t>
  </si>
  <si>
    <t>107-85-7</t>
  </si>
  <si>
    <t>203-526-0</t>
  </si>
  <si>
    <t>butylamine</t>
  </si>
  <si>
    <t>Flam. Liq. 2.</t>
  </si>
  <si>
    <t>regisztráció egyedi határértékkel STOT SE 3</t>
  </si>
  <si>
    <t>pentylamine</t>
  </si>
  <si>
    <t>203-780-2</t>
  </si>
  <si>
    <t>hexylamine</t>
  </si>
  <si>
    <t>111-26-2</t>
  </si>
  <si>
    <t>203-851-8</t>
  </si>
  <si>
    <t>octylamine</t>
  </si>
  <si>
    <t>111-86-4</t>
  </si>
  <si>
    <t>203-916-0</t>
  </si>
  <si>
    <t>124-22-1</t>
  </si>
  <si>
    <t>dodecylamine</t>
  </si>
  <si>
    <t>204-690-6</t>
  </si>
  <si>
    <t>tridecylamine branched and linear</t>
  </si>
  <si>
    <t>86089-17-0</t>
  </si>
  <si>
    <t>289-185-9</t>
  </si>
  <si>
    <t>C12-14. (even numbered)-alkylamines</t>
  </si>
  <si>
    <t>8,6/20oC</t>
  </si>
  <si>
    <t>1,44/20oC</t>
  </si>
  <si>
    <t>4/20oC</t>
  </si>
  <si>
    <t>223/985hPa</t>
  </si>
  <si>
    <t>26/25oC</t>
  </si>
  <si>
    <t>13,97/20oC</t>
  </si>
  <si>
    <t>&gt;360</t>
  </si>
  <si>
    <t>Pa</t>
  </si>
  <si>
    <t>oC</t>
  </si>
  <si>
    <t>abietic acid</t>
  </si>
  <si>
    <t>514-10-3</t>
  </si>
  <si>
    <t>208-178-3</t>
  </si>
  <si>
    <t>bejelentés bár vannak, akik nem veszélyesnek tekintik</t>
  </si>
  <si>
    <t>neoabietic acid</t>
  </si>
  <si>
    <t>471-77-2</t>
  </si>
  <si>
    <t>232-476-2</t>
  </si>
  <si>
    <t>8050-25-7</t>
  </si>
  <si>
    <t>232-478-3</t>
  </si>
  <si>
    <t>8050-26-8</t>
  </si>
  <si>
    <t>232-479-9</t>
  </si>
  <si>
    <t>regisztráció nem veszélyes</t>
  </si>
  <si>
    <t>rosin maleated</t>
  </si>
  <si>
    <t>8050-28-0</t>
  </si>
  <si>
    <t>232-480-4</t>
  </si>
  <si>
    <t>8050-31-5</t>
  </si>
  <si>
    <t>232-482-5</t>
  </si>
  <si>
    <t>rosin fumarated</t>
  </si>
  <si>
    <t>65997-04-8</t>
  </si>
  <si>
    <t>266-040-8</t>
  </si>
  <si>
    <t>rosin hydrogenated</t>
  </si>
  <si>
    <t>65997-06-0</t>
  </si>
  <si>
    <t>266-041-3</t>
  </si>
  <si>
    <t>65997-13-9</t>
  </si>
  <si>
    <t>266-042-9</t>
  </si>
  <si>
    <t>91081-22-0</t>
  </si>
  <si>
    <t>293-625-5</t>
  </si>
  <si>
    <t>91081-53-7</t>
  </si>
  <si>
    <t>293-659-0</t>
  </si>
  <si>
    <t>65997-05-9</t>
  </si>
  <si>
    <t>500-163-2</t>
  </si>
  <si>
    <t>CLP1 + regisztrációban akut oral toxicitással kiegészítve. Csak tiszta Co-ra érvényes. Ni szennyezésre %-tól függő más osztályoz</t>
  </si>
  <si>
    <t>216-333-1</t>
  </si>
  <si>
    <t>237-016-4</t>
  </si>
  <si>
    <t>248-373-0</t>
  </si>
  <si>
    <t>273-321-9</t>
  </si>
  <si>
    <t>263-064-0</t>
  </si>
  <si>
    <t>Self Heat 2</t>
  </si>
  <si>
    <t>regisztráció 2015-ből</t>
  </si>
  <si>
    <t>942-548-1</t>
  </si>
  <si>
    <t>97489-15-1</t>
  </si>
  <si>
    <t>Sulfonic acids, C14-17-sec-alkane, sodium salts</t>
  </si>
  <si>
    <t>307-055-2</t>
  </si>
  <si>
    <t>Alcohols, C12-14(even numbered), ethoxylated &lt; 2.5 EO, sulfates, sodium salts</t>
  </si>
  <si>
    <t>68891-38-3</t>
  </si>
  <si>
    <t>500-234-8</t>
  </si>
  <si>
    <t>232-391-0</t>
  </si>
  <si>
    <t>8013-07-8</t>
  </si>
  <si>
    <t>203-628-4</t>
  </si>
  <si>
    <t>CLP+regisztrációban a Skin Irrit.2, folyamatban a harmonizációja</t>
  </si>
  <si>
    <t>202-425-9</t>
  </si>
  <si>
    <t>CLP+regisztrációban a Skin Irrit. Eye Irrit. 2, Skin Sens. 1B és Acute Tox, inhal</t>
  </si>
  <si>
    <t>208-792-1</t>
  </si>
  <si>
    <t>Clp+regisztráció Skin Irrit 2 és Sens. 1</t>
  </si>
  <si>
    <t>203-400-5</t>
  </si>
  <si>
    <t>CLP a regisiztrációval egyezően</t>
  </si>
  <si>
    <t>87-61-6</t>
  </si>
  <si>
    <t>201-757-1</t>
  </si>
  <si>
    <t>204-428-0</t>
  </si>
  <si>
    <t>CLP regisztrációval egyezően</t>
  </si>
  <si>
    <t>108-70-3</t>
  </si>
  <si>
    <t>203-608-6</t>
  </si>
  <si>
    <t>634-66-2</t>
  </si>
  <si>
    <t>634-90-2</t>
  </si>
  <si>
    <t>211-217-7</t>
  </si>
  <si>
    <t>95-94-3</t>
  </si>
  <si>
    <t>202-466-2</t>
  </si>
  <si>
    <t>CLP a bejelentéssel megegyezően</t>
  </si>
  <si>
    <t>Subtilisin</t>
  </si>
  <si>
    <t>232-752-2</t>
  </si>
  <si>
    <t>t</t>
  </si>
  <si>
    <t>9001-92-7</t>
  </si>
  <si>
    <t>proteinase</t>
  </si>
  <si>
    <t>232-642-4</t>
  </si>
  <si>
    <t>209-151-9</t>
  </si>
  <si>
    <t>91051-01-3</t>
  </si>
  <si>
    <t>Fatty acids, C16-18, zinc salts</t>
  </si>
  <si>
    <t>293-049-4</t>
  </si>
  <si>
    <t>Fatty acids, C16-18, sodium salts</t>
  </si>
  <si>
    <t>68424-38-4</t>
  </si>
  <si>
    <t>270-299-2</t>
  </si>
  <si>
    <t>Fatty acids, C16-18, lithium salts</t>
  </si>
  <si>
    <t>68783-37-9</t>
  </si>
  <si>
    <t>272-195-2</t>
  </si>
  <si>
    <t>Fatty acids, C16-18, barium salts</t>
  </si>
  <si>
    <t>91002-07-2</t>
  </si>
  <si>
    <t>292-883-6</t>
  </si>
  <si>
    <t>CLP0 a regisztráció szerint inhalációban nem toxikus, de azért elfogadják</t>
  </si>
  <si>
    <t>regisztráció, szigorúbb, mint a harmonizált</t>
  </si>
  <si>
    <t>Fatty acids, C16-18, ammonium salts</t>
  </si>
  <si>
    <t>Benzenesulfonic acid, C10-13-alkyl derivs., sodium salts</t>
  </si>
  <si>
    <t>68411-30-3</t>
  </si>
  <si>
    <t>270-115-0</t>
  </si>
  <si>
    <t>regisztráció 65% spec. Limit az Acute Tox-ra!</t>
  </si>
  <si>
    <t>85536-14-7</t>
  </si>
  <si>
    <t>Benzenesulfonic acid, 4-C10-13-sec-alkyl derivs.</t>
  </si>
  <si>
    <t>287-494-3</t>
  </si>
  <si>
    <t>87-90-1</t>
  </si>
  <si>
    <t>201-782-8</t>
  </si>
  <si>
    <t>CLP00 nem regiszitrálták, csak bejelentések vannak, megegyezően</t>
  </si>
  <si>
    <t>dolomite</t>
  </si>
  <si>
    <t>16389-88-1</t>
  </si>
  <si>
    <t>2893-78-9</t>
  </si>
  <si>
    <t>220-767-7</t>
  </si>
  <si>
    <t>CLP01 a regisztrációban Skin Corr. 1A és ezért Eye Dam. 1 van a sima Eye Irrit. 2 helyett. De a regisztráció kiszedi a Aquatic Chronic 1-et, mert a termék gyorsanlebomilik és a STOT SE3-at is a harmonizáltból.</t>
  </si>
  <si>
    <t>69-72-7</t>
  </si>
  <si>
    <t>200-712-3</t>
  </si>
  <si>
    <t>9004-81-3</t>
  </si>
  <si>
    <t>9004-96-0</t>
  </si>
  <si>
    <t>9004-99-3</t>
  </si>
  <si>
    <t>91031-31-1</t>
  </si>
  <si>
    <t>618-396-4</t>
  </si>
  <si>
    <t>csak osztályozásbejelentés EO=8, negyede nem veszélyes, háromnegyede ugyanez, amit beírtam</t>
  </si>
  <si>
    <t>500-015-7</t>
  </si>
  <si>
    <t>csak osztályozásbejelentés, de több mint a fele nem veszélyes. Csak néhánynál Aquatic Chronic 3, de azért bevettem</t>
  </si>
  <si>
    <t>9005-07-6</t>
  </si>
  <si>
    <t>618-407-2</t>
  </si>
  <si>
    <t>csak osztályozásbejelentés, a döntő része nem veszélyesként osztályozza. Néhány Eye Irrit. 2</t>
  </si>
  <si>
    <t>618-405-1</t>
  </si>
  <si>
    <t>csak osztályozásbejelentés, legtöbb nem osztályozza, néhány Skin Irrit. 2, Eye Irrit. 2, STOT SE 3 sőt Chronic 3 és Acute 1 is…</t>
  </si>
  <si>
    <t>292-932-1</t>
  </si>
  <si>
    <t>Mind a regisztrációban, ind a bejelentésekben kizárólag nem veszélyes van</t>
  </si>
  <si>
    <t>104-91-6</t>
  </si>
  <si>
    <t>203-251-6</t>
  </si>
  <si>
    <t>harmonizált, hozzáadva a Self. Heat bejelentők által megadott osztályozást</t>
  </si>
  <si>
    <t>105-11-3</t>
  </si>
  <si>
    <t>203-271-5</t>
  </si>
  <si>
    <t>200-001-8</t>
  </si>
  <si>
    <t>1569-02-4</t>
  </si>
  <si>
    <t>1-ethoxypropan-2-ol</t>
  </si>
  <si>
    <t>216-374-5</t>
  </si>
  <si>
    <t>regisztráció hozzáadja a Skin Irrit 2-t a harmonizálthoz</t>
  </si>
  <si>
    <t>2-ethoxypropanol</t>
  </si>
  <si>
    <t>19089-47-5</t>
  </si>
  <si>
    <t>242-806-7</t>
  </si>
  <si>
    <t>csak bejelentés</t>
  </si>
  <si>
    <t>CLP00 de a regisztráció szemirritációt és STOT-okat is  hozzáad</t>
  </si>
  <si>
    <t>200-835-2</t>
  </si>
  <si>
    <t>203-700-6</t>
  </si>
  <si>
    <t>ez a harmonizált, de a regisztráló a dermálist kihagyja új mérés alapján</t>
  </si>
  <si>
    <t>18936-17-9</t>
  </si>
  <si>
    <t>242-687-1</t>
  </si>
  <si>
    <t>203-466-5</t>
  </si>
  <si>
    <t>harmonizált, a regisiztrációban Carc. 2-t javasolnak és hozzáadják Repr. 2-t</t>
  </si>
  <si>
    <t>201-185-2</t>
  </si>
  <si>
    <t>107-31-3</t>
  </si>
  <si>
    <t>203-484-7</t>
  </si>
  <si>
    <t>regisztrációban a harmonizálthoz hozzáveszik a metanol Acute Tox. 3 és SE1 osztályozásait.</t>
  </si>
  <si>
    <t>203-603-9</t>
  </si>
  <si>
    <t>regisztráció megegyezik a haramonizálttal</t>
  </si>
  <si>
    <t>70657-70-4</t>
  </si>
  <si>
    <t>274-724-2</t>
  </si>
  <si>
    <t>Flam.Liq.3</t>
  </si>
  <si>
    <t>csak bejelentések vannak, ezek megegyeznek a harmonizálttal</t>
  </si>
  <si>
    <t>P281</t>
  </si>
  <si>
    <t>Az előírt egyéni védőfelszerelés használata kötelező</t>
  </si>
  <si>
    <t>205-483-3</t>
  </si>
  <si>
    <t>harmonizált, de a regisztrációban a STOT SE3 és az Aquatic Chronic 3 még hozzájön</t>
  </si>
  <si>
    <t>harmonizált a regisztrációval egyezően</t>
  </si>
  <si>
    <t>10377-81-8</t>
  </si>
  <si>
    <t>233-829-3</t>
  </si>
  <si>
    <t>regisztráció alapján nem veszélyes</t>
  </si>
  <si>
    <t>94095-04-2</t>
  </si>
  <si>
    <t>302-207-4</t>
  </si>
  <si>
    <t>26038-87-9</t>
  </si>
  <si>
    <t>247-421-8</t>
  </si>
  <si>
    <t>regisztráció alapján nem veszélyes: Itt van a legtöbb regisztráló, 20, szemben a 4-5-tel a másik kettőnél, két lengyel is, de a mienk nincs közte</t>
  </si>
  <si>
    <t>24801-88-5</t>
  </si>
  <si>
    <t>246-467-6</t>
  </si>
  <si>
    <t>18282-10-5</t>
  </si>
  <si>
    <t>242-159-0</t>
  </si>
  <si>
    <t>nem veszélyes a regisztráció szerint</t>
  </si>
  <si>
    <t>1314-23-4</t>
  </si>
  <si>
    <t>215-227-2</t>
  </si>
  <si>
    <t>1314-35-8</t>
  </si>
  <si>
    <t>215-231-4</t>
  </si>
  <si>
    <t>wolfram-trioxid</t>
  </si>
  <si>
    <t>110-96-3</t>
  </si>
  <si>
    <t>203-819-3</t>
  </si>
  <si>
    <t>nagyon sokféle CAS számon ismert. Akkor nem veszélyes, ha amorf</t>
  </si>
  <si>
    <t>203-868-0</t>
  </si>
  <si>
    <t>3</t>
  </si>
  <si>
    <t>64742-95-6</t>
  </si>
  <si>
    <t>61789-52-4</t>
  </si>
  <si>
    <t>263-065-6</t>
  </si>
  <si>
    <t>regisztrációban Chronic 3, de a gyártónál Chronic 1, ezért ezt vette be</t>
  </si>
  <si>
    <t>245-018-1</t>
  </si>
  <si>
    <t>918-668-5</t>
  </si>
  <si>
    <t>Védőkesztyű/védőruha/szemvédő/arcvédő használata kötelező.</t>
  </si>
  <si>
    <t>A szelepeket és szerelvényeket zsírtól és olajtól mentesen kell tartani.</t>
  </si>
  <si>
    <t>[Nem megfelelő szellőzés esetén] légzésvédelem kötelező.</t>
  </si>
  <si>
    <t>Azonnal forduljon TOXIKOLÓGIAI KÖZPONT­HOZ/orvoshoz/....</t>
  </si>
  <si>
    <t>LENYELÉS ESETÉN: Azonnal forduljon TOXIKOLÓGIAI KÖZPONT­ HOZ/orvoshoz/....</t>
  </si>
  <si>
    <t>HA BŐRRE (vagy hajra) KERÜL: Az összes szennyezett ruhadarabot azonnal le kell vetni. A bőrt le kell öblíteni vízzel/zuhanyozás.</t>
  </si>
  <si>
    <t>9014-01-1</t>
  </si>
  <si>
    <t>203-632-7</t>
  </si>
  <si>
    <t>harmonizált, a reg. A Chronic 2-t adja hozzá</t>
  </si>
  <si>
    <t>cresol</t>
  </si>
  <si>
    <t>215-293-2</t>
  </si>
  <si>
    <t>o-cresol</t>
  </si>
  <si>
    <t>95-48-7</t>
  </si>
  <si>
    <t>202-423-8</t>
  </si>
  <si>
    <t>harminozált, a reg. Hozzáadja a Chronic 3-at</t>
  </si>
  <si>
    <t>p-cresol</t>
  </si>
  <si>
    <t>106-44-5</t>
  </si>
  <si>
    <t>203-398-6</t>
  </si>
  <si>
    <t>harmonizálthoz a reg. Hozzáadja a Chronic 3-at</t>
  </si>
  <si>
    <t>m-cresol</t>
  </si>
  <si>
    <t>108-39-4</t>
  </si>
  <si>
    <t>203-577-9</t>
  </si>
  <si>
    <t>2-ethylphenol</t>
  </si>
  <si>
    <t>90-00-6</t>
  </si>
  <si>
    <t>xylenol</t>
  </si>
  <si>
    <t>1300-71-6</t>
  </si>
  <si>
    <t>215-089-3</t>
  </si>
  <si>
    <t>hamonizált</t>
  </si>
  <si>
    <t>3,5-xylenol</t>
  </si>
  <si>
    <t>108-68-9</t>
  </si>
  <si>
    <t>203-606-5</t>
  </si>
  <si>
    <t>2,5-xylenol</t>
  </si>
  <si>
    <t>95-87-4</t>
  </si>
  <si>
    <t>202-461-5</t>
  </si>
  <si>
    <t>harmonizált</t>
  </si>
  <si>
    <t>2,4-xylenol</t>
  </si>
  <si>
    <t>105-67-9</t>
  </si>
  <si>
    <t>203-321-6</t>
  </si>
  <si>
    <t>harmonizál a reg. Hozzáadja az érzékenyítést</t>
  </si>
  <si>
    <t>2-isopropylphenol</t>
  </si>
  <si>
    <t>201-852-8</t>
  </si>
  <si>
    <t>88-69-7</t>
  </si>
  <si>
    <t>bejelentők többsége szerint nem veszélyes</t>
  </si>
  <si>
    <t>99-89-8</t>
  </si>
  <si>
    <t>202-798-8</t>
  </si>
  <si>
    <t>618-45-1</t>
  </si>
  <si>
    <t>210-551-0</t>
  </si>
  <si>
    <t>bejelentés, nem túl határozott</t>
  </si>
  <si>
    <t>201-658-4</t>
  </si>
  <si>
    <t>bejelentések zöme</t>
  </si>
  <si>
    <t>3-ethylphenol</t>
  </si>
  <si>
    <t>620-17-7</t>
  </si>
  <si>
    <t>210-627-3</t>
  </si>
  <si>
    <t>a bejelentések átlaga</t>
  </si>
  <si>
    <t>4-ethylphenol</t>
  </si>
  <si>
    <t>123-07-9</t>
  </si>
  <si>
    <t>204-598-6</t>
  </si>
  <si>
    <t>carvacrol</t>
  </si>
  <si>
    <t>499-75-2</t>
  </si>
  <si>
    <t>207-889-6</t>
  </si>
  <si>
    <t>2,6-diethylphenol</t>
  </si>
  <si>
    <t>1006-59-3</t>
  </si>
  <si>
    <t>213-744-8</t>
  </si>
  <si>
    <t>egy bejelentésé, szerinte nem veszélyes</t>
  </si>
  <si>
    <t>origanum heracleuricum ext.</t>
  </si>
  <si>
    <t>91721-63-0</t>
  </si>
  <si>
    <t>294-363-4</t>
  </si>
  <si>
    <t>2 bejelentő</t>
  </si>
  <si>
    <t>236-675-5</t>
  </si>
  <si>
    <t xml:space="preserve">  </t>
  </si>
  <si>
    <t>919-446-0</t>
  </si>
  <si>
    <t>Flam. Liquid 3</t>
  </si>
  <si>
    <t>regisztrációban igen sokféle osztályozás a benzol, toluol és hexántartalom függvényében +Lp.</t>
  </si>
  <si>
    <t>regisztráció, a rákkeltő elmarad a CLP00-ból. A Mol-ost adom meg, ahol a STOT RE 1 és a Chronic 2 is hiányzik</t>
  </si>
  <si>
    <t>64742-54-7</t>
  </si>
  <si>
    <t>265-157-1</t>
  </si>
  <si>
    <t>szemben a CLP-vel nem veszélyes, ha az extrakt 3% alatt van és a viszkozitás 20.5 felett</t>
  </si>
  <si>
    <t>72623-87-1</t>
  </si>
  <si>
    <t>Lubricating oils (petroleum), C20-50, hydrotreated neutral oil-based</t>
  </si>
  <si>
    <t>276-738-4</t>
  </si>
  <si>
    <t>CLP00 helyett nem rákkeltő, mert nincs benne DMSO extrakt elég</t>
  </si>
  <si>
    <t>64742-43-4</t>
  </si>
  <si>
    <t>265-145-6</t>
  </si>
  <si>
    <t>64742-42-3</t>
  </si>
  <si>
    <t>265-144-0</t>
  </si>
  <si>
    <t>92045-12-0</t>
  </si>
  <si>
    <t>92045-77-7</t>
  </si>
  <si>
    <t>295-459-9</t>
  </si>
  <si>
    <t>64742-60-5</t>
  </si>
  <si>
    <t>265-163-4</t>
  </si>
  <si>
    <t>regisztrációt</t>
  </si>
  <si>
    <t>918-481-9</t>
  </si>
  <si>
    <t>104-54-1</t>
  </si>
  <si>
    <t>CLP000</t>
  </si>
  <si>
    <t>2-hexyldecan-1-ol, ethoxylated</t>
  </si>
  <si>
    <t>231-639-5</t>
  </si>
  <si>
    <t>231-820-9</t>
  </si>
  <si>
    <t>231-892-1</t>
  </si>
  <si>
    <t>233-118-8</t>
  </si>
  <si>
    <t>215-647-6</t>
  </si>
  <si>
    <t>Residual oils (petroleum), solvent deasphalted</t>
  </si>
  <si>
    <t>265-096-0</t>
  </si>
  <si>
    <t>regisztráció, de nagyon függ a DMSO tartalomtól és a viszkozitástól</t>
  </si>
  <si>
    <t>regisztráció, de nagyon függ az összetételtől</t>
  </si>
  <si>
    <t>(±)-3,7-dimetil-okt-6-en-1-ol</t>
  </si>
  <si>
    <r>
      <t>200-338-0</t>
    </r>
    <r>
      <rPr>
        <sz val="11"/>
        <color rgb="FF000000"/>
        <rFont val="Times New Roman"/>
        <family val="1"/>
        <charset val="238"/>
      </rPr>
      <t xml:space="preserve"> </t>
    </r>
  </si>
  <si>
    <t>Index No</t>
  </si>
  <si>
    <t>International Chemical Identification</t>
  </si>
  <si>
    <t>CAS No</t>
  </si>
  <si>
    <t>Classification</t>
  </si>
  <si>
    <t>Labelling</t>
  </si>
  <si>
    <t>Specific Conc. Limits, M-factors</t>
  </si>
  <si>
    <t>Notes</t>
  </si>
  <si>
    <t>ATP inserted/ATP Updated</t>
  </si>
  <si>
    <t>Hazard Statement Code(s)</t>
  </si>
  <si>
    <t>Pictogram, Signal Word Code(s)</t>
  </si>
  <si>
    <t>Hazard statement Code(s)</t>
  </si>
  <si>
    <t>Suppl. Hazard statement Code(s)</t>
  </si>
  <si>
    <t>001-001-00-9</t>
  </si>
  <si>
    <t>hydrogen</t>
  </si>
  <si>
    <t>215-605-7</t>
  </si>
  <si>
    <t>1333-74-0</t>
  </si>
  <si>
    <t xml:space="preserve">Flam. Gas 1
Press. Gas
</t>
  </si>
  <si>
    <t xml:space="preserve">H220
</t>
  </si>
  <si>
    <t>GHS02
GHS04
Dgr</t>
  </si>
  <si>
    <t xml:space="preserve">H220
</t>
  </si>
  <si>
    <t/>
  </si>
  <si>
    <t>U</t>
  </si>
  <si>
    <t>001-002-00-4</t>
  </si>
  <si>
    <t>aluminium lithium hydride</t>
  </si>
  <si>
    <t>240-877-9</t>
  </si>
  <si>
    <t>16853-85-3</t>
  </si>
  <si>
    <t xml:space="preserve">Water-react. 1
Skin Corr. 1A
</t>
  </si>
  <si>
    <t xml:space="preserve">H260
H314
</t>
  </si>
  <si>
    <t>GHS02
GHS05
Dgr</t>
  </si>
  <si>
    <t>CLP00/ATP01</t>
  </si>
  <si>
    <t>001-003-00-X</t>
  </si>
  <si>
    <t>sodium hydride</t>
  </si>
  <si>
    <t>231-587-3</t>
  </si>
  <si>
    <t>7646-69-7</t>
  </si>
  <si>
    <t xml:space="preserve">Water-react. 1
</t>
  </si>
  <si>
    <t xml:space="preserve">H260
</t>
  </si>
  <si>
    <t>GHS02
Dgr</t>
  </si>
  <si>
    <t>001-004-00-5</t>
  </si>
  <si>
    <t>calcium hydride</t>
  </si>
  <si>
    <t>232-189-2</t>
  </si>
  <si>
    <t>7789-78-8</t>
  </si>
  <si>
    <t>003-001-00-4</t>
  </si>
  <si>
    <t>lithium</t>
  </si>
  <si>
    <t>231-102-5</t>
  </si>
  <si>
    <t>7439-93-2</t>
  </si>
  <si>
    <t xml:space="preserve">Water-react. 1
Skin Corr. 1B
</t>
  </si>
  <si>
    <t xml:space="preserve">EUH014
</t>
  </si>
  <si>
    <t>003-002-00-X</t>
  </si>
  <si>
    <t>n-hexyllithium</t>
  </si>
  <si>
    <t>404-950-0</t>
  </si>
  <si>
    <t>21369-64-2</t>
  </si>
  <si>
    <t xml:space="preserve">Pyr. Sol. 1
Water-react. 1
Skin Corr. 1A
</t>
  </si>
  <si>
    <t xml:space="preserve">H250
H260
H314
</t>
  </si>
  <si>
    <t xml:space="preserve">H260
H250
H314
</t>
  </si>
  <si>
    <t>003-003-00-5</t>
  </si>
  <si>
    <t>(2-methylpropyl)lithium; isobutyllithium</t>
  </si>
  <si>
    <t>440-620-2</t>
  </si>
  <si>
    <t>920-36-5</t>
  </si>
  <si>
    <t xml:space="preserve">Pyr. Liq. 1
Water-react. 1
STOT SE 3
Skin Corr. 1A
Aquatic Acute 1
Aquatic Chronic 1
</t>
  </si>
  <si>
    <t xml:space="preserve">H250
H260
H336
H314
H400
H410
</t>
  </si>
  <si>
    <t>GHS02
GHS05
GHS07
GHS09
Dgr</t>
  </si>
  <si>
    <t xml:space="preserve">H260
H250
H314
H336
H410
</t>
  </si>
  <si>
    <t>ATP01</t>
  </si>
  <si>
    <t>004-001-00-7</t>
  </si>
  <si>
    <t>beryllium</t>
  </si>
  <si>
    <t>231-150-7</t>
  </si>
  <si>
    <t xml:space="preserve">Carc. 1B
Acute Tox. 2 *
Acute Tox. 3 *
STOT SE 3
STOT RE 1
Skin Irrit. 2
Eye Irrit. 2
Skin Sens. 1
</t>
  </si>
  <si>
    <t xml:space="preserve">H350i
H330
H301
H335
H372 **
H315
H319
H317
</t>
  </si>
  <si>
    <t>GHS06
GHS08
Dgr</t>
  </si>
  <si>
    <t xml:space="preserve">H350i
H330
H301
H372 **
H319
H335
H315
H317
</t>
  </si>
  <si>
    <t>004-002-00-2</t>
  </si>
  <si>
    <t>beryllium compounds with the exception of aluminium beryllium silicates, and with those specified elsewhere in this Annex</t>
  </si>
  <si>
    <t xml:space="preserve">Carc. 1B
Acute Tox. 2 *
Acute Tox. 3 *
STOT SE 3
STOT RE 1
Skin Irrit. 2
Eye Irrit. 2
Skin Sens. 1
Aquatic Chronic 2
</t>
  </si>
  <si>
    <t xml:space="preserve">H350i
H330
H301
H335
H372 **
H315
H319
H317
H411
</t>
  </si>
  <si>
    <t>GHS06
GHS08
GHS09
Dgr</t>
  </si>
  <si>
    <t xml:space="preserve">H350i
H330
H301
H372 **
H319
H335
H315
H317
H411
</t>
  </si>
  <si>
    <t>A</t>
  </si>
  <si>
    <t>004-003-00-8</t>
  </si>
  <si>
    <t>beryllium oxide</t>
  </si>
  <si>
    <t>215-133-1</t>
  </si>
  <si>
    <t>1304-56-9</t>
  </si>
  <si>
    <t>005-001-00-X</t>
  </si>
  <si>
    <t>boron trifluoride</t>
  </si>
  <si>
    <t>231-569-5</t>
  </si>
  <si>
    <t>7637-07-2</t>
  </si>
  <si>
    <t xml:space="preserve">Press. Gas
Acute Tox. 2 *
Skin Corr. 1A
</t>
  </si>
  <si>
    <t xml:space="preserve">
H330
H314
</t>
  </si>
  <si>
    <t>GHS04
GHS06
GHS05
Dgr</t>
  </si>
  <si>
    <t xml:space="preserve">H330
H314
</t>
  </si>
  <si>
    <t>005-002-00-5</t>
  </si>
  <si>
    <t>boron trichloride</t>
  </si>
  <si>
    <t>233-658-4</t>
  </si>
  <si>
    <t>10294-34-5</t>
  </si>
  <si>
    <t xml:space="preserve">Press. Gas
Acute Tox. 2 *
Acute Tox. 2 *
Skin Corr. 1B
</t>
  </si>
  <si>
    <t xml:space="preserve">
H330
H300
H314
</t>
  </si>
  <si>
    <t xml:space="preserve">H330
H300
H314
</t>
  </si>
  <si>
    <t>005-003-00-0</t>
  </si>
  <si>
    <t>boron tribromide</t>
  </si>
  <si>
    <t>233-657-9</t>
  </si>
  <si>
    <t>10294-33-4</t>
  </si>
  <si>
    <t xml:space="preserve">Acute Tox. 2 *
Acute Tox. 2 *
Skin Corr. 1A
</t>
  </si>
  <si>
    <t>GHS06
GHS05
Dgr</t>
  </si>
  <si>
    <t>005-004-00-6</t>
  </si>
  <si>
    <t>trialkylboranes</t>
  </si>
  <si>
    <t xml:space="preserve">Pyr. Sol. 1
Skin Corr. 1B
</t>
  </si>
  <si>
    <t xml:space="preserve">H250
H314
</t>
  </si>
  <si>
    <t>005-004-01-3</t>
  </si>
  <si>
    <t>trialkylboranes, liquid</t>
  </si>
  <si>
    <t xml:space="preserve">Pyr. Liq. 1
Skin Corr. 1B
</t>
  </si>
  <si>
    <t>005-005-00-1</t>
  </si>
  <si>
    <t>trimethyl borate</t>
  </si>
  <si>
    <t>204-468-9</t>
  </si>
  <si>
    <t>121-43-7</t>
  </si>
  <si>
    <t xml:space="preserve">Flam. Liq. 3
Acute Tox. 4 *
</t>
  </si>
  <si>
    <t xml:space="preserve">H226
H312
</t>
  </si>
  <si>
    <t>GHS02
GHS07
Wng</t>
  </si>
  <si>
    <t>005-006-00-7</t>
  </si>
  <si>
    <t>dibutyltin hydrogen borate</t>
  </si>
  <si>
    <t xml:space="preserve">Muta. 2
Repr. 1B
Acute Tox. 4 *
Acute Tox. 4 *
STOT RE 1
Eye Dam. 1
Skin Sens. 1
Aquatic Acute 1
Aquatic Chronic 1
</t>
  </si>
  <si>
    <t xml:space="preserve">H341
H360FD
H312
H302
H372 **
H318
H317
H400
H410
</t>
  </si>
  <si>
    <t>GHS05
GHS08
GHS07
GHS09
Dgr</t>
  </si>
  <si>
    <t xml:space="preserve">H302
H312
H318
H317
H341
H360FD
H372 **
H410
</t>
  </si>
  <si>
    <t>CLP00/ATP01corr</t>
  </si>
  <si>
    <t>005-007-00-2</t>
  </si>
  <si>
    <t xml:space="preserve">Repr. 1B
</t>
  </si>
  <si>
    <t xml:space="preserve">H360FD
</t>
  </si>
  <si>
    <t>GHS08
Dgr</t>
  </si>
  <si>
    <t xml:space="preserve">H360FD
</t>
  </si>
  <si>
    <t>ATP01/ATP01corr</t>
  </si>
  <si>
    <t>005-008-00-8</t>
  </si>
  <si>
    <t>diboron trioxide; boric oxide</t>
  </si>
  <si>
    <t xml:space="preserve">Repr. 1B; H360FD: C ≥ 3,1 %
</t>
  </si>
  <si>
    <t>005-009-00-3</t>
  </si>
  <si>
    <t>tetrabutylammonium butyltriphenylborate</t>
  </si>
  <si>
    <t>418-080-4</t>
  </si>
  <si>
    <t>120307-06-4</t>
  </si>
  <si>
    <t xml:space="preserve">Skin Sens. 1
Aquatic Acute 1
Aquatic Chronic 1
</t>
  </si>
  <si>
    <t xml:space="preserve">H317
H400
H410
</t>
  </si>
  <si>
    <t>GHS07
GHS09
Wng</t>
  </si>
  <si>
    <t xml:space="preserve">H317
H410
</t>
  </si>
  <si>
    <t>005-010-00-9</t>
  </si>
  <si>
    <t>N,N-dimethylanilinium tetrakis(pentafluorophenyl)borate</t>
  </si>
  <si>
    <t>422-050-6</t>
  </si>
  <si>
    <t>118612-00-3</t>
  </si>
  <si>
    <t xml:space="preserve">Carc. 2
Acute Tox. 4 *
Skin Irrit. 2
Eye Dam. 1
</t>
  </si>
  <si>
    <t xml:space="preserve">H351
H302
H315
H318
</t>
  </si>
  <si>
    <t>GHS08
GHS05
GHS07
Dgr</t>
  </si>
  <si>
    <t>005-011-00-4</t>
  </si>
  <si>
    <t xml:space="preserve">Repr. 1B; H360FD: C ≥ 4,5 %
</t>
  </si>
  <si>
    <t>005-011-01-1</t>
  </si>
  <si>
    <t>disodium tetraborate decahydrate; borax decahydrate</t>
  </si>
  <si>
    <t xml:space="preserve">Repr. 1B; H360FD: C ≥ 8,5 %
</t>
  </si>
  <si>
    <t>005-011-02-9</t>
  </si>
  <si>
    <t>disodium tetraborate pentahydrate; borax pentahydrate</t>
  </si>
  <si>
    <t xml:space="preserve">Repr. 1B; H360FD: C ≥ 6,5 %
</t>
  </si>
  <si>
    <t>005-012-00-X</t>
  </si>
  <si>
    <t>diethyl{}{4-[1,5,5-tris(4-diethylaminophenyl)penta-2,4-dienylidene]cyclohexa-2,5-dienylidene}}ammonium butyltriphenylborate</t>
  </si>
  <si>
    <t>418-070-1</t>
  </si>
  <si>
    <t>141714-54-7</t>
  </si>
  <si>
    <t>005-013-00-5</t>
  </si>
  <si>
    <t>diethylmethoxyborane</t>
  </si>
  <si>
    <t>425-380-9</t>
  </si>
  <si>
    <t>7397-46-8</t>
  </si>
  <si>
    <t xml:space="preserve">Pyr. Liq. 1
Acute Tox. 4 *
Acute Tox. 4 *
Acute Tox. 4 *
STOT RE 2 *
Skin Corr. 1B
Skin Sens. 1
Aquatic Chronic 4
</t>
  </si>
  <si>
    <t xml:space="preserve">H250
H332
H312
H302
H373 **
H314
H317
H413
</t>
  </si>
  <si>
    <t>GHS02
GHS05
GHS08
GHS07
Dgr</t>
  </si>
  <si>
    <t>005-014-00-0</t>
  </si>
  <si>
    <t>4-formylphenylboronic acid</t>
  </si>
  <si>
    <t>438-670-5</t>
  </si>
  <si>
    <t>87199-17-5</t>
  </si>
  <si>
    <t xml:space="preserve">Skin Sens. 1
</t>
  </si>
  <si>
    <t xml:space="preserve">H317
</t>
  </si>
  <si>
    <t>GHS07
Wng</t>
  </si>
  <si>
    <t>005-015-00-6</t>
  </si>
  <si>
    <t>1-chloromethyl-4-fluoro-1,4-diazoniabicyclo[2.2.2]octane bis(tetrafluoroborate)</t>
  </si>
  <si>
    <t>414-380-4</t>
  </si>
  <si>
    <t>140681-55-6</t>
  </si>
  <si>
    <t xml:space="preserve">Acute Tox. 4 *
Eye Dam. 1
Skin Sens. 1
Aquatic Chronic 3
</t>
  </si>
  <si>
    <t xml:space="preserve">H302
H318
H317
H412
</t>
  </si>
  <si>
    <t>GHS05
GHS07
Dgr</t>
  </si>
  <si>
    <t>005-016-00-1</t>
  </si>
  <si>
    <t>tetrabutylammonium butyl tris-(4-tert-butylphenyl)borate</t>
  </si>
  <si>
    <t>431-370-5</t>
  </si>
  <si>
    <t xml:space="preserve">Aquatic Chronic 4
</t>
  </si>
  <si>
    <t xml:space="preserve">H413
</t>
  </si>
  <si>
    <t xml:space="preserve">-
</t>
  </si>
  <si>
    <t>005-017-00-7</t>
  </si>
  <si>
    <t xml:space="preserve">Ox. Sol. 2
Repr. 1B
Acute Tox. 4 *
STOT SE 3
Eye Dam. 1
</t>
  </si>
  <si>
    <t xml:space="preserve">H272
H360Df
H302
H335
H318
</t>
  </si>
  <si>
    <t>GHS03
GHS05
GHS08
GHS07
Dgr</t>
  </si>
  <si>
    <t xml:space="preserve">H272
H302
H318
H360Df
H335
</t>
  </si>
  <si>
    <t>005-017-01-4</t>
  </si>
  <si>
    <t xml:space="preserve">Ox. Sol. 2
Repr. 1B
Acute Tox. 3 *
Acute Tox. 4 *
STOT SE 3
Eye Dam. 1
</t>
  </si>
  <si>
    <t xml:space="preserve">H272
H360Df
H331
H302
H335
H318
</t>
  </si>
  <si>
    <t>GHS03
GHS06
GHS05
GHS08
Dgr</t>
  </si>
  <si>
    <t xml:space="preserve">H272
H302
H331
H318
H360Df
H335
</t>
  </si>
  <si>
    <t>005-018-00-2</t>
  </si>
  <si>
    <t xml:space="preserve">Repr. 1B
STOT SE 3
Eye Dam. 1
</t>
  </si>
  <si>
    <t xml:space="preserve">H360Df
H335
H318
</t>
  </si>
  <si>
    <t>GHS05
GHS08
GHS07
Dgr</t>
  </si>
  <si>
    <t xml:space="preserve">H318
H360Df
H335
</t>
  </si>
  <si>
    <t>005-018-01-X</t>
  </si>
  <si>
    <t xml:space="preserve">Repr. 1B
Acute Tox. 4 *
STOT SE 3
Eye Dam. 1
</t>
  </si>
  <si>
    <t xml:space="preserve">H360Df
H332
H335
H318
</t>
  </si>
  <si>
    <t xml:space="preserve">H360Df
H332
H335
H318
</t>
  </si>
  <si>
    <t xml:space="preserve">Repr. 1B; H360 Df: C ≥ 14 %
Repr. 1B; H360D: 10 % ≤ C &lt; 14 %
Eye Dam. 1; H318: C ≥ 36 %
Eye Irrit. 2; H319: 22 % ≤ C &lt; 36 %
</t>
  </si>
  <si>
    <t>005-019-00-8</t>
  </si>
  <si>
    <t xml:space="preserve">Ox. Sol. 3
Repr. 1B
Acute Tox. 4 *
STOT SE 3
Eye Dam. 1
</t>
  </si>
  <si>
    <t>005-019-01-5</t>
  </si>
  <si>
    <t xml:space="preserve">Ox. Sol. 3
Repr. 1B
Acute Tox. 3 *
Acute Tox. 4 *
STOT SE 3
Eye Dam. 1
</t>
  </si>
  <si>
    <t>006-001-00-2</t>
  </si>
  <si>
    <t>carbon monoxide</t>
  </si>
  <si>
    <t>211-128-3</t>
  </si>
  <si>
    <t xml:space="preserve">Flam. Gas 1
Press. Gas
Repr. 1A
Acute Tox. 3 *
STOT RE 1
</t>
  </si>
  <si>
    <t xml:space="preserve">H220
H360D ***
H331
H372 **
</t>
  </si>
  <si>
    <t>GHS02
GHS04
GHS06
GHS08
Dgr</t>
  </si>
  <si>
    <t xml:space="preserve">H220
H360D ***
H331
H372 **
</t>
  </si>
  <si>
    <t>006-002-00-8</t>
  </si>
  <si>
    <t>phosgene; carbonyl chloride</t>
  </si>
  <si>
    <t>200-870-3</t>
  </si>
  <si>
    <t xml:space="preserve">Press. Gas
Acute Tox. 2 *
Skin Corr. 1B
</t>
  </si>
  <si>
    <t xml:space="preserve">H330
H314
</t>
  </si>
  <si>
    <t>006-003-00-3</t>
  </si>
  <si>
    <t>carbon disulphide</t>
  </si>
  <si>
    <t>200-843-6</t>
  </si>
  <si>
    <t xml:space="preserve">Flam. Liq. 2
Repr. 2
STOT RE 1
Skin Irrit. 2
Eye Irrit. 2
</t>
  </si>
  <si>
    <t xml:space="preserve">H225
H361fd
H372 **
H315
H319
</t>
  </si>
  <si>
    <t>GHS02
GHS08
GHS07
Dgr</t>
  </si>
  <si>
    <t xml:space="preserve">H225
H361fd
H372 **
H319
H315
</t>
  </si>
  <si>
    <t xml:space="preserve">Repr. 2; H361fd: C ≥ 1 %
STOT RE 1; H372: C ≥ 1 %
STOT RE 2; H373: 0,2 % ≤C &lt; 1 %
</t>
  </si>
  <si>
    <t>006-004-00-9</t>
  </si>
  <si>
    <t>calcium carbide</t>
  </si>
  <si>
    <t>200-848-3</t>
  </si>
  <si>
    <t>75-20-7</t>
  </si>
  <si>
    <t>T</t>
  </si>
  <si>
    <t>006-005-00-4</t>
  </si>
  <si>
    <t>thiram (ISO); tetramethylthiuram disulphide</t>
  </si>
  <si>
    <t xml:space="preserve">Acute Tox. 4 *
Acute Tox. 4 *
STOT RE 2 *
Skin Irrit. 2
Eye Irrit. 2
Skin Sens. 1
Aquatic Acute 1
Aquatic Chronic 1
</t>
  </si>
  <si>
    <t xml:space="preserve">H332
H302
H373 **
H315
H319
H317
H400
H410
</t>
  </si>
  <si>
    <t>GHS08
GHS07
GHS09
Wng</t>
  </si>
  <si>
    <t xml:space="preserve">H332
H302
H373 **
H319
H315
H317
H410
</t>
  </si>
  <si>
    <t xml:space="preserve">M=10
</t>
  </si>
  <si>
    <t>006-006-00-X</t>
  </si>
  <si>
    <t>hydrogen cyanide; hydrocyanic acid</t>
  </si>
  <si>
    <t>200-821-6</t>
  </si>
  <si>
    <t xml:space="preserve">Flam. Liq. 1
Acute Tox. 2 *
Aquatic Acute 1
Aquatic Chronic 1
</t>
  </si>
  <si>
    <t xml:space="preserve">H224
H330
H400
H410
</t>
  </si>
  <si>
    <t>GHS02
GHS06
GHS09
Dgr</t>
  </si>
  <si>
    <t xml:space="preserve">H224
H330
H410
</t>
  </si>
  <si>
    <t>006-006-01-7</t>
  </si>
  <si>
    <t>hydrogen cyanide ...%; hydrocyanic acid ...%</t>
  </si>
  <si>
    <t xml:space="preserve">Acute Tox. 1
Acute Tox. 2 *
Acute Tox. 2 *
Aquatic Acute 1
Aquatic Chronic 1
</t>
  </si>
  <si>
    <t xml:space="preserve">H310
H330
H300
H400
H410
</t>
  </si>
  <si>
    <t>GHS06
GHS09
Dgr</t>
  </si>
  <si>
    <t xml:space="preserve">H330
H310
H300
H410
</t>
  </si>
  <si>
    <t>B</t>
  </si>
  <si>
    <t>006-007-00-5</t>
  </si>
  <si>
    <t>salts of hydrogen cyanide with the exception of complex cyanides such as ferrocyanides, ferricyanides and mercuric oxycyanide and those specified elsewhere in this Annex</t>
  </si>
  <si>
    <t xml:space="preserve">EUH032
</t>
  </si>
  <si>
    <t>006-008-00-0</t>
  </si>
  <si>
    <t>antu (ISO); 1-(1-naphthyl)-2-thiourea</t>
  </si>
  <si>
    <t>201-706-3</t>
  </si>
  <si>
    <t>86-88-4</t>
  </si>
  <si>
    <t xml:space="preserve">Carc. 2
Acute Tox. 2 *
</t>
  </si>
  <si>
    <t xml:space="preserve">H351
H300
</t>
  </si>
  <si>
    <t xml:space="preserve">H300
H351
</t>
  </si>
  <si>
    <t>006-009-00-6</t>
  </si>
  <si>
    <t>1-isopropyl-3-methylpyrazol-5-yl dimethylcarbamate; Isolan</t>
  </si>
  <si>
    <t>204-318-2</t>
  </si>
  <si>
    <t>119-38-0</t>
  </si>
  <si>
    <t xml:space="preserve">Acute Tox. 1
Acute Tox. 2 *
</t>
  </si>
  <si>
    <t xml:space="preserve">H310
H300
</t>
  </si>
  <si>
    <t>GHS06
Dgr</t>
  </si>
  <si>
    <t>006-010-00-1</t>
  </si>
  <si>
    <t>5,5-dimethyl-3-oxocyclohex-1-enyl dimethylcarbamate 5,5-dimethyldihydroresorcinol dimethylcarbamate; Dimetan</t>
  </si>
  <si>
    <t>204-525-8</t>
  </si>
  <si>
    <t>122-15-6</t>
  </si>
  <si>
    <t xml:space="preserve">Acute Tox. 3 *
</t>
  </si>
  <si>
    <t xml:space="preserve">H301
</t>
  </si>
  <si>
    <t>006-011-00-7</t>
  </si>
  <si>
    <t>carbaryl (ISO); 1-naphthyl methylcarbamate</t>
  </si>
  <si>
    <t xml:space="preserve">Carc. 2
Acute Tox. 4 *
Acute Tox. 4 *
Aquatic Acute 1
</t>
  </si>
  <si>
    <t xml:space="preserve">H351
H332
H302
H400
</t>
  </si>
  <si>
    <t xml:space="preserve">M=100
</t>
  </si>
  <si>
    <t>006-012-00-2</t>
  </si>
  <si>
    <t xml:space="preserve">Acute Tox. 2 *
Acute Tox. 4 *
STOT SE 3
STOT RE 2 *
Eye Dam. 1
Skin Sens. 1
Aquatic Acute 1
Aquatic Chronic 1
</t>
  </si>
  <si>
    <t xml:space="preserve">H330
H302
H335
H373 **
H318
H317
H400
H410
</t>
  </si>
  <si>
    <t>GHS06
GHS08
GHS05
GHS09
Dgr</t>
  </si>
  <si>
    <t xml:space="preserve">H330
H302
H373 **
H335
H318
H317
H410
</t>
  </si>
  <si>
    <t>006-013-00-8</t>
  </si>
  <si>
    <t>metam-sodium (ISO); sodium methyldithiocarbamate</t>
  </si>
  <si>
    <t>205-293-0</t>
  </si>
  <si>
    <t>137-42-8</t>
  </si>
  <si>
    <t xml:space="preserve">Acute Tox. 4 *
Skin Corr. 1B
Skin Sens. 1
Aquatic Acute 1
Aquatic Chronic 1
</t>
  </si>
  <si>
    <t xml:space="preserve">H302
H314
H317
H400
H410
</t>
  </si>
  <si>
    <t>GHS05
GHS07
GHS09
Dgr</t>
  </si>
  <si>
    <t xml:space="preserve">H302
H314
H317
H410
</t>
  </si>
  <si>
    <t xml:space="preserve">EUH031
</t>
  </si>
  <si>
    <t>006-014-00-3</t>
  </si>
  <si>
    <t>nabam (ISO); disodium ethylenebis(N,N'-dithiocarbamate)</t>
  </si>
  <si>
    <t>205-547-0</t>
  </si>
  <si>
    <t>142-59-6</t>
  </si>
  <si>
    <t xml:space="preserve">Acute Tox. 4 *
STOT SE 3
Skin Sens. 1
Aquatic Acute 1
Aquatic Chronic 1
</t>
  </si>
  <si>
    <t xml:space="preserve">H302
H335
H317
H400
H410
</t>
  </si>
  <si>
    <t xml:space="preserve">H302
H335
H317
H410
</t>
  </si>
  <si>
    <t>006-015-00-9</t>
  </si>
  <si>
    <t>diuron (ISO); 3-(3,4-dichlorophenyl)-1,1-dimethylurea</t>
  </si>
  <si>
    <t>206-354-4</t>
  </si>
  <si>
    <t>330-54-1</t>
  </si>
  <si>
    <t xml:space="preserve">Carc. 2
Acute Tox. 4 *
STOT RE 2 *
Aquatic Acute 1
Aquatic Chronic 1
</t>
  </si>
  <si>
    <t xml:space="preserve">H351
H302
H373 **
H400
H410
</t>
  </si>
  <si>
    <t xml:space="preserve">H302
H351
H373 **
H410
</t>
  </si>
  <si>
    <t>006-016-00-4</t>
  </si>
  <si>
    <t>propoxur (ISO); 2-isopropyloxyphenyl N-methylcarbamate; 2-isopropoxyphenyl methylcarbamate</t>
  </si>
  <si>
    <t>204-043-8</t>
  </si>
  <si>
    <t>114-26-1</t>
  </si>
  <si>
    <t xml:space="preserve">Acute Tox. 3 *
Aquatic Acute 1
Aquatic Chronic 1
</t>
  </si>
  <si>
    <t xml:space="preserve">H301
H400
H410
</t>
  </si>
  <si>
    <t xml:space="preserve">H301
H410
</t>
  </si>
  <si>
    <t>006-017-00-X</t>
  </si>
  <si>
    <t>aldicarb (ISO); 2-methyl-2-(methylthio)propanal-O-(N-methylcarbamoyl)oxime</t>
  </si>
  <si>
    <t xml:space="preserve">Acute Tox. 2 *
Acute Tox. 2 *
Acute Tox. 3 *
Aquatic Acute 1
Aquatic Chronic 1
</t>
  </si>
  <si>
    <t xml:space="preserve">H330
H300
H311
H400
H410
</t>
  </si>
  <si>
    <t xml:space="preserve">H330
H300
H311
H410
</t>
  </si>
  <si>
    <t>006-018-00-5</t>
  </si>
  <si>
    <t>aminocarb (ISO); 4-dimethylamino-3-tolyl methylcarbamate</t>
  </si>
  <si>
    <t>217-990-7</t>
  </si>
  <si>
    <t>2032-59-9</t>
  </si>
  <si>
    <t xml:space="preserve">Acute Tox. 3 *
Acute Tox. 3 *
Aquatic Acute 1
Aquatic Chronic 1
</t>
  </si>
  <si>
    <t xml:space="preserve">H311
H301
H400
H410
</t>
  </si>
  <si>
    <t xml:space="preserve">H311
H301
H410
</t>
  </si>
  <si>
    <t>006-019-00-0</t>
  </si>
  <si>
    <t>di-allate (ISO); S-(2,3-dichloroallyl)-N,N-diisopropylthiocarbamate</t>
  </si>
  <si>
    <t>218-961-1</t>
  </si>
  <si>
    <t>2303-16-4</t>
  </si>
  <si>
    <t xml:space="preserve">Carc. 2
Acute Tox. 4 *
Aquatic Acute 1
Aquatic Chronic 1
</t>
  </si>
  <si>
    <t xml:space="preserve">H351
H302
H400
H410
</t>
  </si>
  <si>
    <t xml:space="preserve">H351
H302
H410
</t>
  </si>
  <si>
    <t>006-020-00-6</t>
  </si>
  <si>
    <t>barban (ISO); 4-chlorbut-2-ynyl N-(3-chlorophenyl)carbamate</t>
  </si>
  <si>
    <t>202-930-4</t>
  </si>
  <si>
    <t>101-27-9</t>
  </si>
  <si>
    <t xml:space="preserve">Acute Tox. 4 *
Skin Sens. 1
Aquatic Acute 1
Aquatic Chronic 1
</t>
  </si>
  <si>
    <t xml:space="preserve">H302
H317
H400
H410
</t>
  </si>
  <si>
    <t xml:space="preserve">H302
H317
H410
</t>
  </si>
  <si>
    <t>006-021-00-1</t>
  </si>
  <si>
    <t>linuron (ISO); 3-(3,4-dichlorophenyl)-1-methoxy-1-methylurea</t>
  </si>
  <si>
    <t>206-356-5</t>
  </si>
  <si>
    <t>330-55-2</t>
  </si>
  <si>
    <t xml:space="preserve">Carc. 2
Repr. 1B
Acute Tox. 4 *
STOT RE 2 *
Aquatic Acute 1
Aquatic Chronic 1
</t>
  </si>
  <si>
    <t xml:space="preserve">H351
H360Df
H302
H373 **
H400
H410
</t>
  </si>
  <si>
    <t>GHS08
GHS07
GHS09
Dgr</t>
  </si>
  <si>
    <t xml:space="preserve">H360Df
H351
H302
H373 **
H410
</t>
  </si>
  <si>
    <t>006-022-00-7</t>
  </si>
  <si>
    <t>decarbofuran (ISO); 2,3-dihydro-2-methylbenzofuran-7-yl methylcarbamate</t>
  </si>
  <si>
    <t>1563-67-3</t>
  </si>
  <si>
    <t xml:space="preserve">Acute Tox. 3 *
Acute Tox. 3 *
Acute Tox. 3 *
</t>
  </si>
  <si>
    <t xml:space="preserve">H331
H311
H301
</t>
  </si>
  <si>
    <t>006-023-00-2</t>
  </si>
  <si>
    <t>mercaptodimethur (ISO); methiocarb (ISO); 3,5-dimethyl-4-methylthiophenyl N-methylcarbamate</t>
  </si>
  <si>
    <t>217-991-2</t>
  </si>
  <si>
    <t>2032-65-7</t>
  </si>
  <si>
    <t>006-024-00-8</t>
  </si>
  <si>
    <t>proxan-sodium (ISO); sodium O-isopropyldithiocarbonate</t>
  </si>
  <si>
    <t>205-443-5</t>
  </si>
  <si>
    <t>140-93-2</t>
  </si>
  <si>
    <t xml:space="preserve">Acute Tox. 4 *
Skin Irrit. 2
Aquatic Chronic 2
</t>
  </si>
  <si>
    <t xml:space="preserve">H302
H315
H411
</t>
  </si>
  <si>
    <t>006-025-00-3</t>
  </si>
  <si>
    <t xml:space="preserve">Acute Tox. 4 *
Acute Tox. 4 *
Aquatic Acute 1
Aquatic Chronic 1
</t>
  </si>
  <si>
    <t xml:space="preserve">H332
H302
H400
H410
</t>
  </si>
  <si>
    <t xml:space="preserve">H332
H302
H410
</t>
  </si>
  <si>
    <t>C</t>
  </si>
  <si>
    <t>006-026-00-9</t>
  </si>
  <si>
    <t>carbofuran (ISO); 2,3-dihydro-2,2-dimethylbenzofuran-7-yl N-methylcarbamate</t>
  </si>
  <si>
    <t xml:space="preserve">Acute Tox. 2 *
Acute Tox. 2 *
Aquatic Acute 1
Aquatic Chronic 1
</t>
  </si>
  <si>
    <t xml:space="preserve">H330
H300
H400
H410
</t>
  </si>
  <si>
    <t xml:space="preserve">H330
H300
H410
</t>
  </si>
  <si>
    <t>006-028-00-X</t>
  </si>
  <si>
    <t>dinobuton (ISO); 2-(1-methylpropyl)-4,6-dinitrophenyl isopropyl carbonate</t>
  </si>
  <si>
    <t>006-029-00-5</t>
  </si>
  <si>
    <t>dioxacarb (ISO); 2-(1,3-dioxolan-2-yl)phenyl N-methylcarbamate</t>
  </si>
  <si>
    <t>230-253-4</t>
  </si>
  <si>
    <t>6988-21-2</t>
  </si>
  <si>
    <t xml:space="preserve">Acute Tox. 3 *
Aquatic Chronic 2
</t>
  </si>
  <si>
    <t xml:space="preserve">H301
H411
</t>
  </si>
  <si>
    <t>006-030-00-0</t>
  </si>
  <si>
    <t>EPTC (ISO); S-ethyl dipropylthiocarbamate</t>
  </si>
  <si>
    <t>212-073-8</t>
  </si>
  <si>
    <t>759-94-4</t>
  </si>
  <si>
    <t xml:space="preserve">Acute Tox. 4 *
</t>
  </si>
  <si>
    <t xml:space="preserve">H302
</t>
  </si>
  <si>
    <t>006-031-00-6</t>
  </si>
  <si>
    <t>formetanate (ISO); 3-[(EZ)-dimethylaminomethyleneamino]phenyl methylcarbamate</t>
  </si>
  <si>
    <t>244-879-0</t>
  </si>
  <si>
    <t>22259-30-9</t>
  </si>
  <si>
    <t xml:space="preserve">Acute Tox. 2 *
Acute Tox. 2 *
Skin Sens. 1
Aquatic Acute 1
Aquatic Chronic 1
</t>
  </si>
  <si>
    <t xml:space="preserve">H330
H300
H317
H400
H410
</t>
  </si>
  <si>
    <t xml:space="preserve">H330
H300
H317
H410
</t>
  </si>
  <si>
    <t>006-032-00-1</t>
  </si>
  <si>
    <t>monolinuron (ISO); 3-(4-chlorophenyl)-1-methoxy-1-methylurea</t>
  </si>
  <si>
    <t xml:space="preserve">Acute Tox. 4 *
STOT RE 2 *
Aquatic Acute 1
Aquatic Chronic 1
</t>
  </si>
  <si>
    <t xml:space="preserve">H302
H373 **
H400
H410
</t>
  </si>
  <si>
    <t xml:space="preserve">H302
H373 **
H410
</t>
  </si>
  <si>
    <t>006-033-00-7</t>
  </si>
  <si>
    <t>metoxuron (ISO); 3-(3-chloro-4-methoxyphenyl)-1,1-dimethylurea</t>
  </si>
  <si>
    <t xml:space="preserve">Aquatic Acute 1
Aquatic Chronic 1
</t>
  </si>
  <si>
    <t xml:space="preserve">H400
H410
</t>
  </si>
  <si>
    <t>GHS09
Wng</t>
  </si>
  <si>
    <t xml:space="preserve">H410
</t>
  </si>
  <si>
    <t>006-034-00-2</t>
  </si>
  <si>
    <t>pebulate (ISO); N-butyl-N-ethyl-S-propylthiocarbamate</t>
  </si>
  <si>
    <t xml:space="preserve">Acute Tox. 4 *
Aquatic Chronic 2
</t>
  </si>
  <si>
    <t xml:space="preserve">H302
H411
</t>
  </si>
  <si>
    <t>006-035-00-8</t>
  </si>
  <si>
    <t>245-430-1</t>
  </si>
  <si>
    <t>23103-98-2</t>
  </si>
  <si>
    <t>006-036-00-3</t>
  </si>
  <si>
    <t>benzthiazuron (ISO); 1-benzothiazol-2-yl-3-methylurea</t>
  </si>
  <si>
    <t>217-685-9</t>
  </si>
  <si>
    <t>1929-88-0</t>
  </si>
  <si>
    <t>006-037-00-9</t>
  </si>
  <si>
    <t>promecarb (ISO); 3-isopropyl-5-methylphenyl N-methylcarbamate</t>
  </si>
  <si>
    <t>220-113-0</t>
  </si>
  <si>
    <t>2631-37-0</t>
  </si>
  <si>
    <t>006-038-00-4</t>
  </si>
  <si>
    <t>sulfallate (ISO); 2-chloroallyl N,N-dimethyldithiocarbamate</t>
  </si>
  <si>
    <t>202-388-9</t>
  </si>
  <si>
    <t>95-06-7</t>
  </si>
  <si>
    <t xml:space="preserve">Carc. 1B
Acute Tox. 4 *
Aquatic Acute 1
Aquatic Chronic 1
</t>
  </si>
  <si>
    <t xml:space="preserve">H350
H302
H400
H410
</t>
  </si>
  <si>
    <t xml:space="preserve">H350
H302
H410
</t>
  </si>
  <si>
    <t>006-039-00-X</t>
  </si>
  <si>
    <t>tri-allate (ISO); S-2,3,3-trichloroallyl diisopropylthiocarbamate</t>
  </si>
  <si>
    <t>218-962-7</t>
  </si>
  <si>
    <t>2303-17-5</t>
  </si>
  <si>
    <t xml:space="preserve">Acute Tox. 4 *
STOT RE 2 *
Skin Sens. 1
Aquatic Acute 1
Aquatic Chronic 1
</t>
  </si>
  <si>
    <t xml:space="preserve">H302
H373 **
H317
H400
H410
</t>
  </si>
  <si>
    <t xml:space="preserve">H302
H373 **
H317
H410
</t>
  </si>
  <si>
    <t>006-040-00-5</t>
  </si>
  <si>
    <t>3-methylpyrazol-5-yl-dimethylcarbamate; monometilan</t>
  </si>
  <si>
    <t>2532-43-6</t>
  </si>
  <si>
    <t>006-041-00-0</t>
  </si>
  <si>
    <t>dimethylcarbamoyl chloride</t>
  </si>
  <si>
    <t>201-208-6</t>
  </si>
  <si>
    <t>79-44-7</t>
  </si>
  <si>
    <t xml:space="preserve">Carc. 1B
Acute Tox. 3 *
Acute Tox. 4 *
STOT SE 3
Skin Irrit. 2
Eye Irrit. 2
</t>
  </si>
  <si>
    <t xml:space="preserve">H350
H331
H302
H335
H315
H319
</t>
  </si>
  <si>
    <t xml:space="preserve">H350
H331
H302
H319
H335
H315
</t>
  </si>
  <si>
    <t xml:space="preserve">Carc. 1B; H350: C ≥ 0,001 %
</t>
  </si>
  <si>
    <t>006-042-00-6</t>
  </si>
  <si>
    <t>monuron (ISO); 3-(4-chlorophenyl)-1,1-dimethylurea</t>
  </si>
  <si>
    <t>006-043-00-1</t>
  </si>
  <si>
    <t>3-(4-chlorophenyl)-1,1-dimethyluronium trichloroacetate; monuron-TCA</t>
  </si>
  <si>
    <t>140-41-0</t>
  </si>
  <si>
    <t xml:space="preserve">Carc. 2
Skin Irrit. 2
Eye Irrit. 2
Aquatic Acute 1
Aquatic Chronic 1
</t>
  </si>
  <si>
    <t xml:space="preserve">H351
H315
H319
H400
H410
</t>
  </si>
  <si>
    <t xml:space="preserve">H351
H319
H315
H410
</t>
  </si>
  <si>
    <t>006-044-00-7</t>
  </si>
  <si>
    <t>251-835-4</t>
  </si>
  <si>
    <t>34123-59-6</t>
  </si>
  <si>
    <t xml:space="preserve">Carc. 2
Aquatic Acute 1
Aquatic Chronic 1
</t>
  </si>
  <si>
    <t xml:space="preserve">H351
H400
H410
</t>
  </si>
  <si>
    <t>GHS08
GHS09
Wng</t>
  </si>
  <si>
    <t xml:space="preserve">H351
H410
</t>
  </si>
  <si>
    <t>006-045-00-2</t>
  </si>
  <si>
    <t>methomyl (ISO); 1-(methylthio)ethylideneamino N-methylcarbamate</t>
  </si>
  <si>
    <t xml:space="preserve">Acute Tox. 2 *
Aquatic Acute 1
Aquatic Chronic 1
</t>
  </si>
  <si>
    <t xml:space="preserve">H300
H400
H410
</t>
  </si>
  <si>
    <t xml:space="preserve">H300
H410
</t>
  </si>
  <si>
    <t>006-046-00-8</t>
  </si>
  <si>
    <t>245-216-8</t>
  </si>
  <si>
    <t>22781-23-3</t>
  </si>
  <si>
    <t xml:space="preserve">Acute Tox. 3 *
Acute Tox. 3 *
Acute Tox. 4 *
Aquatic Acute 1
Aquatic Chronic 1
</t>
  </si>
  <si>
    <t xml:space="preserve">H331
H301
H312
H400
H410
</t>
  </si>
  <si>
    <t xml:space="preserve">H331
H301
H312
H410
</t>
  </si>
  <si>
    <t>006-047-00-3</t>
  </si>
  <si>
    <t>bufencarb (ISO); reaction mass of 3-(1-methylbutyl)phenyl N-methylcarbamate and 3-(1-ethylpropyl)phenyl N-methylcarbamate</t>
  </si>
  <si>
    <t>8065-36-9</t>
  </si>
  <si>
    <t>006-048-00-9</t>
  </si>
  <si>
    <t>ethiofencarb (ISO); 2-(ethylthiomethyl)phenyl N-methylcarbamate</t>
  </si>
  <si>
    <t>249-981-9</t>
  </si>
  <si>
    <t>29973-13-5</t>
  </si>
  <si>
    <t xml:space="preserve">Acute Tox. 4 *
Aquatic Acute 1
Aquatic Chronic 1
</t>
  </si>
  <si>
    <t xml:space="preserve">H302
H400
H410
</t>
  </si>
  <si>
    <t xml:space="preserve">H302
H410
</t>
  </si>
  <si>
    <t>006-049-00-4</t>
  </si>
  <si>
    <t>dixanthogen; O,O-diethyl dithiobis(thioformate)</t>
  </si>
  <si>
    <t>207-944-4</t>
  </si>
  <si>
    <t>502-55-6</t>
  </si>
  <si>
    <t>006-050-00-X</t>
  </si>
  <si>
    <t>1,1-dimethyl-3-phenyluronium trichloroacetate; fenuron-TCA</t>
  </si>
  <si>
    <t>4482-55-7</t>
  </si>
  <si>
    <t xml:space="preserve">Skin Irrit. 2
Aquatic Acute 1
Aquatic Chronic 1
</t>
  </si>
  <si>
    <t xml:space="preserve">H315
H400
H410
</t>
  </si>
  <si>
    <t xml:space="preserve">H315
H410
</t>
  </si>
  <si>
    <t>006-051-00-5</t>
  </si>
  <si>
    <t>ferbam (ISO); iron tris(dimethyldithiocarbamate)</t>
  </si>
  <si>
    <t xml:space="preserve">STOT SE 3
Skin Irrit. 2
Eye Irrit. 2
Aquatic Acute 1
Aquatic Chronic 1
</t>
  </si>
  <si>
    <t xml:space="preserve">H335
H315
H319
H400
H410
</t>
  </si>
  <si>
    <t xml:space="preserve">H319
H335
H315
H410
</t>
  </si>
  <si>
    <t>006-052-00-0</t>
  </si>
  <si>
    <t>formetanate hydrochloride; 3-(N,N-dimethylaminomethyleneamino)phenyl N-methylcarbamate</t>
  </si>
  <si>
    <t>245-656-0</t>
  </si>
  <si>
    <t>23422-53-9</t>
  </si>
  <si>
    <t>006-053-00-6</t>
  </si>
  <si>
    <t>isoprocarb (ISO); 2-isopropylphenyl N-methylcarbamate</t>
  </si>
  <si>
    <t>220-114-6</t>
  </si>
  <si>
    <t>2631-40-5</t>
  </si>
  <si>
    <t>006-054-00-1</t>
  </si>
  <si>
    <t>mexacarbate (ISO); 3,5-dimethyl-4-dimethylaminophenyl N-methylcarbamate</t>
  </si>
  <si>
    <t>206-249-3</t>
  </si>
  <si>
    <t>315-18-4</t>
  </si>
  <si>
    <t xml:space="preserve">Acute Tox. 2 *
Acute Tox. 4 *
Aquatic Acute 1
Aquatic Chronic 1
</t>
  </si>
  <si>
    <t xml:space="preserve">H300
H312
H400
H410
</t>
  </si>
  <si>
    <t xml:space="preserve">H300
H312
H410
</t>
  </si>
  <si>
    <t>006-055-00-7</t>
  </si>
  <si>
    <t>xylylcarb (ISO); 3,4-dimethylphenyl N-methylcarbamate; 3,4-xylyl methylcarbamate; MPMC</t>
  </si>
  <si>
    <t>219-364-9</t>
  </si>
  <si>
    <t>2425-10-7</t>
  </si>
  <si>
    <t>006-056-00-2</t>
  </si>
  <si>
    <t>metolcarb (ISO); m-tolyl methylcarbamate; MTMC</t>
  </si>
  <si>
    <t>214-446-0</t>
  </si>
  <si>
    <t>1129-41-5</t>
  </si>
  <si>
    <t>006-057-00-8</t>
  </si>
  <si>
    <t>nitrapyrin (ISO); 2-chloro-6-trichloromethylpyridine</t>
  </si>
  <si>
    <t>217-682-2</t>
  </si>
  <si>
    <t>1929-82-4</t>
  </si>
  <si>
    <t>006-058-00-3</t>
  </si>
  <si>
    <t>noruron (ISO); 1,1-dimethyl-3-(perhydro-4,7-methanoinden-5-yl)urea</t>
  </si>
  <si>
    <t>2163-79-3</t>
  </si>
  <si>
    <t>006-059-00-9</t>
  </si>
  <si>
    <t>oxamyl (ISO); N',N'-dimethylcarbamoyl(methylthio)methylenamine N-methylcarbamate</t>
  </si>
  <si>
    <t>245-445-3</t>
  </si>
  <si>
    <t>23135-22-0</t>
  </si>
  <si>
    <t xml:space="preserve">Acute Tox. 2 *
Acute Tox. 2 *
Acute Tox. 4 *
Aquatic Chronic 2
</t>
  </si>
  <si>
    <t xml:space="preserve">H330
H300
H312
H411
</t>
  </si>
  <si>
    <t>006-060-00-4</t>
  </si>
  <si>
    <t>oxycarboxin (ISO); 2,3-dihydro-6-methyl-5-(N-phenylcarbamoyl)-1,4-oxothiine 4,4-dioxide</t>
  </si>
  <si>
    <t>226-066-2</t>
  </si>
  <si>
    <t>5259-88-1</t>
  </si>
  <si>
    <t xml:space="preserve">Acute Tox. 4 *
Aquatic Chronic 3
</t>
  </si>
  <si>
    <t xml:space="preserve">H302
H412
</t>
  </si>
  <si>
    <t>006-061-00-X</t>
  </si>
  <si>
    <t>S-ethyl N-(dimethylaminopropyl)thiocarbamatehydrochloride; prothiocarb hydrochloride</t>
  </si>
  <si>
    <t>243-193-9</t>
  </si>
  <si>
    <t>19622-19-6</t>
  </si>
  <si>
    <t>006-062-00-5</t>
  </si>
  <si>
    <t>methyl 3,4-dichlorophenylcarbanilate; SWEP.</t>
  </si>
  <si>
    <t>1918-18-9</t>
  </si>
  <si>
    <t>006-063-00-0</t>
  </si>
  <si>
    <t>thiobencarb (ISO); S-4-chlorobenzyl diethylthiocarbamate</t>
  </si>
  <si>
    <t>006-064-00-6</t>
  </si>
  <si>
    <t>thiofanox (ISO); 3,3-dimethyl-1-(methylthio)butanone-O-(N-methylcarbamoyl)oxime</t>
  </si>
  <si>
    <t>254-346-4</t>
  </si>
  <si>
    <t>39196-18-4</t>
  </si>
  <si>
    <t xml:space="preserve">Acute Tox. 1
Acute Tox. 2 *
Aquatic Acute 1
Aquatic Chronic 1
</t>
  </si>
  <si>
    <t xml:space="preserve">H310
H300
H400
H410
</t>
  </si>
  <si>
    <t xml:space="preserve">H310
H300
H410
</t>
  </si>
  <si>
    <t>006-065-00-1</t>
  </si>
  <si>
    <t>3-chloro-6-cyano-bicyclo(2,2,1)heptan-2-one-O-(N-methylcarbamoyl)oxime; triamid</t>
  </si>
  <si>
    <t>15271-41-7</t>
  </si>
  <si>
    <t xml:space="preserve">Acute Tox. 2 *
Acute Tox. 3 *
Aquatic Chronic 2
</t>
  </si>
  <si>
    <t xml:space="preserve">H300
H311
H411
</t>
  </si>
  <si>
    <t>006-066-00-7</t>
  </si>
  <si>
    <t>vernolate (ISO); S-propyl dipropylthiocarbamate</t>
  </si>
  <si>
    <t>217-681-7</t>
  </si>
  <si>
    <t>1929-77-7</t>
  </si>
  <si>
    <t>006-067-00-2</t>
  </si>
  <si>
    <t>XMC; 3,5-xylyl methylcarbamate</t>
  </si>
  <si>
    <t>2655-14-3</t>
  </si>
  <si>
    <t>006-068-00-8</t>
  </si>
  <si>
    <t>diazomethane</t>
  </si>
  <si>
    <t>206-382-7</t>
  </si>
  <si>
    <t xml:space="preserve">Carc. 1B
</t>
  </si>
  <si>
    <t xml:space="preserve">H350
</t>
  </si>
  <si>
    <t>006-069-00-3</t>
  </si>
  <si>
    <t>thiophanate-methyl (ISO); 1,2-di-(3-methoxycarbonyl-2-thioureido)benzene</t>
  </si>
  <si>
    <t>245-740-7</t>
  </si>
  <si>
    <t>23564-05-8</t>
  </si>
  <si>
    <t xml:space="preserve">Muta. 2
Acute Tox. 4 *
Skin Sens. 1
Aquatic Acute 1
Aquatic Chronic 1
</t>
  </si>
  <si>
    <t xml:space="preserve">H341
H332
H317
H400
H410
</t>
  </si>
  <si>
    <t xml:space="preserve">H341
H332
H317
H410
</t>
  </si>
  <si>
    <t>006-070-00-9</t>
  </si>
  <si>
    <t>furmecyclox (ISO); N-cyclohexyl-N-methoxy-2,5-dimethyl-3-furamide</t>
  </si>
  <si>
    <t>262-302-0</t>
  </si>
  <si>
    <t>60568-05-0</t>
  </si>
  <si>
    <t>006-071-00-4</t>
  </si>
  <si>
    <t>cyclooct-4-en-1-yl methyl carbonate</t>
  </si>
  <si>
    <t>401-620-8</t>
  </si>
  <si>
    <t>87731-18-8</t>
  </si>
  <si>
    <t>006-072-00-X</t>
  </si>
  <si>
    <t>prosulfocarb(ISO); S-benzyl N,N-dipropylthiocarbamate</t>
  </si>
  <si>
    <t>401-730-6</t>
  </si>
  <si>
    <t>52888-80-9</t>
  </si>
  <si>
    <t xml:space="preserve">Acute Tox. 4 *
Skin Sens. 1
Aquatic Chronic 2
</t>
  </si>
  <si>
    <t xml:space="preserve">H302
H317
H411
</t>
  </si>
  <si>
    <t>006-073-00-5</t>
  </si>
  <si>
    <t>3-(dimethylamino)propylurea</t>
  </si>
  <si>
    <t>401-950-2</t>
  </si>
  <si>
    <t>31506-43-1</t>
  </si>
  <si>
    <t xml:space="preserve">Eye Dam. 1
</t>
  </si>
  <si>
    <t xml:space="preserve">H318
</t>
  </si>
  <si>
    <t>GHS05
Dgr</t>
  </si>
  <si>
    <t>006-074-00-0</t>
  </si>
  <si>
    <t>2-(3-(prop-1-en-2-yl)phenyl)prop-2-yl isocyanate</t>
  </si>
  <si>
    <t>402-440-2</t>
  </si>
  <si>
    <t>2094-99-7</t>
  </si>
  <si>
    <t xml:space="preserve">Acute Tox. 2 *
STOT RE 2 *
Skin Corr. 1B
Resp. Sens. 1
Skin Sens. 1
Aquatic Acute 1
Aquatic Chronic 1
</t>
  </si>
  <si>
    <t xml:space="preserve">H330
H373 **
H314
H334
H317
H400
H410
</t>
  </si>
  <si>
    <t xml:space="preserve">H330
H314
H373 **
H334
H317
H410
</t>
  </si>
  <si>
    <t>006-076-00-1</t>
  </si>
  <si>
    <t>mancozeb (ISO); manganese ethylenebis(dithiocarbamate) (polymeric) complex with zinc salt</t>
  </si>
  <si>
    <t>8018-01-7</t>
  </si>
  <si>
    <t xml:space="preserve">Repr. 2
Skin Sens. 1
Aquatic Acute 1
</t>
  </si>
  <si>
    <t xml:space="preserve">H361d ***
H317
H400
</t>
  </si>
  <si>
    <t>006-077-00-7</t>
  </si>
  <si>
    <t>maneb (ISO); manganese ethylenebis(dithiocarbamate) (polymeric)</t>
  </si>
  <si>
    <t>235-654-8</t>
  </si>
  <si>
    <t>12427-38-2</t>
  </si>
  <si>
    <t xml:space="preserve">Repr. 2
Acute Tox. 4 *
Eye Irrit. 2
Skin Sens. 1
Aquatic Acute 1
Aquatic Chronic 1
</t>
  </si>
  <si>
    <t xml:space="preserve">H361d ***
H332
H319
H317
H400
H410
</t>
  </si>
  <si>
    <t xml:space="preserve">H361d ***
H332
H319
H317
H410
</t>
  </si>
  <si>
    <t>006-078-00-2</t>
  </si>
  <si>
    <t>zineb (ISO); zinc ethylenebis(dithiocarbamate) (polymeric)</t>
  </si>
  <si>
    <t xml:space="preserve">STOT SE 3
Skin Sens. 1
</t>
  </si>
  <si>
    <t xml:space="preserve">H335
H317
</t>
  </si>
  <si>
    <t>006-079-00-8</t>
  </si>
  <si>
    <t>disulfiram; tetraethylthiuramdisulfide</t>
  </si>
  <si>
    <t>006-080-00-3</t>
  </si>
  <si>
    <t>tetramethylthiuram monosulphide</t>
  </si>
  <si>
    <t>006-081-00-9</t>
  </si>
  <si>
    <t>zinc bis(dibutyldithiocarbamate)</t>
  </si>
  <si>
    <t>205-232-8</t>
  </si>
  <si>
    <t xml:space="preserve">STOT SE 3
Skin Irrit. 2
Eye Irrit. 2
Skin Sens. 1
Aquatic Acute 1
Aquatic Chronic 1
</t>
  </si>
  <si>
    <t xml:space="preserve">H335
H315
H319
H317
H400
H410
</t>
  </si>
  <si>
    <t xml:space="preserve">H319
H335
H315
H317
H410
</t>
  </si>
  <si>
    <t>006-082-00-4</t>
  </si>
  <si>
    <t>zinc bis(diethyldithiocarbamate)</t>
  </si>
  <si>
    <t xml:space="preserve">Acute Tox. 4 *
STOT SE 3
Skin Irrit. 2
Eye Irrit. 2
Skin Sens. 1
Aquatic Acute 1
Aquatic Chronic 1
</t>
  </si>
  <si>
    <t xml:space="preserve">H302
H335
H315
H319
H317
H400
H410
</t>
  </si>
  <si>
    <t xml:space="preserve">H302
H319
H335
H315
H317
H410
</t>
  </si>
  <si>
    <t>006-083-00-X</t>
  </si>
  <si>
    <t>butocarboxim (ISO); 3-(methylthio)-2-butanone O-[(methylamino)carbonyl]oxime</t>
  </si>
  <si>
    <t>252-139-3</t>
  </si>
  <si>
    <t>34681-10-2</t>
  </si>
  <si>
    <t xml:space="preserve">Flam. Liq. 3
Acute Tox. 3 *
Acute Tox. 3 *
Acute Tox. 3 *
Eye Irrit. 2
Aquatic Acute 1
Aquatic Chronic 1
</t>
  </si>
  <si>
    <t xml:space="preserve">H226
H331
H311
H301
H319
H400
H410
</t>
  </si>
  <si>
    <t xml:space="preserve">H226
H331
H311
H301
H319
H410
</t>
  </si>
  <si>
    <t>006-084-00-5</t>
  </si>
  <si>
    <t>carbosulfan (ISO); 2,3-dihydro-2,2-dimethyl-7-benzofuryl [(dibutylamino)thio]methylcarbamate</t>
  </si>
  <si>
    <t xml:space="preserve">Acute Tox. 2 *
Acute Tox. 3 *
Skin Sens. 1
Aquatic Acute 1
Aquatic Chronic 1
</t>
  </si>
  <si>
    <t xml:space="preserve">H330
H301
H317
H400
H410
</t>
  </si>
  <si>
    <t xml:space="preserve">H330
H301
H317
H410
</t>
  </si>
  <si>
    <t>006-085-00-0</t>
  </si>
  <si>
    <t>fenobucarb (ISO); 2-butylphenyl methylcarbamate</t>
  </si>
  <si>
    <t>223-188-8</t>
  </si>
  <si>
    <t>3766-81-2</t>
  </si>
  <si>
    <t>006-086-00-6</t>
  </si>
  <si>
    <t>fenoxycarb (ISO); ethyl [2-(4-phenoxyphenoxy)ethyl]carbamate</t>
  </si>
  <si>
    <t>276-696-7</t>
  </si>
  <si>
    <t>72490-01-8</t>
  </si>
  <si>
    <t xml:space="preserve">M=1
M=10000
</t>
  </si>
  <si>
    <t>CLP00/ATP06</t>
  </si>
  <si>
    <t>006-087-00-1</t>
  </si>
  <si>
    <t>furathiocarb (ISO); 2,3-dihydro-2,2-dimethyl-7-benzofuryl 2,4-dimethyl-6-oxa-5-oxo-3-thia-2,4-diazadecanoate</t>
  </si>
  <si>
    <t xml:space="preserve">Acute Tox. 2 *
Acute Tox. 3 *
STOT RE 2 *
Skin Irrit. 2
Eye Irrit. 2
Skin Sens. 1
Aquatic Acute 1
Aquatic Chronic 1
</t>
  </si>
  <si>
    <t xml:space="preserve">H330
H301
H373 **
H315
H319
H317
H400
H410
</t>
  </si>
  <si>
    <t xml:space="preserve">H301
H330
H315
H319
H317
H373 **
H410
</t>
  </si>
  <si>
    <t>006-088-00-7</t>
  </si>
  <si>
    <t>benfuracarb (ISO); ethyl N-[2,3-dihydro-2,2-dimethylbenzofuran-7-yloxycarbonyl(methyl)aminothio]-N-isopropyl- β-alaninate</t>
  </si>
  <si>
    <t xml:space="preserve">Repr. 2
Acute Tox. 3 *
Acute Tox. 4 *
Aquatic Acute 1
Aquatic Chronic 1
</t>
  </si>
  <si>
    <t xml:space="preserve">H361f ***
H331
H302
H400
H410
</t>
  </si>
  <si>
    <t xml:space="preserve">H361f ***
H331
H302
H410
</t>
  </si>
  <si>
    <t>006-090-00-8</t>
  </si>
  <si>
    <t>2-(3-iodoprop-2-yn-1-yloxy)ethyl phenylcarbamate</t>
  </si>
  <si>
    <t>408-010-0</t>
  </si>
  <si>
    <t>88558-41-2</t>
  </si>
  <si>
    <t xml:space="preserve">Acute Tox. 4 *
Eye Dam. 1
Aquatic Chronic 3
</t>
  </si>
  <si>
    <t xml:space="preserve">H332
H318
H412
</t>
  </si>
  <si>
    <t>006-091-00-3</t>
  </si>
  <si>
    <t>propineb (ISO); polymeric zinc propylenebis(dithiocarbamate)</t>
  </si>
  <si>
    <t>9016-72-2</t>
  </si>
  <si>
    <t xml:space="preserve">Acute Tox. 4 *
STOT RE 2 *
Skin Sens. 1
Aquatic Acute 1
</t>
  </si>
  <si>
    <t xml:space="preserve">H332
H373 **
H317
H400
</t>
  </si>
  <si>
    <t>006-092-00-9</t>
  </si>
  <si>
    <t>tert-butyl (1S)-N-[1-((2S)-2-oxiranyl)-2-phenylethyl]carbamate</t>
  </si>
  <si>
    <t>425-420-5</t>
  </si>
  <si>
    <t>98737-29-2</t>
  </si>
  <si>
    <t>006-093-00-4</t>
  </si>
  <si>
    <t>2,2'-dithio di(ethylammonium)-bis(dibenzyldithiocarbamate)</t>
  </si>
  <si>
    <t>427-180-7</t>
  </si>
  <si>
    <t>006-094-00-X</t>
  </si>
  <si>
    <t>O-isobutyl-N-ethoxy carbonylthiocarbamate</t>
  </si>
  <si>
    <t>434-350-4</t>
  </si>
  <si>
    <t>103122-66-3</t>
  </si>
  <si>
    <t xml:space="preserve">Flam. Liq. 3
Carc. 1B
Muta. 1B
Acute Tox. 4 *
STOT RE 2 *
Skin Sens. 1
Aquatic Chronic 2
</t>
  </si>
  <si>
    <t xml:space="preserve">H226
H350
H340
H302
H373 **
H317
H411
</t>
  </si>
  <si>
    <t>GHS02
GHS08
GHS07
GHS09
Dgr</t>
  </si>
  <si>
    <t>006-095-00-5</t>
  </si>
  <si>
    <t>fosetyl-aluminium (ISO); aluminium triethyl triphosphonate</t>
  </si>
  <si>
    <t>254-320-2</t>
  </si>
  <si>
    <t>39148-24-8</t>
  </si>
  <si>
    <t>006-096-00-0</t>
  </si>
  <si>
    <t>chlorpropham (ISO); isopropyl 3-chlorocarbanilate</t>
  </si>
  <si>
    <t>202-925-7</t>
  </si>
  <si>
    <t>101-21-3</t>
  </si>
  <si>
    <t xml:space="preserve">Carc. 2
STOT RE 2 *
Aquatic Chronic 2
</t>
  </si>
  <si>
    <t xml:space="preserve">H351
H373 **
H411
</t>
  </si>
  <si>
    <t>006-097-00-6</t>
  </si>
  <si>
    <t>1-phenyl-3-(p-toluenesulfonyl)urea</t>
  </si>
  <si>
    <t>424-620-1</t>
  </si>
  <si>
    <t>13909-63-2</t>
  </si>
  <si>
    <t xml:space="preserve">Acute Tox. 4 *
STOT RE 2 *
Aquatic Chronic 3
</t>
  </si>
  <si>
    <t xml:space="preserve">H302
H373 **
H412
</t>
  </si>
  <si>
    <t>GHS08
GHS07
Wng</t>
  </si>
  <si>
    <t>006-098-00-1</t>
  </si>
  <si>
    <t>tert-butyl (1R,5S)-3-azabicyclo[3.1.0]hex-6-ylcarbamate</t>
  </si>
  <si>
    <t>429-170-8</t>
  </si>
  <si>
    <t>134575-17-0</t>
  </si>
  <si>
    <t xml:space="preserve">Acute Tox. 4 *
STOT RE 2 *
Eye Dam. 1
Skin Sens. 1
</t>
  </si>
  <si>
    <t xml:space="preserve">H302
H373 **
H318
H317
</t>
  </si>
  <si>
    <t xml:space="preserve">H302
H318
H317
H373 **
</t>
  </si>
  <si>
    <t>006-099-00-7</t>
  </si>
  <si>
    <t>N-(p-toluenesulfonyl)-N'-(3-(p-toluenesulfonyloxy)phenyl)urea; 3-({[(4-methylphenyl)sulfonyl]carbamoyl}amino)phenyl 4-methylbenzenesulfonate</t>
  </si>
  <si>
    <t>432-520-2</t>
  </si>
  <si>
    <t>232938-43-1</t>
  </si>
  <si>
    <t xml:space="preserve">Aquatic Chronic 2
</t>
  </si>
  <si>
    <t xml:space="preserve">H411
</t>
  </si>
  <si>
    <t xml:space="preserve">GHS09
</t>
  </si>
  <si>
    <t>006-101-00-6</t>
  </si>
  <si>
    <t>reaction mass of: N,N''-(methylenedi-4,1-phenylene)bis[N'-phenylurea]; N-(4-[[4-[[(phenylamino)carbonyl]amino]phenylmethyl]phenyl]-N'-cyclohexylurea; N,N''-(methylenedi-4,1-phenylene)bis[N'-cyclohexylurea]</t>
  </si>
  <si>
    <t>423-070-8</t>
  </si>
  <si>
    <t>006-102-00-1</t>
  </si>
  <si>
    <t>O-hexyl-N-ethoxycarbonylthiocarbamate</t>
  </si>
  <si>
    <t>432-750-3</t>
  </si>
  <si>
    <t xml:space="preserve">Carc. 1B
Muta. 1B
Acute Tox. 4 *
STOT RE 2 *
Skin Sens. 1
Aquatic Chronic 2
</t>
  </si>
  <si>
    <t xml:space="preserve">H350
H340
H302
H373 **
H317
H411
</t>
  </si>
  <si>
    <t>006-103-00-7</t>
  </si>
  <si>
    <t>N,N''-(methylenedi-4,1-phenylene)bis[N'-octyl]urea</t>
  </si>
  <si>
    <t>445-760-8</t>
  </si>
  <si>
    <t xml:space="preserve">Eye Dam. 1
Resp. Sens. 1
Aquatic Acute 1
Aquatic Chronic 1
</t>
  </si>
  <si>
    <t xml:space="preserve">H318
H334
H400
H410
</t>
  </si>
  <si>
    <t>GHS05
GHS08
GHS09
Dgr</t>
  </si>
  <si>
    <t xml:space="preserve">H318
H334
H410
</t>
  </si>
  <si>
    <t>007-001-00-5</t>
  </si>
  <si>
    <t>ammonia, anhydrous</t>
  </si>
  <si>
    <t>231-635-3</t>
  </si>
  <si>
    <t xml:space="preserve">Flam. Gas 2
Press. Gas
Acute Tox. 3 *
Skin Corr. 1B
Aquatic Acute 1
</t>
  </si>
  <si>
    <t xml:space="preserve">H221
H331
H314
H400
</t>
  </si>
  <si>
    <t>GHS04
GHS06
GHS05
GHS09
Dgr</t>
  </si>
  <si>
    <t xml:space="preserve">H221
H331
H314
H400
</t>
  </si>
  <si>
    <t>007-001-01-2</t>
  </si>
  <si>
    <t>ammonia ....%</t>
  </si>
  <si>
    <t xml:space="preserve">Skin Corr. 1B
Aquatic Acute 1
</t>
  </si>
  <si>
    <t xml:space="preserve">H314
H400
</t>
  </si>
  <si>
    <t>GHS05
GHS09
Dgr</t>
  </si>
  <si>
    <t xml:space="preserve">STOT SE 3; H335: C ≥ 5 %
</t>
  </si>
  <si>
    <t>007-002-00-0</t>
  </si>
  <si>
    <t xml:space="preserve">nitrogen dioxide [1]
dinitrogen tetraoxide  [2]
</t>
  </si>
  <si>
    <t xml:space="preserve">233-272-6 [1]
234-126-4 [2]
</t>
  </si>
  <si>
    <t xml:space="preserve">10102-44-0 [1]
10544-72-6 [2]
</t>
  </si>
  <si>
    <t xml:space="preserve">Ox. Gas 1
Press. Gas
Acute Tox. 2 *
Skin Corr. 1B
</t>
  </si>
  <si>
    <t xml:space="preserve">H270
H330
H314
</t>
  </si>
  <si>
    <t>GHS04
GHS03
GHS06
GHS05
Dgr</t>
  </si>
  <si>
    <t xml:space="preserve">H270
H330
H314
</t>
  </si>
  <si>
    <t xml:space="preserve">*
STOT SE 3; H335: C ≥ 0,5 %
</t>
  </si>
  <si>
    <t xml:space="preserve">5 </t>
  </si>
  <si>
    <t>007-003-00-6</t>
  </si>
  <si>
    <t>chlormequat chloride (ISO); 2-chloroethyltrimethylammonium chloride</t>
  </si>
  <si>
    <t>213-666-4</t>
  </si>
  <si>
    <t>999-81-5</t>
  </si>
  <si>
    <t xml:space="preserve">Acute Tox. 4 *
Acute Tox. 4 *
</t>
  </si>
  <si>
    <t xml:space="preserve">H312
H302
</t>
  </si>
  <si>
    <t>007-004-00-1</t>
  </si>
  <si>
    <t>nitric acid ... %</t>
  </si>
  <si>
    <t xml:space="preserve">Ox. Liq. 2
Skin Corr. 1A
</t>
  </si>
  <si>
    <t xml:space="preserve">H272
H314
</t>
  </si>
  <si>
    <t>GHS03
GHS05
Dgr</t>
  </si>
  <si>
    <t xml:space="preserve">EUH071
</t>
  </si>
  <si>
    <t xml:space="preserve">Ox. Liq. 2; H272: C ≥ 99 %
Ox. Liq. 3; H272: 65 % ≤ C &lt; 99 %
Skin Corr. 1A; H314: C ≥ 20 %
Skin Corr. 1B; H314: 5 % ≤ C &lt; 20 %
</t>
  </si>
  <si>
    <t>CLP00/ATP07</t>
  </si>
  <si>
    <t>007-006-00-2</t>
  </si>
  <si>
    <t>ethyl nitrite</t>
  </si>
  <si>
    <t>203-722-6</t>
  </si>
  <si>
    <t>109-95-5</t>
  </si>
  <si>
    <t xml:space="preserve">Flam. Gas 1
Press. Gas
Acute Tox. 4 *
Acute Tox. 4 *
Acute Tox. 4 *
</t>
  </si>
  <si>
    <t xml:space="preserve">H220
H332
H312
H302
</t>
  </si>
  <si>
    <t>GHS02
GHS04
GHS07
Dgr</t>
  </si>
  <si>
    <t xml:space="preserve">H220
H332
H312
H302
</t>
  </si>
  <si>
    <t>007-007-00-8</t>
  </si>
  <si>
    <t>ethyl nitrate</t>
  </si>
  <si>
    <t>210-903-3</t>
  </si>
  <si>
    <t>625-58-1</t>
  </si>
  <si>
    <t xml:space="preserve">Unst. Expl.
</t>
  </si>
  <si>
    <t xml:space="preserve">H200
</t>
  </si>
  <si>
    <t>GHS01
Dgr</t>
  </si>
  <si>
    <t>007-008-00-3</t>
  </si>
  <si>
    <t>hydrazine</t>
  </si>
  <si>
    <t xml:space="preserve">Flam. Liq. 3
Carc. 1B
Acute Tox. 3 *
Acute Tox. 3 *
Acute Tox. 3 *
Skin Corr. 1B
Skin Sens. 1
Aquatic Acute 1
Aquatic Chronic 1
</t>
  </si>
  <si>
    <t xml:space="preserve">H226
H350
H331
H311
H301
H314
H317
H400
H410
</t>
  </si>
  <si>
    <t>GHS02
GHS06
GHS08
GHS05
GHS09
Dgr</t>
  </si>
  <si>
    <t xml:space="preserve">H226
H350
H331
H311
H301
H314
H317
H410
</t>
  </si>
  <si>
    <t xml:space="preserve">Skin Corr. 1B; H314: C ≥ 10 %
Skin Irrit. 2; H315: 3 % ≤ C &lt; 10 %
Eye Irrit. 2; H319: 3 % ≤ C &lt; 10 %
</t>
  </si>
  <si>
    <t>007-009-00-9</t>
  </si>
  <si>
    <t>dicyclohexylammonium nitrite</t>
  </si>
  <si>
    <t>221-515-9</t>
  </si>
  <si>
    <t>3129-91-7</t>
  </si>
  <si>
    <t xml:space="preserve">H332
H302
</t>
  </si>
  <si>
    <t xml:space="preserve">*
</t>
  </si>
  <si>
    <t>007-010-00-4</t>
  </si>
  <si>
    <t>sodium nitrite</t>
  </si>
  <si>
    <t xml:space="preserve">Ox. Sol. 3
Acute Tox. 3 *
Aquatic Acute 1
</t>
  </si>
  <si>
    <t xml:space="preserve">H272
H301
H400
</t>
  </si>
  <si>
    <t>GHS03
GHS06
GHS09
Dgr</t>
  </si>
  <si>
    <t>007-011-00-X</t>
  </si>
  <si>
    <t>potassium nitrite</t>
  </si>
  <si>
    <t xml:space="preserve">Ox. Sol. 2
Acute Tox. 3 *
Aquatic Acute 1
</t>
  </si>
  <si>
    <t>007-012-00-5</t>
  </si>
  <si>
    <t>N,N-dimethylhydrazine</t>
  </si>
  <si>
    <t>200-316-0</t>
  </si>
  <si>
    <t xml:space="preserve">Flam. Liq. 2
Carc. 1B
Acute Tox. 3 *
Acute Tox. 3 *
Skin Corr. 1B
Aquatic Chronic 2
</t>
  </si>
  <si>
    <t xml:space="preserve">H225
H350
H331
H301
H314
H411
</t>
  </si>
  <si>
    <t>007-013-00-0</t>
  </si>
  <si>
    <t>1,2-dimethylhydrazine</t>
  </si>
  <si>
    <t xml:space="preserve">Carc. 1B
Acute Tox. 3 *
Acute Tox. 3 *
Acute Tox. 3 *
Aquatic Chronic 2
</t>
  </si>
  <si>
    <t xml:space="preserve">H350
H331
H311
H301
H411
</t>
  </si>
  <si>
    <t xml:space="preserve">Carc. 1B; H350: C ≥ 0,01 %
</t>
  </si>
  <si>
    <t>007-014-00-6</t>
  </si>
  <si>
    <t>salts of hydrazine</t>
  </si>
  <si>
    <t xml:space="preserve">Carc. 1B
Acute Tox. 3 *
Acute Tox. 3 *
Acute Tox. 3 *
Skin Sens. 1
Aquatic Acute 1
Aquatic Chronic 1
</t>
  </si>
  <si>
    <t xml:space="preserve">H350
H331
H311
H301
H317
H400
H410
</t>
  </si>
  <si>
    <t xml:space="preserve">H350
H331
H311
H301
H317
H410
</t>
  </si>
  <si>
    <t>007-015-00-1</t>
  </si>
  <si>
    <t>O-ethylhydroxylamine</t>
  </si>
  <si>
    <t>402-030-3</t>
  </si>
  <si>
    <t>624-86-2</t>
  </si>
  <si>
    <t xml:space="preserve">Flam. Liq. 2
Acute Tox. 3 *
Acute Tox. 3 *
Acute Tox. 3 *
STOT RE 1
Eye Irrit. 2
Skin Sens. 1
Aquatic Acute 1
</t>
  </si>
  <si>
    <t xml:space="preserve">H225
H331
H311
H301
H372 **
H319
H317
H400
</t>
  </si>
  <si>
    <t>GHS02
GHS06
GHS08
GHS09
Dgr</t>
  </si>
  <si>
    <t>007-016-00-7</t>
  </si>
  <si>
    <t>butyl nitrite</t>
  </si>
  <si>
    <t>208-862-1</t>
  </si>
  <si>
    <t>544-16-1</t>
  </si>
  <si>
    <t xml:space="preserve">Flam. Liq. 2
Acute Tox. 3 *
Acute Tox. 3 *
</t>
  </si>
  <si>
    <t xml:space="preserve">H225
H331
H301
</t>
  </si>
  <si>
    <t>GHS02
GHS06
Dgr</t>
  </si>
  <si>
    <t>007-017-00-2</t>
  </si>
  <si>
    <t>isobutyl nitrite</t>
  </si>
  <si>
    <t>208-819-7</t>
  </si>
  <si>
    <t>542-56-3</t>
  </si>
  <si>
    <t xml:space="preserve">Flam. Liq. 2
Carc. 1B
Muta. 2
Acute Tox. 4 *
Acute Tox. 4 *
</t>
  </si>
  <si>
    <t xml:space="preserve">H225
H350
H341
H332
H302
</t>
  </si>
  <si>
    <t>007-018-00-8</t>
  </si>
  <si>
    <t>sec-butyl nitrite</t>
  </si>
  <si>
    <t>213-104-8</t>
  </si>
  <si>
    <t>924-43-6</t>
  </si>
  <si>
    <t xml:space="preserve">Flam. Liq. 2
Acute Tox. 4 *
Acute Tox. 4 *
</t>
  </si>
  <si>
    <t xml:space="preserve">H225
H332
H302
</t>
  </si>
  <si>
    <t>GHS02
GHS07
Dgr</t>
  </si>
  <si>
    <t>007-019-00-3</t>
  </si>
  <si>
    <t>tert-butyl nitrite</t>
  </si>
  <si>
    <t>208-757-0</t>
  </si>
  <si>
    <t>540-80-7</t>
  </si>
  <si>
    <t>007-020-00-9</t>
  </si>
  <si>
    <t xml:space="preserve">pentyl nitrite [1]
‘amyl nitrite’, mixed isomers  [2]
</t>
  </si>
  <si>
    <t xml:space="preserve">207-332-7 [1]
203-770-8 [2]
</t>
  </si>
  <si>
    <t xml:space="preserve">463-04-7 [1]
110-46-3 [2]
</t>
  </si>
  <si>
    <t>007-021-00-4</t>
  </si>
  <si>
    <t>hydrazobenzene; 1,2-diphenylhydrazine</t>
  </si>
  <si>
    <t>204-563-5</t>
  </si>
  <si>
    <t>122-66-7</t>
  </si>
  <si>
    <t>007-022-00-X</t>
  </si>
  <si>
    <t>hydrazine bis(3-carboxy-4-hydroxybenzensulfonate)</t>
  </si>
  <si>
    <t>405-030-1</t>
  </si>
  <si>
    <t xml:space="preserve">Carc. 1B
Acute Tox. 4 *
Skin Corr. 1B
Skin Sens. 1
Aquatic Chronic 3
</t>
  </si>
  <si>
    <t xml:space="preserve">H350
H302
H314
H317
H412
</t>
  </si>
  <si>
    <t>007-023-00-5</t>
  </si>
  <si>
    <t>sodium 3,5-bis(3-(2,4-di-tert-pentylphenoxy)propylcarbamoyl)benzenesulfonate</t>
  </si>
  <si>
    <t>405-510-0</t>
  </si>
  <si>
    <t xml:space="preserve">Skin Irrit. 2
Skin Sens. 1
</t>
  </si>
  <si>
    <t xml:space="preserve">H315
H317
</t>
  </si>
  <si>
    <t>007-024-00-0</t>
  </si>
  <si>
    <t>2-(decylthio)ethylammonium chloride</t>
  </si>
  <si>
    <t>405-640-8</t>
  </si>
  <si>
    <t>36362-09-1</t>
  </si>
  <si>
    <t xml:space="preserve">STOT RE 2 *
Skin Irrit. 2
Eye Dam. 1
Aquatic Acute 1
Aquatic Chronic 1
</t>
  </si>
  <si>
    <t xml:space="preserve">H373 **
H315
H318
H400
H410
</t>
  </si>
  <si>
    <t>GHS08
GHS05
GHS09
Dgr</t>
  </si>
  <si>
    <t xml:space="preserve">H373 **
H315
H318
H410
</t>
  </si>
  <si>
    <t>007-025-00-6</t>
  </si>
  <si>
    <t>(4-hydrazinophenyl)-N-methylmethanesulfonamide hydrochloride</t>
  </si>
  <si>
    <t>406-090-1</t>
  </si>
  <si>
    <t>81880-96-8</t>
  </si>
  <si>
    <t xml:space="preserve">Muta. 2
Acute Tox. 3 *
STOT RE 1
Skin Sens. 1
Aquatic Acute 1
Aquatic Chronic 1
</t>
  </si>
  <si>
    <t xml:space="preserve">H341
H301
H372 **
H317
H400
H410
</t>
  </si>
  <si>
    <t xml:space="preserve">H341
H301
H372 **
H317
H410
</t>
  </si>
  <si>
    <t>007-026-00-1</t>
  </si>
  <si>
    <t>oxo-((2,2,6,6-tetramethylpiperidin-4-yl)amino)carbonylacetohydrazide</t>
  </si>
  <si>
    <t>413-230-5</t>
  </si>
  <si>
    <t>122035-71-6</t>
  </si>
  <si>
    <t xml:space="preserve">Eye Dam. 1
Skin Sens. 1
</t>
  </si>
  <si>
    <t xml:space="preserve">H318
H317
</t>
  </si>
  <si>
    <t>007-027-00-7</t>
  </si>
  <si>
    <t>1,6-bis(3,3-bis((1-methylpentylidenimino)propyl)ureido)hexane</t>
  </si>
  <si>
    <t>420-190-2</t>
  </si>
  <si>
    <t>771478-66-1</t>
  </si>
  <si>
    <t xml:space="preserve">Acute Tox. 4 *
Acute Tox. 4 *
STOT RE 2 *
Skin Corr. 1B
Skin Sens. 1
Aquatic Acute 1
Aquatic Chronic 1
</t>
  </si>
  <si>
    <t xml:space="preserve">H312
H302
H373 **
H314
H317
H400
H410
</t>
  </si>
  <si>
    <t>GHS08
GHS05
GHS07
GHS09
Dgr</t>
  </si>
  <si>
    <t xml:space="preserve">H312
H302
H373 **
H314
H317
H410
</t>
  </si>
  <si>
    <t>007-028-00-2</t>
  </si>
  <si>
    <t>hydroxylammonium nitrate</t>
  </si>
  <si>
    <t>236-691-2</t>
  </si>
  <si>
    <t>13465-08-2</t>
  </si>
  <si>
    <t xml:space="preserve">Expl. 1.1 ****
Carc. 2
Acute Tox. 3 *
Acute Tox. 4 *
STOT RE 2 *
Skin Irrit. 2
Eye Irrit. 2
Skin Sens. 1
Aquatic Acute 1
</t>
  </si>
  <si>
    <t xml:space="preserve">H201
H351
H311
H302
H373 **
H315
H319
H317
H400
</t>
  </si>
  <si>
    <t>GHS01
GHS06
GHS08
GHS09
Dgr</t>
  </si>
  <si>
    <t xml:space="preserve">H201
H351
H311
H302
H373 **
H319
H315
H317
H400
</t>
  </si>
  <si>
    <t>007-029-00-8</t>
  </si>
  <si>
    <t>diethyldimethylammonium hydroxide</t>
  </si>
  <si>
    <t>419-400-5</t>
  </si>
  <si>
    <t>95500-19-9</t>
  </si>
  <si>
    <t xml:space="preserve">Acute Tox. 4 *
Acute Tox. 4 *
Skin Corr. 1A
</t>
  </si>
  <si>
    <t xml:space="preserve">H312
H302
H314
</t>
  </si>
  <si>
    <t>008-001-00-8</t>
  </si>
  <si>
    <t>oxygen</t>
  </si>
  <si>
    <t>231-956-9</t>
  </si>
  <si>
    <t>7782-44-7</t>
  </si>
  <si>
    <t xml:space="preserve">Ox. Gas 1
Press. Gas
</t>
  </si>
  <si>
    <t xml:space="preserve">H270
</t>
  </si>
  <si>
    <t>GHS03
GHS04
Dgr</t>
  </si>
  <si>
    <t xml:space="preserve">H270
</t>
  </si>
  <si>
    <t>008-003-00-9</t>
  </si>
  <si>
    <t>hydrogen peroxide solution ...%</t>
  </si>
  <si>
    <t>231-765-0</t>
  </si>
  <si>
    <t xml:space="preserve">Ox. Liq. 1
Acute Tox. 4 *
Acute Tox. 4 *
Skin Corr. 1A
</t>
  </si>
  <si>
    <t xml:space="preserve">H271
H332
H302
H314
</t>
  </si>
  <si>
    <t>GHS03
GHS05
GHS07
Dgr</t>
  </si>
  <si>
    <t xml:space="preserve">Ox. Liq. 1; H271: C ≥ 70 %****
Ox. Liq. 2; H272: 50 % ≤ C &lt; 70 % ****
*
Skin Corr. 1A; H314: C ≥ 70 %
Skin Corr. 1B; H314: 50 % ≤ C &lt; 70 %
Skin Irrit. 2; H315: 35 % ≤ C &lt; 50 %
Eye Dam. 1; H318: 8 % ≤ C &lt; 50 %
Eye Irrit. 2; H319: 5 % ≤ C &lt; 8 %
STOT SE 3; H335; C ≥ 35 %
</t>
  </si>
  <si>
    <t>009-001-00-0</t>
  </si>
  <si>
    <t>fluorine</t>
  </si>
  <si>
    <t>231-954-8</t>
  </si>
  <si>
    <t xml:space="preserve">Ox. Gas 1
Press. Gas
Acute Tox. 2 *
Skin Corr. 1A
</t>
  </si>
  <si>
    <t>009-002-00-6</t>
  </si>
  <si>
    <t>hydrogen fluoride</t>
  </si>
  <si>
    <t xml:space="preserve">Acute Tox. 1
Acute Tox. 2 *
Acute Tox. 2 *
Skin Corr. 1A
</t>
  </si>
  <si>
    <t xml:space="preserve">H310
H330
H300
H314
</t>
  </si>
  <si>
    <t xml:space="preserve">H330
H310
H300
H314
</t>
  </si>
  <si>
    <t>009-003-00-1</t>
  </si>
  <si>
    <t xml:space="preserve">Skin Corr. 1A; H314: C ≥ 7 %
Skin Corr. 1B; H314: 1 % ≤ C &lt; 7 %
Eye Irrit. 2; H319: 0,1 % ≤ C &lt; 1 %
</t>
  </si>
  <si>
    <t>009-004-00-7</t>
  </si>
  <si>
    <t>sodium fluoride</t>
  </si>
  <si>
    <t>231-667-8</t>
  </si>
  <si>
    <t>7681-49-4</t>
  </si>
  <si>
    <t xml:space="preserve">Acute Tox. 3 *
Skin Irrit. 2
Eye Irrit. 2
</t>
  </si>
  <si>
    <t xml:space="preserve">H301
H315
H319
</t>
  </si>
  <si>
    <t xml:space="preserve">H301
H319
H315
</t>
  </si>
  <si>
    <t>009-005-00-2</t>
  </si>
  <si>
    <t>potassium fluoride</t>
  </si>
  <si>
    <t>232-151-5</t>
  </si>
  <si>
    <t>7789-23-3</t>
  </si>
  <si>
    <t>009-006-00-8</t>
  </si>
  <si>
    <t>ammonium fluoride</t>
  </si>
  <si>
    <t>235-185-9</t>
  </si>
  <si>
    <t>12125-01-8</t>
  </si>
  <si>
    <t>009-007-00-3</t>
  </si>
  <si>
    <t>sodium bifluoride; sodium hydrogen difluoride</t>
  </si>
  <si>
    <t>215-608-3</t>
  </si>
  <si>
    <t>1333-83-1</t>
  </si>
  <si>
    <t xml:space="preserve">Acute Tox. 3 *
Skin Corr. 1B
</t>
  </si>
  <si>
    <t xml:space="preserve">H301
H314
</t>
  </si>
  <si>
    <t xml:space="preserve">*
Skin Corr. 1B; H314: C ≥ 1 %
Skin Irrit. 2; H315: 0,1 % ≤ C &lt; 1 %
Eye Irrit. 2; H319: 0,1 % ≤ C &lt; 1 %
</t>
  </si>
  <si>
    <t>009-008-00-9</t>
  </si>
  <si>
    <t>potassium bifluoride; potassium hydrogen difluoride</t>
  </si>
  <si>
    <t>232-156-2</t>
  </si>
  <si>
    <t>7789-29-9</t>
  </si>
  <si>
    <t>009-009-00-4</t>
  </si>
  <si>
    <t>ammonium bifluoride; ammonium hydrogen difluoride</t>
  </si>
  <si>
    <t>215-676-4</t>
  </si>
  <si>
    <t>1341-49-7</t>
  </si>
  <si>
    <t>009-010-00-X</t>
  </si>
  <si>
    <t>240-898-3</t>
  </si>
  <si>
    <t>16872-11-0</t>
  </si>
  <si>
    <t xml:space="preserve">Skin Corr. 1B
</t>
  </si>
  <si>
    <t xml:space="preserve">H314
</t>
  </si>
  <si>
    <t xml:space="preserve">Skin Corr. 1B; H314: C ≥ 25 %
Skin Irrit. 2; H315: 10 % ≤ C &lt; 25 %
Eye Irrit. 2; H319: 10 % ≤ C &lt; 25 %
</t>
  </si>
  <si>
    <t>009-011-00-5</t>
  </si>
  <si>
    <t>241-034-8</t>
  </si>
  <si>
    <t>16961-83-4</t>
  </si>
  <si>
    <t>009-012-00-0</t>
  </si>
  <si>
    <t xml:space="preserve">alkali fluorosilicates(Na) [1]
alkali fluorosilicates(K) [2]
alkali fluorosilicates(NH4)  [3]
</t>
  </si>
  <si>
    <t xml:space="preserve">240-934-8 [1]
240-896-2 [2]
240-968-3 [3]
</t>
  </si>
  <si>
    <t xml:space="preserve">16893-85-9 [1]
16871-90-2 [2]
16919-19-0 [3]
</t>
  </si>
  <si>
    <t>009-013-00-6</t>
  </si>
  <si>
    <t>fluorosilicates, with the exception of those specified elsewhere in this annex</t>
  </si>
  <si>
    <t>009-014-00-1</t>
  </si>
  <si>
    <t>lead hexafluorosilicate</t>
  </si>
  <si>
    <t>247-278-1</t>
  </si>
  <si>
    <t>25808-74-6</t>
  </si>
  <si>
    <t xml:space="preserve">Repr. 1A
Acute Tox. 4 *
Acute Tox. 4 *
STOT RE 2 *
Aquatic Acute 1
Aquatic Chronic 1
</t>
  </si>
  <si>
    <t xml:space="preserve">H360Df
H332
H302
H373 **
H400
H410
</t>
  </si>
  <si>
    <t xml:space="preserve">H360Df
H332
H302
H373 **
H410
</t>
  </si>
  <si>
    <t xml:space="preserve">1 </t>
  </si>
  <si>
    <t>009-015-00-7</t>
  </si>
  <si>
    <t>sulphuryl difluoride</t>
  </si>
  <si>
    <t>220-281-5</t>
  </si>
  <si>
    <t>2699-79-8</t>
  </si>
  <si>
    <t xml:space="preserve">Press. Gas
Acute Tox. 3 *
STOT RE 2 *
Aquatic Acute 1
</t>
  </si>
  <si>
    <t xml:space="preserve">
H331
H373 **
H400
</t>
  </si>
  <si>
    <t>GHS04
GHS06
GHS08
GHS09
Dgr</t>
  </si>
  <si>
    <t xml:space="preserve">H331
H373 **
H400
</t>
  </si>
  <si>
    <t>009-016-00-2</t>
  </si>
  <si>
    <t xml:space="preserve">Acute Tox. 4
STOT RE 1
Aquatic Chronic 2
</t>
  </si>
  <si>
    <t xml:space="preserve">H332
H372
H411
</t>
  </si>
  <si>
    <t>GHS07
GHS08
GHS09
Dgr</t>
  </si>
  <si>
    <t xml:space="preserve">H372
H332
H411
</t>
  </si>
  <si>
    <t>CLP00/ATP03</t>
  </si>
  <si>
    <t>009-017-00-8</t>
  </si>
  <si>
    <t>potassium mu-fluoro-bis(triethylaluminium)</t>
  </si>
  <si>
    <t>400-040-2</t>
  </si>
  <si>
    <t>12091-08-6</t>
  </si>
  <si>
    <t xml:space="preserve">Flam. Sol. 1
Water-react. 1
Acute Tox. 4 *
Skin Corr. 1A
</t>
  </si>
  <si>
    <t xml:space="preserve">H228
H260
H332
H314
</t>
  </si>
  <si>
    <t>GHS02
GHS05
GHS07
Dgr</t>
  </si>
  <si>
    <t>009-018-00-3</t>
  </si>
  <si>
    <t>magnesium hexafluorosilicate</t>
  </si>
  <si>
    <t>241-022-2</t>
  </si>
  <si>
    <t>16949-65-8</t>
  </si>
  <si>
    <t>011-001-00-0</t>
  </si>
  <si>
    <t>sodium</t>
  </si>
  <si>
    <t>231-132-9</t>
  </si>
  <si>
    <t>7440-23-5</t>
  </si>
  <si>
    <t>011-002-00-6</t>
  </si>
  <si>
    <t>sodium hydroxide; caustic soda</t>
  </si>
  <si>
    <t>215-185-5</t>
  </si>
  <si>
    <t xml:space="preserve">Skin Corr. 1A
</t>
  </si>
  <si>
    <t xml:space="preserve">Skin Corr. 1A; H314: C ≥ 5 %
Skin Corr. 1B; H314: 2 % ≤ C &lt; 5 %
Skin Irrit. 2; H315: 0,5 % ≤ C &lt; 2 %
Eye Irrit. 2; H319: 0,5 % ≤ C &lt; 2 %
</t>
  </si>
  <si>
    <t>011-003-00-1</t>
  </si>
  <si>
    <t>sodium peroxide</t>
  </si>
  <si>
    <t>215-209-4</t>
  </si>
  <si>
    <t>1313-60-6</t>
  </si>
  <si>
    <t xml:space="preserve">Ox. Sol. 1
Skin Corr. 1A
</t>
  </si>
  <si>
    <t xml:space="preserve">H271
H314
</t>
  </si>
  <si>
    <t>011-004-00-7</t>
  </si>
  <si>
    <t>sodium azide</t>
  </si>
  <si>
    <t>247-852-1</t>
  </si>
  <si>
    <t>011-005-00-2</t>
  </si>
  <si>
    <t>sodium carbonate</t>
  </si>
  <si>
    <t xml:space="preserve">Eye Irrit. 2
</t>
  </si>
  <si>
    <t xml:space="preserve">H319
</t>
  </si>
  <si>
    <t>011-006-00-8</t>
  </si>
  <si>
    <t>sodium cyanate</t>
  </si>
  <si>
    <t>213-030-6</t>
  </si>
  <si>
    <t>917-61-3</t>
  </si>
  <si>
    <t>011-007-00-3</t>
  </si>
  <si>
    <t>propoxycarbazone-sodium</t>
  </si>
  <si>
    <t>181274-15-7</t>
  </si>
  <si>
    <t>012-001-00-3</t>
  </si>
  <si>
    <t>magnesium powder (pyrophoric)</t>
  </si>
  <si>
    <t>231-104-6</t>
  </si>
  <si>
    <t>7439-95-4</t>
  </si>
  <si>
    <t xml:space="preserve">Pyr. Sol. 1
Water-react. 1
</t>
  </si>
  <si>
    <t xml:space="preserve">H250
H260
</t>
  </si>
  <si>
    <t xml:space="preserve">H260
H250
</t>
  </si>
  <si>
    <t>012-002-00-9</t>
  </si>
  <si>
    <t>magnesium, powder or turnings</t>
  </si>
  <si>
    <t xml:space="preserve">Flam. Sol. 1
Self-heat. 1
Water-react. 2
</t>
  </si>
  <si>
    <t xml:space="preserve">H228
H252
H261
</t>
  </si>
  <si>
    <t xml:space="preserve">H228
H261
H252
</t>
  </si>
  <si>
    <t>012-003-00-4</t>
  </si>
  <si>
    <t>magnesium alkyls</t>
  </si>
  <si>
    <t xml:space="preserve">Pyr. Liq. 1
Water-react. 1
Skin Corr. 1B
</t>
  </si>
  <si>
    <t>012-004-00-X</t>
  </si>
  <si>
    <t>aluminium-magnesium-carbonate-hydroxide-perchlorate-hydrate</t>
  </si>
  <si>
    <t>422-150-1</t>
  </si>
  <si>
    <t>013-001-00-6</t>
  </si>
  <si>
    <t>aluminium powder (pyrophoric)</t>
  </si>
  <si>
    <t>231-072-3</t>
  </si>
  <si>
    <t xml:space="preserve">Pyr. Sol. 1
Water-react. 2
</t>
  </si>
  <si>
    <t xml:space="preserve">H250
H261
</t>
  </si>
  <si>
    <t xml:space="preserve">H261
H250
</t>
  </si>
  <si>
    <t>013-002-00-1</t>
  </si>
  <si>
    <t>aluminium powder (stabilised)</t>
  </si>
  <si>
    <t xml:space="preserve">Flam. Sol. 1
Water-react. 2
</t>
  </si>
  <si>
    <t xml:space="preserve">H228
H261
</t>
  </si>
  <si>
    <t xml:space="preserve">H261
H228
</t>
  </si>
  <si>
    <t>013-003-00-7</t>
  </si>
  <si>
    <t>aluminium chloride, anhydrous</t>
  </si>
  <si>
    <t>231-208-1</t>
  </si>
  <si>
    <t>7446-70-0</t>
  </si>
  <si>
    <t>013-004-00-2</t>
  </si>
  <si>
    <t>aluminium alkyls</t>
  </si>
  <si>
    <t>013-005-00-8</t>
  </si>
  <si>
    <t>diethyl(ethyldimethylsilanolato)aluminium</t>
  </si>
  <si>
    <t>401-160-8</t>
  </si>
  <si>
    <t>55426-95-4</t>
  </si>
  <si>
    <t xml:space="preserve">Pyr. Liq. 1
Water-react. 1
Skin Corr. 1A
</t>
  </si>
  <si>
    <t>013-006-00-3</t>
  </si>
  <si>
    <t>(ethyl-3-oxobutanoato-O'1,O'3)(2-dimethylaminoethanolato)(1-methoxypropan-2-olato)aluminium(III), dimerised</t>
  </si>
  <si>
    <t>402-370-2</t>
  </si>
  <si>
    <t xml:space="preserve">Flam. Liq. 3
Eye Dam. 1
</t>
  </si>
  <si>
    <t xml:space="preserve">H226
H318
</t>
  </si>
  <si>
    <t>013-007-00-9</t>
  </si>
  <si>
    <t>poly(oxo(2-butoxyethyl-3-oxobutanoato-O'1,O'3)aluminium)</t>
  </si>
  <si>
    <t>403-430-0</t>
  </si>
  <si>
    <t>013-008-00-4</t>
  </si>
  <si>
    <t>di-n-octylaluminium iodide</t>
  </si>
  <si>
    <t>408-190-0</t>
  </si>
  <si>
    <t>7585-14-0</t>
  </si>
  <si>
    <t xml:space="preserve">Pyr. Liq. 1
Skin Corr. 1B
Aquatic Acute 1
Aquatic Chronic 1
</t>
  </si>
  <si>
    <t xml:space="preserve">H250
H314
H400
H410
</t>
  </si>
  <si>
    <t>GHS02
GHS05
GHS09
Dgr</t>
  </si>
  <si>
    <t xml:space="preserve">H250
H314
H410
</t>
  </si>
  <si>
    <t>013-009-00-X</t>
  </si>
  <si>
    <t>sodium((n-butyl)x(ethyl)y-1,5-dihydro)aluminate) x = 0,5, y = 1,5</t>
  </si>
  <si>
    <t>418-720-2</t>
  </si>
  <si>
    <t xml:space="preserve">Flam. Sol. 1
Pyr. Sol. 1
Water-react. 1
Acute Tox. 4 *
Skin Corr. 1A
</t>
  </si>
  <si>
    <t xml:space="preserve">H228
H250
H260
H332
H314
</t>
  </si>
  <si>
    <t xml:space="preserve">H228
H260
H250
H332
H314
</t>
  </si>
  <si>
    <t>013-010-00-5</t>
  </si>
  <si>
    <t>hydroxy aluminium bis(2,4,8,10-tetra-tert-butyl-6-hydroxy-12H-dibenzo[d,g][1.3.2]dioxaphosphocin-6-oxide)</t>
  </si>
  <si>
    <t>430-650-4</t>
  </si>
  <si>
    <t>151841-65-5</t>
  </si>
  <si>
    <t>014-001-00-9</t>
  </si>
  <si>
    <t>trichlorosilane</t>
  </si>
  <si>
    <t>233-042-5</t>
  </si>
  <si>
    <t>10025-78-2</t>
  </si>
  <si>
    <t xml:space="preserve">Flam. Liq. 1
Pyr. Liq. 1
Acute Tox. 4 *
Acute Tox. 4 *
Skin Corr. 1A
</t>
  </si>
  <si>
    <t xml:space="preserve">H224
H250
H332
H302
H314
</t>
  </si>
  <si>
    <t xml:space="preserve">H224
H250
H332
H302
H314
</t>
  </si>
  <si>
    <t xml:space="preserve">EUH014
EUH029
</t>
  </si>
  <si>
    <t xml:space="preserve">*
STOT SE 3; H335: C ≥ 1 %
</t>
  </si>
  <si>
    <t>014-002-00-4</t>
  </si>
  <si>
    <t>silicon tetrachloride</t>
  </si>
  <si>
    <t>233-054-0</t>
  </si>
  <si>
    <t>10026-04-7</t>
  </si>
  <si>
    <t xml:space="preserve">STOT SE 3
Skin Irrit. 2
Eye Irrit. 2
</t>
  </si>
  <si>
    <t xml:space="preserve">H335
H315
H319
</t>
  </si>
  <si>
    <t xml:space="preserve">H319
H335
H315
</t>
  </si>
  <si>
    <t>014-003-00-X</t>
  </si>
  <si>
    <t>dimethyldichlorosilane</t>
  </si>
  <si>
    <t>200-901-0</t>
  </si>
  <si>
    <t>75-78-5</t>
  </si>
  <si>
    <t xml:space="preserve">Flam. Liq. 2
STOT SE 3
Skin Irrit. 2
Eye Irrit. 2
</t>
  </si>
  <si>
    <t xml:space="preserve">H225
H335
H315
H319
</t>
  </si>
  <si>
    <t xml:space="preserve">H225
H319
H335
H315
</t>
  </si>
  <si>
    <t>014-004-00-5</t>
  </si>
  <si>
    <t>trichloro(methyl)silane; methyltrichlorosilane</t>
  </si>
  <si>
    <t>200-902-6</t>
  </si>
  <si>
    <t>75-79-6</t>
  </si>
  <si>
    <t xml:space="preserve">Skin Irrit. 2; H315: C ≥ 1 %
Eye Irrit. 2; H319: C ≥ 1 %
STOT SE 3; H335: C ≥ 1 %
</t>
  </si>
  <si>
    <t>014-005-00-0</t>
  </si>
  <si>
    <t>tetraethyl silicate; ethyl silicate</t>
  </si>
  <si>
    <t>201-083-8</t>
  </si>
  <si>
    <t>78-10-4</t>
  </si>
  <si>
    <t xml:space="preserve">Flam. Liq. 3
Acute Tox. 4 *
STOT SE 3
Eye Irrit. 2
</t>
  </si>
  <si>
    <t xml:space="preserve">H226
H332
H335
H319
</t>
  </si>
  <si>
    <t xml:space="preserve">H226
H332
H319
H335
</t>
  </si>
  <si>
    <t>014-006-00-6</t>
  </si>
  <si>
    <t>bis(4-fluorophenyl)-methyl-(1,2,4-triazol-4-ylmethyl)silane hydrochloride</t>
  </si>
  <si>
    <t>401-380-4</t>
  </si>
  <si>
    <t xml:space="preserve">Eye Irrit. 2
Aquatic Chronic 2
</t>
  </si>
  <si>
    <t xml:space="preserve">H319
H411
</t>
  </si>
  <si>
    <t>014-007-00-1</t>
  </si>
  <si>
    <t>triethoxyisobutylsilane</t>
  </si>
  <si>
    <t>402-810-3</t>
  </si>
  <si>
    <t>17980-47-1</t>
  </si>
  <si>
    <t xml:space="preserve">Skin Irrit. 2
</t>
  </si>
  <si>
    <t xml:space="preserve">H315
</t>
  </si>
  <si>
    <t>014-008-00-7</t>
  </si>
  <si>
    <t>(chloromethyl)bis(4-fluorophenyl)methylsilane</t>
  </si>
  <si>
    <t>401-200-4</t>
  </si>
  <si>
    <t>85491-26-5</t>
  </si>
  <si>
    <t>014-009-00-2</t>
  </si>
  <si>
    <t>isobutylisopropyldimethoxysilane</t>
  </si>
  <si>
    <t>402-580-4</t>
  </si>
  <si>
    <t>111439-76-0</t>
  </si>
  <si>
    <t xml:space="preserve">Flam. Liq. 3
Acute Tox. 4 *
Skin Irrit. 2
</t>
  </si>
  <si>
    <t xml:space="preserve">H226
H332
H315
</t>
  </si>
  <si>
    <t>014-010-00-8</t>
  </si>
  <si>
    <t>disodium metasilicate</t>
  </si>
  <si>
    <t>229-912-9</t>
  </si>
  <si>
    <t>6834-92-0</t>
  </si>
  <si>
    <t xml:space="preserve">STOT SE 3
Skin Corr. 1B
</t>
  </si>
  <si>
    <t xml:space="preserve">H335
H314
</t>
  </si>
  <si>
    <t xml:space="preserve">H314
H335
</t>
  </si>
  <si>
    <t>014-011-00-3</t>
  </si>
  <si>
    <t>cyclohexyldimethoxymethylsilane</t>
  </si>
  <si>
    <t>402-140-1</t>
  </si>
  <si>
    <t>17865-32-6</t>
  </si>
  <si>
    <t xml:space="preserve">Skin Irrit. 2
Aquatic Chronic 2
</t>
  </si>
  <si>
    <t xml:space="preserve">H315
H411
</t>
  </si>
  <si>
    <t>014-012-00-9</t>
  </si>
  <si>
    <t>bis(3-(trimethoxysilyl)propyl)amine</t>
  </si>
  <si>
    <t>403-480-3</t>
  </si>
  <si>
    <t xml:space="preserve">Eye Dam. 1
Aquatic Chronic 2
</t>
  </si>
  <si>
    <t xml:space="preserve">H318
H411
</t>
  </si>
  <si>
    <t>014-013-00-4</t>
  </si>
  <si>
    <t>α-hydroxypoly(methyl-(3-(2,2,6,6-tetramethylpiperidin-4-yloxy)propyl)siloxane)</t>
  </si>
  <si>
    <t>404-920-7</t>
  </si>
  <si>
    <t xml:space="preserve">Acute Tox. 4 *
Acute Tox. 4 *
Skin Corr. 1B
Aquatic Chronic 2
</t>
  </si>
  <si>
    <t xml:space="preserve">H312
H302
H314
H411
</t>
  </si>
  <si>
    <t>014-014-00-X</t>
  </si>
  <si>
    <t>etacelasil (ISO); 6-(2-chloroethyl)-6-(2-methoxyethoxy)-2,5,7,10-tetraoxa-6-silaundecane</t>
  </si>
  <si>
    <t>253-704-7</t>
  </si>
  <si>
    <t>37894-46-5</t>
  </si>
  <si>
    <t xml:space="preserve">Repr. 1B
Acute Tox. 4 *
STOT RE 2 *
</t>
  </si>
  <si>
    <t xml:space="preserve">H360D ***
H302
H373 **
</t>
  </si>
  <si>
    <t>GHS08
GHS07
Dgr</t>
  </si>
  <si>
    <t>014-015-00-5</t>
  </si>
  <si>
    <t>α-trimethylsilanyl-ω-trimethylsiloxypoly[oxy(methyl-3-(2-(2-methoxypropoxy)propoxy)propylsilanediyl]-co-oxy(dimethylsilane))</t>
  </si>
  <si>
    <t>406-420-4</t>
  </si>
  <si>
    <t>69430-40-6</t>
  </si>
  <si>
    <t>014-016-00-0</t>
  </si>
  <si>
    <t>reaction mass of: 1,3-dihex-5-en-1-yl-1,1,3,3-tetramethyldisiloxane; 1,3-dihex-n-en-1-yl-1,1,3,3-tetramethyldisiloxane</t>
  </si>
  <si>
    <t>406-490-6</t>
  </si>
  <si>
    <t>014-017-00-6</t>
  </si>
  <si>
    <t>flusilazole (ISO); bis(4-fluorophenyl)(methyl)(1H-1,2,4-triazol-1-ylmethyl)silane</t>
  </si>
  <si>
    <t>85509-19-9</t>
  </si>
  <si>
    <t xml:space="preserve">Carc. 2
Repr. 1B
Acute Tox. 4 *
Aquatic Chronic 2
</t>
  </si>
  <si>
    <t xml:space="preserve">H351
H360D ***
H302
H411
</t>
  </si>
  <si>
    <t>014-018-00-1</t>
  </si>
  <si>
    <t>octamethylcyclotetrasiloxane</t>
  </si>
  <si>
    <t xml:space="preserve">Repr. 2
Aquatic Chronic 4
</t>
  </si>
  <si>
    <t xml:space="preserve">H361f ***
H413
</t>
  </si>
  <si>
    <t>GHS08
Wng</t>
  </si>
  <si>
    <t>014-019-00-7</t>
  </si>
  <si>
    <t>reaction mass of: 4-[[bis-(4-fluorophenyl)methylsilyl]methyl]-4H-1,2,4-triazole; 1-[[bis-(4-fluorophenyl)methylsilyl]methyl]-1H-1,2,4-triazole</t>
  </si>
  <si>
    <t>403-250-2</t>
  </si>
  <si>
    <t>014-020-00-2</t>
  </si>
  <si>
    <t>bis(1,1-dimethyl-2-propynyloxy)dimethylsilane</t>
  </si>
  <si>
    <t>414-960-7</t>
  </si>
  <si>
    <t>53863-99-3</t>
  </si>
  <si>
    <t xml:space="preserve">H332
</t>
  </si>
  <si>
    <t>014-021-00-8</t>
  </si>
  <si>
    <t>tris(isopropenyloxy)phenyl silane</t>
  </si>
  <si>
    <t>411-340-8</t>
  </si>
  <si>
    <t>52301-18-5</t>
  </si>
  <si>
    <t>014-022-00-3</t>
  </si>
  <si>
    <t>reaction product of: (2-hydroxy-4-(3-propenoxy)benzophenone and triethoxysilane) with (hydrolysis product of silica and methyltrimethoxysilane)</t>
  </si>
  <si>
    <t>401-530-9</t>
  </si>
  <si>
    <t xml:space="preserve">Flam. Sol. 1
Acute Tox. 4 *
Acute Tox. 4 *
Acute Tox. 4 *
STOT SE 1
</t>
  </si>
  <si>
    <t xml:space="preserve">H228
H332
H312
H302
H370 **
</t>
  </si>
  <si>
    <t xml:space="preserve">H228
H370 **
H332
H312
H302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</si>
  <si>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</si>
  <si>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</si>
  <si>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</si>
  <si>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</si>
  <si>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</si>
  <si>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</si>
  <si>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</si>
  <si>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</si>
  <si>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</si>
  <si>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</si>
  <si>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</si>
  <si>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</si>
  <si>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 xml:space="preserve">Acute Tox. 4 *
STOT RE 2 *
Skin Irrit. 2
Eye Dam. 1
Aquatic Chronic 3
</t>
  </si>
  <si>
    <t xml:space="preserve">H302
H373 **
H315
H318
H412
</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</si>
  <si>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</si>
  <si>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</si>
  <si>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</si>
  <si>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</si>
  <si>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</si>
  <si>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</si>
  <si>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</si>
  <si>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</si>
  <si>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</si>
  <si>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</si>
  <si>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</si>
  <si>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</si>
  <si>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</si>
  <si>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</si>
  <si>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</si>
  <si>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</si>
  <si>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 xml:space="preserve">Repr. 2
Acute Tox. 4 *
STOT RE 2 *
</t>
  </si>
  <si>
    <t xml:space="preserve">H361f ***
H302
H373 **
</t>
  </si>
  <si>
    <t>014-030-00-7</t>
  </si>
  <si>
    <t>[(dimethylsilylene)bis((1,2,3,3a,7a-η)-1H-inden-1-ylidene)dimethyl]hafnium</t>
  </si>
  <si>
    <t>422-060-0</t>
  </si>
  <si>
    <t>137390-08-0</t>
  </si>
  <si>
    <t xml:space="preserve">Acute Tox. 2 *
</t>
  </si>
  <si>
    <t xml:space="preserve">H300
</t>
  </si>
  <si>
    <t>014-031-00-2</t>
  </si>
  <si>
    <t>bis(1-methylethyl)-dimethoxysilane</t>
  </si>
  <si>
    <t>421-540-7</t>
  </si>
  <si>
    <t>18230-61-0</t>
  </si>
  <si>
    <t xml:space="preserve">Flam. Liq. 3
Skin Irrit. 2
Skin Sens. 1
Aquatic Chronic 3
</t>
  </si>
  <si>
    <t xml:space="preserve">H226
H315
H317
H412
</t>
  </si>
  <si>
    <t>014-032-00-8</t>
  </si>
  <si>
    <t>dicyclopentyldimethoxysilane</t>
  </si>
  <si>
    <t>404-370-8</t>
  </si>
  <si>
    <t>126990-35-0</t>
  </si>
  <si>
    <t xml:space="preserve">Skin Irrit. 2
Eye Dam. 1
Aquatic Acute 1
Aquatic Chronic 1
</t>
  </si>
  <si>
    <t xml:space="preserve">H315
H318
H400
H410
</t>
  </si>
  <si>
    <t xml:space="preserve">H315
H318
H410
</t>
  </si>
  <si>
    <t>014-033-00-3</t>
  </si>
  <si>
    <t>2-methyl-3-(trimethoxysilyl)propyl-2-propenoate hydrolysis product with silica</t>
  </si>
  <si>
    <t>419-030-4</t>
  </si>
  <si>
    <t>125804-20-8</t>
  </si>
  <si>
    <t xml:space="preserve">Flam. Liq. 2
STOT SE 3
Eye Irrit. 2
</t>
  </si>
  <si>
    <t xml:space="preserve">H225
H336
H319
</t>
  </si>
  <si>
    <t xml:space="preserve">H225
H319
H336
</t>
  </si>
  <si>
    <t>014-034-00-9</t>
  </si>
  <si>
    <t>3-hexylheptamethyltrisiloxane</t>
  </si>
  <si>
    <t>428-700-5</t>
  </si>
  <si>
    <t>1873-90-1</t>
  </si>
  <si>
    <t xml:space="preserve">Acute Tox. 4 *
Aquatic Chronic 4
</t>
  </si>
  <si>
    <t xml:space="preserve">H332
H413
</t>
  </si>
  <si>
    <t>014-035-00-4</t>
  </si>
  <si>
    <t>2-(3,4-epoxycyclohexyl)ethyltriethoxy silane</t>
  </si>
  <si>
    <t>425-050-4</t>
  </si>
  <si>
    <t>10217-34-2</t>
  </si>
  <si>
    <t xml:space="preserve">Skin Sens. 1
Aquatic Chronic 3
</t>
  </si>
  <si>
    <t xml:space="preserve">H317
H412
</t>
  </si>
  <si>
    <t>014-036-00-X</t>
  </si>
  <si>
    <t>(4-ethoxyphenyl)(3-(4-fluoro-3-phenoxyphenyl)propyl)dimethylsilane</t>
  </si>
  <si>
    <t>405-020-7</t>
  </si>
  <si>
    <t>105024-66-6</t>
  </si>
  <si>
    <t xml:space="preserve">Repr. 1B
Aquatic Acute 1
Aquatic Chronic 1
</t>
  </si>
  <si>
    <t xml:space="preserve">H360F ***
H400
H410
</t>
  </si>
  <si>
    <t>GHS08
GHS09
Dgr</t>
  </si>
  <si>
    <t xml:space="preserve">H360F ***
H410
</t>
  </si>
  <si>
    <t xml:space="preserve">M=1000
</t>
  </si>
  <si>
    <t>014-037-00-5</t>
  </si>
  <si>
    <t>2-butanone-O,O',O''-(phenylsilylidyne)trioxime</t>
  </si>
  <si>
    <t>433-360-6</t>
  </si>
  <si>
    <t>34036-80-1</t>
  </si>
  <si>
    <t xml:space="preserve">STOT RE 2 *
Skin Sens. 1
Aquatic Chronic 3
</t>
  </si>
  <si>
    <t xml:space="preserve">H373 **
H317
H412
</t>
  </si>
  <si>
    <t>014-038-00-0</t>
  </si>
  <si>
    <t>S-(3-(triethoxysilyl)propyl)octanethioate</t>
  </si>
  <si>
    <t>436-690-9</t>
  </si>
  <si>
    <t>220727-26-4</t>
  </si>
  <si>
    <t>014-039-00-6</t>
  </si>
  <si>
    <t>(2,3-dimethylbut-2-yl)-trimethoxysilane</t>
  </si>
  <si>
    <t>439-360-2</t>
  </si>
  <si>
    <t>142877-45-0</t>
  </si>
  <si>
    <t xml:space="preserve">Skin Irrit. 2
Eye Dam. 1
Aquatic Chronic 3
</t>
  </si>
  <si>
    <t xml:space="preserve">H315
H318
H412
</t>
  </si>
  <si>
    <t>014-041-00-7</t>
  </si>
  <si>
    <t>N,N-bis(trimethylsilyl)aminopropylmethyldiethoxysilane</t>
  </si>
  <si>
    <t>445-890-5</t>
  </si>
  <si>
    <t>201290-01-9</t>
  </si>
  <si>
    <t xml:space="preserve">Acute Tox. 4 *
Skin Sens. 1
</t>
  </si>
  <si>
    <t xml:space="preserve">H302
H317
</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</si>
  <si>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</si>
  <si>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</si>
  <si>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</si>
  <si>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</si>
  <si>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</si>
  <si>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</si>
  <si>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 xml:space="preserve">STOT SE 3
Skin Irrit. 2
Eye Dam. 1
Aquatic Chronic 3
</t>
  </si>
  <si>
    <t xml:space="preserve">H335
H315
H318
H412
</t>
  </si>
  <si>
    <t xml:space="preserve">H315
H318
H335
H412
</t>
  </si>
  <si>
    <t>014-044-00-3</t>
  </si>
  <si>
    <t>3-[(4'-acetoxy-3'-methoxyphenyl) propyl]trimethoxysilane</t>
  </si>
  <si>
    <t>433-050-0</t>
  </si>
  <si>
    <t>014-045-00-9</t>
  </si>
  <si>
    <t>magnesium sodium fluoride silicate</t>
  </si>
  <si>
    <t>442-650-1</t>
  </si>
  <si>
    <t xml:space="preserve">STOT RE 2 *
</t>
  </si>
  <si>
    <t xml:space="preserve">H373 **
</t>
  </si>
  <si>
    <t>015-001-00-1</t>
  </si>
  <si>
    <t>white phosphorus</t>
  </si>
  <si>
    <t>231-768-7</t>
  </si>
  <si>
    <t>12185-10-3</t>
  </si>
  <si>
    <t xml:space="preserve">Pyr. Sol. 1
Acute Tox. 2 *
Acute Tox. 2 *
Skin Corr. 1A
Aquatic Acute 1
</t>
  </si>
  <si>
    <t xml:space="preserve">H250
H330
H300
H314
H400
</t>
  </si>
  <si>
    <t>GHS02
GHS06
GHS05
GHS09
Dgr</t>
  </si>
  <si>
    <t>015-002-00-7</t>
  </si>
  <si>
    <t>red phosphorus</t>
  </si>
  <si>
    <t xml:space="preserve">Flam. Sol. 1
Aquatic Chronic 3
</t>
  </si>
  <si>
    <t xml:space="preserve">H228
H412
</t>
  </si>
  <si>
    <t xml:space="preserve">H228
H412
</t>
  </si>
  <si>
    <t>015-003-00-2</t>
  </si>
  <si>
    <t>calcium phosphide; tricalcium diphosphide</t>
  </si>
  <si>
    <t>215-142-0</t>
  </si>
  <si>
    <t>1305-99-3</t>
  </si>
  <si>
    <t xml:space="preserve">Water-react. 1
Acute Tox. 1
Acute Tox. 2
Acute Tox. 3
Eye Dam. 1
Aquatic Acute 1
</t>
  </si>
  <si>
    <t xml:space="preserve">H260
H330
H300
H311
H318
H400
</t>
  </si>
  <si>
    <t xml:space="preserve">H260
H300
H311
H330
H318
H400
</t>
  </si>
  <si>
    <t xml:space="preserve">EUH029
EUH032
</t>
  </si>
  <si>
    <t>015-004-00-8</t>
  </si>
  <si>
    <t>aluminium phosphide</t>
  </si>
  <si>
    <t>244-088-0</t>
  </si>
  <si>
    <t>20859-73-8</t>
  </si>
  <si>
    <t xml:space="preserve">Water-react. 1
Acute Tox. 1
Acute Tox. 2
Acute Tox. 3
Aquatic Acute 1
</t>
  </si>
  <si>
    <t xml:space="preserve">H260
H330
H300
H311
H400
</t>
  </si>
  <si>
    <t xml:space="preserve">H260
H300
H311
H330
H400
</t>
  </si>
  <si>
    <t>CLP00/ATP05</t>
  </si>
  <si>
    <t>015-005-00-3</t>
  </si>
  <si>
    <t>magnesium phosphide; trimagnesium diphosphide</t>
  </si>
  <si>
    <t>235-023-7</t>
  </si>
  <si>
    <t>12057-74-8</t>
  </si>
  <si>
    <t>015-006-00-9</t>
  </si>
  <si>
    <t>trizinc diphosphide; zinc phosphide</t>
  </si>
  <si>
    <t>215-244-5</t>
  </si>
  <si>
    <t>1314-84-7</t>
  </si>
  <si>
    <t xml:space="preserve">Water-react. 1
Acute Tox. 2 *
Aquatic Acute 1
Aquatic Chronic 1
</t>
  </si>
  <si>
    <t xml:space="preserve">H260
H300
H400
H410
</t>
  </si>
  <si>
    <t xml:space="preserve">H260
H300
H410
</t>
  </si>
  <si>
    <t>015-007-00-4</t>
  </si>
  <si>
    <t>phosphorus trichloride</t>
  </si>
  <si>
    <t>231-749-3</t>
  </si>
  <si>
    <t xml:space="preserve">Acute Tox. 2 *
Acute Tox. 2 *
STOT RE 2 *
Skin Corr. 1A
</t>
  </si>
  <si>
    <t xml:space="preserve">H330
H300
H373 **
H314
</t>
  </si>
  <si>
    <t>GHS06
GHS08
GHS05
Dgr</t>
  </si>
  <si>
    <t>015-008-00-X</t>
  </si>
  <si>
    <t>phosphorus pentachloride</t>
  </si>
  <si>
    <t>233-060-3</t>
  </si>
  <si>
    <t xml:space="preserve">Acute Tox. 2 *
Acute Tox. 4 *
STOT RE 2 *
Skin Corr. 1B
</t>
  </si>
  <si>
    <t xml:space="preserve">H330
H302
H373 **
H314
</t>
  </si>
  <si>
    <t xml:space="preserve">H330
H302
H373 **
H314
</t>
  </si>
  <si>
    <t>015-009-00-5</t>
  </si>
  <si>
    <t>phosphoryl trichloride</t>
  </si>
  <si>
    <t>233-046-7</t>
  </si>
  <si>
    <t>10025-87-3</t>
  </si>
  <si>
    <t xml:space="preserve">Acute Tox. 2 *
Acute Tox. 4 *
STOT RE 1
Skin Corr. 1A
</t>
  </si>
  <si>
    <t xml:space="preserve">H330
H302
H372 **
H314
</t>
  </si>
  <si>
    <t xml:space="preserve">H330
H372 **
H302
H314
</t>
  </si>
  <si>
    <t>015-010-00-0</t>
  </si>
  <si>
    <t>phosphorus pentoxide</t>
  </si>
  <si>
    <t>215-236-1</t>
  </si>
  <si>
    <t>015-011-00-6</t>
  </si>
  <si>
    <t>015-012-00-1</t>
  </si>
  <si>
    <t>tetraphosphorus trisulphide; phosphorus sesquisulphid</t>
  </si>
  <si>
    <t>215-245-0</t>
  </si>
  <si>
    <t>1314-85-8</t>
  </si>
  <si>
    <t xml:space="preserve">Flam. Sol. 2
Water-react. 1
Acute Tox. 4 *
Aquatic Acute 1
</t>
  </si>
  <si>
    <t xml:space="preserve">H228
H260
H302
H400
</t>
  </si>
  <si>
    <t>GHS02
GHS07
GHS09
Dgr</t>
  </si>
  <si>
    <t>015-013-00-7</t>
  </si>
  <si>
    <t>015-014-00-2</t>
  </si>
  <si>
    <t xml:space="preserve">Carc. 2
Acute Tox. 4 *
Skin Irrit. 2
</t>
  </si>
  <si>
    <t xml:space="preserve">H351
H302
H315
</t>
  </si>
  <si>
    <t>015-015-00-8</t>
  </si>
  <si>
    <t>tricresyl phosphate (o-o-o-, o-o-m-, o-o-p-, o-m-m-, o-m-p-, o-p-p-); tritolyl phosphate (o-o-o-, o-o-m-, o-o-p-, o-m-m-, o-m-p-, o-p-p-)</t>
  </si>
  <si>
    <t xml:space="preserve">STOT SE 1
Aquatic Chronic 2
</t>
  </si>
  <si>
    <t xml:space="preserve">H370 **
H411
</t>
  </si>
  <si>
    <t xml:space="preserve">STOT SE 1; H370: C ≥ 1 %
STOT SE 2; H371: 0,2 % ≤ C &lt; 1 %
</t>
  </si>
  <si>
    <t>015-016-00-3</t>
  </si>
  <si>
    <t>tricresyl phosphate (m-m-m-, m-m-p-, m-p-p-, p-p-p-); tritolyl phosphate (m-m-m-, m-m-p-, m-p-p-, p-p-p-)</t>
  </si>
  <si>
    <t xml:space="preserve">Acute Tox. 4 *
Acute Tox. 4 *
Aquatic Chronic 2
</t>
  </si>
  <si>
    <t xml:space="preserve">H312
H302
H411
</t>
  </si>
  <si>
    <t>015-019-00-X</t>
  </si>
  <si>
    <t>dichlorvos (ISO); 2,2-dichlorovinyl dimethyl phosphate</t>
  </si>
  <si>
    <t xml:space="preserve">Acute Tox. 2 *
Acute Tox. 3 *
Acute Tox. 3 *
Skin Sens. 1
Aquatic Acute 1
</t>
  </si>
  <si>
    <t xml:space="preserve">H330
H311
H301
H317
H400
</t>
  </si>
  <si>
    <t>015-020-00-5</t>
  </si>
  <si>
    <t>mevinphos (ISO); 2-methoxycarbonyl-1-methylvinyl dimethyl phosphate</t>
  </si>
  <si>
    <t>232-095-1</t>
  </si>
  <si>
    <t>7786-34-7</t>
  </si>
  <si>
    <t xml:space="preserve">M=10000
</t>
  </si>
  <si>
    <t>015-021-00-0</t>
  </si>
  <si>
    <t>trichlorfon (ISO); dimethyl 2,2,2-trichloro-1-hydroxyethylphosphonate</t>
  </si>
  <si>
    <t>015-022-00-6</t>
  </si>
  <si>
    <t>phosphamidon (ISO); 2-chloro-2-diethylcarbamoyl-1-methylvinyl dimethyl phosphate</t>
  </si>
  <si>
    <t xml:space="preserve">Muta. 2
Acute Tox. 2 *
Acute Tox. 3 *
Aquatic Acute 1
Aquatic Chronic 1
</t>
  </si>
  <si>
    <t xml:space="preserve">H341
H300
H311
H400
H410
</t>
  </si>
  <si>
    <t xml:space="preserve">H341
H300
H311
H410
</t>
  </si>
  <si>
    <t>015-023-00-1</t>
  </si>
  <si>
    <t>pyrazoxon; diethyl 3-methylpyrazol-5-yl phosphate</t>
  </si>
  <si>
    <t>108-34-9</t>
  </si>
  <si>
    <t xml:space="preserve">Acute Tox. 1
Acute Tox. 2 *
Acute Tox. 2 *
</t>
  </si>
  <si>
    <t xml:space="preserve">H310
H330
H300
</t>
  </si>
  <si>
    <t xml:space="preserve">H330
H310
H300
</t>
  </si>
  <si>
    <t>015-024-00-7</t>
  </si>
  <si>
    <t>triamiphos (ISO); 5-amino-3-phenyl-1,2,4-triazol-1-yl-N,N,N',N'-tetramethylphosphonic diamide</t>
  </si>
  <si>
    <t>1031-47-6</t>
  </si>
  <si>
    <t>015-025-00-2</t>
  </si>
  <si>
    <t>TEPP (ISO); tetraethyl pyrophosphate</t>
  </si>
  <si>
    <t>203-495-3</t>
  </si>
  <si>
    <t>107-49-3</t>
  </si>
  <si>
    <t xml:space="preserve">Acute Tox. 1
Acute Tox. 2 *
Aquatic Acute 1
</t>
  </si>
  <si>
    <t xml:space="preserve">H310
H300
H400
</t>
  </si>
  <si>
    <t>015-026-00-8</t>
  </si>
  <si>
    <t>schradan (ISO); octamethylpyrophosphoramide</t>
  </si>
  <si>
    <t>205-801-0</t>
  </si>
  <si>
    <t>152-16-9</t>
  </si>
  <si>
    <t>015-027-00-3</t>
  </si>
  <si>
    <t>sulfotep (ISO); O,O,O,O-tetraethyl dithiopyrophosphate</t>
  </si>
  <si>
    <t>222-995-2</t>
  </si>
  <si>
    <t>015-028-00-9</t>
  </si>
  <si>
    <t>demeton-O (ISO); O,O-diethyl-O-2-ethylthioethyl phosphorothioate</t>
  </si>
  <si>
    <t>206-053-8</t>
  </si>
  <si>
    <t>298-03-3</t>
  </si>
  <si>
    <t>015-029-00-4</t>
  </si>
  <si>
    <t>demeton-S (ISO); diethyl-S-2-ethylthioethyl phosphorothioate</t>
  </si>
  <si>
    <t>204-801-8</t>
  </si>
  <si>
    <t>126-75-0</t>
  </si>
  <si>
    <t>015-030-00-X</t>
  </si>
  <si>
    <t>demeton-O-methyl (ISO); O-2-ethylthioethyl O,O-dimethyl phosphorothioate</t>
  </si>
  <si>
    <t>212-758-1</t>
  </si>
  <si>
    <t>867-27-6</t>
  </si>
  <si>
    <t>015-031-00-5</t>
  </si>
  <si>
    <t>demeton-S-methyl (ISO); S-2-ethylthioethyl dimethyl phosphorothioate</t>
  </si>
  <si>
    <t>213-052-6</t>
  </si>
  <si>
    <t>919-86-8</t>
  </si>
  <si>
    <t xml:space="preserve">Acute Tox. 3 *
Acute Tox. 3 *
Aquatic Chronic 2
</t>
  </si>
  <si>
    <t xml:space="preserve">H311
H301
H411
</t>
  </si>
  <si>
    <t>015-032-00-0</t>
  </si>
  <si>
    <t>prothoate (ISO); O,O-diethyl isopropylcarbamoylmethyl phosphorodithioate</t>
  </si>
  <si>
    <t>218-893-2</t>
  </si>
  <si>
    <t>2275-18-5</t>
  </si>
  <si>
    <t xml:space="preserve">Acute Tox. 1
Acute Tox. 2 *
Aquatic Chronic 3
</t>
  </si>
  <si>
    <t xml:space="preserve">H310
H300
H412
</t>
  </si>
  <si>
    <t>015-033-00-6</t>
  </si>
  <si>
    <t>phorate (ISO); O,O-diethyl ethylthiomethyl phosphorodithioate</t>
  </si>
  <si>
    <t>206-052-2</t>
  </si>
  <si>
    <t>298-02-2</t>
  </si>
  <si>
    <t>015-034-00-1</t>
  </si>
  <si>
    <t>parathion (ISO); O,O-diethyl O-4-nitrophenyl phosphorothioate</t>
  </si>
  <si>
    <t xml:space="preserve">Acute Tox. 2 *
Acute Tox. 2 *
Acute Tox. 3 *
STOT RE 1
Aquatic Acute 1
Aquatic Chronic 1
</t>
  </si>
  <si>
    <t xml:space="preserve">H330
H300
H311
H372 **
H400
H410
</t>
  </si>
  <si>
    <t xml:space="preserve">H330
H300
H311
H372 **
H410
</t>
  </si>
  <si>
    <t>015-035-00-7</t>
  </si>
  <si>
    <t>parathion - methyl (ISO); O,O-dimethyl O-4-nitrophenyl phosphorothioate</t>
  </si>
  <si>
    <t xml:space="preserve">Flam. Liq. 3
Acute Tox. 2 *
Acute Tox. 2 *
Acute Tox. 3 *
STOT RE 2 *
Aquatic Acute 1
Aquatic Chronic 1
</t>
  </si>
  <si>
    <t xml:space="preserve">H226
H330
H300
H311
H373 **
H400
H410
</t>
  </si>
  <si>
    <t xml:space="preserve">H226
H330
H300
H311
H373 **
H410
</t>
  </si>
  <si>
    <t>015-036-00-2</t>
  </si>
  <si>
    <t>O-ethyl O-4-nitrophenyl phenylphosphonothioate; EPN</t>
  </si>
  <si>
    <t>218-276-8</t>
  </si>
  <si>
    <t>2104-64-5</t>
  </si>
  <si>
    <t>015-037-00-8</t>
  </si>
  <si>
    <t>phenkapton (ISO); S-(2,5-dichlorophenylthiomethyl) O,O-diethyl phosphorodithioate</t>
  </si>
  <si>
    <t>218-892-7</t>
  </si>
  <si>
    <t>2275-14-1</t>
  </si>
  <si>
    <t xml:space="preserve">Acute Tox. 3 *
Acute Tox. 3 *
Acute Tox. 3 *
Aquatic Acute 1
Aquatic Chronic 1
</t>
  </si>
  <si>
    <t xml:space="preserve">H331
H311
H301
H400
H410
</t>
  </si>
  <si>
    <t xml:space="preserve">H331
H311
H301
H410
</t>
  </si>
  <si>
    <t>015-038-00-3</t>
  </si>
  <si>
    <t>coumaphos (ISO); O-3-chloro-4-methylcoumarin-7-yl O,O-diethyl phosphorothioate</t>
  </si>
  <si>
    <t>200-285-3</t>
  </si>
  <si>
    <t>56-72-4</t>
  </si>
  <si>
    <t>015-039-00-9</t>
  </si>
  <si>
    <t>azinphos-methyl (ISO); O,O-dimethyl-4-oxobenzotriazin-3-ylmethyl phosphorodithioate</t>
  </si>
  <si>
    <t xml:space="preserve">Acute Tox. 2 *
Acute Tox. 2 *
Acute Tox. 3 *
Skin Sens. 1
Aquatic Acute 1
Aquatic Chronic 1
</t>
  </si>
  <si>
    <t xml:space="preserve">H330
H300
H311
H317
H400
H410
</t>
  </si>
  <si>
    <t xml:space="preserve">H330
H300
H311
H317
H410
</t>
  </si>
  <si>
    <t>015-040-00-4</t>
  </si>
  <si>
    <t>diazinon (ISO); O,O-diethyl O-2-isopropyl-6-methylpyrimidin-4-yl phosphorothioate</t>
  </si>
  <si>
    <t>015-041-00-X</t>
  </si>
  <si>
    <t>malathion (ISO); 1,2-bis(ethoxycarbonyl)ethyl O,O-dimethyl phosphorodithioate; [containing ≤ 0.03 % isomalathion]</t>
  </si>
  <si>
    <t>015-042-00-5</t>
  </si>
  <si>
    <t>chlorthion; O-(3-chloro-4-nitrophenyl) O,O-dimethyl phosphorothioate</t>
  </si>
  <si>
    <t>207-902-5</t>
  </si>
  <si>
    <t>500-28-7</t>
  </si>
  <si>
    <t xml:space="preserve">Acute Tox. 4 *
Acute Tox. 4 *
Acute Tox. 4 *
Aquatic Acute 1
Aquatic Chronic 1
</t>
  </si>
  <si>
    <t xml:space="preserve">H332
H312
H302
H400
H410
</t>
  </si>
  <si>
    <t xml:space="preserve">H332
H312
H302
H410
</t>
  </si>
  <si>
    <t>015-043-00-0</t>
  </si>
  <si>
    <t>phosnichlor (ISO); O-4-chloro-3-nitrophenyl O,O-dimethyl phosphorothioate</t>
  </si>
  <si>
    <t>5826-76-6</t>
  </si>
  <si>
    <t xml:space="preserve">Acute Tox. 4 *
Acute Tox. 4 *
Acute Tox. 4 *
</t>
  </si>
  <si>
    <t xml:space="preserve">H332
H312
H302
</t>
  </si>
  <si>
    <t>015-044-00-6</t>
  </si>
  <si>
    <t>carbophenothion (ISO); 4-chlorophenylthiomethyl O,O-diethyl phosphorodithioate</t>
  </si>
  <si>
    <t>212-324-1</t>
  </si>
  <si>
    <t>786-19-6</t>
  </si>
  <si>
    <t>015-045-00-1</t>
  </si>
  <si>
    <t>mecarbam (ISO); N-ethoxycarbonyl-N-methylcarbamoylmethyl O,O-diethyl phosphorodithioate</t>
  </si>
  <si>
    <t>219-993-9</t>
  </si>
  <si>
    <t>2595-54-2</t>
  </si>
  <si>
    <t>015-046-00-7</t>
  </si>
  <si>
    <t>oxydemeton-methyl; S-2-(ethylsulphinyl)ethyl O,O-dimethyl phosphorothioate</t>
  </si>
  <si>
    <t xml:space="preserve">Acute Tox. 3 *
Acute Tox. 3 *
Aquatic Acute 1
</t>
  </si>
  <si>
    <t xml:space="preserve">H311
H301
H400
</t>
  </si>
  <si>
    <t>015-047-00-2</t>
  </si>
  <si>
    <t>ethion (ISO); O,O,O',O'-tetraethyl S,S'-methylenedi (phosphorodithioate); diethion</t>
  </si>
  <si>
    <t xml:space="preserve">Acute Tox. 3 *
Acute Tox. 4 *
Aquatic Acute 1
Aquatic Chronic 1
</t>
  </si>
  <si>
    <t xml:space="preserve">H301
H312
H400
H410
</t>
  </si>
  <si>
    <t xml:space="preserve">H301
H312
H410
</t>
  </si>
  <si>
    <t>015-048-00-8</t>
  </si>
  <si>
    <t>fenthion (ISO); O,O-dimethyl-O-(4-methylthion-m-tolyl) phosphorothioate</t>
  </si>
  <si>
    <t xml:space="preserve">Muta. 2
Acute Tox. 3 *
Acute Tox. 4 *
Acute Tox. 4 *
STOT RE 1
Aquatic Acute 1
Aquatic Chronic 1
</t>
  </si>
  <si>
    <t xml:space="preserve">H341
H331
H312
H302
H372 **
H400
H410
</t>
  </si>
  <si>
    <t xml:space="preserve">H341
H331
H312
H302
H372 **
H410
</t>
  </si>
  <si>
    <t>015-049-00-3</t>
  </si>
  <si>
    <t>endothion (ISO); S-5-methoxy-4-oxopyran-2-ylmethyl dimethyl phosphorothioate</t>
  </si>
  <si>
    <t>220-472-3</t>
  </si>
  <si>
    <t>2778-04-3</t>
  </si>
  <si>
    <t xml:space="preserve">Acute Tox. 3 *
Acute Tox. 3 *
</t>
  </si>
  <si>
    <t xml:space="preserve">H311
H301
</t>
  </si>
  <si>
    <t>015-050-00-9</t>
  </si>
  <si>
    <t>thiometon (ISO); S-2-ethylthioethyl O,O-dimethyl phosphorodithioate</t>
  </si>
  <si>
    <t>211-362-6</t>
  </si>
  <si>
    <t>640-15-3</t>
  </si>
  <si>
    <t xml:space="preserve">Acute Tox. 3 *
Acute Tox. 4 *
</t>
  </si>
  <si>
    <t xml:space="preserve">H301
H312
</t>
  </si>
  <si>
    <t>015-051-00-4</t>
  </si>
  <si>
    <t>dimethoate (ISO); O,O-dimethyl methylcarbamoylmethyl phosphorodithioate</t>
  </si>
  <si>
    <t>200-480-3</t>
  </si>
  <si>
    <t>60-51-5</t>
  </si>
  <si>
    <t>015-052-00-X</t>
  </si>
  <si>
    <t>fenchlorphos (ISO); O,O-dimethyl O-2,4,5-trichlorophenyl phosphorothioate</t>
  </si>
  <si>
    <t>206-082-6</t>
  </si>
  <si>
    <t>299-84-3</t>
  </si>
  <si>
    <t xml:space="preserve">H312
H302
H400
H410
</t>
  </si>
  <si>
    <t xml:space="preserve">H312
H302
H410
</t>
  </si>
  <si>
    <t>015-053-00-5</t>
  </si>
  <si>
    <t>menazon (ISO); S-[(4,6-diamino-1,3,5-triazin-2-yl)methyl] O,O-dimethyl phosphorodithioate</t>
  </si>
  <si>
    <t>201-123-4</t>
  </si>
  <si>
    <t>78-57-9</t>
  </si>
  <si>
    <t>015-054-00-0</t>
  </si>
  <si>
    <t>fenitrothion (ISO); O,O-dimethyl O-4-nitro-m-tolyl phosphorothioate</t>
  </si>
  <si>
    <t>015-055-00-6</t>
  </si>
  <si>
    <t>naled (ISO); 1,2-dibromo-2,2-dichloroethyl dimethyl phosphate</t>
  </si>
  <si>
    <t xml:space="preserve">Acute Tox. 4 *
Acute Tox. 4 *
Skin Irrit. 2
Eye Irrit. 2
Aquatic Acute 1
</t>
  </si>
  <si>
    <t xml:space="preserve">H312
H302
H315
H319
H400
</t>
  </si>
  <si>
    <t xml:space="preserve">H312
H302
H319
H315
H400
</t>
  </si>
  <si>
    <t>015-056-00-1</t>
  </si>
  <si>
    <t>azinphos-ethyl (ISO); O,O-diethyl 4-oxobenzotriazin-3-ylmethyl phosphorodithioate</t>
  </si>
  <si>
    <t xml:space="preserve">Acute Tox. 2 *
Acute Tox. 3 *
Aquatic Acute 1
Aquatic Chronic 1
</t>
  </si>
  <si>
    <t xml:space="preserve">H300
H311
H400
H410
</t>
  </si>
  <si>
    <t xml:space="preserve">H300
H311
H410
</t>
  </si>
  <si>
    <t>015-057-00-7</t>
  </si>
  <si>
    <t>formothion (ISO); N-formyl-N-methylcarbamoylmethyl O,O-dimethyl phosphorodithioate</t>
  </si>
  <si>
    <t>219-818-6</t>
  </si>
  <si>
    <t>2540-82-1</t>
  </si>
  <si>
    <t>015-058-00-2</t>
  </si>
  <si>
    <t>morphothion (ISO); O,O-dimethyl-S-(morpholinocarbonylmethyl) phosphorodithioate</t>
  </si>
  <si>
    <t>205-628-0</t>
  </si>
  <si>
    <t>144-41-2</t>
  </si>
  <si>
    <t>015-059-00-8</t>
  </si>
  <si>
    <t>vamidothion (ISO); O,O-dimethyl S-2-(1-methylcarbamoylethylthio) ethyl phosphorothioate</t>
  </si>
  <si>
    <t xml:space="preserve">Acute Tox. 3 *
Acute Tox. 4 *
Aquatic Acute 1
</t>
  </si>
  <si>
    <t xml:space="preserve">H301
H312
H400
</t>
  </si>
  <si>
    <t>015-060-00-3</t>
  </si>
  <si>
    <t>disulfoton (ISO); O,O-diethyl 2-ethylthioethyl phosphorodithioate</t>
  </si>
  <si>
    <t>206-054-3</t>
  </si>
  <si>
    <t>298-04-4</t>
  </si>
  <si>
    <t>015-061-00-9</t>
  </si>
  <si>
    <t>dimefox (ISO); tetramethylphosphorodiamidic fluoride</t>
  </si>
  <si>
    <t>204-076-8</t>
  </si>
  <si>
    <t>115-26-4</t>
  </si>
  <si>
    <t>015-062-00-4</t>
  </si>
  <si>
    <t>mipafox (ISO); N,N'- di-isopropylphosphorodiamidic fluoride</t>
  </si>
  <si>
    <t>206-742-3</t>
  </si>
  <si>
    <t>371-86-8</t>
  </si>
  <si>
    <t xml:space="preserve">STOT SE 1
</t>
  </si>
  <si>
    <t xml:space="preserve">H370 **
</t>
  </si>
  <si>
    <t>015-063-00-X</t>
  </si>
  <si>
    <t>dioxathion (ISO); 1,4-dioxan-2,3-diyl-O,O,O',O'-tetraethyl di(phosphorodithioate)</t>
  </si>
  <si>
    <t>201-107-7</t>
  </si>
  <si>
    <t>78-34-2</t>
  </si>
  <si>
    <t>015-064-00-5</t>
  </si>
  <si>
    <t>bromophos-ethyl (ISO); O-4-bromo-2,5-dichlorophenyl O,O-diethyl phosphorothioate</t>
  </si>
  <si>
    <t>225-399-0</t>
  </si>
  <si>
    <t>4824-78-6</t>
  </si>
  <si>
    <t>015-065-00-0</t>
  </si>
  <si>
    <t>S-[2-(ethylsulphinyl)ethyl] O,O-dimethyl phosphorodithioate</t>
  </si>
  <si>
    <t>2703-37-9</t>
  </si>
  <si>
    <t xml:space="preserve">Acute Tox. 1
Acute Tox. 2 *
Acute Tox. 2 *
Aquatic Chronic 2
</t>
  </si>
  <si>
    <t xml:space="preserve">H310
H330
H300
H411
</t>
  </si>
  <si>
    <t xml:space="preserve">H330
H310
H300
H411
</t>
  </si>
  <si>
    <t>015-066-00-6</t>
  </si>
  <si>
    <t>omethoate (ISO); O,O-dimethyl S-methylcarbamoylmethyl phosphorothioate</t>
  </si>
  <si>
    <t>015-067-00-1</t>
  </si>
  <si>
    <t>phosalone (ISO); S-(6-chloro-2-oxobenzoxazolin-3-ylmethyl) O,O-diethyl phosphorodithioate</t>
  </si>
  <si>
    <t xml:space="preserve">Acute Tox. 3 *
Acute Tox. 4 *
Acute Tox. 4 *
Skin Sens. 1
Aquatic Acute 1
Aquatic Chronic 1
</t>
  </si>
  <si>
    <t xml:space="preserve">H301
H332
H312
H317
H400
H410
</t>
  </si>
  <si>
    <t xml:space="preserve">H301
H332
H312
H317
H410
</t>
  </si>
  <si>
    <t>015-068-00-7</t>
  </si>
  <si>
    <t>dichlofenthion (ISO); O-,4-dichlorophenyl O,O-diethyl phosphorothioate</t>
  </si>
  <si>
    <t>202-564-5</t>
  </si>
  <si>
    <t>97-17-6</t>
  </si>
  <si>
    <t>015-069-00-2</t>
  </si>
  <si>
    <t>methidathion (ISO); 2,3-dihydro-5-methoxy-2-oxo-1,3,4-thiadiazol-3-ylmethyl-O,O-dimethylphosphorodithioate</t>
  </si>
  <si>
    <t>015-070-00-8</t>
  </si>
  <si>
    <t>cyanthoate (ISO); S-(N-(1-cyano-1-methylethyl)carbamoylmethyl) O,O-diethyl phosphorothioate</t>
  </si>
  <si>
    <t>223-099-4</t>
  </si>
  <si>
    <t>3734-95-0</t>
  </si>
  <si>
    <t xml:space="preserve">Acute Tox. 2 *
Acute Tox. 3 *
</t>
  </si>
  <si>
    <t xml:space="preserve">H300
H311
</t>
  </si>
  <si>
    <t>015-071-00-3</t>
  </si>
  <si>
    <t>chlorfenvinphos (ISO); 2-chloro-1-(2,4 dichlorophenyl) vinyl diethyl phosphate</t>
  </si>
  <si>
    <t>015-072-00-9</t>
  </si>
  <si>
    <t>monocrotophos (ISO); dimethyl-1-methyl-2-(methylcarbamoyl)vinyl phosphate</t>
  </si>
  <si>
    <t xml:space="preserve">Muta. 2
Acute Tox. 2 *
Acute Tox. 2 *
Acute Tox. 3 *
Aquatic Acute 1
Aquatic Chronic 1
</t>
  </si>
  <si>
    <t xml:space="preserve">H341
H330
H300
H311
H400
H410
</t>
  </si>
  <si>
    <t xml:space="preserve">H341
H330
H300
H311
H410
</t>
  </si>
  <si>
    <t>015-073-00-4</t>
  </si>
  <si>
    <t>dicrotophos (ISO); (Z)-2-dimethylcarbamoyl-1-methylvinyl dimethyl phosphate</t>
  </si>
  <si>
    <t>205-494-3</t>
  </si>
  <si>
    <t>141-66-2</t>
  </si>
  <si>
    <t>015-074-00-X</t>
  </si>
  <si>
    <t>crufomate (ISO); 4-tert-butyl-2-chlorophenyl methyl methylphosphoramidate</t>
  </si>
  <si>
    <t>206-083-1</t>
  </si>
  <si>
    <t>299-86-5</t>
  </si>
  <si>
    <t>015-075-00-5</t>
  </si>
  <si>
    <t>S-[2-(isopropylsulphinyl)ethyl] O,O-dimethyl phosphorothioate</t>
  </si>
  <si>
    <t>2635-50-9</t>
  </si>
  <si>
    <t>015-076-00-0</t>
  </si>
  <si>
    <t>potasan; O,O-diethyl O-(4-methylcoumarin-7-yl) phosphorothioate</t>
  </si>
  <si>
    <t>299-45-6</t>
  </si>
  <si>
    <t>015-077-00-6</t>
  </si>
  <si>
    <t>2,2-dichlorovinyl 2-ethylsulphinylethyl methyl phosphate</t>
  </si>
  <si>
    <t>7076-53-1</t>
  </si>
  <si>
    <t>015-078-00-1</t>
  </si>
  <si>
    <t>demeton-S-methylsulphon (ISO); S-2-ethylsulphonylethyl dimethyl phosphorothioate</t>
  </si>
  <si>
    <t>241-109-5</t>
  </si>
  <si>
    <t>17040-19-6</t>
  </si>
  <si>
    <t xml:space="preserve">Acute Tox. 3 *
Acute Tox. 4 *
Aquatic Chronic 2
</t>
  </si>
  <si>
    <t xml:space="preserve">H301
H312
H411
</t>
  </si>
  <si>
    <t>015-079-00-7</t>
  </si>
  <si>
    <t>acephate (ISO); O,S-dimethyl acetylphosphoramidothioate</t>
  </si>
  <si>
    <t>015-080-00-2</t>
  </si>
  <si>
    <t>amidithion (ISO); 2-methoxyethylcarbamoylmethyl O,O-dimethyl phosphorodithioate</t>
  </si>
  <si>
    <t>919-76-6</t>
  </si>
  <si>
    <t>015-081-00-8</t>
  </si>
  <si>
    <t>O,O,O',O'-tetrapropyl dithiopyrophosphate</t>
  </si>
  <si>
    <t>221-817-0</t>
  </si>
  <si>
    <t>3244-90-4</t>
  </si>
  <si>
    <t>015-082-00-3</t>
  </si>
  <si>
    <t>azothoate (ISO); O-4-(4-chlorophenylazo)phenyl O,O-dimethyl phosphorothioate</t>
  </si>
  <si>
    <t>227-419-3</t>
  </si>
  <si>
    <t>5834-96-8</t>
  </si>
  <si>
    <t>015-083-00-9</t>
  </si>
  <si>
    <t>bensulide (ISO); O,O-diisopropyl 2-phenylsulphonylaminoethyl phosphorodithioate</t>
  </si>
  <si>
    <t>212-010-4</t>
  </si>
  <si>
    <t>741-58-2</t>
  </si>
  <si>
    <t>015-084-00-4</t>
  </si>
  <si>
    <t>chlorpyrifos (ISO); O,O-diethyl O-3,5,6-trichloro-2-pyridyl phosphorothioate</t>
  </si>
  <si>
    <t>220-864-4</t>
  </si>
  <si>
    <t>2921-88-2</t>
  </si>
  <si>
    <t>015-085-00-X</t>
  </si>
  <si>
    <t>chlorphonium chloride (ISO); tributyl (2,4-dichlorobenzyl) phosphonium chloride</t>
  </si>
  <si>
    <t>204-105-4</t>
  </si>
  <si>
    <t>115-78-6</t>
  </si>
  <si>
    <t xml:space="preserve">Acute Tox. 3 *
Acute Tox. 4 *
Skin Irrit. 2
Eye Irrit. 2
</t>
  </si>
  <si>
    <t xml:space="preserve">H301
H312
H315
H319
</t>
  </si>
  <si>
    <t xml:space="preserve">H301
H312
H319
H315
</t>
  </si>
  <si>
    <t>015-086-00-5</t>
  </si>
  <si>
    <t>coumithoate (ISO); O,O-diethyl O-,8,9,10-tetrahydro-6-oxo-benzo(c)chromen-3-yl phosphorothioate</t>
  </si>
  <si>
    <t>572-48-5</t>
  </si>
  <si>
    <t>015-087-00-0</t>
  </si>
  <si>
    <t>cyanophos (ISO); O-4-cyanophenyl O,O-dimethyl phosphorothioate</t>
  </si>
  <si>
    <t>220-130-3</t>
  </si>
  <si>
    <t>2636-26-2</t>
  </si>
  <si>
    <t>015-088-00-6</t>
  </si>
  <si>
    <t>dialifos (ISO); 2-chloro-1-phthalimidoethyl O,O-diethyl phosphorodithioate</t>
  </si>
  <si>
    <t>233-689-3</t>
  </si>
  <si>
    <t>10311-84-9</t>
  </si>
  <si>
    <t>015-089-00-1</t>
  </si>
  <si>
    <t>ethoate-methyl (ISO); ethylcarbamoylmethyl O,O-dimethyl phosphorodithioate</t>
  </si>
  <si>
    <t>204-121-1</t>
  </si>
  <si>
    <t>116-01-8</t>
  </si>
  <si>
    <t>015-090-00-7</t>
  </si>
  <si>
    <t>fensulfothion (ISO); O,O-diethyl O-4-methylsulfinylphenyl phosphorothioate</t>
  </si>
  <si>
    <t>204-114-3</t>
  </si>
  <si>
    <t>115-90-2</t>
  </si>
  <si>
    <t>015-091-00-2</t>
  </si>
  <si>
    <t>fonofos (ISO); O-ethyl phenyl ethylphosphonodithioate</t>
  </si>
  <si>
    <t>213-408-0</t>
  </si>
  <si>
    <t>944-22-9</t>
  </si>
  <si>
    <t>015-092-00-8</t>
  </si>
  <si>
    <t>phosacetim (ISO); O,O-bis(4-chlorophenyl) N-acetimidoylphosphoramidothioate</t>
  </si>
  <si>
    <t>223-874-7</t>
  </si>
  <si>
    <t>4104-14-7</t>
  </si>
  <si>
    <t>015-093-00-3</t>
  </si>
  <si>
    <t>leptophos (ISO); O-4-bromo-2,5-dichlorophenyl O-methyl phenylphosphorothioate</t>
  </si>
  <si>
    <t>244-472-8</t>
  </si>
  <si>
    <t>21609-90-5</t>
  </si>
  <si>
    <t xml:space="preserve">Acute Tox. 3 *
Acute Tox. 4 *
STOT SE 1
Aquatic Acute 1
Aquatic Chronic 1
</t>
  </si>
  <si>
    <t xml:space="preserve">H301
H312
H370 **
H400
H410
</t>
  </si>
  <si>
    <t xml:space="preserve">H301
H370 **
H312
H410
</t>
  </si>
  <si>
    <t>015-094-00-9</t>
  </si>
  <si>
    <t>mephosfolan (ISO); diethyl 4-methyl-1,3-dithiolan-2-ylidenephosphoramidate</t>
  </si>
  <si>
    <t>213-447-3</t>
  </si>
  <si>
    <t>950-10-7</t>
  </si>
  <si>
    <t xml:space="preserve">Acute Tox. 1
Acute Tox. 2 *
Aquatic Chronic 2
</t>
  </si>
  <si>
    <t xml:space="preserve">H310
H300
H411
</t>
  </si>
  <si>
    <t>015-095-00-4</t>
  </si>
  <si>
    <t>methamidophos (ISO); O,S-dimethyl phosphoramidothioate</t>
  </si>
  <si>
    <t xml:space="preserve">Acute Tox. 2 *
Acute Tox. 2 *
Acute Tox. 3 *
Aquatic Acute 1
</t>
  </si>
  <si>
    <t xml:space="preserve">H330
H300
H311
H400
</t>
  </si>
  <si>
    <t>015-096-00-X</t>
  </si>
  <si>
    <t>oxydisulfoton (ISO); O, O-diethyl S-2-ethylsulphinylethyl phosphorodithioate</t>
  </si>
  <si>
    <t>219-679-1</t>
  </si>
  <si>
    <t>2497-07-6</t>
  </si>
  <si>
    <t>015-097-00-5</t>
  </si>
  <si>
    <t>phenthoate (ISO); ethyl 2-(dimethoxyphosphinothioylthio)-2-phenylacetate</t>
  </si>
  <si>
    <t>219-997-0</t>
  </si>
  <si>
    <t>2597-03-7</t>
  </si>
  <si>
    <t>015-098-00-0</t>
  </si>
  <si>
    <t>trichloronate (ISO); O-ethyl O-2,4,5-trichlorophenyl ethylphosphonothioate</t>
  </si>
  <si>
    <t>206-326-1</t>
  </si>
  <si>
    <t>327-98-0</t>
  </si>
  <si>
    <t>015-099-00-6</t>
  </si>
  <si>
    <t>pirimiphos-ethyl (ISO); O,O-diethyl O-2-diethylamino-6-methylpyrimidin-4-yl phosphorothioate</t>
  </si>
  <si>
    <t>245-704-0</t>
  </si>
  <si>
    <t>23505-41-1</t>
  </si>
  <si>
    <t>015-100-00-X</t>
  </si>
  <si>
    <t>phoxim (ISO); α-(diethoxyphosphinothioylimino) phenylacetonitrile</t>
  </si>
  <si>
    <t>238-887-3</t>
  </si>
  <si>
    <t>14816-18-3</t>
  </si>
  <si>
    <t xml:space="preserve">Repr. 2
Acute Tox. 4 *
Skin Sens. 1
Aquatic Acute 1
Aquatic Chronic 1
</t>
  </si>
  <si>
    <t xml:space="preserve">H361f ***
H302
H317
H400
H410
</t>
  </si>
  <si>
    <t xml:space="preserve">H361f ***
H302
H317
H410
</t>
  </si>
  <si>
    <t>015-101-00-5</t>
  </si>
  <si>
    <t>211-987-4</t>
  </si>
  <si>
    <t>732-11-6</t>
  </si>
  <si>
    <t>015-102-00-0</t>
  </si>
  <si>
    <t>tris(2-chloroethyl)phosphate</t>
  </si>
  <si>
    <t xml:space="preserve">H351
H360F ***
H302
H411
</t>
  </si>
  <si>
    <t>015-103-00-6</t>
  </si>
  <si>
    <t>phosphorus tribromide</t>
  </si>
  <si>
    <t>232-178-2</t>
  </si>
  <si>
    <t>7789-60-8</t>
  </si>
  <si>
    <t xml:space="preserve">H314
H335
</t>
  </si>
  <si>
    <t>015-104-00-1</t>
  </si>
  <si>
    <t>diphosphorus pentasulphide; phosphorus pentasulphide</t>
  </si>
  <si>
    <t>215-242-4</t>
  </si>
  <si>
    <t xml:space="preserve">Flam. Sol. 1
Water-react. 1
Acute Tox. 4 *
Acute Tox. 4 *
Aquatic Acute 1
</t>
  </si>
  <si>
    <t xml:space="preserve">H228
H260
H332
H302
H400
</t>
  </si>
  <si>
    <t xml:space="preserve">EUH029
</t>
  </si>
  <si>
    <t>015-105-00-7</t>
  </si>
  <si>
    <t>triphenyl phosphite</t>
  </si>
  <si>
    <t>202-908-4</t>
  </si>
  <si>
    <t>101-02-0</t>
  </si>
  <si>
    <t xml:space="preserve">Skin Irrit. 2
Eye Irrit. 2
Aquatic Acute 1
Aquatic Chronic 1
</t>
  </si>
  <si>
    <t xml:space="preserve">H315
H319
H400
H410
</t>
  </si>
  <si>
    <t xml:space="preserve">H319
H315
H410
</t>
  </si>
  <si>
    <t xml:space="preserve">Skin Irrit. 2; H315: C ≥ 5 %
Eye Irrit. 2; H319: C ≥ 5 %
</t>
  </si>
  <si>
    <t>015-106-00-2</t>
  </si>
  <si>
    <t>hexamethylphosphoric triamide; hexamethylphosphoramide</t>
  </si>
  <si>
    <t>211-653-8</t>
  </si>
  <si>
    <t>680-31-9</t>
  </si>
  <si>
    <t xml:space="preserve">Carc. 1B
Muta. 1B
</t>
  </si>
  <si>
    <t xml:space="preserve">H350
H340
</t>
  </si>
  <si>
    <t>015-107-00-8</t>
  </si>
  <si>
    <t>ethoprophos (ISO); ethyl-S,S-dipropyl phosphorodithioate</t>
  </si>
  <si>
    <t>236-152-1</t>
  </si>
  <si>
    <t>13194-48-4</t>
  </si>
  <si>
    <t xml:space="preserve">Acute Tox. 1
Acute Tox. 2 *
Acute Tox. 3 *
Skin Sens. 1
Aquatic Acute 1
Aquatic Chronic 1
</t>
  </si>
  <si>
    <t xml:space="preserve">H310
H330
H301
H317
H400
H410
</t>
  </si>
  <si>
    <t xml:space="preserve">H330
H310
H301
H317
H410
</t>
  </si>
  <si>
    <t>015-108-00-3</t>
  </si>
  <si>
    <t>bromophos (ISO); O-4-bromo-2,5-dichlorophenyl O,O-dimethyl phosphorothioate</t>
  </si>
  <si>
    <t>218-277-3</t>
  </si>
  <si>
    <t>2104-96-3</t>
  </si>
  <si>
    <t>015-109-00-9</t>
  </si>
  <si>
    <t>crotoxyphos (ISO); 1-phenylethyl 3-(dimethoxyphosphinyloxy) isocrotonate</t>
  </si>
  <si>
    <t>231-720-5</t>
  </si>
  <si>
    <t>7700-17-6</t>
  </si>
  <si>
    <t>015-110-00-4</t>
  </si>
  <si>
    <t>cyanofenphos (ISO); O-4-cyanophenyl O-ethyl phenylphosphonothioate</t>
  </si>
  <si>
    <t>13067-93-1</t>
  </si>
  <si>
    <t xml:space="preserve">Acute Tox. 3 *
Acute Tox. 4 *
STOT SE 1
Eye Irrit. 2
Aquatic Chronic 2
</t>
  </si>
  <si>
    <t xml:space="preserve">H301
H312
H370 **
H319
H411
</t>
  </si>
  <si>
    <t xml:space="preserve">H301
H370 **
H312
H319
H411
</t>
  </si>
  <si>
    <t>015-111-00-X</t>
  </si>
  <si>
    <t>phosfolan (ISO); diethyl 1,3-dithiolan-2-ylidenephosphoramidate</t>
  </si>
  <si>
    <t>213-423-2</t>
  </si>
  <si>
    <t>947-02-4</t>
  </si>
  <si>
    <t>015-112-00-5</t>
  </si>
  <si>
    <t>thionazin (ISO); O,O-diethyl O-pyrazin-2-yl phosphorothioate</t>
  </si>
  <si>
    <t>206-049-6</t>
  </si>
  <si>
    <t>297-97-2</t>
  </si>
  <si>
    <t>015-113-00-0</t>
  </si>
  <si>
    <t>tolclofos-methyl (ISO); O-(2,6-dichloro-p-tolyl)-O,O-dimethyl thiophosphate</t>
  </si>
  <si>
    <t>260-515-3</t>
  </si>
  <si>
    <t>57018-04-9</t>
  </si>
  <si>
    <t>015-114-00-6</t>
  </si>
  <si>
    <t>chlormephos (ISO); S-chloromethyl O,O-diethyl phosphorodithioate</t>
  </si>
  <si>
    <t xml:space="preserve">H300
H310
H410
</t>
  </si>
  <si>
    <t>015-115-00-1</t>
  </si>
  <si>
    <t>chlorthiophos (ISO); [isomeric reaction mass in which O-2,5-dichlorophenyl-4-methylthiophenyl O,O-diethyl phosphorothioate predominates]</t>
  </si>
  <si>
    <t>244-663-6</t>
  </si>
  <si>
    <t>21923-23-9</t>
  </si>
  <si>
    <t>015-116-00-7</t>
  </si>
  <si>
    <t>demephion-O (ISO); O,O-dimethyl O-2-methylthioethyl phosphorothioate</t>
  </si>
  <si>
    <t>211-666-9</t>
  </si>
  <si>
    <t>682-80-4</t>
  </si>
  <si>
    <t>015-117-00-2</t>
  </si>
  <si>
    <t>demephion-S (ISO); O,O-dimethyl S-2-methylthioethyl phosphorothioate</t>
  </si>
  <si>
    <t>219-971-9</t>
  </si>
  <si>
    <t>2587-90-8</t>
  </si>
  <si>
    <t>015-118-00-8</t>
  </si>
  <si>
    <t>demeton</t>
  </si>
  <si>
    <t>8065-48-3</t>
  </si>
  <si>
    <t>015-119-00-3</t>
  </si>
  <si>
    <t>dimethyl 4-(methylthio)phenyl phosphate</t>
  </si>
  <si>
    <t>3254-63-5</t>
  </si>
  <si>
    <t>015-120-00-9</t>
  </si>
  <si>
    <t>ditalimfos (ISO); O,O-diethyl phthalimidophosphonothioate</t>
  </si>
  <si>
    <t>225-875-8</t>
  </si>
  <si>
    <t>5131-24-8</t>
  </si>
  <si>
    <t>015-121-00-4</t>
  </si>
  <si>
    <t>edifenphos (ISO); O-ethyl S,S-diphenyl phosphorodithioate</t>
  </si>
  <si>
    <t>241-178-1</t>
  </si>
  <si>
    <t>17109-49-8</t>
  </si>
  <si>
    <t xml:space="preserve">Acute Tox. 3 *
Acute Tox. 3 *
Acute Tox. 4 *
Skin Sens. 1
Aquatic Acute 1
Aquatic Chronic 1
</t>
  </si>
  <si>
    <t xml:space="preserve">H331
H301
H312
H317
H400
H410
</t>
  </si>
  <si>
    <t xml:space="preserve">H331
H301
H312
H317
H410
</t>
  </si>
  <si>
    <t>015-122-00-X</t>
  </si>
  <si>
    <t>etrimfos (ISO); O-6-ethoxy-2-ethylpyrimidin-4-yl O,O-dimethylphosphorothioate</t>
  </si>
  <si>
    <t>253-855-9</t>
  </si>
  <si>
    <t>38260-54-7</t>
  </si>
  <si>
    <t>015-123-00-5</t>
  </si>
  <si>
    <t>fenamiphos (ISO); ethyl-4-methylthio-m-tolyl isopropyl phosphoramidate</t>
  </si>
  <si>
    <t>244-848-1</t>
  </si>
  <si>
    <t>22224-92-6</t>
  </si>
  <si>
    <t xml:space="preserve">Acute Tox. 2
Acute Tox. 2
Acute Tox. 2
Eye Irrit. 2
Aquatic Acute 1
Aquatic Chronic 1
</t>
  </si>
  <si>
    <t xml:space="preserve">H330
H310
H300
H319
H400
H410
</t>
  </si>
  <si>
    <t xml:space="preserve">H300
H310
H330
H319
H410
</t>
  </si>
  <si>
    <t xml:space="preserve">M=100
M=100
</t>
  </si>
  <si>
    <t>015-124-00-0</t>
  </si>
  <si>
    <t>fosthietan (ISO); diethyl 1,3-dithietan-2-ylidenephosphoramidate</t>
  </si>
  <si>
    <t>244-437-7</t>
  </si>
  <si>
    <t>21548-32-3</t>
  </si>
  <si>
    <t>015-125-00-6</t>
  </si>
  <si>
    <t>glyphosine (ISO); N,N-bis(phosphonomethyl)glycine</t>
  </si>
  <si>
    <t>219-468-4</t>
  </si>
  <si>
    <t>2439-99-8</t>
  </si>
  <si>
    <t>015-126-00-1</t>
  </si>
  <si>
    <t>heptenophos (ISO); 7-chlorobicyclo(3.2.0)hepta-2,6-dien-6-yl dimethyl phosphate</t>
  </si>
  <si>
    <t>245-737-0</t>
  </si>
  <si>
    <t>23560-59-0</t>
  </si>
  <si>
    <t>015-127-00-7</t>
  </si>
  <si>
    <t>iprobenfos (ISO); S-benzyl diisopropyl phosphorothioate</t>
  </si>
  <si>
    <t>247-449-0</t>
  </si>
  <si>
    <t>26087-47-8</t>
  </si>
  <si>
    <t>015-128-00-2</t>
  </si>
  <si>
    <t>IPSP; S-ethylsulphinylmethyl O,O-diisopropylphosphorodithioate</t>
  </si>
  <si>
    <t>5827-05-4</t>
  </si>
  <si>
    <t xml:space="preserve">Acute Tox. 1
Acute Tox. 3 *
Aquatic Acute 1
Aquatic Chronic 1
</t>
  </si>
  <si>
    <t xml:space="preserve">H310
H301
H400
H410
</t>
  </si>
  <si>
    <t xml:space="preserve">H310
H301
H410
</t>
  </si>
  <si>
    <t>015-129-00-8</t>
  </si>
  <si>
    <t>isofenphos (ISO); O-ethyl O-2-isopropoxycarbonylphenyl-isopropylphosphoramidothioate</t>
  </si>
  <si>
    <t>246-814-1</t>
  </si>
  <si>
    <t>25311-71-1</t>
  </si>
  <si>
    <t>015-130-00-3</t>
  </si>
  <si>
    <t>isothioate (ISO); S-2-isopropylthioethyl O,O-dimethyl phosphorodithioate</t>
  </si>
  <si>
    <t>36614-38-7</t>
  </si>
  <si>
    <t>015-131-00-9</t>
  </si>
  <si>
    <t>isoxathion (ISO); O,O-diethyl O-5-phenylisoxazol-3-ylphosphorothioate</t>
  </si>
  <si>
    <t>015-132-00-4</t>
  </si>
  <si>
    <t>S-(chlorophenylthiomethyl) O,O-dimethylphosphorodithioate; methylcarbophenothione</t>
  </si>
  <si>
    <t>953-17-3</t>
  </si>
  <si>
    <t>015-133-00-X</t>
  </si>
  <si>
    <t>piperophos (ISO); S-2-methylpiperidinocarbonylmethyl-O,O-dipropyl phosphorodithioate</t>
  </si>
  <si>
    <t>24151-93-7</t>
  </si>
  <si>
    <t>015-134-00-5</t>
  </si>
  <si>
    <t>pirimiphos-methyl (ISO); O-(2-diethylamino-6-methylpyrimidin-4-yl) O,O-dimethyl phosphorothioate</t>
  </si>
  <si>
    <t>249-528-5</t>
  </si>
  <si>
    <t>29232-93-7</t>
  </si>
  <si>
    <t>015-135-00-0</t>
  </si>
  <si>
    <t>profenofos (ISO); O-(4-bromo-2-chlorophenyl) O-ethyl S-propyl phosphorothioate</t>
  </si>
  <si>
    <t>255-255-2</t>
  </si>
  <si>
    <t>41198-08-7</t>
  </si>
  <si>
    <t>015-136-00-6</t>
  </si>
  <si>
    <t>trans-isopropyl-3-[[(ethylamino)methoxyfosfinothioyl]oxy]crotonate; isopropyl 3-[[(ethylamino)methoxyphosphinothioyl]oxy]isocrotonate; propetamphos (ISO)</t>
  </si>
  <si>
    <t>250-517-2</t>
  </si>
  <si>
    <t>31218-83-4</t>
  </si>
  <si>
    <t>015-137-00-1</t>
  </si>
  <si>
    <t>pyrazophos (ISO); O,O-diethyl O-(6-ethoxycarbonyl-5-methylpyrazolo[2,3-a]pyrimidin-2-yl) phosphorothioate</t>
  </si>
  <si>
    <t>015-138-00-7</t>
  </si>
  <si>
    <t>quinalphos (ISO); O,O-diethyl-O-quinoxalin-2-yl phosphorothioate</t>
  </si>
  <si>
    <t>237-031-6</t>
  </si>
  <si>
    <t>13593-03-8</t>
  </si>
  <si>
    <t>015-139-00-2</t>
  </si>
  <si>
    <t>terbufos (ISO); S-tert-butylthiomethyl O,O-diethylphosphorodithioate</t>
  </si>
  <si>
    <t>015-140-00-8</t>
  </si>
  <si>
    <t>triazophos (ISO); O,O-diethyl-O-1-phenyl-1H-1,2,4-triazol-3-yl phosphorothioate</t>
  </si>
  <si>
    <t>015-141-00-3</t>
  </si>
  <si>
    <t>ethylenediammonium O,O-bis(octyl) phosphorodithioate, mixed isomers</t>
  </si>
  <si>
    <t>400-520-1</t>
  </si>
  <si>
    <t xml:space="preserve">Acute Tox. 4 *
Skin Corr. 1B
Aquatic Acute 1
Aquatic Chronic 1
</t>
  </si>
  <si>
    <t xml:space="preserve">H302
H314
H400
H410
</t>
  </si>
  <si>
    <t xml:space="preserve">H314
H302
H410
</t>
  </si>
  <si>
    <t>015-142-00-9</t>
  </si>
  <si>
    <t>butyl (dialkyloxy(dibutoxyphosphoryloxy))titanium (trialkyloxy)titanium phosphate</t>
  </si>
  <si>
    <t>401-100-0</t>
  </si>
  <si>
    <t xml:space="preserve">Flam. Liq. 2
Eye Irrit. 2
Aquatic Chronic 2
</t>
  </si>
  <si>
    <t xml:space="preserve">H225
H319
H411
</t>
  </si>
  <si>
    <t>015-143-00-4</t>
  </si>
  <si>
    <t>reaction mass of 2-chloroethyl chloropropyl 2-chloroethylphosphonate, mixture reaction mass of isomers and 2-chloroethyl chloropropyl 2-chloropropylphosphonate, reaction mass of isomers</t>
  </si>
  <si>
    <t>401-740-0</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</si>
  <si>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</si>
  <si>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</si>
  <si>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</si>
  <si>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</si>
  <si>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</si>
  <si>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</si>
  <si>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</si>
  <si>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</si>
  <si>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</si>
  <si>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</si>
  <si>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</si>
  <si>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</si>
  <si>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</si>
  <si>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 xml:space="preserve">Skin Irrit. 2
Eye Dam. 1
Skin Sens. 1
Aquatic Chronic 2
</t>
  </si>
  <si>
    <t xml:space="preserve">H315
H318
H317
H411
</t>
  </si>
  <si>
    <t>015-148-00-1</t>
  </si>
  <si>
    <t>2-(diphosphonomethyl)succinic acid</t>
  </si>
  <si>
    <t>403-070-4</t>
  </si>
  <si>
    <t>51395-42-7</t>
  </si>
  <si>
    <t xml:space="preserve">Skin Corr. 1B
Skin Sens. 1
</t>
  </si>
  <si>
    <t xml:space="preserve">H314
H317
</t>
  </si>
  <si>
    <t>015-149-00-7</t>
  </si>
  <si>
    <t>reaction mass of: hexyldioctylphosphineoxide; dihexyloctylphosphineoxide; trioctylphosphineoxide</t>
  </si>
  <si>
    <t>403-470-9</t>
  </si>
  <si>
    <t xml:space="preserve">Skin Corr. 1B
Aquatic Acute 1
Aquatic Chronic 1
</t>
  </si>
  <si>
    <t xml:space="preserve">H314
H400
H410
</t>
  </si>
  <si>
    <t xml:space="preserve">H314
H410
</t>
  </si>
  <si>
    <t>015-150-00-2</t>
  </si>
  <si>
    <t>(2-(1,3-dioxolan-2-yl)ethyl)triphenylphosphonium bromide</t>
  </si>
  <si>
    <t>404-940-6</t>
  </si>
  <si>
    <t>86608-70-0</t>
  </si>
  <si>
    <t xml:space="preserve">Acute Tox. 4 *
STOT RE 2 *
Eye Dam. 1
Aquatic Chronic 3
</t>
  </si>
  <si>
    <t xml:space="preserve">H302
H373 **
H318
H412
</t>
  </si>
  <si>
    <t xml:space="preserve">H302
H318
H373 **
H412
</t>
  </si>
  <si>
    <t>015-151-00-8</t>
  </si>
  <si>
    <t>tris(isopropyl/tert-butylphenyl) phosphate</t>
  </si>
  <si>
    <t>405-010-2</t>
  </si>
  <si>
    <t>015-152-00-3</t>
  </si>
  <si>
    <t>dioxabenzofos (ISO); 2-methoxy-4H-1,3,2-benzodioxaphosphorin 2-sulphide</t>
  </si>
  <si>
    <t>223-292-3</t>
  </si>
  <si>
    <t>3811-49-2</t>
  </si>
  <si>
    <t xml:space="preserve">Acute Tox. 3 *
Acute Tox. 3 *
STOT SE 1
Aquatic Chronic 2
</t>
  </si>
  <si>
    <t xml:space="preserve">H311
H301
H370 **
H411
</t>
  </si>
  <si>
    <t>015-153-00-9</t>
  </si>
  <si>
    <t>isazofos (ISO); O-(5-chloro-1-isopropyl-1,2,4-triazol-3-yl) O,O-diethyl phosphorothioate</t>
  </si>
  <si>
    <t>255-863-8</t>
  </si>
  <si>
    <t>42509-80-8</t>
  </si>
  <si>
    <t xml:space="preserve">Acute Tox. 2 *
Acute Tox. 3 *
Acute Tox. 3 *
STOT RE 2 *
Skin Sens. 1
Aquatic Acute 1
Aquatic Chronic 1
</t>
  </si>
  <si>
    <t xml:space="preserve">H330
H311
H301
H373 **
H317
H400
H410
</t>
  </si>
  <si>
    <t xml:space="preserve">H330
H311
H301
H373 **
H317
H410
</t>
  </si>
  <si>
    <t>015-154-00-4</t>
  </si>
  <si>
    <t>ethephon; 2-chloroethylphosphonic acid</t>
  </si>
  <si>
    <t>240-718-3</t>
  </si>
  <si>
    <t>16672-87-0</t>
  </si>
  <si>
    <t xml:space="preserve">Acute Tox. 3
Acute Tox. 4
Acute Tox. 4
Skin Corr. 1C
Aquatic Chronic 2
</t>
  </si>
  <si>
    <t xml:space="preserve">H311
H332
H302
H314
H411
</t>
  </si>
  <si>
    <t>GHS06
GHS05
GHS09
Dgr</t>
  </si>
  <si>
    <t xml:space="preserve">H302
H311
H332
H314
H411
</t>
  </si>
  <si>
    <t>015-155-00-X</t>
  </si>
  <si>
    <t>glufosinate ammonium (ISO); ammonium 2-amino-4-(hydroxymethylphosphinyl)butyrate</t>
  </si>
  <si>
    <t>278-636-5</t>
  </si>
  <si>
    <t>77182-82-2</t>
  </si>
  <si>
    <t xml:space="preserve">Repr. 1B
Acute Tox. 4 *
Acute Tox. 4 *
Acute Tox. 4 *
STOT RE 2 *
</t>
  </si>
  <si>
    <t xml:space="preserve">H360Fd
H332
H312
H302
H373 **
</t>
  </si>
  <si>
    <t>015-156-00-5</t>
  </si>
  <si>
    <t>015-157-00-0</t>
  </si>
  <si>
    <t xml:space="preserve">Acute Tox. 4 *
Skin Corr. 1A
</t>
  </si>
  <si>
    <t xml:space="preserve">H302
H314
</t>
  </si>
  <si>
    <t>015-158-00-6</t>
  </si>
  <si>
    <t>(η-cyclopentadienyl)(η-cumenyl)iron(1+)hexafluorophosphate(1-)</t>
  </si>
  <si>
    <t>402-340-9</t>
  </si>
  <si>
    <t>32760-80-8</t>
  </si>
  <si>
    <t xml:space="preserve">Aquatic Chronic 3
</t>
  </si>
  <si>
    <t xml:space="preserve">H412
</t>
  </si>
  <si>
    <t>015-159-00-1</t>
  </si>
  <si>
    <t>hydroxyphosphonoacetic acid</t>
  </si>
  <si>
    <t>405-710-8</t>
  </si>
  <si>
    <t>23783-26-8</t>
  </si>
  <si>
    <t xml:space="preserve">Acute Tox. 4 *
STOT RE 2 *
Skin Corr. 1B
Skin Sens. 1
</t>
  </si>
  <si>
    <t xml:space="preserve">H302
H373 **
H314
H317
</t>
  </si>
  <si>
    <t>015-160-00-7</t>
  </si>
  <si>
    <t>vanadyl pyrophosphate</t>
  </si>
  <si>
    <t>406-260-5</t>
  </si>
  <si>
    <t>58834-75-6</t>
  </si>
  <si>
    <t xml:space="preserve">Eye Irrit. 2
Skin Sens. 1
Aquatic Chronic 3
</t>
  </si>
  <si>
    <t xml:space="preserve">H319
H317
H412
</t>
  </si>
  <si>
    <t>015-161-00-2</t>
  </si>
  <si>
    <t>divanadyl pyrophosphate</t>
  </si>
  <si>
    <t>407-130-0</t>
  </si>
  <si>
    <t>65232-89-5</t>
  </si>
  <si>
    <t xml:space="preserve">Acute Tox. 4 *
Eye Dam. 1
Skin Sens. 1
Aquatic Chronic 2
</t>
  </si>
  <si>
    <t xml:space="preserve">H302
H318
H317
H411
</t>
  </si>
  <si>
    <t>015-162-00-8</t>
  </si>
  <si>
    <t>vanadium(IV) oxide hydrogen phosphate hemihydrate, lithium, zinc, molybdenum, iron and chlorine-doped</t>
  </si>
  <si>
    <t>407-350-7</t>
  </si>
  <si>
    <t xml:space="preserve">Acute Tox. 4 *
STOT RE 2 *
Eye Dam. 1
Aquatic Chronic 2
</t>
  </si>
  <si>
    <t xml:space="preserve">H332
H373 **
H318
H411
</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</si>
  <si>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</si>
  <si>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</si>
  <si>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</si>
  <si>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</si>
  <si>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</si>
  <si>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</si>
  <si>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</si>
  <si>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</si>
  <si>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</si>
  <si>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 diphenyl(4-phenylthiophenyl)sulfonium hexafluorophosphate</t>
  </si>
  <si>
    <t>404-986-7</t>
  </si>
  <si>
    <t xml:space="preserve">Eye Dam. 1
Aquatic Acute 1
Aquatic Chronic 1
</t>
  </si>
  <si>
    <t xml:space="preserve">H318
H400
H410
</t>
  </si>
  <si>
    <t xml:space="preserve">H318
H410
</t>
  </si>
  <si>
    <t>015-166-00-X</t>
  </si>
  <si>
    <t>3,9-bis(2,6-di-tert-butyl-4-methylphenoxy)-2,4,8,10-tetraoxa-3,9-diphosphaspiro[5.5]undecane</t>
  </si>
  <si>
    <t>410-290-4</t>
  </si>
  <si>
    <t>80693-00-1</t>
  </si>
  <si>
    <t>015-167-00-5</t>
  </si>
  <si>
    <t>3-(hydroxyphenylphosphinyl)propanoic acid</t>
  </si>
  <si>
    <t>411-200-6</t>
  </si>
  <si>
    <t>14657-64-8</t>
  </si>
  <si>
    <t>015-168-00-0</t>
  </si>
  <si>
    <t>fosthiazate (ISO); (RS)-S-sec-butyl-O-ethyl-2-oxo-1,3-thiazolidin-3-ylphosphonothioate</t>
  </si>
  <si>
    <t>98886-44-3</t>
  </si>
  <si>
    <t xml:space="preserve">H331
H301
H312
H317
H410
</t>
  </si>
  <si>
    <t xml:space="preserve">EUH070
</t>
  </si>
  <si>
    <t>015-169-00-6</t>
  </si>
  <si>
    <t>tributyltetradecylphosphonium tetrafluoroborate</t>
  </si>
  <si>
    <t>413-520-1</t>
  </si>
  <si>
    <t xml:space="preserve">Acute Tox. 4 *
STOT RE 2 *
Skin Corr. 1B
Skin Sens. 1
Aquatic Acute 1
Aquatic Chronic 1
</t>
  </si>
  <si>
    <t xml:space="preserve">H302
H373 **
H314
H317
H400
H410
</t>
  </si>
  <si>
    <t xml:space="preserve">H302
H373 **
H314
H317
H410
</t>
  </si>
  <si>
    <t>015-170-00-1</t>
  </si>
  <si>
    <t>reaction mass of: di-(1-octane-N,N,N-trimethylammonium) octylphosphate; 1-octane-N,N,N-trimethylammonium di-octylphosphate; 1-octane-N,N,N-trimethylammonium octylphosphate</t>
  </si>
  <si>
    <t>407-490-9</t>
  </si>
  <si>
    <t xml:space="preserve">Acute Tox. 4 *
Acute Tox. 4 *
Skin Corr. 1B
</t>
  </si>
  <si>
    <t>015-171-00-7</t>
  </si>
  <si>
    <t>O,O,O-tris(2(or 4)-C9-10-isoalkylphenyl) phosphorothioate</t>
  </si>
  <si>
    <t>406-940-1</t>
  </si>
  <si>
    <t>015-172-00-2</t>
  </si>
  <si>
    <t>reaction mass of: bis(isotridecylammonium)mono(di-(4-methylpent-2-yloxy)thiophosphorothionylisopropyl)phosphate; isotridecylammonium bis(di-(4-methylpent-2-yloxy)thiophosphorothionylisopropyl)phosphate</t>
  </si>
  <si>
    <t>406-240-6</t>
  </si>
  <si>
    <t xml:space="preserve">Flam. Liq. 3
Skin Corr. 1B
Aquatic Chronic 2
</t>
  </si>
  <si>
    <t xml:space="preserve">H226
H314
H411
</t>
  </si>
  <si>
    <t>015-173-00-8</t>
  </si>
  <si>
    <t>methyl [2-(1,1-dimethylethyl)-6-methoxypyrimidin-4-yl]ethylphosphonothioate</t>
  </si>
  <si>
    <t>414-080-3</t>
  </si>
  <si>
    <t>117291-73-3</t>
  </si>
  <si>
    <t>015-174-00-3</t>
  </si>
  <si>
    <t>1-chloro-N,N-diethyl-1,1-diphenyl-1-(phenylmethyl)phosphoramine</t>
  </si>
  <si>
    <t>411-370-1</t>
  </si>
  <si>
    <t>82857-68-9</t>
  </si>
  <si>
    <t xml:space="preserve">Acute Tox. 3 *
Eye Dam. 1
Aquatic Chronic 2
</t>
  </si>
  <si>
    <t xml:space="preserve">H301
H318
H411
</t>
  </si>
  <si>
    <t>015-175-00-9</t>
  </si>
  <si>
    <t>tert-butyl (triphenylphosphoranylidene) acetate</t>
  </si>
  <si>
    <t>412-880-7</t>
  </si>
  <si>
    <t>35000-38-5</t>
  </si>
  <si>
    <t xml:space="preserve">Acute Tox. 3 *
STOT RE 2 *
Eye Irrit. 2
Skin Sens. 1
Aquatic Chronic 2
</t>
  </si>
  <si>
    <t xml:space="preserve">H301
H373 **
H319
H317
H411
</t>
  </si>
  <si>
    <t>015-176-00-4</t>
  </si>
  <si>
    <t>P,P,P',P'-tetrakis-(o-methoxyphenyl)propane-1,3-diphosphine</t>
  </si>
  <si>
    <t>413-430-2</t>
  </si>
  <si>
    <t>116163-96-3</t>
  </si>
  <si>
    <t>015-177-00-X</t>
  </si>
  <si>
    <t>((4-phenylbutyl)hydroxyphosphoryl)acetic acid</t>
  </si>
  <si>
    <t>412-170-7</t>
  </si>
  <si>
    <t>83623-61-4</t>
  </si>
  <si>
    <t xml:space="preserve">STOT RE 2 *
Eye Dam. 1
Skin Sens. 1
</t>
  </si>
  <si>
    <t xml:space="preserve">H373 **
H318
H317
</t>
  </si>
  <si>
    <t>GHS08
GHS05
Dgr</t>
  </si>
  <si>
    <t>015-178-00-5</t>
  </si>
  <si>
    <t>(R)-α-phenylethylammonium (-)-(1R, 2S)-(1,2-epoxypropyl)phosphonate monohydrate</t>
  </si>
  <si>
    <t>418-570-8</t>
  </si>
  <si>
    <t>25383-07-7</t>
  </si>
  <si>
    <t xml:space="preserve">Repr. 2
Aquatic Chronic 2
</t>
  </si>
  <si>
    <t xml:space="preserve">H361f ***
H411
</t>
  </si>
  <si>
    <t>015-179-00-0</t>
  </si>
  <si>
    <t>UVCB condensation product of: tetrakis-hydroxymethylphosphonium chloride, urea and distilled hydrogenated C16-18 tallow alkylamine</t>
  </si>
  <si>
    <t>422-720-8</t>
  </si>
  <si>
    <t>166242-53-1</t>
  </si>
  <si>
    <t xml:space="preserve">Carc. 2
Acute Tox. 4 *
STOT RE 2 *
Skin Corr. 1B
Skin Sens. 1
Aquatic Acute 1
Aquatic Chronic 1
</t>
  </si>
  <si>
    <t xml:space="preserve">H351
H302
H373 **
H314
H317
H400
H410
</t>
  </si>
  <si>
    <t xml:space="preserve">H351
H302
H373 **
H314
H317
H410
</t>
  </si>
  <si>
    <t>015-180-00-6</t>
  </si>
  <si>
    <t>[R-(R*,S*)]-[[2-methyl-1-(1-oxopropoxy)propoxy]-(4-phenylbutyl)phosphinyl] acetic acid, (-)-cinchonidine (1:1) salt</t>
  </si>
  <si>
    <t>415-820-8</t>
  </si>
  <si>
    <t>137590-32-0</t>
  </si>
  <si>
    <t xml:space="preserve">Eye Dam. 1
Skin Sens. 1
Aquatic Chronic 3
</t>
  </si>
  <si>
    <t xml:space="preserve">H318
H317
H412
</t>
  </si>
  <si>
    <t>015-181-00-1</t>
  </si>
  <si>
    <t>phosphine</t>
  </si>
  <si>
    <t>232-260-8</t>
  </si>
  <si>
    <t xml:space="preserve">Flam. Gas 1
Press. Gas
Acute Tox. 2 *
Skin Corr. 1B
Aquatic Acute 1
</t>
  </si>
  <si>
    <t xml:space="preserve">H220
H330
H314
H400
</t>
  </si>
  <si>
    <t>GHS02
GHS04
GHS06
GHS05
GHS09
Dgr</t>
  </si>
  <si>
    <t xml:space="preserve">H220
H330
H314
H400
</t>
  </si>
  <si>
    <t>015-182-00-7</t>
  </si>
  <si>
    <t>tetrapropan-2-yl (dichloromethanediyl)bis(phosphonate)</t>
  </si>
  <si>
    <t>430-630-5</t>
  </si>
  <si>
    <t>10596-22-2</t>
  </si>
  <si>
    <t xml:space="preserve">Acute Tox. 4 *
Eye Irrit. 2
Skin Sens. 1
</t>
  </si>
  <si>
    <t xml:space="preserve">H302
H319
H317
</t>
  </si>
  <si>
    <t>015-183-00-2</t>
  </si>
  <si>
    <t>(1-hydroxydodecylidene)diphosphonic acid</t>
  </si>
  <si>
    <t>425-230-2</t>
  </si>
  <si>
    <t>16610-63-2</t>
  </si>
  <si>
    <t>015-184-00-8</t>
  </si>
  <si>
    <t>Salts of glyphosate, with the exception of those specified elsewhere in this Annex</t>
  </si>
  <si>
    <t>015-186-00-9</t>
  </si>
  <si>
    <t>chlorpyrifos-methyl (ISO),; O, O-dimethyl O-3,5,6-trichloro-2-pyridyl phosphorothioate</t>
  </si>
  <si>
    <t>227-011-5</t>
  </si>
  <si>
    <t>5598-13-0</t>
  </si>
  <si>
    <t>015-187-00-4</t>
  </si>
  <si>
    <t>reaction mass of: tetrasodium(((2-hydroxyethyl)imino)bis(methylene))bisphosphonate, N-oxide; trisodium ((tetrahydro-2-hydroxy-4H-1,4,2-oxazaphosphorin-4-yl)-methyl)phosphonate, N-oxide, P-oxide</t>
  </si>
  <si>
    <t>417-540-1</t>
  </si>
  <si>
    <t>015-189-00-5</t>
  </si>
  <si>
    <t>phenyl bis(2,4,6-trimethylbenzoyl)-phosphine oxide</t>
  </si>
  <si>
    <t>423-340-5</t>
  </si>
  <si>
    <t>162881-26-7</t>
  </si>
  <si>
    <t xml:space="preserve">Skin Sens. 1
Aquatic Chronic 4
</t>
  </si>
  <si>
    <t xml:space="preserve">H317
H413
</t>
  </si>
  <si>
    <t>015-190-00-0</t>
  </si>
  <si>
    <t>bis(2,4-dicumylphenyl) neopentyl diphosphite; 3,9-bis[2,4-bis(1-methyl-1-phenylethyl)phenoxy]-2,4,8,10-tetraoxa-3,9-diphosphaspiro[5.5]undecane</t>
  </si>
  <si>
    <t>421-920-2</t>
  </si>
  <si>
    <t>154862-43-8</t>
  </si>
  <si>
    <t>015-191-00-6</t>
  </si>
  <si>
    <t xml:space="preserve">Skin Irrit. 2
Aquatic Chronic 3
</t>
  </si>
  <si>
    <t xml:space="preserve">H315
H412
</t>
  </si>
  <si>
    <t>015-192-00-1</t>
  </si>
  <si>
    <t>tetrakis(2,6-dimethylphenyl)-m-phenylene biphosphate</t>
  </si>
  <si>
    <t>432-770-2</t>
  </si>
  <si>
    <t>139189-30-3</t>
  </si>
  <si>
    <t>ATP01/ATP06</t>
  </si>
  <si>
    <t>015-193-00-7</t>
  </si>
  <si>
    <t>triphenyl(phenylmethyl)phosphonium 1,1,2,2,3,3,4,4,4-nonafluoro-N-methyl-1-butanesulfonamide (1:1)</t>
  </si>
  <si>
    <t>442-960-7</t>
  </si>
  <si>
    <t>332350-93-3</t>
  </si>
  <si>
    <t xml:space="preserve">Acute Tox. 3 *
Eye Dam. 1
Aquatic Acute 1
Aquatic Chronic 1
</t>
  </si>
  <si>
    <t xml:space="preserve">H301
H318
H400
H410
</t>
  </si>
  <si>
    <t>GHS05
GHS06
GHS09
Dgr</t>
  </si>
  <si>
    <t xml:space="preserve">H301
H318
H410
</t>
  </si>
  <si>
    <t>015-194-00-2</t>
  </si>
  <si>
    <t>tetrabutyl-phosphonium nonafluoro-butane-1-sulfonate</t>
  </si>
  <si>
    <t>444-440-5</t>
  </si>
  <si>
    <t>220689-12-3</t>
  </si>
  <si>
    <t>015-195-00-8</t>
  </si>
  <si>
    <t>reaction mass of: potassium o-toluenephosphonate; potassium m-toluenephosphonate; potassium p-toluenephosphonate</t>
  </si>
  <si>
    <t>433-860-4</t>
  </si>
  <si>
    <t>015-196-00-3</t>
  </si>
  <si>
    <t>reaction mass of: dimethyl (2-(hydroxymethylcarbamoyl)ethyl)phosphonate; diethyl (2-(hydroxymethylcarbamoyl)ethyl)phosphonate; methyl ethyl (2-(hydroxymethylcarbamoyl)ethyl)phosphonate</t>
  </si>
  <si>
    <t>435-960-3</t>
  </si>
  <si>
    <t xml:space="preserve">Carc. 1B
Muta. 1B
Skin Sens. 1
</t>
  </si>
  <si>
    <t xml:space="preserve">H350
H340
H317
</t>
  </si>
  <si>
    <t>015-197-00-9</t>
  </si>
  <si>
    <t>bis(2,4,4-trimethylpentyl)dithiophosphonic acid</t>
  </si>
  <si>
    <t>420-160-9</t>
  </si>
  <si>
    <t>107667-02-7</t>
  </si>
  <si>
    <t xml:space="preserve">Flam. Liq. 3
Acute Tox. 3 *
Acute Tox. 4 *
Skin Corr. 1B
Aquatic Chronic 2
</t>
  </si>
  <si>
    <t xml:space="preserve">H226
H331
H302
H314
H411
</t>
  </si>
  <si>
    <t>015-198-00-4</t>
  </si>
  <si>
    <t>(4-phenylbutyl)phosphinic acid</t>
  </si>
  <si>
    <t>420-450-5</t>
  </si>
  <si>
    <t>86552-32-1</t>
  </si>
  <si>
    <t xml:space="preserve">Carc. 2
Eye Dam. 1
</t>
  </si>
  <si>
    <t xml:space="preserve">H351
H318
</t>
  </si>
  <si>
    <t>GHS05
GHS08
Dgr</t>
  </si>
  <si>
    <t>015-199-00-X</t>
  </si>
  <si>
    <t xml:space="preserve">Carc. 2
</t>
  </si>
  <si>
    <t xml:space="preserve">H351
</t>
  </si>
  <si>
    <t>ATP03</t>
  </si>
  <si>
    <t>015-200-00-3</t>
  </si>
  <si>
    <t>indium phosphide</t>
  </si>
  <si>
    <t>244-959-5</t>
  </si>
  <si>
    <t>22398-80-7</t>
  </si>
  <si>
    <t xml:space="preserve">Carc. 1B
Repr. 2
STOT RE 1
</t>
  </si>
  <si>
    <t xml:space="preserve">H350
H361f
H372 (lungs)
</t>
  </si>
  <si>
    <t>015-201-00-9</t>
  </si>
  <si>
    <t xml:space="preserve">H360F
</t>
  </si>
  <si>
    <t>015-202-00-4</t>
  </si>
  <si>
    <t>tris(nonylphenyl) phosphite</t>
  </si>
  <si>
    <t>247-759-6</t>
  </si>
  <si>
    <t>26523-78-4</t>
  </si>
  <si>
    <t>015-203-00-X</t>
  </si>
  <si>
    <t>diphenyl(2,4,6-trimethylbenzoyl)phosphine oxide</t>
  </si>
  <si>
    <t>278-355-8</t>
  </si>
  <si>
    <t>75980-60-8</t>
  </si>
  <si>
    <t xml:space="preserve">Repr. 2
</t>
  </si>
  <si>
    <t xml:space="preserve">H361f (causing atrophy of the testes)
</t>
  </si>
  <si>
    <t>016-001-00-4</t>
  </si>
  <si>
    <t>hydrogen sulphide</t>
  </si>
  <si>
    <t>231-977-3</t>
  </si>
  <si>
    <t xml:space="preserve">Flam. Gas 1
Press. Gas
Acute Tox. 2 *
Aquatic Acute 1
</t>
  </si>
  <si>
    <t xml:space="preserve">H220
H330
H400
</t>
  </si>
  <si>
    <t>GHS02
GHS04
GHS06
GHS09
Dgr</t>
  </si>
  <si>
    <t xml:space="preserve">H220
H330
H400
</t>
  </si>
  <si>
    <t>016-002-00-X</t>
  </si>
  <si>
    <t>barium sulphide</t>
  </si>
  <si>
    <t>244-214-4</t>
  </si>
  <si>
    <t>21109-95-5</t>
  </si>
  <si>
    <t xml:space="preserve">Acute Tox. 4 *
Acute Tox. 4 *
Aquatic Acute 1
</t>
  </si>
  <si>
    <t xml:space="preserve">H332
H302
H400
</t>
  </si>
  <si>
    <t>016-003-00-5</t>
  </si>
  <si>
    <t>barium polysulphides</t>
  </si>
  <si>
    <t>256-814-3</t>
  </si>
  <si>
    <t>50864-67-0</t>
  </si>
  <si>
    <t xml:space="preserve">STOT SE 3
Skin Irrit. 2
Eye Irrit. 2
Aquatic Acute 1
</t>
  </si>
  <si>
    <t xml:space="preserve">H335
H315
H319
H400
</t>
  </si>
  <si>
    <t xml:space="preserve">H319
H335
H315
H400
</t>
  </si>
  <si>
    <t>016-004-00-0</t>
  </si>
  <si>
    <t>calcium sulphide</t>
  </si>
  <si>
    <t>243-873-5</t>
  </si>
  <si>
    <t>20548-54-3</t>
  </si>
  <si>
    <t>016-005-00-6</t>
  </si>
  <si>
    <t>calcium polysulphides</t>
  </si>
  <si>
    <t>215-709-2</t>
  </si>
  <si>
    <t>1344-81-6</t>
  </si>
  <si>
    <t>016-006-00-1</t>
  </si>
  <si>
    <t>dipotassium sulphide; potassium sulphide</t>
  </si>
  <si>
    <t>215-197-0</t>
  </si>
  <si>
    <t>1312-73-8</t>
  </si>
  <si>
    <t xml:space="preserve">H314
H400
</t>
  </si>
  <si>
    <t>016-007-00-7</t>
  </si>
  <si>
    <t>potassium polysulphides</t>
  </si>
  <si>
    <t>253-390-1</t>
  </si>
  <si>
    <t>37199-66-9</t>
  </si>
  <si>
    <t>016-008-00-2</t>
  </si>
  <si>
    <t>ammonium polysulphides</t>
  </si>
  <si>
    <t>232-989-1</t>
  </si>
  <si>
    <t>9080-17-5</t>
  </si>
  <si>
    <t xml:space="preserve">EUH031: C ≥ 1 %
</t>
  </si>
  <si>
    <t>016-009-00-8</t>
  </si>
  <si>
    <t>disodium sulfide; sodium sulfide</t>
  </si>
  <si>
    <t>215-211-5</t>
  </si>
  <si>
    <t>1313-82-2</t>
  </si>
  <si>
    <t xml:space="preserve">Acute Tox. 3 *
Acute Tox. 4 *
Skin Corr. 1B
Aquatic Acute 1
</t>
  </si>
  <si>
    <t xml:space="preserve">H311
H302
H314
H400
</t>
  </si>
  <si>
    <t xml:space="preserve">H311
H302
H314
H400
</t>
  </si>
  <si>
    <t>016-010-00-3</t>
  </si>
  <si>
    <t>sodium polysulphides</t>
  </si>
  <si>
    <t>215-686-9</t>
  </si>
  <si>
    <t>1344-08-7</t>
  </si>
  <si>
    <t xml:space="preserve">Acute Tox. 3 *
Skin Corr. 1B
Aquatic Acute 1
</t>
  </si>
  <si>
    <t xml:space="preserve">H301
H314
H400
</t>
  </si>
  <si>
    <t xml:space="preserve">H301
H314
H400
</t>
  </si>
  <si>
    <t>016-011-00-9</t>
  </si>
  <si>
    <t>sulphur dioxide</t>
  </si>
  <si>
    <t>231-195-2</t>
  </si>
  <si>
    <t xml:space="preserve">Press. Gas
Acute Tox. 3 *
Skin Corr. 1B
</t>
  </si>
  <si>
    <t xml:space="preserve">
H331
H314
</t>
  </si>
  <si>
    <t xml:space="preserve">H331
H314
</t>
  </si>
  <si>
    <t>5 U</t>
  </si>
  <si>
    <t>016-012-00-4</t>
  </si>
  <si>
    <t>disulphur dichloride; sulfur monochloride</t>
  </si>
  <si>
    <t>233-036-2</t>
  </si>
  <si>
    <t xml:space="preserve">Acute Tox. 3 *
Acute Tox. 4 *
Skin Corr. 1A
Aquatic Acute 1
</t>
  </si>
  <si>
    <t xml:space="preserve">H301
H332
H314
H400
</t>
  </si>
  <si>
    <t xml:space="preserve">H301
H332
H314
H400
</t>
  </si>
  <si>
    <t xml:space="preserve">STOT SE 3; H335: C ≥ 1 %
</t>
  </si>
  <si>
    <t>016-013-00-X</t>
  </si>
  <si>
    <t>sulphur dichloride</t>
  </si>
  <si>
    <t>234-129-0</t>
  </si>
  <si>
    <t>10545-99-0</t>
  </si>
  <si>
    <t xml:space="preserve">STOT SE 3
Skin Corr. 1B
Aquatic Acute 1
</t>
  </si>
  <si>
    <t xml:space="preserve">H335
H314
H400
</t>
  </si>
  <si>
    <t xml:space="preserve">H314
H335
H400
</t>
  </si>
  <si>
    <t>016-014-00-5</t>
  </si>
  <si>
    <t>sulphur tetrachloride</t>
  </si>
  <si>
    <t>13451-08-6</t>
  </si>
  <si>
    <t>016-015-00-0</t>
  </si>
  <si>
    <t>thionyl dichloride; thionyl chloride</t>
  </si>
  <si>
    <t>231-748-8</t>
  </si>
  <si>
    <t>7719-09-7</t>
  </si>
  <si>
    <t xml:space="preserve">H332
H302
H314
</t>
  </si>
  <si>
    <t xml:space="preserve">H332
H302
H314
</t>
  </si>
  <si>
    <t>016-016-00-6</t>
  </si>
  <si>
    <t>sulphuryl chloride</t>
  </si>
  <si>
    <t>232-245-6</t>
  </si>
  <si>
    <t>7791-25-5</t>
  </si>
  <si>
    <t>016-017-00-1</t>
  </si>
  <si>
    <t>chlorosulphonic acid</t>
  </si>
  <si>
    <t>232-234-6</t>
  </si>
  <si>
    <t>7790-94-5</t>
  </si>
  <si>
    <t xml:space="preserve">STOT SE 3
Skin Corr. 1A
</t>
  </si>
  <si>
    <t>016-018-00-7</t>
  </si>
  <si>
    <t>fluorosulphonic acid</t>
  </si>
  <si>
    <t>232-149-4</t>
  </si>
  <si>
    <t>7789-21-1</t>
  </si>
  <si>
    <t xml:space="preserve">H332
H314
</t>
  </si>
  <si>
    <t>016-019-00-2</t>
  </si>
  <si>
    <t>016-020-00-8</t>
  </si>
  <si>
    <t xml:space="preserve">Skin Corr. 1A; H314: C ≥ 15 %
Skin Irrit. 2; H315: 5 % ≤ C &lt; 15 %
Eye Irrit. 2; H319: 5 % ≤ C &lt; 15 %
</t>
  </si>
  <si>
    <t>016-021-00-3</t>
  </si>
  <si>
    <t>methanethiol; methyl mercaptan</t>
  </si>
  <si>
    <t>200-822-1</t>
  </si>
  <si>
    <t xml:space="preserve">Flam. Gas 1
Press. Gas
Acute Tox. 3 *
Aquatic Acute 1
Aquatic Chronic 1
</t>
  </si>
  <si>
    <t xml:space="preserve">H220
H331
H400
H410
</t>
  </si>
  <si>
    <t xml:space="preserve">H220
H331
H410
</t>
  </si>
  <si>
    <t>016-022-00-9</t>
  </si>
  <si>
    <t>ethanethiol; ethyl mercaptan</t>
  </si>
  <si>
    <t>200-837-3</t>
  </si>
  <si>
    <t xml:space="preserve">Flam. Liq. 2
Acute Tox. 4 *
Aquatic Acute 1
Aquatic Chronic 1
</t>
  </si>
  <si>
    <t xml:space="preserve">H225
H332
H400
H410
</t>
  </si>
  <si>
    <t xml:space="preserve">H225
H332
H410
</t>
  </si>
  <si>
    <t>016-023-00-4</t>
  </si>
  <si>
    <t>dimethyl sulphate</t>
  </si>
  <si>
    <t xml:space="preserve">Carc. 1B
Muta. 2
Acute Tox. 2 *
Acute Tox. 3 *
Skin Corr. 1B
Skin Sens. 1
</t>
  </si>
  <si>
    <t xml:space="preserve">H350
H341
H330
H301
H314
H317
</t>
  </si>
  <si>
    <t xml:space="preserve">Carc. 1B; H350: C ≥ 0,01 %
Muta. 2; H341: C ≥ 0,01 %
STOT SE 3; H335: C ≥ 5 %
</t>
  </si>
  <si>
    <t>016-024-00-X</t>
  </si>
  <si>
    <t>dimexano (ISO); bis(methoxythiocarbonyl) disulphide</t>
  </si>
  <si>
    <t>215-993-8</t>
  </si>
  <si>
    <t>1468-37-7</t>
  </si>
  <si>
    <t>016-025-00-5</t>
  </si>
  <si>
    <t>disul (ISO); 2-(2,4-dichlorophenoxy)ethyl hydrogensulphate; 2,4-DES</t>
  </si>
  <si>
    <t>205-259-5</t>
  </si>
  <si>
    <t>149-26-8</t>
  </si>
  <si>
    <t xml:space="preserve">Acute Tox. 4 *
Skin Irrit. 2
Eye Dam. 1
</t>
  </si>
  <si>
    <t xml:space="preserve">H302
H315
H318
</t>
  </si>
  <si>
    <t>016-026-00-0</t>
  </si>
  <si>
    <t>sulphamidic acid; sulphamic acid; sulfamic acid</t>
  </si>
  <si>
    <t>226-218-8</t>
  </si>
  <si>
    <t>5329-14-6</t>
  </si>
  <si>
    <t xml:space="preserve">Skin Irrit. 2
Eye Irrit. 2
Aquatic Chronic 3
</t>
  </si>
  <si>
    <t xml:space="preserve">H315
H319
H412
</t>
  </si>
  <si>
    <t xml:space="preserve">H319
H315
H412
</t>
  </si>
  <si>
    <t>016-027-00-6</t>
  </si>
  <si>
    <t>diethyl sulphate</t>
  </si>
  <si>
    <t xml:space="preserve">Carc. 1B
Muta. 1B
Acute Tox. 4 *
Acute Tox. 4 *
Acute Tox. 4 *
Skin Corr. 1B
</t>
  </si>
  <si>
    <t xml:space="preserve">H350
H340
H332
H312
H302
H314
</t>
  </si>
  <si>
    <t>016-028-00-1</t>
  </si>
  <si>
    <t>sodium dithionite; sodium hydrosulphite</t>
  </si>
  <si>
    <t>231-890-0</t>
  </si>
  <si>
    <t>7775-14-6</t>
  </si>
  <si>
    <t xml:space="preserve">Self-heat. 1
Acute Tox. 4 *
</t>
  </si>
  <si>
    <t xml:space="preserve">H251
H302
</t>
  </si>
  <si>
    <t xml:space="preserve">H251
H302
</t>
  </si>
  <si>
    <t>016-029-00-7</t>
  </si>
  <si>
    <t>016-030-00-2</t>
  </si>
  <si>
    <t>203-180-0</t>
  </si>
  <si>
    <t>104-15-4</t>
  </si>
  <si>
    <t xml:space="preserve">STOT SE 3; H335: C ≥ 20 %
</t>
  </si>
  <si>
    <t>016-031-00-8</t>
  </si>
  <si>
    <t>tetrahydrothiophene-1,1-dioxide; sulpholane</t>
  </si>
  <si>
    <t>204-783-1</t>
  </si>
  <si>
    <t>126-33-0</t>
  </si>
  <si>
    <t>016-032-00-3</t>
  </si>
  <si>
    <t>1,3-propanesultone; 1,2-oxathiolane 2,2-dioxide</t>
  </si>
  <si>
    <t>214-317-9</t>
  </si>
  <si>
    <t>1120-71-4</t>
  </si>
  <si>
    <t xml:space="preserve">Carc. 1B
Acute Tox. 4 *
Acute Tox. 4 *
</t>
  </si>
  <si>
    <t xml:space="preserve">H350
H312
H302
</t>
  </si>
  <si>
    <t>016-033-00-9</t>
  </si>
  <si>
    <t>dimethylsulfamoylchloride</t>
  </si>
  <si>
    <t>236-412-4</t>
  </si>
  <si>
    <t>13360-57-1</t>
  </si>
  <si>
    <t xml:space="preserve">Carc. 1B
Acute Tox. 2 *
Acute Tox. 4 *
Acute Tox. 4 *
Skin Corr. 1B
</t>
  </si>
  <si>
    <t xml:space="preserve">H350
H330
H312
H302
H314
</t>
  </si>
  <si>
    <t>GHS06
GHS05
GHS08
Dgr</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</si>
  <si>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</si>
  <si>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</si>
  <si>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</si>
  <si>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</si>
  <si>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</si>
  <si>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</si>
  <si>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</si>
  <si>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</si>
  <si>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</si>
  <si>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</si>
  <si>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 xml:space="preserve">Resp. Sens. 1
Aquatic Chronic 2
</t>
  </si>
  <si>
    <t xml:space="preserve">H334
H411
</t>
  </si>
  <si>
    <t>016-037-00-0</t>
  </si>
  <si>
    <t>disodium 1-amino-4-(4-benzenesulphonamido-3-sulphonatoanilino)anthraquinone-2-sulphonate</t>
  </si>
  <si>
    <t>400-350-8</t>
  </si>
  <si>
    <t>85153-93-1</t>
  </si>
  <si>
    <t xml:space="preserve">Eye Dam. 1
Aquatic Chronic 3
</t>
  </si>
  <si>
    <t xml:space="preserve">H318
H412
</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</si>
  <si>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</si>
  <si>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</si>
  <si>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</si>
  <si>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</si>
  <si>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</si>
  <si>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</si>
  <si>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</si>
  <si>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</si>
  <si>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</si>
  <si>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</si>
  <si>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</si>
  <si>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</si>
  <si>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</si>
  <si>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</si>
  <si>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</si>
  <si>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</si>
  <si>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</si>
  <si>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 xml:space="preserve">Skin Irrit. 2
Eye Irrit. 2
Skin Sens. 1
</t>
  </si>
  <si>
    <t xml:space="preserve">H315
H319
H317
</t>
  </si>
  <si>
    <t xml:space="preserve">H319
H315
H317
</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</si>
  <si>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</si>
  <si>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</si>
  <si>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</si>
  <si>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</si>
  <si>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</si>
  <si>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</si>
  <si>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</si>
  <si>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</si>
  <si>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</si>
  <si>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</si>
  <si>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</si>
  <si>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</si>
  <si>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</si>
  <si>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</si>
  <si>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</si>
  <si>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</si>
  <si>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</si>
  <si>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</si>
  <si>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</si>
  <si>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</si>
  <si>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</si>
  <si>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</si>
  <si>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</si>
  <si>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</si>
  <si>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 xml:space="preserve">Skin Corr. 1B
Aquatic Chronic 2
</t>
  </si>
  <si>
    <t xml:space="preserve">H314
H411
</t>
  </si>
  <si>
    <t>016-050-00-1</t>
  </si>
  <si>
    <t>potassium sodium 5-(4-chloro-6-(N-(4-(4-chloro-6-(5-hydroxy-2,7-disulphonato-6-(2-sulphonatophenylazo)-4-naphthylamino)-1,3,5-triazin-2-ylamino) phenyl-N-methyl)amino)-1,3,5-triazin-2-ylamino)-4-hydroxy-3-(2-sulphonatophenylazo)naphthalene-2,7-disulphonat</t>
  </si>
  <si>
    <t>402-150-6</t>
  </si>
  <si>
    <t xml:space="preserve">Eye Irrit. 2
Skin Sens. 1
</t>
  </si>
  <si>
    <t xml:space="preserve">H319
H317
</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</si>
  <si>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</si>
  <si>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</si>
  <si>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</si>
  <si>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</si>
  <si>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</si>
  <si>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</si>
  <si>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</si>
  <si>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</si>
  <si>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 xml:space="preserve">H332
H411
</t>
  </si>
  <si>
    <t>016-053-00-8</t>
  </si>
  <si>
    <t>(C16 or C18-n-alkyl)(C16 or C18-n-alkyl)ammonium 2-((C16 or C18-n-alkyl)(C16 or C18-n-alkyl)carbamoyl)benzenesulphonate</t>
  </si>
  <si>
    <t>402-460-1</t>
  </si>
  <si>
    <t xml:space="preserve">Skin Irrit. 2
Skin Sens. 1
Aquatic Chronic 4
</t>
  </si>
  <si>
    <t xml:space="preserve">H315
H317
H413
</t>
  </si>
  <si>
    <t>016-054-00-3</t>
  </si>
  <si>
    <t>sodium 4-(2,4,4-trimethylpentylcarbonyloxy)benzenesulfonate</t>
  </si>
  <si>
    <t>400-030-8</t>
  </si>
  <si>
    <t xml:space="preserve">Acute Tox. 3 *
Acute Tox. 4 *
STOT SE 3
STOT RE 1
Eye Irrit. 2
Skin Sens. 1
</t>
  </si>
  <si>
    <t xml:space="preserve">H331
H302
H335
H372 **
H319
H317
</t>
  </si>
  <si>
    <t xml:space="preserve">H331
H372 **
H302
H319
H335
H317
</t>
  </si>
  <si>
    <t>016-055-00-9</t>
  </si>
  <si>
    <t>400-510-7</t>
  </si>
  <si>
    <t>016-056-00-4</t>
  </si>
  <si>
    <t>potassium hydrogensulphate</t>
  </si>
  <si>
    <t>231-594-1</t>
  </si>
  <si>
    <t>7646-93-7</t>
  </si>
  <si>
    <t>016-057-00-X</t>
  </si>
  <si>
    <t>styrene-4-sulfonyl chloride</t>
  </si>
  <si>
    <t>404-770-2</t>
  </si>
  <si>
    <t>2633-67-2</t>
  </si>
  <si>
    <t xml:space="preserve">Skin Irrit. 2
Eye Dam. 1
Skin Sens. 1
</t>
  </si>
  <si>
    <t xml:space="preserve">H315
H318
H317
</t>
  </si>
  <si>
    <t>016-058-00-5</t>
  </si>
  <si>
    <t>thionyl chloride, reaction products with 1,3,4-thiadiazol-2,5-dithiol, tert-nonanethiol and C12-14-tert-alkylamine</t>
  </si>
  <si>
    <t>404-820-3</t>
  </si>
  <si>
    <t xml:space="preserve">Skin Irrit. 2
Skin Sens. 1
Aquatic Chronic 3
</t>
  </si>
  <si>
    <t xml:space="preserve">H315
H317
H412
</t>
  </si>
  <si>
    <t>016-059-00-0</t>
  </si>
  <si>
    <t>N,N,N',N'-tetramethyldithiobis(ethylene)diamine dihydrochloride</t>
  </si>
  <si>
    <t>405-300-9</t>
  </si>
  <si>
    <t>17339-60-5</t>
  </si>
  <si>
    <t xml:space="preserve">Acute Tox. 4 *
Eye Irrit. 2
Skin Sens. 1
Aquatic Acute 1
Aquatic Chronic 1
</t>
  </si>
  <si>
    <t xml:space="preserve">H302
H319
H317
H400
H410
</t>
  </si>
  <si>
    <t xml:space="preserve">H302
H319
H317
H410
</t>
  </si>
  <si>
    <t>016-060-00-6</t>
  </si>
  <si>
    <t>diammonium peroxodisulphate; ammonium persulphate</t>
  </si>
  <si>
    <t>231-786-5</t>
  </si>
  <si>
    <t>7727-54-0</t>
  </si>
  <si>
    <t xml:space="preserve">Ox. Sol. 3
Acute Tox. 4 *
STOT SE 3
Skin Irrit. 2
Eye Irrit. 2
Resp. Sens. 1
Skin Sens. 1
</t>
  </si>
  <si>
    <t xml:space="preserve">H272
H302
H335
H315
H319
H334
H317
</t>
  </si>
  <si>
    <t>GHS03
GHS08
GHS07
Dgr</t>
  </si>
  <si>
    <t xml:space="preserve">H272
H302
H319
H335
H315
H334
H317
</t>
  </si>
  <si>
    <t>016-061-00-1</t>
  </si>
  <si>
    <t>dipotassium peroxodisulphate; potassium persulphate</t>
  </si>
  <si>
    <t>231-781-8</t>
  </si>
  <si>
    <t>7727-21-1</t>
  </si>
  <si>
    <t>016-062-00-7</t>
  </si>
  <si>
    <t>bensultap (ISO); 1,3-bis(phenylsulfonylthio)-2-(N,N-dimethylamino)propane</t>
  </si>
  <si>
    <t>016-063-00-2</t>
  </si>
  <si>
    <t>sodium metabisulphite</t>
  </si>
  <si>
    <t>231-673-0</t>
  </si>
  <si>
    <t>7681-57-4</t>
  </si>
  <si>
    <t xml:space="preserve">Acute Tox. 4 *
Eye Dam. 1
</t>
  </si>
  <si>
    <t xml:space="preserve">H302
H318
</t>
  </si>
  <si>
    <t xml:space="preserve">H302
H318
</t>
  </si>
  <si>
    <t>016-064-00-8</t>
  </si>
  <si>
    <t>231-548-0</t>
  </si>
  <si>
    <t>7631-90-5</t>
  </si>
  <si>
    <t xml:space="preserve">H302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</si>
  <si>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</si>
  <si>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</si>
  <si>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</si>
  <si>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</si>
  <si>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</si>
  <si>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</si>
  <si>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</si>
  <si>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</si>
  <si>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</si>
  <si>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</si>
  <si>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</si>
  <si>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</si>
  <si>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</si>
  <si>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</si>
  <si>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</si>
  <si>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</si>
  <si>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 xml:space="preserve">Skin Sens. 1
Aquatic Chronic 2
</t>
  </si>
  <si>
    <t xml:space="preserve">H317
H411
</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</si>
  <si>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</si>
  <si>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</si>
  <si>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</si>
  <si>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</si>
  <si>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</si>
  <si>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</si>
  <si>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</si>
  <si>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</si>
  <si>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</si>
  <si>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</si>
  <si>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</si>
  <si>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</si>
  <si>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</si>
  <si>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</si>
  <si>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</si>
  <si>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 xml:space="preserve">Eye Dam. 1
Skin Sens. 1
Aquatic Chronic 2
</t>
  </si>
  <si>
    <t xml:space="preserve">H318
H317
H411
</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</si>
  <si>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</si>
  <si>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</si>
  <si>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</si>
  <si>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</si>
  <si>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</si>
  <si>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</si>
  <si>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</si>
  <si>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</si>
  <si>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</si>
  <si>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</si>
  <si>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</si>
  <si>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</si>
  <si>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</si>
  <si>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</si>
  <si>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</si>
  <si>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</si>
  <si>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</si>
  <si>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</si>
  <si>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</si>
  <si>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 xml:space="preserve">Skin Corr. 1B
Skin Sens. 1
Aquatic Chronic 3
</t>
  </si>
  <si>
    <t xml:space="preserve">H314
H317
H412
</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</si>
  <si>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</si>
  <si>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</si>
  <si>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</si>
  <si>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</si>
  <si>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</si>
  <si>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</si>
  <si>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</si>
  <si>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</si>
  <si>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</si>
  <si>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</si>
  <si>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</si>
  <si>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</si>
  <si>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</si>
  <si>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</si>
  <si>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</si>
  <si>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 xml:space="preserve">Muta. 2
Acute Tox. 4 *
Eye Irrit. 2
Skin Sens. 1
Aquatic Chronic 2
</t>
  </si>
  <si>
    <t xml:space="preserve">H341
H302
H319
H317
H411
</t>
  </si>
  <si>
    <t>016-082-00-6</t>
  </si>
  <si>
    <t>ethoxysulfuron (ISO); 1-(4,6-dimethoxypyrimidin-2-yl)-3-(2-ethoxyphenoxysulfonyl)urea</t>
  </si>
  <si>
    <t>016-083-00-1</t>
  </si>
  <si>
    <t>acibenzolar-S-methyl; benzo[1,2,3]thiadiazole-7-carbothioic acid S-methyl ester</t>
  </si>
  <si>
    <t>420-050-0</t>
  </si>
  <si>
    <t>135158-54-2</t>
  </si>
  <si>
    <t>016-084-00-7</t>
  </si>
  <si>
    <t>prosulfuron (ISO); 1-(4-methoxy-6-methyl-1,3,5-triazin-2-yl)-3-[2-(3,3,3-trifluoropropyl)phenylsulfonyl]urea</t>
  </si>
  <si>
    <t>94125-34-5</t>
  </si>
  <si>
    <t>016-085-00-2</t>
  </si>
  <si>
    <t>flazasulfuron (ISO); 1-(4,6-dimethoxypyrimidin-2-yl)-3-(3-trifluoromethyl-2-pyridylsulfonyl)urea</t>
  </si>
  <si>
    <t>104040-78-0</t>
  </si>
  <si>
    <t>016-086-00-8</t>
  </si>
  <si>
    <t>tetrasodium 10-amino-6,13-dichloro-3-(3-(4-(2,5-disulfonatoanilino)-6-fluoro-1,3,5-triazin-2-ylamino)prop-3-ylamino)-5,12-dioxa-7,14-diazapentacene-4,11-disulfonate</t>
  </si>
  <si>
    <t>402-590-9</t>
  </si>
  <si>
    <t>109125-56-6</t>
  </si>
  <si>
    <t>016-087-00-3</t>
  </si>
  <si>
    <t>reaction mass of: thiobis(4,1-phenylene)-S,S,S',S'-tetraphenyldisulfonium bishexafluorophosphate; diphenyl(4-phenylthiophenyl)sulfonium hexafluorophosphate; propylene carbonate</t>
  </si>
  <si>
    <t>403-490-8</t>
  </si>
  <si>
    <t>104558-95-4</t>
  </si>
  <si>
    <t xml:space="preserve">Eye Irrit. 2
Skin Sens. 1
Aquatic Acute 1
Aquatic Chronic 1
</t>
  </si>
  <si>
    <t xml:space="preserve">H319
H317
H400
H410
</t>
  </si>
  <si>
    <t xml:space="preserve">H319
H317
H410
</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</si>
  <si>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</si>
  <si>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</si>
  <si>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</si>
  <si>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</si>
  <si>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</si>
  <si>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</si>
  <si>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</si>
  <si>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 xml:space="preserve">Self-react. C ****
Aquatic Chronic 4
</t>
  </si>
  <si>
    <t xml:space="preserve">H242
H413
</t>
  </si>
  <si>
    <t xml:space="preserve">H242
H413
</t>
  </si>
  <si>
    <t>016-090-00-X</t>
  </si>
  <si>
    <t>4-methyl-N-(methylsulfonyl)benzenesulfonamide</t>
  </si>
  <si>
    <t>415-040-8</t>
  </si>
  <si>
    <t>14653-91-9</t>
  </si>
  <si>
    <t xml:space="preserve">Acute Tox. 4 *
STOT SE 3
Eye Dam. 1
</t>
  </si>
  <si>
    <t xml:space="preserve">H302
H335
H318
</t>
  </si>
  <si>
    <t>016-091-00-5</t>
  </si>
  <si>
    <t>C12-14-tert-alkyl ammonium 1-amino-9,10-dihydro-9,10-dioxo-4-(2,4,6-trimethylanilino)-anthracen-2-sulfonate</t>
  </si>
  <si>
    <t>414-110-5</t>
  </si>
  <si>
    <t>016-092-00-0</t>
  </si>
  <si>
    <t>reaction mass of: 4,7-bis(mercaptomethyl)-3,6,9-trithia-1,11-undecanedithiol; 4,8-bis(mercaptomethyl)-3,6,9-trithia-1,11-undecanedithiol; 5,7-bis(mercaptomethyl)-3,6,9-trithia-1,11-undecanedithiol</t>
  </si>
  <si>
    <t>427-050-1</t>
  </si>
  <si>
    <t xml:space="preserve">Repr. 2
Skin Irrit. 2
Skin Sens. 1
Aquatic Acute 1
Aquatic Chronic 1
</t>
  </si>
  <si>
    <t xml:space="preserve">H361f
H315
H317
H400
H410
</t>
  </si>
  <si>
    <t xml:space="preserve">H315
H317
H361f
H410
</t>
  </si>
  <si>
    <t>016-093-00-6</t>
  </si>
  <si>
    <t>reaction mass of: 4-(7-hydroxy-2,4,4-trimethyl-2-chromanyl)resorcinol-4-yl-tris(6-diazo-5,6-dihydro-5-oxonaphthalen-1-sulfonate); 4-(7-hydroxy-2,4,4-trimethyl-2-chromanyl)resorcinolbis(6-diazo-5,6-dihydro-5-oxonaphthalen-1-sulfonate) (2:1)</t>
  </si>
  <si>
    <t>414-770-4</t>
  </si>
  <si>
    <t>140698-96-0</t>
  </si>
  <si>
    <t xml:space="preserve">Self-react. C ****
Carc. 2
</t>
  </si>
  <si>
    <t xml:space="preserve">H242
H351
</t>
  </si>
  <si>
    <t>GHS02
GHS08
Dgr</t>
  </si>
  <si>
    <t>016-094-00-1</t>
  </si>
  <si>
    <t>sulfur</t>
  </si>
  <si>
    <t>016-095-00-7</t>
  </si>
  <si>
    <t>reaction mass of: reaction product of 4,4'-methylenebis[2-(4-hydroxybenzyl)-3,6-dimethylphenol] and 6-diazo-5,6-dihydro-5-oxo-naphthalenesulfonate (1:2); Reaction product of 4,4'-methylenebis[2-(4-hydroxybenzyl)-3,6-dimethylphenol] and 6-diazo-5,6-dihydro-5-oxo-naphthalenesulfonate (1:3)</t>
  </si>
  <si>
    <t>417-980-4</t>
  </si>
  <si>
    <t>016-096-00-2</t>
  </si>
  <si>
    <t>79277-27-3</t>
  </si>
  <si>
    <t>016-097-00-8</t>
  </si>
  <si>
    <t>1-amino-2-methyl-2-propanethiol hydrochloride</t>
  </si>
  <si>
    <t>434-480-1</t>
  </si>
  <si>
    <t>32047-53-3</t>
  </si>
  <si>
    <t xml:space="preserve">Acute Tox. 4 *
Skin Corr. 1B
Skin Sens. 1
Aquatic Chronic 3
</t>
  </si>
  <si>
    <t xml:space="preserve">H302
H314
H317
H412
</t>
  </si>
  <si>
    <t>017-001-00-7</t>
  </si>
  <si>
    <t>chlorine</t>
  </si>
  <si>
    <t>231-959-5</t>
  </si>
  <si>
    <t xml:space="preserve">Ox. Gas 1
Press. Gas
Acute Tox. 3 *
STOT SE 3
Skin Irrit. 2
Eye Irrit. 2
Aquatic Acute 1
</t>
  </si>
  <si>
    <t xml:space="preserve">H270
H331
H335
H315
H319
H400
</t>
  </si>
  <si>
    <t>GHS03
GHS04
GHS06
GHS09
Dgr</t>
  </si>
  <si>
    <t xml:space="preserve">H270
H331
H315
H319
H335
H400
</t>
  </si>
  <si>
    <t>017-002-00-2</t>
  </si>
  <si>
    <t>hydrogen chloride</t>
  </si>
  <si>
    <t xml:space="preserve">Press. Gas
Acute Tox. 3 *
Skin Corr. 1A
</t>
  </si>
  <si>
    <t>017-002-01-X</t>
  </si>
  <si>
    <t xml:space="preserve">Skin Corr. 1B; H314: C ≥ 25 %
Skin Irrit. 2; H315: 10 % ≤ C &lt; 25 %
Eye Irrit. 2; H319: 10 % ≤ C &lt; 25 %
STOT SE 3; H335: C ≥ 10 %
</t>
  </si>
  <si>
    <t>017-003-00-8</t>
  </si>
  <si>
    <t>barium chlorate</t>
  </si>
  <si>
    <t xml:space="preserve">Ox. Sol. 1
Acute Tox. 4 *
Acute Tox. 4 *
Aquatic Chronic 2
</t>
  </si>
  <si>
    <t xml:space="preserve">H271
H332
H302
H411
</t>
  </si>
  <si>
    <t>GHS03
GHS07
GHS09
Dgr</t>
  </si>
  <si>
    <t>017-004-00-3</t>
  </si>
  <si>
    <t>potassium chlorate</t>
  </si>
  <si>
    <t>017-005-00-9</t>
  </si>
  <si>
    <t>sodium chlorate</t>
  </si>
  <si>
    <t xml:space="preserve">Ox. Sol. 1
Acute Tox. 4 *
Aquatic Chronic 2
</t>
  </si>
  <si>
    <t xml:space="preserve">H271
H302
H411
</t>
  </si>
  <si>
    <t>017-006-00-4</t>
  </si>
  <si>
    <t xml:space="preserve">Ox. Liq. 1
Skin Corr. 1A
</t>
  </si>
  <si>
    <t xml:space="preserve">H271
H314
</t>
  </si>
  <si>
    <t xml:space="preserve">Skin Corr. 1A; H314: C ≥ 50 %
Skin Corr. 1B; H314: 10 % ≤ C &lt; 50 %
Skin Irrit. 2; H315: 1 % ≤ C &lt; 10 %
Eye Irrit. 2; H319: 1 % ≤ C &lt; 10 %
Ox. Liq. 1; H271: C &gt; 50 %
Ox. Liq. 2; H272: C ≤ 50 %
</t>
  </si>
  <si>
    <t>017-007-00-X</t>
  </si>
  <si>
    <t>barium perchlorate</t>
  </si>
  <si>
    <t>236-710-4</t>
  </si>
  <si>
    <t>13465-95-7</t>
  </si>
  <si>
    <t xml:space="preserve">Ox. Sol. 1
Acute Tox. 4 *
Acute Tox. 4 *
</t>
  </si>
  <si>
    <t xml:space="preserve">H271
H332
H302
</t>
  </si>
  <si>
    <t>GHS03
GHS07
Dgr</t>
  </si>
  <si>
    <t>017-008-00-5</t>
  </si>
  <si>
    <t>potassium perchlorate</t>
  </si>
  <si>
    <t>231-912-9</t>
  </si>
  <si>
    <t>7778-74-7</t>
  </si>
  <si>
    <t xml:space="preserve">Ox. Sol. 1
Acute Tox. 4 *
</t>
  </si>
  <si>
    <t xml:space="preserve">H271
H302
</t>
  </si>
  <si>
    <t>017-009-00-0</t>
  </si>
  <si>
    <t>ammonium perchlorate; [containing ≥ 80 % of 0-30 µm particles]</t>
  </si>
  <si>
    <t>232-235-1</t>
  </si>
  <si>
    <t>7790-98-9</t>
  </si>
  <si>
    <t xml:space="preserve">Expl. 1.1
Ox. Sol. 1
</t>
  </si>
  <si>
    <t xml:space="preserve">H201
H271
</t>
  </si>
  <si>
    <t>017-010-00-6</t>
  </si>
  <si>
    <t>sodium perchlorate</t>
  </si>
  <si>
    <t>231-511-9</t>
  </si>
  <si>
    <t>7601-89-0</t>
  </si>
  <si>
    <t>017-011-00-1</t>
  </si>
  <si>
    <t>231-668-3</t>
  </si>
  <si>
    <t>017-012-00-7</t>
  </si>
  <si>
    <t>calcium hypochlorite</t>
  </si>
  <si>
    <t>7778-54-3</t>
  </si>
  <si>
    <t xml:space="preserve">Ox. Sol. 2
Acute Tox. 4 *
Skin Corr. 1B
Aquatic Acute 1
</t>
  </si>
  <si>
    <t xml:space="preserve">H272
H302
H314
H400
</t>
  </si>
  <si>
    <t>GHS03
GHS05
GHS07
GHS09
Dgr</t>
  </si>
  <si>
    <t>017-013-00-2</t>
  </si>
  <si>
    <t>calcium chloride</t>
  </si>
  <si>
    <t>233-140-8</t>
  </si>
  <si>
    <t>10043-52-4</t>
  </si>
  <si>
    <t>017-014-00-8</t>
  </si>
  <si>
    <t>ammonium chloride</t>
  </si>
  <si>
    <t>235-186-4</t>
  </si>
  <si>
    <t>12125-02-9</t>
  </si>
  <si>
    <t xml:space="preserve">Acute Tox. 4 *
Eye Irrit. 2
</t>
  </si>
  <si>
    <t xml:space="preserve">H302
H319
</t>
  </si>
  <si>
    <t>017-015-00-3</t>
  </si>
  <si>
    <t>(2-(aminomethyl)phenyl)acetylchloride hydrochloride</t>
  </si>
  <si>
    <t>417-410-4</t>
  </si>
  <si>
    <t>61807-67-8</t>
  </si>
  <si>
    <t xml:space="preserve">Acute Tox. 4 *
Skin Corr. 1A
Skin Sens. 1
</t>
  </si>
  <si>
    <t xml:space="preserve">H302
H314
H317
</t>
  </si>
  <si>
    <t>017-016-00-9</t>
  </si>
  <si>
    <t>methyltriphenylphosphonium chloride</t>
  </si>
  <si>
    <t>418-400-2</t>
  </si>
  <si>
    <t>1031-15-8</t>
  </si>
  <si>
    <t xml:space="preserve">Acute Tox. 4 *
Acute Tox. 4 *
Skin Irrit. 2
Eye Dam. 1
Aquatic Chronic 2
</t>
  </si>
  <si>
    <t xml:space="preserve">H312
H302
H315
H318
H411
</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</si>
  <si>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</si>
  <si>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</si>
  <si>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</si>
  <si>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</si>
  <si>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</si>
  <si>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</si>
  <si>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</si>
  <si>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</si>
  <si>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</si>
  <si>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</si>
  <si>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</si>
  <si>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</si>
  <si>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</si>
  <si>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</si>
  <si>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</si>
  <si>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</si>
  <si>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</si>
  <si>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</si>
  <si>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</si>
  <si>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 xml:space="preserve">Eye Dam. 1
Skin Sens. 1
Aquatic Acute 1
Aquatic Chronic 1
</t>
  </si>
  <si>
    <t xml:space="preserve">H318
H317
H400
H410
</t>
  </si>
  <si>
    <t xml:space="preserve">H318
H317
H410
</t>
  </si>
  <si>
    <t>017-023-00-7</t>
  </si>
  <si>
    <t>[phosphinyldynetris(oxy)] tris[3-aminopropyl-2-hydroxy-N,N-dimethyl-N-(C6-18)-alkyl] trichlorides</t>
  </si>
  <si>
    <t>425-520-9</t>
  </si>
  <si>
    <t>197179-61-6</t>
  </si>
  <si>
    <t>017-026-00-3</t>
  </si>
  <si>
    <t>chlorine dioxide</t>
  </si>
  <si>
    <t>233-162-8</t>
  </si>
  <si>
    <t>10049-04-4</t>
  </si>
  <si>
    <t xml:space="preserve">Ox. Gas 1
Press. Gas
Acute Tox. 2 *
Skin Corr. 1B
Aquatic Acute 1
</t>
  </si>
  <si>
    <t xml:space="preserve">H270
H330
H314
H400
</t>
  </si>
  <si>
    <t>GHS04
GHS03
GHS06
GHS05
GHS09
Dgr</t>
  </si>
  <si>
    <t xml:space="preserve">H270
H330
H314
H400
</t>
  </si>
  <si>
    <t>5</t>
  </si>
  <si>
    <t>017-026-01-0</t>
  </si>
  <si>
    <t>chlorine dioxide … %</t>
  </si>
  <si>
    <t>019-001-00-2</t>
  </si>
  <si>
    <t>potassium</t>
  </si>
  <si>
    <t>231-119-8</t>
  </si>
  <si>
    <t>7440-09-7</t>
  </si>
  <si>
    <t>019-002-00-8</t>
  </si>
  <si>
    <t>potassium hydroxide; caustic potash</t>
  </si>
  <si>
    <t>019-003-00-3</t>
  </si>
  <si>
    <t>potassium (E,E)-hexa-2,4-dienoate</t>
  </si>
  <si>
    <t>246-376-1</t>
  </si>
  <si>
    <t>24634-61-5</t>
  </si>
  <si>
    <t>ATP07</t>
  </si>
  <si>
    <t>020-001-00-X</t>
  </si>
  <si>
    <t>calcium</t>
  </si>
  <si>
    <t>231-179-5</t>
  </si>
  <si>
    <t>7440-70-2</t>
  </si>
  <si>
    <t xml:space="preserve">Water-react. 2
</t>
  </si>
  <si>
    <t xml:space="preserve">H261
</t>
  </si>
  <si>
    <t>020-002-00-5</t>
  </si>
  <si>
    <t>calcium cyanide</t>
  </si>
  <si>
    <t>209-740-0</t>
  </si>
  <si>
    <t>592-01-8</t>
  </si>
  <si>
    <t xml:space="preserve">H300
H410
</t>
  </si>
  <si>
    <t>020-003-00-0</t>
  </si>
  <si>
    <t>reaction mass of: dicalcium (bis(2-hydroxy-5-tetra-propenylphenylmethyl)methylamine)dihydroxide; tri-calcium (tris(2-hydroxy-5-tetra-propenylphenylmethyl)methylamine)tri-hydroxide; poly[calcium ((2-hydroxy-5-tetra-propenyl-phenylmethyl)methylamine)hydroxide]</t>
  </si>
  <si>
    <t>420-470-4</t>
  </si>
  <si>
    <t>022-001-00-5</t>
  </si>
  <si>
    <t>titanium tetrachloride</t>
  </si>
  <si>
    <t>231-441-9</t>
  </si>
  <si>
    <t>7550-45-0</t>
  </si>
  <si>
    <t xml:space="preserve">H314
</t>
  </si>
  <si>
    <t>022-002-00-0</t>
  </si>
  <si>
    <t>titanium(4+) oxalate</t>
  </si>
  <si>
    <t>403-260-7</t>
  </si>
  <si>
    <t>022-003-00-6</t>
  </si>
  <si>
    <t>bis(η5-cyclopentadienyl)-bis(2,6-difluoro-3-[pyrrol-1-yl]-phenyl)titanium</t>
  </si>
  <si>
    <t>412-000-1</t>
  </si>
  <si>
    <t>125051-32-3</t>
  </si>
  <si>
    <t xml:space="preserve">Flam. Sol. 1
Repr. 2
STOT RE 2 *
Aquatic Chronic 2
</t>
  </si>
  <si>
    <t xml:space="preserve">H228
H361f ***
H373 **
H411
</t>
  </si>
  <si>
    <t>GHS02
GHS08
GHS09
Dgr</t>
  </si>
  <si>
    <t>022-004-00-1</t>
  </si>
  <si>
    <t>potassium titanium oxide (K2Ti6O13)</t>
  </si>
  <si>
    <t>432-240-0</t>
  </si>
  <si>
    <t>12056-51-8</t>
  </si>
  <si>
    <t>022-005-00-7</t>
  </si>
  <si>
    <t>[N-(1,1-dimethylethyl)-1,1-dimethyl-1-[(1,2,3,4,5-η)-2,3,4,5-tetramethyl-2,4-cyclopentadien-1-yl]silanaminato(2-)-κN][(1,2,3,4-η)-1,3-pentadiene]-titanium</t>
  </si>
  <si>
    <t>419-840-8</t>
  </si>
  <si>
    <t>169104-71-6</t>
  </si>
  <si>
    <t xml:space="preserve">Flam. Sol. 1 ****
Skin Corr. 1B
Skin Sens. 1
Aquatic Chronic 4
</t>
  </si>
  <si>
    <t xml:space="preserve">H228
H314
H317
H413
</t>
  </si>
  <si>
    <t>023-001-00-8</t>
  </si>
  <si>
    <t>divanadium pentaoxide; vanadium pentoxide</t>
  </si>
  <si>
    <t>215-239-8</t>
  </si>
  <si>
    <t xml:space="preserve">Muta. 2
Repr. 2
Acute Tox. 4 *
Acute Tox. 4 *
STOT SE 3
STOT RE 1
Aquatic Chronic 2
</t>
  </si>
  <si>
    <t xml:space="preserve">H341
H361d ***
H332
H302
H335
H372 **
H411
</t>
  </si>
  <si>
    <t xml:space="preserve">H341
H361d ***
H372 **
H332
H302
H335
H411
</t>
  </si>
  <si>
    <t>024-001-00-0</t>
  </si>
  <si>
    <t>chromium (VI) trioxide</t>
  </si>
  <si>
    <t xml:space="preserve">Ox. Sol. 1
Carc. 1A
Muta. 1B
Repr. 2
Acute Tox. 2 *
Acute Tox. 3 *
Acute Tox. 3 *
STOT RE 1
Skin Corr. 1A
Resp. Sens. 1
Skin Sens. 1
Aquatic Acute 1
Aquatic Chronic 1
</t>
  </si>
  <si>
    <t xml:space="preserve">H271
H350
H340
H361f ***
H330
H311
H301
H372 **
H314
H334
H317
H400
H410
</t>
  </si>
  <si>
    <t>GHS03
GHS06
GHS08
GHS05
GHS09
Dgr</t>
  </si>
  <si>
    <t xml:space="preserve">H271
H350
H340
H361f ***
H330
H311
H301
H372 **
H314
H334
H317
H410
</t>
  </si>
  <si>
    <t>024-002-00-6</t>
  </si>
  <si>
    <t>potassium dichromate</t>
  </si>
  <si>
    <t xml:space="preserve">Ox. Sol. 2
Carc. 1B
Muta. 1B
Repr. 1B
Acute Tox. 2 *
Acute Tox. 3 *
Acute Tox. 4 *
STOT RE 1
Skin Corr. 1B
Resp. Sens. 1
Skin Sens. 1
Aquatic Acute 1
Aquatic Chronic 1
</t>
  </si>
  <si>
    <t xml:space="preserve">H272
H350
H340
H360FD
H330
H301
H312
H372 **
H314
H334
H317
H400
H410
</t>
  </si>
  <si>
    <t xml:space="preserve">H272
H350
H340
H360FD
H330
H301
H372 **
H312
H314
H334
H317
H410
</t>
  </si>
  <si>
    <t xml:space="preserve">3 </t>
  </si>
  <si>
    <t>024-003-00-1</t>
  </si>
  <si>
    <t>ammonium dichromate</t>
  </si>
  <si>
    <t xml:space="preserve">Ox. Sol. 2 ****
Carc. 1B
Muta. 1B
Repr. 1B
Acute Tox. 2 *
Acute Tox. 3 *
Acute Tox. 4 *
STOT RE 1
Skin Corr. 1B
Resp. Sens. 1
Skin Sens. 1
Aquatic Acute 1
Aquatic Chronic 1
</t>
  </si>
  <si>
    <t xml:space="preserve">H272
H350
H340
H360FD
H330
H301
H372 **
H312
H314
H334
H317
H410
</t>
  </si>
  <si>
    <t xml:space="preserve">STOT SE 3; H335: C ≥ 5 %
Resp. Sens.; H334: C ≥ 0,2 %
Skin Sens.; H317: C ≥ 0,2 %
</t>
  </si>
  <si>
    <t>3 G</t>
  </si>
  <si>
    <t>024-004-00-7</t>
  </si>
  <si>
    <t>sodium dichromate</t>
  </si>
  <si>
    <t>GHS03
GHS06
GHS05
GHS08
GHS09
Dgr</t>
  </si>
  <si>
    <t xml:space="preserve">H272
H301
H312
H330
H314
H334
H317
H340
H350
H360FD
H372 **
H410
</t>
  </si>
  <si>
    <t>024-005-00-2</t>
  </si>
  <si>
    <t>chromyl dichloride; chromic oxychloride</t>
  </si>
  <si>
    <t>239-056-8</t>
  </si>
  <si>
    <t>14977-61-8</t>
  </si>
  <si>
    <t xml:space="preserve">Ox. Liq. 1
Carc. 1B
Muta. 1B
Skin Corr. 1A
Skin Sens. 1
Aquatic Acute 1
Aquatic Chronic 1
</t>
  </si>
  <si>
    <t xml:space="preserve">H271
H350i
H340
H314
H317
H400
H410
</t>
  </si>
  <si>
    <t>GHS03
GHS08
GHS05
GHS07
GHS09
Dgr</t>
  </si>
  <si>
    <t xml:space="preserve">H271
H350i
H340
H314
H317
H410
</t>
  </si>
  <si>
    <t xml:space="preserve">Skin Corr. 1A; H314: C ≥ 10 %
Skin Corr. 1B; H314: 5 % ≤ C &lt; 10 %
Skin Irrit. 2; H315: 0,5 % ≤ C &lt; 5 %
Eye Irrit. 2; H319: 0,5 % ≤ C &lt; 5 %
STOT SE 3; H335: 0,5 % ≤ C &lt; 5 %
Skin Sens. 1; H317: C ≥ 0,5 %
</t>
  </si>
  <si>
    <t>3 T</t>
  </si>
  <si>
    <t>024-006-00-8</t>
  </si>
  <si>
    <t>potassium chromate</t>
  </si>
  <si>
    <t xml:space="preserve">Carc. 1B
Muta. 1B
STOT SE 3
Skin Irrit. 2
Eye Irrit. 2
Skin Sens. 1
Aquatic Acute 1
Aquatic Chronic 1
</t>
  </si>
  <si>
    <t xml:space="preserve">H350i
H340
H335
H315
H319
H317
H400
H410
</t>
  </si>
  <si>
    <t xml:space="preserve">H350i
H340
H319
H335
H315
H317
H410
</t>
  </si>
  <si>
    <t xml:space="preserve">Skin Sens. 1; H317: C ≥ 0,5 %
</t>
  </si>
  <si>
    <t>024-007-00-3</t>
  </si>
  <si>
    <t>zinc chromates including zinc potassium chromate</t>
  </si>
  <si>
    <t xml:space="preserve">Carc. 1A
Acute Tox. 4 *
Skin Sens. 1
Aquatic Acute 1
Aquatic Chronic 1
</t>
  </si>
  <si>
    <t xml:space="preserve">H350
H302
H317
H400
H410
</t>
  </si>
  <si>
    <t xml:space="preserve">H350
H302
H317
H410
</t>
  </si>
  <si>
    <t>024-008-00-9</t>
  </si>
  <si>
    <t>calcium chromate</t>
  </si>
  <si>
    <t>237-366-8</t>
  </si>
  <si>
    <t>024-009-00-4</t>
  </si>
  <si>
    <t>strontium chromate</t>
  </si>
  <si>
    <t>024-010-00-X</t>
  </si>
  <si>
    <t>dichromium tris(chromate); chromium III chromate; chromic chromate</t>
  </si>
  <si>
    <t xml:space="preserve">Ox. Sol. 1
Carc. 1B
Skin Corr. 1A
Skin Sens. 1
Aquatic Acute 1
Aquatic Chronic 1
</t>
  </si>
  <si>
    <t xml:space="preserve">H271
H350
H314
H317
H400
H410
</t>
  </si>
  <si>
    <t xml:space="preserve">H271
H350
H314
H317
H410
</t>
  </si>
  <si>
    <t>024-011-00-5</t>
  </si>
  <si>
    <t>ammonium bis(1-(3,5-dinitro-2-oxidophenylazo)-3-(N-phenylcarbamoyl)-2-naphtholato)chromate(1-)</t>
  </si>
  <si>
    <t>400-110-2</t>
  </si>
  <si>
    <t>109125-51-1</t>
  </si>
  <si>
    <t xml:space="preserve">Self-react. C ****
Aquatic Acute 1
Aquatic Chronic 1
</t>
  </si>
  <si>
    <t xml:space="preserve">H242
H400
H410
</t>
  </si>
  <si>
    <t>GHS02
GHS09
Dgr</t>
  </si>
  <si>
    <t xml:space="preserve">H242
H410
</t>
  </si>
  <si>
    <t>024-012-00-0</t>
  </si>
  <si>
    <t>trisodium bis(7-acetamido-2-(4-nitro-2-oxidophenylazo)-3-sulphonato-1-naphtholato)chromate(1-)</t>
  </si>
  <si>
    <t>400-810-8</t>
  </si>
  <si>
    <t xml:space="preserve">Muta. 2
</t>
  </si>
  <si>
    <t xml:space="preserve">H341
</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</si>
  <si>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</si>
  <si>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</si>
  <si>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</si>
  <si>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</si>
  <si>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</si>
  <si>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</si>
  <si>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</si>
  <si>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</si>
  <si>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</si>
  <si>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</si>
  <si>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 xml:space="preserve">Acute Tox. 4 *
Eye Dam. 1
Aquatic Chronic 2
</t>
  </si>
  <si>
    <t xml:space="preserve">H332
H318
H411
</t>
  </si>
  <si>
    <t>024-016-00-2</t>
  </si>
  <si>
    <t>tetradecylammonium bis(1-(5-chloro-2-oxidophenylazo)-2-naphtholato)chromate(1-)</t>
  </si>
  <si>
    <t>405-110-6</t>
  </si>
  <si>
    <t>88377-66-6</t>
  </si>
  <si>
    <t xml:space="preserve">STOT RE 2 *
Aquatic Chronic 4
</t>
  </si>
  <si>
    <t xml:space="preserve">H373 **
H413
</t>
  </si>
  <si>
    <t>024-017-00-8</t>
  </si>
  <si>
    <t>Chromium (VI) compounds, with the exception of barium chromate and of compounds specified elsewhere in this Annex</t>
  </si>
  <si>
    <t xml:space="preserve">Carc. 1B
Skin Sens. 1
Aquatic Acute 1
Aquatic Chronic 1
</t>
  </si>
  <si>
    <t xml:space="preserve">H350i
H317
H400
H410
</t>
  </si>
  <si>
    <t xml:space="preserve">H350i
H317
H410
</t>
  </si>
  <si>
    <t>024-018-00-3</t>
  </si>
  <si>
    <t>sodium chromate</t>
  </si>
  <si>
    <t>7775-11-3</t>
  </si>
  <si>
    <t xml:space="preserve">Carc. 1B
Muta. 1B
Repr. 1B
Acute Tox. 2 *
Acute Tox. 3 *
Acute Tox. 4 *
STOT RE 1
Skin Corr. 1B
Resp. Sens. 1
Skin Sens. 1
Aquatic Acute 1
Aquatic Chronic 1
</t>
  </si>
  <si>
    <t xml:space="preserve">H350
H340
H360FD
H330
H301
H312
H372 **
H314
H334
H317
H400
H410
</t>
  </si>
  <si>
    <t xml:space="preserve">H350
H340
H360FD
H330
H301
H372 **
H312
H314
H334
H317
H410
</t>
  </si>
  <si>
    <t xml:space="preserve">Resp. Sens.; H334: C ≥ 0,2 %
Skin Sens.; H317: C ≥ 0,2 %
</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</si>
  <si>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</si>
  <si>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 by-product 2: 3-amino-1-hydroxybenzene/3-amino-1-hydroxybenzene (MAP-MAP): trisodium bis{}{6-[(2 or 3 or 4)-amino-(4 or 5 or 6)-hydroxyphenylazo]-5'-(phenylsulfamoyl)-3-sulfonatonaphthalene-2-azobenzene-1,2'-diolato}} chromate (III)</t>
  </si>
  <si>
    <t>419-230-1</t>
  </si>
  <si>
    <t>024-020-00-4</t>
  </si>
  <si>
    <t>trisodium bis[(3'-nitro-5'-sulfonato(6-amino-2-[4-(2-hydroxy-1-naphtylazo)phenylsulfonylamino]pyrimidin-5-azo)benzene-2',4-diolato)]chromate (III)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</si>
  <si>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</si>
  <si>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</si>
  <si>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</si>
  <si>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</si>
  <si>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</si>
  <si>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</si>
  <si>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</si>
  <si>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</si>
  <si>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</si>
  <si>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</si>
  <si>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025-003-00-4</t>
  </si>
  <si>
    <t>manganese sulphate</t>
  </si>
  <si>
    <t xml:space="preserve">STOT RE 2 *
Aquatic Chronic 2
</t>
  </si>
  <si>
    <t xml:space="preserve">H373 **
H411
</t>
  </si>
  <si>
    <t>025-004-00-X</t>
  </si>
  <si>
    <t>bis(N,N',N''-trimethyl-1,4,7-triazacyclononane)-trioxo-dimanganese (IV) di(hexafluorophosphate) monohydrate</t>
  </si>
  <si>
    <t>411-760-1</t>
  </si>
  <si>
    <t>116633-53-5</t>
  </si>
  <si>
    <t>025-005-00-5</t>
  </si>
  <si>
    <t>reaction mass of: tri-sodium [29H, 31H-phthalocyanine-C,C,C-trisulfonato (6-)-N29,N30,N31,N32] manganate (3-); tetrasodium [29H,31H-phthalocyanine-C,C,C,C-tetrasulfonato (6-)-N29,N30,N31,N32], manganate (3-); pentasodium [29H,31H-phthalocyanine-C,C,C,C,C-pentasulfonato (6-)-N29,N30,N31,N32] manganate (3-)</t>
  </si>
  <si>
    <t>417-660-4</t>
  </si>
  <si>
    <t>026-001-00-6</t>
  </si>
  <si>
    <t>(η-cumene)-(η-cyclopentadienyl)iron(II) hexafluoroantimonate</t>
  </si>
  <si>
    <t>407-840-0</t>
  </si>
  <si>
    <t>100011-37-8</t>
  </si>
  <si>
    <t xml:space="preserve">H302
H318
H412
</t>
  </si>
  <si>
    <t>026-002-00-1</t>
  </si>
  <si>
    <t>(η-cumene)-(η-cyclopentadienyl)iron(II) trifluoromethane-sulfonate</t>
  </si>
  <si>
    <t>407-880-9</t>
  </si>
  <si>
    <t>117549-13-0</t>
  </si>
  <si>
    <t>026-003-00-7</t>
  </si>
  <si>
    <t>iron (II) sulfate</t>
  </si>
  <si>
    <t xml:space="preserve">Acute Tox. 4 *
Skin Irrit. 2
Eye Irrit. 2
</t>
  </si>
  <si>
    <t xml:space="preserve">H302
H315
H319
</t>
  </si>
  <si>
    <t xml:space="preserve">H302
H319
H315
</t>
  </si>
  <si>
    <t>026-003-01-4</t>
  </si>
  <si>
    <t>iron (II) sulfate (1:1) heptahydrate; sulfuric acid, iron(II) salt (1:1), heptahydrate; ferrous sulfate heptahydrate</t>
  </si>
  <si>
    <t>7782-63-0</t>
  </si>
  <si>
    <t xml:space="preserve">Skin Irrit. 2; H315: C ≥ 25 %
</t>
  </si>
  <si>
    <t>026-004-00-2</t>
  </si>
  <si>
    <t>potassium ferrite</t>
  </si>
  <si>
    <t>430-010-4</t>
  </si>
  <si>
    <t>12160-44-0</t>
  </si>
  <si>
    <t>027-001-00-9</t>
  </si>
  <si>
    <t>cobalt</t>
  </si>
  <si>
    <t>231-158-0</t>
  </si>
  <si>
    <t xml:space="preserve">Resp. Sens. 1
Skin Sens. 1
Aquatic Chronic 4
</t>
  </si>
  <si>
    <t xml:space="preserve">H334
H317
H413
</t>
  </si>
  <si>
    <t>027-002-00-4</t>
  </si>
  <si>
    <t>cobalt oxide</t>
  </si>
  <si>
    <t>215-154-6</t>
  </si>
  <si>
    <t>1307-96-6</t>
  </si>
  <si>
    <t>027-003-00-X</t>
  </si>
  <si>
    <t>cobalt sulfide</t>
  </si>
  <si>
    <t>215-273-3</t>
  </si>
  <si>
    <t>1317-42-6</t>
  </si>
  <si>
    <t>027-004-00-5</t>
  </si>
  <si>
    <t>cobalt dichloride</t>
  </si>
  <si>
    <t xml:space="preserve">Carc. 1B
Muta. 2
Repr. 1B
Acute Tox. 4 *
Resp. Sens. 1
Skin Sens. 1
Aquatic Acute 1
Aquatic Chronic 1
</t>
  </si>
  <si>
    <t xml:space="preserve">H350i
H341
H360F ***
H302
H334
H317
H400
H410
</t>
  </si>
  <si>
    <t xml:space="preserve">H350i
H341
H360F ***
H302
H334
H317
H410
</t>
  </si>
  <si>
    <t xml:space="preserve">Carc. 1B; H350i: C ≥ 0,01 %
M=10
</t>
  </si>
  <si>
    <t>027-005-00-0</t>
  </si>
  <si>
    <t>cobalt sulfate</t>
  </si>
  <si>
    <t>027-006-00-6</t>
  </si>
  <si>
    <t>cobalt di(acetate)</t>
  </si>
  <si>
    <t xml:space="preserve">Carc. 1B
Muta. 2
Repr. 1B
Resp. Sens. 1
Skin Sens. 1
Aquatic Acute 1
Aquatic Chronic 1
</t>
  </si>
  <si>
    <t xml:space="preserve">H350i
H341
H360F ***
H334
H317
H400
H410
</t>
  </si>
  <si>
    <t xml:space="preserve">H334
H317
H341
H350i
H360F ***
H410
</t>
  </si>
  <si>
    <t>027-007-00-1</t>
  </si>
  <si>
    <t>zinc hexacyanocobaltate(III), tertiary butyl alcohol/polypropylene glycol complex</t>
  </si>
  <si>
    <t>425-240-7</t>
  </si>
  <si>
    <t>027-008-00-7</t>
  </si>
  <si>
    <t>complex of cobalt(III)-bis(N-phenyl-4-(5-ethylsulfonyl-2-hydroxyphenylazo)-3-hydroxynaphthylamide), hydrated (n H2O, 2</t>
  </si>
  <si>
    <t>427-390-9</t>
  </si>
  <si>
    <t>027-009-00-2</t>
  </si>
  <si>
    <t>cobalt dinitrate</t>
  </si>
  <si>
    <t>027-010-00-8</t>
  </si>
  <si>
    <t>cobalt carbonate</t>
  </si>
  <si>
    <t xml:space="preserve">H350i
H341
H360F ***
H334
H317
H410
</t>
  </si>
  <si>
    <t>028-001-00-1</t>
  </si>
  <si>
    <t>tetracarbonylnickel; nickel tetracarbonyl</t>
  </si>
  <si>
    <t>236-669-2</t>
  </si>
  <si>
    <t xml:space="preserve">Flam. Liq. 2
Carc. 2
Repr. 1B
Acute Tox. 2 *
Aquatic Acute 1
Aquatic Chronic 1
</t>
  </si>
  <si>
    <t xml:space="preserve">H225
H351
H360D ***
H330
H400
H410
</t>
  </si>
  <si>
    <t xml:space="preserve">H225
H351
H360D ***
H330
H410
</t>
  </si>
  <si>
    <t>028-002-00-7</t>
  </si>
  <si>
    <t>nickel</t>
  </si>
  <si>
    <t>231-111-4</t>
  </si>
  <si>
    <t xml:space="preserve">Carc. 2
STOT RE 1
Skin Sens. 1
</t>
  </si>
  <si>
    <t xml:space="preserve">H351
H372 **
H317
</t>
  </si>
  <si>
    <t>7 S</t>
  </si>
  <si>
    <t>028-002-01-4</t>
  </si>
  <si>
    <t>nickel powder; [particle diameter &lt; 1 mm]</t>
  </si>
  <si>
    <t xml:space="preserve">Carc. 2
STOT RE 1
Skin Sens. 1
Aquatic Chronic 3
</t>
  </si>
  <si>
    <t xml:space="preserve">H351
H372 **
H317
H412
</t>
  </si>
  <si>
    <t>028-003-00-2</t>
  </si>
  <si>
    <t xml:space="preserve">nickel monoxide [1]
nickel oxide [2]
bunsenite  [3]
</t>
  </si>
  <si>
    <t xml:space="preserve">215-215-7 [1]
234-323-5 [2]
</t>
  </si>
  <si>
    <t xml:space="preserve">Carc. 1A
STOT RE 1
Skin Sens. 1
Aquatic Chronic 4
</t>
  </si>
  <si>
    <t xml:space="preserve">H350i
H372 **
H317
H413
</t>
  </si>
  <si>
    <t>028-004-00-8</t>
  </si>
  <si>
    <t>nickel dioxide</t>
  </si>
  <si>
    <t>234-823-3</t>
  </si>
  <si>
    <t>12035-36-8</t>
  </si>
  <si>
    <t>028-005-00-3</t>
  </si>
  <si>
    <t>dinickel trioxide</t>
  </si>
  <si>
    <t>215-217-8</t>
  </si>
  <si>
    <t>028-006-00-9</t>
  </si>
  <si>
    <t xml:space="preserve">nickel (II) sulfide [1]
nickel sulfide [2]
millerite  [3]
</t>
  </si>
  <si>
    <t xml:space="preserve">240-841-2 [1]
234-349-7 [2]
</t>
  </si>
  <si>
    <t xml:space="preserve">16812-54-7 [1]
11113-75-0 [2]
1314-04-1 [3]
</t>
  </si>
  <si>
    <t xml:space="preserve">Carc. 1A
Muta. 2
STOT RE 1
Skin Sens. 1
Aquatic Acute 1
Aquatic Chronic 1
</t>
  </si>
  <si>
    <t xml:space="preserve">H350i
H341
H372 **
H317
H400
H410
</t>
  </si>
  <si>
    <t xml:space="preserve">H350i
H341
H372 **
H317
H410
</t>
  </si>
  <si>
    <t>028-007-00-4</t>
  </si>
  <si>
    <t xml:space="preserve">trinickel disulfide; nickel subsulfide [1]
heazlewoodite  [2]
</t>
  </si>
  <si>
    <t xml:space="preserve">234-829-6 [1]
</t>
  </si>
  <si>
    <t xml:space="preserve">12035-72-2 [1]
12035-71-1 [2]
</t>
  </si>
  <si>
    <t>028-008-00-X</t>
  </si>
  <si>
    <t xml:space="preserve">nickel dihydroxide [1]
nickel hydroxide  [2]
</t>
  </si>
  <si>
    <t xml:space="preserve">235-008-5 [1]
234-348-1 [2]
</t>
  </si>
  <si>
    <t xml:space="preserve">12054-48-7 [1]
11113-74-9 [2]
</t>
  </si>
  <si>
    <t xml:space="preserve">Carc. 1A
Muta. 2
Repr. 1B
Acute Tox. 4 *
Acute Tox. 4 *
STOT RE 1
Skin Irrit. 2
Resp. Sens. 1
Skin Sens. 1
Aquatic Acute 1
Aquatic Chronic 1
</t>
  </si>
  <si>
    <t xml:space="preserve">H350i
H341
H360D ***
H332
H302
H372 **
H315
H334
H317
H400
H410
</t>
  </si>
  <si>
    <t xml:space="preserve">H350i
H360D ***
H341
H372 **
H332
H302
H315
H334
H317
H410
</t>
  </si>
  <si>
    <t>028-009-00-5</t>
  </si>
  <si>
    <t>nickel sulfate</t>
  </si>
  <si>
    <t xml:space="preserve">H302
H332
H315
H334
H317
H341
H350i
H360D ***
H372 **
H410
</t>
  </si>
  <si>
    <t>028-010-00-0</t>
  </si>
  <si>
    <t xml:space="preserve">nickel carbonate; basic nickel carbonate; carbonic acid, nickel (2+) salt [1]
carbonic acid, nickel salt [2]
[µ-[carbonato(2-)-O:O’]] dihydroxy trinickel [3]
[carbonato(2-)] tetrahydroxytrinickel  [4]
</t>
  </si>
  <si>
    <t xml:space="preserve">222-068-2 [1]
240-408-8 [2]
265-748-4 [3]
235-715-9 [4]
</t>
  </si>
  <si>
    <t xml:space="preserve">3333-67-3 [1]
16337-84-1 [2]
65405-96-1 [3]
12607-70-4 [4]
</t>
  </si>
  <si>
    <t xml:space="preserve">H350i
H341
H360D ***
H372 **
H332
H302
H315
H334
H317
H410
</t>
  </si>
  <si>
    <t>028-011-00-6</t>
  </si>
  <si>
    <t>nickel dichloride</t>
  </si>
  <si>
    <t>231-743-0</t>
  </si>
  <si>
    <t>7718-54-9</t>
  </si>
  <si>
    <t xml:space="preserve">Carc. 1A
Muta. 2
Repr. 1B
Acute Tox. 3 *
Acute Tox. 3 *
STOT RE 1
Skin Irrit. 2
Resp. Sens. 1
Skin Sens. 1
Aquatic Acute 1
Aquatic Chronic 1
</t>
  </si>
  <si>
    <t xml:space="preserve">H350i
H341
H360D ***
H331
H301
H372 **
H315
H334
H317
H400
H410
</t>
  </si>
  <si>
    <t xml:space="preserve">H301
H331
H315
H334
H317
H341
H350i
H360D ***
H372 **
H410
</t>
  </si>
  <si>
    <t>028-012-00-1</t>
  </si>
  <si>
    <t xml:space="preserve">nickel dinitrate [1]
nitric acid, nickel salt [2]
</t>
  </si>
  <si>
    <t xml:space="preserve">236-068-5 [1]
238-076-4 [2]
</t>
  </si>
  <si>
    <t xml:space="preserve">13138-45-9 [1]
14216-75-2 [2]
</t>
  </si>
  <si>
    <t xml:space="preserve">Ox. Sol. 2
Carc. 1A
Muta. 2
Repr. 1B
Acute Tox. 4 *
Acute Tox. 4 *
STOT RE 1
Skin Irrit. 2
Eye Dam. 1
Resp. Sens. 1
Skin Sens. 1
Aquatic Acute 1
Aquatic Chronic 1
</t>
  </si>
  <si>
    <t xml:space="preserve">H272
H350i
H341
H360D ***
H332
H302
H372 **
H315
H318
H334
H317
H400
H410
</t>
  </si>
  <si>
    <t>GHS03
GHS05
GHS08
GHS07
GHS09
Dgr</t>
  </si>
  <si>
    <t xml:space="preserve">H272
H302
H332
H315
H318
H334
H317
H341
H350i
H360D ***
H372 **
H410
</t>
  </si>
  <si>
    <t>028-013-00-7</t>
  </si>
  <si>
    <t>nickel matte</t>
  </si>
  <si>
    <t>273-749-6</t>
  </si>
  <si>
    <t>69012-50-6</t>
  </si>
  <si>
    <t xml:space="preserve">Carc. 1A
STOT RE 1
Skin Sens. 1
Aquatic Acute 1
Aquatic Chronic 1
</t>
  </si>
  <si>
    <t xml:space="preserve">H350i
H372 **
H317
H400
H410
</t>
  </si>
  <si>
    <t xml:space="preserve">H350i
H372 **
H317
H410
</t>
  </si>
  <si>
    <t>028-014-00-2</t>
  </si>
  <si>
    <t>slimes and sludges, copper electrolytic refining, decopperised, nickel sulfate</t>
  </si>
  <si>
    <t>295-859-3</t>
  </si>
  <si>
    <t>92129-57-2</t>
  </si>
  <si>
    <t xml:space="preserve">STOT RE 1; H372: C ≥ 1 %
STOT RE 2; H373: 0,1 % ≤ C &lt; 1 %
Skin Sens. 1; H317: C ≥ 0,01 %
M=1
</t>
  </si>
  <si>
    <t>028-015-00-8</t>
  </si>
  <si>
    <t>slimes and sludges, copper electrolyte refining, decopperised</t>
  </si>
  <si>
    <t>305-433-1</t>
  </si>
  <si>
    <t>94551-87-8</t>
  </si>
  <si>
    <t xml:space="preserve">Carc. 1A
Muta. 2
Repr. 1A
STOT RE 1
Resp. Sens. 1
Skin Sens. 1
Aquatic Acute 1
Aquatic Chronic 1
</t>
  </si>
  <si>
    <t xml:space="preserve">H350i
H341
H360D ***
H372 **
H334
H317
H400
H410
</t>
  </si>
  <si>
    <t xml:space="preserve">H350i
H341
H360D ***
H372 **
H334
H317
H410
</t>
  </si>
  <si>
    <t>028-016-00-3</t>
  </si>
  <si>
    <t>nickel diperchlorate; perchloric acid, nickel(II) salt</t>
  </si>
  <si>
    <t>237-124-1</t>
  </si>
  <si>
    <t>13637-71-3</t>
  </si>
  <si>
    <t xml:space="preserve">Carc. 1A
Muta. 2
Repr. 1B
STOT RE 1
Skin Corr. 1B
Resp. Sens. 1
Skin Sens. 1
Aquatic Acute 1
Aquatic Chronic 1
</t>
  </si>
  <si>
    <t xml:space="preserve">H350i
H341
H360D ***
H372 **
H314
H334
H317
H400
H410
</t>
  </si>
  <si>
    <t xml:space="preserve">H350i
H341
H360D ***
H372 **
H314
H334
H317
H410
</t>
  </si>
  <si>
    <t>028-017-00-9</t>
  </si>
  <si>
    <t xml:space="preserve">nickel dipotassium bis(sulfate) [1]
diammonium nickel bis(sulfate)  [2]
</t>
  </si>
  <si>
    <t xml:space="preserve">13842-46-1 [1]
15699-18-0 [2]
</t>
  </si>
  <si>
    <t xml:space="preserve">Carc. 1A
Muta. 2
Repr. 1B
Acute Tox. 4 *
Acute Tox. 4 *
STOT RE 1
Resp. Sens. 1
Skin Sens. 1
Aquatic Acute 1
Aquatic Chronic 1
</t>
  </si>
  <si>
    <t xml:space="preserve">H350i
H341
H360D ***
H332
H302
H372 **
H334
H317
H400
H410
</t>
  </si>
  <si>
    <t xml:space="preserve">H350i
H341
H360D ***
H372 **
H332
H302
H334
H317
H410
</t>
  </si>
  <si>
    <t>028-018-00-4</t>
  </si>
  <si>
    <t>nickel bis(sulfamidate); nickel sulfamate</t>
  </si>
  <si>
    <t>237-396-1</t>
  </si>
  <si>
    <t>13770-89-3</t>
  </si>
  <si>
    <t xml:space="preserve">Carc. 1A
Muta. 2
Repr. 1B
STOT RE 1
Resp. Sens. 1
Skin Sens. 1
Aquatic Acute 1
Aquatic Chronic 1
</t>
  </si>
  <si>
    <t>028-019-00-X</t>
  </si>
  <si>
    <t>nickel bis(tetrafluoroborate)</t>
  </si>
  <si>
    <t>238-753-4</t>
  </si>
  <si>
    <t>14708-14-6</t>
  </si>
  <si>
    <t>028-021-00-0</t>
  </si>
  <si>
    <t xml:space="preserve">nickel diformate [1]
formic acid, nickel salt [2]
formic acid, copper nickel salt  [3]
</t>
  </si>
  <si>
    <t xml:space="preserve">222-101-0 [1]
239-946-6 [2]
268-755-0 [3]
</t>
  </si>
  <si>
    <t xml:space="preserve">3349-06-2 [1]
15843-02-4 [2]
68134-59-8 [3]
</t>
  </si>
  <si>
    <t>028-022-00-6</t>
  </si>
  <si>
    <t xml:space="preserve">nickel di(acetate) [1]
nickel acetate [2]
</t>
  </si>
  <si>
    <t xml:space="preserve">206-761-7 [1]
239-086-1 [2]
</t>
  </si>
  <si>
    <t xml:space="preserve">373-02-4 [1]
14998-37-9 [2]
</t>
  </si>
  <si>
    <t xml:space="preserve">H302
H332
H334
H317
H341
H350i
H360D ***
H372 **
H410
</t>
  </si>
  <si>
    <t>028-024-00-7</t>
  </si>
  <si>
    <t>nickel dibenzoate</t>
  </si>
  <si>
    <t>209-046-8</t>
  </si>
  <si>
    <t>553-71-9</t>
  </si>
  <si>
    <t>028-025-00-2</t>
  </si>
  <si>
    <t>nickel bis(4-cyclohexylbutyrate)</t>
  </si>
  <si>
    <t>223-463-2</t>
  </si>
  <si>
    <t>3906-55-6</t>
  </si>
  <si>
    <t>028-026-00-8</t>
  </si>
  <si>
    <t>nickel(II) stearate; nickel(II) octadecanoate</t>
  </si>
  <si>
    <t>218-744-1</t>
  </si>
  <si>
    <t>2223-95-2</t>
  </si>
  <si>
    <t>028-027-00-3</t>
  </si>
  <si>
    <t>nickel dilactate</t>
  </si>
  <si>
    <t>16039-61-5</t>
  </si>
  <si>
    <t>028-028-00-9</t>
  </si>
  <si>
    <t>nickel(II) octanoate</t>
  </si>
  <si>
    <t>225-656-7</t>
  </si>
  <si>
    <t>4995-91-9</t>
  </si>
  <si>
    <t xml:space="preserve">Carc. 1A
Muta. 2
Repr. 1B
STOT RE 1
Skin Corr. 1A
Resp. Sens. 1
Skin Sens. 1
Aquatic Acute 1
Aquatic Chronic 1
</t>
  </si>
  <si>
    <t>028-029-00-4</t>
  </si>
  <si>
    <t xml:space="preserve">nickel difluoride [1]
nickel dibromide [2]
nickel diiodide [3]
nickel potassium fluoride  [4]
</t>
  </si>
  <si>
    <t xml:space="preserve">233-071-3 [1]
236-665-0 [2]
236-666-6 [3]
</t>
  </si>
  <si>
    <t xml:space="preserve">10028-18-9 [1]
13462-88-9 [2]
13462-90-3 [3]
11132-10-8 [4]
</t>
  </si>
  <si>
    <t>028-030-00-X</t>
  </si>
  <si>
    <t>nickel hexafluorosilicate</t>
  </si>
  <si>
    <t>247-430-7</t>
  </si>
  <si>
    <t>26043-11-8</t>
  </si>
  <si>
    <t>028-031-00-5</t>
  </si>
  <si>
    <t>nickel selenate</t>
  </si>
  <si>
    <t>239-125-2</t>
  </si>
  <si>
    <t>15060-62-5</t>
  </si>
  <si>
    <t>028-032-00-0</t>
  </si>
  <si>
    <t xml:space="preserve">nickel hydrogen phosphate [1]
nickel bis(dihydrogen phosphate) [2]
trinickel bis(orthophosphate) [3]
dinickel diphosphate [4]
nickel bis(phosphinate) [5]
nickel phosphinate [6]
phosphoric acid, calcium nickel salt [7]
diphosphoric acid, nickel(II) salt  [8]
</t>
  </si>
  <si>
    <t xml:space="preserve">238-278-2 [1]
242-522-3 [2]
233-844-5 [3]
238-426-6 [4]
238-511-8 [5]
252-840-4 [6]
</t>
  </si>
  <si>
    <t xml:space="preserve">14332-34-4 [1]
18718-11-1 [2]
10381-36-9 [3]
14448-18-1 [4]
14507-36-9 [5]
36026-88-7 [6]
17169-61-8 [7]
19372-20-4 [8]
</t>
  </si>
  <si>
    <t xml:space="preserve">Carc. 1A
STOT RE 1
Resp. Sens. 1
Skin Sens. 1
Aquatic Acute 1
Aquatic Chronic 1
</t>
  </si>
  <si>
    <t xml:space="preserve">H350i
H372 **
H334
H317
H400
H410
</t>
  </si>
  <si>
    <t xml:space="preserve">H350i
H372 **
H334
H317
H410
</t>
  </si>
  <si>
    <t>028-033-00-6</t>
  </si>
  <si>
    <t>diammonium nickel hexacyanoferrate</t>
  </si>
  <si>
    <t>74195-78-1</t>
  </si>
  <si>
    <t>028-034-00-1</t>
  </si>
  <si>
    <t>nickel dicyanide</t>
  </si>
  <si>
    <t>209-160-8</t>
  </si>
  <si>
    <t>557-19-7</t>
  </si>
  <si>
    <t>028-035-00-7</t>
  </si>
  <si>
    <t>nickel chromate</t>
  </si>
  <si>
    <t>238-766-5</t>
  </si>
  <si>
    <t>14721-18-7</t>
  </si>
  <si>
    <t>028-036-00-2</t>
  </si>
  <si>
    <t xml:space="preserve">nickel(II) silicate [1]
dinickel orthosilicate [2]
nickel silicate (3:4) [3]
silicic acid, nickel salt [4]
trihydrogen hydroxybis[orthosilicato(4-)]trinickelate(3-)  [5]
</t>
  </si>
  <si>
    <t xml:space="preserve">244-578-4 [1]
237-411-1 [2]
250-788-7 [3]
253-461-7 [4]
235-688-3 [5]
</t>
  </si>
  <si>
    <t xml:space="preserve">21784-78-1 [1]
13775-54-7 [2]
31748-25-1 [3]
37321-15-6 [4]
12519-85-6 [5]
</t>
  </si>
  <si>
    <t>028-037-00-8</t>
  </si>
  <si>
    <t>dinickel hexacyanoferrate</t>
  </si>
  <si>
    <t>238-946-3</t>
  </si>
  <si>
    <t>14874-78-3</t>
  </si>
  <si>
    <t>028-038-00-3</t>
  </si>
  <si>
    <t>trinickel bis(arsenate); nickel(II) arsenate</t>
  </si>
  <si>
    <t xml:space="preserve">H350
H372 **
H317
H400
H410
</t>
  </si>
  <si>
    <t xml:space="preserve">H350
H372 **
H317
H410
</t>
  </si>
  <si>
    <t>028-039-00-9</t>
  </si>
  <si>
    <t xml:space="preserve">nickel oxalate [1]
oxalic acid, nickel salt  [2]
</t>
  </si>
  <si>
    <t xml:space="preserve">208-933-7 [1]
243-867-2 [2]
</t>
  </si>
  <si>
    <t xml:space="preserve">547-67-1 [1]
20543-06-0 [2]
</t>
  </si>
  <si>
    <t>028-040-00-4</t>
  </si>
  <si>
    <t>nickel telluride</t>
  </si>
  <si>
    <t>235-260-6</t>
  </si>
  <si>
    <t>12142-88-0</t>
  </si>
  <si>
    <t>028-041-00-X</t>
  </si>
  <si>
    <t>trinickel tetrasulfide</t>
  </si>
  <si>
    <t>12137-12-1</t>
  </si>
  <si>
    <t>028-042-00-5</t>
  </si>
  <si>
    <t>trinickel bis(arsenite)</t>
  </si>
  <si>
    <t>74646-29-0</t>
  </si>
  <si>
    <t>028-043-00-0</t>
  </si>
  <si>
    <t xml:space="preserve">cobalt nickel gray periclase; C.I. Pigment Black 25; C.I. 77332 [1]
cobalt nickel dioxide [2]
cobalt nickel oxide  [3]
</t>
  </si>
  <si>
    <t xml:space="preserve">269-051-6 [1]
261-346-8 [2]
</t>
  </si>
  <si>
    <t xml:space="preserve">68186-89-0 [1]
58591-45-0 [2]
12737-30-3 [3]
</t>
  </si>
  <si>
    <t xml:space="preserve">Carc. 1A
STOT RE 1
Skin Sens. 1
</t>
  </si>
  <si>
    <t xml:space="preserve">H350i
H372 **
H317
</t>
  </si>
  <si>
    <t>028-044-00-6</t>
  </si>
  <si>
    <t>nickel tin trioxide; nickel stannate</t>
  </si>
  <si>
    <t>234-824-9</t>
  </si>
  <si>
    <t>12035-38-0</t>
  </si>
  <si>
    <t>028-045-00-1</t>
  </si>
  <si>
    <t>nickel triuranium decaoxide</t>
  </si>
  <si>
    <t>239-876-6</t>
  </si>
  <si>
    <t>15780-33-3</t>
  </si>
  <si>
    <t>028-046-00-7</t>
  </si>
  <si>
    <t>nickel dithiocyanate</t>
  </si>
  <si>
    <t>237-205-1</t>
  </si>
  <si>
    <t>13689-92-4</t>
  </si>
  <si>
    <t>028-047-00-2</t>
  </si>
  <si>
    <t>nickel dichromate</t>
  </si>
  <si>
    <t>239-646-5</t>
  </si>
  <si>
    <t>15586-38-6</t>
  </si>
  <si>
    <t>028-048-00-8</t>
  </si>
  <si>
    <t>nickel(II) selenite</t>
  </si>
  <si>
    <t>233-263-7</t>
  </si>
  <si>
    <t>10101-96-9</t>
  </si>
  <si>
    <t>028-049-00-3</t>
  </si>
  <si>
    <t>nickel selenide</t>
  </si>
  <si>
    <t>215-216-2</t>
  </si>
  <si>
    <t>1314-05-2</t>
  </si>
  <si>
    <t>028-050-00-9</t>
  </si>
  <si>
    <t>silicic acid, lead nickel salt</t>
  </si>
  <si>
    <t>68130-19-8</t>
  </si>
  <si>
    <t xml:space="preserve">Carc. 1A
Repr. 1A
STOT RE 1
Skin Sens. 1
Aquatic Acute 1
Aquatic Chronic 1
</t>
  </si>
  <si>
    <t xml:space="preserve">H350i
H360Df
H372 **
H317
H400
H410
</t>
  </si>
  <si>
    <t xml:space="preserve">H350i
H360Df
H372 **
H317
H410
</t>
  </si>
  <si>
    <t>028-051-00-4</t>
  </si>
  <si>
    <t xml:space="preserve">nickel diarsenide [1]
nickel arsenide  [2]
</t>
  </si>
  <si>
    <t xml:space="preserve">235-103-1 [1]
248-169-1 [2]
</t>
  </si>
  <si>
    <t xml:space="preserve">12068-61-0 [1]
27016-75-7 [2]
</t>
  </si>
  <si>
    <t>028-052-00-X</t>
  </si>
  <si>
    <t>nickel barium titanium primrose priderite; C.I. Pigment Yellow 157; C.I. 77900</t>
  </si>
  <si>
    <t>271-853-6</t>
  </si>
  <si>
    <t>68610-24-2</t>
  </si>
  <si>
    <t xml:space="preserve">H317
H350i
H372 **
</t>
  </si>
  <si>
    <t>028-053-00-5</t>
  </si>
  <si>
    <t xml:space="preserve">nickel dichlorate [1]
nickel dibromate [2]
ethyl hydrogen sulfate, nickel(II) salt  [3]
</t>
  </si>
  <si>
    <t xml:space="preserve">267-897-0 [1]
238-596-1 [2]
275-897-7 [3]
</t>
  </si>
  <si>
    <t xml:space="preserve">67952-43-6 [1]
14550-87-9 [2]
71720-48-4 [3]
</t>
  </si>
  <si>
    <t xml:space="preserve">STOT RE 1; H372: C ≥ 1 %
STOT RE 2; H373: 0,1 % ≤ C &lt; 1 %
Skin Sens. 1; H317: C ≥ 0,01 %1
M=1
</t>
  </si>
  <si>
    <t>028-054-00-0</t>
  </si>
  <si>
    <t xml:space="preserve">nickel(II) trifluoroacetate [1]
nickel(II) propionate [2]
nickel bis(benzenesulfonate) [3]
nickel(II) hydrogen citrate [4]
citric acid, ammonium nickel salt [5]
citric acid, nickel salt [6]
nickel bis(2-ethylhexanoate) [7]
2-ethylhexanoic acid, nickel salt [8]
dimethylhexanoic acid nickel salt [9]
nickel(II) isooctanoate [10]
nickel isooctanoate [11]
nickel bis(isononanoate) [12]
nickel(II) neononanoate [13]
nickel(II) isodecanoate [14]
nickel(II) neodecanoate [15]
neodecanoic acid, nickel salt [16]
nickel(II) neoundecanoate [17]
bis(.sc.d.sc.-gluconato-O1,O2)nickel [18]
nickel 3,5-bis(tert-butyl)-4-hydroxybenzoate (1:2) [19]
nickel(II) palmitate [20]
(2-ethylhexanoato-O)(isononanoato-O)nickel [21]
(isononanoato-O)(isooctanoato-O)nickel [22]
(isooctanoato-O)(neodecanoato-O)nickel [23]
(2-ethylhexanoato-O)(isodecanoato-O)nickel [24]
(2-ethylhexanoato-O)(neodecanoato-O)nickel [25]
(isodecanoato-O)(isooctanoato-O)nickel [26]
(isodecanoato-O)(isononanoato-O)nickel [27]
(isononanoato-O)(neodecanoato-O)nickel [28]
fatty acids, C6-19-branched, nickel salts [29]
fatty acids, C8-18 and C18-unsaturated, nickel salts [30]
2,7-naphthalenedisulfonic acid, nickel(II) salt [31]
</t>
  </si>
  <si>
    <t xml:space="preserve">240-235-8 [1]
222-102-6 [2]
254-642-3 [3]
242-533-3 [4]
242-161-1 [5]
245-119-0 [6]
224-699-9 [7]
231-480-1 [8]
301-323-2 [9]
249-555-2 [10]
248-585-3 [11]
284-349-6 [12]
300-094-6 [13]
287-468-1 [14]
287-469-7 [15]
257-447-1 [16]
300-093-0 [17]
276-205-6 [18]
258-051-1 [19]
237-138-8 [20]
287-470-2 [21]
287-471-8 [22]
284-347-5 [23]
284-351-7 [24]
285-698-7 [25]
285-909-2 [26]
284-348-0 [27]
287-592-6 [28]
294-302-1 [29]
283-972-0 [30]
</t>
  </si>
  <si>
    <t xml:space="preserve">16083-14-0 [1]
3349-08-4 [2]
39819-65-3 [3]
18721-51-2 [4]
18283-82-4 [5]
22605-92-1 [6]
4454-16-4 [7]
7580-31-6 [8]
93983-68-7 [9]
29317-63-3 [10]
27637-46-3 [11]
84852-37-9 [12]
93920-10-6 [13]
85508-43-6 [14]
85508-44-7 [15]
51818-56-5 [16]
93920-09-3 [17]
71957-07-8 [18]
52625-25-9 [19]
13654-40-5 [20]
85508-45-8 [21]
85508-46-9 [22]
84852-35-7 [23]
84852-39-1 [24]
85135-77-9 [25]
85166-19-4 [26]
84852-36-8 [27]
85551-28-6 [28]
91697-41-5 [29]
84776-45-4 [30]
72319-19-8 [31]
</t>
  </si>
  <si>
    <t>028-055-00-6</t>
  </si>
  <si>
    <t xml:space="preserve">nickel(II) sulfite [1]
nickel tellurium trioxide [2]
nickel tellurium tetraoxide [3]
molybdenum nickel hydroxide oxide phosphate  [4]
</t>
  </si>
  <si>
    <t xml:space="preserve">231-827-7 [1]
239-967-0 [2]
239-974-9 [3]
268-585-7 [4]
</t>
  </si>
  <si>
    <t xml:space="preserve">7757-95-1 [1]
15851-52-2 [2]
15852-21-8 [3]
68130-36-9 [4]
</t>
  </si>
  <si>
    <t>028-056-00-1</t>
  </si>
  <si>
    <t xml:space="preserve">nickel boride (NiB) [1]
dinickel boride [2]
trinickel boride [3]
nickel boride [4]
dinickel silicide [5]
nickel disilicide [6]
dinickel phosphide [7]
nickel boron phosphide  [8]
</t>
  </si>
  <si>
    <t xml:space="preserve">234-493-0 [1]
234-494-6 [2]
234-495-1 [3]
235-723-2 [4]
235-033-1 [5]
235-379-3 [6]
234-828-0 [7]
</t>
  </si>
  <si>
    <t xml:space="preserve">12007-00-0 [1]
12007-01-1 [2]
12007-02-2 [3]
12619-90-8 [4]
12059-14-2 [5]
12201-89-7 [6]
12035-64-2 [7]
65229-23-4 [8]
</t>
  </si>
  <si>
    <t>028-057-00-7</t>
  </si>
  <si>
    <t xml:space="preserve">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
</t>
  </si>
  <si>
    <t xml:space="preserve">234-454-8 [1]
234-825-4 [2]
235-752-0 [3]
257-970-5 [4]
268-169-5 [5]
274-755-1 [6]
238-034-5 [7]
238-032-4 [8]
271-112-7 [9]
</t>
  </si>
  <si>
    <t xml:space="preserve">12004-35-2 [1]
12035-39-1 [2]
12653-76-8 [3]
52502-12-2 [4]
68016-03-5 [5]
70692-93-2 [6]
14177-55-0 [7]
14177-51-6 [8]
68515-84-4 [9]
12031-65-1 [10]
12673-58-4 [11]
</t>
  </si>
  <si>
    <t>028-058-00-2</t>
  </si>
  <si>
    <t>cobalt lithium nickel oxide</t>
  </si>
  <si>
    <t>442-750-5</t>
  </si>
  <si>
    <t xml:space="preserve">Carc. 1A
Acute Tox. 2 *
STOT RE 1
Skin Sens. 1
Aquatic Acute 1
Aquatic Chronic 1
</t>
  </si>
  <si>
    <t xml:space="preserve">H350i
H330
H372 **
H317
H400
H410
</t>
  </si>
  <si>
    <t xml:space="preserve">H350i
H330
H372 **
H317
H410
</t>
  </si>
  <si>
    <t>029-001-00-4</t>
  </si>
  <si>
    <t>copper chloride; copper (I) chloride; cuprous chloride</t>
  </si>
  <si>
    <t>231-842-9</t>
  </si>
  <si>
    <t>7758-89-6</t>
  </si>
  <si>
    <t>029-002-00-X</t>
  </si>
  <si>
    <t>dicopper oxide; copper (I) oxide</t>
  </si>
  <si>
    <t>215-270-7</t>
  </si>
  <si>
    <t>1317-39-1</t>
  </si>
  <si>
    <t>029-003-00-5</t>
  </si>
  <si>
    <t>Naphthenic acids, copper salts; copper naphthenate</t>
  </si>
  <si>
    <t>215-657-0</t>
  </si>
  <si>
    <t>1338-02-9</t>
  </si>
  <si>
    <t xml:space="preserve">Flam. Liq. 3
Acute Tox. 4 *
Aquatic Acute 1
Aquatic Chronic 1
</t>
  </si>
  <si>
    <t xml:space="preserve">H226
H302
H400
H410
</t>
  </si>
  <si>
    <t>GHS02
GHS07
GHS09
Wng</t>
  </si>
  <si>
    <t xml:space="preserve">H226
H302
H410
</t>
  </si>
  <si>
    <t>029-004-00-0</t>
  </si>
  <si>
    <t>copper sulphate</t>
  </si>
  <si>
    <t>7758-98-7</t>
  </si>
  <si>
    <t xml:space="preserve">Acute Tox. 4 *
Skin Irrit. 2
Eye Irrit. 2
Aquatic Acute 1
Aquatic Chronic 1
</t>
  </si>
  <si>
    <t xml:space="preserve">H302
H315
H319
H400
H410
</t>
  </si>
  <si>
    <t xml:space="preserve">H302
H319
H315
H410
</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</si>
  <si>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</si>
  <si>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</si>
  <si>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</si>
  <si>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</si>
  <si>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</si>
  <si>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</si>
  <si>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</si>
  <si>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</si>
  <si>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</si>
  <si>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</si>
  <si>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 xml:space="preserve">H317
</t>
  </si>
  <si>
    <t>G</t>
  </si>
  <si>
    <t>029-008-00-2</t>
  </si>
  <si>
    <t>copper(II) methanesulfonate</t>
  </si>
  <si>
    <t>405-400-2</t>
  </si>
  <si>
    <t>54253-62-2</t>
  </si>
  <si>
    <t xml:space="preserve">Acute Tox. 4 *
Eye Dam. 1
Aquatic Acute 1
Aquatic Chronic 1
</t>
  </si>
  <si>
    <t xml:space="preserve">H302
H318
H400
H410
</t>
  </si>
  <si>
    <t xml:space="preserve">H302
H318
H410
</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</si>
  <si>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</si>
  <si>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</si>
  <si>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</si>
  <si>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</si>
  <si>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</si>
  <si>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</si>
  <si>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</si>
  <si>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</si>
  <si>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</si>
  <si>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</si>
  <si>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</si>
  <si>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</si>
  <si>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</si>
  <si>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</si>
  <si>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</si>
  <si>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</si>
  <si>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</si>
  <si>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</si>
  <si>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</si>
  <si>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</si>
  <si>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</si>
  <si>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 2,2'-[[trans-1,2-cyclohexanediylbis(nitrilomethylidyne)]bis[phenolate]](2-)N,N',O,O'-copper complex</t>
  </si>
  <si>
    <t>419-610-7</t>
  </si>
  <si>
    <t>171866-24-3</t>
  </si>
  <si>
    <t>030-001-00-1</t>
  </si>
  <si>
    <t>zinc powder - zinc dust (pyrophoric)</t>
  </si>
  <si>
    <t>231-175-3</t>
  </si>
  <si>
    <t>7440-66-6</t>
  </si>
  <si>
    <t xml:space="preserve">Pyr. Sol. 1
Water-react. 1
Aquatic Acute 1
Aquatic Chronic 1
</t>
  </si>
  <si>
    <t xml:space="preserve">H250
H260
H400
H410
</t>
  </si>
  <si>
    <t xml:space="preserve">H260
H250
H410
</t>
  </si>
  <si>
    <t>030-001-01-9</t>
  </si>
  <si>
    <t>zinc powder - zinc dust (stabilised)</t>
  </si>
  <si>
    <t>030-003-00-2</t>
  </si>
  <si>
    <t>zinc chloride</t>
  </si>
  <si>
    <t xml:space="preserve">H302
H314
H410
</t>
  </si>
  <si>
    <t>030-004-00-8</t>
  </si>
  <si>
    <t xml:space="preserve">dimethylzinc [1]
diethylzinc  [2]
</t>
  </si>
  <si>
    <t xml:space="preserve">208-884-1 [1]
209-161-3 [2]
</t>
  </si>
  <si>
    <t xml:space="preserve">544-97-8 [1]
557-20-0 [2]
</t>
  </si>
  <si>
    <t xml:space="preserve">Pyr. Liq. 1
Water-react. 1
Skin Corr. 1B
Aquatic Acute 1
Aquatic Chronic 1
</t>
  </si>
  <si>
    <t xml:space="preserve">H250
H260
H314
H400
H410
</t>
  </si>
  <si>
    <t xml:space="preserve">H250
H260
H314
H410
</t>
  </si>
  <si>
    <t>030-005-00-3</t>
  </si>
  <si>
    <t>diamminediisocyanatozinc</t>
  </si>
  <si>
    <t>401-610-3</t>
  </si>
  <si>
    <t xml:space="preserve">Acute Tox. 4 *
Eye Dam. 1
Resp. Sens. 1
Skin Sens. 1
Aquatic Acute 1
</t>
  </si>
  <si>
    <t xml:space="preserve">H302
H318
H334
H317
H400
</t>
  </si>
  <si>
    <t>030-006-00-9</t>
  </si>
  <si>
    <t xml:space="preserve">zinc sulphate (hydrous) (mono-, hexa- and hepta hydrate) [1]
zinc sulphate (anhydrous)  [2]
</t>
  </si>
  <si>
    <t xml:space="preserve">231-793-3 [1]
231-793-3 [2]
</t>
  </si>
  <si>
    <t xml:space="preserve">7446-19-7 [1]
7733-02-0 [2]
</t>
  </si>
  <si>
    <t>030-007-00-4</t>
  </si>
  <si>
    <t>bis(3,5-di-tert-butylsalicylato-O1,O2)zinc</t>
  </si>
  <si>
    <t>403-360-0</t>
  </si>
  <si>
    <t>42405-40-3</t>
  </si>
  <si>
    <t xml:space="preserve">Flam. Sol. 1
Acute Tox. 4 *
Aquatic Acute 1
Aquatic Chronic 1
</t>
  </si>
  <si>
    <t xml:space="preserve">H228
H302
H400
H410
</t>
  </si>
  <si>
    <t xml:space="preserve">H228
H302
H410
</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</si>
  <si>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</si>
  <si>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</si>
  <si>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</si>
  <si>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</si>
  <si>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</si>
  <si>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</si>
  <si>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</si>
  <si>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</si>
  <si>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</si>
  <si>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</si>
  <si>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</si>
  <si>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</si>
  <si>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</si>
  <si>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</si>
  <si>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</si>
  <si>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</si>
  <si>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</si>
  <si>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</si>
  <si>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ATP01/ATP05</t>
  </si>
  <si>
    <t>030-013-00-7</t>
  </si>
  <si>
    <t>zinc oxide</t>
  </si>
  <si>
    <t>030-015-00-8</t>
  </si>
  <si>
    <t>tetrazinc(2+)bis(hexacyanocobalt(3+))diacetate</t>
  </si>
  <si>
    <t>440-060-9</t>
  </si>
  <si>
    <t>031-001-00-4</t>
  </si>
  <si>
    <t>gallium arsenide</t>
  </si>
  <si>
    <t xml:space="preserve">Carc. 1B
Repr. 1B
STOT RE 1
</t>
  </si>
  <si>
    <t xml:space="preserve">H350
H360F
H372 (respiratory and haematopoietic systems)
</t>
  </si>
  <si>
    <t>ATP05/ATP07</t>
  </si>
  <si>
    <t>033-001-00-X</t>
  </si>
  <si>
    <t>arsenic</t>
  </si>
  <si>
    <t xml:space="preserve">H331
H301
H400
H410
</t>
  </si>
  <si>
    <t xml:space="preserve">H331
H301
H410
</t>
  </si>
  <si>
    <t>033-002-00-5</t>
  </si>
  <si>
    <t>arsenic compounds, with the exception of those specified elsewhere in this Annex</t>
  </si>
  <si>
    <t>1 A</t>
  </si>
  <si>
    <t>033-003-00-0</t>
  </si>
  <si>
    <t>diarsenic trioxide; arsenic trioxide</t>
  </si>
  <si>
    <t xml:space="preserve">Carc. 1A
Acute Tox. 2 *
Skin Corr. 1B
Aquatic Acute 1
Aquatic Chronic 1
</t>
  </si>
  <si>
    <t xml:space="preserve">H350
H300
H314
H400
H410
</t>
  </si>
  <si>
    <t xml:space="preserve">H350
H300
H314
H410
</t>
  </si>
  <si>
    <t>033-004-00-6</t>
  </si>
  <si>
    <t>diarsenic pentaoxide; arsenic pentoxide; arsenic oxide</t>
  </si>
  <si>
    <t xml:space="preserve">Carc. 1A
Acute Tox. 3 *
Acute Tox. 3 *
Aquatic Acute 1
Aquatic Chronic 1
</t>
  </si>
  <si>
    <t xml:space="preserve">H350
H331
H301
H400
H410
</t>
  </si>
  <si>
    <t xml:space="preserve">H350
H331
H301
H410
</t>
  </si>
  <si>
    <t>033-005-00-1</t>
  </si>
  <si>
    <t>arsenic acid and its salts with the exception of those specified elsewhere in this Annex</t>
  </si>
  <si>
    <t>033-006-00-7</t>
  </si>
  <si>
    <t>arsine</t>
  </si>
  <si>
    <t>232-066-3</t>
  </si>
  <si>
    <t xml:space="preserve">Flam. Gas 1
Press. Gas
Acute Tox. 2 *
STOT RE 2 *
Aquatic Acute 1
Aquatic Chronic 1
</t>
  </si>
  <si>
    <t xml:space="preserve">H220
H330
H373 **
H400
H410
</t>
  </si>
  <si>
    <t>GHS02
GHS04
GHS06
GHS08
GHS09
Dgr</t>
  </si>
  <si>
    <t xml:space="preserve">H220
H330
H373 **
H410
</t>
  </si>
  <si>
    <t>033-007-00-2</t>
  </si>
  <si>
    <t>tert-butylarsine</t>
  </si>
  <si>
    <t>423-320-6</t>
  </si>
  <si>
    <t>4262-43-5</t>
  </si>
  <si>
    <t xml:space="preserve">Pyr. Liq. 1
Acute Tox. 2 *
</t>
  </si>
  <si>
    <t xml:space="preserve">H250
H330
</t>
  </si>
  <si>
    <t>034-001-00-2</t>
  </si>
  <si>
    <t>selenium</t>
  </si>
  <si>
    <t>231-957-4</t>
  </si>
  <si>
    <t>7782-49-2</t>
  </si>
  <si>
    <t xml:space="preserve">Acute Tox. 3 *
Acute Tox. 3 *
STOT RE 2 *
Aquatic Chronic 4
</t>
  </si>
  <si>
    <t xml:space="preserve">H331
H301
H373 **
H413
</t>
  </si>
  <si>
    <t>034-002-00-8</t>
  </si>
  <si>
    <t>selenium compounds with the exception of cadmium sulphoselenide and those specified elsewhere in this Annex</t>
  </si>
  <si>
    <t xml:space="preserve">Acute Tox. 3 *
Acute Tox. 3 *
STOT RE 2
Aquatic Acute 1
Aquatic Chronic 1
</t>
  </si>
  <si>
    <t xml:space="preserve">H331
H301
H373 **
H400
H410
</t>
  </si>
  <si>
    <t xml:space="preserve">H331
H301
H373 **
H410
</t>
  </si>
  <si>
    <t>034-003-00-3</t>
  </si>
  <si>
    <t>sodium selenite</t>
  </si>
  <si>
    <t>233-267-9</t>
  </si>
  <si>
    <t>10102-18-8</t>
  </si>
  <si>
    <t xml:space="preserve">Acute Tox. 2 *
Acute Tox. 3 *
Skin Sens. 1
Aquatic Chronic 2
</t>
  </si>
  <si>
    <t xml:space="preserve">H300
H331
H317
H411
</t>
  </si>
  <si>
    <t xml:space="preserve">H300
H331
H317
H411
</t>
  </si>
  <si>
    <t>035-001-00-5</t>
  </si>
  <si>
    <t xml:space="preserve">Acute Tox. 2 *
Skin Corr. 1A
Aquatic Acute 1
</t>
  </si>
  <si>
    <t xml:space="preserve">H330
H314
H400
</t>
  </si>
  <si>
    <t>035-002-00-0</t>
  </si>
  <si>
    <t>hydrogen bromide</t>
  </si>
  <si>
    <t xml:space="preserve">Press. Gas
STOT SE 3
Skin Corr. 1A
</t>
  </si>
  <si>
    <t xml:space="preserve">
H335
H314
</t>
  </si>
  <si>
    <t>GHS04
GHS05
GHS07
Dgr</t>
  </si>
  <si>
    <t>035-002-01-8</t>
  </si>
  <si>
    <t xml:space="preserve">Skin Corr. 1B; H314: C ≥ 40 %
Skin Irrit. 2; H315: 10 % ≤ C &lt; 40 %
Eye Irrit. 2; H319: 10 % ≤ C &lt; 40 %
STOT SE 3; H335: C ≥ 10 %
</t>
  </si>
  <si>
    <t>035-003-00-6</t>
  </si>
  <si>
    <t>potassium bromate</t>
  </si>
  <si>
    <t>231-829-8</t>
  </si>
  <si>
    <t>7758-01-2</t>
  </si>
  <si>
    <t xml:space="preserve">Ox. Sol. 1
Carc. 1B
Acute Tox. 3 *
</t>
  </si>
  <si>
    <t xml:space="preserve">H271
H350
H301
</t>
  </si>
  <si>
    <t>GHS03
GHS06
GHS08
Dgr</t>
  </si>
  <si>
    <t>035-004-00-1</t>
  </si>
  <si>
    <t>2-hydroxyethylammonium perbromide</t>
  </si>
  <si>
    <t>407-440-6</t>
  </si>
  <si>
    <t xml:space="preserve">Ox. Sol. 2 ****
Acute Tox. 4 *
Skin Corr. 1A
Skin Sens. 1
Aquatic Acute 1
</t>
  </si>
  <si>
    <t xml:space="preserve">H272
H302
H314
H317
H400
</t>
  </si>
  <si>
    <t>040-001-00-3</t>
  </si>
  <si>
    <t>zirconium powder (pyrophoric)</t>
  </si>
  <si>
    <t>231-176-9</t>
  </si>
  <si>
    <t>7440-67-7</t>
  </si>
  <si>
    <t>040-002-00-9</t>
  </si>
  <si>
    <t>zirconium powder (non pyrophoric)</t>
  </si>
  <si>
    <t xml:space="preserve">Self-heat. 1
</t>
  </si>
  <si>
    <t xml:space="preserve">H251
</t>
  </si>
  <si>
    <t>040-003-00-4</t>
  </si>
  <si>
    <t>reaction product of 3,5-di-tert-butylsalicylic acid and zirconium oxychloride, dehydrated, basic Zr : DTBS = 1.0 : 1.0 to 1.0 : 1.5</t>
  </si>
  <si>
    <t>430-610-6</t>
  </si>
  <si>
    <t>226996-19-6</t>
  </si>
  <si>
    <t>042-001-00-9</t>
  </si>
  <si>
    <t>molybdenum trioxide</t>
  </si>
  <si>
    <t>215-204-7</t>
  </si>
  <si>
    <t>1313-27-5</t>
  </si>
  <si>
    <t xml:space="preserve">Carc. 2
STOT SE 3
Eye Irrit. 2
</t>
  </si>
  <si>
    <t xml:space="preserve">H351
H335
H319
</t>
  </si>
  <si>
    <t xml:space="preserve">H351
H319
H335
</t>
  </si>
  <si>
    <t>042-002-00-4</t>
  </si>
  <si>
    <t>tetrakis(dimethylditetradecylammonium) hexa-μ-oxotetra-μ3-oxodi-μ5-oxotetradecaoxooctamolybdate(4-)</t>
  </si>
  <si>
    <t>404-760-8</t>
  </si>
  <si>
    <t>117342-25-3</t>
  </si>
  <si>
    <t xml:space="preserve">Acute Tox. 3 *
Eye Dam. 1
</t>
  </si>
  <si>
    <t xml:space="preserve">H331
H318
</t>
  </si>
  <si>
    <t>042-003-00-X</t>
  </si>
  <si>
    <t>tetrakis(trimethylhexadecylammonium) hexa-mu-oxotetra-mu3-oxodi-mu5-oxotetradecaoxooctamolybdate(4-)</t>
  </si>
  <si>
    <t>404-860-1</t>
  </si>
  <si>
    <t>116810-46-9</t>
  </si>
  <si>
    <t xml:space="preserve">Flam. Sol. 1
Eye Dam. 1
Aquatic Acute 1
Aquatic Chronic 1
</t>
  </si>
  <si>
    <t xml:space="preserve">H228
H318
H400
H410
</t>
  </si>
  <si>
    <t xml:space="preserve">H228
H318
H410
</t>
  </si>
  <si>
    <t>042-004-00-5</t>
  </si>
  <si>
    <t>Reaction product of ammonium molybdate and C12-C24-diethoxylated alkylamine (1:5-1:3)</t>
  </si>
  <si>
    <t>412-780-3</t>
  </si>
  <si>
    <t xml:space="preserve">Skin Irrit. 2
Skin Sens. 1
Aquatic Chronic 2
</t>
  </si>
  <si>
    <t xml:space="preserve">H315
H317
H411
</t>
  </si>
  <si>
    <t>042-005-00-0</t>
  </si>
  <si>
    <t>reaction mass of: mono- and di-glycerols of canola oil; canola oil acid amide of branched 1,3-propanediamine,N-[3-(tridecyloxy)-propyl]; N,N-diorgano dithiocarbamate molybdenum complex</t>
  </si>
  <si>
    <t>434-240-6</t>
  </si>
  <si>
    <t>046-001-00-X</t>
  </si>
  <si>
    <t>tetraammine palladium (II) hydrogen carbonate</t>
  </si>
  <si>
    <t>425-270-0</t>
  </si>
  <si>
    <t>134620-00-1</t>
  </si>
  <si>
    <t xml:space="preserve">Acute Tox. 4 *
STOT RE 2 *
Eye Dam. 1
Skin Sens. 1
Aquatic Acute 1
Aquatic Chronic 1
</t>
  </si>
  <si>
    <t xml:space="preserve">H302
H373 **
H318
H317
H400
H410
</t>
  </si>
  <si>
    <t xml:space="preserve">H302
H373 **
H318
H317
H410
</t>
  </si>
  <si>
    <t>047-001-00-2</t>
  </si>
  <si>
    <t>silver nitrate</t>
  </si>
  <si>
    <t xml:space="preserve">Ox. Sol. 2
Skin Corr. 1B
Aquatic Acute 1
Aquatic Chronic 1
</t>
  </si>
  <si>
    <t xml:space="preserve">H272
H314
H400
H410
</t>
  </si>
  <si>
    <t>GHS03
GHS05
GHS09
Dgr</t>
  </si>
  <si>
    <t xml:space="preserve">H272
H314
H410
</t>
  </si>
  <si>
    <t>047-002-00-8</t>
  </si>
  <si>
    <t>polyphosphoric acid, copper, sodium, magnesium, calcium, silver and zinc salt</t>
  </si>
  <si>
    <t>416-850-4</t>
  </si>
  <si>
    <t>048-001-00-5</t>
  </si>
  <si>
    <t>cadmium compounds, with the exception of cadmium sulphoselenide (xCdS.yCdSe), reaction mass of cadmium sulphide with zinc sulphide (xCdS.yZnS), reaction mass of cadmium sulphide with mercury sulphide (xCdS.yHgS), and those specified elsewhere in this Annex</t>
  </si>
  <si>
    <t>048-002-00-0</t>
  </si>
  <si>
    <t xml:space="preserve">cadmium (non-pyrophoric) [1]
cadmium oxide (non-pyrophoric)  [2]
</t>
  </si>
  <si>
    <t xml:space="preserve">231-152-8 [1]
215-146-2 [2]
</t>
  </si>
  <si>
    <t xml:space="preserve">7440-43-9 [1]
1306-19-0 [2]
</t>
  </si>
  <si>
    <t xml:space="preserve">Carc. 1B
Muta. 2
Repr. 2
Acute Tox. 2 *
STOT RE 1
Aquatic Acute 1
Aquatic Chronic 1
</t>
  </si>
  <si>
    <t xml:space="preserve">H350
H341
H361fd
H330
H372 **
H400
H410
</t>
  </si>
  <si>
    <t xml:space="preserve">H350
H341
H361fd
H330
H372 **
H410
</t>
  </si>
  <si>
    <t>048-003-00-6</t>
  </si>
  <si>
    <t>cadmium diformate; cadmiumformate</t>
  </si>
  <si>
    <t xml:space="preserve">Carc. 2
Acute Tox. 3 *
Acute Tox. 3 *
STOT RE 2 *
Aquatic Acute 1
Aquatic Chronic 1
</t>
  </si>
  <si>
    <t xml:space="preserve">H351
H331
H301
H373 **
H400
H410
</t>
  </si>
  <si>
    <t xml:space="preserve">H331
H301
H351
H373 **
H410
</t>
  </si>
  <si>
    <t xml:space="preserve">*
STOT RE 2; H373: C ≥ 0,25 %
</t>
  </si>
  <si>
    <t>048-004-00-1</t>
  </si>
  <si>
    <t>cadmium cyanide</t>
  </si>
  <si>
    <t xml:space="preserve">Carc. 2
Acute Tox. 1
Acute Tox. 2 *
Acute Tox. 2 *
STOT RE 2 *
Aquatic Acute 1
Aquatic Chronic 1
</t>
  </si>
  <si>
    <t xml:space="preserve">H351
H310
H330
H300
H373 **
H400
H410
</t>
  </si>
  <si>
    <t xml:space="preserve">H330
H310
H300
H351
H373 **
H410
</t>
  </si>
  <si>
    <t xml:space="preserve">STOT RE 2; H373: C ≥ 0,1 %
EUH032: C ≥ 1 %
</t>
  </si>
  <si>
    <t>048-005-00-7</t>
  </si>
  <si>
    <t>cadmiumhexafluorosilicate(2-); cadmium fluorosilica</t>
  </si>
  <si>
    <t xml:space="preserve">*
STOT RE 2; H373: C ≥ 0,1 %
</t>
  </si>
  <si>
    <t>048-006-00-2</t>
  </si>
  <si>
    <t>cadmium fluoride</t>
  </si>
  <si>
    <t xml:space="preserve">Carc. 1B
Muta. 1B
Repr. 1B
Acute Tox. 2 *
Acute Tox. 3 *
STOT RE 1
Aquatic Acute 1
Aquatic Chronic 1
</t>
  </si>
  <si>
    <t xml:space="preserve">H350
H340
H360FD
H330
H301
H372 **
H400
H410
</t>
  </si>
  <si>
    <t xml:space="preserve">H350
H340
H360FD
H330
H301
H372 **
H410
</t>
  </si>
  <si>
    <t>048-007-00-8</t>
  </si>
  <si>
    <t>cadmium iodide</t>
  </si>
  <si>
    <t>048-008-00-3</t>
  </si>
  <si>
    <t>cadmium chloride</t>
  </si>
  <si>
    <t xml:space="preserve">Carc. 1B; H350: C ≥ 0,01 %
* oral
STOT RE 1; H372: C ≥ 7 %
STOT RE 2; H373: 0,1 % ≤ C &lt; 7 %
</t>
  </si>
  <si>
    <t>048-009-00-9</t>
  </si>
  <si>
    <t>cadmium sulphate</t>
  </si>
  <si>
    <t>048-010-00-4</t>
  </si>
  <si>
    <t>cadmium sulphide</t>
  </si>
  <si>
    <t xml:space="preserve">Carc. 1B
Muta. 2
Repr. 2
Acute Tox. 4 *
STOT RE 1
Aquatic Chronic 4
</t>
  </si>
  <si>
    <t xml:space="preserve">H350
H341
H361fd
H302
H372 **
H413
</t>
  </si>
  <si>
    <t xml:space="preserve">H350
H341
H361fd
H372 **
H302
H413
</t>
  </si>
  <si>
    <t xml:space="preserve">*
STOT RE 1; H372: C ≥ 10 %
STOT RE 2; H373: 0,1 % ≤ C &lt; 10 %
</t>
  </si>
  <si>
    <t>048-011-00-X</t>
  </si>
  <si>
    <t>cadmium (pyrophoric)</t>
  </si>
  <si>
    <t xml:space="preserve">Pyr. Sol. 1
Carc. 1B
Muta. 2
Repr. 2
Acute Tox. 2 *
STOT RE 1
Aquatic Acute 1
Aquatic Chronic 1
</t>
  </si>
  <si>
    <t xml:space="preserve">H250
H350
H341
H361fd
H330
H372 **
H400
H410
</t>
  </si>
  <si>
    <t xml:space="preserve">H250
H350
H341
H361fd
H330
H372 **
H410
</t>
  </si>
  <si>
    <t>050-001-00-5</t>
  </si>
  <si>
    <t>tin tetrachloride; stannic chloride</t>
  </si>
  <si>
    <t>7646-78-8</t>
  </si>
  <si>
    <t xml:space="preserve">Skin Corr. 1B
Aquatic Chronic 3
</t>
  </si>
  <si>
    <t xml:space="preserve">H314
H412
</t>
  </si>
  <si>
    <t>050-002-00-0</t>
  </si>
  <si>
    <t>cyhexatin (ISO); hydroxytricyclohexylstannane; tri(cyclohexyl)tin hydroxide</t>
  </si>
  <si>
    <t>050-003-00-6</t>
  </si>
  <si>
    <t>fentin acetate (ISO); triphenyltin acetate</t>
  </si>
  <si>
    <t xml:space="preserve">Carc. 2
Repr. 2
Acute Tox. 2 *
Acute Tox. 3 *
Acute Tox. 3 *
STOT SE 3
STOT RE 1
Skin Irrit. 2
Eye Dam. 1
Aquatic Acute 1
Aquatic Chronic 1
</t>
  </si>
  <si>
    <t xml:space="preserve">H351
H361d ***
H330
H311
H301
H335
H372 **
H315
H318
H400
H410
</t>
  </si>
  <si>
    <t>GHS06
GHS05
GHS08
GHS09
Dgr</t>
  </si>
  <si>
    <t xml:space="preserve">H351
H361d ***
H330
H311
H301
H372 **
H335
H315
H318
H410
</t>
  </si>
  <si>
    <t>050-004-00-1</t>
  </si>
  <si>
    <t>fentin hydroxide (ISO); 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</si>
  <si>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</si>
  <si>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</si>
  <si>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</si>
  <si>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</si>
  <si>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</si>
  <si>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</si>
  <si>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050-008-00-3</t>
  </si>
  <si>
    <t xml:space="preserve">Repr. 1B
Acute Tox. 3
Acute Tox. 4 *
STOT RE 1
Skin Irrit. 2
Eye Irrit. 2
Aquatic Acute 1
Aquatic Chronic 1
</t>
  </si>
  <si>
    <t xml:space="preserve">H360FD
H301
H312
H372 **
H315
H319
H400
H410
</t>
  </si>
  <si>
    <t xml:space="preserve">H312
H301
H315
H319
H360FD
H372 **
H410
</t>
  </si>
  <si>
    <t xml:space="preserve">*
STOT RE 1; H372: C ≥ 1 %
STOT RE 2; H373: 0,25 % ≤ C &lt; 1 %
Skin Irrit. 2; H315: C ≥ 1 %
Eye Irrit. 2; H319: C ≥ 1 %
M=10
</t>
  </si>
  <si>
    <t>050-009-00-9</t>
  </si>
  <si>
    <t xml:space="preserve">fluorotripentylstannane [1]
hexapentyldistannoxane  [2]
</t>
  </si>
  <si>
    <t xml:space="preserve">243-546-7 [1]
247-143-7 [2]
</t>
  </si>
  <si>
    <t xml:space="preserve">20153-49-5 [1]
25637-27-8 [2]
</t>
  </si>
  <si>
    <t>050-010-00-4</t>
  </si>
  <si>
    <t>fluorotrihexylstannane</t>
  </si>
  <si>
    <t>243-547-2</t>
  </si>
  <si>
    <t>20153-50-8</t>
  </si>
  <si>
    <t>050-011-00-X</t>
  </si>
  <si>
    <t>triphenyltin compounds, with the exception of those specified elsewhere in this Annex</t>
  </si>
  <si>
    <t xml:space="preserve">*
M=100
</t>
  </si>
  <si>
    <t>050-012-00-5</t>
  </si>
  <si>
    <t xml:space="preserve">tetracyclohexylstannane [1]
chlorotricyclohexylstannane [2]
butyltricyclohexylstannane  [3]
</t>
  </si>
  <si>
    <t xml:space="preserve">215-910-5 [1]
221-437-5 [2]
230-358-5 [3]
</t>
  </si>
  <si>
    <t xml:space="preserve">1449-55-4 [1]
3091-32-5 [2]
7067-44-9 [3]
</t>
  </si>
  <si>
    <t>050-013-00-0</t>
  </si>
  <si>
    <t>trioctyltin compounds, with the exception of those specified elsewhere in this Annex</t>
  </si>
  <si>
    <t xml:space="preserve">STOT SE 3
Skin Irrit. 2
Eye Irrit. 2
Aquatic Chronic 4
</t>
  </si>
  <si>
    <t xml:space="preserve">H335
H315
H319
H413
</t>
  </si>
  <si>
    <t xml:space="preserve">H319
H335
H315
H413
</t>
  </si>
  <si>
    <t>050-017-00-2</t>
  </si>
  <si>
    <t>fenbutatin oxide (ISO); bis(tris(2-methyl-2-phenylpropyl)tin)oxide</t>
  </si>
  <si>
    <t xml:space="preserve">Acute Tox. 2 *
Skin Irrit. 2
Eye Irrit. 2
Aquatic Acute 1
Aquatic Chronic 1
</t>
  </si>
  <si>
    <t xml:space="preserve">H330
H315
H319
H400
H410
</t>
  </si>
  <si>
    <t xml:space="preserve">H330
H319
H315
H410
</t>
  </si>
  <si>
    <t>050-018-00-8</t>
  </si>
  <si>
    <t>tin(II) methanesulphonate</t>
  </si>
  <si>
    <t>401-640-7</t>
  </si>
  <si>
    <t>53408-94-9</t>
  </si>
  <si>
    <t xml:space="preserve">Acute Tox. 4 *
Skin Corr. 1B
Skin Sens. 1
Aquatic Chronic 2
</t>
  </si>
  <si>
    <t xml:space="preserve">H302
H314
H317
H411
</t>
  </si>
  <si>
    <t xml:space="preserve">H314
H302
H317
H411
</t>
  </si>
  <si>
    <t>050-019-00-3</t>
  </si>
  <si>
    <t>azocyclotin (ISO); 1-(tricyclohexylstannyl)-1H-1,2,4-triazole</t>
  </si>
  <si>
    <t xml:space="preserve">Acute Tox. 2 *
Acute Tox. 3 *
STOT SE 3
Skin Irrit. 2
Eye Dam. 1
Aquatic Acute 1
Aquatic Chronic 1
</t>
  </si>
  <si>
    <t xml:space="preserve">H330
H301
H335
H315
H318
H400
H410
</t>
  </si>
  <si>
    <t xml:space="preserve">H330
H301
H335
H315
H318
H410
</t>
  </si>
  <si>
    <t>050-020-00-9</t>
  </si>
  <si>
    <t>trioctylstannane</t>
  </si>
  <si>
    <t>413-320-4</t>
  </si>
  <si>
    <t>869-59-0</t>
  </si>
  <si>
    <t xml:space="preserve">STOT RE 1
Skin Irrit. 2
Aquatic Chronic 4
</t>
  </si>
  <si>
    <t xml:space="preserve">H372 **
H315
H413
</t>
  </si>
  <si>
    <t>050-021-00-4</t>
  </si>
  <si>
    <t>dichlorodioctyl stannane</t>
  </si>
  <si>
    <t>222-583-2</t>
  </si>
  <si>
    <t>3542-36-7</t>
  </si>
  <si>
    <t xml:space="preserve">Acute Tox. 3 *
STOT RE 1
Aquatic Chronic 3
</t>
  </si>
  <si>
    <t xml:space="preserve">H331
H372 **
H412
</t>
  </si>
  <si>
    <t>050-022-00-X</t>
  </si>
  <si>
    <t>dibutyltin dichloride; (DBTC)</t>
  </si>
  <si>
    <t xml:space="preserve">Muta. 2
Repr. 1B
Acute Tox. 2 *
Acute Tox. 3 *
Acute Tox. 4 *
STOT RE 1
Skin Corr. 1B
Aquatic Acute 1
Aquatic Chronic 1
</t>
  </si>
  <si>
    <t xml:space="preserve">H341
H360FD
H330
H301
H312
H372 **
H314
H400
H410
</t>
  </si>
  <si>
    <t xml:space="preserve">H341
H360FD
H330
H301
H312
H372 **
H314
H410
</t>
  </si>
  <si>
    <t xml:space="preserve">Skin Corr. 1B; H314: C ≥ 5 %
Skin Irrit. 2; H315: 0,01 % ≤ C &lt; 5 %
Eye Dam. 1; H318: 3 % ≤ C &lt; 5 %
Eye Irrit. 2; H319: 0,01 % ≤ C &lt; 3 %
M=10
</t>
  </si>
  <si>
    <t>050-023-00-5</t>
  </si>
  <si>
    <t>reaction mass of: bis[(2-ethyl-1-oxohexyl)oxy]dioctyl stannane; bis[((2-ethyl-1-oxohexyl)oxy)dioctylstannyl]oxide; bis(1-phenyl-1,3-decanedionyl)dioctyl stannane; ((2-ethyl-1-oxohexyl)oxy)-(1-phenyl-1,3-decanedionyl)dioctyl stannane</t>
  </si>
  <si>
    <t>422-920-5</t>
  </si>
  <si>
    <t xml:space="preserve">STOT RE 2 *
Aquatic Acute 1
Aquatic Chronic 1
</t>
  </si>
  <si>
    <t xml:space="preserve">H373 **
H400
H410
</t>
  </si>
  <si>
    <t xml:space="preserve">H373 **
H410
</t>
  </si>
  <si>
    <t>050-024-00-0</t>
  </si>
  <si>
    <t>reaction mass of: tri-p-tolyltin hydroxide; hexa-p-tolyl-distannoxane</t>
  </si>
  <si>
    <t>432-230-6</t>
  </si>
  <si>
    <t xml:space="preserve">Acute Tox. 4 *
STOT RE 1
Skin Irrit. 2
Eye Dam. 1
Skin Sens. 1
Aquatic Acute 1
Aquatic Chronic 1
</t>
  </si>
  <si>
    <t xml:space="preserve">H302
H372 **
H315
H318
H317
H400
H410
</t>
  </si>
  <si>
    <t xml:space="preserve">H372 **
H302
H315
H318
H317
H410
</t>
  </si>
  <si>
    <t>050-025-00-6</t>
  </si>
  <si>
    <t>trichloromethylstannane</t>
  </si>
  <si>
    <t>213-608-8</t>
  </si>
  <si>
    <t>993-16-8</t>
  </si>
  <si>
    <t xml:space="preserve">H361d
</t>
  </si>
  <si>
    <t>050-026-00-1</t>
  </si>
  <si>
    <t>2-ethylhexyl 10-ethyl-4-[[2-[(2-ethylhexyl)oxy]-2-oxoethyl]thio]-4-methyl-7-oxo-8-oxa-3,5-dithia-4-stannatetradecanoate</t>
  </si>
  <si>
    <t>260-828-5</t>
  </si>
  <si>
    <t>57583-34-3</t>
  </si>
  <si>
    <t>050-027-00-7</t>
  </si>
  <si>
    <t>2-ethylhexyl 10-ethyl-4,4-dioctyl-7-oxo-8-oxa-3,5-dithia-4-stannatetradecanoate</t>
  </si>
  <si>
    <t xml:space="preserve">H360D
</t>
  </si>
  <si>
    <t>050-028-00-2</t>
  </si>
  <si>
    <t>2-ethylhexyl 10-ethyl-4,4-dimethyl-7-oxo-8-oxa-3,5-dithia-4-stannatetradecanoate</t>
  </si>
  <si>
    <t>260-829-0</t>
  </si>
  <si>
    <t>57583-35-4</t>
  </si>
  <si>
    <t xml:space="preserve">Repr. 2
Acute Tox. 4
STOT RE 1
Skin Sens. 1A
</t>
  </si>
  <si>
    <t xml:space="preserve">H361d
H302
H372 (nervous system, immune system)
H317
</t>
  </si>
  <si>
    <t xml:space="preserve">H302
H317
H361d
H372 (nervous system, immune system)
</t>
  </si>
  <si>
    <t>ATP06</t>
  </si>
  <si>
    <t>050-029-00-8</t>
  </si>
  <si>
    <t>dimethyltin dichloride</t>
  </si>
  <si>
    <t>212-039-2</t>
  </si>
  <si>
    <t>753-73-1</t>
  </si>
  <si>
    <t xml:space="preserve">Repr. 2
Acute Tox. 2
Acute Tox. 3
Acute Tox. 3
STOT RE 1
Skin Corr. 1B
</t>
  </si>
  <si>
    <t xml:space="preserve">H361d
H330
H311
H301
H372 (nervous system, immune system)
H314
</t>
  </si>
  <si>
    <t>GHS08
GHS06
GHS05
Dgr</t>
  </si>
  <si>
    <t xml:space="preserve">H301
H311
H330
H314
H361d
H372 (nervous system, immune system)
</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</si>
  <si>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</si>
  <si>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</si>
  <si>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</si>
  <si>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</si>
  <si>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</si>
  <si>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</si>
  <si>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</si>
  <si>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</si>
  <si>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</si>
  <si>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</si>
  <si>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 xml:space="preserve">H332
H302
H411
</t>
  </si>
  <si>
    <t>051-004-00-4</t>
  </si>
  <si>
    <t>antimony trifluoride</t>
  </si>
  <si>
    <t>232-009-2</t>
  </si>
  <si>
    <t>7783-56-4</t>
  </si>
  <si>
    <t xml:space="preserve">Acute Tox. 3 *
Acute Tox. 3 *
Acute Tox. 3 *
Aquatic Chronic 2
</t>
  </si>
  <si>
    <t xml:space="preserve">H331
H311
H301
H411
</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</si>
  <si>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</si>
  <si>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</si>
  <si>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</si>
  <si>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</si>
  <si>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</si>
  <si>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</si>
  <si>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</si>
  <si>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</si>
  <si>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</si>
  <si>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</si>
  <si>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</si>
  <si>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</si>
  <si>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</si>
  <si>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 xml:space="preserve">H332
H312
H400
</t>
  </si>
  <si>
    <t>053-002-00-9</t>
  </si>
  <si>
    <t>hydrogen iodide</t>
  </si>
  <si>
    <t>233-109-9</t>
  </si>
  <si>
    <t>10034-85-2</t>
  </si>
  <si>
    <t xml:space="preserve">Press. Gas
Skin Corr. 1A
</t>
  </si>
  <si>
    <t xml:space="preserve">
H314
</t>
  </si>
  <si>
    <t>GHS04
GHS05
Dgr</t>
  </si>
  <si>
    <t xml:space="preserve">Skin Corr. 1A; H314: C ≥ 10 %
Skin Corr. 1B; H314: 0,2 % ≤ C &lt; 10 %
Skin Irrit. 2; H315: 0,02 % ≤ C &lt; 0,2 %
Eye Irrit. 2; H319: 0,02 % ≤ C &lt; 0,2 %
STOT SE 3; H335: C ≥ 0,02 %
</t>
  </si>
  <si>
    <t>053-002-01-6</t>
  </si>
  <si>
    <t xml:space="preserve">Skin Corr. 1B; H314: C ≥ 25 %
Skin Irrit. 2; H315: 10 % ≤ C &lt; 25 %
Eye Irrit. 2; H319: 10 % ≤ C &lt; 25 %
</t>
  </si>
  <si>
    <t>053-003-00-4</t>
  </si>
  <si>
    <t>iodoxybenzene</t>
  </si>
  <si>
    <t>696-33-3</t>
  </si>
  <si>
    <t xml:space="preserve">Expl. 1.1 ****
</t>
  </si>
  <si>
    <t xml:space="preserve">****
</t>
  </si>
  <si>
    <t>053-004-00-X</t>
  </si>
  <si>
    <t>calcium iodoxybenzoate</t>
  </si>
  <si>
    <t>053-005-00-5</t>
  </si>
  <si>
    <t>(4-(1-methylethyl)phenyl)-(4-methylphenyl)iodonium tetrakis(pentafluorophenyl)borate (1-)</t>
  </si>
  <si>
    <t>422-960-3</t>
  </si>
  <si>
    <t>178233-72-2</t>
  </si>
  <si>
    <t xml:space="preserve">Acute Tox. 4 *
Acute Tox. 4 *
STOT RE 2 *
Aquatic Acute 1
Aquatic Chronic 1
</t>
  </si>
  <si>
    <t xml:space="preserve">H312
H302
H373 **
H400
H410
</t>
  </si>
  <si>
    <t xml:space="preserve">H312
H302
H373 **
H410
</t>
  </si>
  <si>
    <t>056-001-00-1</t>
  </si>
  <si>
    <t>barium peroxide</t>
  </si>
  <si>
    <t>215-128-4</t>
  </si>
  <si>
    <t>1304-29-6</t>
  </si>
  <si>
    <t xml:space="preserve">Ox. Sol. 2
Acute Tox. 4 *
Acute Tox. 4 *
</t>
  </si>
  <si>
    <t xml:space="preserve">H272
H332
H302
</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</si>
  <si>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</si>
  <si>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</si>
  <si>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</si>
  <si>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</si>
  <si>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</si>
  <si>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</si>
  <si>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</si>
  <si>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</si>
  <si>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</si>
  <si>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10361-37-2</t>
  </si>
  <si>
    <t xml:space="preserve">H301
H332
</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</si>
  <si>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</si>
  <si>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</si>
  <si>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</si>
  <si>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</si>
  <si>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</si>
  <si>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</si>
  <si>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</si>
  <si>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</si>
  <si>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</si>
  <si>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</si>
  <si>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</si>
  <si>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</si>
  <si>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</si>
  <si>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</si>
  <si>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</si>
  <si>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 xml:space="preserve">Flam. Liq. 2
Acute Tox. 4 *
Skin Corr. 1B
Skin Sens. 1
Aquatic Acute 1
Aquatic Chronic 1
</t>
  </si>
  <si>
    <t xml:space="preserve">H225
H332
H314
H317
H400
H410
</t>
  </si>
  <si>
    <t xml:space="preserve">H225
H332
H314
H317
H410
</t>
  </si>
  <si>
    <t>076-001-00-5</t>
  </si>
  <si>
    <t>osmium tetraoxide; osmic acid</t>
  </si>
  <si>
    <t>244-058-7</t>
  </si>
  <si>
    <t xml:space="preserve">Acute Tox. 1
Acute Tox. 2 *
Acute Tox. 2 *
Skin Corr. 1B
</t>
  </si>
  <si>
    <t>078-001-00-0</t>
  </si>
  <si>
    <t>tetrachloroplatinates with the exception of those specified elsewhere in this Annex</t>
  </si>
  <si>
    <t xml:space="preserve">Acute Tox. 3 *
Eye Dam. 1
Resp. Sens. 1
Skin Sens. 1
</t>
  </si>
  <si>
    <t xml:space="preserve">H301
H318
H334
H317
</t>
  </si>
  <si>
    <t>078-002-00-6</t>
  </si>
  <si>
    <t>diammonium tetrachloroplatinate</t>
  </si>
  <si>
    <t>237-499-1</t>
  </si>
  <si>
    <t>13820-41-2</t>
  </si>
  <si>
    <t xml:space="preserve">Acute Tox. 3 *
Skin Irrit. 2
Eye Dam. 1
Resp. Sens. 1
Skin Sens. 1
</t>
  </si>
  <si>
    <t xml:space="preserve">H301
H315
H318
H334
H317
</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</si>
  <si>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</si>
  <si>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</si>
  <si>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</si>
  <si>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</si>
  <si>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</si>
  <si>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</si>
  <si>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</si>
  <si>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</si>
  <si>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</si>
  <si>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</si>
  <si>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</si>
  <si>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</si>
  <si>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</si>
  <si>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</si>
  <si>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</si>
  <si>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</si>
  <si>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</si>
  <si>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</si>
  <si>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</si>
  <si>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</si>
  <si>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</si>
  <si>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</si>
  <si>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</si>
  <si>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</si>
  <si>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</si>
  <si>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</si>
  <si>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 xml:space="preserve">Acute Tox. 3 *
Skin Corr. 1B
Resp. Sens. 1
Skin Sens. 1
</t>
  </si>
  <si>
    <t xml:space="preserve">H301
H314
H334
H317
</t>
  </si>
  <si>
    <t>078-010-00-X</t>
  </si>
  <si>
    <t>tetraammine platinum (II) hydrogen carbonate</t>
  </si>
  <si>
    <t>426-730-3</t>
  </si>
  <si>
    <t>123439-82-7</t>
  </si>
  <si>
    <t>078-011-00-5</t>
  </si>
  <si>
    <t>hydroxydisulfito platinum(II) acid</t>
  </si>
  <si>
    <t>423-310-1</t>
  </si>
  <si>
    <t>61420-92-6</t>
  </si>
  <si>
    <t xml:space="preserve">Acute Tox. 4 *
STOT RE 2 *
Skin Corr. 1A
Resp. Sens. 1
Skin Sens. 1
Aquatic Chronic 3
</t>
  </si>
  <si>
    <t xml:space="preserve">H302
H373
H314
H334
H317
H412
</t>
  </si>
  <si>
    <t>078-012-00-0</t>
  </si>
  <si>
    <t>platinum(IV) nitrate/nitric acid solution</t>
  </si>
  <si>
    <t>432-400-1</t>
  </si>
  <si>
    <t xml:space="preserve">Skin Corr. 1A
Aquatic Acute 1
Aquatic Chronic 1
</t>
  </si>
  <si>
    <t>080-001-00-0</t>
  </si>
  <si>
    <t>mercury</t>
  </si>
  <si>
    <t xml:space="preserve">Repr. 1B
Acute Tox. 2 *
STOT RE 1
Aquatic Acute 1
Aquatic Chronic 1
</t>
  </si>
  <si>
    <t xml:space="preserve">H360D ***
H330
H372 **
H400
H410
</t>
  </si>
  <si>
    <t xml:space="preserve">H360D ***
H330
H372 **
H410
</t>
  </si>
  <si>
    <t>080-002-00-6</t>
  </si>
  <si>
    <t>inorganic compounds of mercury with the exception of mercuric sulphide and those specified elsewhere in this Annex</t>
  </si>
  <si>
    <t xml:space="preserve">Acute Tox. 1
Acute Tox. 2 *
Acute Tox. 2 *
STOT RE 2 *
Aquatic Acute 1
Aquatic Chronic 1
</t>
  </si>
  <si>
    <t xml:space="preserve">H310
H330
H300
H373 **
H400
H410
</t>
  </si>
  <si>
    <t xml:space="preserve">H330
H310
H300
H373 **
H410
</t>
  </si>
  <si>
    <t>080-003-00-1</t>
  </si>
  <si>
    <t>dimercury dichloride; mercurous chloride; calomel</t>
  </si>
  <si>
    <t xml:space="preserve">Acute Tox. 4 *
STOT SE 3
Skin Irrit. 2
Eye Irrit. 2
Aquatic Acute 1
Aquatic Chronic 1
</t>
  </si>
  <si>
    <t xml:space="preserve">H302
H335
H315
H319
H400
H410
</t>
  </si>
  <si>
    <t xml:space="preserve">H302
H319
H335
H315
H410
</t>
  </si>
  <si>
    <t>080-004-00-7</t>
  </si>
  <si>
    <t>organic compounds of mercury with the exception of those specified elsewhere in this Annex</t>
  </si>
  <si>
    <t>080-005-00-2</t>
  </si>
  <si>
    <t>mercury difulminate; mercuric fulminate; fulminate of mercury</t>
  </si>
  <si>
    <t xml:space="preserve">Unst. Expl.
Acute Tox. 3 *
Acute Tox. 3 *
Acute Tox. 3 *
STOT RE 2 *
Aquatic Acute 1
Aquatic Chronic 1
</t>
  </si>
  <si>
    <t xml:space="preserve">H200
H331
H311
H301
H373 **
H400
H410
</t>
  </si>
  <si>
    <t>080-005-01-X</t>
  </si>
  <si>
    <t xml:space="preserve">Expl. 1.1
Acute Tox. 3 *
Acute Tox. 3 *
Acute Tox. 3 *
STOT RE 2 *
Aquatic Acute 1
Aquatic Chronic 1
</t>
  </si>
  <si>
    <t xml:space="preserve">H201
H331
H311
H301
H373 **
H400
H410
</t>
  </si>
  <si>
    <t>080-006-00-8</t>
  </si>
  <si>
    <t>dimercury dicyanide oxide; mercuric oxycyanide</t>
  </si>
  <si>
    <t xml:space="preserve">Expl. 1.1
Acute Tox. 3 *
Acute Tox. 3 *
Acute Tox. 3 *
STOT RE 2
Aquatic Acute 1
Aquatic Chronic 1
</t>
  </si>
  <si>
    <t xml:space="preserve">H201
H331
H311
H301
H373 **
H410
</t>
  </si>
  <si>
    <t>080-007-00-3</t>
  </si>
  <si>
    <t xml:space="preserve">dimethylmercury [1]
diethylmercury  [2]
</t>
  </si>
  <si>
    <t xml:space="preserve">209-805-3 [1]
211-000-7 [2]
</t>
  </si>
  <si>
    <t xml:space="preserve">593-74-8 [1]
627-44-1 [2]
</t>
  </si>
  <si>
    <t xml:space="preserve">*
STOT RE 2; H373: C ≥ 0,05 %
</t>
  </si>
  <si>
    <t>080-008-00-9</t>
  </si>
  <si>
    <t xml:space="preserve">phenylmercury nitrate [1]
phenylmercury hydroxide [2]
basic phenylmercury nitrate  [3]
</t>
  </si>
  <si>
    <t xml:space="preserve">200-242-9 [1]
202-866-7 [2]
</t>
  </si>
  <si>
    <t xml:space="preserve">55-68-5 [1]
100-57-2 [2]
8003-05-2 [3]
</t>
  </si>
  <si>
    <t xml:space="preserve">Acute Tox. 3 *
STOT RE 1
Skin Corr. 1B
Aquatic Acute 1
Aquatic Chronic 1
</t>
  </si>
  <si>
    <t xml:space="preserve">H301
H372 **
H314
H400
H410
</t>
  </si>
  <si>
    <t xml:space="preserve">H301
H372 **
H314
H410
</t>
  </si>
  <si>
    <t>080-009-00-4</t>
  </si>
  <si>
    <t>2-methoxyethylmercury chloride</t>
  </si>
  <si>
    <t>080-010-00-X</t>
  </si>
  <si>
    <t>mercury dichloride; mercuric chloride</t>
  </si>
  <si>
    <t xml:space="preserve">Muta. 2
Repr. 2
Acute Tox. 2 *
STOT RE 1
Skin Corr. 1B
Aquatic Acute 1
Aquatic Chronic 1
</t>
  </si>
  <si>
    <t xml:space="preserve">H341
H361f ***
H300
H372 **
H314
H400
H410
</t>
  </si>
  <si>
    <t xml:space="preserve">H341
H361f ***
H300
H372 **
H314
H410
</t>
  </si>
  <si>
    <t>080-011-00-5</t>
  </si>
  <si>
    <t>phenylmercury acetate</t>
  </si>
  <si>
    <t>081-001-00-3</t>
  </si>
  <si>
    <t>thallium</t>
  </si>
  <si>
    <t>231-138-1</t>
  </si>
  <si>
    <t>7440-28-0</t>
  </si>
  <si>
    <t xml:space="preserve">Acute Tox. 2 *
Acute Tox. 2 *
STOT RE 2 *
Aquatic Chronic 4
</t>
  </si>
  <si>
    <t xml:space="preserve">H330
H300
H373 **
H413
</t>
  </si>
  <si>
    <t>081-002-00-9</t>
  </si>
  <si>
    <t>thallium compounds, with the exception of those specified elsewhere in this Annex</t>
  </si>
  <si>
    <t xml:space="preserve">Acute Tox. 2 *
Acute Tox. 2 *
STOT RE 2 *
Aquatic Chronic 2
</t>
  </si>
  <si>
    <t xml:space="preserve">H330
H300
H373 **
H411
</t>
  </si>
  <si>
    <t>081-003-00-4</t>
  </si>
  <si>
    <t>dithallium sulphate; thallic sulphate</t>
  </si>
  <si>
    <t xml:space="preserve">Acute Tox. 2 *
STOT RE 1
Skin Irrit. 2
Aquatic Chronic 2
</t>
  </si>
  <si>
    <t xml:space="preserve">H300
H372 **
H315
H411
</t>
  </si>
  <si>
    <t>082-001-00-6</t>
  </si>
  <si>
    <t>lead compounds with the exception of those specified elsewhere in this Annex</t>
  </si>
  <si>
    <t xml:space="preserve">Repr. 2; H361f: C ≥ 2,5 %
*
STOT RE 2; H373: C ≥ 0,5 %
</t>
  </si>
  <si>
    <t>082-002-00-1</t>
  </si>
  <si>
    <t>lead alkyls</t>
  </si>
  <si>
    <t xml:space="preserve">Repr. 1A
Acute Tox. 1
Acute Tox. 2 *
Acute Tox. 2 *
STOT RE 2 *
Aquatic Acute 1
Aquatic Chronic 1
</t>
  </si>
  <si>
    <t xml:space="preserve">H360Df
H310
H330
H300
H373 **
H400
H410
</t>
  </si>
  <si>
    <t xml:space="preserve">H360Df
H330
H310
H300
H373 **
H410
</t>
  </si>
  <si>
    <t xml:space="preserve">Repr. 1A; H360D: C ≥ 0,1 %
*
STOT RE 2; H373: C ≥ 0,05 %
</t>
  </si>
  <si>
    <t>082-003-00-7</t>
  </si>
  <si>
    <t>lead diazide; lead azide</t>
  </si>
  <si>
    <t xml:space="preserve">Unst. Expl.
Repr. 1A
Acute Tox. 4 *
Acute Tox. 4 *
STOT RE 2 *
Aquatic Acute 1
Aquatic Chronic 1
</t>
  </si>
  <si>
    <t xml:space="preserve">H200
H360Df
H332
H302
H373 **
H400
H410
</t>
  </si>
  <si>
    <t>GHS01
GHS08
GHS07
GHS09
Dgr</t>
  </si>
  <si>
    <t xml:space="preserve">H200
H360Df
H332
H302
H373 **
H410
</t>
  </si>
  <si>
    <t>082-003-01-4</t>
  </si>
  <si>
    <t xml:space="preserve">Expl. 1.1
Repr. 1A
Acute Tox. 4 *
Acute Tox. 4 *
STOT RE 2 *
Aquatic Acute 1
Aquatic Chronic 1
</t>
  </si>
  <si>
    <t xml:space="preserve">H201
H360Df
H332
H302
H373 **
H400
H410
</t>
  </si>
  <si>
    <t xml:space="preserve">H201
H360Df
H332
H302
H373 **
H410
</t>
  </si>
  <si>
    <t>082-004-00-2</t>
  </si>
  <si>
    <t>lead chromate</t>
  </si>
  <si>
    <t xml:space="preserve">Carc. 1B
Repr. 1A
STOT RE 2
Aquatic Acute 1
Aquatic Chronic 1
</t>
  </si>
  <si>
    <t xml:space="preserve">H350
H360Df
H373 **
H400
H410
</t>
  </si>
  <si>
    <t xml:space="preserve">H350
H360Df
H373 **
H410
</t>
  </si>
  <si>
    <t>082-005-00-8</t>
  </si>
  <si>
    <t>lead di(acetate)</t>
  </si>
  <si>
    <t xml:space="preserve">Repr. 1A
STOT RE 2 *
Aquatic Acute 1
Aquatic Chronic 1
</t>
  </si>
  <si>
    <t xml:space="preserve">H360Df
H373 **
H400
H410
</t>
  </si>
  <si>
    <t xml:space="preserve">H360Df
H373 **
H410
</t>
  </si>
  <si>
    <t>082-006-00-3</t>
  </si>
  <si>
    <t>trilead bis(orthophosphate)</t>
  </si>
  <si>
    <t>231-205-5</t>
  </si>
  <si>
    <t>7446-27-7</t>
  </si>
  <si>
    <t>082-007-00-9</t>
  </si>
  <si>
    <t>lead acetate, basic</t>
  </si>
  <si>
    <t>215-630-3</t>
  </si>
  <si>
    <t>1335-32-6</t>
  </si>
  <si>
    <t xml:space="preserve">Carc. 2
Repr. 1A
STOT RE 2 *
Aquatic Acute 1
Aquatic Chronic 1
</t>
  </si>
  <si>
    <t xml:space="preserve">H351
H360Df
H373 **
H400
H410
</t>
  </si>
  <si>
    <t xml:space="preserve">H351
H360Df
H373 **
H410
</t>
  </si>
  <si>
    <t>082-008-00-4</t>
  </si>
  <si>
    <t>lead(II) methanesulphonate</t>
  </si>
  <si>
    <t xml:space="preserve">Repr. 1A
Acute Tox. 4 *
Acute Tox. 4 *
STOT RE 2 *
Skin Irrit. 2
Eye Dam. 1
</t>
  </si>
  <si>
    <t xml:space="preserve">H360Df
H332
H302
H373 **
H315
H318
</t>
  </si>
  <si>
    <t xml:space="preserve">H360Df
H332
H302
H373 **
H315
H318
</t>
  </si>
  <si>
    <t>082-009-00-X</t>
  </si>
  <si>
    <t>lead sulfochromate yellow; C.I. Pigment Yellow 34; [This substance is identified in the Colour Index by Colour Index Constitution Number, C.I. 77603.]</t>
  </si>
  <si>
    <t>082-010-00-5</t>
  </si>
  <si>
    <t>lead chromate molybdate sulfate red; C.I. Pigment Red 104; [This substance is identified in the Colour Index by Colour Index Constitution Number, C.I. 77605.]</t>
  </si>
  <si>
    <t>082-011-00-0</t>
  </si>
  <si>
    <t>lead hydrogen arsenate</t>
  </si>
  <si>
    <t xml:space="preserve">Carc. 1A
Repr. 1A
Acute Tox. 3 *
Acute Tox. 3 *
STOT RE 2 *
Aquatic Acute 1
Aquatic Chronic 1
</t>
  </si>
  <si>
    <t xml:space="preserve">H350
H360Df
H331
H301
H373 **
H400
H410
</t>
  </si>
  <si>
    <t xml:space="preserve">H350
H360Df
H331
H301
H373 **
H410
</t>
  </si>
  <si>
    <t>082-012-00-6</t>
  </si>
  <si>
    <t>barium calcium cesium lead samarium strontium bromide chloride fluoride iodide europium doped</t>
  </si>
  <si>
    <t>431-780-4</t>
  </si>
  <si>
    <t>199876-46-5</t>
  </si>
  <si>
    <t xml:space="preserve">Acute Tox. 4 *
STOT RE 2 *
Aquatic Chronic 2
</t>
  </si>
  <si>
    <t xml:space="preserve">H302
H373 **
H411
</t>
  </si>
  <si>
    <t>092-001-00-8</t>
  </si>
  <si>
    <t>uranium</t>
  </si>
  <si>
    <t>231-170-6</t>
  </si>
  <si>
    <t>7440-61-1</t>
  </si>
  <si>
    <t>092-002-00-3</t>
  </si>
  <si>
    <t>uranium compounds with the exception of those specified elsewhere in this Annex</t>
  </si>
  <si>
    <t xml:space="preserve">Acute Tox. 2 *
Acute Tox. 2 *
STOT RE 2
Aquatic Chronic 2
</t>
  </si>
  <si>
    <t>601-001-00-4</t>
  </si>
  <si>
    <t>methane</t>
  </si>
  <si>
    <t>601-002-00-X</t>
  </si>
  <si>
    <t>ethane</t>
  </si>
  <si>
    <t>601-003-00-5</t>
  </si>
  <si>
    <t>propane</t>
  </si>
  <si>
    <t>601-004-00-0</t>
  </si>
  <si>
    <t xml:space="preserve">butane [1]
and isobutane  [2]
</t>
  </si>
  <si>
    <t xml:space="preserve">203-448-7 [1]
200-857-2 [2]
</t>
  </si>
  <si>
    <t xml:space="preserve">106-97-8 [1]
75-28-5 [2]
</t>
  </si>
  <si>
    <t>C U</t>
  </si>
  <si>
    <t>601-004-01-8</t>
  </si>
  <si>
    <t xml:space="preserve">Flam. Gas 1
Press. Gas
Carc. 1A
Muta. 1B
</t>
  </si>
  <si>
    <t xml:space="preserve">H220
H350
H340
</t>
  </si>
  <si>
    <t>GHS02
GHS04
GHS08
Dgr</t>
  </si>
  <si>
    <t xml:space="preserve">H220
H350
H340
</t>
  </si>
  <si>
    <t>C S U</t>
  </si>
  <si>
    <t>601-005-00-6</t>
  </si>
  <si>
    <t>2,2-dimethylpropane; neopentane</t>
  </si>
  <si>
    <t>207-343-7</t>
  </si>
  <si>
    <t xml:space="preserve">Flam. Gas 1
Press. Gas
Aquatic Chronic 2
</t>
  </si>
  <si>
    <t xml:space="preserve">H220
H411
</t>
  </si>
  <si>
    <t>GHS02
GHS04
GHS09
Dgr</t>
  </si>
  <si>
    <t xml:space="preserve">H220
H411
</t>
  </si>
  <si>
    <t>601-006-00-1</t>
  </si>
  <si>
    <t>pentane</t>
  </si>
  <si>
    <t>203-692-4</t>
  </si>
  <si>
    <t xml:space="preserve">Flam. Liq. 2
Asp. Tox. 1
STOT SE 3
Aquatic Chronic 2
</t>
  </si>
  <si>
    <t xml:space="preserve">H225
H304
H336
H411
</t>
  </si>
  <si>
    <t xml:space="preserve">H225
H304
H336
H411
</t>
  </si>
  <si>
    <t xml:space="preserve">EUH066
</t>
  </si>
  <si>
    <t>601-007-00-7</t>
  </si>
  <si>
    <t xml:space="preserve">hexane (containing &lt; 5 % n-hexane (203-777-6)); 2-methylpentane [1]
3-methylpentane [2]
2,2-dimethylbutane [3]
2,3-dimethylbutane  [4]
</t>
  </si>
  <si>
    <t xml:space="preserve">203-523-4 [1]
202-481-4 [2]
200-906-8 [3]
201-193-6 [4]
</t>
  </si>
  <si>
    <t xml:space="preserve">107-83-5 [1]
96-14-0 [2]
75-83-2 [3]
79-29-8 [4]
</t>
  </si>
  <si>
    <t xml:space="preserve">Flam. Liq. 2
Asp. Tox. 1
STOT SE 3
Skin Irrit. 2
Aquatic Chronic 2
</t>
  </si>
  <si>
    <t xml:space="preserve">H225
H304
H336
H315
H411
</t>
  </si>
  <si>
    <t xml:space="preserve">H225
H304
H315
H336
H411
</t>
  </si>
  <si>
    <t>601-008-00-2</t>
  </si>
  <si>
    <t xml:space="preserve">heptane; n-heptane [1]
2,4-dimethylpentane [2]
2,2,3-trimethylbutane [3]
3,3-dimethylpentane [4]
2,3-dimethylpentane [5]
3-methylhexane [6]
2,2-dimethylpentane [7]
2-methylhexane [8]
3-ethylpentane [9]
isoheptane [10]
</t>
  </si>
  <si>
    <t xml:space="preserve">205-563-8 [1]
203-548-0 [2]
207-346-3 [3]
209-230-8 [4]
209-280-0 [5]
209-643-3 [6]
209-680-5 [7]
209-730-6 [8]
210-529-0 [9]
250-610-8 [10]
</t>
  </si>
  <si>
    <t xml:space="preserve">142-82-5 [1]
108-08-7 [2]
464-06-2 [3]
562-49-2 [4]
565-59-3 [5]
589-34-4 [6]
590-35-2 [7]
591-76-4 [8]
617-78-7 [9]
31394-54-4 [10]
</t>
  </si>
  <si>
    <t xml:space="preserve">Flam. Liq. 2
Asp. Tox. 1
STOT SE 3
Skin Irrit. 2
Aquatic Acute 1
Aquatic Chronic 1
</t>
  </si>
  <si>
    <t xml:space="preserve">H225
H304
H336
H315
H400
H410
</t>
  </si>
  <si>
    <t xml:space="preserve">H225
H304
H315
H336
H410
</t>
  </si>
  <si>
    <t>601-009-00-8</t>
  </si>
  <si>
    <t xml:space="preserve">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
</t>
  </si>
  <si>
    <t xml:space="preserve">203-892-1 [1]
208-759-1 [2]
209-207-2 [3]
209-243-9 [4]
209-266-4 [5]
209-292-6 [6]
209-504-7 [7]
209-547-1 [8]
209-649-6 [9]
209-650-1 [10]
209-660-6 [11]
209-689-4 [12]
209-745-8 [13]
209-747-9 [14]
209-855-6 [15]
210-187-2 [16]
210-621-0 [17]
213-923-0 [18]
247-861-0 [19]
</t>
  </si>
  <si>
    <t xml:space="preserve">111-65-9 [1]
540-84-1 [2]
560-21-4 [3]
563-16-6 [4]
564-02-3 [5]
565-75-3 [6]
583-48-2 [7]
584-94-1 [8]
589-43-5 [9]
589-53-7 [10]
589-81-1 [11]
590-73-8 [12]
592-13-2 [13]
592-27-8 [14]
594-82-1 [15]
609-26-7 [16]
619-99-8 [17]
1067-08-9 [18]
26635-64-3 [19]
</t>
  </si>
  <si>
    <t>601-010-00-3</t>
  </si>
  <si>
    <t xml:space="preserve">Flam. Gas 1
Press. Gas
STOT SE 3
</t>
  </si>
  <si>
    <t xml:space="preserve">H220
H336
</t>
  </si>
  <si>
    <t xml:space="preserve">H220
H336
</t>
  </si>
  <si>
    <t>601-011-00-9</t>
  </si>
  <si>
    <t>propene; propylene</t>
  </si>
  <si>
    <t>601-012-00-4</t>
  </si>
  <si>
    <t xml:space="preserve">but-1-ene [1]
butene, mixed-1-and-2-isomers [2]
2-methylpropene [3]
(Z)-but-2-ene [4]
(E)-but-2-ene  [5]
</t>
  </si>
  <si>
    <t xml:space="preserve">203-449-2 [1]
203-452-9 [2]
204-066-3 [3]
209-673-7 [4]
210-855-3 [5]
</t>
  </si>
  <si>
    <t xml:space="preserve">106-98-9 [1]
107-01-7 [2]
115-11-7 [3]
590-18-1 [4]
624-64-6 [5]
</t>
  </si>
  <si>
    <t>601-013-00-X</t>
  </si>
  <si>
    <t>1,3-butadiene; buta-1,3-diene</t>
  </si>
  <si>
    <t>D U</t>
  </si>
  <si>
    <t>601-014-00-5</t>
  </si>
  <si>
    <t>isoprene (stabilised); 2-methyl-1,3-butadiene</t>
  </si>
  <si>
    <t xml:space="preserve">Flam. Liq. 1
Carc. 1B
Muta. 2
Aquatic Chronic 3
</t>
  </si>
  <si>
    <t xml:space="preserve">H224
H350
H341
H412
</t>
  </si>
  <si>
    <t>D</t>
  </si>
  <si>
    <t>601-015-00-0</t>
  </si>
  <si>
    <t>acetylene; ethyne</t>
  </si>
  <si>
    <t>200-816-9</t>
  </si>
  <si>
    <t>74-86-2</t>
  </si>
  <si>
    <t xml:space="preserve">H220
</t>
  </si>
  <si>
    <t>601-016-00-6</t>
  </si>
  <si>
    <t>cyclopropane</t>
  </si>
  <si>
    <t>200-847-8</t>
  </si>
  <si>
    <t>75-19-4</t>
  </si>
  <si>
    <t>601-017-00-1</t>
  </si>
  <si>
    <t>cyclohexane</t>
  </si>
  <si>
    <t>601-018-00-7</t>
  </si>
  <si>
    <t>methylcyclohexane</t>
  </si>
  <si>
    <t>203-624-3</t>
  </si>
  <si>
    <t>108-87-2</t>
  </si>
  <si>
    <t>601-019-00-2</t>
  </si>
  <si>
    <t>1,4-dimethylcyclohexane</t>
  </si>
  <si>
    <t>209-663-2</t>
  </si>
  <si>
    <t>589-90-2</t>
  </si>
  <si>
    <t>601-020-00-8</t>
  </si>
  <si>
    <t>benzene</t>
  </si>
  <si>
    <t xml:space="preserve">Flam. Liq. 2
Carc. 1A
Muta. 1B
Asp. Tox. 1
STOT RE 1
Skin Irrit. 2
Eye Irrit. 2
</t>
  </si>
  <si>
    <t xml:space="preserve">H225
H350
H340
H304
H372 **
H315
H319
</t>
  </si>
  <si>
    <t xml:space="preserve">H225
H350
H340
H372 **
H304
H319
H315
</t>
  </si>
  <si>
    <t>E</t>
  </si>
  <si>
    <t>601-021-00-3</t>
  </si>
  <si>
    <t>toluene</t>
  </si>
  <si>
    <t xml:space="preserve">Flam. Liq. 2
Repr. 2
Asp. Tox. 1
STOT SE 3
STOT RE 2 *
Skin Irrit. 2
</t>
  </si>
  <si>
    <t xml:space="preserve">H225
H361d ***
H304
H336
H373 **
H315
</t>
  </si>
  <si>
    <t xml:space="preserve">H225
H361d ***
H304
H373 **
H315
H336
</t>
  </si>
  <si>
    <t>601-022-00-9</t>
  </si>
  <si>
    <t xml:space="preserve">o-xylene [1]
p-xylene [2]
m-xylene [3]
xylene  [4]
</t>
  </si>
  <si>
    <t xml:space="preserve">202-422-2 [1]
203-396-5 [2]
203-576-3 [3]
215-535-7 [4]
</t>
  </si>
  <si>
    <t xml:space="preserve">95-47-6 [1]
106-42-3 [2]
108-38-3 [3]
1330-20-7 [4]
</t>
  </si>
  <si>
    <t xml:space="preserve">Flam. Liq. 3
Acute Tox. 4 *
Acute Tox. 4 *
Skin Irrit. 2
</t>
  </si>
  <si>
    <t xml:space="preserve">H226
H332
H312
H315
</t>
  </si>
  <si>
    <t>601-023-00-4</t>
  </si>
  <si>
    <t>ethylbenzene</t>
  </si>
  <si>
    <t xml:space="preserve">Flam. Liq. 2
Acute Tox. 4 *
Asp. Tox. 1
STOT RE 2
</t>
  </si>
  <si>
    <t xml:space="preserve">H225
H332
H304
H373 (hearing organs)
</t>
  </si>
  <si>
    <t>GHS02
GHS07
GHS08
Dgr</t>
  </si>
  <si>
    <t xml:space="preserve">H225
H332
H373 (hearing organs)
H304
</t>
  </si>
  <si>
    <t>601-024-00-X</t>
  </si>
  <si>
    <t xml:space="preserve">cumene [1]
propylbenzene  [2]
</t>
  </si>
  <si>
    <t xml:space="preserve">202-704-5 [1]
203-132-9 [2]
</t>
  </si>
  <si>
    <t xml:space="preserve">98-82-8 [1]
103-65-1 [2]
</t>
  </si>
  <si>
    <t xml:space="preserve">Flam. Liq. 3
Asp. Tox. 1
STOT SE 3
Aquatic Chronic 2
</t>
  </si>
  <si>
    <t xml:space="preserve">H226
H304
H335
H411
</t>
  </si>
  <si>
    <t>601-025-00-5</t>
  </si>
  <si>
    <t>mesitylene; 1,3,5-trimethylbenzene</t>
  </si>
  <si>
    <t>203-604-4</t>
  </si>
  <si>
    <t xml:space="preserve">Flam. Liq. 3
STOT SE 3
Aquatic Chronic 2
</t>
  </si>
  <si>
    <t xml:space="preserve">H226
H335
H411
</t>
  </si>
  <si>
    <t xml:space="preserve">STOT SE 3; H335: C ≥ 25 %
</t>
  </si>
  <si>
    <t>601-026-00-0</t>
  </si>
  <si>
    <t>styrene</t>
  </si>
  <si>
    <t xml:space="preserve">Flam. Liq. 3
Repr. 2
Acute Tox. 4 *
STOT RE 1
Skin Irrit. 2
Eye Irrit. 2
</t>
  </si>
  <si>
    <t xml:space="preserve">H226
H361d
H332
H372 (hearing organs)
H315
H319
</t>
  </si>
  <si>
    <t xml:space="preserve">H226
H332
H315
H319
H361d
H372 (hearing organs)
</t>
  </si>
  <si>
    <t>601-027-00-6</t>
  </si>
  <si>
    <t>2-phenylpropene; α-methylstyrene</t>
  </si>
  <si>
    <t>202-705-0</t>
  </si>
  <si>
    <t xml:space="preserve">Flam. Liq. 3
STOT SE 3
Eye Irrit. 2
Aquatic Chronic 2
</t>
  </si>
  <si>
    <t xml:space="preserve">H226
H335
H319
H411
</t>
  </si>
  <si>
    <t xml:space="preserve">H226
H319
H335
H411
</t>
  </si>
  <si>
    <t>601-028-00-1</t>
  </si>
  <si>
    <t>2-methylstyrene; 2-vinyltoluene</t>
  </si>
  <si>
    <t>210-256-7</t>
  </si>
  <si>
    <t>611-15-4</t>
  </si>
  <si>
    <t>601-029-00-7</t>
  </si>
  <si>
    <t xml:space="preserve">dipentene; limonene [1]
(R)-p-mentha-1,8-diene; d-limonene [2]
(S)-p-mentha-1,8-diene; l-limonene [3]
trans-1-methyl-4-(1-methylvinyl)cyclohexene [4]
(±)-1-methyl-4-(1-methylvinyl)cyclohexene  [5]
</t>
  </si>
  <si>
    <t xml:space="preserve">205-341-0 [1]
227-813-5 [2]
227-815-6 [3]
229-977-3 [4]
231-732-0 [5]
</t>
  </si>
  <si>
    <t xml:space="preserve">138-86-3 [1]
5989-27-5 [2]
5989-54-8 [3]
6876-12-6 [4]
7705-14-8 [5]
</t>
  </si>
  <si>
    <t xml:space="preserve">Flam. Liq. 3
Skin Irrit. 2
Skin Sens. 1
Aquatic Acute 1
Aquatic Chronic 1
</t>
  </si>
  <si>
    <t xml:space="preserve">H226
H315
H317
H400
H410
</t>
  </si>
  <si>
    <t xml:space="preserve">H226
H315
H317
H410
</t>
  </si>
  <si>
    <t>601-030-00-2</t>
  </si>
  <si>
    <t>cyclopentane</t>
  </si>
  <si>
    <t>206-016-6</t>
  </si>
  <si>
    <t>287-92-3</t>
  </si>
  <si>
    <t xml:space="preserve">Flam. Liq. 2
Aquatic Chronic 3
</t>
  </si>
  <si>
    <t xml:space="preserve">H225
H412
</t>
  </si>
  <si>
    <t>601-031-00-8</t>
  </si>
  <si>
    <t>2,4,4-trimethylpent-1-ene</t>
  </si>
  <si>
    <t>203-486-4</t>
  </si>
  <si>
    <t>107-39-1</t>
  </si>
  <si>
    <t xml:space="preserve">Flam. Liq. 2
Aquatic Chronic 2
</t>
  </si>
  <si>
    <t xml:space="preserve">H225
H411
</t>
  </si>
  <si>
    <t>601-032-00-3</t>
  </si>
  <si>
    <t>benzo[a]pyrene; benzo[def]chrysene</t>
  </si>
  <si>
    <t>200-028-5</t>
  </si>
  <si>
    <t xml:space="preserve">Carc. 1B
Muta. 1B
Repr. 1B
Skin Sens. 1
Aquatic Acute 1
Aquatic Chronic 1
</t>
  </si>
  <si>
    <t xml:space="preserve">H350
H340
H360FD
H317
H400
H410
</t>
  </si>
  <si>
    <t xml:space="preserve">H350
H340
H360FD
H317
H410
</t>
  </si>
  <si>
    <t>601-033-00-9</t>
  </si>
  <si>
    <t>benz[a]anthracene</t>
  </si>
  <si>
    <t>200-280-6</t>
  </si>
  <si>
    <t>56-55-3</t>
  </si>
  <si>
    <t xml:space="preserve">Carc. 1B
Aquatic Acute 1
Aquatic Chronic 1
</t>
  </si>
  <si>
    <t xml:space="preserve">H350
H400
H410
</t>
  </si>
  <si>
    <t xml:space="preserve">H350
H410
</t>
  </si>
  <si>
    <t>601-034-00-4</t>
  </si>
  <si>
    <t>benz[e]acephenanthrylene</t>
  </si>
  <si>
    <t>205-911-9</t>
  </si>
  <si>
    <t>205-99-2</t>
  </si>
  <si>
    <t>601-035-00-X</t>
  </si>
  <si>
    <t>benzo[j]fluoranthene</t>
  </si>
  <si>
    <t>205-910-3</t>
  </si>
  <si>
    <t>205-82-3</t>
  </si>
  <si>
    <t>601-036-00-5</t>
  </si>
  <si>
    <t>benzo[k]fluoranthene</t>
  </si>
  <si>
    <t>205-916-6</t>
  </si>
  <si>
    <t>207-08-9</t>
  </si>
  <si>
    <t>601-037-00-0</t>
  </si>
  <si>
    <t>n-hexane</t>
  </si>
  <si>
    <t xml:space="preserve">Flam. Liq. 2
Repr. 2
Asp. Tox. 1
STOT SE 3
STOT RE 2 *
Skin Irrit. 2
Aquatic Chronic 2
</t>
  </si>
  <si>
    <t xml:space="preserve">H225
H361f ***
H304
H336
H373 **
H315
H411
</t>
  </si>
  <si>
    <t xml:space="preserve">H225
H361f ***
H304
H373 **
H315
H336
H411
</t>
  </si>
  <si>
    <t xml:space="preserve">STOT RE 2; H373: C ≥ 5 %
</t>
  </si>
  <si>
    <t>601-041-00-2</t>
  </si>
  <si>
    <t>dibenz[a,h]anthracene</t>
  </si>
  <si>
    <t>200-181-8</t>
  </si>
  <si>
    <t>53-70-3</t>
  </si>
  <si>
    <t xml:space="preserve">Carc. 1B; H350: C ≥ 0,01 %
M=100
</t>
  </si>
  <si>
    <t>601-042-00-8</t>
  </si>
  <si>
    <t>biphenyl; diphenyl</t>
  </si>
  <si>
    <t>202-163-5</t>
  </si>
  <si>
    <t>601-043-00-3</t>
  </si>
  <si>
    <t>1,2,4-trimethylbenzene</t>
  </si>
  <si>
    <t>202-436-9</t>
  </si>
  <si>
    <t xml:space="preserve">Flam. Liq. 3
Acute Tox. 4 *
STOT SE 3
Skin Irrit. 2
Eye Irrit. 2
Aquatic Chronic 2
</t>
  </si>
  <si>
    <t xml:space="preserve">H226
H332
H335
H315
H319
H411
</t>
  </si>
  <si>
    <t xml:space="preserve">H226
H332
H319
H335
H315
H411
</t>
  </si>
  <si>
    <t>601-044-00-9</t>
  </si>
  <si>
    <t>3a,4,7,7a-tetrahydro-4,7-methanoindene</t>
  </si>
  <si>
    <t>201-052-9</t>
  </si>
  <si>
    <t>77-73-6</t>
  </si>
  <si>
    <t xml:space="preserve">Flam. Liq. 2
Acute Tox. 4 *
Acute Tox. 4 *
STOT SE 3
Skin Irrit. 2
Eye Irrit. 2
Aquatic Chronic 2
</t>
  </si>
  <si>
    <t xml:space="preserve">H225
H332
H302
H335
H315
H319
H411
</t>
  </si>
  <si>
    <t xml:space="preserve">H225
H332
H302
H319
H335
H315
H411
</t>
  </si>
  <si>
    <t>601-045-00-4</t>
  </si>
  <si>
    <t>1,2,3,4-tetrahydronaphthalene</t>
  </si>
  <si>
    <t>204-340-2</t>
  </si>
  <si>
    <t>119-64-2</t>
  </si>
  <si>
    <t xml:space="preserve">Skin Irrit. 2
Eye Irrit. 2
Aquatic Chronic 2
</t>
  </si>
  <si>
    <t xml:space="preserve">H315
H319
H411
</t>
  </si>
  <si>
    <t xml:space="preserve">H319
H315
H411
</t>
  </si>
  <si>
    <t xml:space="preserve">EUH019
</t>
  </si>
  <si>
    <t>601-046-00-X</t>
  </si>
  <si>
    <t>7-methylocta-1,6-diene</t>
  </si>
  <si>
    <t>404-210-7</t>
  </si>
  <si>
    <t>42152-47-6</t>
  </si>
  <si>
    <t xml:space="preserve">Flam. Liq. 3
Aquatic Acute 1
Aquatic Chronic 1
</t>
  </si>
  <si>
    <t xml:space="preserve">H226
H400
H410
</t>
  </si>
  <si>
    <t>GHS02
GHS09
Wng</t>
  </si>
  <si>
    <t xml:space="preserve">H226
H410
</t>
  </si>
  <si>
    <t>601-047-00-5</t>
  </si>
  <si>
    <t>m-mentha-1,3(8)-diene</t>
  </si>
  <si>
    <t>404-150-1</t>
  </si>
  <si>
    <t>17092-80-7</t>
  </si>
  <si>
    <t>601-048-00-0</t>
  </si>
  <si>
    <t>chrysene</t>
  </si>
  <si>
    <t>205-923-4</t>
  </si>
  <si>
    <t>218-01-9</t>
  </si>
  <si>
    <t xml:space="preserve">Carc. 1B
Muta. 2
Aquatic Acute 1
Aquatic Chronic 1
</t>
  </si>
  <si>
    <t xml:space="preserve">H350
H341
H400
H410
</t>
  </si>
  <si>
    <t xml:space="preserve">H350
H341
H410
</t>
  </si>
  <si>
    <t>601-049-00-6</t>
  </si>
  <si>
    <t>benzo[e]pyrene</t>
  </si>
  <si>
    <t>205-892-7</t>
  </si>
  <si>
    <t>192-97-2</t>
  </si>
  <si>
    <t>601-051-00-7</t>
  </si>
  <si>
    <t>4-phenylbut-1-ene</t>
  </si>
  <si>
    <t>405-980-7</t>
  </si>
  <si>
    <t>768-56-9</t>
  </si>
  <si>
    <t>601-052-00-2</t>
  </si>
  <si>
    <t>naphthalene</t>
  </si>
  <si>
    <t>GHS07
GHS08
GHS09
Wng</t>
  </si>
  <si>
    <t>601-053-00-8</t>
  </si>
  <si>
    <t xml:space="preserve">nonylphenol [1]
4-nonylphenol, branched  [2]
</t>
  </si>
  <si>
    <t xml:space="preserve">246-672-0 [1]
284-325-5 [2]
</t>
  </si>
  <si>
    <t xml:space="preserve">25154-52-3 [1]
84852-15-3 [2]
</t>
  </si>
  <si>
    <t xml:space="preserve">Repr. 2
Acute Tox. 4 *
Skin Corr. 1B
Aquatic Acute 1
Aquatic Chronic 1
</t>
  </si>
  <si>
    <t xml:space="preserve">H361fd
H302
H314
H400
H410
</t>
  </si>
  <si>
    <t xml:space="preserve">H361fd
H302
H314
H410
</t>
  </si>
  <si>
    <t>601-054-00-3</t>
  </si>
  <si>
    <t>reaction mass of isomers of: dibenzylbenzene; dibenzyl(methyl)benzene; dibenzyl(dimethyl)benzene; dibenzyl(trimethyl)benzene</t>
  </si>
  <si>
    <t>405-570-8</t>
  </si>
  <si>
    <t>601-055-00-9</t>
  </si>
  <si>
    <t>reaction mass of isomers of: mono-(2-tetradecyl)naphthalenes; di-(2-tetradecyl)naphthalenes; tri-(2-tetradecyl)naphthalenes</t>
  </si>
  <si>
    <t>410-190-0</t>
  </si>
  <si>
    <t>132983-41-6</t>
  </si>
  <si>
    <t xml:space="preserve">Eye Irrit. 2
Aquatic Chronic 4
</t>
  </si>
  <si>
    <t xml:space="preserve">H319
H413
</t>
  </si>
  <si>
    <t>601-056-00-4</t>
  </si>
  <si>
    <t>reaction mass of isomers of: methyldiphenylmethane; dimethyldiphenylmethane</t>
  </si>
  <si>
    <t>405-470-4</t>
  </si>
  <si>
    <t>73807-39-3</t>
  </si>
  <si>
    <t>601-057-00-X</t>
  </si>
  <si>
    <t>N-dodecyl-[3-(4-(dimethylamino)benzamido)-propyl]dimethylammonium tosylate</t>
  </si>
  <si>
    <t>421-130-8</t>
  </si>
  <si>
    <t>156679-41-3</t>
  </si>
  <si>
    <t>601-058-00-5</t>
  </si>
  <si>
    <t>di-L-para-menthene</t>
  </si>
  <si>
    <t>417-870-6</t>
  </si>
  <si>
    <t>83648-84-4</t>
  </si>
  <si>
    <t xml:space="preserve">Skin Irrit. 2
Skin Sens. 1
Aquatic Acute 1
Aquatic Chronic 1
</t>
  </si>
  <si>
    <t xml:space="preserve">H315
H317
H400
H410
</t>
  </si>
  <si>
    <t xml:space="preserve">H315
H317
H410
</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</si>
  <si>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</si>
  <si>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</si>
  <si>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</si>
  <si>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</si>
  <si>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</si>
  <si>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</si>
  <si>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</si>
  <si>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</si>
  <si>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</si>
  <si>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</si>
  <si>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</si>
  <si>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 xml:space="preserve">Skin Corr. 1B
Skin Sens. 1
Aquatic Chronic 2
</t>
  </si>
  <si>
    <t xml:space="preserve">H314
H317
H411
</t>
  </si>
  <si>
    <t>601-062-00-7</t>
  </si>
  <si>
    <t>reaction mass of: branched triacontane; branched dotriacontane; branched tetratriacontane; branched hexatriacontane</t>
  </si>
  <si>
    <t>417-030-9</t>
  </si>
  <si>
    <t>151006-59-6</t>
  </si>
  <si>
    <t>601-063-00-2</t>
  </si>
  <si>
    <t>reaction mass of isomers of branched tetracosane</t>
  </si>
  <si>
    <t>417-060-2</t>
  </si>
  <si>
    <t>151006-61-0</t>
  </si>
  <si>
    <t>601-064-00-8</t>
  </si>
  <si>
    <t>branched hexatriacontane</t>
  </si>
  <si>
    <t>417-070-7</t>
  </si>
  <si>
    <t>151006-62-1</t>
  </si>
  <si>
    <t>601-065-00-3</t>
  </si>
  <si>
    <t>reaction mass of: (1'α,3'α,6'α)-2,2,3',7',7'-pentamethylspiro(1,3-dioxane-5,2'-norcarane); (1'α,3'β,6'α)-2,2,3',7',7'-pentamethylspiro(1,3-dioxane-5,2'-norcarane)</t>
  </si>
  <si>
    <t>416-930-9</t>
  </si>
  <si>
    <t>601-066-00-9</t>
  </si>
  <si>
    <t>1-(4-(trans-4-heptylcyclohexyl)phenyl)ethanone</t>
  </si>
  <si>
    <t>426-820-2</t>
  </si>
  <si>
    <t>78531-60-9</t>
  </si>
  <si>
    <t>601-067-00-4</t>
  </si>
  <si>
    <t>triethyl arsenate</t>
  </si>
  <si>
    <t>601-068-00-X</t>
  </si>
  <si>
    <t>1,2-diacetoxybut-3-ene</t>
  </si>
  <si>
    <t>421-720-5</t>
  </si>
  <si>
    <t>18085-02-4</t>
  </si>
  <si>
    <t>601-069-00-5</t>
  </si>
  <si>
    <t>2-ethyl-1-(2-(1,3-dioxanyl)ethyl)-pyridinium bromide</t>
  </si>
  <si>
    <t>422-680-1</t>
  </si>
  <si>
    <t>287933-44-2</t>
  </si>
  <si>
    <t>601-070-00-0</t>
  </si>
  <si>
    <t>reaction mass of: branched icosane; branched docosane; branched tetracosane</t>
  </si>
  <si>
    <t>417-050-8</t>
  </si>
  <si>
    <t>151006-58-5</t>
  </si>
  <si>
    <t>601-071-00-6</t>
  </si>
  <si>
    <t>1-dimethoxymethyl-2-nitro-benzene</t>
  </si>
  <si>
    <t>423-830-9</t>
  </si>
  <si>
    <t>20627-73-0</t>
  </si>
  <si>
    <t>601-072-00-1</t>
  </si>
  <si>
    <t>reaction mass of: 1-(4-isopropylphenyl)-1-phenylethane; 1-(3-isopropylphenyl)-1-phenylethane; 1-(2-isopropylphenyl)-1-phenylethane</t>
  </si>
  <si>
    <t>430-690-2</t>
  </si>
  <si>
    <t>52783-21-8</t>
  </si>
  <si>
    <t>601-073-00-7</t>
  </si>
  <si>
    <t>1-bromo-3,5-difluorobenzene</t>
  </si>
  <si>
    <t>416-710-2</t>
  </si>
  <si>
    <t>461-96-1</t>
  </si>
  <si>
    <t xml:space="preserve">Flam. Liq. 3
Acute Tox. 4 *
STOT RE 2 *
Skin Irrit. 2
Skin Sens. 1
Aquatic Acute 1
Aquatic Chronic 1
</t>
  </si>
  <si>
    <t xml:space="preserve">H226
H302
H373 **
H315
H317
H400
H410
</t>
  </si>
  <si>
    <t>GHS02
GHS08
GHS07
GHS09
Wng</t>
  </si>
  <si>
    <t xml:space="preserve">H226
H302
H373 **
H315
H317
H410
</t>
  </si>
  <si>
    <t>601-074-00-2</t>
  </si>
  <si>
    <t>reaction mass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</si>
  <si>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</si>
  <si>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601-075-00-8</t>
  </si>
  <si>
    <t>4,4'-bis(N-carbamoyl-4-methylbenzenesulfonamide)diphenylmethane</t>
  </si>
  <si>
    <t>418-770-5</t>
  </si>
  <si>
    <t>151882-81-4</t>
  </si>
  <si>
    <t>601-076-00-3</t>
  </si>
  <si>
    <t>ethynyl cyclopropane</t>
  </si>
  <si>
    <t>425-430-1</t>
  </si>
  <si>
    <t>6746-94-7</t>
  </si>
  <si>
    <t xml:space="preserve">Flam. Liq. 2
Skin Irrit. 2
Eye Dam. 1
Aquatic Chronic 3
</t>
  </si>
  <si>
    <t xml:space="preserve">H225
H315
H318
H412
</t>
  </si>
  <si>
    <t xml:space="preserve">H225
H315
H318
H412
</t>
  </si>
  <si>
    <t>601-077-00-9</t>
  </si>
  <si>
    <t>reaction mass of: 1-heptyl-4-ethyl-2,6,7-trioxabicyclo[2.2.2]octane; 1-nonyl-4-ethyl-2,6,7-trioxabicyclo[2.2.2]octane</t>
  </si>
  <si>
    <t>426-510-7</t>
  </si>
  <si>
    <t>196965-91-0</t>
  </si>
  <si>
    <t>601-078-00-4</t>
  </si>
  <si>
    <t>reaction mass of: 1,7-dimethyl-2-[(3-methylbicyclo[2.2.1]hept-2-yl)methyl]bicyclo[2.2.1]heptane; 2,3-dimethyl-2-[(3-methylbicyclo[2.2.1]hept-2-yl)methyl]bicyclo[2.2.1]heptane</t>
  </si>
  <si>
    <t>427-040-5</t>
  </si>
  <si>
    <t>601-079-00-X</t>
  </si>
  <si>
    <t>reaction mass of: trans-trans-cyclohexadeca-1,9-diene; cis-trans-cyclohexadeca-1,9-diene</t>
  </si>
  <si>
    <t>429-620-3</t>
  </si>
  <si>
    <t>601-080-00-5</t>
  </si>
  <si>
    <t>reaction mass of: sec-butylphenyl(phenyl)methane, mixed isomers; 1-(sec-butylphenyl(phenyl)-2-phenylethane, mixed isomers; 1-(sec-butylphenyl-1-phenylethane, mixed isomers</t>
  </si>
  <si>
    <t>431-100-6</t>
  </si>
  <si>
    <t>601-081-00-0</t>
  </si>
  <si>
    <t>cyclohexadeca-1,9-diene</t>
  </si>
  <si>
    <t>431-730-1</t>
  </si>
  <si>
    <t>4277-06-9</t>
  </si>
  <si>
    <t>601-082-00-6</t>
  </si>
  <si>
    <t>reaction mass of: endo-2-methyl-exo-3-methyl-exo-2-[(exo-3-methylbicyclo[2.2.1]hept-exo-2-yl)methyl]bicyclo[2.2.1]heptane; exo-2-methyl-exo-3-methyl-endo-2-[(endo-3-methylbicyclo[2.2.1]hept-exo-2-yl)methyl]bicyclo[2.2.1]heptane</t>
  </si>
  <si>
    <t>434-420-4</t>
  </si>
  <si>
    <t>601-083-00-1</t>
  </si>
  <si>
    <t>5-endo-hexyl-bicyclo[2.2.1]hept-2-ene</t>
  </si>
  <si>
    <t>435-000-3</t>
  </si>
  <si>
    <t>22094-83-3</t>
  </si>
  <si>
    <t xml:space="preserve">Asp. Tox. 1
Skin Irrit. 2
Aquatic Chronic 4
</t>
  </si>
  <si>
    <t xml:space="preserve">H304
H315
H413
</t>
  </si>
  <si>
    <t>601-084-00-7</t>
  </si>
  <si>
    <t>reaction mass of: 5-endo-butyl-bicyclo[2.2.1]hept-2-ene; 5-exo-butyl-bicyclo[2.2.1]hept-2-ene (80:20)</t>
  </si>
  <si>
    <t>435-180-3</t>
  </si>
  <si>
    <t xml:space="preserve">Asp. Tox. 1
Skin Irrit. 2
Aquatic Acute 1
Aquatic Chronic 1
</t>
  </si>
  <si>
    <t xml:space="preserve">H304
H315
H400
H410
</t>
  </si>
  <si>
    <t xml:space="preserve">H304
H315
H410
</t>
  </si>
  <si>
    <t>601-085-00-2</t>
  </si>
  <si>
    <t>isopentane; 2-methylbutane</t>
  </si>
  <si>
    <t>201-142-8</t>
  </si>
  <si>
    <t xml:space="preserve">Flam. Liq. 1
Asp. Tox. 1
STOT SE 3
Aquatic Chronic 2
</t>
  </si>
  <si>
    <t xml:space="preserve">H224
H304
H336
H411
</t>
  </si>
  <si>
    <t>601-087-00-3</t>
  </si>
  <si>
    <t>2,4,4-trimethylpentene</t>
  </si>
  <si>
    <t>246-690-9</t>
  </si>
  <si>
    <t>25167-70-8</t>
  </si>
  <si>
    <t xml:space="preserve">Flam. Liq. 2
Asp. Tox. 1
STOT SE 3
</t>
  </si>
  <si>
    <t xml:space="preserve">H225
H304
H336
</t>
  </si>
  <si>
    <t xml:space="preserve">H225
H336
H304
</t>
  </si>
  <si>
    <t>601-088-00-9</t>
  </si>
  <si>
    <t>4-vinylcyclohexene</t>
  </si>
  <si>
    <t>202-848-9</t>
  </si>
  <si>
    <t>100-40-3</t>
  </si>
  <si>
    <t>601-089-00-4</t>
  </si>
  <si>
    <t>muscalure; cis-tricos-9-ene</t>
  </si>
  <si>
    <t>248-505-7</t>
  </si>
  <si>
    <t>27519-02-4</t>
  </si>
  <si>
    <t xml:space="preserve">Skin Sens. 1B
</t>
  </si>
  <si>
    <t>602-001-00-7</t>
  </si>
  <si>
    <t>chloromethane; methyl chloride</t>
  </si>
  <si>
    <t>200-817-4</t>
  </si>
  <si>
    <t xml:space="preserve">Flam. Gas 1
Press. Gas
Carc. 2
STOT RE 2 *
</t>
  </si>
  <si>
    <t xml:space="preserve">H220
H351
H373 **
</t>
  </si>
  <si>
    <t xml:space="preserve">H220
H351
H373 **
</t>
  </si>
  <si>
    <t>602-002-00-2</t>
  </si>
  <si>
    <t>bromomethane; methylbromide</t>
  </si>
  <si>
    <t xml:space="preserve">Press. Gas
Muta. 2
Acute Tox. 3 *
Acute Tox. 3 *
STOT SE 3
STOT RE 2 *
Skin Irrit. 2
Eye Irrit. 2
Aquatic Acute 1
Ozone 1
</t>
  </si>
  <si>
    <t xml:space="preserve">
H341
H331
H301
H335
H373
H315
H319
H400
H420
</t>
  </si>
  <si>
    <t>CLP00/ATP02</t>
  </si>
  <si>
    <t>602-003-00-8</t>
  </si>
  <si>
    <t>dibromomethane</t>
  </si>
  <si>
    <t>200-824-2</t>
  </si>
  <si>
    <t>74-95-3</t>
  </si>
  <si>
    <t xml:space="preserve">H332
H412
</t>
  </si>
  <si>
    <t>602-004-00-3</t>
  </si>
  <si>
    <t>dichloromethane; methylene chloride</t>
  </si>
  <si>
    <t>200-838-9</t>
  </si>
  <si>
    <t>602-005-00-9</t>
  </si>
  <si>
    <t>methyl iodide; iodomethane</t>
  </si>
  <si>
    <t>200-819-5</t>
  </si>
  <si>
    <t>74-88-4</t>
  </si>
  <si>
    <t xml:space="preserve">Carc. 2
Acute Tox. 3 *
Acute Tox. 3 *
Acute Tox. 4 *
STOT SE 3
Skin Irrit. 2
</t>
  </si>
  <si>
    <t xml:space="preserve">H351
H331
H301
H312
H335
H315
</t>
  </si>
  <si>
    <t xml:space="preserve">H351
H312
H331
H301
H335
H315
</t>
  </si>
  <si>
    <t>602-006-00-4</t>
  </si>
  <si>
    <t>chloroform; trichloromethane</t>
  </si>
  <si>
    <t xml:space="preserve">Carc. 2
Repr. 2
Acute Tox. 3
Acute Tox. 4
STOT RE 1
Skin Irrit. 2
Eye Irrit. 2
</t>
  </si>
  <si>
    <t xml:space="preserve">H351
H361d
H331
H302
H372
H315
H319
</t>
  </si>
  <si>
    <t xml:space="preserve">H302
H331
H315
H319
H351
H361d
H372
</t>
  </si>
  <si>
    <t>602-007-00-X</t>
  </si>
  <si>
    <t>bromoform; tribromomethane</t>
  </si>
  <si>
    <t>200-854-6</t>
  </si>
  <si>
    <t>75-25-2</t>
  </si>
  <si>
    <t xml:space="preserve">Acute Tox. 3 *
Acute Tox. 4 *
Skin Irrit. 2
Eye Irrit. 2
Aquatic Chronic 2
</t>
  </si>
  <si>
    <t xml:space="preserve">H331
H302
H315
H319
H411
</t>
  </si>
  <si>
    <t xml:space="preserve">H331
H302
H319
H315
H411
</t>
  </si>
  <si>
    <t>602-008-00-5</t>
  </si>
  <si>
    <t>carbon tetrachloride; tetrachloromethane</t>
  </si>
  <si>
    <t xml:space="preserve">Carc. 2
Acute Tox. 3 *
Acute Tox. 3 *
Acute Tox. 3 *
STOT RE 1
Aquatic Chronic 3
Ozone 1
</t>
  </si>
  <si>
    <t xml:space="preserve">H351
H331
H311
H301
H372 **
H412
H420
</t>
  </si>
  <si>
    <t xml:space="preserve">*
STOT RE 1; H372: C ≥ 1 %
STOT RE 2; H373: 0,2 % ≤ C &lt; 1 %
</t>
  </si>
  <si>
    <t>602-009-00-0</t>
  </si>
  <si>
    <t>chloroethane</t>
  </si>
  <si>
    <t>200-830-5</t>
  </si>
  <si>
    <t xml:space="preserve">Flam. Gas 1
Press. Gas
Carc. 2
Aquatic Chronic 3
</t>
  </si>
  <si>
    <t xml:space="preserve">H220
H351
H412
</t>
  </si>
  <si>
    <t xml:space="preserve">H220
H351
H412
</t>
  </si>
  <si>
    <t>602-010-00-6</t>
  </si>
  <si>
    <t>1,2-dibromoethane</t>
  </si>
  <si>
    <t xml:space="preserve">Carc. 1B
Acute Tox. 3 *
Acute Tox. 3 *
Acute Tox. 3 *
STOT SE 3
Skin Irrit. 2
Eye Irrit. 2
Aquatic Chronic 2
</t>
  </si>
  <si>
    <t xml:space="preserve">H350
H331
H311
H301
H335
H315
H319
H411
</t>
  </si>
  <si>
    <t xml:space="preserve">H350
H331
H311
H301
H319
H335
H315
H411
</t>
  </si>
  <si>
    <t>602-011-00-1</t>
  </si>
  <si>
    <t>1,1-dichloroethane</t>
  </si>
  <si>
    <t>200-863-5</t>
  </si>
  <si>
    <t xml:space="preserve">Flam. Liq. 2
Acute Tox. 4 *
STOT SE 3
Eye Irrit. 2
Aquatic Chronic 3
</t>
  </si>
  <si>
    <t xml:space="preserve">H225
H302
H335
H319
H412
</t>
  </si>
  <si>
    <t xml:space="preserve">H225
H302
H319
H335
H412
</t>
  </si>
  <si>
    <t>602-012-00-7</t>
  </si>
  <si>
    <t>1,2-dichloroethane; ethylene dichloride</t>
  </si>
  <si>
    <t xml:space="preserve">Flam. Liq. 2
Carc. 1B
Acute Tox. 4 *
STOT SE 3
Skin Irrit. 2
Eye Irrit. 2
</t>
  </si>
  <si>
    <t xml:space="preserve">H225
H350
H302
H335
H315
H319
</t>
  </si>
  <si>
    <t xml:space="preserve">H225
H350
H302
H319
H335
H315
</t>
  </si>
  <si>
    <t>602-013-00-2</t>
  </si>
  <si>
    <t>1,1,1-trichloroethane; methyl chloroform</t>
  </si>
  <si>
    <t xml:space="preserve">Acute Tox. 4 *
Ozone 1
</t>
  </si>
  <si>
    <t xml:space="preserve">H332
H420
</t>
  </si>
  <si>
    <t>602-014-00-8</t>
  </si>
  <si>
    <t>1,1,2-trichloroethane</t>
  </si>
  <si>
    <t>201-166-9</t>
  </si>
  <si>
    <t xml:space="preserve">Carc. 2
Acute Tox. 4 *
Acute Tox. 4 *
Acute Tox. 4 *
</t>
  </si>
  <si>
    <t xml:space="preserve">H351
H332
H312
H302
</t>
  </si>
  <si>
    <t>602-015-00-3</t>
  </si>
  <si>
    <t>1,1,2,2-tetrachloroethane</t>
  </si>
  <si>
    <t>201-197-8</t>
  </si>
  <si>
    <t xml:space="preserve">H310
H330
H411
</t>
  </si>
  <si>
    <t xml:space="preserve">H330
H310
H411
</t>
  </si>
  <si>
    <t>602-016-00-9</t>
  </si>
  <si>
    <t>1,1,2,2-tetrabromoethane</t>
  </si>
  <si>
    <t>201-191-5</t>
  </si>
  <si>
    <t>79-27-6</t>
  </si>
  <si>
    <t xml:space="preserve">Acute Tox. 2 *
Eye Irrit. 2
Aquatic Chronic 3
</t>
  </si>
  <si>
    <t xml:space="preserve">H330
H319
H412
</t>
  </si>
  <si>
    <t>602-017-00-4</t>
  </si>
  <si>
    <t>pentachloroethane</t>
  </si>
  <si>
    <t>200-925-1</t>
  </si>
  <si>
    <t>76-01-7</t>
  </si>
  <si>
    <t xml:space="preserve">Carc. 2
STOT RE 1
Aquatic Chronic 2
</t>
  </si>
  <si>
    <t xml:space="preserve">H351
H372 **
H411
</t>
  </si>
  <si>
    <t xml:space="preserve">STOT RE 1; H372: C ≥ 1 %
STOT RE 2; H373: 0,2 % ≤ C &lt; 1 %
</t>
  </si>
  <si>
    <t>602-018-00-X</t>
  </si>
  <si>
    <t xml:space="preserve">1-chloropropane [1]
2-chloropropane  [2]
</t>
  </si>
  <si>
    <t xml:space="preserve">208-749-7 [1]
200-858-8 [2]
</t>
  </si>
  <si>
    <t xml:space="preserve">540-54-5 [1]
75-29-6 [2]
</t>
  </si>
  <si>
    <t xml:space="preserve">Flam. Liq. 2
Acute Tox. 4 *
Acute Tox. 4 *
Acute Tox. 4 *
</t>
  </si>
  <si>
    <t xml:space="preserve">H225
H332
H312
H302
</t>
  </si>
  <si>
    <t>602-019-00-5</t>
  </si>
  <si>
    <t>1-bromopropane; n-propyl bromide</t>
  </si>
  <si>
    <t xml:space="preserve">Flam. Liq. 2
Repr. 1B
STOT SE 3
STOT SE 3
STOT RE 2 *
Skin Irrit. 2
Eye Irrit. 2
</t>
  </si>
  <si>
    <t xml:space="preserve">H225
H360FD
H335
H336
H373 **
H315
H319
</t>
  </si>
  <si>
    <t xml:space="preserve">H225
H360FD
H373 **
H319
H335
H315
H336
</t>
  </si>
  <si>
    <t>602-020-00-0</t>
  </si>
  <si>
    <t>1,2-dichloropropane; propylene dichloride</t>
  </si>
  <si>
    <t>201-152-2</t>
  </si>
  <si>
    <t>602-021-00-6</t>
  </si>
  <si>
    <t>1,2-dibromo-3-chloropropane</t>
  </si>
  <si>
    <t>202-479-3</t>
  </si>
  <si>
    <t xml:space="preserve">Carc. 1B
Muta. 1B
Repr. 1A
Acute Tox. 3 *
STOT RE 2 *
Aquatic Chronic 3
</t>
  </si>
  <si>
    <t xml:space="preserve">H350
H340
H360F ***
H301
H373 **
H412
</t>
  </si>
  <si>
    <t>602-022-00-1</t>
  </si>
  <si>
    <t xml:space="preserve">1-chloropentane [1]
2-chloropentane [2]
3-chloropentane  [3]
</t>
  </si>
  <si>
    <t xml:space="preserve">208-846-4 [1]
210-885-7 [2]
210-467-4 [3]
</t>
  </si>
  <si>
    <t xml:space="preserve">543-59-9 [1]
625-29-6 [2]
616-20-6 [3]
</t>
  </si>
  <si>
    <t>602-023-00-7</t>
  </si>
  <si>
    <t>vinyl chloride; chloroethylene</t>
  </si>
  <si>
    <t>200-831-0</t>
  </si>
  <si>
    <t xml:space="preserve">Flam. Gas 1
Press. Gas
Carc. 1A
</t>
  </si>
  <si>
    <t xml:space="preserve">H220
H350
</t>
  </si>
  <si>
    <t xml:space="preserve">H220
H350
</t>
  </si>
  <si>
    <t>602-024-00-2</t>
  </si>
  <si>
    <t>bromoethylene</t>
  </si>
  <si>
    <t>209-800-6</t>
  </si>
  <si>
    <t xml:space="preserve">Flam. Gas 1
Press. Gas
Carc. 1B
</t>
  </si>
  <si>
    <t>602-025-00-8</t>
  </si>
  <si>
    <t>1,1-dichloroethylene; vinylidene chloride</t>
  </si>
  <si>
    <t>200-864-0</t>
  </si>
  <si>
    <t xml:space="preserve">Flam. Liq. 1
Carc. 2
Acute Tox. 4 *
</t>
  </si>
  <si>
    <t xml:space="preserve">H224
H351
H332
</t>
  </si>
  <si>
    <t>602-026-00-3</t>
  </si>
  <si>
    <t xml:space="preserve">1,2-dichloroethylene [1]
cis-dichloroethylene [2]
trans-dichloroethylene  [3]
</t>
  </si>
  <si>
    <t xml:space="preserve">208-750-2 [1]
205-859-7 [2]
205-860-2 [3]
</t>
  </si>
  <si>
    <t xml:space="preserve">540-59-0 [1]
156-59-2 [2]
156-60-5 [3]
</t>
  </si>
  <si>
    <t xml:space="preserve">Flam. Liq. 2
Acute Tox. 4 *
Aquatic Chronic 3
</t>
  </si>
  <si>
    <t xml:space="preserve">H225
H332
H412
</t>
  </si>
  <si>
    <t>602-027-00-9</t>
  </si>
  <si>
    <t>trichloroethylene; trichloroethene</t>
  </si>
  <si>
    <t xml:space="preserve">Carc. 1B
Muta. 2
STOT SE 3
Skin Irrit. 2
Eye Irrit. 2
Aquatic Chronic 3
</t>
  </si>
  <si>
    <t xml:space="preserve">H350
H341
H336
H315
H319
H412
</t>
  </si>
  <si>
    <t xml:space="preserve">H350
H341
H319
H315
H336
H412
</t>
  </si>
  <si>
    <t>602-028-00-4</t>
  </si>
  <si>
    <t>tetrachloroethylene</t>
  </si>
  <si>
    <t>204-825-9</t>
  </si>
  <si>
    <t xml:space="preserve">Carc. 2
Aquatic Chronic 2
</t>
  </si>
  <si>
    <t xml:space="preserve">H351
H411
</t>
  </si>
  <si>
    <t>602-029-00-X</t>
  </si>
  <si>
    <t>3-chloropropene; allyl chloride</t>
  </si>
  <si>
    <t>203-457-6</t>
  </si>
  <si>
    <t xml:space="preserve">Flam. Liq. 2
Carc. 2
Muta. 2
Acute Tox. 4 *
Acute Tox. 4 *
Acute Tox. 4 *
STOT SE 3
STOT RE 2 *
Skin Irrit. 2
Eye Irrit. 2
Aquatic Acute 1
</t>
  </si>
  <si>
    <t xml:space="preserve">H225
H351
H341
H332
H312
H302
H335
H373 **
H315
H319
H400
</t>
  </si>
  <si>
    <t xml:space="preserve">H225
H351
H341
H332
H312
H302
H373 **
H319
H335
H315
H400
</t>
  </si>
  <si>
    <t>602-030-00-5</t>
  </si>
  <si>
    <t xml:space="preserve">1,3-dichloropropene [1]
(Z)-1,3-dichloropropene  [2]
</t>
  </si>
  <si>
    <t xml:space="preserve">208-826-5 [1]
233-195-8 [2]
</t>
  </si>
  <si>
    <t xml:space="preserve">542-75-6 [1]
10061-01-5 [2]
</t>
  </si>
  <si>
    <t xml:space="preserve">Flam. Liq. 3
Acute Tox. 3 *
Acute Tox. 3 *
Acute Tox. 4 *
Asp. Tox. 1
STOT SE 3
Skin Irrit. 2
Eye Irrit. 2
Skin Sens. 1
Aquatic Acute 1
Aquatic Chronic 1
</t>
  </si>
  <si>
    <t xml:space="preserve">H226
H311
H301
H332
H304
H335
H315
H319
H317
H400
H410
</t>
  </si>
  <si>
    <t xml:space="preserve">H226
H311
H301
H332
H304
H319
H335
H315
H317
H410
</t>
  </si>
  <si>
    <t>C D</t>
  </si>
  <si>
    <t>602-031-00-0</t>
  </si>
  <si>
    <t>1,1-dichloropropene</t>
  </si>
  <si>
    <t>209-253-3</t>
  </si>
  <si>
    <t>563-58-6</t>
  </si>
  <si>
    <t xml:space="preserve">Flam. Liq. 2
Acute Tox. 3 *
Aquatic Chronic 3
</t>
  </si>
  <si>
    <t xml:space="preserve">H225
H301
H412
</t>
  </si>
  <si>
    <t>602-032-00-6</t>
  </si>
  <si>
    <t>3-chloro-2-methylpropene</t>
  </si>
  <si>
    <t>209-251-2</t>
  </si>
  <si>
    <t>563-47-3</t>
  </si>
  <si>
    <t xml:space="preserve">Flam. Liq. 2
Acute Tox. 4 *
Acute Tox. 4 *
Skin Corr. 1B
Skin Sens. 1
Aquatic Chronic 2
</t>
  </si>
  <si>
    <t xml:space="preserve">H225
H332
H302
H314
H317
H411
</t>
  </si>
  <si>
    <t>602-033-00-1</t>
  </si>
  <si>
    <t>chlorobenzene</t>
  </si>
  <si>
    <t>203-628-5</t>
  </si>
  <si>
    <t xml:space="preserve">Flam. Liq. 3
Acute Tox. 4 *
Aquatic Chronic 2
</t>
  </si>
  <si>
    <t>602-034-00-7</t>
  </si>
  <si>
    <t>1,2-dichlorobenzene; o-dichlorobenzene</t>
  </si>
  <si>
    <t>602-035-00-2</t>
  </si>
  <si>
    <t>1,4-dichlorobenzene; p-dichlorobenzene</t>
  </si>
  <si>
    <t xml:space="preserve">Carc. 2
Eye Irrit. 2
Aquatic Acute 1
Aquatic Chronic 1
</t>
  </si>
  <si>
    <t xml:space="preserve">H351
H319
H400
H410
</t>
  </si>
  <si>
    <t xml:space="preserve">H351
H319
H410
</t>
  </si>
  <si>
    <t>602-036-00-8</t>
  </si>
  <si>
    <t>chloroprene (stabilised); 2-chlorobuta-1,3-diene (stabilised)</t>
  </si>
  <si>
    <t xml:space="preserve">Flam. Liq. 2
Carc. 1B
Acute Tox. 4 *
Acute Tox. 4 *
STOT SE 3
STOT RE 2 *
Skin Irrit. 2
Eye Irrit. 2
</t>
  </si>
  <si>
    <t xml:space="preserve">H225
H350
H332
H302
H335
H373 **
H315
H319
</t>
  </si>
  <si>
    <t xml:space="preserve">H225
H350
H332
H302
H373 **
H319
H335
H315
</t>
  </si>
  <si>
    <t>602-037-00-3</t>
  </si>
  <si>
    <t>α-chlorotoluene; benzyl chloride</t>
  </si>
  <si>
    <t>202-853-6</t>
  </si>
  <si>
    <t xml:space="preserve">Carc. 1B
Acute Tox. 3 *
Acute Tox. 4 *
STOT SE 3
STOT RE 2 *
Skin Irrit. 2
Eye Dam. 1
</t>
  </si>
  <si>
    <t xml:space="preserve">H350
H331
H302
H335
H373 **
H315
H318
</t>
  </si>
  <si>
    <t xml:space="preserve">H350
H331
H302
H373 **
H335
H315
H318
</t>
  </si>
  <si>
    <t>602-038-00-9</t>
  </si>
  <si>
    <t>α,α,α-trichlorotoluene; benzotrichloride</t>
  </si>
  <si>
    <t>202-634-5</t>
  </si>
  <si>
    <t>98-07-7</t>
  </si>
  <si>
    <t xml:space="preserve">Carc. 1B
Acute Tox. 3 *
Acute Tox. 4 *
STOT SE 3
Skin Irrit. 2
Eye Dam. 1
</t>
  </si>
  <si>
    <t xml:space="preserve">H350
H331
H302
H335
H315
H318
</t>
  </si>
  <si>
    <t>602-039-00-4</t>
  </si>
  <si>
    <t>polychlorobiphenyls; PCB</t>
  </si>
  <si>
    <t xml:space="preserve">STOT RE 2; H373: C ≥ 0,005 %
</t>
  </si>
  <si>
    <t>602-040-00-X</t>
  </si>
  <si>
    <t xml:space="preserve">2-chlorotoluene [1]
3-chlorotoluene [2]
4-chlorotoluene [3]
chlorotoluene  [4]
</t>
  </si>
  <si>
    <t xml:space="preserve">202-424-3 [1]
203-580-5 [2]
203-397-0 [3]
246-698-2 [4]
</t>
  </si>
  <si>
    <t xml:space="preserve">95-49-8 [1]
108-41-8 [2]
106-43-4 [3]
25168-05-2 [4]
</t>
  </si>
  <si>
    <t>602-041-00-5</t>
  </si>
  <si>
    <t>penthachloronaphthalene</t>
  </si>
  <si>
    <t>215-320-8</t>
  </si>
  <si>
    <t xml:space="preserve">Acute Tox. 4 *
Acute Tox. 4 *
Skin Irrit. 2
Eye Irrit. 2
Aquatic Acute 1
Aquatic Chronic 1
</t>
  </si>
  <si>
    <t xml:space="preserve">H312
H302
H315
H319
H400
H410
</t>
  </si>
  <si>
    <t xml:space="preserve">H312
H302
H319
H315
H410
</t>
  </si>
  <si>
    <t>602-042-00-0</t>
  </si>
  <si>
    <t>1,2,3,4,5,6-hexachlorcyclohexanes with the exception of those specified elsewhere in this Annex</t>
  </si>
  <si>
    <t xml:space="preserve">Carc. 2
Acute Tox. 3 *
Acute Tox. 4 *
Aquatic Acute 1
Aquatic Chronic 1
</t>
  </si>
  <si>
    <t xml:space="preserve">H351
H301
H312
H400
H410
</t>
  </si>
  <si>
    <t xml:space="preserve">H351
H301
H312
H410
</t>
  </si>
  <si>
    <t>A C</t>
  </si>
  <si>
    <t>602-043-00-6</t>
  </si>
  <si>
    <t>lindane (ISO); γ-HCH or γ-BHC; γ-1,2,3,4,5,6-hexachlorocyclohexane</t>
  </si>
  <si>
    <t xml:space="preserve">Lact.
Acute Tox. 3 *
Acute Tox. 4 *
Acute Tox. 4 *
STOT RE 2 *
Aquatic Acute 1
Aquatic Chronic 1
</t>
  </si>
  <si>
    <t xml:space="preserve">H362
H301
H332
H312
H373 **
H400
H410
</t>
  </si>
  <si>
    <t xml:space="preserve">H301
H332
H312
H373 **
H362
H410
</t>
  </si>
  <si>
    <t>602-044-00-1</t>
  </si>
  <si>
    <t>camphechlor (ISO); toxaphene</t>
  </si>
  <si>
    <t xml:space="preserve">Carc. 2
Acute Tox. 3 *
Acute Tox. 4 *
STOT SE 3
Skin Irrit. 2
Aquatic Acute 1
Aquatic Chronic 1
</t>
  </si>
  <si>
    <t xml:space="preserve">H351
H301
H312
H335
H315
H400
H410
</t>
  </si>
  <si>
    <t xml:space="preserve">H351
H301
H312
H335
H315
H410
</t>
  </si>
  <si>
    <t>602-045-00-7</t>
  </si>
  <si>
    <t>DDT (ISO); clofenotane (INN); dicophane; 1,1,1-trichloro-2,2-bis(4-chlorophenyl)ethane; dichlorodiphenyltrichloroethane</t>
  </si>
  <si>
    <t xml:space="preserve">Carc. 2
Acute Tox. 3 *
STOT RE 1
Aquatic Acute 1
Aquatic Chronic 1
</t>
  </si>
  <si>
    <t xml:space="preserve">H351
H301
H372 **
H400
H410
</t>
  </si>
  <si>
    <t xml:space="preserve">H351
H301
H372 **
H410
</t>
  </si>
  <si>
    <t>602-046-00-2</t>
  </si>
  <si>
    <t>heptachlor (ISO); 1,4,5,6,7,8,8-heptachloro-3a,4,7,7a-tetrahydro-4,7-methanoindene</t>
  </si>
  <si>
    <t xml:space="preserve">H351
H311
H301
H373 **
H400
H410
</t>
  </si>
  <si>
    <t xml:space="preserve">H351
H311
H301
H373 **
H410
</t>
  </si>
  <si>
    <t>602-047-00-8</t>
  </si>
  <si>
    <t>chlordane (ISO); 1,2,4,5,6,7,8,8-octachloro-3a,4,7,7a-tetrahydro-4,7-methanoindan</t>
  </si>
  <si>
    <t xml:space="preserve">Carc. 2
Acute Tox. 4 *
Acute Tox. 4 *
Aquatic Acute 1
Aquatic Chronic 1
</t>
  </si>
  <si>
    <t xml:space="preserve">H351
H312
H302
H400
H410
</t>
  </si>
  <si>
    <t xml:space="preserve">H351
H312
H302
H410
</t>
  </si>
  <si>
    <t>602-048-00-3</t>
  </si>
  <si>
    <t>aldrin (ISO)</t>
  </si>
  <si>
    <t xml:space="preserve">Carc. 2
Acute Tox. 3 *
Acute Tox. 3 *
STOT RE 1
Aquatic Acute 1
Aquatic Chronic 1
</t>
  </si>
  <si>
    <t xml:space="preserve">H351
H311
H301
H372 **
H400
H410
</t>
  </si>
  <si>
    <t xml:space="preserve">H351
H311
H301
H372 **
H410
</t>
  </si>
  <si>
    <t>602-049-00-9</t>
  </si>
  <si>
    <t>dieldrin (ISO)</t>
  </si>
  <si>
    <t xml:space="preserve">Carc. 2
Acute Tox. 1
Acute Tox. 3 *
STOT RE 1
Aquatic Acute 1
Aquatic Chronic 1
</t>
  </si>
  <si>
    <t xml:space="preserve">H351
H310
H301
H372 **
H400
H410
</t>
  </si>
  <si>
    <t xml:space="preserve">H351
H310
H301
H372 **
H410
</t>
  </si>
  <si>
    <t>602-050-00-4</t>
  </si>
  <si>
    <t>isodrin; (1α,4α,4aβ,5β,8β,8aβ)-1,2,3,4,10,10-hexachloro-1,4,4a,5,8,8a-hexahydro-1,4:5,8-dimethanonaphthalene</t>
  </si>
  <si>
    <t>207-366-2</t>
  </si>
  <si>
    <t>465-73-6</t>
  </si>
  <si>
    <t>602-051-00-X</t>
  </si>
  <si>
    <t>endrin (ISO); 1,2,3,4,10,10-hexachloro-6,7-epoxy-1,4,4a,5,6,7,8,8a-octahydro-1,4:5,8-dimethanonaphthalene</t>
  </si>
  <si>
    <t>602-052-00-5</t>
  </si>
  <si>
    <t>endosulfan (ISO); 1,2,3,4,7,7-hexachloro-8,9,10-trinorborn-2-en-5,6-ylenedimethylene sulfite; 1,4,5,6,7,7-hexachloro-8,9,10-trinorborn-5-en-2,3-ylenedimethylene sulfite</t>
  </si>
  <si>
    <t xml:space="preserve">Acute Tox. 2 *
Acute Tox. 2 *
Acute Tox. 4 *
Aquatic Acute 1
Aquatic Chronic 1
</t>
  </si>
  <si>
    <t xml:space="preserve">H330
H300
H312
H400
H410
</t>
  </si>
  <si>
    <t xml:space="preserve">H330
H300
H312
H410
</t>
  </si>
  <si>
    <t>602-053-00-0</t>
  </si>
  <si>
    <t>isobenzan (ISO); 1,3,4,5,6,7,8,8-octachloro-1,3,3a,4,7,7a-hexahydro-4,7-methanoisobenzofuran</t>
  </si>
  <si>
    <t>206-045-4</t>
  </si>
  <si>
    <t>297-78-9</t>
  </si>
  <si>
    <t>602-054-00-6</t>
  </si>
  <si>
    <t>3-iodpropene; allyl iodide</t>
  </si>
  <si>
    <t>209-130-4</t>
  </si>
  <si>
    <t>556-56-9</t>
  </si>
  <si>
    <t xml:space="preserve">Flam. Liq. 2
Skin Corr. 1B
</t>
  </si>
  <si>
    <t xml:space="preserve">H225
H314
</t>
  </si>
  <si>
    <t>602-055-00-1</t>
  </si>
  <si>
    <t>bromoethane; ethyl bromide</t>
  </si>
  <si>
    <t>200-825-8</t>
  </si>
  <si>
    <t xml:space="preserve">Flam. Liq. 2
Carc. 2
Acute Tox. 4 *
Acute Tox. 4 *
</t>
  </si>
  <si>
    <t xml:space="preserve">H225
H351
H332
H302
</t>
  </si>
  <si>
    <t>602-056-00-7</t>
  </si>
  <si>
    <t>α,α,α-trifluorotoluene; benzotrifluoride</t>
  </si>
  <si>
    <t>202-635-0</t>
  </si>
  <si>
    <t>98-08-8</t>
  </si>
  <si>
    <t>602-057-00-2</t>
  </si>
  <si>
    <t>α-bromotoluene; benzyl bromide</t>
  </si>
  <si>
    <t>202-847-3</t>
  </si>
  <si>
    <t>100-39-0</t>
  </si>
  <si>
    <t>602-058-00-8</t>
  </si>
  <si>
    <t>α,α-dichlorotoluene; benzylidene chloride; benzal chloride</t>
  </si>
  <si>
    <t>202-709-2</t>
  </si>
  <si>
    <t>98-87-3</t>
  </si>
  <si>
    <t xml:space="preserve">Carc. 2
Acute Tox. 3 *
Acute Tox. 4 *
STOT SE 3
Skin Irrit. 2
Eye Dam. 1
</t>
  </si>
  <si>
    <t xml:space="preserve">H351
H331
H302
H335
H315
H318
</t>
  </si>
  <si>
    <t>602-059-00-3</t>
  </si>
  <si>
    <t>1-chlorobutane; butyl chloride</t>
  </si>
  <si>
    <t>203-696-6</t>
  </si>
  <si>
    <t>109-69-3</t>
  </si>
  <si>
    <t xml:space="preserve">Flam. Liq. 2
</t>
  </si>
  <si>
    <t xml:space="preserve">H225
</t>
  </si>
  <si>
    <t>602-060-00-9</t>
  </si>
  <si>
    <t>bromobenzene</t>
  </si>
  <si>
    <t>203-623-8</t>
  </si>
  <si>
    <t>108-86-1</t>
  </si>
  <si>
    <t xml:space="preserve">Flam. Liq. 3
Skin Irrit. 2
Aquatic Chronic 2
</t>
  </si>
  <si>
    <t xml:space="preserve">H226
H315
H411
</t>
  </si>
  <si>
    <t>602-061-00-4</t>
  </si>
  <si>
    <t>hexafluoropropene; hexafluoropropylene</t>
  </si>
  <si>
    <t>204-127-4</t>
  </si>
  <si>
    <t>116-15-4</t>
  </si>
  <si>
    <t xml:space="preserve">Press. Gas
Acute Tox. 4 *
STOT SE 3
</t>
  </si>
  <si>
    <t xml:space="preserve">
H332
H335
</t>
  </si>
  <si>
    <t xml:space="preserve">H332
H335
</t>
  </si>
  <si>
    <t>602-062-00-X</t>
  </si>
  <si>
    <t xml:space="preserve">Carc. 1B
Repr. 1B
Acute Tox. 4 *
Acute Tox. 4 *
Acute Tox. 4 *
</t>
  </si>
  <si>
    <t xml:space="preserve">H350
H360F ***
H332
H312
H302
</t>
  </si>
  <si>
    <t>602-063-00-5</t>
  </si>
  <si>
    <t>heptachlor epoxide; 2,3-epoxy-1,4,5,6,7,8,8-heptachloro-3a,4,7,7a-tetrahydro-4,7-methanoindane</t>
  </si>
  <si>
    <t>213-831-0</t>
  </si>
  <si>
    <t>1024-57-3</t>
  </si>
  <si>
    <t xml:space="preserve">Carc. 2
Acute Tox. 3 *
STOT RE 2 *
Aquatic Acute 1
Aquatic Chronic 1
</t>
  </si>
  <si>
    <t xml:space="preserve">H351
H301
H373 **
H400
H410
</t>
  </si>
  <si>
    <t xml:space="preserve">H351
H301
H373 **
H410
</t>
  </si>
  <si>
    <t>602-064-00-0</t>
  </si>
  <si>
    <t>1,3-dichloro-2-propanol</t>
  </si>
  <si>
    <t>202-491-9</t>
  </si>
  <si>
    <t>96-23-1</t>
  </si>
  <si>
    <t xml:space="preserve">Carc. 1B
Acute Tox. 3 *
Acute Tox. 4 *
</t>
  </si>
  <si>
    <t xml:space="preserve">H350
H301
H312
</t>
  </si>
  <si>
    <t>602-065-00-6</t>
  </si>
  <si>
    <t>hexachlorobenzene</t>
  </si>
  <si>
    <t xml:space="preserve">Carc. 1B
STOT RE 1
Aquatic Acute 1
Aquatic Chronic 1
</t>
  </si>
  <si>
    <t xml:space="preserve">H350
H372 **
H400
H410
</t>
  </si>
  <si>
    <t xml:space="preserve">H350
H372 **
H410
</t>
  </si>
  <si>
    <t>602-066-00-1</t>
  </si>
  <si>
    <t>tetrachloro-p-benzoquinone</t>
  </si>
  <si>
    <t>204-274-4</t>
  </si>
  <si>
    <t>118-75-2</t>
  </si>
  <si>
    <t>602-067-00-7</t>
  </si>
  <si>
    <t>1,3-dichlorbenzene</t>
  </si>
  <si>
    <t>602-068-00-2</t>
  </si>
  <si>
    <t>ethylene bis(trichloroacetate)</t>
  </si>
  <si>
    <t>219-732-9</t>
  </si>
  <si>
    <t>2514-53-6</t>
  </si>
  <si>
    <t>602-069-00-8</t>
  </si>
  <si>
    <t>dichloroacetylene</t>
  </si>
  <si>
    <t>7572-29-4</t>
  </si>
  <si>
    <t xml:space="preserve">Unst. Expl.
Carc. 2
STOT RE 2 *
</t>
  </si>
  <si>
    <t xml:space="preserve">H200
H351
H373 **
</t>
  </si>
  <si>
    <t>GHS01
GHS08
Wng</t>
  </si>
  <si>
    <t>602-070-00-3</t>
  </si>
  <si>
    <t>3-chloro-4,5,α, α,α-pentafluorotoluene</t>
  </si>
  <si>
    <t>401-930-3</t>
  </si>
  <si>
    <t>77227-99-7</t>
  </si>
  <si>
    <t xml:space="preserve">Flam. Liq. 3
Acute Tox. 4 *
Acute Tox. 4 *
Aquatic Acute 1
</t>
  </si>
  <si>
    <t xml:space="preserve">H226
H332
H302
H400
</t>
  </si>
  <si>
    <t>602-071-00-9</t>
  </si>
  <si>
    <t>bromobenzylbromotoluene, reaction mass of isomers</t>
  </si>
  <si>
    <t xml:space="preserve">STOT RE 2 *
Skin Sens. 1
Aquatic Acute 1
Aquatic Chronic 1
</t>
  </si>
  <si>
    <t xml:space="preserve">H373 **
H317
H400
H410
</t>
  </si>
  <si>
    <t xml:space="preserve">H373 **
H317
H410
</t>
  </si>
  <si>
    <t>602-072-00-4</t>
  </si>
  <si>
    <t>dichloro [(dichlorophenyl)methyl]methylbenzene, reaction mass of isomers; (dichlorophenyl)(dichlorotolyl)methane, reaction mass of isomers (IUPAC)</t>
  </si>
  <si>
    <t>602-073-00-X</t>
  </si>
  <si>
    <t>1,4-dichlorobut-2-ene</t>
  </si>
  <si>
    <t>212-121-8</t>
  </si>
  <si>
    <t>764-41-0</t>
  </si>
  <si>
    <t xml:space="preserve">Carc. 1B
Acute Tox. 2 *
Acute Tox. 3 *
Acute Tox. 3 *
Skin Corr. 1B
Aquatic Acute 1
Aquatic Chronic 1
</t>
  </si>
  <si>
    <t xml:space="preserve">H350
H330
H311
H301
H314
H400
H410
</t>
  </si>
  <si>
    <t xml:space="preserve">H350
H330
H311
H301
H314
H410
</t>
  </si>
  <si>
    <t xml:space="preserve">Carc. 1B; H350: C ≥ 0,01 %
STOT SE 3; H335: C ≥ 5 %
</t>
  </si>
  <si>
    <t>602-074-00-5</t>
  </si>
  <si>
    <t>pentachlorobenzene</t>
  </si>
  <si>
    <t>602-075-00-0</t>
  </si>
  <si>
    <t>4,4,5,5-tetrachloro-1,3-dioxolan-2-one</t>
  </si>
  <si>
    <t>404-060-2</t>
  </si>
  <si>
    <t>22432-68-4</t>
  </si>
  <si>
    <t xml:space="preserve">Acute Tox. 2 *
Acute Tox. 4 *
Skin Corr. 1B
</t>
  </si>
  <si>
    <t xml:space="preserve">H330
H302
H314
</t>
  </si>
  <si>
    <t>602-076-00-6</t>
  </si>
  <si>
    <t>2,3,4-trichlorobut-1-ene</t>
  </si>
  <si>
    <t>219-397-9</t>
  </si>
  <si>
    <t>2431-50-7</t>
  </si>
  <si>
    <t xml:space="preserve">Carc. 2
Acute Tox. 3 *
Acute Tox. 4 *
STOT SE 3
Skin Irrit. 2
Eye Irrit. 2
Aquatic Acute 1
Aquatic Chronic 1
</t>
  </si>
  <si>
    <t xml:space="preserve">H351
H331
H302
H335
H315
H319
H400
H410
</t>
  </si>
  <si>
    <t xml:space="preserve">H351
H331
H302
H319
H335
H315
H410
</t>
  </si>
  <si>
    <t xml:space="preserve">Carc. 2; H351: C ≥ 0,1 %
</t>
  </si>
  <si>
    <t>602-077-00-1</t>
  </si>
  <si>
    <t>dodecachloropentacyclo[5.2.1.02,6.03,9.05,8]decane; mirex</t>
  </si>
  <si>
    <t xml:space="preserve">Carc. 2
Repr. 2
Lact.
Acute Tox. 4 *
Acute Tox. 4 *
Aquatic Acute 1
Aquatic Chronic 1
</t>
  </si>
  <si>
    <t xml:space="preserve">H351
H361fd
H362
H312
H302
H400
H410
</t>
  </si>
  <si>
    <t xml:space="preserve">H351
H361fd
H362
H312
H302
H410
</t>
  </si>
  <si>
    <t>602-078-00-7</t>
  </si>
  <si>
    <t>hexachlorocyclopentadiene</t>
  </si>
  <si>
    <t>201-029-3</t>
  </si>
  <si>
    <t>77-47-4</t>
  </si>
  <si>
    <t xml:space="preserve">Acute Tox. 2 *
Acute Tox. 3 *
Acute Tox. 4 *
Skin Corr. 1B
Aquatic Acute 1
Aquatic Chronic 1
</t>
  </si>
  <si>
    <t xml:space="preserve">H330
H311
H302
H314
H400
H410
</t>
  </si>
  <si>
    <t xml:space="preserve">H330
H311
H302
H314
H410
</t>
  </si>
  <si>
    <t>602-079-00-2</t>
  </si>
  <si>
    <t>2,3-dichloropropene; 2,3-dichloropropylene</t>
  </si>
  <si>
    <t>201-153-8</t>
  </si>
  <si>
    <t>78-88-6</t>
  </si>
  <si>
    <t xml:space="preserve">Flam. Liq. 2
Muta. 2
Acute Tox. 4 *
Acute Tox. 4 *
Acute Tox. 4 *
STOT SE 3
Skin Irrit. 2
Eye Dam. 1
Aquatic Chronic 3
</t>
  </si>
  <si>
    <t xml:space="preserve">H225
H341
H332
H312
H302
H335
H315
H318
H412
</t>
  </si>
  <si>
    <t>GHS02
GHS08
GHS05
GHS07
Dgr</t>
  </si>
  <si>
    <t>602-080-00-8</t>
  </si>
  <si>
    <t>alkanes, C10-13, chloro; chlorinated paraffins, C10-13</t>
  </si>
  <si>
    <t xml:space="preserve">H351
H410
</t>
  </si>
  <si>
    <t>602-081-00-3</t>
  </si>
  <si>
    <t>2-chloro-4,5-difluorobenzoic acid</t>
  </si>
  <si>
    <t>405-380-5</t>
  </si>
  <si>
    <t xml:space="preserve">Acute Tox. 4 *
Acute Tox. 4 *
Eye Dam. 1
Skin Sens. 1
</t>
  </si>
  <si>
    <t xml:space="preserve">H312
H302
H318
H317
</t>
  </si>
  <si>
    <t>602-082-00-9</t>
  </si>
  <si>
    <t>2,2,6,6-tetrakis(bromomethyl)-4-oxaheptane-1,7-diol</t>
  </si>
  <si>
    <t>408-020-5</t>
  </si>
  <si>
    <t>109678-33-3</t>
  </si>
  <si>
    <t>602-083-00-4</t>
  </si>
  <si>
    <t>diphenyl ether, pentabromo derivative pentabromodiphenyl ether</t>
  </si>
  <si>
    <t xml:space="preserve">Lact.
STOT RE 2 *
Aquatic Acute 1
Aquatic Chronic 1
</t>
  </si>
  <si>
    <t xml:space="preserve">H362
H373 **
H400
H410
</t>
  </si>
  <si>
    <t xml:space="preserve">H373 **
H362
H410
</t>
  </si>
  <si>
    <t>602-084-00-X</t>
  </si>
  <si>
    <t>1,1-dichloro-1-fluoroethane</t>
  </si>
  <si>
    <t>404-080-1</t>
  </si>
  <si>
    <t>1717-00-6</t>
  </si>
  <si>
    <t xml:space="preserve">Aquatic Chronic 3
Ozone 1
</t>
  </si>
  <si>
    <t xml:space="preserve">H412
H420
</t>
  </si>
  <si>
    <t>602-085-00-5</t>
  </si>
  <si>
    <t>2-bromopropane</t>
  </si>
  <si>
    <t>200-855-1</t>
  </si>
  <si>
    <t>75-26-3</t>
  </si>
  <si>
    <t xml:space="preserve">Flam. Liq. 2
Repr. 1A
STOT RE 2 *
</t>
  </si>
  <si>
    <t xml:space="preserve">H225
H360F ***
H373 **
</t>
  </si>
  <si>
    <t xml:space="preserve">H225
H360F ***
H373 **
</t>
  </si>
  <si>
    <t>602-086-00-0</t>
  </si>
  <si>
    <t>trifluoroiodomethane; trifluoromethyl iodide</t>
  </si>
  <si>
    <t>219-014-5</t>
  </si>
  <si>
    <t>2314-97-8</t>
  </si>
  <si>
    <t>602-087-00-6</t>
  </si>
  <si>
    <t>1,2,4-trichlorobenzene</t>
  </si>
  <si>
    <t xml:space="preserve">Acute Tox. 4 *
Skin Irrit. 2
Aquatic Acute 1
Aquatic Chronic 1
</t>
  </si>
  <si>
    <t xml:space="preserve">H302
H315
H400
H410
</t>
  </si>
  <si>
    <t xml:space="preserve">H302
H315
H410
</t>
  </si>
  <si>
    <t>602-088-00-1</t>
  </si>
  <si>
    <t>2,3-dibromopropan-1-ol; 2,3-dibromo-1-propanol</t>
  </si>
  <si>
    <t>202-480-9</t>
  </si>
  <si>
    <t>96-13-9</t>
  </si>
  <si>
    <t xml:space="preserve">Carc. 1B
Repr. 2
Acute Tox. 3 *
Acute Tox. 4 *
Acute Tox. 4 *
Aquatic Chronic 3
</t>
  </si>
  <si>
    <t xml:space="preserve">H350
H361f ***
H311
H332
H302
H412
</t>
  </si>
  <si>
    <t>602-089-00-7</t>
  </si>
  <si>
    <t>4-bromo-2-chlorofluorobenzene</t>
  </si>
  <si>
    <t>405-580-2</t>
  </si>
  <si>
    <t>60811-21-4</t>
  </si>
  <si>
    <t>602-090-00-2</t>
  </si>
  <si>
    <t>1-allyl-3-chloro-4-fluorobenzene</t>
  </si>
  <si>
    <t>406-630-6</t>
  </si>
  <si>
    <t>121626-73-1</t>
  </si>
  <si>
    <t>602-091-00-8</t>
  </si>
  <si>
    <t>1,3-dichloro-4-fluorobenzene</t>
  </si>
  <si>
    <t>406-160-1</t>
  </si>
  <si>
    <t>1435-48-9</t>
  </si>
  <si>
    <t xml:space="preserve">Acute Tox. 4 *
STOT RE 2 *
Skin Irrit. 2
Aquatic Chronic 2
</t>
  </si>
  <si>
    <t xml:space="preserve">H302
H373 **
H315
H411
</t>
  </si>
  <si>
    <t>602-092-00-3</t>
  </si>
  <si>
    <t>1-bromo-3,4,5-trifluorobenzene</t>
  </si>
  <si>
    <t>418-480-9</t>
  </si>
  <si>
    <t>138526-69-9</t>
  </si>
  <si>
    <t xml:space="preserve">Flam. Liq. 3
Carc. 2
Skin Irrit. 2
Eye Dam. 1
Aquatic Chronic 2
</t>
  </si>
  <si>
    <t xml:space="preserve">H226
H351
H315
H318
H411
</t>
  </si>
  <si>
    <t>GHS02
GHS08
GHS05
GHS09
Dgr</t>
  </si>
  <si>
    <t>602-093-00-9</t>
  </si>
  <si>
    <t>α, α,α,4-tetrachlorotoluene; p-chlorobenzotrichloride</t>
  </si>
  <si>
    <t>226-009-1</t>
  </si>
  <si>
    <t>5216-25-1</t>
  </si>
  <si>
    <t xml:space="preserve">Carc. 1B
Repr. 2
Acute Tox. 4 *
Acute Tox. 4 *
STOT SE 3
STOT RE 1
Skin Irrit. 2
</t>
  </si>
  <si>
    <t xml:space="preserve">H350
H361f ***
H312
H302
H335
H372 **
H315
</t>
  </si>
  <si>
    <t xml:space="preserve">H350
H361f ***
H372 **
H312
H302
H335
H315
</t>
  </si>
  <si>
    <t>602-094-00-4</t>
  </si>
  <si>
    <t>diphenylether; octabromo derivate</t>
  </si>
  <si>
    <t xml:space="preserve">H360Df
</t>
  </si>
  <si>
    <t xml:space="preserve">H360Df
</t>
  </si>
  <si>
    <t>602-095-00-X</t>
  </si>
  <si>
    <t>alkanes, C14-17, chloro; chlorinated paraffins, C14-17</t>
  </si>
  <si>
    <t>287-477-0</t>
  </si>
  <si>
    <t>85535-85-9</t>
  </si>
  <si>
    <t xml:space="preserve">Lact.
Aquatic Acute 1
Aquatic Chronic 1
</t>
  </si>
  <si>
    <t xml:space="preserve">H362
H400
H410
</t>
  </si>
  <si>
    <t xml:space="preserve">H362
H410
</t>
  </si>
  <si>
    <t>602-096-00-5</t>
  </si>
  <si>
    <t xml:space="preserve">malachite green hydrochloride [1]
malachite green oxalate  [2]
</t>
  </si>
  <si>
    <t xml:space="preserve">209-322-8 [1]
219-441-7 [2]
</t>
  </si>
  <si>
    <t xml:space="preserve">569-64-2 [1]
2437-29-8 [2]
</t>
  </si>
  <si>
    <t xml:space="preserve">Repr. 2
Acute Tox. 4 *
Eye Dam. 1
Aquatic Acute 1
Aquatic Chronic 1
</t>
  </si>
  <si>
    <t xml:space="preserve">H361d ***
H302
H318
H400
H410
</t>
  </si>
  <si>
    <t xml:space="preserve">H361d ***
H302
H318
H410
</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</si>
  <si>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</si>
  <si>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</si>
  <si>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</si>
  <si>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</si>
  <si>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</si>
  <si>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</si>
  <si>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</si>
  <si>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</si>
  <si>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</si>
  <si>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</si>
  <si>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</si>
  <si>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 xml:space="preserve">Acute Tox. 4 *
Skin Corr. 1A
Aquatic Chronic 3
</t>
  </si>
  <si>
    <t xml:space="preserve">H302
H314
H412
</t>
  </si>
  <si>
    <t xml:space="preserve">H314
H302
H412
</t>
  </si>
  <si>
    <t>602-100-00-5</t>
  </si>
  <si>
    <t>reaction mass of: (R,R)-1,1,1,2,2,3,4,5,5,5-decafluoropentane; (S,S)-1,1,1,2,2,3,4,5,5,5-decafluoropentane</t>
  </si>
  <si>
    <t>420-640-8</t>
  </si>
  <si>
    <t>602-101-00-0</t>
  </si>
  <si>
    <t>2-chloro-4-fluoro-5-nitrophenyl (isobutyl)carbonate</t>
  </si>
  <si>
    <t>427-020-6</t>
  </si>
  <si>
    <t>141772-37-4</t>
  </si>
  <si>
    <t>602-102-00-6</t>
  </si>
  <si>
    <t>1,1,1,3,3-pentafluorobutane</t>
  </si>
  <si>
    <t>430-250-1</t>
  </si>
  <si>
    <t>406-58-6</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</si>
  <si>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</si>
  <si>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</si>
  <si>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</si>
  <si>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</si>
  <si>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</si>
  <si>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</si>
  <si>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</si>
  <si>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</si>
  <si>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</si>
  <si>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</si>
  <si>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</si>
  <si>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</si>
  <si>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</si>
  <si>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</si>
  <si>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</si>
  <si>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</si>
  <si>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</si>
  <si>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</si>
  <si>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</si>
  <si>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</si>
  <si>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</si>
  <si>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</si>
  <si>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</si>
  <si>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</si>
  <si>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</si>
  <si>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 xml:space="preserve">Hexabromocyclododecane [1]
1,2,5,6,9,10-hexabromocyclododecane [2]
</t>
  </si>
  <si>
    <t xml:space="preserve">247-148-4 [1]
221-695-9 [2]
</t>
  </si>
  <si>
    <t xml:space="preserve">25637-99-4 [1]
3194-55-6 [2]
</t>
  </si>
  <si>
    <t xml:space="preserve">Repr. 2
Lact.
</t>
  </si>
  <si>
    <t xml:space="preserve">H361
H362
</t>
  </si>
  <si>
    <t>603-001-00-X</t>
  </si>
  <si>
    <t>methanol</t>
  </si>
  <si>
    <t xml:space="preserve">Flam. Liq. 2
Acute Tox. 3 *
Acute Tox. 3 *
Acute Tox. 3 *
STOT SE 1
</t>
  </si>
  <si>
    <t xml:space="preserve">H225
H331
H311
H301
H370 **
</t>
  </si>
  <si>
    <t>GHS02
GHS06
GHS08
Dgr</t>
  </si>
  <si>
    <t xml:space="preserve">*
STOT SE 1; H370: C ≥ 10 %
STOT SE 2; H371: 3 % ≤ C &lt; 10 %
</t>
  </si>
  <si>
    <t>603-002-00-5</t>
  </si>
  <si>
    <t>ethanol; ethyl alcohol</t>
  </si>
  <si>
    <t>603-003-00-0</t>
  </si>
  <si>
    <t>propan-1-ol; n-propanol</t>
  </si>
  <si>
    <t xml:space="preserve">Flam. Liq. 2
STOT SE 3
Eye Dam. 1
</t>
  </si>
  <si>
    <t xml:space="preserve">H225
H336
H318
</t>
  </si>
  <si>
    <t xml:space="preserve">H225
H318
H336
</t>
  </si>
  <si>
    <t>603-004-00-6</t>
  </si>
  <si>
    <t>butan-1-ol; n-butanol</t>
  </si>
  <si>
    <t xml:space="preserve">Flam. Liq. 3
Acute Tox. 4 *
STOT SE 3
STOT SE 3
Skin Irrit. 2
Eye Dam. 1
</t>
  </si>
  <si>
    <t xml:space="preserve">H226
H302
H335
H336
H315
H318
</t>
  </si>
  <si>
    <t xml:space="preserve">H226
H302
H335
H315
H318
H336
</t>
  </si>
  <si>
    <t>603-005-00-1</t>
  </si>
  <si>
    <t>2-methylpropan-2-ol; tert-butyl alcohol</t>
  </si>
  <si>
    <t xml:space="preserve">Flam. Liq. 2
Acute Tox. 4 *
STOT SE 3
Eye Irrit. 2
</t>
  </si>
  <si>
    <t xml:space="preserve">H225
H332
H335
H319
</t>
  </si>
  <si>
    <t xml:space="preserve">H225
H332
H319
H335
</t>
  </si>
  <si>
    <t>603-006-00-7</t>
  </si>
  <si>
    <t>pentanol isomers, with the exception fo those specified elsewhere in this Annex</t>
  </si>
  <si>
    <t>250-378-8</t>
  </si>
  <si>
    <t xml:space="preserve">Flam. Liq. 3
Acute Tox. 4 *
STOT SE 3
</t>
  </si>
  <si>
    <t xml:space="preserve">H226
H332
H335
</t>
  </si>
  <si>
    <t xml:space="preserve">H226
H332
H335
</t>
  </si>
  <si>
    <t>603-007-00-2</t>
  </si>
  <si>
    <t>2-methylbutan-2-ol; tert-pentanol</t>
  </si>
  <si>
    <t>200-908-9</t>
  </si>
  <si>
    <t>75-85-4</t>
  </si>
  <si>
    <t xml:space="preserve">Flam. Liq. 2
Acute Tox. 4 *
STOT SE 3
Skin Irrit. 2
</t>
  </si>
  <si>
    <t xml:space="preserve">H225
H332
H335
H315
</t>
  </si>
  <si>
    <t>603-008-00-8</t>
  </si>
  <si>
    <t>4-methylpentan-2-ol; methyl isobutyl carbinol</t>
  </si>
  <si>
    <t>203-551-7</t>
  </si>
  <si>
    <t>108-11-2</t>
  </si>
  <si>
    <t xml:space="preserve">Flam. Liq. 3
STOT SE 3
</t>
  </si>
  <si>
    <t xml:space="preserve">H226
H335
</t>
  </si>
  <si>
    <t>603-009-00-3</t>
  </si>
  <si>
    <t>cyclohexanol</t>
  </si>
  <si>
    <t>203-630-6</t>
  </si>
  <si>
    <t xml:space="preserve">Acute Tox. 4 *
Acute Tox. 4 *
STOT SE 3
Skin Irrit. 2
</t>
  </si>
  <si>
    <t xml:space="preserve">H332
H302
H335
H315
</t>
  </si>
  <si>
    <t>603-010-00-9</t>
  </si>
  <si>
    <t xml:space="preserve">2-methylcyclohexanol, mixed isomers [1]
cis-2-methylcyclohexanol [2]
trans-2-methylcyclohexanol  [3]
</t>
  </si>
  <si>
    <t xml:space="preserve">209-512-0 [1]
231-187-9 [2]
231-186-3 [3]
</t>
  </si>
  <si>
    <t xml:space="preserve">583-59-5 [1]
7443-70-1 [2]
7443-52-9 [3]
</t>
  </si>
  <si>
    <t>603-011-00-4</t>
  </si>
  <si>
    <t>2-methoxyethanol; ethylene glycol monomethyl ether</t>
  </si>
  <si>
    <t xml:space="preserve">Flam. Liq. 3
Repr. 1B
Acute Tox. 4 *
Acute Tox. 4 *
Acute Tox. 4 *
</t>
  </si>
  <si>
    <t xml:space="preserve">H226
H360FD
H332
H312
H302
</t>
  </si>
  <si>
    <t>603-012-00-X</t>
  </si>
  <si>
    <t>2-ethoxyethanol; ethylene glycol monoethyl ether</t>
  </si>
  <si>
    <t xml:space="preserve">Flam. Liq. 3
Repr. 1B
Acute Tox. 3
Acute Tox. 4
</t>
  </si>
  <si>
    <t xml:space="preserve">H226
H360FD
H331
H302
</t>
  </si>
  <si>
    <t>GHS02
GHS08
GHS06
Dgr</t>
  </si>
  <si>
    <t>603-013-00-5</t>
  </si>
  <si>
    <t>2-isopropoxyethanol; ethylene glycol monoisopropyl ether</t>
  </si>
  <si>
    <t>203-685-6</t>
  </si>
  <si>
    <t>109-59-1</t>
  </si>
  <si>
    <t xml:space="preserve">Acute Tox. 4 *
Acute Tox. 4 *
Eye Irrit. 2
</t>
  </si>
  <si>
    <t xml:space="preserve">H332
H312
H319
</t>
  </si>
  <si>
    <t>603-014-00-0</t>
  </si>
  <si>
    <t>2-butoxyethanol; ethylene glycol monobutyl ether; butyl cellosolve</t>
  </si>
  <si>
    <t xml:space="preserve">Acute Tox. 4 *
Acute Tox. 4 *
Acute Tox. 4 *
Skin Irrit. 2
Eye Irrit. 2
</t>
  </si>
  <si>
    <t xml:space="preserve">H332
H312
H302
H315
H319
</t>
  </si>
  <si>
    <t xml:space="preserve">H332
H312
H302
H319
H315
</t>
  </si>
  <si>
    <t>603-015-00-6</t>
  </si>
  <si>
    <t>allyl alcohol</t>
  </si>
  <si>
    <t>203-470-7</t>
  </si>
  <si>
    <t xml:space="preserve">Flam. Liq. 2
Acute Tox. 3 *
Acute Tox. 3 *
Acute Tox. 3 *
STOT SE 3
Skin Irrit. 2
Eye Irrit. 2
Aquatic Acute 1
</t>
  </si>
  <si>
    <t xml:space="preserve">H225
H331
H311
H301
H335
H315
H319
H400
</t>
  </si>
  <si>
    <t xml:space="preserve">H225
H331
H311
H301
H319
H335
H315
H400
</t>
  </si>
  <si>
    <t>603-016-00-1</t>
  </si>
  <si>
    <t>4-hydroxy-4-methylpentan-2-one; diacetone alcohol</t>
  </si>
  <si>
    <t>204-626-7</t>
  </si>
  <si>
    <t>123-42-2</t>
  </si>
  <si>
    <t xml:space="preserve">Eye Irrit. 2; H319: C ≥ 10 %
</t>
  </si>
  <si>
    <t>603-018-00-2</t>
  </si>
  <si>
    <t>furfuryl alcohol</t>
  </si>
  <si>
    <t>202-626-1</t>
  </si>
  <si>
    <t xml:space="preserve">Carc. 2
Acute Tox. 3 *
Acute Tox. 4 *
Acute Tox. 4 *
STOT SE 3
STOT RE 2 *
Eye Irrit. 2
</t>
  </si>
  <si>
    <t xml:space="preserve">H351
H331
H312
H302
H335
H373 **
H319
</t>
  </si>
  <si>
    <t xml:space="preserve">H351
H331
H312
H302
H373 **
H319
H335
</t>
  </si>
  <si>
    <t>603-019-00-8</t>
  </si>
  <si>
    <t>dimethyl ether</t>
  </si>
  <si>
    <t>204-065-8</t>
  </si>
  <si>
    <t>603-020-00-3</t>
  </si>
  <si>
    <t>ethyl methyl ether</t>
  </si>
  <si>
    <t>540-67-0</t>
  </si>
  <si>
    <t>603-021-00-9</t>
  </si>
  <si>
    <t>methyl vinyl ether</t>
  </si>
  <si>
    <t>203-475-4</t>
  </si>
  <si>
    <t>107-25-5</t>
  </si>
  <si>
    <t>603-022-00-4</t>
  </si>
  <si>
    <t>diethyl ether; ether</t>
  </si>
  <si>
    <t>200-467-2</t>
  </si>
  <si>
    <t xml:space="preserve">Flam. Liq. 1
Acute Tox. 4 *
STOT SE 3
</t>
  </si>
  <si>
    <t xml:space="preserve">H224
H302
H336
</t>
  </si>
  <si>
    <t xml:space="preserve">H224
H302
H336
</t>
  </si>
  <si>
    <t xml:space="preserve">EUH019
EUH066
</t>
  </si>
  <si>
    <t>603-023-00-X</t>
  </si>
  <si>
    <t>ethylene oxide; oxirane</t>
  </si>
  <si>
    <t xml:space="preserve">Flam. Gas 1
Press. Gas
Carc. 1B
Muta. 1B
Acute Tox. 3 *
STOT SE 3
Skin Irrit. 2
Eye Irrit. 2
</t>
  </si>
  <si>
    <t xml:space="preserve">H220
H350
H340
H331
H335
H315
H319
</t>
  </si>
  <si>
    <t xml:space="preserve">H220
H331
H315
H319
H340
H350
H335
</t>
  </si>
  <si>
    <t>603-024-00-5</t>
  </si>
  <si>
    <t>1,4-dioxane</t>
  </si>
  <si>
    <t>204-661-8</t>
  </si>
  <si>
    <t xml:space="preserve">Flam. Liq. 2
Carc. 2
STOT SE 3
Eye Irrit. 2
</t>
  </si>
  <si>
    <t xml:space="preserve">H225
H351
H335
H319
</t>
  </si>
  <si>
    <t xml:space="preserve">H225
H351
H319
H335
</t>
  </si>
  <si>
    <t>603-025-00-0</t>
  </si>
  <si>
    <t>tetrahydrofuran</t>
  </si>
  <si>
    <t>203-726-8</t>
  </si>
  <si>
    <t xml:space="preserve">H225
H351
H319
H335
</t>
  </si>
  <si>
    <t xml:space="preserve">STOT SE 3; H335:  C ≥ 25 %
Eye Irrit.2; H319:  C ≥ 25 %
</t>
  </si>
  <si>
    <t>603-026-00-6</t>
  </si>
  <si>
    <t>1-chloro-2,3-epoxypropane; epichlorhydrin</t>
  </si>
  <si>
    <t>203-439-8</t>
  </si>
  <si>
    <t xml:space="preserve">Flam. Liq. 3
Carc. 1B
Acute Tox. 3 *
Acute Tox. 3 *
Acute Tox. 3 *
Skin Corr. 1B
Skin Sens. 1
</t>
  </si>
  <si>
    <t xml:space="preserve">H226
H350
H331
H311
H301
H314
H317
</t>
  </si>
  <si>
    <t>GHS02
GHS06
GHS08
GHS05
Dgr</t>
  </si>
  <si>
    <t>603-027-00-1</t>
  </si>
  <si>
    <t>ethanediol; ethylene glycol</t>
  </si>
  <si>
    <t>603-028-00-7</t>
  </si>
  <si>
    <t>2-chloroethanol; ethylene chlorohydrin</t>
  </si>
  <si>
    <t>203-459-7</t>
  </si>
  <si>
    <t>107-07-3</t>
  </si>
  <si>
    <t>603-029-00-2</t>
  </si>
  <si>
    <t>bis(2-chloroethyl) ether</t>
  </si>
  <si>
    <t>203-870-1</t>
  </si>
  <si>
    <t>111-44-4</t>
  </si>
  <si>
    <t xml:space="preserve">Carc. 2
Acute Tox. 1
Acute Tox. 2 *
Acute Tox. 2 *
</t>
  </si>
  <si>
    <t xml:space="preserve">H351
H310
H330
H300
</t>
  </si>
  <si>
    <t xml:space="preserve">H351
H330
H310
H300
</t>
  </si>
  <si>
    <t>603-030-00-8</t>
  </si>
  <si>
    <t>2-aminoethanol; ethanolamine</t>
  </si>
  <si>
    <t xml:space="preserve">Acute Tox. 4 *
Acute Tox. 4 *
Acute Tox. 4 *
Skin Corr. 1B
</t>
  </si>
  <si>
    <t xml:space="preserve">H332
H312
H302
H314
</t>
  </si>
  <si>
    <t>603-031-00-3</t>
  </si>
  <si>
    <t>1,2-dimethoxyethane; ethylene glycol dimethyl ether; EGDME</t>
  </si>
  <si>
    <t xml:space="preserve">Flam. Liq. 2
Repr. 1B
Acute Tox. 4 *
</t>
  </si>
  <si>
    <t xml:space="preserve">H225
H360FD
H332
</t>
  </si>
  <si>
    <t xml:space="preserve">H225
H360FD
H332
</t>
  </si>
  <si>
    <t>603-032-00-9</t>
  </si>
  <si>
    <t>ethylene dinitrate; ethylene glycol dinitrate</t>
  </si>
  <si>
    <t>211-063-0</t>
  </si>
  <si>
    <t>628-96-6</t>
  </si>
  <si>
    <t xml:space="preserve">Unst. Expl.
Acute Tox. 1
Acute Tox. 2 *
Acute Tox. 2 *
STOT RE 2
</t>
  </si>
  <si>
    <t xml:space="preserve">H200
H310
H330
H300
H373 **
</t>
  </si>
  <si>
    <t>GHS01
GHS06
GHS08
Dgr</t>
  </si>
  <si>
    <t xml:space="preserve">H200
H330
H310
H300
H373 **
</t>
  </si>
  <si>
    <t>603-033-00-4</t>
  </si>
  <si>
    <t>oxydiethylene dinitrate; diethylene glycol dinitrate; digol dinitrate</t>
  </si>
  <si>
    <t>211-745-8</t>
  </si>
  <si>
    <t>693-21-0</t>
  </si>
  <si>
    <t xml:space="preserve">Acute Tox. 1
Acute Tox. 2 *
Acute Tox. 2 *
STOT RE 2 *
Aquatic Chronic 3
Unst. Expl
</t>
  </si>
  <si>
    <t xml:space="preserve">H310
H330
H300
H373 **
H412
H200
</t>
  </si>
  <si>
    <t xml:space="preserve">H200
H330
H310
H300
H373 **
H412
</t>
  </si>
  <si>
    <t>603-033-01-1</t>
  </si>
  <si>
    <t xml:space="preserve">Expl. 1.1
Acute Tox. 1
Acute Tox. 2 *
Acute Tox. 2 *
STOT RE 2 *
Aquatic Chronic 3
</t>
  </si>
  <si>
    <t xml:space="preserve">H201
H310
H330
H300
H373 **
H412
</t>
  </si>
  <si>
    <t xml:space="preserve">H201
H330
H310
H300
H373 **
H412
</t>
  </si>
  <si>
    <t>603-034-00-X</t>
  </si>
  <si>
    <t>glycerol trinitrate; nitroglycerine</t>
  </si>
  <si>
    <t>200-240-8</t>
  </si>
  <si>
    <t xml:space="preserve">Unst. Expl.
Acute Tox. 1
Acute Tox. 2 *
Acute Tox. 2 *
STOT RE 2 *
Aquatic Chronic 2
</t>
  </si>
  <si>
    <t xml:space="preserve">H200
H310
H330
H300
H373 **
H411
</t>
  </si>
  <si>
    <t xml:space="preserve">H200
H330
H310
H300
H373 **
H411
</t>
  </si>
  <si>
    <t>603-034-01-7</t>
  </si>
  <si>
    <t xml:space="preserve">Expl. 1.1
Acute Tox. 1
Acute Tox. 2 *
Acute Tox. 2 *
STOT RE 2 *
Aquatic Chronic 2
</t>
  </si>
  <si>
    <t xml:space="preserve">H201
H310
H330
H300
H373 **
H411
</t>
  </si>
  <si>
    <t xml:space="preserve">H201
H330
H310
H300
H373 **
H411
</t>
  </si>
  <si>
    <t>603-035-00-5</t>
  </si>
  <si>
    <t>pentaerythritol tetranitrate; P.E.T.N.</t>
  </si>
  <si>
    <t>201-084-3</t>
  </si>
  <si>
    <t>78-11-5</t>
  </si>
  <si>
    <t>603-035-01-2</t>
  </si>
  <si>
    <t xml:space="preserve">Expl. 1.1
</t>
  </si>
  <si>
    <t xml:space="preserve">H201
</t>
  </si>
  <si>
    <t>603-036-00-0</t>
  </si>
  <si>
    <t>mannitol hexanitrate; nitromannite</t>
  </si>
  <si>
    <t>239-924-6</t>
  </si>
  <si>
    <t>15825-70-4</t>
  </si>
  <si>
    <t>603-036-01-8</t>
  </si>
  <si>
    <t>603-037-00-6</t>
  </si>
  <si>
    <t>cellulose nitrate; nitrocellulose</t>
  </si>
  <si>
    <t>603-038-00-1</t>
  </si>
  <si>
    <t>allyl glycidyl ether; allyl 2,3-epoxypropyl ether; prop-2-en-1-yl 2,3-epoxypropyl ether</t>
  </si>
  <si>
    <t>203-442-4</t>
  </si>
  <si>
    <t>106-92-3</t>
  </si>
  <si>
    <t xml:space="preserve">Flam. Liq. 3
Carc. 2
Muta. 2
Repr. 2
Acute Tox. 4 *
Acute Tox. 4 *
STOT SE 3
Skin Irrit. 2
Eye Dam. 1
Skin Sens. 1
Aquatic Chronic 3
</t>
  </si>
  <si>
    <t xml:space="preserve">H226
H351
H341
H361f ***
H332
H302
H335
H315
H318
H317
H412
</t>
  </si>
  <si>
    <t>603-039-00-7</t>
  </si>
  <si>
    <t>butyl glycidyl ether; butyl 2,3-epoxypropyl ether</t>
  </si>
  <si>
    <t>219-376-4</t>
  </si>
  <si>
    <t>2426-08-6</t>
  </si>
  <si>
    <t xml:space="preserve">Flam. Liq. 3
Carc. 2
Muta. 2
Acute Tox. 4 *
Acute Tox. 4 *
STOT SE 3
Skin Sens. 1
Aquatic Chronic 3
</t>
  </si>
  <si>
    <t xml:space="preserve">H226
H351
H341
H332
H302
H335
H317
H412
</t>
  </si>
  <si>
    <t>GHS02
GHS08
GHS07
Wng</t>
  </si>
  <si>
    <t>603-040-00-2</t>
  </si>
  <si>
    <t xml:space="preserve">sodium methanolate; sodium methoxide [1]
potassium methanolate; potassium methoxide [2]
lithium methanolate; lithium methoxide  [3]
</t>
  </si>
  <si>
    <t xml:space="preserve">204-699-5 [1]
212-736-1 [2]
212-737-7 [3]
</t>
  </si>
  <si>
    <t xml:space="preserve">124-41-4 [1]
865-33-8 [2]
865-34-9 [3]
</t>
  </si>
  <si>
    <t xml:space="preserve">H251
H314
</t>
  </si>
  <si>
    <t>603-041-00-8</t>
  </si>
  <si>
    <t xml:space="preserve">potassium ethanolate; potassium ethoxide [1]
sodium ethanolate; sodium ethoxide  [2]
</t>
  </si>
  <si>
    <t xml:space="preserve">213-029-0 [1]
205-487-5 [2]
</t>
  </si>
  <si>
    <t xml:space="preserve">917-58-8 [1]
141-52-6 [2]
</t>
  </si>
  <si>
    <t>603-042-00-3</t>
  </si>
  <si>
    <t>aluminium-tri-isopropoxide</t>
  </si>
  <si>
    <t>209-090-8</t>
  </si>
  <si>
    <t>555-31-7</t>
  </si>
  <si>
    <t xml:space="preserve">Flam. Sol. 1
</t>
  </si>
  <si>
    <t xml:space="preserve">H228
</t>
  </si>
  <si>
    <t>603-043-00-9</t>
  </si>
  <si>
    <t>triarimol (ISO); 2,4-dichloro-α-(pyrimidin-5-yl) benzhydryl alcohol</t>
  </si>
  <si>
    <t>26766-27-8</t>
  </si>
  <si>
    <t>603-044-00-4</t>
  </si>
  <si>
    <t>dicofol (ISO); 2,2,2-trichloro-1,1-bis(4-chlorophenyl)ethanol</t>
  </si>
  <si>
    <t xml:space="preserve">Acute Tox. 4 *
Acute Tox. 4 *
Skin Irrit. 2
Skin Sens. 1
Aquatic Acute 1
Aquatic Chronic 1
</t>
  </si>
  <si>
    <t xml:space="preserve">H312
H302
H315
H317
H400
H410
</t>
  </si>
  <si>
    <t xml:space="preserve">H312
H302
H315
H317
H410
</t>
  </si>
  <si>
    <t>603-045-00-X</t>
  </si>
  <si>
    <t xml:space="preserve">diisopropyl ether [1]
dipropyl ether  [2]
</t>
  </si>
  <si>
    <t xml:space="preserve">203-560-6 [1]
203-869-6 [2]
</t>
  </si>
  <si>
    <t xml:space="preserve">108-20-3 [1]
111-43-3 [2]
</t>
  </si>
  <si>
    <t xml:space="preserve">Flam. Liq. 2
STOT SE 3
</t>
  </si>
  <si>
    <t xml:space="preserve">H225
H336
</t>
  </si>
  <si>
    <t xml:space="preserve">H225
H336
</t>
  </si>
  <si>
    <t>603-046-00-5</t>
  </si>
  <si>
    <t>bis(chloromethyl) ether; oxybis(chloromethane)</t>
  </si>
  <si>
    <t>208-832-8</t>
  </si>
  <si>
    <t xml:space="preserve">Flam. Liq. 2
Carc. 1A
Acute Tox. 2 *
Acute Tox. 3 *
Acute Tox. 4 *
</t>
  </si>
  <si>
    <t xml:space="preserve">H225
H350
H330
H311
H302
</t>
  </si>
  <si>
    <t xml:space="preserve">Carc. 1A; H350: C ≥ 0,001 %
</t>
  </si>
  <si>
    <t>603-047-00-0</t>
  </si>
  <si>
    <t>2-dimethylaminoethanol; N,N-dimethylethanolamine</t>
  </si>
  <si>
    <t>203-542-8</t>
  </si>
  <si>
    <t>108-01-0</t>
  </si>
  <si>
    <t xml:space="preserve">Flam. Liq. 3
Acute Tox. 4 *
Acute Tox. 4 *
Acute Tox. 4 *
Skin Corr. 1B
</t>
  </si>
  <si>
    <t xml:space="preserve">H226
H332
H312
H302
H314
</t>
  </si>
  <si>
    <t>603-048-00-6</t>
  </si>
  <si>
    <t>2-diethylaminoethanol; N,N-diethylethanolamine</t>
  </si>
  <si>
    <t>202-845-2</t>
  </si>
  <si>
    <t>100-37-8</t>
  </si>
  <si>
    <t>603-049-00-1</t>
  </si>
  <si>
    <t>chlorfenethol (ISO); 1,1-bis (4-chlorophenyl) ethanol</t>
  </si>
  <si>
    <t>201-246-3</t>
  </si>
  <si>
    <t>80-06-8</t>
  </si>
  <si>
    <t>603-050-00-7</t>
  </si>
  <si>
    <t>1-(2-Butoxypropoxy)propan-2-ol</t>
  </si>
  <si>
    <t>246-011-6</t>
  </si>
  <si>
    <t>24083-03-2</t>
  </si>
  <si>
    <t>603-051-00-2</t>
  </si>
  <si>
    <t>2-ethylbutan-1-ol</t>
  </si>
  <si>
    <t>202-621-4</t>
  </si>
  <si>
    <t>97-95-0</t>
  </si>
  <si>
    <t>603-052-00-8</t>
  </si>
  <si>
    <t>3-butoxypropan-2-ol; propylene glycol monobutyl ether</t>
  </si>
  <si>
    <t xml:space="preserve">Skin Irrit. 2
Eye Irrit. 2
</t>
  </si>
  <si>
    <t xml:space="preserve">H315
H319
</t>
  </si>
  <si>
    <t xml:space="preserve">H319
H315
</t>
  </si>
  <si>
    <t>603-053-00-3</t>
  </si>
  <si>
    <t>603-054-00-9</t>
  </si>
  <si>
    <t>di-n-butyl ether; dibutyl ether</t>
  </si>
  <si>
    <t>205-575-3</t>
  </si>
  <si>
    <t>142-96-1</t>
  </si>
  <si>
    <t xml:space="preserve">Flam. Liq. 3
STOT SE 3
Skin Irrit. 2
Eye Irrit. 2
Aquatic Chronic 3
</t>
  </si>
  <si>
    <t xml:space="preserve">H226
H335
H315
H319
H412
</t>
  </si>
  <si>
    <t xml:space="preserve">H226
H319
H335
H315
H412
</t>
  </si>
  <si>
    <t xml:space="preserve">STOT SE 3; H335: C ≥ 10 %
</t>
  </si>
  <si>
    <t>603-055-00-4</t>
  </si>
  <si>
    <t>propylene oxide; 1,2-epoxypropane; methyloxirane</t>
  </si>
  <si>
    <t>603-056-00-X</t>
  </si>
  <si>
    <t xml:space="preserve">[(p-tolyloxy)methyl]oxirane [1]
[(m-tolyloxy)methyl]oxirane [2]
2,3-epoxypropyl o-tolyl ether [3]
[(tolyloxy)methyl]oxirane; cresyl glycidyl ether  [4]
</t>
  </si>
  <si>
    <t xml:space="preserve">218-574-8 [1]
218-575-3 [2]
218-645-3 [3]
247-711-4 [4]
</t>
  </si>
  <si>
    <t xml:space="preserve">2186-24-5 [1]
2186-25-6 [2]
2210-79-9 [3]
26447-14-3 [4]
</t>
  </si>
  <si>
    <t xml:space="preserve">Muta. 2
Skin Irrit. 2
Skin Sens. 1
Aquatic Chronic 2
</t>
  </si>
  <si>
    <t xml:space="preserve">H341
H315
H317
H411
</t>
  </si>
  <si>
    <t>603-057-00-5</t>
  </si>
  <si>
    <t>benzyl alcohol</t>
  </si>
  <si>
    <t>202-859-9</t>
  </si>
  <si>
    <t>100-51-6</t>
  </si>
  <si>
    <t>603-058-00-0</t>
  </si>
  <si>
    <t>1,3-propylene oxide</t>
  </si>
  <si>
    <t>207-964-3</t>
  </si>
  <si>
    <t>503-30-0</t>
  </si>
  <si>
    <t>603-059-00-6</t>
  </si>
  <si>
    <t>hexan-1-ol</t>
  </si>
  <si>
    <t>203-852-3</t>
  </si>
  <si>
    <t>111-27-3</t>
  </si>
  <si>
    <t>603-060-00-1</t>
  </si>
  <si>
    <t>2,2'-bioxirane; 1,2:3,4-diepoxybutane</t>
  </si>
  <si>
    <t>215-979-1</t>
  </si>
  <si>
    <t>1464-53-5</t>
  </si>
  <si>
    <t xml:space="preserve">Carc. 1B
Muta. 1B
Acute Tox. 2 *
Acute Tox. 3 *
Acute Tox. 3 *
Skin Corr. 1B
</t>
  </si>
  <si>
    <t xml:space="preserve">H350
H340
H330
H311
H301
H314
</t>
  </si>
  <si>
    <t>603-061-00-7</t>
  </si>
  <si>
    <t>tetrahydro-2-furylmethanol; tetrahydrofurfuryl alcohol</t>
  </si>
  <si>
    <t>202-625-6</t>
  </si>
  <si>
    <t>97-99-4</t>
  </si>
  <si>
    <t xml:space="preserve">Repr. 1B
Eye Irrit. 2
</t>
  </si>
  <si>
    <t xml:space="preserve">H360Df
H319
</t>
  </si>
  <si>
    <t>GHS08 GHS07
Dgr</t>
  </si>
  <si>
    <t xml:space="preserve">H319
H360Df
</t>
  </si>
  <si>
    <t>603-062-00-2</t>
  </si>
  <si>
    <t>tetrahydrofuran-2,5-diyldimethanol</t>
  </si>
  <si>
    <t>203-239-0</t>
  </si>
  <si>
    <t>104-80-3</t>
  </si>
  <si>
    <t>603-063-00-8</t>
  </si>
  <si>
    <t>2,3-epoxypropan-1-ol; glycidol; oxiranemethanol</t>
  </si>
  <si>
    <t>209-128-3</t>
  </si>
  <si>
    <t>556-52-5</t>
  </si>
  <si>
    <t xml:space="preserve">Carc. 1B
Muta. 2
Repr. 1B
Acute Tox. 3 *
Acute Tox. 4 *
Acute Tox. 4 *
STOT SE 3
Skin Irrit. 2
Eye Irrit. 2
</t>
  </si>
  <si>
    <t xml:space="preserve">H350
H341
H360F ***
H331
H312
H302
H335
H315
H319
</t>
  </si>
  <si>
    <t xml:space="preserve">H350
H341
H360F ***
H331
H312
H302
H319
H335
H315
</t>
  </si>
  <si>
    <t>603-064-00-3</t>
  </si>
  <si>
    <t>1-methoxy-2-propanol; monopropylene glycol methyl ether</t>
  </si>
  <si>
    <t xml:space="preserve">H226
H336
</t>
  </si>
  <si>
    <t>603-065-00-9</t>
  </si>
  <si>
    <t>resorcinol diglycidyl ether; 1,3-bis(2,3-epoxypropoxy)benzene</t>
  </si>
  <si>
    <t>202-987-5</t>
  </si>
  <si>
    <t>101-90-6</t>
  </si>
  <si>
    <t xml:space="preserve">Carc. 2
Muta. 2
Acute Tox. 4 *
Acute Tox. 4 *
Skin Irrit. 2
Eye Irrit. 2
Skin Sens. 1
Aquatic Chronic 3
</t>
  </si>
  <si>
    <t xml:space="preserve">H351
H341
H312
H302
H315
H319
H317
H412
</t>
  </si>
  <si>
    <t xml:space="preserve">H351
H341
H312
H302
H319
H315
H317
H412
</t>
  </si>
  <si>
    <t>603-066-00-4</t>
  </si>
  <si>
    <t>1,2-epoxy-4-epoxyethylcyclohexane; 4-vinylcyclohexene diepoxide</t>
  </si>
  <si>
    <t>203-437-7</t>
  </si>
  <si>
    <t>106-87-6</t>
  </si>
  <si>
    <t xml:space="preserve">Carc. 2
Acute Tox. 3 *
Acute Tox. 3 *
Acute Tox. 3 *
</t>
  </si>
  <si>
    <t xml:space="preserve">H351
H331
H311
H301
</t>
  </si>
  <si>
    <t>603-067-00-X</t>
  </si>
  <si>
    <t>phenyl glycidyl ether; 2,3-epoxypropyl phenyl ether; 1,2-epoxy-3-phenoxypropane</t>
  </si>
  <si>
    <t>204-557-2</t>
  </si>
  <si>
    <t>122-60-1</t>
  </si>
  <si>
    <t xml:space="preserve">Carc. 1B
Muta. 2
Acute Tox. 4 *
STOT SE 3
Skin Irrit. 2
Skin Sens. 1
Aquatic Chronic 3
</t>
  </si>
  <si>
    <t xml:space="preserve">H350
H341
H332
H335
H315
H317
H412
</t>
  </si>
  <si>
    <t>603-068-00-5</t>
  </si>
  <si>
    <t>2,3-epoxypropyl-2-ethylcyclohexyl ether; ethylcyclohexylglycidyl ether</t>
  </si>
  <si>
    <t>130014-35-6</t>
  </si>
  <si>
    <t>603-069-00-0</t>
  </si>
  <si>
    <t>2,4,6-tris(dimethylaminomethyl)phenol</t>
  </si>
  <si>
    <t>202-013-9</t>
  </si>
  <si>
    <t>90-72-2</t>
  </si>
  <si>
    <t>603-070-00-6</t>
  </si>
  <si>
    <t>2-amino-2-methylpropanol</t>
  </si>
  <si>
    <t>204-709-8</t>
  </si>
  <si>
    <t>124-68-5</t>
  </si>
  <si>
    <t>603-071-00-1</t>
  </si>
  <si>
    <t>2,2'-iminodiethanol; diethanolamine</t>
  </si>
  <si>
    <t xml:space="preserve">Acute Tox. 4 *
STOT RE 2 *
Skin Irrit. 2
Eye Dam. 1
</t>
  </si>
  <si>
    <t xml:space="preserve">H302
H373 **
H315
H318
</t>
  </si>
  <si>
    <t>603-072-00-7</t>
  </si>
  <si>
    <t>1,4-bis(2,3 epoxypropoxy)butane; butanedioldiglycidyl ether</t>
  </si>
  <si>
    <t>219-371-7</t>
  </si>
  <si>
    <t>2425-79-8</t>
  </si>
  <si>
    <t xml:space="preserve">Acute Tox. 4 *
Acute Tox. 4 *
Skin Irrit. 2
Eye Irrit. 2
Skin Sens. 1
</t>
  </si>
  <si>
    <t xml:space="preserve">H332
H312
H315
H319
H317
</t>
  </si>
  <si>
    <t xml:space="preserve">H332
H312
H319
H315
H317
</t>
  </si>
  <si>
    <t>603-073-00-2</t>
  </si>
  <si>
    <t>bis-[4-(2,3-epoxipropoxi)phenyl]propane</t>
  </si>
  <si>
    <t>216-823-5</t>
  </si>
  <si>
    <t>1675-54-3</t>
  </si>
  <si>
    <t xml:space="preserve">Eye Irrit. 2; H319: C ≥ 5 %
Skin Irrit. 2; H315: C ≥ 5 %
</t>
  </si>
  <si>
    <t>603-074-00-8</t>
  </si>
  <si>
    <t>reaction product: bisphenol-A-(epichlorhydrin); epoxy resin (number average molecular weight ≤ 700)</t>
  </si>
  <si>
    <t>500-033-5</t>
  </si>
  <si>
    <t>25068-38-6</t>
  </si>
  <si>
    <t xml:space="preserve">Skin Irrit. 2
Eye Irrit. 2
Skin Sens. 1
Aquatic Chronic 2
</t>
  </si>
  <si>
    <t xml:space="preserve">H315
H319
H317
H411
</t>
  </si>
  <si>
    <t xml:space="preserve">H319
H315
H317
H411
</t>
  </si>
  <si>
    <t>603-075-00-3</t>
  </si>
  <si>
    <t>chlormethyl methyl ether; chlorodimethyl ether</t>
  </si>
  <si>
    <t>203-480-1</t>
  </si>
  <si>
    <t>107-30-2</t>
  </si>
  <si>
    <t xml:space="preserve">Flam. Liq. 2
Carc. 1A
Acute Tox. 4 *
Acute Tox. 4 *
Acute Tox. 4 *
</t>
  </si>
  <si>
    <t xml:space="preserve">H225
H350
H332
H312
H302
</t>
  </si>
  <si>
    <t>603-076-00-9</t>
  </si>
  <si>
    <t>but-2-yne-1,4-diol; 2-butyne-1,4-diol</t>
  </si>
  <si>
    <t>203-788-6</t>
  </si>
  <si>
    <t>110-65-6</t>
  </si>
  <si>
    <t xml:space="preserve">Acute Tox. 3 *
Acute Tox. 3 *
Acute Tox. 4 *
STOT RE 2 *
Skin Corr. 1B
Skin Sens. 1
</t>
  </si>
  <si>
    <t xml:space="preserve">H331
H301
H312
H373 **
H314
H317
</t>
  </si>
  <si>
    <t xml:space="preserve">H314
H331
H301
H312
H373 **
H317
</t>
  </si>
  <si>
    <t xml:space="preserve">Skin Corr. 1B; H314: C ≥ 50 %
Skin Irrit. 2; H315: 25 % ≤ C &lt; 50 %
Eye Irrit. 2; H319: 25 % ≤ C &lt; 50 %
</t>
  </si>
  <si>
    <t>603-077-00-4</t>
  </si>
  <si>
    <t>1-dimethylaminopropan-2-ol; dimepranol (INN)</t>
  </si>
  <si>
    <t>203-556-4</t>
  </si>
  <si>
    <t>108-16-7</t>
  </si>
  <si>
    <t xml:space="preserve">Flam. Liq. 3
Acute Tox. 4 *
Skin Corr. 1B
</t>
  </si>
  <si>
    <t xml:space="preserve">H226
H302
H314
</t>
  </si>
  <si>
    <t>603-078-00-X</t>
  </si>
  <si>
    <t>prop-2-yn-1-ol; propargyl alcohol</t>
  </si>
  <si>
    <t>203-471-2</t>
  </si>
  <si>
    <t>107-19-7</t>
  </si>
  <si>
    <t xml:space="preserve">Flam. Liq. 3
Acute Tox. 3 *
Acute Tox. 3 *
Acute Tox. 3 *
Skin Corr. 1B
Aquatic Chronic 2
</t>
  </si>
  <si>
    <t xml:space="preserve">H226
H331
H311
H301
H314
H411
</t>
  </si>
  <si>
    <t>603-079-00-5</t>
  </si>
  <si>
    <t>2,2'-(methylimino)diethanol; N-methyldiethanolamine</t>
  </si>
  <si>
    <t>203-312-7</t>
  </si>
  <si>
    <t>105-59-9</t>
  </si>
  <si>
    <t>603-080-00-0</t>
  </si>
  <si>
    <t>2-methylaminoethanol; N-methylethanolamine; N-methyl-2-ethanolamine; N-methyl-2-amino ethanol; 2-(methylamino)ethanol</t>
  </si>
  <si>
    <t>203-710-0</t>
  </si>
  <si>
    <t>109-83-1</t>
  </si>
  <si>
    <t>603-081-00-6</t>
  </si>
  <si>
    <t>2,2'-thiodiethanol; thiodiglycol</t>
  </si>
  <si>
    <t>203-874-3</t>
  </si>
  <si>
    <t>111-48-8</t>
  </si>
  <si>
    <t>603-082-00-1</t>
  </si>
  <si>
    <t>1-aminopropan-2-ol; isopropanolamine</t>
  </si>
  <si>
    <t>201-162-7</t>
  </si>
  <si>
    <t>78-96-6</t>
  </si>
  <si>
    <t>603-083-00-7</t>
  </si>
  <si>
    <t>1,1'-iminodipropan-2-ol; di-isopropanolamine</t>
  </si>
  <si>
    <t>203-820-9</t>
  </si>
  <si>
    <t>110-97-4</t>
  </si>
  <si>
    <t>603-084-00-2</t>
  </si>
  <si>
    <t>styrene oxide; (epoxyethyl)benzene; phenyloxirane</t>
  </si>
  <si>
    <t>202-476-7</t>
  </si>
  <si>
    <t>96-09-3</t>
  </si>
  <si>
    <t xml:space="preserve">Carc. 1B
Acute Tox. 4 *
Eye Irrit. 2
</t>
  </si>
  <si>
    <t xml:space="preserve">H350
H312
H319
</t>
  </si>
  <si>
    <t>603-085-00-8</t>
  </si>
  <si>
    <t>bronopol (INN); 2-bromo-2-nitropropane-1,3-diol</t>
  </si>
  <si>
    <t>200-143-0</t>
  </si>
  <si>
    <t>52-51-7</t>
  </si>
  <si>
    <t xml:space="preserve">Acute Tox. 4 *
Acute Tox. 4 *
STOT SE 3
Skin Irrit. 2
Eye Dam. 1
Aquatic Acute 1
</t>
  </si>
  <si>
    <t xml:space="preserve">H312
H302
H335
H315
H318
H400
</t>
  </si>
  <si>
    <t>603-086-00-3</t>
  </si>
  <si>
    <t>ethirimol (ISO); 5-butyl-2-ethylamino-6-methylpyrimidin-4-ol</t>
  </si>
  <si>
    <t>245-949-3</t>
  </si>
  <si>
    <t>23947-60-6</t>
  </si>
  <si>
    <t xml:space="preserve">H312
</t>
  </si>
  <si>
    <t>603-087-00-9</t>
  </si>
  <si>
    <t>2-ethylhexane-1,3-diol; octylene glycol; ethoexadiol</t>
  </si>
  <si>
    <t>202-377-9</t>
  </si>
  <si>
    <t>94-96-2</t>
  </si>
  <si>
    <t>603-088-00-4</t>
  </si>
  <si>
    <t>2-(octylthio)ethanol; 2-hydroxyethyl octyl sulphide</t>
  </si>
  <si>
    <t>222-598-4</t>
  </si>
  <si>
    <t>3547-33-9</t>
  </si>
  <si>
    <t>603-089-00-X</t>
  </si>
  <si>
    <t>7,7-dimethyl-3-oxa-6-azaoctan-1-ol</t>
  </si>
  <si>
    <t>400-390-6</t>
  </si>
  <si>
    <t xml:space="preserve">H314
H302
</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</si>
  <si>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</si>
  <si>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</si>
  <si>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</si>
  <si>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</si>
  <si>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</si>
  <si>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</si>
  <si>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</si>
  <si>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</si>
  <si>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</si>
  <si>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</si>
  <si>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</si>
  <si>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</si>
  <si>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</si>
  <si>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 exo-(±)-1-methyl-2-(2-methylbenzyloxy)-4-isopropyl-7-oxabicyclo(2.2.1)heptane</t>
  </si>
  <si>
    <t>402-410-9</t>
  </si>
  <si>
    <t>87818-31-3</t>
  </si>
  <si>
    <t>GHS07
GHS09
Dgr</t>
  </si>
  <si>
    <t>603-094-00-7</t>
  </si>
  <si>
    <t>1,3-bis(2,3-epoxypropoxy)-2,2-dimethylpropane</t>
  </si>
  <si>
    <t>241-536-7</t>
  </si>
  <si>
    <t>17557-23-2</t>
  </si>
  <si>
    <t>603-095-00-2</t>
  </si>
  <si>
    <t>2-(propyloxy)ethanol; EGPE</t>
  </si>
  <si>
    <t>220-548-6</t>
  </si>
  <si>
    <t>2807-30-9</t>
  </si>
  <si>
    <t xml:space="preserve">H312
H319
</t>
  </si>
  <si>
    <t>603-096-00-8</t>
  </si>
  <si>
    <t>2-(2-butoxyethoxy)ethanol; diethylene glycol monobutyl ether</t>
  </si>
  <si>
    <t>603-097-00-3</t>
  </si>
  <si>
    <t>1,1',1'-nitrilotripropan-2-ol; triisopropanolamine</t>
  </si>
  <si>
    <t>204-528-4</t>
  </si>
  <si>
    <t>122-20-3</t>
  </si>
  <si>
    <t>603-098-00-9</t>
  </si>
  <si>
    <t>2-phenoxyethanol</t>
  </si>
  <si>
    <t>204-589-7</t>
  </si>
  <si>
    <t>603-099-00-4</t>
  </si>
  <si>
    <t>3-(N-methyl-N-(4-methylamino-3-nitrophenyl)amino)propane-1,2-diol hydrochloride</t>
  </si>
  <si>
    <t>403-440-5</t>
  </si>
  <si>
    <t>93633-79-5</t>
  </si>
  <si>
    <t>603-100-00-8</t>
  </si>
  <si>
    <t>1,2-dimethoxypropane</t>
  </si>
  <si>
    <t>404-630-0</t>
  </si>
  <si>
    <t>7778-85-0</t>
  </si>
  <si>
    <t xml:space="preserve">H225
</t>
  </si>
  <si>
    <t>603-101-00-3</t>
  </si>
  <si>
    <t>tetrahydro-2-isobutyl-4-methylpyran-4-ol, mixed isomers (cis and trans)</t>
  </si>
  <si>
    <t>405-040-6</t>
  </si>
  <si>
    <t>603-102-00-9</t>
  </si>
  <si>
    <t>1,2-epoxybutane</t>
  </si>
  <si>
    <t>203-438-2</t>
  </si>
  <si>
    <t>106-88-7</t>
  </si>
  <si>
    <t xml:space="preserve">Flam. Liq. 2
Carc. 2
Acute Tox. 4 *
Acute Tox. 4 *
Acute Tox. 4 *
STOT SE 3
Skin Irrit. 2
Eye Irrit. 2
</t>
  </si>
  <si>
    <t xml:space="preserve">H225
H351
H332
H312
H302
H335
H315
H319
</t>
  </si>
  <si>
    <t xml:space="preserve">H225
H302
H312
H332
H315
H319
H351
H335
</t>
  </si>
  <si>
    <t>603-103-00-4</t>
  </si>
  <si>
    <t>oxirane, mono[(C12-14-alkyloxy)methyl] derivs.</t>
  </si>
  <si>
    <t>271-846-8</t>
  </si>
  <si>
    <t>68609-97-2</t>
  </si>
  <si>
    <t>603-104-00-X</t>
  </si>
  <si>
    <t>fenarimol (ISO); 2,4'-dichloro-α-(pyrimidin-5-yl)benzhydryl alcohol</t>
  </si>
  <si>
    <t xml:space="preserve">Repr. 2
Lact.
Aquatic Chronic 2
</t>
  </si>
  <si>
    <t xml:space="preserve">H361fd
H362
H411
</t>
  </si>
  <si>
    <t xml:space="preserve">H361fd
H362
H411
</t>
  </si>
  <si>
    <t>603-105-00-5</t>
  </si>
  <si>
    <t>furan</t>
  </si>
  <si>
    <t xml:space="preserve">Flam. Liq. 1
Carc. 1B
Muta. 2
Acute Tox. 4 *
Acute Tox. 4 *
STOT RE 2 *
Skin Irrit. 2
Aquatic Chronic 3
</t>
  </si>
  <si>
    <t xml:space="preserve">H224
H350
H341
H332
H302
H373 **
H315
H412
</t>
  </si>
  <si>
    <t>603-106-00-0</t>
  </si>
  <si>
    <t>2-methoxypropanol</t>
  </si>
  <si>
    <t xml:space="preserve">Flam. Liq. 3
Repr. 1B
STOT SE 3
Skin Irrit. 2
Eye Dam. 1
</t>
  </si>
  <si>
    <t xml:space="preserve">H226
H360D ***
H335
H315
H318
</t>
  </si>
  <si>
    <t>603-107-00-6</t>
  </si>
  <si>
    <t>2-(2-methoxyethoxy)ethanol; diethylene glycol monomethyl ether</t>
  </si>
  <si>
    <t xml:space="preserve">H361d ***
</t>
  </si>
  <si>
    <t>603-108-00-1</t>
  </si>
  <si>
    <t>2-methylpropan-1-ol; iso-butanol</t>
  </si>
  <si>
    <t>78-83-1</t>
  </si>
  <si>
    <t xml:space="preserve">Flam. Liq. 3
STOT SE 3
STOT SE 3
Skin Irrit. 2
Eye Dam. 1
</t>
  </si>
  <si>
    <t xml:space="preserve">H226
H335
H336
H315
H318
</t>
  </si>
  <si>
    <t xml:space="preserve">H226
H335
H315
H318
H336
</t>
  </si>
  <si>
    <t>603-109-00-7</t>
  </si>
  <si>
    <t>reaction mass of: 1-ethoxy-1,1,2,3,3,3-hexafluoro-2-(trifluoromethyl)propane; 1-ethoxy-1,1,2,2,3,3,4,4,4-nonafluorobutane</t>
  </si>
  <si>
    <t>425-340-0</t>
  </si>
  <si>
    <t>603-110-00-2</t>
  </si>
  <si>
    <t>reaction mass of: cis-2-isobutyl-5-methyl 1,3-dioxane; trans-2-isobutyl-5-methyl 1,3-dioxane</t>
  </si>
  <si>
    <t>426-130-1</t>
  </si>
  <si>
    <t>166301-21-9</t>
  </si>
  <si>
    <t>603-111-00-8</t>
  </si>
  <si>
    <t>reaction mass of: 1-(1,1-dimethylpropyl)-4-ethoxy-cis-cyclohexane; 1-(1,1-dimethylpropyl)-4-ethoxy-trans-cyclohexane</t>
  </si>
  <si>
    <t>426-530-6</t>
  </si>
  <si>
    <t>603-112-00-3</t>
  </si>
  <si>
    <t>cyclopentyl 2-phenylethyl ether</t>
  </si>
  <si>
    <t>428-340-9</t>
  </si>
  <si>
    <t>603-113-00-9</t>
  </si>
  <si>
    <t>6-glycidyloxynapht-1-yl oxymethyloxirane</t>
  </si>
  <si>
    <t>429-960-2</t>
  </si>
  <si>
    <t>27610-48-6</t>
  </si>
  <si>
    <t xml:space="preserve">Muta. 2
Acute Tox. 4 *
Skin Irrit. 2
Skin Sens. 1
Aquatic Chronic 3
</t>
  </si>
  <si>
    <t xml:space="preserve">H341
H312
H315
H317
H412
</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</si>
  <si>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</si>
  <si>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</si>
  <si>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</si>
  <si>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</si>
  <si>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</si>
  <si>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</si>
  <si>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</si>
  <si>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</si>
  <si>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</si>
  <si>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</si>
  <si>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</si>
  <si>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</si>
  <si>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 isopropyl alcohol; isopropanol</t>
  </si>
  <si>
    <t>603-118-00-6</t>
  </si>
  <si>
    <t>6-dimethylaminohexan-1-ol</t>
  </si>
  <si>
    <t>404-680-3</t>
  </si>
  <si>
    <t>1862-07-3</t>
  </si>
  <si>
    <t xml:space="preserve">Acute Tox. 4 *
Skin Corr. 1B
Aquatic Chronic 3
</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</si>
  <si>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</si>
  <si>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</si>
  <si>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</si>
  <si>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</si>
  <si>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</si>
  <si>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</si>
  <si>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</si>
  <si>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</si>
  <si>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</si>
  <si>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</si>
  <si>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</si>
  <si>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 xml:space="preserve">Carc. 2
Skin Sens. 1
Aquatic Chronic 4
</t>
  </si>
  <si>
    <t xml:space="preserve">H351
H317
H413
</t>
  </si>
  <si>
    <t>603-122-00-8</t>
  </si>
  <si>
    <t>sodium 2-ethylhexanolate</t>
  </si>
  <si>
    <t>406-150-7</t>
  </si>
  <si>
    <t>38411-13-1</t>
  </si>
  <si>
    <t xml:space="preserve">Flam. Sol. 1
Skin Corr. 1B
Aquatic Chronic 3
</t>
  </si>
  <si>
    <t xml:space="preserve">H228
H314
H412
</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</si>
  <si>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</si>
  <si>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</si>
  <si>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</si>
  <si>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</si>
  <si>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</si>
  <si>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</si>
  <si>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</si>
  <si>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</si>
  <si>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</si>
  <si>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</si>
  <si>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</si>
  <si>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</si>
  <si>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 xml:space="preserve">H302
H318
H411
</t>
  </si>
  <si>
    <t>603-126-00-X</t>
  </si>
  <si>
    <t>2-((4-methyl-2-nitrophenyl)amino)ethanol</t>
  </si>
  <si>
    <t>408-090-7</t>
  </si>
  <si>
    <t>100418-33-5</t>
  </si>
  <si>
    <t xml:space="preserve">Acute Tox. 4 *
Skin Sens. 1
Aquatic Chronic 3
</t>
  </si>
  <si>
    <t xml:space="preserve">H302
H317
H412
</t>
  </si>
  <si>
    <t>603-127-00-5</t>
  </si>
  <si>
    <t xml:space="preserve">butan-2-ol [1]
(S)-butan-2-ol [2]
(R)-butan-2-ol [3]
(±)-butan-2-ol  [4]
</t>
  </si>
  <si>
    <t xml:space="preserve">201-158-5 [1]
224-168-1 [2]
238-967-8 [3]
240-029-8 [4]
</t>
  </si>
  <si>
    <t xml:space="preserve">78-92-2 [1]
4221-99-2 [2]
14898-79-4 [3]
15892-23-6 [4]
</t>
  </si>
  <si>
    <t xml:space="preserve">Flam. Liq. 3
STOT SE 3
STOT SE 3
Eye Irrit. 2
</t>
  </si>
  <si>
    <t xml:space="preserve">H226
H335
H336
H319
</t>
  </si>
  <si>
    <t xml:space="preserve">H226
H319
H335
H336
</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</si>
  <si>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</si>
  <si>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</si>
  <si>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</si>
  <si>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</si>
  <si>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</si>
  <si>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</si>
  <si>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</si>
  <si>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</si>
  <si>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</si>
  <si>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</si>
  <si>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</si>
  <si>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</si>
  <si>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 1-deoxy-1-[methyl-(1-oxotetradecyl)amino]-D-glucitol (3:1)</t>
  </si>
  <si>
    <t>407-290-1</t>
  </si>
  <si>
    <t>603-132-00-2</t>
  </si>
  <si>
    <t>2-hydroxymethyl-9-methyl-6-(1-methylethyl)-1,4-dioxaspiro[4.5]decane</t>
  </si>
  <si>
    <t>408-200-3</t>
  </si>
  <si>
    <t>63187-91-7</t>
  </si>
  <si>
    <t>603-133-00-8</t>
  </si>
  <si>
    <t>reaction mass of: 3-[(4-amino-2-chloro-5-nitrophenyl)amino]-propane-1,2-diol; 3,3'-(2-chloro-5-nitro-1,4-phenylenediimino)bis(propan-1,2-diol)</t>
  </si>
  <si>
    <t>408-240-1</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</si>
  <si>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</si>
  <si>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</si>
  <si>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</si>
  <si>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</si>
  <si>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</si>
  <si>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</si>
  <si>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</si>
  <si>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</si>
  <si>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</si>
  <si>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</si>
  <si>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</si>
  <si>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 1-deoxy-1-[methyl-(1-oxooctadecyl)amino]-D-glucitol</t>
  </si>
  <si>
    <t>411-130-6</t>
  </si>
  <si>
    <t>603-138-00-5</t>
  </si>
  <si>
    <t>3-(2,2-dimethyl-3-hydroxypropyl)toluene; (alt.): 2,2-dimethyl-3-(3-methylphenyl)propanol</t>
  </si>
  <si>
    <t>403-140-4</t>
  </si>
  <si>
    <t>103694-68-4</t>
  </si>
  <si>
    <t>603-139-00-0</t>
  </si>
  <si>
    <t>bis(2-methoxyethyl) ether</t>
  </si>
  <si>
    <t xml:space="preserve">Flam. Liq. 3
Repr. 1B
</t>
  </si>
  <si>
    <t xml:space="preserve">H226
H360FD
</t>
  </si>
  <si>
    <t xml:space="preserve">H226
H360FD
</t>
  </si>
  <si>
    <t>603-140-00-6</t>
  </si>
  <si>
    <t>2,2' -oxybisethanol; diethylene glycol</t>
  </si>
  <si>
    <t>603-141-00-1</t>
  </si>
  <si>
    <t>reaction mass of: dodecyloxy-1-methyl-1-[oxy-poly-(2-hydroxymethylethanoxy)]pentadecane; dodecyloxy-1-methyl-1-[oxy-poly-(2-hydroxymethylethanoxy)]heptadecane</t>
  </si>
  <si>
    <t>413-780-6</t>
  </si>
  <si>
    <t>603-142-00-7</t>
  </si>
  <si>
    <t>2-(2-(2-hydroxyethoxy)ethyl)-2-aza-bicyclo[2.2.1]heptane</t>
  </si>
  <si>
    <t>407-360-1</t>
  </si>
  <si>
    <t>116230-20-7</t>
  </si>
  <si>
    <t xml:space="preserve">Acute Tox. 4 *
Acute Tox. 4 *
STOT RE 2 *
Skin Irrit. 2
Eye Dam. 1
</t>
  </si>
  <si>
    <t xml:space="preserve">H312
H302
H373 **
H315
H318
</t>
  </si>
  <si>
    <t>603-143-00-2</t>
  </si>
  <si>
    <t>R-2,3-epoxy-1-propanol</t>
  </si>
  <si>
    <t>404-660-4</t>
  </si>
  <si>
    <t>57044-25-4</t>
  </si>
  <si>
    <t xml:space="preserve">Self-react. C ****
Carc. 1B
Muta. 2
Repr. 1B
Acute Tox. 3 *
Acute Tox. 4 *
Acute Tox. 4 *
Skin Corr. 1B
</t>
  </si>
  <si>
    <t xml:space="preserve">H242
H350
H341
H360F ***
H331
H312
H302
H314
</t>
  </si>
  <si>
    <t>603-144-00-8</t>
  </si>
  <si>
    <t>reaction mass of: 2,6,9-trimethyl-2,5,9-cyclododecatrien-1-ol; 6,9-dimethyl-2-methylen-5,9-cyclododecadien-1-ol</t>
  </si>
  <si>
    <t>413-530-6</t>
  </si>
  <si>
    <t>111850-00-1</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</si>
  <si>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</si>
  <si>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</si>
  <si>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</si>
  <si>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</si>
  <si>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</si>
  <si>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</si>
  <si>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</si>
  <si>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</si>
  <si>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</si>
  <si>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</si>
  <si>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</si>
  <si>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</si>
  <si>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</si>
  <si>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</si>
  <si>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</si>
  <si>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</si>
  <si>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</si>
  <si>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</si>
  <si>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</si>
  <si>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</si>
  <si>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</si>
  <si>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</si>
  <si>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</si>
  <si>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</si>
  <si>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</si>
  <si>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</si>
  <si>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</si>
  <si>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</si>
  <si>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</si>
  <si>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</si>
  <si>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</si>
  <si>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 xml:space="preserve">Repr. 2
STOT RE 2 *
Eye Dam. 1
Aquatic Chronic 2
</t>
  </si>
  <si>
    <t xml:space="preserve">H361f ***
H373 **
H318
H411
</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</si>
  <si>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</si>
  <si>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</si>
  <si>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</si>
  <si>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</si>
  <si>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</si>
  <si>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</si>
  <si>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</si>
  <si>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</si>
  <si>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</si>
  <si>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</si>
  <si>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</si>
  <si>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</si>
  <si>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</si>
  <si>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</si>
  <si>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</si>
  <si>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</si>
  <si>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</si>
  <si>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</si>
  <si>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</si>
  <si>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</si>
  <si>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</si>
  <si>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</si>
  <si>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</si>
  <si>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</si>
  <si>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</si>
  <si>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</si>
  <si>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</si>
  <si>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</si>
  <si>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</si>
  <si>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</si>
  <si>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</si>
  <si>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 xml:space="preserve">Flam. Liq. 3
</t>
  </si>
  <si>
    <t xml:space="preserve">H226
</t>
  </si>
  <si>
    <t>GHS02
Wng</t>
  </si>
  <si>
    <t>603-162-00-6</t>
  </si>
  <si>
    <t>α[2-[[[(2-hydroxyethyl)methylamino]acetyl]amino]propyl]-ω-(nonylphenoxy)poly[oxo(methyl-1,2-ethanediyl)]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</si>
  <si>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</si>
  <si>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</si>
  <si>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</si>
  <si>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</si>
  <si>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</si>
  <si>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</si>
  <si>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</si>
  <si>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</si>
  <si>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</si>
  <si>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</si>
  <si>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</si>
  <si>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</si>
  <si>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417-470-1</t>
  </si>
  <si>
    <t xml:space="preserve">Muta. 2
Skin Sens. 1
</t>
  </si>
  <si>
    <t xml:space="preserve">H341
H317
</t>
  </si>
  <si>
    <t>603-166-00-8</t>
  </si>
  <si>
    <t>R-1-chloro-2,3-epoxypropane</t>
  </si>
  <si>
    <t>424-280-2</t>
  </si>
  <si>
    <t>51594-55-9</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</si>
  <si>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</si>
  <si>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</si>
  <si>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</si>
  <si>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</si>
  <si>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</si>
  <si>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</si>
  <si>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</si>
  <si>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</si>
  <si>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</si>
  <si>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</si>
  <si>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</si>
  <si>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</si>
  <si>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</si>
  <si>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 2-methyl-1-(1-methylbicyclo[2.2.1]hept-5-en-2-yl)-pent-1-en-3-ol; 2-methyl-1-(5-methylbicyclo[2.2.1]hept-5-en-2-yl)pent-1-en-3-ol</t>
  </si>
  <si>
    <t>415-990-3</t>
  </si>
  <si>
    <t>67739-11-1</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</si>
  <si>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</si>
  <si>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</si>
  <si>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</si>
  <si>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</si>
  <si>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</si>
  <si>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</si>
  <si>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</si>
  <si>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</si>
  <si>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</si>
  <si>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</si>
  <si>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</si>
  <si>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</si>
  <si>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</si>
  <si>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</si>
  <si>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</si>
  <si>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</si>
  <si>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</si>
  <si>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 DEGHE; diethylene glycol monohexyl ether; 3,6-dioxa-1-dodecanol; hexyl carbitol; 3,6-dioxadodecan-1-ol</t>
  </si>
  <si>
    <t>203-988-3</t>
  </si>
  <si>
    <t>112-59-4</t>
  </si>
  <si>
    <t xml:space="preserve">H312
H318
</t>
  </si>
  <si>
    <t>603-176-00-2</t>
  </si>
  <si>
    <t>1,2-bis(2-methoxyethoxy)ethane; TEGDME; triethylene glycol dimethyl ether; triglyme</t>
  </si>
  <si>
    <t xml:space="preserve">H360Df
</t>
  </si>
  <si>
    <t>603-177-00-8</t>
  </si>
  <si>
    <t xml:space="preserve">1-ethoxypropan-2-ol; 2PG1EE; 1-ethoxy-2-propanol; propylene glycol monoethyl ether [1]
2-ethoxy-1-methylethyl acetate; 2PG1EEA  [2]
</t>
  </si>
  <si>
    <t xml:space="preserve">216-374-5 [1]
259-370-9 [2]
</t>
  </si>
  <si>
    <t xml:space="preserve">1569-02-4 [1]
54839-24-6 [2]
</t>
  </si>
  <si>
    <t>603-178-00-3</t>
  </si>
  <si>
    <t>2-hexyloxyethanol; ethylene glycol monohexyl ether; n-hexylglycol</t>
  </si>
  <si>
    <t>203-951-1</t>
  </si>
  <si>
    <t>112-25-4</t>
  </si>
  <si>
    <t>603-179-00-9</t>
  </si>
  <si>
    <t>ergocalciferol (ISO); Vitamin D2</t>
  </si>
  <si>
    <t xml:space="preserve">Acute Tox. 2 *
Acute Tox. 3 *
Acute Tox. 3 *
STOT RE 1
</t>
  </si>
  <si>
    <t xml:space="preserve">H330
H311
H301
H372 **
</t>
  </si>
  <si>
    <t>603-180-00-4</t>
  </si>
  <si>
    <t>603-181-00-X</t>
  </si>
  <si>
    <t>tert-butyl methyl ether; MTBE; 2-methoxy-2-methylpropane</t>
  </si>
  <si>
    <t>216-653-1</t>
  </si>
  <si>
    <t xml:space="preserve">Flam. Liq. 2
Skin Irrit. 2
</t>
  </si>
  <si>
    <t xml:space="preserve">H225
H315
</t>
  </si>
  <si>
    <t>603-182-00-5</t>
  </si>
  <si>
    <t>reaction product of: saturated, monounsaturated and multiple unsaturated long-chained partly estrified alcohols of vegetable origin (Brassica napus L., Brassica rapa L., Helianthus annuus L., Glycine hispida, Gossypium hirsutum L., Cocos nucifera L., Elaeis guineensis) with O,O-diisobutyldithiophosphate and 2-ethylhexylamine and hydrogen peroxide</t>
  </si>
  <si>
    <t>428-630-5</t>
  </si>
  <si>
    <t>603-183-00-0</t>
  </si>
  <si>
    <t>2-[2-(2-butoxyethoxy)ethoxy]ethanol; TEGBE; triethylene glycol monobutyl ether; butoxytriethylene glycol</t>
  </si>
  <si>
    <t>205-592-6</t>
  </si>
  <si>
    <t>143-22-6</t>
  </si>
  <si>
    <t xml:space="preserve">Eye Dam. 1; H318: C ≥ 30 %
Eye Irrit. 2; H319: 20 % ≤ C &lt; 30 %
</t>
  </si>
  <si>
    <t>603-184-00-6</t>
  </si>
  <si>
    <t>2-(hydroxymethyl)-2-[[2-hydroxy-3-(isooctadecyloxy)propoxy]methyl]-1,3-propanediol</t>
  </si>
  <si>
    <t>416-380-1</t>
  </si>
  <si>
    <t>146925-83-9</t>
  </si>
  <si>
    <t>603-185-00-1</t>
  </si>
  <si>
    <t>2,4-dichloro-3-ethyl-6-nitrophenol</t>
  </si>
  <si>
    <t>420-740-1</t>
  </si>
  <si>
    <t>99817-36-4</t>
  </si>
  <si>
    <t xml:space="preserve">Acute Tox. 3 *
Eye Dam. 1
Skin Sens. 1
Aquatic Acute 1
Aquatic Chronic 1
</t>
  </si>
  <si>
    <t xml:space="preserve">H301
H318
H317
H400
H410
</t>
  </si>
  <si>
    <t xml:space="preserve">H301
H318
H317
H410
</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</si>
  <si>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</si>
  <si>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</si>
  <si>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</si>
  <si>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</si>
  <si>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</si>
  <si>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</si>
  <si>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</si>
  <si>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</si>
  <si>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</si>
  <si>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 7,8-epoxy-1,2,3,4,6,7,8,8a-octahydro-1,1,2,4,4,7-hexamethylnaphthalene</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</si>
  <si>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</si>
  <si>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</si>
  <si>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</si>
  <si>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</si>
  <si>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</si>
  <si>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</si>
  <si>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</si>
  <si>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</si>
  <si>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</si>
  <si>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</si>
  <si>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</si>
  <si>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</si>
  <si>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</si>
  <si>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</si>
  <si>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</si>
  <si>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</si>
  <si>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 xml:space="preserve">Skin Irrit. 2
Eye Dam. 1
Skin Sens. 1
Aquatic Acute 1
Aquatic Chronic 1
</t>
  </si>
  <si>
    <t xml:space="preserve">H315
H318
H317
H400
H410
</t>
  </si>
  <si>
    <t xml:space="preserve">H315
H318
H317
H410
</t>
  </si>
  <si>
    <t>603-193-00-5</t>
  </si>
  <si>
    <t>disodium 9,10-anthracenedioxide</t>
  </si>
  <si>
    <t>426-030-8</t>
  </si>
  <si>
    <t>46492-07-3</t>
  </si>
  <si>
    <t>603-194-00-0</t>
  </si>
  <si>
    <t>2-(2-aminoethylamino)ethanol; (AEEA)</t>
  </si>
  <si>
    <t>203-867-5</t>
  </si>
  <si>
    <t>111-41-1</t>
  </si>
  <si>
    <t xml:space="preserve">Repr. 1B
Skin Corr. 1B
Skin Sens. 1
</t>
  </si>
  <si>
    <t xml:space="preserve">H360Df
H314
H317
</t>
  </si>
  <si>
    <t xml:space="preserve">H314
H317
H360Df
</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</si>
  <si>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</si>
  <si>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</si>
  <si>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</si>
  <si>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</si>
  <si>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</si>
  <si>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</si>
  <si>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</si>
  <si>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</si>
  <si>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</si>
  <si>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</si>
  <si>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</si>
  <si>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107534-96-3</t>
  </si>
  <si>
    <t xml:space="preserve">H361d ***
H302
H400
H410
</t>
  </si>
  <si>
    <t xml:space="preserve">H302
H361d ***
H410
</t>
  </si>
  <si>
    <t xml:space="preserve">M=1
M=10
</t>
  </si>
  <si>
    <t>603-199-00-8</t>
  </si>
  <si>
    <t>etoxazol (ISO); (RS)-5-tert-butyl-2-[2-(2,6-difluorophenyl)-4,5-dihydro-1,3-oxazol-4-yl]phenetole</t>
  </si>
  <si>
    <t>153233-91-1</t>
  </si>
  <si>
    <t>603-200-00-1</t>
  </si>
  <si>
    <t xml:space="preserve">1-pentanol [1]
3-pentanol  [2]
</t>
  </si>
  <si>
    <t xml:space="preserve">200-752-1 [1]
209-526-7 [2]
</t>
  </si>
  <si>
    <t xml:space="preserve">71-41-0 [1]
584-02-1 [2]
</t>
  </si>
  <si>
    <t xml:space="preserve">Flam. Liq. 3
Acute Tox. 4 *
STOT SE 3
Skin Irrit. 2
</t>
  </si>
  <si>
    <t xml:space="preserve">H226
H332
H335
H315
</t>
  </si>
  <si>
    <t>603-201-00-7</t>
  </si>
  <si>
    <t>(E)-(7R,11R)-3,7,11,15-tetramethylhexadec-2-ene-1-ol</t>
  </si>
  <si>
    <t>416-120-5</t>
  </si>
  <si>
    <t xml:space="preserve">Skin Irrit. 2
Aquatic Chronic 4
</t>
  </si>
  <si>
    <t xml:space="preserve">H315
H413
</t>
  </si>
  <si>
    <t>603-202-00-2</t>
  </si>
  <si>
    <t>4,4,5,5,5-pentafluoropentan-1-ol</t>
  </si>
  <si>
    <t>421-360-9</t>
  </si>
  <si>
    <t>148043-73-6</t>
  </si>
  <si>
    <t>603-203-00-8</t>
  </si>
  <si>
    <t>(1R,3S,7R,8R,10R,13R)-5,5,7,9,9,13-hexamethyl-4,6-dioxatetracyclo[6.5.1.01,10.03,7]tetradecane</t>
  </si>
  <si>
    <t>427-580-1</t>
  </si>
  <si>
    <t>603-204-00-3</t>
  </si>
  <si>
    <t>reaction mass of: 2,2'-(heptane-1,7-diyl)bis-1,3-dioxolane; 2,2'-(heptane-1,6-diyl)bis-1,3-dioxolane</t>
  </si>
  <si>
    <t>428-110-8</t>
  </si>
  <si>
    <t>603-205-00-9</t>
  </si>
  <si>
    <t>(1S-cis)-4-(2-amino-6-chloro-9H-purin-9-yl)-2-cyclopentene-1-methanol hydrochloride</t>
  </si>
  <si>
    <t>426-200-1</t>
  </si>
  <si>
    <t>172015-79-1</t>
  </si>
  <si>
    <t xml:space="preserve">Acute Tox. 4 *
STOT RE 1
Eye Dam. 1
Skin Sens. 1
Aquatic Chronic 3
</t>
  </si>
  <si>
    <t xml:space="preserve">H302
H372 **
H318
H317
H412
</t>
  </si>
  <si>
    <t xml:space="preserve">H372 **
H302
H318
H317
H412
</t>
  </si>
  <si>
    <t>603-206-00-4</t>
  </si>
  <si>
    <t>2,2-dichloro-1,3-benzodioxol</t>
  </si>
  <si>
    <t>426-850-6</t>
  </si>
  <si>
    <t>2032-75-9</t>
  </si>
  <si>
    <t xml:space="preserve">Flam. Liq. 3
Acute Tox. 4 *
Skin Corr. 1A
Skin Sens. 1
</t>
  </si>
  <si>
    <t xml:space="preserve">H226
H302
H314
H317
</t>
  </si>
  <si>
    <t xml:space="preserve">H226
H314
H302
H317
</t>
  </si>
  <si>
    <t>603-207-00-X</t>
  </si>
  <si>
    <t>2-isobutyl-2-isopropyl-1,3-dimethoxypropane</t>
  </si>
  <si>
    <t>430-800-9</t>
  </si>
  <si>
    <t>129228-21-3</t>
  </si>
  <si>
    <t>603-208-00-5</t>
  </si>
  <si>
    <t xml:space="preserve">Flam. Liq. 2
Repr. 1A
Eye Irrit. 2
</t>
  </si>
  <si>
    <t xml:space="preserve">H225
H360Df
H319
</t>
  </si>
  <si>
    <t xml:space="preserve">H225
H360Df
H319
</t>
  </si>
  <si>
    <t>603-209-00-0</t>
  </si>
  <si>
    <t xml:space="preserve">spinosad (ISO) (reaction mass of spinosyn A and spinosyn D in ratios between 95:5 to 50:50); reaction mass of 50-95% of (2R,3aS,5aR,5bS,9S,13S,14R,16aS,16bR)-2-(6-deoxy-2,3,4-tri-O-methyl-α-.sc.l.sc.-mannopyranosyloxy)-13-(4-dimethylamino-2,3,4,6-tetradeoxy-β-.sc.d.sc.-erythropyranosyloxy)-9-ethyl-2,3,3a,5a,5b,6,7,9,10,11,12,13,14,15,16a,16b-hexadecahydro-14-methyl-1H-8-oxacyclododeca[b]as-indacene-7,15-dione and 50-5% (2S,3aR,5aS,5bS,9S,13S,14R,16aS,16bS)-2-(6-deoxy-2,3,4-tri-O-methyl-α-.sc.l.sc.-mannopyranosyloxy)-13-(4-dimethylamino-2,3,4,6-tetradeoxy-β-.sc.d.sc.-erythropyranosyloxy)-9-ethyl-2,3,3a,5a,5b,6,7,9,10,11,12,13,14,15,16a,16b-hexadecahydro-4,14-dimethyl-1H-8-oxacyclododeca[b]as-indacene-7,15-dione [1]
spinosyn A [2]
spinosyn D  [3]
</t>
  </si>
  <si>
    <t xml:space="preserve">131929-60-7 [2]
131929-63-0 [3]
</t>
  </si>
  <si>
    <t>603-210-00-6</t>
  </si>
  <si>
    <t>2,4-diethyl-1,5-pentanediol</t>
  </si>
  <si>
    <t>429-310-8</t>
  </si>
  <si>
    <t>57987-55-0</t>
  </si>
  <si>
    <t>603-211-00-1</t>
  </si>
  <si>
    <t>2,3-epoxypropyltrimethylammonium chloride ...%; glycidyl trimethylammonium chloride ...%</t>
  </si>
  <si>
    <t>221-221-0</t>
  </si>
  <si>
    <t>3033-77-0</t>
  </si>
  <si>
    <t xml:space="preserve">Carc. 1B
Muta. 2
Repr. 2
Acute Tox. 4 *
Acute Tox. 4 *
STOT RE 2 *
Eye Dam. 1
Skin Sens. 1
Aquatic Chronic 3
</t>
  </si>
  <si>
    <t xml:space="preserve">H350
H341
H361f ***
H312
H302
H373 **
H318
H317
H412
</t>
  </si>
  <si>
    <t>603-212-00-7</t>
  </si>
  <si>
    <t>1,3,4,6,7,8-hexahydro-4,6,6,7,8,8-hexamethylindeno[5,6-c]pyran; galaxolide; (HHCB)</t>
  </si>
  <si>
    <t>214-946-9</t>
  </si>
  <si>
    <t>1222-05-5</t>
  </si>
  <si>
    <t>603-213-00-2</t>
  </si>
  <si>
    <t>2-methoxy-2-methylbutane; tert-amyl methyl ether</t>
  </si>
  <si>
    <t>213-611-4</t>
  </si>
  <si>
    <t>994-05-8</t>
  </si>
  <si>
    <t xml:space="preserve">Flam. Liq. 2
Acute Tox. 4 *
STOT SE 3
</t>
  </si>
  <si>
    <t xml:space="preserve">H225
H302
H336
</t>
  </si>
  <si>
    <t>603-214-00-8</t>
  </si>
  <si>
    <t>1,1-diisopropoxycyclohexane</t>
  </si>
  <si>
    <t>413-740-8</t>
  </si>
  <si>
    <t>1132-95-2</t>
  </si>
  <si>
    <t>603-215-00-3</t>
  </si>
  <si>
    <t>1-hydroxy-4-fluoro-1,4-diazoniabicyclo[2.2.2]octane bis(tetrafluoroborate)</t>
  </si>
  <si>
    <t>418-330-2</t>
  </si>
  <si>
    <t>162241-33-0</t>
  </si>
  <si>
    <t xml:space="preserve">Expl. 1.1 ****
Acute Tox. 4 *
STOT RE 2 *
Eye Dam. 1
Skin Sens. 1
Aquatic Acute 1
Aquatic Chronic 1
</t>
  </si>
  <si>
    <t xml:space="preserve">H201
H302
H373 **
H318
H317
H400
H410
</t>
  </si>
  <si>
    <t>GHS01
GHS05
GHS08
GHS07
GHS09
Dgr</t>
  </si>
  <si>
    <t xml:space="preserve">H201
H302
H373 **
H318
H317
H410
</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</si>
  <si>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</si>
  <si>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</si>
  <si>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</si>
  <si>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</si>
  <si>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</si>
  <si>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</si>
  <si>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</si>
  <si>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</si>
  <si>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</si>
  <si>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</si>
  <si>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</si>
  <si>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</si>
  <si>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</si>
  <si>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1-(2-amino-5-chlorophenyl)-2,2,2-trifluoro-1,1-ethanediol, hydrochloride; [containing &lt; 0.1 % 4-chloroaniline (EC No 203-401-0)]</t>
  </si>
  <si>
    <t>433-580-2</t>
  </si>
  <si>
    <t>214353-17-0</t>
  </si>
  <si>
    <t xml:space="preserve">Acute Tox. 4 *
Skin Corr. 1B
Aquatic Chronic 2
</t>
  </si>
  <si>
    <t xml:space="preserve">H302
H314
H411
</t>
  </si>
  <si>
    <t>603-221-01-3</t>
  </si>
  <si>
    <t>1-(2-amino-5-chlorophenyl)-2,2,2-trifluoro-1,1-ethanediol, hydrochloride; [containing ≥ 0.1 % 4-chloroaniline (EC No 203-401-0)]</t>
  </si>
  <si>
    <t xml:space="preserve">Carc. 1B
Acute Tox. 4 *
Skin Corr. 1B
Aquatic Chronic 2
</t>
  </si>
  <si>
    <t xml:space="preserve">H350
H302
H314
H411
</t>
  </si>
  <si>
    <t>603-222-00-1</t>
  </si>
  <si>
    <t>(2R,3S,4R,5R,7R,9R,10R,11S,12S,13R)-10-[(4-dimethylamino-3-hydroxy-6-methyltetrahydropyran-2-yl)oxy]-2-ethyl-3,4,12-trihydroxy-9-methoxy-3,5,7,9,11,13-hexamethyl-6,14-dioxo-1-oxacyclotetradecane</t>
  </si>
  <si>
    <t>433-820-6</t>
  </si>
  <si>
    <t>118058-74-5</t>
  </si>
  <si>
    <t>603-223-00-7</t>
  </si>
  <si>
    <t>2-cyclopentylidene cyclopentanol; 1,1'-bi(cyclopentyliden)-2-ol</t>
  </si>
  <si>
    <t>434-270-1</t>
  </si>
  <si>
    <t>6261-30-9</t>
  </si>
  <si>
    <t>603-224-00-2</t>
  </si>
  <si>
    <t>3-ethoxy-1,1,1,2,3,4,4,5,5,6,6,6-dodecafluoro-2-(trifluoromethyl)-hexane</t>
  </si>
  <si>
    <t>435-790-1</t>
  </si>
  <si>
    <t>297730-93-9</t>
  </si>
  <si>
    <t>603-225-00-8</t>
  </si>
  <si>
    <t>erythromycin A9-oxime (E); (3R,4S,5S,6R,7R,9R,11R,12R,13S,14R)-4-((2,6-didesoxy-3-C-methyl-3-O-methyl-α-L-ribo-hexopiranosyl)oxy)-14-ethyl-7,12,13-trihydroxy-3,5,7,9,11,13-hexamethyl-6-((3,4,6-tridesoxy-3-dimethylamino-β-.sc.d.sc.-xylohexapiranosyl)oxy)oxacyclotetradecan-2-ona-10-oxime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</si>
  <si>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</si>
  <si>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</si>
  <si>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</si>
  <si>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</si>
  <si>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</si>
  <si>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</si>
  <si>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</si>
  <si>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</si>
  <si>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445-060-2</t>
  </si>
  <si>
    <t>203574-04-3</t>
  </si>
  <si>
    <t xml:space="preserve">****
Aquatic Acute 1
Aquatic Chronic 1
</t>
  </si>
  <si>
    <t xml:space="preserve">****
H400
H410
</t>
  </si>
  <si>
    <t>****
GHS09
Wng</t>
  </si>
  <si>
    <t xml:space="preserve">****
H410
</t>
  </si>
  <si>
    <t>603-228-00-4</t>
  </si>
  <si>
    <t>(+/-)-(R*,R*)-6-fluoro-3,4-dihydro-2-oxiranyl-2H-1-benzopyran; 6-fluoro-2-(2-oxiranyl)chromane</t>
  </si>
  <si>
    <t>419-620-1</t>
  </si>
  <si>
    <t>603-229-00-X</t>
  </si>
  <si>
    <t>sodium (Z)-3-chloro-3-(4-chlorophenyl)-1-hydroxy-2-propene-1-sulfonate</t>
  </si>
  <si>
    <t>420-800-7</t>
  </si>
  <si>
    <t>603-230-00-5</t>
  </si>
  <si>
    <t>2,6,6,7,8,8-hexamethyldecahydro-2H-indeno[4,5-b]furan</t>
  </si>
  <si>
    <t>440-030-5</t>
  </si>
  <si>
    <t xml:space="preserve">Skin Irrit. 2
Eye Dam. 1
Aquatic Chronic 4
</t>
  </si>
  <si>
    <t xml:space="preserve">H315
H318
H413
</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</si>
  <si>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</si>
  <si>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</si>
  <si>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</si>
  <si>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</si>
  <si>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</si>
  <si>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</si>
  <si>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</si>
  <si>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</si>
  <si>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444-430-0</t>
  </si>
  <si>
    <t>603-234-00-7</t>
  </si>
  <si>
    <t>(1R,4R)-4-methoxy-2,2,7,7-tetramethyltricyclo(6.2.1.0(1,6))undec-5-ene</t>
  </si>
  <si>
    <t>444-480-3</t>
  </si>
  <si>
    <t>604-001-00-2</t>
  </si>
  <si>
    <t>phenol; carbolic acid; monohydroxybenzene; phenylalcohol</t>
  </si>
  <si>
    <t xml:space="preserve">Muta. 2
Acute Tox. 3 *
Acute Tox. 3 *
Acute Tox. 3 *
STOT RE 2 *
Skin Corr. 1B
</t>
  </si>
  <si>
    <t xml:space="preserve">H341
H331
H311
H301
H373 **
H314
</t>
  </si>
  <si>
    <t xml:space="preserve">*
Skin Corr. 1B; H314: C ≥ 3 %
Skin Irrit. 2; H315: 1 % ≤ C &lt; 3 %
Eye Irrit. 2; H319: 1 % ≤ C &lt; 3 %
</t>
  </si>
  <si>
    <t>604-002-00-8</t>
  </si>
  <si>
    <t>pentachlorophenol</t>
  </si>
  <si>
    <t xml:space="preserve">Carc. 2
Acute Tox. 2 *
Acute Tox. 3 *
Acute Tox. 3 *
STOT SE 3
Skin Irrit. 2
Eye Irrit. 2
Aquatic Acute 1
Aquatic Chronic 1
</t>
  </si>
  <si>
    <t xml:space="preserve">H351
H330
H311
H301
H335
H315
H319
H400
H410
</t>
  </si>
  <si>
    <t xml:space="preserve">H351
H330
H311
H301
H319
H335
H315
H410
</t>
  </si>
  <si>
    <t>604-003-00-3</t>
  </si>
  <si>
    <t xml:space="preserve">sodium pentachlorophenolate [1]
potassium pentachlorophenolate  [2]
</t>
  </si>
  <si>
    <t xml:space="preserve">205-025-2 [1]
231-911-3 [2]
</t>
  </si>
  <si>
    <t xml:space="preserve">131-52-2 [1]
7778-73-6 [2]
</t>
  </si>
  <si>
    <t>604-004-00-9</t>
  </si>
  <si>
    <t xml:space="preserve">m-cresol [1]
o-cresol [2]
p-cresol [3]
mix-cresol  [4]
</t>
  </si>
  <si>
    <t xml:space="preserve">203-577-9 [1]
202-423-8 [2]
203-398-6 [3]
215-293-2 [4]
</t>
  </si>
  <si>
    <t xml:space="preserve">108-39-4 [1]
95-48-7 [2]
106-44-5 [3]
1319-77-3 [4]
</t>
  </si>
  <si>
    <t xml:space="preserve">Acute Tox. 3 *
Acute Tox. 3 *
Skin Corr. 1B
</t>
  </si>
  <si>
    <t xml:space="preserve">H311
H301
H314
</t>
  </si>
  <si>
    <t>604-005-00-4</t>
  </si>
  <si>
    <t>1,4-dihydroxybenzene; hydroquinone; quinol</t>
  </si>
  <si>
    <t>204-617-8</t>
  </si>
  <si>
    <t>123-31-9</t>
  </si>
  <si>
    <t xml:space="preserve">Carc. 2
Muta. 2
Acute Tox. 4 *
Eye Dam. 1
Skin Sens. 1
Aquatic Acute 1
</t>
  </si>
  <si>
    <t xml:space="preserve">H351
H341
H302
H318
H317
H400
</t>
  </si>
  <si>
    <t>604-006-00-X</t>
  </si>
  <si>
    <t xml:space="preserve">3,4-xylenol [1]
2,5-xylenol [2]
2,4-xylenol [3]
2,3-xylenol [4]
2,6-xylenol [5]
xylenol [6]
2,4(or 2,5)-xylenol  [7]
</t>
  </si>
  <si>
    <t xml:space="preserve">202-439-5 [1]
202-461-5 [2]
203-321-6 [3]
208-395-3 [4]
209-400-1 [5]
215-089-3 [6]
276-245-4 [7]
</t>
  </si>
  <si>
    <t xml:space="preserve">95-65-8 [1]
95-87-4 [2]
105-67-9 [3]
526-75-0 [4]
576-26-1 [5]
1300-71-6 [6]
71975-58-1 [7]
</t>
  </si>
  <si>
    <t xml:space="preserve">Acute Tox. 3 *
Acute Tox. 3 *
Skin Corr. 1B
Aquatic Chronic 2
</t>
  </si>
  <si>
    <t xml:space="preserve">H311
H301
H314
H411
</t>
  </si>
  <si>
    <t>604-007-00-5</t>
  </si>
  <si>
    <t>2-naphthol</t>
  </si>
  <si>
    <t>205-182-7</t>
  </si>
  <si>
    <t>135-19-3</t>
  </si>
  <si>
    <t>604-008-00-0</t>
  </si>
  <si>
    <t xml:space="preserve">2-chlorophenol [1]
4-chlorophenol [2]
3-chlorophenol [3]
chlorophenol  [4]
</t>
  </si>
  <si>
    <t xml:space="preserve">202-433-2 [1]
203-402-6 [2]
203-582-6 [3]
246-691-4 [4]
</t>
  </si>
  <si>
    <t xml:space="preserve">95-57-8 [1]
106-48-9 [2]
108-43-0 [3]
25167-80-0 [4]
</t>
  </si>
  <si>
    <t xml:space="preserve">Acute Tox. 4 *
Acute Tox. 4 *
Acute Tox. 4 *
Aquatic Chronic 2
</t>
  </si>
  <si>
    <t xml:space="preserve">H332
H312
H302
H411
</t>
  </si>
  <si>
    <t>604-009-00-6</t>
  </si>
  <si>
    <t>pyrogallol; 1,2,3-trihydroxybenzene</t>
  </si>
  <si>
    <t>201-762-9</t>
  </si>
  <si>
    <t>87-66-1</t>
  </si>
  <si>
    <t xml:space="preserve">Muta. 2
Acute Tox. 4 *
Acute Tox. 4 *
Acute Tox. 4 *
Aquatic Chronic 3
</t>
  </si>
  <si>
    <t xml:space="preserve">H341
H332
H312
H302
H412
</t>
  </si>
  <si>
    <t>604-010-00-1</t>
  </si>
  <si>
    <t>resorcinol; 1,3-benzenediol</t>
  </si>
  <si>
    <t>203-585-2</t>
  </si>
  <si>
    <t xml:space="preserve">Acute Tox. 4 *
Skin Irrit. 2
Eye Irrit. 2
Aquatic Acute 1
</t>
  </si>
  <si>
    <t xml:space="preserve">H302
H315
H319
H400
</t>
  </si>
  <si>
    <t xml:space="preserve">H302
H319
H315
H400
</t>
  </si>
  <si>
    <t>604-011-00-7</t>
  </si>
  <si>
    <t>2,4-dichlorophenol</t>
  </si>
  <si>
    <t>204-429-6</t>
  </si>
  <si>
    <t>120-83-2</t>
  </si>
  <si>
    <t xml:space="preserve">Acute Tox. 3 *
Acute Tox. 4 *
Skin Corr. 1B
Aquatic Chronic 2
</t>
  </si>
  <si>
    <t xml:space="preserve">H311
H302
H314
H411
</t>
  </si>
  <si>
    <t>604-012-00-2</t>
  </si>
  <si>
    <t>4-chloro-o-cresol; 4-chloro-2-methyl phenol</t>
  </si>
  <si>
    <t>216-381-3</t>
  </si>
  <si>
    <t>1570-64-5</t>
  </si>
  <si>
    <t xml:space="preserve">Acute Tox. 3 *
Skin Corr. 1A
Aquatic Acute 1
</t>
  </si>
  <si>
    <t xml:space="preserve">H331
H314
H400
</t>
  </si>
  <si>
    <t>604-013-00-8</t>
  </si>
  <si>
    <t>2,3,4,6-tetrachlorophenol</t>
  </si>
  <si>
    <t>200-402-8</t>
  </si>
  <si>
    <t>58-90-2</t>
  </si>
  <si>
    <t xml:space="preserve">Acute Tox. 3 *
Skin Irrit. 2
Eye Irrit. 2
Aquatic Acute 1
Aquatic Chronic 1
</t>
  </si>
  <si>
    <t xml:space="preserve">H301
H315
H319
H400
H410
</t>
  </si>
  <si>
    <t xml:space="preserve">H301
H319
H315
H410
</t>
  </si>
  <si>
    <t xml:space="preserve">*
Eye Irrit. 2; H319: C ≥ 5 %
Skin Irrit. 2; H315: C ≥ 5 %
</t>
  </si>
  <si>
    <t>604-014-00-3</t>
  </si>
  <si>
    <t>200-431-6</t>
  </si>
  <si>
    <t>59-50-7</t>
  </si>
  <si>
    <t>604-015-00-9</t>
  </si>
  <si>
    <t>2,2'-methylenebis-(3,4,6-trichlorophenol); hexachlorophene</t>
  </si>
  <si>
    <t>200-733-8</t>
  </si>
  <si>
    <t>70-30-4</t>
  </si>
  <si>
    <t>604-016-00-4</t>
  </si>
  <si>
    <t>204-427-5</t>
  </si>
  <si>
    <t>120-80-9</t>
  </si>
  <si>
    <t>604-017-00-X</t>
  </si>
  <si>
    <t>2,4,5-trichlorophenol</t>
  </si>
  <si>
    <t>202-467-8</t>
  </si>
  <si>
    <t>95-95-4</t>
  </si>
  <si>
    <t>604-018-00-5</t>
  </si>
  <si>
    <t>2,4,6-trichlorophenol</t>
  </si>
  <si>
    <t>201-795-9</t>
  </si>
  <si>
    <t>88-06-2</t>
  </si>
  <si>
    <t xml:space="preserve">Carc. 2
Acute Tox. 4 *
Skin Irrit. 2
Eye Irrit. 2
Aquatic Acute 1
Aquatic Chronic 1
</t>
  </si>
  <si>
    <t xml:space="preserve">H351
H302
H315
H319
H400
H410
</t>
  </si>
  <si>
    <t xml:space="preserve">H351
H302
H319
H315
H410
</t>
  </si>
  <si>
    <t>604-019-00-0</t>
  </si>
  <si>
    <t>dichlorophen (ISO)</t>
  </si>
  <si>
    <t>202-567-1</t>
  </si>
  <si>
    <t>97-23-4</t>
  </si>
  <si>
    <t xml:space="preserve">Acute Tox. 4 *
Eye Irrit. 2
Aquatic Acute 1
Aquatic Chronic 1
</t>
  </si>
  <si>
    <t xml:space="preserve">H302
H319
H400
H410
</t>
  </si>
  <si>
    <t xml:space="preserve">H302
H319
H410
</t>
  </si>
  <si>
    <t>604-020-00-6</t>
  </si>
  <si>
    <t>2-phenylphenol (ISO); biphenyl-2-ol; 2-hydroxybiphenyl</t>
  </si>
  <si>
    <t>201-993-5</t>
  </si>
  <si>
    <t>90-43-7</t>
  </si>
  <si>
    <t>604-021-00-1</t>
  </si>
  <si>
    <t>sodium 2-biphenylate; 2-phenylphenol, sodium salt</t>
  </si>
  <si>
    <t>205-055-6</t>
  </si>
  <si>
    <t>132-27-4</t>
  </si>
  <si>
    <t xml:space="preserve">Acute Tox. 4 *
STOT SE 3
Skin Irrit. 2
Eye Dam. 1
Aquatic Acute 1
</t>
  </si>
  <si>
    <t xml:space="preserve">H302
H335
H315
H318
H400
</t>
  </si>
  <si>
    <t>GHS05
GHS07
GHS09
Wng</t>
  </si>
  <si>
    <t>604-022-00-7</t>
  </si>
  <si>
    <t>2,2-dimethyl-1,3-benzodioxol-4-ol</t>
  </si>
  <si>
    <t>400-900-7</t>
  </si>
  <si>
    <t>22961-82-6</t>
  </si>
  <si>
    <t>604-023-00-2</t>
  </si>
  <si>
    <t>2,4-dichloro-3-ethylphenol</t>
  </si>
  <si>
    <t>401-060-4</t>
  </si>
  <si>
    <t>604-024-00-8</t>
  </si>
  <si>
    <t>4,4-isobutylethylidenediphenol</t>
  </si>
  <si>
    <t>401-720-1</t>
  </si>
  <si>
    <t>6807-17-6</t>
  </si>
  <si>
    <t xml:space="preserve">Repr. 1B
Eye Irrit. 2
Aquatic Acute 1
Aquatic Chronic 1
</t>
  </si>
  <si>
    <t xml:space="preserve">H360F ***
H319
H400
H410
</t>
  </si>
  <si>
    <t xml:space="preserve">H360F ***
H319
H410
</t>
  </si>
  <si>
    <t>604-025-00-3</t>
  </si>
  <si>
    <t>2,5-bis(1,1-dimethylbutyl)hydroquinone</t>
  </si>
  <si>
    <t>400-220-0</t>
  </si>
  <si>
    <t>604-026-00-9</t>
  </si>
  <si>
    <t>2,2-spirobi(6-hydroxy-4,4,7-trimethylchromane)</t>
  </si>
  <si>
    <t>400-270-3</t>
  </si>
  <si>
    <t>604-027-00-4</t>
  </si>
  <si>
    <t>2-methyl-5-(1,1,3,3-tetramethylbutyl)hydroquinone</t>
  </si>
  <si>
    <t>400-530-6</t>
  </si>
  <si>
    <t>604-028-00-X</t>
  </si>
  <si>
    <t>4-amino-3-fluorophenol</t>
  </si>
  <si>
    <t>402-230-0</t>
  </si>
  <si>
    <t>399-95-1</t>
  </si>
  <si>
    <t xml:space="preserve">Carc. 1B
Acute Tox. 4 *
Skin Sens. 1
Aquatic Chronic 2
</t>
  </si>
  <si>
    <t xml:space="preserve">H350
H302
H317
H411
</t>
  </si>
  <si>
    <t>604-029-00-5</t>
  </si>
  <si>
    <t>1-naphtol</t>
  </si>
  <si>
    <t>201-969-4</t>
  </si>
  <si>
    <t>90-15-3</t>
  </si>
  <si>
    <t xml:space="preserve">Acute Tox. 4 *
Acute Tox. 4 *
STOT SE 3
Skin Irrit. 2
Eye Dam. 1
</t>
  </si>
  <si>
    <t xml:space="preserve">H312
H302
H335
H315
H318
</t>
  </si>
  <si>
    <t>604-030-00-0</t>
  </si>
  <si>
    <t>bisphenol A; 4,4’-isopropylidenediphenol</t>
  </si>
  <si>
    <t>201-245-8</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</si>
  <si>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</si>
  <si>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</si>
  <si>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</si>
  <si>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</si>
  <si>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</si>
  <si>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</si>
  <si>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</si>
  <si>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</si>
  <si>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</si>
  <si>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</si>
  <si>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</si>
  <si>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</si>
  <si>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</si>
  <si>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</si>
  <si>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</si>
  <si>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</si>
  <si>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</si>
  <si>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</si>
  <si>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</si>
  <si>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</si>
  <si>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</si>
  <si>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</si>
  <si>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</si>
  <si>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</si>
  <si>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 3,5-dimethylphenol</t>
  </si>
  <si>
    <t>604-038-00-4</t>
  </si>
  <si>
    <t xml:space="preserve">4-chloro-3,5-dimethylphenol [1]
chloroxylenol  [2]
</t>
  </si>
  <si>
    <t xml:space="preserve">201-793-8 [1]
215-316-6 [2]
</t>
  </si>
  <si>
    <t xml:space="preserve">88-04-0 [1]
1321-23-9 [2]
</t>
  </si>
  <si>
    <t xml:space="preserve">Acute Tox. 4 *
Skin Irrit. 2
Eye Irrit. 2
Skin Sens. 1
</t>
  </si>
  <si>
    <t xml:space="preserve">H302
H315
H319
H317
</t>
  </si>
  <si>
    <t xml:space="preserve">H302
H319
H315
H317
</t>
  </si>
  <si>
    <t>604-039-00-X</t>
  </si>
  <si>
    <t>ethyl 2-[4-[(6-chlorobenzoxazol-2-yl)oxy]phenoxy]propionate; fenoxaprop-ethyl</t>
  </si>
  <si>
    <t>266-362-9</t>
  </si>
  <si>
    <t>66441-23-4</t>
  </si>
  <si>
    <t>604-040-00-5</t>
  </si>
  <si>
    <t>fomesafen (ISO); 5-[2-chloro-4-(trifluoromethyl)phenoxy]-N-(methylsulphonyl)-2-nitrobenzamide</t>
  </si>
  <si>
    <t>276-439-9</t>
  </si>
  <si>
    <t>72178-02-0</t>
  </si>
  <si>
    <t>604-041-00-0</t>
  </si>
  <si>
    <t xml:space="preserve">acifluorfen (ISO); 5-[2-chloro-4-(trifluoromethyl)phenoxy]-2-nitrobenzoic acid  [1]
sodium 5-[2-chloro-4-(trifluoromethyl) phenoxy]-2-nitrobenzoate; acifluorfen-sodium  [2]
</t>
  </si>
  <si>
    <t xml:space="preserve">256-634-5 [1]
263-560-7 [2]
</t>
  </si>
  <si>
    <t xml:space="preserve">50594-66-6 [1]
62476-59-9 [2]
</t>
  </si>
  <si>
    <t xml:space="preserve">Acute Tox. 4 *
Skin Irrit. 2
Eye Dam. 1
Aquatic Acute 1
Aquatic Chronic 1
</t>
  </si>
  <si>
    <t xml:space="preserve">H302
H315
H318
H400
H410
</t>
  </si>
  <si>
    <t xml:space="preserve">H302
H315
H318
H410
</t>
  </si>
  <si>
    <t>604-042-00-6</t>
  </si>
  <si>
    <t>4-nitrosophenol</t>
  </si>
  <si>
    <t xml:space="preserve">Muta. 2
Acute Tox. 4 *
Eye Dam. 1
Aquatic Chronic 2
</t>
  </si>
  <si>
    <t xml:space="preserve">H341
H302
H318
H411
</t>
  </si>
  <si>
    <t>604-043-00-1</t>
  </si>
  <si>
    <t>monobenzone; 4-hydroxyphenyl benzyl ether; hydroquinone monobenzyl ether</t>
  </si>
  <si>
    <t>203-083-3</t>
  </si>
  <si>
    <t>103-16-2</t>
  </si>
  <si>
    <t>604-044-00-7</t>
  </si>
  <si>
    <t>mequinol; 4-methoxyphenol; hydroquinone monomethyl ether</t>
  </si>
  <si>
    <t>205-769-8</t>
  </si>
  <si>
    <t>150-76-5</t>
  </si>
  <si>
    <t>604-045-00-2</t>
  </si>
  <si>
    <t>2,3,5-trimethylhydroquinone</t>
  </si>
  <si>
    <t>211-838-3</t>
  </si>
  <si>
    <t>700-13-0</t>
  </si>
  <si>
    <t xml:space="preserve">Acute Tox. 4 *
STOT SE 3
Skin Irrit. 2
Eye Dam. 1
Skin Sens. 1
Aquatic Acute 1
Aquatic Chronic 1
</t>
  </si>
  <si>
    <t xml:space="preserve">H332
H335
H315
H318
H317
H400
H410
</t>
  </si>
  <si>
    <t xml:space="preserve">H332
H335
H315
H318
H317
H410
</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</si>
  <si>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</si>
  <si>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</si>
  <si>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</si>
  <si>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</si>
  <si>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</si>
  <si>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</si>
  <si>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</si>
  <si>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</si>
  <si>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</si>
  <si>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</si>
  <si>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</si>
  <si>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</si>
  <si>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</si>
  <si>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</si>
  <si>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</si>
  <si>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</si>
  <si>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</si>
  <si>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</si>
  <si>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</si>
  <si>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</si>
  <si>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</si>
  <si>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</si>
  <si>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</si>
  <si>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</si>
  <si>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</si>
  <si>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</si>
  <si>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</si>
  <si>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</si>
  <si>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</si>
  <si>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 4-(3,6-dihydro-4-methyl-2H-pyran-2-yl)-2-methoxyphenol</t>
  </si>
  <si>
    <t>412-020-0</t>
  </si>
  <si>
    <t>604-055-00-7</t>
  </si>
  <si>
    <t>2,2'-((3,3',5,5'-tetramethyl-(1,1'-biphenyl)-4,4'-diyl)-bis(oxymethylene))-bis-oxirane</t>
  </si>
  <si>
    <t>413-900-7</t>
  </si>
  <si>
    <t>85954-11-6</t>
  </si>
  <si>
    <t xml:space="preserve">Carc. 2
Skin Sens. 1
</t>
  </si>
  <si>
    <t xml:space="preserve">H351
H317
</t>
  </si>
  <si>
    <t>604-056-00-2</t>
  </si>
  <si>
    <t>2-(2-hydroxy-3,5-dinitroanilino)ethanol</t>
  </si>
  <si>
    <t>412-520-9</t>
  </si>
  <si>
    <t>99610-72-7</t>
  </si>
  <si>
    <t xml:space="preserve">Flam. Sol. 2
Repr. 2
Acute Tox. 4 *
</t>
  </si>
  <si>
    <t xml:space="preserve">H228
H361f ***
H302
</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</si>
  <si>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</si>
  <si>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</si>
  <si>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</si>
  <si>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</si>
  <si>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</si>
  <si>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</si>
  <si>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</si>
  <si>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</si>
  <si>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</si>
  <si>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</si>
  <si>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 xml:space="preserve">STOT RE 2 *
Skin Irrit. 2
Skin Sens. 1
Aquatic Chronic 4
</t>
  </si>
  <si>
    <t xml:space="preserve">H373 **
H315
H317
H413
</t>
  </si>
  <si>
    <t>604-060-00-4</t>
  </si>
  <si>
    <t>9,9-bis(4-hydroxyphenyl)fluorene</t>
  </si>
  <si>
    <t>406-950-6</t>
  </si>
  <si>
    <t>3236-71-3</t>
  </si>
  <si>
    <t>604-061-00-X</t>
  </si>
  <si>
    <t>reaction mass of: 2-chloro-5-sec-tetradecylhydroquinones where sec-tetradecyl = 1-methyltridecyl; 1-ethyldodecyl; 1-propylundecyl; 1-butyldecyl; 1-pentylnonyl; 1-hexyloctyl</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</si>
  <si>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</si>
  <si>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</si>
  <si>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</si>
  <si>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</si>
  <si>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</si>
  <si>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</si>
  <si>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</si>
  <si>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</si>
  <si>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</si>
  <si>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</si>
  <si>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</si>
  <si>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</si>
  <si>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</si>
  <si>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</si>
  <si>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</si>
  <si>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</si>
  <si>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</si>
  <si>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 2,6-bis(1,1-dimethylethyl)-4-tetra-propyl-phenol and 2-(1,1-dimethylethyl)-4-tetrapropyl-phenol; 2,6-bis[(6-(1,1-dimethylethyl)-1-hydroxy-4-tetrapropylphenyl)methyl]-4-(tetrapropyl)phenol and 2-[(6-(1,1-dimethylethyl)-1-hydroxy-4-tetrapropylphenylmethyl]-6-[1-hydroxy-4-tetrapropylphenyl)methyl]-4-(tetrapropyl)phenol</t>
  </si>
  <si>
    <t>414-550-8</t>
  </si>
  <si>
    <t>604-067-00-2</t>
  </si>
  <si>
    <t>reaction mass of: 2,2'-[[(2-hydroxyethyl)imino]bis(methylene)bis[4-dodecylphenol]; formaldehyde, oligomer with 4-dodecyl phenol and 2-aminoethanol(n = 2); formaldehyde, oligomer with 4-dodecyl phenol and 2-aminoethanol(n = 3, 4 and higher)</t>
  </si>
  <si>
    <t>414-520-4</t>
  </si>
  <si>
    <t>604-068-00-8</t>
  </si>
  <si>
    <t>(±)-4-[2-[[3-(4-hydroxyphenyl)-1-methylpropyl]amino]-1-hydroxyethyl]phenol hydrochloride</t>
  </si>
  <si>
    <t>415-170-5</t>
  </si>
  <si>
    <t>90274-24-1</t>
  </si>
  <si>
    <t xml:space="preserve">Acute Tox. 4 *
Acute Tox. 4 *
Skin Sens. 1
</t>
  </si>
  <si>
    <t xml:space="preserve">H332
H302
H317
</t>
  </si>
  <si>
    <t>604-069-00-3</t>
  </si>
  <si>
    <t>2-(1-methylpropyl)-4-tert-butylphenol</t>
  </si>
  <si>
    <t>421-740-4</t>
  </si>
  <si>
    <t>51390-14-8</t>
  </si>
  <si>
    <t>604-070-00-9</t>
  </si>
  <si>
    <t>triclosan; 2,4,4'-trichloro-2'-hydroxy-diphenyl-ether; 5-chloro-2-(2,4-dichlorophenoxy)phenol</t>
  </si>
  <si>
    <t>222-182-2</t>
  </si>
  <si>
    <t>3380-34-5</t>
  </si>
  <si>
    <t>604-071-00-4</t>
  </si>
  <si>
    <t>4,4'-(1-{4-[1-(4-hydroxyphenyl)-1-methylethyl]phenyl}ethylidene)diphenol</t>
  </si>
  <si>
    <t>425-600-3</t>
  </si>
  <si>
    <t>110726-28-8</t>
  </si>
  <si>
    <t>604-072-00-X</t>
  </si>
  <si>
    <t>1,2-bis(phenoxymethyl)benzene</t>
  </si>
  <si>
    <t>428-620-0</t>
  </si>
  <si>
    <t>10403-74-4</t>
  </si>
  <si>
    <t>604-073-00-5</t>
  </si>
  <si>
    <t>(E)-3-[1-[4-[2-(dimethylamino)ethoxy]phenyl]-2-phenylbut-1-enyl]phenol</t>
  </si>
  <si>
    <t>428-010-4</t>
  </si>
  <si>
    <t>82413-20-5</t>
  </si>
  <si>
    <t xml:space="preserve">Carc. 2
Repr. 1B
Skin Sens. 1
Aquatic Acute 1
Aquatic Chronic 1
</t>
  </si>
  <si>
    <t xml:space="preserve">H351
H360F ***
H317
H400
H410
</t>
  </si>
  <si>
    <t xml:space="preserve">H351
H360F ***
H317
H410
</t>
  </si>
  <si>
    <t>604-074-00-0</t>
  </si>
  <si>
    <t>tetrabromobisphenol-A; 2,2',6,6'-tetrabromo-4,4'-isopropylidenediphenol</t>
  </si>
  <si>
    <t>201-236-9</t>
  </si>
  <si>
    <t>79-94-7</t>
  </si>
  <si>
    <t>604-075-00-6</t>
  </si>
  <si>
    <t>4-(1,1,3,3-tetramethylbutyl)phenol; 4-tert-octylphenol</t>
  </si>
  <si>
    <t>604-076-00-1</t>
  </si>
  <si>
    <t>phenolphthalein</t>
  </si>
  <si>
    <t xml:space="preserve">Carc. 1B
Muta. 2
Repr. 2
</t>
  </si>
  <si>
    <t xml:space="preserve">H350
H341
H361f ***
</t>
  </si>
  <si>
    <t xml:space="preserve">H341
H350
H361f ***
</t>
  </si>
  <si>
    <t>604-077-00-7</t>
  </si>
  <si>
    <t>2-benzotriazol-2-yl-4-methyl-6-(2-methylallyl)phenol</t>
  </si>
  <si>
    <t>419-750-9</t>
  </si>
  <si>
    <t>98809-58-6</t>
  </si>
  <si>
    <t>604-079-00-8</t>
  </si>
  <si>
    <t>4,4'-(1,3-phenylene-bis(1-methylethylidene))bis-phenol</t>
  </si>
  <si>
    <t>428-970-4</t>
  </si>
  <si>
    <t>13595-25-0</t>
  </si>
  <si>
    <t xml:space="preserve">Repr. 2
Skin Sens. 1
Aquatic Chronic 2
</t>
  </si>
  <si>
    <t xml:space="preserve">H361f ***
H317
H411
</t>
  </si>
  <si>
    <t xml:space="preserve">H317
H361f ***
H411
</t>
  </si>
  <si>
    <t>604-080-00-3</t>
  </si>
  <si>
    <t>4-fluoro-3-trifluoromethylphenol</t>
  </si>
  <si>
    <t>432-560-0</t>
  </si>
  <si>
    <t>61721-07-1</t>
  </si>
  <si>
    <t xml:space="preserve">Acute Tox. 4 *
Skin Corr. 1A
Skin Sens. 1
Aquatic Chronic 2
</t>
  </si>
  <si>
    <t xml:space="preserve">H332
H314
H317
H411
</t>
  </si>
  <si>
    <t>604-081-00-9</t>
  </si>
  <si>
    <t>1,1-bis(4-hydroxyphenyl)-1-phenylethane</t>
  </si>
  <si>
    <t>433-130-5</t>
  </si>
  <si>
    <t>1571-75-1</t>
  </si>
  <si>
    <t>604-082-00-4</t>
  </si>
  <si>
    <t>2-chloro-6-fluoro-phenol</t>
  </si>
  <si>
    <t>433-890-8</t>
  </si>
  <si>
    <t>2040-90-6</t>
  </si>
  <si>
    <t xml:space="preserve">Muta. 1B
Repr. 2
Acute Tox. 4 *
Skin Corr. 1B
Skin Sens. 1
Aquatic Chronic 2
</t>
  </si>
  <si>
    <t xml:space="preserve">H340
H361f ***
H302
H314
H317
H411
</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</si>
  <si>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</si>
  <si>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</si>
  <si>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</si>
  <si>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</si>
  <si>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</si>
  <si>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</si>
  <si>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</si>
  <si>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</si>
  <si>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</si>
  <si>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 1,2-naphthoquinonediazide-5-sulfonylchloride (or sulfonic acid)diester with 4,4'-(1-(4-(1-(4-hydroxyphenyl)-1-methylethyl)phenyl)ethylidene)bisphenol; 1,2-naphthoquinonediazide-5-sulfonylchloride (or sulfonic acid)triester with 4,4'-(1-(4-(1-(4-hydroxyphenyl)-1-methylethyl)phenyl)ethylidene)bisphenol</t>
  </si>
  <si>
    <t>433-640-8</t>
  </si>
  <si>
    <t xml:space="preserve">Pyr. Sol. 1
Aquatic Chronic 4
</t>
  </si>
  <si>
    <t xml:space="preserve">H250
H413
</t>
  </si>
  <si>
    <t xml:space="preserve">H250
H413
</t>
  </si>
  <si>
    <t xml:space="preserve">EUH044
</t>
  </si>
  <si>
    <t>604-089-00-2</t>
  </si>
  <si>
    <t>2-methyl-5-tert-butylthiophenol</t>
  </si>
  <si>
    <t>444-970-7</t>
  </si>
  <si>
    <t xml:space="preserve">Flam. Liq. 3
Repr. 2
Asp. Tox. 1
STOT SE 3
STOT RE 2 *
Skin Irrit. 2
Eye Irrit. 2
Skin Sens. 1
Aquatic Acute 1
Aquatic Chronic 1
</t>
  </si>
  <si>
    <t xml:space="preserve">H226
H361d ***
H304
H336
H373 **
H315
H319
H317
H400
H410
</t>
  </si>
  <si>
    <t xml:space="preserve">H226
H361d ***
H373 **
H304
H319
H315
H317
H336
H410
</t>
  </si>
  <si>
    <t>604-090-00-8</t>
  </si>
  <si>
    <t>4-tert-butylphenol</t>
  </si>
  <si>
    <t>202-679-0</t>
  </si>
  <si>
    <t>98-54-4</t>
  </si>
  <si>
    <t>604-091-00-3</t>
  </si>
  <si>
    <t>etofenprox (ISO); 2-(4-ethoxyphenyl)-2-methylpropyl 3-phenoxybenzyl ether</t>
  </si>
  <si>
    <t>407-980-2</t>
  </si>
  <si>
    <t>80844-07-1</t>
  </si>
  <si>
    <t xml:space="preserve">H362
H410
</t>
  </si>
  <si>
    <t xml:space="preserve">M=100
M=1000
</t>
  </si>
  <si>
    <t>604-092-00-9</t>
  </si>
  <si>
    <t xml:space="preserve">310-154-3 [1]
</t>
  </si>
  <si>
    <t xml:space="preserve">M=10
M=10
</t>
  </si>
  <si>
    <t>605-001-00-5</t>
  </si>
  <si>
    <t>formaldehyde …%</t>
  </si>
  <si>
    <t xml:space="preserve">Carc. 1B
Muta. 2
Acute Tox. 3 *
Acute Tox. 3 *
Acute Tox. 3 *
Skin Corr. 1B
Skin Sens. 1
</t>
  </si>
  <si>
    <t xml:space="preserve">H350
H341
H331
H311
H301
H314
H317
</t>
  </si>
  <si>
    <t xml:space="preserve">H301
H311
H331
H314
H317
H341
H350
</t>
  </si>
  <si>
    <t>B D</t>
  </si>
  <si>
    <t>605-002-00-0</t>
  </si>
  <si>
    <t>1,3,5-trioxan; trioxymethylene</t>
  </si>
  <si>
    <t>203-812-5</t>
  </si>
  <si>
    <t>110-88-3</t>
  </si>
  <si>
    <t xml:space="preserve">Flam. Sol. 1
Repr. 2
STOT SE 3
</t>
  </si>
  <si>
    <t xml:space="preserve">H228
H361d ***
H335
</t>
  </si>
  <si>
    <t>605-003-00-6</t>
  </si>
  <si>
    <t>200-836-8</t>
  </si>
  <si>
    <t>605-004-00-1</t>
  </si>
  <si>
    <t>2,4,6-trimethyl-1,3,5-trioxane; paraldehyde</t>
  </si>
  <si>
    <t>204-639-8</t>
  </si>
  <si>
    <t>123-63-7</t>
  </si>
  <si>
    <t>605-005-00-7</t>
  </si>
  <si>
    <t>2,4,6,8-tetramethyl-1,3,5,7-tetraoxacyclooctane; metaldehyde</t>
  </si>
  <si>
    <t>203-600-2</t>
  </si>
  <si>
    <t>108-62-3</t>
  </si>
  <si>
    <t xml:space="preserve">Flam. Sol. 2
Acute Tox. 4 *
</t>
  </si>
  <si>
    <t xml:space="preserve">H228
H302
</t>
  </si>
  <si>
    <t>605-006-00-2</t>
  </si>
  <si>
    <t>butyraldehyde</t>
  </si>
  <si>
    <t>204-646-6</t>
  </si>
  <si>
    <t>123-72-8</t>
  </si>
  <si>
    <t>605-007-00-8</t>
  </si>
  <si>
    <t>1,1-dimethoxyethane; dimethyl acetal</t>
  </si>
  <si>
    <t>208-589-8</t>
  </si>
  <si>
    <t>534-15-6</t>
  </si>
  <si>
    <t>605-008-00-3</t>
  </si>
  <si>
    <t>acrolein; prop-2-enal; acrylaldehyde</t>
  </si>
  <si>
    <t>203-453-4</t>
  </si>
  <si>
    <t xml:space="preserve">Flam. Liq. 2
Acute Tox. 1
Acute Tox. 2
Acute Tox. 3
Skin Corr. 1B
Aquatic Acute 1
Aquatic Chronic 1
</t>
  </si>
  <si>
    <t xml:space="preserve">H225
H330
H300
H311
H314
H400
H410
</t>
  </si>
  <si>
    <t xml:space="preserve">H225
H300
H311
H330
H314
H410
</t>
  </si>
  <si>
    <t>605-009-00-9</t>
  </si>
  <si>
    <t xml:space="preserve">crotonaldehyde; 2-butenal [1]
(E)-2-butenal; (E)-crotonaldehyde  [2]
</t>
  </si>
  <si>
    <t xml:space="preserve">224-030-0 [1]
204-647-1 [2]
</t>
  </si>
  <si>
    <t xml:space="preserve">4170-30-3 [1]
123-73-9 [2]
</t>
  </si>
  <si>
    <t xml:space="preserve">Flam. Liq. 2
Muta. 2
Acute Tox. 2 *
Acute Tox. 3 *
Acute Tox. 3 *
STOT SE 3
STOT RE 2 *
Skin Irrit. 2
Eye Dam. 1
Aquatic Acute 1
</t>
  </si>
  <si>
    <t xml:space="preserve">H225
H341
H330
H311
H301
H335
H373 **
H315
H318
H400
</t>
  </si>
  <si>
    <t xml:space="preserve">H225
H341
H330
H311
H301
H373 **
H335
H315
H318
H400
</t>
  </si>
  <si>
    <t>605-010-00-4</t>
  </si>
  <si>
    <t>2-furaldehyde</t>
  </si>
  <si>
    <t>202-627-7</t>
  </si>
  <si>
    <t xml:space="preserve">Carc. 2
Acute Tox. 3 *
Acute Tox. 3 *
Acute Tox. 4 *
STOT SE 3
Skin Irrit. 2
Eye Irrit. 2
</t>
  </si>
  <si>
    <t xml:space="preserve">H351
H331
H301
H312
H335
H315
H319
</t>
  </si>
  <si>
    <t xml:space="preserve">H351
H331
H301
H312
H319
H335
H315
</t>
  </si>
  <si>
    <t>605-011-00-X</t>
  </si>
  <si>
    <t>2-chlorobenzaldehyde; o-chlorobenzaldehyde</t>
  </si>
  <si>
    <t>201-956-3</t>
  </si>
  <si>
    <t>89-98-5</t>
  </si>
  <si>
    <t>605-012-00-5</t>
  </si>
  <si>
    <t>benzaldehyde</t>
  </si>
  <si>
    <t>202-860-4</t>
  </si>
  <si>
    <t>605-013-00-0</t>
  </si>
  <si>
    <t>chloralose (INN); (R)-1,2-O-(2,2,2-trichloroethylidene)-α-D-glucofuranose; glucochloralose; anhydroglucochloral</t>
  </si>
  <si>
    <t>240-016-7</t>
  </si>
  <si>
    <t>15879-93-3</t>
  </si>
  <si>
    <t>605-014-00-6</t>
  </si>
  <si>
    <t>chloral hydrate; 2,2,2-trichloroethane-1,1-diol</t>
  </si>
  <si>
    <t>206-117-5</t>
  </si>
  <si>
    <t>302-17-0</t>
  </si>
  <si>
    <t>605-015-00-1</t>
  </si>
  <si>
    <t>1,1-diethoxyethane; acetal</t>
  </si>
  <si>
    <t>203-310-6</t>
  </si>
  <si>
    <t>105-57-7</t>
  </si>
  <si>
    <t xml:space="preserve">Flam. Liq. 2
Skin Irrit. 2
Eye Irrit. 2
</t>
  </si>
  <si>
    <t xml:space="preserve">H225
H315
H319
</t>
  </si>
  <si>
    <t xml:space="preserve">H225
H319
H315
</t>
  </si>
  <si>
    <t>605-016-00-7</t>
  </si>
  <si>
    <t>glyoxal … %; ethandial … %</t>
  </si>
  <si>
    <t>203-474-9</t>
  </si>
  <si>
    <t>107-22-2</t>
  </si>
  <si>
    <t xml:space="preserve">Muta. 2
Acute Tox. 4 *
Skin Irrit. 2
Eye Irrit. 2
Skin Sens. 1
</t>
  </si>
  <si>
    <t xml:space="preserve">H341
H332
H315
H319
H317
</t>
  </si>
  <si>
    <t>GHS07
GHS08
Wng</t>
  </si>
  <si>
    <t xml:space="preserve">H341
H332
H319
H315
H317
</t>
  </si>
  <si>
    <t>605-017-00-2</t>
  </si>
  <si>
    <t>1,3-dioxolane</t>
  </si>
  <si>
    <t>211-463-5</t>
  </si>
  <si>
    <t>605-018-00-8</t>
  </si>
  <si>
    <t>propanal; propionaldehyde</t>
  </si>
  <si>
    <t>204-623-0</t>
  </si>
  <si>
    <t>123-38-6</t>
  </si>
  <si>
    <t>605-019-00-3</t>
  </si>
  <si>
    <t>citral</t>
  </si>
  <si>
    <t>605-020-00-9</t>
  </si>
  <si>
    <t>safrole; 5-allyl-1,3-benzodioxole</t>
  </si>
  <si>
    <t>202-345-4</t>
  </si>
  <si>
    <t>94-59-7</t>
  </si>
  <si>
    <t xml:space="preserve">Carc. 1B
Muta. 2
Acute Tox. 4 *
</t>
  </si>
  <si>
    <t xml:space="preserve">H350
H341
H302
</t>
  </si>
  <si>
    <t>605-021-00-4</t>
  </si>
  <si>
    <t>formaldehyde, reaction products with butylphenol</t>
  </si>
  <si>
    <t>294-145-9</t>
  </si>
  <si>
    <t>91673-30-2</t>
  </si>
  <si>
    <t>605-022-00-X</t>
  </si>
  <si>
    <t>glutaral; glutaraldehyde; 1,5-pentanedial</t>
  </si>
  <si>
    <t>203-856-5</t>
  </si>
  <si>
    <t>111-30-8</t>
  </si>
  <si>
    <t>605-023-00-5</t>
  </si>
  <si>
    <t>429-290-0</t>
  </si>
  <si>
    <t>3380-30-1</t>
  </si>
  <si>
    <t>605-024-00-0</t>
  </si>
  <si>
    <t>2-bromo-5-hydroxy-4-methoxybenzaldehyde</t>
  </si>
  <si>
    <t>426-540-0</t>
  </si>
  <si>
    <t>2973-59-3</t>
  </si>
  <si>
    <t>605-025-00-6</t>
  </si>
  <si>
    <t>chloroacetaldehyde</t>
  </si>
  <si>
    <t>203-472-8</t>
  </si>
  <si>
    <t>107-20-0</t>
  </si>
  <si>
    <t xml:space="preserve">Carc. 2
Acute Tox. 2 *
Acute Tox. 3 *
Acute Tox. 3 *
Skin Corr. 1B
Aquatic Acute 1
</t>
  </si>
  <si>
    <t xml:space="preserve">H351
H330
H311
H301
H314
H400
</t>
  </si>
  <si>
    <t>605-026-00-1</t>
  </si>
  <si>
    <t>2,5,7,7-tetramethyloctanal</t>
  </si>
  <si>
    <t>405-690-0</t>
  </si>
  <si>
    <t>114119-97-0</t>
  </si>
  <si>
    <t>605-027-00-7</t>
  </si>
  <si>
    <t>reaction mass of: 3a,4,5,6,7,7a-hexahydro-4,7-methano-1H-indene-6-carboxaldehyde; 3a,4,5,6,7,7a-hexahydro-4,7-methano-1H-indene-5-carboxaldehyde</t>
  </si>
  <si>
    <t>410-480-7</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</si>
  <si>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</si>
  <si>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</si>
  <si>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</si>
  <si>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</si>
  <si>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</si>
  <si>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</si>
  <si>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</si>
  <si>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</si>
  <si>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</si>
  <si>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</si>
  <si>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</si>
  <si>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</si>
  <si>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</si>
  <si>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421-890-0</t>
  </si>
  <si>
    <t>605-032-00-4</t>
  </si>
  <si>
    <t>3-[3-(4-fluorophenyl)-1-(1-methylethyl)-1H-indol-2-yl]-(E)-2-propenal</t>
  </si>
  <si>
    <t>425-370-4</t>
  </si>
  <si>
    <t>93957-50-7</t>
  </si>
  <si>
    <t>605-033-00-X</t>
  </si>
  <si>
    <t>reaction mass of: 3,7,11-trimethyl-cis-6,10-dodecadienal; 3,7,11-trimethyl-trans-6,10-dodecadienal</t>
  </si>
  <si>
    <t>425-910-9</t>
  </si>
  <si>
    <t>32480-08-3</t>
  </si>
  <si>
    <t>605-034-00-5</t>
  </si>
  <si>
    <t>reaction mass of: (1RS,2RS,3SR,6RS,9SR)-9-methoxytricyclo[5.2.1.0(2,6)]decane-3-carbaldehyde; (1RS,2RS,3RS,6RS,8SR)-8-methoxytricyclo[5.2.1.0(2,6)]decane-3-carbaldehyde; (1RS,2RS,4SR,6RS,8SR)-8-methoxytricyclo[5.2.1.0(2,6)]decane-4-carbaldehyde</t>
  </si>
  <si>
    <t>429-860-9</t>
  </si>
  <si>
    <t>605-035-00-0</t>
  </si>
  <si>
    <t>(E)-3-(4-(4-fluorophenyl)-5-methoxymethyl-2,6-bis(1-methoxymethyl)pyridin-3-yl)prop-2-enal</t>
  </si>
  <si>
    <t>426-330-9</t>
  </si>
  <si>
    <t>177964-68-0</t>
  </si>
  <si>
    <t xml:space="preserve">Eye Irrit. 2
Skin Sens. 1
Aquatic Chronic 4
</t>
  </si>
  <si>
    <t xml:space="preserve">H319
H317
H413
</t>
  </si>
  <si>
    <t>605-036-00-6</t>
  </si>
  <si>
    <t>2-bromomalonaldehyde</t>
  </si>
  <si>
    <t>430-470-6</t>
  </si>
  <si>
    <t>2065-75-0</t>
  </si>
  <si>
    <t>605-037-00-1</t>
  </si>
  <si>
    <t>trans-3-[2-(7-chloro-2-quinolinyl)vinyl]benzaldehyde; 3-[(E)-2-(7-chloro-2-quinolinyl)vinyl]benzaldehyde</t>
  </si>
  <si>
    <t>421-800-1</t>
  </si>
  <si>
    <t>120578-03-2</t>
  </si>
  <si>
    <t>605-038-00-7</t>
  </si>
  <si>
    <t>3-methyl-5-phenylpentan-1-al</t>
  </si>
  <si>
    <t>433-900-0</t>
  </si>
  <si>
    <t>55066-49-4</t>
  </si>
  <si>
    <t xml:space="preserve">Acute Tox. 4 *
Skin Irrit. 2
Skin Sens. 1
Aquatic Chronic 2
</t>
  </si>
  <si>
    <t xml:space="preserve">H302
H315
H317
H411
</t>
  </si>
  <si>
    <t>605-039-00-2</t>
  </si>
  <si>
    <t>3,4-dihydroxy-5-nitrobenzaldehyde</t>
  </si>
  <si>
    <t>441-810-8</t>
  </si>
  <si>
    <t>116313-85-0</t>
  </si>
  <si>
    <t xml:space="preserve">Acute Tox. 4 *
Eye Dam. 1
Skin Sens. 1
</t>
  </si>
  <si>
    <t xml:space="preserve">H302
H318
H317
</t>
  </si>
  <si>
    <t>606-001-00-8</t>
  </si>
  <si>
    <t>acetone; propan-2-one; propanone</t>
  </si>
  <si>
    <t xml:space="preserve">H225
H319
H336
</t>
  </si>
  <si>
    <t>606-002-00-3</t>
  </si>
  <si>
    <t>butanone; ethyl methyl ketone</t>
  </si>
  <si>
    <t>606-003-00-9</t>
  </si>
  <si>
    <t>heptan-3-one; butyl ethyl ketone</t>
  </si>
  <si>
    <t>203-388-1</t>
  </si>
  <si>
    <t xml:space="preserve">Flam. Liq. 3
Acute Tox. 4 *
Eye Irrit. 2
</t>
  </si>
  <si>
    <t xml:space="preserve">H226
H332
H319
</t>
  </si>
  <si>
    <t>606-004-00-4</t>
  </si>
  <si>
    <t>4-methylpentan-2-one; isobutyl methyl ketone</t>
  </si>
  <si>
    <t>203-550-1</t>
  </si>
  <si>
    <t>606-005-00-X</t>
  </si>
  <si>
    <t>2,6-dimethylheptan-4-one; di-isobutyl ketone</t>
  </si>
  <si>
    <t>203-620-1</t>
  </si>
  <si>
    <t>108-83-8</t>
  </si>
  <si>
    <t>606-006-00-5</t>
  </si>
  <si>
    <t>pentan-3-one; diethyl ketone</t>
  </si>
  <si>
    <t>202-490-3</t>
  </si>
  <si>
    <t>96-22-0</t>
  </si>
  <si>
    <t xml:space="preserve">Flam. Liq. 2
STOT SE 3
STOT SE 3
</t>
  </si>
  <si>
    <t xml:space="preserve">H225
H335
H336
</t>
  </si>
  <si>
    <t xml:space="preserve">H225
H335
H336
</t>
  </si>
  <si>
    <t>606-007-00-0</t>
  </si>
  <si>
    <t>3-methylbutan-2-one; methyl isopropyl ketone</t>
  </si>
  <si>
    <t>209-264-3</t>
  </si>
  <si>
    <t>563-80-4</t>
  </si>
  <si>
    <t>606-009-00-1</t>
  </si>
  <si>
    <t>4-methylpent-3-en-2-one; mesityl oxide</t>
  </si>
  <si>
    <t>205-502-5</t>
  </si>
  <si>
    <t>141-79-7</t>
  </si>
  <si>
    <t xml:space="preserve">Flam. Liq. 3
Acute Tox. 4 *
Acute Tox. 4 *
Acute Tox. 4 *
</t>
  </si>
  <si>
    <t xml:space="preserve">H226
H332
H312
H302
</t>
  </si>
  <si>
    <t>606-010-00-7</t>
  </si>
  <si>
    <t>cyclohexanone</t>
  </si>
  <si>
    <t xml:space="preserve">H226
H332
</t>
  </si>
  <si>
    <t>606-011-00-2</t>
  </si>
  <si>
    <t>2-methylcyclohexanone</t>
  </si>
  <si>
    <t>209-513-6</t>
  </si>
  <si>
    <t>583-60-8</t>
  </si>
  <si>
    <t>606-012-00-8</t>
  </si>
  <si>
    <t>3,5,5-trimethylcyclohex-2-enone; isophorone</t>
  </si>
  <si>
    <t>201-126-0</t>
  </si>
  <si>
    <t>78-59-1</t>
  </si>
  <si>
    <t xml:space="preserve">Carc. 2
Acute Tox. 4 *
Acute Tox. 4 *
STOT SE 3
Eye Irrit. 2
</t>
  </si>
  <si>
    <t xml:space="preserve">H351
H312
H302
H335
H319
</t>
  </si>
  <si>
    <t xml:space="preserve">H351
H312
H302
H319
H335
</t>
  </si>
  <si>
    <t>606-013-00-3</t>
  </si>
  <si>
    <t>p-benzoquinone; quinone</t>
  </si>
  <si>
    <t>203-405-2</t>
  </si>
  <si>
    <t>106-51-4</t>
  </si>
  <si>
    <t xml:space="preserve">Acute Tox. 3 *
Acute Tox. 3 *
STOT SE 3
Skin Irrit. 2
Eye Irrit. 2
Aquatic Acute 1
</t>
  </si>
  <si>
    <t xml:space="preserve">H331
H301
H335
H315
H319
H400
</t>
  </si>
  <si>
    <t xml:space="preserve">H331
H301
H319
H335
H315
H400
</t>
  </si>
  <si>
    <t>606-014-00-9</t>
  </si>
  <si>
    <t>223-003-0</t>
  </si>
  <si>
    <t>3691-35-8</t>
  </si>
  <si>
    <t>606-016-00-X</t>
  </si>
  <si>
    <t>pindone (ISO); 2-pivaloylindan-1,3-dione</t>
  </si>
  <si>
    <t>201-462-8</t>
  </si>
  <si>
    <t>83-26-1</t>
  </si>
  <si>
    <t xml:space="preserve">Acute Tox. 3 *
STOT RE 1
Aquatic Acute 1
Aquatic Chronic 1
</t>
  </si>
  <si>
    <t xml:space="preserve">H301
H372 **
H400
H410
</t>
  </si>
  <si>
    <t xml:space="preserve">H301
H372 **
H410
</t>
  </si>
  <si>
    <t>606-017-00-5</t>
  </si>
  <si>
    <t>diketene; diketen</t>
  </si>
  <si>
    <t>211-617-1</t>
  </si>
  <si>
    <t>674-82-8</t>
  </si>
  <si>
    <t>606-018-00-0</t>
  </si>
  <si>
    <t>dichlone (ISO); 2,3-dichloro-1,4-naphthoquinone</t>
  </si>
  <si>
    <t>204-210-5</t>
  </si>
  <si>
    <t>117-80-6</t>
  </si>
  <si>
    <t>606-019-00-6</t>
  </si>
  <si>
    <t>chlordecone (ISO); perchloropentacyclo[5,3,0,02,6,03,9,04,8]decan-5-one; decachloropentacyclo[5,2,1,02,6,03,9,05,8]decan-4-one</t>
  </si>
  <si>
    <t xml:space="preserve">Carc. 2
Acute Tox. 3 *
Acute Tox. 3 *
Aquatic Acute 1
Aquatic Chronic 1
</t>
  </si>
  <si>
    <t xml:space="preserve">H351
H311
H301
H400
H410
</t>
  </si>
  <si>
    <t xml:space="preserve">H351
H311
H301
H410
</t>
  </si>
  <si>
    <t>606-020-00-1</t>
  </si>
  <si>
    <t>5-methylheptan-3-one</t>
  </si>
  <si>
    <t>208-793-7</t>
  </si>
  <si>
    <t xml:space="preserve">Flam. Liq. 3
STOT SE 3
Eye Irrit. 2
</t>
  </si>
  <si>
    <t xml:space="preserve">H226
H335
H319
</t>
  </si>
  <si>
    <t xml:space="preserve">H226
H319
H335
</t>
  </si>
  <si>
    <t>606-021-00-7</t>
  </si>
  <si>
    <t>N-methyl-2-pyrrolidone; 1-methyl-2-pyrrolidone</t>
  </si>
  <si>
    <t xml:space="preserve">Repr. 1B
STOT SE 3
Skin Irrit. 2
Eye Irrit. 2
</t>
  </si>
  <si>
    <t xml:space="preserve">H360D ***
H335
H315
H319
</t>
  </si>
  <si>
    <t xml:space="preserve">H360D ***
H319
H335
H315
</t>
  </si>
  <si>
    <t>606-022-00-2</t>
  </si>
  <si>
    <t>1-phenyl-3-pyrazolidone</t>
  </si>
  <si>
    <t>202-155-1</t>
  </si>
  <si>
    <t>92-43-3</t>
  </si>
  <si>
    <t>606-023-00-8</t>
  </si>
  <si>
    <t>4-methoxy-4-methylpentan-2-one</t>
  </si>
  <si>
    <t>203-512-4</t>
  </si>
  <si>
    <t>107-70-0</t>
  </si>
  <si>
    <t>606-024-00-3</t>
  </si>
  <si>
    <t>heptan-2-one; methyl amyl ketone</t>
  </si>
  <si>
    <t>203-767-1</t>
  </si>
  <si>
    <t xml:space="preserve">Flam. Liq. 3
Acute Tox. 4 *
Acute Tox. 4 *
</t>
  </si>
  <si>
    <t xml:space="preserve">H226
H332
H302
</t>
  </si>
  <si>
    <t>606-025-00-9</t>
  </si>
  <si>
    <t>cyclopentanone</t>
  </si>
  <si>
    <t>204-435-9</t>
  </si>
  <si>
    <t>120-92-3</t>
  </si>
  <si>
    <t xml:space="preserve">Flam. Liq. 3
Skin Irrit. 2
Eye Irrit. 2
</t>
  </si>
  <si>
    <t xml:space="preserve">H226
H315
H319
</t>
  </si>
  <si>
    <t xml:space="preserve">H226
H319
H315
</t>
  </si>
  <si>
    <t>606-026-00-4</t>
  </si>
  <si>
    <t>5-methylhexan-2-one; isoamyl methyl ketone</t>
  </si>
  <si>
    <t>203-737-8</t>
  </si>
  <si>
    <t>606-027-00-X</t>
  </si>
  <si>
    <t>heptan-4-one; di-n-propyl ketone</t>
  </si>
  <si>
    <t>204-608-9</t>
  </si>
  <si>
    <t>123-19-3</t>
  </si>
  <si>
    <t>606-028-00-5</t>
  </si>
  <si>
    <t>2,4-dimethylpentan-3-one; di-isopropyl ketone</t>
  </si>
  <si>
    <t>209-294-7</t>
  </si>
  <si>
    <t>565-80-0</t>
  </si>
  <si>
    <t xml:space="preserve">Flam. Liq. 2
Acute Tox. 4 *
</t>
  </si>
  <si>
    <t xml:space="preserve">H225
H332
</t>
  </si>
  <si>
    <t>606-029-00-0</t>
  </si>
  <si>
    <t>pentane-2,4-dione; acetylacetone</t>
  </si>
  <si>
    <t>204-634-0</t>
  </si>
  <si>
    <t>123-54-6</t>
  </si>
  <si>
    <t xml:space="preserve">H226
H302
</t>
  </si>
  <si>
    <t>606-030-00-6</t>
  </si>
  <si>
    <t>hexan-2-one; methyl butyl ketone; butyl methyl ketone; methyl-n-butyl ketone</t>
  </si>
  <si>
    <t>209-731-1</t>
  </si>
  <si>
    <t xml:space="preserve">Flam. Liq. 3
Repr. 2
STOT SE 3
STOT RE 1
</t>
  </si>
  <si>
    <t xml:space="preserve">H226
H361f ***
H336
H372 **
</t>
  </si>
  <si>
    <t xml:space="preserve">H226
H361f ***
H372 **
H336
</t>
  </si>
  <si>
    <t>606-031-00-1</t>
  </si>
  <si>
    <t>3-propanolide; 1,3-propiolactone</t>
  </si>
  <si>
    <t>200-340-1</t>
  </si>
  <si>
    <t xml:space="preserve">Carc. 1B
Acute Tox. 2 *
Skin Irrit. 2
Eye Irrit. 2
</t>
  </si>
  <si>
    <t xml:space="preserve">H350
H330
H315
H319
</t>
  </si>
  <si>
    <t xml:space="preserve">H350
H330
H319
H315
</t>
  </si>
  <si>
    <t>606-032-00-7</t>
  </si>
  <si>
    <t>hexachloroacetone</t>
  </si>
  <si>
    <t>204-129-5</t>
  </si>
  <si>
    <t>116-16-5</t>
  </si>
  <si>
    <t>606-033-00-2</t>
  </si>
  <si>
    <t>2-(3,4-dichlorophenyl)-4-methyl-1,2,4-oxadiazolidinedione; methazole</t>
  </si>
  <si>
    <t>243-761-6</t>
  </si>
  <si>
    <t>20354-26-1</t>
  </si>
  <si>
    <t xml:space="preserve">Acute Tox. 4 *
Acute Tox. 4 *
Skin Irrit. 2
Eye Irrit. 2
Aquatic Chronic 2
</t>
  </si>
  <si>
    <t xml:space="preserve">H312
H302
H315
H319
H411
</t>
  </si>
  <si>
    <t xml:space="preserve">H312
H302
H319
H315
H411
</t>
  </si>
  <si>
    <t>606-034-00-8</t>
  </si>
  <si>
    <t>metribuzin (ISO); 4-amino-6-tert-butyl-3-methylthio-1,2,4-triazin-5(4H)-one; 4-amino-4,5-dihydro-6-(1,1-dimethylethyl)-3-methylthio-1,2,4-triazin-5-one</t>
  </si>
  <si>
    <t>244-209-7</t>
  </si>
  <si>
    <t>21087-64-9</t>
  </si>
  <si>
    <t>606-035-00-3</t>
  </si>
  <si>
    <t>chloridazon (ISO); 5-amino-4-chloro-2-phenylpyridazine-3-(2H)-one; pyrazon</t>
  </si>
  <si>
    <t>216-920-2</t>
  </si>
  <si>
    <t>1698-60-8</t>
  </si>
  <si>
    <t>606-036-00-9</t>
  </si>
  <si>
    <t>quinomethionate; chinomethionat (ISO); 6-methyl-1,3-dithiolo(4,5-b)quinoxalin-2-one</t>
  </si>
  <si>
    <t xml:space="preserve">Repr. 2
Acute Tox. 4 *
Acute Tox. 4 *
Acute Tox. 4 *
STOT RE 2 *
Eye Irrit. 2
Skin Sens. 1
Aquatic Acute 1
Aquatic Chronic 1
</t>
  </si>
  <si>
    <t xml:space="preserve">H361f ***
H332
H312
H302
H373 **
H319
H317
H400
H410
</t>
  </si>
  <si>
    <t xml:space="preserve">H361f ***
H332
H312
H302
H373 **
H319
H317
H410
</t>
  </si>
  <si>
    <t>606-037-00-4</t>
  </si>
  <si>
    <t>triadimefon (ISO); 1-(4-chlorophenoxy)-3,3-dimethyl-1-(1,2,4-triazol-1-yl)butanone</t>
  </si>
  <si>
    <t>256-103-8</t>
  </si>
  <si>
    <t>43121-43-3</t>
  </si>
  <si>
    <t>606-038-00-X</t>
  </si>
  <si>
    <t>diphacinone (ISO); 2-diphenylacetylindan-1,3-dione</t>
  </si>
  <si>
    <t>201-434-5</t>
  </si>
  <si>
    <t>82-66-6</t>
  </si>
  <si>
    <t xml:space="preserve">Acute Tox. 2 *
STOT RE 1
</t>
  </si>
  <si>
    <t xml:space="preserve">H300
H372 **
</t>
  </si>
  <si>
    <t>606-039-00-5</t>
  </si>
  <si>
    <t>5(or 6)-tert-butyl-2'-chloro-6'-ethylamino-3',7'-dimethylspiro(isobenzofuran-1(1H),9'-xanthene)-3-one</t>
  </si>
  <si>
    <t>400-680-2</t>
  </si>
  <si>
    <t xml:space="preserve">H332
H400
H410
</t>
  </si>
  <si>
    <t xml:space="preserve">H332
H410
</t>
  </si>
  <si>
    <t>606-040-00-0</t>
  </si>
  <si>
    <t>(N-benzyl-N-ethyl)amino-3-hydroxyacetophenone hydrochloride</t>
  </si>
  <si>
    <t>401-840-4</t>
  </si>
  <si>
    <t>55845-90-4</t>
  </si>
  <si>
    <t>606-041-00-6</t>
  </si>
  <si>
    <t>2-methyl-1-(4-methylthiophenyl)-2-morpholinopropan-1-one</t>
  </si>
  <si>
    <t>400-600-6</t>
  </si>
  <si>
    <t>71868-10-5</t>
  </si>
  <si>
    <t>606-042-00-1</t>
  </si>
  <si>
    <t>acetophenone</t>
  </si>
  <si>
    <t>202-708-7</t>
  </si>
  <si>
    <t>606-043-00-7</t>
  </si>
  <si>
    <t>2,4-di-tert-butylcyclohexanone</t>
  </si>
  <si>
    <t>405-340-7</t>
  </si>
  <si>
    <t>13019-04-0</t>
  </si>
  <si>
    <t>606-044-00-2</t>
  </si>
  <si>
    <t>2,4,6-trimethylbenzophenone</t>
  </si>
  <si>
    <t>403-150-9</t>
  </si>
  <si>
    <t>954-16-5</t>
  </si>
  <si>
    <t>606-045-00-8</t>
  </si>
  <si>
    <t>oxadiazon (ISO); 3-[2,4-dichloro-5-(1-methylethoxy)phenyl]-5-(1,1-dimethylethyl)-1,3,4-oxadiazol-2(3H)-one</t>
  </si>
  <si>
    <t>243-215-7</t>
  </si>
  <si>
    <t>19666-30-9</t>
  </si>
  <si>
    <t>606-046-00-3</t>
  </si>
  <si>
    <t>reaction mass of cis- and trans-cyclohexadec-8-en-1-one</t>
  </si>
  <si>
    <t>401-700-2</t>
  </si>
  <si>
    <t>3100-36-5</t>
  </si>
  <si>
    <t>606-047-00-9</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</si>
  <si>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</si>
  <si>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</si>
  <si>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</si>
  <si>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</si>
  <si>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</si>
  <si>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</si>
  <si>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</si>
  <si>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</si>
  <si>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</si>
  <si>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</si>
  <si>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</si>
  <si>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</si>
  <si>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</si>
  <si>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</si>
  <si>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</si>
  <si>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</si>
  <si>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</si>
  <si>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</si>
  <si>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</si>
  <si>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</si>
  <si>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</si>
  <si>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</si>
  <si>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 (RS)-5-methylamino-2-phenyl-4-(α, α,α-trifluoro-m-tolyl)furan-3(2H)-one</t>
  </si>
  <si>
    <t>96525-23-4</t>
  </si>
  <si>
    <t>606-054-00-7</t>
  </si>
  <si>
    <t>141112-29-0</t>
  </si>
  <si>
    <t xml:space="preserve">Repr. 2
Aquatic Acute 1
Aquatic Chronic 1
</t>
  </si>
  <si>
    <t xml:space="preserve">H361d ***
H400
H410
</t>
  </si>
  <si>
    <t xml:space="preserve">H361d ***
H410
</t>
  </si>
  <si>
    <t xml:space="preserve">M=10
M=100
</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</si>
  <si>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</si>
  <si>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</si>
  <si>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</si>
  <si>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</si>
  <si>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</si>
  <si>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</si>
  <si>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</si>
  <si>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</si>
  <si>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</si>
  <si>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</si>
  <si>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</si>
  <si>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</si>
  <si>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</si>
  <si>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</si>
  <si>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</si>
  <si>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</si>
  <si>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</si>
  <si>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</si>
  <si>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</si>
  <si>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</si>
  <si>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</si>
  <si>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 cis-2,4-dimethyl-2-(5,6,7,8-tetrahydro-5,5,8,8-tetramethyl-naphthalene-2-yl)-1,3-dioxolane</t>
  </si>
  <si>
    <t>412-950-7</t>
  </si>
  <si>
    <t>606-061-00-5</t>
  </si>
  <si>
    <t>(3-chlorophenyl)-(4-methoxy-3-nitrophenyl)methanone</t>
  </si>
  <si>
    <t>423-290-4</t>
  </si>
  <si>
    <t>66938-41-8</t>
  </si>
  <si>
    <t xml:space="preserve">Muta. 2
Aquatic Acute 1
Aquatic Chronic 1
</t>
  </si>
  <si>
    <t xml:space="preserve">H341
H400
H410
</t>
  </si>
  <si>
    <t xml:space="preserve">H341
H410
</t>
  </si>
  <si>
    <t>606-062-00-0</t>
  </si>
  <si>
    <t>tetrahydrothiopyran-3-carboxaldehyde</t>
  </si>
  <si>
    <t>407-330-8</t>
  </si>
  <si>
    <t>61571-06-0</t>
  </si>
  <si>
    <t xml:space="preserve">Repr. 1B
Eye Dam. 1
Aquatic Chronic 3
</t>
  </si>
  <si>
    <t xml:space="preserve">H360D ***
H318
H412
</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</si>
  <si>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</si>
  <si>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</si>
  <si>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</si>
  <si>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</si>
  <si>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</si>
  <si>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</si>
  <si>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</si>
  <si>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</si>
  <si>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</si>
  <si>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</si>
  <si>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</si>
  <si>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</si>
  <si>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</si>
  <si>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</si>
  <si>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</si>
  <si>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</si>
  <si>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 1-(2,3,5,6,7,8-hexahydro-1,1-dimethyl-1H-benz(f)inden-4-yl)ethanone; 1-(2,3,6,7,8,9-hexahydro-1,1-dimethyl-1H-benz(g)inden-5-yl)ethanone; 1-(2,3,6,7,8,9-hexahydro-3,3-dimethyl-1H-benz(g)inden-5-yl)ethanone</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</si>
  <si>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</si>
  <si>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</si>
  <si>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</si>
  <si>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</si>
  <si>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</si>
  <si>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</si>
  <si>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</si>
  <si>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</si>
  <si>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</si>
  <si>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</si>
  <si>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</si>
  <si>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 5-(3-butyryl-2,4,6-trimethylphenyl)-2-[1-(ethoxyimino)propyl]-3-hydroxycyclohex-2-en-1-one</t>
  </si>
  <si>
    <t>414-790-3</t>
  </si>
  <si>
    <t>138164-12-2</t>
  </si>
  <si>
    <t xml:space="preserve">Repr. 2
Acute Tox. 4 *
Skin Irrit. 2
Aquatic Acute 1
Aquatic Chronic 1
</t>
  </si>
  <si>
    <t xml:space="preserve">H361fd
H302
H315
H400
H410
</t>
  </si>
  <si>
    <t xml:space="preserve">H361fd
H302
H315
H410
</t>
  </si>
  <si>
    <t>606-071-00-X</t>
  </si>
  <si>
    <t>17-spiro(5,5-dimethyl-1,3-dioxan-2-yl)androsta-1,4-diene-3-one</t>
  </si>
  <si>
    <t>421-050-3</t>
  </si>
  <si>
    <t>13258-43-0</t>
  </si>
  <si>
    <t>606-072-00-5</t>
  </si>
  <si>
    <t>3-acetyl-1-phenyl-pyrrolidine-2,4-dione</t>
  </si>
  <si>
    <t>421-600-2</t>
  </si>
  <si>
    <t>719-86-8</t>
  </si>
  <si>
    <t>606-073-00-0</t>
  </si>
  <si>
    <t>4,4'-bis(dimethylamino)benzophenone; Michler's ketone</t>
  </si>
  <si>
    <t xml:space="preserve">Carc. 1B
Muta. 2
Eye Dam. 1
</t>
  </si>
  <si>
    <t xml:space="preserve">H350
H341
H318
</t>
  </si>
  <si>
    <t>606-074-00-6</t>
  </si>
  <si>
    <t>reaction mass of: (1R*,2S*)-2-acetyl-1,2,3,4,5,6,7,8-octahydro-1,2,8,8-tetramethylnaphthalene; (2R*,3S*)-2-acetyl-1,2,3,4,5,6,7,8-octahydro-2,3,8,8-tetramethylnaphthalene</t>
  </si>
  <si>
    <t>425-570-1</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</si>
  <si>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</si>
  <si>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</si>
  <si>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</si>
  <si>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</si>
  <si>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</si>
  <si>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</si>
  <si>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</si>
  <si>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</si>
  <si>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</si>
  <si>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</si>
  <si>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</si>
  <si>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</si>
  <si>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</si>
  <si>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</si>
  <si>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</si>
  <si>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</si>
  <si>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</si>
  <si>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2-n-butyl-benzo[d]isothiazol-3-one</t>
  </si>
  <si>
    <t>420-590-7</t>
  </si>
  <si>
    <t>4299-07-4</t>
  </si>
  <si>
    <t xml:space="preserve">Skin Corr. 1B
Skin Sens. 1
Aquatic Acute 1
Aquatic Chronic 1
</t>
  </si>
  <si>
    <t xml:space="preserve">H314
H317
H400
H410
</t>
  </si>
  <si>
    <t xml:space="preserve">H314
H317
H410
</t>
  </si>
  <si>
    <t>606-081-00-4</t>
  </si>
  <si>
    <t>(3β, 5α, 6β)-3-(acetyloxy)-5-bromo-6-hydroxy-androstan-17-one</t>
  </si>
  <si>
    <t>419-790-7</t>
  </si>
  <si>
    <t>4229-69-0</t>
  </si>
  <si>
    <t>606-082-00-X</t>
  </si>
  <si>
    <t>reaction mass of: butan-2-one oxime; syn-O,O'-di(butan-2-one oxime)diethoxysilane</t>
  </si>
  <si>
    <t>406-930-7</t>
  </si>
  <si>
    <t xml:space="preserve">STOT RE 1
Skin Sens. 1
Aquatic Chronic 3
</t>
  </si>
  <si>
    <t xml:space="preserve">H372 **
H317
H412
</t>
  </si>
  <si>
    <t>606-083-00-5</t>
  </si>
  <si>
    <t>2-chloro-5-sec-hexadecylhydroquinone</t>
  </si>
  <si>
    <t>407-750-1</t>
  </si>
  <si>
    <t>137193-60-3</t>
  </si>
  <si>
    <t xml:space="preserve">Skin Irrit. 2
Eye Irrit. 2
Skin Sens. 1
Aquatic Chronic 3
</t>
  </si>
  <si>
    <t xml:space="preserve">H315
H319
H317
H412
</t>
  </si>
  <si>
    <t xml:space="preserve">H319
H315
H317
H412
</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</si>
  <si>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</si>
  <si>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</si>
  <si>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</si>
  <si>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</si>
  <si>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</si>
  <si>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</si>
  <si>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</si>
  <si>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</si>
  <si>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</si>
  <si>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</si>
  <si>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</si>
  <si>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</si>
  <si>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</si>
  <si>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</si>
  <si>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</si>
  <si>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</si>
  <si>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</si>
  <si>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</si>
  <si>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</si>
  <si>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</si>
  <si>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</si>
  <si>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 1,4-diamino-2,3-bis-phenoxyanthraquinone</t>
  </si>
  <si>
    <t>423-220-2</t>
  </si>
  <si>
    <t>12223-77-7</t>
  </si>
  <si>
    <t>606-090-00-3</t>
  </si>
  <si>
    <t>1-[3-[(dimethylamino)methyl]-4-hydroxyphenyl]ethanone</t>
  </si>
  <si>
    <t>430-920-1</t>
  </si>
  <si>
    <t>73096-98-7</t>
  </si>
  <si>
    <t>606-091-00-9</t>
  </si>
  <si>
    <t>6-chloro-5-(2-chloroethyl)-1,3-dihydroindol-2-one</t>
  </si>
  <si>
    <t>421-320-0</t>
  </si>
  <si>
    <t>118289-55-7</t>
  </si>
  <si>
    <t>606-092-00-4</t>
  </si>
  <si>
    <t>reaction mass of: (E)-oxacyclohexadec-12-en-2-one; (E)-oxacyclohexadec-13-en-2-one; a) (Z)-oxacyclohexadec-(12)-en-2-one and b) (Z)-oxacyclohexadec-(13)-en-2-one</t>
  </si>
  <si>
    <t>422-320-3</t>
  </si>
  <si>
    <t>606-093-00-X</t>
  </si>
  <si>
    <t>5-ethyl-2,4-dihydro-4-(2-phenoxyethyl)-3H-1,2,4-triazol-3-one</t>
  </si>
  <si>
    <t>414-470-3</t>
  </si>
  <si>
    <t>95885-13-5</t>
  </si>
  <si>
    <t>606-094-00-5</t>
  </si>
  <si>
    <t>N-[ethyl(3-methylbutyl)amino]-3-methyl-1-phenyl-spiro[[1]benzo-pyrano[2,3-c]pyrazole-4(1H),1'(3'H)-isobenzofuran]-3'-one</t>
  </si>
  <si>
    <t>417-460-7</t>
  </si>
  <si>
    <t>606-095-00-0</t>
  </si>
  <si>
    <t>(R,S)-2-azabicyclo[2.2.1]hept-5-en-3-one</t>
  </si>
  <si>
    <t>421-830-3</t>
  </si>
  <si>
    <t>49805-30-3</t>
  </si>
  <si>
    <t>606-096-00-6</t>
  </si>
  <si>
    <t>3-(6-O-(6-desoxy-α-.sc.l.sc.-mannopyranosyl-O-(α-.sc.d.sc.-glucopyranosyl)-(β-.sc.d.sc.-glucopyranosyl)oxy)-2-(3,4-dihydroxyphenyl)-5,7-dihydroxy-4H-1-benzopyran-4-one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</si>
  <si>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</si>
  <si>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</si>
  <si>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</si>
  <si>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</si>
  <si>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</si>
  <si>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</si>
  <si>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</si>
  <si>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</si>
  <si>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</si>
  <si>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</si>
  <si>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</si>
  <si>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</si>
  <si>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</si>
  <si>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</si>
  <si>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606-100-00-6</t>
  </si>
  <si>
    <t>2-butyryl-3-hydroxy-5-thiocyclohexan-3-yl-cyclohex-2-en-1-one</t>
  </si>
  <si>
    <t>425-150-8</t>
  </si>
  <si>
    <t>94723-86-1</t>
  </si>
  <si>
    <t xml:space="preserve">Repr. 1B
Acute Tox. 4 *
Skin Sens. 1
Aquatic Chronic 3
</t>
  </si>
  <si>
    <t xml:space="preserve">H360F ***
H302
H317
H412
</t>
  </si>
  <si>
    <t>606-101-00-1</t>
  </si>
  <si>
    <t>reaction mass of: 1,5-bis[(2-ethylhexyl)amino]-9,10-anthracenedione; 1-[(2-ethylhexyl)amino]-5-[3-[(2-ethylhexyl)oxy]propyl]amino-9,10-anthracenedione; 1,5-bis[3-[(2-ethylhexyl)oxy]propyl]amino-9,10-anthracenedione; 1-[(2-ethylhexyl)amino]-5-[(3-methoxypropyl)amino]-9,10-anthracene dione; 1-[3-[(2-ethylhexyl)oxy]propyl]amino-5-[(3-methoxypropyl)amino]-9,10-anthracenedione; 1,5-bis[(3-methyloxypropyl)amino]-9,10-anthracenedione</t>
  </si>
  <si>
    <t>426-050-7</t>
  </si>
  <si>
    <t>165038-51-7</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</si>
  <si>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</si>
  <si>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</si>
  <si>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</si>
  <si>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</si>
  <si>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</si>
  <si>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</si>
  <si>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</si>
  <si>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</si>
  <si>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</si>
  <si>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</si>
  <si>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</si>
  <si>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</si>
  <si>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</si>
  <si>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</si>
  <si>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</si>
  <si>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</si>
  <si>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</si>
  <si>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</si>
  <si>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</si>
  <si>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</si>
  <si>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</si>
  <si>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</si>
  <si>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</si>
  <si>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</si>
  <si>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 )-3-pentanone</t>
  </si>
  <si>
    <t>436-710-6</t>
  </si>
  <si>
    <t>756-13-8</t>
  </si>
  <si>
    <t>606-109-00-5</t>
  </si>
  <si>
    <t>2-(4-methyl-3-pentenyl)anthraquinone</t>
  </si>
  <si>
    <t>428-320-1</t>
  </si>
  <si>
    <t>71308-16-2</t>
  </si>
  <si>
    <t xml:space="preserve">Acute Tox. 4 *
Skin Sens. 1
Aquatic Chronic 4
</t>
  </si>
  <si>
    <t xml:space="preserve">H302
H317
H413
</t>
  </si>
  <si>
    <t>606-110-00-0</t>
  </si>
  <si>
    <t>5-ethoxy-5H-furan-2-one</t>
  </si>
  <si>
    <t>428-330-4</t>
  </si>
  <si>
    <t>2833-30-9</t>
  </si>
  <si>
    <t xml:space="preserve">Acute Tox. 4 *
Acute Tox. 4 *
STOT RE 2 *
Skin Corr. 1B
Skin Sens. 1
</t>
  </si>
  <si>
    <t xml:space="preserve">H312
H302
H373 **
H314
H317
</t>
  </si>
  <si>
    <t xml:space="preserve">H314
H312
H302
H373 **
H317
</t>
  </si>
  <si>
    <t>606-111-00-6</t>
  </si>
  <si>
    <t>5-amino-6-methyl-1,3-dihydrobenzoimidazol-2-one</t>
  </si>
  <si>
    <t>428-410-9</t>
  </si>
  <si>
    <t>67014-36-2</t>
  </si>
  <si>
    <t>606-112-00-1</t>
  </si>
  <si>
    <t>(4aR*,8aR*)-4a,5,9,10,11,12-hexahydro-3-methoxy-11-methyl-6H-benzofuro[3a,3,2-ef][2]benzazepin-6-one</t>
  </si>
  <si>
    <t>428-690-2</t>
  </si>
  <si>
    <t>1668-86-6</t>
  </si>
  <si>
    <t xml:space="preserve">Acute Tox. 4 *
Eye Irrit. 2
Aquatic Chronic 3
</t>
  </si>
  <si>
    <t xml:space="preserve">H302
H319
H412
</t>
  </si>
  <si>
    <t>606-113-00-7</t>
  </si>
  <si>
    <t>1-[4-(4-benzoylphenylsulfanyl)phenyl]-2-methyl-2-(4-methylphenylsulfonyl)propan-1-one</t>
  </si>
  <si>
    <t>429-040-0</t>
  </si>
  <si>
    <t>272460-97-6</t>
  </si>
  <si>
    <t xml:space="preserve">Eye Dam. 1
Aquatic Chronic 4
</t>
  </si>
  <si>
    <t xml:space="preserve">H318
H413
</t>
  </si>
  <si>
    <t>606-114-00-2</t>
  </si>
  <si>
    <t>4,4',5,5',6,6',7,7'-octachloro-(2,2')biisoindolyl-1,1',3,3'-tetraone</t>
  </si>
  <si>
    <t>429-150-9</t>
  </si>
  <si>
    <t>67887-47-2</t>
  </si>
  <si>
    <t>606-115-00-8</t>
  </si>
  <si>
    <t>profoxydim (ISO); 2-{(EZ)-1-[(2RS)-2-(4-chlorophenoxy)propoxyimino]butyl}-3-hydroxy-5-(thian-3-yl)cyclohex-2-en-1-one</t>
  </si>
  <si>
    <t>139001-49-3</t>
  </si>
  <si>
    <t xml:space="preserve">Carc. 2
Repr. 2
Skin Sens. 1
</t>
  </si>
  <si>
    <t xml:space="preserve">H351
H361d
H317
</t>
  </si>
  <si>
    <t>606-116-00-3</t>
  </si>
  <si>
    <t>tepraloxydim (ISO); (RS)-(EZ)-2-{1-[(2E)-3-chloroallyloxyimino]propyl}-3-hydroxy-5-perhydropyran-4-ylcyclohex-2-en-1-one</t>
  </si>
  <si>
    <t>149979-41-9</t>
  </si>
  <si>
    <t xml:space="preserve">Carc. 2
Repr. 2
</t>
  </si>
  <si>
    <t xml:space="preserve">H351
H361fd
</t>
  </si>
  <si>
    <t xml:space="preserve">H351
H361fd
</t>
  </si>
  <si>
    <t>606-117-00-9</t>
  </si>
  <si>
    <t>2,6-bis(1,1-dimethylethyl)-4-(phenylenemethylene)cyclohexa-2,5-dien-1-one</t>
  </si>
  <si>
    <t>429-460-4</t>
  </si>
  <si>
    <t>7078-98-0</t>
  </si>
  <si>
    <t>606-118-00-4</t>
  </si>
  <si>
    <t>N-(1,3-dimethylbutyl)-N'-(phenyl)-1,4-benzoquinonediimine</t>
  </si>
  <si>
    <t>429-640-2</t>
  </si>
  <si>
    <t>52870-46-9</t>
  </si>
  <si>
    <t xml:space="preserve">Eye Irrit. 2
Aquatic Acute 1
Aquatic Chronic 1
</t>
  </si>
  <si>
    <t xml:space="preserve">H319
H400
H410
</t>
  </si>
  <si>
    <t xml:space="preserve">H319
H410
</t>
  </si>
  <si>
    <t>606-119-00-X</t>
  </si>
  <si>
    <t>(E)-3-methyl-5-cyclopentadecen-1-one</t>
  </si>
  <si>
    <t>429-900-5</t>
  </si>
  <si>
    <t>606-120-00-5</t>
  </si>
  <si>
    <t>2,5-dihydroxy-5-methyl-3-(morpholin-4-yl)-2-cyclopenten-1-one</t>
  </si>
  <si>
    <t>430-170-5</t>
  </si>
  <si>
    <t>114625-74-0</t>
  </si>
  <si>
    <t>606-121-00-0</t>
  </si>
  <si>
    <t>(+)-(1S,2S,3S,5R)-2,6,6-trimethylbicyclo[3.1.1]heptane-3-spiro-1'-(cyclohex-2'-en-4'-one)</t>
  </si>
  <si>
    <t>430-460-1</t>
  </si>
  <si>
    <t>133636-82-5</t>
  </si>
  <si>
    <t>606-122-00-6</t>
  </si>
  <si>
    <t>3-(2-bromopropionoyl)-4,4-dimethyl-1,3-oxazolan-2-one</t>
  </si>
  <si>
    <t>430-820-8</t>
  </si>
  <si>
    <t>114341-88-7</t>
  </si>
  <si>
    <t xml:space="preserve">Acute Tox. 4 *
STOT RE 2 *
Skin Irrit. 2
Eye Dam. 1
Skin Sens. 1
Aquatic Acute 1
Aquatic Chronic 1
</t>
  </si>
  <si>
    <t xml:space="preserve">H302
H373 **
H315
H318
H317
H400
H410
</t>
  </si>
  <si>
    <t xml:space="preserve">H302
H373 **
H315
H318
H317
H410
</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</si>
  <si>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</si>
  <si>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</si>
  <si>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</si>
  <si>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</si>
  <si>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</si>
  <si>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</si>
  <si>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</si>
  <si>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</si>
  <si>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</si>
  <si>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</si>
  <si>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</si>
  <si>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</si>
  <si>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</si>
  <si>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</si>
  <si>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</si>
  <si>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</si>
  <si>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</si>
  <si>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</si>
  <si>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</si>
  <si>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</si>
  <si>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 (2S,4Z)-5-amino-2-(dibenzylamino)-1,6-diphenylhex-4-en-3-one</t>
  </si>
  <si>
    <t>423-090-7</t>
  </si>
  <si>
    <t>156732-13-7</t>
  </si>
  <si>
    <t>606-130-00-X</t>
  </si>
  <si>
    <t>4-(1,4-dioxa-spiro[4.5]dec-8-yl)-cyclohexanone</t>
  </si>
  <si>
    <t>423-860-2</t>
  </si>
  <si>
    <t>56309-94-5</t>
  </si>
  <si>
    <t>606-131-00-5</t>
  </si>
  <si>
    <t>cyclic 3-(1,2-ethanediylacetale)-estra-5(10),9(11)-diene-3,17-dione</t>
  </si>
  <si>
    <t>427-230-8</t>
  </si>
  <si>
    <t>5571-36-8</t>
  </si>
  <si>
    <t xml:space="preserve">Repr. 1B
STOT RE 2 *
Aquatic Chronic 2
</t>
  </si>
  <si>
    <t xml:space="preserve">H360F ***
H373 **
H411
</t>
  </si>
  <si>
    <t>606-132-00-0</t>
  </si>
  <si>
    <t>(6β)-6,19-epoxyandrost-4-ene-3,17-dione</t>
  </si>
  <si>
    <t>433-490-3</t>
  </si>
  <si>
    <t>6563-83-3</t>
  </si>
  <si>
    <t>606-134-00-1</t>
  </si>
  <si>
    <t>androsta-1,4,9(11)-triene-3,17-dione</t>
  </si>
  <si>
    <t>433-560-3</t>
  </si>
  <si>
    <t>15375-21-0</t>
  </si>
  <si>
    <t xml:space="preserve">H361f ***
</t>
  </si>
  <si>
    <t>606-135-00-7</t>
  </si>
  <si>
    <t>cyclohexadecanone</t>
  </si>
  <si>
    <t>438-930-8</t>
  </si>
  <si>
    <t>2550-52-9</t>
  </si>
  <si>
    <t>606-136-00-2</t>
  </si>
  <si>
    <t>(3S,6R,9S,12R,15S,18R,21S,24R)-6,18-dibenzyl-3,9,15,21-tetraisobutyl-4,10,12,16,22,24-hexamethyl-1,7,13,19-tetraoxa-4,10,16,22-tetraazacyclo-tetracosane-2,5,8,11,14,17,20,23-octaone</t>
  </si>
  <si>
    <t>444-350-6</t>
  </si>
  <si>
    <t>133413-70-4</t>
  </si>
  <si>
    <t>606-137-00-8</t>
  </si>
  <si>
    <t>trans-7,7'-dimethyl-(4H,4H')-(2,2')bi[benzo[1,4]thiazinylidene]-3,3'-dione</t>
  </si>
  <si>
    <t>444-750-0</t>
  </si>
  <si>
    <t>211387-26-7</t>
  </si>
  <si>
    <t>606-138-00-3</t>
  </si>
  <si>
    <t>(2-butyl-5-nitrobenzofuran-3-yl)[4-(3-dibutylaminopropoxy)phenyl]methanone</t>
  </si>
  <si>
    <t>444-800-1</t>
  </si>
  <si>
    <t>141645-23-0</t>
  </si>
  <si>
    <t xml:space="preserve">Flam. Liq. 3
Acute Tox. 4 *
STOT RE 2 *
Skin Irrit. 2
Eye Dam. 1
Skin Sens. 1
Aquatic Acute 1
Aquatic Chronic 1
</t>
  </si>
  <si>
    <t xml:space="preserve">H226
H302
H373 **
H315
H318
H317
H400
H410
</t>
  </si>
  <si>
    <t>GHS02
GHS05
GHS08
GHS07
GHS09
Dgr</t>
  </si>
  <si>
    <t xml:space="preserve">H226
H302
H373 **
H315
H318
H317
H410
</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</si>
  <si>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</si>
  <si>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</si>
  <si>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</si>
  <si>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</si>
  <si>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</si>
  <si>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</si>
  <si>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</si>
  <si>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</si>
  <si>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</si>
  <si>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</si>
  <si>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</si>
  <si>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</si>
  <si>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(1RS,2SR,7SR,8SR,E) 9 and 10-ethylidene-3-oxatricyclo[6.2.1.0(2,7)]undecan-4-one; (1RS,2SR,7SR,8SR,Z)-10-ethylidene-3-oxatricyclo[6.2.1.0(2,7)]undecan-4-one; (1RS,2SR,7SR,8SR,Z)-9-ethylidene-3-oxatricyclo[6.2.1.0(2,7)]undecan-4-one</t>
  </si>
  <si>
    <t>434-290-9</t>
  </si>
  <si>
    <t>606-143-00-0</t>
  </si>
  <si>
    <t xml:space="preserve">abamectin (combination of avermectin B1a and avermectin B1b) (ISO) [1]
avermectin B1a (purity ≥80 %) [2]
</t>
  </si>
  <si>
    <t xml:space="preserve">_ [1]
265-610-3 [2]
</t>
  </si>
  <si>
    <t xml:space="preserve">71751-41-2 [1]
65195-55-3 [2]
</t>
  </si>
  <si>
    <t xml:space="preserve">Repr. 2
Acute Tox. 1
Acute Tox. 2
STOT RE 1
Aquatic Acute 1
Aquatic Chronic 1
</t>
  </si>
  <si>
    <t xml:space="preserve">H361d
H330
H300
H372 (nervous system)
H400
H410
</t>
  </si>
  <si>
    <t xml:space="preserve">H361d
H300
H330
H372 (nervous system)
H410
</t>
  </si>
  <si>
    <t xml:space="preserve">STOT RE 1; H372:  C ≥ 5 %
STOT RE 2; H373:  0,5 % ≤C&lt;5 %
M=10000
</t>
  </si>
  <si>
    <t>606-144-00-6</t>
  </si>
  <si>
    <t>acequinocyl (ISO); 3-dodecyl-1,4-dioxo-1,4-dihydronaphthalen-2-yl acetate</t>
  </si>
  <si>
    <t>—</t>
  </si>
  <si>
    <t>57960-19-7</t>
  </si>
  <si>
    <t xml:space="preserve">STOT SE 1
STOT RE 2
Skin Sens. 1
Aquatic Acute 1
Aquatic Chronic 1
</t>
  </si>
  <si>
    <t xml:space="preserve">H370 (lung) (inhalation)
H373 (blood system)
H317
H400
H410
</t>
  </si>
  <si>
    <t xml:space="preserve">H317
H370 (lung) (inhalation)
H373 (blood system)
H410
</t>
  </si>
  <si>
    <t>606-145-00-1</t>
  </si>
  <si>
    <t>sulcotrione (ISO); 2-[2-chloro-4-(methylsulfonyl)benzoyl]cyclohexane-1,3-dione</t>
  </si>
  <si>
    <t>99105-77-8</t>
  </si>
  <si>
    <t xml:space="preserve">Repr. 2
STOT RE 2
Skin Sens. 1A
Aquatic Acute 1
Aquatic Chronic 1
</t>
  </si>
  <si>
    <t xml:space="preserve">H361d
H373 (kidneys)
H317
H400
H410
</t>
  </si>
  <si>
    <t xml:space="preserve">H317
H361d
H373 (kidneys)
H410
</t>
  </si>
  <si>
    <t>606-146-00-7</t>
  </si>
  <si>
    <t>tralkoxydim (ISO); 2-(N-ethoxypropanimidoyl)-3-hydroxy-5-mesitylcyclohex-2-en-1-one</t>
  </si>
  <si>
    <t>87820-88-0</t>
  </si>
  <si>
    <t xml:space="preserve">Carc. 2
Acute Tox. 4
Aquatic Chronic 2
</t>
  </si>
  <si>
    <t xml:space="preserve">H351
H302
H411
</t>
  </si>
  <si>
    <t xml:space="preserve">H302
H351
H411
</t>
  </si>
  <si>
    <t>606-147-00-2</t>
  </si>
  <si>
    <t>cycloxydim (ISO); 2-(N-ethoxybutanimidoyl)-3-hydroxy-5-(tetrahydro-2H-thiopyran-3-yl)cyclohex-2-en-1-one</t>
  </si>
  <si>
    <t>405-230-9</t>
  </si>
  <si>
    <t>101205-02-1</t>
  </si>
  <si>
    <t>606-148-00-8</t>
  </si>
  <si>
    <t xml:space="preserve">carvone (ISO); 2-methyl-5-(prop-1-en-2-yl)cyclohex-2-en-1-one [1]
d-carvone; (5S)-2-methyl-5-(prop-1-en-2-yl)cyclohex-2-en-1-one [2]
l-carvone; (5R)-2-methyl-5-(prop-1-en-2-yl)cyclohex-2-en-1-one [3]
</t>
  </si>
  <si>
    <t xml:space="preserve">202-759-5 [1]
218-827-2 [2]
229-352-5 [3]
</t>
  </si>
  <si>
    <t xml:space="preserve">99-49-0 [1]
2244-16-8 [2]
6485-40-1 [3]
</t>
  </si>
  <si>
    <t>606-149-00-3</t>
  </si>
  <si>
    <t>tembotrione (ISO); 2-{2-chloro-4-(methylsulfonyl)-3-[(2,2,2-trifluoroethoxy)methyl]benzoyl}cyclohexane-1,3-dione</t>
  </si>
  <si>
    <t>335104-84-2</t>
  </si>
  <si>
    <t xml:space="preserve">Repr. 2
STOT RE 2
Skin Sens. 1
Aquatic Acute 1
Aquatic Chronic 1
</t>
  </si>
  <si>
    <t xml:space="preserve">H361d
H373 (eyes, kidneys, liver)
H317
H400
H410
</t>
  </si>
  <si>
    <t xml:space="preserve">H317
H361d
H373 (eyes, kidneys, liver)
H410
</t>
  </si>
  <si>
    <t xml:space="preserve">M=100
M=10
</t>
  </si>
  <si>
    <t>607-001-00-0</t>
  </si>
  <si>
    <t>formic acid … %</t>
  </si>
  <si>
    <t xml:space="preserve">Skin Corr. 1A; H314: C ≥ 90 %
Skin Corr. 1B; H314: 10 % ≤ C &lt; 90 %
Skin Irrit. 2; H315: 2 % ≤ C &lt; 10 %
Eye Irrit. 2; H319: 2 % ≤ C &lt; 10 %
</t>
  </si>
  <si>
    <t>607-002-00-6</t>
  </si>
  <si>
    <t>acetic acid … %</t>
  </si>
  <si>
    <t>200-580-7</t>
  </si>
  <si>
    <t xml:space="preserve">Flam. Liq. 3
Skin Corr. 1A
</t>
  </si>
  <si>
    <t xml:space="preserve">H226
H314
</t>
  </si>
  <si>
    <t xml:space="preserve">Skin Corr. 1A; H314: C ≥ 90 %
Skin Corr. 1B; H314: 25 % ≤ C &lt; 90 %
Skin Irrit. 2; H315: 10 % ≤ C &lt; 25 %
Eye Irrit. 2; H319: 10 % ≤ C &lt; 25 %
</t>
  </si>
  <si>
    <t>607-003-00-1</t>
  </si>
  <si>
    <t>chloroacetic acid</t>
  </si>
  <si>
    <t>201-178-4</t>
  </si>
  <si>
    <t>79-11-8</t>
  </si>
  <si>
    <t xml:space="preserve">Acute Tox. 3 *
Acute Tox. 3 *
Acute Tox. 3 *
Skin Corr. 1B
Aquatic Acute 1
</t>
  </si>
  <si>
    <t xml:space="preserve">H331
H311
H301
H314
H400
</t>
  </si>
  <si>
    <t xml:space="preserve">STOT SE 3; H335: C ≥ 5 %
</t>
  </si>
  <si>
    <t>607-004-00-7</t>
  </si>
  <si>
    <t>TCA (ISO); trichloroacetic acid</t>
  </si>
  <si>
    <t>200-927-2</t>
  </si>
  <si>
    <t>76-03-9</t>
  </si>
  <si>
    <t>607-005-00-2</t>
  </si>
  <si>
    <t>TCA-sodium (ISO); sodium trichloroacetate</t>
  </si>
  <si>
    <t>211-479-2</t>
  </si>
  <si>
    <t>650-51-1</t>
  </si>
  <si>
    <t xml:space="preserve">STOT SE 3
Aquatic Acute 1
Aquatic Chronic 1
</t>
  </si>
  <si>
    <t xml:space="preserve">H335
H400
H410
</t>
  </si>
  <si>
    <t xml:space="preserve">H335
H410
</t>
  </si>
  <si>
    <t>607-006-00-8</t>
  </si>
  <si>
    <t>oxalic acid</t>
  </si>
  <si>
    <t>607-007-00-3</t>
  </si>
  <si>
    <t>salts of oxalic acid with the exception of those specified elsewhere in this Annex</t>
  </si>
  <si>
    <t>607-008-00-9</t>
  </si>
  <si>
    <t>acetic anhydride</t>
  </si>
  <si>
    <t>203-564-8</t>
  </si>
  <si>
    <t xml:space="preserve">Flam. Liq. 3
Acute Tox. 4 *
Acute Tox. 4 *
Skin Corr. 1B
</t>
  </si>
  <si>
    <t xml:space="preserve">H226
H332
H302
H314
</t>
  </si>
  <si>
    <t xml:space="preserve">Skin Corr. 1B; H314: C ≥ 25 %
Skin Irrit. 2; H315: 5 % ≤ C &lt; 25 %
Eye Dam. 1; H318: 5 % ≤ C &lt; 25 %
Eye Irrit. 2; H319: 1 % ≤ C &lt; 5 %
STOT SE 3; H335: C ≥ 5 %
</t>
  </si>
  <si>
    <t>607-009-00-4</t>
  </si>
  <si>
    <t>phthalic anhydride</t>
  </si>
  <si>
    <t>201-607-5</t>
  </si>
  <si>
    <t xml:space="preserve">Acute Tox. 4 *
STOT SE 3
Skin Irrit. 2
Eye Dam. 1
Resp. Sens. 1
Skin Sens. 1
</t>
  </si>
  <si>
    <t xml:space="preserve">H302
H335
H315
H318
H334
H317
</t>
  </si>
  <si>
    <t>607-010-00-X</t>
  </si>
  <si>
    <t>propionic anhydride</t>
  </si>
  <si>
    <t>204-638-2</t>
  </si>
  <si>
    <t>123-62-6</t>
  </si>
  <si>
    <t>607-011-00-5</t>
  </si>
  <si>
    <t>acetyl chloride</t>
  </si>
  <si>
    <t>200-865-6</t>
  </si>
  <si>
    <t>75-36-5</t>
  </si>
  <si>
    <t xml:space="preserve">H225
H314
</t>
  </si>
  <si>
    <t>607-012-00-0</t>
  </si>
  <si>
    <t>benzoyl chloride</t>
  </si>
  <si>
    <t>202-710-8</t>
  </si>
  <si>
    <t xml:space="preserve">Acute Tox. 4 *
Acute Tox. 4 *
Acute Tox. 4 *
Skin Corr. 1B
Skin Sens. 1
</t>
  </si>
  <si>
    <t xml:space="preserve">H332
H312
H302
H314
H317
</t>
  </si>
  <si>
    <t>607-013-00-6</t>
  </si>
  <si>
    <t>dimethyl carbonate</t>
  </si>
  <si>
    <t>210-478-4</t>
  </si>
  <si>
    <t>616-38-6</t>
  </si>
  <si>
    <t>607-014-00-1</t>
  </si>
  <si>
    <t>methyl formate</t>
  </si>
  <si>
    <t>203-481-7</t>
  </si>
  <si>
    <t xml:space="preserve">Flam. Liq. 1
Acute Tox. 4 *
Acute Tox. 4 *
STOT SE 3
Eye Irrit. 2
</t>
  </si>
  <si>
    <t xml:space="preserve">H224
H332
H302
H335
H319
</t>
  </si>
  <si>
    <t xml:space="preserve">H224
H332
H302
H319
H335
</t>
  </si>
  <si>
    <t>607-015-00-7</t>
  </si>
  <si>
    <t>ethyl formate</t>
  </si>
  <si>
    <t>203-721-0</t>
  </si>
  <si>
    <t>109-94-4</t>
  </si>
  <si>
    <t xml:space="preserve">Flam. Liq. 2
Acute Tox. 4 *
Acute Tox. 4 *
STOT SE 3
Eye Irrit. 2
</t>
  </si>
  <si>
    <t xml:space="preserve">H225
H332
H302
H335
H319
</t>
  </si>
  <si>
    <t xml:space="preserve">H225
H332
H302
H319
H335
</t>
  </si>
  <si>
    <t>607-016-00-2</t>
  </si>
  <si>
    <t xml:space="preserve">propyl formate [1]
isopropyl formate  [2]
</t>
  </si>
  <si>
    <t xml:space="preserve">203-798-0 [1]
210-901-2 [2]
</t>
  </si>
  <si>
    <t xml:space="preserve">110-74-7 [1]
625-55-8 [2]
</t>
  </si>
  <si>
    <t xml:space="preserve">Flam. Liq. 2
STOT SE 3
STOT SE 3
Eye Irrit. 2
</t>
  </si>
  <si>
    <t xml:space="preserve">H225
H335
H336
H319
</t>
  </si>
  <si>
    <t xml:space="preserve">H225
H319
H335
H336
</t>
  </si>
  <si>
    <t>607-017-00-8</t>
  </si>
  <si>
    <t xml:space="preserve">butyl formate [1]
tert-butyl formate [2]
isobutyl formate  [3]
</t>
  </si>
  <si>
    <t xml:space="preserve">209-772-5 [1]
212-105-0 [2]
208-818-1 [3]
</t>
  </si>
  <si>
    <t xml:space="preserve">592-84-7 [1]
762-75-4 [2]
542-55-2 [3]
</t>
  </si>
  <si>
    <t xml:space="preserve">H225
H335
H319
</t>
  </si>
  <si>
    <t xml:space="preserve">H225
H319
H335
</t>
  </si>
  <si>
    <t>607-018-00-3</t>
  </si>
  <si>
    <t xml:space="preserve">isopentyl formate [1]
pentyl formate [2]
</t>
  </si>
  <si>
    <t xml:space="preserve">203-769-2 [1]
252-343-2 [2]
</t>
  </si>
  <si>
    <t xml:space="preserve">110-45-2 [1]
35073-27-9 [2]
</t>
  </si>
  <si>
    <t>607-019-00-9</t>
  </si>
  <si>
    <t>methyl chloroformate</t>
  </si>
  <si>
    <t>201-187-3</t>
  </si>
  <si>
    <t>79-22-1</t>
  </si>
  <si>
    <t xml:space="preserve">Flam. Liq. 2
Acute Tox. 2 *
Acute Tox. 4 *
Acute Tox. 4 *
Skin Corr. 1B
</t>
  </si>
  <si>
    <t xml:space="preserve">H225
H330
H312
H302
H314
</t>
  </si>
  <si>
    <t>GHS02
GHS06
GHS05
Dgr</t>
  </si>
  <si>
    <t>607-020-00-4</t>
  </si>
  <si>
    <t>ethyl chloroformate</t>
  </si>
  <si>
    <t>208-778-5</t>
  </si>
  <si>
    <t>541-41-3</t>
  </si>
  <si>
    <t xml:space="preserve">Flam. Liq. 2
Acute Tox. 2 *
Acute Tox. 4 *
Skin Corr. 1B
</t>
  </si>
  <si>
    <t xml:space="preserve">H225
H330
H302
H314
</t>
  </si>
  <si>
    <t>607-021-00-X</t>
  </si>
  <si>
    <t>methyl acetate</t>
  </si>
  <si>
    <t>607-022-00-5</t>
  </si>
  <si>
    <t>ethyl acetate</t>
  </si>
  <si>
    <t>607-023-00-0</t>
  </si>
  <si>
    <t>vinyl acetate</t>
  </si>
  <si>
    <t>203-545-4</t>
  </si>
  <si>
    <t xml:space="preserve">Flam. Liq. 2
Carc. 2
Acute Tox. 4
STOT SE 3
</t>
  </si>
  <si>
    <t xml:space="preserve">H225
H351
H332
H335
</t>
  </si>
  <si>
    <t xml:space="preserve">H225
H332
H351
H335
</t>
  </si>
  <si>
    <t>607-024-00-6</t>
  </si>
  <si>
    <t xml:space="preserve">propyl acetate [1]
isopropyl acetate  [2]
</t>
  </si>
  <si>
    <t xml:space="preserve">203-686-1 [1]
203-561-1 [2]
</t>
  </si>
  <si>
    <t xml:space="preserve">109-60-4 [1]
108-21-4 [2]
</t>
  </si>
  <si>
    <t>607-025-00-1</t>
  </si>
  <si>
    <t>n-butyl acetate</t>
  </si>
  <si>
    <t xml:space="preserve">H226
H336
</t>
  </si>
  <si>
    <t>607-026-00-7</t>
  </si>
  <si>
    <t xml:space="preserve">sec-butyl acetate [1]
isobutyl acetate [2]
tert-butyl acetate  [3]
</t>
  </si>
  <si>
    <t xml:space="preserve">203-300-1 [1]
203-745-1 [2]
208-760-7 [3]
</t>
  </si>
  <si>
    <t xml:space="preserve">105-46-4 [1]
110-19-0 [2]
540-88-5 [3]
</t>
  </si>
  <si>
    <t>607-027-00-2</t>
  </si>
  <si>
    <t>methyl propionate</t>
  </si>
  <si>
    <t>209-060-4</t>
  </si>
  <si>
    <t>554-12-1</t>
  </si>
  <si>
    <t>607-028-00-8</t>
  </si>
  <si>
    <t>ethyl propionate</t>
  </si>
  <si>
    <t>203-291-4</t>
  </si>
  <si>
    <t>105-37-3</t>
  </si>
  <si>
    <t>607-029-00-3</t>
  </si>
  <si>
    <t xml:space="preserve">n-butyl propionate [1]
sec-butyl propionate [2]
tert-butyl propionate [3]
</t>
  </si>
  <si>
    <t xml:space="preserve">209-669-5 [1]
208-746-0 [3]
</t>
  </si>
  <si>
    <t xml:space="preserve">590-01-2 [1]
591-34-4 [2]
540-42-1 [3]
</t>
  </si>
  <si>
    <t>607-030-00-9</t>
  </si>
  <si>
    <t>propyl propionate</t>
  </si>
  <si>
    <t>203-389-7</t>
  </si>
  <si>
    <t>106-36-5</t>
  </si>
  <si>
    <t>607-031-00-4</t>
  </si>
  <si>
    <t>butyl butyrate</t>
  </si>
  <si>
    <t>203-656-8</t>
  </si>
  <si>
    <t>109-21-7</t>
  </si>
  <si>
    <t>607-032-00-X</t>
  </si>
  <si>
    <t>ethyl acrylate</t>
  </si>
  <si>
    <t>205-438-8</t>
  </si>
  <si>
    <t xml:space="preserve">Flam. Liq. 2
Acute Tox. 4 *
Acute Tox. 4 *
Acute Tox. 4 *
STOT SE 3
Skin Irrit. 2
Eye Irrit. 2
Skin Sens. 1
</t>
  </si>
  <si>
    <t xml:space="preserve">H225
H332
H312
H302
H335
H315
H319
H317
</t>
  </si>
  <si>
    <t xml:space="preserve">H225
H332
H312
H302
H319
H335
H315
H317
</t>
  </si>
  <si>
    <t xml:space="preserve">Skin Irrit. 2; H315: C ≥ 5 %
Eye Irrit. 2; H319: C ≥ 5 %
STOT SE 3; H335: C ≥ 5 %
</t>
  </si>
  <si>
    <t>607-033-00-5</t>
  </si>
  <si>
    <t>n-butyl methacrylate</t>
  </si>
  <si>
    <t>202-615-1</t>
  </si>
  <si>
    <t>97-88-1</t>
  </si>
  <si>
    <t xml:space="preserve">Flam. Liq. 3
STOT SE 3
Skin Irrit. 2
Eye Irrit. 2
Skin Sens. 1
</t>
  </si>
  <si>
    <t xml:space="preserve">H226
H335
H315
H319
H317
</t>
  </si>
  <si>
    <t xml:space="preserve">H226
H319
H335
H315
H317
</t>
  </si>
  <si>
    <t>607-034-00-0</t>
  </si>
  <si>
    <t>methyl acrylate; methyl propenoate</t>
  </si>
  <si>
    <t>202-500-6</t>
  </si>
  <si>
    <t>607-035-00-6</t>
  </si>
  <si>
    <t>methyl methacrylate; methyl 2-methylprop-2-enoate; methyl 2-methylpropenoate</t>
  </si>
  <si>
    <t>201-297-1</t>
  </si>
  <si>
    <t xml:space="preserve">Flam. Liq. 2
STOT SE 3
Skin Irrit. 2
Skin Sens. 1
</t>
  </si>
  <si>
    <t xml:space="preserve">H225
H335
H315
H317
</t>
  </si>
  <si>
    <t>607-036-00-1</t>
  </si>
  <si>
    <t>2-methoxyethyl acetate; methylglycol acetate</t>
  </si>
  <si>
    <t>203-772-9</t>
  </si>
  <si>
    <t xml:space="preserve">Repr. 1B
Acute Tox. 4 *
Acute Tox. 4 *
Acute Tox. 4 *
</t>
  </si>
  <si>
    <t xml:space="preserve">H360FD
H332
H312
H302
</t>
  </si>
  <si>
    <t>607-037-00-7</t>
  </si>
  <si>
    <t>2-ethoxyethyl acetate; ethylglycol acetate</t>
  </si>
  <si>
    <t>607-038-00-2</t>
  </si>
  <si>
    <t>2-butoxyethyl acetate; butylglycol acetate</t>
  </si>
  <si>
    <t>203-933-3</t>
  </si>
  <si>
    <t xml:space="preserve">H332
H312
</t>
  </si>
  <si>
    <t>607-039-00-8</t>
  </si>
  <si>
    <t>2,4-D (ISO); 2,4-dichlorophenoxyacetic acid</t>
  </si>
  <si>
    <t>202-361-1</t>
  </si>
  <si>
    <t xml:space="preserve">Acute Tox. 4 *
STOT SE 3
Eye Dam. 1
Skin Sens. 1
Aquatic Chronic 3
</t>
  </si>
  <si>
    <t xml:space="preserve">H302
H335
H318
H317
H412
</t>
  </si>
  <si>
    <t>607-040-00-3</t>
  </si>
  <si>
    <t>salts of 2,4-D</t>
  </si>
  <si>
    <t>607-041-00-9</t>
  </si>
  <si>
    <t>2,4,5-T (ISO); 2,4,5-trichlorophenoxy acetic acid</t>
  </si>
  <si>
    <t>607-042-00-4</t>
  </si>
  <si>
    <t>salts and esters of 2,4,5-T; salts and esters of 2,4,5-trichlorophenoxy acetic acid</t>
  </si>
  <si>
    <t>607-043-00-X</t>
  </si>
  <si>
    <t>dicamba (ISO); 2,5-dichloro-6-methoxybenzoic acid; 3,6-dichloro-2-methoxybenzoic acid</t>
  </si>
  <si>
    <t>217-635-6</t>
  </si>
  <si>
    <t>1918-00-9</t>
  </si>
  <si>
    <t>607-044-00-5</t>
  </si>
  <si>
    <t xml:space="preserve">3,6-dichloro-o-anisic acid, compound with dimethylamine (1:1) [1]
potassium 3,6-dichloro-o-anisate  [2]
</t>
  </si>
  <si>
    <t xml:space="preserve">218-951-7 [1]
233-002-7 [2]
</t>
  </si>
  <si>
    <t xml:space="preserve">2300-66-5 [1]
10007-85-9 [2]
</t>
  </si>
  <si>
    <t xml:space="preserve">Eye Irrit. 2
Aquatic Chronic 3
</t>
  </si>
  <si>
    <t xml:space="preserve">H319
H412
</t>
  </si>
  <si>
    <t>607-045-00-0</t>
  </si>
  <si>
    <t>dichlorprop (ISO); 2-(2,4-dichlorophenoxy) propionic acid</t>
  </si>
  <si>
    <t>204-390-5</t>
  </si>
  <si>
    <t>120-36-5</t>
  </si>
  <si>
    <t xml:space="preserve">Acute Tox. 4 *
Acute Tox. 4 *
Skin Irrit. 2
Eye Dam. 1
</t>
  </si>
  <si>
    <t xml:space="preserve">H312
H302
H315
H318
</t>
  </si>
  <si>
    <t>607-046-00-6</t>
  </si>
  <si>
    <t>salts of dichlorprop</t>
  </si>
  <si>
    <t>607-047-00-1</t>
  </si>
  <si>
    <t>fenoprop (ISO); 2-(2,4,5-trichlorophenoxy)propionic acid</t>
  </si>
  <si>
    <t>202-271-2</t>
  </si>
  <si>
    <t>93-72-1</t>
  </si>
  <si>
    <t>607-048-00-7</t>
  </si>
  <si>
    <t>salts of fenoprop; salts of 2-(2,4,5-trichlorophenoxy)propionic acid</t>
  </si>
  <si>
    <t>607-049-00-2</t>
  </si>
  <si>
    <t xml:space="preserve">mecoprop (ISO); 2-(4-chloro-o-tolyloxy) propionic acid; (RS)-2-(4-chloro-o-tolyloxy)propionic acid [1]
2-(4-chloro-2-methylphenoxy)propionic acid  [2]
</t>
  </si>
  <si>
    <t xml:space="preserve">230-386-8 [1]
202-264-4 [2]
</t>
  </si>
  <si>
    <t xml:space="preserve">7085-19-0 [1]
</t>
  </si>
  <si>
    <t>607-050-00-8</t>
  </si>
  <si>
    <t>salts of mecoprop</t>
  </si>
  <si>
    <t>607-051-00-3</t>
  </si>
  <si>
    <t>MCPA (ISO); 4-chloro-o-tolyloxyacetic acid</t>
  </si>
  <si>
    <t>202-360-6</t>
  </si>
  <si>
    <t>94-74-6</t>
  </si>
  <si>
    <t>607-052-00-9</t>
  </si>
  <si>
    <t>salts and esters of MCPA</t>
  </si>
  <si>
    <t>607-053-00-4</t>
  </si>
  <si>
    <t>MCPB (ISO); 4-(4-chloro-o-tolyloxy) butyric acid</t>
  </si>
  <si>
    <t>202-365-3</t>
  </si>
  <si>
    <t>94-81-5</t>
  </si>
  <si>
    <t>607-054-00-X</t>
  </si>
  <si>
    <t>salts and esters of MCPB</t>
  </si>
  <si>
    <t>607-055-00-5</t>
  </si>
  <si>
    <t>endothal-sodium (ISO); disodium 7-oxabicyclo(2,2,1)heptane-2,3-dicarboxylate</t>
  </si>
  <si>
    <t>204-959-8</t>
  </si>
  <si>
    <t>129-67-9</t>
  </si>
  <si>
    <t xml:space="preserve">Acute Tox. 3 *
Acute Tox. 4 *
STOT SE 3
Skin Irrit. 2
Eye Irrit. 2
</t>
  </si>
  <si>
    <t xml:space="preserve">H301
H312
H335
H315
H319
</t>
  </si>
  <si>
    <t xml:space="preserve">H301
H312
H319
H335
H315
</t>
  </si>
  <si>
    <t>607-056-00-0</t>
  </si>
  <si>
    <t xml:space="preserve">201-377-6 [1]
226-907-3 [2]
226-908-9 [3]
</t>
  </si>
  <si>
    <t xml:space="preserve">81-81-2 [1]
5543-57-7 [2]
5543-58-8 [3]
</t>
  </si>
  <si>
    <t>607-057-00-6</t>
  </si>
  <si>
    <t>coumachlor (ISO); 3-[1-(4-chlorophenyl)-3-oxobutyl]-4-hydroxycoumarin</t>
  </si>
  <si>
    <t>201-378-1</t>
  </si>
  <si>
    <t>81-82-3</t>
  </si>
  <si>
    <t xml:space="preserve">STOT RE 2 *
Aquatic Chronic 3
</t>
  </si>
  <si>
    <t xml:space="preserve">H373 **
H412
</t>
  </si>
  <si>
    <t>607-058-00-1</t>
  </si>
  <si>
    <t>coumafuryl (ISO); fumarin; (RS)-3-(1-(2-furyl)-3-oxobutyl)4-hydroxycoumarin; 4-hydroxy-3-[3-oxo-1-(2-furyl) butyl]coumarin</t>
  </si>
  <si>
    <t xml:space="preserve">H301
H372 **
H412
</t>
  </si>
  <si>
    <t>607-059-00-7</t>
  </si>
  <si>
    <t>227-424-0</t>
  </si>
  <si>
    <t>5836-29-3</t>
  </si>
  <si>
    <t>607-060-00-2</t>
  </si>
  <si>
    <t>dicoumarol; 4,4'-dihydroxy-3,3'-methylenebis(2H-chromen-2-one)</t>
  </si>
  <si>
    <t>200-632-9</t>
  </si>
  <si>
    <t>66-76-2</t>
  </si>
  <si>
    <t xml:space="preserve">Acute Tox. 4 *
STOT RE 1
Aquatic Chronic 2
</t>
  </si>
  <si>
    <t xml:space="preserve">H302
H372 **
H411
</t>
  </si>
  <si>
    <t xml:space="preserve">H372 **
H302
H411
</t>
  </si>
  <si>
    <t>607-061-00-8</t>
  </si>
  <si>
    <t>acrylic acid; prop-2-enoic acid</t>
  </si>
  <si>
    <t>201-177-9</t>
  </si>
  <si>
    <t>79-10-7</t>
  </si>
  <si>
    <t xml:space="preserve">Flam. Liq. 3
Acute Tox. 4 *
Acute Tox. 4 *
Acute Tox. 4 *
Skin Corr. 1A
Aquatic Acute 1
</t>
  </si>
  <si>
    <t xml:space="preserve">H226
H332
H312
H302
H314
H400
</t>
  </si>
  <si>
    <t>607-062-00-3</t>
  </si>
  <si>
    <t>n-butyl acrylate</t>
  </si>
  <si>
    <t>205-480-7</t>
  </si>
  <si>
    <t>607-063-00-9</t>
  </si>
  <si>
    <t>isobutyric acid</t>
  </si>
  <si>
    <t>201-195-7</t>
  </si>
  <si>
    <t>79-31-2</t>
  </si>
  <si>
    <t>607-064-00-4</t>
  </si>
  <si>
    <t>benzyl chloroformate</t>
  </si>
  <si>
    <t>207-925-0</t>
  </si>
  <si>
    <t>501-53-1</t>
  </si>
  <si>
    <t>607-065-00-X</t>
  </si>
  <si>
    <t>bromoacetic acid</t>
  </si>
  <si>
    <t>201-175-8</t>
  </si>
  <si>
    <t>79-08-3</t>
  </si>
  <si>
    <t xml:space="preserve">Acute Tox. 3 *
Acute Tox. 3 *
Acute Tox. 3 *
Skin Corr. 1A
Skin Sens. 1
Aquatic Acute 1
</t>
  </si>
  <si>
    <t xml:space="preserve">H331
H311
H301
H314
H317
H400
</t>
  </si>
  <si>
    <t>607-066-00-5</t>
  </si>
  <si>
    <t>dichloroacetic acid</t>
  </si>
  <si>
    <t>201-207-0</t>
  </si>
  <si>
    <t>79-43-6</t>
  </si>
  <si>
    <t xml:space="preserve">Skin Corr. 1A
Aquatic Acute 1
</t>
  </si>
  <si>
    <t>607-067-00-0</t>
  </si>
  <si>
    <t>dichloroacetyl chloride</t>
  </si>
  <si>
    <t>201-199-9</t>
  </si>
  <si>
    <t>79-36-7</t>
  </si>
  <si>
    <t>607-068-00-6</t>
  </si>
  <si>
    <t>iodoacetic acid</t>
  </si>
  <si>
    <t>200-590-1</t>
  </si>
  <si>
    <t>64-69-7</t>
  </si>
  <si>
    <t xml:space="preserve">Acute Tox. 3 *
Skin Corr. 1A
</t>
  </si>
  <si>
    <t>607-069-00-1</t>
  </si>
  <si>
    <t>ethyl bromoacetate</t>
  </si>
  <si>
    <t>203-290-9</t>
  </si>
  <si>
    <t>105-36-2</t>
  </si>
  <si>
    <t>607-070-00-7</t>
  </si>
  <si>
    <t>ethyl chloroacetate</t>
  </si>
  <si>
    <t>203-294-0</t>
  </si>
  <si>
    <t>105-39-5</t>
  </si>
  <si>
    <t xml:space="preserve">Acute Tox. 3 *
Acute Tox. 3 *
Acute Tox. 3 *
Aquatic Acute 1
</t>
  </si>
  <si>
    <t xml:space="preserve">H331
H311
H301
H400
</t>
  </si>
  <si>
    <t>607-071-00-2</t>
  </si>
  <si>
    <t>ethyl methacrylate</t>
  </si>
  <si>
    <t>202-597-5</t>
  </si>
  <si>
    <t>97-63-2</t>
  </si>
  <si>
    <t xml:space="preserve">Flam. Liq. 2
STOT SE 3
Skin Irrit. 2
Eye Irrit. 2
Skin Sens. 1
</t>
  </si>
  <si>
    <t xml:space="preserve">H225
H335
H315
H319
H317
</t>
  </si>
  <si>
    <t xml:space="preserve">H225
H319
H335
H315
H317
</t>
  </si>
  <si>
    <t>607-072-00-8</t>
  </si>
  <si>
    <t>2-hydroxyethyl acrylate</t>
  </si>
  <si>
    <t>212-454-9</t>
  </si>
  <si>
    <t>818-61-1</t>
  </si>
  <si>
    <t xml:space="preserve">Acute Tox. 3 *
Skin Corr. 1B
Skin Sens. 1
Aquatic Acute 1
</t>
  </si>
  <si>
    <t xml:space="preserve">H311
H314
H317
H400
</t>
  </si>
  <si>
    <t xml:space="preserve">*
Skin Sens. 1; H317: C ≥ 0,2 %
</t>
  </si>
  <si>
    <t>607-073-00-3</t>
  </si>
  <si>
    <t>4-CPA (ISO); 4-chlorophenoxyacetic acid</t>
  </si>
  <si>
    <t>204-581-3</t>
  </si>
  <si>
    <t>122-88-3</t>
  </si>
  <si>
    <t>607-074-00-9</t>
  </si>
  <si>
    <t>chlorfenac (ISO); 2,3,6-trichlorophenylacetic acid</t>
  </si>
  <si>
    <t>201-599-3</t>
  </si>
  <si>
    <t>85-34-7</t>
  </si>
  <si>
    <t>607-075-00-4</t>
  </si>
  <si>
    <t>chlorfenprop-methyl; methyl 2-chloro-3-(4-chlorophenyl)propionate</t>
  </si>
  <si>
    <t>238-413-5</t>
  </si>
  <si>
    <t>14437-17-3</t>
  </si>
  <si>
    <t>607-076-00-X</t>
  </si>
  <si>
    <t>dodine (ISO); dodecylguanidinium acetate</t>
  </si>
  <si>
    <t>219-459-5</t>
  </si>
  <si>
    <t>2439-10-3</t>
  </si>
  <si>
    <t>607-077-00-5</t>
  </si>
  <si>
    <t>erbon (ISO); 2-(2,4,5-trichlorophenoxy)ethyl 2,2-dichloropropionate</t>
  </si>
  <si>
    <t>136-25-4</t>
  </si>
  <si>
    <t>607-078-00-0</t>
  </si>
  <si>
    <t>fluenetil (ISO); 2-fluoroethyl biphenyl-4-ylacetate</t>
  </si>
  <si>
    <t>4301-50-2</t>
  </si>
  <si>
    <t>607-079-00-6</t>
  </si>
  <si>
    <t>kelevan (ISO); ethyl 5-(perchloro-5-hydroxypentacyclo[5,3,0,02,6,03,9,04,8]decan-5-yl)-4-oxopentanoate; ethyl 5-(1,2,3,5,6,7,8,9,10,10-decachloro-4-hydroxypentacyclo(5,2,1,02,6,03,9,05,8)dec-4-yl)-4-oxovalerate</t>
  </si>
  <si>
    <t>4234-79-1</t>
  </si>
  <si>
    <t xml:space="preserve">H311
H302
H411
</t>
  </si>
  <si>
    <t>607-080-00-1</t>
  </si>
  <si>
    <t>chloroacetyl chloride</t>
  </si>
  <si>
    <t>201-171-6</t>
  </si>
  <si>
    <t>79-04-9</t>
  </si>
  <si>
    <t xml:space="preserve">Acute Tox. 3 *
Acute Tox. 3 *
Acute Tox. 3 *
STOT RE 1
Skin Corr. 1A
Aquatic Acute 1
</t>
  </si>
  <si>
    <t xml:space="preserve">H331
H311
H301
H372 **
H314
H400
</t>
  </si>
  <si>
    <t>607-081-00-7</t>
  </si>
  <si>
    <t>fluoroacetic acid</t>
  </si>
  <si>
    <t>205-631-7</t>
  </si>
  <si>
    <t>144-49-0</t>
  </si>
  <si>
    <t xml:space="preserve">Acute Tox. 2 *
Aquatic Acute 1
</t>
  </si>
  <si>
    <t xml:space="preserve">H300
H400
</t>
  </si>
  <si>
    <t>607-082-00-2</t>
  </si>
  <si>
    <t>fluoroacetates, soluble</t>
  </si>
  <si>
    <t>607-083-00-8</t>
  </si>
  <si>
    <t>2,4-DB (ISO); 4-(2,4-dichlorophenoxy)butyric acid</t>
  </si>
  <si>
    <t>202-366-9</t>
  </si>
  <si>
    <t>94-82-6</t>
  </si>
  <si>
    <t>607-084-00-3</t>
  </si>
  <si>
    <t>salts of 2,4-DB</t>
  </si>
  <si>
    <t>607-085-00-9</t>
  </si>
  <si>
    <t>benzyl benzoate</t>
  </si>
  <si>
    <t>204-402-9</t>
  </si>
  <si>
    <t>120-51-4</t>
  </si>
  <si>
    <t>607-086-00-4</t>
  </si>
  <si>
    <t>diallyl phthalate</t>
  </si>
  <si>
    <t>205-016-3</t>
  </si>
  <si>
    <t>131-17-9</t>
  </si>
  <si>
    <t>607-088-00-5</t>
  </si>
  <si>
    <t>methacrylic acid; 2-methylpropenoic acid</t>
  </si>
  <si>
    <t>201-204-4</t>
  </si>
  <si>
    <t>79-41-4</t>
  </si>
  <si>
    <t>607-089-00-0</t>
  </si>
  <si>
    <t>propionic acid … %</t>
  </si>
  <si>
    <t>201-176-3</t>
  </si>
  <si>
    <t xml:space="preserve">Skin Corr. 1B; H314: C ≥ 25 %
Skin Irrit. 2; H319: 10 % ≤ C &lt; 25 %
Eye Irrit. 2; H319: 10 % ≤ C &lt; 25 %
STOT SE 3; H335: C ≥ 10 %
</t>
  </si>
  <si>
    <t>607-090-00-6</t>
  </si>
  <si>
    <t>thioglycolic acid</t>
  </si>
  <si>
    <t>200-677-4</t>
  </si>
  <si>
    <t xml:space="preserve">Acute Tox. 3 *
Acute Tox. 3 *
Acute Tox. 3 *
Skin Corr. 1B
</t>
  </si>
  <si>
    <t xml:space="preserve">H331
H311
H301
H314
</t>
  </si>
  <si>
    <t>607-091-00-1</t>
  </si>
  <si>
    <t>200-929-3</t>
  </si>
  <si>
    <t>76-05-1</t>
  </si>
  <si>
    <t xml:space="preserve">H332
H314
H412
</t>
  </si>
  <si>
    <t>607-092-00-7</t>
  </si>
  <si>
    <t xml:space="preserve">methyl lactate [1]
methyl (±)-lactate [2]
methyl (R)-lactate [3]
methyl (S)-(-)-lactate  [4]
</t>
  </si>
  <si>
    <t xml:space="preserve">208-930-0 [1]
218-449-8 [2]
241-420-6 [3]
248-704-9 [4]
</t>
  </si>
  <si>
    <t xml:space="preserve">547-64-8 [1]
2155-30-8 [2]
17392-83-5 [3]
27871-49-4 [4]
</t>
  </si>
  <si>
    <t>607-093-00-2</t>
  </si>
  <si>
    <t>propionyl chloride</t>
  </si>
  <si>
    <t>201-170-0</t>
  </si>
  <si>
    <t>79-03-8</t>
  </si>
  <si>
    <t>607-094-00-8</t>
  </si>
  <si>
    <t>201-186-8</t>
  </si>
  <si>
    <t>79-21-0</t>
  </si>
  <si>
    <t xml:space="preserve">Flam. Liq. 3
Org. Perox. D ****
Acute Tox. 4 *
Acute Tox. 4 *
Acute Tox. 4 *
Skin Corr. 1A
Aquatic Acute 1
</t>
  </si>
  <si>
    <t xml:space="preserve">H226
H242
H332
H312
H302
H314
H400
</t>
  </si>
  <si>
    <t>607-095-00-3</t>
  </si>
  <si>
    <t>maleic acid</t>
  </si>
  <si>
    <t>203-742-5</t>
  </si>
  <si>
    <t>110-16-7</t>
  </si>
  <si>
    <t xml:space="preserve">Acute Tox. 4 *
STOT SE 3
Skin Irrit. 2
Eye Irrit. 2
Skin Sens. 1
</t>
  </si>
  <si>
    <t xml:space="preserve">H302
H335
H315
H319
H317
</t>
  </si>
  <si>
    <t xml:space="preserve">H302
H319
H335
H315
H317
</t>
  </si>
  <si>
    <t xml:space="preserve">Skin Sens. 1; H317: C ≥ 0,1 %
</t>
  </si>
  <si>
    <t>607-096-00-9</t>
  </si>
  <si>
    <t>maleic anhydride</t>
  </si>
  <si>
    <t xml:space="preserve">H302
H314
H334
H317
</t>
  </si>
  <si>
    <t>607-097-00-4</t>
  </si>
  <si>
    <t>benzene-1,2,4-tricarboxylic acid 1,2-anhydride; trimellitic anhydride</t>
  </si>
  <si>
    <t>209-008-0</t>
  </si>
  <si>
    <t>552-30-7</t>
  </si>
  <si>
    <t xml:space="preserve">STOT SE 3
Eye Dam. 1
Resp. Sens. 1
Skin Sens. 1
</t>
  </si>
  <si>
    <t xml:space="preserve">H335
H318
H334
H317
</t>
  </si>
  <si>
    <t>607-098-00-X</t>
  </si>
  <si>
    <t>benzene-1,2:4,5-tetracarboxylic dianhydride; benzene-1,2:4,5-tetracarboxylic dianhydride; pyromellitic dianhydride</t>
  </si>
  <si>
    <t>201-898-9</t>
  </si>
  <si>
    <t>89-32-7</t>
  </si>
  <si>
    <t xml:space="preserve">Eye Dam. 1
Resp. Sens. 1
Skin Sens. 1
</t>
  </si>
  <si>
    <t xml:space="preserve">H318
H334
H317
</t>
  </si>
  <si>
    <t>607-099-00-5</t>
  </si>
  <si>
    <t xml:space="preserve">1,2,3,6-tetrahydrophthalic anhydride [1]
cis-1,2,3,6-tetrahydrophthalic anhydride [2]
3,4,5,6-tetrahydrophthalic anhydride [3]
tetrahydrophthalic anhydride  [4]
</t>
  </si>
  <si>
    <t xml:space="preserve">201-605-4 [1]
213-308-7 [2]
219-374-3 [3]
247-570-9 [4]
</t>
  </si>
  <si>
    <t xml:space="preserve">85-43-8 [1]
935-79-5 [2]
2426-02-0 [3]
26266-63-7 [4]
</t>
  </si>
  <si>
    <t xml:space="preserve">Eye Dam. 1
Resp. Sens. 1
Skin Sens. 1
Aquatic Chronic 3
</t>
  </si>
  <si>
    <t xml:space="preserve">H318
H334
H317
H412
</t>
  </si>
  <si>
    <t>607-100-00-9</t>
  </si>
  <si>
    <t>benzophenone-3,3',4,4'-tetracarboxylic dianhydride; 4,4'-carbonyldi(phthalic anhydride)</t>
  </si>
  <si>
    <t>219-348-1</t>
  </si>
  <si>
    <t>2421-28-5</t>
  </si>
  <si>
    <t xml:space="preserve">STOT SE 3
Eye Irrit. 2
</t>
  </si>
  <si>
    <t xml:space="preserve">H335
H319
</t>
  </si>
  <si>
    <t xml:space="preserve">H319
H335
</t>
  </si>
  <si>
    <t xml:space="preserve">Eye Irrit. 2; H319: C ≥ 1 %
STOT SE 3; H335: C ≥ 1 %
</t>
  </si>
  <si>
    <t>607-101-00-4</t>
  </si>
  <si>
    <t>1,4,5,6,7,7-hexachlorobicyclo [2,2,1]hept-5-ene-2,3-dicarboxylic anhydride chlorendic anhydride</t>
  </si>
  <si>
    <t>204-077-3</t>
  </si>
  <si>
    <t>115-27-5</t>
  </si>
  <si>
    <t>607-102-00-X</t>
  </si>
  <si>
    <t xml:space="preserve">cyclohexane-1,2-dicarboxylic anhydride [1]
cis-cyclohexane-1,2-dicarboxylic anhydride [2]
trans-cyclohexane-1,2-dicarboxylic anhydride  [3]
</t>
  </si>
  <si>
    <t xml:space="preserve">201-604-9 [1]
236-086-3 [2]
238-009-9 [3]
</t>
  </si>
  <si>
    <t xml:space="preserve">85-42-7 [1]
13149-00-3 [2]
14166-21-3 [3]
</t>
  </si>
  <si>
    <t>607-103-00-5</t>
  </si>
  <si>
    <t>succinic anhydride</t>
  </si>
  <si>
    <t>203-570-0</t>
  </si>
  <si>
    <t>108-30-5</t>
  </si>
  <si>
    <t>607-104-00-0</t>
  </si>
  <si>
    <t>cyclopentane-1,2,3,4-tetracarboxylic dianhydride</t>
  </si>
  <si>
    <t>227-964-7</t>
  </si>
  <si>
    <t>6053-68-5</t>
  </si>
  <si>
    <t>607-105-00-6</t>
  </si>
  <si>
    <t xml:space="preserve">8,9,10-trinorborn-5-ene-2,3-dicarboxylic anhydride [1]
1,2,3,6-tetrahydro-3,6-methanophthalic anhydride [2]
(1α,2α,3β,6β)-1,2,3,6-tetrahydro-3,6-methanophthalic anhydride  [3]
</t>
  </si>
  <si>
    <t xml:space="preserve">204-957-7 [1]
212-557-9 [2]
220-384-5 [3]
</t>
  </si>
  <si>
    <t xml:space="preserve">129-64-6 [1]
826-62-0 [2]
2746-19-2 [3]
</t>
  </si>
  <si>
    <t>607-106-00-1</t>
  </si>
  <si>
    <t>8,9-dinorborn-5-ene-2,3-dicarboxylic anhydride</t>
  </si>
  <si>
    <t>123748-85-6</t>
  </si>
  <si>
    <t xml:space="preserve">Acute Tox. 4 *
STOT SE 3
Skin Irrit. 2
Eye Irrit. 2
Resp. Sens. 1
</t>
  </si>
  <si>
    <t xml:space="preserve">H302
H335
H315
H319
H334
</t>
  </si>
  <si>
    <t xml:space="preserve">H302
H319
H335
H315
H334
</t>
  </si>
  <si>
    <t>607-107-00-7</t>
  </si>
  <si>
    <t>2-ethylhexyl acrylate</t>
  </si>
  <si>
    <t>203-080-7</t>
  </si>
  <si>
    <t>103-11-7</t>
  </si>
  <si>
    <t xml:space="preserve">STOT SE 3
Skin Irrit. 2
Skin Sens. 1
</t>
  </si>
  <si>
    <t xml:space="preserve">H335
H315
H317
</t>
  </si>
  <si>
    <t>607-108-00-2</t>
  </si>
  <si>
    <t xml:space="preserve">2-hydroxy-1-methylethylacrylate [1]
2-hydroxypropylacrylate [2]
acrylic acid, monoester with propane-1,2-diol  [3]
</t>
  </si>
  <si>
    <t xml:space="preserve">220-852-9 [1]
213-663-8 [2]
247-118-0 [3]
</t>
  </si>
  <si>
    <t xml:space="preserve">2918-23-2 [1]
999-61-1 [2]
25584-83-2 [3]
</t>
  </si>
  <si>
    <t xml:space="preserve">Acute Tox. 3 *
Acute Tox. 3 *
Acute Tox. 3 *
Skin Corr. 1B
Skin Sens. 1
</t>
  </si>
  <si>
    <t xml:space="preserve">H331
H311
H301
H314
H317
</t>
  </si>
  <si>
    <t>607-109-00-8</t>
  </si>
  <si>
    <t>hexamethylene diacrylate; hexane-1,6-diol diacrylate</t>
  </si>
  <si>
    <t>235-921-9</t>
  </si>
  <si>
    <t>13048-33-4</t>
  </si>
  <si>
    <t>607-110-00-3</t>
  </si>
  <si>
    <t>pentaerythritol triacrylate</t>
  </si>
  <si>
    <t>222-540-8</t>
  </si>
  <si>
    <t>3524-68-3</t>
  </si>
  <si>
    <t>607-111-00-9</t>
  </si>
  <si>
    <t>2,2-bis(acryloyloxymethyl)butyl acrylate; trimethylolpropane triacrylate</t>
  </si>
  <si>
    <t>239-701-3</t>
  </si>
  <si>
    <t>15625-89-5</t>
  </si>
  <si>
    <t>607-112-00-4</t>
  </si>
  <si>
    <t>2,2-dimethyltrimethylene diacrylate; neopentyl glycol diacrylate</t>
  </si>
  <si>
    <t>218-741-5</t>
  </si>
  <si>
    <t>2223-82-7</t>
  </si>
  <si>
    <t xml:space="preserve">Acute Tox. 3 *
Skin Irrit. 2
Eye Irrit. 2
Skin Sens. 1
</t>
  </si>
  <si>
    <t xml:space="preserve">H311
H315
H319
H317
</t>
  </si>
  <si>
    <t xml:space="preserve">H311
H319
H315
H317
</t>
  </si>
  <si>
    <t>607-113-00-X</t>
  </si>
  <si>
    <t>isobutyl methacrylate</t>
  </si>
  <si>
    <t>202-613-0</t>
  </si>
  <si>
    <t>97-86-9</t>
  </si>
  <si>
    <t>607-114-00-5</t>
  </si>
  <si>
    <t>ethylene dimethacrylate</t>
  </si>
  <si>
    <t>202-617-2</t>
  </si>
  <si>
    <t>97-90-5</t>
  </si>
  <si>
    <t>607-115-00-0</t>
  </si>
  <si>
    <t>isobutyl acrylate</t>
  </si>
  <si>
    <t>203-417-8</t>
  </si>
  <si>
    <t>106-63-8</t>
  </si>
  <si>
    <t xml:space="preserve">Flam. Liq. 3
Acute Tox. 4 *
Acute Tox. 4 *
Skin Irrit. 2
Skin Sens. 1
</t>
  </si>
  <si>
    <t xml:space="preserve">H226
H332
H312
H315
H317
</t>
  </si>
  <si>
    <t>607-116-00-6</t>
  </si>
  <si>
    <t>cyclohexyl acrylate</t>
  </si>
  <si>
    <t>221-319-3</t>
  </si>
  <si>
    <t>3066-71-5</t>
  </si>
  <si>
    <t xml:space="preserve">STOT SE 3
Skin Irrit. 2
Aquatic Chronic 2
</t>
  </si>
  <si>
    <t xml:space="preserve">H335
H315
H411
</t>
  </si>
  <si>
    <t>607-117-00-1</t>
  </si>
  <si>
    <t>2,3-epoxypropyl acrylate; glycidyl acrylate</t>
  </si>
  <si>
    <t>203-440-3</t>
  </si>
  <si>
    <t>106-90-1</t>
  </si>
  <si>
    <t>607-118-00-7</t>
  </si>
  <si>
    <t>1-methyltrimethylene diacrylate; 1,3-butylene glycol diacrylate</t>
  </si>
  <si>
    <t>243-105-9</t>
  </si>
  <si>
    <t>19485-03-1</t>
  </si>
  <si>
    <t xml:space="preserve">Acute Tox. 4 *
Skin Corr. 1B
Skin Sens. 1
</t>
  </si>
  <si>
    <t xml:space="preserve">H312
H314
H317
</t>
  </si>
  <si>
    <t>607-119-00-2</t>
  </si>
  <si>
    <t>tetramethylene diacrylate; 1,4-butyleneglycol diacrylate</t>
  </si>
  <si>
    <t>213-979-6</t>
  </si>
  <si>
    <t>1070-70-8</t>
  </si>
  <si>
    <t>607-120-00-8</t>
  </si>
  <si>
    <t>2,2'-oxydiethyl diacrylate; diethylene glycol diacrylate</t>
  </si>
  <si>
    <t>223-791-6</t>
  </si>
  <si>
    <t>4074-88-8</t>
  </si>
  <si>
    <t>607-121-00-3</t>
  </si>
  <si>
    <t>8,9,10-trinorborn-2-yl acrylate</t>
  </si>
  <si>
    <t>10027-06-2</t>
  </si>
  <si>
    <t xml:space="preserve">Acute Tox. 4 *
Skin Irrit. 2
Skin Sens. 1
</t>
  </si>
  <si>
    <t xml:space="preserve">H312
H315
H317
</t>
  </si>
  <si>
    <t>607-122-00-9</t>
  </si>
  <si>
    <t>pentaerythritol tetraacrylate</t>
  </si>
  <si>
    <t>225-644-1</t>
  </si>
  <si>
    <t>4986-89-4</t>
  </si>
  <si>
    <t>607-123-00-4</t>
  </si>
  <si>
    <t>2,3-epoxypropyl methacrylate; glycidyl methacrylate</t>
  </si>
  <si>
    <t>203-441-9</t>
  </si>
  <si>
    <t>607-124-00-X</t>
  </si>
  <si>
    <t>2-hydroxyethyl methacrylate</t>
  </si>
  <si>
    <t>607-125-00-5</t>
  </si>
  <si>
    <t xml:space="preserve">2-hydroxypropyl methacrylate [1]
3-hydroxypropyl methacrylate  [2]
</t>
  </si>
  <si>
    <t xml:space="preserve">213-090-3 [1]
220-426-2 [2]
</t>
  </si>
  <si>
    <t xml:space="preserve">923-26-2 [1]
2761-09-3 [2]
</t>
  </si>
  <si>
    <t>607-126-00-0</t>
  </si>
  <si>
    <t>2,2'-(ethylenedioxy)diethyl diacrylate; triethylene glycol diacrylate</t>
  </si>
  <si>
    <t>216-853-9</t>
  </si>
  <si>
    <t>1680-21-3</t>
  </si>
  <si>
    <t>607-127-00-6</t>
  </si>
  <si>
    <t>2-diethylaminoethyl methacrylate</t>
  </si>
  <si>
    <t>203-275-7</t>
  </si>
  <si>
    <t>105-16-8</t>
  </si>
  <si>
    <t xml:space="preserve">H332
H315
H319
H317
</t>
  </si>
  <si>
    <t xml:space="preserve">H332
H319
H315
H317
</t>
  </si>
  <si>
    <t>607-128-00-1</t>
  </si>
  <si>
    <t>2-tert-butylaminoethyl methacrylate</t>
  </si>
  <si>
    <t>223-228-4</t>
  </si>
  <si>
    <t>3775-90-4</t>
  </si>
  <si>
    <t>607-129-00-7</t>
  </si>
  <si>
    <t xml:space="preserve">ethyl lactate; ethyl DL-lactate [1]
ethyl (S)-2-hydroxypropionate; ethyl L-lactate; ethyl-(S)-lactate  [2]
</t>
  </si>
  <si>
    <t xml:space="preserve">202-598-0 [1]
211-694-1 [2]
</t>
  </si>
  <si>
    <t xml:space="preserve">97-64-3 [1]
687-47-8 [2]
</t>
  </si>
  <si>
    <t xml:space="preserve">Flam. Liq. 3
STOT SE 3
Eye Dam. 1
</t>
  </si>
  <si>
    <t xml:space="preserve">H226
H335
H318
</t>
  </si>
  <si>
    <t>607-130-00-2</t>
  </si>
  <si>
    <t xml:space="preserve">pentyl acetate [1]
isopentyl acetate [2]
1-methylbutyl acetate [3]
2-methylbutyl acetat [4]
2(or 3)-methylbutyl acetate  [5]
</t>
  </si>
  <si>
    <t xml:space="preserve">211-047-3 [1]
204-662-3 [2]
210-946-8 [3]
210-843-8 [4]
282-263-3 [5]
</t>
  </si>
  <si>
    <t xml:space="preserve">628-63-7 [1]
123-92-2 [2]
626-38-0 [3]
624-41-9 [4]
84145-37-9 [5]
</t>
  </si>
  <si>
    <t xml:space="preserve">H226
</t>
  </si>
  <si>
    <t>607-131-00-8</t>
  </si>
  <si>
    <t xml:space="preserve">isopentyl propionate [1]
pentyl propionate [2]
2-methylbutyl propionate  [3]
</t>
  </si>
  <si>
    <t xml:space="preserve">203-322-1 [1]
210-852-7 [2]
219-449-0 [3]
</t>
  </si>
  <si>
    <t xml:space="preserve">105-68-0 [1]
624-54-4 [2]
2438-20-2 [3]
</t>
  </si>
  <si>
    <t>607-132-00-3</t>
  </si>
  <si>
    <t>2-dimethylaminoethyl methacrylate</t>
  </si>
  <si>
    <t>220-688-8</t>
  </si>
  <si>
    <t>2867-47-2</t>
  </si>
  <si>
    <t xml:space="preserve">H312
H302
H315
H319
H317
</t>
  </si>
  <si>
    <t xml:space="preserve">H312
H302
H319
H315
H317
</t>
  </si>
  <si>
    <t>607-133-00-9</t>
  </si>
  <si>
    <t>monoalkyl or monoaryl or monoalkylaryl esters of acrylic acid with the exception of those specified elsewhere in this Annex</t>
  </si>
  <si>
    <t xml:space="preserve">STOT SE 3
Skin Irrit. 2
Eye Irrit. 2
Aquatic Chronic 2
</t>
  </si>
  <si>
    <t xml:space="preserve">H335
H315
H319
H411
</t>
  </si>
  <si>
    <t xml:space="preserve">H319
H335
H315
H411
</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</si>
  <si>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</si>
  <si>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</si>
  <si>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</si>
  <si>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</si>
  <si>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</si>
  <si>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</si>
  <si>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</si>
  <si>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</si>
  <si>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</si>
  <si>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</si>
  <si>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</si>
  <si>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</si>
  <si>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</si>
  <si>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</si>
  <si>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</si>
  <si>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 chloroformic acid butyl ester</t>
  </si>
  <si>
    <t>209-750-5</t>
  </si>
  <si>
    <t>592-34-7</t>
  </si>
  <si>
    <t xml:space="preserve">Flam. Liq. 3
Acute Tox. 3 *
Skin Corr. 1B
</t>
  </si>
  <si>
    <t xml:space="preserve">H226
H331
H314
</t>
  </si>
  <si>
    <t>607-139-00-1</t>
  </si>
  <si>
    <t>2-chloropropionic acid</t>
  </si>
  <si>
    <t>209-952-3</t>
  </si>
  <si>
    <t>598-78-7</t>
  </si>
  <si>
    <t>607-140-00-7</t>
  </si>
  <si>
    <t>isobutyryl chloride</t>
  </si>
  <si>
    <t>201-194-1</t>
  </si>
  <si>
    <t>79-30-1</t>
  </si>
  <si>
    <t xml:space="preserve">Flam. Liq. 2
Skin Corr. 1A
</t>
  </si>
  <si>
    <t>607-141-00-2</t>
  </si>
  <si>
    <t>oxydiethylene bis(chloroformate)</t>
  </si>
  <si>
    <t>203-430-9</t>
  </si>
  <si>
    <t>106-75-2</t>
  </si>
  <si>
    <t xml:space="preserve">Acute Tox. 4 *
Skin Irrit. 2
Eye Dam. 1
Aquatic Chronic 2
</t>
  </si>
  <si>
    <t xml:space="preserve">H302
H315
H318
H411
</t>
  </si>
  <si>
    <t>607-142-00-8</t>
  </si>
  <si>
    <t>propyl chloroformate; chloroformic acid propylester; n-propyl chloroformate</t>
  </si>
  <si>
    <t>203-687-7</t>
  </si>
  <si>
    <t>109-61-5</t>
  </si>
  <si>
    <t xml:space="preserve">Flam. Liq. 2
Acute Tox. 3 *
Skin Corr. 1B
</t>
  </si>
  <si>
    <t xml:space="preserve">H225
H331
H314
</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</si>
  <si>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</si>
  <si>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</si>
  <si>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</si>
  <si>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</si>
  <si>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</si>
  <si>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</si>
  <si>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</si>
  <si>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</si>
  <si>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</si>
  <si>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</si>
  <si>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</si>
  <si>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</si>
  <si>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</si>
  <si>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</si>
  <si>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</si>
  <si>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</si>
  <si>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</si>
  <si>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 diethyl oxalate</t>
  </si>
  <si>
    <t>202-464-1</t>
  </si>
  <si>
    <t>95-92-1</t>
  </si>
  <si>
    <t>607-148-00-0</t>
  </si>
  <si>
    <t>guanidinium chloride; guanadine hydrochloride</t>
  </si>
  <si>
    <t>200-002-3</t>
  </si>
  <si>
    <t>50-01-1</t>
  </si>
  <si>
    <t>607-149-00-6</t>
  </si>
  <si>
    <t>urethane (INN); ethyl carbamate</t>
  </si>
  <si>
    <t>200-123-1</t>
  </si>
  <si>
    <t>51-79-6</t>
  </si>
  <si>
    <t>607-150-00-1</t>
  </si>
  <si>
    <t>endothal (ISO); 7-oxabicyclo(2,2,1)heptane-2,3-dicarboxylic acid</t>
  </si>
  <si>
    <t>205-660-5</t>
  </si>
  <si>
    <t>145-73-3</t>
  </si>
  <si>
    <t>607-151-00-7</t>
  </si>
  <si>
    <t>propargite (ISO); 2-(4-tert-butylphenoxy) cyclohexyl prop-2-ynyl sulphite</t>
  </si>
  <si>
    <t xml:space="preserve">Carc. 2
Acute Tox. 3 *
Skin Irrit. 2
Eye Dam. 1
Aquatic Acute 1
Aquatic Chronic 1
</t>
  </si>
  <si>
    <t xml:space="preserve">H351
H331
H315
H318
H400
H410
</t>
  </si>
  <si>
    <t xml:space="preserve">H351
H331
H315
H318
H410
</t>
  </si>
  <si>
    <t>607-152-00-2</t>
  </si>
  <si>
    <t>2,3,6-TBA (ISO); 2,3,6-trichlorobenzoic acid</t>
  </si>
  <si>
    <t>200-026-4</t>
  </si>
  <si>
    <t>50-31-7</t>
  </si>
  <si>
    <t>607-153-00-8</t>
  </si>
  <si>
    <t>benazolin (ISO); 4-chloro-2,3-dihydro-2-oxo-1,3-benzothiazol-3-ylacetic acid</t>
  </si>
  <si>
    <t>223-297-0</t>
  </si>
  <si>
    <t>3813-05-6</t>
  </si>
  <si>
    <t>607-154-00-3</t>
  </si>
  <si>
    <t>ethyl N-benzoyl-N-(3,4-dichlorophenyl)-DL-alaninate; benzoylprop-ethyl (ISO)</t>
  </si>
  <si>
    <t>244-845-5</t>
  </si>
  <si>
    <t>22212-55-1</t>
  </si>
  <si>
    <t>607-155-00-9</t>
  </si>
  <si>
    <t>3-(3-amino-5-(1-methylguanidino)-1-oxopentylamino-6-(4-amino-2-oxo-2,3-dihydro-pyrimidin-1-yl)-2,3-dihydro-(6H)-pyran-2-carboxylic acid; blasticidin-s</t>
  </si>
  <si>
    <t>2079-00-7</t>
  </si>
  <si>
    <t>607-156-00-4</t>
  </si>
  <si>
    <t>chlorfenson (ISO); 4-chlorophenyl 4-chlorobenzenesulfonate</t>
  </si>
  <si>
    <t>201-270-4</t>
  </si>
  <si>
    <t>80-33-1</t>
  </si>
  <si>
    <t>607-157-00-X</t>
  </si>
  <si>
    <t>259-978-4</t>
  </si>
  <si>
    <t>56073-07-5</t>
  </si>
  <si>
    <t>607-158-00-5</t>
  </si>
  <si>
    <t>sodium salt of chloroacetic acid; sodium chloroacetate</t>
  </si>
  <si>
    <t>223-498-3</t>
  </si>
  <si>
    <t>3926-62-3</t>
  </si>
  <si>
    <t xml:space="preserve">Acute Tox. 3 *
Skin Irrit. 2
Aquatic Acute 1
</t>
  </si>
  <si>
    <t xml:space="preserve">H301
H315
H400
</t>
  </si>
  <si>
    <t>607-159-00-0</t>
  </si>
  <si>
    <t>chlorobenzilate (ISO); ethyl 2,2-di(4-chlorophenyl)-2-hydroxyacetate; ethyl 4,4'-dichlorobenzilate</t>
  </si>
  <si>
    <t>607-160-00-6</t>
  </si>
  <si>
    <t>isobutyl 2-(4-(4-chlorophenoxy)phenoxy)propionate; clofop-isobutyl (ISO)</t>
  </si>
  <si>
    <t>51337-71-4</t>
  </si>
  <si>
    <t>607-161-00-1</t>
  </si>
  <si>
    <t>diethanolamine salt of 4-CPA</t>
  </si>
  <si>
    <t>607-162-00-7</t>
  </si>
  <si>
    <t xml:space="preserve">dalapon; 2,2-dichloropropionic acid [1]
dalapon-sodium; sodium 2,2-dichloropropionate  [2]
</t>
  </si>
  <si>
    <t xml:space="preserve">200-923-0 [1]
204-828-5 [2]
</t>
  </si>
  <si>
    <t xml:space="preserve">75-99-0 [1]
127-20-8 [2]
</t>
  </si>
  <si>
    <t>607-163-00-2</t>
  </si>
  <si>
    <t>3-acetyl-6-methyl-2H-pyran-2,4(3H)-dione; dehydracetic acid</t>
  </si>
  <si>
    <t>208-293-9</t>
  </si>
  <si>
    <t>520-45-6</t>
  </si>
  <si>
    <t>607-164-00-8</t>
  </si>
  <si>
    <t>sodium 1-(3,4-dihydro-6-methyl-2,4-dioxo-2H-pyran-3-ylidene)ethonolate; sodium dehydracetate</t>
  </si>
  <si>
    <t>224-580-1</t>
  </si>
  <si>
    <t>4418-26-2</t>
  </si>
  <si>
    <t>607-165-00-3</t>
  </si>
  <si>
    <t>diclofop-methyl (ISO); methyl 2-(4-(2,4-dichlorophenoxy)phenoxy)propionate; methyl (RS)-2-[4-(2,4-dichlorophenoxy)phenoxy]propionate</t>
  </si>
  <si>
    <t>257-141-8</t>
  </si>
  <si>
    <t>51338-27-3</t>
  </si>
  <si>
    <t>607-166-00-9</t>
  </si>
  <si>
    <t>medinoterb acetate (ISO); 6-tert-butyl-3-methyl-2,4-dinitrophenyl acetate</t>
  </si>
  <si>
    <t>219-634-6</t>
  </si>
  <si>
    <t>2487-01-6</t>
  </si>
  <si>
    <t>607-167-00-4</t>
  </si>
  <si>
    <t>sodium 3-chloroacrylate</t>
  </si>
  <si>
    <t>4312-97-4</t>
  </si>
  <si>
    <t>607-168-00-X</t>
  </si>
  <si>
    <t>dipropyl 6,7-methylenedioxy-1,2,3,4-tetrahydro-3-methylnaphthalene-1,2-dicarboxylate; propylisome</t>
  </si>
  <si>
    <t>83-59-0</t>
  </si>
  <si>
    <t xml:space="preserve">H311
H302
H400
H410
</t>
  </si>
  <si>
    <t xml:space="preserve">H311
H302
H410
</t>
  </si>
  <si>
    <t>607-169-00-5</t>
  </si>
  <si>
    <t>sodium fluoroacetate</t>
  </si>
  <si>
    <t>200-548-2</t>
  </si>
  <si>
    <t>62-74-8</t>
  </si>
  <si>
    <t xml:space="preserve">Acute Tox. 1
Acute Tox. 2 *
Acute Tox. 2 *
Aquatic Acute 1
</t>
  </si>
  <si>
    <t xml:space="preserve">H310
H330
H300
H400
</t>
  </si>
  <si>
    <t xml:space="preserve">H330
H310
H300
H400
</t>
  </si>
  <si>
    <t>607-170-00-0</t>
  </si>
  <si>
    <t>bis(1,2,3-trithiacyclohexyldimethylammonium) oxalate; thiocyclam-oxalate</t>
  </si>
  <si>
    <t>607-172-00-1</t>
  </si>
  <si>
    <t>259-980-5</t>
  </si>
  <si>
    <t>56073-10-0</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</si>
  <si>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</si>
  <si>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</si>
  <si>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</si>
  <si>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</si>
  <si>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</si>
  <si>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</si>
  <si>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</si>
  <si>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</si>
  <si>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</si>
  <si>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</si>
  <si>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</si>
  <si>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</si>
  <si>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</si>
  <si>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</si>
  <si>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 methyl 2-[N-(4-methoxy-6-methyl-1,3,5-triazin-2-yl)-N-methylcarbamoylsulfamoyl]benzoate</t>
  </si>
  <si>
    <t>401-190-1</t>
  </si>
  <si>
    <t>101200-48-0</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</si>
  <si>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</si>
  <si>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</si>
  <si>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</si>
  <si>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</si>
  <si>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</si>
  <si>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</si>
  <si>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</si>
  <si>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</si>
  <si>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</si>
  <si>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</si>
  <si>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</si>
  <si>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</si>
  <si>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 xml:space="preserve">Acute Tox. 4 *
STOT SE 3
Eye Irrit. 2
Aquatic Chronic 3
</t>
  </si>
  <si>
    <t xml:space="preserve">H302
H335
H319
H412
</t>
  </si>
  <si>
    <t xml:space="preserve">H302
H319
H335
H412
</t>
  </si>
  <si>
    <t>607-181-00-0</t>
  </si>
  <si>
    <t>3,5-dichloro-2,4-difluorobenzoyl fluoride</t>
  </si>
  <si>
    <t>401-800-6</t>
  </si>
  <si>
    <t>101513-70-6</t>
  </si>
  <si>
    <t xml:space="preserve">Acute Tox. 3 *
Acute Tox. 4 *
Skin Corr. 1B
Skin Sens. 1
Aquatic Chronic 3
</t>
  </si>
  <si>
    <t xml:space="preserve">H331
H302
H314
H317
H412
</t>
  </si>
  <si>
    <t xml:space="preserve">H331
H314
H302
H317
H412
</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</si>
  <si>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</si>
  <si>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</si>
  <si>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</si>
  <si>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</si>
  <si>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</si>
  <si>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</si>
  <si>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</si>
  <si>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</si>
  <si>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</si>
  <si>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</si>
  <si>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 xml:space="preserve">Flam. Liq. 3
Resp. Sens. 1
Skin Sens. 1
</t>
  </si>
  <si>
    <t xml:space="preserve">H226
H334
H317
</t>
  </si>
  <si>
    <t>607-185-00-2</t>
  </si>
  <si>
    <t>ethyl trans-3-dimethylaminoacrylate</t>
  </si>
  <si>
    <t>402-650-4</t>
  </si>
  <si>
    <t>1117-37-9</t>
  </si>
  <si>
    <t>607-186-00-8</t>
  </si>
  <si>
    <t>quinclorac (ISO); 3,7-dichloroquinoline-8-carboxylic acid</t>
  </si>
  <si>
    <t>402-780-1</t>
  </si>
  <si>
    <t>84087-01-4</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</si>
  <si>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</si>
  <si>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</si>
  <si>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</si>
  <si>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</si>
  <si>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</si>
  <si>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</si>
  <si>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</si>
  <si>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</si>
  <si>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</si>
  <si>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</si>
  <si>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</si>
  <si>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607-190-00-X</t>
  </si>
  <si>
    <t>401-890-7</t>
  </si>
  <si>
    <t>77402-03-0</t>
  </si>
  <si>
    <t xml:space="preserve">Carc. 1B
Muta. 1B
Acute Tox. 4 *
Eye Irrit. 2
</t>
  </si>
  <si>
    <t xml:space="preserve">H350
H340
H302
H319
</t>
  </si>
  <si>
    <t>607-191-00-5</t>
  </si>
  <si>
    <t>isobutyl 3,4-epoxybutyrate</t>
  </si>
  <si>
    <t>401-920-9</t>
  </si>
  <si>
    <t>100181-71-3</t>
  </si>
  <si>
    <t>607-192-00-0</t>
  </si>
  <si>
    <t>disodium N-carboxymethyl-N-(2-(2-hydroxyethoxy)ethyl)glycinate</t>
  </si>
  <si>
    <t>402-360-8</t>
  </si>
  <si>
    <t>92511-22-3</t>
  </si>
  <si>
    <t>607-194-00-1</t>
  </si>
  <si>
    <t>propylene carbonate</t>
  </si>
  <si>
    <t>203-572-1</t>
  </si>
  <si>
    <t>108-32-7</t>
  </si>
  <si>
    <t>607-195-00-7</t>
  </si>
  <si>
    <t>2-methoxy-1-methylethyl acetate</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</si>
  <si>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</si>
  <si>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</si>
  <si>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</si>
  <si>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</si>
  <si>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</si>
  <si>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</si>
  <si>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</si>
  <si>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</si>
  <si>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</si>
  <si>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</si>
  <si>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</si>
  <si>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</si>
  <si>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</si>
  <si>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</si>
  <si>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</si>
  <si>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</si>
  <si>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</si>
  <si>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</si>
  <si>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</si>
  <si>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</si>
  <si>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</si>
  <si>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</si>
  <si>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</si>
  <si>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</si>
  <si>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 xml:space="preserve">H331
H302
H335
H315
H319
</t>
  </si>
  <si>
    <t xml:space="preserve">H331
H302
H319
H335
H315
</t>
  </si>
  <si>
    <t>607-203-00-9</t>
  </si>
  <si>
    <t>2-ethylhexyl[[[3,5-bis(1,1-dimethylethyl)-4-hydroxyphenyl]methyl]thio]acetate</t>
  </si>
  <si>
    <t>279-452-8</t>
  </si>
  <si>
    <t>80387-97-9</t>
  </si>
  <si>
    <t xml:space="preserve">Repr. 1B
Skin Sens. 1
Aquatic Chronic 3
</t>
  </si>
  <si>
    <t xml:space="preserve">H360D ***
H317
H412
</t>
  </si>
  <si>
    <t>607-204-00-4</t>
  </si>
  <si>
    <t>(chlorophenyl)(chlorotolyl)methane, mixed isomers</t>
  </si>
  <si>
    <t>607-205-00-X</t>
  </si>
  <si>
    <t>methyl chloroacetate</t>
  </si>
  <si>
    <t>202-501-1</t>
  </si>
  <si>
    <t>96-34-4</t>
  </si>
  <si>
    <t xml:space="preserve">Flam. Liq. 3
Acute Tox. 3 *
Acute Tox. 3 *
STOT SE 3
Skin Irrit. 2
Eye Dam. 1
</t>
  </si>
  <si>
    <t xml:space="preserve">H226
H331
H301
H335
H315
H318
</t>
  </si>
  <si>
    <t>607-206-00-5</t>
  </si>
  <si>
    <t>isopropyl chloroacetate</t>
  </si>
  <si>
    <t>203-301-7</t>
  </si>
  <si>
    <t>105-48-6</t>
  </si>
  <si>
    <t xml:space="preserve">Flam. Liq. 3
Acute Tox. 3 *
STOT SE 3
Skin Irrit. 2
Eye Irrit. 2
</t>
  </si>
  <si>
    <t xml:space="preserve">H226
H301
H335
H315
H319
</t>
  </si>
  <si>
    <t xml:space="preserve">H226
H301
H319
H335
H315
</t>
  </si>
  <si>
    <t>607-207-00-0</t>
  </si>
  <si>
    <t>haloxyfop-etotyl (ISO); 2-ethoxyethyl 2-(4-(3-chloro-5-trifluoromethyl-2-pyridyloxy)phenoxy)propionate; haloxyfop-(2-ethoxyethyl)</t>
  </si>
  <si>
    <t>402-560-5</t>
  </si>
  <si>
    <t>87237-48-7</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</si>
  <si>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</si>
  <si>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</si>
  <si>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</si>
  <si>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</si>
  <si>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</si>
  <si>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</si>
  <si>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</si>
  <si>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607-210-00-7</t>
  </si>
  <si>
    <t>403-230-3</t>
  </si>
  <si>
    <t>77402-05-2</t>
  </si>
  <si>
    <t xml:space="preserve">Carc. 1B
Muta. 1B
Skin Corr. 1B
Skin Sens. 1
</t>
  </si>
  <si>
    <t xml:space="preserve">H350
H340
H314
H317
</t>
  </si>
  <si>
    <t>607-211-00-2</t>
  </si>
  <si>
    <t>methyl 3-(3-tert-butyl-4-hydroxy-5-methylphenyl)propionate</t>
  </si>
  <si>
    <t>403-270-1</t>
  </si>
  <si>
    <t>6386-39-6</t>
  </si>
  <si>
    <t>607-212-00-8</t>
  </si>
  <si>
    <t>403-300-3</t>
  </si>
  <si>
    <t>607-213-00-3</t>
  </si>
  <si>
    <t>ethyl 3,3-bis(tert-pentylperoxy)butyrate</t>
  </si>
  <si>
    <t>403-320-2</t>
  </si>
  <si>
    <t>67567-23-1</t>
  </si>
  <si>
    <t xml:space="preserve">Flam. Liq. 3
Org. Perox. D ****
Aquatic Chronic 2
</t>
  </si>
  <si>
    <t xml:space="preserve">H226
H242
H411
</t>
  </si>
  <si>
    <t xml:space="preserve">H242
H226
H411
</t>
  </si>
  <si>
    <t>607-214-00-9</t>
  </si>
  <si>
    <t>N,N-hydrazinodiacetic acid</t>
  </si>
  <si>
    <t>403-510-5</t>
  </si>
  <si>
    <t>19247-05-3</t>
  </si>
  <si>
    <t xml:space="preserve">Acute Tox. 3 *
STOT RE 2 *
Skin Sens. 1
Aquatic Chronic 3
</t>
  </si>
  <si>
    <t xml:space="preserve">H301
H373 **
H317
H412
</t>
  </si>
  <si>
    <t>607-215-00-4</t>
  </si>
  <si>
    <t>3-(3-tert-butyl-4-hydroxyphenyl)propionic acid</t>
  </si>
  <si>
    <t>403-920-4</t>
  </si>
  <si>
    <t>107551-67-7</t>
  </si>
  <si>
    <t>607-216-00-X</t>
  </si>
  <si>
    <t>glutamic acid, reaction products with N-(C12-14-alkyl)propylenediamine</t>
  </si>
  <si>
    <t>403-950-8</t>
  </si>
  <si>
    <t xml:space="preserve">Acute Tox. 2 *
Acute Tox. 4 *
Skin Corr. 1B
Aquatic Acute 1
</t>
  </si>
  <si>
    <t xml:space="preserve">H330
H302
H314
H400
</t>
  </si>
  <si>
    <t>607-217-00-5</t>
  </si>
  <si>
    <t>2-ethoxyethyl 2-(4-(2,6-dihydro-2,6-dioxo-7-phenyl-1,5-dioxaindacen-3-yl)phenoxy)acetate</t>
  </si>
  <si>
    <t>403-960-2</t>
  </si>
  <si>
    <t>607-218-00-0</t>
  </si>
  <si>
    <t>dichlorprop-P (ISO); (+)-R-2-(2,4-dichlorophenoxy)propionic acid</t>
  </si>
  <si>
    <t>403-980-1</t>
  </si>
  <si>
    <t>15165-67-0</t>
  </si>
  <si>
    <t xml:space="preserve">Acute Tox. 4 *
Skin Irrit. 2
Eye Dam. 1
Skin Sens. 1
</t>
  </si>
  <si>
    <t xml:space="preserve">H302
H315
H318
H317
</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</si>
  <si>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</si>
  <si>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</si>
  <si>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</si>
  <si>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</si>
  <si>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</si>
  <si>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</si>
  <si>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</si>
  <si>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</si>
  <si>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</si>
  <si>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</si>
  <si>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</si>
  <si>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</si>
  <si>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 2,3,5,6-tetrafluorobenzyl trans-2-(2,2-dichlorovinyl)-3,3-dimethylcyclopropanecarboxylate</t>
  </si>
  <si>
    <t>405-060-5</t>
  </si>
  <si>
    <t>118712-89-3</t>
  </si>
  <si>
    <t>607-224-00-3</t>
  </si>
  <si>
    <t>methyl 2-(3-nitrobenzylidene)acetoacetate</t>
  </si>
  <si>
    <t>405-270-7</t>
  </si>
  <si>
    <t>39562-17-9</t>
  </si>
  <si>
    <t>607-225-00-9</t>
  </si>
  <si>
    <t>3-azidosulfonylbenzoic acid</t>
  </si>
  <si>
    <t>405-310-3</t>
  </si>
  <si>
    <t>15980-11-7</t>
  </si>
  <si>
    <t xml:space="preserve">STOT RE 2 *
Eye Dam. 1
Skin Sens. 1
Self-React. C ****
</t>
  </si>
  <si>
    <t xml:space="preserve">H373 **
H318
H317
H241
</t>
  </si>
  <si>
    <t xml:space="preserve">H241
H373 **
H318
H317
</t>
  </si>
  <si>
    <t>607-226-00-4</t>
  </si>
  <si>
    <t>reaction mass of 2-acryloyloxyethyl hydrogen cyclohexane-1,2-dicarboxylate and 2-methacryloyloxyethyl hydrogen cyclohexane-1,2-dicarboxylate</t>
  </si>
  <si>
    <t>405-360-6</t>
  </si>
  <si>
    <t xml:space="preserve">Skin Irrit. 2
Eye Dam. 1
Skin Sens. 1
Aquatic Chronic 3
</t>
  </si>
  <si>
    <t xml:space="preserve">H315
H318
H317
H412
</t>
  </si>
  <si>
    <t>607-227-00-X</t>
  </si>
  <si>
    <t>potassium 2-amino-2-methylpropionate octahydrate</t>
  </si>
  <si>
    <t>405-560-3</t>
  </si>
  <si>
    <t>120447-91-8</t>
  </si>
  <si>
    <t>607-228-00-5</t>
  </si>
  <si>
    <t>bis(2-methoxyethyl) phthalate</t>
  </si>
  <si>
    <t>607-229-00-0</t>
  </si>
  <si>
    <t>diethylcarbamoyl chloride</t>
  </si>
  <si>
    <t>201-798-5</t>
  </si>
  <si>
    <t>88-10-8</t>
  </si>
  <si>
    <t xml:space="preserve">Carc. 2
Acute Tox. 4 *
Acute Tox. 4 *
STOT SE 3
Skin Irrit. 2
Eye Irrit. 2
</t>
  </si>
  <si>
    <t xml:space="preserve">H351
H332
H302
H335
H315
H319
</t>
  </si>
  <si>
    <t xml:space="preserve">H351
H332
H302
H319
H335
H315
</t>
  </si>
  <si>
    <t>607-230-00-6</t>
  </si>
  <si>
    <t>2-ethylhexanoic acid</t>
  </si>
  <si>
    <t>205-743-6</t>
  </si>
  <si>
    <t>149-57-5</t>
  </si>
  <si>
    <t>607-231-00-1</t>
  </si>
  <si>
    <t>clopyralid (ISO); 3,6-dichloropyridine-2-carboxylic acid</t>
  </si>
  <si>
    <t>216-935-4</t>
  </si>
  <si>
    <t>1702-17-6</t>
  </si>
  <si>
    <t>607-232-00-7</t>
  </si>
  <si>
    <t>pyridate (ISO); O-(6-chloro-3-phenylpyridazin-4-yl) S-octyl thiocarbonate</t>
  </si>
  <si>
    <t>259-686-7</t>
  </si>
  <si>
    <t>55512-33-9</t>
  </si>
  <si>
    <t>607-233-00-2</t>
  </si>
  <si>
    <t>hexyl acrylate</t>
  </si>
  <si>
    <t>219-698-5</t>
  </si>
  <si>
    <t>2499-95-8</t>
  </si>
  <si>
    <t xml:space="preserve">STOT SE 3
Skin Irrit. 2
Eye Irrit. 2
Skin Sens. 1
Aquatic Chronic 2
</t>
  </si>
  <si>
    <t xml:space="preserve">H335
H315
H319
H317
H411
</t>
  </si>
  <si>
    <t xml:space="preserve">H319
H335
H315
H317
H411
</t>
  </si>
  <si>
    <t>607-234-00-8</t>
  </si>
  <si>
    <t>flurenol (ISO); 9-hydroxy-9H-fluorene-9-carboxylic acid</t>
  </si>
  <si>
    <t>607-235-00-3</t>
  </si>
  <si>
    <t>mecrilate; methyl 2-cyanoacrylate</t>
  </si>
  <si>
    <t>205-275-2</t>
  </si>
  <si>
    <t>137-05-3</t>
  </si>
  <si>
    <t>607-236-00-9</t>
  </si>
  <si>
    <t>ethyl 2-cyanoacrylate</t>
  </si>
  <si>
    <t>230-391-5</t>
  </si>
  <si>
    <t>7085-85-0</t>
  </si>
  <si>
    <t>607-237-00-4</t>
  </si>
  <si>
    <t>benzyl 2-chloro-4-(trifluoromethyl)thiazole-5-carboxylate; flurazole</t>
  </si>
  <si>
    <t>276-942-3</t>
  </si>
  <si>
    <t>72850-64-7</t>
  </si>
  <si>
    <t>607-238-00-X</t>
  </si>
  <si>
    <t>tau-fluvalinate (ISO); cyano-(3-phenoxyphenyl)methyl N-[2-chloro-4-(trifluoromethyl)phenyl]-D-valinate</t>
  </si>
  <si>
    <t>102851-06-9</t>
  </si>
  <si>
    <t>607-239-00-5</t>
  </si>
  <si>
    <t>fenpropathrin (ISO); α-cyano-3-phenoxybenzyl 2,2,3,3-tetramethylcyclopropanecarboxylate</t>
  </si>
  <si>
    <t xml:space="preserve">Acute Tox. 2 *
Acute Tox. 3 *
Acute Tox. 4 *
Aquatic Acute 1
Aquatic Chronic 1
</t>
  </si>
  <si>
    <t xml:space="preserve">H330
H301
H312
H400
H410
</t>
  </si>
  <si>
    <t xml:space="preserve">H330
H301
H312
H410
</t>
  </si>
  <si>
    <t>607-240-00-0</t>
  </si>
  <si>
    <t xml:space="preserve">cis-1,2,3,6-tetrahydro-4-methylphthalic anhydride [1]
1,2,3,6-tetrahydro-4-methylphthalic anhydride [2]
1,2,3,6-tetrahydro-3-methylphthalic anhydride [3]
tetrahydromethylphthalic anhydride [4]
1,2,3,6-tetrahydromethylphthalic anhydride [5]
tetrahydro-4-methylphthalic anhydride [6]
2,3,5,6-tetrahydro-2-methylphthalic anhydride  [7]
</t>
  </si>
  <si>
    <t xml:space="preserve">216-906-6 [1]
222-323-8 [2]
226-247-6 [3]
234-290-7 [4]
247-830-1 [5]
251-823-9 [6]
255-853-3 [7]
</t>
  </si>
  <si>
    <t xml:space="preserve">1694-82-2 [1]
3425-89-6 [2]
5333-84-6 [3]
11070-44-3 [4]
26590-20-5 [5]
34090-76-1 [6]
42498-58-8 [7]
</t>
  </si>
  <si>
    <t>607-241-00-6</t>
  </si>
  <si>
    <t xml:space="preserve">hexahydro-4-methylphthalic anhydride [1]
hexahydromethylphthalic anhydride [2]
hexahydro-1-methylphthalic anhydride [3]
hexahydro-3-methylphthalic anhydride  [4]
</t>
  </si>
  <si>
    <t xml:space="preserve">243-072-0 [1]
247-094-1 [2]
256-356-4 [3]
260-566-1 [4]
</t>
  </si>
  <si>
    <t xml:space="preserve">19438-60-9 [1]
25550-51-0 [2]
48122-14-1 [3]
57110-29-9 [4]
</t>
  </si>
  <si>
    <t>607-242-00-1</t>
  </si>
  <si>
    <t>tetrachlorophthalic anhydride</t>
  </si>
  <si>
    <t>204-171-4</t>
  </si>
  <si>
    <t>117-08-8</t>
  </si>
  <si>
    <t xml:space="preserve">Eye Dam. 1
Resp. Sens. 1
Skin Sens. 1
Aquatic Acute 1
Aquatic Chronic 1
</t>
  </si>
  <si>
    <t xml:space="preserve">H318
H334
H317
H400
H410
</t>
  </si>
  <si>
    <t xml:space="preserve">H318
H334
H317
H410
</t>
  </si>
  <si>
    <t>607-243-00-7</t>
  </si>
  <si>
    <t xml:space="preserve">sodium 3,6-dichloro-o-anisate [1]
3,6-dichloro-o-anisic acid, compound with 2,2'-iminodiethanol (1:1) [2]
3,6-dichloro-o-anisic acid, compound with 2-aminoethanol (1:1)  [3]
</t>
  </si>
  <si>
    <t xml:space="preserve">217-846-3 [1]
246-590-5 [2]
258-527-9 [3]
</t>
  </si>
  <si>
    <t xml:space="preserve">1982-69-0 [1]
25059-78-3 [2]
53404-28-7 [3]
</t>
  </si>
  <si>
    <t>607-244-00-2</t>
  </si>
  <si>
    <t>isooctyl acrylate</t>
  </si>
  <si>
    <t>249-707-8</t>
  </si>
  <si>
    <t>29590-42-9</t>
  </si>
  <si>
    <t>607-245-00-8</t>
  </si>
  <si>
    <t>tert-butyl acrylate</t>
  </si>
  <si>
    <t>216-768-7</t>
  </si>
  <si>
    <t>1663-39-4</t>
  </si>
  <si>
    <t xml:space="preserve">Flam. Liq. 2
Acute Tox. 4 *
Acute Tox. 4 *
Acute Tox. 4 *
STOT SE 3
Skin Irrit. 2
Skin Sens. 1
Aquatic Chronic 2
</t>
  </si>
  <si>
    <t xml:space="preserve">H225
H332
H312
H302
H335
H315
H317
H411
</t>
  </si>
  <si>
    <t xml:space="preserve">H225
H302
H312
H332
H315
H317
H335
H411
</t>
  </si>
  <si>
    <t>607-246-00-3</t>
  </si>
  <si>
    <t>allyl methacrylate; 2-methyl-2-propenoic acid 2-propenyl ester</t>
  </si>
  <si>
    <t>202-473-0</t>
  </si>
  <si>
    <t>96-05-9</t>
  </si>
  <si>
    <t xml:space="preserve">Flam. Liq. 3
Acute Tox. 3 *
Acute Tox. 4 *
Acute Tox. 4 *
Aquatic Acute 1
</t>
  </si>
  <si>
    <t xml:space="preserve">H226
H331
H312
H302
H400
</t>
  </si>
  <si>
    <t>607-247-00-9</t>
  </si>
  <si>
    <t>dodecyl methacrylate</t>
  </si>
  <si>
    <t>205-570-6</t>
  </si>
  <si>
    <t>142-90-5</t>
  </si>
  <si>
    <t>607-248-00-4</t>
  </si>
  <si>
    <t>naptalam-sodium (ISO); sodium N-naphth-1-ylphthalamate</t>
  </si>
  <si>
    <t>205-073-4</t>
  </si>
  <si>
    <t>132-67-2</t>
  </si>
  <si>
    <t>607-249-00-X</t>
  </si>
  <si>
    <t>(1-methyl-1,2-ethanediyl)bis[oxy(methyl-2,1-ethanediyl)] diacrylate</t>
  </si>
  <si>
    <t>256-032-2</t>
  </si>
  <si>
    <t>42978-66-5</t>
  </si>
  <si>
    <t>607-250-00-5</t>
  </si>
  <si>
    <t>4H-3,1-benzoxazine-2,4(1H)-dione</t>
  </si>
  <si>
    <t>204-255-0</t>
  </si>
  <si>
    <t>118-48-9</t>
  </si>
  <si>
    <t>607-251-00-0</t>
  </si>
  <si>
    <t>2-methoxypropyl acetate</t>
  </si>
  <si>
    <t xml:space="preserve">Flam. Liq. 3
Repr. 1B
STOT SE 3
</t>
  </si>
  <si>
    <t xml:space="preserve">H226
H360D ***
H335
</t>
  </si>
  <si>
    <t>607-252-00-6</t>
  </si>
  <si>
    <t>lambda-cyhalothrin (ISO); reaction mass of (S)-α-cyano-3-phenoxybenzyl(Z)-(1R)-cis-3-(2-chloro-3,3,3-trifluoropropenyl)-2,2-dimethylcyclopropanecarboxylate and (R)-α-cyano-3-phenoxybenzyl (Z)-(1S)-cis-3-(2-chloro-3,3,3-trifluoropropenyl)-2,2-dimethylcyclopropanecarboxylate (1:1)</t>
  </si>
  <si>
    <t>415-130-7</t>
  </si>
  <si>
    <t>91465-08-6</t>
  </si>
  <si>
    <t>607-253-00-1</t>
  </si>
  <si>
    <t>cyfluthrin (ISO); α-cyano-4-fluoro-3-phenoxybenzyl-3-(2,2-dichlorovinyl)-2,2-dimethylcyclopropanecarboxylate</t>
  </si>
  <si>
    <t xml:space="preserve">H300
H331
H400
H410
</t>
  </si>
  <si>
    <t xml:space="preserve">H300
H331
H410
</t>
  </si>
  <si>
    <t>607-254-00-7</t>
  </si>
  <si>
    <t>α-cyano-4-fluoro-3-phenoxybenzyl-3-(2,2-dichlorovinyl)-2,2-dimethylcyclopropanecarboxylate; beta-cyfluthrin</t>
  </si>
  <si>
    <t>607-255-00-2</t>
  </si>
  <si>
    <t>fluroxypyr (ISO); 4-amino-3,5-dichloro-6-fluoro-2-pyridyloxyacetic acid</t>
  </si>
  <si>
    <t>69377-81-7</t>
  </si>
  <si>
    <t>607-256-00-8</t>
  </si>
  <si>
    <t>azoxystrobin (ISO); methyl (E)-2-{}{2-[6-(2-cyanophenoxy)pyrimidin-4-yloxy]phenyl}}-3-methoxyacrylate</t>
  </si>
  <si>
    <t>131860-33-8</t>
  </si>
  <si>
    <t xml:space="preserve">H331
H400
H410
</t>
  </si>
  <si>
    <t xml:space="preserve">H331
H410
</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</si>
  <si>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</si>
  <si>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</si>
  <si>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</si>
  <si>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</si>
  <si>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</si>
  <si>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</si>
  <si>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</si>
  <si>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</si>
  <si>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</si>
  <si>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</si>
  <si>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</si>
  <si>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</si>
  <si>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</si>
  <si>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</si>
  <si>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</si>
  <si>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</si>
  <si>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</si>
  <si>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</si>
  <si>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</si>
  <si>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</si>
  <si>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</si>
  <si>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</si>
  <si>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</si>
  <si>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</si>
  <si>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</si>
  <si>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</si>
  <si>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</si>
  <si>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 xml:space="preserve">Self-heat. 2 ****
Aquatic Chronic 2
</t>
  </si>
  <si>
    <t xml:space="preserve">H252
H411
</t>
  </si>
  <si>
    <t>607-264-00-1</t>
  </si>
  <si>
    <t>2-chloro-4-(methylsulfonyl)benzoic acid</t>
  </si>
  <si>
    <t>406-520-8</t>
  </si>
  <si>
    <t>53250-83-2</t>
  </si>
  <si>
    <t>607-265-00-7</t>
  </si>
  <si>
    <t>ethyl-2-chloro-2,2-diphenylacetate</t>
  </si>
  <si>
    <t>406-580-5</t>
  </si>
  <si>
    <t>52460-86-3</t>
  </si>
  <si>
    <t>607-266-00-2</t>
  </si>
  <si>
    <t>reaction mass of: hydroxyaluminium bis[2-hydroxy-3,5-di-tert-butylbenzoate]; 3,5-di-tert-butyl-salicylic acid</t>
  </si>
  <si>
    <t>406-890-0</t>
  </si>
  <si>
    <t>130296-87-6</t>
  </si>
  <si>
    <t>607-267-00-8</t>
  </si>
  <si>
    <t>tert-butyl (5S,6R,7R)-3-bromomethyl-5,8-dioxo-7-(2-(2-phenylacetamido)-5-thia-1-azabicyclo[4.2.0] oct-2-ene-2-carboxylate</t>
  </si>
  <si>
    <t>407-620-4</t>
  </si>
  <si>
    <t>33610-13-8</t>
  </si>
  <si>
    <t xml:space="preserve">Resp. Sens. 1
Skin Sens. 1
Aquatic Chronic 3
</t>
  </si>
  <si>
    <t xml:space="preserve">H334
H317
H412
</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</si>
  <si>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</si>
  <si>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</si>
  <si>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</si>
  <si>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</si>
  <si>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</si>
  <si>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</si>
  <si>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</si>
  <si>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</si>
  <si>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</si>
  <si>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</si>
  <si>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</si>
  <si>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</si>
  <si>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</si>
  <si>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</si>
  <si>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</si>
  <si>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</si>
  <si>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</si>
  <si>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 xml:space="preserve">fluroxypyr-meptyl (ISO); methylheptyl, O-(4-amino-3,5-dichloro-6-fluoro-2-pyridyloxy) acetate [1]
fluroxypyr-butometyl (ISO); 2-butoxy-1-methylethyl, O-(4-amino-3,5-dichloro-6-fluoro-2-pyridyloxy) acetate  [2]
</t>
  </si>
  <si>
    <t xml:space="preserve">279-752-9 [1]
</t>
  </si>
  <si>
    <t xml:space="preserve">81406-37-3 [1]
154486-27-8 [2]
</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</si>
  <si>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</si>
  <si>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</si>
  <si>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</si>
  <si>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</si>
  <si>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</si>
  <si>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</si>
  <si>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</si>
  <si>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</si>
  <si>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</si>
  <si>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</si>
  <si>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</si>
  <si>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</si>
  <si>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</si>
  <si>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</si>
  <si>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</si>
  <si>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 sodium propionate</t>
  </si>
  <si>
    <t>405-720-2</t>
  </si>
  <si>
    <t>607-278-00-8</t>
  </si>
  <si>
    <t>reaction mass of isomers of: sodium phenethylnaphthalenesulfonate; sodium naphthylethylbenzenesulfonate</t>
  </si>
  <si>
    <t>405-760-0</t>
  </si>
  <si>
    <t>607-279-00-3</t>
  </si>
  <si>
    <t>reaction mass of n-octadecylaminodiethyl bis(hydrogen maleate); n-octadecylaminodiethyl hydrogen maleate hydrogenphthalate</t>
  </si>
  <si>
    <t>405-960-8</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</si>
  <si>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</si>
  <si>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</si>
  <si>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</si>
  <si>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</si>
  <si>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</si>
  <si>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</si>
  <si>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</si>
  <si>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</si>
  <si>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</si>
  <si>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</si>
  <si>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</si>
  <si>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</si>
  <si>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</si>
  <si>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</si>
  <si>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</si>
  <si>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</si>
  <si>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 xml:space="preserve">Acute Tox. 4 *
Acute Tox. 4 *
Skin Irrit. 2
Eye Dam. 1
Skin Sens. 1
Aquatic Acute 1
Aquatic Chronic 1
</t>
  </si>
  <si>
    <t xml:space="preserve">H312
H302
H315
H318
H317
H400
H410
</t>
  </si>
  <si>
    <t xml:space="preserve">H312
H302
H315
H318
H317
H410
</t>
  </si>
  <si>
    <t>607-284-00-0</t>
  </si>
  <si>
    <t>reaction mass of: sodium 3,3'-(1,4-phenylenebis(carbonylimino-3,1-propanediylimino))bis(10-amino-6,13-dichloro-4,11-triphenodioxazinedisulfonate); lithium 3,3'-(1,4-phenylenebis-(carbonylimino-3,1-propanediyl-imino))bis(10-amino-6,13-dichloro)-4,11-triphenodioxazinedisulfonate (9:1)</t>
  </si>
  <si>
    <t>410-040-4</t>
  </si>
  <si>
    <t>136213-76-8</t>
  </si>
  <si>
    <t>607-285-00-6</t>
  </si>
  <si>
    <t>reaction mass of: 7-(((3-aminophenyl)sulfonyl)amino)-naphthalene-1,3-disulfonic acid; sodium 7-(((3-aminophenyl)sulfonyl)amino)-naphthalene-1,3-disulfonate; potassium 7-(((3-aminophenyl)sulfonyl)amino)-naphthalene-1,3-disulfonate</t>
  </si>
  <si>
    <t>410-065-0</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</si>
  <si>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</si>
  <si>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</si>
  <si>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</si>
  <si>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</si>
  <si>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</si>
  <si>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</si>
  <si>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</si>
  <si>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</si>
  <si>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</si>
  <si>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</si>
  <si>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</si>
  <si>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</si>
  <si>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</si>
  <si>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</si>
  <si>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</si>
  <si>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</si>
  <si>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 ammonium 2-C14-C18-alkyloxycarbonyl-1-(3-allyloxy-2-hydroxypropoxycarbonyl)ethane-1-sulfonate</t>
  </si>
  <si>
    <t>410-540-2</t>
  </si>
  <si>
    <t>607-291-00-9</t>
  </si>
  <si>
    <t>dodecyl-ω-(C5/C6-cycloalkyl)alkyl carboxylate</t>
  </si>
  <si>
    <t>410-630-1</t>
  </si>
  <si>
    <t>104051-92-5</t>
  </si>
  <si>
    <t>607-292-00-4</t>
  </si>
  <si>
    <t>reaction mass of: [1-(methoxymethyl)-2-(C12-alkoxy)-ethoxy]acetic acid; [1-(methoxymethyl)-2-(C14-alkoxy)-ethoxy]acetic acid</t>
  </si>
  <si>
    <t>410-640-6</t>
  </si>
  <si>
    <t>607-293-00-X</t>
  </si>
  <si>
    <t>reaction mass of: N-aminoethylpiperazonium mono-2,4,6-trimethylnonyldiphenyl ether di-sulfonate; N-aminoethylpiperazonium di-2,4,6-trimethylnonyldiphenyl ether di-sulfonate</t>
  </si>
  <si>
    <t>410-650-0</t>
  </si>
  <si>
    <t>607-294-00-5</t>
  </si>
  <si>
    <t>sodium 2-benzoyloxy-1-hydroxyethane-sulfonate</t>
  </si>
  <si>
    <t>410-680-4</t>
  </si>
  <si>
    <t>607-295-00-0</t>
  </si>
  <si>
    <t>reaction mass of: tetrasodium phosphonoethane-1,2-dicarboxylate; hexasodium phosphonobutane-1,2,3,4-tetracarboxylate</t>
  </si>
  <si>
    <t>410-800-5</t>
  </si>
  <si>
    <t>607-296-00-6</t>
  </si>
  <si>
    <t>reaction mass of: pentaerythriol tetraesters with heptanoic acid and 2-ethylhexanoic acid</t>
  </si>
  <si>
    <t>410-830-9</t>
  </si>
  <si>
    <t>607-297-00-1</t>
  </si>
  <si>
    <t>(E-E)-3,3'-(1,4-phenylenedimethylidene)bis(2-oxobornane-10-sulfonic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</si>
  <si>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</si>
  <si>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</si>
  <si>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</si>
  <si>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</si>
  <si>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</si>
  <si>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</si>
  <si>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</si>
  <si>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</si>
  <si>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</si>
  <si>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</si>
  <si>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 d-sulfonatophthalocyanin-a-yl-K4,N29,N30,N31,N32-sulfonylamino)benzoato(5-)]cuprate(II) where a = 1,2,3,4 b = 8,9,10,11 c = 15,16,17,18 d = 22,23,24,25</t>
  </si>
  <si>
    <t>411-430-7</t>
  </si>
  <si>
    <t>607-301-00-1</t>
  </si>
  <si>
    <t>reaction mass of: dodecanoic acid; poly(1-7)lactate esters of dodecanoic acid</t>
  </si>
  <si>
    <t>411-860-5</t>
  </si>
  <si>
    <t xml:space="preserve">H317
H411
</t>
  </si>
  <si>
    <t>607-302-00-7</t>
  </si>
  <si>
    <t>reaction mass of: tetradecanoic acid; poly(1-7)lactate esters of tetradecanoic acid</t>
  </si>
  <si>
    <t>411-910-6</t>
  </si>
  <si>
    <t>607-303-00-2</t>
  </si>
  <si>
    <t>1-cyclopropyl-6,7-difluoro-1,4-dihydro-4-oxoquinoline-3-carboxylic acid</t>
  </si>
  <si>
    <t>413-760-7</t>
  </si>
  <si>
    <t>93107-30-3</t>
  </si>
  <si>
    <t xml:space="preserve">Repr. 2
Aquatic Chronic 3
</t>
  </si>
  <si>
    <t xml:space="preserve">H361f ***
H412
</t>
  </si>
  <si>
    <t>607-304-00-8</t>
  </si>
  <si>
    <t>fluazifop-butyl (ISO); butyl (RS)-2-[4-(5-trifluoromethyl-2-pyridyloxy)phenoxy]propionate</t>
  </si>
  <si>
    <t>274-125-6</t>
  </si>
  <si>
    <t>69806-50-4</t>
  </si>
  <si>
    <t xml:space="preserve">H360D ***
H400
H410
</t>
  </si>
  <si>
    <t xml:space="preserve">H360D ***
H410
</t>
  </si>
  <si>
    <t>607-305-00-3</t>
  </si>
  <si>
    <t>fluazifop-P-butyl (ISO); butyl (R)-2-[4-(5-trifluoromethyl-2-pyridyloxy)phenoxy]propionate</t>
  </si>
  <si>
    <t>79241-46-6</t>
  </si>
  <si>
    <t>607-306-00-9</t>
  </si>
  <si>
    <t>chlozolinate (ISO); ethyl (RS)-3-(3,5-dichlorophenyl)-5-methyl-2,4-dioxo-oxazolidine-5-carboxylate</t>
  </si>
  <si>
    <t>607-307-00-4</t>
  </si>
  <si>
    <t>vinclozolin (ISO); N-3,5-dichlorophenyl-5-methyl-5-vinyl-1,3-oxazolidine-2,4-dione</t>
  </si>
  <si>
    <t xml:space="preserve">Carc. 2
Repr. 1B
Skin Sens. 1
Aquatic Chronic 2
</t>
  </si>
  <si>
    <t xml:space="preserve">H351
H360FD
H317
H411
</t>
  </si>
  <si>
    <t xml:space="preserve">H351
H360FD
H317
H411
</t>
  </si>
  <si>
    <t>607-308-00-X</t>
  </si>
  <si>
    <t>esters of 2,4-D</t>
  </si>
  <si>
    <t>607-309-00-5</t>
  </si>
  <si>
    <t>carfentrazone-ethyl (ISO); ethyl (RS)-2-chloro-3-[2-chloro-4-fluoro-5-[4-difluoromethyl-4,5-dihydro-3-methyl-5-oxo-1H-1,2,4-triazol-1-yl]phenyl]propionate</t>
  </si>
  <si>
    <t>128639-02-1</t>
  </si>
  <si>
    <t>607-310-00-0</t>
  </si>
  <si>
    <t>kresoxim-methyl (ISO); methyl (E)-2-methoxyimino-[2-(o-tolyloxymethyl)phenyl]acetate</t>
  </si>
  <si>
    <t>143390-89-0</t>
  </si>
  <si>
    <t>607-311-00-6</t>
  </si>
  <si>
    <t>benazolin-ethyl; ethyl 4-chloro-2-oxo-2H-benzothiazole-3-acetate</t>
  </si>
  <si>
    <t>246-591-0</t>
  </si>
  <si>
    <t>25059-80-7</t>
  </si>
  <si>
    <t>607-312-00-1</t>
  </si>
  <si>
    <t>methoxyacetic acid</t>
  </si>
  <si>
    <t xml:space="preserve">Repr. 1B
Acute Tox. 4 *
Skin Corr. 1B
</t>
  </si>
  <si>
    <t xml:space="preserve">H360FD
H302
H314
</t>
  </si>
  <si>
    <t xml:space="preserve">H360FD
H302
H314
</t>
  </si>
  <si>
    <t>607-313-00-7</t>
  </si>
  <si>
    <t>neodecanoyl chloride</t>
  </si>
  <si>
    <t>254-875-0</t>
  </si>
  <si>
    <t>40292-82-8</t>
  </si>
  <si>
    <t>GHS06
GHS06
Dgr</t>
  </si>
  <si>
    <t>607-314-00-2</t>
  </si>
  <si>
    <t>ethofumesate (ISO); (±)-2-ethoxy-2,3-dihydro-3,3-dimethylbenzofuran-5-yl methanesulfonate</t>
  </si>
  <si>
    <t>247-525-3</t>
  </si>
  <si>
    <t>26225-79-6</t>
  </si>
  <si>
    <t>607-315-00-8</t>
  </si>
  <si>
    <t>glyphosate (ISO); N-(phosphonomethyl)glycine</t>
  </si>
  <si>
    <t>213-997-4</t>
  </si>
  <si>
    <t>1071-83-6</t>
  </si>
  <si>
    <t>607-316-00-3</t>
  </si>
  <si>
    <t>glyphosate-trimesium; glyphosate-trimethylsulfonium</t>
  </si>
  <si>
    <t>81591-81-3</t>
  </si>
  <si>
    <t>607-317-00-9</t>
  </si>
  <si>
    <t>bis(2-ethylhexyl) phthalate; di-(2-ethylhexyl) phthalate; DEHP</t>
  </si>
  <si>
    <t>607-318-00-4</t>
  </si>
  <si>
    <t>dibutyl phthalate; DBP</t>
  </si>
  <si>
    <t xml:space="preserve">Repr. 1B
Aquatic Acute 1
</t>
  </si>
  <si>
    <t xml:space="preserve">H360Df
H400
</t>
  </si>
  <si>
    <t xml:space="preserve">H360Df
H400
</t>
  </si>
  <si>
    <t>607-319-00-X</t>
  </si>
  <si>
    <t>deltamethrin (ISO); (S)-α-cyano-3-phenoxybenzyl (1R, 3R)-3-(2,2-dibromovinyl)-2,2-dimethylcyclopropanecarboxylate</t>
  </si>
  <si>
    <t>258-256-6</t>
  </si>
  <si>
    <t>52918-63-5</t>
  </si>
  <si>
    <t xml:space="preserve">M=1000000
</t>
  </si>
  <si>
    <t>607-320-00-5</t>
  </si>
  <si>
    <t>bis[4-(ethenyloxy)butyl] 1,3-benzenedicarboxylate</t>
  </si>
  <si>
    <t>413-930-0</t>
  </si>
  <si>
    <t>130066-57-8</t>
  </si>
  <si>
    <t>607-321-00-0</t>
  </si>
  <si>
    <t>(S)-methyl-2-chloropropionate</t>
  </si>
  <si>
    <t>412-470-8</t>
  </si>
  <si>
    <t>73246-45-4</t>
  </si>
  <si>
    <t xml:space="preserve">Flam. Liq. 3
STOT RE 2 *
Eye Irrit. 2
</t>
  </si>
  <si>
    <t xml:space="preserve">H226
H373 **
H319
</t>
  </si>
  <si>
    <t>GHS02
GHS08
Wng</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</si>
  <si>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</si>
  <si>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</si>
  <si>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</si>
  <si>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</si>
  <si>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</si>
  <si>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</si>
  <si>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</si>
  <si>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</si>
  <si>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</si>
  <si>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 dihydrogenated alkyl (C14-C18)amine</t>
  </si>
  <si>
    <t>413-800-3</t>
  </si>
  <si>
    <t>607-325-00-2</t>
  </si>
  <si>
    <t>(S)-2-chloropropionic acid</t>
  </si>
  <si>
    <t>411-150-5</t>
  </si>
  <si>
    <t>29617-66-1</t>
  </si>
  <si>
    <t>607-326-00-8</t>
  </si>
  <si>
    <t>reaction mass of: isobutyl hydrogen 2-(α-2,4,6-trimethylnon-2-enyl)succinate; isobutyl hydrogen 2-(ß-2,4,6-trimetyhylnon-2-enyl)succinate</t>
  </si>
  <si>
    <t>410-720-0</t>
  </si>
  <si>
    <t>141847-13-4</t>
  </si>
  <si>
    <t>607-327-00-3</t>
  </si>
  <si>
    <t>2-(2-iodoethyl)-1,3-propanediol diacetate</t>
  </si>
  <si>
    <t>411-780-0</t>
  </si>
  <si>
    <t>127047-77-2</t>
  </si>
  <si>
    <t>607-328-00-9</t>
  </si>
  <si>
    <t>methyl 4-bromomethyl-3-methoxybenzoate</t>
  </si>
  <si>
    <t>410-310-1</t>
  </si>
  <si>
    <t>70264-94-7</t>
  </si>
  <si>
    <t>607-329-00-4</t>
  </si>
  <si>
    <t>reaction mass of: sodium 2-(C12-18-n-alkyl)amino-1,4-butandioate; sodium 2-octadecenyl-amino-1,4-butandioate</t>
  </si>
  <si>
    <t>411-250-9</t>
  </si>
  <si>
    <t>607-330-00-X</t>
  </si>
  <si>
    <t>(S)-2,3-dihydro-1H-indole-2-carboxylic acid</t>
  </si>
  <si>
    <t>410-860-2</t>
  </si>
  <si>
    <t>79815-20-6</t>
  </si>
  <si>
    <t xml:space="preserve">Repr. 2
STOT RE 2 *
Skin Sens. 1
</t>
  </si>
  <si>
    <t xml:space="preserve">H361f ***
H373 **
H317
</t>
  </si>
  <si>
    <t>406-750-9</t>
  </si>
  <si>
    <t>607-332-00-0</t>
  </si>
  <si>
    <t>cyclopentyl chloroformate</t>
  </si>
  <si>
    <t>411-460-0</t>
  </si>
  <si>
    <t>50715-28-1</t>
  </si>
  <si>
    <t xml:space="preserve">Flam. Liq. 3
Acute Tox. 3 *
Acute Tox. 4 *
STOT RE 2 *
Eye Dam. 1
Skin Sens. 1
</t>
  </si>
  <si>
    <t xml:space="preserve">H226
H331
H302
H373 **
H318
H317
</t>
  </si>
  <si>
    <t>607-333-00-6</t>
  </si>
  <si>
    <t>reaction mass of: dodecyl N-(2,2,6,6-tetramethylpiperidin-4-yl)-β-alaninate; tetradecyl N-(2,2,6,6-tetramethylpiperidin-4-yl)-β-alaninate</t>
  </si>
  <si>
    <t>405-670-1</t>
  </si>
  <si>
    <t xml:space="preserve">Acute Tox. 4 *
STOT RE 2 *
Skin Corr. 1B
Aquatic Acute 1
Aquatic Chronic 1
</t>
  </si>
  <si>
    <t xml:space="preserve">H302
H373 **
H314
H400
H410
</t>
  </si>
  <si>
    <t xml:space="preserve">H302
H373 **
H314
H410
</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</si>
  <si>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</si>
  <si>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</si>
  <si>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</si>
  <si>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</si>
  <si>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</si>
  <si>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</si>
  <si>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</si>
  <si>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</si>
  <si>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</si>
  <si>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</si>
  <si>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</si>
  <si>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</si>
  <si>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</si>
  <si>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</si>
  <si>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</si>
  <si>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</si>
  <si>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 xml:space="preserve">Flam. Liq. 3
Acute Tox. 4 *
Skin Irrit. 2
Eye Dam. 1
Aquatic Chronic 2
</t>
  </si>
  <si>
    <t xml:space="preserve">H226
H302
H315
H318
H411
</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</si>
  <si>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</si>
  <si>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</si>
  <si>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</si>
  <si>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</si>
  <si>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</si>
  <si>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</si>
  <si>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</si>
  <si>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</si>
  <si>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</si>
  <si>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</si>
  <si>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</si>
  <si>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</si>
  <si>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</si>
  <si>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</si>
  <si>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</si>
  <si>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</si>
  <si>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</si>
  <si>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</si>
  <si>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</si>
  <si>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</si>
  <si>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</si>
  <si>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</si>
  <si>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</si>
  <si>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 N-[dimethyl-3-(C4-8-perfluoroalkylsulfonamido)propylammonium propionate; 3-(N-(3-dimethyl-propylammonium)-(C4-8)perfluoroalkylsulfonamido)propionic acid propionate</t>
  </si>
  <si>
    <t>407-810-7</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</si>
  <si>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</si>
  <si>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</si>
  <si>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</si>
  <si>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</si>
  <si>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</si>
  <si>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</si>
  <si>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</si>
  <si>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</si>
  <si>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</si>
  <si>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</si>
  <si>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</si>
  <si>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</si>
  <si>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</si>
  <si>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</si>
  <si>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</si>
  <si>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</si>
  <si>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</si>
  <si>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</si>
  <si>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</si>
  <si>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</si>
  <si>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</si>
  <si>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</si>
  <si>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</si>
  <si>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</si>
  <si>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</si>
  <si>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</si>
  <si>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</si>
  <si>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</si>
  <si>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</si>
  <si>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</si>
  <si>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</si>
  <si>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 ethyl endo-tricyclo[5.2.1.02,6]decane-exo-2-carboxylate</t>
  </si>
  <si>
    <t>407-520-0</t>
  </si>
  <si>
    <t>80657-64-3</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</si>
  <si>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</si>
  <si>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</si>
  <si>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</si>
  <si>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</si>
  <si>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</si>
  <si>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</si>
  <si>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</si>
  <si>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</si>
  <si>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</si>
  <si>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</si>
  <si>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</si>
  <si>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</si>
  <si>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 cis-4-acetoxy-4-methyl-2-propyl-tetrahydro-2H-pyran</t>
  </si>
  <si>
    <t>412-450-9</t>
  </si>
  <si>
    <t>131766-73-9</t>
  </si>
  <si>
    <t>607-358-00-2</t>
  </si>
  <si>
    <t>(1S,3S,5R,6R)-(4-nitrophenylmethyl)-1-dioxo-6-phenylacetamido-penam-3-carboxylate</t>
  </si>
  <si>
    <t>412-670-5</t>
  </si>
  <si>
    <t>54275-93-3</t>
  </si>
  <si>
    <t xml:space="preserve">Resp. Sens. 1
</t>
  </si>
  <si>
    <t xml:space="preserve">H334
</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</si>
  <si>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</si>
  <si>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</si>
  <si>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</si>
  <si>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</si>
  <si>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</si>
  <si>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</si>
  <si>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</si>
  <si>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</si>
  <si>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</si>
  <si>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</si>
  <si>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</si>
  <si>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</si>
  <si>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</si>
  <si>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 (3-methoxy)propylammonium/[tris-(2-hydroxyethyl)]ammonium 2-(2-(bis(2-hydroxyethyl)amino)ethoxycarbonylmethyl)tetradec-4-enoate; (3-methoxy)propylammonium/[tris-(2-hydroxyethyl)]ammonium 2-(3-methoxypropylcarbamoylmethyl)hexadec-4-enoate; (3-methoxy)propylammonium/[tris-(2-hydroxyethyl)]ammonium 2-(3-methoxypropylcarbamoylmethyl)tetradec-4-enoate</t>
  </si>
  <si>
    <t>413-500-2</t>
  </si>
  <si>
    <t xml:space="preserve">Skin Irrit. 2
Eye Dam. 1
Aquatic Chronic 2
</t>
  </si>
  <si>
    <t xml:space="preserve">H315
H318
H411
</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</si>
  <si>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</si>
  <si>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</si>
  <si>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</si>
  <si>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</si>
  <si>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</si>
  <si>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</si>
  <si>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</si>
  <si>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</si>
  <si>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</si>
  <si>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</si>
  <si>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</si>
  <si>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</si>
  <si>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</si>
  <si>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</si>
  <si>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</si>
  <si>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</si>
  <si>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</si>
  <si>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</si>
  <si>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</si>
  <si>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</si>
  <si>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</si>
  <si>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</si>
  <si>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</si>
  <si>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</si>
  <si>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</si>
  <si>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 cis-(2R)-5-acetoxy-1,3-oxathiolane-2-carboxylic acid</t>
  </si>
  <si>
    <t>411-660-8</t>
  </si>
  <si>
    <t>147027-04-1</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</si>
  <si>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</si>
  <si>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</si>
  <si>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</si>
  <si>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</si>
  <si>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</si>
  <si>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</si>
  <si>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</si>
  <si>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</si>
  <si>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</si>
  <si>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412-410-0</t>
  </si>
  <si>
    <t>607-373-00-4</t>
  </si>
  <si>
    <t>414-200-4</t>
  </si>
  <si>
    <t>119738-06-6</t>
  </si>
  <si>
    <t>607-374-00-X</t>
  </si>
  <si>
    <t>5-amino-2,4,6-triiodo-1,3-benzenedicarbonyldichloride</t>
  </si>
  <si>
    <t>417-220-1</t>
  </si>
  <si>
    <t>37441-29-5</t>
  </si>
  <si>
    <t>607-375-00-5</t>
  </si>
  <si>
    <t>421-960-0</t>
  </si>
  <si>
    <t>90035-08-8</t>
  </si>
  <si>
    <t>607-376-00-0</t>
  </si>
  <si>
    <t>benzyl 2,4-dibromobutanoate</t>
  </si>
  <si>
    <t>420-710-8</t>
  </si>
  <si>
    <t>23085-60-1</t>
  </si>
  <si>
    <t xml:space="preserve">H361f ***
H315
H317
H400
H410
</t>
  </si>
  <si>
    <t xml:space="preserve">H361f ***
H315
H317
H410
</t>
  </si>
  <si>
    <t>607-377-00-6</t>
  </si>
  <si>
    <t>trans-4-cyclohexyl-L-proline monohydrochloride</t>
  </si>
  <si>
    <t>419-160-1</t>
  </si>
  <si>
    <t>90657-55-9</t>
  </si>
  <si>
    <t xml:space="preserve">Repr. 2
Acute Tox. 4 *
Skin Irrit. 2
Eye Dam. 1
Skin Sens. 1
</t>
  </si>
  <si>
    <t xml:space="preserve">H361f ***
H302
H315
H318
H317
</t>
  </si>
  <si>
    <t>607-378-00-1</t>
  </si>
  <si>
    <t>ammonium (Z)-α-methoxyimino-2-furylacetate</t>
  </si>
  <si>
    <t>405-990-1</t>
  </si>
  <si>
    <t>97148-39-5</t>
  </si>
  <si>
    <t xml:space="preserve">Flam. Sol. 2
</t>
  </si>
  <si>
    <t>607-379-00-7</t>
  </si>
  <si>
    <t>reaction mass of: 2-[N-(2-hydroxyethyl)stearamido]ethyl stearate; sodium [bis[2-(stearoyloxy)ethyl]amino]methylsulfonate; sodium [bis(2-hydroxyethyl)amino]methylsulfonate; N,N-bis(2-hydroxyethyl)stearamide</t>
  </si>
  <si>
    <t>401-230-8</t>
  </si>
  <si>
    <t>607-380-00-2</t>
  </si>
  <si>
    <t>reaction mass of: ammonium-1,2-bis(hexyloxycarbonyl)ethanesulfonate; ammonium-1-hexyloxycarbonyl-2-octyloxycarbonylethanesulfonate; ammonium-2-hexyloxycarbonyl-1-octyloxycarbonylethanesulfonate</t>
  </si>
  <si>
    <t>407-320-3</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</si>
  <si>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</si>
  <si>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</si>
  <si>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</si>
  <si>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</si>
  <si>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</si>
  <si>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</si>
  <si>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</si>
  <si>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</si>
  <si>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 2,2,6,6-tetramethylpiperidin-4-yl-octadecanoate</t>
  </si>
  <si>
    <t>415-430-8</t>
  </si>
  <si>
    <t>86403-32-9</t>
  </si>
  <si>
    <t>607-384-00-4</t>
  </si>
  <si>
    <t>reaction mass of: esters of C14-C15 branched alcohols with 3,5-di-t-butyl-4-hydroxyphenyl propionic acid; C15 branched and linear alkyl 3,5-bis(1,1-dimethylethyl)-4-hydroxybenzenepropanoate; C13 branched and linear alkyl 3,5-bis(1,1-dimethylethyl)-4-hydroxybenzenepropanoate</t>
  </si>
  <si>
    <t>413-750-2</t>
  </si>
  <si>
    <t>171090-93-0</t>
  </si>
  <si>
    <t>607-385-00-X</t>
  </si>
  <si>
    <t>Copolymer of vinyl-alcohol and vinyl acetate partially acetilized with 4-(2-(4-formylphenyl)ethenyl)-1-methylpyridinium methylsulfate</t>
  </si>
  <si>
    <t>414-590-6</t>
  </si>
  <si>
    <t>125229-74-5</t>
  </si>
  <si>
    <t>607-386-00-5</t>
  </si>
  <si>
    <t>412-580-6</t>
  </si>
  <si>
    <t>174591-51-6</t>
  </si>
  <si>
    <t>607-387-00-0</t>
  </si>
  <si>
    <t>412-590-0</t>
  </si>
  <si>
    <t>58856-63-6</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</si>
  <si>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</si>
  <si>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</si>
  <si>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</si>
  <si>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</si>
  <si>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</si>
  <si>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</si>
  <si>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</si>
  <si>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</si>
  <si>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</si>
  <si>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</si>
  <si>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</si>
  <si>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</si>
  <si>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</si>
  <si>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</si>
  <si>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</si>
  <si>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</si>
  <si>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</si>
  <si>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</si>
  <si>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</si>
  <si>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</si>
  <si>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</si>
  <si>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</si>
  <si>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</si>
  <si>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</si>
  <si>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</si>
  <si>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</si>
  <si>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</si>
  <si>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</si>
  <si>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</si>
  <si>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 sodium 1-dodecyl-4-allyl-(2 or 3)-sulfobutanedioate</t>
  </si>
  <si>
    <t>410-230-7</t>
  </si>
  <si>
    <t>607-396-00-X</t>
  </si>
  <si>
    <t>bis(1,2,2,6,6-pentamethyl-4-piperidinyl) 2-(4-methoxybenzylidene)malonate</t>
  </si>
  <si>
    <t>414-840-4</t>
  </si>
  <si>
    <t>147783-69-5</t>
  </si>
  <si>
    <t>607-397-00-5</t>
  </si>
  <si>
    <t>reaction mass of: Ca salicylates (branched C10-14 and C18-30 alkylated); Ca phenates (branched C10-14 and C18-30 alkylated); Ca sulfurised phenates (branched C10-14 and C18-30 alkylated)</t>
  </si>
  <si>
    <t>415-930-6</t>
  </si>
  <si>
    <t xml:space="preserve">Repr. 2
Skin Sens. 1
</t>
  </si>
  <si>
    <t xml:space="preserve">H361f ***
H317
</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</si>
  <si>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</si>
  <si>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</si>
  <si>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</si>
  <si>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</si>
  <si>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</si>
  <si>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</si>
  <si>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</si>
  <si>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</si>
  <si>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</si>
  <si>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</si>
  <si>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</si>
  <si>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</si>
  <si>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</si>
  <si>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</si>
  <si>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</si>
  <si>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</si>
  <si>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</si>
  <si>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</si>
  <si>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</si>
  <si>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</si>
  <si>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</si>
  <si>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 isopropyl alcohol</t>
  </si>
  <si>
    <t>414-810-0</t>
  </si>
  <si>
    <t xml:space="preserve">STOT RE 2 *
Eye Dam. 1
Aquatic Acute 1
Aquatic Chronic 1
</t>
  </si>
  <si>
    <t xml:space="preserve">H373 **
H318
H400
H410
</t>
  </si>
  <si>
    <t xml:space="preserve">H373 **
H318
H410
</t>
  </si>
  <si>
    <t>607-404-00-1</t>
  </si>
  <si>
    <t>reaction mass of: ((Z)-3,7-dimethyl-2,6-octadienyl)oxycarbonylpropanoic acid; di-((E)-3,7-dimethyl-2,6-octadienyl) butandioate; di-((Z)-3,7-dimethyl-2,6-octadienyl) butandioate; (Z)-3,7-dimethyl-2,6-octadienyl butandioate; ((E)-3,7-dimethyl-2,6-octadienyl)oxycarbonylpropanoic acid</t>
  </si>
  <si>
    <t>415-190-4</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</si>
  <si>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</si>
  <si>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</si>
  <si>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</si>
  <si>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</si>
  <si>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</si>
  <si>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</si>
  <si>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</si>
  <si>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</si>
  <si>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</si>
  <si>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</si>
  <si>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</si>
  <si>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</si>
  <si>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</si>
  <si>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</si>
  <si>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</si>
  <si>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</si>
  <si>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 xml:space="preserve">STOT RE 2 *
Eye Dam. 1
Skin Sens. 1
Aquatic Chronic 3
</t>
  </si>
  <si>
    <t xml:space="preserve">H373 **
H318
H317
H412
</t>
  </si>
  <si>
    <t>607-409-00-9</t>
  </si>
  <si>
    <t>reaction mass of: (3R)-[1S-(1α, 2α, 6β-((2S)-2-methyl-1-oxo-butoxy)-8aγ)hexahydro-2,6-dimethyl-1-naphthalene]-3,5-dihydroxyheptanoic acid; inert biomass from Aspergillus terreus</t>
  </si>
  <si>
    <t>415-840-7</t>
  </si>
  <si>
    <t>607-410-00-4</t>
  </si>
  <si>
    <t>mono[2-(dimethylamino)ethyl]monohydrogen-2-(hexadec-2-enyl)butanedioate and/or mono[2-(dimethylamino)ethyl]monohydrogen-3-(hexadec-2-enyl)butanedioate</t>
  </si>
  <si>
    <t>415-880-5</t>
  </si>
  <si>
    <t>779343-34-9</t>
  </si>
  <si>
    <t>607-411-00-X</t>
  </si>
  <si>
    <t>oxiranemethanol, 4-methylbenzene-sulfonate, (S)-</t>
  </si>
  <si>
    <t>417-210-7</t>
  </si>
  <si>
    <t>70987-78-9</t>
  </si>
  <si>
    <t xml:space="preserve">Carc. 1B
Muta. 2
Eye Dam. 1
Skin Sens. 1
Aquatic Chronic 2
</t>
  </si>
  <si>
    <t xml:space="preserve">H350
H341
H318
H317
H411
</t>
  </si>
  <si>
    <t>607-412-00-5</t>
  </si>
  <si>
    <t>ethyl 2-(1-cyanocyclohexyl)acetate</t>
  </si>
  <si>
    <t>415-970-4</t>
  </si>
  <si>
    <t>133481-10-4</t>
  </si>
  <si>
    <t>607-413-00-0</t>
  </si>
  <si>
    <t>trans-4-phenyl-L-proline</t>
  </si>
  <si>
    <t>416-020-1</t>
  </si>
  <si>
    <t>96314-26-0</t>
  </si>
  <si>
    <t>607-415-00-1</t>
  </si>
  <si>
    <t>poly-(methyl methacrylate)-co-(butylmethacrylate)-co-(4-acryloxybutyl-isopropenyl-α, α-dimethylbenzyl carbamate)-co-(maleicanhydride)</t>
  </si>
  <si>
    <t>419-590-1</t>
  </si>
  <si>
    <t xml:space="preserve">Flam. Sol. 1
Skin Sens. 1
</t>
  </si>
  <si>
    <t xml:space="preserve">H228
H317
</t>
  </si>
  <si>
    <t>607-416-00-7</t>
  </si>
  <si>
    <t>4-(2-carboxymethylthio)ethoxy-1-hydroxy-5-isobutyloxycarbonylamino-N-(3-dodecyloxypropyl)-2-naphthamide</t>
  </si>
  <si>
    <t>420-730-7</t>
  </si>
  <si>
    <t>607-417-00-2</t>
  </si>
  <si>
    <t>3-chloropropyl chloroformiate</t>
  </si>
  <si>
    <t>425-770-9</t>
  </si>
  <si>
    <t>628-11-5</t>
  </si>
  <si>
    <t xml:space="preserve">Acute Tox. 3 *
Acute Tox. 4 *
STOT RE 2 *
Skin Irrit. 2
Eye Dam. 1
Skin Sens. 1
</t>
  </si>
  <si>
    <t xml:space="preserve">H331
H302
H373 **
H315
H318
H317
</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</si>
  <si>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</si>
  <si>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</si>
  <si>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</si>
  <si>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</si>
  <si>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</si>
  <si>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</si>
  <si>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</si>
  <si>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</si>
  <si>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</si>
  <si>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</si>
  <si>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</si>
  <si>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</si>
  <si>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</si>
  <si>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 (RS)-α-cyano-3-phenoxybenzyl (1RS,3RS;1RS,3SR)-3-(2,2-dichlorovinyl)-2,2-dimethylcyclopropanecarboxylate</t>
  </si>
  <si>
    <t>257-842-9</t>
  </si>
  <si>
    <t>52315-07-8</t>
  </si>
  <si>
    <t xml:space="preserve">Acute Tox. 4 *
Acute Tox. 4 *
STOT SE 3
Aquatic Acute 1
Aquatic Chronic 1
</t>
  </si>
  <si>
    <t xml:space="preserve">H332
H302
H335
H400
H410
</t>
  </si>
  <si>
    <t xml:space="preserve">H332
H302
H335
H410
</t>
  </si>
  <si>
    <t>607-422-00-X</t>
  </si>
  <si>
    <t>α-cypermethrin (ISO); racemate comprising (R)-α-cyano-3-phenoxybenzyl (1S,3S)-3-(2,2-dichlorovinyl)-2,2-dimethylcyclopropanecarboxylate; (S)-α-cyano-3-phenoxybenzyl (1R,3R)-3-(2,2-dichlorovinyl)-2,2-dimethylcyclopropanecarboxylate</t>
  </si>
  <si>
    <t>67375-30-8</t>
  </si>
  <si>
    <t xml:space="preserve">Acute Tox. 3 *
STOT SE 3
STOT RE 2 *
Aquatic Acute 1
Aquatic Chronic 1
</t>
  </si>
  <si>
    <t xml:space="preserve">H301
H335
H373 **
H400
H410
</t>
  </si>
  <si>
    <t xml:space="preserve">H301
H373 **
H335
H410
</t>
  </si>
  <si>
    <t>607-423-00-5</t>
  </si>
  <si>
    <t>esters of mecoprop and of mecoprop-P</t>
  </si>
  <si>
    <t>607-424-00-0</t>
  </si>
  <si>
    <t>trifloxystrobin (ISO); (E,E)-α-methoxyimino-{}{2-[[[[1-[3-(trifluoromethyl)phenyl]ethylidene]amino]oxy]methyl]benzeneacetic acid methyl ester</t>
  </si>
  <si>
    <t>141517-21-7</t>
  </si>
  <si>
    <t>607-425-00-6</t>
  </si>
  <si>
    <t>metalaxyl (ISO); methyl-N-(2,6-dimethylphenyl)-N-(methoxyacetyl)-DL-alaninate</t>
  </si>
  <si>
    <t>260-979-7</t>
  </si>
  <si>
    <t>57837-19-1</t>
  </si>
  <si>
    <t>607-426-00-1</t>
  </si>
  <si>
    <t xml:space="preserve">1,2-benzenedicarboxylic acid, dipentylester, branched and linear [1]
n-pentyl-isopentylphthalate [2]
di-n-pentyl phthalate [3]
diisopentylphthalate  [4]
</t>
  </si>
  <si>
    <t xml:space="preserve">284-032-2 [1]
205-017-9 [3]
210-088-4 [4]
</t>
  </si>
  <si>
    <t xml:space="preserve">84777-06-0 [1]
131-18-0 [3]
605-50-5 [4]
</t>
  </si>
  <si>
    <t xml:space="preserve">H360FD
H400
</t>
  </si>
  <si>
    <t xml:space="preserve">H360FD
H400
</t>
  </si>
  <si>
    <t>607-427-00-7</t>
  </si>
  <si>
    <t>bromoxynil heptanoate (ISO); 2,6-dibromo-4-cyanophenyl heptanoate</t>
  </si>
  <si>
    <t>260-300-4</t>
  </si>
  <si>
    <t>56634-95-8</t>
  </si>
  <si>
    <t xml:space="preserve">Repr. 2
Acute Tox. 4 *
Acute Tox. 4 *
Skin Sens. 1
Aquatic Acute 1
Aquatic Chronic 1
</t>
  </si>
  <si>
    <t xml:space="preserve">H361d ***
H332
H302
H317
H400
H410
</t>
  </si>
  <si>
    <t xml:space="preserve">H361d ***
H332
H302
H317
H410
</t>
  </si>
  <si>
    <t>607-428-00-2</t>
  </si>
  <si>
    <t>tetrasodium ethylene diamine tetraacetate</t>
  </si>
  <si>
    <t>200-573-9</t>
  </si>
  <si>
    <t>64-02-8</t>
  </si>
  <si>
    <t>607-429-00-8</t>
  </si>
  <si>
    <t>edetic acid; (EDTA)</t>
  </si>
  <si>
    <t>200-449-4</t>
  </si>
  <si>
    <t>60-00-4</t>
  </si>
  <si>
    <t>607-430-00-3</t>
  </si>
  <si>
    <t>BBP; benzyl butyl phthalate</t>
  </si>
  <si>
    <t xml:space="preserve">H360Df
H400
H410
</t>
  </si>
  <si>
    <t xml:space="preserve">H360Df
H410
</t>
  </si>
  <si>
    <t>607-431-00-9</t>
  </si>
  <si>
    <t>prallethrin (ISO); ETOC; 2-methyl-4-oxo-3-(prop-2-ynyl)cyclopent-2-en-1-yl 2,2-dimethyl-3-(2-methylprop-1-enyl)cyclopropanecarboxylate</t>
  </si>
  <si>
    <t>245-387-9</t>
  </si>
  <si>
    <t>23031-36-9</t>
  </si>
  <si>
    <t xml:space="preserve">H331
H302
H400
H410
</t>
  </si>
  <si>
    <t xml:space="preserve">H331
H302
H410
</t>
  </si>
  <si>
    <t>607-432-00-4</t>
  </si>
  <si>
    <t xml:space="preserve">87392-12-9 [1]
178961-20-1 [2]
</t>
  </si>
  <si>
    <t>607-433-00-X</t>
  </si>
  <si>
    <t>cypermethrin cis/trans +/- 80/20; (RS)-α-cyano-3-phenoxybenzyl (1RS; 3RS; 1RS, 3SR)-3-(2,2-dichlorovinyl)-2,2-dimethylcyclopropanecarboxylate</t>
  </si>
  <si>
    <t xml:space="preserve">Acute Tox. 4 *
STOT SE 3
Skin Irrit. 2
Skin Sens. 1
Aquatic Acute 1
Aquatic Chronic 1
</t>
  </si>
  <si>
    <t xml:space="preserve">H302
H335
H315
H317
H400
H410
</t>
  </si>
  <si>
    <t xml:space="preserve">H302
H335
H315
H317
H410
</t>
  </si>
  <si>
    <t>607-434-00-5</t>
  </si>
  <si>
    <t>mecoprop-P [1] and its salts; (R)-2-(4-chloro-2-methylphenoxy)propionic acid</t>
  </si>
  <si>
    <t>240-539-0</t>
  </si>
  <si>
    <t>16484-77-8</t>
  </si>
  <si>
    <t>607-435-00-0</t>
  </si>
  <si>
    <t>2S-isopropyl-5R-methyl-1R-cyclohexyl 2,2-dihydroxyacetate</t>
  </si>
  <si>
    <t>416-810-6</t>
  </si>
  <si>
    <t>111969-64-3</t>
  </si>
  <si>
    <t xml:space="preserve">STOT RE 2 *
Eye Dam. 1
Aquatic Chronic 2
</t>
  </si>
  <si>
    <t xml:space="preserve">H373 **
H318
H411
</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</si>
  <si>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</si>
  <si>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</si>
  <si>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</si>
  <si>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</si>
  <si>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</si>
  <si>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</si>
  <si>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</si>
  <si>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</si>
  <si>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</si>
  <si>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</si>
  <si>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</si>
  <si>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</si>
  <si>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</si>
  <si>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</si>
  <si>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</si>
  <si>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</si>
  <si>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</si>
  <si>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</si>
  <si>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</si>
  <si>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</si>
  <si>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</si>
  <si>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</si>
  <si>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</si>
  <si>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</si>
  <si>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</si>
  <si>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</si>
  <si>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</si>
  <si>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</si>
  <si>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 trans-1,4-dimethylcyclohexyl dibenzoate</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</si>
  <si>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</si>
  <si>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</si>
  <si>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</si>
  <si>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</si>
  <si>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</si>
  <si>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</si>
  <si>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</si>
  <si>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</si>
  <si>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</si>
  <si>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</si>
  <si>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</si>
  <si>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</si>
  <si>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</si>
  <si>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</si>
  <si>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</si>
  <si>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</si>
  <si>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</si>
  <si>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</si>
  <si>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 xml:space="preserve">Skin Irrit. 2
Eye Dam. 1
</t>
  </si>
  <si>
    <t xml:space="preserve">H315
H318
</t>
  </si>
  <si>
    <t>607-449-00-7</t>
  </si>
  <si>
    <t>reaction mass of: 4,4',4''-[(2,4,6-trioxo-1,3,5(2H,4H,6H)-triazine-1,3,5-triyl)tris[methylene(3,5,5-trimethyl-3,1-cyclohexanediyl)iminocarbonyloxy-2,1-ethanediyl(ethyl)amino]]trisbenzenediazoniumtri[bis(2-methylpropyl)naphthalenesulfonate]; 4,4',4'',4'''-[[5,5'-[carbonylbis[imino(1,5,5-trimethyl-3,1-cyclohexanediyl)methylene]]-2,4,6-trioxo-1,3,5(2H,4H,6H)-triazine-1,1',3,3'-tetrayl]tetrakis[methylene(3,5,5-trimethyl-3,1-cyclohexanediyl)iminocarbonyloxy-2,1-ethanediyl(ethyl)amino]]tetrakisbenzenediazoniumtetra[bis(2-methylpropyl)naphthalenesulfonate]</t>
  </si>
  <si>
    <t>417-080-1</t>
  </si>
  <si>
    <t xml:space="preserve">Self-react. D ****
Skin Sens. 1
Aquatic Acute 1
Aquatic Chronic 1
</t>
  </si>
  <si>
    <t xml:space="preserve">H242
H317
H400
H410
</t>
  </si>
  <si>
    <t xml:space="preserve">H242
H317
H410
</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</si>
  <si>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</si>
  <si>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</si>
  <si>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</si>
  <si>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</si>
  <si>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</si>
  <si>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</si>
  <si>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</si>
  <si>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</si>
  <si>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</si>
  <si>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</si>
  <si>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</si>
  <si>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</si>
  <si>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</si>
  <si>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 cis-2-(1-methylethyl)-1,3-dioxane-5-carboxylic acid</t>
  </si>
  <si>
    <t>418-170-3</t>
  </si>
  <si>
    <t>116193-72-7</t>
  </si>
  <si>
    <t>607-455-00-X</t>
  </si>
  <si>
    <t>1-amino-4-(3-[4-chloro-6-(2,5-di-sulfophenylamino)-1,3,5-triazin-2-ylamino]-2,2-dimethyl-propylamino)-anthraquinone-2-sulfonic acid, sodium/lithiumsalt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</si>
  <si>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</si>
  <si>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</si>
  <si>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</si>
  <si>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</si>
  <si>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</si>
  <si>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</si>
  <si>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</si>
  <si>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</si>
  <si>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</si>
  <si>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</si>
  <si>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</si>
  <si>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 2,2'-diethyl-[4,4'-bis(2,6-dibromophenoxy)-1-methylethylidene] dipropenoate; 2,2'-[(1-methylethylidene)bis[[2,6-dibromo-4,1-phenylene)oxy]ethanol]]</t>
  </si>
  <si>
    <t>420-850-1</t>
  </si>
  <si>
    <t>607-459-00-1</t>
  </si>
  <si>
    <t>isopentyl 4-{}{2-[5-cyano-1,2,3,6-tetrahydro-1-(2-isopropoxyethoxy-carbonylmethyl)-4-methyl-2,6-dioxo-3-pyridylidene]hydrazino}}benzoate</t>
  </si>
  <si>
    <t>418-930-4</t>
  </si>
  <si>
    <t>607-460-00-7</t>
  </si>
  <si>
    <t>3-tridecyloxy-propyl-ammonium 9-octadecenoate</t>
  </si>
  <si>
    <t>418-990-1</t>
  </si>
  <si>
    <t>778577-53-0</t>
  </si>
  <si>
    <t xml:space="preserve">STOT RE 2 *
Skin Irrit. 2
Eye Irrit. 2
Aquatic Acute 1
Aquatic Chronic 1
</t>
  </si>
  <si>
    <t xml:space="preserve">H373 **
H315
H319
H400
H410
</t>
  </si>
  <si>
    <t xml:space="preserve">H373 **
H319
H315
H410
</t>
  </si>
  <si>
    <t>607-461-00-2</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</si>
  <si>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</si>
  <si>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421-160-1</t>
  </si>
  <si>
    <t>607-462-00-8</t>
  </si>
  <si>
    <t>reaction mass of: 1-hexyl acetate; 2-methyl-1-pentyl acetate; 3-methyl-1-pentyl acetate; 4-methyl-1-pentyl acetate; other mixed linear and branched C6-alkyl acetates</t>
  </si>
  <si>
    <t>421-230-1</t>
  </si>
  <si>
    <t>88230-35-7</t>
  </si>
  <si>
    <t>607-463-00-3</t>
  </si>
  <si>
    <t>3-(phenothiazin-10-yl)propionic acid</t>
  </si>
  <si>
    <t>421-260-5</t>
  </si>
  <si>
    <t>362-03-8</t>
  </si>
  <si>
    <t>607-464-00-9</t>
  </si>
  <si>
    <t>reaction mass of: 7-chloro-1-ethyl-6-fluoro-1,4-dihydro-4-oxo-quinoline-3-carboxylic acid; 5-chloro-1-ethyl-6-fluoro-1,4-dihydro-4-oxo-quinoline-3-carboxylic acid</t>
  </si>
  <si>
    <t>421-280-4</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</si>
  <si>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</si>
  <si>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</si>
  <si>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</si>
  <si>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</si>
  <si>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</si>
  <si>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</si>
  <si>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421-480-1</t>
  </si>
  <si>
    <t>607-467-00-5</t>
  </si>
  <si>
    <t>1,1,3,3-tetrabutyl-1,3-ditinoxydicaprylate</t>
  </si>
  <si>
    <t>419-430-9</t>
  </si>
  <si>
    <t>56533-00-7</t>
  </si>
  <si>
    <t xml:space="preserve">Acute Tox. 4 *
Acute Tox. 4 *
STOT RE 2 *
Skin Corr. 1B
Aquatic Acute 1
Aquatic Chronic 1
</t>
  </si>
  <si>
    <t xml:space="preserve">H312
H302
H373 **
H314
H400
H410
</t>
  </si>
  <si>
    <t xml:space="preserve">H312
H302
H373 **
H314
H410
</t>
  </si>
  <si>
    <t>607-468-00-0</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</si>
  <si>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</si>
  <si>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</si>
  <si>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</si>
  <si>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</si>
  <si>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</si>
  <si>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</si>
  <si>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</si>
  <si>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</si>
  <si>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</si>
  <si>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</si>
  <si>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</si>
  <si>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</si>
  <si>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</si>
  <si>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</si>
  <si>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</si>
  <si>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</si>
  <si>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</si>
  <si>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</si>
  <si>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</si>
  <si>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</si>
  <si>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</si>
  <si>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</si>
  <si>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</si>
  <si>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 tetrasodium 7-(4-[4-chloro-6-[methyl-(4-sulfonatophenyl)amino]-1,3,5-triazin-2-ylamino]-2-ureidophenylazo)naphthalene-1,3,6-trisulfonate (1:1)</t>
  </si>
  <si>
    <t>412-940-2</t>
  </si>
  <si>
    <t>148878-18-6</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</si>
  <si>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</si>
  <si>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</si>
  <si>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</si>
  <si>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</si>
  <si>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</si>
  <si>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</si>
  <si>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</si>
  <si>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</si>
  <si>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</si>
  <si>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</si>
  <si>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</si>
  <si>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 xml:space="preserve">Acute Tox. 3 *
STOT RE 2 *
Aquatic Acute 1
</t>
  </si>
  <si>
    <t xml:space="preserve">H301
H373 **
H400
</t>
  </si>
  <si>
    <t>607-479-00-0</t>
  </si>
  <si>
    <t>hexadecyl 4-chloro-3-[2-(5,5-dimethyl-2,4-dioxo-1,3-oxazolidin-3-yl)-4,4-dimethyl-3-oxopentamido]benzoate</t>
  </si>
  <si>
    <t>418-550-9</t>
  </si>
  <si>
    <t>168689-49-4</t>
  </si>
  <si>
    <t>607-480-00-6</t>
  </si>
  <si>
    <t>1,2-benzenedicarboxylic acid; di-C7-11-branched and linear alkylesters</t>
  </si>
  <si>
    <t>607-481-00-1</t>
  </si>
  <si>
    <t>reaction mass of: trihexyl citrate; dihexyloctyl citrate; dioctylhexyl citrate; dihexyldecyl citrate</t>
  </si>
  <si>
    <t>430-290-8</t>
  </si>
  <si>
    <t>607-482-00-7</t>
  </si>
  <si>
    <t>N-[1-(S)-ethoxycarbonyl-3-phenylpropyl]-.sc.l.sc.-alanyl-N-carboxyanhydride</t>
  </si>
  <si>
    <t>430-360-8</t>
  </si>
  <si>
    <t>84793-24-8</t>
  </si>
  <si>
    <t>607-483-00-2</t>
  </si>
  <si>
    <t>1,2-benzenedicarboxylic acid; di-C6-8-branched alkylesters, C7-rich</t>
  </si>
  <si>
    <t xml:space="preserve">H360D ***
</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</si>
  <si>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</si>
  <si>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</si>
  <si>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</si>
  <si>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</si>
  <si>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</si>
  <si>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</si>
  <si>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</si>
  <si>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</si>
  <si>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5'-(6-chloro-4-(2-(2-vinylsulfonylethoxy)ethylamino)-1,3,5-triazin-2-ylamino)-4'-hydroxy-2,3'-azodinaphthalene-1,2',5,7'-disulfonate</t>
  </si>
  <si>
    <t>402-110-8</t>
  </si>
  <si>
    <t>110081-40-8</t>
  </si>
  <si>
    <t>607-487-00-4</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</si>
  <si>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</si>
  <si>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402-660-9</t>
  </si>
  <si>
    <t xml:space="preserve">Repr. 1B
Aquatic Chronic 3
</t>
  </si>
  <si>
    <t xml:space="preserve">H360D ***
H412
</t>
  </si>
  <si>
    <t>607-488-00-X</t>
  </si>
  <si>
    <t>ethyl (2-acetylamino-5-fluoro-4-isothiocyanatophenoxy)acetate</t>
  </si>
  <si>
    <t>414-210-9</t>
  </si>
  <si>
    <t>147379-38-2</t>
  </si>
  <si>
    <t>607-489-00-5</t>
  </si>
  <si>
    <t>reaction mass of: 2-ethylhexyl linolenate, linoleate and oleate; 2-ethylhexyl epoxyoleate; 2-ethylhexyl diepoxylinoleate; 2-ethylhexyl triepoxylinolenate</t>
  </si>
  <si>
    <t>414-890-7</t>
  </si>
  <si>
    <t>71302-79-9</t>
  </si>
  <si>
    <t>607-490-00-0</t>
  </si>
  <si>
    <t>N-[2-hydroxy-3-(C12-16-alkyloxy)propyl]-N-methyl glycinate</t>
  </si>
  <si>
    <t>415-060-7</t>
  </si>
  <si>
    <t>607-491-00-6</t>
  </si>
  <si>
    <t>reaction mass of: diester of 4,4'-methylenebis[2-(2-hydroxy-5-methylbenzyl)-3,6-dimethylphenol] and 6-diazo-5,6-dihydro-5-oxonaphthalene-1-sulfonic acid (1:2); triester of 4,4'-methylenebis[2-(2-hydroxy-5-methylbenzyl)-3,6-dimethylphenol] and 6-diazo-5,6-dihydro-5-oxonaphthalene-1-sulfonic acid (1:3)</t>
  </si>
  <si>
    <t>427-140-9</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</si>
  <si>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</si>
  <si>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</si>
  <si>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</si>
  <si>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</si>
  <si>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</si>
  <si>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</si>
  <si>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</si>
  <si>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</si>
  <si>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</si>
  <si>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</si>
  <si>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</si>
  <si>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</si>
  <si>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</si>
  <si>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</si>
  <si>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</si>
  <si>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</si>
  <si>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</si>
  <si>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</si>
  <si>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</si>
  <si>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</si>
  <si>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</si>
  <si>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</si>
  <si>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</si>
  <si>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</si>
  <si>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</si>
  <si>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</si>
  <si>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</si>
  <si>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</si>
  <si>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</si>
  <si>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</si>
  <si>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</si>
  <si>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</si>
  <si>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</si>
  <si>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</si>
  <si>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</si>
  <si>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</si>
  <si>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</si>
  <si>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</si>
  <si>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</si>
  <si>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</si>
  <si>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</si>
  <si>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 xml:space="preserve">H314
H302
H411
</t>
  </si>
  <si>
    <t>607-503-00-X</t>
  </si>
  <si>
    <t>2,4,6-tri-n-propyl-2,4,6-trioxo-1,3,5,2,4,6-trioxatriphosphorinane</t>
  </si>
  <si>
    <t>422-210-5</t>
  </si>
  <si>
    <t>68957-94-8</t>
  </si>
  <si>
    <t>607-504-00-5</t>
  </si>
  <si>
    <t>diammonium 1-hydroxy-2-(4-(4-carboxyphenylazo)-2,5-dimethoxyphenylazo)-7-amino-3-naphthalenesulfonate</t>
  </si>
  <si>
    <t>422-670-7</t>
  </si>
  <si>
    <t xml:space="preserve">Repr. 2
Acute Tox. 3 *
STOT RE 2 *
Aquatic Acute 1
Aquatic Chronic 1
</t>
  </si>
  <si>
    <t xml:space="preserve">H361f
H301
H373 **
H400
H410
</t>
  </si>
  <si>
    <t xml:space="preserve">H301
H361f
H373 **
H410
</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</si>
  <si>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</si>
  <si>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</si>
  <si>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</si>
  <si>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</si>
  <si>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 disodium (4-chloro-2-((4,5-dihydro-3-methyl-5-oxo-1-(3-sulfonatophenyl)-1H-pyrazol-4-yl)azo)-5-methyl)benzenesulfonate</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</si>
  <si>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</si>
  <si>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</si>
  <si>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</si>
  <si>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</si>
  <si>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</si>
  <si>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</si>
  <si>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</si>
  <si>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</si>
  <si>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</si>
  <si>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</si>
  <si>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</si>
  <si>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</si>
  <si>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</si>
  <si>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(2S,5R)-6,6-dibromo-3,3-dimethyl-7-oxo-4-thia-1-azabicyclo[3.2.0]heptane-2-carboxylic acid 4,4-dioxide</t>
  </si>
  <si>
    <t>427-200-4</t>
  </si>
  <si>
    <t>76646-91-8</t>
  </si>
  <si>
    <t>607-511-00-3</t>
  </si>
  <si>
    <t>reaction mass of: 4-[(3-decyloxypropyl)(3-isobutoxy-1-isobutoxycarbonyl-3-oxopropyl)amino]-4-oxobutyric acid; 4-[(3-isobutoxy-1-isobutoxycarbonyl-3-oxopropyl)(3-octyloxypropyl)amino]-4-oxobutyric acid</t>
  </si>
  <si>
    <t>423-750-4</t>
  </si>
  <si>
    <t>607-512-00-9</t>
  </si>
  <si>
    <t>trisodium 2,4-diamino-3,5-bis-[4-(2-sulfonatoethoxy)sulfonyl)phenylazo]benzenesulfonate</t>
  </si>
  <si>
    <t>423-970-0</t>
  </si>
  <si>
    <t>182926-43-8</t>
  </si>
  <si>
    <t>607-513-00-4</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</si>
  <si>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</si>
  <si>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423-200-3</t>
  </si>
  <si>
    <t>607-514-00-X</t>
  </si>
  <si>
    <t>potassium N-(1-methoxy-1-oxobut-2-en-3-yl)valinate</t>
  </si>
  <si>
    <t>427-240-2</t>
  </si>
  <si>
    <t>134841-35-3</t>
  </si>
  <si>
    <t>607-515-00-5</t>
  </si>
  <si>
    <t>reaction mass of: disodium hexyldiphenyl ether disulphonate; disodium dihexyldiphenyl ether disulphonate</t>
  </si>
  <si>
    <t>429-650-7</t>
  </si>
  <si>
    <t>147732-60-3</t>
  </si>
  <si>
    <t>607-516-00-0</t>
  </si>
  <si>
    <t>N,N'-bis(trifluoroacetyl)-S,S'-bis L-homocysteine</t>
  </si>
  <si>
    <t>429-670-6</t>
  </si>
  <si>
    <t>105996-54-1</t>
  </si>
  <si>
    <t>607-517-00-6</t>
  </si>
  <si>
    <t>(S)-α-(acetylthio)benzenepropanoic acid</t>
  </si>
  <si>
    <t>430-300-0</t>
  </si>
  <si>
    <t>76932-17-7</t>
  </si>
  <si>
    <t>607-518-00-1</t>
  </si>
  <si>
    <t>3-oxoandrost-4-ene-17-ß-carboxylic acid</t>
  </si>
  <si>
    <t>414-990-0</t>
  </si>
  <si>
    <t>302-97-6</t>
  </si>
  <si>
    <t xml:space="preserve">H361f
H413
</t>
  </si>
  <si>
    <t>607-519-00-7</t>
  </si>
  <si>
    <t>poly-[((4-((4-ethyl-ethylene)amino)phenyl)-((4-(ethyl-(2-oxyethylene)amino)phenyl)methinyl)cyclohexa-2,5-dienylidene)-N-ethyl-N-(2-hydroxyethyl)ammonium acetate]</t>
  </si>
  <si>
    <t>427-280-0</t>
  </si>
  <si>
    <t>176429-27-9</t>
  </si>
  <si>
    <t xml:space="preserve">STOT SE 3
Skin Irrit. 2
Eye Dam. 1
Aquatic Acute 1
Aquatic Chronic 1
</t>
  </si>
  <si>
    <t xml:space="preserve">H335
H315
H318
H400
H410
</t>
  </si>
  <si>
    <t xml:space="preserve">H335
H315
H318
H410
</t>
  </si>
  <si>
    <t>607-520-00-2</t>
  </si>
  <si>
    <t>reaction mass of: sodium 4,5-dihydro-2-[(propionato)(C6-18)alkyl]-3H-imidazolium-N-ethylphosphate; disodium 4,5-dihydro-2-[(dipropionato)(C6-18)alkyl]-3H-imidazolium-N-ethylphosphate</t>
  </si>
  <si>
    <t>427-740-0</t>
  </si>
  <si>
    <t>607-521-00-8</t>
  </si>
  <si>
    <t>tetraethyl N,N'-(methylenedicyclohexane-4,1-diyl)bis-.sc.dl.sc.-aspartate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</si>
  <si>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</si>
  <si>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</si>
  <si>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</si>
  <si>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</si>
  <si>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</si>
  <si>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</si>
  <si>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</si>
  <si>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</si>
  <si>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</si>
  <si>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</si>
  <si>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</si>
  <si>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</si>
  <si>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</si>
  <si>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</si>
  <si>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</si>
  <si>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</si>
  <si>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 xml:space="preserve">Flam. Sol. 1 ****
Carc. 2
Aquatic Chronic 3
</t>
  </si>
  <si>
    <t xml:space="preserve">H228
H351
H412
</t>
  </si>
  <si>
    <t>607-526-00-5</t>
  </si>
  <si>
    <t>cartap (ISO); 1,3-bis(carbamoylthio)-2-(dimethylamino)propane</t>
  </si>
  <si>
    <t>607-527-00-0</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</si>
  <si>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</si>
  <si>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423-180-6</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</si>
  <si>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</si>
  <si>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</si>
  <si>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</si>
  <si>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</si>
  <si>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</si>
  <si>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</si>
  <si>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</si>
  <si>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</si>
  <si>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</si>
  <si>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</si>
  <si>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</si>
  <si>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</si>
  <si>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</si>
  <si>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</si>
  <si>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</si>
  <si>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</si>
  <si>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</si>
  <si>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</si>
  <si>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</si>
  <si>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</si>
  <si>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</si>
  <si>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</si>
  <si>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</si>
  <si>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</si>
  <si>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</si>
  <si>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</si>
  <si>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</si>
  <si>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 xml:space="preserve">Acute Tox. 3 *
STOT RE 1
Skin Sens. 1
Aquatic Chronic 2
</t>
  </si>
  <si>
    <t xml:space="preserve">H301
H372 **
H317
H411
</t>
  </si>
  <si>
    <t>607-535-00-4</t>
  </si>
  <si>
    <t>potassium 4-iodo-2-sulfonato-benzoic acid</t>
  </si>
  <si>
    <t>426-620-5</t>
  </si>
  <si>
    <t>607-536-00-X</t>
  </si>
  <si>
    <t>(2,6-xylyloxy) acetic acid</t>
  </si>
  <si>
    <t>430-910-7</t>
  </si>
  <si>
    <t>13335-71-2</t>
  </si>
  <si>
    <t>607-537-00-5</t>
  </si>
  <si>
    <t>isopropylammonium 2-(3-benzoylphenyl)propionate</t>
  </si>
  <si>
    <t>417-970-1</t>
  </si>
  <si>
    <t xml:space="preserve">Acute Tox. 3 *
Acute Tox. 4 *
STOT RE 1
Eye Dam. 1
Aquatic Acute 1
Aquatic Chronic 1
</t>
  </si>
  <si>
    <t xml:space="preserve">H301
H312
H372 **
H318
H400
H410
</t>
  </si>
  <si>
    <t xml:space="preserve">H301
H312
H372 **
H318
H410
</t>
  </si>
  <si>
    <t>607-539-00-6</t>
  </si>
  <si>
    <t>propyl((4-(5-oxo-3-propylisoxazolidin-4-ylidenmethin)phenyl)propoxycarbonylmethyleneamino)acetate</t>
  </si>
  <si>
    <t>431-000-2</t>
  </si>
  <si>
    <t>198705-81-6</t>
  </si>
  <si>
    <t>607-540-00-1</t>
  </si>
  <si>
    <t>1-(mercaptomethyl)cyclopropylacetic acid</t>
  </si>
  <si>
    <t>420-240-3</t>
  </si>
  <si>
    <t>162515-68-6</t>
  </si>
  <si>
    <t xml:space="preserve">Acute Tox. 4 *
Acute Tox. 4 *
Skin Corr. 1B
Skin Sens. 1
Aquatic Chronic 2
</t>
  </si>
  <si>
    <t xml:space="preserve">H312
H302
H314
H317
H411
</t>
  </si>
  <si>
    <t xml:space="preserve">H314
H312
H302
H317
H411
</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</si>
  <si>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</si>
  <si>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</si>
  <si>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</si>
  <si>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</si>
  <si>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</si>
  <si>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</si>
  <si>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</si>
  <si>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</si>
  <si>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</si>
  <si>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</si>
  <si>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</si>
  <si>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</si>
  <si>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</si>
  <si>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</si>
  <si>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</si>
  <si>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</si>
  <si>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</si>
  <si>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</si>
  <si>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</si>
  <si>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</si>
  <si>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 methyl {[5-acetylamino-4-(2-chloro-4-nitrophenylazo)phenyl]ethoxycarbonylmethylamino}acetate</t>
  </si>
  <si>
    <t>424-290-7</t>
  </si>
  <si>
    <t>188070-47-5</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</si>
  <si>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</si>
  <si>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</si>
  <si>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</si>
  <si>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</si>
  <si>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</si>
  <si>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</si>
  <si>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</si>
  <si>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</si>
  <si>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</si>
  <si>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</si>
  <si>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</si>
  <si>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</si>
  <si>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</si>
  <si>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</si>
  <si>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</si>
  <si>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</si>
  <si>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</si>
  <si>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</si>
  <si>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</si>
  <si>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 xml:space="preserve">Acute Tox. 4 *
Acute Tox. 4 *
STOT RE 2 *
Skin Irrit. 2
Eye Dam. 1
Skin Sens. 1
Aquatic Chronic 2
</t>
  </si>
  <si>
    <t xml:space="preserve">H312
H302
H373 **
H315
H318
H317
H411
</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</si>
  <si>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</si>
  <si>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</si>
  <si>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</si>
  <si>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</si>
  <si>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</si>
  <si>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</si>
  <si>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</si>
  <si>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</si>
  <si>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</si>
  <si>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</si>
  <si>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 xml:space="preserve">Expl. 1.1
Eye Dam. 1
Aquatic Chronic 3
</t>
  </si>
  <si>
    <t xml:space="preserve">H201
H318
H412
</t>
  </si>
  <si>
    <t>GHS01
GHS05
Dgr</t>
  </si>
  <si>
    <t>607-555-00-3</t>
  </si>
  <si>
    <t>1,1,3,3-tetramethylbutylperoxypivalate</t>
  </si>
  <si>
    <t>424-980-8</t>
  </si>
  <si>
    <t>22288-41-1</t>
  </si>
  <si>
    <t xml:space="preserve">Flam. Liq. 2
Org. Perox. D
Skin Irrit. 2
Skin Sens. 1
Aquatic Chronic 2
</t>
  </si>
  <si>
    <t xml:space="preserve">H225
H242
H315
H317
H411
</t>
  </si>
  <si>
    <t>607-556-00-9</t>
  </si>
  <si>
    <t>2-acetoxymethylene-4-acetylphenylacetate</t>
  </si>
  <si>
    <t>425-160-2</t>
  </si>
  <si>
    <t>24085-06-1</t>
  </si>
  <si>
    <t>607-557-00-4</t>
  </si>
  <si>
    <t>salt of: (1S-cis)-1-amino-2,3-dihydro-1H-inden-2-ol and [R-[R*R*]]-2,3-dihydroxybutanedioic acid</t>
  </si>
  <si>
    <t>425-210-3</t>
  </si>
  <si>
    <t>169939-84-8</t>
  </si>
  <si>
    <t>607-558-00-X</t>
  </si>
  <si>
    <t>2S-isopropyl-5R-methyl-1R-cyclohexyl (2R,5S)-5-(4-amino-2-oxo-2H-pyrimidin-1-yl)-[1.3]-oxathiolane-2-carboxylate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</si>
  <si>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</si>
  <si>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</si>
  <si>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</si>
  <si>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</si>
  <si>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</si>
  <si>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</si>
  <si>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</si>
  <si>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</si>
  <si>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</si>
  <si>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</si>
  <si>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</si>
  <si>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</si>
  <si>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</si>
  <si>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</si>
  <si>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(2R,3R)-3-(2-ethoxyphenoxy)-2-hydroxy-3-phenylpropylammonium methanesulfonate; (2S,3S)-3-(2-ethoxyphenoxy)-2-hydroxy-3-phenylpropylammonium methanesulfonate</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</si>
  <si>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</si>
  <si>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</si>
  <si>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</si>
  <si>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</si>
  <si>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</si>
  <si>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</si>
  <si>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</si>
  <si>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</si>
  <si>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</si>
  <si>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</si>
  <si>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</si>
  <si>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</si>
  <si>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</si>
  <si>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</si>
  <si>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 xml:space="preserve">Acute Tox. 3 *
STOT RE 2 *
Eye Dam. 1
Aquatic Acute 1
Aquatic Chronic 1
</t>
  </si>
  <si>
    <t xml:space="preserve">H301
H373 **
H318
H400
H410
</t>
  </si>
  <si>
    <t xml:space="preserve">H301
H373 **
H318
H410
</t>
  </si>
  <si>
    <t>607-566-00-3</t>
  </si>
  <si>
    <t>reaction mass of: dodecylphenyl dodecylhydroxybenzenecarboxylate; bis(dodecylphenyl)dodecyl hydroxybenzenedicarboxylate</t>
  </si>
  <si>
    <t>426-140-6</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</si>
  <si>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</si>
  <si>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</si>
  <si>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</si>
  <si>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</si>
  <si>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</si>
  <si>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</si>
  <si>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</si>
  <si>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</si>
  <si>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 sodium 2-amino-4-(4,6-difluoropyrimidin-4-ylamino)benzenesulfonate</t>
  </si>
  <si>
    <t>426-470-0</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</si>
  <si>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</si>
  <si>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</si>
  <si>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</si>
  <si>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</si>
  <si>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</si>
  <si>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</si>
  <si>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</si>
  <si>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</si>
  <si>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</si>
  <si>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</si>
  <si>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</si>
  <si>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</si>
  <si>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 xml:space="preserve">Acute Tox. 4 *
Acute Tox. 4 *
STOT RE 2 *
Skin Sens. 1
Aquatic Acute 1
Aquatic Chronic 1
</t>
  </si>
  <si>
    <t xml:space="preserve">H312
H302
H373 **
H317
H400
H410
</t>
  </si>
  <si>
    <t xml:space="preserve">H312
H302
H373 **
H317
H410
</t>
  </si>
  <si>
    <t>607-573-00-1</t>
  </si>
  <si>
    <t>reaction mass of: disodium 7-(2,4-difluoropyrimidin-6-ylamino)-4-hydroxy-3-(4-methoxy-2-sulfonatophenylazo)naphthalene-2-sulfonate; disodium 7-(4,6-difluoropyrimidin-2-ylamino)-4-hydroxy-3-(4-methoxy-2-sulfonatophenylazo)naphthalene-2-sulfonate</t>
  </si>
  <si>
    <t>426-840-1</t>
  </si>
  <si>
    <t>607-574-00-7</t>
  </si>
  <si>
    <t>[1R-(1-α,2β,5α)]-mono[5-methyl-2-(1-methylethyl)cyclohexyl]butanedioate</t>
  </si>
  <si>
    <t>426-890-4</t>
  </si>
  <si>
    <t>77341-67-4</t>
  </si>
  <si>
    <t>607-575-00-2</t>
  </si>
  <si>
    <t>4-(5-(5-[1-(4-carboxyphenyl)hexahydro-2,4,6-trioxopyrimidin-5-ylidene]penta-1,3-dienyl)-1,2,3,4-tetrahydro-6-hydroxy-2,4-dioxopyrimidin-1-yl)benzoic acid-triethylamine salt</t>
  </si>
  <si>
    <t>426-900-7</t>
  </si>
  <si>
    <t xml:space="preserve">STOT SE 3
Aquatic Chronic 3
</t>
  </si>
  <si>
    <t xml:space="preserve">H335
H412
</t>
  </si>
  <si>
    <t>607-576-00-8</t>
  </si>
  <si>
    <t>branched, octyl 3-[3,5-di(tert-butyl)-4-hydroxyphenyl]propanoate</t>
  </si>
  <si>
    <t>427-030-0</t>
  </si>
  <si>
    <t>607-577-00-3</t>
  </si>
  <si>
    <t>(2R*,3S*)-2-(2,4-difluorophenyl)-3-(5-fluoro-4-pyrimidinyl)-1-(1H-1,2,4-triazol-1-yl)butan-2-ol (1R)-10-camphorsulfonate</t>
  </si>
  <si>
    <t>427-100-0</t>
  </si>
  <si>
    <t>607-578-00-9</t>
  </si>
  <si>
    <t>ethyl 4-((4-diethylamino-2-methylphenyl)imino)-4,5-dihydro-1-isopropyl-5-oxo-1H-pyrazole-3-carboxylate</t>
  </si>
  <si>
    <t>427-110-5</t>
  </si>
  <si>
    <t xml:space="preserve">Acute Tox. 4 *
STOT RE 2 *
Aquatic Chronic 4
</t>
  </si>
  <si>
    <t xml:space="preserve">H302
H373 **
H413
</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</si>
  <si>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</si>
  <si>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</si>
  <si>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</si>
  <si>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</si>
  <si>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</si>
  <si>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</si>
  <si>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</si>
  <si>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</si>
  <si>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</si>
  <si>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</si>
  <si>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</si>
  <si>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</si>
  <si>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</si>
  <si>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 tetrasodium 7-(4-(4-hydroxy-6-(4-(2-sulfonatoethylsulfonyl)phenylamino)-1,3,5-triazin-2-ylamino)-2-ureidophenylazo)naphthalene-1,3,6-trisulfonate</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</si>
  <si>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</si>
  <si>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</si>
  <si>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</si>
  <si>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</si>
  <si>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</si>
  <si>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</si>
  <si>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</si>
  <si>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</si>
  <si>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</si>
  <si>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</si>
  <si>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</si>
  <si>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</si>
  <si>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</si>
  <si>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</si>
  <si>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</si>
  <si>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</si>
  <si>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</si>
  <si>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</si>
  <si>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</si>
  <si>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</si>
  <si>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</si>
  <si>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 bis(2-ethylhexyl) 3,4,5,6-tetrabromophthalate</t>
  </si>
  <si>
    <t>428-050-2</t>
  </si>
  <si>
    <t>607-589-00-9</t>
  </si>
  <si>
    <t>tetrakis(1,2,2,6,6-pentamethyl-4-piperidyl)-1,2,3,4-butanetetracarboxylate</t>
  </si>
  <si>
    <t>428-070-1</t>
  </si>
  <si>
    <t>91788-83-9</t>
  </si>
  <si>
    <t xml:space="preserve">Acute Tox. 4 *
STOT RE 1
Aquatic Acute 1
Aquatic Chronic 1
</t>
  </si>
  <si>
    <t xml:space="preserve">H302
H372 **
H400
H410
</t>
  </si>
  <si>
    <t xml:space="preserve">H372 **
H302
H410
</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</si>
  <si>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</si>
  <si>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</si>
  <si>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</si>
  <si>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</si>
  <si>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</si>
  <si>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 disodium 3-(4-ethenesulfonylphenylazo)-5-(4-fluoro-6-morpholin-4-yl-1,3,5-triazin-2-ylamino)-4-hydroxynaphthalene-2,7-disulfonate</t>
  </si>
  <si>
    <t>428-400-4</t>
  </si>
  <si>
    <t>607-592-00-5</t>
  </si>
  <si>
    <t>di(C9-11-alkyl) cyclohexane-1,4-dicarboxylate</t>
  </si>
  <si>
    <t>428-870-0</t>
  </si>
  <si>
    <t>607-593-00-0</t>
  </si>
  <si>
    <t>4-(2-methylacryloyloxy)phenyl 4-allyloxybenzoate</t>
  </si>
  <si>
    <t>429-000-2</t>
  </si>
  <si>
    <t>159235-16-2</t>
  </si>
  <si>
    <t>607-594-00-6</t>
  </si>
  <si>
    <t>ethyl (1S,5R,6S)-5-(1-ethylpropoxy)-7-oxabicyclo[4.1.0]hept-3-ene-3-carboxylate</t>
  </si>
  <si>
    <t>429-020-1</t>
  </si>
  <si>
    <t>204254-96-6</t>
  </si>
  <si>
    <t xml:space="preserve">STOT RE 2 *
Skin Sens. 1
</t>
  </si>
  <si>
    <t xml:space="preserve">H373 **
H317
</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</si>
  <si>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</si>
  <si>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</si>
  <si>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</si>
  <si>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</si>
  <si>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</si>
  <si>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</si>
  <si>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</si>
  <si>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</si>
  <si>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</si>
  <si>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</si>
  <si>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</si>
  <si>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</si>
  <si>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</si>
  <si>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</si>
  <si>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</si>
  <si>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</si>
  <si>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</si>
  <si>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</si>
  <si>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</si>
  <si>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 xml:space="preserve">Org. Perox. D
Skin Sens. 1
Aquatic Acute 1
Aquatic Chronic 1
</t>
  </si>
  <si>
    <t>607-600-00-7</t>
  </si>
  <si>
    <t>(1S,1'R)-[1-(3',3'-dimethyl-1'-cyclohexyl)ethoxycarbonyl]methyl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</si>
  <si>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</si>
  <si>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</si>
  <si>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</si>
  <si>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</si>
  <si>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</si>
  <si>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</si>
  <si>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</si>
  <si>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</si>
  <si>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</si>
  <si>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</si>
  <si>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</si>
  <si>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</si>
  <si>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</si>
  <si>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</si>
  <si>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</si>
  <si>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</si>
  <si>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</si>
  <si>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</si>
  <si>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</si>
  <si>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</si>
  <si>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</si>
  <si>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</si>
  <si>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</si>
  <si>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</si>
  <si>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</si>
  <si>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</si>
  <si>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</si>
  <si>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430-180-1</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</si>
  <si>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</si>
  <si>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</si>
  <si>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</si>
  <si>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</si>
  <si>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</si>
  <si>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</si>
  <si>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</si>
  <si>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</si>
  <si>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</si>
  <si>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</si>
  <si>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</si>
  <si>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</si>
  <si>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</si>
  <si>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</si>
  <si>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 xml:space="preserve">H314
H302
H412
</t>
  </si>
  <si>
    <t>607-612-00-2</t>
  </si>
  <si>
    <t>reaction mass of: 3,3,4,4,5,5,6,6,7,7,8,8,8-tridecafluoro-1-octanesulfonic acid; ammonium 3,3,4,4,5,5,6,6,7,7,8,8,8-tridecafluoro-1-octanesulfonate</t>
  </si>
  <si>
    <t>432-190-1</t>
  </si>
  <si>
    <t>182176-52-9</t>
  </si>
  <si>
    <t xml:space="preserve">Acute Tox. 4 *
STOT RE 2 *
Eye Dam. 1
</t>
  </si>
  <si>
    <t xml:space="preserve">H302
H373 **
H318
</t>
  </si>
  <si>
    <t>607-613-00-8</t>
  </si>
  <si>
    <t>reaction mass of: succinic acidmonopersuccinic aciddipersuccinic acidmonomethyl ester of succinic acidmonomethyl ester of persuccinic aciddimethyl succinate glutaric acidmonoperglutaric aciddiperglutaric acidmonomethyl ester of glutaric acidmonomethyl ester of perglutaric aciddimethyl glutarate adipic acidmonoperadipic aciddiperadipic acidmonomethyl ester of adipic acidmonomethyl ester of peradipic aciddimethyl adipatehydrogen peroxidemethanolwater</t>
  </si>
  <si>
    <t>432-790-1</t>
  </si>
  <si>
    <t xml:space="preserve">Acute Tox. 4 *
Acute Tox. 4 *
Acute Tox. 4 *
STOT SE 2
Skin Corr. 1B
</t>
  </si>
  <si>
    <t xml:space="preserve">H332
H312
H302
H371
H314
</t>
  </si>
  <si>
    <t>GHS07
GHS05
GHS08
Dgr</t>
  </si>
  <si>
    <t xml:space="preserve">H302
H312
H332
H314
H371
</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</si>
  <si>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</si>
  <si>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</si>
  <si>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</si>
  <si>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</si>
  <si>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</si>
  <si>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</si>
  <si>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</si>
  <si>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 xml:space="preserve">Acute Tox. 3 *
Acute Tox. 4 *
Eye Irrit. 2
Skin Sens. 1
</t>
  </si>
  <si>
    <t xml:space="preserve">H331
H302
H319
H317
</t>
  </si>
  <si>
    <t>607-616-00-4</t>
  </si>
  <si>
    <t>2,4-dichloro-5-fluorobenzoylchloride</t>
  </si>
  <si>
    <t>428-390-1</t>
  </si>
  <si>
    <t>86393-34-2</t>
  </si>
  <si>
    <t xml:space="preserve">STOT SE 3
Skin Irrit. 2
Eye Dam. 1
Skin Sens. 1
Aquatic Chronic 3
</t>
  </si>
  <si>
    <t xml:space="preserve">H335
H315
H318
H317
H412
</t>
  </si>
  <si>
    <t>607-617-00-X</t>
  </si>
  <si>
    <t>bis(2-ethylhexyl)-4,5-epoxycyclohexane-1,2-dicarboxylate</t>
  </si>
  <si>
    <t>430-700-5</t>
  </si>
  <si>
    <t>10138-36-0</t>
  </si>
  <si>
    <t>607-618-00-5</t>
  </si>
  <si>
    <t>menadione sodium bisulfite; 2-naphthalenesulfonic acid,1,2,3,4-tetrahydro-2-methyl-1,4-dioxo-, sodium salt</t>
  </si>
  <si>
    <t>204-987-0</t>
  </si>
  <si>
    <t>130-37-0</t>
  </si>
  <si>
    <t>607-619-00-0</t>
  </si>
  <si>
    <t>menadione nicotinamide bisulfite; 1,2,3,4-tetrahydro-2-methyl-1,4-dioxonaphthalene-2-sulfonic acid, compound with nicotin-3-amide (1:1)</t>
  </si>
  <si>
    <t>277-543-7</t>
  </si>
  <si>
    <t>73581-79-0</t>
  </si>
  <si>
    <t>607-620-00-6</t>
  </si>
  <si>
    <t>trisodium nitrilotriacetate</t>
  </si>
  <si>
    <t>225-768-6</t>
  </si>
  <si>
    <t>5064-31-3</t>
  </si>
  <si>
    <t xml:space="preserve">Carc. 2
Acute Tox. 4 *
Eye Irrit. 2
</t>
  </si>
  <si>
    <t xml:space="preserve">H351
H302
H319
</t>
  </si>
  <si>
    <t xml:space="preserve">Carc. 2; H351: C ≥ 5 %
</t>
  </si>
  <si>
    <t>607-621-00-1</t>
  </si>
  <si>
    <t>milbemectin (ISO); [reaction mass of milbemycin A3 (CAS No 51596-10-2) and milbemycin A4 (CAS No 51596-11-3) (30:70)]</t>
  </si>
  <si>
    <t>607-622-00-7</t>
  </si>
  <si>
    <t>2-ethylhexyl-2-ethylhexanoate</t>
  </si>
  <si>
    <t>231-057-1</t>
  </si>
  <si>
    <t>7425-14-1</t>
  </si>
  <si>
    <t>607-623-00-2</t>
  </si>
  <si>
    <t>diisobutyl phthalate</t>
  </si>
  <si>
    <t>607-624-00-8</t>
  </si>
  <si>
    <t xml:space="preserve">perfluorooctane sulfonic acid; heptadecafluorooctane-1-sulfonic acid [1]
potassium perfluorooctanesulfonate; potassium heptadecafluorooctane-1-sulfonate [2]
diethanolamine perfluorooctane sulfonate [3]
ammonium perfluorooctane sulfonate; ammonium heptadecafluorooctanesulfonate [4]
lithium perfluorooctane sulfonate; lithium heptadecafluorooctanesulfonate  [5]
</t>
  </si>
  <si>
    <t xml:space="preserve">217-179-8 [1]
220-527-1 [2]
274-460-8 [3]
249-415-0 [4]
249-644-6 [5]
</t>
  </si>
  <si>
    <t xml:space="preserve">1763-23-1 [1]
2795-39-3 [2]
70225-14-8 [3]
29081-56-9 [4]
29457-72-5 [5]
</t>
  </si>
  <si>
    <t xml:space="preserve">Carc. 2
Repr. 1B
Lact.
Acute Tox. 4 *
Acute Tox. 4 *
STOT RE 1
Aquatic Chronic 2
</t>
  </si>
  <si>
    <t xml:space="preserve">H351
H360D ***
H362
H332
H302
H372 **
H411
</t>
  </si>
  <si>
    <t xml:space="preserve">H351
H360D ***
H372 **
H332
H302
H362
H411
</t>
  </si>
  <si>
    <t>607-625-00-3</t>
  </si>
  <si>
    <t>clodinafop-propargyl (ISO)</t>
  </si>
  <si>
    <t>105512-06-9</t>
  </si>
  <si>
    <t xml:space="preserve">Skin Sens. 1; H317: C ≥ 0,001 %
M=1
</t>
  </si>
  <si>
    <t>607-626-00-9</t>
  </si>
  <si>
    <t>ethyl 1-(2,4-dichlorophenyl)-5-(trichloromethyl)-1H-1,2,4-triazole-3-carboxylate</t>
  </si>
  <si>
    <t>401-290-5</t>
  </si>
  <si>
    <t>103112-35-2</t>
  </si>
  <si>
    <t>607-627-00-4</t>
  </si>
  <si>
    <t>[(4S,5S)-4-benzyl-2-oxo-5-oxazolidinyl]methyl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</si>
  <si>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</si>
  <si>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</si>
  <si>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</si>
  <si>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</si>
  <si>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</si>
  <si>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</si>
  <si>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</si>
  <si>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</si>
  <si>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</si>
  <si>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</si>
  <si>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</si>
  <si>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</si>
  <si>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</si>
  <si>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</si>
  <si>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 xml:space="preserve">H332
H314
H317
H412
</t>
  </si>
  <si>
    <t>607-631-00-6</t>
  </si>
  <si>
    <t>reaction mass of: 2-(2-((oxo(phenyl)acetyl)oxy)ethoxy)ethyl oxo(phenyl)acetate; (2-(2-hydroxyethoxy)ethyl) oxo(phenyl)acetate</t>
  </si>
  <si>
    <t>442-300-8</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</si>
  <si>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</si>
  <si>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</si>
  <si>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</si>
  <si>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</si>
  <si>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</si>
  <si>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</si>
  <si>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</si>
  <si>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</si>
  <si>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</si>
  <si>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 (1S)-2-chloro-1-methyl-2-oxoethyl acetate</t>
  </si>
  <si>
    <t>420-610-4</t>
  </si>
  <si>
    <t>36394-75-9</t>
  </si>
  <si>
    <t>607-635-00-8</t>
  </si>
  <si>
    <t>trisodium N-(3-propionato)-.sc.l.sc.-aspartate</t>
  </si>
  <si>
    <t>422-090-4</t>
  </si>
  <si>
    <t>172737-80-3</t>
  </si>
  <si>
    <t>607-636-00-3</t>
  </si>
  <si>
    <t>1-bromo-2-methylpropyl propionate</t>
  </si>
  <si>
    <t>422-900-6</t>
  </si>
  <si>
    <t>158894-67-8</t>
  </si>
  <si>
    <t xml:space="preserve">Flam. Liq. 3
Carc. 2
Skin Corr. 1B
Skin Sens. 1
</t>
  </si>
  <si>
    <t xml:space="preserve">H226
H351
H314
H317
</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</si>
  <si>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</si>
  <si>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</si>
  <si>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</si>
  <si>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</si>
  <si>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</si>
  <si>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</si>
  <si>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</si>
  <si>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</si>
  <si>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</si>
  <si>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</si>
  <si>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</si>
  <si>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</si>
  <si>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</si>
  <si>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 2-formamido-3-thiophenecarboxylic acid</t>
  </si>
  <si>
    <t>431-930-9</t>
  </si>
  <si>
    <t>43028-69-9</t>
  </si>
  <si>
    <t>607-642-00-6</t>
  </si>
  <si>
    <t>3,6,9-trithiaundecamethylene-1,11-dimethacrylate</t>
  </si>
  <si>
    <t>432-210-7</t>
  </si>
  <si>
    <t>141631-22-3</t>
  </si>
  <si>
    <t>607-643-00-1</t>
  </si>
  <si>
    <t>dimethyl (2S)-2-hydroxysuccinate</t>
  </si>
  <si>
    <t>432-310-0</t>
  </si>
  <si>
    <t>617-55-0</t>
  </si>
  <si>
    <t xml:space="preserve">Flam. Liq. 3
Eye Dam. 1
Skin Sens. 1
</t>
  </si>
  <si>
    <t xml:space="preserve">H226
H318
H317
</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</si>
  <si>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</si>
  <si>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</si>
  <si>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</si>
  <si>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</si>
  <si>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</si>
  <si>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</si>
  <si>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</si>
  <si>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</si>
  <si>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</si>
  <si>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.sc.d.sc.-erythro-hexanoic acid 2,4-dideoxy-3,5-O-(1-methylethylidene)-1,1-dimethylethylester; tert-butyl 2-[(4R,6S)-6-(hydroxymethyl)-2,2-dimethyl-1,3-dioxan-4-yl]acetate</t>
  </si>
  <si>
    <t>432-960-5</t>
  </si>
  <si>
    <t>124655-09-0</t>
  </si>
  <si>
    <t>607-647-00-3</t>
  </si>
  <si>
    <t>5-acetoxy-2-(R,S)butyryloxymethyl-1,3-oxathiolane</t>
  </si>
  <si>
    <t>433-530-1</t>
  </si>
  <si>
    <t>143446-73-5</t>
  </si>
  <si>
    <t xml:space="preserve">Acute Tox. 4 *
Skin Sens. 1
Aquatic Acute 1
</t>
  </si>
  <si>
    <t xml:space="preserve">H302
H317
H400
</t>
  </si>
  <si>
    <t>607-649-00-4</t>
  </si>
  <si>
    <t>[3-(chlorocarbonyl)-2-methylphenyl]acetate</t>
  </si>
  <si>
    <t>433-690-0</t>
  </si>
  <si>
    <t>167678-46-8</t>
  </si>
  <si>
    <t xml:space="preserve">Skin Corr. 1A
Skin Sens. 1
</t>
  </si>
  <si>
    <t>607-650-00-X</t>
  </si>
  <si>
    <t>2-methyl-1,5-pentanediamine-1,3-benzenedicarboxylate</t>
  </si>
  <si>
    <t>433-910-5</t>
  </si>
  <si>
    <t>145153-52-2</t>
  </si>
  <si>
    <t>607-651-00-5</t>
  </si>
  <si>
    <t>sodium 2-(nonanoyloxy)benzenesulfonate</t>
  </si>
  <si>
    <t>434-360-9</t>
  </si>
  <si>
    <t>91125-43-8</t>
  </si>
  <si>
    <t>607-652-00-0</t>
  </si>
  <si>
    <t>ethyl N2-dodecanoyl-.sc.l.sc.-argininate hydrochloride</t>
  </si>
  <si>
    <t>434-630-6</t>
  </si>
  <si>
    <t>60372-77-2</t>
  </si>
  <si>
    <t xml:space="preserve">Eye Dam. 1
Aquatic Acute 1
</t>
  </si>
  <si>
    <t xml:space="preserve">H318
H400
</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</si>
  <si>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</si>
  <si>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</si>
  <si>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</si>
  <si>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</si>
  <si>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</si>
  <si>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</si>
  <si>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</si>
  <si>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</si>
  <si>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</si>
  <si>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</si>
  <si>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</si>
  <si>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</si>
  <si>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</si>
  <si>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</si>
  <si>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</si>
  <si>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</si>
  <si>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</si>
  <si>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</si>
  <si>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</si>
  <si>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</si>
  <si>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</si>
  <si>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</si>
  <si>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</si>
  <si>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</si>
  <si>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</si>
  <si>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</si>
  <si>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</si>
  <si>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</si>
  <si>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</si>
  <si>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</si>
  <si>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</si>
  <si>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</si>
  <si>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</si>
  <si>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</si>
  <si>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</si>
  <si>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</si>
  <si>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</si>
  <si>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</si>
  <si>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</si>
  <si>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</si>
  <si>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</si>
  <si>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</si>
  <si>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</si>
  <si>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</si>
  <si>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</si>
  <si>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</si>
  <si>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</si>
  <si>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</si>
  <si>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</si>
  <si>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</si>
  <si>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</si>
  <si>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</si>
  <si>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</si>
  <si>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</si>
  <si>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</si>
  <si>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</si>
  <si>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</si>
  <si>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</si>
  <si>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</si>
  <si>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</si>
  <si>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</si>
  <si>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</si>
  <si>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</si>
  <si>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</si>
  <si>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</si>
  <si>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</si>
  <si>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</si>
  <si>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</si>
  <si>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</si>
  <si>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 (5-amino-2-butylbenzofuran-3-yl) [4-(3-dibutylaminopropoxy)phenyl]methanone, dioxalate</t>
  </si>
  <si>
    <t>448-700-9</t>
  </si>
  <si>
    <t>500791-70-8</t>
  </si>
  <si>
    <t xml:space="preserve">STOT RE 2 *
Eye Dam. 1
Skin Sens. 1
Aquatic Acute 1
Aquatic Chronic 1
</t>
  </si>
  <si>
    <t xml:space="preserve">H373 **
H318
H317
H400
H410
</t>
  </si>
  <si>
    <t xml:space="preserve">H373 **
H318
H317
H410
</t>
  </si>
  <si>
    <t>607-671-00-4</t>
  </si>
  <si>
    <t>diethyl 1,4-cyclohexanedicarboxylate</t>
  </si>
  <si>
    <t>417-310-0</t>
  </si>
  <si>
    <t>72903-27-6</t>
  </si>
  <si>
    <t>607-672-00-X</t>
  </si>
  <si>
    <t>reaction mass of: 2-hydroxy-3-(methacryloyloxy)propyl  (2-benzoyl)benzoate; 1-hydroxymethyl-2-(methacryloyloxy)ethyl  (2-benzoyl)benzoate; x-hydroxy-y-(methacryloyloxy)propyl(or -ethyl) (2-benzoyl)benzoate</t>
  </si>
  <si>
    <t>419-000-0</t>
  </si>
  <si>
    <t>607-673-00-5</t>
  </si>
  <si>
    <t>1-ethyl-5,6,7,8-tetrahydroquinolinium tosylate</t>
  </si>
  <si>
    <t>419-570-0</t>
  </si>
  <si>
    <t>607-675-00-6</t>
  </si>
  <si>
    <t>reaction mass of: cis-9-octadecenedioic acid; cis-9-cis-12-octadecadienedioic acid; hexadecanedioic acid; octadecanedioic acid</t>
  </si>
  <si>
    <t>422-260-8</t>
  </si>
  <si>
    <t>607-676-00-1</t>
  </si>
  <si>
    <t>reaction mass of: 2-methylnonanedioic acid; 2,4-dimethyl-4-methoxycarbonylundecanedioic acid; 2,4,6-trimethyl-4,6-dimethoxycarbonyltridecanedioic acid; 8,9-dimethyl-8,9-dimethoxycarbonylhexadecanedioic acid</t>
  </si>
  <si>
    <t>423-670-1</t>
  </si>
  <si>
    <t>607-677-00-7</t>
  </si>
  <si>
    <t>2,5-dioxopyrrolidin-1-yl N-{[methyl[[2-(1-methylethyl)-4-thiazolyl]methyl]amino]carbonyl}-.sc.l.sc.-valinate</t>
  </si>
  <si>
    <t>424-660-8</t>
  </si>
  <si>
    <t>607-678-00-2</t>
  </si>
  <si>
    <t>reaction mass of: ethyl (2R,3R)-3-isopropylbicyclo[2.2.1]hept-5-ene-2-carboxylate; ethyl (2S,3S)-3-isopropylbicyclo[2.2.1]hept-5-ene-2-carboxylate</t>
  </si>
  <si>
    <t>427-090-8</t>
  </si>
  <si>
    <t>607-679-00-8</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</si>
  <si>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 di(acetate)</t>
  </si>
  <si>
    <t>431-440-5</t>
  </si>
  <si>
    <t>607-680-00-3</t>
  </si>
  <si>
    <t>tert-butyl(6-{2-[4-(4-fluorophenyl)-6-isopropyl-2-[methyl(methylsulfonyl)amino]pyrimidin-5-yl]vinyl}(4S,6S)-2,2-dimethyl[1,3]dioxan-4-yl)acetate</t>
  </si>
  <si>
    <t>432-810-9</t>
  </si>
  <si>
    <t>607-681-00-9</t>
  </si>
  <si>
    <t>reaction mass of: 9-nonyl-10-octyl-19-carbonyloxyhexadecylnonadecanoic acid; 9-nonyl-10-octyl-19-carbonyloxyoctadecylnonadecanoic acid; dihexadecyl 9-nonyl-10-octylnonadecandioate; 1-octadecyl,19-hexadecyl 9-nonyl-10-octylnonadecandioate; dioctadecyl 9-nonyl-10-octylnonadecandioate</t>
  </si>
  <si>
    <t>432-910-2</t>
  </si>
  <si>
    <t>607-682-00-4</t>
  </si>
  <si>
    <t>complex reaction mass of Chinese gum rosin post reacted with acrylic acid</t>
  </si>
  <si>
    <t>434-230-1</t>
  </si>
  <si>
    <t>144413-22-9</t>
  </si>
  <si>
    <t>607-683-00-X</t>
  </si>
  <si>
    <t>reaction mass of: methyl 3-((1E)-2-methylprop-1-enyl)-2,2-dimethylcyclopropanecarboxylate; methyl 3-((1Z)-2-methylprop-1-enyl)-2,2-dimethylcyclopropanecarboxylate (20:80)</t>
  </si>
  <si>
    <t>435-450-0</t>
  </si>
  <si>
    <t>607-684-00-5</t>
  </si>
  <si>
    <t>alkenes, C12-14, hydroformylation products, distn. residues, C-(hydrogen sulfobutanedioates), disodium salts</t>
  </si>
  <si>
    <t>435-660-2</t>
  </si>
  <si>
    <t>243662-67-1</t>
  </si>
  <si>
    <t>607-685-00-0</t>
  </si>
  <si>
    <t>ammonium 2-cocoyloxyethanesulfonate</t>
  </si>
  <si>
    <t>441-050-7</t>
  </si>
  <si>
    <t>607-686-00-6</t>
  </si>
  <si>
    <t>6,6'-bis(diazo-5,5',6,6'-tetrahydro-5,5'-dioxo)[methylene-bis(5-(6-diazo-5,6-dihydro-5-oxo-1-naphthylsulphonyloxy)-6-methyl-2-phenylene]di(naphthalene-1-sulfonate)</t>
  </si>
  <si>
    <t>441-550-5</t>
  </si>
  <si>
    <t xml:space="preserve">H242
H351
</t>
  </si>
  <si>
    <t>607-687-00-1</t>
  </si>
  <si>
    <t>reaction mass of: 2-{3,6-bis-[(2-ethylphenyl)-methylamino]-xanthylium-9-yl}-benzenesulfonate (2-10%); 2-{3,6-bis-[(2,3-dimethylphenyl)-methylamino]-xanthylium-9-yl}-benzenesulfonate (2-10%); 2-{3,6-bis-[(2,4-dimethylphenyl)-methylamino]-xanthylium-9-yl}-benzenesulfonate (2-10%); 2-{3,6-bis-[(2,5-dimethylphenyl)-methylamino]-xanthylium-9-yl}-benzenesulfonate (2-10%); 2-{3-[(2,3-dimethylphenyl)-methylamino]-6-[(2-ethylphenyl)-methylamino]-xanthylium-9-yl}-benzenesulfonate (7-20%); 2-{3-[(2,4-dimethylphenyl)-methylamino]-6-[(2-ethylphenyl)-methylamino]-xanthylium-9-yl}-benzenesulfonate (7-20%); 2-{3-[(2,5-dimethylphenyl)-methylamino]-6-[(2-ethylphenyl)-methylamino]-xanthylium-9-yl}-benzenesulfonate (7-20%); 2-{3-[(2,3-dimethylphenyl)-methylamino]-6-[(2,4-dimethylphenyl)-methylamino]-xanthylium-9-yl}-benzenesulfonate (7-20%); 2-{3-[(2,3-dimethylphenyl)-methylamino]-6-[(2,5-dimethylphenyl)-methylamino]-xanthylium-9-yl}-benzenesulfonate (7-20%); 2-{3-[(2,4-dimethylphenyl)-methylamino]-6-[(2,5-dimethylphenyl)-methylamino]-xanthylium-9-yl}-benzenesulfonate (7-20%)</t>
  </si>
  <si>
    <t>442-800-6</t>
  </si>
  <si>
    <t>607-688-00-7</t>
  </si>
  <si>
    <t>(R)-1-cyclohexa-1,4-dienyl-1-methoxycarbonyl-methylammoniumchloride</t>
  </si>
  <si>
    <t>444-320-2</t>
  </si>
  <si>
    <t>607-689-00-2</t>
  </si>
  <si>
    <t>reaction mass of: methyl 1,4-dimethylcyclohexanecarboxylate ("para-isomer" including cis- and trans- isomers); methyl 1,3-dimethylcyclohexanecarboxylate ("meta-isomer" including cis- and trans-isomers)</t>
  </si>
  <si>
    <t>444-920-4</t>
  </si>
  <si>
    <t>607-690-00-8</t>
  </si>
  <si>
    <t>dimethyl[2S,2S']-6,6,6'6'-tetramethoxy-2,2'-[N,N'-bis(trifluoracetyl)-S,S'-bi(L-homocysteinyl)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</si>
  <si>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</si>
  <si>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</si>
  <si>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</si>
  <si>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</si>
  <si>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</si>
  <si>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</si>
  <si>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</si>
  <si>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</si>
  <si>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</si>
  <si>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</si>
  <si>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</si>
  <si>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</si>
  <si>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</si>
  <si>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</si>
  <si>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</si>
  <si>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</si>
  <si>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</si>
  <si>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</si>
  <si>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</si>
  <si>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</si>
  <si>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</si>
  <si>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tert-butyl propionate</t>
  </si>
  <si>
    <t>20487-40-5</t>
  </si>
  <si>
    <t>607-698-00-1</t>
  </si>
  <si>
    <t>4-tert-butylbenzoic acid</t>
  </si>
  <si>
    <t>202-696-3</t>
  </si>
  <si>
    <t>98-73-7</t>
  </si>
  <si>
    <t xml:space="preserve">Repr. 1B
Acute Tox. 4
STOT RE 1
</t>
  </si>
  <si>
    <t xml:space="preserve">H360F
H302
H372
</t>
  </si>
  <si>
    <t>GHS07
GHS08
Dgr</t>
  </si>
  <si>
    <t xml:space="preserve">H360F
H372
H302
</t>
  </si>
  <si>
    <t>607-699-00-7</t>
  </si>
  <si>
    <t>bifenthrin (ISO); (2-methylbiphenyl-3-yl)methyl rel-(1R,3R)-3-[(1Z)-2-chloro-3,3,3-trifluoroprop-1-en-1-yl]-2,2-dimethylcyclopropanecarboxylate</t>
  </si>
  <si>
    <t>82657-04-3</t>
  </si>
  <si>
    <t xml:space="preserve">Carc. 2
Acute Tox. 2
Acute Tox. 3
STOT RE 1
Skin Sens. 1B
Aquatic Acute 1
Aquatic Chronic 1
</t>
  </si>
  <si>
    <t xml:space="preserve">H351
H300
H331
H372 (nervous system)
H317
H400
H410
</t>
  </si>
  <si>
    <t xml:space="preserve">H300
H331
H317
H351
H372 (nervous system)
H410
</t>
  </si>
  <si>
    <t xml:space="preserve">M=10000
M=100000
</t>
  </si>
  <si>
    <t>607-700-00-0</t>
  </si>
  <si>
    <t xml:space="preserve">indoxacarb (ISO); methyl (4aS)-7-chloro-2-{(methoxycarbonyl)[4-(trifluoromethoxy)phenyl]carbamoyl}-2,5-dihydroindeno[1,2-e][1,3,4]oxadiazine-4a(3H)-carboxylate [1]
reaction mass of (S)- Indoxacarb and (R)- Indoxacarb 75:25; methyl 7-chloro-2-{(methoxycarbonyl)[4-(trifluoromethoxy)phenyl]carbamoyl}-2,5-dihydroindeno[1,2-e][1,3,4]oxadiazine-4a(3H)-carboxylate [2]
</t>
  </si>
  <si>
    <t xml:space="preserve">173584-44-6 [1]
144171-61-9 [2]
</t>
  </si>
  <si>
    <t xml:space="preserve">Acute Tox. 3
Acute Tox. 4
STOT RE 1
Skin Sens. 1B
Aquatic Acute 1
Aquatic Chronic 1
</t>
  </si>
  <si>
    <t xml:space="preserve">H301
H332
H372 (blood, nervous system, heart)
H317
H400
H410
</t>
  </si>
  <si>
    <t xml:space="preserve">H301
H332
H317
H372 (blood, nervous system, heart)
H410
</t>
  </si>
  <si>
    <t xml:space="preserve">M=1
M=1
</t>
  </si>
  <si>
    <t>607-702-00-1</t>
  </si>
  <si>
    <t>dihexyl phthalate</t>
  </si>
  <si>
    <t>607-703-00-7</t>
  </si>
  <si>
    <t>ammoniumpentadeca- fluorooctanoate</t>
  </si>
  <si>
    <t xml:space="preserve">Carc. 2
Repr. 1B
Lact.
Acute Tox. 4
Acute Tox. 4
STOT RE 1
Eye Dam. 1
</t>
  </si>
  <si>
    <t xml:space="preserve">H351
H360D
H362
H332
H302
H372 (liver)
H318
</t>
  </si>
  <si>
    <t>GHS08
GHS07
GHS05
Dgr</t>
  </si>
  <si>
    <t xml:space="preserve">H302
H332
H318
H351
H360D
H362
H372 (liver)
</t>
  </si>
  <si>
    <t>607-704-00-2</t>
  </si>
  <si>
    <t>perfluorooctanoic acid</t>
  </si>
  <si>
    <t>607-705-00-8</t>
  </si>
  <si>
    <t>benzoic acid</t>
  </si>
  <si>
    <t>200-618-2</t>
  </si>
  <si>
    <t>65-85-0</t>
  </si>
  <si>
    <t xml:space="preserve">STOT RE 1
Skin Irrit. 2
Eye Dam. 1
</t>
  </si>
  <si>
    <t>607-706-00-3</t>
  </si>
  <si>
    <t>methyl 2,5-dichlorobenzoate</t>
  </si>
  <si>
    <t>220-815-7</t>
  </si>
  <si>
    <t>2905-69-3</t>
  </si>
  <si>
    <t xml:space="preserve">Acute Tox. 4
STOT SE 3
Aquatic Chronic 2
</t>
  </si>
  <si>
    <t xml:space="preserve">H302
H336
H411
</t>
  </si>
  <si>
    <t>607-707-00-9</t>
  </si>
  <si>
    <t>fenoxaprop-P-ethyl (ISO); ethyl (2R)-2-{4-[(6-chloro-1,3-benzoxazol-2-yl)oxy]phenoxy}propanoate</t>
  </si>
  <si>
    <t>71283-80-2</t>
  </si>
  <si>
    <t xml:space="preserve">STOT RE 2
Skin Sens. 1
Aquatic Acute 1
Aquatic Chronic 1
</t>
  </si>
  <si>
    <t xml:space="preserve">H373 (kidneys)
H317
H400
H410
</t>
  </si>
  <si>
    <t xml:space="preserve">H317
H373 (kidneys)
H410
</t>
  </si>
  <si>
    <t>607-708-00-4</t>
  </si>
  <si>
    <t>octanoic acid</t>
  </si>
  <si>
    <t>204-677-5</t>
  </si>
  <si>
    <t>124-07-2</t>
  </si>
  <si>
    <t xml:space="preserve">Skin Corr. 1C
Aquatic Chronic 3
</t>
  </si>
  <si>
    <t>607-709-00-X</t>
  </si>
  <si>
    <t>decanoic acid</t>
  </si>
  <si>
    <t>206-376-4</t>
  </si>
  <si>
    <t>334-48-5</t>
  </si>
  <si>
    <t>607-710-00-5</t>
  </si>
  <si>
    <t>1,2-benzenedicarboxylic acid, dihexyl ester, branched and linear</t>
  </si>
  <si>
    <t>607-711-00-0</t>
  </si>
  <si>
    <t>spirotetramat (ISO); (5s,8s)-3-(2,5-dimethylphenyl)-8-methoxy-2-oxo-1-azaspiro[4,5]dec-3-en-4-yl ethyl carbonate</t>
  </si>
  <si>
    <t>203313-25-1</t>
  </si>
  <si>
    <t xml:space="preserve">Repr. 2
STOT SE 3
Eye Irrit. 2
Skin Sens. 1A
Aquatic Acute 1
Aquatic Chronic 1
</t>
  </si>
  <si>
    <t xml:space="preserve">H361fd
H335
H319
H317
H400
H410
</t>
  </si>
  <si>
    <t xml:space="preserve">H319
H317
H361fd
H335
H410
</t>
  </si>
  <si>
    <t>607-712-00-6</t>
  </si>
  <si>
    <t>dodemorph acetate; 4-cyclododecyl-2,6-dimethylmorpholin-4-ium acetate</t>
  </si>
  <si>
    <t>250-778-2</t>
  </si>
  <si>
    <t>31717-87-0</t>
  </si>
  <si>
    <t xml:space="preserve">Repr. 2
STOT RE 2
Skin Corr. 1C
Skin Sens. 1A
Aquatic Chronic 1
</t>
  </si>
  <si>
    <t xml:space="preserve">H361d
H373 (liver)
H314
H317
H410
</t>
  </si>
  <si>
    <t xml:space="preserve">H314
H317
H361d
H373 (liver)
H410
</t>
  </si>
  <si>
    <t xml:space="preserve">M=1
</t>
  </si>
  <si>
    <t>607-713-00-1</t>
  </si>
  <si>
    <t>fenpyroximate (ISO); tert-butyl 4-[({(E)-[(1,3-dimethyl-5-phenoxy-1H-pyrazol-4-yl)methylene]amino}oxy)methyl]benzoate</t>
  </si>
  <si>
    <t>134098-61-6</t>
  </si>
  <si>
    <t xml:space="preserve">Acute Tox. 2
Acute Tox. 3
Skin Sens. 1B
Aquatic Acute 1
Aquatic Chronic 1
</t>
  </si>
  <si>
    <t xml:space="preserve">H301
H330
H317
H410
</t>
  </si>
  <si>
    <t>607-714-00-7</t>
  </si>
  <si>
    <t>triflusulfuron-methyl; methyl 2-({[4-(dimethylamino)-6-(2,2,2- trifluoroethoxy)-1,3,5-triazin-2- yl]carbamoyl}sulfamoyl)-3- methylbenzoate</t>
  </si>
  <si>
    <t>126535-15-7</t>
  </si>
  <si>
    <t>607-715-00-2</t>
  </si>
  <si>
    <t>bifenazate (ISO); isopropyl 2-(4-methoxybiphenyl-3-yl)hydrazinecarboxylate</t>
  </si>
  <si>
    <t>442-820-5</t>
  </si>
  <si>
    <t>149877-41-8</t>
  </si>
  <si>
    <t xml:space="preserve">H373
H317
H400
H410
</t>
  </si>
  <si>
    <t xml:space="preserve">H317
H373
H410
</t>
  </si>
  <si>
    <t>608-001-00-3</t>
  </si>
  <si>
    <t>acetonitrile; cyanomethane</t>
  </si>
  <si>
    <t xml:space="preserve">Flam. Liq. 2
Acute Tox. 4 *
Acute Tox. 4 *
Acute Tox. 4 *
Eye Irrit. 2
</t>
  </si>
  <si>
    <t xml:space="preserve">H225
H332
H312
H302
H319
</t>
  </si>
  <si>
    <t>608-002-00-9</t>
  </si>
  <si>
    <t>trichloroacetonitrile</t>
  </si>
  <si>
    <t>208-885-7</t>
  </si>
  <si>
    <t>545-06-2</t>
  </si>
  <si>
    <t>608-003-00-4</t>
  </si>
  <si>
    <t>acrylonitrile</t>
  </si>
  <si>
    <t xml:space="preserve">Flam. Liq. 2
Carc. 1B
Acute Tox. 3 *
Acute Tox. 3 *
Acute Tox. 3 *
STOT SE 3
Skin Irrit. 2
Eye Dam. 1
Skin Sens. 1
Aquatic Chronic 2
</t>
  </si>
  <si>
    <t xml:space="preserve">H225
H350
H331
H311
H301
H335
H315
H318
H317
H411
</t>
  </si>
  <si>
    <t>608-004-00-X</t>
  </si>
  <si>
    <t>2-hydroxy-2-methylpropionitrile; 2-cyanopropan-2-ol; acetone cyanohydrin</t>
  </si>
  <si>
    <t>200-909-4</t>
  </si>
  <si>
    <t>608-005-00-5</t>
  </si>
  <si>
    <t>n-butyronitrile</t>
  </si>
  <si>
    <t>109-74-0</t>
  </si>
  <si>
    <t xml:space="preserve">Flam. Liq. 2
Acute Tox. 3 *
Acute Tox. 3 *
Acute Tox. 3 *
</t>
  </si>
  <si>
    <t xml:space="preserve">H225
H331
H311
H301
</t>
  </si>
  <si>
    <t>608-006-00-0</t>
  </si>
  <si>
    <t>bromoxynil (ISO); 3,5-dibromo-4-hydroxybenzonitrile; bromoxynil phenol</t>
  </si>
  <si>
    <t>216-882-7</t>
  </si>
  <si>
    <t>1689-84-5</t>
  </si>
  <si>
    <t xml:space="preserve">Repr. 2
Acute Tox. 2 *
Acute Tox. 3 *
Skin Sens. 1
Aquatic Acute 1
Aquatic Chronic 1
</t>
  </si>
  <si>
    <t xml:space="preserve">H361d ***
H330
H301
H317
H400
H410
</t>
  </si>
  <si>
    <t xml:space="preserve">H361d ***
H330
H301
H317
H410
</t>
  </si>
  <si>
    <t>608-007-00-6</t>
  </si>
  <si>
    <t>ioxynil (ISO); 4-hydroxy-3,5-diiodobenzonitrile</t>
  </si>
  <si>
    <t>216-881-1</t>
  </si>
  <si>
    <t>1689-83-4</t>
  </si>
  <si>
    <t xml:space="preserve">Repr. 2
Acute Tox. 3 *
Acute Tox. 3 *
Acute Tox. 4 *
STOT RE 2 *
Eye Irrit. 2
Aquatic Acute 1
Aquatic Chronic 1
</t>
  </si>
  <si>
    <t xml:space="preserve">H361d ***
H331
H301
H312
H373 **
H319
H400
H410
</t>
  </si>
  <si>
    <t xml:space="preserve">H361d ***
H331
H301
H312
H373 **
H319
H410
</t>
  </si>
  <si>
    <t>608-008-00-1</t>
  </si>
  <si>
    <t>chloroacetonitrile</t>
  </si>
  <si>
    <t>203-467-0</t>
  </si>
  <si>
    <t>107-14-2</t>
  </si>
  <si>
    <t>608-009-00-7</t>
  </si>
  <si>
    <t>malononitrile</t>
  </si>
  <si>
    <t>203-703-2</t>
  </si>
  <si>
    <t>109-77-3</t>
  </si>
  <si>
    <t>608-010-00-2</t>
  </si>
  <si>
    <t>methacrylonitrile; 2-methyl-2-propene nitrile</t>
  </si>
  <si>
    <t>204-817-5</t>
  </si>
  <si>
    <t>126-98-7</t>
  </si>
  <si>
    <t xml:space="preserve">Flam. Liq. 2
Acute Tox. 3 *
Acute Tox. 3 *
Acute Tox. 3 *
Skin Sens. 1
</t>
  </si>
  <si>
    <t xml:space="preserve">H225
H331
H311
H301
H317
</t>
  </si>
  <si>
    <t>608-011-00-8</t>
  </si>
  <si>
    <t>oxalonitrile; cyanogen</t>
  </si>
  <si>
    <t>207-306-5</t>
  </si>
  <si>
    <t>460-19-5</t>
  </si>
  <si>
    <t>608-012-00-3</t>
  </si>
  <si>
    <t>benzonitrile</t>
  </si>
  <si>
    <t>202-855-7</t>
  </si>
  <si>
    <t>100-47-0</t>
  </si>
  <si>
    <t>608-013-00-9</t>
  </si>
  <si>
    <t>2-chlorobenzonitrile</t>
  </si>
  <si>
    <t>212-836-5</t>
  </si>
  <si>
    <t>873-32-5</t>
  </si>
  <si>
    <t xml:space="preserve">H312
H302
H319
</t>
  </si>
  <si>
    <t>608-014-00-4</t>
  </si>
  <si>
    <t>chlorothalonil (ISO); tetrachloroisophthalonitrile</t>
  </si>
  <si>
    <t>217-588-1</t>
  </si>
  <si>
    <t>1897-45-6</t>
  </si>
  <si>
    <t xml:space="preserve">Carc. 2
Acute Tox. 2 *
STOT SE 3
Eye Dam. 1
Skin Sens. 1
Aquatic Acute 1
Aquatic Chronic 1
</t>
  </si>
  <si>
    <t xml:space="preserve">H351
H330
H335
H318
H317
H400
H410
</t>
  </si>
  <si>
    <t xml:space="preserve">H351
H330
H335
H318
H317
H410
</t>
  </si>
  <si>
    <t>608-015-00-X</t>
  </si>
  <si>
    <t>dichlobenil (ISO); 2,6-dichlorobenzonitrile</t>
  </si>
  <si>
    <t xml:space="preserve">H312
H411
</t>
  </si>
  <si>
    <t>608-016-00-5</t>
  </si>
  <si>
    <t>1,4-Dicyano-2,3,5,6-tetra-chloro-benzene</t>
  </si>
  <si>
    <t>401-550-8</t>
  </si>
  <si>
    <t>1897-41-2</t>
  </si>
  <si>
    <t>608-017-00-0</t>
  </si>
  <si>
    <t>bromoxynil octanoate (ISO); 2,6-dibromo-4-cyanophenyl octanoate</t>
  </si>
  <si>
    <t>216-885-3</t>
  </si>
  <si>
    <t>1689-99-2</t>
  </si>
  <si>
    <t xml:space="preserve">Repr. 2
Acute Tox. 3 *
Acute Tox. 4 *
Skin Sens. 1
Aquatic Acute 1
Aquatic Chronic 1
</t>
  </si>
  <si>
    <t xml:space="preserve">H361d ***
H331
H302
H317
H400
H410
</t>
  </si>
  <si>
    <t xml:space="preserve">H361d ***
H331
H302
H317
H410
</t>
  </si>
  <si>
    <t>608-018-00-6</t>
  </si>
  <si>
    <t>ioxynil octanoate (ISO); 4-cyano-2,6-diiodophenyl octanoate</t>
  </si>
  <si>
    <t>223-375-4</t>
  </si>
  <si>
    <t>3861-47-0</t>
  </si>
  <si>
    <t xml:space="preserve">Repr. 2
Acute Tox. 3 *
Eye Irrit. 2
Skin Sens. 1
Aquatic Acute 1
Aquatic Chronic 1
</t>
  </si>
  <si>
    <t xml:space="preserve">H361d ***
H301
H319
H317
H400
H410
</t>
  </si>
  <si>
    <t xml:space="preserve">H361d ***
H301
H319
H317
H410
</t>
  </si>
  <si>
    <t>608-019-00-1</t>
  </si>
  <si>
    <t>2,2'-dimethyl-2,2'-azodipropiononitrile; ADZN</t>
  </si>
  <si>
    <t>201-132-3</t>
  </si>
  <si>
    <t>78-67-1</t>
  </si>
  <si>
    <t xml:space="preserve">Self-react. C
Acute Tox. 4 *
Acute Tox. 4 *
Aquatic Chronic 3
</t>
  </si>
  <si>
    <t xml:space="preserve">H242
H332
H302
H412
</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</si>
  <si>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</si>
  <si>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</si>
  <si>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</si>
  <si>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</si>
  <si>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</si>
  <si>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</si>
  <si>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</si>
  <si>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</si>
  <si>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</si>
  <si>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</si>
  <si>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</si>
  <si>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</si>
  <si>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</si>
  <si>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 4-(4-chlorophenyl)-2-phenyl-2-[(1H-1,2,4-triazol-1-yl)methyl]butanenitrile</t>
  </si>
  <si>
    <t>406-140-2</t>
  </si>
  <si>
    <t>114369-43-6</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</si>
  <si>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</si>
  <si>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</si>
  <si>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</si>
  <si>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</si>
  <si>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</si>
  <si>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</si>
  <si>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</si>
  <si>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</si>
  <si>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</si>
  <si>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</si>
  <si>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</si>
  <si>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</si>
  <si>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 xml:space="preserve">Acute Tox. 4 *
STOT RE 2 *
Skin Sens. 1
Aquatic Chronic 3
</t>
  </si>
  <si>
    <t xml:space="preserve">H302
H373 **
H317
H412
</t>
  </si>
  <si>
    <t>608-027-00-5</t>
  </si>
  <si>
    <t>reaction mass of: 3-(4-ethylphenyl)-2,2-dimethylpropanenitrile; 3-(2-ethylphenyl)-2,2-dimethylpropanenitrile; 3-(3-ethylphenyl)-2,2-dimethylpropanenitrile</t>
  </si>
  <si>
    <t>412-660-0</t>
  </si>
  <si>
    <t>608-028-00-0</t>
  </si>
  <si>
    <t>4-(2-cyano-3-phenylamino-acryloyloxymethyl)-cyclohexyl-methyl 2-cyano-3-phenylamino)-acrylate</t>
  </si>
  <si>
    <t>413-510-7</t>
  </si>
  <si>
    <t>147374-67-2</t>
  </si>
  <si>
    <t xml:space="preserve">STOT RE 2 *
Skin Sens. 1
Aquatic Chronic 2
</t>
  </si>
  <si>
    <t xml:space="preserve">H373 **
H317
H411
</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</si>
  <si>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</si>
  <si>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</si>
  <si>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</si>
  <si>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</si>
  <si>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</si>
  <si>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</si>
  <si>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</si>
  <si>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</si>
  <si>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</si>
  <si>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</si>
  <si>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</si>
  <si>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</si>
  <si>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</si>
  <si>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 (E)-N1-[(6-chloro-3-pyridyl)methyl]-N2-cyano-N1-methylacetamidine</t>
  </si>
  <si>
    <t>135410-20-7</t>
  </si>
  <si>
    <t>608-033-00-8</t>
  </si>
  <si>
    <t>N-butyl-3-(2-chloro-4-nitrophenylhydrazono)-1-cyano-2-methylprop-1-ene-1,3-dicarboximide</t>
  </si>
  <si>
    <t>407-970-8</t>
  </si>
  <si>
    <t>75511-91-0</t>
  </si>
  <si>
    <t>608-034-00-3</t>
  </si>
  <si>
    <t>chlorfenapyr (ISO); 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</si>
  <si>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</si>
  <si>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</si>
  <si>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</si>
  <si>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</si>
  <si>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</si>
  <si>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</si>
  <si>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</si>
  <si>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</si>
  <si>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 (E)-3,12-tridecadiennitrile; (Z)-3,12-tridecadiennitrile</t>
  </si>
  <si>
    <t>422-190-8</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</si>
  <si>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</si>
  <si>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</si>
  <si>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</si>
  <si>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</si>
  <si>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</si>
  <si>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</si>
  <si>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</si>
  <si>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</si>
  <si>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</si>
  <si>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</si>
  <si>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</si>
  <si>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</si>
  <si>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</si>
  <si>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</si>
  <si>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</si>
  <si>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</si>
  <si>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</si>
  <si>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</si>
  <si>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</si>
  <si>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</si>
  <si>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</si>
  <si>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</si>
  <si>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</si>
  <si>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</si>
  <si>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</si>
  <si>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</si>
  <si>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</si>
  <si>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</si>
  <si>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</si>
  <si>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</si>
  <si>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</si>
  <si>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</si>
  <si>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</si>
  <si>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</si>
  <si>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</si>
  <si>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</si>
  <si>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</si>
  <si>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</si>
  <si>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</si>
  <si>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</si>
  <si>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 xml:space="preserve">Acute Tox. 4 *
STOT RE 2 *
Skin Sens. 1
Aquatic Chronic 2
</t>
  </si>
  <si>
    <t xml:space="preserve">H302
H373 **
H317
H411
</t>
  </si>
  <si>
    <t>608-049-00-5</t>
  </si>
  <si>
    <t>2-(4-(4-(butyl-(1-methylhexyl)amino)phenyl)-3-cyano-5-oxo-1,5-dihydropyrrol-2-ylidene)propandinitrile</t>
  </si>
  <si>
    <t>429-180-2</t>
  </si>
  <si>
    <t>157362-53-3</t>
  </si>
  <si>
    <t>608-050-00-0</t>
  </si>
  <si>
    <t>reaction mass of: 5-(2-cyano-4-nitrophenylazo)-2-(2-(2-hydroxyethoxy)ethylamino)-4-methyl-6-phenylaminonicotinonitrile; 5-(2-cyano-4-nitrophenylazo)-6-(2-(2-hydroxyethoxy)ethylamino)-4-methyl-2-phenylaminonicotinonitrile</t>
  </si>
  <si>
    <t>429-760-5</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</si>
  <si>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</si>
  <si>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</si>
  <si>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</si>
  <si>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</si>
  <si>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</si>
  <si>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</si>
  <si>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</si>
  <si>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</si>
  <si>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</si>
  <si>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</si>
  <si>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</si>
  <si>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</si>
  <si>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</si>
  <si>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</si>
  <si>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</si>
  <si>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</si>
  <si>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120068-37-3</t>
  </si>
  <si>
    <t xml:space="preserve">Acute Tox. 3 *
Acute Tox. 3 *
Acute Tox. 3 *
STOT RE 1
Aquatic Acute 1
Aquatic Chronic 1
</t>
  </si>
  <si>
    <t>608-056-00-3</t>
  </si>
  <si>
    <t>N-methyl-N-cyanomethylmorpholiniummethylsulfate</t>
  </si>
  <si>
    <t>429-340-1</t>
  </si>
  <si>
    <t>608-057-00-9</t>
  </si>
  <si>
    <t>4-(cyanomethyl)-4-methylmorpholin-4-ium hydrogen sulfate</t>
  </si>
  <si>
    <t>431-200-1</t>
  </si>
  <si>
    <t>208538-34-5</t>
  </si>
  <si>
    <t>608-058-00-4</t>
  </si>
  <si>
    <t>esfenvalerate (ISO); (S)-a-cyano-3-phenoxybenzyl-(S)-2-(4-chlorophenyl)-3-methylbutyrate</t>
  </si>
  <si>
    <t>66230-04-4</t>
  </si>
  <si>
    <t xml:space="preserve">Acute Tox. 3 *
Acute Tox. 3 *
Skin Sens. 1
Aquatic Acute 1
Aquatic Chronic 1
</t>
  </si>
  <si>
    <t xml:space="preserve">H331
H301
H317
H400
H410
</t>
  </si>
  <si>
    <t xml:space="preserve">H301
H331
H317
H410
</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</si>
  <si>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</si>
  <si>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</si>
  <si>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</si>
  <si>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</si>
  <si>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</si>
  <si>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</si>
  <si>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</si>
  <si>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</si>
  <si>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</si>
  <si>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</si>
  <si>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</si>
  <si>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</si>
  <si>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</si>
  <si>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</si>
  <si>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</si>
  <si>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</si>
  <si>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</si>
  <si>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</si>
  <si>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</si>
  <si>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</si>
  <si>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</si>
  <si>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</si>
  <si>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</si>
  <si>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</si>
  <si>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</si>
  <si>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</si>
  <si>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609-002-00-1</t>
  </si>
  <si>
    <t>2-nitropropane</t>
  </si>
  <si>
    <t>201-209-1</t>
  </si>
  <si>
    <t xml:space="preserve">Flam. Liq. 3
Carc. 1B
Acute Tox. 4 *
Acute Tox. 4 *
</t>
  </si>
  <si>
    <t xml:space="preserve">H226
H350
H332
H302
</t>
  </si>
  <si>
    <t>609-003-00-7</t>
  </si>
  <si>
    <t>nitrobenzene</t>
  </si>
  <si>
    <t>202-716-0</t>
  </si>
  <si>
    <t xml:space="preserve">Carc. 2
Repr. 1B
Acute Tox. 3
Acute Tox. 3
Acute Tox. 3
STOT RE 1
Aquatic Chronic 3
</t>
  </si>
  <si>
    <t xml:space="preserve">H351
H360F
H331
H311
H301
H372 (blood)
H412
</t>
  </si>
  <si>
    <t xml:space="preserve">H331
H311
H301
H351
H360F
H372
H412
</t>
  </si>
  <si>
    <t>609-004-00-2</t>
  </si>
  <si>
    <t xml:space="preserve">dinitrobenzene [1]
1,4-dinitrobenzene [2]
1,3-dinitrobenzene [3]
1,2-dinitrobenzene  [4]
</t>
  </si>
  <si>
    <t xml:space="preserve">246-673-6 [1]
202-833-7 [2]
202-776-8 [3]
208-431-8 [4]
</t>
  </si>
  <si>
    <t xml:space="preserve">25154-54-5 [1]
100-25-4 [2]
99-65-0 [3]
528-29-0 [4]
</t>
  </si>
  <si>
    <t>609-005-00-8</t>
  </si>
  <si>
    <t>1,3,5-trinitrobenzene</t>
  </si>
  <si>
    <t>202-752-7</t>
  </si>
  <si>
    <t>99-35-4</t>
  </si>
  <si>
    <t xml:space="preserve">Expl. 1.1
Acute Tox. 1
Acute Tox. 2 *
Acute Tox. 2 *
STOT RE 2
Aquatic Acute 1
Aquatic Chronic 1
</t>
  </si>
  <si>
    <t xml:space="preserve">H201
H310
H330
H300
H373 **
H400
H410
</t>
  </si>
  <si>
    <t xml:space="preserve">H201
H330
H310
H300
H373 **
H410
</t>
  </si>
  <si>
    <t>609-006-00-3</t>
  </si>
  <si>
    <t>4-nitrotoluene</t>
  </si>
  <si>
    <t>202-808-0</t>
  </si>
  <si>
    <t>99-99-0</t>
  </si>
  <si>
    <t xml:space="preserve">Acute Tox. 3 *
Acute Tox. 3 *
Acute Tox. 3 *
STOT RE 2 *
Aquatic Chronic 2
</t>
  </si>
  <si>
    <t xml:space="preserve">H331
H311
H301
H373 **
H411
</t>
  </si>
  <si>
    <t>609-007-00-9</t>
  </si>
  <si>
    <t xml:space="preserve">2,4-dinitrotoluene [1]
dinitrotoluene  [2]
</t>
  </si>
  <si>
    <t xml:space="preserve">204-450-0 [1]
246-836-1 [2]
</t>
  </si>
  <si>
    <t xml:space="preserve">121-14-2 [1]
25321-14-6 [2]
</t>
  </si>
  <si>
    <t xml:space="preserve">Carc. 1B
Muta. 2
Repr. 2
Acute Tox. 3 *
Acute Tox. 3 *
Acute Tox. 3 *
STOT RE 2 *
Aquatic Acute 1
Aquatic Chronic 1
</t>
  </si>
  <si>
    <t xml:space="preserve">H350
H341
H361f ***
H331
H311
H301
H373 **
H400
H410
</t>
  </si>
  <si>
    <t xml:space="preserve">H350
H341
H361f ***
H331
H311
H301
H373 **
H410
</t>
  </si>
  <si>
    <t>609-008-00-4</t>
  </si>
  <si>
    <t>2,4,6-trinitrotoluene; TNT</t>
  </si>
  <si>
    <t>204-289-6</t>
  </si>
  <si>
    <t xml:space="preserve">Expl. 1.1
Acute Tox. 3 *
Acute Tox. 3 *
Acute Tox. 3 *
STOT RE 2 *
Aquatic Chronic 2
</t>
  </si>
  <si>
    <t xml:space="preserve">H201
H331
H311
H301
H373 **
H411
</t>
  </si>
  <si>
    <t>609-009-00-X</t>
  </si>
  <si>
    <t>2,4,6-trinitrophenol; picric acid</t>
  </si>
  <si>
    <t>201-865-9</t>
  </si>
  <si>
    <t xml:space="preserve">Expl. 1.1
Acute Tox. 3 *
Acute Tox. 3 *
Acute Tox. 3 *
</t>
  </si>
  <si>
    <t xml:space="preserve">H201
H331
H311
H301
</t>
  </si>
  <si>
    <t>GHS01
GHS06
Dgr</t>
  </si>
  <si>
    <t>609-010-00-5</t>
  </si>
  <si>
    <t>salts of picric acid</t>
  </si>
  <si>
    <t xml:space="preserve">Unst. Expl.
Acute Tox. 3 *
Acute Tox. 3 *
Acute Tox. 3 *
</t>
  </si>
  <si>
    <t xml:space="preserve">H200
H331
H311
H301
</t>
  </si>
  <si>
    <t>609-011-00-0</t>
  </si>
  <si>
    <t>2,4,6-trinitroanisole</t>
  </si>
  <si>
    <t>606-35-9</t>
  </si>
  <si>
    <t xml:space="preserve">Expl. 1.1
Acute Tox. 4 *
Acute Tox. 4 *
Acute Tox. 4 *
Aquatic Chronic 2
</t>
  </si>
  <si>
    <t xml:space="preserve">H201
H332
H312
H302
H411
</t>
  </si>
  <si>
    <t>GHS01
GHS07
GHS09
Wng</t>
  </si>
  <si>
    <t>609-012-00-6</t>
  </si>
  <si>
    <t>2,4,6-trinitro-m-cresol</t>
  </si>
  <si>
    <t>210-027-1</t>
  </si>
  <si>
    <t>602-99-3</t>
  </si>
  <si>
    <t xml:space="preserve">Expl. 1.1
Acute Tox. 4 *
Acute Tox. 4 *
Acute Tox. 4 *
</t>
  </si>
  <si>
    <t xml:space="preserve">H201
H332
H312
H302
</t>
  </si>
  <si>
    <t>GHS01
GHS07
Wng</t>
  </si>
  <si>
    <t>609-013-00-1</t>
  </si>
  <si>
    <t>2,4,6-trinitro-m-xylene</t>
  </si>
  <si>
    <t>211-187-5</t>
  </si>
  <si>
    <t>632-92-8</t>
  </si>
  <si>
    <t xml:space="preserve">Expl. 1.1
Acute Tox. 4 *
Acute Tox. 4 *
Acute Tox. 4 *
STOT RE 2 *
</t>
  </si>
  <si>
    <t xml:space="preserve">H201
H332
H312
H302
H373 **
</t>
  </si>
  <si>
    <t>GHS01
GHS08
GHS07
Wng</t>
  </si>
  <si>
    <t>609-015-00-2</t>
  </si>
  <si>
    <t>4-nitrophenol; p-nitrophenol</t>
  </si>
  <si>
    <t>202-811-7</t>
  </si>
  <si>
    <t>100-02-7</t>
  </si>
  <si>
    <t xml:space="preserve">Acute Tox. 4 *
Acute Tox. 4 *
Acute Tox. 4 *
STOT RE 2 *
</t>
  </si>
  <si>
    <t xml:space="preserve">H332
H312
H302
H373 **
</t>
  </si>
  <si>
    <t>609-016-00-8</t>
  </si>
  <si>
    <t xml:space="preserve">dinitrophenol (reaction mass of isomers) [1]
2,4(or 2,6)-dinitrophenol  [2]
</t>
  </si>
  <si>
    <t xml:space="preserve">247-096-2 [1]
275-732-9 [2]
</t>
  </si>
  <si>
    <t xml:space="preserve">25550-58-7 [1]
71629-74-8 [2]
</t>
  </si>
  <si>
    <t xml:space="preserve">Acute Tox. 3 *
Acute Tox. 3 *
Acute Tox. 3 *
STOT RE 2 *
Aquatic Acute 1
Aquatic Chronic 1
</t>
  </si>
  <si>
    <t xml:space="preserve">H331
H311
H301
H373 **
H400
H410
</t>
  </si>
  <si>
    <t xml:space="preserve">H331
H311
H301
H373 **
H410
</t>
  </si>
  <si>
    <t>609-018-00-9</t>
  </si>
  <si>
    <t>2,4,6-trinitroresorcinol; styphnic acid</t>
  </si>
  <si>
    <t>201-436-6</t>
  </si>
  <si>
    <t>82-71-3</t>
  </si>
  <si>
    <t>GHS01
GHS07
Dgr</t>
  </si>
  <si>
    <t>609-019-00-4</t>
  </si>
  <si>
    <t>lead 2,4,6-trinitro-m-phenylene dioxide; lead 2,4,6-trinitroresorcinoxide; lead styphnate</t>
  </si>
  <si>
    <t xml:space="preserve">Repr. 1A
Acute Tox. 4 *
Acute Tox. 4 *
STOT RE 2 *
Aquatic Acute 1
Aquatic Chronic 1
Unst. Expl
</t>
  </si>
  <si>
    <t xml:space="preserve">H360Df
H332
H302
H373 **
H400
H410
H200
</t>
  </si>
  <si>
    <t>609-019-01-1</t>
  </si>
  <si>
    <t>609-020-00-X</t>
  </si>
  <si>
    <t>DNOC (ISO); 4,6-dinitro-o-cresol</t>
  </si>
  <si>
    <t xml:space="preserve">Muta. 2
Acute Tox. 1
Acute Tox. 2 *
Acute Tox. 2 *
Skin Irrit. 2
Eye Dam. 1
Skin Sens. 1
Aquatic Acute 1
Aquatic Chronic 1
</t>
  </si>
  <si>
    <t xml:space="preserve">H341
H310
H330
H300
H315
H318
H317
H400
H410
</t>
  </si>
  <si>
    <t>GHS06
GHS08
GHS05
GHS07
GHS09
Dgr</t>
  </si>
  <si>
    <t xml:space="preserve">H341
H330
H310
H300
H315
H318
H317
H410
</t>
  </si>
  <si>
    <t>609-021-00-5</t>
  </si>
  <si>
    <t xml:space="preserve">sodium salt of DNOC; sodium 4,6-dinitro-o-cresolate [1]
potassium salt of DNOC; potassium 4,6-dinitro-o-cresolate  [2]
</t>
  </si>
  <si>
    <t xml:space="preserve">219-007-7 [1]
</t>
  </si>
  <si>
    <t xml:space="preserve">2312-76-7 [1]
5787-96-2 [2]
</t>
  </si>
  <si>
    <t>609-022-00-0</t>
  </si>
  <si>
    <t>ammonium salt of DNOC; ammonium 4,6-dinitro-o-tolyl oxide</t>
  </si>
  <si>
    <t>609-023-00-6</t>
  </si>
  <si>
    <t>dinocap (ISO); (RS)-2,6-dinitro-4-octylphenyl crotonates and (RS)-2,4-dinitro-6-octylphenyl crotonates in which “octyl” is a reaction mass of 1-methylheptyl, 1-ethylhexyl and 1-propylpentyl groups</t>
  </si>
  <si>
    <t>254-408-0</t>
  </si>
  <si>
    <t>39300-45-3</t>
  </si>
  <si>
    <t xml:space="preserve">Repr. 1B
Acute Tox. 4 *
Acute Tox. 4 *
STOT RE 2 *
Skin Irrit. 2
Skin Sens. 1
Aquatic Acute 1
Aquatic Chronic 1
</t>
  </si>
  <si>
    <t xml:space="preserve">H360D ***
H332
H302
H373 **
H315
H317
H400
H410
</t>
  </si>
  <si>
    <t xml:space="preserve">H360D ***
H332
H302
H373 **
H315
H317
H410
</t>
  </si>
  <si>
    <t>609-024-00-1</t>
  </si>
  <si>
    <t>binapacryl (ISO); 2-sec-butyl-4,6-dinitrophenyl-3-methylcrotonate</t>
  </si>
  <si>
    <t xml:space="preserve">Repr. 1B
Acute Tox. 4 *
Acute Tox. 4 *
Aquatic Acute 1
Aquatic Chronic 1
</t>
  </si>
  <si>
    <t xml:space="preserve">H360D ***
H312
H302
H400
H410
</t>
  </si>
  <si>
    <t xml:space="preserve">H360D ***
H312
H302
H410
</t>
  </si>
  <si>
    <t>609-025-00-7</t>
  </si>
  <si>
    <t>dinoseb (ISO); 6-sec-butyl-2,4-dinitrophenol</t>
  </si>
  <si>
    <t xml:space="preserve">Repr. 1B
Acute Tox. 3 *
Acute Tox. 3 *
Eye Irrit. 2
Aquatic Acute 1
Aquatic Chronic 1
</t>
  </si>
  <si>
    <t xml:space="preserve">H360Df
H311
H301
H319
H400
H410
</t>
  </si>
  <si>
    <t xml:space="preserve">H360Df
H311
H301
H319
H410
</t>
  </si>
  <si>
    <t>609-026-00-2</t>
  </si>
  <si>
    <t>salts and esters of dinoseb, with the exception of those specified elsewhere in this Annex</t>
  </si>
  <si>
    <t>609-027-00-8</t>
  </si>
  <si>
    <t>dinocton; reaction mass of isomers: methyl 2-octyl-4,6-dinitrophenyl carbonate, methyl 4-octyl-2,6-dinitrophenyl carbonate</t>
  </si>
  <si>
    <t>63919-26-6</t>
  </si>
  <si>
    <t>609-028-00-3</t>
  </si>
  <si>
    <t>dinex (ISO); 2-cyclohexyl-4,6-dinitrophenol</t>
  </si>
  <si>
    <t>205-042-5</t>
  </si>
  <si>
    <t>131-89-5</t>
  </si>
  <si>
    <t>609-029-00-9</t>
  </si>
  <si>
    <t>salts and esters of dinex</t>
  </si>
  <si>
    <t>609-030-00-4</t>
  </si>
  <si>
    <t>dinoterb (ISO); 2-tert-butyl-4,6-dinitrophenol</t>
  </si>
  <si>
    <t xml:space="preserve">Repr. 1B
Acute Tox. 2 *
Acute Tox. 3 *
Aquatic Acute 1
Aquatic Chronic 1
</t>
  </si>
  <si>
    <t xml:space="preserve">H360D ***
H300
H311
H400
H410
</t>
  </si>
  <si>
    <t xml:space="preserve">H360D ***
H300
H311
H410
</t>
  </si>
  <si>
    <t>609-031-00-X</t>
  </si>
  <si>
    <t>salts and esters of dinoterb</t>
  </si>
  <si>
    <t xml:space="preserve">H360D ***
H300
H311
H410
</t>
  </si>
  <si>
    <t>609-032-00-5</t>
  </si>
  <si>
    <t>bromofenoxim (ISO); 3,5-dibromo-4-hydroxybenzaldehyde-O-(2,4-dinitrophenyl)-oxime</t>
  </si>
  <si>
    <t>236-129-6</t>
  </si>
  <si>
    <t>13181-17-4</t>
  </si>
  <si>
    <t>609-033-00-0</t>
  </si>
  <si>
    <t>dinosam (ISO); 2-(1-methylbutyl)-4,6-dinitrophenol</t>
  </si>
  <si>
    <t>4097-36-3</t>
  </si>
  <si>
    <t>609-034-00-6</t>
  </si>
  <si>
    <t>salts and esters of dinosam</t>
  </si>
  <si>
    <t>609-035-00-1</t>
  </si>
  <si>
    <t>nitroethane</t>
  </si>
  <si>
    <t>201-188-9</t>
  </si>
  <si>
    <t>79-24-3</t>
  </si>
  <si>
    <t>609-036-00-7</t>
  </si>
  <si>
    <t>nitromethane</t>
  </si>
  <si>
    <t>200-876-6</t>
  </si>
  <si>
    <t>75-52-5</t>
  </si>
  <si>
    <t xml:space="preserve">H226
H302
</t>
  </si>
  <si>
    <t>609-037-00-2</t>
  </si>
  <si>
    <t>5-nitroacenaphthene</t>
  </si>
  <si>
    <t>210-025-0</t>
  </si>
  <si>
    <t>602-87-9</t>
  </si>
  <si>
    <t>609-038-00-8</t>
  </si>
  <si>
    <t>2-nitronaphthalene</t>
  </si>
  <si>
    <t>209-474-5</t>
  </si>
  <si>
    <t xml:space="preserve">Carc. 1B
Aquatic Chronic 2
</t>
  </si>
  <si>
    <t xml:space="preserve">H350
H411
</t>
  </si>
  <si>
    <t>609-039-00-3</t>
  </si>
  <si>
    <t>4-nitrobiphenyl</t>
  </si>
  <si>
    <t>609-040-00-9</t>
  </si>
  <si>
    <t>nitrofen (ISO); 2,4-dichlorophenyl 4-nitrophenyl ether</t>
  </si>
  <si>
    <t xml:space="preserve">Carc. 1B
Repr. 1B
Acute Tox. 4 *
Aquatic Acute 1
Aquatic Chronic 1
</t>
  </si>
  <si>
    <t xml:space="preserve">H350
H360D ***
H302
H400
H410
</t>
  </si>
  <si>
    <t xml:space="preserve">H350
H360D ***
H302
H410
</t>
  </si>
  <si>
    <t>609-041-00-4</t>
  </si>
  <si>
    <t>2,4-dinitrophenol</t>
  </si>
  <si>
    <t>200-087-7</t>
  </si>
  <si>
    <t>51-28-5</t>
  </si>
  <si>
    <t xml:space="preserve">Acute Tox. 3 *
Acute Tox. 3 *
Acute Tox. 3 *
STOT RE 2 *
Aquatic Acute 1
</t>
  </si>
  <si>
    <t xml:space="preserve">H331
H311
H301
H373 **
H400
</t>
  </si>
  <si>
    <t>609-042-00-X</t>
  </si>
  <si>
    <t>pendimethalin (ISO); N-(1-ethylpropyl)-2,6-dinitro-3,4-xylidine</t>
  </si>
  <si>
    <t>254-938-2</t>
  </si>
  <si>
    <t>40487-42-1</t>
  </si>
  <si>
    <t>609-043-00-5</t>
  </si>
  <si>
    <t>quintozene (ISO); pentachloronitrobenzene</t>
  </si>
  <si>
    <t>609-044-00-0</t>
  </si>
  <si>
    <t>tecnazene (ISO); 1,2,4,5-tetrachloro-3-nitrobenzene</t>
  </si>
  <si>
    <t>609-045-00-6</t>
  </si>
  <si>
    <t>reaction mass of: 4,6-dinitro-2-(3-octyl)phenyl methyl carbonate and 4,6-dinitro-2-(4-octyl)phenyl methyl carbonate; dinocton-6</t>
  </si>
  <si>
    <t>8069-76-9</t>
  </si>
  <si>
    <t>609-046-00-1</t>
  </si>
  <si>
    <t>trifluralin (ISO) (containing &lt; 0.5 ppm NPDA); α,α,α-trifluoro-2,6-dinitro-N,N-dipropyl-p-toluidine (containing &lt; 0.5 ppm NPDA); 2,6-dinitro-N,N-dipropyl-4-trifluoromethylaniline (containing &lt; 0.5 ppm NPDA); N,N-dipropyl-2,6-dinitro-4-trifluoromethylaniline (containing &lt; 0.5 ppm NPDA)</t>
  </si>
  <si>
    <t xml:space="preserve">Carc. 2
Skin Sens. 1
Aquatic Acute 1
Aquatic Chronic 1
</t>
  </si>
  <si>
    <t xml:space="preserve">H351
H317
H400
H410
</t>
  </si>
  <si>
    <t xml:space="preserve">H351
H317
H410
</t>
  </si>
  <si>
    <t>609-047-00-7</t>
  </si>
  <si>
    <t>2-nitroanisole</t>
  </si>
  <si>
    <t>202-052-1</t>
  </si>
  <si>
    <t>91-23-6</t>
  </si>
  <si>
    <t xml:space="preserve">Carc. 1B
Acute Tox. 4 *
</t>
  </si>
  <si>
    <t xml:space="preserve">H350
H302
</t>
  </si>
  <si>
    <t>609-048-00-2</t>
  </si>
  <si>
    <t>sodium 3-nitrobenzenesulphonate</t>
  </si>
  <si>
    <t>204-857-3</t>
  </si>
  <si>
    <t>127-68-4</t>
  </si>
  <si>
    <t>609-049-00-8</t>
  </si>
  <si>
    <t>2,6-dinitrotoluene</t>
  </si>
  <si>
    <t>210-106-0</t>
  </si>
  <si>
    <t>606-20-2</t>
  </si>
  <si>
    <t xml:space="preserve">Carc. 1B
Muta. 2
Repr. 2
Acute Tox. 3 *
Acute Tox. 3 *
Acute Tox. 3 *
STOT RE 2 *
Aquatic Chronic 3
</t>
  </si>
  <si>
    <t xml:space="preserve">H350
H341
H361f ***
H331
H311
H301
H373 **
H412
</t>
  </si>
  <si>
    <t>609-050-00-3</t>
  </si>
  <si>
    <t>2,3-dinitrotoluene</t>
  </si>
  <si>
    <t>210-013-5</t>
  </si>
  <si>
    <t>602-01-7</t>
  </si>
  <si>
    <t>609-051-00-9</t>
  </si>
  <si>
    <t>3,4-dinitrotoluene</t>
  </si>
  <si>
    <t>210-222-1</t>
  </si>
  <si>
    <t>610-39-9</t>
  </si>
  <si>
    <t xml:space="preserve">Carc. 1B
Muta. 2
Repr. 2
Acute Tox. 3 *
Acute Tox. 3 *
Acute Tox. 3 *
STOT RE 2 *
Aquatic Chronic 2
</t>
  </si>
  <si>
    <t xml:space="preserve">H350
H341
H361f ***
H331
H311
H301
H373 **
H411
</t>
  </si>
  <si>
    <t>609-052-00-4</t>
  </si>
  <si>
    <t>3,5-dinitrotoluene</t>
  </si>
  <si>
    <t>210-566-2</t>
  </si>
  <si>
    <t>618-85-9</t>
  </si>
  <si>
    <t>609-053-00-X</t>
  </si>
  <si>
    <t>hydrazine-trinitromethane</t>
  </si>
  <si>
    <t>414-850-9</t>
  </si>
  <si>
    <t xml:space="preserve">Expl. 1.1 ****
Self-react. A
Carc. 1B
Acute Tox. 3 *
Acute Tox. 3 *
Skin Sens. 1
</t>
  </si>
  <si>
    <t xml:space="preserve">H201
H240
H350
H331
H301
H317
</t>
  </si>
  <si>
    <t>609-054-00-5</t>
  </si>
  <si>
    <t xml:space="preserve">2,3-dinitrophenol [1]
2,5-dinitrophenol [2]
2,6-dinitrophenol [3]
3,4-dinitrophenol [4]
salts of dinitrophenol  [5]
</t>
  </si>
  <si>
    <t xml:space="preserve">200-628-7 [1]
206-348-1 [2]
209-357-9 [3]
209-415-3 [4]
</t>
  </si>
  <si>
    <t xml:space="preserve">66-56-8 [1]
329-71-5 [2]
573-56-8 [3]
577-71-9 [4]
</t>
  </si>
  <si>
    <t>609-055-00-0</t>
  </si>
  <si>
    <t>2,5-dinitrotoluene</t>
  </si>
  <si>
    <t>210-581-4</t>
  </si>
  <si>
    <t>619-15-8</t>
  </si>
  <si>
    <t>609-056-00-6</t>
  </si>
  <si>
    <t>2,2-dibromo-2-nitroethanol</t>
  </si>
  <si>
    <t>412-380-9</t>
  </si>
  <si>
    <t>69094-18-4</t>
  </si>
  <si>
    <t xml:space="preserve">Expl. 1.1
Carc. 2
Acute Tox. 4 *
STOT RE 2 *
Skin Corr. 1A
Skin Sens. 1
Aquatic Acute 1
Aquatic Chronic 1
</t>
  </si>
  <si>
    <t xml:space="preserve">H201
H351
H302
H373 **
H314
H317
H400
H410
</t>
  </si>
  <si>
    <t>GHS01
GHS08
GHS05
GHS07
GHS09
Dgr</t>
  </si>
  <si>
    <t xml:space="preserve">H201
H351
H302
H373 **
H314
H317
H410
</t>
  </si>
  <si>
    <t>609-057-00-1</t>
  </si>
  <si>
    <t>3-chloro-2,4-difluoronitrobenzene</t>
  </si>
  <si>
    <t>411-980-8</t>
  </si>
  <si>
    <t>3847-58-3</t>
  </si>
  <si>
    <t xml:space="preserve">H302
H314
H317
H410
</t>
  </si>
  <si>
    <t>609-058-00-7</t>
  </si>
  <si>
    <t>2-nitro-2-phenyl-1,3-propanediol</t>
  </si>
  <si>
    <t>410-360-4</t>
  </si>
  <si>
    <t>5428-02-4</t>
  </si>
  <si>
    <t xml:space="preserve">Acute Tox. 4 *
Acute Tox. 4 *
STOT RE 1
Skin Sens. 1
Aquatic Chronic 2
</t>
  </si>
  <si>
    <t xml:space="preserve">H312
H302
H372 **
H317
H411
</t>
  </si>
  <si>
    <t xml:space="preserve">H372 **
H312
H302
H317
H411
</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</si>
  <si>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</si>
  <si>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</si>
  <si>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</si>
  <si>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</si>
  <si>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</si>
  <si>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</si>
  <si>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</si>
  <si>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</si>
  <si>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</si>
  <si>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</si>
  <si>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</si>
  <si>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</si>
  <si>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</si>
  <si>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</si>
  <si>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</si>
  <si>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</si>
  <si>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 xml:space="preserve">Acute Tox. 3 *
Acute Tox. 4 *
STOT RE 2 *
Skin Corr. 1B
Skin Sens. 1
Aquatic Acute 1
Aquatic Chronic 1
</t>
  </si>
  <si>
    <t xml:space="preserve">H311
H302
H373 **
H314
H317
H400
H410
</t>
  </si>
  <si>
    <t xml:space="preserve">H311
H302
H373 **
H314
H317
H410
</t>
  </si>
  <si>
    <t>609-063-00-4</t>
  </si>
  <si>
    <t>2-[(4-chloro-2-nitrophenyl)amino]ethanol</t>
  </si>
  <si>
    <t>413-280-8</t>
  </si>
  <si>
    <t>59320-13-7</t>
  </si>
  <si>
    <t>609-064-00-X</t>
  </si>
  <si>
    <t>mesotrione (ISO); 2-[4-(methylsulfonyl)-2-nitrobenzoyl]-1,3-cyclohexanedione</t>
  </si>
  <si>
    <t>104206-82-8</t>
  </si>
  <si>
    <t>609-065-00-5</t>
  </si>
  <si>
    <t>2-nitrotoluene</t>
  </si>
  <si>
    <t>201-853-3</t>
  </si>
  <si>
    <t>88-72-2</t>
  </si>
  <si>
    <t xml:space="preserve">Carc. 1B
Muta. 1B
Repr. 2
Acute Tox. 4 *
Aquatic Chronic 2
</t>
  </si>
  <si>
    <t xml:space="preserve">H350
H340
H361f ***
H302
H411
</t>
  </si>
  <si>
    <t>609-067-00-6</t>
  </si>
  <si>
    <t>sodium and potassium 4-(3-aminopropylamino)-2,6-bis[3-(4-methoxy-2-sulfophenylazo)-4-hydroxy-2-sulfo-7-naphthylamino]-1,3,5-triazine</t>
  </si>
  <si>
    <t>416-280-6</t>
  </si>
  <si>
    <t>156769-97-0</t>
  </si>
  <si>
    <t>609-068-00-1</t>
  </si>
  <si>
    <t>musk xylene; 5-tert-butyl-2,4,6-trinitro-m-xylene</t>
  </si>
  <si>
    <t xml:space="preserve">Expl. 1.1
Carc. 2
Aquatic Acute 1
Aquatic Chronic 1
</t>
  </si>
  <si>
    <t xml:space="preserve">H201
H351
H400
H410
</t>
  </si>
  <si>
    <t>GHS01
GHS08
GHS09
Wng</t>
  </si>
  <si>
    <t xml:space="preserve">H201
H351
H410
</t>
  </si>
  <si>
    <t>609-069-00-7</t>
  </si>
  <si>
    <t>musk ketone; 3,5-dinitro-2,6-dimethyl-4-tert-butylacetophenone; 4'-tert-butyl-2',6'-dimethyl-3',5'-dinitroacetophenone</t>
  </si>
  <si>
    <t>201-328-9</t>
  </si>
  <si>
    <t>81-14-1</t>
  </si>
  <si>
    <t>609-070-00-2</t>
  </si>
  <si>
    <t>1,4-dichloro-2-(1,1,2,3,3,3-hexafluoropropoxy)-5-nitrobenzene</t>
  </si>
  <si>
    <t>415-580-4</t>
  </si>
  <si>
    <t>130841-23-5</t>
  </si>
  <si>
    <t>609-071-00-8</t>
  </si>
  <si>
    <t>reaction mass of: 2-methylsulfanyl-4,6-bis-(2-hydroxy-4-methoxy-phenyl)-1,3,5-triazine; 2-(4,6-bis-methylsulfanyl-1,3,5-triazin-2-yl)-5-methoxy-phenol</t>
  </si>
  <si>
    <t>423-520-3</t>
  </si>
  <si>
    <t>156137-33-6</t>
  </si>
  <si>
    <t>609-072-00-3</t>
  </si>
  <si>
    <t>4-mesyl-2-nitrotoluene</t>
  </si>
  <si>
    <t>430-550-0</t>
  </si>
  <si>
    <t>1671-49-4</t>
  </si>
  <si>
    <t xml:space="preserve">Repr. 2
Acute Tox. 4 *
Skin Sens. 1
Aquatic Chronic 3
</t>
  </si>
  <si>
    <t xml:space="preserve">H361f ***
H302
H317
H412
</t>
  </si>
  <si>
    <t xml:space="preserve">H302
H317
H361f ***
H412
</t>
  </si>
  <si>
    <t>609-073-00-9</t>
  </si>
  <si>
    <t>lithium potassium sodium N,N''-bis{6-[7-[4-(4-chloro-1,3,5-triazin-2-yl)amino-4-(2-ureidophenylazo)]naphthalene-1,3,6-trisulfonato]}-N'-(2-aminoethyl)piperazine</t>
  </si>
  <si>
    <t>427-850-9</t>
  </si>
  <si>
    <t>610-001-00-3</t>
  </si>
  <si>
    <t>trichloronitromethane; chloropicrin</t>
  </si>
  <si>
    <t xml:space="preserve">Acute Tox. 2 *
Acute Tox. 4 *
STOT SE 3
Skin Irrit. 2
Eye Irrit. 2
</t>
  </si>
  <si>
    <t xml:space="preserve">H330
H302
H335
H315
H319
</t>
  </si>
  <si>
    <t xml:space="preserve">H330
H302
H319
H335
H315
</t>
  </si>
  <si>
    <t>610-002-00-9</t>
  </si>
  <si>
    <t>1,1-dichloro-1-nitroethane</t>
  </si>
  <si>
    <t>209-854-0</t>
  </si>
  <si>
    <t>594-72-9</t>
  </si>
  <si>
    <t>610-003-00-4</t>
  </si>
  <si>
    <t>chlorodinitrobenzene</t>
  </si>
  <si>
    <t>610-004-00-X</t>
  </si>
  <si>
    <t>2-chloro-1,3,5-trinitrobenzene</t>
  </si>
  <si>
    <t>201-864-3</t>
  </si>
  <si>
    <t>88-88-0</t>
  </si>
  <si>
    <t xml:space="preserve">Expl. 1.1
Acute Tox. 1
Acute Tox. 2 *
Acute Tox. 2 *
Aquatic Acute 1
Aquatic Chronic 1
</t>
  </si>
  <si>
    <t xml:space="preserve">H201
H310
H330
H300
H400
H410
</t>
  </si>
  <si>
    <t>GHS01
GHS06
GHS09
Dgr</t>
  </si>
  <si>
    <t xml:space="preserve">H201
H330
H310
H300
H410
</t>
  </si>
  <si>
    <t>610-005-00-5</t>
  </si>
  <si>
    <t>1-chloro-4-nitrobenzene</t>
  </si>
  <si>
    <t>202-809-6</t>
  </si>
  <si>
    <t xml:space="preserve">Carc. 2
Muta. 2
Acute Tox. 3 *
Acute Tox. 3 *
Acute Tox. 3 *
STOT RE 2 *
Aquatic Chronic 2
</t>
  </si>
  <si>
    <t xml:space="preserve">H351
H341
H331
H311
H301
H373 **
H411
</t>
  </si>
  <si>
    <t>610-006-00-0</t>
  </si>
  <si>
    <t>chloronitroanilines with the exception of those specified elsewhere in this Annex</t>
  </si>
  <si>
    <t xml:space="preserve">Acute Tox. 1
Acute Tox. 2 *
Acute Tox. 2 *
STOT RE 2 *
Aquatic Chronic 2
</t>
  </si>
  <si>
    <t xml:space="preserve">H310
H330
H300
H373 **
H411
</t>
  </si>
  <si>
    <t xml:space="preserve">H330
H310
H300
H373 **
H411
</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</si>
  <si>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</si>
  <si>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</si>
  <si>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</si>
  <si>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</si>
  <si>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</si>
  <si>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</si>
  <si>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</si>
  <si>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</si>
  <si>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</si>
  <si>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</si>
  <si>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</si>
  <si>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</si>
  <si>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</si>
  <si>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</si>
  <si>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</si>
  <si>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</si>
  <si>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611-001-00-6</t>
  </si>
  <si>
    <t>azobenzene</t>
  </si>
  <si>
    <t>203-102-5</t>
  </si>
  <si>
    <t>103-33-3</t>
  </si>
  <si>
    <t xml:space="preserve">Carc. 1B
Muta. 2
Acute Tox. 4 *
Acute Tox. 4 *
STOT RE 2 *
Aquatic Acute 1
Aquatic Chronic 1
</t>
  </si>
  <si>
    <t xml:space="preserve">H350
H341
H332
H302
H373 **
H400
H410
</t>
  </si>
  <si>
    <t xml:space="preserve">H350
H341
H332
H302
H373 **
H410
</t>
  </si>
  <si>
    <t>611-002-00-1</t>
  </si>
  <si>
    <t>azoxybenzene</t>
  </si>
  <si>
    <t>207-802-1</t>
  </si>
  <si>
    <t>495-48-7</t>
  </si>
  <si>
    <t>611-003-00-7</t>
  </si>
  <si>
    <t>fenaminosulf (ISO); sodium 4-dimethylaminobenzenediazosulphonate</t>
  </si>
  <si>
    <t>205-419-4</t>
  </si>
  <si>
    <t>140-56-7</t>
  </si>
  <si>
    <t xml:space="preserve">Acute Tox. 3 *
Acute Tox. 4 *
Aquatic Chronic 3
</t>
  </si>
  <si>
    <t xml:space="preserve">H301
H312
H412
</t>
  </si>
  <si>
    <t>611-004-00-2</t>
  </si>
  <si>
    <t>methyl-ONN-azoxymethyl acetate; methyl azoxy methyl acetate</t>
  </si>
  <si>
    <t>209-765-7</t>
  </si>
  <si>
    <t>592-62-1</t>
  </si>
  <si>
    <t xml:space="preserve">Carc. 1B
Repr. 1B
</t>
  </si>
  <si>
    <t xml:space="preserve">H350
H360D ***
</t>
  </si>
  <si>
    <t>611-005-00-8</t>
  </si>
  <si>
    <t>disodium {}{5-[(4'-((2,6-hydroxy-3-((2-hydroxy-5-sulphophenyl)azo)phenyl)azo)(1,1'-biphenyl)-4-yl)azo]salicylato(4-)}}cuprate(2-); CI Direct Brown 95</t>
  </si>
  <si>
    <t>240-221-1</t>
  </si>
  <si>
    <t>16071-86-6</t>
  </si>
  <si>
    <t>611-006-00-3</t>
  </si>
  <si>
    <t>4-o-tolylazo-o-toluidine; 4-amino-2',3-dimethylazobenzene; fast garnet GBC base; AAT; o-aminoazotoluene</t>
  </si>
  <si>
    <t xml:space="preserve">Carc. 1B
Skin Sens. 1
</t>
  </si>
  <si>
    <t xml:space="preserve">H350
H317
</t>
  </si>
  <si>
    <t>611-007-00-9</t>
  </si>
  <si>
    <t>tricyclazole (ISO); 5-methyl-1,2,4-triazolo(3,4-b)benzo-1,3-thiazole</t>
  </si>
  <si>
    <t>611-008-00-4</t>
  </si>
  <si>
    <t>4-aminoazobenzene; 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</si>
  <si>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</si>
  <si>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</si>
  <si>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</si>
  <si>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</si>
  <si>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</si>
  <si>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</si>
  <si>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</si>
  <si>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</si>
  <si>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</si>
  <si>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</si>
  <si>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</si>
  <si>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</si>
  <si>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</si>
  <si>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</si>
  <si>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</si>
  <si>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</si>
  <si>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</si>
  <si>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</si>
  <si>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 xml:space="preserve">Expl. 1.3 ****
Aquatic Chronic 2
</t>
  </si>
  <si>
    <t xml:space="preserve">H203
H411
</t>
  </si>
  <si>
    <t>GHS01
GHS09
Dgr</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</si>
  <si>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</si>
  <si>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</si>
  <si>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</si>
  <si>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</si>
  <si>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</si>
  <si>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</si>
  <si>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</si>
  <si>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</si>
  <si>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</si>
  <si>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</si>
  <si>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</si>
  <si>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</si>
  <si>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</si>
  <si>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</si>
  <si>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</si>
  <si>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</si>
  <si>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</si>
  <si>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</si>
  <si>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</si>
  <si>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</si>
  <si>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</si>
  <si>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</si>
  <si>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</si>
  <si>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</si>
  <si>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</si>
  <si>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 xml:space="preserve">Acute Tox. 3 *
Skin Sens. 1
Aquatic Chronic 3
</t>
  </si>
  <si>
    <t xml:space="preserve">H301
H317
H412
</t>
  </si>
  <si>
    <t>611-021-00-5</t>
  </si>
  <si>
    <t>2-(4-(4-cyano-3-methylisothiazol-5-ylazo)-N-ethyl-3-methylanilino)ethyl acetate</t>
  </si>
  <si>
    <t>405-480-9</t>
  </si>
  <si>
    <t xml:space="preserve">Acute Tox. 4 *
STOT RE 2 *
Skin Irrit. 2
Aquatic Chronic 4
</t>
  </si>
  <si>
    <t xml:space="preserve">H302
H373 **
H315
H413
</t>
  </si>
  <si>
    <t>611-022-00-0</t>
  </si>
  <si>
    <t>4-dimethylaminobenzenediazonium 3-carboxy-4-hydroxybenzenesulfonate</t>
  </si>
  <si>
    <t>404-980-4</t>
  </si>
  <si>
    <t xml:space="preserve">Self-react. C
Acute Tox. 3 *
Acute Tox. 3 *
Acute Tox. 4 *
STOT RE 2 *
Eye Dam. 1
Skin Sens. 1
Aquatic Acute 1
Aquatic Chronic 1
</t>
  </si>
  <si>
    <t xml:space="preserve">H242
H331
H301
H312
H373 **
H318
H317
H400
H410
</t>
  </si>
  <si>
    <t xml:space="preserve">H242
H331
H301
H312
H373 **
H318
H317
H410
</t>
  </si>
  <si>
    <t>611-023-00-6</t>
  </si>
  <si>
    <t>disodium 7-(4,6-dichloro-1,3,5-triazin-2-ylamino)-4-hydroxy-3-(4-(2-(sulfonatooxy)ethylsulfonyl)phenylazo) naphthalene-2-sulfonate</t>
  </si>
  <si>
    <t>404-600-7</t>
  </si>
  <si>
    <t>611-024-00-1</t>
  </si>
  <si>
    <t>Benzidine based azo dyes; 4,4'-diarylazobiphenyl dyes, with the exception of those specified elsewhere in this Annex</t>
  </si>
  <si>
    <t>611-025-00-7</t>
  </si>
  <si>
    <t>disodium 4-amino-3-[[4'-[(2,4-diaminophenyl)azo][1,1'-biphenyl]-4-yl]azo]-5-hydroxy-6-(phenylazo)naphtalene-2,7-disulphonate; C.I. Direct Black 38</t>
  </si>
  <si>
    <t xml:space="preserve">Carc. 1B
Repr. 2
</t>
  </si>
  <si>
    <t xml:space="preserve">H350
H361d ***
</t>
  </si>
  <si>
    <t>611-026-00-2</t>
  </si>
  <si>
    <t>tetrasodium 3,3'-[[1,1'-biphenyl]-4,4'-diylbis(azo)]bis[5-amino-4-hydroxynaphthalene-2,7-disulphonate]; C.I. Direct Blue 6</t>
  </si>
  <si>
    <t>220-012-1</t>
  </si>
  <si>
    <t>2602-46-2</t>
  </si>
  <si>
    <t>611-027-00-8</t>
  </si>
  <si>
    <t>disodium 3,3'-[[1,1'-biphenyl]-4,4'-diylbis(azo)]bis(4-aminonaphthalene-1-sulphonate); C.I. Direct Red 28</t>
  </si>
  <si>
    <t>611-028-00-3</t>
  </si>
  <si>
    <t>C,C'-azodi(formamide)</t>
  </si>
  <si>
    <t>611-029-00-9</t>
  </si>
  <si>
    <t>o-dianisidine based azo dyes; 4,4'-diarylazo-3,3'-dimethoxybiphenyl dyes with the exception of those mentioned elsewhere in this Annex</t>
  </si>
  <si>
    <t>611-030-00-4</t>
  </si>
  <si>
    <t>o-tolidine based dyes; 4,4'-diarylazo-3,3'-dimethylbiphenyl dyes, with the exception of those mentioned elsewhere in this Annex</t>
  </si>
  <si>
    <t>611-031-00-X</t>
  </si>
  <si>
    <t>4,4'-(4-iminocyclohexa-2,5-dienylidenemethylene)dianiline hydrochloride; C.I. Basic Red 9</t>
  </si>
  <si>
    <t>209-321-2</t>
  </si>
  <si>
    <t>569-61-9</t>
  </si>
  <si>
    <t>611-032-00-5</t>
  </si>
  <si>
    <t>1,4,5,8-tetraaminoanthraquinone; C.I. Disperse Blue 1</t>
  </si>
  <si>
    <t>219-603-7</t>
  </si>
  <si>
    <t>2475-45-8</t>
  </si>
  <si>
    <t xml:space="preserve">Carc. 1B
Skin Irrit. 2
Eye Dam. 1
Skin Sens. 1
</t>
  </si>
  <si>
    <t xml:space="preserve">H350
H315
H318
H317
</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</si>
  <si>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</si>
  <si>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</si>
  <si>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</si>
  <si>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</si>
  <si>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</si>
  <si>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</si>
  <si>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</si>
  <si>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</si>
  <si>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</si>
  <si>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</si>
  <si>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</si>
  <si>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</si>
  <si>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</si>
  <si>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</si>
  <si>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</si>
  <si>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</si>
  <si>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</si>
  <si>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</si>
  <si>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</si>
  <si>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</si>
  <si>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</si>
  <si>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</si>
  <si>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</si>
  <si>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</si>
  <si>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</si>
  <si>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</si>
  <si>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</si>
  <si>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</si>
  <si>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</si>
  <si>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</si>
  <si>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</si>
  <si>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</si>
  <si>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</si>
  <si>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</si>
  <si>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</si>
  <si>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</si>
  <si>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</si>
  <si>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</si>
  <si>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</si>
  <si>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 trisodium N(1')-N(2):N(1''')-N(2'')-η-6,6''-bis(1-carbaniloyl-2-hydroxyprop-1-enylazo)-5',5'''-disulfamoyl-3,3''-disulfonatobis(naphthalene-2,1'azobenzene-1,2'-diolato-O(1),O(2'))-chromate; trisodium N(1')-N(2):N(1''')-N(2'')-η-6,6''-bis[2-amino-4-(or 6)-hydroxy-(or 4-amino-2-hydroxy)phenylazo]5',5'''-disulfamoyl-3,3''-disulfonatobis(naphthalene-2,1'azobenzene-1,2'-diolato-O(1),O(2'))-chromate (2:1:1)</t>
  </si>
  <si>
    <t>402-850-1</t>
  </si>
  <si>
    <t>611-044-00-0</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</si>
  <si>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</si>
  <si>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403-720-7</t>
  </si>
  <si>
    <t>117527-94-3</t>
  </si>
  <si>
    <t>611-045-00-6</t>
  </si>
  <si>
    <t>2-[4-[N-(4-acetoxybutyl)-N-ethyl]amino-2-methylphenylazo]-3-acetyl-5-nitrothiophene</t>
  </si>
  <si>
    <t>404-830-8</t>
  </si>
  <si>
    <t>611-046-00-1</t>
  </si>
  <si>
    <t>4,4'-diamino-2-methylazobenzene</t>
  </si>
  <si>
    <t>407-590-2</t>
  </si>
  <si>
    <t>43151-99-1</t>
  </si>
  <si>
    <t xml:space="preserve">Acute Tox. 3 *
STOT RE 2 *
Skin Sens. 1
Aquatic Acute 1
Aquatic Chronic 1
</t>
  </si>
  <si>
    <t xml:space="preserve">H301
H373 **
H317
H400
H410
</t>
  </si>
  <si>
    <t xml:space="preserve">H301
H373 **
H317
H410
</t>
  </si>
  <si>
    <t>611-047-00-7</t>
  </si>
  <si>
    <t>reaction mass of: 2-[[4-[N-ethyl-N-(2-acetoxyethyl)amino]phenyl]azo]-5,6-dichlorobenzothiazole; 2-[[4-[N-ethyl-N-(2-acetoxyethyl)amino]phenyl]azo]-6,7-dichlorobenzothiazole (1:1)</t>
  </si>
  <si>
    <t>407-890-3</t>
  </si>
  <si>
    <t>111381-11-4</t>
  </si>
  <si>
    <t>611-048-00-2</t>
  </si>
  <si>
    <t>reaction mass of: 2-[[4-[bis(2-acetoxyethyl)amino]phenyl]azo]-5,6-dichlorobenzothiazole; 2-[[4-[bis(2-acetoxyethyl)amino]phenyl]azo]-6,7-dichlorobenzothiazole (1:1)</t>
  </si>
  <si>
    <t>407-900-6</t>
  </si>
  <si>
    <t>111381-12-5</t>
  </si>
  <si>
    <t>611-049-00-8</t>
  </si>
  <si>
    <t>reaction mass of 7-[4-(3-diethylaminopropylamino)-6-(3-diethylammoniopropylamino)-1,3,5-triazin-2-ylamino]-4-hydroxy-3-(4-phenylazophenylazo)-naphthalene-2-sulfonate, acetic acid, lactic acid (2:1:1)</t>
  </si>
  <si>
    <t>408-000-6</t>
  </si>
  <si>
    <t>118658-98-3</t>
  </si>
  <si>
    <t>611-050-00-3</t>
  </si>
  <si>
    <t>reaction mass of: pentasodium 7-amino-3-[[4-[[4-[[4-[[4-[(6-amino-1-hydroxy-3-sulfonato-2-naphthyl)azo]-7-sulfonato-1-naphthyl]azo]phenyl]amino]-3-sulfonatophenyl]azo]-6-sulfonato-1-naphthyl]azo]-4-hydroxynaphthalen-2-sulfonate; pentasodium 7-amino-8-[4-[4-[4-[4-(2-amino-5-hydroxy-7-sulfonato-naphthalen-1-ylazo)-7-sulfonatonaphthalen-1-ylazo]-phenylamino]-3-sulfonato-phenylazo]-6-sulfonato-naphthalen-1-ylazo]-4-hydroxy-naphthalene-2-sulfonate; pentasodium 7-amino-8-[4-[4-[4-[4-(6-amino-1-hydroxy-3-sulfonato-naphthalen-1-ylazo)-7-sulfonatonaphthalen-1-ylazo]-phenylamino]-3-sulfonato-phenylazo]-6-sulfonato-naphthalen-1-ylazo]-4-hydroxy-naphthalene-2-sulfonate; tetrasodium 7-amino-4-hydroxy-3-[4-[4-[4-(4-hydroxy-7-sulfonato-naphthalen-1-ylazo)-2-sulfonato-phenylamino]phenylazo]-6-sulfonato-naphthalen-1-ylazo]naphthalene-2-sulfonate; tetrasodium 7-amino-4-hydroxy-3-[4-[4-[4-(4-amino-7-sulfonato-naphthalen-1-ylazo)-2-sulfonato-phenylamino]phenylazo]-6-sulfonato-naphthalen-1-ylazo]naphthalene-2-sulfonate</t>
  </si>
  <si>
    <t>415-350-3</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</si>
  <si>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</si>
  <si>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</si>
  <si>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</si>
  <si>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</si>
  <si>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</si>
  <si>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</si>
  <si>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</si>
  <si>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</si>
  <si>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</si>
  <si>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</si>
  <si>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</si>
  <si>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</si>
  <si>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 N-[4-[(2-hydroxy-5-methylphenyl)azo]phenyl]acetamide</t>
  </si>
  <si>
    <t>220-600-8</t>
  </si>
  <si>
    <t>2832-40-8</t>
  </si>
  <si>
    <t>611-056-00-6</t>
  </si>
  <si>
    <t>C.I. Solvent Yellow 14; 1-phenylazo-2-naphthol</t>
  </si>
  <si>
    <t>212-668-2</t>
  </si>
  <si>
    <t>842-07-9</t>
  </si>
  <si>
    <t xml:space="preserve">Carc. 2
Muta. 2
Skin Sens. 1
Aquatic Chronic 4
</t>
  </si>
  <si>
    <t xml:space="preserve">H351
H341
H317
H413
</t>
  </si>
  <si>
    <t>611-057-00-1</t>
  </si>
  <si>
    <t>6-hydroxy-1-(3-isopropoxypropyl)-4-methyl-2-oxo-5-[4-(phenylazo)phenylazo]-1,2-dihydro-3-pyridinecarbonitrile</t>
  </si>
  <si>
    <t>400-340-3</t>
  </si>
  <si>
    <t>85136-74-9</t>
  </si>
  <si>
    <t xml:space="preserve">Carc. 1B
Aquatic Chronic 4
</t>
  </si>
  <si>
    <t xml:space="preserve">H350
H413
</t>
  </si>
  <si>
    <t>611-058-00-7</t>
  </si>
  <si>
    <t>(6-(4-hydroxy-3-(2-methoxyphenylazo)-2-sulfonato-7-naphthylamino)-1,3,5-triazin-2,4-diyl)bis[(amino-1-methylethyl)ammonium] formate</t>
  </si>
  <si>
    <t>402-060-7</t>
  </si>
  <si>
    <t>108225-03-2</t>
  </si>
  <si>
    <t xml:space="preserve">Carc. 1B
Eye Dam. 1
Aquatic Chronic 2
</t>
  </si>
  <si>
    <t xml:space="preserve">H350
H318
H411
</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</si>
  <si>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</si>
  <si>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</si>
  <si>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</si>
  <si>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</si>
  <si>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</si>
  <si>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 ammonium 5-[8-[4-[4-[4-[7-(3,5-dicarboxylatophenylazo)-8-hydroxy-3,6-disulfonatonaphthalen-1-ylamino]-6-hydroxy-1,3,5-triazin-2-yl]-2,5-dimethylpiperazin-1-yl]-6-hydroxy-1,3,5-triazin-2-ylamino]-1-hydroxy-3,6-disulfonatonaphthalen-2-ylazo]-isophthalate; 5-[8-[4-[4-[4-[7-(3,5-dicarboxylatophenylazo)-8-hydroxy-3,6-disulfonatonaphthalen-1-ylamino]-6-hydroxy-1,3,5-triazin-2-yl]-2,5-dimethylpiperazin-1-yl]-6-hydroxy-1,3,5-triazin-2-ylamino]-1-hydroxy-3,6-disulfonaphthalen-2-ylazo]-isophthalic acid</t>
  </si>
  <si>
    <t>413-180-4</t>
  </si>
  <si>
    <t>187285-15-0</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</si>
  <si>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</si>
  <si>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</si>
  <si>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</si>
  <si>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</si>
  <si>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</si>
  <si>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</si>
  <si>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611-063-00-4</t>
  </si>
  <si>
    <t>trisodium [4'-(8-acetylamino-3,6-disulfonato-2-naphthylazo)-4''-(6-benzoylamino-3-sulfonato-2-naphthylazo)-biphenyl-1,3',3'',1'''-tetraolato-O,O',O'',O''']copper(II)</t>
  </si>
  <si>
    <t>413-590-3</t>
  </si>
  <si>
    <t>164058-22-4</t>
  </si>
  <si>
    <t>611-064-00-X</t>
  </si>
  <si>
    <t>4-(3,4-dichlorophenylazo)-2,6-di-sec-butyl-phenol</t>
  </si>
  <si>
    <t>410-600-8</t>
  </si>
  <si>
    <t>124719-26-2</t>
  </si>
  <si>
    <t xml:space="preserve">STOT RE 2 *
Skin Irrit. 2
Aquatic Acute 1
Aquatic Chronic 1
</t>
  </si>
  <si>
    <t xml:space="preserve">H373 **
H315
H400
H410
</t>
  </si>
  <si>
    <t xml:space="preserve">H373 **
H315
H410
</t>
  </si>
  <si>
    <t>611-065-00-5</t>
  </si>
  <si>
    <t>4-(4-nitrophenylazo)-2,6-di-sec-butyl-phenol</t>
  </si>
  <si>
    <t>410-610-2</t>
  </si>
  <si>
    <t>111850-24-9</t>
  </si>
  <si>
    <t xml:space="preserve">STOT RE 2 *
Skin Irrit. 2
Eye Irrit. 2
Skin Sens. 1
Aquatic Acute 1
Aquatic Chronic 1
</t>
  </si>
  <si>
    <t xml:space="preserve">H373 **
H315
H319
H317
H400
H410
</t>
  </si>
  <si>
    <t xml:space="preserve">H373 **
H319
H315
H317
H410
</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</si>
  <si>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</si>
  <si>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</si>
  <si>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</si>
  <si>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</si>
  <si>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</si>
  <si>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</si>
  <si>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406-910-8</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</si>
  <si>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</si>
  <si>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</si>
  <si>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</si>
  <si>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</si>
  <si>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</si>
  <si>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</si>
  <si>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</si>
  <si>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611-070-00-2</t>
  </si>
  <si>
    <t>reaction mass of: disodium (6-(4-anisidino)-3-sulfonato-2-(3,5-dinitro-2-oxidophenylazo)-1-naphtholato)(1-(5-chloro-2-oxidophenylazo)-2-naphtholato)chromate(1-); trisodium bis(5-(4-anisidino)-3-sulfonato-2-(3,5-dinitro-2-oxidophenylazo)-1-naphtholato)chromate(1-)</t>
  </si>
  <si>
    <t>405-665-4</t>
  </si>
  <si>
    <t>611-071-00-8</t>
  </si>
  <si>
    <t>tris(tetramethylammonium) 5-hydroxy-1-(4-sulphonatophenyl)-4-(4-sulphonatophenylazo)pyrazole-3-carboxylate</t>
  </si>
  <si>
    <t>406-073-9</t>
  </si>
  <si>
    <t>131013-81-5</t>
  </si>
  <si>
    <t xml:space="preserve">Acute Tox. 3 *
Aquatic Chronic 3
</t>
  </si>
  <si>
    <t xml:space="preserve">H301
H412
</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</si>
  <si>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</si>
  <si>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</si>
  <si>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</si>
  <si>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</si>
  <si>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</si>
  <si>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</si>
  <si>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</si>
  <si>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</si>
  <si>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</si>
  <si>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 sodium/potassium (3-(4-(5-(5-chloro-4,6-difluoropyrimidin-2-ylamino)-2-methoxy-3-sulfonatophenylazo)-2-oxidophenylazo)-2,5,7-trisulfonato-4-naphtholato)copper(II)</t>
  </si>
  <si>
    <t>407-100-7</t>
  </si>
  <si>
    <t>611-075-00-X</t>
  </si>
  <si>
    <t>reaction mass of: tris(3,5,5-trimethylhexylammonium) 4-amino-3-(4-(4-(2-amino-4-hydroxyphenylazo)anilino)-3-sulfonatophenylazo)-5,6-dihydro-5-oxo-6-phenylhydrazononaphthalene-2,7-disulfonate; tris(3,5,5-trimethylhexylammonium) 4-amino-3-(4-(4-(4-amino-2-hydroxyphenylazo)anilino)-3-sulfonatophenylazo)-5,6-dihydro-5-oxo-6-phenylhydrazononaphthalene-2,7-disulfonate (2:1)</t>
  </si>
  <si>
    <t>406-000-0</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</si>
  <si>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</si>
  <si>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</si>
  <si>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</si>
  <si>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</si>
  <si>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</si>
  <si>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</si>
  <si>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</si>
  <si>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</si>
  <si>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</si>
  <si>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</si>
  <si>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</si>
  <si>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</si>
  <si>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</si>
  <si>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</si>
  <si>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</si>
  <si>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</si>
  <si>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</si>
  <si>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</si>
  <si>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</si>
  <si>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</si>
  <si>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</si>
  <si>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</si>
  <si>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</si>
  <si>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</si>
  <si>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</si>
  <si>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</si>
  <si>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407-570-3</t>
  </si>
  <si>
    <t>611-083-00-3</t>
  </si>
  <si>
    <t>reaction mass of: 2-[N-ethyl-4-[(5,6-dichlorobenzothiazol-2-yl)azo]-m-toludino]ethyl acetate; 2-[N-ethyl-4-[(6,7-dichlorobenzothiazol-2-yl)azo]-m-toludino]ethyl acetate (1:1)</t>
  </si>
  <si>
    <t>411-560-4</t>
  </si>
  <si>
    <t xml:space="preserve">STOT RE 1
Skin Sens. 1
Aquatic Chronic 2
</t>
  </si>
  <si>
    <t xml:space="preserve">H372 **
H317
H411
</t>
  </si>
  <si>
    <t>611-085-00-4</t>
  </si>
  <si>
    <t>reaction mass of: 3-cyano-5-(2-cyano-4-nitro-phenylazo)-2-(2-hydroxy-ethylamino)-4-methyl-6-[3-(2-phenoxyethoxy)propylamino]pyridine; 3-cyano-5-(2-cyano-4-nitro-phenylazo)-6-(2-hydroxy-ethylamino)-4-methyl-2-[3-(2-phenoxyethoxy)propylamino]pyridine; 3-cyano-5-(2-cyano-4-nitro-phenylazo)-2-amino-4-methyl-6-[3-(3-hydroxypropoxy)propylamino]pyridine; 3-cyano-5-(2-cyano-4-nitro-phenylazo)-6-amino-4-methyl-2-[3-(3-methoxypropoxy)propylamino]pyridine</t>
  </si>
  <si>
    <t>411-880-4</t>
  </si>
  <si>
    <t>611-086-00-X</t>
  </si>
  <si>
    <t>monolithium 5-[[2,4-dihydroxy-5-[(2-hydroxy-3,5-dinitrophenyl)azo]phenyl]azo]-2-naphthalenesulfonate], iron complex, monohydrate</t>
  </si>
  <si>
    <t>411-360-7</t>
  </si>
  <si>
    <t>611-087-00-5</t>
  </si>
  <si>
    <t>reaction mass of: 3-((5-cyano-1,6-dihydro-1,4-dimethyl-2-hydroxyl-6-oxo-3-pyridinyl)azo)-benzoyloxy-2-phenoxyethane; 3-((5-cyano-1,6-dihydro-1,4-dimethyl-2-hydroxy-6-oxo-3-pyridinyl)azo)-benzoyloxy-2-ethyloxy-2-(ethylphenol)</t>
  </si>
  <si>
    <t>411-710-9</t>
  </si>
  <si>
    <t>611-088-00-0</t>
  </si>
  <si>
    <t>reaction mass of: trilithium 4-amino-3-((4-((4-((2-amino-4-hydroxyphenyl)azo)phenyl)amino)-3-sulfophenyl)azo)-5-hydroxy-6-(phenylazo)naphthalene-2,7-disulfonate; trilithium 4-amino-3-((4-((4-((4-amino-2-hydroxyphenyl)azo)phenyl)amino)-3-sulfophenyl)azo)-5-hydroxy-6-(phenylazo)naphthalene-2,7-disulfonate</t>
  </si>
  <si>
    <t>411-890-9</t>
  </si>
  <si>
    <t>611-089-00-6</t>
  </si>
  <si>
    <t>2-((4-(ethyl-(2-hydroxyethyl)amino)-2-methylphenyl)azo)-6-methoxy-3-methyl-benzothiazolium methylsulfate</t>
  </si>
  <si>
    <t>411-100-2</t>
  </si>
  <si>
    <t>136213-73-5</t>
  </si>
  <si>
    <t>611-090-00-1</t>
  </si>
  <si>
    <t>2,5-dibutoxy-4-(morpholin-4-yl)benzenediazonium 4-methylbenzenesulfonate</t>
  </si>
  <si>
    <t>413-290-2</t>
  </si>
  <si>
    <t>93672-52-7</t>
  </si>
  <si>
    <t xml:space="preserve">Self-react. C
Acute Tox. 4 *
Eye Dam. 1
Skin Sens. 1
Aquatic Chronic 3
</t>
  </si>
  <si>
    <t xml:space="preserve">H242
H302
H318
H317
H412
</t>
  </si>
  <si>
    <t>611-091-00-7</t>
  </si>
  <si>
    <t>sodium (1.0-1.95)/lithium (0.05-1)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</si>
  <si>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</si>
  <si>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</si>
  <si>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</si>
  <si>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</si>
  <si>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</si>
  <si>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</si>
  <si>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</si>
  <si>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</si>
  <si>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</si>
  <si>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</si>
  <si>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 2-[2-acetylamino-4-[N,N-bis[2-ethoxy-carbonyloxy)ethyl]amino]phenylazo]-6,7-dichloro-1,3-benzotriazole (1:1)</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</si>
  <si>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</si>
  <si>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</si>
  <si>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</si>
  <si>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</si>
  <si>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</si>
  <si>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</si>
  <si>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</si>
  <si>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</si>
  <si>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</si>
  <si>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</si>
  <si>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</si>
  <si>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</si>
  <si>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</si>
  <si>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</si>
  <si>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</si>
  <si>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</si>
  <si>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</si>
  <si>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611-099-00-0</t>
  </si>
  <si>
    <t>(methylenebis(4,1-phenylenazo(1-(3-(dimethylamino)propyl)-1,2-dihydro-6-hydroxy-4-methyl-2-oxopyridine-5,3-diyl)))-1,1'-dipyridinium dichloride dihydrochloride</t>
  </si>
  <si>
    <t>401-500-5</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</si>
  <si>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</si>
  <si>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</si>
  <si>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</si>
  <si>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</si>
  <si>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</si>
  <si>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</si>
  <si>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</si>
  <si>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</si>
  <si>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</si>
  <si>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</si>
  <si>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</si>
  <si>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424-500-7</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</si>
  <si>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</si>
  <si>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</si>
  <si>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</si>
  <si>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</si>
  <si>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 trisodium bis(2,4(or 2,6 or 4,6)-bis(3,5-dinitro-2-oxidophenylazo)-5-hydroxyphenolato)ferrate(1-); 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 disodium 3,3'-(2,4-dihydroxy-1,3(or 1,5 or 3,5)-phenylenediazo)dibenzenesulfonate</t>
  </si>
  <si>
    <t>406-870-1</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</si>
  <si>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</si>
  <si>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</si>
  <si>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</si>
  <si>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</si>
  <si>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</si>
  <si>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</si>
  <si>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</si>
  <si>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</si>
  <si>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</si>
  <si>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</si>
  <si>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</si>
  <si>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</si>
  <si>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</si>
  <si>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</si>
  <si>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</si>
  <si>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</si>
  <si>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</si>
  <si>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</si>
  <si>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</si>
  <si>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</si>
  <si>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</si>
  <si>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</si>
  <si>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</si>
  <si>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</si>
  <si>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</si>
  <si>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</si>
  <si>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</si>
  <si>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</si>
  <si>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</si>
  <si>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</si>
  <si>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</si>
  <si>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</si>
  <si>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</si>
  <si>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</si>
  <si>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</si>
  <si>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</si>
  <si>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</si>
  <si>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</si>
  <si>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</si>
  <si>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</si>
  <si>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</si>
  <si>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</si>
  <si>
    <t>414-620-8</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</si>
  <si>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</si>
  <si>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</si>
  <si>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</si>
  <si>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</si>
  <si>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</si>
  <si>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</si>
  <si>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</si>
  <si>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</si>
  <si>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</si>
  <si>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</si>
  <si>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</si>
  <si>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</si>
  <si>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</si>
  <si>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</si>
  <si>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</si>
  <si>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</si>
  <si>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</si>
  <si>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t>417-280-9</t>
  </si>
  <si>
    <t>30785-74-1</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</si>
  <si>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</si>
  <si>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</si>
  <si>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</si>
  <si>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</si>
  <si>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</si>
  <si>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</si>
  <si>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</si>
  <si>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</si>
  <si>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</si>
  <si>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 pentasodium 5-amino-6-[5-(2-bromoacryloylamino)-2-sulfonatophenylazo]-3-(5-{}{4-chloro-6-[4-(2-sulfoxyethoxysulfonato)phenylamino]-1,3,5-triazin-2-ylamino}}-2-sulfonatophenylazo)-4-hydroxynaphthalene-2,7-disulfonate; tetrasodium 5-amino-3-[5-{}{4-chloro-6-[4-(vinylsulfonyl)phenylamino]-1,3,5-triazin-2-ylamino}}-2-sulfonatophenylazo]-6-[5-(2,3-dibromopropionylamino)-2-sulfonatophenylazo]-4-hydroxynaphthalene-2,7-disulfonate</t>
  </si>
  <si>
    <t>424-320-9</t>
  </si>
  <si>
    <t>611-125-00-0</t>
  </si>
  <si>
    <t>reaction mass of: Disodium 6-[3-carboxy-4,5-dihydro-5-oxo-4-sulfonatophenyl)pyrazolin-4-yl-azo]-3-[2-oxido-4-(ethensulfonyl)-5-methoxyphenylazo]-4-oxidonaphthalene-2-sulfonate copper (II) complex; Disodium 6-[3-carboxy-4,5-dihydro-5-oxo-4-sulfonatophenyl)pyrazolin-4-yl-azo]-3-[2-oxido-4-(2-hydroxyethylsulfonyl)-5-methoxyphenylazo]-4-oxidonaphthalene-2-sulfonate copper (II) complex</t>
  </si>
  <si>
    <t>423-940-7</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</si>
  <si>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</si>
  <si>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</si>
  <si>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</si>
  <si>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</si>
  <si>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</si>
  <si>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</si>
  <si>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</si>
  <si>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 xml:space="preserve">H318
H317
H412
</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</si>
  <si>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</si>
  <si>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</si>
  <si>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</si>
  <si>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</si>
  <si>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</si>
  <si>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 5-[(4-[(7-amino-1-hydroxy-3-sulfo-2-naphthyl)azo]-2,5-diethoxyphenyl)azo]-3-[(3-phosphonophenyl)azo]benzoic acid</t>
  </si>
  <si>
    <t>418-230-9</t>
  </si>
  <si>
    <t>163879-69-4</t>
  </si>
  <si>
    <t xml:space="preserve">Expl. 1.3 ****
Repr. 2
STOT RE 2 *
Skin Sens. 1
Aquatic Chronic 2
</t>
  </si>
  <si>
    <t xml:space="preserve">H203
H361f ***
H373 **
H317
H411
</t>
  </si>
  <si>
    <t>611-130-00-8</t>
  </si>
  <si>
    <t>tetra-ammonium 2-[6-[7-(2-carboxylato-phenylazo)-8-hydroxy-3,6-disulfonato-1-naphthylamino]-4-hydroxy-1,3,5-triazin-2-ylamino]benzoate</t>
  </si>
  <si>
    <t>418-520-5</t>
  </si>
  <si>
    <t>183130-96-3</t>
  </si>
  <si>
    <t>611-131-00-3</t>
  </si>
  <si>
    <t>2-[2-hydroxy-3-(2-chlorophenyl)carbamoyl-1-naphthylazo]-7-[2-hydroxy-3-(3-methylphenyl)carbamoyl-1-naphthylazo]fluoren-9-one</t>
  </si>
  <si>
    <t>420-580-2</t>
  </si>
  <si>
    <t>151798-26-4</t>
  </si>
  <si>
    <t xml:space="preserve">Repr. 1B
Aquatic Chronic 4
</t>
  </si>
  <si>
    <t xml:space="preserve">H360D ***
H413
</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</si>
  <si>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</si>
  <si>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</si>
  <si>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</si>
  <si>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</si>
  <si>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</si>
  <si>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</si>
  <si>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</si>
  <si>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</si>
  <si>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</si>
  <si>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</si>
  <si>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</si>
  <si>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derivative,mixed potassium/sodium salt</t>
  </si>
  <si>
    <t>424-250-9</t>
  </si>
  <si>
    <t>611-136-00-0</t>
  </si>
  <si>
    <t>2-{}{4-(2-ammoniopropylamino)-6-[4-hydroxy-3-(5-methyl-2-methoxy-4-sulfamoylphenylazo)-2-sulfonatonaphth-7-ylamino]-1,3,5-triazin-2-ylamino}}-2-aminopropyl formate</t>
  </si>
  <si>
    <t>424-260-3</t>
  </si>
  <si>
    <t xml:space="preserve">Repr. 2
Eye Dam. 1
Aquatic Chronic 2
</t>
  </si>
  <si>
    <t xml:space="preserve">H361f ***
H318
H411
</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</si>
  <si>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</si>
  <si>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</si>
  <si>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</si>
  <si>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</si>
  <si>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</si>
  <si>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</si>
  <si>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</si>
  <si>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</si>
  <si>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</si>
  <si>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</si>
  <si>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</si>
  <si>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611-140-00-2</t>
  </si>
  <si>
    <t>azafenidin (ISO); 2-(2,4-dichloro-5-prop-2-ynyloxyphenyl)-5,6,7,8-tetrahydro-1,2,4-triazolo[4,3-a]pyridin-3(2H)-one</t>
  </si>
  <si>
    <t>68049-83-2</t>
  </si>
  <si>
    <t xml:space="preserve">Repr. 1B
STOT RE 2 *
Aquatic Acute 1
Aquatic Chronic 1
</t>
  </si>
  <si>
    <t xml:space="preserve">H360Df
H373 **
H410
</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</si>
  <si>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</si>
  <si>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</si>
  <si>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</si>
  <si>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</si>
  <si>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 sodium chloride</t>
  </si>
  <si>
    <t>425-740-5</t>
  </si>
  <si>
    <t>611-143-00-9</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</si>
  <si>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</si>
  <si>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428-260-4</t>
  </si>
  <si>
    <t>611-144-00-4</t>
  </si>
  <si>
    <t>reaction mass of: 7-amino-3,8-bis-[4-(2-sulfoxyethylsulfonyl)phenylazo]-4-hydroxynaphthalene-2-sulfonic acid, Na/K salt; 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</si>
  <si>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429-070-4</t>
  </si>
  <si>
    <t>214362-06-8</t>
  </si>
  <si>
    <t>611-145-00-X</t>
  </si>
  <si>
    <t>reaction mass of: tetrasodium 3-(1,5-disulfonatonaphthalene-2-ylazo)-4-hydroxy-7-{4-chloro-6-[4-(2-sulfoxyethylsulfonyl)phenylamino]-1,3,5-triazine-2-ylamino}naphthalene-2-sulfonate; 3-(2,5-disulfophenylazo)-4-hydroxy-7-{4-chloro-6-[4-(2-sulfoxyethylsulfonyl)phenylamino]-1,3,5-triazine-2-ylamino}naphthalene-2-sulfonic acid, sodium salt</t>
  </si>
  <si>
    <t>429-440-5</t>
  </si>
  <si>
    <t>611-146-00-5</t>
  </si>
  <si>
    <t>reaction mass of: pentasodium 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 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</si>
  <si>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</si>
  <si>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</si>
  <si>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</si>
  <si>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</si>
  <si>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</si>
  <si>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</si>
  <si>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 2-(2-(3-(2,6-dichloro-4-nitro-phenylazo)-carbazol-9-yl)-ethoxy)ethanol; 3-(2,6-dichloro-4-nitrophenylazo)carbazol</t>
  </si>
  <si>
    <t>429-590-1</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</si>
  <si>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</si>
  <si>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</si>
  <si>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</si>
  <si>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</si>
  <si>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</si>
  <si>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</si>
  <si>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</si>
  <si>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</si>
  <si>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 4-(phenylazo)benzene-1,3-diamine</t>
  </si>
  <si>
    <t>207-803-7</t>
  </si>
  <si>
    <t>495-54-5</t>
  </si>
  <si>
    <t xml:space="preserve">Muta. 2
Acute Tox. 4 *
Skin Irrit. 2
Aquatic Acute 1
Aquatic Chronic 1
</t>
  </si>
  <si>
    <t xml:space="preserve">H341
H302
H315
H400
H410
</t>
  </si>
  <si>
    <t xml:space="preserve">H341
H302
H315
H410
</t>
  </si>
  <si>
    <t>611-152-00-8</t>
  </si>
  <si>
    <t xml:space="preserve">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
</t>
  </si>
  <si>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</si>
  <si>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</si>
  <si>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</si>
  <si>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</si>
  <si>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H341
H302
H315
H318
H410
</t>
  </si>
  <si>
    <t>611-153-00-3</t>
  </si>
  <si>
    <t xml:space="preserve">chrysoidine C10-14-alkyl derivatives; benzenesulfonic acid, mono-C10-14-alkyl derivatives, compounds with 4-(phenylazo)-1,3-benzenediamine [1]
chrysoidine compound with dibutylnaphthalene sulfonic acid; dibutylnaphthalenesulfonic acid, compound with 4-(phenylazo)benzene-1,3-diamine (1:1)  [2]
</t>
  </si>
  <si>
    <t xml:space="preserve">286-946-7 [1]
304-236-8 [2]
</t>
  </si>
  <si>
    <t xml:space="preserve">85407-90-5 [1]
94247-67-3 [2]
</t>
  </si>
  <si>
    <t xml:space="preserve">Muta. 2
Acute Tox. 4 *
Skin Irrit. 2
Eye Dam. 1
</t>
  </si>
  <si>
    <t xml:space="preserve">H341
H302
H315
H318
</t>
  </si>
  <si>
    <t>611-154-00-9</t>
  </si>
  <si>
    <t>trisodium 5-benzamido-4-hydroxy-3-(4-methyl-2-sulfonatophenylazo)naphthalene-2,7-disulfonate</t>
  </si>
  <si>
    <t>403-670-6</t>
  </si>
  <si>
    <t>92408-46-3</t>
  </si>
  <si>
    <t>611-155-00-4</t>
  </si>
  <si>
    <t>4,4'-oxybis(benzenesulfonylazide)</t>
  </si>
  <si>
    <t>431-850-4</t>
  </si>
  <si>
    <t>7456-68-0</t>
  </si>
  <si>
    <t xml:space="preserve">Expl. 1.1 ****
STOT RE 2 *
Aquatic Acute 1
Aquatic Chronic 1
</t>
  </si>
  <si>
    <t xml:space="preserve">H201
H373 **
H400
H410
</t>
  </si>
  <si>
    <t>GHS01
GHS08
GHS09
Dgr</t>
  </si>
  <si>
    <t xml:space="preserve">H201
H373 **
H410
</t>
  </si>
  <si>
    <t>611-156-00-X</t>
  </si>
  <si>
    <t>triammonium 4-[4-[7-(4-carboxylatoanilino)-1-hydroxy-3-sulfonato-2-naphthylazo]-2,5-dimethoxyphenylazo]benzoate</t>
  </si>
  <si>
    <t>432-270-4</t>
  </si>
  <si>
    <t>221354-37-6</t>
  </si>
  <si>
    <t xml:space="preserve">Repr. 2
STOT RE 2 *
Aquatic Chronic 2
</t>
  </si>
  <si>
    <t xml:space="preserve">H361f ***
H373 **
H411
</t>
  </si>
  <si>
    <t>611-157-00-5</t>
  </si>
  <si>
    <t>benzenesulfonic acid, 3,3'-(methylenebis((dihydroxyphenylene)azo))bis-, potassium sodium salt; potassium sodium 3-[(E)-(6-{3,4-dihydroxy-2-[(Z)-(3-sulfonatophenyl)diazenyl]benzyl}-2,3-dihydroxyphenyl)diazenyl]benzenesulfonate</t>
  </si>
  <si>
    <t>432-590-4</t>
  </si>
  <si>
    <t>243869-48-9</t>
  </si>
  <si>
    <t>611-158-00-0</t>
  </si>
  <si>
    <t>reaction product of: 2,3,4,2',3',4'-hexahydroxy-5,5'-diacethyl-diphenylmethane and 6-diazo-5,6-dihydro-5-oxo-1-naphthalenesulfonylchloride and 3-diazo-3,4-dihydro-6-methoxy-4-oxo-1-naphthalenesulfonylchloride</t>
  </si>
  <si>
    <t>421-520-8</t>
  </si>
  <si>
    <t xml:space="preserve">****
Aquatic Chronic 4
</t>
  </si>
  <si>
    <t xml:space="preserve">****
H413
</t>
  </si>
  <si>
    <t>611-159-00-6</t>
  </si>
  <si>
    <t>disodium 4-amino-6-((4-((4-(2,4-diaminophenyl)azo)phenylsulfamoyl)phenyl)azo)-5-hydroxy-3-((4-nitrophenyl)azo)naphthalene-2,7-disulfonate</t>
  </si>
  <si>
    <t>421-880-6</t>
  </si>
  <si>
    <t>611-160-00-1</t>
  </si>
  <si>
    <t>reaction mass of: 1,1,1-tris(phenyl-4'-(3''-diazo-3'',4''-dihydro-4''-oxo-naphthalene-1''-sulfonato)ethane; 1,1,1-tris(phenyl-4'-(6''-diazo-5'',6''-dihydro-5''-oxo-naphthalene-1''-sulfonato)ethane; reaction product of 1,1,1-tris(p-hydroxyphenyl)ethane with 6-diazo-5,6-dihydro-5-oxo-1-naphthylsulfonylchloride and 3-diazo-3,4-dihydro-4-oxo-1-naphthylsulfonylchloride (2:1); reaction product of 1,1,1-tris(p-hydroxyphenyl)ethane with 6-diazo-5,6-dihydro-5-oxo-1-naphthylsulfonylchloride and 3-diazo-3,4-dihydro-4-oxo-1-naphthylsulfonylchloride (1:2)</t>
  </si>
  <si>
    <t>422-760-6</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</si>
  <si>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</si>
  <si>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</si>
  <si>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</si>
  <si>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</si>
  <si>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</si>
  <si>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</si>
  <si>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</si>
  <si>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</si>
  <si>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</si>
  <si>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</si>
  <si>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 2-methylpentanenitrile-2-azo-2’-(2’-methylpropanenitrile); 2,2’-dimethyl-2,2’-azoheptanenitrile; 2-methylheptanenitrile-2-azo-2’-(2’-methylpropanenitrile); 2-methylheptanenitrile-2-azo-2’-(2’-methylbutanenitrile)</t>
  </si>
  <si>
    <t>429-710-2</t>
  </si>
  <si>
    <t xml:space="preserve">Self-react. D
Acute Tox. 4 *
Aquatic Chronic 2
</t>
  </si>
  <si>
    <t xml:space="preserve">H242
H302
H411
</t>
  </si>
  <si>
    <t>611-165-00-9</t>
  </si>
  <si>
    <t>reaction mass of: tetrasodium 4-amino-6-(5-(2,6-difluoropyrimidin-4-ylamino)-2-sulfonatophenylazo)-5-hydroxy-3-(4-(sulfatoethylsulfonyl)phenylazo)naphthalene-2,7-disulfonate; tetrasodium 4-amino-6-(5-(4,6-difluoropyrimidin-2-ylamino)-2-sulfonatophenylazo)-5-hydroxy-3-(4-(2-sulfatoethylsulfonyl)phenylazo)naphthalene-2,7-disulfonate</t>
  </si>
  <si>
    <t>431-830-5</t>
  </si>
  <si>
    <t>611-166-00-4</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</si>
  <si>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</si>
  <si>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</si>
  <si>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</si>
  <si>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</si>
  <si>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</si>
  <si>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</si>
  <si>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 3,5-bis[[4-chloro-6-[[7-[(1,5-disulfo-2-naphthalenyl)azo]-8-hydroxy-3,6-disulfo-1-naphthalenyl]amino]-1,3,5-triazin-2-yl]amino]benzoic acid</t>
  </si>
  <si>
    <t>435-440-6</t>
  </si>
  <si>
    <t>611-169-00-0</t>
  </si>
  <si>
    <t>sodium 5-(2-carboxyphenylazo)-6-hydroxynaphthalene-2-sulfonate</t>
  </si>
  <si>
    <t>435-800-2</t>
  </si>
  <si>
    <t>611-170-00-6</t>
  </si>
  <si>
    <t>reaction mass of: trisodium 2-((1-(2-hydroxy-κ-O-5-(2-sulfonatoethansulfonyl)phenylazo-κ-N2)-1-phenylmethyl)azo-κ-N1)-4-sulfonatobenzoate(5-)-κ-O)cuprate(II); disodium 2-((1-(5-ethenesulfonyl-2-hydroxy-κ-O-phenylazo-κ-N2)-1-phenylmethyl)azo-κ-N1)-4-sulfonatobenzoate-κ-O-(5-))cuprate(II)</t>
  </si>
  <si>
    <t>435-880-9</t>
  </si>
  <si>
    <t>611-171-00-1</t>
  </si>
  <si>
    <t>reaction mass of: trisodium 3-(5-(2,6-difluoropyrimidin-4-ylamino)-2-sulfonatophenylazo)-5-(4-fluoro-6-morpholin-4-yl-1,3,5-triazin-2-ylamino)-4-hydroxy-2,7-naphthalenedisulfonate; trisodium 3-(5-(4,6-difluoropyrimidin-2-ylamino)-2-sulfonatophenylazo)-5-(4-fluoro-6-morpholin-4-yl-1,3,5-triazin-2-ylamino)-4-hydroxy-2,7-naphthalenedisulfonate</t>
  </si>
  <si>
    <t>436-890-6</t>
  </si>
  <si>
    <t>611-172-00-7</t>
  </si>
  <si>
    <t>reaction mass of: triammonium 6-amino-3-((2,5-diethoxy-4-(3-phosphonophenyl)azo)phenyl)azo-4-hydroxy-2-naphthalenesulfonate; diammonium 3-((4-((7-amino-1-hydroxy-3-sulfo-naphthalen-2-yl)azo)-2,5-diethoxyphenyl)azo)benzoate</t>
  </si>
  <si>
    <t>438-310-7</t>
  </si>
  <si>
    <t xml:space="preserve">Self-react. C ****
Repr. 2
Acute Tox. 4 *
STOT RE 2 *
Aquatic Chronic 3
</t>
  </si>
  <si>
    <t xml:space="preserve">H242
H361f ***
H302
H373 **
H412
</t>
  </si>
  <si>
    <t>611-173-00-2</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</si>
  <si>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 acid, disodium salt</t>
  </si>
  <si>
    <t>440-510-4</t>
  </si>
  <si>
    <t>611-174-00-8</t>
  </si>
  <si>
    <t>reaction mass of: 3-[5-(4-ethenesulfonylbutyrylamino)-2-sulfophenylazo]-5-{4-chloro-[6-(4-(3-amino-5-hydroxy-2,7-disulfonaphthalene-4-ylazo)-3-sulfophenylamino]-1,3,5-triazin-2-ylamino}-4-hydroxynaphthalene-2,7-disulfonic acid, sodium salt; 3-[5-(4-(2-chloroethanesulfonyl)butyrylamino)-2-sulfophenylazo]-5-{4-chloro-[6-(4-(3-amino-5-hydroxy-2,7-disulfonaphthalene-4-ylazo)-3-sulfophenylamino]-1,3,5-triazin-2-ylamino}-4-hydroxynaphthalene-2,7-disulfonic acid, sodium salt</t>
  </si>
  <si>
    <t>442-290-5</t>
  </si>
  <si>
    <t>457624-86-1</t>
  </si>
  <si>
    <t>611-175-00-3</t>
  </si>
  <si>
    <t>reaction mass of: trisodium 5-{4-chloro-6-[N-ethyl-(3-(2-sulfonatooxy)ethylsulfonyl)anilino]-1,3,5-triazin-2-ylamino}-4-hydroxy-3-[4-(vinylsulfonyl)phenylazo]naphthalene-2,7-disulfonate; trisodium 5-{4-chloro-6-[N-ethyl-3-(vinylsulfonyl)anilino]-1,3,5-triazin-2-ylamino}-4-hydroxy-3-[4-(2-(sulfonatooxy)ethylsulfonyl)phenylazo]naphthalene-2,7-disulfonate; disodium 5-{4-chloro-6-[N-ethyl-3-(vinylsulfonyl)anilino]-1,3,5-triazin-2-ylamino}-4-hydroxy-3-[(4-vinylsulfonyl)phenylazo]naphthalene-2,7-disulfonate; tetrasodium 5-{4-chloro-6-[N-ethyl-3-(2-(sulfonatooxy)ethylsulfonyl)anilino]-1,3,5-triazin-2-ylamino}-3-[4-(2-(sulfonatooxy)ethylsulfonyl)phenylazo]-4-hydroxynaphthalene-2,7-disulfonate</t>
  </si>
  <si>
    <t>444-050-5</t>
  </si>
  <si>
    <t>611-176-00-9</t>
  </si>
  <si>
    <t>2,6-bis(2,3,4-trihydroxybenzyl)-p-cresol ester with 6-diazo-5,6-dihydro-5-oxo-1-naphthalenesulfonate</t>
  </si>
  <si>
    <t>444-250-2</t>
  </si>
  <si>
    <t xml:space="preserve">Self-react. C ****
Aquatic Chronic 2
</t>
  </si>
  <si>
    <t xml:space="preserve">H242
H411
</t>
  </si>
  <si>
    <t xml:space="preserve">H242
H411
</t>
  </si>
  <si>
    <t>611-177-00-4</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</si>
  <si>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</si>
  <si>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444-290-0</t>
  </si>
  <si>
    <t>508202-43-5</t>
  </si>
  <si>
    <t>611-178-00-X</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</si>
  <si>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 trisodium 4-amino-5-hydroxy-3-[(2-hydroxyethylsulfonyl)-phenylazo]-6-[(E)-2-sulfonato-4-(vinylsulfonyl)phenylazo]naphthalene-2,7-disulfonate; trisodium 4-amino-5-hydroxy-3-[(E)-4-(vinylsulfonyl)phenylazo]-6-[-2-sulfonato-4-(2-hydroxyethylsulfonyl)phenylazo]naphthalene-2,7-disulfonate</t>
  </si>
  <si>
    <t>445-280-9</t>
  </si>
  <si>
    <t>611-179-00-5</t>
  </si>
  <si>
    <t>reaction mass of: pentasodium 2-[[8-[[4-chloro-6-[[4-(2-sulfonato ethylsulfonyl)]phenyl]amino]-1,3,5-triazin-2-yl]amino-1- hydroxy-3,6-disulfonato-2-naphthalenyl]azo]naphthalene-1,5-disulfonate; 2-[[8-[[4-chloro-6-[[4-[[2-ethenyl]sulfonyl]phenyl]amino]-1,3,5-triazin-2-yl]amino]-1-hydroxy-3,6-disulfonato-2-naphthalenyl]azo]naphthalene-1,5-disulfonate</t>
  </si>
  <si>
    <t>450-010-8</t>
  </si>
  <si>
    <t>611-180-00-0</t>
  </si>
  <si>
    <t>iron, complexes with diazotised 4-aminobenzenesulfonamide,diazotised 3-aminobenzenesulfonic acid, diazotised 3-amino-4-hydroxybenzenesulfonamide,diazotised 3-amino-4-hydroxy-N-phenylbenzenesulfonamide, diazotised 5-amino-2-(phenylamino)benzenesulfonic acid and resorcinol, sodium salts</t>
  </si>
  <si>
    <t>417-850-7</t>
  </si>
  <si>
    <t>612-001-00-9</t>
  </si>
  <si>
    <t xml:space="preserve">mono-methylamine [1]
di-methylamine [2]
tri-methylamine  [3]
</t>
  </si>
  <si>
    <t xml:space="preserve">200-820-0 [1]
204-697-4 [2]
200-875-0 [3]
</t>
  </si>
  <si>
    <t xml:space="preserve">74-89-5 [1]
124-40-3 [2]
75-50-3 [3]
</t>
  </si>
  <si>
    <t xml:space="preserve">Flam. Gas 1
Press. Gas
Acute Tox. 4 *
STOT SE 3
Skin Irrit. 2
Eye Dam. 1
</t>
  </si>
  <si>
    <t xml:space="preserve">H220
H332
H335
H315
H318
</t>
  </si>
  <si>
    <t>GHS02
GHS04
GHS05
GHS07
Dgr</t>
  </si>
  <si>
    <t xml:space="preserve">H220
H332
H335
H315
H318
</t>
  </si>
  <si>
    <t xml:space="preserve">*
Skin Irrit. 2; H315: C ≥ 5 %
Eye Dam. 1; H318: C ≥ 5 %
Eye Irrit. 2; H319: 0,5 % ≤ C &lt; 5 %
STOT SE 3; H335: C ≥ 5 %
</t>
  </si>
  <si>
    <t>612-001-01-6</t>
  </si>
  <si>
    <t xml:space="preserve">Flam. Liq. 1
Acute Tox. 4 *
Acute Tox. 4 *
Skin Corr. 1B
</t>
  </si>
  <si>
    <t xml:space="preserve">H224
H332
H302
H314
</t>
  </si>
  <si>
    <t xml:space="preserve">*
STOT SE 3; H335: C ≥ 5 %
</t>
  </si>
  <si>
    <t>612-002-00-4</t>
  </si>
  <si>
    <t>ethylamine</t>
  </si>
  <si>
    <t xml:space="preserve">Flam. Gas 1
Press. Gas
STOT SE 3
Eye Irrit. 2
</t>
  </si>
  <si>
    <t xml:space="preserve">H220
H335
H319
</t>
  </si>
  <si>
    <t xml:space="preserve">H220
H319
H335
</t>
  </si>
  <si>
    <t>612-003-00-X</t>
  </si>
  <si>
    <t>diethylamine</t>
  </si>
  <si>
    <t xml:space="preserve">Flam. Liq. 2
Acute Tox. 4 *
Acute Tox. 4 *
Acute Tox. 4 *
Skin Corr. 1A
</t>
  </si>
  <si>
    <t xml:space="preserve">H225
H332
H312
H302
H314
</t>
  </si>
  <si>
    <t>612-004-00-5</t>
  </si>
  <si>
    <t>triethylamine</t>
  </si>
  <si>
    <t>612-005-00-0</t>
  </si>
  <si>
    <t>612-006-00-6</t>
  </si>
  <si>
    <t>ethylenediamine; 1,2-diaminoethane</t>
  </si>
  <si>
    <t xml:space="preserve">Flam. Liq. 3
Acute Tox. 4 *
Acute Tox. 4 *
Skin Corr. 1B
Resp. Sens. 1
Skin Sens. 1
</t>
  </si>
  <si>
    <t xml:space="preserve">H226
H312
H302
H314
H334
H317
</t>
  </si>
  <si>
    <t>612-007-00-1</t>
  </si>
  <si>
    <t>2-aminopropane; isopropylamine</t>
  </si>
  <si>
    <t xml:space="preserve">Flam. Liq. 1
STOT SE 3
Skin Irrit. 2
Eye Irrit. 2
</t>
  </si>
  <si>
    <t xml:space="preserve">H224
H335
H315
H319
</t>
  </si>
  <si>
    <t xml:space="preserve">H224
H319
H335
H315
</t>
  </si>
  <si>
    <t>612-008-00-7</t>
  </si>
  <si>
    <t>aniline</t>
  </si>
  <si>
    <t xml:space="preserve">Carc. 2
Muta. 2
Acute Tox. 3 *
Acute Tox. 3 *
Acute Tox. 3 *
STOT RE 1
Eye Dam. 1
Skin Sens. 1
Aquatic Acute 1
</t>
  </si>
  <si>
    <t xml:space="preserve">H351
H341
H331
H311
H301
H372 **
H318
H317
H400
</t>
  </si>
  <si>
    <t>612-009-00-2</t>
  </si>
  <si>
    <t>salts of aniline</t>
  </si>
  <si>
    <t>612-010-00-8</t>
  </si>
  <si>
    <t>chloroanilines, with exception of those specified elsewhere in this Annex</t>
  </si>
  <si>
    <t>612-011-00-3</t>
  </si>
  <si>
    <t>4-nitrosoaniline</t>
  </si>
  <si>
    <t>211-535-6</t>
  </si>
  <si>
    <t>659-49-4</t>
  </si>
  <si>
    <t>612-012-00-9</t>
  </si>
  <si>
    <t xml:space="preserve">o-nitroaniline [1]
m-nitroaniline [2]
p-nitroaniline  [3]
</t>
  </si>
  <si>
    <t xml:space="preserve">201-855-4 [1]
202-729-1 [2]
202-810-1 [3]
</t>
  </si>
  <si>
    <t xml:space="preserve">88-74-4 [1]
99-09-2 [2]
100-01-6 [3]
</t>
  </si>
  <si>
    <t xml:space="preserve">Acute Tox. 3 *
Acute Tox. 3 *
Acute Tox. 3 *
STOT RE 2 *
Aquatic Chronic 3
</t>
  </si>
  <si>
    <t xml:space="preserve">H331
H311
H301
H373 **
H412
</t>
  </si>
  <si>
    <t>612-013-00-4</t>
  </si>
  <si>
    <t>3-aminobenzene sulphonic acid; metanilic acid</t>
  </si>
  <si>
    <t>204-473-6</t>
  </si>
  <si>
    <t>121-47-1</t>
  </si>
  <si>
    <t>612-014-00-X</t>
  </si>
  <si>
    <t>sulphanilic acid; 4-aminobenzenesulphonic acid</t>
  </si>
  <si>
    <t>204-482-5</t>
  </si>
  <si>
    <t>121-57-3</t>
  </si>
  <si>
    <t>612-015-00-5</t>
  </si>
  <si>
    <t>N-methylaniline</t>
  </si>
  <si>
    <t>612-016-00-0</t>
  </si>
  <si>
    <t>N,N-dimethylaniline</t>
  </si>
  <si>
    <t xml:space="preserve">Carc. 2
Acute Tox. 3 *
Acute Tox. 3 *
Acute Tox. 3 *
Aquatic Chronic 2
</t>
  </si>
  <si>
    <t xml:space="preserve">H351
H331
H311
H301
H411
</t>
  </si>
  <si>
    <t>612-017-00-6</t>
  </si>
  <si>
    <t>N-methyl-N-2,4,6-tetranitroaniline; tetryl</t>
  </si>
  <si>
    <t>207-531-9</t>
  </si>
  <si>
    <t>479-45-8</t>
  </si>
  <si>
    <t xml:space="preserve">Expl. 1.1
Acute Tox. 3 *
Acute Tox. 3 *
Acute Tox. 3 *
STOT RE 2
</t>
  </si>
  <si>
    <t xml:space="preserve">H201
H331
H311
H301
H373 **
</t>
  </si>
  <si>
    <t>612-018-00-1</t>
  </si>
  <si>
    <t>bis(2,4,6-trinitrophenyl)amine; hexyl</t>
  </si>
  <si>
    <t>205-037-8</t>
  </si>
  <si>
    <t>131-73-7</t>
  </si>
  <si>
    <t xml:space="preserve">Expl. 1.1
Acute Tox. 1
Acute Tox. 2 *
Acute Tox. 2 *
STOT RE 2
Aquatic Chronic 2
</t>
  </si>
  <si>
    <t>612-019-00-7</t>
  </si>
  <si>
    <t>dipicrylamine, ammonium salt</t>
  </si>
  <si>
    <t>220-639-0</t>
  </si>
  <si>
    <t>2844-92-0</t>
  </si>
  <si>
    <t>612-020-00-2</t>
  </si>
  <si>
    <t>1-naphthylamine</t>
  </si>
  <si>
    <t>205-138-7</t>
  </si>
  <si>
    <t>134-32-7</t>
  </si>
  <si>
    <t>612-022-00-3</t>
  </si>
  <si>
    <t>2-naphthylamine</t>
  </si>
  <si>
    <t xml:space="preserve">Carc. 1A
Acute Tox. 4 *
Aquatic Chronic 2
</t>
  </si>
  <si>
    <t xml:space="preserve">H350
H302
H411
</t>
  </si>
  <si>
    <t xml:space="preserve">Carc. 1A; H350: C ≥ 0,01 %
</t>
  </si>
  <si>
    <t>612-023-00-9</t>
  </si>
  <si>
    <t xml:space="preserve">phenylhydrazine [1]
phenylhydrazinium chloride [2]
phenylhydrazine hydrochloride [3]
phenylhydrazinium sulphate (2:1)  [4]
</t>
  </si>
  <si>
    <t xml:space="preserve">202-873-5 [1]
200-444-7 [2]
248-259-0 [3]
257-622-2 [4]
</t>
  </si>
  <si>
    <t xml:space="preserve">100-63-0 [1]
59-88-1 [2]
27140-08-5 [3]
52033-74-6 [4]
</t>
  </si>
  <si>
    <t xml:space="preserve">Carc. 1B
Muta. 2
Acute Tox. 3 *
Acute Tox. 3 *
Acute Tox. 3 *
STOT RE 1
Skin Irrit. 2
Eye Irrit. 2
Skin Sens. 1
Aquatic Acute 1
</t>
  </si>
  <si>
    <t xml:space="preserve">H350
H341
H331
H311
H301
H372 **
H315
H319
H317
H400
</t>
  </si>
  <si>
    <t xml:space="preserve">H350
H341
H331
H311
H301
H372 **
H319
H315
H317
H400
</t>
  </si>
  <si>
    <t>612-024-00-4</t>
  </si>
  <si>
    <t>m-toluidine; 3-aminotoluene</t>
  </si>
  <si>
    <t>203-583-1</t>
  </si>
  <si>
    <t>612-025-00-X</t>
  </si>
  <si>
    <t>nitrotoluidines, with the exception of those specified elsewhere in this Annex</t>
  </si>
  <si>
    <t>612-026-00-5</t>
  </si>
  <si>
    <t>diphenylamine</t>
  </si>
  <si>
    <t>612-027-00-0</t>
  </si>
  <si>
    <t>xylidines with the exception of those specified elsewhere in this Annex; dimethyl anilines with the exception of those specified elsewhere in this Annex</t>
  </si>
  <si>
    <t>612-028-00-6</t>
  </si>
  <si>
    <t>p-phenylenediamine</t>
  </si>
  <si>
    <t>203-404-7</t>
  </si>
  <si>
    <t>106-50-3</t>
  </si>
  <si>
    <t xml:space="preserve">Acute Tox. 3 *
Acute Tox. 3 *
Acute Tox. 3 *
Eye Irrit. 2
Skin Sens. 1
Aquatic Acute 1
Aquatic Chronic 1
</t>
  </si>
  <si>
    <t xml:space="preserve">H331
H311
H301
H319
H317
H400
H410
</t>
  </si>
  <si>
    <t xml:space="preserve">H331
H311
H301
H319
H317
H410
</t>
  </si>
  <si>
    <t>612-029-00-1</t>
  </si>
  <si>
    <t>benzene-1,4-diamine dihydrochloride; p-phenylenediamine dihydrochloride</t>
  </si>
  <si>
    <t>210-834-9</t>
  </si>
  <si>
    <t>624-18-0</t>
  </si>
  <si>
    <t>612-030-00-7</t>
  </si>
  <si>
    <t xml:space="preserve">2-methyl-p-phenylenediamine sulphate  [1]
2-methyl-p-phenylenediamine sulphate  [2]
</t>
  </si>
  <si>
    <t xml:space="preserve">210-431-8 [1]
228-871-4 [2]
</t>
  </si>
  <si>
    <t xml:space="preserve">615-50-9 [1]
6369-59-1 [2]
</t>
  </si>
  <si>
    <t xml:space="preserve">Acute Tox. 3 *
Acute Tox. 4 *
Acute Tox. 4 *
Skin Sens. 1
Aquatic Chronic 2
</t>
  </si>
  <si>
    <t xml:space="preserve">H301
H332
H312
H317
H411
</t>
  </si>
  <si>
    <t>612-031-00-2</t>
  </si>
  <si>
    <t xml:space="preserve">N,N-dimethylbenzene-1,3-diamine [1]
4-amino-N,N-dimethylaniline; 3-amino-N,N'-dimethylaniline  [2]
</t>
  </si>
  <si>
    <t xml:space="preserve">220-623-3 [1]
202-807-5 [2]
</t>
  </si>
  <si>
    <t xml:space="preserve">2836-04-6 [1]
99-98-9 [2]
</t>
  </si>
  <si>
    <t>612-032-00-8</t>
  </si>
  <si>
    <t>N,N,N',N'-tetramethyl-p-phenylenediamine</t>
  </si>
  <si>
    <t>202-831-6</t>
  </si>
  <si>
    <t>100-22-1</t>
  </si>
  <si>
    <t>612-033-00-3</t>
  </si>
  <si>
    <t>2-aminophenol</t>
  </si>
  <si>
    <t>202-431-1</t>
  </si>
  <si>
    <t>95-55-6</t>
  </si>
  <si>
    <t xml:space="preserve">Muta. 2
Acute Tox. 4 *
Acute Tox. 4 *
</t>
  </si>
  <si>
    <t xml:space="preserve">H341
H332
H302
</t>
  </si>
  <si>
    <t>612-034-00-9</t>
  </si>
  <si>
    <t>2-amino-4,6-dinitrophenol; picramic acid</t>
  </si>
  <si>
    <t>202-544-6</t>
  </si>
  <si>
    <t>96-91-3</t>
  </si>
  <si>
    <t xml:space="preserve">Expl. 1.1
Acute Tox. 4 *
Acute Tox. 4 *
Acute Tox. 4 *
Aquatic Chronic 3
</t>
  </si>
  <si>
    <t xml:space="preserve">H201
H332
H312
H302
H412
</t>
  </si>
  <si>
    <t>612-034-01-6</t>
  </si>
  <si>
    <t xml:space="preserve">Acute Tox. 4 *
Acute Tox. 4 *
Acute Tox. 4 *
Aquatic Chronic 3
</t>
  </si>
  <si>
    <t xml:space="preserve">H332
H312
H302
H412
</t>
  </si>
  <si>
    <t>612-035-00-4</t>
  </si>
  <si>
    <t>2-methoxyaniline; o-anisidine</t>
  </si>
  <si>
    <t xml:space="preserve">Carc. 1B
Muta. 2
Acute Tox. 3 *
Acute Tox. 3 *
Acute Tox. 3 *
</t>
  </si>
  <si>
    <t xml:space="preserve">H350
H341
H331
H311
H301
</t>
  </si>
  <si>
    <t>612-036-00-X</t>
  </si>
  <si>
    <t>3,3'-dimethoxybenzidine; o-dianisidine</t>
  </si>
  <si>
    <t>612-037-00-5</t>
  </si>
  <si>
    <t>salts of 3,3'-dimethoxybenzidine; salts of o-dianisidine</t>
  </si>
  <si>
    <t>612-038-00-0</t>
  </si>
  <si>
    <t>2-nitro-p-anisidine; 4-methoxy-2-nitroaniline</t>
  </si>
  <si>
    <t>202-547-2</t>
  </si>
  <si>
    <t>96-96-8</t>
  </si>
  <si>
    <t xml:space="preserve">Acute Tox. 1
Acute Tox. 2 *
Acute Tox. 2 *
STOT RE 2 *
Aquatic Chronic 3
</t>
  </si>
  <si>
    <t xml:space="preserve">H310
H330
H300
H373 **
H412
</t>
  </si>
  <si>
    <t xml:space="preserve">H330
H310
H300
H373 **
H412
</t>
  </si>
  <si>
    <t>612-039-00-6</t>
  </si>
  <si>
    <t>2-ethoxyaniline; o-phenetidine</t>
  </si>
  <si>
    <t>202-356-4</t>
  </si>
  <si>
    <t>94-70-2</t>
  </si>
  <si>
    <t xml:space="preserve">Acute Tox. 3 *
Acute Tox. 3 *
Acute Tox. 3 *
STOT RE 2 *
</t>
  </si>
  <si>
    <t xml:space="preserve">H331
H311
H301
H373 **
</t>
  </si>
  <si>
    <t>612-040-00-1</t>
  </si>
  <si>
    <t>2,4-dinitroaniline</t>
  </si>
  <si>
    <t>202-553-5</t>
  </si>
  <si>
    <t>97-02-9</t>
  </si>
  <si>
    <t>612-041-00-7</t>
  </si>
  <si>
    <t>4,4'-bi-o-toluidine</t>
  </si>
  <si>
    <t>204-358-0</t>
  </si>
  <si>
    <t xml:space="preserve">Carc. 1B
Acute Tox. 4 *
Aquatic Chronic 2
</t>
  </si>
  <si>
    <t>612-042-00-2</t>
  </si>
  <si>
    <t>benzidine; 1,1'-biphenyl-4,4'-diamine; 4,4'-diaminobiphenyl; biphenyl-4,4'-ylenediamine</t>
  </si>
  <si>
    <t xml:space="preserve">Carc. 1A
Acute Tox. 4 *
Aquatic Acute 1
Aquatic Chronic 1
</t>
  </si>
  <si>
    <t>612-043-00-8</t>
  </si>
  <si>
    <t>N,N'-dimethylbenzidine</t>
  </si>
  <si>
    <t>2810-74-4</t>
  </si>
  <si>
    <t>612-044-00-3</t>
  </si>
  <si>
    <t>N,N'-diacetylbenzidine</t>
  </si>
  <si>
    <t>210-338-2</t>
  </si>
  <si>
    <t>613-35-4</t>
  </si>
  <si>
    <t xml:space="preserve">Carc. 1B
Muta. 2
Acute Tox. 4 *
Acute Tox. 4 *
Acute Tox. 4 *
</t>
  </si>
  <si>
    <t xml:space="preserve">H350
H341
H332
H312
H302
</t>
  </si>
  <si>
    <t>612-046-00-4</t>
  </si>
  <si>
    <t>allylamine</t>
  </si>
  <si>
    <t>203-463-9</t>
  </si>
  <si>
    <t>107-11-9</t>
  </si>
  <si>
    <t xml:space="preserve">Flam. Liq. 2
Acute Tox. 3 *
Acute Tox. 3 *
Acute Tox. 3 *
Aquatic Chronic 2
</t>
  </si>
  <si>
    <t xml:space="preserve">H225
H331
H311
H301
H411
</t>
  </si>
  <si>
    <t>612-047-00-X</t>
  </si>
  <si>
    <t>benzylamine</t>
  </si>
  <si>
    <t>202-854-1</t>
  </si>
  <si>
    <t>100-46-9</t>
  </si>
  <si>
    <t>612-048-00-5</t>
  </si>
  <si>
    <t>dipropylamine</t>
  </si>
  <si>
    <t>612-049-00-0</t>
  </si>
  <si>
    <t xml:space="preserve">di-n-butylamine [1]
di-sec-butylamine  [2]
</t>
  </si>
  <si>
    <t xml:space="preserve">203-921-8 [1]
210-937-9 [2]
</t>
  </si>
  <si>
    <t xml:space="preserve">111-92-2 [1]
626-23-3 [2]
</t>
  </si>
  <si>
    <t>612-050-00-6</t>
  </si>
  <si>
    <t>cyclohexylamine</t>
  </si>
  <si>
    <t>203-629-0</t>
  </si>
  <si>
    <t xml:space="preserve">Flam. Liq. 3
Repr. 2
Acute Tox. 4 *
Acute Tox. 4 *
Skin Corr. 1B
</t>
  </si>
  <si>
    <t xml:space="preserve">H226
H361f ***
H312
H302
H314
</t>
  </si>
  <si>
    <t>612-051-00-1</t>
  </si>
  <si>
    <t>4,4'-diaminodiphenylmethane; 4,4'-methylenedianiline</t>
  </si>
  <si>
    <t xml:space="preserve">Carc. 1B
Muta. 2
STOT SE 1
STOT RE 2 *
Skin Sens. 1
Aquatic Chronic 2
</t>
  </si>
  <si>
    <t xml:space="preserve">H350
H341
H370 **
H373 **
H317
H411
</t>
  </si>
  <si>
    <t>612-052-00-7</t>
  </si>
  <si>
    <t xml:space="preserve">(S)-sec-butylamine; (S)-2-aminobutane [1]
(R)-sec-butylamine; (R)-2-aminobutane [2]
sec-butylamine; 2-aminobutane  [3]
</t>
  </si>
  <si>
    <t xml:space="preserve">208-164-7 [1]
236-232-6 [2]
237-732-7 [3]
</t>
  </si>
  <si>
    <t xml:space="preserve">513-49-5 [1]
13250-12-9 [2]
13952-84-6 [3]
</t>
  </si>
  <si>
    <t xml:space="preserve">Flam. Liq. 2
Acute Tox. 4 *
Acute Tox. 4 *
Skin Corr. 1A
Aquatic Acute 1
</t>
  </si>
  <si>
    <t xml:space="preserve">H225
H332
H302
H314
H400
</t>
  </si>
  <si>
    <t>612-053-00-2</t>
  </si>
  <si>
    <t>N-ethylaniline</t>
  </si>
  <si>
    <t>203-135-5</t>
  </si>
  <si>
    <t>103-69-5</t>
  </si>
  <si>
    <t>612-054-00-8</t>
  </si>
  <si>
    <t>N,N-diethylaniline</t>
  </si>
  <si>
    <t>202-088-8</t>
  </si>
  <si>
    <t>91-66-7</t>
  </si>
  <si>
    <t>612-055-00-3</t>
  </si>
  <si>
    <t xml:space="preserve">N-methyl-o-toluidine [1]
N-methyl-m-toluidine [2]
N-methyl-p-toluidine  [3]
</t>
  </si>
  <si>
    <t xml:space="preserve">210-260-9 [1]
211-795-0 [2]
210-769-6 [3]
</t>
  </si>
  <si>
    <t xml:space="preserve">611-21-2 [1]
696-44-6 [2]
623-08-5 [3]
</t>
  </si>
  <si>
    <t>612-056-00-9</t>
  </si>
  <si>
    <t xml:space="preserve">N,N-dimethyl-p-toluidine [1]
N,N-dimethyl-m-toluidine [2]
N,N-dimethyl-o-toluidine  [3]
</t>
  </si>
  <si>
    <t xml:space="preserve">202-805-4 [1]
204-495-6 [2]
210-199-8 [3]
</t>
  </si>
  <si>
    <t xml:space="preserve">99-97-8 [1]
121-72-2 [2]
609-72-3 [3]
</t>
  </si>
  <si>
    <t>612-057-00-4</t>
  </si>
  <si>
    <t>piperazine; [solid]</t>
  </si>
  <si>
    <t>203-808-3</t>
  </si>
  <si>
    <t xml:space="preserve">Repr. 2
Skin Corr. 1B
Resp. Sens. 1
Skin Sens. 1
</t>
  </si>
  <si>
    <t xml:space="preserve">H361fd
H314
H334
H317
</t>
  </si>
  <si>
    <t>612-057-01-1</t>
  </si>
  <si>
    <t>piperazine; [liquid]</t>
  </si>
  <si>
    <t>612-058-00-X</t>
  </si>
  <si>
    <t>2,2'-iminodiethylamine; diethylenetriamine</t>
  </si>
  <si>
    <t>203-865-4</t>
  </si>
  <si>
    <t xml:space="preserve">Acute Tox. 4 *
Acute Tox. 4 *
Skin Corr. 1B
Skin Sens. 1
</t>
  </si>
  <si>
    <t xml:space="preserve">H312
H302
H314
H317
</t>
  </si>
  <si>
    <t>612-059-00-5</t>
  </si>
  <si>
    <t>3,6-diazaoctanethylenediamin; triethylenetetramine</t>
  </si>
  <si>
    <t>203-950-6</t>
  </si>
  <si>
    <t>112-24-3</t>
  </si>
  <si>
    <t xml:space="preserve">H312
H314
H317
H412
</t>
  </si>
  <si>
    <t>612-060-00-0</t>
  </si>
  <si>
    <t>3,6,9-triazaundecamethylenediamine; tetraethylenepentamine</t>
  </si>
  <si>
    <t>203-986-2</t>
  </si>
  <si>
    <t>112-57-2</t>
  </si>
  <si>
    <t>612-061-00-6</t>
  </si>
  <si>
    <t>3-aminopropyldimethylamine; N,N-dimethyl-1,3-diaminopropane</t>
  </si>
  <si>
    <t>203-680-9</t>
  </si>
  <si>
    <t>109-55-7</t>
  </si>
  <si>
    <t xml:space="preserve">Flam. Liq. 3
Acute Tox. 4 *
Skin Corr. 1B
Skin Sens. 1
</t>
  </si>
  <si>
    <t>612-062-00-1</t>
  </si>
  <si>
    <t>3-aminopropyldiethylamine; N,N-diethyl-1,3-diaminopropane</t>
  </si>
  <si>
    <t>203-236-4</t>
  </si>
  <si>
    <t>104-78-9</t>
  </si>
  <si>
    <t xml:space="preserve">Flam. Liq. 3
Acute Tox. 4 *
Acute Tox. 4 *
Skin Corr. 1B
Skin Sens. 1
</t>
  </si>
  <si>
    <t xml:space="preserve">H226
H312
H302
H314
H317
</t>
  </si>
  <si>
    <t>612-063-00-7</t>
  </si>
  <si>
    <t>3,3'-iminodi(propylamine); dipropylenetriamine</t>
  </si>
  <si>
    <t>200-261-2</t>
  </si>
  <si>
    <t>56-18-8</t>
  </si>
  <si>
    <t xml:space="preserve">Acute Tox. 2 *
Acute Tox. 3 *
Acute Tox. 4 *
Skin Corr. 1A
Skin Sens. 1
</t>
  </si>
  <si>
    <t xml:space="preserve">H330
H311
H302
H314
H317
</t>
  </si>
  <si>
    <t>612-064-00-2</t>
  </si>
  <si>
    <t>3,6,9,12-tetra-azatetradecamethylenediamine; pentacthylenehexamine</t>
  </si>
  <si>
    <t>223-775-9</t>
  </si>
  <si>
    <t>4067-16-7</t>
  </si>
  <si>
    <t>612-065-00-8</t>
  </si>
  <si>
    <t>polyethlyenepolyamines with the exception of those specified elsewhere in this Annex</t>
  </si>
  <si>
    <t xml:space="preserve">Acute Tox. 4 *
Acute Tox. 4 *
Skin Corr. 1B
Skin Sens. 1
Aquatic Acute 1
Aquatic Chronic 1
</t>
  </si>
  <si>
    <t xml:space="preserve">H312
H302
H314
H317
H400
H410
</t>
  </si>
  <si>
    <t xml:space="preserve">H312
H302
H314
H317
H410
</t>
  </si>
  <si>
    <t>612-066-00-3</t>
  </si>
  <si>
    <t>dicyclohexylamine</t>
  </si>
  <si>
    <t>202-980-7</t>
  </si>
  <si>
    <t>101-83-7</t>
  </si>
  <si>
    <t>612-067-00-9</t>
  </si>
  <si>
    <t>3-aminomethyl-3,5,5-trimethylcyclohexylamine</t>
  </si>
  <si>
    <t>220-666-8</t>
  </si>
  <si>
    <t>2855-13-2</t>
  </si>
  <si>
    <t xml:space="preserve">Acute Tox. 4 *
Acute Tox. 4 *
Skin Corr. 1B
Skin Sens. 1
Aquatic Chronic 3
</t>
  </si>
  <si>
    <t xml:space="preserve">H312
H302
H314
H317
H412
</t>
  </si>
  <si>
    <t>612-068-00-4</t>
  </si>
  <si>
    <t>3,3'-dichlorobenzidine; 3,3'-dichlorobiphenyl-4,4'-ylenediamine</t>
  </si>
  <si>
    <t xml:space="preserve">Carc. 1B
Acute Tox. 4 *
Skin Sens. 1
Aquatic Acute 1
Aquatic Chronic 1
</t>
  </si>
  <si>
    <t xml:space="preserve">H350
H312
H317
H400
H410
</t>
  </si>
  <si>
    <t xml:space="preserve">H350
H312
H317
H410
</t>
  </si>
  <si>
    <t>612-069-00-X</t>
  </si>
  <si>
    <t>salts of 3,3'-dichlorobenzidine; salts of 3,3'-dichlorobiphenyl-4,4'-ylenediamine</t>
  </si>
  <si>
    <t>612-070-00-5</t>
  </si>
  <si>
    <t xml:space="preserve">salts of benzidine [ [1]
salts of benzidine [ [2]
salts of benzidine [ [3]
salts of benzidine [ [4]
</t>
  </si>
  <si>
    <t xml:space="preserve">208-519-6 [1]
208-520-1 [2]
244-236-4 [3]
252-984-8 [4]
</t>
  </si>
  <si>
    <t xml:space="preserve">531-85-1 [1]
531-86-2 [2]
21136-70-9 [3]
36341-27-2 [4]
</t>
  </si>
  <si>
    <t>612-071-00-0</t>
  </si>
  <si>
    <t xml:space="preserve">salts of 2-naphthylamine [1]
salts of 2-naphthylamine [2]
</t>
  </si>
  <si>
    <t xml:space="preserve">209-030-0 [1]
210-313-6 [2]
</t>
  </si>
  <si>
    <t xml:space="preserve">553-00-4 [1]
612-52-2 [2]
</t>
  </si>
  <si>
    <t>612-072-00-6</t>
  </si>
  <si>
    <t>biphenyl-4-ylamine; xenylamine; 4-aminobiphenyl</t>
  </si>
  <si>
    <t xml:space="preserve">Carc. 1A
Acute Tox. 4 *
</t>
  </si>
  <si>
    <t>612-073-00-1</t>
  </si>
  <si>
    <t>salts of biphenyl-4-ylamine; salts of xenylamine; salts of 4-aminobiphenyl</t>
  </si>
  <si>
    <t>612-074-00-7</t>
  </si>
  <si>
    <t>benzyldimethylamine</t>
  </si>
  <si>
    <t>203-149-1</t>
  </si>
  <si>
    <t>103-83-3</t>
  </si>
  <si>
    <t xml:space="preserve">Flam. Liq. 3
Acute Tox. 4 *
Acute Tox. 4 *
Acute Tox. 4 *
Skin Corr. 1B
Aquatic Chronic 3
</t>
  </si>
  <si>
    <t xml:space="preserve">H226
H332
H312
H302
H314
H412
</t>
  </si>
  <si>
    <t>612-075-00-2</t>
  </si>
  <si>
    <t>2-aminoethyldimethylamine; 2-dimethylaminoethylamine</t>
  </si>
  <si>
    <t>203-541-2</t>
  </si>
  <si>
    <t>108-00-9</t>
  </si>
  <si>
    <t xml:space="preserve">Flam. Liq. 2
Acute Tox. 4 *
Acute Tox. 4 *
Skin Corr. 1A
</t>
  </si>
  <si>
    <t xml:space="preserve">H225
H312
H302
H314
</t>
  </si>
  <si>
    <t>612-076-00-8</t>
  </si>
  <si>
    <t>ethyldimethylamine</t>
  </si>
  <si>
    <t>209-940-8</t>
  </si>
  <si>
    <t>598-56-1</t>
  </si>
  <si>
    <t xml:space="preserve">Flam. Liq. 2
Acute Tox. 4 *
Acute Tox. 4 *
Skin Corr. 1B
</t>
  </si>
  <si>
    <t xml:space="preserve">H225
H332
H302
H314
</t>
  </si>
  <si>
    <t>612-077-00-3</t>
  </si>
  <si>
    <t>dimethylnitrosoamine; N-nitrosodimethylamine</t>
  </si>
  <si>
    <t>200-549-8</t>
  </si>
  <si>
    <t>62-75-9</t>
  </si>
  <si>
    <t xml:space="preserve">Carc. 1B
Acute Tox. 2 *
Acute Tox. 3 *
STOT RE 1
Aquatic Chronic 2
</t>
  </si>
  <si>
    <t xml:space="preserve">H350
H330
H301
H372 **
H411
</t>
  </si>
  <si>
    <t>612-078-00-9</t>
  </si>
  <si>
    <t>2,2'-dichloro-4,4'-methylenedianiline; 4,4'-methylene bis(2-chloroaniline)</t>
  </si>
  <si>
    <t>612-079-00-4</t>
  </si>
  <si>
    <t>salts of 2,2'-dichloro-4,4'-methylenedianiline; salts of 4,4'-methylenebis(2-chloroaniline)</t>
  </si>
  <si>
    <t>612-080-00-X</t>
  </si>
  <si>
    <t>4-amino-N,N-diethylaniline; N,N-diethyl-p-phenylendiamine</t>
  </si>
  <si>
    <t>202-214-1</t>
  </si>
  <si>
    <t>93-05-0</t>
  </si>
  <si>
    <t>612-081-00-5</t>
  </si>
  <si>
    <t xml:space="preserve">salts of 4,4'-bi-o-toluidine; salts of 3,3'-dimethylbenzidine; salts of o-tolidine [1]
salts of 4,4'-bi-o-toluidine; salts of 3,3'-dimethylbenzidine; salts of o-tolidine [2]
salts of 4,4'-bi-o-toluidine; salts of 3,3'-dimethylbenzidine; salts of o-tolidine [3]
</t>
  </si>
  <si>
    <t xml:space="preserve">210-322-5 [1]
265-294-7 [2]
277-985-0 [3]
</t>
  </si>
  <si>
    <t xml:space="preserve">612-82-8 [1]
64969-36-4 [2]
74753-18-7 [3]
</t>
  </si>
  <si>
    <t>612-082-00-0</t>
  </si>
  <si>
    <t>thiourea; thiocarbamide</t>
  </si>
  <si>
    <t>200-543-5</t>
  </si>
  <si>
    <t>62-56-6</t>
  </si>
  <si>
    <t xml:space="preserve">Carc. 2
Repr. 2
Acute Tox. 4 *
Aquatic Chronic 2
</t>
  </si>
  <si>
    <t xml:space="preserve">H351
H361d ***
H302
H411
</t>
  </si>
  <si>
    <t>612-083-00-6</t>
  </si>
  <si>
    <t>1-methyl-3-nitro-1-nitrosoguanidine</t>
  </si>
  <si>
    <t>200-730-1</t>
  </si>
  <si>
    <t>70-25-7</t>
  </si>
  <si>
    <t xml:space="preserve">Carc. 1B
Acute Tox. 4 *
Skin Irrit. 2
Eye Irrit. 2
Aquatic Chronic 2
</t>
  </si>
  <si>
    <t xml:space="preserve">H350
H332
H315
H319
H411
</t>
  </si>
  <si>
    <t xml:space="preserve">H350
H332
H319
H315
H411
</t>
  </si>
  <si>
    <t xml:space="preserve">Carc. 1B; H350: C ≥ 0,01 %
</t>
  </si>
  <si>
    <t>612-084-00-1</t>
  </si>
  <si>
    <t>dapsone; 4,4'-diamino diphenyl sulfone</t>
  </si>
  <si>
    <t>201-248-4</t>
  </si>
  <si>
    <t>80-08-0</t>
  </si>
  <si>
    <t>612-085-00-7</t>
  </si>
  <si>
    <t>612-086-00-2</t>
  </si>
  <si>
    <t>amitraz (ISO); N,N-bis(2,4-xylyliminomethyl) methylamine</t>
  </si>
  <si>
    <t>612-087-00-8</t>
  </si>
  <si>
    <t>guazatine (ISO)</t>
  </si>
  <si>
    <t xml:space="preserve">Acute Tox. 2 *
Acute Tox. 4 *
Acute Tox. 4 *
STOT SE 3
Skin Irrit. 2
Eye Dam. 1
Aquatic Acute 1
Aquatic Chronic 1
</t>
  </si>
  <si>
    <t xml:space="preserve">H330
H312
H302
H335
H315
H318
H400
H410
</t>
  </si>
  <si>
    <t xml:space="preserve">H330
H312
H302
H335
H315
H318
H410
</t>
  </si>
  <si>
    <t>612-088-00-3</t>
  </si>
  <si>
    <t>simazine (ISO); 6-chloro-N,N'-diethyl-1,3,5-triazine-2,4-diamine</t>
  </si>
  <si>
    <t>612-089-00-9</t>
  </si>
  <si>
    <t>1,5-naphthylenediamine</t>
  </si>
  <si>
    <t>218-817-8</t>
  </si>
  <si>
    <t>2243-62-1</t>
  </si>
  <si>
    <t>612-090-00-4</t>
  </si>
  <si>
    <t>2,2'-(nitrosoimino)bisethanol</t>
  </si>
  <si>
    <t>214-237-4</t>
  </si>
  <si>
    <t>1116-54-7</t>
  </si>
  <si>
    <t>612-091-00-X</t>
  </si>
  <si>
    <t>o-toluidine; 2-aminotoluene</t>
  </si>
  <si>
    <t xml:space="preserve">Carc. 1B
Acute Tox. 3 *
Acute Tox. 3 *
Eye Irrit. 2
Aquatic Acute 1
</t>
  </si>
  <si>
    <t xml:space="preserve">H350
H331
H301
H319
H400
</t>
  </si>
  <si>
    <t>612-092-00-5</t>
  </si>
  <si>
    <t>N,N'-(2,2-dimethylpropylidene)hexamethylenediamine</t>
  </si>
  <si>
    <t>401-660-6</t>
  </si>
  <si>
    <t>1000-78-8</t>
  </si>
  <si>
    <t>612-093-00-0</t>
  </si>
  <si>
    <t>3,5-dichloro-4-(1,1,2,2-tetrafluoroethoxy)aniline</t>
  </si>
  <si>
    <t>401-790-3</t>
  </si>
  <si>
    <t>104147-32-2</t>
  </si>
  <si>
    <t>612-094-00-6</t>
  </si>
  <si>
    <t>4-(2-chloro-4-trifluoromethyl)phenoxy-2-fluoroaniline hydrochloride</t>
  </si>
  <si>
    <t>402-190-4</t>
  </si>
  <si>
    <t>113674-95-6</t>
  </si>
  <si>
    <t xml:space="preserve">Acute Tox. 4 *
STOT RE 1
STOT RE 2 *
Eye Dam. 1
Skin Sens. 1
Aquatic Acute 1
Aquatic Chronic 1
</t>
  </si>
  <si>
    <t xml:space="preserve">H302
H372 **
H373 **
H318
H317
H400
H410
</t>
  </si>
  <si>
    <t xml:space="preserve">H372 **
H302
H373 **
H318
H317
H410
</t>
  </si>
  <si>
    <t>612-095-00-1</t>
  </si>
  <si>
    <t>benzyl-2-hydroxydodecyldimethylammonium benzoate</t>
  </si>
  <si>
    <t>402-610-6</t>
  </si>
  <si>
    <t>113694-52-3</t>
  </si>
  <si>
    <t>612-096-00-7</t>
  </si>
  <si>
    <t>4,4'-carbonimidoylbis[N,N-dimethylaniline]</t>
  </si>
  <si>
    <t>207-762-5</t>
  </si>
  <si>
    <t>492-80-8</t>
  </si>
  <si>
    <t xml:space="preserve">Carc. 2
Acute Tox. 4 *
Eye Irrit. 2
Aquatic Chronic 2
</t>
  </si>
  <si>
    <t xml:space="preserve">H351
H302
H319
H411
</t>
  </si>
  <si>
    <t>612-097-00-2</t>
  </si>
  <si>
    <t>salts of 4,4'-carbonimidoylbis[N,N-dimethylaniline]</t>
  </si>
  <si>
    <t>612-098-00-8</t>
  </si>
  <si>
    <t>nitrosodipropylamine</t>
  </si>
  <si>
    <t>210-698-0</t>
  </si>
  <si>
    <t>621-64-7</t>
  </si>
  <si>
    <t xml:space="preserve">Carc. 1B; H350: C ≥ 0,001 %
</t>
  </si>
  <si>
    <t>612-099-00-3</t>
  </si>
  <si>
    <t>4-methyl-m-phenylenediamine; 2,4-toluenediamine</t>
  </si>
  <si>
    <t xml:space="preserve">Carc. 1B
Muta. 2
Repr. 2
Acute Tox. 3 *
Acute Tox. 4 *
STOT RE 2 *
Skin Sens. 1
Aquatic Chronic 2
</t>
  </si>
  <si>
    <t xml:space="preserve">H350
H341
H361f ***
H301
H312
H373 **
H317
H411
</t>
  </si>
  <si>
    <t>612-100-00-7</t>
  </si>
  <si>
    <t>propylenediamine</t>
  </si>
  <si>
    <t xml:space="preserve">Flam. Liq. 3
Acute Tox. 4 *
Acute Tox. 4 *
Skin Corr. 1A
</t>
  </si>
  <si>
    <t xml:space="preserve">H226
H312
H302
H314
</t>
  </si>
  <si>
    <t>612-101-00-2</t>
  </si>
  <si>
    <t>methenamine; hexamethylenetetramine</t>
  </si>
  <si>
    <t>202-905-8</t>
  </si>
  <si>
    <t>100-97-0</t>
  </si>
  <si>
    <t xml:space="preserve">Flam. Sol. 2
Skin Sens. 1
</t>
  </si>
  <si>
    <t>612-102-00-8</t>
  </si>
  <si>
    <t>N,N-bis(3-aminopropyl)methylamine</t>
  </si>
  <si>
    <t>203-336-8</t>
  </si>
  <si>
    <t>105-83-9</t>
  </si>
  <si>
    <t xml:space="preserve">Acute Tox. 3 *
Acute Tox. 3 *
Acute Tox. 4 *
Skin Corr. 1B
</t>
  </si>
  <si>
    <t xml:space="preserve">H331
H311
H302
H314
</t>
  </si>
  <si>
    <t>612-103-00-3</t>
  </si>
  <si>
    <t>N,N,N',N'-tetramethylethylenediamine</t>
  </si>
  <si>
    <t>203-744-6</t>
  </si>
  <si>
    <t>110-18-9</t>
  </si>
  <si>
    <t>612-104-00-9</t>
  </si>
  <si>
    <t>hexamethylenediamine</t>
  </si>
  <si>
    <t xml:space="preserve">Acute Tox. 4 *
Acute Tox. 4 *
STOT SE 3
Skin Corr. 1B
</t>
  </si>
  <si>
    <t xml:space="preserve">H312
H302
H335
H314
</t>
  </si>
  <si>
    <t>612-105-00-4</t>
  </si>
  <si>
    <t>2-piperazin-1-ylethylamine</t>
  </si>
  <si>
    <t>205-411-0</t>
  </si>
  <si>
    <t>140-31-8</t>
  </si>
  <si>
    <t>612-106-00-X</t>
  </si>
  <si>
    <t>2,6-diethylaniline</t>
  </si>
  <si>
    <t>209-445-7</t>
  </si>
  <si>
    <t>579-66-8</t>
  </si>
  <si>
    <t>612-107-00-5</t>
  </si>
  <si>
    <t xml:space="preserve">1-phenylethylamine [1]
Dl-α-methylbenzylamine  [2]
</t>
  </si>
  <si>
    <t xml:space="preserve">202-706-6 [1]
210-545-8 [2]
</t>
  </si>
  <si>
    <t xml:space="preserve">98-84-0 [1]
618-36-0 [2]
</t>
  </si>
  <si>
    <t>612-108-00-0</t>
  </si>
  <si>
    <t>3-aminopropyltriethoxysilane</t>
  </si>
  <si>
    <t>213-048-4</t>
  </si>
  <si>
    <t>919-30-2</t>
  </si>
  <si>
    <t xml:space="preserve">Acute Tox. 4 *
Skin Corr. 1B
</t>
  </si>
  <si>
    <t>612-109-00-6</t>
  </si>
  <si>
    <t>bis(2-dimethylaminoethyl)(methyl)amine</t>
  </si>
  <si>
    <t>221-201-1</t>
  </si>
  <si>
    <t>3030-47-5</t>
  </si>
  <si>
    <t xml:space="preserve">Acute Tox. 3 *
Acute Tox. 4 *
Skin Corr. 1B
</t>
  </si>
  <si>
    <t xml:space="preserve">H311
H302
H314
</t>
  </si>
  <si>
    <t>612-110-00-1</t>
  </si>
  <si>
    <t>2,2'-dimethyl-4,4'-methylenebis(cyclohexylamine)</t>
  </si>
  <si>
    <t>229-962-1</t>
  </si>
  <si>
    <t>6864-37-5</t>
  </si>
  <si>
    <t xml:space="preserve">Acute Tox. 3 *
Acute Tox. 3 *
Acute Tox. 4 *
Skin Corr. 1A
Aquatic Chronic 2
</t>
  </si>
  <si>
    <t xml:space="preserve">H331
H311
H302
H314
H411
</t>
  </si>
  <si>
    <t>612-111-00-7</t>
  </si>
  <si>
    <t>2-methyl-m-phenylenediamine; 2,6-toluenediamine</t>
  </si>
  <si>
    <t>212-513-9</t>
  </si>
  <si>
    <t>823-40-5</t>
  </si>
  <si>
    <t xml:space="preserve">Muta. 2
Acute Tox. 4 *
Acute Tox. 4 *
Skin Sens. 1
Aquatic Chronic 2
</t>
  </si>
  <si>
    <t xml:space="preserve">H341
H312
H302
H317
H411
</t>
  </si>
  <si>
    <t>612-112-00-2</t>
  </si>
  <si>
    <t>p-anisidine; 4-methoxyaniline</t>
  </si>
  <si>
    <t>203-254-2</t>
  </si>
  <si>
    <t>104-94-9</t>
  </si>
  <si>
    <t xml:space="preserve">Acute Tox. 1
Acute Tox. 2 *
Acute Tox. 2 *
STOT RE 2 *
Aquatic Acute 1
</t>
  </si>
  <si>
    <t xml:space="preserve">H310
H330
H300
H373 **
H400
</t>
  </si>
  <si>
    <t xml:space="preserve">H330
H310
H300
H373 **
H400
</t>
  </si>
  <si>
    <t>612-113-00-8</t>
  </si>
  <si>
    <t>6-methyl-2,4-bis(methylthio)phenylene-1,3-diamine</t>
  </si>
  <si>
    <t>403-240-8</t>
  </si>
  <si>
    <t>106264-79-3</t>
  </si>
  <si>
    <t>612-114-00-3</t>
  </si>
  <si>
    <t>R,R-2-hydroxy-5-(1-hydroxy-2-(4-phenylbut-2-ylamino)ethyl)benzamide hydrogen 2,3-bis(benzoyloxy)succinate</t>
  </si>
  <si>
    <t>404-390-7</t>
  </si>
  <si>
    <t xml:space="preserve">Flam. Sol. 1
Skin Sens. 1
Aquatic Chronic 3
</t>
  </si>
  <si>
    <t xml:space="preserve">H228
H317
H412
</t>
  </si>
  <si>
    <t>612-115-00-9</t>
  </si>
  <si>
    <t>dimethyldioctadecylammonium hydrogen sulfate</t>
  </si>
  <si>
    <t>404-050-8</t>
  </si>
  <si>
    <t>123312-54-9</t>
  </si>
  <si>
    <t>612-116-00-4</t>
  </si>
  <si>
    <t>C8-18alkylbis(2-hydroxyethyl)ammonium bis(2-ethylhexyl)phosphate</t>
  </si>
  <si>
    <t>404-690-8</t>
  </si>
  <si>
    <t>68132-19-4</t>
  </si>
  <si>
    <t xml:space="preserve">Acute Tox. 3 *
Skin Corr. 1B
Skin Sens. 1
Aquatic Acute 1
Aquatic Chronic 1
</t>
  </si>
  <si>
    <t xml:space="preserve">H331
H314
H317
H400
H410
</t>
  </si>
  <si>
    <t xml:space="preserve">H331
H314
H317
H410
</t>
  </si>
  <si>
    <t>612-117-00-X</t>
  </si>
  <si>
    <t>C12-14-tert-alkylamine, methylphosphonic acid salt</t>
  </si>
  <si>
    <t>404-750-3</t>
  </si>
  <si>
    <t>119415-07-5</t>
  </si>
  <si>
    <t>612-118-00-5</t>
  </si>
  <si>
    <t>A reaction mass of: (1,3-dioxo-2H-benz(de)isoquinolin-2-ylpropyl)hexadecyldimethylammonium 4-toluenesulfonate; (1,3-dioxo-2H-benz(de)isoquinolin-2-ylpropyl)hexadecyldimethylammonium bromide</t>
  </si>
  <si>
    <t>405-080-4</t>
  </si>
  <si>
    <t>612-119-00-0</t>
  </si>
  <si>
    <t>benzyldimethyloctadecylammonium 3-nitrobenzenesulfonate</t>
  </si>
  <si>
    <t>405-330-2</t>
  </si>
  <si>
    <t>612-120-00-6</t>
  </si>
  <si>
    <t>aclonifen (ISO); 2-chloro-6-nitro-3-phenoxyaniline</t>
  </si>
  <si>
    <t>277-704-1</t>
  </si>
  <si>
    <t>74070-46-5</t>
  </si>
  <si>
    <t xml:space="preserve">Carc. 2
Skin Sens. 1A
Aquatic Acute 1
Aquatic Chronic 1
</t>
  </si>
  <si>
    <t xml:space="preserve">H317
H351
H410
</t>
  </si>
  <si>
    <t>612-121-00-1</t>
  </si>
  <si>
    <t>amines, polyethylenepoly-; HEPA</t>
  </si>
  <si>
    <t>268-626-9</t>
  </si>
  <si>
    <t>68131-73-7</t>
  </si>
  <si>
    <t>612-122-00-7</t>
  </si>
  <si>
    <t>hydroxylamine  ....% [&gt; 55 % in aqueous solution]</t>
  </si>
  <si>
    <t>232-259-2</t>
  </si>
  <si>
    <t>7803-49-8</t>
  </si>
  <si>
    <t xml:space="preserve">Unst. Expl.
Met. Corr. 1
Carc. 2
Acute Tox. 4 *
Acute Tox. 4 *
STOT SE 3
STOT RE 2 *
Skin Irrit. 2
Eye Dam. 1
Skin Sens. 1
Aquatic Acute 1
</t>
  </si>
  <si>
    <t xml:space="preserve">H200
H290
H351
H312
H302
H335
H373 **
H315
H318
H317
H400
</t>
  </si>
  <si>
    <t xml:space="preserve">H200
H290
H351
H312
H302
H373 **
H335
H315
H318
H317
H400
</t>
  </si>
  <si>
    <t>612-122-01-4</t>
  </si>
  <si>
    <t>hydroxylamine ...% [≤ 55% in aqueous solution]</t>
  </si>
  <si>
    <t xml:space="preserve">Met. Corr. 1
Carc. 2
Acute Tox. 4 *
Acute Tox. 4 *
STOT SE 3
STOT RE 2 *
Skin Irrit. 2
Eye Dam. 1
Skin Sens. 1
Aquatic Acute 1
</t>
  </si>
  <si>
    <t xml:space="preserve">H290
H351
H312
H302
H335
H373 **
H315
H318
H317
H400
</t>
  </si>
  <si>
    <t xml:space="preserve">H290
H351
H312
H302
H373 **
H335
H315
H318
H317
H400
</t>
  </si>
  <si>
    <t>612-123-00-2</t>
  </si>
  <si>
    <t xml:space="preserve">hydroxylammonium chloride; hydroxylamine hydrochloride [1]
bis(hydroxylammonium) sulfate; hydroxylamine sulfate (2:1)  [2]
</t>
  </si>
  <si>
    <t xml:space="preserve">226-798-2 [1]
233-118-8 [2]
</t>
  </si>
  <si>
    <t xml:space="preserve">5470-11-1 [1]
10039-54-0 [2]
</t>
  </si>
  <si>
    <t xml:space="preserve">Met. Corr. 1
Carc. 2
Acute Tox. 4 *
Acute Tox. 4 *
STOT RE 2 *
Skin Irrit. 2
Eye Irrit. 2
Skin Sens. 1
Aquatic Acute 1
</t>
  </si>
  <si>
    <t xml:space="preserve">H290
H351
H312
H302
H373 **
H315
H319
H317
H400
</t>
  </si>
  <si>
    <t>GHS05
GHS08
GHS07
GHS09
Wng</t>
  </si>
  <si>
    <t xml:space="preserve">H290
H351
H312
H302
H373 **
H319
H315
H317
H400
</t>
  </si>
  <si>
    <t>612-124-00-8</t>
  </si>
  <si>
    <t>N,N,N-trimethylanilinium chloride</t>
  </si>
  <si>
    <t>205-319-0</t>
  </si>
  <si>
    <t>138-24-9</t>
  </si>
  <si>
    <t>612-125-00-3</t>
  </si>
  <si>
    <t>2-methyl-p-phenylenediamine; 2,5-toluenediamine</t>
  </si>
  <si>
    <t>202-442-1</t>
  </si>
  <si>
    <t>95-70-5</t>
  </si>
  <si>
    <t>612-126-00-9</t>
  </si>
  <si>
    <t>toluene-2,4-diammonium sulphate; 4-methyl-m-phenylenediamine sulfate</t>
  </si>
  <si>
    <t>265-697-8</t>
  </si>
  <si>
    <t>65321-67-7</t>
  </si>
  <si>
    <t xml:space="preserve">Carc. 1B
Acute Tox. 3 *
Acute Tox. 4 *
Eye Irrit. 2
Skin Sens. 1
Aquatic Chronic 2
</t>
  </si>
  <si>
    <t xml:space="preserve">H350
H301
H312
H319
H317
H411
</t>
  </si>
  <si>
    <t>612-127-00-4</t>
  </si>
  <si>
    <t>3-aminophenol</t>
  </si>
  <si>
    <t>209-711-2</t>
  </si>
  <si>
    <t>591-27-5</t>
  </si>
  <si>
    <t>612-128-00-X</t>
  </si>
  <si>
    <t>4-aminophenol</t>
  </si>
  <si>
    <t>204-616-2</t>
  </si>
  <si>
    <t>123-30-8</t>
  </si>
  <si>
    <t xml:space="preserve">Muta. 2
Acute Tox. 4 *
Acute Tox. 4 *
Aquatic Acute 1
Aquatic Chronic 1
</t>
  </si>
  <si>
    <t xml:space="preserve">H341
H332
H302
H400
H410
</t>
  </si>
  <si>
    <t xml:space="preserve">H341
H332
H302
H410
</t>
  </si>
  <si>
    <t>612-129-00-5</t>
  </si>
  <si>
    <t>diisopropylamine</t>
  </si>
  <si>
    <t>203-558-5</t>
  </si>
  <si>
    <t>108-18-9</t>
  </si>
  <si>
    <t>612-130-00-0</t>
  </si>
  <si>
    <t xml:space="preserve">2,6-diamino-3,5-diethyltoluene; 4,6-diethyl-2-methyl-1,3-benzenediamine [1]
2,4-diamino-3,5-diethyltoluene; 2,4-diethyl-6-methyl-1,3-benzenediamine [2]
diethylmethylbenzenediamine  [3]
</t>
  </si>
  <si>
    <t xml:space="preserve">218-255-3 [1]
218-256-9 [2]
270-877-4 [3]
</t>
  </si>
  <si>
    <t xml:space="preserve">2095-01-4 [1]
2095-02-5 [2]
68479-98-1 [3]
</t>
  </si>
  <si>
    <t xml:space="preserve">Acute Tox. 4 *
Acute Tox. 4 *
STOT RE 2 *
Eye Irrit. 2
Aquatic Acute 1
Aquatic Chronic 1
</t>
  </si>
  <si>
    <t xml:space="preserve">H312
H302
H373 **
H319
H400
H410
</t>
  </si>
  <si>
    <t xml:space="preserve">H312
H302
H373 **
H319
H410
</t>
  </si>
  <si>
    <t>612-131-00-6</t>
  </si>
  <si>
    <t>didecyldimethylammonium chloride</t>
  </si>
  <si>
    <t>612-132-00-1</t>
  </si>
  <si>
    <t>N,N'-diphenyl-p-phenylenediamine; N,N'-diphenyl-1,4-benzenediamine</t>
  </si>
  <si>
    <t>200-806-4</t>
  </si>
  <si>
    <t>74-31-7</t>
  </si>
  <si>
    <t>612-133-00-7</t>
  </si>
  <si>
    <t>(4-ammonio-m-tolyl)ethyl(2-hydroxyethyl)ammonium sulphate; 4-(N-ethyl-N-2-hydroxyethyl)-2-methylphenylenediamine sulphate</t>
  </si>
  <si>
    <t>247-162-0</t>
  </si>
  <si>
    <t>25646-77-9</t>
  </si>
  <si>
    <t>612-134-00-2</t>
  </si>
  <si>
    <t>N-(2-(4-amino-N-ethyl-m-toluidino)ethyl)methanesulphonamide sesquisulphate; 4-(N-ethyl-N-2-methanesulphonylaminoethyl)-2-methylphenylenediamine sesquisulphate monohydrate</t>
  </si>
  <si>
    <t>247-161-5</t>
  </si>
  <si>
    <t>25646-71-3</t>
  </si>
  <si>
    <t>612-135-00-8</t>
  </si>
  <si>
    <t>N-2-naphthylaniline; N-phenyl-2-naphthylamine</t>
  </si>
  <si>
    <t>205-223-9</t>
  </si>
  <si>
    <t>135-88-6</t>
  </si>
  <si>
    <t xml:space="preserve">Carc. 2
Skin Irrit. 2
Eye Irrit. 2
Skin Sens. 1
Aquatic Chronic 2
</t>
  </si>
  <si>
    <t xml:space="preserve">H351
H315
H319
H317
H411
</t>
  </si>
  <si>
    <t xml:space="preserve">H351
H319
H315
H317
H411
</t>
  </si>
  <si>
    <t>612-136-00-3</t>
  </si>
  <si>
    <t>N-isopropyl-N'-phenyl-p-phenylenediamine</t>
  </si>
  <si>
    <t xml:space="preserve">Skin Sens. 1; H317: C ≥ 0,1 %
</t>
  </si>
  <si>
    <t>612-137-00-9</t>
  </si>
  <si>
    <t>4-chloroaniline</t>
  </si>
  <si>
    <t>203-401-0</t>
  </si>
  <si>
    <t>612-138-00-4</t>
  </si>
  <si>
    <t>furalaxyl (ISO); methyl N-(2,6-dimethylphenyl)-N-(2-furylcarbonyl)-Dl-alaninate</t>
  </si>
  <si>
    <t>260-875-1</t>
  </si>
  <si>
    <t>57646-30-7</t>
  </si>
  <si>
    <t>612-139-00-X</t>
  </si>
  <si>
    <t>mefenacet (ISO); 2-(benzothiazol-2-yloxy)-N-methyl-N-phenylacetamide</t>
  </si>
  <si>
    <t>277-328-8</t>
  </si>
  <si>
    <t>73250-68-7</t>
  </si>
  <si>
    <t>612-140-00-5</t>
  </si>
  <si>
    <t>quaternary ammonium compounds, benzyl-C8-18-alkyldimethyl, chlorides</t>
  </si>
  <si>
    <t>264-151-6</t>
  </si>
  <si>
    <t>63449-41-2</t>
  </si>
  <si>
    <t xml:space="preserve">Acute Tox. 4 *
Acute Tox. 4 *
Skin Corr. 1B
Aquatic Acute 1
</t>
  </si>
  <si>
    <t xml:space="preserve">H312
H302
H314
H400
</t>
  </si>
  <si>
    <t>612-141-00-0</t>
  </si>
  <si>
    <t>4,4'-methylenebis(2-ethylaniline); 4,4'-methylenebis(2-ethylbenzeneamine)</t>
  </si>
  <si>
    <t>243-420-1</t>
  </si>
  <si>
    <t>19900-65-3</t>
  </si>
  <si>
    <t>612-142-00-6</t>
  </si>
  <si>
    <t>biphenyl-2-ylamine</t>
  </si>
  <si>
    <t>201-990-9</t>
  </si>
  <si>
    <t>90-41-5</t>
  </si>
  <si>
    <t xml:space="preserve">Carc. 2
Acute Tox. 4 *
Aquatic Chronic 3
</t>
  </si>
  <si>
    <t xml:space="preserve">H351
H302
H412
</t>
  </si>
  <si>
    <t>612-143-00-1</t>
  </si>
  <si>
    <t>N5,N5-diethyltoluene-2,5-diamine monohydrochloride; 4-diethylamino-2-methylaniline monohydrochloride</t>
  </si>
  <si>
    <t>218-130-3</t>
  </si>
  <si>
    <t>2051-79-8</t>
  </si>
  <si>
    <t xml:space="preserve">Acute Tox. 3 *
Eye Irrit. 2
Skin Sens. 1
Aquatic Acute 1
Aquatic Chronic 1
</t>
  </si>
  <si>
    <t xml:space="preserve">H301
H319
H317
H400
H410
</t>
  </si>
  <si>
    <t xml:space="preserve">H301
H319
H317
H410
</t>
  </si>
  <si>
    <t>612-144-00-7</t>
  </si>
  <si>
    <t>flumetralin (ISO); N-(2-chloro-6-fluorobenzyl)-N-ethyl-α,α,α-trifluoro-2,6-dinitro-p-toluidine</t>
  </si>
  <si>
    <t>62924-70-3</t>
  </si>
  <si>
    <t xml:space="preserve">Skin Irrit. 2
Eye Irrit. 2
Skin Sens. 1
Aquatic Acute 1
Aquatic Chronic 1
</t>
  </si>
  <si>
    <t xml:space="preserve">H315
H319
H317
H400
H410
</t>
  </si>
  <si>
    <t xml:space="preserve">H319
H315
H317
H410
</t>
  </si>
  <si>
    <t>612-145-00-2</t>
  </si>
  <si>
    <t>o-phenylenediamine</t>
  </si>
  <si>
    <t>202-430-6</t>
  </si>
  <si>
    <t>95-54-5</t>
  </si>
  <si>
    <t xml:space="preserve">Carc. 2
Muta. 2
Acute Tox. 3 *
Acute Tox. 4 *
Acute Tox. 4 *
Eye Irrit. 2
Skin Sens. 1
Aquatic Acute 1
Aquatic Chronic 1
</t>
  </si>
  <si>
    <t xml:space="preserve">H351
H341
H301
H332
H312
H319
H317
H400
H410
</t>
  </si>
  <si>
    <t xml:space="preserve">H351
H341
H301
H332
H312
H319
H317
H410
</t>
  </si>
  <si>
    <t>612-146-00-8</t>
  </si>
  <si>
    <t>o-phenylenediamine dihydrochloride</t>
  </si>
  <si>
    <t>210-418-7</t>
  </si>
  <si>
    <t>615-28-1</t>
  </si>
  <si>
    <t>612-147-00-3</t>
  </si>
  <si>
    <t>m-phenylenediamine</t>
  </si>
  <si>
    <t>203-584-7</t>
  </si>
  <si>
    <t>108-45-2</t>
  </si>
  <si>
    <t xml:space="preserve">Muta. 2
Acute Tox. 3 *
Acute Tox. 3 *
Acute Tox. 3 *
Eye Irrit. 2
Skin Sens. 1
Aquatic Acute 1
Aquatic Chronic 1
</t>
  </si>
  <si>
    <t xml:space="preserve">H341
H331
H311
H301
H319
H317
H400
H410
</t>
  </si>
  <si>
    <t xml:space="preserve">H341
H331
H311
H301
H319
H317
H410
</t>
  </si>
  <si>
    <t>612-148-00-9</t>
  </si>
  <si>
    <t>m-phenylenediamine dihydrochloride</t>
  </si>
  <si>
    <t>208-790-0</t>
  </si>
  <si>
    <t>541-69-5</t>
  </si>
  <si>
    <t>612-149-00-4</t>
  </si>
  <si>
    <t>1,3-diphenylguanidine</t>
  </si>
  <si>
    <t xml:space="preserve">Repr. 2
Acute Tox. 4 *
STOT SE 3
Skin Irrit. 2
Eye Irrit. 2
Aquatic Chronic 2
</t>
  </si>
  <si>
    <t xml:space="preserve">H361f ***
H302
H335
H315
H319
H411
</t>
  </si>
  <si>
    <t xml:space="preserve">H361f ***
H302
H319
H335
H315
H411
</t>
  </si>
  <si>
    <t>612-150-00-X</t>
  </si>
  <si>
    <t>spiroxamine (ISO); 8-tert-butyl-1,4-dioxaspiro[4.5]decan-2-ylmethyl(ethyl)(propyl)amine</t>
  </si>
  <si>
    <t>118134-30-8</t>
  </si>
  <si>
    <t>612-151-00-5</t>
  </si>
  <si>
    <t>methyl-phenylene diamine; diaminotoluene; [technical product – reaction mass of 4-methyl-m-phenylene diamine (EC No 202-453-1) and 2-methyl-m-phenylene diamine (EC No 212-513-9)]</t>
  </si>
  <si>
    <t xml:space="preserve">Carc. 1B
Muta. 2
Repr. 2
Acute Tox. 3 *
Acute Tox. 4 *
STOT RE 2 *
Eye Irrit. 2
Skin Sens. 1
Aquatic Chronic 2
</t>
  </si>
  <si>
    <t xml:space="preserve">H350
H341
H361f ***
H301
H312
H373 **
H319
H317
H411
</t>
  </si>
  <si>
    <t>612-152-00-0</t>
  </si>
  <si>
    <t>N,N-diethyl-N',N'-dimethylpropan-1,3-diyl-diamine</t>
  </si>
  <si>
    <t>406-610-7</t>
  </si>
  <si>
    <t>62478-82-4</t>
  </si>
  <si>
    <t xml:space="preserve">Flam. Liq. 3
Acute Tox. 4 *
Acute Tox. 4 *
STOT RE 2 *
Skin Corr. 1A
Aquatic Chronic 3
</t>
  </si>
  <si>
    <t xml:space="preserve">H226
H332
H302
H373 **
H314
H412
</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</si>
  <si>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</si>
  <si>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</si>
  <si>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</si>
  <si>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</si>
  <si>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</si>
  <si>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</si>
  <si>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</si>
  <si>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</si>
  <si>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</si>
  <si>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</si>
  <si>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</si>
  <si>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</si>
  <si>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</si>
  <si>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 dihexadecyldimethylammonium chloride</t>
  </si>
  <si>
    <t>405-620-9</t>
  </si>
  <si>
    <t>612-157-00-8</t>
  </si>
  <si>
    <t>(Z)-1-benzo[b]thien-2-ylethanone oxime hydrochloride</t>
  </si>
  <si>
    <t>410-780-8</t>
  </si>
  <si>
    <t xml:space="preserve">Acute Tox. 4 *
STOT RE 2 *
Eye Dam. 1
Skin Sens. 1
Aquatic Chronic 2
</t>
  </si>
  <si>
    <t xml:space="preserve">H302
H373 **
H318
H317
H411
</t>
  </si>
  <si>
    <t>612-158-00-3</t>
  </si>
  <si>
    <t>reaction mass of: bis(5-dodecyl-2-hydroxybenzald-oximate) copper (II) C12-alkyl group is branched; 4-dodecylsalicylaldoxime</t>
  </si>
  <si>
    <t>410-820-4</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</si>
  <si>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</si>
  <si>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</si>
  <si>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</si>
  <si>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</si>
  <si>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 xml:space="preserve">p-toluidine; 4-aminotoluene [1]
toluidinium chloride [2]
toluidine sulphate (1:1)  [3]
</t>
  </si>
  <si>
    <t xml:space="preserve">203-403-1 [1]
208-740-8 [2]
208-741-3 [3]
</t>
  </si>
  <si>
    <t xml:space="preserve">106-49-0 [1]
540-23-8 [2]
540-25-0 [3]
</t>
  </si>
  <si>
    <t xml:space="preserve">Carc. 2
Acute Tox. 3 *
Acute Tox. 3 *
Acute Tox. 3 *
Eye Irrit. 2
Skin Sens. 1
Aquatic Acute 1
</t>
  </si>
  <si>
    <t xml:space="preserve">H351
H331
H311
H301
H319
H317
H400
</t>
  </si>
  <si>
    <t>612-161-00-X</t>
  </si>
  <si>
    <t>2,6-xylidine; 2,6-dimethylaniline</t>
  </si>
  <si>
    <t>201-758-7</t>
  </si>
  <si>
    <t>87-62-7</t>
  </si>
  <si>
    <t xml:space="preserve">Carc. 2
Acute Tox. 4 *
Acute Tox. 4 *
Acute Tox. 4 *
STOT SE 3
Skin Irrit. 2
Aquatic Chronic 2
</t>
  </si>
  <si>
    <t xml:space="preserve">H351
H332
H312
H302
H335
H315
H411
</t>
  </si>
  <si>
    <t>612-162-00-5</t>
  </si>
  <si>
    <t>dimethyldioctadecylammonium chloride; DODMAC</t>
  </si>
  <si>
    <t>203-508-2</t>
  </si>
  <si>
    <t>107-64-2</t>
  </si>
  <si>
    <t>612-163-00-0</t>
  </si>
  <si>
    <t>metalaxyl-M (ISO); mefenoxam; (R)-2-[(2,6-dimethylphenyl)-methoxyacetylamino]propionic acid methyl ester</t>
  </si>
  <si>
    <t>70630-17-0</t>
  </si>
  <si>
    <t>612-164-00-6</t>
  </si>
  <si>
    <t>2-butyl-2-ethyl-1,5-diaminopentane</t>
  </si>
  <si>
    <t>412-700-7</t>
  </si>
  <si>
    <t>137605-95-9</t>
  </si>
  <si>
    <t xml:space="preserve">Acute Tox. 4 *
Acute Tox. 4 *
STOT RE 2 *
Skin Corr. 1B
Skin Sens. 1
Aquatic Chronic 3
</t>
  </si>
  <si>
    <t xml:space="preserve">H312
H302
H373 **
H314
H317
H412
</t>
  </si>
  <si>
    <t>612-165-00-1</t>
  </si>
  <si>
    <t>N,N'-diphenyl-N,N'-bis(3-methylphenyl)-(1,1'-diphenyl)-4,4'-diamine</t>
  </si>
  <si>
    <t>413-810-8</t>
  </si>
  <si>
    <t>65181-78-4</t>
  </si>
  <si>
    <t>612-166-00-7</t>
  </si>
  <si>
    <t>reaction mass of: cis-(5-ammonium-1,3,3-trimethyl)-cyclohexanemethylammonium phosphate (1:1); trans-(5-ammonium-1,3,3-trimethyl)-cyclohexanemethylammonium phosphate (1:1)</t>
  </si>
  <si>
    <t>411-830-1</t>
  </si>
  <si>
    <t>114765-88-7</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</si>
  <si>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</si>
  <si>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</si>
  <si>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</si>
  <si>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</si>
  <si>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</si>
  <si>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</si>
  <si>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</si>
  <si>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</si>
  <si>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</si>
  <si>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</si>
  <si>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</si>
  <si>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 xml:space="preserve">Flam. Liq. 2
Acute Tox. 4 *
STOT RE 1
Eye Dam. 1
Skin Sens. 1
Aquatic Acute 1
Aquatic Chronic 1
</t>
  </si>
  <si>
    <t xml:space="preserve">H225
H302
H372 **
H318
H317
H400
H410
</t>
  </si>
  <si>
    <t xml:space="preserve">H225
H372 **
H302
H318
H317
H410
</t>
  </si>
  <si>
    <t>612-170-00-9</t>
  </si>
  <si>
    <t>4-chlorophenyl cyclopropyl ketone O-(4-aminobenzyl)oxime</t>
  </si>
  <si>
    <t>405-260-2</t>
  </si>
  <si>
    <t>612-171-00-4</t>
  </si>
  <si>
    <t>N,N,N',N'-tetraglycidyl-4,4'-diamino-3,3'-diethyldiphenylmethane</t>
  </si>
  <si>
    <t>410-060-3</t>
  </si>
  <si>
    <t>130728-76-6</t>
  </si>
  <si>
    <t xml:space="preserve">Muta. 2
Skin Sens. 1
Aquatic Chronic 2
</t>
  </si>
  <si>
    <t xml:space="preserve">H341
H317
H411
</t>
  </si>
  <si>
    <t>612-172-00-X</t>
  </si>
  <si>
    <t>4,4'-methylenebis(N,N'-dimethylcyclohexanamine</t>
  </si>
  <si>
    <t>412-840-9</t>
  </si>
  <si>
    <t>13474-64-1</t>
  </si>
  <si>
    <t xml:space="preserve">Acute Tox. 4 *
STOT RE 2 *
Skin Corr. 1A
Aquatic Chronic 3
</t>
  </si>
  <si>
    <t xml:space="preserve">H302
H373 **
H314
H412
</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</si>
  <si>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</si>
  <si>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</si>
  <si>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</si>
  <si>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</si>
  <si>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</si>
  <si>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</si>
  <si>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</si>
  <si>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</si>
  <si>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</si>
  <si>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</si>
  <si>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</si>
  <si>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</si>
  <si>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</si>
  <si>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</si>
  <si>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</si>
  <si>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</si>
  <si>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</si>
  <si>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</si>
  <si>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</si>
  <si>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</si>
  <si>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</si>
  <si>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</si>
  <si>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</si>
  <si>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</si>
  <si>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 xml:space="preserve">Acute Tox. 4 *
STOT SE 3
Eye Dam. 1
Aquatic Chronic 3
</t>
  </si>
  <si>
    <t xml:space="preserve">H302
H335
H318
H412
</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</si>
  <si>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</si>
  <si>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</si>
  <si>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</si>
  <si>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</si>
  <si>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</si>
  <si>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</si>
  <si>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</si>
  <si>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</si>
  <si>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</si>
  <si>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</si>
  <si>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</si>
  <si>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</si>
  <si>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</si>
  <si>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</si>
  <si>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</si>
  <si>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</si>
  <si>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</si>
  <si>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</si>
  <si>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</si>
  <si>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</si>
  <si>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</si>
  <si>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</si>
  <si>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</si>
  <si>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</si>
  <si>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</si>
  <si>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</si>
  <si>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</si>
  <si>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</si>
  <si>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</si>
  <si>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</si>
  <si>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</si>
  <si>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</si>
  <si>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</si>
  <si>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</si>
  <si>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</si>
  <si>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 xml:space="preserve">Acute Tox. 4 *
Acute Tox. 4 *
STOT RE 2 *
Skin Irrit. 2
Eye Dam. 1
Aquatic Chronic 2
</t>
  </si>
  <si>
    <t xml:space="preserve">H312
H302
H373 **
H315
H318
H411
</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</si>
  <si>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</si>
  <si>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</si>
  <si>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</si>
  <si>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</si>
  <si>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</si>
  <si>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</si>
  <si>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</si>
  <si>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</si>
  <si>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</si>
  <si>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</si>
  <si>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</si>
  <si>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</si>
  <si>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</si>
  <si>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</si>
  <si>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</si>
  <si>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</si>
  <si>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</si>
  <si>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</si>
  <si>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</si>
  <si>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</si>
  <si>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</si>
  <si>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</si>
  <si>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</si>
  <si>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</si>
  <si>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</si>
  <si>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</si>
  <si>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</si>
  <si>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</si>
  <si>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</si>
  <si>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</si>
  <si>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</si>
  <si>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</si>
  <si>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 xml:space="preserve">Acute Tox. 4 *
Acute Tox. 4 *
Eye Dam. 1
Aquatic Acute 1
Aquatic Chronic 1
</t>
  </si>
  <si>
    <t xml:space="preserve">H332
H302
H318
H400
H410
</t>
  </si>
  <si>
    <t xml:space="preserve">H332
H302
H318
H410
</t>
  </si>
  <si>
    <t>612-196-00-0</t>
  </si>
  <si>
    <t xml:space="preserve">4-chloro-o-toluidine [1]
4-chloro-o-toluidine hydrochloride  [2]
</t>
  </si>
  <si>
    <t xml:space="preserve">202-441-6 [1]
221-627-8 [2]
</t>
  </si>
  <si>
    <t xml:space="preserve">95-69-2 [1]
3165-93-3 [2]
</t>
  </si>
  <si>
    <t xml:space="preserve">Carc. 1B
Muta. 2
Acute Tox. 3 *
Acute Tox. 3 *
Acute Tox. 3 *
Aquatic Acute 1
Aquatic Chronic 1
</t>
  </si>
  <si>
    <t xml:space="preserve">H350
H341
H331
H311
H301
H400
H410
</t>
  </si>
  <si>
    <t xml:space="preserve">H350
H341
H331
H311
H301
H410
</t>
  </si>
  <si>
    <t>612-197-00-6</t>
  </si>
  <si>
    <t xml:space="preserve">2,4,5-trimethylaniline [1]
2,4,5-trimethylaniline hydrochloride  [2]
</t>
  </si>
  <si>
    <t xml:space="preserve">205-282-0 [1]
</t>
  </si>
  <si>
    <t xml:space="preserve">137-17-7 [1]
21436-97-5 [2]
</t>
  </si>
  <si>
    <t>612-198-00-1</t>
  </si>
  <si>
    <t>4,4'-thiodianiline and its salts</t>
  </si>
  <si>
    <t>205-370-9</t>
  </si>
  <si>
    <t>139-65-1</t>
  </si>
  <si>
    <t>612-199-00-7</t>
  </si>
  <si>
    <t>4,4'-oxydianiline and its salts; p-aminophenyl ether</t>
  </si>
  <si>
    <t xml:space="preserve">Carc. 1B
Muta. 1B
Repr. 2
Acute Tox. 3 *
Acute Tox. 3 *
Acute Tox. 3 *
Aquatic Chronic 2
</t>
  </si>
  <si>
    <t xml:space="preserve">H350
H340
H361f ***
H331
H311
H301
H411
</t>
  </si>
  <si>
    <t>612-200-00-0</t>
  </si>
  <si>
    <t xml:space="preserve">2,4-diaminoanisole; 4-methoxy-m-phenylenediamine [1]
2,4-diaminoanisole sulphate  [2]
</t>
  </si>
  <si>
    <t xml:space="preserve">210-406-1 [1]
254-323-9 [2]
</t>
  </si>
  <si>
    <t xml:space="preserve">615-05-4 [1]
39156-41-7 [2]
</t>
  </si>
  <si>
    <t xml:space="preserve">Carc. 1B
Muta. 2
Acute Tox. 4 *
Aquatic Chronic 2
</t>
  </si>
  <si>
    <t xml:space="preserve">H350
H341
H302
H411
</t>
  </si>
  <si>
    <t>612-201-00-6</t>
  </si>
  <si>
    <t>N,N,N',N'-tetramethyl-4,4'-methylendianiline</t>
  </si>
  <si>
    <t>612-202-00-1</t>
  </si>
  <si>
    <t>3,4-dichloroaniline</t>
  </si>
  <si>
    <t>202-448-4</t>
  </si>
  <si>
    <t>95-76-1</t>
  </si>
  <si>
    <t xml:space="preserve">Acute Tox. 3 *
Acute Tox. 3 *
Acute Tox. 3 *
Eye Dam. 1
Skin Sens. 1
Aquatic Acute 1
Aquatic Chronic 1
</t>
  </si>
  <si>
    <t xml:space="preserve">H331
H311
H301
H318
H317
H400
H410
</t>
  </si>
  <si>
    <t xml:space="preserve">H331
H311
H301
H318
H317
H410
</t>
  </si>
  <si>
    <t>612-203-00-7</t>
  </si>
  <si>
    <t>C8-10 alkyl dimethyl hydroxyethyl ammoniumchloride (chain &lt; C8: &lt;3%, chain = C8: 15%-70%, chain = C10: 30%-85%, chain &gt; C10: &lt;3%)</t>
  </si>
  <si>
    <t>417-360-3</t>
  </si>
  <si>
    <t xml:space="preserve">Acute Tox. 4 *
Acute Tox. 4 *
Skin Irrit. 2
</t>
  </si>
  <si>
    <t xml:space="preserve">H312
H302
H315
</t>
  </si>
  <si>
    <t>612-204-00-2</t>
  </si>
  <si>
    <t>C.I. Basic Violet 3; 4-[4,4'-bis(dimethylamino) benzhydrylidene]cyclohexa-2,5-dien-1-ylidene]dimethylammonium chloride</t>
  </si>
  <si>
    <t xml:space="preserve">Carc. 2
Acute Tox. 4 *
Eye Dam. 1
Aquatic Acute 1
Aquatic Chronic 1
</t>
  </si>
  <si>
    <t xml:space="preserve">H351
H302
H318
H400
H410
</t>
  </si>
  <si>
    <t xml:space="preserve">H351
H302
H318
H410
</t>
  </si>
  <si>
    <t>612-205-00-8</t>
  </si>
  <si>
    <t xml:space="preserve">Carc. 1B
Acute Tox. 4 *
Eye Dam. 1
Aquatic Acute 1
Aquatic Chronic 1
</t>
  </si>
  <si>
    <t xml:space="preserve">H350
H302
H318
H400
H410
</t>
  </si>
  <si>
    <t xml:space="preserve">H350
H302
H318
H410
</t>
  </si>
  <si>
    <t>612-206-00-3</t>
  </si>
  <si>
    <t>famoxadone (ISO); 3-anilino-5-methyl-5-(4-phenoxyphenyl)-1,3-oxazolidine-2,4-dione</t>
  </si>
  <si>
    <t>131807-57-3</t>
  </si>
  <si>
    <t>612-207-00-9</t>
  </si>
  <si>
    <t>4-ethoxyaniline; p-phenetidine</t>
  </si>
  <si>
    <t>205-855-5</t>
  </si>
  <si>
    <t>156-43-4</t>
  </si>
  <si>
    <t xml:space="preserve">Muta. 2
Acute Tox. 4 *
Acute Tox. 4 *
Acute Tox. 4 *
Eye Irrit. 2
Skin Sens. 1
</t>
  </si>
  <si>
    <t xml:space="preserve">H341
H332
H312
H302
H319
H317
</t>
  </si>
  <si>
    <t>612-208-00-4</t>
  </si>
  <si>
    <t>N-methylbenzene-1,2-diammonium hydrogen phosphate</t>
  </si>
  <si>
    <t>424-460-0</t>
  </si>
  <si>
    <t>612-209-00-X</t>
  </si>
  <si>
    <t>6-methoxy-m-toluidine; p-cresidine</t>
  </si>
  <si>
    <t>612-210-00-5</t>
  </si>
  <si>
    <t xml:space="preserve">5-nitro-o-toluidine [1]
5-nitro-o-toluidine hydrochloride  [2]
</t>
  </si>
  <si>
    <t xml:space="preserve">202-765-8 [1]
256-960-8 [2]
</t>
  </si>
  <si>
    <t xml:space="preserve">99-55-8 [1]
51085-52-0 [2]
</t>
  </si>
  <si>
    <t xml:space="preserve">Carc. 2
Acute Tox. 3 *
Acute Tox. 3 *
Acute Tox. 3 *
Aquatic Chronic 3
</t>
  </si>
  <si>
    <t xml:space="preserve">H351
H331
H311
H301
H412
</t>
  </si>
  <si>
    <t>612-211-00-0</t>
  </si>
  <si>
    <t>N-[(benzotriazole-1-yl)methyl)]-4-carboxybenzenesulfonamide</t>
  </si>
  <si>
    <t>416-470-9</t>
  </si>
  <si>
    <t>170292-97-4</t>
  </si>
  <si>
    <t>612-212-00-6</t>
  </si>
  <si>
    <t>2,6-dichloro-4-trifluoromethylaniline</t>
  </si>
  <si>
    <t>416-430-0</t>
  </si>
  <si>
    <t>24279-39-8</t>
  </si>
  <si>
    <t xml:space="preserve">H332
H302
H315
H317
H400
H410
</t>
  </si>
  <si>
    <t xml:space="preserve">H332
H302
H315
H317
H410
</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</si>
  <si>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</si>
  <si>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</si>
  <si>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</si>
  <si>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</si>
  <si>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</si>
  <si>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</si>
  <si>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</si>
  <si>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</si>
  <si>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</si>
  <si>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</si>
  <si>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</si>
  <si>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</si>
  <si>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</si>
  <si>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</si>
  <si>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</si>
  <si>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</si>
  <si>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</si>
  <si>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</si>
  <si>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</si>
  <si>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</si>
  <si>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 xml:space="preserve">Flam. Liq. 2
Acute Tox. 4 *
Skin Corr. 1B
Aquatic Chronic 3
</t>
  </si>
  <si>
    <t xml:space="preserve">H225
H302
H314
H412
</t>
  </si>
  <si>
    <t xml:space="preserve">H225
H314
H302
H412
</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</si>
  <si>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</si>
  <si>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</si>
  <si>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</si>
  <si>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</si>
  <si>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</si>
  <si>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</si>
  <si>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</si>
  <si>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</si>
  <si>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</si>
  <si>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</si>
  <si>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</si>
  <si>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 xml:space="preserve">Acute Tox. 4 *
Acute Tox. 4 *
Acute Tox. 4 *
STOT RE 2 *
Skin Corr. 1B
Skin Sens. 1
Aquatic Acute 1
</t>
  </si>
  <si>
    <t xml:space="preserve">H332
H312
H302
H373 **
H314
H317
H400
</t>
  </si>
  <si>
    <t xml:space="preserve">H314
H332
H312
H302
H373 **
H317
H400
</t>
  </si>
  <si>
    <t>612-222-00-0</t>
  </si>
  <si>
    <t>cis-1-(3-(4-fluorophenoxy)propyl)-3-methoxy-4-piperidinamine</t>
  </si>
  <si>
    <t>425-080-8</t>
  </si>
  <si>
    <t>104860-26-6</t>
  </si>
  <si>
    <t xml:space="preserve">Acute Tox. 4 *
Acute Tox. 4 *
STOT RE 2 *
Eye Dam. 1
Aquatic Acute 1
Aquatic Chronic 1
</t>
  </si>
  <si>
    <t xml:space="preserve">H312
H302
H373 **
H318
H400
H410
</t>
  </si>
  <si>
    <t xml:space="preserve">H312
H302
H373 **
H318
H410
</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</si>
  <si>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</si>
  <si>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</si>
  <si>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</si>
  <si>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</si>
  <si>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</si>
  <si>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</si>
  <si>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</si>
  <si>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</si>
  <si>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</si>
  <si>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</si>
  <si>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</si>
  <si>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</si>
  <si>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 xml:space="preserve">Acute Tox. 4 *
Acute Tox. 4 *
Skin Corr. 1B
Aquatic Acute 1
Aquatic Chronic 1
</t>
  </si>
  <si>
    <t xml:space="preserve">H312
H302
H314
H400
H410
</t>
  </si>
  <si>
    <t xml:space="preserve">H314
H312
H302
H410
</t>
  </si>
  <si>
    <t>612-226-00-2</t>
  </si>
  <si>
    <t>3-(2'-phenoxyethoxy)propylamine</t>
  </si>
  <si>
    <t>427-870-8</t>
  </si>
  <si>
    <t>6903-18-0</t>
  </si>
  <si>
    <t xml:space="preserve">Acute Tox. 4 *
Skin Irrit. 2
Eye Dam. 1
Aquatic Chronic 3
</t>
  </si>
  <si>
    <t xml:space="preserve">H302
H315
H318
H412
</t>
  </si>
  <si>
    <t>612-227-00-8</t>
  </si>
  <si>
    <t>benzyl-N-(2-(2-methoxyphenoxy)ethyl)amine hydrochloride</t>
  </si>
  <si>
    <t>428-290-8</t>
  </si>
  <si>
    <t>120606-08-8</t>
  </si>
  <si>
    <t>612-228-00-3</t>
  </si>
  <si>
    <t>reaction mass of: N-(3-(trimethoxysilyl)propyl)ethylenediamine; N-benzyl-N-(3-(trimethoxysilyl)propyl)ethylenediamine; N-benzyl-N'-[3-(trimethoxysilyl)propyl]ethylenediamine; N,N'-bis-benzyl-N'-[3-(trimethoxysilyl)propyl]ethylenediamine; N,N,N'-tris-benzyl-N'-[3-(trimethoxysilyl)propyl]ethylenediamine; N,N-bis-benzyl-N'-[3-(trimethoxysilyl)propyl]ethylenediamine</t>
  </si>
  <si>
    <t>414-340-6</t>
  </si>
  <si>
    <t xml:space="preserve">Flam. Liq. 3
Acute Tox. 4 *
Acute Tox. 4 *
Acute Tox. 4 *
STOT SE 2
Eye Dam. 1
Skin Sens. 1
Aquatic Chronic 3
</t>
  </si>
  <si>
    <t xml:space="preserve">H226
H332
H312
H302
H371
H318
H317
H412
</t>
  </si>
  <si>
    <t>612-229-00-9</t>
  </si>
  <si>
    <t>mepanipyrim; 4-methyl-N-phenyl-6-(1-propynyl)-2-pyrimidinamine</t>
  </si>
  <si>
    <t>110235-47-7</t>
  </si>
  <si>
    <t>612-230-00-4</t>
  </si>
  <si>
    <t>N,N-bis(cocoyl-2-oxypropyl)-N,N-dibutylammonium bromide</t>
  </si>
  <si>
    <t>431-530-4</t>
  </si>
  <si>
    <t xml:space="preserve">Skin Corr. 1A
Skin Sens. 1
Aquatic Acute 1
Aquatic Chronic 1
</t>
  </si>
  <si>
    <t>612-231-00-X</t>
  </si>
  <si>
    <t>3-((C12-18)-acylamino)-N-(2-((2-hydroxyethyl)amino)-2-oxoethyl)-N,N-dimethyl-1-propanaminium chloride</t>
  </si>
  <si>
    <t>427-370-1</t>
  </si>
  <si>
    <t>164288-56-6</t>
  </si>
  <si>
    <t>612-232-00-5</t>
  </si>
  <si>
    <t>reaction mass of: triisopropanolamine salt of 1-amino-4-(3-propionamidoanilino)anthraquinone-2-sulfonic acid; triisopropanolamine salt of 1-amino-4-[3,4-dimethyl-5-(2-hydroxyethylaminosulfonyl)anilino]anthraquinone-2-sulfonic acid</t>
  </si>
  <si>
    <t>430-410-9</t>
  </si>
  <si>
    <t>186148-38-9</t>
  </si>
  <si>
    <t>612-237-00-2</t>
  </si>
  <si>
    <t xml:space="preserve">hydroxylammonium hydrogensulfate; hydroxylamine sulfate(1:1) [1]
hydroxylamine phosphate [2]
hydroxylamine dihydrogenphosphate [3]
hydroxylamine 4-methylbenzenesulfonate [4]
</t>
  </si>
  <si>
    <t xml:space="preserve">233-154-4 [1]
244-077-0 [2]
242-818-2 [3]
258-872-5 [4]
</t>
  </si>
  <si>
    <t xml:space="preserve">10046-00-1 [1]
20845-01-6 [2]
19098-16-9 [3]
53933-48-5 [4]
</t>
  </si>
  <si>
    <t xml:space="preserve">Expl. 1.1
Carc. 2
Acute Tox. 4 *
Acute Tox. 4 *
STOT RE 2 *
Skin Irrit. 2
Eye Irrit. 2
Skin Sens. 1
Aquatic Acute 1
</t>
  </si>
  <si>
    <t xml:space="preserve">H201
H351
H312
H302
H373 **
H315
H319
H317
H400
</t>
  </si>
  <si>
    <t xml:space="preserve">H201
H302
H312
H315
H319
H317
H351
H373 **
H400
</t>
  </si>
  <si>
    <t>612-238-00-8</t>
  </si>
  <si>
    <t>(3-chloro-2-hydroxypropyl) trimethylammonium chloride ...%</t>
  </si>
  <si>
    <t>222-048-3</t>
  </si>
  <si>
    <t>3327-22-8</t>
  </si>
  <si>
    <t xml:space="preserve">Carc. 2
Aquatic Chronic 3
</t>
  </si>
  <si>
    <t xml:space="preserve">H351
H412
</t>
  </si>
  <si>
    <t>612-239-00-3</t>
  </si>
  <si>
    <t>biphenyl-3,3',4,4'-tetrayltetraamine; diaminobenzidine</t>
  </si>
  <si>
    <t xml:space="preserve">Carc. 1B
Muta. 2
</t>
  </si>
  <si>
    <t xml:space="preserve">H350
H341
</t>
  </si>
  <si>
    <t>612-240-00-9</t>
  </si>
  <si>
    <t>pyrimethanil (ISO); N-(4,6-dimethylpyrimidin-2-yl)aniline</t>
  </si>
  <si>
    <t>53112-28-0</t>
  </si>
  <si>
    <t>612-241-00-4</t>
  </si>
  <si>
    <t xml:space="preserve">piperazine hydrochloride [1]
piperazine dihydrochloride [2]
piperazine phosphate  [3]
</t>
  </si>
  <si>
    <t xml:space="preserve">228-042-7 [1]
205-551-2 [2]
217-775-8 [3]
</t>
  </si>
  <si>
    <t xml:space="preserve">6094-40-2 [1]
142-64-3 [2]
1951-97-9 [3]
</t>
  </si>
  <si>
    <t xml:space="preserve">Repr. 2
Skin Irrit. 2
Eye Irrit. 2
Resp. Sens. 1
Skin Sens. 1
Aquatic Chronic 3
</t>
  </si>
  <si>
    <t xml:space="preserve">H361fd
H315
H319
H334
H317
H412
</t>
  </si>
  <si>
    <t xml:space="preserve">H361fd
H319
H315
H334
H317
H412
</t>
  </si>
  <si>
    <t>612-242-00-X</t>
  </si>
  <si>
    <t>cyprodinil (ISO); 4-cyclopropyl-6-methyl-N-phenylpyrimidin-2-amine</t>
  </si>
  <si>
    <t>121552-61-2</t>
  </si>
  <si>
    <t>612-243-00-5</t>
  </si>
  <si>
    <t>(1S-cis)-4-(3,4-dichlorophenyl)-1,2,3,4-tetrahydro-N-methyl-1-naphthalenamine 2-hydroxy-2-phenylacetate</t>
  </si>
  <si>
    <t>420-560-3</t>
  </si>
  <si>
    <t>79617-97-3</t>
  </si>
  <si>
    <t>612-244-00-0</t>
  </si>
  <si>
    <t>3-(piperazin-1-yl)-benzo[d]isothiazole hydrochloride</t>
  </si>
  <si>
    <t>421-310-6</t>
  </si>
  <si>
    <t>87691-88-1</t>
  </si>
  <si>
    <t xml:space="preserve">H361f ***
H302
H319
H317
H400
H410
</t>
  </si>
  <si>
    <t xml:space="preserve">H361f ***
H302
H319
H317
H410
</t>
  </si>
  <si>
    <t>612-245-00-6</t>
  </si>
  <si>
    <t>2-ethylphenylhydrazine hydrochloride</t>
  </si>
  <si>
    <t>421-460-2</t>
  </si>
  <si>
    <t>19398-06-2</t>
  </si>
  <si>
    <t xml:space="preserve">Carc. 2
Acute Tox. 4 *
STOT RE 1
Eye Dam. 1
Skin Sens. 1
Aquatic Acute 1
Aquatic Chronic 1
</t>
  </si>
  <si>
    <t xml:space="preserve">H351
H302
H372 **
H318
H317
H400
H410
</t>
  </si>
  <si>
    <t xml:space="preserve">H351
H372 **
H302
H318
H317
H410
</t>
  </si>
  <si>
    <t>612-246-00-1</t>
  </si>
  <si>
    <t>(2-chloroethyl)(3-hydroxypropyl)ammonium chloride</t>
  </si>
  <si>
    <t>429-740-6</t>
  </si>
  <si>
    <t>40722-80-3</t>
  </si>
  <si>
    <t xml:space="preserve">Carc. 1B
Muta. 1B
STOT RE 2 *
Skin Sens. 1
Aquatic Chronic 3
</t>
  </si>
  <si>
    <t xml:space="preserve">H350
H340
H373 **
H317
H412
</t>
  </si>
  <si>
    <t>612-247-00-7</t>
  </si>
  <si>
    <t>N-[3-(1,1-dimethylethyl)-1H-pyrazol-5-yl]-N'-hydroxy-4-nitrobenzenecarboximidamide</t>
  </si>
  <si>
    <t>423-530-8</t>
  </si>
  <si>
    <t>152828-23-4</t>
  </si>
  <si>
    <t xml:space="preserve">Acute Tox. 4 *
STOT RE 1
Aquatic Chronic 3
</t>
  </si>
  <si>
    <t xml:space="preserve">H302
H372 **
H412
</t>
  </si>
  <si>
    <t xml:space="preserve">H372 **
H302
H412
</t>
  </si>
  <si>
    <t>612-248-00-2</t>
  </si>
  <si>
    <t>reaction product of diphenylamine, phenothiazine, and alkenes, branched (C8-10, C9-rich)</t>
  </si>
  <si>
    <t>439-540-0</t>
  </si>
  <si>
    <t>612-249-00-8</t>
  </si>
  <si>
    <t>4-[(3-chlorophenyl)(1H-imidazol-1-yl)methyl]-1,2-benzenediamine dihydrochloride</t>
  </si>
  <si>
    <t>425-030-5</t>
  </si>
  <si>
    <t>159939-85-2</t>
  </si>
  <si>
    <t xml:space="preserve">Repr. 2
Acute Tox. 4 *
Skin Corr. 1B
Skin Sens. 1
Aquatic Chronic 2
</t>
  </si>
  <si>
    <t xml:space="preserve">H361f ***
H302
H314
H317
H411
</t>
  </si>
  <si>
    <t>612-250-00-3</t>
  </si>
  <si>
    <t>chloro-N,N-dimethylformiminium chloride</t>
  </si>
  <si>
    <t>425-970-6</t>
  </si>
  <si>
    <t>3724-43-4</t>
  </si>
  <si>
    <t xml:space="preserve">Repr. 1B
Acute Tox. 4 *
Skin Corr. 1A
</t>
  </si>
  <si>
    <t xml:space="preserve">H360D ***
H302
H314
</t>
  </si>
  <si>
    <t xml:space="preserve">H360D ***
H302
H314
</t>
  </si>
  <si>
    <t>612-251-00-9</t>
  </si>
  <si>
    <t>cis-1-(3-chloroallyl)-3,5,7-triaza-1-azoniaadamantane chloride</t>
  </si>
  <si>
    <t>426-020-3</t>
  </si>
  <si>
    <t>51229-78-8</t>
  </si>
  <si>
    <t xml:space="preserve">Flam. Sol. 2
Repr. 2
Acute Tox. 4 *
Skin Irrit. 2
Skin Sens. 1
Aquatic Chronic 2
</t>
  </si>
  <si>
    <t xml:space="preserve">H228
H361d ***
H302
H315
H317
H411
</t>
  </si>
  <si>
    <t>612-252-00-4</t>
  </si>
  <si>
    <t>imidacloprid (ISO); 1-(6-chloropyridin-3-ylmethyl)-N-nitroimidazolidin-2-ylidenamine</t>
  </si>
  <si>
    <t>428-040-8</t>
  </si>
  <si>
    <t>138261-41-3</t>
  </si>
  <si>
    <t>612-253-00-X</t>
  </si>
  <si>
    <t>7-methoxy-6-(3-morpholin-4-yl-propoxy)-3H-quinazolin-4-one; [containing &lt; 0.5 % formamide (EC No 200-842-0)]</t>
  </si>
  <si>
    <t>429-400-7</t>
  </si>
  <si>
    <t>199327-61-2</t>
  </si>
  <si>
    <t>612-253-01-7</t>
  </si>
  <si>
    <t>7-methoxy-6-(3-morpholin-4-yl-propoxy)-3H-quinazolin-4-one; [containing ≥ 0.5 % formamide (EC No 200-842-0) ]</t>
  </si>
  <si>
    <t>612-254-00-5</t>
  </si>
  <si>
    <t>reaction products of diisopropanolamine with formaldehyde (1:4)</t>
  </si>
  <si>
    <t>432-440-8</t>
  </si>
  <si>
    <t>220444-73-5</t>
  </si>
  <si>
    <t xml:space="preserve">Carc. 2
Acute Tox. 4 *
Skin Corr. 1B
Skin Sens. 1
Aquatic Chronic 2
</t>
  </si>
  <si>
    <t xml:space="preserve">H351
H302
H314
H317
H411
</t>
  </si>
  <si>
    <t>612-255-00-0</t>
  </si>
  <si>
    <t>1-(3-methoxypropyl)-4-piperidinamine</t>
  </si>
  <si>
    <t>431-950-8</t>
  </si>
  <si>
    <t>179474-79-4</t>
  </si>
  <si>
    <t xml:space="preserve">Acute Tox. 4 *
Acute Tox. 4 *
Skin Corr. 1B
Aquatic Chronic 3
</t>
  </si>
  <si>
    <t xml:space="preserve">H312
H302
H314
H412
</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</si>
  <si>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</si>
  <si>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</si>
  <si>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</si>
  <si>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</si>
  <si>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</si>
  <si>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</si>
  <si>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</si>
  <si>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</si>
  <si>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</si>
  <si>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</si>
  <si>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</si>
  <si>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</si>
  <si>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</si>
  <si>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</si>
  <si>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</si>
  <si>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</si>
  <si>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</si>
  <si>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</si>
  <si>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</si>
  <si>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</si>
  <si>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</si>
  <si>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</si>
  <si>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</si>
  <si>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</si>
  <si>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 xml:space="preserve">Muta. 2
Acute Tox. 4 *
STOT RE 2 *
Aquatic Acute 1
Aquatic Chronic 1
</t>
  </si>
  <si>
    <t xml:space="preserve">H341
H302
H373 **
H400
H410
</t>
  </si>
  <si>
    <t xml:space="preserve">H341
H302
H373 **
H410
</t>
  </si>
  <si>
    <t>612-267-00-6</t>
  </si>
  <si>
    <t>bis(hydrogenated tallow C16-18-alkyl)hydroxylamine</t>
  </si>
  <si>
    <t>418-370-0</t>
  </si>
  <si>
    <t>612-269-00-7</t>
  </si>
  <si>
    <t>reaction mass of: 1-[di(4-octylphenyl)aminomethyl]-5-methyl-1H-benzotriazole; 1-[di(4-octylphenyl)aminomethyl]-4-methyl-1H-benzotriazole; reaction mass of: N-[(5-methyl-1H-benzotriazol-1-yl)methyl]-4-octyl-N-(4-octylphenyl)aniline; N-[(4-methyl-1H-benzotriazol-1-yl)methyl]-4-octyl-N-(4-octylphenyl)aniline</t>
  </si>
  <si>
    <t>420-720-2</t>
  </si>
  <si>
    <t>612-270-00-2</t>
  </si>
  <si>
    <t>(S)-azetidine-2-carboxylic acid 4-cyanobenzylamide hydrochloride</t>
  </si>
  <si>
    <t>433-010-2</t>
  </si>
  <si>
    <t>612-271-00-8</t>
  </si>
  <si>
    <t>reaction mass of: ethyl 2-((4-(5,6-dichlorobenzothiazol-2-ylazo)phenyl)ethylamino)benzoate; ethyl 2-((4-(6,7-dichlorobenzothiazol-2-ylazo)phenyl)ethylamino)benzoate</t>
  </si>
  <si>
    <t>434-970-5</t>
  </si>
  <si>
    <t>160987-57-5</t>
  </si>
  <si>
    <t>612-272-00-3</t>
  </si>
  <si>
    <t>ammonium (η-6-2-(2-(1,2-dicarboxylatoethylamino)ethylamino)butane-1,4-dioato(4-))iron(3+) monohydrate</t>
  </si>
  <si>
    <t>435-210-5</t>
  </si>
  <si>
    <t>612-273-00-9</t>
  </si>
  <si>
    <t>alkyl(rapeseed oil), bis(2-hydroxyethyl)ammonium fluoride</t>
  </si>
  <si>
    <t>435-650-8</t>
  </si>
  <si>
    <t xml:space="preserve">Acute Tox. 4 *
Skin Corr. 1A
Aquatic Acute 1
Aquatic Chronic 1
</t>
  </si>
  <si>
    <t>612-274-00-4</t>
  </si>
  <si>
    <t>(R,S)-1-[2-amino-1(4-methoxyphenyl)ethyl]cyclohexanol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</si>
  <si>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</si>
  <si>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</si>
  <si>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</si>
  <si>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</si>
  <si>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</si>
  <si>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</si>
  <si>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</si>
  <si>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</si>
  <si>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</si>
  <si>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</si>
  <si>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 4-amino-5-hydroxy-6-(5-{4-chloro-6-[4-(2-sulfonatooxyethanesulfonyl)phenylamino]-1,3,5-triazin-2-ylamino}-2-sulfonatophenylazo)-3-(2-sulfonato-4-(2-sulfonatooxyethanesulfonyl)phenylazo)naphthalene-2,7-disulfonate potassium/sodium</t>
  </si>
  <si>
    <t>451-440-9</t>
  </si>
  <si>
    <t>586372-44-3</t>
  </si>
  <si>
    <t>612-278-00-6</t>
  </si>
  <si>
    <t>ethidium bromide; 3,8-diamino-1-ethyl-6-phenylphenantridinium bromide</t>
  </si>
  <si>
    <t>214-984-6</t>
  </si>
  <si>
    <t>1239-45-8</t>
  </si>
  <si>
    <t xml:space="preserve">Muta. 2
Acute Tox. 2 *
Acute Tox. 4 *
</t>
  </si>
  <si>
    <t xml:space="preserve">H341
H330
H302
</t>
  </si>
  <si>
    <t>612-279-00-1</t>
  </si>
  <si>
    <t>(R,S)-2-amino-3,3-dimethylbutane amide</t>
  </si>
  <si>
    <t>447-860-7</t>
  </si>
  <si>
    <t>144177-62-8</t>
  </si>
  <si>
    <t xml:space="preserve">Repr. 2
STOT RE 2 *
Skin Irrit. 2
Eye Irrit. 2
Skin Sens. 1
</t>
  </si>
  <si>
    <t xml:space="preserve">H361f ***
H373 **
H315
H319
H317
</t>
  </si>
  <si>
    <t xml:space="preserve">H361f ***
H373 **
H319
H315
H317
</t>
  </si>
  <si>
    <t>612-280-00-7</t>
  </si>
  <si>
    <t>3-amino-9-ethyl carbazole; 9-ethylcarbazol-3-ylamine</t>
  </si>
  <si>
    <t>205-057-7</t>
  </si>
  <si>
    <t>132-32-1</t>
  </si>
  <si>
    <t>612-281-00-2</t>
  </si>
  <si>
    <t>leucomalachite green; N,N,N',N'-tetramethyl-4,4'-benzylidenedianiline</t>
  </si>
  <si>
    <t>204-961-9</t>
  </si>
  <si>
    <t>129-73-7</t>
  </si>
  <si>
    <t xml:space="preserve">Carc. 2
Muta. 2
</t>
  </si>
  <si>
    <t xml:space="preserve">H351
H341
</t>
  </si>
  <si>
    <t>612-282-00-8</t>
  </si>
  <si>
    <t xml:space="preserve">Asp. Tox. 1
STOT RE 2
Skin Irrit. 2
Eye Dam. 1
Aquatic Acute 1
Aquatic Chronic 1
</t>
  </si>
  <si>
    <t xml:space="preserve">H304
H373 (gastro-intestinal tract, liver, immune system)
H315
H318
H400
H410
</t>
  </si>
  <si>
    <t xml:space="preserve">H315
H318
H373 (gastro-intestinal tract, liver, immune system)
H304
H410
</t>
  </si>
  <si>
    <t>612-283-00-3</t>
  </si>
  <si>
    <t xml:space="preserve">Acute Tox. 4
Asp. Tox. 1
STOT SE 3
STOT RE 2
Skin Corr. 1B
Aquatic Acute 1
Aquatic Chronic 1
</t>
  </si>
  <si>
    <t xml:space="preserve">H302
H304
H335
H373 (gastro-intestinal tract, liver, immune system)
H314
H400
H410
</t>
  </si>
  <si>
    <t>GHS05
GHS07
GHS08
GHS09
Dgr</t>
  </si>
  <si>
    <t xml:space="preserve">H302
H314
H335
H373 (gastro-intestinal tract, liver, immune system)
H304
H410
</t>
  </si>
  <si>
    <t>612-284-00-9</t>
  </si>
  <si>
    <t>amines, hydrogenated tallow alkyl</t>
  </si>
  <si>
    <t>612-285-00-4</t>
  </si>
  <si>
    <t>amines, coco alkyl</t>
  </si>
  <si>
    <t xml:space="preserve">H302
H304
H335
H373
H314
H400
H410
</t>
  </si>
  <si>
    <t>612-286-00-X</t>
  </si>
  <si>
    <t>amines, tallow alkyl</t>
  </si>
  <si>
    <t xml:space="preserve">Acute Tox. 4
Asp. Tox. 1
STOT RE 2
Skin Corr. 1B
Aquatic Acute 1
Aquatic Chronic 1
</t>
  </si>
  <si>
    <t xml:space="preserve">H302
H304
H373 (gastro-intestinal tract, liver, immune system)
H314
H400
H410
</t>
  </si>
  <si>
    <t xml:space="preserve">H302
H314
H373 (gastro-intestinal tract, liver, immune system)
H304
H410
</t>
  </si>
  <si>
    <t>612-287-00-5</t>
  </si>
  <si>
    <t>fluazinam (ISO); 3-chloro-N-[3-chloro-2,6-dinitro-4-(trifluoromethyl)phenyl]-5-(trifluoromethyl)pyridin-2-amine</t>
  </si>
  <si>
    <t>79622-59-6</t>
  </si>
  <si>
    <t xml:space="preserve">Repr. 2
Acute Tox. 4
Eye Dam. 1
Skin Sens. 1A
Aquatic Acute 1
Aquatic Chronic 1
</t>
  </si>
  <si>
    <t xml:space="preserve">H361d
H332
H318
H317
H400
H410
</t>
  </si>
  <si>
    <t>GHS08
GHS07
GHS05
GHS09
Dgr</t>
  </si>
  <si>
    <t xml:space="preserve">H332
H318
H317
H361d
H410
</t>
  </si>
  <si>
    <t>613-001-00-1</t>
  </si>
  <si>
    <t>ethyleneimine; aziridine</t>
  </si>
  <si>
    <t>205-793-9</t>
  </si>
  <si>
    <t xml:space="preserve">Flam. Liq. 2
Carc. 1B
Muta. 1B
Acute Tox. 1
Acute Tox. 2 *
Acute Tox. 2 *
Skin Corr. 1B
Aquatic Chronic 2
</t>
  </si>
  <si>
    <t xml:space="preserve">H225
H350
H340
H310
H330
H300
H314
H411
</t>
  </si>
  <si>
    <t xml:space="preserve">H225
H350
H340
H330
H310
H300
H314
H411
</t>
  </si>
  <si>
    <t>613-002-00-7</t>
  </si>
  <si>
    <t>pyridine</t>
  </si>
  <si>
    <t>203-809-9</t>
  </si>
  <si>
    <t>613-003-00-2</t>
  </si>
  <si>
    <t>1,2,3,4-tetranitrocarbazole</t>
  </si>
  <si>
    <t>6202-15-9</t>
  </si>
  <si>
    <t>613-004-00-8</t>
  </si>
  <si>
    <t>crimidine (ISO); 2-chloro-6-methylpyrimidin-4-yldimethylamine</t>
  </si>
  <si>
    <t>613-007-00-4</t>
  </si>
  <si>
    <t>desmetryne (ISO); 6-isopropylamino-2-methylamino-4-methylthio-1,3,5-triazine</t>
  </si>
  <si>
    <t>213-800-1</t>
  </si>
  <si>
    <t>1014-69-3</t>
  </si>
  <si>
    <t>613-008-00-X</t>
  </si>
  <si>
    <t>dazomet (ISO); tetrahydro-3,5-dimethyl-1,3,5-thiadiazine-2-thione</t>
  </si>
  <si>
    <t>208-576-7</t>
  </si>
  <si>
    <t>533-74-4</t>
  </si>
  <si>
    <t>613-009-00-5</t>
  </si>
  <si>
    <t>2,4,6-trichloro-1,3,5-triazine; cyanuric chloride</t>
  </si>
  <si>
    <t>203-614-9</t>
  </si>
  <si>
    <t>108-77-0</t>
  </si>
  <si>
    <t xml:space="preserve">Acute Tox. 2 *
Acute Tox. 4 *
Skin Corr. 1B
Skin Sens. 1
</t>
  </si>
  <si>
    <t xml:space="preserve">H330
H302
H314
H317
</t>
  </si>
  <si>
    <t xml:space="preserve">H330
H302
H314
H317
</t>
  </si>
  <si>
    <t>613-010-00-0</t>
  </si>
  <si>
    <t>ametryn (ISO); N-ethyl-N'-isopropyl-6-(methylthio)-1,3,5-triazine-2,4-diamine</t>
  </si>
  <si>
    <t>613-011-00-6</t>
  </si>
  <si>
    <t>amitrole (ISO); 1,2,4-triazol-3-ylamine</t>
  </si>
  <si>
    <t>200-521-5</t>
  </si>
  <si>
    <t>61-82-5</t>
  </si>
  <si>
    <t xml:space="preserve">H361d ***
H373 **
H411
</t>
  </si>
  <si>
    <t>613-012-00-1</t>
  </si>
  <si>
    <t>bentazone (ISO); 3-isopropyl-2,1,3-benzothiadiazine-4-one-2,2-dioxide</t>
  </si>
  <si>
    <t>246-585-8</t>
  </si>
  <si>
    <t>25057-89-0</t>
  </si>
  <si>
    <t xml:space="preserve">Acute Tox. 4 *
Eye Irrit. 2
Skin Sens. 1
Aquatic Chronic 3
</t>
  </si>
  <si>
    <t xml:space="preserve">H302
H319
H317
H412
</t>
  </si>
  <si>
    <t>613-013-00-7</t>
  </si>
  <si>
    <t>cyanazine (ISO); 2-(4-chloro-6-ethylamino-1,3,5-triazine-2-ylamino)-2-methylpropionitrile</t>
  </si>
  <si>
    <t>613-014-00-2</t>
  </si>
  <si>
    <t>ethoxyquin (ISO); 6-ethoxy-1,2-dihydro-2,2,4-trimethylquinoline</t>
  </si>
  <si>
    <t>613-015-00-8</t>
  </si>
  <si>
    <t>fenazaflor (ISO); phenyl 5,6-dichloro-2-trifluoromethylbenzimidazole-1-carboxylate</t>
  </si>
  <si>
    <t>238-134-9</t>
  </si>
  <si>
    <t>14255-88-0</t>
  </si>
  <si>
    <t>613-016-00-3</t>
  </si>
  <si>
    <t>fuberidazole (ISO); 2-(2-furyl)-1H-benzimidazole</t>
  </si>
  <si>
    <t>223-404-0</t>
  </si>
  <si>
    <t>3878-19-1</t>
  </si>
  <si>
    <t xml:space="preserve">Carc. 2
Acute Tox. 4
STOT RE 2
Skin Sens. 1
Aquatic Acute 1
Aquatic Chronic 1
</t>
  </si>
  <si>
    <t xml:space="preserve">H351
H302
H373 (heart)
H317
H400
H410
</t>
  </si>
  <si>
    <t xml:space="preserve">H351
H302
H373 (heart)
H317
H410
</t>
  </si>
  <si>
    <t>613-017-00-9</t>
  </si>
  <si>
    <t>bis (8-hydroxyquinolinium) sulphate</t>
  </si>
  <si>
    <t>205-137-1</t>
  </si>
  <si>
    <t>134-31-6</t>
  </si>
  <si>
    <t>613-018-00-4</t>
  </si>
  <si>
    <t>morfamquat (ISO); 1,1'-bis(3,5-dimethylmorpholinocarbonylmethyl)-4,4'-bipyridilium ion</t>
  </si>
  <si>
    <t>7411-47-4</t>
  </si>
  <si>
    <t xml:space="preserve">Acute Tox. 4 *
STOT SE 3
Skin Irrit. 2
Eye Irrit. 2
Aquatic Chronic 3
</t>
  </si>
  <si>
    <t xml:space="preserve">H302
H335
H315
H319
H412
</t>
  </si>
  <si>
    <t xml:space="preserve">H302
H319
H335
H315
H412
</t>
  </si>
  <si>
    <t>613-019-00-X</t>
  </si>
  <si>
    <t>thioquinox (ISO); 2-thio-1,3-dithiolo(4,5,b)quinoxaline</t>
  </si>
  <si>
    <t>202-272-8</t>
  </si>
  <si>
    <t>93-75-4</t>
  </si>
  <si>
    <t>613-020-00-5</t>
  </si>
  <si>
    <t>tridemorph (ISO); 2,6-dimethyl-4-tridecylmorpholine</t>
  </si>
  <si>
    <t xml:space="preserve">Repr. 1B
Acute Tox. 4 *
Acute Tox. 4 *
Skin Irrit. 2
Aquatic Acute 1
Aquatic Chronic 1
</t>
  </si>
  <si>
    <t xml:space="preserve">H360D ***
H332
H302
H315
H400
H410
</t>
  </si>
  <si>
    <t xml:space="preserve">H360D ***
H332
H302
H315
H410
</t>
  </si>
  <si>
    <t>613-021-00-0</t>
  </si>
  <si>
    <t>dithianon (ISO); 5,10-dihydro-5,10-dioxonaphtho(2,3-b)(1,4)dithiazine-2,3-dicarbonitrile</t>
  </si>
  <si>
    <t>222-098-6</t>
  </si>
  <si>
    <t>3347-22-6</t>
  </si>
  <si>
    <t>613-022-00-6</t>
  </si>
  <si>
    <t>pyrethrins including cinerins, with the exception of those specified elsewhere in this Annex</t>
  </si>
  <si>
    <t>613-023-00-1</t>
  </si>
  <si>
    <t>2-methyl-4-oxo-3-(penta-2,4-dienyl)cyclopent-2-enyl [1R-[1α[S*(Z)],3β]]-chrysanthemate; pyrethrin I</t>
  </si>
  <si>
    <t>204-455-8</t>
  </si>
  <si>
    <t>121-21-1</t>
  </si>
  <si>
    <t>613-024-00-7</t>
  </si>
  <si>
    <t>2-methyl-4-oxo-3-(penta-2,4-dienyl)cyclopent-2-enyl[1R-[1α[S*(Z)](3β)]]-3-(3-methoxy-2-methyl-3-oxoprop-1-enyl)-2,2-dimethylcyclopropanecarboxylate; pyrethrin II</t>
  </si>
  <si>
    <t>204-462-6</t>
  </si>
  <si>
    <t>121-29-9</t>
  </si>
  <si>
    <t>613-025-00-2</t>
  </si>
  <si>
    <t>cinerin I; 3-(but-2-enyl)-2-methyl-4-oxocyclopent-2-enyl 2,2-dimethyl-3-(2-methylprop-1-enyl)cyclopropanecarboxylate</t>
  </si>
  <si>
    <t>246-948-0</t>
  </si>
  <si>
    <t>25402-06-6</t>
  </si>
  <si>
    <t>613-026-00-8</t>
  </si>
  <si>
    <t>cinerin II; 3-(but-2-enyl)-2-methyl-4-oxocyclopent-2-enyl 2,2-dimethyl-3-(3-methoxy-2-methyl-3-oxoprop-1-enyl)cyclopropanecarboxylate</t>
  </si>
  <si>
    <t>204-454-2</t>
  </si>
  <si>
    <t>121-20-0</t>
  </si>
  <si>
    <t>613-027-00-3</t>
  </si>
  <si>
    <t>piperidine</t>
  </si>
  <si>
    <t>203-813-0</t>
  </si>
  <si>
    <t>110-89-4</t>
  </si>
  <si>
    <t xml:space="preserve">Flam. Liq. 2
Acute Tox. 3 *
Acute Tox. 3 *
Skin Corr. 1B
</t>
  </si>
  <si>
    <t xml:space="preserve">H225
H331
H311
H314
</t>
  </si>
  <si>
    <t>613-028-00-9</t>
  </si>
  <si>
    <t>morpholine</t>
  </si>
  <si>
    <t>203-815-1</t>
  </si>
  <si>
    <t>613-029-00-4</t>
  </si>
  <si>
    <t>dichloro-1,3,5-triazinetrione; dichloroisocyanuric acid</t>
  </si>
  <si>
    <t>220-487-5</t>
  </si>
  <si>
    <t>2782-57-2</t>
  </si>
  <si>
    <t xml:space="preserve">Ox. Sol. 2
Acute Tox. 4 *
STOT SE 3
Eye Irrit. 2
Aquatic Acute 1
Aquatic Chronic 1
</t>
  </si>
  <si>
    <t xml:space="preserve">H272
H302
H335
H319
H400
H410
</t>
  </si>
  <si>
    <t xml:space="preserve">H272
H302
H319
H335
H410
</t>
  </si>
  <si>
    <t>613-030-00-X</t>
  </si>
  <si>
    <t xml:space="preserve">troclosene potassium [1]
troclosene sodium  [2]
</t>
  </si>
  <si>
    <t xml:space="preserve">218-828-8 [1]
220-767-7 [2]
</t>
  </si>
  <si>
    <t xml:space="preserve">2244-21-5 [1]
2893-78-9 [2]
</t>
  </si>
  <si>
    <t xml:space="preserve">H272
H302
H319
H335
H410
</t>
  </si>
  <si>
    <t xml:space="preserve">*
STOT SE 3; H335: C ≥ 10 %
EUH031: C ≥ 10 %
</t>
  </si>
  <si>
    <t>613-030-01-7</t>
  </si>
  <si>
    <t>troclosene sodium, dihydrate</t>
  </si>
  <si>
    <t>51580-86-0</t>
  </si>
  <si>
    <t xml:space="preserve">Acute Tox. 4 *
STOT SE 3
Eye Irrit. 2
Aquatic Acute 1
Aquatic Chronic 1
</t>
  </si>
  <si>
    <t xml:space="preserve">H302
H335
H319
H400
H410
</t>
  </si>
  <si>
    <t xml:space="preserve">H302
H319
H335
H410
</t>
  </si>
  <si>
    <t>613-031-00-5</t>
  </si>
  <si>
    <t>symclosene; trichloroisocyanuric acid; trichloro-1,3,5-triazinetrion</t>
  </si>
  <si>
    <t>613-032-00-0</t>
  </si>
  <si>
    <t>methyl-2,3,5,6-tetrachloro-4-pyridylsulphone; 2,3,5,6-tetrachloro-4-(methylsulphonyl)pyridine</t>
  </si>
  <si>
    <t>236-035-5</t>
  </si>
  <si>
    <t>13108-52-6</t>
  </si>
  <si>
    <t xml:space="preserve">Acute Tox. 4 *
Acute Tox. 4 *
Eye Irrit. 2
Skin Sens. 1
</t>
  </si>
  <si>
    <t xml:space="preserve">H312
H302
H319
H317
</t>
  </si>
  <si>
    <t>613-033-00-6</t>
  </si>
  <si>
    <t>2-methylaziridine; propyleneimine</t>
  </si>
  <si>
    <t>200-878-7</t>
  </si>
  <si>
    <t xml:space="preserve">Flam. Liq. 2
Carc. 1B
Acute Tox. 1
Acute Tox. 2 *
Acute Tox. 2 *
Eye Dam. 1
Aquatic Chronic 2
</t>
  </si>
  <si>
    <t xml:space="preserve">H225
H350
H310
H330
H300
H318
H411
</t>
  </si>
  <si>
    <t xml:space="preserve">H225
H350
H330
H310
H300
H318
H411
</t>
  </si>
  <si>
    <t>613-034-00-1</t>
  </si>
  <si>
    <t>1,2-dimethylimidazole</t>
  </si>
  <si>
    <t>217-101-2</t>
  </si>
  <si>
    <t>1739-84-0</t>
  </si>
  <si>
    <t>613-035-00-7</t>
  </si>
  <si>
    <t>1-methylimidazole</t>
  </si>
  <si>
    <t>210-484-7</t>
  </si>
  <si>
    <t>616-47-7</t>
  </si>
  <si>
    <t>613-036-00-2</t>
  </si>
  <si>
    <t>2-methylpyridine; 2-picoline</t>
  </si>
  <si>
    <t>203-643-7</t>
  </si>
  <si>
    <t>109-06-8</t>
  </si>
  <si>
    <t xml:space="preserve">Flam. Liq. 3
Acute Tox. 4 *
Acute Tox. 4 *
Acute Tox. 4 *
STOT SE 3
Eye Irrit. 2
</t>
  </si>
  <si>
    <t xml:space="preserve">H226
H332
H312
H302
H335
H319
</t>
  </si>
  <si>
    <t xml:space="preserve">H226
H332
H312
H302
H319
H335
</t>
  </si>
  <si>
    <t>613-037-00-8</t>
  </si>
  <si>
    <t>4-methylpyridine; 4-picoline</t>
  </si>
  <si>
    <t>203-626-4</t>
  </si>
  <si>
    <t>108-89-4</t>
  </si>
  <si>
    <t xml:space="preserve">Flam. Liq. 3
Acute Tox. 3 *
Acute Tox. 4 *
Acute Tox. 4 *
STOT SE 3
Skin Irrit. 2
Eye Irrit. 2
</t>
  </si>
  <si>
    <t xml:space="preserve">H226
H311
H332
H302
H335
H315
H319
</t>
  </si>
  <si>
    <t xml:space="preserve">H226
H311
H332
H302
H319
H335
H315
</t>
  </si>
  <si>
    <t>613-038-00-3</t>
  </si>
  <si>
    <t>6-phenyl-1,3,5-triazine-2,4-diyldiamine; 6-phenyl-1,3,5-triazine-2,4-diamine; benzoguanamine</t>
  </si>
  <si>
    <t>202-095-6</t>
  </si>
  <si>
    <t>91-76-9</t>
  </si>
  <si>
    <t>613-039-00-9</t>
  </si>
  <si>
    <t>ethylene thiourea; imidazolidine-2-thione; 2-imidazoline-2-thiol</t>
  </si>
  <si>
    <t xml:space="preserve">Repr. 1B
Acute Tox. 4 *
</t>
  </si>
  <si>
    <t xml:space="preserve">H360D ***
H302
</t>
  </si>
  <si>
    <t>613-040-00-4</t>
  </si>
  <si>
    <t>azaconazole (ISO); 1-{}{[2-(2,4-dichlorophenyl)-1,3-dioxolan-2-yl]methyl}}-1H-1,2.4-triazole</t>
  </si>
  <si>
    <t>262-102-3</t>
  </si>
  <si>
    <t>60207-31-0</t>
  </si>
  <si>
    <t>613-041-00-X</t>
  </si>
  <si>
    <t>morpholine-4-carbonyl chloride</t>
  </si>
  <si>
    <t>239-213-0</t>
  </si>
  <si>
    <t>15159-40-7</t>
  </si>
  <si>
    <t xml:space="preserve">Carc. 2
Skin Irrit. 2
Eye Irrit. 2
</t>
  </si>
  <si>
    <t xml:space="preserve">H351
H315
H319
</t>
  </si>
  <si>
    <t xml:space="preserve">H351
H319
H315
</t>
  </si>
  <si>
    <t>613-042-00-5</t>
  </si>
  <si>
    <t>imazalil (ISO); 1-[2-(allyloxy)-2-(2,4-dichlorophenyl)ethyl]-1H-imidazole</t>
  </si>
  <si>
    <t>252-615-0</t>
  </si>
  <si>
    <t>35554-44-0</t>
  </si>
  <si>
    <t xml:space="preserve">Carc. 2
Acute Tox. 3
Acute Tox. 4
Eye Dam. 1
Aquatic Chronic 1
</t>
  </si>
  <si>
    <t xml:space="preserve">H351
H301
H332
H318
H410
</t>
  </si>
  <si>
    <t>GHS08
GHS06
GHS05
GHS09
Dgr</t>
  </si>
  <si>
    <t xml:space="preserve">H301
H332
H318
H351
H410
</t>
  </si>
  <si>
    <t>613-043-00-0</t>
  </si>
  <si>
    <t xml:space="preserve">imazalil sulphate (ISO) powder; 1- [2-(allyloxy)ethyl-2-(2,4-dichlorophenyl)]-1H-imidazolium hydrogen sulphate [1]
(±)-1- [2-(allyloxy)ethyl-2-(2,4-dichlorophenyl)]-1H-imidazolium hydrogen sulphate  [2]
</t>
  </si>
  <si>
    <t xml:space="preserve">261-351-5 [1]
281-291-3 [2]
</t>
  </si>
  <si>
    <t xml:space="preserve">58594-72-2 [1]
83918-57-4 [2]
</t>
  </si>
  <si>
    <t>613-043-01-8</t>
  </si>
  <si>
    <t xml:space="preserve">imazalil sulphate (ISO), aqueous solution; 1- [2-(allyloxy)ethyl-2-(2,4-dichlorophenyl)]-1H-imidazolium hydrogen sulphate [1]
(±)-1- [2-(allyloxy)ethyl-2-(2,4-dichlorophenyl)]-1H-imidazolium hydrogen sulphate  [2]
</t>
  </si>
  <si>
    <t xml:space="preserve">Skin Corr. 1B; H314: C ≥ 50 %
Skin Irrit. 2; H315: 30 % ≤ C &lt; 50 %
Eye Dam. 1; H318: 15 % ≤ C &lt; 50 %
Eye Irrit. 2; H319: 5 % ≤ C &lt; 15 %
</t>
  </si>
  <si>
    <t>613-044-00-6</t>
  </si>
  <si>
    <t>captan (ISO); 1,2,3,6-tetrahydro-N-(trichloromethylthio)phthalimide</t>
  </si>
  <si>
    <t>205-087-0</t>
  </si>
  <si>
    <t>133-06-2</t>
  </si>
  <si>
    <t xml:space="preserve">Carc. 2
Acute Tox. 3 *
Eye Dam. 1
Skin Sens. 1
Aquatic Acute 1
</t>
  </si>
  <si>
    <t xml:space="preserve">H351
H331
H318
H317
H400
</t>
  </si>
  <si>
    <t>613-045-00-1</t>
  </si>
  <si>
    <t>folpet (ISO); N-(trichloromethylthio)phthalimide</t>
  </si>
  <si>
    <t>205-088-6</t>
  </si>
  <si>
    <t>133-07-3</t>
  </si>
  <si>
    <t xml:space="preserve">Carc. 2
Acute Tox. 4 *
Eye Irrit. 2
Skin Sens. 1
Aquatic Acute 1
</t>
  </si>
  <si>
    <t xml:space="preserve">H351
H332
H319
H317
H400
</t>
  </si>
  <si>
    <t>613-046-00-7</t>
  </si>
  <si>
    <t>captafol (ISO); 1,2,3,6-tetrahydro-N-(1,1,2,2-tetrachloroethylthio)phthalimide</t>
  </si>
  <si>
    <t xml:space="preserve">H350
H317
H400
H410
</t>
  </si>
  <si>
    <t xml:space="preserve">H350
H317
H410
</t>
  </si>
  <si>
    <t>613-047-00-2</t>
  </si>
  <si>
    <t>1-dimethylcarbamoyl-5-methylpyrazol-3-yl dimethylcarbamate; dimetilan (ISO)</t>
  </si>
  <si>
    <t>211-420-0</t>
  </si>
  <si>
    <t>644-64-4</t>
  </si>
  <si>
    <t>613-048-00-8</t>
  </si>
  <si>
    <t>carbendazim (ISO); methyl benzimidazol-2-ylcarbamate</t>
  </si>
  <si>
    <t>234-232-0</t>
  </si>
  <si>
    <t>10605-21-7</t>
  </si>
  <si>
    <t xml:space="preserve">Muta. 1B
Repr. 1B
Aquatic Acute 1
Aquatic Chronic 1
</t>
  </si>
  <si>
    <t xml:space="preserve">H340
H360FD
H400
H410
</t>
  </si>
  <si>
    <t xml:space="preserve">H340
H360FD
H410
</t>
  </si>
  <si>
    <t>613-049-00-3</t>
  </si>
  <si>
    <t>benomyl (ISO); methyl 1-(butylcarbamoyl)benzimidazol-2-ylcarbamate</t>
  </si>
  <si>
    <t>241-775-7</t>
  </si>
  <si>
    <t>17804-35-2</t>
  </si>
  <si>
    <t xml:space="preserve">Muta. 1B
Repr. 1B
STOT SE 3
Skin Irrit. 2
Skin Sens. 1
Aquatic Acute 1
Aquatic Chronic 1
</t>
  </si>
  <si>
    <t xml:space="preserve">H340
H360FD
H335
H315
H317
H400
H410
</t>
  </si>
  <si>
    <t xml:space="preserve">H340
H360FD
H335
H315
H317
H410
</t>
  </si>
  <si>
    <t>613-050-00-9</t>
  </si>
  <si>
    <t>carbadox (INN); methyl 3-(quinoxalin-2-ylmethylene)carbazate 1,4-dioxide; 2-(methoxycarbonylhydrazonomethyl)quinoxaline 1,4-dioxide</t>
  </si>
  <si>
    <t>229-879-0</t>
  </si>
  <si>
    <t>6804-07-5</t>
  </si>
  <si>
    <t xml:space="preserve">Flam. Sol. 1
Carc. 1B
Acute Tox. 4 *
</t>
  </si>
  <si>
    <t xml:space="preserve">H228
H350
H302
</t>
  </si>
  <si>
    <t>613-051-00-4</t>
  </si>
  <si>
    <t>molinate (ISO); S-ethyl 1-perhydroazepinecarbothioate; S-ethyl perhydroazepine-1-carbothioate</t>
  </si>
  <si>
    <t>218-661-0</t>
  </si>
  <si>
    <t>2212-67-1</t>
  </si>
  <si>
    <t xml:space="preserve">Carc. 2
Repr. 2
Acute Tox. 4 *
Acute Tox. 4 *
STOT RE 2 *
Skin Sens. 1
Aquatic Acute 1
Aquatic Chronic 1
</t>
  </si>
  <si>
    <t xml:space="preserve">H351
H361f ***
H332
H302
H373 **
H317
H400
H410
</t>
  </si>
  <si>
    <t xml:space="preserve">H351
H361f ***
H332
H302
H373 **
H317
H410
</t>
  </si>
  <si>
    <t>613-052-00-X</t>
  </si>
  <si>
    <t>trifenmorph (ISO); 4-tritylmorpholine</t>
  </si>
  <si>
    <t>215-812-2</t>
  </si>
  <si>
    <t>1420-06-0</t>
  </si>
  <si>
    <t>613-053-00-5</t>
  </si>
  <si>
    <t>anilazine (ISO); 2-chloro-N-(4,6-dichloro-1,3,5-triazin-2-yl)aniline</t>
  </si>
  <si>
    <t>202-910-5</t>
  </si>
  <si>
    <t>101-05-3</t>
  </si>
  <si>
    <t>613-054-00-0</t>
  </si>
  <si>
    <t>thiabendazol (ISO); 2-(thiazole-4-yl)benzimidazole</t>
  </si>
  <si>
    <t>205-725-8</t>
  </si>
  <si>
    <t>148-79-8</t>
  </si>
  <si>
    <t>613-056-00-1</t>
  </si>
  <si>
    <t>1,2-dimethyl-3,5-diphenylpyrazolium methylsulphate; difenzoquat methyl sulfate</t>
  </si>
  <si>
    <t>256-152-5</t>
  </si>
  <si>
    <t>43222-48-6</t>
  </si>
  <si>
    <t>613-057-00-7</t>
  </si>
  <si>
    <t>dodemorph (ISO); 4-cyclododecyl-2,6-dimethylmorpholine</t>
  </si>
  <si>
    <t>216-474-9</t>
  </si>
  <si>
    <t>1593-77-7</t>
  </si>
  <si>
    <t xml:space="preserve">Repr. 2
STOT RE 2
Skin Corr. 1C
Skin Sens. 1A
Aquatic Acute 1
Aquatic Chronic 1
</t>
  </si>
  <si>
    <t xml:space="preserve">H361d
H373 (liver)
H314
H317
H400
H410
</t>
  </si>
  <si>
    <t>613-058-00-2</t>
  </si>
  <si>
    <t>permethrin (ISO); m-phenoxybenzyl 3-(2,2-dichlorovinyl)-2,2-dimethylcyclopropanecarboxylate</t>
  </si>
  <si>
    <t xml:space="preserve">Acute Tox. 4 *
Acute Tox. 4 *
Skin Sens. 1
Aquatic Acute 1
Aquatic Chronic 1
</t>
  </si>
  <si>
    <t xml:space="preserve">H332
H302
H317
H400
H410
</t>
  </si>
  <si>
    <t xml:space="preserve">H332
H302
H317
H410
</t>
  </si>
  <si>
    <t>613-059-00-8</t>
  </si>
  <si>
    <t>profluralin (ISO); N-(cyclopropylmethyl)-α,α,α-trifluoro-2,6-dinitro-N-propyl-p-toluidine</t>
  </si>
  <si>
    <t>247-656-6</t>
  </si>
  <si>
    <t>26399-36-0</t>
  </si>
  <si>
    <t>613-060-00-3</t>
  </si>
  <si>
    <t>resmethrin (ISO); 5-benzyl-3-furylmethyl (±)-cis-trans-chrysanthemate</t>
  </si>
  <si>
    <t>233-940-7</t>
  </si>
  <si>
    <t>10453-86-8</t>
  </si>
  <si>
    <t>613-061-00-9</t>
  </si>
  <si>
    <t>6-(1α,5aβ,8aβ,9-pentahydroxy-7β-isopropyl-2β,5β,8β-trimethylperhydro-8bα,9-epoxy-5,8-ethanocyclopenta[1,2-b]indenyl) pyrrole-2-carboxylate; ryania</t>
  </si>
  <si>
    <t>239-732-2</t>
  </si>
  <si>
    <t>15662-33-6</t>
  </si>
  <si>
    <t>613-062-00-4</t>
  </si>
  <si>
    <t>sabadilla (ISO); veratrine</t>
  </si>
  <si>
    <t>8051-02-3</t>
  </si>
  <si>
    <t>613-063-00-X</t>
  </si>
  <si>
    <t>secbumeton (ISO); 2-sec-butylamino-4-ethylamino-6-methoxy-1,3,5-triazine</t>
  </si>
  <si>
    <t>247-554-1</t>
  </si>
  <si>
    <t>26259-45-0</t>
  </si>
  <si>
    <t>613-064-00-5</t>
  </si>
  <si>
    <t>5-(3,6,9-trioxa-2-undecyloxy)benzo(d)-1,3-dioxolane; sesamex</t>
  </si>
  <si>
    <t>51-14-9</t>
  </si>
  <si>
    <t>613-065-00-0</t>
  </si>
  <si>
    <t>simetryn (ISO); 2,4-bis(ethylamino)-6-methylthio-1,3,5-triazine</t>
  </si>
  <si>
    <t>213-801-7</t>
  </si>
  <si>
    <t>1014-70-6</t>
  </si>
  <si>
    <t>613-066-00-6</t>
  </si>
  <si>
    <t>terbumeton (ISO); 2-tert-butylamino-4-ethylamino-6-methoxy-1,3,5-triazine</t>
  </si>
  <si>
    <t>251-637-8</t>
  </si>
  <si>
    <t>33693-04-8</t>
  </si>
  <si>
    <t>613-067-00-1</t>
  </si>
  <si>
    <t>propazine (ISO); 2-chloro-4,6-bis(isopropylamino)-1,3,5-triazine</t>
  </si>
  <si>
    <t>205-359-9</t>
  </si>
  <si>
    <t>139-40-2</t>
  </si>
  <si>
    <t>613-068-00-7</t>
  </si>
  <si>
    <t>atrazine (ISO); 2-chloro-4-ethylamine-6-isopropylamine-1,3,5-triazine</t>
  </si>
  <si>
    <t>613-069-00-2</t>
  </si>
  <si>
    <t>ε-caprolactam</t>
  </si>
  <si>
    <t>203-313-2</t>
  </si>
  <si>
    <t xml:space="preserve">Acute Tox. 4 *
Acute Tox. 4 *
STOT SE 3
Skin Irrit. 2
Eye Irrit. 2
</t>
  </si>
  <si>
    <t xml:space="preserve">H332
H302
H335
H315
H319
</t>
  </si>
  <si>
    <t xml:space="preserve">H332
H302
H319
H335
H315
</t>
  </si>
  <si>
    <t>613-070-00-8</t>
  </si>
  <si>
    <t>propylenethiourea</t>
  </si>
  <si>
    <t>2122-19-2</t>
  </si>
  <si>
    <t xml:space="preserve">Repr. 2
Acute Tox. 4 *
Aquatic Chronic 3
</t>
  </si>
  <si>
    <t xml:space="preserve">H361d ***
H302
H412
</t>
  </si>
  <si>
    <t>613-071-00-3</t>
  </si>
  <si>
    <t>2-fluoro-5-trifluoromethylpyridine</t>
  </si>
  <si>
    <t>400-290-2</t>
  </si>
  <si>
    <t>69045-82-5</t>
  </si>
  <si>
    <t xml:space="preserve">Flam. Liq. 3
Skin Sens. 1
Aquatic Chronic 3
</t>
  </si>
  <si>
    <t xml:space="preserve">H226
H317
H412
</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</si>
  <si>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</si>
  <si>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</si>
  <si>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</si>
  <si>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</si>
  <si>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</si>
  <si>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</si>
  <si>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</si>
  <si>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</si>
  <si>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</si>
  <si>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</si>
  <si>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</si>
  <si>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</si>
  <si>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 xml:space="preserve">Acute Tox. 3 *
Acute Tox. 3 *
Eye Dam. 1
Aquatic Chronic 3
</t>
  </si>
  <si>
    <t xml:space="preserve">H331
H301
H318
H412
</t>
  </si>
  <si>
    <t>613-075-00-5</t>
  </si>
  <si>
    <t>1,3-dichloro-5-ethyl-5-methylimidazolidine-2,4-dione</t>
  </si>
  <si>
    <t>401-570-7</t>
  </si>
  <si>
    <t>89415-87-2</t>
  </si>
  <si>
    <t xml:space="preserve">Ox. Sol. 1 ****
Acute Tox. 3 *
Acute Tox. 4 *
Skin Corr. 1B
Skin Sens. 1
Aquatic Acute 1
</t>
  </si>
  <si>
    <t xml:space="preserve">H271
H331
H302
H314
H317
H400
</t>
  </si>
  <si>
    <t>GHS03
GHS06
GHS05
GHS09
Dgr</t>
  </si>
  <si>
    <t xml:space="preserve">H271
H331
H314
H302
H317
H400
</t>
  </si>
  <si>
    <t>613-076-00-0</t>
  </si>
  <si>
    <t>3-chloro-5-trifluoromethyl-2-pyridylamine</t>
  </si>
  <si>
    <t>401-670-0</t>
  </si>
  <si>
    <t>79456-26-1</t>
  </si>
  <si>
    <t>613-077-00-6</t>
  </si>
  <si>
    <t>reaction mass of 5-heptyl-1,2,4-triazol-3-ylamine and 5-nonyl-1,2,4-triazol-3-ylamine</t>
  </si>
  <si>
    <t>401-940-8</t>
  </si>
  <si>
    <t xml:space="preserve">Acute Tox. 4 *
Eye Irrit. 2
Aquatic Chronic 2
</t>
  </si>
  <si>
    <t xml:space="preserve">H302
H319
H411
</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</si>
  <si>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</si>
  <si>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</si>
  <si>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</si>
  <si>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</si>
  <si>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</si>
  <si>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</si>
  <si>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</si>
  <si>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</si>
  <si>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</si>
  <si>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</si>
  <si>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</si>
  <si>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</si>
  <si>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</si>
  <si>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</si>
  <si>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</si>
  <si>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</si>
  <si>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</si>
  <si>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</si>
  <si>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 xml:space="preserve">Acute Tox. 4 *
Acute Tox. 4 *
Aquatic Chronic 3
</t>
  </si>
  <si>
    <t xml:space="preserve">H312
H302
H412
</t>
  </si>
  <si>
    <t>613-083-00-9</t>
  </si>
  <si>
    <t>2-(4-(3-(4-chlorophenyl)-2-pyrazolin-1-yl)phenylsulfonyl)ethyldimethylammonium formate</t>
  </si>
  <si>
    <t>402-120-2</t>
  </si>
  <si>
    <t xml:space="preserve">STOT RE 2 *
Skin Corr. 1B
Skin Sens. 1
Aquatic Acute 1
Aquatic Chronic 1
</t>
  </si>
  <si>
    <t xml:space="preserve">H373 **
H314
H317
H400
H410
</t>
  </si>
  <si>
    <t xml:space="preserve">H314
H373 **
H317
H410
</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</si>
  <si>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</si>
  <si>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</si>
  <si>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</si>
  <si>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</si>
  <si>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</si>
  <si>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</si>
  <si>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</si>
  <si>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</si>
  <si>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</si>
  <si>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</si>
  <si>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</si>
  <si>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</si>
  <si>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</si>
  <si>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</si>
  <si>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</si>
  <si>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 xml:space="preserve">Flam. Liq. 2
Acute Tox. 4 *
Acute Tox. 4 *
Acute Tox. 4 *
Skin Irrit. 2
Eye Irrit. 2
Aquatic Chronic 3
</t>
  </si>
  <si>
    <t xml:space="preserve">H225
H332
H312
H302
H315
H319
H412
</t>
  </si>
  <si>
    <t xml:space="preserve">H225
H332
H312
H302
H319
H315
H412
</t>
  </si>
  <si>
    <t>613-088-00-6</t>
  </si>
  <si>
    <t>1,2-benzisothiazol-3(2H)-one; 1,2-benzisothiazolin-3-one</t>
  </si>
  <si>
    <t>220-120-9</t>
  </si>
  <si>
    <t xml:space="preserve">Acute Tox. 4 *
Skin Irrit. 2
Eye Dam. 1
Skin Sens. 1
Aquatic Acute 1
</t>
  </si>
  <si>
    <t xml:space="preserve">H302
H315
H318
H317
H400
</t>
  </si>
  <si>
    <t xml:space="preserve">Skin Sens. 1; H317: C ≥ 0,05 %
</t>
  </si>
  <si>
    <t>613-089-00-1</t>
  </si>
  <si>
    <t xml:space="preserve">diquat dibromide [1]
diquat dichloride [2]
6,7-dihydrodipyrido[1,2-α:2',1'-c]pyrazinediylium dihydroxide  [3]
</t>
  </si>
  <si>
    <t xml:space="preserve">201-579-4 [1]
223-714-6 [2]
301-467-6 [3]
</t>
  </si>
  <si>
    <t xml:space="preserve">85-00-7 [1]
4032-26-2 [2]
94021-76-8 [3]
</t>
  </si>
  <si>
    <t xml:space="preserve">Acute Tox. 2 *
Acute Tox. 4 *
STOT SE 3
STOT RE 1
Skin Irrit. 2
Eye Irrit. 2
Skin Sens. 1
Aquatic Acute 1
Aquatic Chronic 1
</t>
  </si>
  <si>
    <t xml:space="preserve">H330
H302
H335
H372 **
H315
H319
H317
H400
H410
</t>
  </si>
  <si>
    <t xml:space="preserve">H330
H372 **
H302
H319
H335
H315
H317
H410
</t>
  </si>
  <si>
    <t>613-090-00-7</t>
  </si>
  <si>
    <t xml:space="preserve">paraquat dichloride; 1,1-dimethyl-4,4'-bipyridinium dichloride [1]
paraquat dimethylsulfate; 1,1-dimethyl-4,4'-bipyridinium dimethyl sulphate  [2]
</t>
  </si>
  <si>
    <t xml:space="preserve">217-615-7 [1]
218-196-3 [2]
</t>
  </si>
  <si>
    <t xml:space="preserve">1910-42-5 [1]
2074-50-2 [2]
</t>
  </si>
  <si>
    <t xml:space="preserve">Acute Tox. 2 *
Acute Tox. 3 *
Acute Tox. 3 *
STOT SE 3
STOT RE 1
Skin Irrit. 2
Eye Irrit. 2
Aquatic Acute 1
Aquatic Chronic 1
</t>
  </si>
  <si>
    <t xml:space="preserve">H330
H311
H301
H335
H372 **
H315
H319
H400
H410
</t>
  </si>
  <si>
    <t xml:space="preserve">H330
H311
H301
H372 **
H319
H335
H315
H410
</t>
  </si>
  <si>
    <t>613-091-00-2</t>
  </si>
  <si>
    <t xml:space="preserve">morfamquat dichloride [1]
morfamquat sulfate  [2]
</t>
  </si>
  <si>
    <t xml:space="preserve">225-062-8 [1]
</t>
  </si>
  <si>
    <t xml:space="preserve">4636-83-3 [1]
29873-36-7 [2]
</t>
  </si>
  <si>
    <t>613-092-00-8</t>
  </si>
  <si>
    <t>1,10-phenanthroline</t>
  </si>
  <si>
    <t>200-629-2</t>
  </si>
  <si>
    <t>66-71-7</t>
  </si>
  <si>
    <t>613-093-00-3</t>
  </si>
  <si>
    <t>hexasodium 6,13-dichloro-3,10-bis((4-(2,5-disulfonatoanilino)-6-fluoro-1,3,5-triazin-2-ylamino)prop-3-ylamino)-5,12-dioxa-7,14-diazapentacene-4,11-disulfonate</t>
  </si>
  <si>
    <t>400-050-7</t>
  </si>
  <si>
    <t>85153-92-0</t>
  </si>
  <si>
    <t xml:space="preserve">Resp. Sens. 1
Skin Sens. 1
</t>
  </si>
  <si>
    <t xml:space="preserve">H334
H317
</t>
  </si>
  <si>
    <t>613-094-00-9</t>
  </si>
  <si>
    <t>4-methoxy-N,6-dimethyl-1,3,5-triazin-2-ylamine</t>
  </si>
  <si>
    <t>401-360-5</t>
  </si>
  <si>
    <t>5248-39-5</t>
  </si>
  <si>
    <t xml:space="preserve">Acute Tox. 4 *
STOT RE 2 *
</t>
  </si>
  <si>
    <t xml:space="preserve">H302
H373 **
</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</si>
  <si>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</si>
  <si>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</si>
  <si>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</si>
  <si>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</si>
  <si>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</si>
  <si>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</si>
  <si>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</si>
  <si>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</si>
  <si>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</si>
  <si>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</si>
  <si>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</si>
  <si>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</si>
  <si>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</si>
  <si>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</si>
  <si>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</si>
  <si>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</si>
  <si>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</si>
  <si>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</si>
  <si>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</si>
  <si>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</si>
  <si>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</si>
  <si>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</si>
  <si>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</si>
  <si>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</si>
  <si>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</si>
  <si>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</si>
  <si>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</si>
  <si>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</si>
  <si>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 4-(3-(4-chlorophenyl)-3-(3,4-dimethoxyphenyl)acryloyl)morpholine</t>
  </si>
  <si>
    <t>404-200-2</t>
  </si>
  <si>
    <t>110488-70-5</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</si>
  <si>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</si>
  <si>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</si>
  <si>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</si>
  <si>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</si>
  <si>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</si>
  <si>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</si>
  <si>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</si>
  <si>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</si>
  <si>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</si>
  <si>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</si>
  <si>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</si>
  <si>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</si>
  <si>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</si>
  <si>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</si>
  <si>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</si>
  <si>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</si>
  <si>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</si>
  <si>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</si>
  <si>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</si>
  <si>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</si>
  <si>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613-109-00-9</t>
  </si>
  <si>
    <t>bis(piperidinothiocarbonyl) disulphide</t>
  </si>
  <si>
    <t>202-328-1</t>
  </si>
  <si>
    <t>94-37-1</t>
  </si>
  <si>
    <t xml:space="preserve">STOT SE 3
Skin Irrit. 2
Eye Irrit. 2
Skin Sens. 1
</t>
  </si>
  <si>
    <t xml:space="preserve">H335
H315
H319
H317
</t>
  </si>
  <si>
    <t xml:space="preserve">H319
H335
H315
H317
</t>
  </si>
  <si>
    <t>613-110-00-4</t>
  </si>
  <si>
    <t>dimepiperate (ISO); S-(1-methyl-1-phenylethyl) piperidine-1-carbothioate</t>
  </si>
  <si>
    <t>262-784-2</t>
  </si>
  <si>
    <t>61432-55-1</t>
  </si>
  <si>
    <t>613-111-00-X</t>
  </si>
  <si>
    <t>1,2,4-triazole</t>
  </si>
  <si>
    <t>206-022-9</t>
  </si>
  <si>
    <t>288-88-0</t>
  </si>
  <si>
    <t xml:space="preserve">Repr. 2
Acute Tox. 4 *
Eye Irrit. 2
</t>
  </si>
  <si>
    <t xml:space="preserve">H361d ***
H302
H319
</t>
  </si>
  <si>
    <t>613-112-00-5</t>
  </si>
  <si>
    <t>octhilinone (ISO); 2-octyl-2H-isothiazol-3-one</t>
  </si>
  <si>
    <t>247-761-7</t>
  </si>
  <si>
    <t>26530-20-1</t>
  </si>
  <si>
    <t xml:space="preserve">Acute Tox. 3 *
Acute Tox. 3 *
Acute Tox. 4 *
Skin Corr. 1B
Skin Sens. 1
Aquatic Acute 1
Aquatic Chronic 1
</t>
  </si>
  <si>
    <t xml:space="preserve">H331
H311
H302
H314
H317
H400
H410
</t>
  </si>
  <si>
    <t xml:space="preserve">H331
H311
H302
H314
H317
H410
</t>
  </si>
  <si>
    <t>613-113-00-0</t>
  </si>
  <si>
    <t>2-(morpholinothio)benzothiazole</t>
  </si>
  <si>
    <t>203-052-4</t>
  </si>
  <si>
    <t>613-114-00-6</t>
  </si>
  <si>
    <t>2,2',2"-(hexahydro-1,3,5-triazine-1,3,5-triyl)triethanol; 1,3,5-tris(2-hydroxyethyl)hexahydro-1,3,5-triazine</t>
  </si>
  <si>
    <t>225-208-0</t>
  </si>
  <si>
    <t>4719-04-4</t>
  </si>
  <si>
    <t>613-115-00-1</t>
  </si>
  <si>
    <t>hymexazol (ISO); 3-hydroxy-5-methylisoxazole</t>
  </si>
  <si>
    <t>233-000-6</t>
  </si>
  <si>
    <t>10004-44-1</t>
  </si>
  <si>
    <t>613-116-00-7</t>
  </si>
  <si>
    <t>tolylfluanid (ISO); dichloro-N- [(dimethylamino)sulphonyl]fluoro-N-(p-tolyl)methanesulphenamide; [containing = 0.1 % (w/w) of particles with an aerodynamic diameter of below 50 µm]</t>
  </si>
  <si>
    <t xml:space="preserve">Acute Tox. 2 *
STOT SE 3
STOT RE 1
Skin Irrit. 2
Eye Irrit. 2
Skin Sens. 1
Aquatic Acute 1
</t>
  </si>
  <si>
    <t xml:space="preserve">H330
H335
H372 **
H315
H319
H317
H400
</t>
  </si>
  <si>
    <t xml:space="preserve">H330
H315
H319
H317
H335
H372 **
H400
</t>
  </si>
  <si>
    <t>613-116-01-4</t>
  </si>
  <si>
    <t>tolylfluanid (ISO); dichloro-N-[(dimethylamino)sulphonyl]fluoro-N-(p-tolyl)methanesulphenamide; [containing &lt; 0.1% (w/w) of particles with an aerodynamic diameter of below 50 μm]</t>
  </si>
  <si>
    <t xml:space="preserve">STOT SE 3
Skin Irrit. 2
Eye Irrit. 2
Skin Sens. 1
Aquatic Acute 1
</t>
  </si>
  <si>
    <t xml:space="preserve">H335
H315
H319
H317
H400
</t>
  </si>
  <si>
    <t xml:space="preserve">H319
H335
H315
H317
H400
</t>
  </si>
  <si>
    <t>613-117-00-2</t>
  </si>
  <si>
    <t>diniconazole (ISO); (E)-β-[(2,4-dichlorophenyl)methylene]-α-(1,1-dimethylethyl)-1H-1,2,4-triazol-1-ethanol; (E)-(RS)-1-(2,4-dichlorophenyl)-4,4-dimethyl-2-(1H-1,2,4-triazol-1-yl)pent-1-en-3-ol</t>
  </si>
  <si>
    <t>76714-88-0</t>
  </si>
  <si>
    <t>613-118-00-8</t>
  </si>
  <si>
    <t>flubenzimine (ISO); N-[3-phenyl-4,5-bis[(trifluoromethyl)imino]thiazolidin-2-ylidene]aniline</t>
  </si>
  <si>
    <t>253-703-1</t>
  </si>
  <si>
    <t>37893-02-0</t>
  </si>
  <si>
    <t>613-119-00-3</t>
  </si>
  <si>
    <t>(benzothiazol-2-ylthio)methyl thiocyanate; TCMTB</t>
  </si>
  <si>
    <t>244-445-0</t>
  </si>
  <si>
    <t>21564-17-0</t>
  </si>
  <si>
    <t xml:space="preserve">Acute Tox. 2 *
Acute Tox. 4 *
Skin Irrit. 2
Eye Irrit. 2
Skin Sens. 1
Aquatic Acute 1
Aquatic Chronic 1
</t>
  </si>
  <si>
    <t xml:space="preserve">H330
H302
H315
H319
H317
H400
H410
</t>
  </si>
  <si>
    <t xml:space="preserve">H330
H302
H319
H315
H317
H410
</t>
  </si>
  <si>
    <t>613-120-00-9</t>
  </si>
  <si>
    <t>bioresmethrin (ISO); (5-benzyl-3-furyl)methyl (1R)-2,2-dimethyl-3-(2-methylprop-1-en-1-yl)cyclopropanecarboxylate</t>
  </si>
  <si>
    <t>249-014-0</t>
  </si>
  <si>
    <t>28434-01-7</t>
  </si>
  <si>
    <t>613-121-00-4</t>
  </si>
  <si>
    <t>chlorsulfuron (ISO); 2-chloro-N-[[(4-methoxy-6-methyl-1,3,5-triazin-2-yl)amino]carbonyl]benzenesulphonamide</t>
  </si>
  <si>
    <t>265-268-5</t>
  </si>
  <si>
    <t>64902-72-3</t>
  </si>
  <si>
    <t>613-122-00-X</t>
  </si>
  <si>
    <t>diclobutrazole (ISO); (R*, R*)-(±)-β-[(2,4-dichlorophenyl)methyl]-α-(1,1-dimethylethyl)-1H-1,2,4-triazole-1-ethanol; (2RS, 3RS)-1-(2,4-dichlorophenyl)-4,4-dimethyl-2-(1H-1,2,4-triazol-1yl)pentan-3-ol</t>
  </si>
  <si>
    <t>75736-33-3</t>
  </si>
  <si>
    <t>613-123-00-5</t>
  </si>
  <si>
    <t>5,6-dihydro-3H-imidazo[2,1-c]-1,2,4-dithiazole-3-thione; etem</t>
  </si>
  <si>
    <t>251-684-4</t>
  </si>
  <si>
    <t>33813-20-6</t>
  </si>
  <si>
    <t>613-124-00-0</t>
  </si>
  <si>
    <t>fenpropimorph (ISO); cis-4-[3-(p-tert-butylphenyl)-2-methylpropyl]-2,6-dimethylmorpholine</t>
  </si>
  <si>
    <t>266-719-9</t>
  </si>
  <si>
    <t>67564-91-4</t>
  </si>
  <si>
    <t xml:space="preserve">Repr. 2
Acute Tox. 4 *
Skin Irrit. 2
Aquatic Chronic 2
</t>
  </si>
  <si>
    <t xml:space="preserve">H361d ***
H302
H315
H411
</t>
  </si>
  <si>
    <t>613-125-00-6</t>
  </si>
  <si>
    <t>hexythiazox (ISO); trans-5-(4-chlorophenyl)-N-cyclohexyl-4-methyl-2-oxo-3-thiazolidine-carboxamide</t>
  </si>
  <si>
    <t>78587-05-0</t>
  </si>
  <si>
    <t>613-126-00-1</t>
  </si>
  <si>
    <t>imazapyr (ISO); 2-[4,5-dihydro-4-methyl-4-(1-methylethyl)-5-oxo-1H-imidazol-2-yl]-3-pyridine carboxylate</t>
  </si>
  <si>
    <t>81334-34-1</t>
  </si>
  <si>
    <t>613-127-00-7</t>
  </si>
  <si>
    <t>1,1-dimethylpiperidinium chloride; mepiquat chloride</t>
  </si>
  <si>
    <t>246-147-6</t>
  </si>
  <si>
    <t>24307-26-4</t>
  </si>
  <si>
    <t>613-128-00-2</t>
  </si>
  <si>
    <t>prochloraz (ISO); N-propyl-N-[2-(2,4,6-trichlorophenoxy)ethyl]-1H-imidazole-1-carboxamide</t>
  </si>
  <si>
    <t>266-994-5</t>
  </si>
  <si>
    <t>67747-09-5</t>
  </si>
  <si>
    <t>613-129-00-8</t>
  </si>
  <si>
    <t>metamitron (ISO); 4-amino-3-methyl-6-phenyl-1,2,4-triazin-5-one</t>
  </si>
  <si>
    <t>255-349-3</t>
  </si>
  <si>
    <t>41394-05-2</t>
  </si>
  <si>
    <t xml:space="preserve">Acute Tox. 4 *
Aquatic Acute 1
</t>
  </si>
  <si>
    <t xml:space="preserve">H302
H400
</t>
  </si>
  <si>
    <t>613-131-00-9</t>
  </si>
  <si>
    <t>pyroquilon (ISO); 1,2,5,6-tetrahydropyrrolo[3,2,1-ij]quinolin-4-one</t>
  </si>
  <si>
    <t>57369-32-1</t>
  </si>
  <si>
    <t>613-132-00-4</t>
  </si>
  <si>
    <t>hexazinone (ISO); 3-cyclohexyl-6-dimethylamino-1-methyl-1,2,3,4-tetrahydro-1,3,5-triazine-2,4-dione</t>
  </si>
  <si>
    <t>613-133-00-X</t>
  </si>
  <si>
    <t>etridiazole (ISO); 5-ethoxy-3-trichloromethyl-1,2,4-thiadiazole</t>
  </si>
  <si>
    <t>219-991-8</t>
  </si>
  <si>
    <t>2593-15-9</t>
  </si>
  <si>
    <t xml:space="preserve">Carc. 2
Acute Tox. 4
Skin Sens. 1
Aquatic Acute 1
Aquatic Chronic 1
</t>
  </si>
  <si>
    <t xml:space="preserve">H351
H302
H317
H400
H410
</t>
  </si>
  <si>
    <t xml:space="preserve">H302
H317
H351
H410
</t>
  </si>
  <si>
    <t>613-134-00-5</t>
  </si>
  <si>
    <t>myclobutanil (ISO); 2-(4-chlorophenyl)-2-(1H-1,2,4-triazol-1-ylmethyl)hexanenitrile</t>
  </si>
  <si>
    <t>88671-89-0</t>
  </si>
  <si>
    <t xml:space="preserve">Repr. 2
Acute Tox. 4 *
Eye Irrit. 2
Aquatic Chronic 2
</t>
  </si>
  <si>
    <t xml:space="preserve">H361d ***
H302
H319
H411
</t>
  </si>
  <si>
    <t>613-135-00-0</t>
  </si>
  <si>
    <t>di(benzothiazol-2-yl) disulphide</t>
  </si>
  <si>
    <t xml:space="preserve">H317
H410
</t>
  </si>
  <si>
    <t>613-136-00-6</t>
  </si>
  <si>
    <t>N-cyclohexylbenzothiazole-2-sulphenamide</t>
  </si>
  <si>
    <t>613-137-00-1</t>
  </si>
  <si>
    <t>methabenzthiazuron (ISO); 1-(1,3-benzothiazol-2-yl)1,3-dimethylurea</t>
  </si>
  <si>
    <t>242-505-0</t>
  </si>
  <si>
    <t>18691-97-9</t>
  </si>
  <si>
    <t>613-138-00-7</t>
  </si>
  <si>
    <t>quinoxyfen (ISO); 5,7-dichloro-4-(4-fluorophenoxy)quinoline</t>
  </si>
  <si>
    <t>124495-18-7</t>
  </si>
  <si>
    <t>613-139-00-2</t>
  </si>
  <si>
    <t>metsulfuron-methyl (ISO); methyl 2-{[(4-methoxy-6-methyl-1,3,5-triazin-2-yl)carbamoyl]sulfamoyl}benzoate</t>
  </si>
  <si>
    <t>74223-64-6</t>
  </si>
  <si>
    <t>613-140-00-8</t>
  </si>
  <si>
    <t>cycloheximide (ISO); 4-{}{(2R)-2-[(1S,3S,5S)-3,5-dimethyl-2-oxocyclohexyl]-2-hydroxyethyl}}piperidine-2,6-dione</t>
  </si>
  <si>
    <t>200-636-0</t>
  </si>
  <si>
    <t>66-81-9</t>
  </si>
  <si>
    <t xml:space="preserve">Muta. 2
Repr. 1B
Acute Tox. 2 *
Aquatic Chronic 2
</t>
  </si>
  <si>
    <t xml:space="preserve">H341
H360D ***
H300
H411
</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</si>
  <si>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</si>
  <si>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</si>
  <si>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</si>
  <si>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</si>
  <si>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</si>
  <si>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</si>
  <si>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</si>
  <si>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</si>
  <si>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</si>
  <si>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</si>
  <si>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</si>
  <si>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</si>
  <si>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</si>
  <si>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</si>
  <si>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</si>
  <si>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</si>
  <si>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</si>
  <si>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</si>
  <si>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</si>
  <si>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</si>
  <si>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</si>
  <si>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</si>
  <si>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</si>
  <si>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</si>
  <si>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</si>
  <si>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</si>
  <si>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</si>
  <si>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</si>
  <si>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</si>
  <si>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</si>
  <si>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143683-23-2</t>
  </si>
  <si>
    <t>613-149-00-7</t>
  </si>
  <si>
    <t>pyridaben (ISO); 2-tert-butyl-5-(4-tert-butylbenzylthio)-4-chloropyridazin-3(2H)-one</t>
  </si>
  <si>
    <t>405-700-3</t>
  </si>
  <si>
    <t>96489-71-3</t>
  </si>
  <si>
    <t xml:space="preserve">Acute Tox. 3
Acute Tox. 3
Aquatic Acute 1
Aquatic Chronic 1
</t>
  </si>
  <si>
    <t xml:space="preserve">M=1000
M=1000
</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</si>
  <si>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</si>
  <si>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</si>
  <si>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</si>
  <si>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</si>
  <si>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</si>
  <si>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</si>
  <si>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</si>
  <si>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</si>
  <si>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</si>
  <si>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</si>
  <si>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</si>
  <si>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</si>
  <si>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</si>
  <si>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</si>
  <si>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</si>
  <si>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</si>
  <si>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</si>
  <si>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</si>
  <si>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</si>
  <si>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</si>
  <si>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</si>
  <si>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</si>
  <si>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</si>
  <si>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 xml:space="preserve">Flam. Liq. 3
Acute Tox. 4 *
Aquatic Chronic 3
</t>
  </si>
  <si>
    <t xml:space="preserve">H226
H302
H412
</t>
  </si>
  <si>
    <t>613-156-00-5</t>
  </si>
  <si>
    <t>2-butyl-4-chloro-5-formylimidazole</t>
  </si>
  <si>
    <t>410-260-0</t>
  </si>
  <si>
    <t>83857-96-9</t>
  </si>
  <si>
    <t>613-157-00-0</t>
  </si>
  <si>
    <t>2,4-diamino-5-methoxymethylpyrimidine</t>
  </si>
  <si>
    <t>410-330-0</t>
  </si>
  <si>
    <t>54236-98-5</t>
  </si>
  <si>
    <t xml:space="preserve">Acute Tox. 4 *
STOT RE 2 *
Eye Irrit. 2
</t>
  </si>
  <si>
    <t xml:space="preserve">H302
H373 **
H319
</t>
  </si>
  <si>
    <t>613-158-00-6</t>
  </si>
  <si>
    <t>2,3-dichloro-5-trifluoromethyl-pyridine</t>
  </si>
  <si>
    <t>410-340-5</t>
  </si>
  <si>
    <t>69045-84-7</t>
  </si>
  <si>
    <t xml:space="preserve">Acute Tox. 4 *
Acute Tox. 4 *
Eye Dam. 1
Skin Sens. 1
Aquatic Chronic 2
</t>
  </si>
  <si>
    <t xml:space="preserve">H332
H302
H318
H317
H411
</t>
  </si>
  <si>
    <t>613-159-00-1</t>
  </si>
  <si>
    <t>fenazaquin (ISO); 4-[2-[4-(1,1-dimethylethyl)phenyl]-ethoxy]quinazoline</t>
  </si>
  <si>
    <t>410-580-0</t>
  </si>
  <si>
    <t>120928-09-8</t>
  </si>
  <si>
    <t xml:space="preserve">H301
H332
H400
H410
</t>
  </si>
  <si>
    <t xml:space="preserve">H301
H332
H410
</t>
  </si>
  <si>
    <t>613-160-00-7</t>
  </si>
  <si>
    <t>(1S)-2-methyl-2,5-diazobicyclo[2.2.1]heptane dihydrobromide</t>
  </si>
  <si>
    <t>411-000-9</t>
  </si>
  <si>
    <t>125224-62-6</t>
  </si>
  <si>
    <t>613-161-00-2</t>
  </si>
  <si>
    <t>(2,4-diaminopteridin-6-yl)methanol hydrobromide</t>
  </si>
  <si>
    <t>430-620-0</t>
  </si>
  <si>
    <t>76145-91-0</t>
  </si>
  <si>
    <t xml:space="preserve">H317
H373 **
H412
</t>
  </si>
  <si>
    <t>613-162-00-8</t>
  </si>
  <si>
    <t>(6R-trans)-1-((7-ammonio-2-carboxylato-8-oxo-5-thia-1-azabicyclo-[4.2.0]oct-2-en-3-yl)methyl)pyridinium iodide</t>
  </si>
  <si>
    <t>423-260-0</t>
  </si>
  <si>
    <t>100988-63-4</t>
  </si>
  <si>
    <t>613-163-00-3</t>
  </si>
  <si>
    <t>azimsulfuron (ISO); 1-(4,6-dimethoxypyrimidin-2-yl)-3-[1-methyl-4-(2-methyl-2H-tetrazol-5-yl)pyrazol-5-ylsulfonyl]urea</t>
  </si>
  <si>
    <t>120162-55-2</t>
  </si>
  <si>
    <t>613-164-00-9</t>
  </si>
  <si>
    <t>flufenacet (ISO); N-(4-fluorophenyl)-N-isopropyl-2-(5-trifluoromethyl-[1,3,4]thiadiazol-2-yloxy)acetamide</t>
  </si>
  <si>
    <t>142459-58-3</t>
  </si>
  <si>
    <t>613-165-00-4</t>
  </si>
  <si>
    <t>flupyrsulfuron-methyl-sodium (ISO); methyl 2-[[(4,6-dimethoxypyrimidin-2-ylcarbamoyl)sulfamoyl]-6-trifluoromethyl]nicotinate, monosodium salt</t>
  </si>
  <si>
    <t>144740-54-5</t>
  </si>
  <si>
    <t>613-166-00-X</t>
  </si>
  <si>
    <t>103361-09-7</t>
  </si>
  <si>
    <t>613-167-00-5</t>
  </si>
  <si>
    <t>613-168-00-0</t>
  </si>
  <si>
    <t>1-vinyl-2-pyrrolidone</t>
  </si>
  <si>
    <t>201-800-4</t>
  </si>
  <si>
    <t>88-12-0</t>
  </si>
  <si>
    <t xml:space="preserve">Carc. 2
Acute Tox. 4 *
Acute Tox. 4 *
Acute Tox. 4 *
STOT SE 3
STOT RE 2 *
Eye Dam. 1
</t>
  </si>
  <si>
    <t xml:space="preserve">H351
H332
H312
H302
H335
H373 **
H318
</t>
  </si>
  <si>
    <t xml:space="preserve">H351
H332
H312
H302
H373 **
H335
H318
</t>
  </si>
  <si>
    <t>613-169-00-6</t>
  </si>
  <si>
    <t>9-vinylcarbazole</t>
  </si>
  <si>
    <t>216-055-0</t>
  </si>
  <si>
    <t>1484-13-5</t>
  </si>
  <si>
    <t xml:space="preserve">Muta. 2
Acute Tox. 4 *
Acute Tox. 4 *
Skin Irrit. 2
Skin Sens. 1
Aquatic Acute 1
Aquatic Chronic 1
</t>
  </si>
  <si>
    <t xml:space="preserve">H341
H312
H302
H315
H317
H400
H410
</t>
  </si>
  <si>
    <t xml:space="preserve">H341
H312
H302
H315
H317
H410
</t>
  </si>
  <si>
    <t>613-170-00-1</t>
  </si>
  <si>
    <t>2,2-ethylmethylthiazolidine</t>
  </si>
  <si>
    <t>404-500-3</t>
  </si>
  <si>
    <t>694-64-4</t>
  </si>
  <si>
    <t>613-171-00-7</t>
  </si>
  <si>
    <t>hexaconazole (ISO); (RS)-2-(2,4-dichlorophenyl)-1-(1H-1,2,4-triazol-1-yl)hexan-2-ol</t>
  </si>
  <si>
    <t>413-050-7</t>
  </si>
  <si>
    <t>79983-71-4</t>
  </si>
  <si>
    <t>613-172-00-2</t>
  </si>
  <si>
    <t>5-chloro-1,3-dihydro-2H-indol-2-one</t>
  </si>
  <si>
    <t>412-200-9</t>
  </si>
  <si>
    <t>17630-75-0</t>
  </si>
  <si>
    <t>613-173-00-8</t>
  </si>
  <si>
    <t>fluquinconazole (ISO); 3-(2,4-dichlorophenyl)-6-fluoro-2-(1H-1,2,4-triazol-1-yl)quinazolin-4-(3H)-one</t>
  </si>
  <si>
    <t>411-960-9</t>
  </si>
  <si>
    <t>136426-54-5</t>
  </si>
  <si>
    <t xml:space="preserve">Acute Tox. 3 *
Acute Tox. 3 *
Acute Tox. 4 *
STOT RE 1
Skin Irrit. 2
Aquatic Acute 1
Aquatic Chronic 1
</t>
  </si>
  <si>
    <t xml:space="preserve">H331
H301
H312
H372 **
H315
H400
H410
</t>
  </si>
  <si>
    <t xml:space="preserve">H331
H301
H372 **
H312
H315
H410
</t>
  </si>
  <si>
    <t>613-174-00-3</t>
  </si>
  <si>
    <t>tetraconazole (ISO); (±) 2-(2,4-dichlorophenyl)-3-(1H-1,2,4-triazol-1-yl)propyl-1,1,2,2-tetrafluoroethylether</t>
  </si>
  <si>
    <t>407-760-6</t>
  </si>
  <si>
    <t>112281-77-3</t>
  </si>
  <si>
    <t>613-175-00-9</t>
  </si>
  <si>
    <t>epoxiconazole (ISO); (2RS,3SR)-3-(2-chlorophenyl)-2-(4-fluorophenyl)-[( 1H-1,2,4-triazol-1-yl)methyl]oxirane</t>
  </si>
  <si>
    <t>406-850-2</t>
  </si>
  <si>
    <t>133855-98-8</t>
  </si>
  <si>
    <t xml:space="preserve">Carc. 2
Repr. 1B
Aquatic Chronic 2
</t>
  </si>
  <si>
    <t xml:space="preserve">H351
H360Df
H411
</t>
  </si>
  <si>
    <t xml:space="preserve">H351
H360Df
H411
</t>
  </si>
  <si>
    <t>613-176-00-4</t>
  </si>
  <si>
    <t>2-methyl-2-azabicyclo[2.2.1]heptane</t>
  </si>
  <si>
    <t>404-810-9</t>
  </si>
  <si>
    <t>4524-95-2</t>
  </si>
  <si>
    <t xml:space="preserve">Flam. Liq. 3
Acute Tox. 4 *
Acute Tox. 4 *
STOT RE 2 *
Skin Corr. 1B
</t>
  </si>
  <si>
    <t xml:space="preserve">H226
H312
H302
H373 **
H314
</t>
  </si>
  <si>
    <t>613-177-00-X</t>
  </si>
  <si>
    <t>8-amino-7-methylquinoline</t>
  </si>
  <si>
    <t>412-760-4</t>
  </si>
  <si>
    <t>5470-82-6</t>
  </si>
  <si>
    <t xml:space="preserve">Acute Tox. 4 *
Acute Tox. 4 *
Skin Sens. 1
Aquatic Chronic 2
</t>
  </si>
  <si>
    <t xml:space="preserve">H312
H302
H317
H411
</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</si>
  <si>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</si>
  <si>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</si>
  <si>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</si>
  <si>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</si>
  <si>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</si>
  <si>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</si>
  <si>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</si>
  <si>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</si>
  <si>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</si>
  <si>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</si>
  <si>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</si>
  <si>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</si>
  <si>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</si>
  <si>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</si>
  <si>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</si>
  <si>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</si>
  <si>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 xml:space="preserve">Acute Tox. 4 *
STOT RE 1
Eye Irrit. 2
Aquatic Acute 1
Aquatic Chronic 1
</t>
  </si>
  <si>
    <t xml:space="preserve">H302
H372 **
H319
H400
H410
</t>
  </si>
  <si>
    <t xml:space="preserve">H372 **
H302
H319
H410
</t>
  </si>
  <si>
    <t>613-182-00-7</t>
  </si>
  <si>
    <t>1-(1-naphthylmethyl)quinolinium chloride</t>
  </si>
  <si>
    <t>406-220-7</t>
  </si>
  <si>
    <t>65322-65-8</t>
  </si>
  <si>
    <t xml:space="preserve">Carc. 2
Muta. 2
Acute Tox. 4 *
Skin Irrit. 2
Eye Dam. 1
Aquatic Chronic 3
</t>
  </si>
  <si>
    <t xml:space="preserve">H351
H341
H302
H315
H318
H412
</t>
  </si>
  <si>
    <t>613-183-00-2</t>
  </si>
  <si>
    <t>reaction mass of: 5-(N-methylperfluorooctylsulfonamido)methyl-3-octadecyl-1,3-oxazolidin-2-one; 5-(N-methylperfluoroheptylsulfonamido)methyl-3-octadecyl-1,3-oxazolidin-2-one</t>
  </si>
  <si>
    <t>413-640-4</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</si>
  <si>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</si>
  <si>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</si>
  <si>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</si>
  <si>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</si>
  <si>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</si>
  <si>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</si>
  <si>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</si>
  <si>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</si>
  <si>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</si>
  <si>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</si>
  <si>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</si>
  <si>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 xml:space="preserve">Eye Irrit. 2
Skin Sens. 1
Aquatic Chronic 2
</t>
  </si>
  <si>
    <t xml:space="preserve">H319
H317
H411
</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</si>
  <si>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</si>
  <si>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</si>
  <si>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</si>
  <si>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</si>
  <si>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</si>
  <si>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</si>
  <si>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</si>
  <si>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</si>
  <si>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</si>
  <si>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</si>
  <si>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</si>
  <si>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</si>
  <si>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</si>
  <si>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</si>
  <si>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</si>
  <si>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613-191-00-6</t>
  </si>
  <si>
    <t xml:space="preserve">Repr. 1B
Skin Corr. 1B
Aquatic Acute 1
Aquatic Chronic 1
</t>
  </si>
  <si>
    <t xml:space="preserve">H360F ***
H314
H400
H410
</t>
  </si>
  <si>
    <t xml:space="preserve">H360F ***
H314
H410
</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</si>
  <si>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</si>
  <si>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</si>
  <si>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</si>
  <si>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</si>
  <si>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</si>
  <si>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</si>
  <si>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</si>
  <si>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</si>
  <si>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</si>
  <si>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</si>
  <si>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</si>
  <si>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</si>
  <si>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</si>
  <si>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</si>
  <si>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</si>
  <si>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</si>
  <si>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</si>
  <si>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</si>
  <si>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</si>
  <si>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</si>
  <si>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 2,4,6-tri(methylcarbamoyl)-1,3,5-triazine; [(2-butyl-4,6-dimethyl)tricarbamoyl]-1,3,5-triazine; [(2,4-dibutyl-6-methyl)tricarbamoyl]-1,3,5-triazine</t>
  </si>
  <si>
    <t>420-390-1</t>
  </si>
  <si>
    <t>187547-46-2</t>
  </si>
  <si>
    <t>613-198-00-4</t>
  </si>
  <si>
    <t>2-amino-4-dimethylamino-6-trifluoroethoxy-1,3,5-triazine</t>
  </si>
  <si>
    <t>415-500-8</t>
  </si>
  <si>
    <t>145963-84-4</t>
  </si>
  <si>
    <t>613-199-00-X</t>
  </si>
  <si>
    <t>reaction mass of: 1,3,5-tris(3-aminomethylphenyl)-1,3,5-(1H,3H,5H)-triazine-2,4,6-trione; reaction mass of oligomers of 3,5-bis(3-aminomethylphenyl)-1-poly[3,5-bis(3-aminomethylphenyl)-2,4,6-trioxo-1,3,5-(1H,3H,5H)-triazin-1-yl]-1,3,5-(1H,3H,5H)-triazine-2,4,6-trione</t>
  </si>
  <si>
    <t>421-550-1</t>
  </si>
  <si>
    <t xml:space="preserve">Carc. 1B
Repr. 1B
Skin Sens. 1
Aquatic Chronic 3
</t>
  </si>
  <si>
    <t xml:space="preserve">H350
H360D ***
H317
H412
</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</si>
  <si>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</si>
  <si>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</si>
  <si>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</si>
  <si>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</si>
  <si>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</si>
  <si>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</si>
  <si>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</si>
  <si>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 xml:space="preserve">Repr. 2
Acute Tox. 4 *
Acute Tox. 4 *
STOT RE 1
Skin Sens. 1
Aquatic Acute 1
Aquatic Chronic 1
</t>
  </si>
  <si>
    <t xml:space="preserve">H361f ***
H332
H302
H372 **
H317
H400
H410
</t>
  </si>
  <si>
    <t xml:space="preserve">H361f ***
H372 **
H332
H302
H317
H410
</t>
  </si>
  <si>
    <t>613-202-00-4</t>
  </si>
  <si>
    <t>pymetrozine (ISO); (E)-4,5-dihydro-6-methyl-4-(3-pyridylmethyleneamino)-1,2,4-triazin-3(2H)-one</t>
  </si>
  <si>
    <t>123312-89-0</t>
  </si>
  <si>
    <t>613-203-00-X</t>
  </si>
  <si>
    <t xml:space="preserve">pyraflufen-ethyl (ISO); 2-chloro-5-(4-chloro-5-difluoromethoxy-1-methylpyrazol-3-yl)-4-fluorophenoxyacetic acid ethyl ester [1]
pyraflufen (ISO); 2-chloro-5-(4-chloro-5-difluoromethoxy-1-methylpyrazol-3-yl)-4-fluorophenoxyacetic acid  [2]
</t>
  </si>
  <si>
    <t xml:space="preserve">129630-19-9 [1]
129630-17-7 [2]
</t>
  </si>
  <si>
    <t>613-204-00-5</t>
  </si>
  <si>
    <t>oxadiargyl (ISO); 3-[2,4-dichloro-5-(2-propynyloxy)phenyl]-5-(1,1-dimethylethyl)-1,3,4-oxadiazol-2(3H)-one</t>
  </si>
  <si>
    <t xml:space="preserve">Repr. 2
STOT RE 2 *
Aquatic Acute 1
Aquatic Chronic 1
</t>
  </si>
  <si>
    <t xml:space="preserve">H361d ***
H373 **
H400
H410
</t>
  </si>
  <si>
    <t xml:space="preserve">H361d ***
H373 **
H410
</t>
  </si>
  <si>
    <t>613-205-00-0</t>
  </si>
  <si>
    <t>262-104-4</t>
  </si>
  <si>
    <t>60207-90-1</t>
  </si>
  <si>
    <t>613-206-00-6</t>
  </si>
  <si>
    <t>fenamidone (ISO); (S)-5-methyl-2-methylthio-5-phenyl-3-phenylamino-3,5-dihydroimidazol-4-one</t>
  </si>
  <si>
    <t>161326-34-7</t>
  </si>
  <si>
    <t>613-208-00-7</t>
  </si>
  <si>
    <t>imazamox (ISO); (RS)-2-(4-isopropyl-4-methyl-5-oxo-2-imidazolin-2-yl)-5-methoxymethylnicotinic acid</t>
  </si>
  <si>
    <t>114311-32-9</t>
  </si>
  <si>
    <t>613-209-00-2</t>
  </si>
  <si>
    <t>cis-1-(3-chloropropyl)-2,6-dimethyl-piperidin hydrochloride</t>
  </si>
  <si>
    <t>417-430-3</t>
  </si>
  <si>
    <t>63645-17-0</t>
  </si>
  <si>
    <t xml:space="preserve">Acute Tox. 3 *
STOT RE 2 *
Skin Sens. 1
Aquatic Chronic 2
</t>
  </si>
  <si>
    <t xml:space="preserve">H301
H373 **
H317
H411
</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</si>
  <si>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</si>
  <si>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</si>
  <si>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</si>
  <si>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</si>
  <si>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</si>
  <si>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</si>
  <si>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</si>
  <si>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</si>
  <si>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</si>
  <si>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</si>
  <si>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</si>
  <si>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</si>
  <si>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</si>
  <si>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</si>
  <si>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</si>
  <si>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</si>
  <si>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</si>
  <si>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</si>
  <si>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</si>
  <si>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</si>
  <si>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</si>
  <si>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</si>
  <si>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</si>
  <si>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</si>
  <si>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</si>
  <si>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</si>
  <si>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</si>
  <si>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</si>
  <si>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</si>
  <si>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</si>
  <si>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</si>
  <si>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</si>
  <si>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</si>
  <si>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</si>
  <si>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</si>
  <si>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</si>
  <si>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</si>
  <si>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</si>
  <si>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</si>
  <si>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</si>
  <si>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</si>
  <si>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</si>
  <si>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</si>
  <si>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</si>
  <si>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</si>
  <si>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</si>
  <si>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</si>
  <si>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</si>
  <si>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 xml:space="preserve">Acute Tox. 4 *
Acute Tox. 4 *
Skin Irrit. 2
Aquatic Chronic 3
</t>
  </si>
  <si>
    <t xml:space="preserve">H312
H302
H315
H412
</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</si>
  <si>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</si>
  <si>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</si>
  <si>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</si>
  <si>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</si>
  <si>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</si>
  <si>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</si>
  <si>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</si>
  <si>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</si>
  <si>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</si>
  <si>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</si>
  <si>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</si>
  <si>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</si>
  <si>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</si>
  <si>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 2,6-bis-[(5-benzoylamino)-anthraquinon-1-ylamino]-4-phenyl-1,3,5-triazine.</t>
  </si>
  <si>
    <t>421-290-9</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</si>
  <si>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</si>
  <si>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</si>
  <si>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</si>
  <si>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</si>
  <si>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</si>
  <si>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</si>
  <si>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</si>
  <si>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</si>
  <si>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</si>
  <si>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</si>
  <si>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</si>
  <si>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</si>
  <si>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</si>
  <si>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</si>
  <si>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</si>
  <si>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</si>
  <si>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</si>
  <si>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 2',6',8-trifluoro-5-methoxy-5-triazolo[1,5-c]; pyrimidine-2-sulfonanilide</t>
  </si>
  <si>
    <t>145701-23-1</t>
  </si>
  <si>
    <t>613-231-00-2</t>
  </si>
  <si>
    <t>2,6-diamino-3-((pyridine-3-yl)azo)pyridine</t>
  </si>
  <si>
    <t>421-430-9</t>
  </si>
  <si>
    <t>28365-08-4</t>
  </si>
  <si>
    <t>613-232-00-8</t>
  </si>
  <si>
    <t>3-(benzo[b]thien-2-yl)-5,6-dihydro-1,4,2-oxathiazine-4-oxide</t>
  </si>
  <si>
    <t>431-030-6</t>
  </si>
  <si>
    <t>163269-30-5</t>
  </si>
  <si>
    <t xml:space="preserve">H331
H373 **
H318
H400
H410
</t>
  </si>
  <si>
    <t xml:space="preserve">H331
H373 **
H318
H410
</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</si>
  <si>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</si>
  <si>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</si>
  <si>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</si>
  <si>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</si>
  <si>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</si>
  <si>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</si>
  <si>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</si>
  <si>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</si>
  <si>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</si>
  <si>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</si>
  <si>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</si>
  <si>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</si>
  <si>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</si>
  <si>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</si>
  <si>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</si>
  <si>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</si>
  <si>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 xml:space="preserve">Acute Tox. 3 *
Acute Tox. 3 *
STOT RE 1
Skin Corr. 1B
Aquatic Chronic 3
</t>
  </si>
  <si>
    <t xml:space="preserve">H311
H301
H372 **
H314
H412
</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</si>
  <si>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</si>
  <si>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</si>
  <si>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</si>
  <si>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</si>
  <si>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</si>
  <si>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</si>
  <si>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</si>
  <si>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</si>
  <si>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</si>
  <si>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</si>
  <si>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</si>
  <si>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</si>
  <si>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</si>
  <si>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</si>
  <si>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</si>
  <si>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</si>
  <si>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</si>
  <si>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</si>
  <si>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</si>
  <si>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</si>
  <si>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</si>
  <si>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</si>
  <si>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</si>
  <si>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</si>
  <si>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</si>
  <si>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</si>
  <si>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</si>
  <si>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</si>
  <si>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</si>
  <si>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</si>
  <si>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</si>
  <si>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</si>
  <si>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 xml:space="preserve">Flam. Liq. 3
Acute Tox. 4 *
Acute Tox. 4 *
Aquatic Chronic 3
</t>
  </si>
  <si>
    <t xml:space="preserve">H226
H332
H302
H412
</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</si>
  <si>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</si>
  <si>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</si>
  <si>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</si>
  <si>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</si>
  <si>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</si>
  <si>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</si>
  <si>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</si>
  <si>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</si>
  <si>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</si>
  <si>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</si>
  <si>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</si>
  <si>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</si>
  <si>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</si>
  <si>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</si>
  <si>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</si>
  <si>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</si>
  <si>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</si>
  <si>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 methyl carbonato-N-ethyl-2-isopropyl-1,3-oxazolidine; 2-isopropyl-N-hydroxyethyl 1,3-oxazolidine</t>
  </si>
  <si>
    <t>429-990-6</t>
  </si>
  <si>
    <t>613-251-00-1</t>
  </si>
  <si>
    <t>(R)-3-[(1-methylpyrrolidin-2-yl)methyl]-5-[2-(phenylsulfonyl)ethenyl]-1H-indole</t>
  </si>
  <si>
    <t>430-560-5</t>
  </si>
  <si>
    <t>180637-89-2</t>
  </si>
  <si>
    <t>613-253-00-2</t>
  </si>
  <si>
    <t>2,2-dialkyl-4-hydroxymethyl-1,3-dioxolane; reaction products with ethylene oxide (alkyl is C1-12 and the sum to C13, average degree of ethoxylation is 3.5)</t>
  </si>
  <si>
    <t>430-580-4</t>
  </si>
  <si>
    <t xml:space="preserve">H315
H411
</t>
  </si>
  <si>
    <t>613-254-00-8</t>
  </si>
  <si>
    <t>forchlorfenuron (ISO); 1-(2-chloro-4-pyridyl)-3-phenylurea</t>
  </si>
  <si>
    <t>68157-60-8</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</si>
  <si>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</si>
  <si>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</si>
  <si>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</si>
  <si>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</si>
  <si>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</si>
  <si>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</si>
  <si>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</si>
  <si>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</si>
  <si>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</si>
  <si>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</si>
  <si>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</si>
  <si>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</si>
  <si>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 4-chloro-5-methylbenzotriazole sodium salt; 5-chloro-4-methylbenzotriazole sodium salt</t>
  </si>
  <si>
    <t>427-730-6</t>
  </si>
  <si>
    <t>202420-04-0</t>
  </si>
  <si>
    <t>613-259-00-5</t>
  </si>
  <si>
    <t>reaction mass of: [2,4-dioxo-(2-propyn-1-yl)imidazolidin-3-yl]methyl(1R)-cis-chrysanthemate; [2,4-dioxo-(2-propyn-1-yl)imidazolidin-3-yl]methyl(1R)-trans-chrysanthemate</t>
  </si>
  <si>
    <t>428-790-6</t>
  </si>
  <si>
    <t>72963-72-5</t>
  </si>
  <si>
    <t>613-260-00-0</t>
  </si>
  <si>
    <t>(±)-4-(3-chlorophenyl)-6-[(4-chlorophenyl)hydroxy(1-methyl-1H-imidazol-5-yl)methyl]-1-methyl-2(1H)-quinolin</t>
  </si>
  <si>
    <t>430-730-9</t>
  </si>
  <si>
    <t>613-261-00-6</t>
  </si>
  <si>
    <t>pyrazole-1-carboxamidine monohydrochloride</t>
  </si>
  <si>
    <t>429-520-1</t>
  </si>
  <si>
    <t>4023-02-3</t>
  </si>
  <si>
    <t xml:space="preserve">Acute Tox. 4 *
STOT RE 2 *
Eye Dam. 1
Skin Sens. 1
Aquatic Chronic 3
</t>
  </si>
  <si>
    <t xml:space="preserve">H302
H373 **
H318
H317
H412
</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</si>
  <si>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</si>
  <si>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</si>
  <si>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</si>
  <si>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</si>
  <si>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</si>
  <si>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</si>
  <si>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</si>
  <si>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</si>
  <si>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</si>
  <si>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</si>
  <si>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</si>
  <si>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 xml:space="preserve">Acute Tox. 3 *
Acute Tox. 4 *
Skin Corr. 1B
Skin Sens. 1
Aquatic Chronic 2
</t>
  </si>
  <si>
    <t xml:space="preserve">H311
H302
H314
H317
H411
</t>
  </si>
  <si>
    <t xml:space="preserve">H311
H314
H302
H317
H411
</t>
  </si>
  <si>
    <t>613-267-00-9</t>
  </si>
  <si>
    <t>thiamethoxam (ISO); 3-(2-chloro-thiazol-5-ylmethyl)-5-methyl[1,3,5]oxadiazinan-4-ylidene-N-nitroamine</t>
  </si>
  <si>
    <t>428-650-4</t>
  </si>
  <si>
    <t>153719-23-4</t>
  </si>
  <si>
    <t>613-268-00-4</t>
  </si>
  <si>
    <t>(4aS-cis-)-6-benzyl-octahydropyrrolo[3.4-b]pyridine</t>
  </si>
  <si>
    <t>425-930-8</t>
  </si>
  <si>
    <t>151213-39-7</t>
  </si>
  <si>
    <t xml:space="preserve">Acute Tox. 4 *
Acute Tox. 4 *
STOT RE 2 *
Skin Corr. 1B
Aquatic Chronic 2
</t>
  </si>
  <si>
    <t xml:space="preserve">H332
H302
H373 **
H314
H411
</t>
  </si>
  <si>
    <t xml:space="preserve">H314
H332
H302
H373 **
H411
</t>
  </si>
  <si>
    <t>613-269-00-X</t>
  </si>
  <si>
    <t>2-thiazolidinylidenecyanamide</t>
  </si>
  <si>
    <t>427-720-1</t>
  </si>
  <si>
    <t>26364-65-8</t>
  </si>
  <si>
    <t>613-270-00-5</t>
  </si>
  <si>
    <t>5-amino-N-(2,6-dichloro-3-methylphenyl)-1H-1,2,4-triazole-3-sulfonamide</t>
  </si>
  <si>
    <t>428-150-6</t>
  </si>
  <si>
    <t>113171-13-4</t>
  </si>
  <si>
    <t>613-271-00-0</t>
  </si>
  <si>
    <t>tritosulfuron (ISO) (containing ≤ 0,02% AMTT); 1-[4-methoxy-6-(trifluoromethyl)-1,3,5-triazin-2-yl]-3-[2-(trifluoromethyl)benzenesulfonyl]urea (containing ≤ 0,02% AMTT)</t>
  </si>
  <si>
    <t>142469-14-5</t>
  </si>
  <si>
    <t>613-272-00-6</t>
  </si>
  <si>
    <t>pyraclostrobin (ISO); methyl N-{2-[1-(4-chlorophenyl)-1H-pyrazol-3-yloxymethyl]phenyl}(N-methoxy)carbamate</t>
  </si>
  <si>
    <t xml:space="preserve">Acute Tox. 3 *
Skin Irrit. 2
Aquatic Acute 1
Aquatic Chronic 1
</t>
  </si>
  <si>
    <t xml:space="preserve">H331
H315
H400
H410
</t>
  </si>
  <si>
    <t xml:space="preserve">H331
H315
H410
</t>
  </si>
  <si>
    <t>613-273-00-1</t>
  </si>
  <si>
    <t>tetrahydro-3-methyl-5-((2-phenylthio)thiazol-5-ylmethyl)-[4H]-1,3,5-oxadiazinan-4-ylidene-N-nitroamine</t>
  </si>
  <si>
    <t>427-600-9</t>
  </si>
  <si>
    <t>192439-46-6</t>
  </si>
  <si>
    <t>613-274-00-7</t>
  </si>
  <si>
    <t>2,6-dichloro-1-fluoropyridiniumtetrafluoroborate</t>
  </si>
  <si>
    <t>427-400-1</t>
  </si>
  <si>
    <t>140623-89-8</t>
  </si>
  <si>
    <t xml:space="preserve">H314
H302
H317
H410
</t>
  </si>
  <si>
    <t>613-275-00-2</t>
  </si>
  <si>
    <t>3-(2-chloroethyl)-6,7,8,9-tetra-hydro-2-methyl-4H-pyrido[1,2-a] pyrimidin-4-one monohydrochloride</t>
  </si>
  <si>
    <t>424-530-0</t>
  </si>
  <si>
    <t>93076-03-0</t>
  </si>
  <si>
    <t xml:space="preserve">Acute Tox. 3 *
STOT SE 2
STOT RE 2 *
Eye Dam. 1
Skin Sens. 1
Aquatic Chronic 2
</t>
  </si>
  <si>
    <t xml:space="preserve">H301
H371 **
H373 **
H318
H317
H411
</t>
  </si>
  <si>
    <t xml:space="preserve">H301
H318
H317
H371 **
H373 **
H411
</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</si>
  <si>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</si>
  <si>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</si>
  <si>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</si>
  <si>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</si>
  <si>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</si>
  <si>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</si>
  <si>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</si>
  <si>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</si>
  <si>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</si>
  <si>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</si>
  <si>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</si>
  <si>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</si>
  <si>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</si>
  <si>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</si>
  <si>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</si>
  <si>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</si>
  <si>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 dimethyl propyleneurea</t>
  </si>
  <si>
    <t>230-625-6</t>
  </si>
  <si>
    <t>7226-23-5</t>
  </si>
  <si>
    <t xml:space="preserve">Repr. 2
Acute Tox. 4 *
Eye Dam. 1
</t>
  </si>
  <si>
    <t xml:space="preserve">H361f ***
H302
H318
</t>
  </si>
  <si>
    <t>613-281-00-5</t>
  </si>
  <si>
    <t>quinoline</t>
  </si>
  <si>
    <t xml:space="preserve">Carc. 1B
Muta. 2
Acute Tox. 4 *
Acute Tox. 4 *
Skin Irrit. 2
Eye Irrit. 2
Aquatic Chronic 2
</t>
  </si>
  <si>
    <t xml:space="preserve">H350
H341
H312
H302
H315
H319
H411
</t>
  </si>
  <si>
    <t xml:space="preserve">H350
H341
H312
H302
H319
H315
H411
</t>
  </si>
  <si>
    <t>613-282-00-0</t>
  </si>
  <si>
    <t>triticonazole (ISO); (RS)-(E)-5-(4-chlorobenzylidene)-2,2-dimethyl-1-(1H-1,2,4-triazol-1-methyl)cyclopentanol</t>
  </si>
  <si>
    <t>131983-72-7</t>
  </si>
  <si>
    <t>613-283-00-6</t>
  </si>
  <si>
    <t>ketoconazole; 1-[4-[4-[[(2SR,4RS)-2-(2,4-dichlorophenyl)-2-(imidazol-1-ylmethyl)-1,3-dioxolan-4-yl]methoxy]phenyl]piperazin-1-yl]ethanone</t>
  </si>
  <si>
    <t>265-667-4</t>
  </si>
  <si>
    <t>65277-42-1</t>
  </si>
  <si>
    <t xml:space="preserve">Repr. 1B
Acute Tox. 3 *
STOT RE 2 *
Aquatic Acute 1
Aquatic Chronic 1
</t>
  </si>
  <si>
    <t xml:space="preserve">H360F ***
H301
H373 **
H400
H410
</t>
  </si>
  <si>
    <t xml:space="preserve">H360F ***
H301
H373 **
H410
</t>
  </si>
  <si>
    <t>613-284-00-1</t>
  </si>
  <si>
    <t>metconazole (ISO); (1RS,5RS;1RS,5SR)-5-(4-chlorobenzyl)-2,2-dimethyl-1-(1H-1,2,4-triazol-1-ylmethyl)cyclopentanol</t>
  </si>
  <si>
    <t>125116-23-6</t>
  </si>
  <si>
    <t xml:space="preserve">Repr. 2
Acute Tox. 4 *
Aquatic Chronic 2
</t>
  </si>
  <si>
    <t xml:space="preserve">H361d ***
H302
H411
</t>
  </si>
  <si>
    <t>613-285-00-7</t>
  </si>
  <si>
    <t xml:space="preserve">1-hydroxybenzotriazole, anhydrous [1]
1-hydroxybenzotriazole, monohydrated  [2]
</t>
  </si>
  <si>
    <t xml:space="preserve">219-989-7 [1]
219-989-7 [2]
</t>
  </si>
  <si>
    <t xml:space="preserve">2592-95-2 [1]
123333-53-9 [2]
</t>
  </si>
  <si>
    <t xml:space="preserve">Expl. 1.3
</t>
  </si>
  <si>
    <t xml:space="preserve">H203
</t>
  </si>
  <si>
    <t>613-286-00-2</t>
  </si>
  <si>
    <t>potassium 1-methyl-3-morpholinocarbonyl-4-[3-(1-methyl-3-morpholinocarbonyl-5-oxo-2-pyrazolin-4-ylidene)-1-propenyl]pyrazole-5-olate; [containing &lt; 0.5 % N,N-dimethylformamide (EC no 200-679-5)]</t>
  </si>
  <si>
    <t>418-260-2</t>
  </si>
  <si>
    <t>183196-57-8</t>
  </si>
  <si>
    <t>613-286-01-X</t>
  </si>
  <si>
    <t>potassium 1-methyl-3-morpholinocarbonyl-4-[3-(1-methyl-3-morpholinocarbonyl-5-oxo-2-pyrazolin-4-ylidene)-1-propenyl]pyrazole-5-olate; [containing ≥ 0.5 % N,N-dimethylformamide (EC No 200-679-5)]</t>
  </si>
  <si>
    <t xml:space="preserve">Repr. 1B
Skin Sens. 1
</t>
  </si>
  <si>
    <t xml:space="preserve">H360D ***
H317
</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</si>
  <si>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</si>
  <si>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</si>
  <si>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</si>
  <si>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</si>
  <si>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</si>
  <si>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</si>
  <si>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</si>
  <si>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</si>
  <si>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</si>
  <si>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</si>
  <si>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</si>
  <si>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</si>
  <si>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</si>
  <si>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</si>
  <si>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</si>
  <si>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</si>
  <si>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</si>
  <si>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</si>
  <si>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</si>
  <si>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</si>
  <si>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</si>
  <si>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</si>
  <si>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</si>
  <si>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</si>
  <si>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 xml:space="preserve">Muta. 2
Aquatic Chronic 3
</t>
  </si>
  <si>
    <t xml:space="preserve">H341
H412
</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</si>
  <si>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</si>
  <si>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</si>
  <si>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</si>
  <si>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</si>
  <si>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</si>
  <si>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</si>
  <si>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</si>
  <si>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</si>
  <si>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</si>
  <si>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</si>
  <si>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</si>
  <si>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</si>
  <si>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</si>
  <si>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</si>
  <si>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</si>
  <si>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</si>
  <si>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</si>
  <si>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</si>
  <si>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 xml:space="preserve">H226
H302
H411
</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</si>
  <si>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</si>
  <si>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</si>
  <si>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</si>
  <si>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</si>
  <si>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 main component 1 (isomer 2): 2-{6-fluoro-4-[3-(2,5-disulfo-phenylazo)-4-hydroxy-2-sulfonaphth-7-ylamino]-1,3,5-triazin-2-ylamino}-3-{6-fluoro-4-[3-(2,5-disulfo-phenylazo)-4-hydroxy-2-sulfonaphth-7-ylamino]-1,3,5-triazin-2-ylamino}-propane sodium salt; main component 2: 2,3-bis-{6-fluoro-4-[3-(2,5-disulfo-phenylazo)-4-hydroxy-2-sulfonaphth-7-ylamino]-1,3,5-triazin-2-ylamino}-propane sodium salt; main component 3: 2,3-bis-{6-fluoro-4-[3-(1,5-disulfonaphth-2-ylazo)-4-hydroxy-2-sulfonaphth-7-ylamino]-1,3,5-triazin-2-ylamino}-propane sodium salt</t>
  </si>
  <si>
    <t>422-610-1</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</si>
  <si>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</si>
  <si>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</si>
  <si>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</si>
  <si>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</si>
  <si>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</si>
  <si>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</si>
  <si>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</si>
  <si>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</si>
  <si>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</si>
  <si>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</si>
  <si>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</si>
  <si>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</si>
  <si>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</si>
  <si>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</si>
  <si>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</si>
  <si>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</si>
  <si>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</si>
  <si>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</si>
  <si>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</si>
  <si>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</si>
  <si>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</si>
  <si>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</si>
  <si>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</si>
  <si>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</si>
  <si>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</si>
  <si>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</si>
  <si>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</si>
  <si>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 3-[(2-chloro-1,3-thiazol-5-yl)methyl]-2-methyl-1-nitroguanidine</t>
  </si>
  <si>
    <t>210880-92-5</t>
  </si>
  <si>
    <t>613-308-00-0</t>
  </si>
  <si>
    <t>2-amino-5-methylthiazole</t>
  </si>
  <si>
    <t>423-800-5</t>
  </si>
  <si>
    <t>7305-71-7</t>
  </si>
  <si>
    <t>613-309-00-6</t>
  </si>
  <si>
    <t>1-methyl-3-phenyl-1-piperazine</t>
  </si>
  <si>
    <t>431-180-2</t>
  </si>
  <si>
    <t>5271-27-2</t>
  </si>
  <si>
    <t xml:space="preserve">Acute Tox. 4 *
Acute Tox. 4 *
Skin Irrit. 2
Eye Dam. 1
Aquatic Chronic 3
</t>
  </si>
  <si>
    <t xml:space="preserve">H312
H302
H315
H318
H412
</t>
  </si>
  <si>
    <t>613-310-00-1</t>
  </si>
  <si>
    <t>(-)(3S,4R)-4-(4-fluorophenyl)-3-(3,4-methylenedioxy-phenoxymethyl)-N-benzylpiperidine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</si>
  <si>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</si>
  <si>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</si>
  <si>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</si>
  <si>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</si>
  <si>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</si>
  <si>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</si>
  <si>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</si>
  <si>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</si>
  <si>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</si>
  <si>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</si>
  <si>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</si>
  <si>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</si>
  <si>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</si>
  <si>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</si>
  <si>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 4-decyl-1,3-oxazolidin-2-one</t>
  </si>
  <si>
    <t>443-770-7</t>
  </si>
  <si>
    <t>7693-82-5</t>
  </si>
  <si>
    <t>613-315-00-9</t>
  </si>
  <si>
    <t>tetrapotassium 4-[5-[3-carboxylato-4,5-dihydro-5-oxo-1-(4-sulfonatophenyl)pyrazol-4-ylidene]-3-(piperidinocarbonyl)penta-1,3-dienylidene]-5-hydroxy-1-(4-sulfonatophenyl)pyrazole-3-carboxylate</t>
  </si>
  <si>
    <t>430-390-1</t>
  </si>
  <si>
    <t>613-316-00-4</t>
  </si>
  <si>
    <t>trimethylopropane tri(3-aziridinylpropanoate); (TAZ)</t>
  </si>
  <si>
    <t>257-765-0</t>
  </si>
  <si>
    <t>52234-82-9</t>
  </si>
  <si>
    <t xml:space="preserve">Muta. 2
Eye Dam. 1
Skin Sens. 1
</t>
  </si>
  <si>
    <t xml:space="preserve">H341
H318
H317
</t>
  </si>
  <si>
    <t>613-317-00-X</t>
  </si>
  <si>
    <t>penconazole (ISO); 1-[2-(2,4-dichlorophenyl)pentyl]-1H-1,2,4-triazole</t>
  </si>
  <si>
    <t>66246-88-6</t>
  </si>
  <si>
    <t xml:space="preserve">Repr. 2
Acute Tox. 4
Aquatic Acute 1
Aquatic Chronic 1
</t>
  </si>
  <si>
    <t xml:space="preserve">H361d
H302
H400
H410
</t>
  </si>
  <si>
    <t xml:space="preserve">H302
H361d
H410
</t>
  </si>
  <si>
    <t>613-318-00-5</t>
  </si>
  <si>
    <t>473798-59-3</t>
  </si>
  <si>
    <t>613-319-00-0</t>
  </si>
  <si>
    <t>imidazole</t>
  </si>
  <si>
    <t>206-019-2</t>
  </si>
  <si>
    <t>288-32-4</t>
  </si>
  <si>
    <t xml:space="preserve">Repr. 1B
Acute Tox. 4
Skin Corr. 1C
</t>
  </si>
  <si>
    <t xml:space="preserve">H360D
H302
H314
</t>
  </si>
  <si>
    <t xml:space="preserve">H302
H314
H360D
</t>
  </si>
  <si>
    <t>613-320-00-6</t>
  </si>
  <si>
    <t>lenacil (ISO); 3-cyclohexyl-6,7-dihydro-1H-cyclopenta[d]pyrimidine-2,4(3H,5H)-dione</t>
  </si>
  <si>
    <t>218-499-0</t>
  </si>
  <si>
    <t>2164-08-1</t>
  </si>
  <si>
    <t>614-001-00-4</t>
  </si>
  <si>
    <t>614-002-00-X</t>
  </si>
  <si>
    <t>salts of nicotine</t>
  </si>
  <si>
    <t>614-003-00-5</t>
  </si>
  <si>
    <t>strychnine</t>
  </si>
  <si>
    <t>614-004-00-0</t>
  </si>
  <si>
    <t>salts of strychnine</t>
  </si>
  <si>
    <t>614-005-00-6</t>
  </si>
  <si>
    <t>colchicine</t>
  </si>
  <si>
    <t>200-598-5</t>
  </si>
  <si>
    <t>64-86-8</t>
  </si>
  <si>
    <t xml:space="preserve">Muta. 1B
Acute Tox. 2 *
</t>
  </si>
  <si>
    <t xml:space="preserve">H340
H300
</t>
  </si>
  <si>
    <t>614-006-00-1</t>
  </si>
  <si>
    <t>brucine; 2,3-dimethoxystrychnine</t>
  </si>
  <si>
    <t>206-614-7</t>
  </si>
  <si>
    <t>357-57-3</t>
  </si>
  <si>
    <t xml:space="preserve">Acute Tox. 2 *
Acute Tox. 2 *
Aquatic Chronic 3
</t>
  </si>
  <si>
    <t xml:space="preserve">H330
H300
H412
</t>
  </si>
  <si>
    <t>614-007-00-7</t>
  </si>
  <si>
    <t xml:space="preserve">brucine sulphate [1]
brucine nitrate [2]
Strychnidin-10-one, 2,3-dimethoxy-, mono[(R)-1-methylheptyl 1,2-benzenedicarboxylate] [3]
Strychnidin-10-one, 2,3-dimethoxy-, compd. with (S)mono(1-methylheptyl)-1,2-benzenedicarboxylate (1:1)  [4]
</t>
  </si>
  <si>
    <t xml:space="preserve">225-432-9 [1]
227-317-9 [2]
269-439-5 [3]
269-710-8 [4]
</t>
  </si>
  <si>
    <t xml:space="preserve">4845-99-2 [1]
5786-97-0 [2]
68239-26-9 [3]
68310-42-9 [4]
</t>
  </si>
  <si>
    <t>614-008-00-2</t>
  </si>
  <si>
    <t>aconitine</t>
  </si>
  <si>
    <t>206-121-7</t>
  </si>
  <si>
    <t>302-27-2</t>
  </si>
  <si>
    <t xml:space="preserve">Acute Tox. 2 *
Acute Tox. 2 *
</t>
  </si>
  <si>
    <t xml:space="preserve">H330
H300
</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</si>
  <si>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</si>
  <si>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</si>
  <si>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</si>
  <si>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</si>
  <si>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</si>
  <si>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</si>
  <si>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</si>
  <si>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</si>
  <si>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</si>
  <si>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</si>
  <si>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</si>
  <si>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</si>
  <si>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</si>
  <si>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</si>
  <si>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</si>
  <si>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</si>
  <si>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</si>
  <si>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</si>
  <si>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</si>
  <si>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</si>
  <si>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</si>
  <si>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</si>
  <si>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</si>
  <si>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</si>
  <si>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</si>
  <si>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</si>
  <si>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</si>
  <si>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</si>
  <si>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</si>
  <si>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</si>
  <si>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</si>
  <si>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</si>
  <si>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</si>
  <si>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</si>
  <si>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</si>
  <si>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</si>
  <si>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</si>
  <si>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</si>
  <si>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</si>
  <si>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</si>
  <si>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</si>
  <si>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</si>
  <si>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 xml:space="preserve">Acute Tox. 3 *
Acute Tox. 3 *
STOT RE 2 *
</t>
  </si>
  <si>
    <t xml:space="preserve">H331
H301
H373 **
</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</si>
  <si>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</si>
  <si>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</si>
  <si>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</si>
  <si>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</si>
  <si>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</si>
  <si>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</si>
  <si>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</si>
  <si>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</si>
  <si>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</si>
  <si>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</si>
  <si>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</si>
  <si>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</si>
  <si>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</si>
  <si>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</si>
  <si>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</si>
  <si>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 red squill; scilliroside</t>
  </si>
  <si>
    <t>614-028-00-1</t>
  </si>
  <si>
    <t>reaction mass of: 2-ethylhexyl mono-D-glucopyranoside; 2-ethylhexyl di-D-glucopyranoside</t>
  </si>
  <si>
    <t>414-420-0</t>
  </si>
  <si>
    <t>614-029-00-7</t>
  </si>
  <si>
    <t>constitutional isomers of penta-O-allyl-β-D-fructofuranosyl-α-D-glucopyranoside; constitutional isomers of hexa-O-allyl-β-D-fructofuranosyl-α-D-glucopyranoside; constitutional isomers of hepta-O-allyl-β-D-fructofuransoyl-α-D-glucopyranoside</t>
  </si>
  <si>
    <t>419-640-0</t>
  </si>
  <si>
    <t>68784-14-5</t>
  </si>
  <si>
    <t>615-001-00-7</t>
  </si>
  <si>
    <t>methyl isocyanate</t>
  </si>
  <si>
    <t>210-866-3</t>
  </si>
  <si>
    <t xml:space="preserve">Flam. Liq. 2
Repr. 2
Acute Tox. 2 *
Acute Tox. 3 *
Acute Tox. 3 *
STOT SE 3
Skin Irrit. 2
Eye Dam. 1
Resp. Sens. 1
Skin Sens. 1
</t>
  </si>
  <si>
    <t xml:space="preserve">H225
H361d ***
H330
H311
H301
H335
H315
H318
H334
H317
</t>
  </si>
  <si>
    <t>GHS02
GHS06
GHS05
GHS08
Dgr</t>
  </si>
  <si>
    <t xml:space="preserve">H225
H361d ***
H330
H311
H301
H334
H317
H335
H315
H318
</t>
  </si>
  <si>
    <t>615-002-00-2</t>
  </si>
  <si>
    <t>methyl isothiocyanate</t>
  </si>
  <si>
    <t>209-132-5</t>
  </si>
  <si>
    <t>556-61-6</t>
  </si>
  <si>
    <t xml:space="preserve">Acute Tox. 3 *
Acute Tox. 3 *
Skin Corr. 1B
Skin Sens. 1
Aquatic Acute 1
Aquatic Chronic 1
</t>
  </si>
  <si>
    <t xml:space="preserve">H331
H301
H314
H317
H400
H410
</t>
  </si>
  <si>
    <t xml:space="preserve">H331
H301
H314
H317
H410
</t>
  </si>
  <si>
    <t>615-003-00-8</t>
  </si>
  <si>
    <t>thiocyanic acid</t>
  </si>
  <si>
    <t>207-337-4</t>
  </si>
  <si>
    <t>463-56-9</t>
  </si>
  <si>
    <t>615-004-00-3</t>
  </si>
  <si>
    <t>salts of thiocyanic acid, with the exception of those specified elsewhere in this Annex</t>
  </si>
  <si>
    <t>615-005-00-9</t>
  </si>
  <si>
    <t xml:space="preserve">4,4'-methylenediphenyl diisocyanate; diphenylmethane-4,4'-diisocyanate [1]
2,2'-methylenediphenyl diisocyanate; diphenylmethane-2,2'-diisocyanate [2]
o-(p-isocyanatobenzyl)phenyl isocyanate; diphenylmethane-2,4'-diisocyanate [3]
methylenediphenyl diisocyanate  [4]
</t>
  </si>
  <si>
    <t xml:space="preserve">202-966-0 [1]
219-799-4 [2]
227-534-9 [3]
247-714-0 [4]
</t>
  </si>
  <si>
    <t xml:space="preserve">101-68-8 [1]
2536-05-2 [2]
5873-54-1 [3]
26447-40-5 [4]
</t>
  </si>
  <si>
    <t xml:space="preserve">Carc. 2
Acute Tox. 4 *
STOT SE 3
STOT RE 2 *
Skin Irrit. 2
Eye Irrit. 2
Resp. Sens. 1
Skin Sens. 1
</t>
  </si>
  <si>
    <t xml:space="preserve">H351
H332
H335
H373 **
H315
H319
H334
H317
</t>
  </si>
  <si>
    <t xml:space="preserve">H351
H332
H373 **
H319
H335
H315
H334
H317
</t>
  </si>
  <si>
    <t xml:space="preserve">Eye Irrit. 2; H319: C ≥ 5 %
Skin Irrit. 2; H315: C ≥ 5 %
Resp. Sens. 1; H334: C ≥ 0,1 %
STOT SE 3; H335: C ≥ 5 %
</t>
  </si>
  <si>
    <t>2 C</t>
  </si>
  <si>
    <t>615-006-00-4</t>
  </si>
  <si>
    <t xml:space="preserve">2-methyl-m-phenylene diisocyanate; toluene-2,4-di-isocyanate [1]
4-methyl-m-phenylene diisocyanate; toluene-2,6-di-isocyanate [2]
m-tolylidene diisocyanate; toluene-diisocyanate  [3]
</t>
  </si>
  <si>
    <t xml:space="preserve">202-039-0 [1]
209-544-5 [2]
247-722-4 [3]
</t>
  </si>
  <si>
    <t xml:space="preserve">91-08-7 [1]
584-84-9 [2]
26471-62-5 [3]
</t>
  </si>
  <si>
    <t xml:space="preserve">Carc. 2
Acute Tox. 2 *
STOT SE 3
Skin Irrit. 2
Eye Irrit. 2
Resp. Sens. 1
Skin Sens. 1
Aquatic Chronic 3
</t>
  </si>
  <si>
    <t xml:space="preserve">H351
H330
H335
H315
H319
H334
H317
H412
</t>
  </si>
  <si>
    <t xml:space="preserve">H351
H330
H319
H335
H315
H334
H317
H412
</t>
  </si>
  <si>
    <t xml:space="preserve">Resp. Sens. 1; H334: C ≥ 0,1 %
</t>
  </si>
  <si>
    <t>615-007-00-X</t>
  </si>
  <si>
    <t>1,5-naphthylene diisocyanate</t>
  </si>
  <si>
    <t>221-641-4</t>
  </si>
  <si>
    <t xml:space="preserve">Acute Tox. 4 *
STOT SE 3
Skin Irrit. 2
Eye Irrit. 2
Resp. Sens. 1
Aquatic Chronic 3
</t>
  </si>
  <si>
    <t xml:space="preserve">H332
H335
H315
H319
H334
H412
</t>
  </si>
  <si>
    <t xml:space="preserve">H332
H319
H335
H315
H334
H412
</t>
  </si>
  <si>
    <t>615-008-00-5</t>
  </si>
  <si>
    <t>3-isocyanatomethyl-3,5,5-trimethylcyclohexyl isocyanate; isophorone di-isocyanate</t>
  </si>
  <si>
    <t>223-861-6</t>
  </si>
  <si>
    <t>4098-71-9</t>
  </si>
  <si>
    <t xml:space="preserve">Acute Tox. 3 *
STOT SE 3
Skin Irrit. 2
Eye Irrit. 2
Resp. Sens. 1
Skin Sens. 1
Aquatic Chronic 2
</t>
  </si>
  <si>
    <t xml:space="preserve">H331
H335
H315
H319
H334
H317
H411
</t>
  </si>
  <si>
    <t xml:space="preserve">H331
H319
H335
H315
H334
H317
H411
</t>
  </si>
  <si>
    <t xml:space="preserve">*
Resp. Sens. 1; H334: C ≥ 0,5 %
Skin Sens.1; H317: C ≥ 0,5 %
</t>
  </si>
  <si>
    <t xml:space="preserve">2 </t>
  </si>
  <si>
    <t>615-009-00-0</t>
  </si>
  <si>
    <t>4,4'-methylenedi(cyclohexyl isocyanate); dicyclohexylmethane-4,4'-di-isocyanate</t>
  </si>
  <si>
    <t>225-863-2</t>
  </si>
  <si>
    <t>5124-30-1</t>
  </si>
  <si>
    <t xml:space="preserve">Acute Tox. 3 *
STOT SE 3
Skin Irrit. 2
Eye Irrit. 2
Resp. Sens. 1
Skin Sens. 1
</t>
  </si>
  <si>
    <t xml:space="preserve">H331
H335
H315
H319
H334
H317
</t>
  </si>
  <si>
    <t xml:space="preserve">H331
H319
H335
H315
H334
H317
</t>
  </si>
  <si>
    <t xml:space="preserve">*
Resp. Sens. 1; H334: C ≥ 0,5 %
Skin Sens. 1; H317: C ≥ 0,5 %
</t>
  </si>
  <si>
    <t>615-010-00-6</t>
  </si>
  <si>
    <t xml:space="preserve">2,2,4-trimethylhexamethylene-1,6-di-isocyanate [1]
2,4,4-trimethylhexamethylene-1,6-di-isocyanate  [2]
</t>
  </si>
  <si>
    <t xml:space="preserve">241-001-8 [1]
239-714-4 [2]
</t>
  </si>
  <si>
    <t xml:space="preserve">16938-22-0 [1]
15646-96-5 [2]
</t>
  </si>
  <si>
    <t xml:space="preserve">Acute Tox. 3 *
STOT SE 3
Skin Irrit. 2
Eye Irrit. 2
Resp. Sens. 1
</t>
  </si>
  <si>
    <t xml:space="preserve">H331
H335
H315
H319
H334
</t>
  </si>
  <si>
    <t xml:space="preserve">H331
H319
H335
H315
H334
</t>
  </si>
  <si>
    <t>615-011-00-1</t>
  </si>
  <si>
    <t>hexamethylene-di-isocyanate</t>
  </si>
  <si>
    <t>212-485-8</t>
  </si>
  <si>
    <t>615-012-00-7</t>
  </si>
  <si>
    <t>4-isocyanatosulphonyltoluene; tosyl isocyanate</t>
  </si>
  <si>
    <t>223-810-8</t>
  </si>
  <si>
    <t>4083-64-1</t>
  </si>
  <si>
    <t xml:space="preserve">STOT SE 3
Skin Irrit. 2
Eye Irrit. 2
Resp. Sens. 1
</t>
  </si>
  <si>
    <t xml:space="preserve">H335
H315
H319
H334
</t>
  </si>
  <si>
    <t xml:space="preserve">H319
H335
H315
H334
</t>
  </si>
  <si>
    <t xml:space="preserve">Eye Irrit.; H319: C ≥ 5 %
STOT SE 3; H335: C ≥ 5 %
Skin Irrit. 2; H315: C ≥ 5 %
</t>
  </si>
  <si>
    <t>615-013-00-2</t>
  </si>
  <si>
    <t>615-014-00-8</t>
  </si>
  <si>
    <t>tris(1-dodecyl-3-methyl-2-phenylbenzimidazolium)hexacyanoferrate</t>
  </si>
  <si>
    <t>7276-58-6</t>
  </si>
  <si>
    <t>615-015-00-3</t>
  </si>
  <si>
    <t>1,7,7-trimethylbicyclo(2,2,1)hept-2-yl thiocyanatoacetate; isobornyl thiocyanoacetate</t>
  </si>
  <si>
    <t>204-081-5</t>
  </si>
  <si>
    <t>115-31-1</t>
  </si>
  <si>
    <t>615-016-00-9</t>
  </si>
  <si>
    <t>potassium cyanate</t>
  </si>
  <si>
    <t>209-676-3</t>
  </si>
  <si>
    <t>590-28-3</t>
  </si>
  <si>
    <t>615-017-00-4</t>
  </si>
  <si>
    <t>calcium cyanamide</t>
  </si>
  <si>
    <t>205-861-8</t>
  </si>
  <si>
    <t>615-018-00-X</t>
  </si>
  <si>
    <t>2-(2-butoxyethoxy)ethyl thiocyanate</t>
  </si>
  <si>
    <t>203-985-7</t>
  </si>
  <si>
    <t>112-56-1</t>
  </si>
  <si>
    <t xml:space="preserve">Flam. Liq. 3
Acute Tox. 3 *
Acute Tox. 3 *
</t>
  </si>
  <si>
    <t xml:space="preserve">H226
H311
H301
</t>
  </si>
  <si>
    <t>615-019-00-5</t>
  </si>
  <si>
    <t>dicyclohexylcarbodiimide</t>
  </si>
  <si>
    <t>208-704-1</t>
  </si>
  <si>
    <t>538-75-0</t>
  </si>
  <si>
    <t xml:space="preserve">Acute Tox. 3 *
Acute Tox. 4 *
Eye Dam. 1
Skin Sens. 1
</t>
  </si>
  <si>
    <t xml:space="preserve">H311
H302
H318
H317
</t>
  </si>
  <si>
    <t>615-020-00-0</t>
  </si>
  <si>
    <t>methylene dithiocyanate</t>
  </si>
  <si>
    <t>228-652-3</t>
  </si>
  <si>
    <t>6317-18-6</t>
  </si>
  <si>
    <t xml:space="preserve">Acute Tox. 2 *
Acute Tox. 3 *
Skin Corr. 1B
Skin Sens. 1
Aquatic Acute 1
</t>
  </si>
  <si>
    <t xml:space="preserve">H330
H301
H314
H317
H400
</t>
  </si>
  <si>
    <t>615-021-00-6</t>
  </si>
  <si>
    <t>1,3,5-tris(oxiranylmethyl)-1,3,5-triazine-2,4,6(1H,3H,5H)-trione; TGIC</t>
  </si>
  <si>
    <t xml:space="preserve">Muta. 1B
Acute Tox. 3 *
Acute Tox. 3 *
STOT RE 2 *
Eye Dam. 1
Skin Sens. 1
Aquatic Chronic 3
</t>
  </si>
  <si>
    <t xml:space="preserve">H340
H331
H301
H373 **
H318
H317
H412
</t>
  </si>
  <si>
    <t>615-022-00-1</t>
  </si>
  <si>
    <t>methyl 3-isocyanatosulfonyl-2-thiophene-carboxylate</t>
  </si>
  <si>
    <t>410-550-7</t>
  </si>
  <si>
    <t>79277-18-2</t>
  </si>
  <si>
    <t xml:space="preserve">STOT RE 2 *
Resp. Sens. 1
Skin Sens. 1
</t>
  </si>
  <si>
    <t xml:space="preserve">H373 **
H334
H317
</t>
  </si>
  <si>
    <t>615-023-00-7</t>
  </si>
  <si>
    <t>2-(isocyanatosulfonylmethyl)benzoic acid methyl ester; (alt.):methyl 2-(isocyanatosulfonylmethyl)benzoate</t>
  </si>
  <si>
    <t>410-900-9</t>
  </si>
  <si>
    <t>83056-32-0</t>
  </si>
  <si>
    <t xml:space="preserve">Flam. Liq. 3
Muta. 2
Acute Tox. 4 *
STOT RE 2 *
Eye Dam. 1
Resp. Sens. 1
</t>
  </si>
  <si>
    <t xml:space="preserve">H226
H341
H332
H373 **
H318
H334
</t>
  </si>
  <si>
    <t xml:space="preserve">H226
H341
H332
H373 **
H318
H334
</t>
  </si>
  <si>
    <t>615-024-00-2</t>
  </si>
  <si>
    <t>2-phenylethylisocyanate</t>
  </si>
  <si>
    <t>413-080-0</t>
  </si>
  <si>
    <t>1943-82-4</t>
  </si>
  <si>
    <t xml:space="preserve">Acute Tox. 3 *
Acute Tox. 4 *
Skin Corr. 1A
Resp. Sens. 1
Skin Sens. 1
Aquatic Chronic 2
</t>
  </si>
  <si>
    <t xml:space="preserve">H331
H302
H314
H334
H317
H411
</t>
  </si>
  <si>
    <t>615-025-00-8</t>
  </si>
  <si>
    <t>4,4'-ethylidenediphenyl dicyanate</t>
  </si>
  <si>
    <t>405-740-1</t>
  </si>
  <si>
    <t>47073-92-7</t>
  </si>
  <si>
    <t xml:space="preserve">H332
H302
H373 **
H318
H400
H410
</t>
  </si>
  <si>
    <t xml:space="preserve">H332
H302
H373 **
H318
H410
</t>
  </si>
  <si>
    <t>615-026-00-3</t>
  </si>
  <si>
    <t>4,4'-methylenebis(2,6-dimethylphenyl cyanate)</t>
  </si>
  <si>
    <t>405-790-4</t>
  </si>
  <si>
    <t>101657-77-6</t>
  </si>
  <si>
    <t>615-028-00-4</t>
  </si>
  <si>
    <t>ethyl 2-(isocyanatosulfonyl)benzoate</t>
  </si>
  <si>
    <t>410-220-2</t>
  </si>
  <si>
    <t>77375-79-2</t>
  </si>
  <si>
    <t xml:space="preserve">Acute Tox. 4 *
STOT RE 2 *
Eye Dam. 1
Resp. Sens. 1
Skin Sens. 1
</t>
  </si>
  <si>
    <t xml:space="preserve">H302
H373 **
H318
H334
H317
</t>
  </si>
  <si>
    <t>615-029-00-X</t>
  </si>
  <si>
    <t>2,5-bis-isocyanatomethyl-bicyclo[2.2.1]heptane</t>
  </si>
  <si>
    <t>411-280-2</t>
  </si>
  <si>
    <t xml:space="preserve">Acute Tox. 2 *
Acute Tox. 4 *
Skin Corr. 1B
Resp. Sens. 1
Skin Sens. 1
Aquatic Chronic 3
</t>
  </si>
  <si>
    <t xml:space="preserve">H330
H302
H314
H334
H317
H412
</t>
  </si>
  <si>
    <t>615-030-00-5</t>
  </si>
  <si>
    <t>alkali salts and alkali earth salts of thiocyanic acid, with the exception of those specified elsewhere in this Annex</t>
  </si>
  <si>
    <t>615-031-00-0</t>
  </si>
  <si>
    <t>thallium thiocyanate</t>
  </si>
  <si>
    <t>222-571-7</t>
  </si>
  <si>
    <t>3535-84-0</t>
  </si>
  <si>
    <t xml:space="preserve">Acute Tox. 2 *
Acute Tox. 2 *
Acute Tox. 4 *
STOT RE 2
Aquatic Chronic 2
</t>
  </si>
  <si>
    <t xml:space="preserve">H330
H300
H312
H373 **
H411
</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</si>
  <si>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</si>
  <si>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</si>
  <si>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</si>
  <si>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</si>
  <si>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</si>
  <si>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</si>
  <si>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</si>
  <si>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</si>
  <si>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</si>
  <si>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</si>
  <si>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</si>
  <si>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</si>
  <si>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</si>
  <si>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 reaction mass of isomers: 65 % 2,4- and 35 % 2,6-diisocyanate), octylamine, oleylamine and 4-ethoxyaniline (molar ratio 4:1:7:1:2)</t>
  </si>
  <si>
    <t>430-940-0</t>
  </si>
  <si>
    <t>615-037-00-3</t>
  </si>
  <si>
    <t>reaction product of diphenylmethanediisocyanate, toluenediisocyanate ( reaction mass of isomers: 65 % 2,4- and 35 % 2,6-diisocyanate), octylamine and oleylamine (molar ratio 4:1:9:1)</t>
  </si>
  <si>
    <t>430-950-5</t>
  </si>
  <si>
    <t>615-038-00-9</t>
  </si>
  <si>
    <t>reaction product of toluenediisocyanate ( reaction mass of isomers: 65 % 2,4- and 35 % 2,6-diisocyanate) and aniline (molarratio 1:2)</t>
  </si>
  <si>
    <t>430-960-1</t>
  </si>
  <si>
    <t>615-039-00-4</t>
  </si>
  <si>
    <t>reaction product of diphenylmethanediisocyanate, toluenediisocyanate ( reaction mass of isomers: 65 % 2,4- and 35 % 2,6-diisocyanate), octylamine, oleylamine and 4-ethoxyaniline (molar ratio 3.88:1:6.38:0.47:2.91)</t>
  </si>
  <si>
    <t>430-970-4</t>
  </si>
  <si>
    <t>615-044-00-1</t>
  </si>
  <si>
    <t>4-chlorophenylisocyanate</t>
  </si>
  <si>
    <t>203-176-9</t>
  </si>
  <si>
    <t>104-12-1</t>
  </si>
  <si>
    <t xml:space="preserve">Acute Tox. 2 *
Acute Tox. 4 *
STOT SE 3
Skin Irrit. 2
Eye Dam. 1
Resp. Sens. 1
Aquatic Acute 1
Aquatic Chronic 1
</t>
  </si>
  <si>
    <t xml:space="preserve">H330
H302
H335
H315
H318
H334
H400
H410
</t>
  </si>
  <si>
    <t xml:space="preserve">H330
H302
H335
H315
H318
H334
H410
</t>
  </si>
  <si>
    <t>615-045-00-7</t>
  </si>
  <si>
    <t>4,4'-methylene bis(3-chloro-2,6-di-ethylphenylisocyanate)</t>
  </si>
  <si>
    <t>420-530-1</t>
  </si>
  <si>
    <t>616-001-00-X</t>
  </si>
  <si>
    <t>N,N-dimethylformamide; dimethyl formamide</t>
  </si>
  <si>
    <t xml:space="preserve">Repr. 1B
Acute Tox. 4 *
Acute Tox. 4 *
Eye Irrit. 2
</t>
  </si>
  <si>
    <t xml:space="preserve">H360D ***
H332
H312
H319
</t>
  </si>
  <si>
    <t>616-002-00-5</t>
  </si>
  <si>
    <t>2-fluoroacetamide</t>
  </si>
  <si>
    <t>616-003-00-0</t>
  </si>
  <si>
    <t>acrylamide; prop-2-enamide</t>
  </si>
  <si>
    <t xml:space="preserve">Carc. 1B
Muta. 1B
Repr. 2
Acute Tox. 3 *
Acute Tox. 4 *
Acute Tox. 4 *
STOT RE 1
Skin Irrit. 2
Eye Irrit. 2
Skin Sens. 1
</t>
  </si>
  <si>
    <t xml:space="preserve">H350
H340
H361f ***
H301
H332
H312
H372 **
H315
H319
H317
</t>
  </si>
  <si>
    <t xml:space="preserve">H350
H340
H361f ***
H301
H372 **
H332
H312
H319
H315
H317
</t>
  </si>
  <si>
    <t>616-004-00-6</t>
  </si>
  <si>
    <t>allidochlor (ISO); N,N-diallylchloroacetamide</t>
  </si>
  <si>
    <t>202-270-7</t>
  </si>
  <si>
    <t>93-71-0</t>
  </si>
  <si>
    <t>616-005-00-1</t>
  </si>
  <si>
    <t>chlorthiamid (ISO); 2,6-dichloro (thiobenzamide)</t>
  </si>
  <si>
    <t>217-637-7</t>
  </si>
  <si>
    <t>1918-13-4</t>
  </si>
  <si>
    <t>616-006-00-7</t>
  </si>
  <si>
    <t>214-118-7</t>
  </si>
  <si>
    <t>1085-98-9</t>
  </si>
  <si>
    <t xml:space="preserve">H332
H319
H317
H400
</t>
  </si>
  <si>
    <t>616-007-00-2</t>
  </si>
  <si>
    <t>diphenamid (ISO); N,N-dimethyl-2,2-diphenylacetamide</t>
  </si>
  <si>
    <t>213-482-4</t>
  </si>
  <si>
    <t>957-51-7</t>
  </si>
  <si>
    <t>616-008-00-8</t>
  </si>
  <si>
    <t>propachlor (ISO); 2-chloro-N-isopropylacetanilide; α-chloro-N-isopropylacetanilide</t>
  </si>
  <si>
    <t>616-009-00-3</t>
  </si>
  <si>
    <t>propanil (ISO); 3',4'-dichloropropionanilide</t>
  </si>
  <si>
    <t>616-010-00-9</t>
  </si>
  <si>
    <t>tosylchloramide sodium</t>
  </si>
  <si>
    <t>204-854-7</t>
  </si>
  <si>
    <t>127-65-1</t>
  </si>
  <si>
    <t xml:space="preserve">Acute Tox. 4 *
Skin Corr. 1B
Resp. Sens. 1
</t>
  </si>
  <si>
    <t xml:space="preserve">H302
H314
H334
</t>
  </si>
  <si>
    <t xml:space="preserve">H302
H314
H334
</t>
  </si>
  <si>
    <t>616-011-00-4</t>
  </si>
  <si>
    <t xml:space="preserve">Repr. 1B
Acute Tox. 4 *
Acute Tox. 4 *
</t>
  </si>
  <si>
    <t xml:space="preserve">H360D ***
H332
H312
</t>
  </si>
  <si>
    <t>616-012-00-X</t>
  </si>
  <si>
    <t>N-(dichlorofluoromethylthio)phthalimide; N-(fluorodichloromethylthio)phthalimide</t>
  </si>
  <si>
    <t>211-952-3</t>
  </si>
  <si>
    <t>719-96-0</t>
  </si>
  <si>
    <t>616-013-00-5</t>
  </si>
  <si>
    <t>butyraldehyde oxime</t>
  </si>
  <si>
    <t>203-792-8</t>
  </si>
  <si>
    <t>110-69-0</t>
  </si>
  <si>
    <t xml:space="preserve">Acute Tox. 3 *
Acute Tox. 4 *
Eye Irrit. 2
</t>
  </si>
  <si>
    <t xml:space="preserve">H311
H302
H319
</t>
  </si>
  <si>
    <t>616-014-00-0</t>
  </si>
  <si>
    <t>2-butanone oxime; ethyl methyl ketoxime; ethyl methyl ketone oxime</t>
  </si>
  <si>
    <t>202-496-6</t>
  </si>
  <si>
    <t xml:space="preserve">Carc. 2
Acute Tox. 4 *
Eye Dam. 1
Skin Sens. 1
</t>
  </si>
  <si>
    <t xml:space="preserve">H351
H312
H318
H317
</t>
  </si>
  <si>
    <t>616-015-00-6</t>
  </si>
  <si>
    <t>alachlor (ISO); 2-chloro-2',6'-diethyl-N-(methoxymethyl)acetanilide</t>
  </si>
  <si>
    <t xml:space="preserve">Carc. 2
Acute Tox. 4 *
Skin Sens. 1
Aquatic Acute 1
Aquatic Chronic 1
</t>
  </si>
  <si>
    <t xml:space="preserve">H351
H302
H317
H410
</t>
  </si>
  <si>
    <t>616-016-00-1</t>
  </si>
  <si>
    <t>1-(3,4-dichlorophenylimino) thiosemicarbazide</t>
  </si>
  <si>
    <t>5836-73-7</t>
  </si>
  <si>
    <t>616-017-00-7</t>
  </si>
  <si>
    <t>cartap hydrochloride</t>
  </si>
  <si>
    <t>239-309-2</t>
  </si>
  <si>
    <t>15263-52-2</t>
  </si>
  <si>
    <t>616-018-00-2</t>
  </si>
  <si>
    <t>N,N-diethyl-m-toluamide; deet</t>
  </si>
  <si>
    <t>205-149-7</t>
  </si>
  <si>
    <t>134-62-3</t>
  </si>
  <si>
    <t xml:space="preserve">Acute Tox. 4 *
Skin Irrit. 2
Eye Irrit. 2
Aquatic Chronic 3
</t>
  </si>
  <si>
    <t xml:space="preserve">H302
H315
H319
H412
</t>
  </si>
  <si>
    <t xml:space="preserve">H302
H319
H315
H412
</t>
  </si>
  <si>
    <t>616-019-00-8</t>
  </si>
  <si>
    <t>perfluidone (ISO); 1,1,1-trifluoro-N-(4-phenylsulphonyl-o-tolyl)methanesulphonamide</t>
  </si>
  <si>
    <t>253-718-3</t>
  </si>
  <si>
    <t>37924-13-3</t>
  </si>
  <si>
    <t>616-020-00-3</t>
  </si>
  <si>
    <t>tebuthiuron (ISO); 1-(5-tert-butyl-1,3,4-thiadiazol-2-yl)-1,3-dimethylurea</t>
  </si>
  <si>
    <t>251-793-7</t>
  </si>
  <si>
    <t>34014-18-1</t>
  </si>
  <si>
    <t>616-021-00-9</t>
  </si>
  <si>
    <t>thiazafluron (ISO); 1,3-dimethyl-1-(5-trifluoromethyl-1,3,4-thiadiazol-2-yl)urea</t>
  </si>
  <si>
    <t>246-901-4</t>
  </si>
  <si>
    <t>25366-23-8</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</si>
  <si>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</si>
  <si>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</si>
  <si>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</si>
  <si>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</si>
  <si>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</si>
  <si>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</si>
  <si>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</si>
  <si>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</si>
  <si>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</si>
  <si>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</si>
  <si>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</si>
  <si>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</si>
  <si>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</si>
  <si>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</si>
  <si>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</si>
  <si>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 xml:space="preserve">Repr. 2
Eye Irrit. 2
Skin Sens. 1
</t>
  </si>
  <si>
    <t xml:space="preserve">H361f ***
H319
H317
</t>
  </si>
  <si>
    <t>616-026-00-6</t>
  </si>
  <si>
    <t>thioacetamide</t>
  </si>
  <si>
    <t>200-541-4</t>
  </si>
  <si>
    <t>62-55-5</t>
  </si>
  <si>
    <t xml:space="preserve">Carc. 1B
Acute Tox. 4 *
Skin Irrit. 2
Eye Irrit. 2
Aquatic Chronic 3
</t>
  </si>
  <si>
    <t xml:space="preserve">H350
H302
H315
H319
H412
</t>
  </si>
  <si>
    <t xml:space="preserve">H350
H302
H319
H315
H412
</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</si>
  <si>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</si>
  <si>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</si>
  <si>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</si>
  <si>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</si>
  <si>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</si>
  <si>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</si>
  <si>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</si>
  <si>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</si>
  <si>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</si>
  <si>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</si>
  <si>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</si>
  <si>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</si>
  <si>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 1-(5-ethylsulphonyl-1,3,4-thiadiazol-2-yl)-1,3-dimethylurea</t>
  </si>
  <si>
    <t>250-010-6</t>
  </si>
  <si>
    <t>30043-49-3</t>
  </si>
  <si>
    <t>616-031-00-3</t>
  </si>
  <si>
    <t>dimethachlor (ISO); 2-chloro-N-(2,6-dimethylphenyl)-N-(2-methoxyethyl)acetamide</t>
  </si>
  <si>
    <t>256-625-6</t>
  </si>
  <si>
    <t>50563-36-5</t>
  </si>
  <si>
    <t>616-032-00-9</t>
  </si>
  <si>
    <t>diflufenican (ISO); N-(2,4-difluorophenyl)-2-[3-(trifluoromethyl)phenoxy]-3-pyridinecarboxamide</t>
  </si>
  <si>
    <t>83164-33-4</t>
  </si>
  <si>
    <t>616-033-00-4</t>
  </si>
  <si>
    <t>cyprofuram (ISO); N-(3-chlorophenyl)-N-(tetrahydro-2-oxo-3-furyl)cyclopropanecarboxamide</t>
  </si>
  <si>
    <t>274-050-9</t>
  </si>
  <si>
    <t>69581-33-5</t>
  </si>
  <si>
    <t>616-034-00-X</t>
  </si>
  <si>
    <t>pyracarbolid (ISO); 3,4-dihydro-6-methyl-2H-pyran-5-carboxanilide</t>
  </si>
  <si>
    <t>246-419-4</t>
  </si>
  <si>
    <t>24691-76-7</t>
  </si>
  <si>
    <t>616-035-00-5</t>
  </si>
  <si>
    <t>cymoxanil (ISO); 2-cyano-N-[(ethylamino)carbonyl]-2-(methoxyimino)acetamide</t>
  </si>
  <si>
    <t>261-043-0</t>
  </si>
  <si>
    <t>57966-95-7</t>
  </si>
  <si>
    <t xml:space="preserve">Repr. 2
Acute Tox. 4
STOT RE 2
Skin Sens. 1
Aquatic Acute 1
Aquatic Chronic 1
</t>
  </si>
  <si>
    <t xml:space="preserve">H361fd
H302
H373 (blood, thymus)
H317
H400
H410
</t>
  </si>
  <si>
    <t xml:space="preserve">H302
H317
H361fd
H373 (blood, thymus)
H410
</t>
  </si>
  <si>
    <t>616-036-00-0</t>
  </si>
  <si>
    <t>2-chloracetamide</t>
  </si>
  <si>
    <t>201-174-2</t>
  </si>
  <si>
    <t>79-07-2</t>
  </si>
  <si>
    <t xml:space="preserve">Repr. 2
Acute Tox. 3 *
Skin Sens. 1
</t>
  </si>
  <si>
    <t xml:space="preserve">H361f ***
H301
H317
</t>
  </si>
  <si>
    <t>616-037-00-6</t>
  </si>
  <si>
    <t>acetochlor (ISO); 2-chloro-N-(ethoxymethyl)-N-(2-ethyl-6-methylphenyl)acetamide</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</si>
  <si>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</si>
  <si>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</si>
  <si>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</si>
  <si>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</si>
  <si>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</si>
  <si>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</si>
  <si>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</si>
  <si>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</si>
  <si>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</si>
  <si>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</si>
  <si>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</si>
  <si>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</si>
  <si>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</si>
  <si>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</si>
  <si>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</si>
  <si>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</si>
  <si>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</si>
  <si>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</si>
  <si>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</si>
  <si>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</si>
  <si>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</si>
  <si>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 N-[3-(1-ethyl-1-methylpropyl)-1,2-oxazol-5-yl]-2,6-dimethoxybenzamide</t>
  </si>
  <si>
    <t>407-190-8</t>
  </si>
  <si>
    <t>82558-50-7</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</si>
  <si>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</si>
  <si>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</si>
  <si>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</si>
  <si>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</si>
  <si>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</si>
  <si>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</si>
  <si>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</si>
  <si>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</si>
  <si>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</si>
  <si>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</si>
  <si>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</si>
  <si>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 2,2',2'',2'''-(ethylenedinitrilotetrakis-N,N-di(C18)alkylacetamide</t>
  </si>
  <si>
    <t>406-640-0</t>
  </si>
  <si>
    <t>616-048-00-6</t>
  </si>
  <si>
    <t>3'-trifluoromethylisobutyranilide</t>
  </si>
  <si>
    <t>406-740-4</t>
  </si>
  <si>
    <t>1939-27-1</t>
  </si>
  <si>
    <t>616-049-00-1</t>
  </si>
  <si>
    <t>2-(2,4-bis(1,1-dimethylethyl)phenoxy)-N-(3,5-dichloro-4-ethyl-2-hydroxyphenyl)-hexanamide</t>
  </si>
  <si>
    <t>408-150-2</t>
  </si>
  <si>
    <t>99141-89-6</t>
  </si>
  <si>
    <t>616-050-00-7</t>
  </si>
  <si>
    <t>lufenuron (ISO); N-[2,5-dichloro-4-(1,1,2,3,3,3-hexafluoropropoxy)-phenyl-aminocarbonyl]-2,6-difluorobenzamide</t>
  </si>
  <si>
    <t>410-690-9</t>
  </si>
  <si>
    <t>103055-07-8</t>
  </si>
  <si>
    <t>616-051-00-2</t>
  </si>
  <si>
    <t>reaction mass of: 2,4 -bis(N'-(4-methylphenyl)-ureido)-toluene; 2,6 -bis(N'-(4-methylphenyl)-ureido)-toluene</t>
  </si>
  <si>
    <t>411-070-0</t>
  </si>
  <si>
    <t>616-052-00-8</t>
  </si>
  <si>
    <t>formamide</t>
  </si>
  <si>
    <t>75-12-7</t>
  </si>
  <si>
    <t>616-053-00-3</t>
  </si>
  <si>
    <t>616-054-00-9</t>
  </si>
  <si>
    <t>iprodione (ISO); 3-(3,5-dichlorophenyl)-2,4-dioxo-N-isopropylimidazolidine-1-carboxamide</t>
  </si>
  <si>
    <t>253-178-9</t>
  </si>
  <si>
    <t>36734-19-7</t>
  </si>
  <si>
    <t>616-055-00-4</t>
  </si>
  <si>
    <t>propyzamide (ISO); 3,5-dichloro-N-(1,1-dimethylprop-2-ynyl)benzamide</t>
  </si>
  <si>
    <t>245-951-4</t>
  </si>
  <si>
    <t>23950-58-5</t>
  </si>
  <si>
    <t>616-056-00-X</t>
  </si>
  <si>
    <t>N-methylformamide</t>
  </si>
  <si>
    <t>204-624-6</t>
  </si>
  <si>
    <t>123-39-7</t>
  </si>
  <si>
    <t xml:space="preserve">H360D ***
H312
</t>
  </si>
  <si>
    <t>616-057-00-5</t>
  </si>
  <si>
    <t>reaction mass of: N-[3-hydroxy-2-(2-methylacryloylaminomethoxy)propoxymethyl]-2-methylacrylamide; N-[2,3-bis-(2-methylacryloylaminomethoxy)propoxymethyl]-2-methylacrylamide; methacrylamide; 2-methyl-N-(2-methylacryloylaminomethoxymethyl)-acrylamide; N-(2,3-dihydroxypropoxymethyl)-2-methylacrylamide</t>
  </si>
  <si>
    <t>412-790-8</t>
  </si>
  <si>
    <t xml:space="preserve">Carc. 1B
Muta. 2
STOT RE 2 *
</t>
  </si>
  <si>
    <t xml:space="preserve">H350
H341
H373 **
</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</si>
  <si>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</si>
  <si>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</si>
  <si>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</si>
  <si>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</si>
  <si>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</si>
  <si>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</si>
  <si>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</si>
  <si>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</si>
  <si>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</si>
  <si>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</si>
  <si>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</si>
  <si>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</si>
  <si>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</si>
  <si>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</si>
  <si>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</si>
  <si>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</si>
  <si>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</si>
  <si>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</si>
  <si>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</si>
  <si>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</si>
  <si>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</si>
  <si>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</si>
  <si>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</si>
  <si>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 xml:space="preserve">Acute Tox. 3 *
Acute Tox. 4 *
STOT RE 2 *
Skin Corr. 1A
Aquatic Acute 1
Aquatic Chronic 1
</t>
  </si>
  <si>
    <t xml:space="preserve">H331
H302
H373 **
H314
H400
H410
</t>
  </si>
  <si>
    <t xml:space="preserve">H331
H302
H373 **
H314
H410
</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</si>
  <si>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</si>
  <si>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</si>
  <si>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</si>
  <si>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</si>
  <si>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</si>
  <si>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</si>
  <si>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</si>
  <si>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</si>
  <si>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</si>
  <si>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</si>
  <si>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</si>
  <si>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</si>
  <si>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</si>
  <si>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</si>
  <si>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</si>
  <si>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</si>
  <si>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</si>
  <si>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</si>
  <si>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</si>
  <si>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</si>
  <si>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</si>
  <si>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</si>
  <si>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</si>
  <si>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</si>
  <si>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</si>
  <si>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 3-cyclohexyl-1-(4-(4-(3-octadecylureido)benzyl)phenyl)urea; 3,3'-dioctadecyl-1,1'-methylenebis(4,1-phenylene)diurea</t>
  </si>
  <si>
    <t>406-530-2</t>
  </si>
  <si>
    <t>616-071-00-1</t>
  </si>
  <si>
    <t>reaction mass of: bis(N-cyclohexyl-N'-phenyleneureido)methylene; bis(N-octadecyl-N'-phenyleneureido)methylene; bis(N-dicyclohexyl-N'-phenyleneureido)methylene (1:2:1)</t>
  </si>
  <si>
    <t>406-550-1</t>
  </si>
  <si>
    <t>616-072-00-7</t>
  </si>
  <si>
    <t>1-(2-deoxy-5-O-trityl-β-D-threopentofuranosyl)thymine</t>
  </si>
  <si>
    <t>407-120-6</t>
  </si>
  <si>
    <t>55612-11-8</t>
  </si>
  <si>
    <t>616-073-00-2</t>
  </si>
  <si>
    <t>4'-ethoxy-2-benzimidazoleanilide</t>
  </si>
  <si>
    <t>407-600-5</t>
  </si>
  <si>
    <t>120187-29-3</t>
  </si>
  <si>
    <t xml:space="preserve">Muta. 2
Aquatic Chronic 4
</t>
  </si>
  <si>
    <t xml:space="preserve">H341
H413
</t>
  </si>
  <si>
    <t>616-074-00-8</t>
  </si>
  <si>
    <t>N-butyl-2-(4-morpholinylcarbonyl)benzamide</t>
  </si>
  <si>
    <t>407-730-2</t>
  </si>
  <si>
    <t>104958-67-0</t>
  </si>
  <si>
    <t>616-075-00-3</t>
  </si>
  <si>
    <t>D,L-(N,N-diethyl-2-hydroxy-2-phenylacetamide)</t>
  </si>
  <si>
    <t>408-120-9</t>
  </si>
  <si>
    <t>65197-96-8</t>
  </si>
  <si>
    <t>616-076-00-9</t>
  </si>
  <si>
    <t>tebufenozide (ISO); N-tert-butyl-N'-(4-ethylbenzoyl)-3,5-dimethylbenzohydrazide</t>
  </si>
  <si>
    <t>412-850-3</t>
  </si>
  <si>
    <t>112410-23-8</t>
  </si>
  <si>
    <t>616-077-00-4</t>
  </si>
  <si>
    <t>reaction mass of: 2-(9-methyl-1,3,8,10-tetraoxo-2,3,9,10-tetrahydro-(1H,8H)-anthra[2,1,9-def: 6,5,10-d'e'f']diisoquinolin-2-ylethansulfonic acid; potassium 2-(9-methyl-1,3,8,10-tetraoxo-2,3,9,10-tetrahydro-(1H,8H)-anthra[2,1,9-def: 6,5,10-d'e'f']diisoquinolin-2-ylethansulfate</t>
  </si>
  <si>
    <t>411-310-4</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</si>
  <si>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</si>
  <si>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</si>
  <si>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</si>
  <si>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</si>
  <si>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</si>
  <si>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</si>
  <si>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</si>
  <si>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</si>
  <si>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</si>
  <si>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</si>
  <si>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</si>
  <si>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</si>
  <si>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</si>
  <si>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</si>
  <si>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</si>
  <si>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</si>
  <si>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</si>
  <si>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</si>
  <si>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</si>
  <si>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</si>
  <si>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</si>
  <si>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</si>
  <si>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</si>
  <si>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</si>
  <si>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</si>
  <si>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</si>
  <si>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</si>
  <si>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</si>
  <si>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</si>
  <si>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</si>
  <si>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</si>
  <si>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</si>
  <si>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</si>
  <si>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</si>
  <si>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</si>
  <si>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</si>
  <si>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 7,7,9-trimethyl-3,14-dioxa-4,13-dioxo-5,12-diazahexadecan-1,16-diyl-prop-2-enoate</t>
  </si>
  <si>
    <t>412-260-6</t>
  </si>
  <si>
    <t>52658-19-2</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</si>
  <si>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</si>
  <si>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</si>
  <si>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</si>
  <si>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</si>
  <si>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</si>
  <si>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</si>
  <si>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</si>
  <si>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</si>
  <si>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</si>
  <si>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</si>
  <si>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</si>
  <si>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</si>
  <si>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616-091-00-0</t>
  </si>
  <si>
    <t>1,3,5-tris-[(2S and 2R)-2,3-epoxypropyl]-1,3,5-triazine-2,4,6-(1H,3H,5H)-trione</t>
  </si>
  <si>
    <t xml:space="preserve">Muta. 1B
Acute Tox. 3 *
Acute Tox. 4 *
STOT RE 2 *
Eye Dam. 1
Skin Sens. 1
</t>
  </si>
  <si>
    <t xml:space="preserve">H340
H331
H302
H373 **
H318
H317
</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</si>
  <si>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</si>
  <si>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</si>
  <si>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</si>
  <si>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</si>
  <si>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</si>
  <si>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</si>
  <si>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</si>
  <si>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</si>
  <si>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</si>
  <si>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</si>
  <si>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</si>
  <si>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</si>
  <si>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3,3'-dioctadecyl-1,1'-methylenebis(4,1-phenylene)diurea</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</si>
  <si>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</si>
  <si>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</si>
  <si>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</si>
  <si>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</si>
  <si>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</si>
  <si>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</si>
  <si>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</si>
  <si>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</si>
  <si>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</si>
  <si>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</si>
  <si>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</si>
  <si>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</si>
  <si>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</si>
  <si>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</si>
  <si>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</si>
  <si>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</si>
  <si>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</si>
  <si>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</si>
  <si>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</si>
  <si>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</si>
  <si>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</si>
  <si>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</si>
  <si>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 xml:space="preserve">Acute Tox. 4 *
Skin Irrit. 2
</t>
  </si>
  <si>
    <t xml:space="preserve">H302
H315
</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</si>
  <si>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</si>
  <si>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</si>
  <si>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</si>
  <si>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</si>
  <si>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</si>
  <si>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 1,2-(or 1,3-)bis[α-(3-mercaptopropanoxycarbonylamino)methylphenylaminocarbonyl)-ω-oxy-poly(oxyethylene-co-oxypropylene)]-3-(or 2-)propanol; 1,2,3-tris[α-(3-mercaptopropanoxycarbonyl-amino)methylphenylaminocarbonyl)-ω-oxy-poly-(oxyethylene-co-oxypropylene)]propane]</t>
  </si>
  <si>
    <t>415-870-0</t>
  </si>
  <si>
    <t>616-103-00-4</t>
  </si>
  <si>
    <t>(S,S)-trans-4-(acetylamino)-5,6-dihydro-6-methyl-7,7-dioxo-4H-thieno[2,3-b]thiopyran-2-sulfonamide</t>
  </si>
  <si>
    <t>415-030-3</t>
  </si>
  <si>
    <t>120298-38-6</t>
  </si>
  <si>
    <t>616-104-00-X</t>
  </si>
  <si>
    <t>benalaxyl (ISO); methyl N-(2,6-dimethylphenyl)-N-(phenylacetyl)-DL-alaninate</t>
  </si>
  <si>
    <t>275-728-7</t>
  </si>
  <si>
    <t>71626-11-4</t>
  </si>
  <si>
    <t>616-105-00-5</t>
  </si>
  <si>
    <t>chlorotoluron (ISO); 3-(3-chloro-p-tolyl)-1,1-dimethylurea</t>
  </si>
  <si>
    <t>239-592-2</t>
  </si>
  <si>
    <t>15545-48-9</t>
  </si>
  <si>
    <t xml:space="preserve">Carc. 2
Repr. 2
Aquatic Acute 1
Aquatic Chronic 1
</t>
  </si>
  <si>
    <t xml:space="preserve">H351
H361d ***
H400
H410
</t>
  </si>
  <si>
    <t xml:space="preserve">H351
H361d ***
H410
</t>
  </si>
  <si>
    <t>616-106-00-0</t>
  </si>
  <si>
    <t>phenmedipham (ISO); methyl 3-(3-methylcarbaniloyloxy)carbanilate</t>
  </si>
  <si>
    <t>237-199-0</t>
  </si>
  <si>
    <t>13684-63-4</t>
  </si>
  <si>
    <t>616-107-00-6</t>
  </si>
  <si>
    <t>cinidon ethyl (ISO); ethyl (Z)-2-chloro-3-[2-chloro-5-(cyclohex-1-ene-1,2-dicarboximido)phenyl]acrylate</t>
  </si>
  <si>
    <t>616-108-00-1</t>
  </si>
  <si>
    <t>iodosulfuron-methyl-sodium; sodium ({}{[5-iodo-2-(methoxycarbonyl)phenyl]sulfonyl}}carbamoyl)(4-methoxy-6-methyl-1,3,5-triazin-2-yl)azanide</t>
  </si>
  <si>
    <t>144550-36-7</t>
  </si>
  <si>
    <t>616-109-00-7</t>
  </si>
  <si>
    <t>sulfosulfuron (ISO); 1-(4,6-dimethoxypyrimidin-2-yl)-3-(2-ethylsulfonylimidazo[1,2-a]pyridin-3-yl)sulfonylurea</t>
  </si>
  <si>
    <t>141776-32-1</t>
  </si>
  <si>
    <t>616-110-00-2</t>
  </si>
  <si>
    <t>cyclanilide (ISO); 1-(2,4-dichloroanilinocarbonyl)cyclopropanecarboxylic acid</t>
  </si>
  <si>
    <t>616-111-00-8</t>
  </si>
  <si>
    <t>fenhexamid (ISO); N-(2,3-dichlor-4-hydroxyphenyl)-1-methylcyclohexancarboxamid</t>
  </si>
  <si>
    <t>422-530-5</t>
  </si>
  <si>
    <t>126833-17-8</t>
  </si>
  <si>
    <t>616-112-00-3</t>
  </si>
  <si>
    <t>oxasulfuron (ISO); oxetan-3-yl 2-[(4,6-dimethylpyrimidin-2-yl)-carbamoylsulfamoyl]benzoate</t>
  </si>
  <si>
    <t>144651-06-9</t>
  </si>
  <si>
    <t>616-113-00-9</t>
  </si>
  <si>
    <t>desmedipham (ISO); ethyl 3-phenylcarbamoyloxyphenylcarbamate</t>
  </si>
  <si>
    <t>237-198-5</t>
  </si>
  <si>
    <t>13684-56-5</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</si>
  <si>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</si>
  <si>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</si>
  <si>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</si>
  <si>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</si>
  <si>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</si>
  <si>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</si>
  <si>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</si>
  <si>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</si>
  <si>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</si>
  <si>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</si>
  <si>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</si>
  <si>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</si>
  <si>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</si>
  <si>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</si>
  <si>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</si>
  <si>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</si>
  <si>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 xml:space="preserve">Repr. 2
Skin Sens. 1
Aquatic Acute 1
Aquatic Chronic 1
</t>
  </si>
  <si>
    <t xml:space="preserve">H361f ***
H317
H400
H410
</t>
  </si>
  <si>
    <t xml:space="preserve">H361f ***
H317
H410
</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</si>
  <si>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</si>
  <si>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</si>
  <si>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</si>
  <si>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</si>
  <si>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</si>
  <si>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</si>
  <si>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</si>
  <si>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</si>
  <si>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</si>
  <si>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 N-(3-dimethylamino-2-methyl-phenyl)-benzamide; N-(3-dimethylamino-3-methyl-phenyl)-benzamide</t>
  </si>
  <si>
    <t>420-600-1</t>
  </si>
  <si>
    <t>616-121-00-2</t>
  </si>
  <si>
    <t>2,4-dihydroxy-N-(2-methoxyphenyl)benzamide</t>
  </si>
  <si>
    <t>419-090-1</t>
  </si>
  <si>
    <t>129205-19-2</t>
  </si>
  <si>
    <t>616-122-00-8</t>
  </si>
  <si>
    <t>methyl neodecanamide</t>
  </si>
  <si>
    <t>414-460-9</t>
  </si>
  <si>
    <t>105726-67-8</t>
  </si>
  <si>
    <t>616-123-00-3</t>
  </si>
  <si>
    <t>N-[3-[[4-(diethylamino)-2-methylphenyl]imino]-6-oxo-1,4-cyclohexadienyl]acetamide</t>
  </si>
  <si>
    <t>414-740-0</t>
  </si>
  <si>
    <t>96141-86-5</t>
  </si>
  <si>
    <t>616-124-00-9</t>
  </si>
  <si>
    <t>lithium bis(trifluoromethylsulfonyl)imide</t>
  </si>
  <si>
    <t>415-300-0</t>
  </si>
  <si>
    <t>90076-65-6</t>
  </si>
  <si>
    <t xml:space="preserve">Acute Tox. 3 *
Acute Tox. 3 *
STOT RE 2 *
Skin Corr. 1B
Aquatic Chronic 3
</t>
  </si>
  <si>
    <t xml:space="preserve">H311
H301
H373 **
H314
H412
</t>
  </si>
  <si>
    <t>616-125-00-4</t>
  </si>
  <si>
    <t>3-cyano-N-(1,1-dimethylethyl)androsta-3,5-diene-17-β-carboxamide</t>
  </si>
  <si>
    <t>415-730-9</t>
  </si>
  <si>
    <t>151338-11-3</t>
  </si>
  <si>
    <t>616-126-00-X</t>
  </si>
  <si>
    <t>1-methyl-4-nitro-3-propyl-1H-pyrazole-5-carboxamide</t>
  </si>
  <si>
    <t>423-960-6</t>
  </si>
  <si>
    <t>139756-01-7</t>
  </si>
  <si>
    <t>616-127-00-5</t>
  </si>
  <si>
    <t>reaction mass of: N,N'-Ethane-1,2-diylbis(decanamide); 12-Hydroxy-N-[2-[1-oxydecyl)amino]ethyl]octadecanamide; N,N'-Ethane-1,2-diylbis(12-hydroxyoctadecanamide)</t>
  </si>
  <si>
    <t>430-050-2</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</si>
  <si>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</si>
  <si>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</si>
  <si>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</si>
  <si>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</si>
  <si>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</si>
  <si>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</si>
  <si>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</si>
  <si>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</si>
  <si>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</si>
  <si>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</si>
  <si>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</si>
  <si>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</si>
  <si>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</si>
  <si>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</si>
  <si>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</si>
  <si>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</si>
  <si>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 xml:space="preserve">Acute Tox. 4 *
STOT RE 1
Eye Dam. 1
</t>
  </si>
  <si>
    <t xml:space="preserve">H302
H372 **
H318
</t>
  </si>
  <si>
    <t xml:space="preserve">H372 **
H302
H318
</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</si>
  <si>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</si>
  <si>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</si>
  <si>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</si>
  <si>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</si>
  <si>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</si>
  <si>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</si>
  <si>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</si>
  <si>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</si>
  <si>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</si>
  <si>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</si>
  <si>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</si>
  <si>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</si>
  <si>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</si>
  <si>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</si>
  <si>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</si>
  <si>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</si>
  <si>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</si>
  <si>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</si>
  <si>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</si>
  <si>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</si>
  <si>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</si>
  <si>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</si>
  <si>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</si>
  <si>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</si>
  <si>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</si>
  <si>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</si>
  <si>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</si>
  <si>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</si>
  <si>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(3S,4aS,8aS)-N-tert-butyldecahydro-3-isoquinolinecarboxamide</t>
  </si>
  <si>
    <t>420-380-5</t>
  </si>
  <si>
    <t>136465-81-1</t>
  </si>
  <si>
    <t>616-140-00-6</t>
  </si>
  <si>
    <t>N,N''-(methylenedi-4,1-phenylene)bis[N'-(4-methylphenyl)urea]</t>
  </si>
  <si>
    <t>429-380-1</t>
  </si>
  <si>
    <t>133336-92-2</t>
  </si>
  <si>
    <t>616-141-00-1</t>
  </si>
  <si>
    <t>zoxamide (ISO); (RS)-3,5-dichloro-N-(3-chloro-1-ethyl-1-methyl-2-oxopropyl)-p-toluamide</t>
  </si>
  <si>
    <t>156052-68-5</t>
  </si>
  <si>
    <t>616-142-00-7</t>
  </si>
  <si>
    <t>1,3-Bis(vinylsulfonylacetamido)propane</t>
  </si>
  <si>
    <t>428-350-3</t>
  </si>
  <si>
    <t>93629-90-4</t>
  </si>
  <si>
    <t xml:space="preserve">Muta. 2
Eye Dam. 1
Skin Sens. 1
Aquatic Chronic 3
</t>
  </si>
  <si>
    <t xml:space="preserve">H341
H318
H317
H412
</t>
  </si>
  <si>
    <t>616-143-00-2</t>
  </si>
  <si>
    <t>N,N'-dihexadecyl-N,N'-bis(2-hydroxyethyl)propanediamide</t>
  </si>
  <si>
    <t>422-560-9</t>
  </si>
  <si>
    <t>149591-38-8</t>
  </si>
  <si>
    <t xml:space="preserve">Repr. 2
Eye Irrit. 2
Aquatic Chronic 4
</t>
  </si>
  <si>
    <t xml:space="preserve">H361f ***
H319
H413
</t>
  </si>
  <si>
    <t>616-144-00-8</t>
  </si>
  <si>
    <t>3,4-dichloro-N-[5-chloro-4-[2-[4-dodecyloxyphenylsulfonyl]butyramido]-2-hydroxyphenyl]benzamide</t>
  </si>
  <si>
    <t>431-130-1</t>
  </si>
  <si>
    <t>616-145-00-3</t>
  </si>
  <si>
    <t>pethoxamide (ISO); 2-chloro-N-(2-ethoxyethyl)-N-(2-methyl-1-phenylprop-1-enyl)acetamide</t>
  </si>
  <si>
    <t>106700-29-2</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</si>
  <si>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</si>
  <si>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</si>
  <si>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</si>
  <si>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</si>
  <si>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</si>
  <si>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</si>
  <si>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</si>
  <si>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</si>
  <si>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616-148-00-X</t>
  </si>
  <si>
    <t>N-[6,9-dihydro-9-[[2-hydroxy-1-(hydroxymethyl)ethoxy]methyl]-6-oxo-1H-purin-2-yl]acetamide</t>
  </si>
  <si>
    <t>424-550-1</t>
  </si>
  <si>
    <t>84245-12-5</t>
  </si>
  <si>
    <t xml:space="preserve">Carc. 1B
Muta. 1B
Repr. 1B
</t>
  </si>
  <si>
    <t xml:space="preserve">H350
H340
H360FD
</t>
  </si>
  <si>
    <t xml:space="preserve">H350
H340
H360FD
</t>
  </si>
  <si>
    <t>616-150-00-0</t>
  </si>
  <si>
    <t>(2R,3S)-N-(3-amino-2-hydroxy-4-phenylbutyl)-N-isobutyl-4-nitrobenzenesulfonamide hydrochloride</t>
  </si>
  <si>
    <t>425-260-6</t>
  </si>
  <si>
    <t xml:space="preserve">STOT RE 2 *
Eye Dam. 1
Skin Sens. 1
Aquatic Chronic 2
</t>
  </si>
  <si>
    <t xml:space="preserve">H373 **
H318
H317
H411
</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</si>
  <si>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</si>
  <si>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</si>
  <si>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</si>
  <si>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</si>
  <si>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</si>
  <si>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</si>
  <si>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</si>
  <si>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</si>
  <si>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</si>
  <si>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</si>
  <si>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</si>
  <si>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</si>
  <si>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</si>
  <si>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</si>
  <si>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</si>
  <si>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</si>
  <si>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</si>
  <si>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</si>
  <si>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</si>
  <si>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</si>
  <si>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</si>
  <si>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</si>
  <si>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</si>
  <si>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</si>
  <si>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</si>
  <si>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</si>
  <si>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</si>
  <si>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</si>
  <si>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</si>
  <si>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</si>
  <si>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</si>
  <si>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</si>
  <si>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</si>
  <si>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</si>
  <si>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</si>
  <si>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</si>
  <si>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</si>
  <si>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</si>
  <si>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</si>
  <si>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</si>
  <si>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</si>
  <si>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</si>
  <si>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</si>
  <si>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</si>
  <si>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</si>
  <si>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</si>
  <si>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</si>
  <si>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 (E)-2-(methoxyimino)-N-methyl-2-[α-(2,5-xylyloxy)-o-tolyl]acetamide</t>
  </si>
  <si>
    <t>149961-52-4</t>
  </si>
  <si>
    <t xml:space="preserve">Carc. 2
Repr. 2
Acute Tox. 4 *
Aquatic Acute 1
Aquatic Chronic 1
</t>
  </si>
  <si>
    <t xml:space="preserve">H351
H361d ***
H332
H400
H410
</t>
  </si>
  <si>
    <t xml:space="preserve">H351
H361d ***
H332
H410
</t>
  </si>
  <si>
    <t>616-165-00-2</t>
  </si>
  <si>
    <t>beflubutamid (ISO); (RS)-N-benzyl-2-(α,α,α,4-tetrafluoro-m-tolyoxy)butyramide</t>
  </si>
  <si>
    <t>113614-08-7</t>
  </si>
  <si>
    <t>616-166-00-8</t>
  </si>
  <si>
    <t>cyazofamid (ISO); 4-chloro-2-cyano-N,N-dimethyl-5-p-tolylimidazole-1-sulfonamide</t>
  </si>
  <si>
    <t>120116-88-3</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</si>
  <si>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</si>
  <si>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</si>
  <si>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</si>
  <si>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</si>
  <si>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</si>
  <si>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</si>
  <si>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</si>
  <si>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</si>
  <si>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</si>
  <si>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</si>
  <si>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</si>
  <si>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</si>
  <si>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</si>
  <si>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</si>
  <si>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</si>
  <si>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</si>
  <si>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</si>
  <si>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</si>
  <si>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</si>
  <si>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</si>
  <si>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</si>
  <si>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 (4-acetamido-2,2,6,6-tetramethyl-1-piperidinyl)oxidanyl</t>
  </si>
  <si>
    <t>423-840-3</t>
  </si>
  <si>
    <t>14691-89-5</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</si>
  <si>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</si>
  <si>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</si>
  <si>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</si>
  <si>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</si>
  <si>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</si>
  <si>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</si>
  <si>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</si>
  <si>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</si>
  <si>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</si>
  <si>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</si>
  <si>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</si>
  <si>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</si>
  <si>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</si>
  <si>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 N-[3-({4-[(2-{butyl[(4-methylphenyl)sulfonyl]amino}phenyl)thio]-5-oxo-1-(2,4,6-trichlorophenyl)-4,5-dihydro-1H-pyrazol-3-yl}amino)-4-chlorophenyl]tetradecanamide</t>
  </si>
  <si>
    <t>432-970-1</t>
  </si>
  <si>
    <t>217324-98-6</t>
  </si>
  <si>
    <t>616-178-00-3</t>
  </si>
  <si>
    <t>N-(5-(bis(2-methoxyethyl)amino)-2-((2-cyano-4,6-dinitrophenyl)-azo)phenyl)acetamide</t>
  </si>
  <si>
    <t>434-500-9</t>
  </si>
  <si>
    <t>52583-35-4</t>
  </si>
  <si>
    <t>616-179-00-9</t>
  </si>
  <si>
    <t>2-chloro-N-(4-methylphenyl)acetamide</t>
  </si>
  <si>
    <t>435-170-9</t>
  </si>
  <si>
    <t>16634-82-5</t>
  </si>
  <si>
    <t>616-180-00-4</t>
  </si>
  <si>
    <t>N,N-(dimethylamino)thioacetamide hydrochloride</t>
  </si>
  <si>
    <t>435-470-1</t>
  </si>
  <si>
    <t>27366-72-9</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</si>
  <si>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</si>
  <si>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</si>
  <si>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</si>
  <si>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</si>
  <si>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</si>
  <si>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</si>
  <si>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</si>
  <si>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</si>
  <si>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</si>
  <si>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</si>
  <si>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</si>
  <si>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</si>
  <si>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</si>
  <si>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</si>
  <si>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</si>
  <si>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</si>
  <si>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</si>
  <si>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</si>
  <si>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</si>
  <si>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</si>
  <si>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</si>
  <si>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</si>
  <si>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</si>
  <si>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</si>
  <si>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</si>
  <si>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</si>
  <si>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</si>
  <si>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</si>
  <si>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</si>
  <si>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</si>
  <si>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</si>
  <si>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</si>
  <si>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</si>
  <si>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</si>
  <si>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</si>
  <si>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</si>
  <si>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 xml:space="preserve">Acute Tox. 4 *
Skin Irrit. 2
Eye Irrit. 2
Skin Sens. 1
Aquatic Chronic 2
</t>
  </si>
  <si>
    <t xml:space="preserve">H302
H315
H319
H317
H411
</t>
  </si>
  <si>
    <t xml:space="preserve">H302
H319
H315
H317
H411
</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</si>
  <si>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</si>
  <si>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</si>
  <si>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</si>
  <si>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</si>
  <si>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</si>
  <si>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</si>
  <si>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</si>
  <si>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</si>
  <si>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</si>
  <si>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</si>
  <si>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</si>
  <si>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</si>
  <si>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</si>
  <si>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</si>
  <si>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</si>
  <si>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</si>
  <si>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 N-[3-(dimethyloxidoamino)propyl]-1,1,2,2,3,3,4,4,5,5,6,6,7,7,8,8,8-heptadecafluorooctane sulfonamide</t>
  </si>
  <si>
    <t>422-500-1</t>
  </si>
  <si>
    <t>616-198-00-2</t>
  </si>
  <si>
    <t>1,3-bis[12-hydroxy-octadecamide-N-methylene]-benzene</t>
  </si>
  <si>
    <t>423-300-7</t>
  </si>
  <si>
    <t>616-200-00-1</t>
  </si>
  <si>
    <t>reaction mass of N,N'-ethane-1,2-diylbis(hexanamide) and 12-hydroxy-N-[2-[(1-oxyhexyl)amino]ethyl]octadecanamide and N,N'-ethane-1,2-diylbis(12-hydroxyoctadecan amide)</t>
  </si>
  <si>
    <t>432-430-3</t>
  </si>
  <si>
    <t xml:space="preserve">GHS07
</t>
  </si>
  <si>
    <t>616-201-00-7</t>
  </si>
  <si>
    <t>12-hydroxyoctadecanoic acid, reaction products with 1,3-benzenedimethanamine and hexamethylenediamine</t>
  </si>
  <si>
    <t>432-840-2</t>
  </si>
  <si>
    <t>220926-97-6</t>
  </si>
  <si>
    <t>616-202-00-2</t>
  </si>
  <si>
    <t>reaction mass of: 2,2'-[(3,3'-dichloro[1,1'-biphenyl]-4,4'-diyl)bis(azo)]bis[N-(2,4-dimethylphenyl)]-3-oxo-butanamide; 2-[[3,3'-dichloro-4'-[[1[[(2,4-dimethylphenyl)amino]carbonyl]-2-oxopropyl]azo][1,1'-biphenyl]-4-yl]azo]-N-(2-methylphenyl)-3-oxo-butanamide; 2-[[3,3'-dichloro-4'-[[1[[(2,4-dimethylphenyl)amino]carbonyl]-2-oxopropyl]azo][1,1'-biphenyl]-4-yl]azo]-N-(2-carboxylphenyl)-3-oxo-butanamide</t>
  </si>
  <si>
    <t>434-330-5</t>
  </si>
  <si>
    <t>616-203-00-8</t>
  </si>
  <si>
    <t>reaction mass of: N-[5-[bis-(2-methoxyethyl)amino]-2-(2-butyl-4,6-dicyano-1,3-dioxo-2,3-dihydro-1H-isoindol-5-yl-azo)phenyl]acetamide; N-[2-(2-butyl-4,6-dicyano-1,3-dioxo-2,3-dihydro-1H-isoindol-5-ylazo)5-diethylaminophenyl]acetamide</t>
  </si>
  <si>
    <t>442-280-0</t>
  </si>
  <si>
    <t>616-204-00-3</t>
  </si>
  <si>
    <t>N,N''-(methylenedi-4,1-phenylene)bis[N'-octylurea]</t>
  </si>
  <si>
    <t>451-060-3</t>
  </si>
  <si>
    <t>616-205-00-9</t>
  </si>
  <si>
    <t>Metazachlor (ISO); 2-chloro-N-(2,6-dimethylphenyl)-N-(1H-pyrazol-1-ylmethyl)acetamide</t>
  </si>
  <si>
    <t>266-583-0</t>
  </si>
  <si>
    <t>67129-08-2</t>
  </si>
  <si>
    <t xml:space="preserve">Carc. 2
Skin Sens. 1B
Aquatic Acute 1
Aquatic Chronic 1
</t>
  </si>
  <si>
    <t>616-206-00-4</t>
  </si>
  <si>
    <t>flufenoxuron (ISO); 1-(4-(2-cloro-α,α,α-p-trifluorotolyloxy)-2-fluorophenyl)-3-(2,6-difluorobenzolyl)urea</t>
  </si>
  <si>
    <t xml:space="preserve">M=10000
M=10000
</t>
  </si>
  <si>
    <t>616-207-00-X</t>
  </si>
  <si>
    <t>616-208-00-5</t>
  </si>
  <si>
    <t>N-ethyl-2-pyrrolidone; 1-ethylpyrrolidin-2-one</t>
  </si>
  <si>
    <t>220-250-6</t>
  </si>
  <si>
    <t>2687-91-4</t>
  </si>
  <si>
    <t>616-209-00-0</t>
  </si>
  <si>
    <t>amidosulfuron (ISO); 3-(4,6-dimethoxypyrimidin-2-yl)-1-((N-methyl-N-methylsulfonylamino)sulfonyl)urea</t>
  </si>
  <si>
    <t>407-380-0</t>
  </si>
  <si>
    <t>120923-37-7</t>
  </si>
  <si>
    <t>616-210-00-6</t>
  </si>
  <si>
    <t>tebufenpyrad (ISO); N-(4-tertbutylbenzyl)-4-chloro-3-ethyl-1-methyl-1Hpyrazole-5- carboxamide</t>
  </si>
  <si>
    <t>119168-77-3</t>
  </si>
  <si>
    <t xml:space="preserve">Acute Tox. 3
Acute Tox. 4
STOT RE 2
Skin Sens. 1B
Aquatic Acute 1
Aquatic Chronic 1
</t>
  </si>
  <si>
    <t xml:space="preserve">H301
H332
H373 (gastro-intestinal tract) (oral)
H317
H400
H410
</t>
  </si>
  <si>
    <t xml:space="preserve">H301
H332
H317
H373 (gastro-intestinal tract) (oral)
H410
</t>
  </si>
  <si>
    <t>616-211-00-1</t>
  </si>
  <si>
    <t>proquinazid (ISO); 6-iodo-2-propoxy-3-propylquinazolin-4(3H)-one</t>
  </si>
  <si>
    <t>189278-12-4</t>
  </si>
  <si>
    <t>616-212-00-7</t>
  </si>
  <si>
    <t>3-iodo-2-propynyl butylcarbamate; 3-iodoprop-2-yn-1-yl butylcarbamate</t>
  </si>
  <si>
    <t xml:space="preserve">Acute Tox. 3
Acute Tox. 4
STOT RE 1
Eye Dam. 1
Skin Sens. 1
Aquatic Acute 1
Aquatic Chronic 1
</t>
  </si>
  <si>
    <t xml:space="preserve">H331
H302
H372 (larynx)
H318
H317
H400
H410
</t>
  </si>
  <si>
    <t xml:space="preserve">H302
H331
H318
H317
H372 (larynx)
H410
</t>
  </si>
  <si>
    <t xml:space="preserve">M=10
M=1
</t>
  </si>
  <si>
    <t>616-213-00-2</t>
  </si>
  <si>
    <t>mandipropamid (ISO); 2-(4-chlorophenyl)-N-{2-[3-methoxy-4-(prop-2-yn-1-yloxy)phenyl]ethyl}-2-(prop-2-yn-1-yloxy)acetamide</t>
  </si>
  <si>
    <t>374726-62-2</t>
  </si>
  <si>
    <t>616-214-00-8</t>
  </si>
  <si>
    <t>metosulam (ISO); N-(2,6-dichloro-3-methylphenyl)-5,7-dimethoxy[1,2,4]triazolo[1,5-a]pyrimidine-2-sulfonamide</t>
  </si>
  <si>
    <t>139528-85-1</t>
  </si>
  <si>
    <t xml:space="preserve">Carc. 2
STOT RE 2
Aquatic Acute 1
Aquatic Chronic 1
</t>
  </si>
  <si>
    <t xml:space="preserve">H351
H373 (eyes, kidneys)
H400
H410
</t>
  </si>
  <si>
    <t xml:space="preserve">H351
H373 (eyes, kidneys)
H410
</t>
  </si>
  <si>
    <t xml:space="preserve">M=1000
M=100
</t>
  </si>
  <si>
    <t>616-215-00-3</t>
  </si>
  <si>
    <t>dimethenamid-P (ISO); 2-chloro-N-(2,4-dimethyl-3-thienyl)-N-[(2S)-1-methoxypropan-2-yl]acetamide</t>
  </si>
  <si>
    <t>163515-14-8</t>
  </si>
  <si>
    <t xml:space="preserve">Acute Tox. 4
Skin Sens. 1
Aquatic Acute 1
Aquatic Chronic 1
</t>
  </si>
  <si>
    <t>616-216-00-9</t>
  </si>
  <si>
    <t>flonicamid (ISO); N-(cyanomethyl)-4-(trifluoromethyl)pyridine-3-carboxamide</t>
  </si>
  <si>
    <t>158062-67-0</t>
  </si>
  <si>
    <t xml:space="preserve">Acute Tox. 4
</t>
  </si>
  <si>
    <t>616-217-00-4</t>
  </si>
  <si>
    <t>sulfoxaflor (ISO); [methyl(oxo){1-[6-(trifluoromethyl)-3-pyridyl]ethyl}-λ6-sulfanylidene]cyanamide</t>
  </si>
  <si>
    <t>946578-00-3</t>
  </si>
  <si>
    <t xml:space="preserve">Acute Tox. 4
Aquatic Acute 1
Aquatic Chronic 1
</t>
  </si>
  <si>
    <t>617-001-00-2</t>
  </si>
  <si>
    <t>di-tert-butyl peroxide</t>
  </si>
  <si>
    <t>203-733-6</t>
  </si>
  <si>
    <t>110-05-4</t>
  </si>
  <si>
    <t xml:space="preserve">Flam. Liq. 2
Org. Perox. E
Muta. 2
</t>
  </si>
  <si>
    <t xml:space="preserve">H225
H242
H341
</t>
  </si>
  <si>
    <t xml:space="preserve">H242
H225
H341
</t>
  </si>
  <si>
    <t>617-002-00-8</t>
  </si>
  <si>
    <t>α,α-dimethylbenzyl hydroperoxide; cumene hydroperoxide</t>
  </si>
  <si>
    <t>201-254-7</t>
  </si>
  <si>
    <t>80-15-9</t>
  </si>
  <si>
    <t xml:space="preserve">Org. Perox. E
Acute Tox. 3 *
Acute Tox. 4 *
Acute Tox. 4 *
STOT RE 2 *
Skin Corr. 1B
Aquatic Chronic 2
</t>
  </si>
  <si>
    <t xml:space="preserve">H242
H331
H312
H302
H373 **
H314
H411
</t>
  </si>
  <si>
    <t xml:space="preserve">Skin Corr. 1B; H314: C ≥ 10 %
Skin Irrit. 2; H315: 3 % ≤ C &lt; 10 %
Eye Dam. 1; H318: 3 % ≤ C &lt; 10 %
Eye Irrit. 2; H319: 1 % ≤ C &lt; 3 %
STOT SE 3; H335: C &lt; 10 %
</t>
  </si>
  <si>
    <t>617-003-00-3</t>
  </si>
  <si>
    <t>dilauroyl peroxide</t>
  </si>
  <si>
    <t>203-326-3</t>
  </si>
  <si>
    <t>105-74-8</t>
  </si>
  <si>
    <t xml:space="preserve">Org. Perox. D
</t>
  </si>
  <si>
    <t xml:space="preserve">H242
</t>
  </si>
  <si>
    <t>617-004-00-9</t>
  </si>
  <si>
    <t>1,2,3,4-tetrahydro-1-naphthyl hydroperoxide</t>
  </si>
  <si>
    <t>212-230-0</t>
  </si>
  <si>
    <t>771-29-9</t>
  </si>
  <si>
    <t xml:space="preserve">Org. Perox. D
Acute Tox. 4 *
Skin Corr. 1B
Aquatic Acute 1
Aquatic Chronic 1
</t>
  </si>
  <si>
    <t xml:space="preserve">H242
H302
H314
H400
H410
</t>
  </si>
  <si>
    <t xml:space="preserve">H242
H302
H314
H410
</t>
  </si>
  <si>
    <t>617-006-00-X</t>
  </si>
  <si>
    <t>bis(α,α-dimethylbenzyl) peroxide</t>
  </si>
  <si>
    <t>201-279-3</t>
  </si>
  <si>
    <t>80-43-3</t>
  </si>
  <si>
    <t xml:space="preserve">Org. Perox. F
Skin Irrit. 2
Eye Irrit. 2
Aquatic Chronic 2
</t>
  </si>
  <si>
    <t xml:space="preserve">H242
H315
H319
H411
</t>
  </si>
  <si>
    <t xml:space="preserve">H242
H319
H315
H411
</t>
  </si>
  <si>
    <t>617-007-00-5</t>
  </si>
  <si>
    <t>tert-butyl α,α-dimethylbenzyl peroxide</t>
  </si>
  <si>
    <t>222-389-8</t>
  </si>
  <si>
    <t>3457-61-2</t>
  </si>
  <si>
    <t xml:space="preserve">Org. Perox. E
Skin Irrit. 2
Aquatic Chronic 2
</t>
  </si>
  <si>
    <t xml:space="preserve">H242
H315
H411
</t>
  </si>
  <si>
    <t>617-008-00-0</t>
  </si>
  <si>
    <t>dibenzoyl peroxide; benzoyl peroxide</t>
  </si>
  <si>
    <t>202-327-6</t>
  </si>
  <si>
    <t xml:space="preserve">Org. Perox. B
Eye Irrit. 2
Skin Sens. 1
</t>
  </si>
  <si>
    <t xml:space="preserve">H241
H319
H317
</t>
  </si>
  <si>
    <t>GHS01
GHS02
GHS07
Dgr</t>
  </si>
  <si>
    <t>617-010-00-1</t>
  </si>
  <si>
    <t xml:space="preserve">1-hydroperoxycyclohexyl 1-hydroxycyclohexyl peroxide [1]
1,1’-dioxybiscyclohexan-1-ol [2]
cyclohexylidene hydroperoxide [3]
cyclohexanone, peroxide [4]
</t>
  </si>
  <si>
    <t xml:space="preserve">201-091-1 [1]
219-306-2 [2]
220-279-4 [3]
235-527-7 [4]
</t>
  </si>
  <si>
    <t xml:space="preserve">78-18-2 [1]
2407-94-5 [2]
2699-11-8 [3]
12262-58-7 [4]
</t>
  </si>
  <si>
    <t xml:space="preserve">Org. Perox. A
Acute Tox. 4 *
Skin Corr. 1B
</t>
  </si>
  <si>
    <t xml:space="preserve">H240
H302
H314
</t>
  </si>
  <si>
    <t>GHS01
GHS05
GHS07
Dgr</t>
  </si>
  <si>
    <t>617-010-01-9</t>
  </si>
  <si>
    <t xml:space="preserve">1-hydroperoxycyclohexyl 1-hydroxycyclohexyl peroxide [1]
1,1'-dioxybiscyclohexan-1-ol [2]
cyclohexylidene hydroperoxide [3]
cyclohexanone, peroxide  [4]
</t>
  </si>
  <si>
    <t xml:space="preserve">Org. Perox. C
Acute Tox. 4 *
Skin Corr. 1B
</t>
  </si>
  <si>
    <t xml:space="preserve">H242
H302
H314
</t>
  </si>
  <si>
    <t>C T</t>
  </si>
  <si>
    <t>617-012-00-2</t>
  </si>
  <si>
    <t>8-p-menthyl hydroperoxide; p-menthane hydroperoxide</t>
  </si>
  <si>
    <t>201-281-4</t>
  </si>
  <si>
    <t>80-47-7</t>
  </si>
  <si>
    <t xml:space="preserve">Org. Perox. D
Acute Tox. 4 *
Skin Corr. 1B
</t>
  </si>
  <si>
    <t xml:space="preserve">H242
H332
H314
</t>
  </si>
  <si>
    <t xml:space="preserve">H242
H314
H332
</t>
  </si>
  <si>
    <t>617-013-00-8</t>
  </si>
  <si>
    <t>O,O-tert-butyl O-docosyl monoperoxyoxalate</t>
  </si>
  <si>
    <t>404-300-6</t>
  </si>
  <si>
    <t>116753-76-5</t>
  </si>
  <si>
    <t xml:space="preserve">Org. Perox. C ****
Aquatic Acute 1
Aquatic Chronic 1
</t>
  </si>
  <si>
    <t>617-014-00-3</t>
  </si>
  <si>
    <t>6-(nonylamino)-6-oxo-peroxyhexanoic acid</t>
  </si>
  <si>
    <t>406-680-9</t>
  </si>
  <si>
    <t>104788-63-8</t>
  </si>
  <si>
    <t xml:space="preserve">Org. Perox. C ****
Eye Dam. 1
Skin Sens. 1
Aquatic Acute 1
</t>
  </si>
  <si>
    <t xml:space="preserve">H242
H318
H317
H400
</t>
  </si>
  <si>
    <t>617-015-00-9</t>
  </si>
  <si>
    <t>bis(4-methylbenzoyl)peroxide</t>
  </si>
  <si>
    <t>407-950-9</t>
  </si>
  <si>
    <t>895-85-2</t>
  </si>
  <si>
    <t xml:space="preserve">Org. Perox. B ****
Aquatic Acute 1
Aquatic Chronic 1
</t>
  </si>
  <si>
    <t xml:space="preserve">H241
H400
H410
</t>
  </si>
  <si>
    <t>GHS01
GHS02
GHS09
Dgr</t>
  </si>
  <si>
    <t xml:space="preserve">H241
H410
</t>
  </si>
  <si>
    <t>617-016-00-4</t>
  </si>
  <si>
    <t>3-hydroxy-1,1-dimethylbutyl 2-ethyl-2-methylheptaneperoxoate</t>
  </si>
  <si>
    <t>413-910-1</t>
  </si>
  <si>
    <t xml:space="preserve">Flam. Liq. 3
Org. Perox. C ****
Skin Irrit. 2
Aquatic Acute 1
Aquatic Chronic 1
</t>
  </si>
  <si>
    <t xml:space="preserve">H226
H242
H315
H400
H410
</t>
  </si>
  <si>
    <t xml:space="preserve">H242
H226
H315
H410
</t>
  </si>
  <si>
    <t>617-017-00-X</t>
  </si>
  <si>
    <t>reaction mass of: 2,2'-bis(tert-pentylperoxy)-p-diisopropylbenzene; 2,2'-bis(tert-pentylperoxy)-m-diisopropylbenzene</t>
  </si>
  <si>
    <t>412-140-3</t>
  </si>
  <si>
    <t>32144-25-5</t>
  </si>
  <si>
    <t xml:space="preserve">Org. Perox. D
Aquatic Chronic 4
</t>
  </si>
  <si>
    <t>617-018-00-5</t>
  </si>
  <si>
    <t>410-840-3</t>
  </si>
  <si>
    <t>71566-50-2</t>
  </si>
  <si>
    <t xml:space="preserve">Org. Perox. C ****
Aquatic Chronic 2
</t>
  </si>
  <si>
    <t>617-019-00-0</t>
  </si>
  <si>
    <t>6-(phthalimido)peroxyhexanoic acid</t>
  </si>
  <si>
    <t>410-850-8</t>
  </si>
  <si>
    <t>128275-31-0</t>
  </si>
  <si>
    <t xml:space="preserve">Org. Perox. D
Eye Dam. 1
Aquatic Acute 1
</t>
  </si>
  <si>
    <t xml:space="preserve">H242
H318
H400
</t>
  </si>
  <si>
    <t>617-020-00-6</t>
  </si>
  <si>
    <t>1,3-di(prop-2,2-diyl)benzene bis(neodecanoylperoxide)</t>
  </si>
  <si>
    <t>420-060-5</t>
  </si>
  <si>
    <t>117663-11-3</t>
  </si>
  <si>
    <t>617-021-00-1</t>
  </si>
  <si>
    <t>methylethylketone peroxide trimer</t>
  </si>
  <si>
    <t>429-320-2</t>
  </si>
  <si>
    <t xml:space="preserve">Org. Perox. B ****
Asp. Tox. 1
Skin Irrit. 2
Skin Sens. 1
</t>
  </si>
  <si>
    <t xml:space="preserve">H241
H304
H315
H317
</t>
  </si>
  <si>
    <t>GHS01
GHS02
GHS08
GHS07
Dgr</t>
  </si>
  <si>
    <t xml:space="preserve">H241
H304
H315
H317
</t>
  </si>
  <si>
    <t>617-022-00-7</t>
  </si>
  <si>
    <t>reaction mass of: 1,2-dimethylpropylidene dihydroperoxide; dimethyl 1,2-benzenedicarboxylate</t>
  </si>
  <si>
    <t>442-480-8</t>
  </si>
  <si>
    <t xml:space="preserve">Org. Perox. C
Acute Tox. 4 *
Skin Corr. 1B
Skin Sens. 1
Aquatic Chronic 2
</t>
  </si>
  <si>
    <t xml:space="preserve">H242
H302
H314
H317
H411
</t>
  </si>
  <si>
    <t>647-001-00-8</t>
  </si>
  <si>
    <t>glucosidase, β-</t>
  </si>
  <si>
    <t>232-589-7</t>
  </si>
  <si>
    <t>9001-22-3</t>
  </si>
  <si>
    <t>647-002-00-3</t>
  </si>
  <si>
    <t>cellulase</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</si>
  <si>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</si>
  <si>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</si>
  <si>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</si>
  <si>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</si>
  <si>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</si>
  <si>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</si>
  <si>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</si>
  <si>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</si>
  <si>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</si>
  <si>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</si>
  <si>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</si>
  <si>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</si>
  <si>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</si>
  <si>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</si>
  <si>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</si>
  <si>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</si>
  <si>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</si>
  <si>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</si>
  <si>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</si>
  <si>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</si>
  <si>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</si>
  <si>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</si>
  <si>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</si>
  <si>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</si>
  <si>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</si>
  <si>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</si>
  <si>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</si>
  <si>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</si>
  <si>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</si>
  <si>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</si>
  <si>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</si>
  <si>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</si>
  <si>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</si>
  <si>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</si>
  <si>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</si>
  <si>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</si>
  <si>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 xml:space="preserve">STOT SE 3
Skin Irrit. 2
Eye Dam. 1
Resp. Sens. 1
</t>
  </si>
  <si>
    <t xml:space="preserve">H335
H315
H318
H334
</t>
  </si>
  <si>
    <t>647-013-00-3</t>
  </si>
  <si>
    <t>proteinase, microbial neutral</t>
  </si>
  <si>
    <t>232-966-6</t>
  </si>
  <si>
    <t>9068-59-1</t>
  </si>
  <si>
    <t>647-014-00-9</t>
  </si>
  <si>
    <t>proteases with the exception of those specified elsewhere in this Annex</t>
  </si>
  <si>
    <t>647-015-00-4</t>
  </si>
  <si>
    <t>amylase, α-</t>
  </si>
  <si>
    <t>232-565-6</t>
  </si>
  <si>
    <t>647-016-00-X</t>
  </si>
  <si>
    <t>amylases with the exception of those specified elsewhere in this Annex</t>
  </si>
  <si>
    <t>647-017-00-5</t>
  </si>
  <si>
    <t>laccase</t>
  </si>
  <si>
    <t>420-150-4</t>
  </si>
  <si>
    <t>648-001-00-0</t>
  </si>
  <si>
    <t>283-482-7</t>
  </si>
  <si>
    <t>84650-02-2</t>
  </si>
  <si>
    <t>648-002-00-6</t>
  </si>
  <si>
    <t>Tar oils, brown-coal; Light Oil; [The distillate from lignite tar boiling in the range of approximately 80°C to 250°C (176°F to 482°F).  Composed primarily of aliphatic and aromatic hydrocarbons and monobasic phenols.]</t>
  </si>
  <si>
    <t>302-674-4</t>
  </si>
  <si>
    <t>94114-40-6</t>
  </si>
  <si>
    <t>J</t>
  </si>
  <si>
    <t>648-003-00-1</t>
  </si>
  <si>
    <t>Benzol forerunnings (coal); Light Oil Redistillate, low boiling; [The distillate from coke oven light oil having an approximate distillation range below 100°C (212°F).  Composed primarily of C4 to C6 aliphatic hydrocarbons.]</t>
  </si>
  <si>
    <t>266-023-5</t>
  </si>
  <si>
    <t>65996-88-5</t>
  </si>
  <si>
    <t>648-004-00-7</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</si>
  <si>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</si>
  <si>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309-984-9</t>
  </si>
  <si>
    <t>101896-26-8</t>
  </si>
  <si>
    <t>648-005-00-2</t>
  </si>
  <si>
    <t>Aromatic hydrocarbons, C6-10, C8-rich; Light Oil Redistillate, low boiling</t>
  </si>
  <si>
    <t>292-697-5</t>
  </si>
  <si>
    <t>90989-41-6</t>
  </si>
  <si>
    <t>648-006-00-8</t>
  </si>
  <si>
    <t>Solvent naphtha (coal), light; Light Oil Redistillate, low boiling</t>
  </si>
  <si>
    <t>287-498-5</t>
  </si>
  <si>
    <t>85536-17-0</t>
  </si>
  <si>
    <t>648-007-00-3</t>
  </si>
  <si>
    <t>Solvent naphtha (coal), xylene-styrene cut; Light Oil Redistillate, intermediate boiling</t>
  </si>
  <si>
    <t>287-502-5</t>
  </si>
  <si>
    <t>85536-20-5</t>
  </si>
  <si>
    <t>648-008-00-9</t>
  </si>
  <si>
    <t>Solvent naphtha (coal), coumarone-styrene contg.; Light Oil Redistillate, intermediate boiling</t>
  </si>
  <si>
    <t>287-500-4</t>
  </si>
  <si>
    <t>85536-19-2</t>
  </si>
  <si>
    <t>648-009-00-4</t>
  </si>
  <si>
    <t>Naphtha (coal), distn. residues; Light Oil Redistillate, high boiling; [The residue remaining from the distillation of recovered naphtha.  Composed primarily of naphthalene and condensation products of indene and styrene.]</t>
  </si>
  <si>
    <t>292-636-2</t>
  </si>
  <si>
    <t>90641-12-6</t>
  </si>
  <si>
    <t>648-010-00-X</t>
  </si>
  <si>
    <t>Aromatic hydrocarbons, C8; Light Oil Redistillate, high boiling</t>
  </si>
  <si>
    <t>292-694-9</t>
  </si>
  <si>
    <t>90989-38-1</t>
  </si>
  <si>
    <t>648-012-00-0</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</si>
  <si>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</si>
  <si>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295-281-1</t>
  </si>
  <si>
    <t>91995-20-9</t>
  </si>
  <si>
    <t>648-013-00-6</t>
  </si>
  <si>
    <t>Aromatic hydrocarbons, C9-12, benzene distn.; Light Oil Redistillate, high boiling</t>
  </si>
  <si>
    <t>295-551-9</t>
  </si>
  <si>
    <t>92062-36-7</t>
  </si>
  <si>
    <t>648-014-00-1</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</si>
  <si>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</si>
  <si>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295-323-9</t>
  </si>
  <si>
    <t>91995-61-8</t>
  </si>
  <si>
    <t>648-015-00-7</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</si>
  <si>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</si>
  <si>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309-868-8</t>
  </si>
  <si>
    <t>101316-63-6</t>
  </si>
  <si>
    <t>648-016-00-2</t>
  </si>
  <si>
    <t>Extract residues (coal), benzole fraction acid; Light Oil Extract Residues, low boiling; [An acid sludge by-product of the sulfuric acid refining of crude high temperature coal.  Composed primarily of sulfuric acid and organic compounds.]</t>
  </si>
  <si>
    <t>298-725-2</t>
  </si>
  <si>
    <t>93821-38-6</t>
  </si>
  <si>
    <t>648-017-00-8</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</si>
  <si>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</si>
  <si>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292-625-2</t>
  </si>
  <si>
    <t>90641-02-4</t>
  </si>
  <si>
    <t>648-018-00-3</t>
  </si>
  <si>
    <t>Extract residues (coal), light oil alk., acid ext., indene fraction; Light Oil Extract Residues, intermediate boiling</t>
  </si>
  <si>
    <t>309-867-2</t>
  </si>
  <si>
    <t>101316-62-5</t>
  </si>
  <si>
    <t>648-019-00-9</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</si>
  <si>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</si>
  <si>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292-626-8</t>
  </si>
  <si>
    <t>90641-03-5</t>
  </si>
  <si>
    <t>648-020-00-4</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</si>
  <si>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</si>
  <si>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266-013-0</t>
  </si>
  <si>
    <t>65996-79-4</t>
  </si>
  <si>
    <t>648-021-00-X</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</si>
  <si>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</si>
  <si>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309-971-8</t>
  </si>
  <si>
    <t>101794-90-5</t>
  </si>
  <si>
    <t>648-022-00-5</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</si>
  <si>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</si>
  <si>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292-609-5</t>
  </si>
  <si>
    <t>90640-87-2</t>
  </si>
  <si>
    <t>648-023-00-0</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</si>
  <si>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</si>
  <si>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283-483-2</t>
  </si>
  <si>
    <t>84650-03-3</t>
  </si>
  <si>
    <t>648-024-00-6</t>
  </si>
  <si>
    <t>Tar oils, coal; Carbolic Oil; [The distillate from high temperature coal tar having an approximate distillation range of 130°C to 250°C (266°F to 410°F). Composed primarily of naphthalene, alkylnaphthalenes, phenolic compounds, and aromatic nitrogen bases.]</t>
  </si>
  <si>
    <t>266-016-7</t>
  </si>
  <si>
    <t>65996-82-9</t>
  </si>
  <si>
    <t>648-026-00-7</t>
  </si>
  <si>
    <t>Extract residues (coal), light oil alk., acid ext.; Carbolic Oil Extract Residue; [The oil resulting from the acid washing of alkali-washed carbolic oil to remove the minor amounts of basic compounds (tar bases). Composed primarily of indene, indan and alkylbenzenes.]</t>
  </si>
  <si>
    <t>292-624-7</t>
  </si>
  <si>
    <t>90641-01-3</t>
  </si>
  <si>
    <t>648-027-00-2</t>
  </si>
  <si>
    <t>Extract residues (coal), tar oil alk.; Carbolic Oil Extract Residue; [The residue obtained from coal tar oil by an alkaline wash such as aqueous sodium hydroxide after the removal of crude coal tar acids. Composed primarily of naphthalenes and aromatic nitrogen bases.]</t>
  </si>
  <si>
    <t>266-021-4</t>
  </si>
  <si>
    <t>65996-87-4</t>
  </si>
  <si>
    <t>648-028-00-8</t>
  </si>
  <si>
    <t>Extract oils (coal), light oil; Acid Extract; [The aqueous extract produced by an acidic wash of alkali-washed carbolic oil. Composed primarily of acid salts of various aromatic nitrogen bases including pyridine, quinoline and their alkyl derivatives.]</t>
  </si>
  <si>
    <t>292-622-6</t>
  </si>
  <si>
    <t>90640-99-6</t>
  </si>
  <si>
    <t>648-029-00-3</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</si>
  <si>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</si>
  <si>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269-929-9</t>
  </si>
  <si>
    <t>68391-11-7</t>
  </si>
  <si>
    <t>648-030-00-9</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</si>
  <si>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</si>
  <si>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295-548-2</t>
  </si>
  <si>
    <t>92062-33-4</t>
  </si>
  <si>
    <t>648-031-00-4</t>
  </si>
  <si>
    <t>Tar bases, coal, lutidine fraction; Distillate Bases</t>
  </si>
  <si>
    <t>293-766-2</t>
  </si>
  <si>
    <t>91082-52-9</t>
  </si>
  <si>
    <t>648-032-00-X</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</si>
  <si>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</si>
  <si>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273-077-3</t>
  </si>
  <si>
    <t>68937-63-3</t>
  </si>
  <si>
    <t>648-033-00-5</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</si>
  <si>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</si>
  <si>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295-543-5</t>
  </si>
  <si>
    <t>92062-28-7</t>
  </si>
  <si>
    <t>648-034-00-0</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</si>
  <si>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</si>
  <si>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295-541-4</t>
  </si>
  <si>
    <t>92062-27-6</t>
  </si>
  <si>
    <t>648-035-00-6</t>
  </si>
  <si>
    <t>Tar bases, coal, toluidine fraction; Distillate Bases</t>
  </si>
  <si>
    <t>293-767-8</t>
  </si>
  <si>
    <t>91082-53-0</t>
  </si>
  <si>
    <t>648-036-00-1</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</si>
  <si>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</si>
  <si>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295-292-1</t>
  </si>
  <si>
    <t>91995-31-2</t>
  </si>
  <si>
    <t>648-037-00-7</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</si>
  <si>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</si>
  <si>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295-295-8</t>
  </si>
  <si>
    <t>91995-35-6</t>
  </si>
  <si>
    <t>648-038-00-2</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</si>
  <si>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</si>
  <si>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295-329-1</t>
  </si>
  <si>
    <t>91995-66-3</t>
  </si>
  <si>
    <t>648-039-00-8</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</si>
  <si>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</si>
  <si>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310-170-0</t>
  </si>
  <si>
    <t>122070-79-5</t>
  </si>
  <si>
    <t>648-040-00-3</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</si>
  <si>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</si>
  <si>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310-171-6</t>
  </si>
  <si>
    <t>122070-80-8</t>
  </si>
  <si>
    <t>648-041-00-9</t>
  </si>
  <si>
    <t>309-851-5</t>
  </si>
  <si>
    <t>101316-45-4</t>
  </si>
  <si>
    <t>M</t>
  </si>
  <si>
    <t>648-042-00-4</t>
  </si>
  <si>
    <t>Distillates (coal tar), upper, fluorene-rich; Wash Oil Redistillate; [A complex combination of hydrocarbons obtained by the crystallization of tar oil. It consists af aromatic and polycyclic hydrocarbons primarily fluorene and some acenaphthene.]</t>
  </si>
  <si>
    <t>284-900-0</t>
  </si>
  <si>
    <t>84989-11-7</t>
  </si>
  <si>
    <t>648-043-00-X</t>
  </si>
  <si>
    <t>Creosote oil, acenaphthene fraction, acenaphthene-free; Wash Oil Redistillate; [The oil remaining after removal by a crystallization process of acenaphthene from acenaphthene oil from coal tar. Composed primarily of naphthalene and alkylnaphthalenes.]</t>
  </si>
  <si>
    <t>292-606-9</t>
  </si>
  <si>
    <t>90640-85-0</t>
  </si>
  <si>
    <t>648-044-00-5</t>
  </si>
  <si>
    <t>292-607-4</t>
  </si>
  <si>
    <t>90640-86-1</t>
  </si>
  <si>
    <t>648-045-00-0</t>
  </si>
  <si>
    <t>266-026-1</t>
  </si>
  <si>
    <t>65996-91-0</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</si>
  <si>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</si>
  <si>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</si>
  <si>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</si>
  <si>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</si>
  <si>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</si>
  <si>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</si>
  <si>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</si>
  <si>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</si>
  <si>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</si>
  <si>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</si>
  <si>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</si>
  <si>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</si>
  <si>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</si>
  <si>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</si>
  <si>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</si>
  <si>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</si>
  <si>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</si>
  <si>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</si>
  <si>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</si>
  <si>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</si>
  <si>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308-296-6</t>
  </si>
  <si>
    <t>97926-76-6</t>
  </si>
  <si>
    <t>648-053-00-4</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</si>
  <si>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</si>
  <si>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308-297-1</t>
  </si>
  <si>
    <t>97926-77-7</t>
  </si>
  <si>
    <t>648-054-00-X</t>
  </si>
  <si>
    <t>Pitch; Pitch</t>
  </si>
  <si>
    <t>263-072-4</t>
  </si>
  <si>
    <t>61789-60-4</t>
  </si>
  <si>
    <t>648-055-00-5</t>
  </si>
  <si>
    <t>648-056-00-0</t>
  </si>
  <si>
    <t>310-162-7</t>
  </si>
  <si>
    <t>121575-60-8</t>
  </si>
  <si>
    <t>648-057-00-6</t>
  </si>
  <si>
    <t>302-650-3</t>
  </si>
  <si>
    <t>94114-13-3</t>
  </si>
  <si>
    <t>648-058-00-1</t>
  </si>
  <si>
    <t>295-507-9</t>
  </si>
  <si>
    <t>92061-94-4</t>
  </si>
  <si>
    <t>648-059-00-7</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</si>
  <si>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</si>
  <si>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295-535-1</t>
  </si>
  <si>
    <t>92062-20-9</t>
  </si>
  <si>
    <t>648-060-00-2</t>
  </si>
  <si>
    <t>Tar, coal, storage residues; Coal Tar Solids Residue; [The deposit removed from crude coal tar storages. Composed primarily of coal tar and carbonaceous particulate matter.]</t>
  </si>
  <si>
    <t>293-764-1</t>
  </si>
  <si>
    <t>91082-50-7</t>
  </si>
  <si>
    <t>648-061-00-8</t>
  </si>
  <si>
    <t>Tar, coal, high-temp., residues; Coal Tar Solids Residue; [Solids formed during the coking of bituminous coal to produce crude bituminous coal high temperature tar. Composed primarily of coke and coal particles, highly aromatized compounds and mineral substances.]</t>
  </si>
  <si>
    <t>309-726-5</t>
  </si>
  <si>
    <t>100684-51-3</t>
  </si>
  <si>
    <t>648-062-00-3</t>
  </si>
  <si>
    <t>273-615-7</t>
  </si>
  <si>
    <t>68990-61-4</t>
  </si>
  <si>
    <t>648-063-00-9</t>
  </si>
  <si>
    <t>Waste solids, coal-tar pitch coking; Coal Tar Solids Residue; [The combination of wastes formed by the coking of bituminous coal tar pitch. It consists predominantly of carbon.]</t>
  </si>
  <si>
    <t>295-549-8</t>
  </si>
  <si>
    <t>92062-34-5</t>
  </si>
  <si>
    <t>648-064-00-4</t>
  </si>
  <si>
    <t>Extract residues (coal), brown; Coal Tar Extract; [The residue from extraction of dried coal.]</t>
  </si>
  <si>
    <t>294-285-0</t>
  </si>
  <si>
    <t>91697-23-3</t>
  </si>
  <si>
    <t>648-065-00-X</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</si>
  <si>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</si>
  <si>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295-454-1</t>
  </si>
  <si>
    <t>92045-71-1</t>
  </si>
  <si>
    <t>648-066-00-5</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</si>
  <si>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</si>
  <si>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295-455-7</t>
  </si>
  <si>
    <t>92045-72-2</t>
  </si>
  <si>
    <t>648-067-00-0</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</si>
  <si>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</si>
  <si>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</si>
  <si>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</si>
  <si>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</si>
  <si>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</si>
  <si>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</si>
  <si>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</si>
  <si>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</si>
  <si>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</si>
  <si>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</si>
  <si>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</si>
  <si>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</si>
  <si>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</si>
  <si>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</si>
  <si>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</si>
  <si>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</si>
  <si>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</si>
  <si>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</si>
  <si>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</si>
  <si>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</si>
  <si>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</si>
  <si>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648-074-00-9</t>
  </si>
  <si>
    <t>309-957-1</t>
  </si>
  <si>
    <t>101794-75-6</t>
  </si>
  <si>
    <t>648-075-00-4</t>
  </si>
  <si>
    <t>309-958-7</t>
  </si>
  <si>
    <t>101794-76-7</t>
  </si>
  <si>
    <t>648-076-00-X</t>
  </si>
  <si>
    <t>269-109-0</t>
  </si>
  <si>
    <t>68187-57-5</t>
  </si>
  <si>
    <t>648-077-00-5</t>
  </si>
  <si>
    <t>310-169-5</t>
  </si>
  <si>
    <t>122070-78-4</t>
  </si>
  <si>
    <t>648-078-00-0</t>
  </si>
  <si>
    <t>Distillates (coal tar), upper, fluorene-free; Wash Oil Redistillate; [A complex combination of hydrocarbons obtained by the crystallization of tar oil. It consists of aromatic polycyclic hydrocarbons, primarily diphenyl, dibenzofuran and acenaphthene.]</t>
  </si>
  <si>
    <t>284-899-7</t>
  </si>
  <si>
    <t>84989-10-6</t>
  </si>
  <si>
    <t>648-079-00-6</t>
  </si>
  <si>
    <t>648-080-00-1</t>
  </si>
  <si>
    <t>Residues (coal tar), creosote oil distn.; Wash Oil Redistillate; [The residue from the fractional distillation of wash oil boiling in the approximate range of 270°C to 330°C (518°F to 626°F). It consists predominantly of dinuclear aromatic and heterocyclic hydrocarbons.]</t>
  </si>
  <si>
    <t>295-506-3</t>
  </si>
  <si>
    <t>92061-93-3</t>
  </si>
  <si>
    <t>648-081-00-7</t>
  </si>
  <si>
    <t>Tar, coal; Coal tar; [The by-product from the destructive distillation of coal. Almost black semisolid. A complex combination of aromatic hydro-carbons, phenolic compounds, nitrogen bases and thiophene.]</t>
  </si>
  <si>
    <t>232-361-7</t>
  </si>
  <si>
    <t>8007-45-2</t>
  </si>
  <si>
    <t xml:space="preserve">Carc. 1A
</t>
  </si>
  <si>
    <t>648-082-00-2</t>
  </si>
  <si>
    <t>266-024-0</t>
  </si>
  <si>
    <t>65996-89-6</t>
  </si>
  <si>
    <t>648-083-00-8</t>
  </si>
  <si>
    <t>266-025-6</t>
  </si>
  <si>
    <t>65996-90-9</t>
  </si>
  <si>
    <t>648-084-00-3</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</si>
  <si>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</si>
  <si>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285-076-5</t>
  </si>
  <si>
    <t>85029-51-2</t>
  </si>
  <si>
    <t>J M</t>
  </si>
  <si>
    <t>648-085-00-9</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</si>
  <si>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200°C to 250°C (392°F to 482°F).]</t>
  </si>
  <si>
    <t>648-086-00-4</t>
  </si>
  <si>
    <t>Distillates (coal tar), naphthalene oils, naphthalene-low; Naphthalene Oil Redistillate; [A complex combination of hydrocarbons obtained by crystallization of naphthalene oil.  Composed primarily of naphthalene, alkyl naphthalenes and phenolic compounds.]</t>
  </si>
  <si>
    <t>284-898-1</t>
  </si>
  <si>
    <t>84989-09-3</t>
  </si>
  <si>
    <t>648-087-00-X</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</si>
  <si>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</si>
  <si>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295-310-8</t>
  </si>
  <si>
    <t>91995-49-2</t>
  </si>
  <si>
    <t>648-088-00-5</t>
  </si>
  <si>
    <t>Extract residues (coal), naphthalene oil, alk.; Naphthalene Oil Extract Residue; [A complex combination of hydrocarbons obtained from the alkali washing of naphthalene oil to remove phenolic compounds (tar acids).  It is composed of naphthalene and alkyl naphthalenes.]</t>
  </si>
  <si>
    <t>310-166-9</t>
  </si>
  <si>
    <t>121620-47-1</t>
  </si>
  <si>
    <t>648-089-00-0</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</si>
  <si>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</si>
  <si>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310-167-4</t>
  </si>
  <si>
    <t>121620-48-2</t>
  </si>
  <si>
    <t>648-090-00-6</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</si>
  <si>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</si>
  <si>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292-612-1</t>
  </si>
  <si>
    <t>90640-90-7</t>
  </si>
  <si>
    <t>648-091-00-1</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</si>
  <si>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</si>
  <si>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292-627-3</t>
  </si>
  <si>
    <t>90641-04-6</t>
  </si>
  <si>
    <t>648-092-00-7</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</si>
  <si>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</si>
  <si>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309-985-4</t>
  </si>
  <si>
    <t>101896-27-9</t>
  </si>
  <si>
    <t>648-093-00-2</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</si>
  <si>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</si>
  <si>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309-972-3</t>
  </si>
  <si>
    <t>101794-91-6</t>
  </si>
  <si>
    <t>648-094-00-8</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</si>
  <si>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</si>
  <si>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295-309-2</t>
  </si>
  <si>
    <t>91995-48-1</t>
  </si>
  <si>
    <t>648-095-00-3</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</si>
  <si>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</si>
  <si>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292-628-9</t>
  </si>
  <si>
    <t>90641-05-7</t>
  </si>
  <si>
    <t>648-096-00-9</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</si>
  <si>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</si>
  <si>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284-901-6</t>
  </si>
  <si>
    <t>84989-12-8</t>
  </si>
  <si>
    <t>648-097-00-4</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</si>
  <si>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</si>
  <si>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310-165-3</t>
  </si>
  <si>
    <t>121620-46-0</t>
  </si>
  <si>
    <t>648-098-00-X</t>
  </si>
  <si>
    <t>Creosote oil, acenaphthene fraction; Wash Oil; [A complex combination of hydrocarbons produced by the distillation of coal tar and boiling in the range of approximately 240°C to 280°C (464°F to 536°F). Composed primarily of acenaphthene, naphthalene and alkyl naphthalene.]</t>
  </si>
  <si>
    <t>648-099-00-5</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</si>
  <si>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</si>
  <si>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648-100-00-9</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</si>
  <si>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</si>
  <si>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648-101-00-4</t>
  </si>
  <si>
    <t>Creosote; [The distillate of coal tar produced by the high temperature carbonization of bituminous coal. It consists primarily of aromatic hydrocarbons, tar acids and tar bases.]</t>
  </si>
  <si>
    <t>648-102-00-X</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</si>
  <si>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</si>
  <si>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310-189-4</t>
  </si>
  <si>
    <t>122384-77-4</t>
  </si>
  <si>
    <t>648-103-00-5</t>
  </si>
  <si>
    <t>Anthracene oil, anthracene paste; Anthracene Oil Fraction; [The anthracene-rich solid obtained by the crystallization and centrifuging of anthracene oil.  It is composed primarily of anthracene, carbazole and phenanthrene.]</t>
  </si>
  <si>
    <t>648-104-00-0</t>
  </si>
  <si>
    <t>Anthracene oil, anthracene-low; Anthracene Oil Fraction; [The oil remaining after the removal, by a crystallization process, of an anthracene-rich solid (anthracene paste) from anthracene oil.  It is composed primarily of two, three and four membered aromatic compounds.]</t>
  </si>
  <si>
    <t>648-105-00-6</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</si>
  <si>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</si>
  <si>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295-505-8</t>
  </si>
  <si>
    <t>92061-92-2</t>
  </si>
  <si>
    <t>648-106-00-1</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</si>
  <si>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</si>
  <si>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648-107-00-7</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</si>
  <si>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</si>
  <si>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295-276-4</t>
  </si>
  <si>
    <t>91995-16-3</t>
  </si>
  <si>
    <t>648-108-00-2</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</si>
  <si>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</si>
  <si>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648-109-00-8</t>
  </si>
  <si>
    <t>Tar oils, coal, low-temp.; Tar Oil, high boiling; [A distillate from low-temperature coal tar.  Composed primarily of hydrocarbons, phenolic compounds and aromatic nitrogen bases boiling in the range of approximately 160°C to 340°C (320°F to 644°F).]</t>
  </si>
  <si>
    <t>309-889-2</t>
  </si>
  <si>
    <t>101316-87-4</t>
  </si>
  <si>
    <t>648-110-00-3</t>
  </si>
  <si>
    <t>Extract residues (coal), low temp. coal atar alk.; [The residue from low temperature coal tar oils after an alkaline wash, such as aqueous sodium hydroxide, to remove crude coal tar acids.  Composed primarily of hydrocarbons and aromatic nitrogen bases.]</t>
  </si>
  <si>
    <t>648-111-00-9</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</si>
  <si>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</si>
  <si>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284-881-9</t>
  </si>
  <si>
    <t>84988-93-2</t>
  </si>
  <si>
    <t>648-112-00-4</t>
  </si>
  <si>
    <t>Distillates (coal tar), light oils, alk. exts.; Alkaline Extract; [The aqueous extract from carbolic oil produced by an alkaline wash such as aqueous sodium hydroxide.  Composed primarily of the alkali salts of various phenolic compounds.]</t>
  </si>
  <si>
    <t>292-610-0</t>
  </si>
  <si>
    <t>90640-88-3</t>
  </si>
  <si>
    <t>648-113-00-X</t>
  </si>
  <si>
    <t>Extracts, coal tar oil alk.; Alkaline Extract; [The extract from coal tar oil produced by an alkaline wash such as aqueous sodium hydroxide.  Composed primarily of the alkali salts of various phenolic compounds.]</t>
  </si>
  <si>
    <t>266-017-2</t>
  </si>
  <si>
    <t>65996-83-0</t>
  </si>
  <si>
    <t>648-114-00-5</t>
  </si>
  <si>
    <t>Distillates (coal tar), naphthalene oils, alk. exts.; Alkaline Extract; [The aqueous extract from naphthalene oil produced by an alkaline wash such as aqueous sodium hydroxide.  Composed primarily of the alkali salts of various phenolic compounds.]</t>
  </si>
  <si>
    <t>292-611-6</t>
  </si>
  <si>
    <t>90640-89-4</t>
  </si>
  <si>
    <t>648-115-00-0</t>
  </si>
  <si>
    <t>Extract residues (coal), tar oil alk., carbonated, limed; Crude Phenols; [The product obtained by treatment of coal tar oil alkaline extract with CO2 and CaO.  Composed primarily of CaCO3, Ca(OH)2, Na2CO3 and other organic and inorganic impurities.]</t>
  </si>
  <si>
    <t>292-629-4</t>
  </si>
  <si>
    <t>90641-06-8</t>
  </si>
  <si>
    <t>648-116-00-6</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</si>
  <si>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</si>
  <si>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648-117-00-1</t>
  </si>
  <si>
    <t>Tar acids, brown-coal, crude; Crude Phenols; [An acidified alkaline extract of brown coal tar distillate.  Composed primarily of phenol and phenol homologs.]</t>
  </si>
  <si>
    <t>309-888-7</t>
  </si>
  <si>
    <t>101316-86-3</t>
  </si>
  <si>
    <t>648-118-00-7</t>
  </si>
  <si>
    <t>Tar acids, brown-coal gasification; Crude Phenols; [A complex combination of organic compounds obtained from brown coal gasification.  Composed primarily of C6-10 hydroxy aromatic phenols and their homologs.]</t>
  </si>
  <si>
    <t>295-536-7</t>
  </si>
  <si>
    <t>92062-22-1</t>
  </si>
  <si>
    <t>648-119-00-2</t>
  </si>
  <si>
    <t>Tar acids, distn. residues; Distillate Phenols; [A residue from the distillation of crude phenol from coal.  It consists predominantly of phenols having carbon numbers in the range of C8 through C10 with a softening point of 60°C to 80°C (140°F to 176°F).]</t>
  </si>
  <si>
    <t>306-251-5</t>
  </si>
  <si>
    <t>96690-55-0</t>
  </si>
  <si>
    <t>648-120-00-8</t>
  </si>
  <si>
    <t>Tar acids, methylphenol fraction; Distillate Phenols; [The fraction of tar acid rich in 3- and 4-methylphenol, recovered by distillation of low-temperature coal tar crude tar acids.]</t>
  </si>
  <si>
    <t>284-892-9</t>
  </si>
  <si>
    <t>84989-04-8</t>
  </si>
  <si>
    <t>648-121-00-3</t>
  </si>
  <si>
    <t>Tar acids, polyalkylphenol fraction; Distillate Phenols; [The fraction of tar acids, recovered by distillation of low-temperature coal tar crude tar acids, having an approximate boiling range of 225°C to 320°C (437°F to 608°F).  Composed primarily of polyalkylphenols.]</t>
  </si>
  <si>
    <t>284-893-4</t>
  </si>
  <si>
    <t>84989-05-9</t>
  </si>
  <si>
    <t>648-122-00-9</t>
  </si>
  <si>
    <t>Tar acids, xylenol fraction; Distillate Phenols; [The fraction of tar acids, rich in 2,4- and 2,5-dimethylphenol, recovered by distillation of low-temperature coal tar crude tar acids.]</t>
  </si>
  <si>
    <t>284-895-5</t>
  </si>
  <si>
    <t>84989-06-0</t>
  </si>
  <si>
    <t>648-123-00-4</t>
  </si>
  <si>
    <t>Tar acids, ethylphenol fraction; Distillate Phenols; [The fraction of tar acids, rich in 3- and 4-ethylphenol, recovered by distillation of low-temperature coal tar crude tar acids.]</t>
  </si>
  <si>
    <t>284-891-3</t>
  </si>
  <si>
    <t>84989-03-7</t>
  </si>
  <si>
    <t>648-124-00-X</t>
  </si>
  <si>
    <t>Tar acids, 3,5-xylenol fraction; Distillate Phenols; [The fraction of tar acids, rich in 3,5-dimethylphenol, recovered by distillation of low-temperature coal tar acids.]</t>
  </si>
  <si>
    <t>284-896-0</t>
  </si>
  <si>
    <t>84989-07-1</t>
  </si>
  <si>
    <t>648-125-00-5</t>
  </si>
  <si>
    <t>Tar acids, residues, distillates, first-cut; Distillate Phenols; [The residue from the distillation in the range of 235°C to 355°C (481°F to 697°F) of light carbolic oil.]</t>
  </si>
  <si>
    <t>270-713-1</t>
  </si>
  <si>
    <t>68477-23-6</t>
  </si>
  <si>
    <t>648-126-00-0</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</si>
  <si>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</si>
  <si>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271-418-0</t>
  </si>
  <si>
    <t>68555-24-8</t>
  </si>
  <si>
    <t>648-127-00-6</t>
  </si>
  <si>
    <t>Phenols, C9-11; Distillate Phenols</t>
  </si>
  <si>
    <t>293-435-2</t>
  </si>
  <si>
    <t>91079-47-9</t>
  </si>
  <si>
    <t>648-128-00-1</t>
  </si>
  <si>
    <t>Tar acids, cresylic; Distillate Phenols; [A complex combination of organic compounds obtained from brown coal and boiling in the range of approximately 200°C to 230°C (392°F to 446°F).  It contains chiefly phenols and pyridine bases.]</t>
  </si>
  <si>
    <t>295-540-9</t>
  </si>
  <si>
    <t>92062-26-5</t>
  </si>
  <si>
    <t>648-129-00-7</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</si>
  <si>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</si>
  <si>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302-662-9</t>
  </si>
  <si>
    <t>94114-29-1</t>
  </si>
  <si>
    <t>648-130-00-2</t>
  </si>
  <si>
    <t>Extract oils (coal), naphthalene oils; Acid Extract; [The aqueous extract produced by an acidic wash of alkali-washed naphthalene oil.  Composed primarily of acid salts of various aromatic nitrogen bases including pyridine, quinoline and their alkyl derivatives.]</t>
  </si>
  <si>
    <t>292-623-1</t>
  </si>
  <si>
    <t>90641-00-2</t>
  </si>
  <si>
    <t>648-131-00-8</t>
  </si>
  <si>
    <t>Tar bases, quinoline derivs.; Distillate Bases</t>
  </si>
  <si>
    <t>271-020-7</t>
  </si>
  <si>
    <t>68513-87-1</t>
  </si>
  <si>
    <t>648-132-00-3</t>
  </si>
  <si>
    <t>Tar bases, coal, quinoline derivs. fraction; Distillate Bases</t>
  </si>
  <si>
    <t>274-560-1</t>
  </si>
  <si>
    <t>70321-67-4</t>
  </si>
  <si>
    <t>648-133-00-9</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</si>
  <si>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</si>
  <si>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295-544-0</t>
  </si>
  <si>
    <t>92062-29-8</t>
  </si>
  <si>
    <t>648-134-00-4</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</si>
  <si>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</si>
  <si>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309-745-9</t>
  </si>
  <si>
    <t>100801-63-6</t>
  </si>
  <si>
    <t>648-135-00-X</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</si>
  <si>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</si>
  <si>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309-748-5</t>
  </si>
  <si>
    <t>100801-65-8</t>
  </si>
  <si>
    <t>648-136-00-5</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</si>
  <si>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</si>
  <si>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309-749-0</t>
  </si>
  <si>
    <t>100801-66-9</t>
  </si>
  <si>
    <t>648-137-00-0</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</si>
  <si>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</si>
  <si>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277-567-8</t>
  </si>
  <si>
    <t>73665-18-6</t>
  </si>
  <si>
    <t>648-138-00-6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</si>
  <si>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</si>
  <si>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274-566-4</t>
  </si>
  <si>
    <t>70321-80-1</t>
  </si>
  <si>
    <t>648-139-00-1</t>
  </si>
  <si>
    <t>Tar acids, cresylic, sodium salts, caustic solns.; Alkaline Extract</t>
  </si>
  <si>
    <t>272-361-4</t>
  </si>
  <si>
    <t>68815-21-4</t>
  </si>
  <si>
    <t>648-140-00-7</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</si>
  <si>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</si>
  <si>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266-020-9</t>
  </si>
  <si>
    <t>65996-86-3</t>
  </si>
  <si>
    <t>648-141-00-2</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</si>
  <si>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</si>
  <si>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266-018-8</t>
  </si>
  <si>
    <t>65996-84-1</t>
  </si>
  <si>
    <t>648-142-00-8</t>
  </si>
  <si>
    <t>Residues (coal), liq. solvent extn.; [A cohesive powder composed of coal mineral matter and undissolved coal remaining after extraction of coal by a liquid solvent.]</t>
  </si>
  <si>
    <t>302-681-2</t>
  </si>
  <si>
    <t>94114-46-2</t>
  </si>
  <si>
    <t>648-143-00-3</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</si>
  <si>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</si>
  <si>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302-682-8</t>
  </si>
  <si>
    <t>94114-47-3</t>
  </si>
  <si>
    <t>648-144-00-9</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</si>
  <si>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</si>
  <si>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302-683-3</t>
  </si>
  <si>
    <t>94114-48-4</t>
  </si>
  <si>
    <t>648-145-00-4</t>
  </si>
  <si>
    <t>309-885-0</t>
  </si>
  <si>
    <t>101316-83-0</t>
  </si>
  <si>
    <t>648-146-00-X</t>
  </si>
  <si>
    <t>Tar, brown-coal, low-temp.; [A tar obtained from low temperature carbonization and low temperature gasification of brown coal. Composed primarily of aliphatic, naphthenic and cyclic aromatic hydrocarbons, heteroaromatic hydrocarbons and cyclic phenols.]</t>
  </si>
  <si>
    <t>309-886-6</t>
  </si>
  <si>
    <t>101316-84-1</t>
  </si>
  <si>
    <t>648-147-00-5</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</si>
  <si>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</si>
  <si>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266-012-5</t>
  </si>
  <si>
    <t>65996-78-3</t>
  </si>
  <si>
    <t>648-148-00-0</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</si>
  <si>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</si>
  <si>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302-688-0</t>
  </si>
  <si>
    <t>94114-52-0</t>
  </si>
  <si>
    <t>648-149-00-6</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</si>
  <si>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</si>
  <si>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302-689-6</t>
  </si>
  <si>
    <t>94114-53-1</t>
  </si>
  <si>
    <t>648-150-00-1</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</si>
  <si>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</si>
  <si>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302-690-1</t>
  </si>
  <si>
    <t>94114-54-2</t>
  </si>
  <si>
    <t>648-151-00-7</t>
  </si>
  <si>
    <t>302-691-7</t>
  </si>
  <si>
    <t>94114-55-3</t>
  </si>
  <si>
    <t>648-152-00-2</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</si>
  <si>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</si>
  <si>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302-692-2</t>
  </si>
  <si>
    <t>94114-56-4</t>
  </si>
  <si>
    <t>648-153-00-8</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</si>
  <si>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</si>
  <si>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302-693-8</t>
  </si>
  <si>
    <t>94114-57-5</t>
  </si>
  <si>
    <t>648-154-00-3</t>
  </si>
  <si>
    <t>302-694-3</t>
  </si>
  <si>
    <t>94114-58-6</t>
  </si>
  <si>
    <t>648-155-00-9</t>
  </si>
  <si>
    <t>302-695-9</t>
  </si>
  <si>
    <t>94114-59-7</t>
  </si>
  <si>
    <t>648-156-00-4</t>
  </si>
  <si>
    <t>Light oil (coal), semi-coking process; Fresh oil; [The volatile organic liquid condensed from the gas evolved in the low-temperature (less than 700°C (1292°F)) destructive distillation of coal.  Composed primarily of C6-10 hydrocarbons.]</t>
  </si>
  <si>
    <t>292-635-7</t>
  </si>
  <si>
    <t>90641-11-5</t>
  </si>
  <si>
    <t>649-001-00-3</t>
  </si>
  <si>
    <t>Extracts (petroleum), light naphthenic distillate solvent</t>
  </si>
  <si>
    <t>265-102-1</t>
  </si>
  <si>
    <t>64742-03-6</t>
  </si>
  <si>
    <t>649-002-00-9</t>
  </si>
  <si>
    <t>Extracts (petroleum), heavy paraffinic distillate solvent</t>
  </si>
  <si>
    <t>265-103-7</t>
  </si>
  <si>
    <t>64742-04-7</t>
  </si>
  <si>
    <t>649-003-00-4</t>
  </si>
  <si>
    <t>Extracts (petroleum), light paraffinic distillate solvent</t>
  </si>
  <si>
    <t>265-104-2</t>
  </si>
  <si>
    <t>64742-05-8</t>
  </si>
  <si>
    <t>649-004-00-X</t>
  </si>
  <si>
    <t>Extracts (petroleum), heavy naphthenic distillate solvent</t>
  </si>
  <si>
    <t>265-111-0</t>
  </si>
  <si>
    <t>64742-11-6</t>
  </si>
  <si>
    <t>649-005-00-5</t>
  </si>
  <si>
    <t>Extracts (petroleum), light vacuum gas oil solvent</t>
  </si>
  <si>
    <t>295-341-7</t>
  </si>
  <si>
    <t>91995-78-7</t>
  </si>
  <si>
    <t>649-006-00-0</t>
  </si>
  <si>
    <t>hydrocarbons C26-55, arom-rich</t>
  </si>
  <si>
    <t>307-753-7</t>
  </si>
  <si>
    <t>97722-04-8</t>
  </si>
  <si>
    <t>649-007-00-6</t>
  </si>
  <si>
    <t>fatty acids, tall-oil, reaction products with iminodiethanol and boric acid</t>
  </si>
  <si>
    <t>400-160-5</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</si>
  <si>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</si>
  <si>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</si>
  <si>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</si>
  <si>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</si>
  <si>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</si>
  <si>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</si>
  <si>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</si>
  <si>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</si>
  <si>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</si>
  <si>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</si>
  <si>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</si>
  <si>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</si>
  <si>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</si>
  <si>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</si>
  <si>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</si>
  <si>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</si>
  <si>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</si>
  <si>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</si>
  <si>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</si>
  <si>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</si>
  <si>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</si>
  <si>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</si>
  <si>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</si>
  <si>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</si>
  <si>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</si>
  <si>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</si>
  <si>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</si>
  <si>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</si>
  <si>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</si>
  <si>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</si>
  <si>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</si>
  <si>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</si>
  <si>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</si>
  <si>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</si>
  <si>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</si>
  <si>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</si>
  <si>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</si>
  <si>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</si>
  <si>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</si>
  <si>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</si>
  <si>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</si>
  <si>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</si>
  <si>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</si>
  <si>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</si>
  <si>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</si>
  <si>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</si>
  <si>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Fuel oil, residues-straight-run gas oils, high-sulfur; Heavy Fuel oil</t>
  </si>
  <si>
    <t>270-674-0</t>
  </si>
  <si>
    <t>68476-32-4</t>
  </si>
  <si>
    <t>649-024-00-9</t>
  </si>
  <si>
    <t>Fuel oil, residual; Heavy Fuel oil; [The liquid product from various refinery streams, usually residues. The composition is complex and varies with the source of the crude oil.]</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</si>
  <si>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</si>
  <si>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</si>
  <si>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</si>
  <si>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</si>
  <si>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</si>
  <si>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</si>
  <si>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</si>
  <si>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</si>
  <si>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</si>
  <si>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</si>
  <si>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</si>
  <si>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</si>
  <si>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</si>
  <si>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</si>
  <si>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</si>
  <si>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</si>
  <si>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</si>
  <si>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</si>
  <si>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</si>
  <si>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</si>
  <si>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</si>
  <si>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</si>
  <si>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271-763-7</t>
  </si>
  <si>
    <t>68607-30-7</t>
  </si>
  <si>
    <t>649-032-00-2</t>
  </si>
  <si>
    <t>272-184-2</t>
  </si>
  <si>
    <t>68783-08-4</t>
  </si>
  <si>
    <t>649-033-00-8</t>
  </si>
  <si>
    <t>272-187-9</t>
  </si>
  <si>
    <t>68783-13-1</t>
  </si>
  <si>
    <t>649-034-00-3</t>
  </si>
  <si>
    <t>Distillates (petroleum), petroleum residues vacuum; Heavy Fuel oil; [A complex combination of hydrocarbons produced by the vacuum distillation of the residuum from the atmospheric distillation of crude oil.]</t>
  </si>
  <si>
    <t>273-263-4</t>
  </si>
  <si>
    <t>68955-27-1</t>
  </si>
  <si>
    <t>649-035-00-9</t>
  </si>
  <si>
    <t>Residues (petroleum), steam-cracked, resinous; Heavy Fuel oil; [A complex residuum from the distillation of steam-cracked petroleum residues.]</t>
  </si>
  <si>
    <t>273-272-3</t>
  </si>
  <si>
    <t>68955-36-2</t>
  </si>
  <si>
    <t>649-036-00-4</t>
  </si>
  <si>
    <t>274-683-0</t>
  </si>
  <si>
    <t>70592-76-6</t>
  </si>
  <si>
    <t>649-037-00-X</t>
  </si>
  <si>
    <t>274-684-6</t>
  </si>
  <si>
    <t>70592-77-7</t>
  </si>
  <si>
    <t>649-038-00-5</t>
  </si>
  <si>
    <t>274-685-1</t>
  </si>
  <si>
    <t>70592-78-8</t>
  </si>
  <si>
    <t>649-039-00-0</t>
  </si>
  <si>
    <t>285-555-9</t>
  </si>
  <si>
    <t>85117-03-9</t>
  </si>
  <si>
    <t>649-040-00-6</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</si>
  <si>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</si>
  <si>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</si>
  <si>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</si>
  <si>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</si>
  <si>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</si>
  <si>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</si>
  <si>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</si>
  <si>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</si>
  <si>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</si>
  <si>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</si>
  <si>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</si>
  <si>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</si>
  <si>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</si>
  <si>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</si>
  <si>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</si>
  <si>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</si>
  <si>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</si>
  <si>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</si>
  <si>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</si>
  <si>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</si>
  <si>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</si>
  <si>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</si>
  <si>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</si>
  <si>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</si>
  <si>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</si>
  <si>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</si>
  <si>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</si>
  <si>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649-049-00-5</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</si>
  <si>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</si>
  <si>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232-298-5</t>
  </si>
  <si>
    <t>8002-05-9</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</si>
  <si>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</si>
  <si>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</si>
  <si>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</si>
  <si>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</si>
  <si>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</si>
  <si>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</si>
  <si>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</si>
  <si>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</si>
  <si>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</si>
  <si>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</si>
  <si>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</si>
  <si>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</si>
  <si>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</si>
  <si>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</si>
  <si>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</si>
  <si>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</si>
  <si>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</si>
  <si>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</si>
  <si>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</si>
  <si>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</si>
  <si>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</si>
  <si>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</si>
  <si>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</si>
  <si>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</si>
  <si>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</si>
  <si>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</si>
  <si>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</si>
  <si>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</si>
  <si>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</si>
  <si>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</si>
  <si>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</si>
  <si>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</si>
  <si>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</si>
  <si>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</si>
  <si>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</si>
  <si>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</si>
  <si>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</si>
  <si>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</si>
  <si>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270-755-0</t>
  </si>
  <si>
    <t>68477-73-6</t>
  </si>
  <si>
    <t>GHS04
GHS02
GHS08
Dgr</t>
  </si>
  <si>
    <t xml:space="preserve">H220
H340
H350
</t>
  </si>
  <si>
    <t>K U</t>
  </si>
  <si>
    <t>649-063-00-1</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</si>
  <si>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</si>
  <si>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270-756-6</t>
  </si>
  <si>
    <t>68477-74-7</t>
  </si>
  <si>
    <t>649-064-00-7</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</si>
  <si>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</si>
  <si>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270-757-1</t>
  </si>
  <si>
    <t>68477-75-8</t>
  </si>
  <si>
    <t>649-065-00-2</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</si>
  <si>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</si>
  <si>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270-758-7</t>
  </si>
  <si>
    <t>68477-76-9</t>
  </si>
  <si>
    <t>649-066-00-8</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</si>
  <si>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</si>
  <si>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270-760-8</t>
  </si>
  <si>
    <t>68477-79-2</t>
  </si>
  <si>
    <t>649-067-00-3</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</si>
  <si>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</si>
  <si>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270-765-5</t>
  </si>
  <si>
    <t>68477-83-8</t>
  </si>
  <si>
    <t>649-068-00-9</t>
  </si>
  <si>
    <t>Gases (petroleum), C4-rich; Petroleum gas; [A complex combination of hydrocarbons produced by distillation of products from a catalytic fractionation process. It consists of aliphatic hydrocarbons having carbon numbers in the range of C3 through C5, predominantly C4.]</t>
  </si>
  <si>
    <t>270-767-6</t>
  </si>
  <si>
    <t>68477-85-0</t>
  </si>
  <si>
    <t>649-069-00-4</t>
  </si>
  <si>
    <t>Gases (petroleum), deethanizer overheads; Petroleum gas; [A complex combination of hydrocarbons produced from distillation of the gas and gasoline fractions from the catalytic cracking process. It contains predominantly ethane and ethylene.]</t>
  </si>
  <si>
    <t>270-768-1</t>
  </si>
  <si>
    <t>68477-86-1</t>
  </si>
  <si>
    <t>649-070-00-X</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</si>
  <si>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</si>
  <si>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270-769-7</t>
  </si>
  <si>
    <t>68477-87-2</t>
  </si>
  <si>
    <t>649-071-00-5</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</si>
  <si>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</si>
  <si>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270-772-3</t>
  </si>
  <si>
    <t>68477-90-7</t>
  </si>
  <si>
    <t>649-072-00-0</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</si>
  <si>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</si>
  <si>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270-773-9</t>
  </si>
  <si>
    <t>68477-91-8</t>
  </si>
  <si>
    <t>649-073-00-6</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</si>
  <si>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</si>
  <si>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270-777-0</t>
  </si>
  <si>
    <t>68477-94-1</t>
  </si>
  <si>
    <t>649-074-00-1</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</si>
  <si>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</si>
  <si>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270-778-6</t>
  </si>
  <si>
    <t>68477-95-2</t>
  </si>
  <si>
    <t>649-075-00-7</t>
  </si>
  <si>
    <t>Gases (petroleum), isomerized naphtha fractionator, C4-rich, hydrogen sulfide-free; Petroleum gas</t>
  </si>
  <si>
    <t>270-782-8</t>
  </si>
  <si>
    <t>68477-99-6</t>
  </si>
  <si>
    <t>649-076-00-2</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</si>
  <si>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</si>
  <si>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270-802-5</t>
  </si>
  <si>
    <t>68478-21-7</t>
  </si>
  <si>
    <t>649-077-00-8</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</si>
  <si>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</si>
  <si>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270-803-0</t>
  </si>
  <si>
    <t>68478-22-8</t>
  </si>
  <si>
    <t>649-078-00-3</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</si>
  <si>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</si>
  <si>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270-804-6</t>
  </si>
  <si>
    <t>68478-24-0</t>
  </si>
  <si>
    <t>649-079-00-9</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</si>
  <si>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</si>
  <si>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270-806-7</t>
  </si>
  <si>
    <t>68478-26-2</t>
  </si>
  <si>
    <t>649-080-00-4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</si>
  <si>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</si>
  <si>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270-813-5</t>
  </si>
  <si>
    <t>68478-32-0</t>
  </si>
  <si>
    <t>649-081-00-X</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</si>
  <si>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</si>
  <si>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270-814-0</t>
  </si>
  <si>
    <t>68478-33-1</t>
  </si>
  <si>
    <t>649-082-00-5</t>
  </si>
  <si>
    <t>Tail gas (petroleum), vacuum residues thermal cracker; Petroleum gas; [A complex combination of hydrocarbons obtained from the thermal cracking of vacuum residues. It consists of hydrocarbons having carbon numbers predominantly in the range of C1 through C5.]</t>
  </si>
  <si>
    <t>270-815-6</t>
  </si>
  <si>
    <t>68478-34-2</t>
  </si>
  <si>
    <t>649-083-00-0</t>
  </si>
  <si>
    <t>Hydrocarbons, C3-4-rich, petroleum distillate; Petroleum gas; [A complex combination of hydrocarbons produced by distillation and condensation of crude oil. It consists of hydrocarbons having carbon numbers in the range of C3 through C5, predominantly C3 through C4.]</t>
  </si>
  <si>
    <t>270-990-9</t>
  </si>
  <si>
    <t>68512-91-4</t>
  </si>
  <si>
    <t>649-084-00-6</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</si>
  <si>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</si>
  <si>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271-000-8</t>
  </si>
  <si>
    <t>68513-15-5</t>
  </si>
  <si>
    <t>649-085-00-1</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</si>
  <si>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</si>
  <si>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271-001-3</t>
  </si>
  <si>
    <t>68513-16-6</t>
  </si>
  <si>
    <t>649-086-00-7</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</si>
  <si>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</si>
  <si>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271-002-9</t>
  </si>
  <si>
    <t>68513-17-7</t>
  </si>
  <si>
    <t>649-087-00-2</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</si>
  <si>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°C to 27.8 °C (11 °F to 82 °F).]</t>
  </si>
  <si>
    <t>271-010-2</t>
  </si>
  <si>
    <t>68513-66-6</t>
  </si>
  <si>
    <t>649-088-00-8</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</si>
  <si>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</si>
  <si>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271-032-2</t>
  </si>
  <si>
    <t>68514-31-8</t>
  </si>
  <si>
    <t>649-089-00-3</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</si>
  <si>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</si>
  <si>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271-038-5</t>
  </si>
  <si>
    <t>68514-36-3</t>
  </si>
  <si>
    <t>649-090-00-9</t>
  </si>
  <si>
    <t>Hydrocarbons, C1-3; Petroleum gas; [A complex combination of hydrocarbons having carbon numbers predominantly in the range of C1 through C3 and boiling in the range of approximately minus 164 °C to minus 42 °C (– 263 °F to – 44 °F).]</t>
  </si>
  <si>
    <t>271-259-7</t>
  </si>
  <si>
    <t>68527-16-2</t>
  </si>
  <si>
    <t>649-091-00-4</t>
  </si>
  <si>
    <t>Hydrocarbons, C1-4, debutanizer fraction; Petroleum gas</t>
  </si>
  <si>
    <t>271-261-8</t>
  </si>
  <si>
    <t>68527-19-5</t>
  </si>
  <si>
    <t>649-092-00-X</t>
  </si>
  <si>
    <t>Gases (petroleum), C1-5, wet; Petroleum gas; [A complex combination of hydrocarbons produced by the distillation of crude oil and/or the cracking of tower gas oil. It consists of hydrocarbons having carbon numbers predominantly in the range of C1 through C5.]</t>
  </si>
  <si>
    <t>271-624-0</t>
  </si>
  <si>
    <t>68602-83-5</t>
  </si>
  <si>
    <t>649-093-00-5</t>
  </si>
  <si>
    <t>Hydrocarbons, C2-4; Petroleum gas</t>
  </si>
  <si>
    <t>271-734-9</t>
  </si>
  <si>
    <t>68606-25-7</t>
  </si>
  <si>
    <t>649-094-00-0</t>
  </si>
  <si>
    <t>Hydrocarbons, C3; Petroleum gas</t>
  </si>
  <si>
    <t>271-735-4</t>
  </si>
  <si>
    <t>68606-26-8</t>
  </si>
  <si>
    <t>649-095-00-6</t>
  </si>
  <si>
    <t>Gases (petroleum), alkylation feed; Petroleum gas; [A complex combination of hydrocarbons produced by the catalytic cracking of gas oil. It consists of hydrocarbons having carbon numbers predominantly in the range of C3 through C4.]</t>
  </si>
  <si>
    <t>271-737-5</t>
  </si>
  <si>
    <t>68606-27-9</t>
  </si>
  <si>
    <t>649-096-00-1</t>
  </si>
  <si>
    <t>Gases (petroleum), depropanizer bottoms fractionation off; Petroleum gas; [A complex combination of hydrocarbons obtained from the fractionation of depropanizer bottoms. It consists predominantly of butane, isobutane and butadiene.]</t>
  </si>
  <si>
    <t>271-742-2</t>
  </si>
  <si>
    <t>68606-34-8</t>
  </si>
  <si>
    <t>649-097-00-7</t>
  </si>
  <si>
    <t>Gases (petroleum), refinery blend; Petroleum gas; [A complex combination obtained from various processes. It consists of hydrogen, hydrogen sulfide and hydrocarbons having carbon numbers predominantly in the range of C1 through C5.]</t>
  </si>
  <si>
    <t>272-183-7</t>
  </si>
  <si>
    <t>68783-07-3</t>
  </si>
  <si>
    <t>649-098-00-2</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</si>
  <si>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</si>
  <si>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272-203-4</t>
  </si>
  <si>
    <t>68783-64-2</t>
  </si>
  <si>
    <t>649-099-00-8</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</si>
  <si>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 (– 60 °F to – 30 °F).]</t>
  </si>
  <si>
    <t>272-205-5</t>
  </si>
  <si>
    <t>68783-65-3</t>
  </si>
  <si>
    <t>649-100-00-1</t>
  </si>
  <si>
    <t>Gases (petroleum), crude oil fractionation off; Petroleum gas; [A complex combination of hydrocarbons produced by the fractionation of crude oil. It consists of saturated aliphatic hydrocarbons having carbon numbers predominantly in the range of C1 through C5.]</t>
  </si>
  <si>
    <t>272-871-7</t>
  </si>
  <si>
    <t>68918-99-0</t>
  </si>
  <si>
    <t>649-101-00-7</t>
  </si>
  <si>
    <t>Gases (petroleum), dehexanizer off; Petroleum gas; [A complex combination of hydrocarbons obtained by the fractionation of combined naphtha streams. It consists of saturated aliphatic hydrocarbons having carbon numbers predominantly in the range of C1 through C5.]</t>
  </si>
  <si>
    <t>272-872-2</t>
  </si>
  <si>
    <t>68919-00-6</t>
  </si>
  <si>
    <t>649-102-00-2</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</si>
  <si>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</si>
  <si>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272-878-5</t>
  </si>
  <si>
    <t>68919-05-1</t>
  </si>
  <si>
    <t>649-103-00-8</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</si>
  <si>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</si>
  <si>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272-879-0</t>
  </si>
  <si>
    <t>68919-06-2</t>
  </si>
  <si>
    <t>649-104-00-3</t>
  </si>
  <si>
    <t>Gases (petroleum), straight-run naphtha catalytic reforming off; Petroleum gas; [A complex combination of hydrocarbons obtained by the catalytic reforming of straight-run naphtha and fractionation of the total effluent. It consists of methane, ethane, and propane.]</t>
  </si>
  <si>
    <t>272-882-7</t>
  </si>
  <si>
    <t>68919-09-5</t>
  </si>
  <si>
    <t>649-105-00-9</t>
  </si>
  <si>
    <t>Gases (petroleum), fluidized catalytic cracker splitter overheads; Petroleum gas; [A complex combination of hydrocarbons produced by the fractionation of the charge to the C3-C4 splitter. It consists predominantly of C3 hydrocarbons.]</t>
  </si>
  <si>
    <t>272-893-7</t>
  </si>
  <si>
    <t>68919-20-0</t>
  </si>
  <si>
    <t xml:space="preserve">GHS04
GHS02
GHS08
</t>
  </si>
  <si>
    <t>649-106-00-4</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</si>
  <si>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</si>
  <si>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272-883-2</t>
  </si>
  <si>
    <t>68919-10-8</t>
  </si>
  <si>
    <t>649-107-00-X</t>
  </si>
  <si>
    <t>Gases (petroleum), catalytic cracked naphtha debutanizer; Petroleum gas; [A complex combination of hydrocarbons obtained from fractionation of catalytic cracked naphtha. It consists of hydrocarbons having carbon numbers predominantly in the range of C1 through C4.]</t>
  </si>
  <si>
    <t>273-169-3</t>
  </si>
  <si>
    <t>68952-76-1</t>
  </si>
  <si>
    <t>649-108-00-5</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</si>
  <si>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</si>
  <si>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273-170-9</t>
  </si>
  <si>
    <t>68952-77-2</t>
  </si>
  <si>
    <t>649-109-00-0</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</si>
  <si>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</si>
  <si>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273-175-6</t>
  </si>
  <si>
    <t>68952-81-8</t>
  </si>
  <si>
    <t>649-110-00-6</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</si>
  <si>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</si>
  <si>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273-176-1</t>
  </si>
  <si>
    <t>68952-82-9</t>
  </si>
  <si>
    <t>649-111-00-1</t>
  </si>
  <si>
    <t>Gases (petroleum, light steam-cracked, butadiene conc.; Petroleum gas; [A complex combination of hydrocarbons produced by the distillation of products from a thermal cracking process. It consists of hydrocarbons having a carbon number predominantly of C4.]</t>
  </si>
  <si>
    <t>273-265-5</t>
  </si>
  <si>
    <t>68955-28-2</t>
  </si>
  <si>
    <t>649-112-00-7</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</si>
  <si>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</si>
  <si>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273-270-2</t>
  </si>
  <si>
    <t>68955-34-0</t>
  </si>
  <si>
    <t>649-113-00-2</t>
  </si>
  <si>
    <t>Hydrocarbons, C4; Petroleum gas</t>
  </si>
  <si>
    <t>289-339-5</t>
  </si>
  <si>
    <t>87741-01-3</t>
  </si>
  <si>
    <t>649-114-00-8</t>
  </si>
  <si>
    <t>Alkanes, C1-4, C3-rich; Petroleum gas</t>
  </si>
  <si>
    <t>292-456-4</t>
  </si>
  <si>
    <t>90622-55-2</t>
  </si>
  <si>
    <t>649-115-00-3</t>
  </si>
  <si>
    <t>Gases (petroleum), steam-cracker C3-rich; Petroleum gas; [A complex combination of hydrocarbons produced by the distillation of products from a steam cracking process. It consists predominantly of propylene with some propane and boils in the range of approximately – 70 °C to 0 °C (– 94 °F to 32 °F).]</t>
  </si>
  <si>
    <t>295-404-9</t>
  </si>
  <si>
    <t>92045-22-2</t>
  </si>
  <si>
    <t>649-116-00-9</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</si>
  <si>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</si>
  <si>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295-405-4</t>
  </si>
  <si>
    <t>92045-23-3</t>
  </si>
  <si>
    <t>649-117-00-4</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</si>
  <si>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</si>
  <si>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295-463-0</t>
  </si>
  <si>
    <t>92045-80-2</t>
  </si>
  <si>
    <t>K S U</t>
  </si>
  <si>
    <t>649-118-00-X</t>
  </si>
  <si>
    <t>Hydrocarbons, C4, 1,3-butadiene- and isobutene-free; Petroleum gas</t>
  </si>
  <si>
    <t>306-004-1</t>
  </si>
  <si>
    <t>95465-89-7</t>
  </si>
  <si>
    <t>649-119-00-5</t>
  </si>
  <si>
    <t>Raffinates (petroleum), steam-cracked C4 fraction cuprous ammonium acetate extn., C3-5 and C3-5 unsatd., butadiene-free; Petroleum gas</t>
  </si>
  <si>
    <t>307-769-4</t>
  </si>
  <si>
    <t>97722-19-5</t>
  </si>
  <si>
    <t>649-120-00-0</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</si>
  <si>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</si>
  <si>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270-746-1</t>
  </si>
  <si>
    <t>68477-65-6</t>
  </si>
  <si>
    <t>649-121-00-6</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</si>
  <si>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</si>
  <si>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270-747-7</t>
  </si>
  <si>
    <t>68477-66-7</t>
  </si>
  <si>
    <t>649-122-00-1</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</si>
  <si>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</si>
  <si>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270-748-2</t>
  </si>
  <si>
    <t>68477-67-8</t>
  </si>
  <si>
    <t>649-123-00-7</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</si>
  <si>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</si>
  <si>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270-749-8</t>
  </si>
  <si>
    <t>68477-68-9</t>
  </si>
  <si>
    <t>649-124-00-2</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</si>
  <si>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</si>
  <si>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270-759-2</t>
  </si>
  <si>
    <t>68477-77-0</t>
  </si>
  <si>
    <t>649-125-00-8</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</si>
  <si>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</si>
  <si>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</si>
  <si>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68477-80-5</t>
  </si>
  <si>
    <t>649-126-00-3</t>
  </si>
  <si>
    <t>Gases (petroleum), C6-8 catalytic reformer; Refinery gas; [A complex combination of hydrocarbons produced by distillation of products from catalytic reforming of C6-C8feed. It consists of hydrocarbons having carbon numbers in the range of C1 through C5 and hydrogen.]</t>
  </si>
  <si>
    <t>270-762-9</t>
  </si>
  <si>
    <t>68477-81-6</t>
  </si>
  <si>
    <t>649-127-00-9</t>
  </si>
  <si>
    <t>Gases (petroleum), C6-8 catalytic reformer recycle, hydrogen-rich; Refinery gas</t>
  </si>
  <si>
    <t>270-763-4</t>
  </si>
  <si>
    <t>68477-82-7</t>
  </si>
  <si>
    <t>649-128-00-4</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</si>
  <si>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</si>
  <si>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270-766-0</t>
  </si>
  <si>
    <t>68477-84-9</t>
  </si>
  <si>
    <t>649-129-00-X</t>
  </si>
  <si>
    <t>Gases (petroleum), dry sour, gas-concn.-unit-off; Refinery gas; [The complex combination of dry gases from a gas concentration unit. It consists of hydrogen, hydrogen sulfide and hydrocarbons having carbon numbers predominantly in the range of C1 through C3.]</t>
  </si>
  <si>
    <t>270-774-4</t>
  </si>
  <si>
    <t>68477-92-9</t>
  </si>
  <si>
    <t>649-130-00-5</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</si>
  <si>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</si>
  <si>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270-776-5</t>
  </si>
  <si>
    <t>68477-93-0</t>
  </si>
  <si>
    <t>649-131-00-0</t>
  </si>
  <si>
    <t>Gases (petroleum), hydrogen absorber off; Refinery gas; [A complex combination obtained by absorbing hydrogen from a hydrogen rich stream. It consists of hydrogen, carbon monoxide, nitrogen, and methane with small amounts of C2 hydrocarbons.]</t>
  </si>
  <si>
    <t>270-779-1</t>
  </si>
  <si>
    <t>68477-96-3</t>
  </si>
  <si>
    <t>649-132-00-6</t>
  </si>
  <si>
    <t>Gases (petroleum), hydrogen-rich; Refinery gas; [A complex combination separated as a gas from hydrocarbon gases by chilling. It consists primarily of hydrogen with various small amounts of carbon monoxide, nitrogen, methane, and C2 hydrocarbons.]</t>
  </si>
  <si>
    <t>270-780-7</t>
  </si>
  <si>
    <t>68477-97-4</t>
  </si>
  <si>
    <t>649-133-00-1</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</si>
  <si>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</si>
  <si>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270-781-2</t>
  </si>
  <si>
    <t>68477-98-5</t>
  </si>
  <si>
    <t>649-134-00-7</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</si>
  <si>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</si>
  <si>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270-783-3</t>
  </si>
  <si>
    <t>68478-00-2</t>
  </si>
  <si>
    <t>649-135-00-2</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</si>
  <si>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</si>
  <si>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270-784-9</t>
  </si>
  <si>
    <t>68478-01-3</t>
  </si>
  <si>
    <t>649-136-00-8</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</si>
  <si>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</si>
  <si>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270-785-4</t>
  </si>
  <si>
    <t>68478-02-4</t>
  </si>
  <si>
    <t>649-137-00-3</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</si>
  <si>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</si>
  <si>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270-787-5</t>
  </si>
  <si>
    <t>68478-03-5</t>
  </si>
  <si>
    <t>649-138-00-9</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</si>
  <si>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</si>
  <si>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270-788-0</t>
  </si>
  <si>
    <t>68478-04-6</t>
  </si>
  <si>
    <t>649-139-00-4</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</si>
  <si>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</si>
  <si>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270-789-6</t>
  </si>
  <si>
    <t>68478-05-7</t>
  </si>
  <si>
    <t>649-140-00-X</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</si>
  <si>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</si>
  <si>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270-805-1</t>
  </si>
  <si>
    <t>68478-25-1</t>
  </si>
  <si>
    <t>649-141-00-5</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</si>
  <si>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</si>
  <si>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270-807-2</t>
  </si>
  <si>
    <t>68478-27-3</t>
  </si>
  <si>
    <t>649-142-00-0</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</si>
  <si>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</si>
  <si>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270-808-8</t>
  </si>
  <si>
    <t>68478-28-4</t>
  </si>
  <si>
    <t>649-143-00-6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</si>
  <si>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</si>
  <si>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270-809-3</t>
  </si>
  <si>
    <t>68478-29-5</t>
  </si>
  <si>
    <t>649-144-00-1</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</si>
  <si>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</si>
  <si>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270-810-9</t>
  </si>
  <si>
    <t>68478-30-8</t>
  </si>
  <si>
    <t>649-145-00-7</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</si>
  <si>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</si>
  <si>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270-999-8</t>
  </si>
  <si>
    <t>68513-14-4</t>
  </si>
  <si>
    <t>649-146-00-2</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</si>
  <si>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</si>
  <si>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271-003-4</t>
  </si>
  <si>
    <t>68513-18-8</t>
  </si>
  <si>
    <t>649-147-00-8</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</si>
  <si>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</si>
  <si>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271-005-5</t>
  </si>
  <si>
    <t>68513-19-9</t>
  </si>
  <si>
    <t>649-148-00-3</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</si>
  <si>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</si>
  <si>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271-258-1</t>
  </si>
  <si>
    <t>68527-15-1</t>
  </si>
  <si>
    <t>649-149-00-9</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</si>
  <si>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</si>
  <si>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271-623-5</t>
  </si>
  <si>
    <t>68602-82-4</t>
  </si>
  <si>
    <t>649-150-00-4</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</si>
  <si>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</si>
  <si>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271-625-6</t>
  </si>
  <si>
    <t>68602-84-6</t>
  </si>
  <si>
    <t>649-151-00-X</t>
  </si>
  <si>
    <t>Petroleum products, refinery gases; Refinery gas; [A complex combination which consists primarily of hydrogen with various small amounts of methane, ethane, and propane.]</t>
  </si>
  <si>
    <t>271-750-6</t>
  </si>
  <si>
    <t>68607-11-4</t>
  </si>
  <si>
    <t>649-152-00-5</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</si>
  <si>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</si>
  <si>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272-182-1</t>
  </si>
  <si>
    <t>68783-06-2</t>
  </si>
  <si>
    <t>649-153-00-0</t>
  </si>
  <si>
    <t>Gases (petroleum), refinery; Refinery gas; [A complex combination obtained from various petroleum refining operations. It consists of hydrogen and hydrocarbons having carbon numbers predominantly in the range of C1 through C3.]</t>
  </si>
  <si>
    <t>272-338-9</t>
  </si>
  <si>
    <t>68814-67-5</t>
  </si>
  <si>
    <t>649-154-00-6</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</si>
  <si>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</si>
  <si>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272-343-6</t>
  </si>
  <si>
    <t>68814-90-4</t>
  </si>
  <si>
    <t>649-155-00-1</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</si>
  <si>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</si>
  <si>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272-775-5</t>
  </si>
  <si>
    <t>68911-58-0</t>
  </si>
  <si>
    <t>649-156-00-7</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</si>
  <si>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</si>
  <si>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272-776-0</t>
  </si>
  <si>
    <t>68911-59-1</t>
  </si>
  <si>
    <t>649-157-00-2</t>
  </si>
  <si>
    <t>Gases (petroleum), distillate unifiner desulfurization stripper off; Refinery gas; [A complex combination stripped from the liquid product of the unifiner desulfurization process. It consists of hydrogen sulfide, methane, ethane, and propane.]</t>
  </si>
  <si>
    <t>272-873-8</t>
  </si>
  <si>
    <t>68919-01-7</t>
  </si>
  <si>
    <t>649-158-00-8</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</si>
  <si>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</si>
  <si>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272-874-3</t>
  </si>
  <si>
    <t>68919-02-8</t>
  </si>
  <si>
    <t>649-159-00-3</t>
  </si>
  <si>
    <t>Gases (petroleum), fluidized catalytic cracker scrubbing secondary absorber off; Refinery gas; [A complex combination produced by scrubbing the overhead gas from the fluidized catalytic cracker. It consists of hydrogen, nitrogen, methane, ethane and propane.]</t>
  </si>
  <si>
    <t>272-875-9</t>
  </si>
  <si>
    <t>68919-03-9</t>
  </si>
  <si>
    <t>649-160-00-9</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</si>
  <si>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</si>
  <si>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272-876-4</t>
  </si>
  <si>
    <t>68919-04-0</t>
  </si>
  <si>
    <t>649-161-00-4</t>
  </si>
  <si>
    <t>Gases (petroleum), platformer stabilizer off, light ends fractionation; Refinery gas; [A complex combination obtained by the fractionation of the light ends of the platinum reactors of the platformer unit. It consists of hydrogen, methane, ethane and propane.]</t>
  </si>
  <si>
    <t>272-880-6</t>
  </si>
  <si>
    <t>68919-07-3</t>
  </si>
  <si>
    <t>649-162-00-X</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</si>
  <si>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</si>
  <si>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272-881-1</t>
  </si>
  <si>
    <t>68919-08-4</t>
  </si>
  <si>
    <t>649-163-00-5</t>
  </si>
  <si>
    <t>Gases (petroleum), tar stripper off; Refinery gas; [A complex combination obtained by the fractionation of reduced crude oil. It consists of hydrogen and hydrocarbons having carbon numbers predominantly in the range of C1 through C4.]</t>
  </si>
  <si>
    <t>272-884-8</t>
  </si>
  <si>
    <t>68919-11-9</t>
  </si>
  <si>
    <t>649-164-00-0</t>
  </si>
  <si>
    <t>Gases (petroleum), unifiner stripper off; Refinery gas; [A combination of hydrogen and methane obtained by fractionation of the products from the unifiner unit.]</t>
  </si>
  <si>
    <t>272-885-3</t>
  </si>
  <si>
    <t>68919-12-0</t>
  </si>
  <si>
    <t>649-165-00-6</t>
  </si>
  <si>
    <t>Tail gas (petroleum), catalytic hydrodesulfurized naphtha separator; Refinery gas; [A complex combination of hydrocarbons obtained from the hydrodesulfurization of naphtha. It consists of hydrogen, methane, ethane, and propane.]</t>
  </si>
  <si>
    <t>273-173-5</t>
  </si>
  <si>
    <t>68952-79-4</t>
  </si>
  <si>
    <t>649-166-00-1</t>
  </si>
  <si>
    <t>Tail gas (petroleum), straight-run naphtha hydrodesulfurizer; Refinery gas; [A complex combination obtained from the hydrodesulfurization of straight-run naphtha. It consists of hydrogen and hydrocarbons having carbon numbers predominantly in the range of C1 through C5.]</t>
  </si>
  <si>
    <t>273-174-0</t>
  </si>
  <si>
    <t>68952-80-7</t>
  </si>
  <si>
    <t>649-167-00-7</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</si>
  <si>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</si>
  <si>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273-269-7</t>
  </si>
  <si>
    <t>68955-33-9</t>
  </si>
  <si>
    <t>649-168-00-2</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</si>
  <si>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</si>
  <si>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273-563-5</t>
  </si>
  <si>
    <t>68989-88-8</t>
  </si>
  <si>
    <t>649-169-00-8</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</si>
  <si>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</si>
  <si>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295-397-2</t>
  </si>
  <si>
    <t>92045-15-3</t>
  </si>
  <si>
    <t>649-170-00-3</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</si>
  <si>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</si>
  <si>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295-398-8</t>
  </si>
  <si>
    <t>92045-16-4</t>
  </si>
  <si>
    <t>649-171-00-9</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</si>
  <si>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</si>
  <si>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295-399-3</t>
  </si>
  <si>
    <t>92045-17-5</t>
  </si>
  <si>
    <t>649-172-00-4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</si>
  <si>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</si>
  <si>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295-400-7</t>
  </si>
  <si>
    <t>92045-18-6</t>
  </si>
  <si>
    <t>649-173-00-X</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</si>
  <si>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</si>
  <si>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295-401-2</t>
  </si>
  <si>
    <t>92045-19-7</t>
  </si>
  <si>
    <t>649-174-00-5</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</si>
  <si>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</si>
  <si>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295-402-8</t>
  </si>
  <si>
    <t>92045-20-0</t>
  </si>
  <si>
    <t>649-175-00-0</t>
  </si>
  <si>
    <t>Foots oil (petroleum), acid-treated; Foots oil; [A complex combination of hydrocarbons obtained by treatment of Foot's oil with sulfuric acid. It consists predominantly of branched-chain hydrocarbons with carbon numbers predominantly in the range of C20 through C50.]</t>
  </si>
  <si>
    <t>300-225-7</t>
  </si>
  <si>
    <t>93924-31-3</t>
  </si>
  <si>
    <t>H K U</t>
  </si>
  <si>
    <t>649-176-00-6</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</si>
  <si>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</si>
  <si>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300-226-2</t>
  </si>
  <si>
    <t>93924-32-4</t>
  </si>
  <si>
    <t>649-177-00-1</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</si>
  <si>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</si>
  <si>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268-629-5</t>
  </si>
  <si>
    <t>68131-75-9</t>
  </si>
  <si>
    <t>649-178-00-7</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</si>
  <si>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</si>
  <si>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269-617-2</t>
  </si>
  <si>
    <t>68307-98-2</t>
  </si>
  <si>
    <t>649-179-00-2</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</si>
  <si>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</si>
  <si>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269-618-8</t>
  </si>
  <si>
    <t>68307-99-3</t>
  </si>
  <si>
    <t>649-180-00-8</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</si>
  <si>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</si>
  <si>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269-619-3</t>
  </si>
  <si>
    <t>68308-00-9</t>
  </si>
  <si>
    <t>649-181-00-3</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</si>
  <si>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</si>
  <si>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269-620-9</t>
  </si>
  <si>
    <t>68308-01-0</t>
  </si>
  <si>
    <t>649-182-00-9</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</si>
  <si>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</si>
  <si>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269-630-3</t>
  </si>
  <si>
    <t>68308-10-1</t>
  </si>
  <si>
    <t>649-183-00-4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</si>
  <si>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</si>
  <si>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269-623-5</t>
  </si>
  <si>
    <t>68308-03-2</t>
  </si>
  <si>
    <t>649-184-00-X</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</si>
  <si>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</si>
  <si>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269-624-0</t>
  </si>
  <si>
    <t>68308-04-3</t>
  </si>
  <si>
    <t>649-185-00-5</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</si>
  <si>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</si>
  <si>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269-625-6</t>
  </si>
  <si>
    <t>68308-05-4</t>
  </si>
  <si>
    <t>649-186-00-0</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</si>
  <si>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</si>
  <si>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269-626-1</t>
  </si>
  <si>
    <t>68308-06-5</t>
  </si>
  <si>
    <t>649-187-00-6</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</si>
  <si>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</si>
  <si>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269-627-7</t>
  </si>
  <si>
    <t>68308-07-6</t>
  </si>
  <si>
    <t>649-188-00-1</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</si>
  <si>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</si>
  <si>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269-629-8</t>
  </si>
  <si>
    <t>68308-09-8</t>
  </si>
  <si>
    <t>649-189-00-7</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</si>
  <si>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</si>
  <si>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269-631-9</t>
  </si>
  <si>
    <t>68308-11-2</t>
  </si>
  <si>
    <t>649-190-00-2</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</si>
  <si>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</si>
  <si>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269-632-4</t>
  </si>
  <si>
    <t>68308-12-3</t>
  </si>
  <si>
    <t>649-191-00-8</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</si>
  <si>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</si>
  <si>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270-071-2</t>
  </si>
  <si>
    <t>68409-99-4</t>
  </si>
  <si>
    <t>649-193-00-9</t>
  </si>
  <si>
    <t>Alkanes, C1-2; Petroleum gas</t>
  </si>
  <si>
    <t>270-651-5</t>
  </si>
  <si>
    <t>68475-57-0</t>
  </si>
  <si>
    <t>649-194-00-4</t>
  </si>
  <si>
    <t>Alkanes, C2-3; Petroleum gas</t>
  </si>
  <si>
    <t>270-652-0</t>
  </si>
  <si>
    <t>68475-58-1</t>
  </si>
  <si>
    <t>649-195-00-X</t>
  </si>
  <si>
    <t>Alkanes, C3-4; petroleum gas</t>
  </si>
  <si>
    <t>270-653-6</t>
  </si>
  <si>
    <t>68475-59-2</t>
  </si>
  <si>
    <t>649-196-00-5</t>
  </si>
  <si>
    <t>Alkanes, C4-5; Petroleum gas</t>
  </si>
  <si>
    <t>270-654-1</t>
  </si>
  <si>
    <t>68475-60-5</t>
  </si>
  <si>
    <t>649-197-00-0</t>
  </si>
  <si>
    <t>Fuel gases; Petroleum gas; [A combination of light gases. It consists predominantly of hydrogen and/or low molecular weight hydrocarbons.]</t>
  </si>
  <si>
    <t>270-667-2</t>
  </si>
  <si>
    <t>68476-26-6</t>
  </si>
  <si>
    <t>649-198-00-6</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</si>
  <si>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</si>
  <si>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270-670-9</t>
  </si>
  <si>
    <t>68476-29-9</t>
  </si>
  <si>
    <t>649-199-00-1</t>
  </si>
  <si>
    <t>Hydrocarbons, C3-4; Petroleum gas</t>
  </si>
  <si>
    <t>270-681-9</t>
  </si>
  <si>
    <t>68476-40-4</t>
  </si>
  <si>
    <t>649-200-00-5</t>
  </si>
  <si>
    <t>Hydrocarbons, C4-5; Petroleum gas</t>
  </si>
  <si>
    <t>270-682-4</t>
  </si>
  <si>
    <t>68476-42-6</t>
  </si>
  <si>
    <t>649-201-00-0</t>
  </si>
  <si>
    <t>Hydrocarbons, C2-4, C3-rich; Petroleum gas</t>
  </si>
  <si>
    <t>270-689-2</t>
  </si>
  <si>
    <t>68476-49-3</t>
  </si>
  <si>
    <t>649-202-00-6</t>
  </si>
  <si>
    <t>Petroleum gases, liquefied; Petroleum gas; [A complex combination of hydrocarbons produced by the distillation of crude oil. It consists of hydrocarbons having carbon numbers predominantly in the range of C3 through C7 and boiling in the range of approximately – 40 °C to 80 °C (– 40 °F to 176 °F).]</t>
  </si>
  <si>
    <t>270-704-2</t>
  </si>
  <si>
    <t>68476-85-7</t>
  </si>
  <si>
    <t>649-203-00-1</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</si>
  <si>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 (– 40 °F to 176 °F).]</t>
  </si>
  <si>
    <t>270-705-8</t>
  </si>
  <si>
    <t>68476-86-8</t>
  </si>
  <si>
    <t>649-204-00-7</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</si>
  <si>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</si>
  <si>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270-724-1</t>
  </si>
  <si>
    <t>68477-33-8</t>
  </si>
  <si>
    <t>649-205-00-2</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</si>
  <si>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</si>
  <si>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270-726-2</t>
  </si>
  <si>
    <t>68477-35-0</t>
  </si>
  <si>
    <t>649-206-00-8</t>
  </si>
  <si>
    <t>Gases (petroleum), butane splitter overheads; Petroleum gas; [A complex combination of hydrocarbons obtained from the distillation of the butane stream. It consists of aliphatic hydrocarbons having carbon numbers predominantly in the range of C3 through C4.]</t>
  </si>
  <si>
    <t>270-750-3</t>
  </si>
  <si>
    <t>68477-69-0</t>
  </si>
  <si>
    <t>649-207-00-3</t>
  </si>
  <si>
    <t>Gases (petroleum), C2-3-; Petroleum gas; [A complex combination of hydrocarbons produced by the distillation of products from a catalytic fractionation process. It contains predominantly ethane, ethylene, propane, and propylene.]</t>
  </si>
  <si>
    <t>270-751-9</t>
  </si>
  <si>
    <t>68477-70-3</t>
  </si>
  <si>
    <t>649-208-00-9</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</si>
  <si>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</si>
  <si>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270-752-4</t>
  </si>
  <si>
    <t>68477-71-4</t>
  </si>
  <si>
    <t>649-209-00-4</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</si>
  <si>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</si>
  <si>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270-754-5</t>
  </si>
  <si>
    <t>68477-72-5</t>
  </si>
  <si>
    <t>649-210-00-X</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</si>
  <si>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</si>
  <si>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269-628-2</t>
  </si>
  <si>
    <t>68308-08-7</t>
  </si>
  <si>
    <t>649-211-00-5</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</si>
  <si>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</si>
  <si>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308-126-0</t>
  </si>
  <si>
    <t>97862-76-5</t>
  </si>
  <si>
    <t>L</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</si>
  <si>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</si>
  <si>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</si>
  <si>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</si>
  <si>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</si>
  <si>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</si>
  <si>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</si>
  <si>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</si>
  <si>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</si>
  <si>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</si>
  <si>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</si>
  <si>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</si>
  <si>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</si>
  <si>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</si>
  <si>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</si>
  <si>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</si>
  <si>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</si>
  <si>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</si>
  <si>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</si>
  <si>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</si>
  <si>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</si>
  <si>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</si>
  <si>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</si>
  <si>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</si>
  <si>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</si>
  <si>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</si>
  <si>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</si>
  <si>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</si>
  <si>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</si>
  <si>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</si>
  <si>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</si>
  <si>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</si>
  <si>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649-222-00-5</t>
  </si>
  <si>
    <t>265-182-8</t>
  </si>
  <si>
    <t>64742-79-6</t>
  </si>
  <si>
    <t>649-223-00-0</t>
  </si>
  <si>
    <t>265-183-3</t>
  </si>
  <si>
    <t>64742-80-9</t>
  </si>
  <si>
    <t>649-224-00-6</t>
  </si>
  <si>
    <t>269-822-7</t>
  </si>
  <si>
    <t>68334-30-5</t>
  </si>
  <si>
    <t>649-225-00-1</t>
  </si>
  <si>
    <t>270-671-4</t>
  </si>
  <si>
    <t>68476-30-2</t>
  </si>
  <si>
    <t>649-226-00-7</t>
  </si>
  <si>
    <t>270-673-5</t>
  </si>
  <si>
    <t>68476-31-3</t>
  </si>
  <si>
    <t>649-227-00-2</t>
  </si>
  <si>
    <t>270-676-1</t>
  </si>
  <si>
    <t>68476-34-6</t>
  </si>
  <si>
    <t>649-228-00-8</t>
  </si>
  <si>
    <t>270-719-4</t>
  </si>
  <si>
    <t>68477-29-2</t>
  </si>
  <si>
    <t>649-229-00-3</t>
  </si>
  <si>
    <t>270-721-5</t>
  </si>
  <si>
    <t>68477-30-5</t>
  </si>
  <si>
    <t>649-230-00-9</t>
  </si>
  <si>
    <t>270-722-0</t>
  </si>
  <si>
    <t>68477-31-6</t>
  </si>
  <si>
    <t>649-231-00-4</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</si>
  <si>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</si>
  <si>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292-615-8</t>
  </si>
  <si>
    <t>90640-93-0</t>
  </si>
  <si>
    <t>649-232-00-X</t>
  </si>
  <si>
    <t>295-294-2</t>
  </si>
  <si>
    <t>91995-34-5</t>
  </si>
  <si>
    <t>649-233-00-5</t>
  </si>
  <si>
    <t>300-227-8</t>
  </si>
  <si>
    <t>93924-33-5</t>
  </si>
  <si>
    <t>649-234-00-0</t>
  </si>
  <si>
    <t>Naphtha (petroleum), solvent-refined hydrodesulfurized heavy; Gasoil - unspecified</t>
  </si>
  <si>
    <t>307-035-3</t>
  </si>
  <si>
    <t>97488-96-5</t>
  </si>
  <si>
    <t>649-235-00-6</t>
  </si>
  <si>
    <t>307-659-6</t>
  </si>
  <si>
    <t>97675-85-9</t>
  </si>
  <si>
    <t>649-236-00-1</t>
  </si>
  <si>
    <t>307-660-1</t>
  </si>
  <si>
    <t>97675-86-0</t>
  </si>
  <si>
    <t>649-237-00-7</t>
  </si>
  <si>
    <t>307-757-9</t>
  </si>
  <si>
    <t>97722-08-2</t>
  </si>
  <si>
    <t>649-238-00-2</t>
  </si>
  <si>
    <t>308-128-1</t>
  </si>
  <si>
    <t>97862-78-7</t>
  </si>
  <si>
    <t>649-239-00-8</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</si>
  <si>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</si>
  <si>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309-667-5</t>
  </si>
  <si>
    <t>100683-97-4</t>
  </si>
  <si>
    <t>649-240-00-3</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</si>
  <si>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</si>
  <si>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309-668-0</t>
  </si>
  <si>
    <t>100683-98-5</t>
  </si>
  <si>
    <t>649-241-00-9</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</si>
  <si>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</si>
  <si>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309-669-6</t>
  </si>
  <si>
    <t>100683-99-6</t>
  </si>
  <si>
    <t>649-242-00-4</t>
  </si>
  <si>
    <t>Alkanes, C12-26-branched and linear</t>
  </si>
  <si>
    <t>292-454-3</t>
  </si>
  <si>
    <t>90622-53-0</t>
  </si>
  <si>
    <t>649-243-00-X</t>
  </si>
  <si>
    <t>Lubricating greases; Grease; [A complex combination of hydrocarbons having carbon numbers predominantly in the range of C12 through C50. May contain organic salts of alkali metals, alkaline earth metals, and/or aluminium compounds.]</t>
  </si>
  <si>
    <t>278-011-7</t>
  </si>
  <si>
    <t>74869-21-9</t>
  </si>
  <si>
    <t>649-244-00-5</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</si>
  <si>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</si>
  <si>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265-165-5</t>
  </si>
  <si>
    <t>64742-61-6</t>
  </si>
  <si>
    <t>649-245-00-0</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</si>
  <si>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</si>
  <si>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292-659-8</t>
  </si>
  <si>
    <t>90669-77-5</t>
  </si>
  <si>
    <t>649-246-00-6</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</si>
  <si>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</si>
  <si>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292-660-3</t>
  </si>
  <si>
    <t>90669-78-6</t>
  </si>
  <si>
    <t>649-247-00-1</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</si>
  <si>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</si>
  <si>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295-523-6</t>
  </si>
  <si>
    <t>92062-09-4</t>
  </si>
  <si>
    <t>649-248-00-7</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</si>
  <si>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</si>
  <si>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295-524-1</t>
  </si>
  <si>
    <t>92062-10-7</t>
  </si>
  <si>
    <t>649-249-00-2</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</si>
  <si>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</si>
  <si>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295-525-7</t>
  </si>
  <si>
    <t>92062-11-8</t>
  </si>
  <si>
    <t>649-250-00-8</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</si>
  <si>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</si>
  <si>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308-155-9</t>
  </si>
  <si>
    <t>97863-04-2</t>
  </si>
  <si>
    <t>649-251-00-3</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</si>
  <si>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</si>
  <si>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308-156-4</t>
  </si>
  <si>
    <t>97863-05-3</t>
  </si>
  <si>
    <t>649-252-00-9</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</si>
  <si>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</si>
  <si>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308-158-5</t>
  </si>
  <si>
    <t>97863-06-4</t>
  </si>
  <si>
    <t>649-253-00-4</t>
  </si>
  <si>
    <t>Slack wax (petroleum), carbon-treated; Slack wax; [A complex combination of hydrocarbons obtained by treatment of petroleum slack wax with activated charcoal for the removal of trace polar constituents and impurities.]</t>
  </si>
  <si>
    <t>309-723-9</t>
  </si>
  <si>
    <t>100684-49-9</t>
  </si>
  <si>
    <t>649-254-00-X</t>
  </si>
  <si>
    <t>Petrolatum; Petrolatum; [A complex combination of hydrocarbons obtained as a semi-solid from dewaxing paraffinic residual oil. It consists predominantly of saturated crystalline and liquid hydrocarbons having carbon numbers predominantly greater than C25.]</t>
  </si>
  <si>
    <t>232-373-2</t>
  </si>
  <si>
    <t>8009-03-8</t>
  </si>
  <si>
    <t>649-255-00-5</t>
  </si>
  <si>
    <t>Petrolatum (petroleum), oxidized; Petrolatum; [A complex combination of organic compounds, predominantly high molecular weight carboxylic acids, obtained by the air oxidation of petrolatum.]</t>
  </si>
  <si>
    <t>265-206-7</t>
  </si>
  <si>
    <t>64743-01-7</t>
  </si>
  <si>
    <t>649-256-00-0</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</si>
  <si>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</si>
  <si>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285-098-5</t>
  </si>
  <si>
    <t>85029-74-9</t>
  </si>
  <si>
    <t>649-257-00-6</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</si>
  <si>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</si>
  <si>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649-258-00-1</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</si>
  <si>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</si>
  <si>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308-149-6</t>
  </si>
  <si>
    <t>97862-97-0</t>
  </si>
  <si>
    <t>649-259-00-7</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</si>
  <si>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</si>
  <si>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308-150-1</t>
  </si>
  <si>
    <t>97862-98-1</t>
  </si>
  <si>
    <t>649-260-00-2</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</si>
  <si>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</si>
  <si>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309-706-6</t>
  </si>
  <si>
    <t>100684-33-1</t>
  </si>
  <si>
    <t>649-261-00-8</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</si>
  <si>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</si>
  <si>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232-349-1</t>
  </si>
  <si>
    <t>8006-61-9</t>
  </si>
  <si>
    <t xml:space="preserve">Carc. 1B
Muta. 1B
Asp. Tox. 1
</t>
  </si>
  <si>
    <t xml:space="preserve">H350
H340
H304
</t>
  </si>
  <si>
    <t>649-262-00-3</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</si>
  <si>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</si>
  <si>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232-443-2</t>
  </si>
  <si>
    <t>8030-30-6</t>
  </si>
  <si>
    <t>649-263-00-9</t>
  </si>
  <si>
    <t>Ligroine; Low boiling point naphtha; [A complex combination of hydrocarbons obtained by the fractional distillation of petroleum.  This fraction boils in a range of approximately 20°C to 135°C (58°F to 275°F).]</t>
  </si>
  <si>
    <t>232-453-7</t>
  </si>
  <si>
    <t>8032-32-4</t>
  </si>
  <si>
    <t>649-264-00-4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</si>
  <si>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</si>
  <si>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265-041-0</t>
  </si>
  <si>
    <t>64741-41-9</t>
  </si>
  <si>
    <t>649-265-00-X</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</si>
  <si>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</si>
  <si>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265-042-6</t>
  </si>
  <si>
    <t>64741-42-0</t>
  </si>
  <si>
    <t>649-266-00-5</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</si>
  <si>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</si>
  <si>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265-046-8</t>
  </si>
  <si>
    <t>64741-46-4</t>
  </si>
  <si>
    <t>649-267-00-0</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</si>
  <si>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</si>
  <si>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265-192-2</t>
  </si>
  <si>
    <t>64742-89-8</t>
  </si>
  <si>
    <t>649-268-00-6</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</si>
  <si>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</si>
  <si>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270-077-5</t>
  </si>
  <si>
    <t>68410-05-9</t>
  </si>
  <si>
    <t>649-269-00-1</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</si>
  <si>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</si>
  <si>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271-025-4</t>
  </si>
  <si>
    <t>68514-15-8</t>
  </si>
  <si>
    <t>649-270-00-7</t>
  </si>
  <si>
    <t>Gasoline, straight-run, topping-plant; Low boiling point naphtha; [A complex combination of hydrocarbons produced from the topping plant by the distillation of crude oil.  It boils in the range of approximately 36.1°C to 193.3°C (97°F to 380°F).]</t>
  </si>
  <si>
    <t>271-727-0</t>
  </si>
  <si>
    <t>68606-11-1</t>
  </si>
  <si>
    <t>649-271-00-2</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</si>
  <si>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</si>
  <si>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272-186-3</t>
  </si>
  <si>
    <t>68783-12-0</t>
  </si>
  <si>
    <t>649-272-00-8</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</si>
  <si>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</si>
  <si>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272-931-2</t>
  </si>
  <si>
    <t>68921-08-4</t>
  </si>
  <si>
    <t>649-273-00-3</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</si>
  <si>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</si>
  <si>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309-945-6</t>
  </si>
  <si>
    <t>101631-20-3</t>
  </si>
  <si>
    <t>649-274-00-9</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</si>
  <si>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</si>
  <si>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265-066-7</t>
  </si>
  <si>
    <t>64741-64-6</t>
  </si>
  <si>
    <t>649-275-00-4</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</si>
  <si>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</si>
  <si>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265-067-2</t>
  </si>
  <si>
    <t>64741-65-7</t>
  </si>
  <si>
    <t>649-276-00-X</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</si>
  <si>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</si>
  <si>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265-068-8</t>
  </si>
  <si>
    <t>64741-66-8</t>
  </si>
  <si>
    <t>649-277-00-5</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</si>
  <si>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</si>
  <si>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265-073-5</t>
  </si>
  <si>
    <t>64741-70-4</t>
  </si>
  <si>
    <t>649-278-00-0</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</si>
  <si>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</si>
  <si>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265-086-6</t>
  </si>
  <si>
    <t>64741-84-0</t>
  </si>
  <si>
    <t>649-279-00-6</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</si>
  <si>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</si>
  <si>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265-095-5</t>
  </si>
  <si>
    <t>64741-92-0</t>
  </si>
  <si>
    <t>649-280-00-1</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</si>
  <si>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</si>
  <si>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270-088-5</t>
  </si>
  <si>
    <t>68410-71-9</t>
  </si>
  <si>
    <t>649-281-00-7</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</si>
  <si>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</si>
  <si>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270-349-3</t>
  </si>
  <si>
    <t>68425-35-4</t>
  </si>
  <si>
    <t>649-282-00-2</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</si>
  <si>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</si>
  <si>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271-267-0</t>
  </si>
  <si>
    <t>68527-27-5</t>
  </si>
  <si>
    <t>649-283-00-8</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</si>
  <si>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</si>
  <si>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295-315-5</t>
  </si>
  <si>
    <t>91995-53-8</t>
  </si>
  <si>
    <t>649-284-00-3</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</si>
  <si>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</si>
  <si>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295-430-0</t>
  </si>
  <si>
    <t>92045-49-3</t>
  </si>
  <si>
    <t>649-285-00-9</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</si>
  <si>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</si>
  <si>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295-436-3</t>
  </si>
  <si>
    <t>92045-55-1</t>
  </si>
  <si>
    <t>649-286-00-4</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</si>
  <si>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</si>
  <si>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295-440-5</t>
  </si>
  <si>
    <t>92045-58-4</t>
  </si>
  <si>
    <t>649-287-00-X</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</si>
  <si>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</si>
  <si>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295-446-8</t>
  </si>
  <si>
    <t>92045-64-2</t>
  </si>
  <si>
    <t>649-288-00-5</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</si>
  <si>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</si>
  <si>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309-871-4</t>
  </si>
  <si>
    <t>101316-67-0</t>
  </si>
  <si>
    <t>649-289-00-0</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</si>
  <si>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</si>
  <si>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265-055-7</t>
  </si>
  <si>
    <t>64741-54-4</t>
  </si>
  <si>
    <t>649-290-00-6</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</si>
  <si>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</si>
  <si>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265-056-2</t>
  </si>
  <si>
    <t>64741-55-5</t>
  </si>
  <si>
    <t>649-291-00-1</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</si>
  <si>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</si>
  <si>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270-686-6</t>
  </si>
  <si>
    <t>68476-46-0</t>
  </si>
  <si>
    <t>649-292-00-7</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</si>
  <si>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</si>
  <si>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272-185-8</t>
  </si>
  <si>
    <t>68783-09-5</t>
  </si>
  <si>
    <t>649-293-00-2</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</si>
  <si>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</si>
  <si>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295-311-3</t>
  </si>
  <si>
    <t>91995-50-5</t>
  </si>
  <si>
    <t>649-294-00-8</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</si>
  <si>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</si>
  <si>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295-431-6</t>
  </si>
  <si>
    <t>92045-50-6</t>
  </si>
  <si>
    <t>649-295-00-3</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</si>
  <si>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</si>
  <si>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295-441-0</t>
  </si>
  <si>
    <t>92045-59-5</t>
  </si>
  <si>
    <t>649-296-00-9</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</si>
  <si>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</si>
  <si>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295-794-0</t>
  </si>
  <si>
    <t>92128-94-4</t>
  </si>
  <si>
    <t>649-297-00-4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</si>
  <si>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</si>
  <si>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309-974-4</t>
  </si>
  <si>
    <t>101794-97-2</t>
  </si>
  <si>
    <t>649-298-00-X</t>
  </si>
  <si>
    <t>Hydrocarbons, C8-12, catalytic cracking, chem. neutralized, sweetened; Low boiling point cat-cracked naphtha</t>
  </si>
  <si>
    <t>309-987-5</t>
  </si>
  <si>
    <t>101896-28-0</t>
  </si>
  <si>
    <t>649-299-00-5</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</si>
  <si>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</si>
  <si>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265-065-1</t>
  </si>
  <si>
    <t>64741-63-5</t>
  </si>
  <si>
    <t>649-300-00-9</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</si>
  <si>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</si>
  <si>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265-070-9</t>
  </si>
  <si>
    <t>64741-68-0</t>
  </si>
  <si>
    <t>649-301-00-4</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</si>
  <si>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</si>
  <si>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270-660-4</t>
  </si>
  <si>
    <t>68475-79-6</t>
  </si>
  <si>
    <t>649-302-00-X</t>
  </si>
  <si>
    <t>Hydrocarbons, C2-6, C6-8 catalytic reformer; Low boiling point cat-reformed naphtha</t>
  </si>
  <si>
    <t>270-687-1</t>
  </si>
  <si>
    <t>68476-47-1</t>
  </si>
  <si>
    <t>649-303-00-5</t>
  </si>
  <si>
    <t>Residues (petroleum), C6-8 catalytic reformer; Low boiling point cat-reformed naphtha; [A complex residuum from the catalytic reforming of C6-8 feed.  It consists of hydrocarbons having carbon numbers predominantly in the range of C2 through C6.]</t>
  </si>
  <si>
    <t>270-794-3</t>
  </si>
  <si>
    <t>68478-15-9</t>
  </si>
  <si>
    <t>649-304-00-0</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</si>
  <si>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</si>
  <si>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270-993-5</t>
  </si>
  <si>
    <t>68513-03-1</t>
  </si>
  <si>
    <t>649-305-00-6</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</si>
  <si>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</si>
  <si>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271-008-1</t>
  </si>
  <si>
    <t>68513-63-3</t>
  </si>
  <si>
    <t>649-306-00-1</t>
  </si>
  <si>
    <t>Petroleum products, hydrofiner-powerformer reformates; Low boiling point cat-reformed naphtha; [The complex combination of hydrocarbons obtained in a hydrofiner-powerformer process and boiling in a range of approximately 27°C to 210°C (80°F to 410°F).]</t>
  </si>
  <si>
    <t>271-058-4</t>
  </si>
  <si>
    <t>68514-79-4</t>
  </si>
  <si>
    <t>649-307-00-7</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</si>
  <si>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</si>
  <si>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272-895-8</t>
  </si>
  <si>
    <t>68919-37-9</t>
  </si>
  <si>
    <t>649-308-00-2</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</si>
  <si>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</si>
  <si>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273-271-8</t>
  </si>
  <si>
    <t>68955-35-1</t>
  </si>
  <si>
    <t>649-309-00-8</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</si>
  <si>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</si>
  <si>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285-509-8</t>
  </si>
  <si>
    <t>85116-58-1</t>
  </si>
  <si>
    <t>649-310-00-3</t>
  </si>
  <si>
    <t>Aromatic hydrocarbons, C8, catalytic reforming-derived; Low boiling point cat-reformed naphtha</t>
  </si>
  <si>
    <t>295-279-0</t>
  </si>
  <si>
    <t>91995-18-5</t>
  </si>
  <si>
    <t>649-311-00-9</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</si>
  <si>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</si>
  <si>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297-401-8</t>
  </si>
  <si>
    <t>93571-75-6</t>
  </si>
  <si>
    <t>649-312-00-4</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</si>
  <si>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</si>
  <si>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297-458-9</t>
  </si>
  <si>
    <t>93572-29-3</t>
  </si>
  <si>
    <t>649-313-00-X</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</si>
  <si>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</si>
  <si>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297-465-7</t>
  </si>
  <si>
    <t>93572-35-1</t>
  </si>
  <si>
    <t>649-314-00-5</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</si>
  <si>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</si>
  <si>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297-466-2</t>
  </si>
  <si>
    <t>93572-36-2</t>
  </si>
  <si>
    <t>649-315-00-0</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</si>
  <si>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</si>
  <si>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308-127-6</t>
  </si>
  <si>
    <t>97862-77-6</t>
  </si>
  <si>
    <t>649-316-00-6</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</si>
  <si>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</si>
  <si>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265-075-6</t>
  </si>
  <si>
    <t>64741-74-8</t>
  </si>
  <si>
    <t>649-317-00-1</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</si>
  <si>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</si>
  <si>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265-085-0</t>
  </si>
  <si>
    <t>64741-83-9</t>
  </si>
  <si>
    <t>649-318-00-7</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</si>
  <si>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</si>
  <si>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267-563-4</t>
  </si>
  <si>
    <t>67891-79-6</t>
  </si>
  <si>
    <t>649-319-00-2</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</si>
  <si>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</si>
  <si>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267-565-5</t>
  </si>
  <si>
    <t>67891-80-9</t>
  </si>
  <si>
    <t>649-320-00-8</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</si>
  <si>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</si>
  <si>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270-344-6</t>
  </si>
  <si>
    <t>68425-29-6</t>
  </si>
  <si>
    <t>649-321-00-3</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</si>
  <si>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</si>
  <si>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270-658-3</t>
  </si>
  <si>
    <t>68475-70-7</t>
  </si>
  <si>
    <t>649-322-00-9</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</si>
  <si>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</si>
  <si>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271-631-9</t>
  </si>
  <si>
    <t>68603-00-9</t>
  </si>
  <si>
    <t>649-323-00-4</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</si>
  <si>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</si>
  <si>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271-632-4</t>
  </si>
  <si>
    <t>68603-01-0</t>
  </si>
  <si>
    <t>649-324-00-X</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</si>
  <si>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</si>
  <si>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271-634-5</t>
  </si>
  <si>
    <t>68603-03-2</t>
  </si>
  <si>
    <t>649-325-00-5</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</si>
  <si>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</si>
  <si>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273-266-0</t>
  </si>
  <si>
    <t>68955-29-3</t>
  </si>
  <si>
    <t>649-326-00-0</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</si>
  <si>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</si>
  <si>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295-447-3</t>
  </si>
  <si>
    <t>92045-65-3</t>
  </si>
  <si>
    <t>649-327-00-6</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</si>
  <si>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</si>
  <si>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649-328-00-1</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</si>
  <si>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</si>
  <si>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265-151-9</t>
  </si>
  <si>
    <t>64742-49-0</t>
  </si>
  <si>
    <t>649-329-00-7</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</si>
  <si>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</si>
  <si>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265-178-6</t>
  </si>
  <si>
    <t>64742-73-0</t>
  </si>
  <si>
    <t>649-330-00-2</t>
  </si>
  <si>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</si>
  <si>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265-185-4</t>
  </si>
  <si>
    <t>64742-82-1</t>
  </si>
  <si>
    <t xml:space="preserve">Carc. 1B
Muta. 1B
Asp. Tox. 1
STOT RE 1
</t>
  </si>
  <si>
    <t xml:space="preserve">H350
H340
H304
H372 (central nervous system)
</t>
  </si>
  <si>
    <t xml:space="preserve">H340
H350
H372 (central nervous system)
H304
</t>
  </si>
  <si>
    <t>649-331-00-8</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</si>
  <si>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</si>
  <si>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270-092-7</t>
  </si>
  <si>
    <t>68410-96-8</t>
  </si>
  <si>
    <t>649-332-00-3</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</si>
  <si>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</si>
  <si>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270-093-2</t>
  </si>
  <si>
    <t>68410-97-9</t>
  </si>
  <si>
    <t>649-333-00-9</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</si>
  <si>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</si>
  <si>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270-094-8</t>
  </si>
  <si>
    <t>68410-98-0</t>
  </si>
  <si>
    <t>649-334-00-4</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</si>
  <si>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</si>
  <si>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270-988-8</t>
  </si>
  <si>
    <t>68512-78-7</t>
  </si>
  <si>
    <t>649-335-00-X</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</si>
  <si>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</si>
  <si>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285-511-9</t>
  </si>
  <si>
    <t>85116-60-5</t>
  </si>
  <si>
    <t>649-336-00-5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</si>
  <si>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</si>
  <si>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285-512-4</t>
  </si>
  <si>
    <t>85116-61-6</t>
  </si>
  <si>
    <t>649-337-00-0</t>
  </si>
  <si>
    <t>Naphtha (petroleum), heavy steam-cracked, hydrogenated; Low boiling point hydrogen treated naphtha</t>
  </si>
  <si>
    <t>295-432-1</t>
  </si>
  <si>
    <t>92045-51-7</t>
  </si>
  <si>
    <t>649-338-00-6</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</si>
  <si>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</si>
  <si>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295-433-7</t>
  </si>
  <si>
    <t>92045-52-8</t>
  </si>
  <si>
    <t>649-339-00-1</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</si>
  <si>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</si>
  <si>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295-438-4</t>
  </si>
  <si>
    <t>92045-57-3</t>
  </si>
  <si>
    <t>649-340-00-7</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</si>
  <si>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</si>
  <si>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295-443-1</t>
  </si>
  <si>
    <t>92045-61-9</t>
  </si>
  <si>
    <t>649-341-00-2</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</si>
  <si>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</si>
  <si>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295-529-9</t>
  </si>
  <si>
    <t>92062-15-2</t>
  </si>
  <si>
    <t>649-342-00-8</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</si>
  <si>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</si>
  <si>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296-942-7</t>
  </si>
  <si>
    <t>93165-55-0</t>
  </si>
  <si>
    <t>649-343-00-3</t>
  </si>
  <si>
    <t>Hydrocarbons, C6-11, hydrotreated, dearomatized; Low boiling point hydrogen treated naphtha; [A complex combination of hydrocarbons obtained as solvents which have been subjected to hydrotreatment in order to convert aromatics to naphthenes by catalytic hydrogenation.]</t>
  </si>
  <si>
    <t>297-852-0</t>
  </si>
  <si>
    <t>93763-33-8</t>
  </si>
  <si>
    <t>649-344-00-9</t>
  </si>
  <si>
    <t>Hydrocarbons, C9-12, hydrotreated, dearomatized; Low boiling point hydrogen treated naphtha; [A complex combination of hydrocarbons obtained as solvents which have been subjected to hydrotreatment in order to convert aromatics to naphthenes by catalytic hydrogenation.]</t>
  </si>
  <si>
    <t>297-853-6</t>
  </si>
  <si>
    <t>93763-34-9</t>
  </si>
  <si>
    <t>649-345-00-4</t>
  </si>
  <si>
    <t>stoddard solvent; Low boiling point naphtha - unspecified; [A colourless, refined petroleum distillate that is free from rancid or objectionable odours and that boils in a range of approximately 148,8 °C to 204,4 °C (300 °F to 400 °F).]</t>
  </si>
  <si>
    <t>232-489-3</t>
  </si>
  <si>
    <t>8052-41-3</t>
  </si>
  <si>
    <t>649-346-00-X</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</si>
  <si>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</si>
  <si>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265-047-3</t>
  </si>
  <si>
    <t>64741-47-5</t>
  </si>
  <si>
    <t>649-347-00-5</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</si>
  <si>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</si>
  <si>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265-048-9</t>
  </si>
  <si>
    <t>64741-48-6</t>
  </si>
  <si>
    <t>649-348-00-0</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</si>
  <si>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</si>
  <si>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265-071-4</t>
  </si>
  <si>
    <t>64741-69-1</t>
  </si>
  <si>
    <t>649-349-00-6</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</si>
  <si>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</si>
  <si>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265-079-8</t>
  </si>
  <si>
    <t>64741-78-2</t>
  </si>
  <si>
    <t>649-350-00-1</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</si>
  <si>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</si>
  <si>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265-089-2</t>
  </si>
  <si>
    <t>64741-87-3</t>
  </si>
  <si>
    <t>649-351-00-7</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</si>
  <si>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</si>
  <si>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265-115-2</t>
  </si>
  <si>
    <t>64742-15-0</t>
  </si>
  <si>
    <t>649-352-00-2</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</si>
  <si>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</si>
  <si>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265-122-0</t>
  </si>
  <si>
    <t>64742-22-9</t>
  </si>
  <si>
    <t>649-353-00-8</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</si>
  <si>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</si>
  <si>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265-123-6</t>
  </si>
  <si>
    <t>64742-23-0</t>
  </si>
  <si>
    <t>649-354-00-3</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</si>
  <si>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</si>
  <si>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265-170-2</t>
  </si>
  <si>
    <t>64742-66-1</t>
  </si>
  <si>
    <t>649-355-00-9</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</si>
  <si>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</si>
  <si>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265-187-5</t>
  </si>
  <si>
    <t>64742-83-2</t>
  </si>
  <si>
    <t>649-356-00-4</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</si>
  <si>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</si>
  <si>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265-199-0</t>
  </si>
  <si>
    <t>649-357-00-X</t>
  </si>
  <si>
    <t>Aromatic hydrocarbons, C6-10, acid-treated, neutralized; Low boiling point naphtha - unspecified</t>
  </si>
  <si>
    <t>268-618-5</t>
  </si>
  <si>
    <t>68131-49-7</t>
  </si>
  <si>
    <t>649-358-00-5</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</si>
  <si>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</si>
  <si>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270-725-7</t>
  </si>
  <si>
    <t>68477-34-9</t>
  </si>
  <si>
    <t>649-359-00-0</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</si>
  <si>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</si>
  <si>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270-735-1</t>
  </si>
  <si>
    <t>68477-50-9</t>
  </si>
  <si>
    <t>649-360-00-6</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</si>
  <si>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</si>
  <si>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270-736-7</t>
  </si>
  <si>
    <t>68477-53-2</t>
  </si>
  <si>
    <t>649-361-00-1</t>
  </si>
  <si>
    <t>Distillates (petroleum), steam-cracked, C5-10 fraction, mixed with light steam-cracked petroleum naphtha C5 fraction; Low boiling point naphtha - unspecified</t>
  </si>
  <si>
    <t>270-738-8</t>
  </si>
  <si>
    <t>68477-55-4</t>
  </si>
  <si>
    <t>649-362-00-7</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</si>
  <si>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</si>
  <si>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270-741-4</t>
  </si>
  <si>
    <t>68477-61-2</t>
  </si>
  <si>
    <t>649-363-00-2</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</si>
  <si>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</si>
  <si>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270-771-8</t>
  </si>
  <si>
    <t>68477-89-4</t>
  </si>
  <si>
    <t>649-364-00-8</t>
  </si>
  <si>
    <t>Residues (petroleum), butane splitter bottoms; Low boiling point naphtha - unspecified; [A complex residuum from the distillation of butane stream. It consists of aliphatic hydrocarbons having carbon numbers predominantly in the range of C4 through C6.]</t>
  </si>
  <si>
    <t>270-791-7</t>
  </si>
  <si>
    <t>68478-12-6</t>
  </si>
  <si>
    <t xml:space="preserve">H340
H350
H304
</t>
  </si>
  <si>
    <t>649-365-00-3</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</si>
  <si>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</si>
  <si>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270-795-9</t>
  </si>
  <si>
    <t>68478-16-0</t>
  </si>
  <si>
    <t>649-366-00-9</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</si>
  <si>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</si>
  <si>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270-991-4</t>
  </si>
  <si>
    <t>68513-02-0</t>
  </si>
  <si>
    <t>649-367-00-4</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</si>
  <si>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</si>
  <si>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271-138-9</t>
  </si>
  <si>
    <t>68516-20-1</t>
  </si>
  <si>
    <t>649-368-00-X</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</si>
  <si>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</si>
  <si>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271-262-3</t>
  </si>
  <si>
    <t>68527-21-9</t>
  </si>
  <si>
    <t>649-369-00-5</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</si>
  <si>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</si>
  <si>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271-263-9</t>
  </si>
  <si>
    <t>68527-22-0</t>
  </si>
  <si>
    <t>649-370-00-0</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</si>
  <si>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</si>
  <si>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271-264-4</t>
  </si>
  <si>
    <t>68527-23-1</t>
  </si>
  <si>
    <t>649-371-00-6</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</si>
  <si>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</si>
  <si>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271-266-5</t>
  </si>
  <si>
    <t>68527-26-4</t>
  </si>
  <si>
    <t>649-372-00-1</t>
  </si>
  <si>
    <t>Naphtha (petroleum), arom.-contg.; Low boiling point naphtha - unspecified</t>
  </si>
  <si>
    <t>271-635-0</t>
  </si>
  <si>
    <t>68603-08-7</t>
  </si>
  <si>
    <t>649-373-00-7</t>
  </si>
  <si>
    <t>Gasoline, pyrolysis, debutanizer bottoms; Low boiling point naphtha - unspecified; [A complex combination of hydrocarbons obtained from the fractionation of depropanizer bottoms.  It consists of hydrocarbons having carbon numbers predominantly greater than C5.]</t>
  </si>
  <si>
    <t>271-726-5</t>
  </si>
  <si>
    <t>68606-10-0</t>
  </si>
  <si>
    <t>649-374-00-2</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</si>
  <si>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</si>
  <si>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272-206-0</t>
  </si>
  <si>
    <t>68783-66-4</t>
  </si>
  <si>
    <t>649-375-00-8</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</si>
  <si>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</si>
  <si>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272-896-3</t>
  </si>
  <si>
    <t>68919-39-1</t>
  </si>
  <si>
    <t>649-376-00-3</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</si>
  <si>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</si>
  <si>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272-932-8</t>
  </si>
  <si>
    <t>68921-09-5</t>
  </si>
  <si>
    <t>649-377-00-9</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</si>
  <si>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</si>
  <si>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285-510-3</t>
  </si>
  <si>
    <t>85116-59-2</t>
  </si>
  <si>
    <t>649-378-00-4</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</si>
  <si>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</si>
  <si>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289-220-8</t>
  </si>
  <si>
    <t>86290-81-5</t>
  </si>
  <si>
    <t>649-379-00-X</t>
  </si>
  <si>
    <t>Aromatic hydrocarbons, C7-8, dealkylation products, distn. residues; Low boiling point naphtha - unspecified</t>
  </si>
  <si>
    <t>292-698-0</t>
  </si>
  <si>
    <t>90989-42-7</t>
  </si>
  <si>
    <t>649-380-00-5</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</si>
  <si>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</si>
  <si>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295-298-4</t>
  </si>
  <si>
    <t>91995-38-9</t>
  </si>
  <si>
    <t>649-381-00-0</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</si>
  <si>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</si>
  <si>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295-302-4</t>
  </si>
  <si>
    <t>91995-41-4</t>
  </si>
  <si>
    <t>649-382-00-6</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</si>
  <si>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</si>
  <si>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295-331-2</t>
  </si>
  <si>
    <t>91995-68-5</t>
  </si>
  <si>
    <t>649-383-00-1</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</si>
  <si>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</si>
  <si>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295-434-2</t>
  </si>
  <si>
    <t>92045-53-9</t>
  </si>
  <si>
    <t>649-384-00-7</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</si>
  <si>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</si>
  <si>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295-442-6</t>
  </si>
  <si>
    <t>92045-60-8</t>
  </si>
  <si>
    <t>649-385-00-2</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</si>
  <si>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</si>
  <si>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295-444-7</t>
  </si>
  <si>
    <t>92045-62-0</t>
  </si>
  <si>
    <t>649-386-00-8</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</si>
  <si>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</si>
  <si>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295-445-2</t>
  </si>
  <si>
    <t>92045-63-1</t>
  </si>
  <si>
    <t>649-387-00-3</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</si>
  <si>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</si>
  <si>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296-028-8</t>
  </si>
  <si>
    <t>92201-97-3</t>
  </si>
  <si>
    <t>649-388-00-9</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</si>
  <si>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</si>
  <si>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296-903-4</t>
  </si>
  <si>
    <t>93165-19-6</t>
  </si>
  <si>
    <t>649-389-00-4</t>
  </si>
  <si>
    <t>Gasoline, pyrolysis, hydrogenated; Low boiling point naphtha-unspecified; [A distillation fraction from the hydrogenation of pyrolysis gasoline boiling in the range of approximately 20°C to 200°C (68°F to 392°F).]</t>
  </si>
  <si>
    <t>302-639-3</t>
  </si>
  <si>
    <t>94114-03-1</t>
  </si>
  <si>
    <t>649-390-00-X</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</si>
  <si>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</si>
  <si>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305-750-5</t>
  </si>
  <si>
    <t>95009-23-7</t>
  </si>
  <si>
    <t>649-391-00-5</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</si>
  <si>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</si>
  <si>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308-261-5</t>
  </si>
  <si>
    <t>97926-43-7</t>
  </si>
  <si>
    <t>649-392-00-0</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</si>
  <si>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</si>
  <si>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308-713-1</t>
  </si>
  <si>
    <t>98219-46-6</t>
  </si>
  <si>
    <t>649-393-00-6</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</si>
  <si>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</si>
  <si>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308-714-7</t>
  </si>
  <si>
    <t>98219-47-7</t>
  </si>
  <si>
    <t>649-394-00-1</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</si>
  <si>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</si>
  <si>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309-862-5</t>
  </si>
  <si>
    <t>101316-56-7</t>
  </si>
  <si>
    <t>649-395-00-7</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</si>
  <si>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</si>
  <si>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309-870-9</t>
  </si>
  <si>
    <t>101316-66-9</t>
  </si>
  <si>
    <t>649-396-00-2</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</si>
  <si>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</si>
  <si>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309-879-8</t>
  </si>
  <si>
    <t>101316-76-1</t>
  </si>
  <si>
    <t>649-397-00-8</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</si>
  <si>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</si>
  <si>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309-976-5</t>
  </si>
  <si>
    <t>101795-01-1</t>
  </si>
  <si>
    <t>649-398-00-3</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</si>
  <si>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</si>
  <si>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310-012-0</t>
  </si>
  <si>
    <t>102110-14-5</t>
  </si>
  <si>
    <t>649-399-00-9</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</si>
  <si>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</si>
  <si>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310-013-6</t>
  </si>
  <si>
    <t>102110-15-6</t>
  </si>
  <si>
    <t>649-400-00-2</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</si>
  <si>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</si>
  <si>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310-057-6</t>
  </si>
  <si>
    <t>102110-55-4</t>
  </si>
  <si>
    <t>649-401-00-8</t>
  </si>
  <si>
    <t>Hydrocarbons, C≥5, C5-6-rich; Low boiling point naphtha - unspecified</t>
  </si>
  <si>
    <t>270-690-8</t>
  </si>
  <si>
    <t>68476-50-6</t>
  </si>
  <si>
    <t>649-402-00-3</t>
  </si>
  <si>
    <t>Hydrocarbons, C5-rich; Low boiling point naphtha - unspecified</t>
  </si>
  <si>
    <t>270-695-5</t>
  </si>
  <si>
    <t>68476-55-1</t>
  </si>
  <si>
    <t>649-403-00-9</t>
  </si>
  <si>
    <t>Aromatic hydrocarbons, C8-10; Low boiling point naphtha - unspecified</t>
  </si>
  <si>
    <t>292-695-4</t>
  </si>
  <si>
    <t>90989-39-2</t>
  </si>
  <si>
    <t>649-404-00-4</t>
  </si>
  <si>
    <t>232-366-4</t>
  </si>
  <si>
    <t>8008-20-6</t>
  </si>
  <si>
    <t xml:space="preserve">Asp. Tox. 1
</t>
  </si>
  <si>
    <t xml:space="preserve">H304
</t>
  </si>
  <si>
    <t>649-405-00-X</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</si>
  <si>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</si>
  <si>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265-191-7</t>
  </si>
  <si>
    <t>64742-88-7</t>
  </si>
  <si>
    <t xml:space="preserve">Asp. Tox. 1
STOT RE 1
</t>
  </si>
  <si>
    <t xml:space="preserve">H304
H372 (central nervous system)
</t>
  </si>
  <si>
    <t xml:space="preserve">H372 (central nervous system)
H304
</t>
  </si>
  <si>
    <t>649-406-00-5</t>
  </si>
  <si>
    <t>265-200-4</t>
  </si>
  <si>
    <t>64742-96-7</t>
  </si>
  <si>
    <t>649-407-00-0</t>
  </si>
  <si>
    <t>295-418-5</t>
  </si>
  <si>
    <t>92045-37-9</t>
  </si>
  <si>
    <t>649-408-00-6</t>
  </si>
  <si>
    <t>265-194-3</t>
  </si>
  <si>
    <t>64742-91-2</t>
  </si>
  <si>
    <t>649-409-00-1</t>
  </si>
  <si>
    <t>270-728-3</t>
  </si>
  <si>
    <t>68477-39-4</t>
  </si>
  <si>
    <t>649-410-00-7</t>
  </si>
  <si>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</si>
  <si>
    <t>270-729-9</t>
  </si>
  <si>
    <t>68477-40-7</t>
  </si>
  <si>
    <t>649-411-00-2</t>
  </si>
  <si>
    <t>Distillates (petroleum), steam-cracked, C8-12 fraction; Cracked kerosine; [A complex combination of organic compounds obtained by the distillation of products from a steam cracking process. It consists predominantly of unsaturated hydrocarbons having carbon numbers predominantly in the range of C8 through C12.]</t>
  </si>
  <si>
    <t>270-737-2</t>
  </si>
  <si>
    <t>68477-54-3</t>
  </si>
  <si>
    <t>649-412-00-8</t>
  </si>
  <si>
    <t>285-507-7</t>
  </si>
  <si>
    <t>85116-55-8</t>
  </si>
  <si>
    <t>649-413-00-3</t>
  </si>
  <si>
    <t>292-621-0</t>
  </si>
  <si>
    <t>90640-98-5</t>
  </si>
  <si>
    <t>649-414-00-9</t>
  </si>
  <si>
    <t>292-637-8</t>
  </si>
  <si>
    <t>90641-13-7</t>
  </si>
  <si>
    <t>649-415-00-4</t>
  </si>
  <si>
    <t>309-866-7</t>
  </si>
  <si>
    <t>101316-61-4</t>
  </si>
  <si>
    <t>649-416-00-X</t>
  </si>
  <si>
    <t>309-938-8</t>
  </si>
  <si>
    <t>101631-13-4</t>
  </si>
  <si>
    <t>649-417-00-5</t>
  </si>
  <si>
    <t>309-881-9</t>
  </si>
  <si>
    <t>101316-80-7</t>
  </si>
  <si>
    <t>649-418-00-0</t>
  </si>
  <si>
    <t>309-940-9</t>
  </si>
  <si>
    <t>101631-15-6</t>
  </si>
  <si>
    <t>649-419-00-6</t>
  </si>
  <si>
    <t>265-074-0</t>
  </si>
  <si>
    <t>64741-73-7</t>
  </si>
  <si>
    <t>649-420-00-1</t>
  </si>
  <si>
    <t>265-099-7</t>
  </si>
  <si>
    <t>64741-98-6</t>
  </si>
  <si>
    <t>649-421-00-7</t>
  </si>
  <si>
    <t>265-132-5</t>
  </si>
  <si>
    <t>64742-31-0</t>
  </si>
  <si>
    <t>649-422-00-2</t>
  </si>
  <si>
    <t>265-149-8</t>
  </si>
  <si>
    <t>64742-47-8</t>
  </si>
  <si>
    <t>649-423-00-8</t>
  </si>
  <si>
    <t>265-184-9</t>
  </si>
  <si>
    <t>64742-81-0</t>
  </si>
  <si>
    <t>649-424-00-3</t>
  </si>
  <si>
    <t>265-198-5</t>
  </si>
  <si>
    <t>64742-94-5</t>
  </si>
  <si>
    <t>649-425-00-9</t>
  </si>
  <si>
    <t>269-778-9</t>
  </si>
  <si>
    <t>68333-23-3</t>
  </si>
  <si>
    <t>649-426-00-4</t>
  </si>
  <si>
    <t>285-508-2</t>
  </si>
  <si>
    <t>85116-57-0</t>
  </si>
  <si>
    <t>649-427-00-X</t>
  </si>
  <si>
    <t>294-799-5</t>
  </si>
  <si>
    <t>91770-15-9</t>
  </si>
  <si>
    <t>649-428-00-5</t>
  </si>
  <si>
    <t>295-416-4</t>
  </si>
  <si>
    <t>92045-36-8</t>
  </si>
  <si>
    <t>649-429-00-0</t>
  </si>
  <si>
    <t>Hydrocarbons, C9-16, hydrotreated, dearomatized; Kerosine - unspecified; [A complex combination of hydrocarbons obtained as solvents which have been subjected to hydrotreatment in order to convert aromatics to naphthenes by catalytic hydrogenation.]</t>
  </si>
  <si>
    <t>297-854-1</t>
  </si>
  <si>
    <t>93763-35-0</t>
  </si>
  <si>
    <t>649-430-00-6</t>
  </si>
  <si>
    <t>Kerosine (petroleum), solvent-refined hydrodesulfurized; Kerosine - unspecified</t>
  </si>
  <si>
    <t>307-033-2</t>
  </si>
  <si>
    <t>97488-94-3</t>
  </si>
  <si>
    <t>649-431-00-1</t>
  </si>
  <si>
    <t>309-864-6</t>
  </si>
  <si>
    <t>101316-58-9</t>
  </si>
  <si>
    <t>649-432-00-7</t>
  </si>
  <si>
    <t>309-882-4</t>
  </si>
  <si>
    <t>101316-81-8</t>
  </si>
  <si>
    <t>649-433-00-2</t>
  </si>
  <si>
    <t>309-884-5</t>
  </si>
  <si>
    <t>101316-82-9</t>
  </si>
  <si>
    <t>649-434-00-8</t>
  </si>
  <si>
    <t>309-944-0</t>
  </si>
  <si>
    <t>101631-19-0</t>
  </si>
  <si>
    <t>649-435-00-3</t>
  </si>
  <si>
    <t>265-060-4</t>
  </si>
  <si>
    <t>64741-59-9</t>
  </si>
  <si>
    <t>649-436-00-9</t>
  </si>
  <si>
    <t>265-062-5</t>
  </si>
  <si>
    <t>64741-60-2</t>
  </si>
  <si>
    <t>649-437-00-4</t>
  </si>
  <si>
    <t>265-078-2</t>
  </si>
  <si>
    <t>64741-77-1</t>
  </si>
  <si>
    <t>649-438-00-X</t>
  </si>
  <si>
    <t>265-084-5</t>
  </si>
  <si>
    <t>64741-82-8</t>
  </si>
  <si>
    <t>649-439-00-5</t>
  </si>
  <si>
    <t>269-781-5</t>
  </si>
  <si>
    <t>68333-25-5</t>
  </si>
  <si>
    <t>649-440-00-0</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</si>
  <si>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</si>
  <si>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270-662-5</t>
  </si>
  <si>
    <t>68475-80-9</t>
  </si>
  <si>
    <t>649-441-00-6</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</si>
  <si>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</si>
  <si>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270-727-8</t>
  </si>
  <si>
    <t>68477-38-3</t>
  </si>
  <si>
    <t>649-442-00-1</t>
  </si>
  <si>
    <t>271-260-2</t>
  </si>
  <si>
    <t>68527-18-4</t>
  </si>
  <si>
    <t>649-443-00-7</t>
  </si>
  <si>
    <t>285-505-6</t>
  </si>
  <si>
    <t>85116-53-6</t>
  </si>
  <si>
    <t>649-444-00-2</t>
  </si>
  <si>
    <t>Gas oils (petroleum), thermal-cracked, hydrodesulfurized; Cracked gasoil</t>
  </si>
  <si>
    <t>295-411-7</t>
  </si>
  <si>
    <t>92045-29-9</t>
  </si>
  <si>
    <t>649-445-00-8</t>
  </si>
  <si>
    <t>295-514-7</t>
  </si>
  <si>
    <t>92062-00-5</t>
  </si>
  <si>
    <t>649-446-00-3</t>
  </si>
  <si>
    <t>295-517-3</t>
  </si>
  <si>
    <t>92062-04-9</t>
  </si>
  <si>
    <t>649-447-00-9</t>
  </si>
  <si>
    <t>295-991-1</t>
  </si>
  <si>
    <t>92201-60-0</t>
  </si>
  <si>
    <t>649-448-00-4</t>
  </si>
  <si>
    <t>297-905-8</t>
  </si>
  <si>
    <t>93763-85-0</t>
  </si>
  <si>
    <t>649-449-00-X</t>
  </si>
  <si>
    <t>307-662-2</t>
  </si>
  <si>
    <t>97675-88-2</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</si>
  <si>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</si>
  <si>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</si>
  <si>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</si>
  <si>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</si>
  <si>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</si>
  <si>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</si>
  <si>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</si>
  <si>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</si>
  <si>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</si>
  <si>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</si>
  <si>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</si>
  <si>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</si>
  <si>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</si>
  <si>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</si>
  <si>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</si>
  <si>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</si>
  <si>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</si>
  <si>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</si>
  <si>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</si>
  <si>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</si>
  <si>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</si>
  <si>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</si>
  <si>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</si>
  <si>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</si>
  <si>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</si>
  <si>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</si>
  <si>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</si>
  <si>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</si>
  <si>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</si>
  <si>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</si>
  <si>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</si>
  <si>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</si>
  <si>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</si>
  <si>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</si>
  <si>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</si>
  <si>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</si>
  <si>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</si>
  <si>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</si>
  <si>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</si>
  <si>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</si>
  <si>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</si>
  <si>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</si>
  <si>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</si>
  <si>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</si>
  <si>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</si>
  <si>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</si>
  <si>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</si>
  <si>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</si>
  <si>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</si>
  <si>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</si>
  <si>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649-468-00-3</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</si>
  <si>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</si>
  <si>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</si>
  <si>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</si>
  <si>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</si>
  <si>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</si>
  <si>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</si>
  <si>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</si>
  <si>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</si>
  <si>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</si>
  <si>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</si>
  <si>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</si>
  <si>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</si>
  <si>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</si>
  <si>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</si>
  <si>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</si>
  <si>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</si>
  <si>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</si>
  <si>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</si>
  <si>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</si>
  <si>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</si>
  <si>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</si>
  <si>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</si>
  <si>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</si>
  <si>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</si>
  <si>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</si>
  <si>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</si>
  <si>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</si>
  <si>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</si>
  <si>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</si>
  <si>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</si>
  <si>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</si>
  <si>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</si>
  <si>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</si>
  <si>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</si>
  <si>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</si>
  <si>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</si>
  <si>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</si>
  <si>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</si>
  <si>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</si>
  <si>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</si>
  <si>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</si>
  <si>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</si>
  <si>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</si>
  <si>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</si>
  <si>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</si>
  <si>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649-484-00-0</t>
  </si>
  <si>
    <t>Lubricating oils; Baseoil - unspecified; [A complex combination of hydrocarbons obtained from solvent extraction and dewaxing processes. It consists predominantly of saturated hydrocarbons having carbon numbers in the range C15 through C50.]</t>
  </si>
  <si>
    <t>278-012-2</t>
  </si>
  <si>
    <t>74869-22-0</t>
  </si>
  <si>
    <t>649-485-00-6</t>
  </si>
  <si>
    <t>292-613-7</t>
  </si>
  <si>
    <t>90640-91-8</t>
  </si>
  <si>
    <t>649-486-00-1</t>
  </si>
  <si>
    <t>292-614-2</t>
  </si>
  <si>
    <t>90640-92-9</t>
  </si>
  <si>
    <t>649-487-00-7</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</si>
  <si>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</si>
  <si>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292-616-3</t>
  </si>
  <si>
    <t>90640-94-1</t>
  </si>
  <si>
    <t>649-488-00-2</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</si>
  <si>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</si>
  <si>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292-617-9</t>
  </si>
  <si>
    <t>90640-95-2</t>
  </si>
  <si>
    <t>649-489-00-8</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</si>
  <si>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</si>
  <si>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292-618-4</t>
  </si>
  <si>
    <t>90640-96-3</t>
  </si>
  <si>
    <t>649-490-00-3</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</si>
  <si>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</si>
  <si>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292-620-5</t>
  </si>
  <si>
    <t>90640-97-4</t>
  </si>
  <si>
    <t>649-491-00-9</t>
  </si>
  <si>
    <t>Residual oils (petroleum), hydrotreated solvent dewaxed; Baseoil - unspecified</t>
  </si>
  <si>
    <t>292-656-1</t>
  </si>
  <si>
    <t>90669-74-2</t>
  </si>
  <si>
    <t>649-492-00-4</t>
  </si>
  <si>
    <t>Residual oils (petroleum), catalytic dewaxed; Baseoil - unspecified</t>
  </si>
  <si>
    <t>294-843-3</t>
  </si>
  <si>
    <t>91770-57-9</t>
  </si>
  <si>
    <t>649-493-00-X</t>
  </si>
  <si>
    <t>295-300-3</t>
  </si>
  <si>
    <t>91995-39-0</t>
  </si>
  <si>
    <t>649-494-00-5</t>
  </si>
  <si>
    <t>295-301-9</t>
  </si>
  <si>
    <t>91995-40-3</t>
  </si>
  <si>
    <t>649-495-00-0</t>
  </si>
  <si>
    <t>Distillates (petroleum), hydrocracked solvent-refined, dewaxed; Baseoil - unspecified; [A complex combination of liquid hydrocarbons obtained by recrystallization of dewaxed hydrocracked solvent-refined petroleum distillates.]</t>
  </si>
  <si>
    <t>295-306-6</t>
  </si>
  <si>
    <t>91995-45-8</t>
  </si>
  <si>
    <t>649-496-00-6</t>
  </si>
  <si>
    <t>295-316-0</t>
  </si>
  <si>
    <t>91995-54-9</t>
  </si>
  <si>
    <t>649-497-00-1</t>
  </si>
  <si>
    <t>Lubricating oils (petroleum), C17-35, solvent-extd., dewaxed, hydrotreated; Baseoil - unspecified</t>
  </si>
  <si>
    <t>295-423-2</t>
  </si>
  <si>
    <t>92045-42-6</t>
  </si>
  <si>
    <t>649-498-00-7</t>
  </si>
  <si>
    <t>Lubricating oils (petroleum), hydrocracked nonarom. solvent-deparaffined; Baseoil - unspecified</t>
  </si>
  <si>
    <t>295-424-8</t>
  </si>
  <si>
    <t>92045-43-7</t>
  </si>
  <si>
    <t>649-499-00-2</t>
  </si>
  <si>
    <t>295-499-7</t>
  </si>
  <si>
    <t>92061-86-4</t>
  </si>
  <si>
    <t>649-500-00-6</t>
  </si>
  <si>
    <t>295-810-6</t>
  </si>
  <si>
    <t>92129-09-4</t>
  </si>
  <si>
    <t>649-501-00-1</t>
  </si>
  <si>
    <t>297-474-6</t>
  </si>
  <si>
    <t>93572-43-1</t>
  </si>
  <si>
    <t>649-502-00-7</t>
  </si>
  <si>
    <t>Hydrocarbons, hydrocracked paraffinic distn. residues, solvent-dewaxed; Baseoil - unspecified</t>
  </si>
  <si>
    <t>297-857-8</t>
  </si>
  <si>
    <t>93763-38-3</t>
  </si>
  <si>
    <t>649-503-00-2</t>
  </si>
  <si>
    <t>Hydrocarbons, C20-50, residual oil hydrogenation vacuum distillate; Baseoil - unspecified</t>
  </si>
  <si>
    <t>300-257-1</t>
  </si>
  <si>
    <t>93924-61-9</t>
  </si>
  <si>
    <t>649-504-00-8</t>
  </si>
  <si>
    <t>Distillates (petroleum), solvent-refined hydrotreated heavy, hydrogenated; Baseoil - unspecified</t>
  </si>
  <si>
    <t>305-588-5</t>
  </si>
  <si>
    <t>94733-08-1</t>
  </si>
  <si>
    <t>649-505-00-3</t>
  </si>
  <si>
    <t>305-589-0</t>
  </si>
  <si>
    <t>94733-09-2</t>
  </si>
  <si>
    <t>649-506-00-9</t>
  </si>
  <si>
    <t>305-594-8</t>
  </si>
  <si>
    <t>94733-15-0</t>
  </si>
  <si>
    <t>649-507-00-4</t>
  </si>
  <si>
    <t>305-595-3</t>
  </si>
  <si>
    <t>94733-16-1</t>
  </si>
  <si>
    <t>649-508-00-X</t>
  </si>
  <si>
    <t>Hydrocarbons, C13-30, arom.-rich, solvent-extd. naphthenic distillate; Baseoil - unspecified</t>
  </si>
  <si>
    <t>305-971-7</t>
  </si>
  <si>
    <t>95371-04-3</t>
  </si>
  <si>
    <t>649-509-00-5</t>
  </si>
  <si>
    <t>Hydrocarbons, C16-32, arom. rich, solvent-extd. naphthenic distillate; Baseoil - unspecified</t>
  </si>
  <si>
    <t>305-972-2</t>
  </si>
  <si>
    <t>95371-05-4</t>
  </si>
  <si>
    <t>649-510-00-0</t>
  </si>
  <si>
    <t>Hydrocarbons, C37-68, dewaxed deasphalted hydrotreated vacuum distn. residues; Baseoil - unspecified</t>
  </si>
  <si>
    <t>305-974-3</t>
  </si>
  <si>
    <t>95371-07-6</t>
  </si>
  <si>
    <t>649-511-00-6</t>
  </si>
  <si>
    <t>Hydrocarbons, C37-65, hydrotreated deasphalted vacuum distn. residues; Baseoil - unspecified</t>
  </si>
  <si>
    <t>305-975-9</t>
  </si>
  <si>
    <t>95371-08-7</t>
  </si>
  <si>
    <t>649-512-00-1</t>
  </si>
  <si>
    <t>307-010-7</t>
  </si>
  <si>
    <t>97488-73-8</t>
  </si>
  <si>
    <t>649-513-00-7</t>
  </si>
  <si>
    <t>307-011-2</t>
  </si>
  <si>
    <t>97488-74-9</t>
  </si>
  <si>
    <t>649-514-00-2</t>
  </si>
  <si>
    <t>Lubricating oils (petroleum), C18-27, hydrocracked solvent-dewaxed; Baseoil - unspecified</t>
  </si>
  <si>
    <t>307-034-8</t>
  </si>
  <si>
    <t>97488-95-4</t>
  </si>
  <si>
    <t>649-515-00-8</t>
  </si>
  <si>
    <t>307-661-7</t>
  </si>
  <si>
    <t>97675-87-1</t>
  </si>
  <si>
    <t>649-516-00-3</t>
  </si>
  <si>
    <t>307-755-8</t>
  </si>
  <si>
    <t>97722-06-0</t>
  </si>
  <si>
    <t>649-517-00-9</t>
  </si>
  <si>
    <t>307-758-4</t>
  </si>
  <si>
    <t>97722-09-3</t>
  </si>
  <si>
    <t>649-518-00-4</t>
  </si>
  <si>
    <t>307-760-5</t>
  </si>
  <si>
    <t>97722-10-6</t>
  </si>
  <si>
    <t>649-519-00-X</t>
  </si>
  <si>
    <t>Hydrocarbons, C27-42, dearomatized; Baseoil - unspecified</t>
  </si>
  <si>
    <t>308-131-8</t>
  </si>
  <si>
    <t>97862-81-2</t>
  </si>
  <si>
    <t>649-520-00-5</t>
  </si>
  <si>
    <t>Hydrocarbons, C17-30, hydrotreated distillates, distn. lights; Baseoil - unspecified</t>
  </si>
  <si>
    <t>308-132-3</t>
  </si>
  <si>
    <t>97862-82-3</t>
  </si>
  <si>
    <t>649-521-00-0</t>
  </si>
  <si>
    <t>Hydrocarbons, C27-45, naphthenic vacuum distn.; Baseoil - unspecified</t>
  </si>
  <si>
    <t>308-133-9</t>
  </si>
  <si>
    <t>97862-83-4</t>
  </si>
  <si>
    <t>649-522-00-6</t>
  </si>
  <si>
    <t>Hydrocarbons, C27-45, dearomatized; Baseoil - unspecified</t>
  </si>
  <si>
    <t>308-287-7</t>
  </si>
  <si>
    <t>97926-68-6</t>
  </si>
  <si>
    <t>649-523-00-1</t>
  </si>
  <si>
    <t>Hydrocarbons, C20-58, hydrotreated; Baseoil - unspecified</t>
  </si>
  <si>
    <t>308-289-8</t>
  </si>
  <si>
    <t>97926-70-0</t>
  </si>
  <si>
    <t>649-524-00-7</t>
  </si>
  <si>
    <t>Hydrocarbons, C27-42, naphthenic; Baseoil - unspecified</t>
  </si>
  <si>
    <t>308-290-3</t>
  </si>
  <si>
    <t>97926-71-1</t>
  </si>
  <si>
    <t>649-525-00-2</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</si>
  <si>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</si>
  <si>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309-710-8</t>
  </si>
  <si>
    <t>100684-37-5</t>
  </si>
  <si>
    <t>649-526-00-8</t>
  </si>
  <si>
    <t>Residual oils (petroleum), clay-treated solvent-dewaxed; Baseoil - unspecified; [A complex combination of hydrocarbons obtained by treatment of solvent-dewaxed petroleum residual oils with bleaching earth for the removal of trace polar constituents and impurities.]</t>
  </si>
  <si>
    <t>309-711-3</t>
  </si>
  <si>
    <t>100684-38-6</t>
  </si>
  <si>
    <t>649-527-00-3</t>
  </si>
  <si>
    <t>649-528-00-9</t>
  </si>
  <si>
    <t>309-875-6</t>
  </si>
  <si>
    <t>101316-70-5</t>
  </si>
  <si>
    <t>649-529-00-4</t>
  </si>
  <si>
    <t>309-876-1</t>
  </si>
  <si>
    <t>101316-71-6</t>
  </si>
  <si>
    <t>649-530-00-X</t>
  </si>
  <si>
    <t>649-531-00-5</t>
  </si>
  <si>
    <t>Extracts (petroleum), heavy naphthenic distillate solvent, arom. conc.; Distillate aromatic extract (treated); [An aromatic concentrate produced by adding water to heavy naphthenic distillate solvent extract and extraction solvent.]</t>
  </si>
  <si>
    <t>272-175-3</t>
  </si>
  <si>
    <t>68783-00-6</t>
  </si>
  <si>
    <t>649-532-00-0</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</si>
  <si>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</si>
  <si>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272-180-0</t>
  </si>
  <si>
    <t>68783-04-0</t>
  </si>
  <si>
    <t>649-533-00-6</t>
  </si>
  <si>
    <t>Extracts (petroleum), heavy paraffinic distillates, solvent-deasphalted; Distillate aromatic extract (treated); [A complex combination of hydrocarbons obtained as the extract from a solvent extraction of heavy paraffinic distillate.]</t>
  </si>
  <si>
    <t>272-342-0</t>
  </si>
  <si>
    <t>68814-89-1</t>
  </si>
  <si>
    <t>649-534-00-1</t>
  </si>
  <si>
    <t>292-631-5</t>
  </si>
  <si>
    <t>90641-07-9</t>
  </si>
  <si>
    <t>649-535-00-7</t>
  </si>
  <si>
    <t>292-632-0</t>
  </si>
  <si>
    <t>90641-08-0</t>
  </si>
  <si>
    <t>649-536-00-2</t>
  </si>
  <si>
    <t>292-633-6</t>
  </si>
  <si>
    <t>90641-09-1</t>
  </si>
  <si>
    <t>649-537-00-8</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</si>
  <si>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</si>
  <si>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295-335-4</t>
  </si>
  <si>
    <t>91995-73-2</t>
  </si>
  <si>
    <t>649-538-00-3</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</si>
  <si>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</si>
  <si>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295-338-0</t>
  </si>
  <si>
    <t>91995-75-4</t>
  </si>
  <si>
    <t>649-539-00-9</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</si>
  <si>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</si>
  <si>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295-339-6</t>
  </si>
  <si>
    <t>91995-76-5</t>
  </si>
  <si>
    <t>649-540-00-4</t>
  </si>
  <si>
    <t>295-340-1</t>
  </si>
  <si>
    <t>91995-77-6</t>
  </si>
  <si>
    <t>649-541-00-X</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</si>
  <si>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</si>
  <si>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295-342-2</t>
  </si>
  <si>
    <t>91995-79-8</t>
  </si>
  <si>
    <t>649-542-00-5</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</si>
  <si>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</si>
  <si>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296-437-1</t>
  </si>
  <si>
    <t>92704-08-0</t>
  </si>
  <si>
    <t>649-543-00-0</t>
  </si>
  <si>
    <t>297-827-4</t>
  </si>
  <si>
    <t>93763-10-1</t>
  </si>
  <si>
    <t>649-544-00-6</t>
  </si>
  <si>
    <t>297-829-5</t>
  </si>
  <si>
    <t>93763-11-2</t>
  </si>
  <si>
    <t>649-545-00-1</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</si>
  <si>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</si>
  <si>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309-672-2</t>
  </si>
  <si>
    <t>100684-02-4</t>
  </si>
  <si>
    <t>649-546-00-7</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</si>
  <si>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</si>
  <si>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309-673-8</t>
  </si>
  <si>
    <t>100684-03-5</t>
  </si>
  <si>
    <t>649-547-00-2</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</si>
  <si>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</si>
  <si>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309-674-3</t>
  </si>
  <si>
    <t>100684-04-6</t>
  </si>
  <si>
    <t>649-548-00-8</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</si>
  <si>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</si>
  <si>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309-675-9</t>
  </si>
  <si>
    <t>100684-05-7</t>
  </si>
  <si>
    <t>649-549-00-3</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</si>
  <si>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</si>
  <si>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265-171-8</t>
  </si>
  <si>
    <t>64742-67-2</t>
  </si>
  <si>
    <t>649-550-00-9</t>
  </si>
  <si>
    <t>Foots oil (petroleum), hydrotreated; Foots oil</t>
  </si>
  <si>
    <t>295-394-6</t>
  </si>
  <si>
    <t>650-002-00-6</t>
  </si>
  <si>
    <t>turpentine, oil</t>
  </si>
  <si>
    <t xml:space="preserve">Flam. Liq. 3
Acute Tox. 4 *
Acute Tox. 4 *
Acute Tox. 4 *
Asp. Tox. 1
Skin Irrit. 2
Eye Irrit. 2
Skin Sens. 1
Aquatic Chronic 2
</t>
  </si>
  <si>
    <t xml:space="preserve">H226
H332
H312
H302
H304
H315
H319
H317
H411
</t>
  </si>
  <si>
    <t xml:space="preserve">H226
H332
H312
H302
H304
H319
H315
H317
H411
</t>
  </si>
  <si>
    <t>650-003-00-1</t>
  </si>
  <si>
    <t>fenson (ISO); 4-chlorophenyl benzenesulphonate</t>
  </si>
  <si>
    <t>201-274-6</t>
  </si>
  <si>
    <t>80-38-6</t>
  </si>
  <si>
    <t>650-004-00-7</t>
  </si>
  <si>
    <t>norbormide (ISO); 5-(α-hydroxy-α-2-pyridylbenzyl)-7-(α-2-pyridylbenzylidene)bicyclo [2.2.1] hept-5-ene-2,3-dicarboximide</t>
  </si>
  <si>
    <t>213-589-6</t>
  </si>
  <si>
    <t>991-42-4</t>
  </si>
  <si>
    <t>650-005-00-2</t>
  </si>
  <si>
    <t>(2R,6aS,12aS)-1,2,6,6a,12,12a-hexahydro-2-isopropenyl-8,9-dimethoxychromeno[3,4-b]furo[2,3-h]chromen-6-one, rotenone</t>
  </si>
  <si>
    <t xml:space="preserve">Acute Tox. 3 *
STOT SE 3
Skin Irrit. 2
Eye Irrit. 2
Aquatic Acute 1
Aquatic Chronic 1
</t>
  </si>
  <si>
    <t xml:space="preserve">H301
H335
H315
H319
H400
H410
</t>
  </si>
  <si>
    <t xml:space="preserve">H301
H319
H335
H315
H410
</t>
  </si>
  <si>
    <t>650-006-00-8</t>
  </si>
  <si>
    <t>benquinox (ISO); p-benzoquinone 1-benzoylhydrazone 4-oxime</t>
  </si>
  <si>
    <t>207-807-9</t>
  </si>
  <si>
    <t>495-73-8</t>
  </si>
  <si>
    <t>650-007-00-3</t>
  </si>
  <si>
    <t>chlordimeform (ISO); N2-(4-chloro-o-tolyl)-N1,N1-dimethylformamidine</t>
  </si>
  <si>
    <t>650-008-00-9</t>
  </si>
  <si>
    <t>drazoxolon (ISO); 4-(2-chlorophenylhydrazone)-3-methyl-5-isoxazolone</t>
  </si>
  <si>
    <t>227-197-8</t>
  </si>
  <si>
    <t>5707-69-7</t>
  </si>
  <si>
    <t>650-009-00-4</t>
  </si>
  <si>
    <t>chlordimeform hydrochloride; N'-(4-chloro-o-tolyl)-N,N-dimethylformamidine monohydrochloride; N2-(4-chloro-o-tolyl)-N1,N1-dimethylformamidine hydorchloride</t>
  </si>
  <si>
    <t>243-269-1</t>
  </si>
  <si>
    <t>19750-95-9</t>
  </si>
  <si>
    <t>650-010-00-X</t>
  </si>
  <si>
    <t>benzyl violet 4B; α-[4-(4-dimethylamino-α-{}{4-[ethyl(3-sodiosulphonatobenzyl)amino] phenyl}}benzylidene)cyclohexa-2,5-dienylidene(ethyl)ammonio]toluene-3-sulphonate</t>
  </si>
  <si>
    <t>216-901-9</t>
  </si>
  <si>
    <t>1694-09-3</t>
  </si>
  <si>
    <t>650-012-00-0</t>
  </si>
  <si>
    <t>erionite</t>
  </si>
  <si>
    <t>12510-42-8</t>
  </si>
  <si>
    <t>650-013-00-6</t>
  </si>
  <si>
    <t xml:space="preserve">asbestos [1]
asbestos [2]
asbestos [3]
asbestos [4]
asbestos [5]
asbestos [6]
asbestos [7]
</t>
  </si>
  <si>
    <t xml:space="preserve">12001-28-4 [1]
132207-32-0 [2]
12172-73-5 [3]
77536-66-4 [4]
77536-68-6 [5]
77536-67-5 [6]
12001-29-5 [7]
</t>
  </si>
  <si>
    <t xml:space="preserve">Carc. 1A
STOT RE 1
</t>
  </si>
  <si>
    <t xml:space="preserve">H350
H372 **
</t>
  </si>
  <si>
    <t>650-014-00-1</t>
  </si>
  <si>
    <t>diethyl 2,4-dihydroxycyclodisiloxane-2,4-diylbis(trimethylene)diphosphonate, tetrasodium salt, reaction products with disodium metasilicate</t>
  </si>
  <si>
    <t>401-770-4</t>
  </si>
  <si>
    <t>650-015-00-7</t>
  </si>
  <si>
    <t xml:space="preserve">rosin; colophony [1]
rosin; colophony [2]
rosin; colophony [3]
</t>
  </si>
  <si>
    <t xml:space="preserve">232-475-7 [1]
232-484-6 [2]
277-299-1 [3]
</t>
  </si>
  <si>
    <t xml:space="preserve">8050-09-7 [1]
8052-10-6 [2]
73138-82-6 [3]
</t>
  </si>
  <si>
    <t>650-016-00-2</t>
  </si>
  <si>
    <t>Mineral wool, with the exception of those specified elsewhere in this Annex; [Man-made vitreous (silicate) fibres with random orientation with alkaline oxide and alkali earth oxide (Na2O+K2O+CaO+MgO+BaO) content greater than 18 % by weight]</t>
  </si>
  <si>
    <t>A Q R</t>
  </si>
  <si>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</si>
  <si>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 xml:space="preserve">H350i
</t>
  </si>
  <si>
    <t>A R</t>
  </si>
  <si>
    <t>650-018-00-3</t>
  </si>
  <si>
    <t>reaction product of: acetophenone, formaldehyde, cyclohexylamine, methanol and acetic acid</t>
  </si>
  <si>
    <t>406-230-1</t>
  </si>
  <si>
    <t xml:space="preserve">Flam. Liq. 3
Carc. 2
Acute Tox. 4 *
Skin Corr. 1B
Skin Sens. 1
Aquatic Acute 1
Aquatic Chronic 1
</t>
  </si>
  <si>
    <t xml:space="preserve">H226
H351
H332
H314
H317
H400
H410
</t>
  </si>
  <si>
    <t>GHS02
GHS08
GHS05
GHS07
GHS09
Dgr</t>
  </si>
  <si>
    <t xml:space="preserve">H226
H351
H314
H332
H317
H410
</t>
  </si>
  <si>
    <t>650-031-00-4</t>
  </si>
  <si>
    <t>bis(4-hydroxy-N-methylanilinium) sulphate</t>
  </si>
  <si>
    <t>200-237-1</t>
  </si>
  <si>
    <t>55-55-0</t>
  </si>
  <si>
    <t>650-032-00-X</t>
  </si>
  <si>
    <t>cyproconazole (ISO); (2RS,3RS;2RS,3SR)-2-(4-chlorophenyl)-3-cyclopropyl-1-(1H-1,2,4-triazol-1-yl)butan-2-ol</t>
  </si>
  <si>
    <t>94361-06-5</t>
  </si>
  <si>
    <t>650-041-00-9</t>
  </si>
  <si>
    <t>triasulfuron (ISO); 1-[2-(2-chloroethoxy)phenylsulfonyl]-3-(4-methoxy-6-methyl-1,3,5-triazin-2-yl)urea</t>
  </si>
  <si>
    <t>82097-50-5</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</si>
  <si>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</si>
  <si>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</si>
  <si>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</si>
  <si>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</si>
  <si>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</si>
  <si>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</si>
  <si>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</si>
  <si>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</si>
  <si>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</si>
  <si>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</si>
  <si>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</si>
  <si>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</si>
  <si>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</si>
  <si>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 xml:space="preserve">Flam. Liq. 2
Skin Irrit. 2
Eye Dam. 1
Aquatic Chronic 2
</t>
  </si>
  <si>
    <t xml:space="preserve">H225
H315
H318
H411
</t>
  </si>
  <si>
    <t>650-046-00-6</t>
  </si>
  <si>
    <t>di(tetramethylammonium)(29H,31H-phthalocyanin-N29,N30,N31,N32)disulfonamide disulfonate, cuprate(2-)complex, derivates</t>
  </si>
  <si>
    <t>416-180-2</t>
  </si>
  <si>
    <t>12222-04-7</t>
  </si>
  <si>
    <t>650-047-00-1</t>
  </si>
  <si>
    <t>dibenzylphenylsulfonium hexafluoroantimonate</t>
  </si>
  <si>
    <t>417-760-8</t>
  </si>
  <si>
    <t>134164-24-2</t>
  </si>
  <si>
    <t xml:space="preserve">Acute Tox. 4 *
STOT RE 1
Eye Dam. 1
Skin Sens. 1
Aquatic Chronic 2
</t>
  </si>
  <si>
    <t xml:space="preserve">H302
H372 **
H318
H317
H411
</t>
  </si>
  <si>
    <t xml:space="preserve">H372 **
H302
H318
H317
H411
</t>
  </si>
  <si>
    <t>650-048-00-7</t>
  </si>
  <si>
    <t>reaction product of: borax, hydrogen peroxide, acetic acid anhydride and acetic acid</t>
  </si>
  <si>
    <t>420-070-1</t>
  </si>
  <si>
    <t xml:space="preserve">Org. Perox. D ****
Acute Tox. 4 *
Acute Tox. 4 *
Acute Tox. 4 *
Skin Corr. 1A
Aquatic Acute 1
</t>
  </si>
  <si>
    <t xml:space="preserve">H242
H332
H312
H302
H314
H400
</t>
  </si>
  <si>
    <t>650-049-00-2</t>
  </si>
  <si>
    <t>417-960-5</t>
  </si>
  <si>
    <t>650-050-00-8</t>
  </si>
  <si>
    <t>reaction mass of: 1-methyl-3-hydroxypropyl 3,5-[1,1-dimethylethyl]-4-hydroxydihydro-cinnamate and/or 3-hydroxybutyl 3,5-[1,1-dimethylethyl]-4-hydroxydihydrocinnamate; 1,3-butanediol bis[3-(3'-(1,1-dimethylethyl)4'-hydroxy-phenyl)propionate] isomers; 1,3-butanediol bis[3-(3',5'-(1,1-dimethylethyl)-4'-hydroxyphenyl)propionate] isomers</t>
  </si>
  <si>
    <t>423-600-8</t>
  </si>
  <si>
    <t>Harmonizált anyagok tábla</t>
  </si>
  <si>
    <t xml:space="preserve">Ez egy több, mint 3000 anyagot tartalmazó tábla, melyben az EU-ban kötelező, un harmonizált osztályozású anyagok találhatóak. A baj ott van, hogy nem a CAS szám ezekben a döntő, hanem az úgynevezett Index-szám, a táblázat sorainak sorszáma. Sok gyűjtőcsoport van, sok CAS számmal egy cellában. </t>
  </si>
  <si>
    <t>Osztályoás/HIÁNYZIK</t>
  </si>
  <si>
    <t>Az Eredmény veszélybesorolás táblában az Excel rákeres, hogy megtalálja-e az adott anyagot ebben a harmonizált táblában és kiírja a megfelelő oszlop végére az ott talált, kötelező osztályozást. Mivel nem biztos, hogy a CAS számot megtalálja, az, hogy itt nincs adat, nem jelenti azt, hogy az adott anyagra nincs harmonizált osztályozás. (dolgozom azon, hogy csak egy CAS legyen egy sorban, hogy a dolog működjék, de ez hatalmas munka és lassan megy...) De azért segítség lehet, mert ha nem szerepel az adott anyag a saját Adatbázis táblámban, akkor innen könnyen és gyorsan átírhatóak a harmonizált osztályba sorolások és azokkal el lehet végezni a keverék osztályozását. Ennek ellenére nagyon javasolom, hogy ezeket ellenőrizzék a regiszitrációban, mert igen gyakran az itt hiányzó végpontokra ott található osztályozás.</t>
  </si>
  <si>
    <t>Név (amiket megveszek termékeket a keveréshez)</t>
  </si>
  <si>
    <t>Százalék, amennyit bemérek belőlük</t>
  </si>
  <si>
    <t>hexamethylene diisocyanate</t>
  </si>
  <si>
    <t>CLP00-hoz képest a regisiztráció sokkal szigorúbb</t>
  </si>
  <si>
    <t>3779-63-3</t>
  </si>
  <si>
    <t>(2,4,6-trioxotriazine-1,3,5(2H,4H,6H)-triyl)tris(hexamethylene) isocyanate</t>
  </si>
  <si>
    <t>223-242-0</t>
  </si>
  <si>
    <t>931-274-8</t>
  </si>
  <si>
    <t>regisztráció, szemlátomást ugyanaz, mint az előző tétel, az osztályozása is</t>
  </si>
  <si>
    <t xml:space="preserve">Hexamethylene diisocyanate, oligomers </t>
  </si>
  <si>
    <t>28182-81-2</t>
  </si>
  <si>
    <t>500-060-2</t>
  </si>
  <si>
    <t>calcium carbonate</t>
  </si>
  <si>
    <t>68081-81-2</t>
  </si>
  <si>
    <t>268-356-1</t>
  </si>
  <si>
    <t>239-707-6</t>
  </si>
  <si>
    <t>regisztráció, specifikus limit. Ox. Sol attól függ, hogy van-e bevonat rajta</t>
  </si>
  <si>
    <t>68213-23-0</t>
  </si>
  <si>
    <t>500-201-8</t>
  </si>
  <si>
    <t>regisztráció, de hoozzáadtam a Eye Dam. 1-et</t>
  </si>
  <si>
    <t>bisz(hidroximetil)ammónium-szulfát</t>
  </si>
  <si>
    <t>110-58-7</t>
  </si>
  <si>
    <t>211-214-0</t>
  </si>
  <si>
    <t>242-060-2</t>
  </si>
  <si>
    <t>240-440-2</t>
  </si>
  <si>
    <t>630-392-2</t>
  </si>
  <si>
    <t>128-37-0</t>
  </si>
  <si>
    <t>2,6-ditercbutil-p-krezol</t>
  </si>
  <si>
    <t>204-881-4</t>
  </si>
  <si>
    <t>A regisztrációban Eye Dam a harmonizállt Irrit 2-vel szemben</t>
  </si>
  <si>
    <t>141-82-2</t>
  </si>
  <si>
    <t>205-503-0</t>
  </si>
  <si>
    <t>110-15-6</t>
  </si>
  <si>
    <t>203-740-4</t>
  </si>
  <si>
    <t>110-94-1</t>
  </si>
  <si>
    <t>203-817-2</t>
  </si>
  <si>
    <t>a regisztráció Eye Dam és Tox 4 skin-t ves hozzá a harmonizálthoz</t>
  </si>
  <si>
    <t>A harmonizálthoz a regisztrálók a STOT SE 3-at és a Aquatic Chrnic 3-at adják hozzá</t>
  </si>
  <si>
    <t>a regiszitráció hozzáadja a fémkorróziót és a lenyelési tox végpontot</t>
  </si>
  <si>
    <t>0,035</t>
  </si>
  <si>
    <t>99-85-4</t>
  </si>
  <si>
    <t>202-794-6</t>
  </si>
  <si>
    <t>bejelentések zöme, de az Ügynökség szerint Skin Sens. 1 és környezeti veszélyességet és perzisztenciát is</t>
  </si>
  <si>
    <t>99-86-5</t>
  </si>
  <si>
    <t>202-795-1</t>
  </si>
  <si>
    <t>bejelentések, javaslat van a harmonizált osztályozására. A Skin Sens. 1 nagyon valószínű</t>
  </si>
  <si>
    <t>reisztráció is van, mely el akarja hagyni a környezetit a harmonizáltban (de én meghagytam, persze)</t>
  </si>
  <si>
    <t>87-44-5</t>
  </si>
  <si>
    <t>bejelentésekben szinte csak Asp. Tox. 1 van, de az Ügynökség környezeti veszélyt és toxicitást is ad hozzá, PBT gyanűs</t>
  </si>
  <si>
    <t>99-87-6</t>
  </si>
  <si>
    <t>p-cymene</t>
  </si>
  <si>
    <t>202-796-7</t>
  </si>
  <si>
    <t>regisztráció, az Ügynökség akut toxicitásokat és környezeti 1-et akar hozzáadni harmonizáltként</t>
  </si>
  <si>
    <t>562-74-3</t>
  </si>
  <si>
    <t>209-235-5</t>
  </si>
  <si>
    <t>bejelentések. Az Ügynökség szerint érzékenyítő, környezetre veszélyes sőt fejlődési rendellenességeket is okozhat</t>
  </si>
  <si>
    <t>464-45-9</t>
  </si>
  <si>
    <t>207-353-1</t>
  </si>
  <si>
    <t>bejelentések. Az ügynökség toxicitást, környezeti veszélyt sőt fejlődési rendellenességeket jelez</t>
  </si>
  <si>
    <t>5989-27-5</t>
  </si>
  <si>
    <t>227-913-5</t>
  </si>
  <si>
    <t>3387-41-5</t>
  </si>
  <si>
    <t>222-212-4</t>
  </si>
  <si>
    <t>bejelentés, az Ügynökség környezeti toxicitást és esetleg érzékenyítést ad meg</t>
  </si>
  <si>
    <t>555-10-2</t>
  </si>
  <si>
    <t>209-081-9</t>
  </si>
  <si>
    <t>bejelentés. Az Ügynökség környezeti toxicitást és érzékenyítést jósol</t>
  </si>
  <si>
    <t>76-22-2</t>
  </si>
  <si>
    <t>200-945-0</t>
  </si>
  <si>
    <t>220-686-7</t>
  </si>
  <si>
    <t>2867-05-2</t>
  </si>
  <si>
    <t>nem találtam msds-t vagy CLP besorolást sehol az interneten</t>
  </si>
  <si>
    <t>79-92-5</t>
  </si>
  <si>
    <t>camphene</t>
  </si>
  <si>
    <t>201-234-8</t>
  </si>
  <si>
    <t>regisztráció. Az Ügynökség kritikája miatt mértek környezeti végpontot és kerültek bele a kemény osztályozások környezetre.</t>
  </si>
  <si>
    <t>140-67-0</t>
  </si>
  <si>
    <t>205-427-8</t>
  </si>
  <si>
    <t>bejelentés. Az Ügynökség környezeti toxicitást is jósol (és ezeket is megerősíti)</t>
  </si>
  <si>
    <t>Ox. Solid 2</t>
  </si>
  <si>
    <t>2-Isopropoxyethanol</t>
  </si>
  <si>
    <t>harmonizált, de a regisztráció hozzáadja a bőrirritációt és a gűzveszélyt</t>
  </si>
  <si>
    <t>7439-89-6</t>
  </si>
  <si>
    <t>231-096-4</t>
  </si>
  <si>
    <t>nem veszélyes, csak ha finom por a regisztráció szerint</t>
  </si>
  <si>
    <t>231-157-5</t>
  </si>
  <si>
    <t>a kobaltszennyzés nélküli nikkel nagy méretben a regisztráció szerint. Még a karcinogén hatást is megkérdőjelezik az újabb vzsgálatok.</t>
  </si>
  <si>
    <t>1000000</t>
  </si>
  <si>
    <t>0,0065</t>
  </si>
  <si>
    <t>a regisztráció azonos a harmonizálttal. Beraktam persze a fémkorróziót is! Az M tényező a regisztrációból van, de csak a Chronicra adnak meg</t>
  </si>
  <si>
    <t>nincs osztályozva, csak a külön regisztrálóknál</t>
  </si>
  <si>
    <t>regisztráció, mely korrigálja erősebbre a harmonizált belégzéses toxicitását</t>
  </si>
  <si>
    <t>0,001</t>
  </si>
  <si>
    <t>regiszitráció a hatrmonizálttal azonos</t>
  </si>
  <si>
    <t>Ox. Gas. 1</t>
  </si>
  <si>
    <t xml:space="preserve">regisztráció A harmonizálthoz képest szigorúbb az inhalációs toxicitás és bejött az Aquatic Chronic 1. De az Acute-nál a harmonizátban 100-s az M faktor, itt csak 10 </t>
  </si>
  <si>
    <t>0,00021</t>
  </si>
  <si>
    <t>nem vesélyes a bejelentések szerint</t>
  </si>
  <si>
    <t>regisztráció, de ha ólommal szennyezett, akkor új végpontok jönnek be</t>
  </si>
  <si>
    <t>0,1</t>
  </si>
  <si>
    <t>0,338</t>
  </si>
  <si>
    <t>0,356</t>
  </si>
  <si>
    <t>Antimon-trioxid</t>
  </si>
  <si>
    <t>2</t>
  </si>
  <si>
    <t>regisztráció, a harmonizálthoz az ólom-oxid szennyezéstől függően Aquatic Chronic 3 és még ennél sokkal csúnyúbb osztályozások jönnek hozzá</t>
  </si>
  <si>
    <t>231-598-3</t>
  </si>
  <si>
    <t>registztráció</t>
  </si>
  <si>
    <t>0</t>
  </si>
  <si>
    <t>regisztráció hozzáadjja a szemiritációt a harmonizálthoz</t>
  </si>
  <si>
    <t>0,0002</t>
  </si>
  <si>
    <t>2,92</t>
  </si>
  <si>
    <t>0,003</t>
  </si>
  <si>
    <t>CLP09 és a saját Met. Corr. A nikkel-szulfát tartalom jelentősen befolyásolja az osztályozást!</t>
  </si>
  <si>
    <t>0,0078</t>
  </si>
  <si>
    <t>Met. Corr. 2</t>
  </si>
  <si>
    <t>0,0079</t>
  </si>
  <si>
    <t>CLP01 a regisztrációval egyező. Figyelni az arzén szennyezésre!</t>
  </si>
  <si>
    <t>regisztráció az 5. ATP szerint. NIKKEL és MANGÁN/CINK tartalom fontos</t>
  </si>
  <si>
    <t>7746-19-7</t>
  </si>
  <si>
    <t>0,0206</t>
  </si>
  <si>
    <t>231-793-2</t>
  </si>
  <si>
    <t>0,0205</t>
  </si>
  <si>
    <t>CLP  regisztrációval egyező, de furcsa,  h ogy nincs STOT SE 3-ra osztályozva, de mégis egyedi limitet adnak meg</t>
  </si>
  <si>
    <t>0,036</t>
  </si>
  <si>
    <t>0,9</t>
  </si>
  <si>
    <t>0,019</t>
  </si>
  <si>
    <t>0,0006</t>
  </si>
  <si>
    <t>206-114-10</t>
  </si>
  <si>
    <t>0,0007</t>
  </si>
  <si>
    <t>0,021</t>
  </si>
  <si>
    <t>nincs regisztráció,de a bejelentésekben sem veszélyes</t>
  </si>
  <si>
    <t>EUH044</t>
  </si>
  <si>
    <t>Flam. Gas</t>
  </si>
  <si>
    <t>CAS Number</t>
  </si>
  <si>
    <t>Name</t>
  </si>
  <si>
    <t>EC Number</t>
  </si>
  <si>
    <t>M factor Acute</t>
  </si>
  <si>
    <t>M factor Chronic</t>
  </si>
  <si>
    <t>Other  classification</t>
  </si>
  <si>
    <t>Source of data (link)</t>
  </si>
  <si>
    <t>VOC based on boiling point: below 250</t>
  </si>
  <si>
    <t>VOC based on vapor pressure &gt;10Pa</t>
  </si>
  <si>
    <t>Iron</t>
  </si>
  <si>
    <t>Nickell</t>
  </si>
  <si>
    <t>Chromium</t>
  </si>
  <si>
    <t>Mercury</t>
  </si>
  <si>
    <t>Sulphur</t>
  </si>
  <si>
    <t>Chlorine</t>
  </si>
  <si>
    <t>magnesium oxide</t>
  </si>
  <si>
    <t>Zinc oxide</t>
  </si>
  <si>
    <t>Tin dioxide</t>
  </si>
  <si>
    <t>Zircon oxide</t>
  </si>
  <si>
    <t>Silicon dioxide</t>
  </si>
  <si>
    <t>Sodium hydroxide</t>
  </si>
  <si>
    <t>calcium hydroxide</t>
  </si>
  <si>
    <t>Potassium hydroxide</t>
  </si>
  <si>
    <t>Sodium carbonate</t>
  </si>
  <si>
    <t>Sodium chloride</t>
  </si>
  <si>
    <t>Potassium nitrite</t>
  </si>
  <si>
    <t>Sodium nitrite</t>
  </si>
  <si>
    <t>Silver nitrate</t>
  </si>
  <si>
    <t>Silver chloride</t>
  </si>
  <si>
    <t>Sodium hypochlorite</t>
  </si>
  <si>
    <t>Calcium hypochlorite</t>
  </si>
  <si>
    <t>Phosphoric acid</t>
  </si>
  <si>
    <t>Sulfuric acid</t>
  </si>
  <si>
    <t>Sodium sulfate</t>
  </si>
  <si>
    <t>Copper sulfate pentahydrate</t>
  </si>
  <si>
    <t>Copper sulfate</t>
  </si>
  <si>
    <t xml:space="preserve">A mixture, with or without stabilising agents, of calcium hydroxide and copper (II) sulfate </t>
  </si>
  <si>
    <t>Nickel sulfate</t>
  </si>
  <si>
    <t>Iron II sulfate</t>
  </si>
  <si>
    <t>Iron II chloride</t>
  </si>
  <si>
    <t>Iron III chloride</t>
  </si>
  <si>
    <t>Zinc sulfate hexahydrate</t>
  </si>
  <si>
    <t>Zinc sulfate</t>
  </si>
  <si>
    <t>Zinc chloride</t>
  </si>
  <si>
    <t>Manganese sulfate</t>
  </si>
  <si>
    <t>Hydrochloric acid</t>
  </si>
  <si>
    <t>Tin tetrachloride</t>
  </si>
  <si>
    <t>Hydrogen fluoride</t>
  </si>
  <si>
    <t>Hydrogen bromide</t>
  </si>
  <si>
    <t>Nitric acid</t>
  </si>
  <si>
    <t>Hydrazine hydrate</t>
  </si>
  <si>
    <t>Perchloric acid</t>
  </si>
  <si>
    <t>Potassium permanganate</t>
  </si>
  <si>
    <t>Sodium peroxo disulfate</t>
  </si>
  <si>
    <t>Sodium percarbonate</t>
  </si>
  <si>
    <t>Ammonia …aquious</t>
  </si>
  <si>
    <t>Ammonia</t>
  </si>
  <si>
    <t>Hydrogene peroxide</t>
  </si>
  <si>
    <t>butane</t>
  </si>
  <si>
    <t>isobutane</t>
  </si>
  <si>
    <t>https://echa.europa.eu/hu/registration-dossier/-/registered-dossier/15741/2/1</t>
  </si>
  <si>
    <t>ciklohexane</t>
  </si>
  <si>
    <t>0,207</t>
  </si>
  <si>
    <t>buta -1,3 diene</t>
  </si>
  <si>
    <t>https://echa.europa.eu/hu/registration-dossier/-/registered-dossier/15570/2/1</t>
  </si>
  <si>
    <t>isoprene</t>
  </si>
  <si>
    <t>0.93</t>
  </si>
  <si>
    <t xml:space="preserve">
2-chlorobuta-1,3-diene </t>
  </si>
  <si>
    <t>0,005</t>
  </si>
  <si>
    <t>2-butene</t>
  </si>
  <si>
    <t xml:space="preserve">propene
</t>
  </si>
  <si>
    <t xml:space="preserve"> Hydrocarbons, C9-C12, n-alkanes, isoalkanes, cyclics, aromatics (2-25%)</t>
  </si>
  <si>
    <t>hydrocarbons waxes (petroleum) clay-treated microcyst</t>
  </si>
  <si>
    <t>https://echa.europa.eu/registration-dossier/-/registered-dossier/13678/2/1</t>
  </si>
  <si>
    <t>paraffin waxes clay-treated</t>
  </si>
  <si>
    <t>https://echa.europa.eu/registration-dossier/-/registered-dossier/15082/2/1</t>
  </si>
  <si>
    <t>Naphta (petroleum) hydrotreated heavy</t>
  </si>
  <si>
    <t>Distillates (petroleum), hydrotreated heavy paraffinic</t>
  </si>
  <si>
    <t>hydrocarbon waxes (petroleum) hydroheated microcyst</t>
  </si>
  <si>
    <t>solvent naphta (petroleum)  light arom</t>
  </si>
  <si>
    <t>skin 2 -t kivettem, mert az ECHA nem írta</t>
  </si>
  <si>
    <t>Lubricating oils (petroleum), &lt;25, solvent-extd., dewaxed, hydrogenated</t>
  </si>
  <si>
    <t xml:space="preserve">Reaction product (mainly dimers, trimers and tetramers) of "Distillates (petroleum), steam-cracked, C8-12 fraction", mainly C8 - C10 unsaturated aromatic and alkylaromatic hydrocarbons, predominantly styrene- and indene-derivatives, obtained by Lewis acid-initiated alkylation and polymerisation </t>
  </si>
  <si>
    <t>0,0258</t>
  </si>
  <si>
    <t>Foot oils (petroleum) hydrotreated</t>
  </si>
  <si>
    <t>https://echa.europa.eu/hu/registration-dossier/-/registered-dossier/13810?p_auth=P7PjFHIX</t>
  </si>
  <si>
    <t>Petrolatum hydrotreated</t>
  </si>
  <si>
    <t>https://echa.europa.eu/hu/registration-dossier/-/registered-dossier/2072/2/1</t>
  </si>
  <si>
    <t>0, 68</t>
  </si>
  <si>
    <t>o-xylene</t>
  </si>
  <si>
    <t>https://echa.europa.eu/hu/registration-dossier/-/registered-dossier/15482/2/1</t>
  </si>
  <si>
    <t>p-xylene</t>
  </si>
  <si>
    <t>xylene</t>
  </si>
  <si>
    <t>Ethylbenzene</t>
  </si>
  <si>
    <t>0, 028</t>
  </si>
  <si>
    <t>https://echa.europa.eu/hu/registration-dossier/-/registered-dossier/15565/2/1</t>
  </si>
  <si>
    <t>propylbenzene</t>
  </si>
  <si>
    <t>cumene</t>
  </si>
  <si>
    <t>dodecylbenzene</t>
  </si>
  <si>
    <t>naphtalene</t>
  </si>
  <si>
    <t>0,0024</t>
  </si>
  <si>
    <t>https://echa.europa.eu/hu/registration-dossier/-/registered-dossier/15924/2/1</t>
  </si>
  <si>
    <t>https://echa.europa.eu/hu/registration-dossier/-/registered-dossier/15569/2/1</t>
  </si>
  <si>
    <t>ethanol</t>
  </si>
  <si>
    <t>https://echa.europa.eu/hu/registration-dossier/-/registered-dossier/16105/2/1</t>
  </si>
  <si>
    <t>https://echa.europa.eu/hu/registration-dossier/-/registered-dossier/14586/2/1</t>
  </si>
  <si>
    <t>2-methylpropán-2-ol</t>
  </si>
  <si>
    <t>https://echa.europa.eu/hu/registration-dossier/-/registered-dossier/14112/2/1</t>
  </si>
  <si>
    <t>2-methylpropán-1-ol</t>
  </si>
  <si>
    <t>https://echa.europa.eu/hu/registration-dossier/-/registered-dossier/15092/2/1</t>
  </si>
  <si>
    <t>78-92-2</t>
  </si>
  <si>
    <t>https://echa.europa.eu/registration-dossier/-/registered-dossier/14353/2/1</t>
  </si>
  <si>
    <t>https://echa.europa.eu/registration-dossier/-/registered-dossier/15322/2/1</t>
  </si>
  <si>
    <t>https://echa.europa.eu/registration-dossier/-/registered-dossier/2115/2/1</t>
  </si>
  <si>
    <t>https://echa.europa.eu/registration-dossier/-/registered-dossier/16044/2/1</t>
  </si>
  <si>
    <t>2A</t>
  </si>
  <si>
    <t>https://echa.europa.eu/registration-dossier/-/registered-dossier/12040/2/1</t>
  </si>
  <si>
    <t>3-methylbután-1-ol</t>
  </si>
  <si>
    <t>https://echa.europa.eu/registration-dossier/-/registered-dossier/13936/2/1</t>
  </si>
  <si>
    <t>https://echa.europa.eu/registration-dossier/-/registered-dossier/14919/2/1</t>
  </si>
  <si>
    <t>https://echa.europa.eu/registration-dossier/-/registered-dossier/14915/2/1</t>
  </si>
  <si>
    <t>9,8</t>
  </si>
  <si>
    <t>2-(Propoxy)ethanol</t>
  </si>
  <si>
    <t>https://echa.europa.eu/registration-dossier/-/registered-dossier/5863/2/1</t>
  </si>
  <si>
    <t>8,8</t>
  </si>
  <si>
    <t>https://echa.europa.eu/information-on-chemicals/cl-inventory-database/-/discli/details/21424</t>
  </si>
  <si>
    <t>12</t>
  </si>
  <si>
    <t>https://echa.europa.eu/registration-dossier/-/registered-dossier/14383/2/1</t>
  </si>
  <si>
    <t>1,98</t>
  </si>
  <si>
    <t>https://echa.europa.eu/registration-dossier/-/registered-dossier/15867/2/1</t>
  </si>
  <si>
    <t>6,4</t>
  </si>
  <si>
    <t>https://echa.europa.eu/registration-dossier/-/registered-dossier/14829/2/1</t>
  </si>
  <si>
    <t>https://echa.europa.eu/information-on-chemicals/cl-inventory-database/-/discli/details/111537</t>
  </si>
  <si>
    <t>https://echa.europa.eu/information-on-chemicals/cl-inventory-database/-/discli/details/54932</t>
  </si>
  <si>
    <t>https://echa.europa.eu/registration-dossier/-/registered-dossier/5924/2/1</t>
  </si>
  <si>
    <t>0,0413</t>
  </si>
  <si>
    <t>https://echa.europa.eu/registration-dossier/-/registered-dossier/5839/2/1</t>
  </si>
  <si>
    <t>2,2 oxydiethanol</t>
  </si>
  <si>
    <t>(ethylenedioxy)dimethanol</t>
  </si>
  <si>
    <t xml:space="preserve">Poly(oxy-1,2-ethanediyl),α-hydro-ω-hydroxy- Ethane-1,2-diol, ethoxylated </t>
  </si>
  <si>
    <t>0,188</t>
  </si>
  <si>
    <t>oleic acid ethoxylated</t>
  </si>
  <si>
    <t xml:space="preserve">Poly(oxy-1,2-ethanediyl), .alpha.-(1-oxooctadecyl)-.omega.-hydroxy- </t>
  </si>
  <si>
    <t xml:space="preserve">POLYOXYETHYLENE DIOLEATE </t>
  </si>
  <si>
    <t xml:space="preserve">Fatty acids, C16-18, esters with ethylene glycol </t>
  </si>
  <si>
    <t xml:space="preserve">2-methoxy-1-methylethyl acetate </t>
  </si>
  <si>
    <t>0,635</t>
  </si>
  <si>
    <t>2-methoxipropyl-acetate</t>
  </si>
  <si>
    <t>260</t>
  </si>
  <si>
    <t>https://echa.europa.eu/registration-dossier/-/registered-dossier/16001/2/1</t>
  </si>
  <si>
    <t>0,525</t>
  </si>
  <si>
    <t>https://echa.europa.eu/registration-dossier/-/registered-dossier/14287/2/1</t>
  </si>
  <si>
    <t xml:space="preserve">Alcohols, C6-C8-(even numbered, linear)-ethoxylated (&lt;2,5 EO) </t>
  </si>
  <si>
    <t>https://echa.europa.eu/registration-dossier/-/registered-dossier/7576/2/1</t>
  </si>
  <si>
    <t xml:space="preserve">Alcohols, C12-13, branched and linear, ethoxylated </t>
  </si>
  <si>
    <t>0,022</t>
  </si>
  <si>
    <t>https://echa.europa.eu/registration-dossier/-/registered-dossier/15818/2/1</t>
  </si>
  <si>
    <t xml:space="preserve">Alcohols, C12-14, ethoxylated </t>
  </si>
  <si>
    <t>0,044</t>
  </si>
  <si>
    <t>https://echa.europa.eu/registration-dossier/-/registered-dossier/16040/2/1</t>
  </si>
  <si>
    <t xml:space="preserve">2-Hexyldecan-1-ol, ethoxylated </t>
  </si>
  <si>
    <t>0,006</t>
  </si>
  <si>
    <t>https://echa.europa.eu/registration-dossier/-/registered-dossier/10572/2/1</t>
  </si>
  <si>
    <t xml:space="preserve">Dodecan-1-ol, ethoxylated </t>
  </si>
  <si>
    <t>0,002</t>
  </si>
  <si>
    <t>https://echa.europa.eu/registration-dossier/-/registered-dossier/10916/2/1</t>
  </si>
  <si>
    <t xml:space="preserve">Tetradecan- l-ol, ethoxylated </t>
  </si>
  <si>
    <t>https://echa.europa.eu/registration-dossier/-/registered-dossier/7104/2/1</t>
  </si>
  <si>
    <t>0,074</t>
  </si>
  <si>
    <t>0,24</t>
  </si>
  <si>
    <t xml:space="preserve">2-[2-(2-{2-[2-(11-methyl-dodecyloxy)-ethoxy]-ethoxy}-ethoxy)-ethoxy]-ethanol </t>
  </si>
  <si>
    <t>https://echa.europa.eu/information-on-chemicals/cl-inventory-database/-/discli/details/48601</t>
  </si>
  <si>
    <t xml:space="preserve">Alcohols, C12-18, ethoxylated </t>
  </si>
  <si>
    <t>0,048</t>
  </si>
  <si>
    <t xml:space="preserve">But-2-ene-1,4-diol </t>
  </si>
  <si>
    <t>14</t>
  </si>
  <si>
    <t>acetone</t>
  </si>
  <si>
    <t>10,6</t>
  </si>
  <si>
    <t>butanone</t>
  </si>
  <si>
    <t>55,8</t>
  </si>
  <si>
    <t>ciklohexanone</t>
  </si>
  <si>
    <t>0,033</t>
  </si>
  <si>
    <t>butanone oxime</t>
  </si>
  <si>
    <t>0,256</t>
  </si>
  <si>
    <t>https://echa.europa.eu/registration-dossier/-/registered-dossier/14908/2/1</t>
  </si>
  <si>
    <t>formic acid</t>
  </si>
  <si>
    <t>acetic acid</t>
  </si>
  <si>
    <t>3,058</t>
  </si>
  <si>
    <t xml:space="preserve">Fatty acids, C16-18 </t>
  </si>
  <si>
    <t>0,162</t>
  </si>
  <si>
    <t>malonic acid</t>
  </si>
  <si>
    <t>succinic acid</t>
  </si>
  <si>
    <t>glutaric acid</t>
  </si>
  <si>
    <t>0,126</t>
  </si>
  <si>
    <t>citric acid</t>
  </si>
  <si>
    <t>201-069-1</t>
  </si>
  <si>
    <t>https://echa.europa.eu/registration-dossier/-/registered-dossier/15451/2/1</t>
  </si>
  <si>
    <t>Maleic anhydride</t>
  </si>
  <si>
    <t>methyl-acetate</t>
  </si>
  <si>
    <t>methyl-formate</t>
  </si>
  <si>
    <t>0,115</t>
  </si>
  <si>
    <t>ethyl-acetate</t>
  </si>
  <si>
    <t>n-butyl-acetate</t>
  </si>
  <si>
    <t>0,18</t>
  </si>
  <si>
    <t>isobutyl-acetate</t>
  </si>
  <si>
    <t>0,17</t>
  </si>
  <si>
    <t>tert-butyl-acetate</t>
  </si>
  <si>
    <t>0,016</t>
  </si>
  <si>
    <t>https://echa.europa.eu/information-on-chemicals/cl-inventory-database/-/discli/details/89442</t>
  </si>
  <si>
    <t>https://echa.europa.eu/information-on-chemicals/pre-registered-substances/-/dislist/substance/100.088.689</t>
  </si>
  <si>
    <t>204-436-4</t>
  </si>
  <si>
    <t xml:space="preserve">Soybean oil, epoxidized </t>
  </si>
  <si>
    <t>https://echa.europa.eu/registration-dossier/-/registered-dossier/15408/2/1</t>
  </si>
  <si>
    <t>0,482</t>
  </si>
  <si>
    <t xml:space="preserve">Methacrylic acid, monoester with propane-1,2-diol </t>
  </si>
  <si>
    <t>0,904</t>
  </si>
  <si>
    <t xml:space="preserve">2-[2-(2-ethoxyethoxy)ethoxy]ethyl methacrylate </t>
  </si>
  <si>
    <t>1,54</t>
  </si>
  <si>
    <t xml:space="preserve">2-(2-butoxyethoxy)ethyl methacrylate </t>
  </si>
  <si>
    <t>0,15</t>
  </si>
  <si>
    <t>0,549</t>
  </si>
  <si>
    <t>0,01</t>
  </si>
  <si>
    <t>https://echa.europa.eu/registration-dossier/-/registered-dossier/15212/2/1</t>
  </si>
  <si>
    <t xml:space="preserve">Exo-1,7,7-trimethylbicyclo[2.2.1]hept-2-yl methacrylate </t>
  </si>
  <si>
    <t>0,00466</t>
  </si>
  <si>
    <t xml:space="preserve">1-methyltrimethylene dimethacrylate </t>
  </si>
  <si>
    <t>0,087</t>
  </si>
  <si>
    <t xml:space="preserve">7,7,9(or 7,9,9)-trimethyl-4,13-dioxo-3,14-dioxa-5,12-diazahexadecane-1,16-diyl bismethacrylate </t>
  </si>
  <si>
    <t xml:space="preserve">2-(2-methylprop-2-enoyloxy)ethyl 2-methylprop-2-enoate </t>
  </si>
  <si>
    <t>607-819-8</t>
  </si>
  <si>
    <t xml:space="preserve">2,2'-ethylenedioxydiethyl dimethacrylate </t>
  </si>
  <si>
    <t>0,164</t>
  </si>
  <si>
    <t xml:space="preserve">Propylidynetrimethyl trimethacrylate </t>
  </si>
  <si>
    <t>0,00276</t>
  </si>
  <si>
    <t xml:space="preserve">4-(vinyloxy)butan-1-ol </t>
  </si>
  <si>
    <t>0,028</t>
  </si>
  <si>
    <t xml:space="preserve">Vinyl 4-(1,1-dimethylethyl)benzoate </t>
  </si>
  <si>
    <t>https://echa.europa.eu/substance-information/-/substanceinfo/100.035.903</t>
  </si>
  <si>
    <t xml:space="preserve">Poly(oxy(methyl-1,2-ethanediyl)), .alpha.-(2-methyl-1-oxo-2- propenyl)-.omega.-hydroxy- (4-PO) </t>
  </si>
  <si>
    <t>609-674-6</t>
  </si>
  <si>
    <t>Dimethyl phthalate</t>
  </si>
  <si>
    <t>0,192</t>
  </si>
  <si>
    <t xml:space="preserve">Diethyl phthalate </t>
  </si>
  <si>
    <t>0,012</t>
  </si>
  <si>
    <t xml:space="preserve">Diisopropyl phthalate </t>
  </si>
  <si>
    <t xml:space="preserve">Dipropyl phthalate </t>
  </si>
  <si>
    <t xml:space="preserve">Diisobutyl phthalate </t>
  </si>
  <si>
    <t xml:space="preserve">Dibutyl phthalate </t>
  </si>
  <si>
    <t xml:space="preserve">Benzyl butyl phthalate </t>
  </si>
  <si>
    <t>0,0075</t>
  </si>
  <si>
    <t xml:space="preserve">Diisopentyl phthalate </t>
  </si>
  <si>
    <t xml:space="preserve">N-pentyl-isopentylphthalate </t>
  </si>
  <si>
    <t xml:space="preserve">Dipentyl phthalate </t>
  </si>
  <si>
    <t>1,2-Benzenedicarboxylic acid, dipentyl ester, branched and linear</t>
  </si>
  <si>
    <t xml:space="preserve">Dihexyl phthalate </t>
  </si>
  <si>
    <t xml:space="preserve">1,2-Benzenedicarboxylic acid, dihexyl ester, branched and linear </t>
  </si>
  <si>
    <t xml:space="preserve">1,2-Benzenedicarboxylic acid, di-C6-8-branched alkyl esters, C7-rich </t>
  </si>
  <si>
    <t>https://echa.europa.eu/information-on-chemicals/cl-inventory-database/-/discli/details/105077</t>
  </si>
  <si>
    <t xml:space="preserve">Bis(2-ethylhexyl) phthalate </t>
  </si>
  <si>
    <t>204-211-04</t>
  </si>
  <si>
    <t>201</t>
  </si>
  <si>
    <t>https://echa.europa.eu/registration-dossier/-/registered-dossier/15358/2/1</t>
  </si>
  <si>
    <t xml:space="preserve">Dioctyl phthalate </t>
  </si>
  <si>
    <t>204-214-7</t>
  </si>
  <si>
    <t>https://echa.europa.eu/information-on-chemicals/cl-inventory-database/-/discli/details/16594</t>
  </si>
  <si>
    <t xml:space="preserve">Di-''isononyl'' phthalate </t>
  </si>
  <si>
    <t>249-079-5</t>
  </si>
  <si>
    <t>https://echa.europa.eu/registration-dossier/-/registered-dossier/14959/2/1</t>
  </si>
  <si>
    <t xml:space="preserve">1,2-Benzenedicarboxylic acid, di-C7-11-branched and linear alkyl esters </t>
  </si>
  <si>
    <t>https://echa.europa.eu/information-on-chemicals/cl-inventory-database/-/discli/details/10613</t>
  </si>
  <si>
    <t xml:space="preserve">Bis(2-propylheptyl) phthalate </t>
  </si>
  <si>
    <t>258-469-4</t>
  </si>
  <si>
    <t>https://echa.europa.eu/registration-dossier/-/registered-dossier/14145/2/1</t>
  </si>
  <si>
    <t xml:space="preserve">Di-''isodecyl'' phthalate </t>
  </si>
  <si>
    <t>247-977-1</t>
  </si>
  <si>
    <t>https://echa.europa.eu/information-on-chemicals/cl-inventory-database/-/discli/details/30404</t>
  </si>
  <si>
    <t xml:space="preserve">1,2-Benzenedicarboxylic acid, di-C9-11-branched alkyl esters, C10-rich </t>
  </si>
  <si>
    <t>271-091-4</t>
  </si>
  <si>
    <t>https://echa.europa.eu/registration-dossier/-/registered-dossier/13582/2/1</t>
  </si>
  <si>
    <t xml:space="preserve">Diundecyl phthalate, branched and linear </t>
  </si>
  <si>
    <t>287-401-6</t>
  </si>
  <si>
    <t>0,059</t>
  </si>
  <si>
    <t>https://echa.europa.eu/registration-dossier/-/registered-dossier/12074/2/1</t>
  </si>
  <si>
    <t xml:space="preserve">Diundecyl phthalate </t>
  </si>
  <si>
    <t>222-884-9</t>
  </si>
  <si>
    <t>https://echa.europa.eu/information-on-chemicals/cl-inventory-database/-/discli/details/26574</t>
  </si>
  <si>
    <t xml:space="preserve">Diisotridecyl phthalate </t>
  </si>
  <si>
    <t>248-368-3</t>
  </si>
  <si>
    <t>https://echa.europa.eu/registration-dossier/-/registered-dossier/10574/2/1</t>
  </si>
  <si>
    <t>1,2-Benzenedicarboxylic acid, di-C11-14-branched alkyl esters, C13-rich</t>
  </si>
  <si>
    <t>271-089-3</t>
  </si>
  <si>
    <t>https://echa.europa.eu/registration-dossier/-/registered-dossier/15949/2/1</t>
  </si>
  <si>
    <t>0,632</t>
  </si>
  <si>
    <t>https://echa.europa.eu/registration-dossier/-/registered-dossier/14738/2/1</t>
  </si>
  <si>
    <t>https://echa.europa.eu/information-on-chemicals/cl-inventory-database/-/discli/details/86451</t>
  </si>
  <si>
    <t>https://echa.europa.eu/information-on-chemicals/cl-inventory-database/-/discli/details/85961</t>
  </si>
  <si>
    <t>0,011</t>
  </si>
  <si>
    <t>https://echa.europa.eu/registration-dossier/-/registered-dossier/14576/2/1</t>
  </si>
  <si>
    <t>https://echa.europa.eu/registration-dossier/-/registered-dossier/13548/2/1</t>
  </si>
  <si>
    <t xml:space="preserve">Tripentyl phosphate </t>
  </si>
  <si>
    <t>https://echa.europa.eu/substance-information/-/substanceinfo/100.017.976</t>
  </si>
  <si>
    <t>https://echa.europa.eu/registration-dossier/-/registered-dossier/14220/2/1</t>
  </si>
  <si>
    <t>https://echa.europa.eu/information-on-chemicals/cl-inventory-database/-/discli/details/4962</t>
  </si>
  <si>
    <t>https://echa.europa.eu/substance-information/-/substanceinfo/100.051.940</t>
  </si>
  <si>
    <t>https://echa.europa.eu/information-on-chemicals/cl-inventory-database/-/discli/details/29114</t>
  </si>
  <si>
    <t>0,000076</t>
  </si>
  <si>
    <t>https://echa.europa.eu/registration-dossier/-/registered-dossier/2104/2/1</t>
  </si>
  <si>
    <t>https://echa.europa.eu/substance-information/-/substanceinfo/100.056.719</t>
  </si>
  <si>
    <t>https://echa.europa.eu/substance-information/-/substanceinfo/100.043.451</t>
  </si>
  <si>
    <t xml:space="preserve">tert-butylphenyl diphenyl phosphate </t>
  </si>
  <si>
    <t>https://echa.europa.eu/information-on-chemicals/cl-inventory-database/-/discli/details/86809</t>
  </si>
  <si>
    <t xml:space="preserve">Di-tert-butylphenyl phenyl phosphate </t>
  </si>
  <si>
    <t>https://echa.europa.eu/information-on-chemicals/cl-inventory-database/-/discli/details/130946</t>
  </si>
  <si>
    <t>Isopropylphenyl diphenyl phosphate</t>
  </si>
  <si>
    <t>https://echa.europa.eu/information-on-chemicals/cl-inventory-database/-/discli/details/52536</t>
  </si>
  <si>
    <t xml:space="preserve">4,4-(ISOPROPYLIDENEDIPHENYL)BIS(DIPHENYL PHOSPHATE) </t>
  </si>
  <si>
    <t>https://echa.europa.eu/information-on-chemicals/cl-inventory-database/-/discli/details/87272</t>
  </si>
  <si>
    <t>https://echa.europa.eu/registration-dossier/-/registered-dossier/2204/2/1</t>
  </si>
  <si>
    <t xml:space="preserve">Tri-p-tolyl phosphate </t>
  </si>
  <si>
    <t>https://echa.europa.eu/information-on-chemicals/cl-inventory-database/-/discli/details/21053</t>
  </si>
  <si>
    <t xml:space="preserve">Tri-o-tolyl phosphate </t>
  </si>
  <si>
    <t>https://echa.europa.eu/information-on-chemicals/cl-inventory-database/-/discli/details/17760</t>
  </si>
  <si>
    <t xml:space="preserve">Tri-m-tolyl phosphate </t>
  </si>
  <si>
    <t>https://echa.europa.eu/information-on-chemicals/cl-inventory-database/-/discli/details/65214</t>
  </si>
  <si>
    <t xml:space="preserve">Diphenyl tolyl phosphate </t>
  </si>
  <si>
    <t>https://echa.europa.eu/information-on-chemicals/cl-inventory-database/-/discli/details/78947</t>
  </si>
  <si>
    <t>0,00042</t>
  </si>
  <si>
    <t>https://echa.europa.eu/registration-dossier/-/registered-dossier/15877/2/1</t>
  </si>
  <si>
    <t>0,004</t>
  </si>
  <si>
    <t xml:space="preserve">Reaction mass of biphenyl-2-yl diphenyl phosphate and triphenyl phosphate and bis(biphenyl-2-yl) phenyl phosphate </t>
  </si>
  <si>
    <t>https://echa.europa.eu/registration-dossier/-/registered-dossier/12599/2/1</t>
  </si>
  <si>
    <t>0,42</t>
  </si>
  <si>
    <t>https://echa.europa.eu/registration-dossier/-/registered-dossier/1714/2/1</t>
  </si>
  <si>
    <t>https://echa.europa.eu/registration-dossier/-/registered-dossier/14365/2/1</t>
  </si>
  <si>
    <t>https://echa.europa.eu/registration-dossier/-/registered-dossier/13748/2/1</t>
  </si>
  <si>
    <t xml:space="preserve">Diethyl bis(2-hydroxyethyl)aminomethylphosphonate </t>
  </si>
  <si>
    <t>https://echa.europa.eu/information-on-chemicals/cl-inventory-database/-/discli/details/73110</t>
  </si>
  <si>
    <t>184538-58-7</t>
  </si>
  <si>
    <t>https://echa.europa.eu/substance-information/-/substanceinfo/100.116.393</t>
  </si>
  <si>
    <t>0,024</t>
  </si>
  <si>
    <t>https://echa.europa.eu/registration-dossier/-/registered-dossier/14166/2/1</t>
  </si>
  <si>
    <t>0,6</t>
  </si>
  <si>
    <t>cobalt di (acetate)</t>
  </si>
  <si>
    <t xml:space="preserve">Cobalt(2+) propionate </t>
  </si>
  <si>
    <t>https://echa.europa.eu/registration-dossier/-/registered-dossier/13722/2/1</t>
  </si>
  <si>
    <t xml:space="preserve">Cobalt bis(2-ethylhexanoate) </t>
  </si>
  <si>
    <t xml:space="preserve">Neodecanoic acid, cobalt salt </t>
  </si>
  <si>
    <t xml:space="preserve">Fatty acids, tall-oil, cobalt salts </t>
  </si>
  <si>
    <t xml:space="preserve">Stearic acid, cobalt salt </t>
  </si>
  <si>
    <t xml:space="preserve">Naphthenic acids, cobalt salts </t>
  </si>
  <si>
    <t xml:space="preserve">Resin acids and Rosin acids, cobalt salts </t>
  </si>
  <si>
    <t xml:space="preserve">Fatty acids, C6-19-branched, cobalt(2+) salts </t>
  </si>
  <si>
    <t>270-066-5</t>
  </si>
  <si>
    <t xml:space="preserve">Salt reaction of cobalt(2+) and C2/C8/C20 carboxylates </t>
  </si>
  <si>
    <t xml:space="preserve">Fatty acids, C6-19-branched, iron salts </t>
  </si>
  <si>
    <t>20,6</t>
  </si>
  <si>
    <t xml:space="preserve">2-ethylhexanoic acid, zirconium salt </t>
  </si>
  <si>
    <t>0,36</t>
  </si>
  <si>
    <t xml:space="preserve">Zinc distearate </t>
  </si>
  <si>
    <t>0,008</t>
  </si>
  <si>
    <t>0,174</t>
  </si>
  <si>
    <t xml:space="preserve">Cinnamyl alcohol </t>
  </si>
  <si>
    <t xml:space="preserve">trans-cinnamic acid </t>
  </si>
  <si>
    <t xml:space="preserve">Anisaldehyde </t>
  </si>
  <si>
    <t xml:space="preserve">Cinnamaldehyde </t>
  </si>
  <si>
    <t>1,004</t>
  </si>
  <si>
    <t xml:space="preserve">4-methoxybenzyl alcohol </t>
  </si>
  <si>
    <t xml:space="preserve">Anisic acid </t>
  </si>
  <si>
    <t>https://echa.europa.eu/substance-information/-/substanceinfo/100.014.199</t>
  </si>
  <si>
    <t xml:space="preserve">3-iodo-2-propynyl butylcarbamate </t>
  </si>
  <si>
    <t xml:space="preserve">Tetrahydro-1,3,4,6-tetrakis(hydroxymethyl)imidazo[4,5-d]imidazole-2,5(1H,3H)-dione </t>
  </si>
  <si>
    <t xml:space="preserve">2-methyl-2H-isothiazol-3-one </t>
  </si>
  <si>
    <t xml:space="preserve">1,2-benzisothiazol-3(2H)-one </t>
  </si>
  <si>
    <t xml:space="preserve">Fatty acids, C18-unsatd., dimers, oligomeric reaction products with tall-oil fatty acids and triethylenetetramine </t>
  </si>
  <si>
    <t>205-351-5</t>
  </si>
  <si>
    <t xml:space="preserve">Resin acids and Rosin acids, sodium salts </t>
  </si>
  <si>
    <t>https://echa.europa.eu/registration-dossier/-/registered-dossier/14927/2/1</t>
  </si>
  <si>
    <t xml:space="preserve">Di(benzothiazol-2-yl) disulphide </t>
  </si>
  <si>
    <t>0,027</t>
  </si>
  <si>
    <t>https://echa.europa.eu/registration-dossier/-/registered-dossier/14884/2/1</t>
  </si>
  <si>
    <t xml:space="preserve">Poly(oxy-1,2-ethanediyl), a-butyl-w-hydroxy-, mixed ethers with 2-ethyl-1-hexanol and 2,2´-thiobis[ethanol] </t>
  </si>
  <si>
    <t>https://echa.europa.eu/information-on-chemicals/cl-inventory-database/-/discli/details/19856</t>
  </si>
  <si>
    <t xml:space="preserve">Rosin </t>
  </si>
  <si>
    <t xml:space="preserve">N-(2-hydroxyethyl)stearamide </t>
  </si>
  <si>
    <t>203-883-2</t>
  </si>
  <si>
    <t>0,007</t>
  </si>
  <si>
    <t>https://echa.europa.eu/registration-dossier/-/registered-dossier/14395/2/1</t>
  </si>
  <si>
    <t xml:space="preserve">1,3,5-triallyl-1,3,5-triazine-2,4,6(1H,3H,5H)-trione </t>
  </si>
  <si>
    <t xml:space="preserve">Pentaerythritol tetrakis(3-mercaptopropionate) </t>
  </si>
  <si>
    <t>0,00003</t>
  </si>
  <si>
    <t xml:space="preserve">Octamethylcyclotetrasiloxane </t>
  </si>
  <si>
    <t>0,00044</t>
  </si>
  <si>
    <t xml:space="preserve">Dimethyloctadecyl[3-(trimethoxysilyl)propyl]ammonium chloride </t>
  </si>
  <si>
    <t xml:space="preserve">Aminofunctional Fluid </t>
  </si>
  <si>
    <t xml:space="preserve">Aminomodified Polydimethylsiloxane </t>
  </si>
  <si>
    <t xml:space="preserve">DIPHENYLMETHANDIISOCYANATE, ISOMERS AND HOMOLOGUES </t>
  </si>
  <si>
    <t xml:space="preserve">o-(p-isocyanatobenzyl)phenyl isocyanate </t>
  </si>
  <si>
    <t xml:space="preserve">Formaldehyde, oligomeric reaction products with aniline and phosgene </t>
  </si>
  <si>
    <t xml:space="preserve">4,4'-Methylenediphenyl diisocyanate, oligomeric reaction products with 2,4'-diisocyanatodiphenylmethane </t>
  </si>
  <si>
    <t>0,0096</t>
  </si>
  <si>
    <t>158885-25-7</t>
  </si>
  <si>
    <t xml:space="preserve">Quinoline </t>
  </si>
  <si>
    <t xml:space="preserve">Di-tert-butyl 1,1,4,4-tetramethyltetramethylene diperoxide </t>
  </si>
  <si>
    <t>0,00065</t>
  </si>
  <si>
    <t xml:space="preserve">Bis(2,4-dichlorobenzoyl) peroxide </t>
  </si>
  <si>
    <t>0,00029</t>
  </si>
  <si>
    <t xml:space="preserve">Titanium tetrabutanolate </t>
  </si>
  <si>
    <t>0,08</t>
  </si>
  <si>
    <t xml:space="preserve">Methylamine </t>
  </si>
  <si>
    <t>Flam Gas</t>
  </si>
  <si>
    <t xml:space="preserve">Ethylamine </t>
  </si>
  <si>
    <t>0,046</t>
  </si>
  <si>
    <t>CLP, de bőrre és szemre a regisztráció szigorúbb (1A és 1)</t>
  </si>
  <si>
    <t>tert-butylamine</t>
  </si>
  <si>
    <t>0,000016</t>
  </si>
  <si>
    <t>0,03</t>
  </si>
  <si>
    <t>104-75-6</t>
  </si>
  <si>
    <t>0,00026</t>
  </si>
  <si>
    <t>68037-95-6</t>
  </si>
  <si>
    <t>0,0013</t>
  </si>
  <si>
    <t xml:space="preserve">Diethylamine </t>
  </si>
  <si>
    <t>0,04</t>
  </si>
  <si>
    <t xml:space="preserve">Diisobutylamine </t>
  </si>
  <si>
    <t xml:space="preserve">Dipropylamine </t>
  </si>
  <si>
    <t>0,072</t>
  </si>
  <si>
    <t xml:space="preserve">Propylenediamine </t>
  </si>
  <si>
    <t xml:space="preserve">Ethylenediamine </t>
  </si>
  <si>
    <t xml:space="preserve">Hexamethylenediamine </t>
  </si>
  <si>
    <t>https://echa.europa.eu/registration-dossier/-/registered-dossier/16081/2/1</t>
  </si>
  <si>
    <t xml:space="preserve">Triethylamine </t>
  </si>
  <si>
    <t>0,11</t>
  </si>
  <si>
    <t>https://echa.europa.eu/registration-dossier/-/registered-dossier/14938/2/1</t>
  </si>
  <si>
    <t xml:space="preserve">Aniline </t>
  </si>
  <si>
    <t xml:space="preserve">N-methylaniline </t>
  </si>
  <si>
    <t>0,0021</t>
  </si>
  <si>
    <t xml:space="preserve">N,N-dimethylaniline </t>
  </si>
  <si>
    <t>0,00032</t>
  </si>
  <si>
    <t xml:space="preserve">ziram </t>
  </si>
  <si>
    <t xml:space="preserve">Zinc bis(dibenzyldithiocarbamate) </t>
  </si>
  <si>
    <t xml:space="preserve">Zinc O,O,O',O'-tetrabutyl bis(phosphorodithioate) </t>
  </si>
  <si>
    <t xml:space="preserve">Denatonium benzoate </t>
  </si>
  <si>
    <t xml:space="preserve">N-1,3-dimethylbutyl-N'-phenyl-p-phenylenediamine </t>
  </si>
  <si>
    <t>https://echa.europa.eu/registration-dossier/-/registered-dossier/15367/2/1</t>
  </si>
  <si>
    <t xml:space="preserve">N-cyclohexylbenzothiazole-2-sulfenamide </t>
  </si>
  <si>
    <t xml:space="preserve">5-ethylidene-8,9,10-trinorborn-2-ene </t>
  </si>
  <si>
    <t>0,085</t>
  </si>
  <si>
    <t xml:space="preserve">Benzothiazole-2-thiol </t>
  </si>
  <si>
    <t xml:space="preserve">Bis(4-octylphenyl)amine </t>
  </si>
  <si>
    <t xml:space="preserve">1,2-Dihydro-2,2,4-trimethylquinoline, oligomers </t>
  </si>
  <si>
    <t>0,056</t>
  </si>
  <si>
    <t xml:space="preserve">1,1'-dithiobis[hexahydro-2H-azepin-2-one] </t>
  </si>
  <si>
    <t xml:space="preserve">1,3-diphenylguanidine </t>
  </si>
  <si>
    <t>disulfiram</t>
  </si>
  <si>
    <t xml:space="preserve">thiram </t>
  </si>
  <si>
    <t>0,014</t>
  </si>
  <si>
    <t xml:space="preserve">N-isopropyl-N'-phenyl-p-phenylenediamine </t>
  </si>
  <si>
    <t>0,00028</t>
  </si>
  <si>
    <t>https://echa.europa.eu/registration-dossier/-/registered-dossier/13374/2/1</t>
  </si>
  <si>
    <t xml:space="preserve">Imidazolidine-2-thione </t>
  </si>
  <si>
    <t>0,32</t>
  </si>
  <si>
    <t>https://echa.europa.eu/registration-dossier/-/registered-dossier/13536/2/1</t>
  </si>
  <si>
    <t xml:space="preserve">1,3-dihydro-4(or 5)-methyl-2H-benzimidazole-2-thione </t>
  </si>
  <si>
    <t>https://echa.europa.eu/registration-dossier/-/registered-dossier/15889/2/1</t>
  </si>
  <si>
    <t xml:space="preserve">Petroleum resins </t>
  </si>
  <si>
    <t xml:space="preserve">Turpentine, oil </t>
  </si>
  <si>
    <t>0,000303</t>
  </si>
  <si>
    <t>0,001004</t>
  </si>
  <si>
    <t xml:space="preserve">D-Î²-Pinene </t>
  </si>
  <si>
    <t xml:space="preserve">7-methyl-3-methyleneocta-1,6-diene </t>
  </si>
  <si>
    <t xml:space="preserve">3,7-dimethyloctan-1-ol </t>
  </si>
  <si>
    <t xml:space="preserve">3,7-dimethyloctan-3-ol </t>
  </si>
  <si>
    <t>0,009</t>
  </si>
  <si>
    <t>0,0278</t>
  </si>
  <si>
    <t xml:space="preserve">Reaction mass of 2,6 -Octandien-1-ol,3,7-dimethyl-,( E ) and 2,6-Octandien-1-ol, 3,7 dimethyl-, (Z) </t>
  </si>
  <si>
    <t>linalool oxide</t>
  </si>
  <si>
    <t xml:space="preserve">Isopulegol </t>
  </si>
  <si>
    <t>8050-15-5</t>
  </si>
  <si>
    <t xml:space="preserve">Resin acids and Rosin acids, hydrogenated, Me esters </t>
  </si>
  <si>
    <t>https://echa.europa.eu/registration-dossier/-/registered-dossier/5757/2/1</t>
  </si>
  <si>
    <t xml:space="preserve">Resin acids and Rosin acids, esters with triethylene glycol </t>
  </si>
  <si>
    <t xml:space="preserve">Resin acids and Rosin acids, esters with pentaerythritol </t>
  </si>
  <si>
    <t xml:space="preserve">Resin acids and Rosin acids, esters with glycerol </t>
  </si>
  <si>
    <t xml:space="preserve">Resin acids and Rosin acids, hydrogenated, esters with glycerol </t>
  </si>
  <si>
    <t xml:space="preserve">Resin acids and Rosin acids, fumarated, compds. with triethanolamine </t>
  </si>
  <si>
    <t xml:space="preserve">Rosin, reaction products with formaldehyde </t>
  </si>
  <si>
    <t xml:space="preserve">Rosin, oligomers </t>
  </si>
  <si>
    <t xml:space="preserve">Chlorobenzene </t>
  </si>
  <si>
    <t>0,032</t>
  </si>
  <si>
    <t xml:space="preserve">1,2-dichlorobenzene </t>
  </si>
  <si>
    <t xml:space="preserve">1,3-dichlorobenzene </t>
  </si>
  <si>
    <t xml:space="preserve">1,4-dichlorobenzene </t>
  </si>
  <si>
    <t xml:space="preserve">1,2,3-trichlorobenzene </t>
  </si>
  <si>
    <t xml:space="preserve">1,2,4-trichlorobenzene </t>
  </si>
  <si>
    <t xml:space="preserve">1,3,5-trichlorobenzene </t>
  </si>
  <si>
    <t xml:space="preserve">1,2,3,4-tetrachlorobenzene </t>
  </si>
  <si>
    <t xml:space="preserve">1,2,3,5-tetrachlorobenzene </t>
  </si>
  <si>
    <t xml:space="preserve">1,2,4,5-tetrachlorobenzene </t>
  </si>
  <si>
    <t xml:space="preserve">Pentachlorobenzene </t>
  </si>
  <si>
    <t xml:space="preserve">Hexachlorobenzene </t>
  </si>
  <si>
    <t>0,268</t>
  </si>
  <si>
    <t>0,287</t>
  </si>
  <si>
    <t xml:space="preserve">Symclosene </t>
  </si>
  <si>
    <t xml:space="preserve">Troclosene sodium </t>
  </si>
  <si>
    <t xml:space="preserve">Salicylic acid </t>
  </si>
  <si>
    <t xml:space="preserve">4-nitrosophenol </t>
  </si>
  <si>
    <t xml:space="preserve">p-benzoquinone dioxime </t>
  </si>
  <si>
    <t>https://echa.europa.eu/information-on-chemicals/cl-inventory-database/-/discli/details/8433</t>
  </si>
  <si>
    <t xml:space="preserve">Acetonitrile </t>
  </si>
  <si>
    <t xml:space="preserve">Butyronitrile </t>
  </si>
  <si>
    <t>0,107</t>
  </si>
  <si>
    <t xml:space="preserve">2-methylbutyronitrile </t>
  </si>
  <si>
    <t xml:space="preserve">Acrylonitrile </t>
  </si>
  <si>
    <t>0,017</t>
  </si>
  <si>
    <t xml:space="preserve">2-aminoethanol </t>
  </si>
  <si>
    <t xml:space="preserve">2-aminoethanol, monoester with boric acid </t>
  </si>
  <si>
    <t>0,026</t>
  </si>
  <si>
    <t xml:space="preserve">Boric acid (H3BO3), reaction products with ethanolamine </t>
  </si>
  <si>
    <t xml:space="preserve">Orthoboric acid, compound with 2-aminoethanol </t>
  </si>
  <si>
    <t xml:space="preserve">Triethoxy(3-isocyanatopropyl)silane </t>
  </si>
  <si>
    <t>0,5</t>
  </si>
  <si>
    <t xml:space="preserve">Amylase, α- </t>
  </si>
  <si>
    <t>0,0017</t>
  </si>
  <si>
    <t>phenol</t>
  </si>
  <si>
    <t>harmonizált a regisztrációval egyező</t>
  </si>
  <si>
    <t>harmonizált + a regisiztráció a Chronic 3</t>
  </si>
  <si>
    <t>https://echa.europa.eu/registration-dossier/-/registered-dossier/1918/2/1</t>
  </si>
  <si>
    <t xml:space="preserve">p-isopropylphenol </t>
  </si>
  <si>
    <t xml:space="preserve">3-isopropylhydroxybenzene </t>
  </si>
  <si>
    <t>0,000199</t>
  </si>
  <si>
    <t xml:space="preserve">p-mentha-1,4-diene </t>
  </si>
  <si>
    <t xml:space="preserve">p-mentha-1,3-diene </t>
  </si>
  <si>
    <t xml:space="preserve">Caryophyllene </t>
  </si>
  <si>
    <t>201-746-1</t>
  </si>
  <si>
    <t xml:space="preserve">p-menth-1-en-4-ol </t>
  </si>
  <si>
    <t xml:space="preserve">(1S-endo)-1,7,7-trimethylbicyclo[2.2.1]heptan-2-ol </t>
  </si>
  <si>
    <t xml:space="preserve">(R)-p-mentha-1,8-diene </t>
  </si>
  <si>
    <t>regisztráció, tervezik, hogy a bőrérzékenyítést is hozzáadják a harmonizálthoz</t>
  </si>
  <si>
    <t xml:space="preserve">Thuj-4(10)-ene </t>
  </si>
  <si>
    <t xml:space="preserve">p-mentha-1(7),2-diene </t>
  </si>
  <si>
    <t xml:space="preserve">Bornan-2-one </t>
  </si>
  <si>
    <t>0,00093</t>
  </si>
  <si>
    <t xml:space="preserve">5-isopropyl-2-methylbicyclo[3.1.0]hex-2-ene </t>
  </si>
  <si>
    <t xml:space="preserve">4-allylanisole </t>
  </si>
  <si>
    <t>0,077</t>
  </si>
  <si>
    <t>0,127</t>
  </si>
  <si>
    <t xml:space="preserve">HDI oligomers, isocyanurate </t>
  </si>
  <si>
    <t xml:space="preserve">Benzenesulfonic acid, mono-C10-16-alkyl derivs., sodium salts </t>
  </si>
  <si>
    <t>4,4'-Isopropylidenediphenol, oligomeric reaction products with 1-chloro-2,3-epoxypropane</t>
  </si>
  <si>
    <t>harmoniizálttal megegyező regisztráció</t>
  </si>
  <si>
    <t>7-oxabicyclo[4.1.0]hept-3-ylmethyl 7-oxabicyclo[4.1.0]heptane-3-carboxylate</t>
  </si>
  <si>
    <t>219-207-4</t>
  </si>
  <si>
    <t>2386-87-0</t>
  </si>
  <si>
    <t>Formaldehyde, oligomeric reaction products with 1-chloro-2,3-epoxypropane and phenol</t>
  </si>
  <si>
    <t>500-006-8</t>
  </si>
  <si>
    <t>9003-36-5</t>
  </si>
  <si>
    <t>1,3,5-tris[(2S and 2R)-2,3-epoxypropyl]-1,3,5-triazine-2,4,6-(1H,3H,5H)-trione</t>
  </si>
  <si>
    <t>regizstráicó</t>
  </si>
  <si>
    <t>84852-53-9</t>
  </si>
  <si>
    <t>1,1'-(ethane-1,2-diyl)bis[pentabromobenzene]</t>
  </si>
  <si>
    <t>284-366-9</t>
  </si>
  <si>
    <t>regisztráció szerint nem veszélyes</t>
  </si>
  <si>
    <t>ethylene oxide</t>
  </si>
  <si>
    <t>Flam. Gas 1, Liquuefied gas</t>
  </si>
  <si>
    <t>1-chloro-2,3-epoxypropane</t>
  </si>
  <si>
    <t>m-xylene</t>
  </si>
  <si>
    <t>203-576-3</t>
  </si>
  <si>
    <t>regisztráció kiegészíti a harmonizáltat a STOT-okkal, Asp-val és a környezetivel</t>
  </si>
  <si>
    <t>1,2,3,6-tetrahydromethyl-3,6-methanophthalic anhydride</t>
  </si>
  <si>
    <t>25134-21-8</t>
  </si>
  <si>
    <t>246-644-8</t>
  </si>
  <si>
    <t xml:space="preserve">19438-60-9 </t>
  </si>
  <si>
    <t>Hexahydro-4-methylphthalic anhydride</t>
  </si>
  <si>
    <t>0,55</t>
  </si>
  <si>
    <t>3068-76-6</t>
  </si>
  <si>
    <t xml:space="preserve">N-[3-(trimethoxysilyl)propyl]aniline </t>
  </si>
  <si>
    <t>221-328-2</t>
  </si>
  <si>
    <t>Sigma adatlap</t>
  </si>
  <si>
    <t>33918-18-2</t>
  </si>
  <si>
    <t xml:space="preserve">1,8-DIAZABICYCLO[5.4.0]UNDEC-7-ENE, COMPOUND WITH 2-ETHYLHEXANOIC ACID (1:1) </t>
  </si>
  <si>
    <t>608-915-2</t>
  </si>
  <si>
    <t>939-350-2</t>
  </si>
  <si>
    <t>Benzyl-C12-14-alkyl-dimethylammonium chloride</t>
  </si>
  <si>
    <t>Benzyl-C12-16-alkyl-dimethylammonium chloride</t>
  </si>
  <si>
    <t>68424-85-1</t>
  </si>
  <si>
    <t>270-325-2</t>
  </si>
  <si>
    <t>regisztráicó</t>
  </si>
  <si>
    <t>Benzyltrimethylammonium chloride</t>
  </si>
  <si>
    <t>56-93-9</t>
  </si>
  <si>
    <t>200-300-3</t>
  </si>
  <si>
    <t>Trimethyloctadecylammonium chloride</t>
  </si>
  <si>
    <t>112-03-8</t>
  </si>
  <si>
    <t>203-929-1</t>
  </si>
  <si>
    <t>α,α-dimethylbenzyl hydroperoxide</t>
  </si>
  <si>
    <t>Org. Perox. Type E</t>
  </si>
  <si>
    <t>regisztráció, a harmonizálttal egyező</t>
  </si>
  <si>
    <t>benzyl-C8-18-alkildimethyl-amonium chloride</t>
  </si>
  <si>
    <t>harmonizált és bejelentések. Az egyikben van M=10</t>
  </si>
  <si>
    <t>36</t>
  </si>
  <si>
    <t>926-605-8</t>
  </si>
  <si>
    <t>Hydrocarbons, C6-C7, isoalkanes, cyclics, &lt;5% n-hexane</t>
  </si>
  <si>
    <t>Benzyl alcohol</t>
  </si>
  <si>
    <t>regisztráció hozzáadja az Eye irrit. 2-t a harmonizálthoz. Szerinte az inhal. Toxicitás nem megalapozott</t>
  </si>
  <si>
    <t>30973-88-7</t>
  </si>
  <si>
    <t>1,3-PROPANEDIOL, 2,2-BIS(HYDROXYMETHYL)-, POLYMER WITH (CHLOROMETHYL )OXIRANE</t>
  </si>
  <si>
    <t>csak bejelentés, de egységes</t>
  </si>
  <si>
    <t>regisztráció. Lezárult az Interneteskonzultáció a Carc. 1B osztályozási javaslatról. Nem látni a kimenetet.</t>
  </si>
  <si>
    <t>Didecyldimethylammonium chloride</t>
  </si>
  <si>
    <t>regisztráció hozáada a harmonizálthoz a két környezeti végpontot és az M faktort az akutra</t>
  </si>
  <si>
    <t>112-02-7</t>
  </si>
  <si>
    <t>203-928-6</t>
  </si>
  <si>
    <t>cetrimonium chloride (trimetil-hexadecil-ammonium-klorid</t>
  </si>
  <si>
    <t>regisztrácó</t>
  </si>
  <si>
    <t xml:space="preserve">   </t>
  </si>
  <si>
    <t>1,1'-iminodipropan-2-ol</t>
  </si>
  <si>
    <t>regisztráció a harmonizálltal azonos</t>
  </si>
  <si>
    <t>N,N'-methylenebismorpholine</t>
  </si>
  <si>
    <t>5625-90-1</t>
  </si>
  <si>
    <t>227-062-3</t>
  </si>
  <si>
    <t>RAC javaslata az új harmonizált osztályozásra</t>
  </si>
  <si>
    <t>a regisztrálók a harmonizált Skin Corr 1B osztályozás helyett inkább az 1C-t javasolják és Acute M 10-t</t>
  </si>
  <si>
    <t>68647-95-0</t>
  </si>
  <si>
    <t>quartz</t>
  </si>
  <si>
    <t>238-878-4</t>
  </si>
  <si>
    <t>bejelentések, van aki nem veszi veszélylesnek. A finom frakción múlik!</t>
  </si>
  <si>
    <t>2461-15-6</t>
  </si>
  <si>
    <t>[[(2-ethylhexyl)oxy]methyl]oxirane</t>
  </si>
  <si>
    <t>219-553-6</t>
  </si>
  <si>
    <t>regiszstráció, enyhébb, mint amit a szállító megadott Eye Irrit. 2 és Auatic Chronic 3</t>
  </si>
  <si>
    <t>Fatty acids, C18-unsatd., dimers, compds. with coco alkylamines</t>
  </si>
  <si>
    <t>614-682-8</t>
  </si>
  <si>
    <t>29385-43-1</t>
  </si>
  <si>
    <t>tolyl triazole</t>
  </si>
  <si>
    <t>249-596-6</t>
  </si>
  <si>
    <t>540-84-1</t>
  </si>
  <si>
    <t>110-83-8</t>
  </si>
  <si>
    <t>Naphtha (petroleum), isomerization, C6-fraction</t>
  </si>
  <si>
    <t>regisztráció, nagyon függ a toluol és hexántartalomtól</t>
  </si>
  <si>
    <t>Naphtha (petroleum), isomerization</t>
  </si>
  <si>
    <t>tert-butyl methyl ether</t>
  </si>
  <si>
    <t>regisiztrácó</t>
  </si>
  <si>
    <t>5,1</t>
  </si>
  <si>
    <t xml:space="preserve">2,2,4-trimethylpentane </t>
  </si>
  <si>
    <t>208-759-1</t>
  </si>
  <si>
    <t xml:space="preserve">Cyclohexene </t>
  </si>
  <si>
    <t>203-87-8</t>
  </si>
  <si>
    <t>ATP06, látható a bejelentési oldalon. A regisztrálók az Sens. 1A-t javasolják, ezt használtam.</t>
  </si>
  <si>
    <t>Cobalt</t>
  </si>
  <si>
    <t>RAC döntés + a környezetere a szigorúbb regisztráció. Nagyon függ a szennyezésektől</t>
  </si>
  <si>
    <t>CLP00, de 2015 februárban beadták a Repr. 1B javaslatot, amit a RAC Repr. 2-nek fogadott el. A regisztrációban Skin Corr. 1C és a két M tényező jött hozzá</t>
  </si>
  <si>
    <t>Bis(2,2,6,6-tetramethyl-4-piperidyl) sebacate</t>
  </si>
  <si>
    <t>52829-07-9</t>
  </si>
  <si>
    <t>257-207-9</t>
  </si>
  <si>
    <t>2-(2H-benzotriazol-2-yl)-p-cresol</t>
  </si>
  <si>
    <t>2440-22-4</t>
  </si>
  <si>
    <t>219-470-5</t>
  </si>
  <si>
    <t xml:space="preserve">A mixture of: bis(2,2,6,6-tetramethyl-1-octyloxypiperidin-4-yl)-1,10-decanedioate; 1,8-bis[(2,2,6,6-tetramethyl-4-((2,2,6,6-tetramethyl-1-octyloxypiperidin-4-yl)-decan-1,10-dioyl)piperidin-1-yl)oxy]octane </t>
  </si>
  <si>
    <t>129757-67-1</t>
  </si>
  <si>
    <t>a regisztrációban javasolják a RAC döntésére hivatkozva az eddigi Chronic 4-et elhagyni</t>
  </si>
  <si>
    <t>N,N',N'',N'''-tetrakis(4,6-bis(butyl-(N-methyl-2,2,6,6-tetramethylpiperidin-4-yl)amino)triazin-2-yl)-4,7-diazadecane-1,10-diamine</t>
  </si>
  <si>
    <t>a regisztrációban szigorúbbak mint a harmonizált</t>
  </si>
  <si>
    <t>Sodium 3-(2H-benzotriazol-2-yl)-5-sec-butyl-4-hydroxybenzenesulfonate</t>
  </si>
  <si>
    <t>a két regisztráló nem tud megegyezni, a harmonizáltban csak a szemkárosítás van</t>
  </si>
  <si>
    <t xml:space="preserve">2,2',6,6'-tetra-tert-butyl-4,4'-methylenediphenol </t>
  </si>
  <si>
    <t>118-82-1</t>
  </si>
  <si>
    <t>204-279-1</t>
  </si>
  <si>
    <t>nem osztályozták a regisztrációban</t>
  </si>
  <si>
    <t>Tris(2,4-ditert-butylphenyl) phosphite</t>
  </si>
  <si>
    <t>31570-04-4</t>
  </si>
  <si>
    <t>250-709-8</t>
  </si>
  <si>
    <t>Dioctadecyl 3,3'-thiodipropionate</t>
  </si>
  <si>
    <t>693-39-7</t>
  </si>
  <si>
    <t>211-750-5</t>
  </si>
  <si>
    <t>2082-79-3</t>
  </si>
  <si>
    <t>Octadecyl 3-(3,5-di-tert-butyl-4-hydroxyphenyl)propionate</t>
  </si>
  <si>
    <t>218-216-0</t>
  </si>
  <si>
    <t>770-35-4</t>
  </si>
  <si>
    <t>68608-26-4</t>
  </si>
  <si>
    <t>68920-66-1</t>
  </si>
  <si>
    <t>90218-34-1</t>
  </si>
  <si>
    <t>3811-73-2</t>
  </si>
  <si>
    <t>Alcohols, C16-18 and C18-unsatd., ethoxylated</t>
  </si>
  <si>
    <t>1-Phenoxy-propan-2-ol</t>
  </si>
  <si>
    <t>212-222-7</t>
  </si>
  <si>
    <t>271-781-5</t>
  </si>
  <si>
    <t>Sulfonic acids, petroleum, sodium salts</t>
  </si>
  <si>
    <t>68956-41-2</t>
  </si>
  <si>
    <t>Fatty acids, tall-oil, reaction products with 2-amino-2-methyl-1-propanol</t>
  </si>
  <si>
    <t>nincs rá sem regisztráció, de osztályozás bejelentés sem</t>
  </si>
  <si>
    <t>Benzenesulfonic acid, 2,3(or 3,4)-dimethyl-, mono-C10-14-branched alkyl derivs., sodium salts</t>
  </si>
  <si>
    <t>290-708-8</t>
  </si>
  <si>
    <t xml:space="preserve">Pyridine-2-thiol 1-oxide, sodium salt </t>
  </si>
  <si>
    <t>223-296-5</t>
  </si>
  <si>
    <t>regisztráció, de nagyon nincs egyetértés. Ez a legkeményebb besorolás</t>
  </si>
  <si>
    <t>Benzyl chloroformate</t>
  </si>
  <si>
    <t>regisztráció, rákkeltő és érzékenyítő a benzil-klorid tartalom miatt</t>
  </si>
  <si>
    <t xml:space="preserve">Ethyl chloroformate </t>
  </si>
  <si>
    <t>regisztráció a harmonizálttal egyező</t>
  </si>
  <si>
    <t xml:space="preserve">2-isopropyl-5-methylcyclohexyloxycarbonyloxy-2-hydroxypropane </t>
  </si>
  <si>
    <t>törzskönyv. Isochem</t>
  </si>
  <si>
    <t xml:space="preserve">3,5,5-trimethylhexanoyl chloride </t>
  </si>
  <si>
    <t>253-168-4</t>
  </si>
  <si>
    <t>36727-29-4</t>
  </si>
  <si>
    <t>Met.Corr. 1</t>
  </si>
  <si>
    <t xml:space="preserve">Hexyl chloroformate </t>
  </si>
  <si>
    <t>228-036-4</t>
  </si>
  <si>
    <t>6092-54-2</t>
  </si>
  <si>
    <t>Acryloyl chloride</t>
  </si>
  <si>
    <t>814-68-6</t>
  </si>
  <si>
    <t>212-399-0</t>
  </si>
  <si>
    <t xml:space="preserve">2-isocyanatoethyl methacrylate </t>
  </si>
  <si>
    <t>30674-80-7</t>
  </si>
  <si>
    <t>250-284-7</t>
  </si>
  <si>
    <t xml:space="preserve">Propyl chloroformate </t>
  </si>
  <si>
    <t>https://echa.europa.eu/documents/10162/2aa67f6e-621e-4337-84aa-076f0de11f4e</t>
  </si>
  <si>
    <t>https://echa.europa.eu/documents/10162/725df6cb-070c-48c9-89a5-500ee2dabe16</t>
  </si>
  <si>
    <t>17/12/2015</t>
  </si>
  <si>
    <t>Toxic for reproduction (Article 57c)#PBT (Article 57d)</t>
  </si>
  <si>
    <t>206-801-3</t>
  </si>
  <si>
    <t>Perfluorononan-1-oic-acid</t>
  </si>
  <si>
    <t>375-95-1</t>
  </si>
  <si>
    <t>Ammonium salts of perfluorononan-1-oic-acid</t>
  </si>
  <si>
    <t>4149-60-4</t>
  </si>
  <si>
    <t>https://echa.europa.eu/documents/10162/d51c9722-aed2-47a0-8356-831db2066b0a</t>
  </si>
  <si>
    <t>https://echa.europa.eu/documents/10162/bcde2926-a00e-4389-8e48-67122bceba67</t>
  </si>
  <si>
    <t>Toxic for reproduction (Article 57c)</t>
  </si>
  <si>
    <t>Nitrobenzene</t>
  </si>
  <si>
    <t>https://echa.europa.eu/documents/10162/2721734c-c482-493b-82e8-3b4d131a6507</t>
  </si>
  <si>
    <t>https://echa.europa.eu/documents/10162/aca017f7-ce9f-4bce-a991-7c9e911a3ddd</t>
  </si>
  <si>
    <t>253-037-1</t>
  </si>
  <si>
    <t>2-(2H-benzotriazol-2-yl)-4-(tert-butyl)-6-(sec-butyl)phenol (UV-350)</t>
  </si>
  <si>
    <t>36437-37-3</t>
  </si>
  <si>
    <t>https://echa.europa.eu/documents/10162/b9c11f35-3120-4aa0-abec-d80c9aeb3786</t>
  </si>
  <si>
    <t>https://echa.europa.eu/documents/10162/86a55090-a222-4389-83d6-4859f9efb875</t>
  </si>
  <si>
    <t>223-383-8</t>
  </si>
  <si>
    <t>2,4-di-tert-butyl-6-(5-chlorobenzotriazol-2-yl)phenol (UV-327)</t>
  </si>
  <si>
    <t>3864-99-1</t>
  </si>
  <si>
    <t>https://echa.europa.eu/documents/10162/e685b7a5-9825-4719-a746-ea358385f903</t>
  </si>
  <si>
    <t>1,3-propanesultone</t>
  </si>
  <si>
    <t>https://echa.europa.eu/documents/10162/4b054c5b-8511-4a30-8ef8-35ab143b4fd0</t>
  </si>
  <si>
    <t>Carcinogenic (Article 57a)#Mutagenic (Article 57b)#Toxic for reproduction (Article 57c)#PBT (Article 57d)#vPvB (Article 57e)</t>
  </si>
  <si>
    <t>Benzo[def]chrysene (Benzo[a]pyrene)</t>
  </si>
  <si>
    <t>https://echa.europa.eu/documents/10162/c11b5b68-67f4-8044-53a6-26759a106c80</t>
  </si>
  <si>
    <t>Endocrine disrupting properties (Article 57(f) - environment)</t>
  </si>
  <si>
    <t>201-280-9</t>
  </si>
  <si>
    <t>p-(1,1-dimethylpropyl)phenol</t>
  </si>
  <si>
    <t>80-46-6</t>
  </si>
  <si>
    <t>https://echa.europa.eu/documents/10162/df3daa02-0c97-2c3a-2c7b-90c267642086</t>
  </si>
  <si>
    <t>206-400-3</t>
  </si>
  <si>
    <t>Nonadecafluorodecanoic acid</t>
  </si>
  <si>
    <t>335-76-2</t>
  </si>
  <si>
    <t>Decanoic acid, nonadecafluoro-, sodium salt</t>
  </si>
  <si>
    <t>3830-45-3</t>
  </si>
  <si>
    <t>221-470-5</t>
  </si>
  <si>
    <t>Ammonium nonadecafluorodecanoate</t>
  </si>
  <si>
    <t>3108-42-7</t>
  </si>
  <si>
    <t>https://echa.europa.eu/documents/10162/0f8c5cf3-ccb7-3df6-c351-1c2df00cbc91</t>
  </si>
  <si>
    <t>https://echa.europa.eu/documents/10162/36834f25-582c-0855-37fb-bd20b409382c#https://echa.europa.eu/documents/10162/eeed2c09-2263-25ad-49cd-a0926736c877#https://echa.europa.eu/documents/10162/ede153a4-db00-daf6-120f-6b6ccce0c539</t>
  </si>
  <si>
    <t>Toxic for reproduction (Article 57c)#Endocrine disrupting properties (Article 57(f) - environment)#Endocrine disrupting properties (Article 57(f) - human health)</t>
  </si>
  <si>
    <t>4,4'-isopropylidenediphenol</t>
  </si>
  <si>
    <t>https://echa.europa.eu/documents/10162/20a23653-34b1-bb48-4887-7ea77bedc637</t>
  </si>
  <si>
    <t>Carcinogenic (Article 57a)#PBT (Article 57d)#vPvB (Article 57e)</t>
  </si>
  <si>
    <t>Chrysene</t>
  </si>
  <si>
    <t>Carcinogenic (Article 57a)#Mutagenic (Article 57b)#Specific target organ toxicity after repeated exposure (Article 57(f) - human health)</t>
  </si>
  <si>
    <t>Cadmium nitrate</t>
  </si>
  <si>
    <t>Cadmium hydroxide</t>
  </si>
  <si>
    <t>Cadmium carbonate</t>
  </si>
  <si>
    <t>Benz[a]anthracene</t>
  </si>
  <si>
    <t>262-967-7</t>
  </si>
  <si>
    <t>Terphenyl, hydrogenated</t>
  </si>
  <si>
    <t>61788-32-7</t>
  </si>
  <si>
    <t>PBT (Article 57d)#vPvB (Article 57e)</t>
  </si>
  <si>
    <t>Octamethylcyclotetrasiloxane</t>
  </si>
  <si>
    <t>231-100-4</t>
  </si>
  <si>
    <t>Lead</t>
  </si>
  <si>
    <t>Respiratory sensitising properties (Article 57(f) - human health)</t>
  </si>
  <si>
    <t>Ethylenediamine</t>
  </si>
  <si>
    <t>208-762-8</t>
  </si>
  <si>
    <t>Dodecamethylcyclohexasiloxane</t>
  </si>
  <si>
    <t>540-97-6</t>
  </si>
  <si>
    <t>234-541-0</t>
  </si>
  <si>
    <t>Disodium octaborate</t>
  </si>
  <si>
    <t>12008-41-2</t>
  </si>
  <si>
    <t>https://echa.europa.eu/documents/10162/8c434af5-cfbe-c87e-aa51-65893e385d1f#https://echa.europa.eu/documents/10162/2fe151f3-d425-cff3-fe31-d13c11afcc7a</t>
  </si>
  <si>
    <t>Toxic for reproduction (Article 57c)#Endocrine disrupting properties (Article 57(f) - human health)</t>
  </si>
  <si>
    <t>201-545-9</t>
  </si>
  <si>
    <t>Dicyclohexyl phthalate</t>
  </si>
  <si>
    <t>84-61-7</t>
  </si>
  <si>
    <t>208-764-9</t>
  </si>
  <si>
    <t>Decamethylcyclopentasiloxane</t>
  </si>
  <si>
    <t>541-02-6</t>
  </si>
  <si>
    <t>205-883-8</t>
  </si>
  <si>
    <t>Benzo[ghi]perylene</t>
  </si>
  <si>
    <t>191-24-2</t>
  </si>
  <si>
    <t>https://echa.europa.eu/documents/10162/996c1b49-d6f7-5899-c94a-43a04d98ef94#https://echa.europa.eu/documents/10162/a6547852-e697-84ec-512c-5ba264ecf09e</t>
  </si>
  <si>
    <t>Benzene-1,2,4-tricarboxylic acid 1,2 anhydride</t>
  </si>
  <si>
    <t>A regisztrációban hozzáadják a STOT-ot és a Met. Corr. Egy 2015 februári javaslatban az M faktorokat tízszeresére . emelnék a regisztrációhoz képest. Ezt nem adtam még meg, de gondolni kell rá. Egyedi limitek!!!</t>
  </si>
  <si>
    <t>15087-24-8</t>
  </si>
  <si>
    <t>85-01-8</t>
  </si>
  <si>
    <t>13560-89-9</t>
  </si>
  <si>
    <t>10124-36-4, 31119-53-6</t>
  </si>
  <si>
    <t>302-01-2, 7803-57-8</t>
  </si>
  <si>
    <t>12179-04-3, 1303-96-4, 1330-43-4</t>
  </si>
  <si>
    <t>10588-01-9, 7789-12-0</t>
  </si>
  <si>
    <t>1,7,7-trimethyl-3-(phenylmethylene)bicyclo[2.2.1]heptan-2-one</t>
  </si>
  <si>
    <t>2,2-bis(4'-hydroxyphenyl)-4-methylpentane</t>
  </si>
  <si>
    <t>Benzo[k]fluoranthene</t>
  </si>
  <si>
    <t>Fluoranthene</t>
  </si>
  <si>
    <t>Phenanthrene</t>
  </si>
  <si>
    <t>Pyrene</t>
  </si>
  <si>
    <t>1,6,7,8,9,14,15,16,17,17,18,18-dodecachloropentacyclo[12.2.1.16,9.02,13.05,10]octadeca-7,15-diene</t>
  </si>
  <si>
    <t>Sodium salts of perfluorononan-1-oic-acid</t>
  </si>
  <si>
    <t>1,2-Benzenedicarboxylic acid, mixed decyl and hexyl and octyl diesters</t>
  </si>
  <si>
    <t>1,2-Benzenedicarboxylic acid, di-C6-10-alkyl esters</t>
  </si>
  <si>
    <t>1,2-Benzenedicarboxylic acid, dihexyl ester, branched and linear</t>
  </si>
  <si>
    <t>Perboric acid, sodium salt</t>
  </si>
  <si>
    <t>Sodium perborate</t>
  </si>
  <si>
    <t>4,4'-oxydianiline</t>
  </si>
  <si>
    <t>4-aminoazobenzene</t>
  </si>
  <si>
    <t>Cyclohexane-1,2-dicarboxylic anhydride</t>
  </si>
  <si>
    <t>trans-cyclohexane-1,2-dicarboxylic anhydride</t>
  </si>
  <si>
    <t>cis-cyclohexane-1,2-dicarboxylic anhydride</t>
  </si>
  <si>
    <t>Diazene-1,2-dicarboxamide (C,C'-azodi(formamide)) (ADCA)</t>
  </si>
  <si>
    <t>Diisopentyl phthalate</t>
  </si>
  <si>
    <t>Hexahydromethylphthalic anhydride</t>
  </si>
  <si>
    <t>Hexahydro-3-methylphthalic anhydride</t>
  </si>
  <si>
    <t>Hexahydro-1-methylphthalic anhydride</t>
  </si>
  <si>
    <t>o-toluidine</t>
  </si>
  <si>
    <t>1, 2-dimethoxyethane; ethylene glycol dimethyl ether (EGDME)</t>
  </si>
  <si>
    <t>1,2-bis(2-methoxyethoxy)ethane (TEGDME; triglyme)</t>
  </si>
  <si>
    <t>4,4'-bis(dimethylamino)-4''-(methylamino)trityl alcohol</t>
  </si>
  <si>
    <t>[4-[4,4'-bis(dimethylamino) benzhydrylidene]cyclohexa-2,5-dien-1-ylidene]dimethylammonium chloride (C.I. Basic Violet 3)</t>
  </si>
  <si>
    <t>[4-[[4-anilino-1-naphthyl][4-(dimethylamino)phenyl]methylene]cyclohexa-2,5-dien-1-ylidene] dimethylammonium chloride (C.I. Basic Blue 26)</t>
  </si>
  <si>
    <t>α,α-Bis[4-(dimethylamino)phenyl]-4 (phenylamino)naphthalene-1-methanol (C.I. Solvent Blue 4)</t>
  </si>
  <si>
    <t>1,2-dichloroethane</t>
  </si>
  <si>
    <t>2-Methoxyaniline, o-Anisidine</t>
  </si>
  <si>
    <t>Bis(2-methoxyethyl) phthalate</t>
  </si>
  <si>
    <t>2-ethoxyethyl acetate</t>
  </si>
  <si>
    <t>2-ethoxyethanol</t>
  </si>
  <si>
    <t>2-methoxyethanol</t>
  </si>
  <si>
    <t>Chromic acid</t>
  </si>
  <si>
    <t>Dichromic acid</t>
  </si>
  <si>
    <t>Boric acid, crude natural</t>
  </si>
  <si>
    <t>2,4-dinitrotoluene</t>
  </si>
  <si>
    <t>Pitch, coal tar, high-temp.</t>
  </si>
  <si>
    <t>Tris(2-chloroethyl) phosphate</t>
  </si>
  <si>
    <t>gamma-hexabromocyclododecane</t>
  </si>
  <si>
    <t>beta-hexabromocyclododecane</t>
  </si>
  <si>
    <t>Hexabromocyclododecane</t>
  </si>
  <si>
    <t>alpha-hexabromocyclododecane</t>
  </si>
  <si>
    <t>239-139-9</t>
  </si>
  <si>
    <t>205-912-4</t>
  </si>
  <si>
    <t>201-581-5</t>
  </si>
  <si>
    <t>204-927-3</t>
  </si>
  <si>
    <t>236-948-9</t>
  </si>
  <si>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</si>
  <si>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</si>
  <si>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t>Carcinogenic (Article 57a)#Mutagenic (Article 57b)</t>
  </si>
  <si>
    <t>Carcinogenic (Article 57a)#Toxic for reproduction (Article 57c)</t>
  </si>
  <si>
    <t>Carcinogenic (Article 57a)#Mutagenic (Article 57b)#Toxic for reproduction (Article 57c)</t>
  </si>
  <si>
    <t>Carcinogenic (Article 57a)#Mutagenic (Article 57b)#PBT (Article 57d)#vPvB (Article 57e)</t>
  </si>
  <si>
    <t>PBT (Article 57d)</t>
  </si>
  <si>
    <t>https://echa.europa.eu/documents/10162/db2f223c-20a1-5318-d6b1-7a147d7f08c3#https://echa.europa.eu/documents/10162/56d708da-69e5-a7d1-e970-780352b8ed6a</t>
  </si>
  <si>
    <t>https://echa.europa.eu/documents/10162/562afdb1-00aa-32ab-1022-721917185b12</t>
  </si>
  <si>
    <t>https://echa.europa.eu/documents/10162/afa7d75c-b83f-fef0-ae10-41e70a1e57f7</t>
  </si>
  <si>
    <t>https://echa.europa.eu/documents/10162/21272691-d1a0-3334-fde9-a0782d9354a2</t>
  </si>
  <si>
    <t>https://echa.europa.eu/documents/10162/91535066-71da-d9b4-71cc-8d4003b7f983</t>
  </si>
  <si>
    <t>https://echa.europa.eu/documents/10162/d6b1b306-6f05-9765-204a-689334527ef9</t>
  </si>
  <si>
    <t>https://echa.europa.eu/documents/10162/ef81b8a3-7ec8-1380-d2ff-db1ceae26073</t>
  </si>
  <si>
    <t>https://echa.europa.eu/documents/10162/1b8ab766-b3ff-840f-a0bd-f1ade391745d</t>
  </si>
  <si>
    <t>https://echa.europa.eu/documents/10162/74a5fdff-6a00-d3b4-4056-a5b24ee9ba6e</t>
  </si>
  <si>
    <t>https://echa.europa.eu/documents/10162/b11de9bc-6e60-01f9-cdeb-20fa3b7e864e</t>
  </si>
  <si>
    <t>https://echa.europa.eu/documents/10162/2ed8a7b4-8e9f-2e3e-407d-819dbdaa1623</t>
  </si>
  <si>
    <t>https://echa.europa.eu/documents/10162/61ac8d81-6ea2-6ad0-ffef-95037c9182ce</t>
  </si>
  <si>
    <t>https://echa.europa.eu/documents/10162/2be7bcbf-f797-c28c-2c67-939664155c7c</t>
  </si>
  <si>
    <t>https://echa.europa.eu/documents/10162/fc78f7e5-8f8a-de84-1141-499c5e021d31</t>
  </si>
  <si>
    <t>https://echa.europa.eu/documents/10162/23f967f0-d76c-c59c-6af3-c865006599b8</t>
  </si>
  <si>
    <t>https://echa.europa.eu/documents/10162/6adbea83-2790-92a4-06cd-ce39c4bf3211</t>
  </si>
  <si>
    <t>https://echa.europa.eu/documents/10162/53cefde3-40e9-8d3d-b52d-87a9d828871d</t>
  </si>
  <si>
    <t>https://echa.europa.eu/documents/10162/deb481e6-b2f3-9792-7d2b-260a1f383dc1</t>
  </si>
  <si>
    <t>https://echa.europa.eu/documents/10162/d1e3a2d5-13a6-c5da-62cf-2d581d94b87d</t>
  </si>
  <si>
    <t>https://echa.europa.eu/documents/10162/a7438bc1-a7fd-caef-d74a-ca33fc0f3610</t>
  </si>
  <si>
    <t>https://echa.europa.eu/documents/10162/339e0894-361d-ab6c-615f-7e201376d128</t>
  </si>
  <si>
    <t>https://echa.europa.eu/documents/10162/aa4096ae-2a92-47b6-96c4-8e903234b2ae</t>
  </si>
  <si>
    <t>https://echa.europa.eu/documents/10162/f7c78fc1-bc3e-4913-9a8f-1f57e03326e4</t>
  </si>
  <si>
    <t>https://echa.europa.eu/documents/10162/c6a0c43b-adba-4351-a093-66b36d470de3</t>
  </si>
  <si>
    <t>https://echa.europa.eu/documents/10162/27d9317d-3aeb-41d5-9116-1e07696d90cd</t>
  </si>
  <si>
    <t>https://echa.europa.eu/documents/10162/8f7e275c-c02c-4357-90d9-59a37b14337a</t>
  </si>
  <si>
    <t>https://echa.europa.eu/documents/10162/e333469a-fca7-48c2-a88f-52eaa8e7ad7e</t>
  </si>
  <si>
    <t>https://echa.europa.eu/documents/10162/9e3c41d5-088a-47e7-944a-2ccb112493b3</t>
  </si>
  <si>
    <t>https://echa.europa.eu/documents/10162/34533e6e-84d2-4a40-815d-7a02dac17041</t>
  </si>
  <si>
    <t>https://echa.europa.eu/documents/10162/e2bc867c-de85-4d6d-a9d6-d856ab51685c</t>
  </si>
  <si>
    <t>https://echa.europa.eu/documents/10162/02bff80c-33f6-4995-a1ef-4a7c33825069</t>
  </si>
  <si>
    <t>https://echa.europa.eu/documents/10162/55e1c126-a528-440f-8c10-49a31b82eda3</t>
  </si>
  <si>
    <t>https://echa.europa.eu/documents/10162/204bc9fa-0673-4753-bd0e-e3503b4a1956</t>
  </si>
  <si>
    <t>https://echa.europa.eu/documents/10162/d90bb47a-7e33-43c3-82ad-18a55d39d502</t>
  </si>
  <si>
    <t>https://echa.europa.eu/documents/10162/f9d799e8-5a32-44d1-b383-4c9695085cbf</t>
  </si>
  <si>
    <t>https://echa.europa.eu/documents/10162/6ab9d8cb-2d82-4dba-a68b-8752a00c4c76</t>
  </si>
  <si>
    <t>https://echa.europa.eu/documents/10162/e01d8301-5596-4905-98ad-f17eb9455241</t>
  </si>
  <si>
    <t>https://echa.europa.eu/documents/10162/ff4184dc-c595-4dc8-8241-941c073f2221</t>
  </si>
  <si>
    <t>https://echa.europa.eu/documents/10162/464f639f-6e07-4966-b63a-081ac8040e63</t>
  </si>
  <si>
    <t>https://echa.europa.eu/documents/10162/fd80f890-fb73-4201-8e2f-06dc04eaf5a9</t>
  </si>
  <si>
    <t>https://echa.europa.eu/documents/10162/b06436fd-6367-4a2f-b6a2-2b8ffa183ae9</t>
  </si>
  <si>
    <t>https://echa.europa.eu/documents/10162/49a335ae-1ec4-40e5-88fb-3b08702da95c</t>
  </si>
  <si>
    <t>https://echa.europa.eu/documents/10162/2fb75d7e-485c-4edb-8c72-4204f224bbca</t>
  </si>
  <si>
    <t>https://echa.europa.eu/documents/10162/365998db-beb8-47b6-b080-ca5549397cd9</t>
  </si>
  <si>
    <t>https://echa.europa.eu/documents/10162/092663e6-b14a-4a06-aadf-fc0e56bc0a23</t>
  </si>
  <si>
    <t>https://echa.europa.eu/documents/10162/cdf66098-5920-44ea-9d26-aaa390c5d5ef</t>
  </si>
  <si>
    <t>https://echa.europa.eu/documents/10162/c5d3b97f-9168-4c49-aa69-9197cd899a8d</t>
  </si>
  <si>
    <t>https://echa.europa.eu/documents/10162/322977d5-5c50-467b-a5aa-14dd621301af</t>
  </si>
  <si>
    <t>https://echa.europa.eu/documents/10162/2e6fa094-c665-4367-b4d6-d61b841e82c3</t>
  </si>
  <si>
    <t>https://echa.europa.eu/documents/10162/aa8680a2-aecb-4b86-b4e9-e6d6ba41ed42</t>
  </si>
  <si>
    <t>https://echa.europa.eu/documents/10162/7e13f20e-aa4c-4ab9-9b57-f0bd3cf750c9</t>
  </si>
  <si>
    <t>https://echa.europa.eu/documents/10162/b823f588-7c35-4bad-9e3c-b639b627df8f</t>
  </si>
  <si>
    <t>https://echa.europa.eu/documents/10162/9cf3cd45-97d2-455a-a58b-86d721fb4f54</t>
  </si>
  <si>
    <t>https://echa.europa.eu/documents/10162/e7bb9247-f300-4887-9565-574dad453b71</t>
  </si>
  <si>
    <t>https://echa.europa.eu/documents/10162/dea74d46-dc8e-4b10-947b-51a19d890153</t>
  </si>
  <si>
    <t>https://echa.europa.eu/documents/10162/251a17a0-cc98-4151-9b3f-3526c667a90e</t>
  </si>
  <si>
    <t>https://echa.europa.eu/documents/10162/490c7cfa-ae94-48a0-83c9-99bc3c0a5e13</t>
  </si>
  <si>
    <t>https://echa.europa.eu/documents/10162/a68aa6d7-bc05-4f79-9445-4dd0ecabc1bb</t>
  </si>
  <si>
    <t>https://echa.europa.eu/documents/10162/cefb8a85-ed61-4751-a722-2b3510d5f7a0</t>
  </si>
  <si>
    <t>https://echa.europa.eu/documents/10162/7de8998e-c87a-4fa6-82fa-927fffb0fe79</t>
  </si>
  <si>
    <t>https://echa.europa.eu/documents/10162/b7a93309-0b81-4dbf-90e0-859bc0f41ce4</t>
  </si>
  <si>
    <t>https://echa.europa.eu/documents/10162/4739d799-2888-4031-b3eb-73a9d475347b</t>
  </si>
  <si>
    <t>https://echa.europa.eu/documents/10162/046189d5-908b-447f-b91b-b3f97c9de5b5</t>
  </si>
  <si>
    <t>https://echa.europa.eu/documents/10162/3f6a4989-b155-4827-abfc-51e3fa7e352d</t>
  </si>
  <si>
    <t>https://echa.europa.eu/documents/10162/917ec7f1-d611-4dad-8cf7-36c1ca07a400</t>
  </si>
  <si>
    <t>https://echa.europa.eu/documents/10162/40a80d81-ac48-4ce6-891c-53b7a3779646</t>
  </si>
  <si>
    <t>https://echa.europa.eu/documents/10162/b23de2c1-7142-43ec-9fba-ee150ed98bb1</t>
  </si>
  <si>
    <t>https://echa.europa.eu/documents/10162/b3332ac2-958d-4b79-86be-12a13f9cd8c8</t>
  </si>
  <si>
    <t>https://echa.europa.eu/documents/10162/7f59b681-ee89-484b-bec2-3412f3f7d0e5</t>
  </si>
  <si>
    <t>https://echa.europa.eu/documents/10162/1986ed9a-a382-4409-8faf-abd0f9af440a</t>
  </si>
  <si>
    <t>https://echa.europa.eu/documents/10162/02881bec-75ad-4e83-a9bb-c9f6dc81042e</t>
  </si>
  <si>
    <t>https://echa.europa.eu/documents/10162/bb2caa51-1bcc-407b-b587-91d4ac23b564</t>
  </si>
  <si>
    <t>https://echa.europa.eu/documents/10162/81052549-dd49-40b5-9388-b5a72a1a3fb3</t>
  </si>
  <si>
    <t>https://echa.europa.eu/documents/10162/56f43ea4-a623-4d5e-b741-fee1fef7e771</t>
  </si>
  <si>
    <t>https://echa.europa.eu/documents/10162/a6f8212c-590f-469a-b6c1-f40f234e4518</t>
  </si>
  <si>
    <t>https://echa.europa.eu/documents/10162/e1c55ba4-1f9a-4633-b4c3-fdaba005b095</t>
  </si>
  <si>
    <t>https://echa.europa.eu/documents/10162/ea71029e-f8de-4e5d-a393-6961aefd6e14</t>
  </si>
  <si>
    <t>https://echa.europa.eu/documents/10162/23bfbbe6-9985-42fe-b401-a7df81ec12cc</t>
  </si>
  <si>
    <t>https://echa.europa.eu/documents/10162/933f22c2-cfa6-4126-b0a5-3ba33ce75487</t>
  </si>
  <si>
    <t>https://echa.europa.eu/documents/10162/01818c6d-bcc9-4136-9eec-888823ae5fb0</t>
  </si>
  <si>
    <t>https://echa.europa.eu/documents/10162/afb7a0e1-9222-4385-88cf-71c0b06191d0</t>
  </si>
  <si>
    <t>https://echa.europa.eu/documents/10162/005a9afb-2a53-41df-8711-5c28765c6e6b</t>
  </si>
  <si>
    <t>https://echa.europa.eu/documents/10162/52c73750-c192-457c-9c48-2bd9776cec88</t>
  </si>
  <si>
    <t>https://echa.europa.eu/documents/10162/2d6d4c98-5c55-41ff-89e0-6557aed1c003</t>
  </si>
  <si>
    <t>https://echa.europa.eu/documents/10162/d54fc5db-a2c6-4b1c-9000-e398645ad294</t>
  </si>
  <si>
    <t>https://echa.europa.eu/documents/10162/d7aaf254-b61a-48a2-9f03-9c49bd0164c1</t>
  </si>
  <si>
    <t>https://echa.europa.eu/documents/10162/953517bb-4055-4a5b-9ed7-4bb69c3b96e7</t>
  </si>
  <si>
    <t>https://echa.europa.eu/documents/10162/97af2122-f294-472c-9cc8-978f116c6929</t>
  </si>
  <si>
    <t>https://echa.europa.eu/documents/10162/0df4a67b-03ac-4468-b6b5-6526237f92ba</t>
  </si>
  <si>
    <t>https://echa.europa.eu/documents/10162/664946a7-1fba-487d-8d28-f47de7fb3a5c</t>
  </si>
  <si>
    <t>https://echa.europa.eu/documents/10162/9e101a56-02e0-481f-babb-e4f62d36912b</t>
  </si>
  <si>
    <t>https://echa.europa.eu/documents/10162/6bd3a623-dcbc-43ff-a5fa-8f710fc4053b</t>
  </si>
  <si>
    <t>https://echa.europa.eu/documents/10162/a7314719-5b08-47ef-9ee7-daca71e06f54</t>
  </si>
  <si>
    <t>https://echa.europa.eu/documents/10162/486d5d7c-c872-48cf-9392-e86ecff34c04</t>
  </si>
  <si>
    <t>https://echa.europa.eu/documents/10162/0b417b76-b533-42a1-9bd2-519f1dc1990d</t>
  </si>
  <si>
    <t>https://echa.europa.eu/documents/10162/f56110e1-a0d6-4a1e-8c7d-9940d5ec8d91</t>
  </si>
  <si>
    <t>https://echa.europa.eu/documents/10162/dd827b99-e744-4d49-84c3-00b82732059b</t>
  </si>
  <si>
    <t>https://echa.europa.eu/documents/10162/bd13bb56-cf5a-4eee-b7a2-367ba3838e86</t>
  </si>
  <si>
    <t>https://echa.europa.eu/documents/10162/af3610a5-f180-4fcd-95b7-636e43da9198</t>
  </si>
  <si>
    <t>https://echa.europa.eu/documents/10162/8baf4265-833f-467d-bb3d-cf3dfe92be88</t>
  </si>
  <si>
    <t>https://echa.europa.eu/documents/10162/1797f7da-12f2-4db5-95ee-d8b2f119255b</t>
  </si>
  <si>
    <t>https://echa.europa.eu/documents/10162/f4f2cac7-9277-4dd0-bcfc-a0b3134331a3</t>
  </si>
  <si>
    <t>https://echa.europa.eu/documents/10162/b396da4a-879d-4d97-88c0-f2a97c3160e2</t>
  </si>
  <si>
    <t>https://echa.europa.eu/documents/10162/bcf29e5e-c152-4f88-8df9-1f9515582e3e</t>
  </si>
  <si>
    <t>https://echa.europa.eu/documents/10162/fb031b0c-5e13-438a-a0ad-334a822c2e04</t>
  </si>
  <si>
    <t>https://echa.europa.eu/documents/10162/9c2106dd-ab9a-415d-8b47-039c5b5b223a</t>
  </si>
  <si>
    <t>https://echa.europa.eu/documents/10162/4575515a-f67b-447e-afb0-9de9bdf2d8b4</t>
  </si>
  <si>
    <t>https://echa.europa.eu/documents/10162/c42c7cd8-b8d9-4a53-987e-55f8b377ea03</t>
  </si>
  <si>
    <t>https://echa.europa.eu/documents/10162/64c72b55-a1da-47ef-b47d-edad9c9f124e</t>
  </si>
  <si>
    <t>https://echa.europa.eu/documents/10162/670a5290-68d3-4b88-83e8-6c06a4e430a8</t>
  </si>
  <si>
    <t>https://echa.europa.eu/documents/10162/55c7a0fd-13f8-41bd-b1b2-123cdeef4434</t>
  </si>
  <si>
    <t>https://echa.europa.eu/documents/10162/6ea9ffc1-a165-4afc-b504-af2bc3694c64</t>
  </si>
  <si>
    <t>https://echa.europa.eu/documents/10162/55390ac1-1267-4141-af33-67c787b50a0d</t>
  </si>
  <si>
    <t>https://echa.europa.eu/documents/10162/0a89c9f0-1da4-406b-8285-9db907cdb66a</t>
  </si>
  <si>
    <t>https://echa.europa.eu/documents/10162/30d99b89-85a5-45d1-8701-1ad0680afb1e</t>
  </si>
  <si>
    <t>https://echa.europa.eu/documents/10162/189c55b4-d54b-4271-9e50-ce798faf9f4c</t>
  </si>
  <si>
    <t>https://echa.europa.eu/documents/10162/3646fac6-947b-41ea-b3bf-e231511be65c</t>
  </si>
  <si>
    <t>https://echa.europa.eu/documents/10162/ee023359-daa8-43a2-8c82-242f0a7588f7</t>
  </si>
  <si>
    <t>https://echa.europa.eu/documents/10162/18fc6f65-fb18-4151-b737-45ba0aefb181</t>
  </si>
  <si>
    <t>https://echa.europa.eu/documents/10162/cb4e87e7-ebdc-4a02-8333-7b30084a9be4</t>
  </si>
  <si>
    <t>https://echa.europa.eu/documents/10162/b5600741-d5d7-413c-9755-625a596d1ee1</t>
  </si>
  <si>
    <t>https://echa.europa.eu/documents/10162/f5ad72aa-57b0-456b-acca-080ea744a5d1</t>
  </si>
  <si>
    <t>https://echa.europa.eu/documents/10162/defeb72b-e314-4707-b01d-dd25464eb5f1</t>
  </si>
  <si>
    <t>https://echa.europa.eu/documents/10162/3a01a0ae-69e4-4b0c-8d87-e5c42e8586a3</t>
  </si>
  <si>
    <t>https://echa.europa.eu/documents/10162/9f6e771e-a50c-4079-9a1a-1d2441ed0033</t>
  </si>
  <si>
    <t>https://echa.europa.eu/documents/10162/65231f68-fe7a-4712-9f3a-99a9fdfb7dea</t>
  </si>
  <si>
    <t>https://echa.europa.eu/documents/10162/756bf74c-275b-4779-8d92-83fc3ac27318</t>
  </si>
  <si>
    <t>https://echa.europa.eu/documents/10162/37893eb4-a79b-4982-a3f0-34438dc72904</t>
  </si>
  <si>
    <t>https://echa.europa.eu/documents/10162/cbc1bcf1-2910-4813-a818-9f2069f69b3c</t>
  </si>
  <si>
    <t>https://echa.europa.eu/documents/10162/f94e0b50-062a-4150-8652-f5d3ac218fcd</t>
  </si>
  <si>
    <t>https://echa.europa.eu/documents/10162/6b5d8cc7-e37e-46e1-9d91-0f8d529ca833</t>
  </si>
  <si>
    <t>https://echa.europa.eu/documents/10162/1d278ff8-5bc6-4fa4-8b6a-6847121fcc9d</t>
  </si>
  <si>
    <t>https://echa.europa.eu/documents/10162/e0602e69-f758-4eef-88c6-6e9c7a0359e6</t>
  </si>
  <si>
    <t>https://echa.europa.eu/documents/10162/2d6cdfd7-e924-45fa-85d4-4450a7b4bf5a</t>
  </si>
  <si>
    <t>https://echa.europa.eu/documents/10162/4b69d66f-b3f9-4b3d-a1fb-a90c4825f7d5</t>
  </si>
  <si>
    <t>https://echa.europa.eu/documents/10162/c5b972a9-f57f-4fd5-8177-04b4e46c5e93</t>
  </si>
  <si>
    <t>https://echa.europa.eu/documents/10162/8003d372-68f9-4a5a-9094-4e6d0b58169c</t>
  </si>
  <si>
    <t>https://echa.europa.eu/documents/10162/f25b7ab7-c339-4b4a-900b-7a2d38c32c1f</t>
  </si>
  <si>
    <t>https://echa.europa.eu/documents/10162/d0434782-81cb-43af-ba42-88c301aeb105</t>
  </si>
  <si>
    <t>https://echa.europa.eu/documents/10162/7ec3a9eb-a9f6-4e82-9e7d-99794b3dc95e</t>
  </si>
  <si>
    <t>https://echa.europa.eu/documents/10162/6b11ec66-9d90-400a-a61a-90de9a0fd8b1</t>
  </si>
  <si>
    <t>https://echa.europa.eu/documents/10162/75006cd4-1dc6-47de-bc84-dd92e07201a9</t>
  </si>
  <si>
    <t>https://echa.europa.eu/documents/10162/454374bb-5c3a-4716-bce2-2bf2879536d3</t>
  </si>
  <si>
    <t>https://echa.europa.eu/documents/10162/93d2146d-6f41-43f1-9e4c-6c65ee52bfee</t>
  </si>
  <si>
    <t>https://echa.europa.eu/documents/10162/034150e5-fa99-4659-a208-3492fed19012</t>
  </si>
  <si>
    <t>https://echa.europa.eu/documents/10162/ff5cd363-1d18-4b42-a208-b0aa4034348e</t>
  </si>
  <si>
    <t>https://echa.europa.eu/documents/10162/6877f24b-c82b-4021-b05b-a25af94185c0</t>
  </si>
  <si>
    <t>https://echa.europa.eu/documents/10162/4912ba63-c1c1-4698-b1a0-3b58f6024cd5</t>
  </si>
  <si>
    <t>https://echa.europa.eu/documents/10162/4116dc63-d4ff-4465-b598-a81622c5f58b</t>
  </si>
  <si>
    <t>https://echa.europa.eu/documents/10162/0f342468-8b83-48af-b1ce-c46eb9e011bf</t>
  </si>
  <si>
    <t>https://echa.europa.eu/documents/10162/f7a917fb-3073-4f18-93db-d49e3587df84</t>
  </si>
  <si>
    <t>https://echa.europa.eu/documents/10162/4ed94bb5-533a-4a8a-823f-6348859263d1</t>
  </si>
  <si>
    <t>https://echa.europa.eu/documents/10162/d54e4381-eebe-41dd-9eb5-5794d383f043</t>
  </si>
  <si>
    <t>https://echa.europa.eu/documents/10162/b280c0f2-f957-44d9-9584-097444464b22</t>
  </si>
  <si>
    <t>https://echa.europa.eu/documents/10162/7700e235-3ba5-44d4-9ab9-5ace916ca7b3</t>
  </si>
  <si>
    <t>https://echa.europa.eu/documents/10162/f7cfbd7b-2a5a-49aa-9d16-61689ad3a8e3</t>
  </si>
  <si>
    <t>https://echa.europa.eu/documents/10162/df5aecc8-d928-4a70-9bf0-90ca5953bc44</t>
  </si>
  <si>
    <t>https://echa.europa.eu/documents/10162/b5013ad5-8980-478b-aa32-4859860f9aef</t>
  </si>
  <si>
    <t>https://echa.europa.eu/documents/10162/960a181f-7094-4be7-b02f-c49513a0442e</t>
  </si>
  <si>
    <t>https://echa.europa.eu/documents/10162/709cf01f-1445-4606-a0f2-1940a468dab6</t>
  </si>
  <si>
    <t>https://echa.europa.eu/documents/10162/8f861ec5-40ca-43d6-be8a-7bc22b96f84f#https://echa.europa.eu/documents/10162/a956b752-1a1b-1316-6ed7-a01d09cd52cd#https://echa.europa.eu/documents/10162/22021d20-ffe6-5b92-8961-4420d5788c06</t>
  </si>
  <si>
    <t>https://echa.europa.eu/documents/10162/1f928dd4-69c2-494d-8d94-08699be302e5</t>
  </si>
  <si>
    <t>https://echa.europa.eu/documents/10162/9a10159e-0846-488b-8fdb-5162e2bf97f4</t>
  </si>
  <si>
    <t>https://echa.europa.eu/documents/10162/7d4b0549-413a-4642-ac69-069566c2f624</t>
  </si>
  <si>
    <t>https://echa.europa.eu/documents/10162/30488018-7d14-42b1-90eb-8235974bf023</t>
  </si>
  <si>
    <t>https://echa.europa.eu/documents/10162/78d8ecfd-5e83-4299-9f16-15681ee11bbb</t>
  </si>
  <si>
    <t>https://echa.europa.eu/documents/10162/68f50f10-f55f-40be-9d1b-4fbbfdec7f96</t>
  </si>
  <si>
    <t>https://echa.europa.eu/documents/10162/e3747ed6-99b4-43d1-92ae-9c837ded241d</t>
  </si>
  <si>
    <t>https://echa.europa.eu/documents/10162/e9713dc8-1855-4dab-9635-72ca8be244ae</t>
  </si>
  <si>
    <t>https://echa.europa.eu/documents/10162/143cd93d-ee58-40c1-b0f1-3713cbb11535</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</si>
  <si>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</si>
  <si>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</si>
  <si>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https://echa.europa.eu/documents/10162/1b18d017-1056-4c92-aeeb-f190ad674174</t>
  </si>
  <si>
    <t>https://echa.europa.eu/documents/10162/5633d67c-a61b-4bab-b6c5-c4a61cc99e00#https://echa.europa.eu/documents/10162/39173d0d-3258-4f23-ab18-a586bcb39567</t>
  </si>
  <si>
    <t>https://echa.europa.eu/documents/10162/7b11c857-a72d-4a8b-9efb-68d99ead7902</t>
  </si>
  <si>
    <t>https://echa.europa.eu/documents/10162/d502da18-827f-408d-aa24-9fe0c7e6ed1b</t>
  </si>
  <si>
    <t>https://echa.europa.eu/documents/10162/d33fd29e-5170-440f-8c16-10ecd87cf472#https://echa.europa.eu/documents/10162/2f10864f-e748-0e86-9bc4-2b3964fbdace#https://echa.europa.eu/documents/10162/326a8103-bc47-fb36-0871-22b46ec9d66f</t>
  </si>
  <si>
    <t>https://echa.europa.eu/documents/10162/471aceac-4e5e-4c53-a4b2-23159a290893</t>
  </si>
  <si>
    <t>https://echa.europa.eu/documents/10162/ebdb28e4-ea63-4f11-8b2e-c299ad5ebd07</t>
  </si>
  <si>
    <t>https://echa.europa.eu/documents/10162/0594aba7-e06e-45bd-807d-3eb9bd74024c</t>
  </si>
  <si>
    <t>https://echa.europa.eu/documents/10162/6d48ec99-f364-44de-92a5-62d505ea3724</t>
  </si>
  <si>
    <t>https://echa.europa.eu/documents/10162/84e7e600-0f73-6a4a-b246-19482576aa20#https://echa.europa.eu/documents/10162/2e1c96ea-2918-90d2-9c23-e07effac4ec9#https://echa.europa.eu/documents/10162/0c80cbbd-998f-b415-f9be-9e3ced41f333</t>
  </si>
  <si>
    <t>https://echa.europa.eu/documents/10162/76cf3fb1-07eb-ff40-f41c-251f8c657b33</t>
  </si>
  <si>
    <t>https://echa.europa.eu/documents/10162/06cc1281-efd9-9845-0215-e6b0c94c94db</t>
  </si>
  <si>
    <t>https://echa.europa.eu/documents/10162/0d1ee6d4-1a47-0737-35c7-3503f0fca417</t>
  </si>
  <si>
    <t>https://echa.europa.eu/documents/10162/c62a1c4a-ceec-3a00-52a4-0a298f7d8bb3</t>
  </si>
  <si>
    <t>https://echa.europa.eu/documents/10162/47121daf-04a7-6d4a-b0b6-595794d3e66c</t>
  </si>
  <si>
    <t>https://echa.europa.eu/documents/10162/c2b11ef6-5ca8-ba78-da4b-38baa59ac416#https://echa.europa.eu/documents/10162/e3f5cdaa-1633-1c3e-a50f-9fae7da39104#https://echa.europa.eu/documents/10162/2dc71f1b-fc2d-9e8c-40f0-0d3dcb5085eb</t>
  </si>
  <si>
    <t>https://echa.europa.eu/documents/10162/b45e78cd-5d70-0dd9-e895-e9fa89ab43d0</t>
  </si>
  <si>
    <t>https://echa.europa.eu/documents/10162/ddd97c9a-fe79-6f50-ff1a-c1d4bf305aab</t>
  </si>
  <si>
    <t>https://echa.europa.eu/documents/10162/919d3291-e835-609a-0800-03f64cda86b5#https://echa.europa.eu/documents/10162/14f99ef1-0f31-f9e7-7880-8404fda062fc#https://echa.europa.eu/documents/10162/b2995010-92b6-183f-2a3c-e5b823b537c9</t>
  </si>
  <si>
    <t>https://echa.europa.eu/documents/10162/24e48bb3-3a68-1dfa-ef39-6e9f4ef92720</t>
  </si>
  <si>
    <t>https://echa.europa.eu/documents/10162/a9682f4b-fc3e-cd99-3db9-b0f9f383c3c5</t>
  </si>
  <si>
    <t>https://echa.europa.eu/documents/10162/f0a61fa4-64d1-2d19-35ed-d98134aec10d</t>
  </si>
  <si>
    <t>https://echa.europa.eu/documents/10162/07a87920-1b8f-b0d9-b6a7-1c0b1c16c8c4</t>
  </si>
  <si>
    <t>https://echa.europa.eu/documents/10162/115f70a9-a387-1525-d49f-b715e84996e4</t>
  </si>
  <si>
    <t>https://echa.europa.eu/documents/10162/fb7a9167-7d65-dd4c-2aa2-b8182d4a8e37</t>
  </si>
  <si>
    <t>https://echa.europa.eu/documents/10162/9aa77dde-f0fc-4422-2c00-55b620e57552#https://echa.europa.eu/documents/10162/97b3c3bf-f38a-f3e2-6b53-45654bcc02dc</t>
  </si>
  <si>
    <t>https://echa.europa.eu/documents/10162/75ad552f-1e59-2599-e379-55ecec998d3f</t>
  </si>
  <si>
    <t>https://echa.europa.eu/documents/10162/acc7ace6-0118-6d74-4446-38f5bbe0b6b6</t>
  </si>
  <si>
    <t>https://echa.europa.eu/documents/10162/38688481-353e-bac2-e83e-68f4c772aac7</t>
  </si>
  <si>
    <t>https://echa.europa.eu/documents/10162/ac791555-9e63-3208-e176-cd0fdb4fbdf0</t>
  </si>
  <si>
    <t>https://echa.europa.eu/documents/10162/92791ee1-40a6-f4dd-a2fe-927f6f1cb478</t>
  </si>
  <si>
    <t>https://echa.europa.eu/documents/10162/2064f792-8443-873c-27de-eae18f593b59#https://echa.europa.eu/documents/10162/b33d78f4-946c-1d4d-e923-1ade7869c464</t>
  </si>
  <si>
    <t>https://echa.europa.eu/documents/10162/149c1af7-6375-9ad5-a141-ec53d76b4707#https://echa.europa.eu/documents/10162/1f48372e-97dd-db9f-4335-8cec7ae55eee</t>
  </si>
  <si>
    <t>https://echa.europa.eu/documents/10162/b10d6a00-8e47-9b14-4f61-c779a8dc8450#https://echa.europa.eu/documents/10162/908badc9-e65d-3bae-933a-3512a9262e59#https://echa.europa.eu/documents/10162/769b2777-19cd-9fff-33c4-54fe6d8290d5</t>
  </si>
  <si>
    <t>https://echa.europa.eu/documents/10162/f3dba6ab-8dd8-2457-4213-2f390b0539f1#https://echa.europa.eu/documents/10162/9ec084eb-b304-e40b-acd4-23761f9bb6cd</t>
  </si>
  <si>
    <t>https://echa.europa.eu/documents/10162/d580f392-aadd-459c-5bfa-7a2e4dd86032</t>
  </si>
  <si>
    <t>https://echa.europa.eu/documents/10162/3cbffe6e-fc78-0884-e5cd-a519eccf6a02</t>
  </si>
  <si>
    <t>https://echa.europa.eu/documents/10162/985e117f-38e2-4d45-9d0c-94413dd0462e</t>
  </si>
  <si>
    <t>https://echa.europa.eu/documents/10162/08f7169e-1697-4323-b13a-b037046eff96</t>
  </si>
  <si>
    <t>https://echa.europa.eu/documents/10162/5d71b975-bba0-482d-9a5e-a102c7a0fc0d</t>
  </si>
  <si>
    <t>https://echa.europa.eu/documents/10162/13121440-8260-4e04-bc10-5dcad34c7ac0</t>
  </si>
  <si>
    <t>https://echa.europa.eu/documents/10162/d71ba080-df7e-42e6-a76f-4eec3880ebe5</t>
  </si>
  <si>
    <t>https://echa.europa.eu/documents/10162/48ae5fe3-9436-4a10-a533-ed642b92ce47</t>
  </si>
  <si>
    <t>https://echa.europa.eu/documents/10162/ac10af03-d3ba-4022-88fc-074de0f5a0df</t>
  </si>
  <si>
    <t>https://echa.europa.eu/documents/10162/a4fac134-09e6-43c1-a65f-dfaee5f85731</t>
  </si>
  <si>
    <t>https://echa.europa.eu/documents/10162/31f2c070-ad6f-4de9-b17d-402eedb05eac</t>
  </si>
  <si>
    <t>https://echa.europa.eu/documents/10162/33c375a1-c4de-4f14-a143-cff986175d76</t>
  </si>
  <si>
    <t>https://echa.europa.eu/documents/10162/04d23d27-3484-48c9-862c-0637e30642a1</t>
  </si>
  <si>
    <t>https://echa.europa.eu/documents/10162/6eb02b71-b691-4b53-b0f1-c8c68b2b3083</t>
  </si>
  <si>
    <t>https://echa.europa.eu/documents/10162/037ede8d-4f3a-030c-8663-8b04336272ad</t>
  </si>
  <si>
    <t>https://echa.europa.eu/documents/10162/f2fc61d4-7e23-4a9a-a52d-10ae36e9987e</t>
  </si>
  <si>
    <t>https://echa.europa.eu/documents/10162/a210c4dd-6ef4-4f76-9fd9-5b35a7482c1b</t>
  </si>
  <si>
    <t>https://echa.europa.eu/documents/10162/c0c32de2-a83b-4486-ad07-26303bb8bb0d</t>
  </si>
  <si>
    <t>https://echa.europa.eu/documents/10162/46e192c7-457f-43fc-b93f-14d2ce0347f9</t>
  </si>
  <si>
    <t>https://echa.europa.eu/documents/10162/2aceee75-6b50-416c-aa30-d3131c5eeee3</t>
  </si>
  <si>
    <t>https://echa.europa.eu/documents/10162/65336c46-c178-4b71-a927-15437e8b303a</t>
  </si>
  <si>
    <t>https://echa.europa.eu/documents/10162/cf3a4398-3305-424e-ab1e-a02fbc548431</t>
  </si>
  <si>
    <t>https://echa.europa.eu/documents/10162/ef1f3daa-fc8b-4bf5-8bd1-71e80a2adf62</t>
  </si>
  <si>
    <t>https://echa.europa.eu/documents/10162/24751f9c-5206-4190-bcc9-3ca9418e0e31</t>
  </si>
  <si>
    <t>https://echa.europa.eu/documents/10162/49fa197b-8a06-4d92-abf4-f40ad0a6f815</t>
  </si>
  <si>
    <t>https://echa.europa.eu/documents/10162/aa428e86-ed97-4450-8e78-cdbb06e46c8f</t>
  </si>
  <si>
    <t>https://echa.europa.eu/documents/10162/9af34d5f-cd2f-4e63-859c-529bb39da7ae#https://echa.europa.eu/documents/10162/38d2e3f0-2449-4767-97a4-6b5f5db56aef</t>
  </si>
  <si>
    <t>https://echa.europa.eu/documents/10162/5e2c1e53-be98-4104-8b96-9cd88655a92a</t>
  </si>
  <si>
    <t>https://echa.europa.eu/documents/10162/a048359b-de39-4b7e-8602-51272a55aeae</t>
  </si>
  <si>
    <t>https://echa.europa.eu/documents/10162/f09f23c5-98fc-4e56-abc2-feae96de0f3d</t>
  </si>
  <si>
    <t>https://echa.europa.eu/documents/10162/11bbf18f-02ac-4b12-a715-056df904057c</t>
  </si>
  <si>
    <t>https://echa.europa.eu/documents/10162/8059e342-1092-410f-bd85-80118a5526f5</t>
  </si>
  <si>
    <t>https://echa.europa.eu/documents/10162/329c8367-0ec9-426b-bcfe-27ddf27fb777</t>
  </si>
  <si>
    <t>https://echa.europa.eu/documents/10162/8c04401d-d0bb-409c-9250-c6e574f47305</t>
  </si>
  <si>
    <t>https://echa.europa.eu/documents/10162/d28691f1-5df6-47a4-97ae-4383e7aa637e</t>
  </si>
  <si>
    <t>https://echa.europa.eu/documents/10162/782e61c7-07e8-42be-bfb7-99c2bdab913a</t>
  </si>
  <si>
    <t>https://echa.europa.eu/documents/10162/42094854-61af-4a51-abc4-0f85ef9bd51e</t>
  </si>
  <si>
    <t>https://echa.europa.eu/documents/10162/80464fce-e4ae-4e28-b6a0-8e332daaeb95</t>
  </si>
  <si>
    <t>https://echa.europa.eu/documents/10162/c4634d14-bd48-42da-add8-dc02568bb27c</t>
  </si>
  <si>
    <t>https://echa.europa.eu/documents/10162/bd560d2d-2ea1-4e93-950f-cca356500dbb</t>
  </si>
  <si>
    <t>https://echa.europa.eu/documents/10162/98b66e79-3f52-4792-aa74-1e9a1c674db4</t>
  </si>
  <si>
    <t>https://echa.europa.eu/documents/10162/3024c102-20c9-4973-8f4e-7fc1dd361e7d#https://echa.europa.eu/documents/10162/19c11ec2-7e7e-4a82-935e-36c1fa13ce8d</t>
  </si>
  <si>
    <t>https://echa.europa.eu/documents/10162/9ee4bdb4-62a8-4ff5-a4f0-f0ced371f88f</t>
  </si>
  <si>
    <t>https://echa.europa.eu/documents/10162/e91058f4-7ab4-4648-91e3-3220f7ee6e8c</t>
  </si>
  <si>
    <t>https://echa.europa.eu/documents/10162/e27fbdcb-b252-4912-8965-a5bb89711203</t>
  </si>
  <si>
    <t>https://echa.europa.eu/documents/10162/9d518786-9c9a-4d61-b841-45ff84ed54cc</t>
  </si>
  <si>
    <t>https://echa.europa.eu/documents/10162/b41b5e85-68c6-4522-980f-75f3e0f7f21d</t>
  </si>
  <si>
    <t>https://echa.europa.eu/documents/10162/fafcabed-53a7-4847-b0d6-c5243c7a6ceb</t>
  </si>
  <si>
    <t>https://echa.europa.eu/documents/10162/084829ac-52db-478f-8c2c-8ec86527730a</t>
  </si>
  <si>
    <t>https://echa.europa.eu/documents/10162/475485b0-e008-4c46-9941-ec1e303f1875</t>
  </si>
  <si>
    <t>https://echa.europa.eu/documents/10162/470b7f44-e538-40b0-9110-4575a5726d14</t>
  </si>
  <si>
    <t>https://echa.europa.eu/documents/10162/34d906a5-2558-4faa-ba85-65a765aef016</t>
  </si>
  <si>
    <t>https://echa.europa.eu/documents/10162/8fcaf1f0-ea6d-4ec8-a129-f0405def7c33</t>
  </si>
  <si>
    <t>https://echa.europa.eu/documents/10162/34ec55f2-27d2-47d6-94f1-d39acaf3634f</t>
  </si>
  <si>
    <t>https://echa.europa.eu/documents/10162/01088b8d-0195-44cf-8760-f1797c18e789</t>
  </si>
  <si>
    <t>https://echa.europa.eu/documents/10162/13e375d0-709b-4203-b851-7cb5e0a87c80</t>
  </si>
  <si>
    <t>https://echa.europa.eu/documents/10162/8ab8b38b-26e8-49b7-9f04-b83c457023ec</t>
  </si>
  <si>
    <t>https://echa.europa.eu/documents/10162/01986fb8-ede8-4458-b54e-12ff8a534b98</t>
  </si>
  <si>
    <t>https://echa.europa.eu/documents/10162/997efe1b-0564-4ca1-a012-bab93e518f25</t>
  </si>
  <si>
    <t>https://echa.europa.eu/documents/10162/3ee8978c-40be-4dc4-a12d-798caf6424f0</t>
  </si>
  <si>
    <t>https://echa.europa.eu/documents/10162/97eb15e6-b3ba-4d3f-9b02-368642962b63</t>
  </si>
  <si>
    <t>https://echa.europa.eu/documents/10162/7f3131c3-b63f-49e8-9717-68dc7883b549</t>
  </si>
  <si>
    <t>https://echa.europa.eu/documents/10162/be34d0ca-8d1e-488f-8b49-35063b0054b3</t>
  </si>
  <si>
    <t>https://echa.europa.eu/documents/10162/a2a8c72d-c0ed-4d92-a89c-26ae4ccd35e9</t>
  </si>
  <si>
    <t>https://echa.europa.eu/documents/10162/0362e7d9-bcb5-41bc-945c-19365594480f</t>
  </si>
  <si>
    <t>https://echa.europa.eu/documents/10162/1122f98c-4515-4a5b-98b5-f864d9f1979b</t>
  </si>
  <si>
    <t>https://echa.europa.eu/documents/10162/ce330db6-0bef-4df9-82f6-b9d44060d28c</t>
  </si>
  <si>
    <t>https://echa.europa.eu/documents/10162/e2dffe7e-49be-4dc6-b155-ecf3b91f42b7</t>
  </si>
  <si>
    <t>https://echa.europa.eu/documents/10162/b7acbd05-555e-4133-9dd6-130206c4088b</t>
  </si>
  <si>
    <t>https://echa.europa.eu/documents/10162/3f575bea-5a96-4f18-a110-d294d37422c7</t>
  </si>
  <si>
    <t>https://echa.europa.eu/documents/10162/df25f106-5e4c-4f4b-baed-fc2251e9d233</t>
  </si>
  <si>
    <t>https://echa.europa.eu/documents/10162/73ef6184-8578-44dc-ac23-8034f1db5471</t>
  </si>
  <si>
    <t>https://echa.europa.eu/documents/10162/b94dedbc-8af4-4223-b68e-fcddccee3119</t>
  </si>
  <si>
    <t>https://echa.europa.eu/documents/10162/2963ade6-f093-4c8c-b9b2-604f538a3131</t>
  </si>
  <si>
    <t>https://echa.europa.eu/documents/10162/1bfc12f4-bbce-4df6-aa60-e22fc0e1a5e0</t>
  </si>
  <si>
    <t>https://echa.europa.eu/documents/10162/3fd11ee9-6925-475f-b328-d224d45219a4</t>
  </si>
  <si>
    <t>https://echa.europa.eu/documents/10162/5a790e77-efd4-4c56-84bb-b00a92b732b4</t>
  </si>
  <si>
    <t>https://echa.europa.eu/documents/10162/1014fa88-d28e-4385-8530-fe2c38032c27</t>
  </si>
  <si>
    <t>https://echa.europa.eu/documents/10162/b8793a13-a6e6-40e8-bdb8-eff69444b232</t>
  </si>
  <si>
    <t>https://echa.europa.eu/documents/10162/512e9d72-d0f3-4e3b-a0a6-a6a642c5d2d0</t>
  </si>
  <si>
    <t>https://echa.europa.eu/documents/10162/cc6c0ca7-538e-4a5b-88fe-b1a635241a45</t>
  </si>
  <si>
    <t>https://echa.europa.eu/documents/10162/136a8d6e-ebac-4000-8183-ad9176fd134b</t>
  </si>
  <si>
    <t>https://echa.europa.eu/documents/10162/735b9afe-5a6a-41d2-9b7b-7758ec3c5702</t>
  </si>
  <si>
    <t>https://echa.europa.eu/documents/10162/0d5abffa-6bbf-40c7-b6b1-1ca3736cf570</t>
  </si>
  <si>
    <t>https://echa.europa.eu/documents/10162/c05a327c-bc4e-4b7f-84cf-15e52804e50f</t>
  </si>
  <si>
    <t>https://echa.europa.eu/documents/10162/0b3bffdb-ee49-4d1d-9ef7-7e1aeed13818</t>
  </si>
  <si>
    <t>https://echa.europa.eu/documents/10162/466dce51-6adf-4936-874b-2c1fe8c9de5e</t>
  </si>
  <si>
    <t>https://echa.europa.eu/documents/10162/04a4b3ea-09d6-439a-bf05-079784355127</t>
  </si>
  <si>
    <t>https://echa.europa.eu/documents/10162/b0f7fcea-3dd5-4281-ab06-fd46c48d2ec2</t>
  </si>
  <si>
    <t>https://echa.europa.eu/documents/10162/9c7289c0-b92d-46cb-9007-6a919f003935</t>
  </si>
  <si>
    <t>https://echa.europa.eu/documents/10162/4300b1a0-79ae-4d90-bcac-07a34691c435</t>
  </si>
  <si>
    <t>https://echa.europa.eu/documents/10162/3cbcf0fc-f6bc-4d08-8dcf-b2837657e1c5</t>
  </si>
  <si>
    <t>https://echa.europa.eu/documents/10162/a3290dc9-a3e1-4a9d-8e58-102dca785d19</t>
  </si>
  <si>
    <t>https://echa.europa.eu/documents/10162/4005564c-2ff2-4ea5-941d-04525939d70b</t>
  </si>
  <si>
    <t>https://echa.europa.eu/documents/10162/6b35228c-45c4-4ed8-88b0-823fafb0d795</t>
  </si>
  <si>
    <t>https://echa.europa.eu/documents/10162/4ff18575-7bcc-4e02-96db-1090a1bdd3a1</t>
  </si>
  <si>
    <t>https://echa.europa.eu/documents/10162/ec18fb5f-b968-4e34-a146-e696fccad746</t>
  </si>
  <si>
    <t>https://echa.europa.eu/documents/10162/14f93f87-28aa-4295-a2a6-6b18e53abbf2</t>
  </si>
  <si>
    <t>https://echa.europa.eu/documents/10162/d3bc3564-1f27-4b6b-b076-695ee0a3ad10</t>
  </si>
  <si>
    <t>https://echa.europa.eu/documents/10162/a40ec08f-918f-4f60-b1f4-43a9517f6433</t>
  </si>
  <si>
    <t>https://echa.europa.eu/documents/10162/6f0cee92-fe4f-492d-b8e1-78ac46ee1a85</t>
  </si>
  <si>
    <t>https://echa.europa.eu/documents/10162/faf9ec9a-af59-4c1d-b944-cc831b3b52b3</t>
  </si>
  <si>
    <t>https://echa.europa.eu/documents/10162/4c6cccfd-d366-4a00-87e5-65aa77181fb6</t>
  </si>
  <si>
    <t>https://echa.europa.eu/documents/10162/bc77d03b-2f02-4084-8fab-2b8d586f342a</t>
  </si>
  <si>
    <t>https://echa.europa.eu/documents/10162/2e6c10fa-03d5-47b2-9337-e047743554b9</t>
  </si>
  <si>
    <t>https://echa.europa.eu/documents/10162/bee2930b-03bb-4293-bda1-89381f8da2a6</t>
  </si>
  <si>
    <t>https://echa.europa.eu/documents/10162/ccc629ba-7feb-462d-bce8-86ac200de8f5</t>
  </si>
  <si>
    <t>https://echa.europa.eu/documents/10162/6426d317-2c05-40ba-90ae-0fbd67774f53</t>
  </si>
  <si>
    <t>https://echa.europa.eu/documents/10162/9cd084c9-8c83-4cf4-81c9-f43d5c1f1fe8</t>
  </si>
  <si>
    <t>https://echa.europa.eu/documents/10162/9890a34b-0a57-4286-a2ab-b226ba3dfef3</t>
  </si>
  <si>
    <t>https://echa.europa.eu/documents/10162/8a7c6915-0578-4c50-8fea-5208e237e0a7</t>
  </si>
  <si>
    <t>https://echa.europa.eu/documents/10162/fbb1d8a9-4e09-4c36-8e79-c46f9a73bb7c</t>
  </si>
  <si>
    <t>https://echa.europa.eu/documents/10162/42751bc8-cad5-4035-82ea-a91c0efe5768</t>
  </si>
  <si>
    <t>https://echa.europa.eu/documents/10162/ce28c0be-379f-461e-9197-3af36d5c7f53</t>
  </si>
  <si>
    <t>https://echa.europa.eu/documents/10162/1f29b212-4a70-40c0-94de-8dfce7791aa9</t>
  </si>
  <si>
    <t>https://echa.europa.eu/documents/10162/fb533ed0-2765-4ad3-acf7-79d9ca8a5b02</t>
  </si>
  <si>
    <t>https://echa.europa.eu/documents/10162/69699398-ddf0-4188-988f-a2464175a019</t>
  </si>
  <si>
    <t>https://echa.europa.eu/documents/10162/e8d4bcbd-81c1-4a59-a97d-d1cb30c29ec8</t>
  </si>
  <si>
    <t>https://echa.europa.eu/documents/10162/4ecec0c5-de0a-403e-8bad-bb2439aed1cd</t>
  </si>
  <si>
    <t>https://echa.europa.eu/documents/10162/9064c470-918c-4459-b1de-f6112da0a8ec</t>
  </si>
  <si>
    <t>https://echa.europa.eu/documents/10162/1c4e3474-34ee-4c15-aaef-dafd1cb47779</t>
  </si>
  <si>
    <t>https://echa.europa.eu/documents/10162/e3566164-121d-4007-9f6c-eeb1bbe67c14</t>
  </si>
  <si>
    <t>https://echa.europa.eu/documents/10162/dcbad586-92e2-496c-bf17-f2d4fd7a7e5e</t>
  </si>
  <si>
    <t>https://echa.europa.eu/documents/10162/b404f6d6-e6a2-412a-8362-542d297fd1bd</t>
  </si>
  <si>
    <t>https://echa.europa.eu/documents/10162/b8b0b5ed-43be-4c24-8d81-96b799916955</t>
  </si>
  <si>
    <t>https://echa.europa.eu/documents/10162/de7fb120-e51b-408c-9753-5c605be53de9</t>
  </si>
  <si>
    <t>https://echa.europa.eu/documents/10162/b4e7126f-3045-4159-8142-958061cf13ac</t>
  </si>
  <si>
    <t>https://echa.europa.eu/documents/10162/6b7798d0-6e23-4e72-a1ea-ec989ef1e9b6</t>
  </si>
  <si>
    <t>https://echa.europa.eu/documents/10162/efdc02e9-f1e6-47c7-872b-7d6285457495</t>
  </si>
  <si>
    <t>https://echa.europa.eu/documents/10162/f68e76b3-751d-48b4-a225-4a23c0ee6249</t>
  </si>
  <si>
    <t>https://echa.europa.eu/documents/10162/a6ff4bdb-6aa3-48ff-b9b4-6f086d8f35fa</t>
  </si>
  <si>
    <t>https://echa.europa.eu/documents/10162/5fa87d07-2872-4502-b07c-4186797aa442</t>
  </si>
  <si>
    <t>https://echa.europa.eu/documents/10162/b09ce051-1fe5-425a-bdd0-0f6eb628230b</t>
  </si>
  <si>
    <t>https://echa.europa.eu/documents/10162/d51fd473-40ec-4831-bc2d-6f53bdf9cbbe</t>
  </si>
  <si>
    <t>https://echa.europa.eu/documents/10162/04e29ef1-f56d-4926-96f6-c2865c5e10a7</t>
  </si>
  <si>
    <t>https://echa.europa.eu/documents/10162/e6da86f5-0988-4fb2-9dcf-84087571c5af</t>
  </si>
  <si>
    <t>https://echa.europa.eu/documents/10162/3ac167c4-9f8e-4375-92f6-285a2911cee0</t>
  </si>
  <si>
    <t>https://echa.europa.eu/documents/10162/c5d6f8de-bbe1-4b31-b7c4-d8e5b8d65517</t>
  </si>
  <si>
    <t>https://echa.europa.eu/documents/10162/a049f842-ad66-4b06-b1ec-39fd6c6f47ba</t>
  </si>
  <si>
    <t>https://echa.europa.eu/documents/10162/8bbf5e70-f0a4-46c0-84db-f2340c74d64e</t>
  </si>
  <si>
    <t>https://echa.europa.eu/documents/10162/7f1a698d-9910-4e8a-a6a7-0806427abd26</t>
  </si>
  <si>
    <t>https://echa.europa.eu/documents/10162/b5db559d-a89d-4fc4-a273-dba250fb4201</t>
  </si>
  <si>
    <t>https://echa.europa.eu/documents/10162/ef47ccc5-0786-4bf5-b16c-2f13c6c49385</t>
  </si>
  <si>
    <t>https://echa.europa.eu/documents/10162/1995aafa-663a-43a0-ae2a-285c842d7f53</t>
  </si>
  <si>
    <t>https://echa.europa.eu/documents/10162/8de3cd61-aae1-4864-b694-8928dcdea7fd</t>
  </si>
  <si>
    <t>https://echa.europa.eu/documents/10162/f0ff9790-013c-49b3-ae93-ac11d2177bf9</t>
  </si>
  <si>
    <t>https://echa.europa.eu/documents/10162/3e5e6a56-dd4f-4951-b26e-985b7f692624</t>
  </si>
  <si>
    <t>https://echa.europa.eu/documents/10162/96caf4ad-1095-4929-a1b9-84aeea1aff00#https://echa.europa.eu/documents/10162/872ff9cf-52a5-49f4-1e0a-da6ce3e9e074</t>
  </si>
  <si>
    <t>https://echa.europa.eu/documents/10162/25e3a7a4-41a4-4f72-8d0f-2ab06a6bf51a</t>
  </si>
  <si>
    <t>https://echa.europa.eu/documents/10162/624c2151-d7f2-47d7-ab26-7f4996e81e36</t>
  </si>
  <si>
    <t>https://echa.europa.eu/documents/10162/cd44c55f-3473-4c73-a356-ce732b2f3d87</t>
  </si>
  <si>
    <t>https://echa.europa.eu/documents/10162/73d246d4-8c2a-4150-b656-c15948bf0e77</t>
  </si>
  <si>
    <t>https://echa.europa.eu/documents/10162/6d09755f-7fcb-4a00-b7ce-91ab45a2e5af</t>
  </si>
  <si>
    <t>https://echa.europa.eu/documents/10162/d36424e7-b12d-4dd8-832e-6d7e3e283fc3</t>
  </si>
  <si>
    <t>https://echa.europa.eu/documents/10162/909dd42e-2554-4f59-911a-729a2da1d529</t>
  </si>
  <si>
    <t>https://echa.europa.eu/documents/10162/2edcfedb-ec53-4754-8598-e787a8ff7a58</t>
  </si>
  <si>
    <t>https://echa.europa.eu/documents/10162/f7c1321a-6709-40d6-b683-1fb870fb0ac4</t>
  </si>
  <si>
    <t>https://echa.europa.eu/documents/10162/b4024445-00ce-4849-9ab0-69aed88c51f2#https://echa.europa.eu/documents/10162/076491e2-fd0e-50be-61b4-908c663d0245</t>
  </si>
  <si>
    <t>https://echa.europa.eu/documents/10162/9e33725c-05fc-41af-b06d-bb969c91b0ab#https://echa.europa.eu/documents/10162/fa429d23-21e7-4764-b223-6c8c98f8a01c#https://echa.europa.eu/documents/10162/3f5d91bc-0a63-04f8-8f62-ccc9c8265e7d</t>
  </si>
  <si>
    <t>https://echa.europa.eu/documents/10162/52f3fc94-c78f-436f-98ca-e0f845f37a9a</t>
  </si>
  <si>
    <t>https://echa.europa.eu/documents/10162/7d541979-6f03-421b-91bb-039bfb326de1#https://echa.europa.eu/documents/10162/fdbfa509-c244-4537-85eb-07994f393f23</t>
  </si>
  <si>
    <t>https://echa.europa.eu/documents/10162/91206b72-787f-4a2d-aa80-9d6f1f22fc55</t>
  </si>
  <si>
    <t>https://echa.europa.eu/documents/10162/8730b910-c1d4-4b87-b3e3-a94ce47fbc9b</t>
  </si>
  <si>
    <t>https://echa.europa.eu/documents/10162/f36205a8-df0a-4e94-8763-2a6a02f0228c#https://echa.europa.eu/documents/10162/6b0b59e9-8ba8-03de-e8e9-735414f0611d</t>
  </si>
  <si>
    <t>https://echa.europa.eu/documents/10162/1fc837ef-f922-476e-8e00-825ab60213c0</t>
  </si>
  <si>
    <t>https://echa.europa.eu/documents/10162/ee0a9b5c-6f5e-43d7-8ef5-76b068bb4732</t>
  </si>
  <si>
    <t>https://echa.europa.eu/documents/10162/52c64496-821b-4a74-bc1a-d9fc2040b651</t>
  </si>
  <si>
    <t>https://echa.europa.eu/documents/10162/d3a393bf-e221-4fa1-8d81-082c2ac3cf8f</t>
  </si>
  <si>
    <t>Dicyclohexylamine</t>
  </si>
  <si>
    <t>regisztráció mely a bőrosztályozással több mint a harmonizált</t>
  </si>
  <si>
    <t>6920-22-5</t>
  </si>
  <si>
    <t>1,2-Hexanediol</t>
  </si>
  <si>
    <t>230-029-6</t>
  </si>
  <si>
    <t>CLP0 plusz azonos a regisztrációval</t>
  </si>
  <si>
    <t>2-methylbután-1-ol</t>
  </si>
  <si>
    <t xml:space="preserve">29761-21-5 </t>
  </si>
  <si>
    <t xml:space="preserve">220-120-9 </t>
  </si>
  <si>
    <t>227-720-6</t>
  </si>
  <si>
    <t>933-378-9</t>
  </si>
  <si>
    <t>243-072--0</t>
  </si>
  <si>
    <t>931-324-9</t>
  </si>
  <si>
    <t>500-191-5</t>
  </si>
  <si>
    <t>600-354-1</t>
  </si>
  <si>
    <t>616-256-7</t>
  </si>
  <si>
    <t>608-564-5</t>
  </si>
  <si>
    <t>1,1</t>
  </si>
  <si>
    <t>1,4</t>
  </si>
  <si>
    <t>1,55</t>
  </si>
  <si>
    <t>11,7</t>
  </si>
  <si>
    <t>67,5</t>
  </si>
  <si>
    <t>0,19</t>
  </si>
  <si>
    <t>0,097</t>
  </si>
  <si>
    <t>0,015</t>
  </si>
  <si>
    <t>10508-09-5</t>
  </si>
  <si>
    <t>234-052-8</t>
  </si>
  <si>
    <t>Flam. Liq. 3, Org. Perox. Type E</t>
  </si>
  <si>
    <t>3425-61-4</t>
  </si>
  <si>
    <t>tert-pentyl hydroperoxide</t>
  </si>
  <si>
    <t>di-tert-pentyl peroxide</t>
  </si>
  <si>
    <t>222-321-7</t>
  </si>
  <si>
    <t>Flam. Liq. 3 Org. Perox. Type E</t>
  </si>
  <si>
    <t>regisztráció fontos a dipentil-peroxid tartalom!</t>
  </si>
  <si>
    <t>dimethylbenzyl hydroperoxide</t>
  </si>
  <si>
    <t>az ATP01 osztályozása, törzskönyvezett anyag</t>
  </si>
  <si>
    <t>Károsítja a közegészséget és a környezetet, mert a légkör felső rétegeiben lebontja az ózont.</t>
  </si>
  <si>
    <t>Ozone 1</t>
  </si>
  <si>
    <t>13463-41-7</t>
  </si>
  <si>
    <t>pirition-cink</t>
  </si>
  <si>
    <t>236-671-3</t>
  </si>
  <si>
    <t>Thor adatlapja</t>
  </si>
  <si>
    <t>glycerol trinitrate</t>
  </si>
  <si>
    <t>Harmonizált</t>
  </si>
  <si>
    <t>regisztráció és CLP0</t>
  </si>
  <si>
    <t>harmonizált a  regisztrációval azonos, de eltérő az ECHA listaszáma, a specifikus limitekkel. A link a harmonizáltat adja meg</t>
  </si>
  <si>
    <t>0,02</t>
  </si>
  <si>
    <t>0,00339</t>
  </si>
  <si>
    <t>6,81</t>
  </si>
  <si>
    <t>0,00403</t>
  </si>
  <si>
    <t>polioxipropiléndiamin</t>
  </si>
  <si>
    <t>9046-10-0</t>
  </si>
  <si>
    <t>nonilfenol</t>
  </si>
  <si>
    <t>aminometil-trimetilciklohexilamin</t>
  </si>
  <si>
    <t>piperaziniletilamin</t>
  </si>
  <si>
    <t>618-561-0</t>
  </si>
  <si>
    <t>regisztráció, bár az IPOX-ban Aq. Chronic 2-nek veszik, míg a reg.-ban 3-nak</t>
  </si>
  <si>
    <t>regisztráció, azonos ATP0-val, de + Eye Dam. és M=10</t>
  </si>
  <si>
    <t>regisztráció, de az kevésbé szigorú, csak Chronic 3, mint az adatlap</t>
  </si>
  <si>
    <t>regisztráció, a STOT-tal több, mint a ATP0</t>
  </si>
  <si>
    <t>9004-82-4</t>
  </si>
  <si>
    <t>68603-42-9</t>
  </si>
  <si>
    <t>Sodium laureth sulfate</t>
  </si>
  <si>
    <t>cocoamide N,N-biszhydroxyethyl</t>
  </si>
  <si>
    <t>271-657-0</t>
  </si>
  <si>
    <t>regisztrácó: vita van, hogy 1 vagy 2 kategória a szem. A többség szerint 1</t>
  </si>
  <si>
    <t>Az anyagaink és a  hozzájuk tartozó százalékok beírásával kedvező esetben már készen is vagyunk: Ebben a táblában automatikusan megjelennek a keverékünkben levő, az adatgyűjtés táblába bevitt anyagkomponensek, CAS számaikkal és összesített százalékaikkal együtt. Jobbra haladva pedig az egyes osztályozási végpontokra a keverékünk besorolásai. Ez csak akkor van így, ha a "Adatbázis új anyagok helye" táblázat tartalmazza az anyagkomponenseinket. Ha nem, ezt onnan vesszük észre, hogy bár ez az anyag megjelenik az "Eredmény veszélybesorolás" táblában, CAS számával és százalékával, de a sorában mindenhol #HIÁNYZIK, vagy ##### látszik. Ekkor be kell írnunk ezt az anyagot, az osztályozásával együtt az "Adatbázis új anyagok helye" táblába, alulra, az első üres sorba. Ha az adott anyag nem veszélyes, akkor nem kell, nincs mit beírnunk, és ne törödjünk ezzel a HIÁNYZIK sorral.</t>
  </si>
  <si>
    <t>A legtöbb  helyen az Excel kiadja a végeredményt. Ezekért felősséget nem vállalok, bármilyen hibajelzést nagyon megköszönök. A STOT SE és RE 1 és 2 értékeléseknél fontos, hogy a célszervet is adjuk majd meg a H mondatokban (ha az ezt okozó anyagkomponensre ez ismert). Erre utal a megjegyzés. Ha mindegyik komponensnél van célszerv, akkor lehetséges, hogy maga a keverék (de ez anyagnál is előfordul) STOT SE vagy RE 1-be és 2-be is tartozik, mindegyikre más és más célszervvel. Ha ez az eset áll fenn, akkor az oszlopot kell végignézni, hogy hol van STOT SE vagy RE értékelés, nem csak alul a végeredményt. A STOT SE 3-nál pedig fontos (bár sehol sincs leírva), hogy az összegzés csak akkor helyes, ha a összes STOT SE 3 komponens, ami ezt okozta - látszik felül, a számok mutatják - ugyanolyan végponthoz, tehát vagy irritatívhoz vagy szédülést okozóhoz tartozik. Csak az azonosakat kell és lehet összeadni, de a program erre nem figyel...</t>
  </si>
  <si>
    <t>Adatbázis új anyagok helye tábla</t>
  </si>
  <si>
    <t>Ide is csak a számot vigyük be, 1-4, figyelve,  hogy Acute vagy Chronic. Ezután jön még a PBT besorolás oszlopa (sötét, nem kötelező kitölteni), majd pedig a két 1-s kategóriára az M tényező,ha van. Erre nagyon figyeljünk mert döntően befolyásolhatja a keverékünk osztályozását: vagy a regisztrációban, de néha az osztályozás-bejelentésben találjuk meg.</t>
  </si>
  <si>
    <t>Egyedi koncentrációs határértékek</t>
  </si>
  <si>
    <r>
      <t xml:space="preserve">A tábla második felében lévő sárga mezőkbe kell beírnunk, ha az adott anyagnak </t>
    </r>
    <r>
      <rPr>
        <i/>
        <sz val="11"/>
        <color rgb="FF000000"/>
        <rFont val="Calibri"/>
        <family val="2"/>
        <charset val="238"/>
      </rPr>
      <t>egyedi</t>
    </r>
    <r>
      <rPr>
        <sz val="11"/>
        <color rgb="FF000000"/>
        <rFont val="Calibri"/>
        <family val="2"/>
        <charset val="238"/>
      </rPr>
      <t xml:space="preserve"> koncentrációs határértéke van. Itt már általában látjuk az általános határértékeket, melyeket az Excel kiszámol és megad a beírt osztályba sorolási adatok alapján. Ezt egyszerűen írjuk át. Hogy látszódjék, hogy ez </t>
    </r>
    <r>
      <rPr>
        <i/>
        <sz val="11"/>
        <color rgb="FF000000"/>
        <rFont val="Calibri"/>
        <family val="2"/>
        <charset val="238"/>
      </rPr>
      <t>egyedi</t>
    </r>
    <r>
      <rPr>
        <sz val="11"/>
        <color rgb="FF000000"/>
        <rFont val="Calibri"/>
        <family val="2"/>
        <charset val="238"/>
      </rPr>
      <t xml:space="preserve"> adat, </t>
    </r>
    <r>
      <rPr>
        <i/>
        <sz val="11"/>
        <color rgb="FF000000"/>
        <rFont val="Calibri"/>
        <family val="2"/>
        <charset val="238"/>
      </rPr>
      <t xml:space="preserve">dőlt </t>
    </r>
    <r>
      <rPr>
        <sz val="11"/>
        <color rgb="FF000000"/>
        <rFont val="Calibri"/>
        <family val="2"/>
        <charset val="238"/>
      </rPr>
      <t>betűvel szoktam ezeket jelezni.
A környezeti besorolások után kell megadni az M tényezőt, ha ez 1-től eltérő.</t>
    </r>
  </si>
  <si>
    <t>Ha csak a veszélyesek anyagokat gyűjtjük ki a "adatgyűjtés" táblába - hiszen csak ezek befolyásolják az osztályba sorolást - akkor lehetnek olyan, nem veszélyes komponensek is, melyek szerepelnek a 25/2000 EüM-SzCsM rendeletben és ezeket fel kell sorolni majd az adatlap 3.2 pontjában. Pl. a kalcium-karbonát... A CMR anyagokra nem AK és CK érték van, ezeknél 0,0-t ad ki az Excel, jelezve, hogy szerepelnek a táblázatban, de nem talált értéket. Az egész keresés csak arra szolgál, hogy vegyük észre: az anyagunk megtalálható a 25/2000 rendeletben. Hiszen ezt a biztonsági adatlap 3.2-ben és a 8.1.-ben is szerepeltetni kell.</t>
  </si>
  <si>
    <t>Az Excel automatikusan jelzi az Eredmény veszélybesorolás tábla utolsó oszlopában, hogy az adott anyagkomonens jelöltlistás. Ekkor IGEN jelenik meg a sorában. Igyekeztem a csoportos anyagoknál kigyűjteni az összes lehetséges CAS számot, hogy segítsem az anyagok azonosítását. Ezért van a "hivatalosnál" sokkal nagyobb számú, jelöltlistás anyagom...., mert ezek mind külön sorba kerültek, hogy az Excel megtalálja őket.</t>
  </si>
  <si>
    <t>tris(4-nonylphenyl, branched) phosphite</t>
  </si>
  <si>
    <t>Tris(nonylphenyl) phosphite</t>
  </si>
  <si>
    <t>Phenol, 4-nonyl-, phosphite (3:1)</t>
  </si>
  <si>
    <t>2-methoxyethyl acetate</t>
  </si>
  <si>
    <t>2,3,3,3-tetrafluoro-2-(heptafluoropropoxy)propionic acid</t>
  </si>
  <si>
    <t>Ammonium 2,3,3,3-tetrafluoro-2-(heptafluoropropoxy)propanoate</t>
  </si>
  <si>
    <t>Potassium 2,3,3,3-tetrafluoro-2-(heptafluoropropoxy)propionate</t>
  </si>
  <si>
    <t>2,3,3,3-tetrafluoro-2-(heptafluoropropoxy)propionyl fluoride</t>
  </si>
  <si>
    <t>Formaldehyde, reaction products with branched and linear heptylphenol, carbon disulfide and hydrazine</t>
  </si>
  <si>
    <t>Potassium perfluorohexane-1-sulphonate</t>
  </si>
  <si>
    <t>Perfluorohexane-1-sulphonic acid</t>
  </si>
  <si>
    <t>Tridecafluorohexanesulphonic acid, compound with 2,2'-iminodiethanol (1:1)</t>
  </si>
  <si>
    <t>Ammonium perfluorohexane-1-sulphonate</t>
  </si>
  <si>
    <t>Phenol, heptyl derivs.</t>
  </si>
  <si>
    <t>4-heptylphenol</t>
  </si>
  <si>
    <t>3050-88-2</t>
  </si>
  <si>
    <t>13252-13-6</t>
  </si>
  <si>
    <t>62037-80-3</t>
  </si>
  <si>
    <t>67118-55-2</t>
  </si>
  <si>
    <t>2062-98-8</t>
  </si>
  <si>
    <t>129-00-0</t>
  </si>
  <si>
    <t>206-44-0</t>
  </si>
  <si>
    <t>93925-00-9</t>
  </si>
  <si>
    <t>3871-99-6</t>
  </si>
  <si>
    <t>355-46-4</t>
  </si>
  <si>
    <t>70225-16-0</t>
  </si>
  <si>
    <t>68259-08-5</t>
  </si>
  <si>
    <t>72624-02-3</t>
  </si>
  <si>
    <t>1987-50-4</t>
  </si>
  <si>
    <t>701-028-2</t>
  </si>
  <si>
    <t>608-492-4</t>
  </si>
  <si>
    <t>236-236-8</t>
  </si>
  <si>
    <t>700-242-3</t>
  </si>
  <si>
    <t>266-578-3</t>
  </si>
  <si>
    <t>218-173-8</t>
  </si>
  <si>
    <t>939-460-0</t>
  </si>
  <si>
    <t>300-298-5</t>
  </si>
  <si>
    <t>223-393-2</t>
  </si>
  <si>
    <t>206-587-1</t>
  </si>
  <si>
    <t>274-462-9</t>
  </si>
  <si>
    <t>269-511-6</t>
  </si>
  <si>
    <t>276-743-1</t>
  </si>
  <si>
    <t>217-862-0</t>
  </si>
  <si>
    <t>16/07/2019</t>
  </si>
  <si>
    <t>15/01/2019</t>
  </si>
  <si>
    <t>27/06/2018</t>
  </si>
  <si>
    <t>15/01/2018</t>
  </si>
  <si>
    <t>07/07/2017</t>
  </si>
  <si>
    <t>12/01/2017</t>
  </si>
  <si>
    <t>20/06/2016</t>
  </si>
  <si>
    <t>Equivalent level of concern having probable serious effects to human health (Article 57(f) - human health)#Equivalent level of concern having probable serious effects to the environment (Article 57(f) - environment)</t>
  </si>
  <si>
    <t>https://echa.europa.eu/documents/10162/a661cbe6-c805-b9c7-1287-53dee5cd1df5</t>
  </si>
  <si>
    <t>https://echa.europa.eu/documents/10162/ca2542ab-a35b-1c00-5490-708d59332c38#https://echa.europa.eu/documents/10162/99a7e1c6-2aa4-0c35-acc3-35ec26bb1ee8</t>
  </si>
  <si>
    <t>https://echa.europa.eu/documents/10162/b7bc601c-ad77-4e90-0cdf-2701a59478fb</t>
  </si>
  <si>
    <t>https://echa.europa.eu/documents/10162/fc76aefc-fc86-a5fc-b5c4-e358467ca832</t>
  </si>
  <si>
    <t>https://echa.europa.eu/documents/10162/8da7df6b-e62f-47f7-d9d1-154f8db267f8</t>
  </si>
  <si>
    <t>https://echa.europa.eu/documents/10162/ceb2fc2c-78f2-627f-29ae-b37c0e91bc69</t>
  </si>
  <si>
    <t>https://echa.europa.eu/documents/10162/19d55d1d-1cc8-6431-265b-032a569c2fb8</t>
  </si>
  <si>
    <t>https://echa.europa.eu/documents/10162/fedde563-03f7-51f0-85fd-1fceb0eaa18f</t>
  </si>
  <si>
    <t>https://echa.europa.eu/documents/10162/41de4b52-51f3-84e9-3f9c-fa6f868139ad</t>
  </si>
  <si>
    <t>https://echa.europa.eu/documents/10162/2c66d98c-d2a2-e146-265e-b8a1615e5c17</t>
  </si>
  <si>
    <t>https://echa.europa.eu/documents/10162/eea50979-c40b-f00f-b767-891e93941ee1</t>
  </si>
  <si>
    <t>https://echa.europa.eu/documents/10162/874297f1-6d65-b808-a62e-5d23cc5f1e5c</t>
  </si>
  <si>
    <t>https://echa.europa.eu/documents/10162/85320f87-c256-b1b5-8cd6-42d997128032</t>
  </si>
  <si>
    <t>https://echa.europa.eu/documents/10162/c07bc76c-4d62-7799-d0d4-17e43508aeb0</t>
  </si>
  <si>
    <t>https://echa.europa.eu/documents/10162/53fa6a5b-e95f-3128-ea9d-fa27f43b18bc</t>
  </si>
  <si>
    <t>https://echa.europa.eu/documents/10162/9d2b14b6-853a-15d6-e0b6-38ccf3da781d</t>
  </si>
  <si>
    <t>https://echa.europa.eu/documents/10162/bf9b02a4-6e4b-b1bf-2c58-6d61f5998817</t>
  </si>
  <si>
    <t>https://echa.europa.eu/documents/10162/ecfa3b19-c8e7-0016-7aab-a110a02d34a1</t>
  </si>
  <si>
    <t>https://echa.europa.eu/documents/10162/efc23200-6f59-12c6-4b18-533a80aa7b4f</t>
  </si>
  <si>
    <t>https://echa.europa.eu/documents/10162/e438fc9e-02b6-214d-bf7d-d3d8e36f5162</t>
  </si>
  <si>
    <t>https://echa.europa.eu/documents/10162/375e39c4-c59b-bfbd-d156-a1bf2a959108</t>
  </si>
  <si>
    <t>https://echa.europa.eu/documents/10162/7e5022d4-fbaf-7170-8488-f8fd2c508632</t>
  </si>
  <si>
    <t>https://echa.europa.eu/documents/10162/ae8cba56-9884-9e35-34c7-0369a4703600</t>
  </si>
  <si>
    <t>https://echa.europa.eu/documents/10162/aa74498e-1354-db8b-4ae4-e90fe8ad0744</t>
  </si>
  <si>
    <t>https://echa.europa.eu/documents/10162/8ec5e70d-db99-d21c-c54b-9de01c41f435</t>
  </si>
  <si>
    <t>https://echa.europa.eu/documents/10162/c1077165-193e-eee1-a145-2bd925925912</t>
  </si>
  <si>
    <t>https://echa.europa.eu/documents/10162/22f73d01-dfc1-15d5-a8fe-a29b460fa108</t>
  </si>
  <si>
    <t>https://echa.europa.eu/documents/10162/cd9266ea-a15f-4a46-9ae4-773178241506</t>
  </si>
  <si>
    <t>https://echa.europa.eu/documents/10162/b30abea4-5ba0-e195-f595-a617687ad1c1</t>
  </si>
  <si>
    <t>https://echa.europa.eu/documents/10162/5cfb341a-f539-5736-1eb7-08996c0866ef</t>
  </si>
  <si>
    <t>https://echa.europa.eu/documents/10162/1c5dc0f3-cd5c-7b71-044a-9167e3b03d99</t>
  </si>
  <si>
    <t>https://echa.europa.eu/documents/10162/47ac46b8-b4ee-dcff-4c55-d21b0b83772d</t>
  </si>
  <si>
    <t>https://echa.europa.eu/documents/10162/79eec48e-c0b6-0d58-5218-ddb32ce0d22d</t>
  </si>
  <si>
    <t>https://echa.europa.eu/documents/10162/f612a924-8c2b-94d5-2577-6808472f9f80</t>
  </si>
  <si>
    <t>https://echa.europa.eu/documents/10162/0fa2b79d-e520-b857-6572-61c49095b5a3</t>
  </si>
  <si>
    <t>https://echa.europa.eu/documents/10162/70e34c23-adfe-cef0-b71f-69f70b0009dd</t>
  </si>
  <si>
    <t>https://echa.europa.eu/documents/10162/9061869f-7e55-aaac-9ea5-761b9050a952</t>
  </si>
  <si>
    <t>https://echa.europa.eu/documents/10162/50402243-546c-5d76-3961-f7836b9427c8</t>
  </si>
  <si>
    <t>https://echa.europa.eu/documents/10162/62353089-57f4-c7c7-64f9-291364883323</t>
  </si>
  <si>
    <t>https://echa.europa.eu/documents/10162/0e851607-1e21-7fa1-5bec-ad942fa3263f</t>
  </si>
  <si>
    <t>https://echa.europa.eu/documents/10162/1be86650-c2d6-326e-1991-735cbf66ecbf</t>
  </si>
  <si>
    <t>https://echa.europa.eu/documents/10162/588b62dc-c945-db3a-3440-489f40d5b158</t>
  </si>
  <si>
    <t>https://echa.europa.eu/documents/10162/32855182-9c49-d41f-150a-b6a6aa012fff</t>
  </si>
  <si>
    <t>https://echa.europa.eu/documents/10162/6cd63239-fdf6-bb3b-1bfb-fdfd39a23fad</t>
  </si>
  <si>
    <t>https://echa.europa.eu/documents/10162/16752063-ed16-d532-0418-8613beeceab0</t>
  </si>
  <si>
    <t>https://echa.europa.eu/documents/10162/7b2c6d46-a79a-993d-f460-dc36161a3733</t>
  </si>
  <si>
    <t>https://echa.europa.eu/documents/10162/358de08d-e71f-b578-e833-71fec1df75d2</t>
  </si>
  <si>
    <t>https://echa.europa.eu/documents/10162/ad25cca6-7296-a41a-431f-0cc9ecd734d5</t>
  </si>
  <si>
    <t>https://echa.europa.eu/documents/10162/c8ea7b6a-06bc-eeaf-ae4d-3d980a6078bc</t>
  </si>
  <si>
    <t>https://echa.europa.eu/documents/10162/896de311-33b2-0ea3-8750-71fcf5d3572e</t>
  </si>
  <si>
    <t>https://echa.europa.eu/documents/10162/2b898da9-812d-8a07-e059-e81d2c2883cb</t>
  </si>
  <si>
    <t>https://echa.europa.eu/documents/10162/86c65434-fcf1-b935-4559-eb9e17cf996d</t>
  </si>
  <si>
    <t>https://echa.europa.eu/documents/10162/8b38c499-dad0-ee30-11ab-198b55b2e69d</t>
  </si>
  <si>
    <t>https://echa.europa.eu/documents/10162/f0ec2ec9-bbf8-384a-4f35-7bd1e410edde</t>
  </si>
  <si>
    <t>https://echa.europa.eu/documents/10162/d6ad39ad-bbf7-562c-2042-a823ed29cc1e</t>
  </si>
  <si>
    <t>https://echa.europa.eu/documents/10162/b2cc442c-e223-2cc1-481d-c3ca402da15c</t>
  </si>
  <si>
    <t>https://echa.europa.eu/documents/10162/31f9a47b-191c-526e-0446-f10162fd312c</t>
  </si>
  <si>
    <t>https://echa.europa.eu/documents/10162/d3ca6657-9e6d-68f9-48c9-87737360e199</t>
  </si>
  <si>
    <t>https://echa.europa.eu/documents/10162/7d8ac604-d716-4a97-8682-d3d5e5c4158f</t>
  </si>
  <si>
    <t>https://echa.europa.eu/documents/10162/691e9c3a-6cc7-c90f-f4a2-e3e8dbe5282c</t>
  </si>
  <si>
    <t>https://echa.europa.eu/documents/10162/78fb98fd-a8e7-31a3-f910-f2bad587d8a6</t>
  </si>
  <si>
    <t>https://echa.europa.eu/documents/10162/abca40a2-428f-603d-59f7-140218822afd</t>
  </si>
  <si>
    <t>https://echa.europa.eu/documents/10162/a118329d-6a4f-f820-bbc0-94c640c0a9fa</t>
  </si>
  <si>
    <t>https://echa.europa.eu/documents/10162/d8329daf-93ea-4358-a70a-80b2960ad1a2</t>
  </si>
  <si>
    <t>https://echa.europa.eu/documents/10162/c6fa630c-af6f-0df1-8f5d-ec0b890e58a3</t>
  </si>
  <si>
    <t>https://echa.europa.eu/documents/10162/3802446e-2467-58c2-33bf-002d4f780032</t>
  </si>
  <si>
    <t>https://echa.europa.eu/documents/10162/a1000164-695a-311d-3eb0-71c09e92dc84</t>
  </si>
  <si>
    <t>https://echa.europa.eu/documents/10162/4b9da160-19c8-3bff-f8c8-080d98d7dade</t>
  </si>
  <si>
    <t>https://echa.europa.eu/documents/10162/32f515fd-4785-d96a-5394-ace770b72b97</t>
  </si>
  <si>
    <t>https://echa.europa.eu/documents/10162/104c486b-3d42-2442-3038-439fbc6e0fde</t>
  </si>
  <si>
    <t>https://echa.europa.eu/documents/10162/a6dc6937-ccec-1024-8282-8304a76549fa</t>
  </si>
  <si>
    <t>https://echa.europa.eu/documents/10162/2cf952cc-a366-fe92-d87c-306f71dfc19b#https://echa.europa.eu/documents/10162/ffc0a157-d90e-05f9-aa7b-d300d81bb6e7#https://echa.europa.eu/documents/10162/38030450-aa82-74aa-f5cb-c7b4e2829e65</t>
  </si>
  <si>
    <t>https://echa.europa.eu/documents/10162/75ad6d26-78d9-4903-b06a-cf69953713dc</t>
  </si>
  <si>
    <t>https://echa.europa.eu/documents/10162/2f947c2c-3bce-4613-ad40-27996e8a06fa</t>
  </si>
  <si>
    <t>https://echa.europa.eu/documents/10162/20e45dd9-b52f-4a35-aaaf-46e644ba5362</t>
  </si>
  <si>
    <t>https://echa.europa.eu/documents/10162/83d0d2e1-bfbf-4209-9305-1145ecab65b7</t>
  </si>
  <si>
    <t>https://echa.europa.eu/documents/10162/97707461-6a49-4b79-ad36-83333004bc1b</t>
  </si>
  <si>
    <t>https://echa.europa.eu/documents/10162/ab2bd960-50e9-44b4-a02d-4a3c9a622bdc</t>
  </si>
  <si>
    <t>https://echa.europa.eu/documents/10162/5441ed97-c6bf-4157-b34b-5d2043ea9bce</t>
  </si>
  <si>
    <t>21049-39-8</t>
  </si>
  <si>
    <t xml:space="preserve">boric acid [1]
boric acid [2]
</t>
  </si>
  <si>
    <t xml:space="preserve">233-139-2 [1]
234-343-4 [2]
</t>
  </si>
  <si>
    <t xml:space="preserve">10043-35-3 [1]
11113-50-1 [2]
</t>
  </si>
  <si>
    <t xml:space="preserve">Repr. 1B; H360FD: C ≥ 5,5 %
</t>
  </si>
  <si>
    <t xml:space="preserve">disodium tetraborate, anhydrous; boric acid, disodium salt [1]
tetraboron disodium heptaoxide, hydrate [2]
orthoboric acid, sodium salt  [3]
</t>
  </si>
  <si>
    <t xml:space="preserve">215-540-4 [1]
235-541-3 [2]
237-560-2 [3]
</t>
  </si>
  <si>
    <t xml:space="preserve">1330-43-4 [1]
12267-73-1 [2]
13840-56-7 [3]
</t>
  </si>
  <si>
    <t xml:space="preserve">sodium perborate; [containing = 0,1 % (w/w) of particles with an aerodynamic diameter of below 50 µm] [1]
sodium peroxometaborate; sodium peroxoborate; [containing = 0,1 % (w/w) of particles with an aerodynamic diameter of below 50 µm] [2]
</t>
  </si>
  <si>
    <t xml:space="preserve">239-172-9 [1]
231-556-4 [2]
</t>
  </si>
  <si>
    <t xml:space="preserve">15120-21-5 [1]
7632-04-4 [2]
</t>
  </si>
  <si>
    <t xml:space="preserve">Repr. 1B; H360D: 6,5 % ≤ C &lt; 9 %
Repr. 1B; H360Df: C ≥ 9 %
Eye Dam. 1; H318: C ≥ 22 %
Eye Irrit. 2; H319: 14 % ≤ C &lt; 22 %
</t>
  </si>
  <si>
    <t xml:space="preserve">sodium perborate; [containing = 0,1 % (w/w) of particles with an aerodynamic diameter of below 50 µm] [1]
sodium peroxometaborate; sodium peroxoborate; [containing &lt; 0,1 % (w/w) of particles with an aerodynamic diameter of below 50 µm] [2]
</t>
  </si>
  <si>
    <t xml:space="preserve">perboric acid (H3BO2(O2)), monosodium salt trihydrate; [containing &lt; 0,1 % (w/w) of particles with an aerodynamic diameter of below 50 µm] [1]
perboric acid, sodium salt, tetrahydrate; [containing &lt; 0,1 % (w/w) of particles with an aerodynamic diameter of below 50 µm] [2]
perboric acid (HBO(O2)), sodium salt, tetrahydrate sodium peroxoborate hexahydrate; [containing &lt; 0,1 % (w/w) of particles with an aerodynamic diameter of below 50 µm] [3]
</t>
  </si>
  <si>
    <t xml:space="preserve">239-172-9 [1]
234-390-0 [2]
231-556-4 [3]
</t>
  </si>
  <si>
    <t xml:space="preserve">13517-20-9 [1]
37244-98-7 [2]
10486-00-7 [3]
</t>
  </si>
  <si>
    <t xml:space="preserve">Repr. 1B; H360D: 10 % ≤ C &lt; 14 %
Repr. 1B; H360Df: C ≥ 14 %
Eye Dam. 1; H318: C ≥ 36 %
Eye Irrit. 2; H319: 22 % ≤ C &lt; 36 %
</t>
  </si>
  <si>
    <t xml:space="preserve">perboric acid (H3BO2(O2)), monosodium salt, trihydrate [1]
perboric acid, sodium salt, tetrahydrate [2]
perboric acid (HBO(O2)), sodium salt, tetrahydrate [3]
</t>
  </si>
  <si>
    <t xml:space="preserve">perboric acid, sodium salt; [containing &lt; 0,1 % (w/w) of particles with an aerodynamic diameter of below 50 µm] [1]
perboric acid, sodium salt, monohydrate; [containing &lt; 0,1 % (w/w) of particles with an aerodynamic diameter of below 50 µm] [2]
perboric acid (HBO(O2)), sodium salt, monohydrate; sodium peroxoborate; [containing &lt; 0,1 % (w/w) of particles with an aerodynamic diameter of below 50 µm] [3]
</t>
  </si>
  <si>
    <t xml:space="preserve">234-390-0 [1]
234-390-0 [2]
231-556-4 [3]
</t>
  </si>
  <si>
    <t xml:space="preserve">11138-47-9 [1]
12040-72-1 [2]
10332-33-9 [3]
</t>
  </si>
  <si>
    <t xml:space="preserve">perboric acid, sodium salt [1]
perboric acid, sodium salt, monohydrate; [containing = 0,1 % (w/w) of particles with an aerodynamic diameter of below 50 µm] [2]
perboric acid (HBO(O2)), sodium salt, monohydrate; sodium peroxoborate; [containing = 0,1 % (w/w) of particles with an aerodynamic diameter of below 50 µm] [3]
</t>
  </si>
  <si>
    <t>005-020-00-3</t>
  </si>
  <si>
    <t xml:space="preserve">disodium octaborate anhydrous [1]
disodium octaborate tetrahydrate [2]
</t>
  </si>
  <si>
    <t xml:space="preserve">234-541-0 [1]
234-541-0 [2]
</t>
  </si>
  <si>
    <t xml:space="preserve">12008-41-2 [1]
12280-03-4 [2]
</t>
  </si>
  <si>
    <t>ATP09</t>
  </si>
  <si>
    <t>ziram (ISO); zinc bis dimethyldithiocarbamate</t>
  </si>
  <si>
    <t xml:space="preserve">allethrin; (RS)-3-allyl-2-methyl-4-oxocyclopent-2-enyl (1RS,3RS;1RS,3SR)-2,2-dimethyl-3-(2-methylprop-1-enyl)cyclopropanecarboxylate; bioallethrin; (RS)-3-allyl-2-methyl-4-oxocyclopent-2-enyl (1R,3R)-2,2-dimethyl-3-(2-methylprop-1-enyl)cyclopropanecarboxylate [1]
S-bioallethrin; (S)-3-allyl-2-methyl-4-oxocyclopent-2-enyl (1R,3R)-2,2-dimethyl-3-(2-methylprop-1-enyl)cyclopropanecarboxylate [2]
esbiothrin; (RS)-3-allyl-2-methyl-4-oxocyclopent-2-enyl (1R,3R)-2,2-dimethyl-3-(2-methylprop-1-enyl)cyclopropanecarboxylate  [3]
</t>
  </si>
  <si>
    <t xml:space="preserve">209-542-4 [1]
249-013-5 [2]
249-013-5 [3]
</t>
  </si>
  <si>
    <t xml:space="preserve">584-79-2 [1]
28434-00-6 [2]
84030-86-4 [3]
</t>
  </si>
  <si>
    <t>pirimicarb (ISO); 2-(dimethylamino)-5,6-dimethylpyrimidin-4-yl dimethylcarbamate</t>
  </si>
  <si>
    <t xml:space="preserve">Carc. 2
Acute Tox. 3
Acute Tox. 3
Skin Sens. 1
Aquatic Acute 1
Aquatic Chronic 1
</t>
  </si>
  <si>
    <t xml:space="preserve">H351
H331
H301
H317
H400
H410
</t>
  </si>
  <si>
    <t>GHS08
GHS06
GHS09
Dgr</t>
  </si>
  <si>
    <t xml:space="preserve">H331
H301
H317
H351
H410
</t>
  </si>
  <si>
    <t>CLP00/ATP09</t>
  </si>
  <si>
    <t>isoproturon (ISO);
3-(4-isopropylphenyl)-1,1-dimethylurea</t>
  </si>
  <si>
    <t xml:space="preserve">H351
H373 (blood)
H400
H410
</t>
  </si>
  <si>
    <t xml:space="preserve">H351
H373 (blood)
H410
</t>
  </si>
  <si>
    <t>CLP00/ATP13</t>
  </si>
  <si>
    <t>bendiocarb (ISO); 2,2-dimethyl-1,3-benzodioxol-4-yl N-methylcarbamate; 2,2-dimethyl-1,3-benzodioxol-4-yl methylcarbamate</t>
  </si>
  <si>
    <t xml:space="preserve">Acute Tox. 2
Acute Tox. 3
Acute Tox. 3
Aquatic Acute 1
Aquatic Chronic 1
</t>
  </si>
  <si>
    <t xml:space="preserve">H300
H331
H311
H400
H410
</t>
  </si>
  <si>
    <t xml:space="preserve">H331
H311
H300
H410
</t>
  </si>
  <si>
    <t>CLP00/ATP10</t>
  </si>
  <si>
    <t>hydrofluoric acid ... %</t>
  </si>
  <si>
    <t>fluoroboric acid ... %</t>
  </si>
  <si>
    <t>fluorosilicic acid ... %</t>
  </si>
  <si>
    <t xml:space="preserve">trisodium hexafluoroaluminate [1]
trisodium hexafluoroaluminate (cryolite) [2]
</t>
  </si>
  <si>
    <t xml:space="preserve">237-410-6 [1]
239-148-8 [2]
</t>
  </si>
  <si>
    <t xml:space="preserve">13775-53-6 [1]
15096-52-3 [2]
</t>
  </si>
  <si>
    <t>014-046-00-4</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</si>
  <si>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</si>
  <si>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014-047-00-X</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</si>
  <si>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</si>
  <si>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 xml:space="preserve">H351 (Inhalation)
</t>
  </si>
  <si>
    <t>phosphoric acid ... %, orthophosphoric acid ... %</t>
  </si>
  <si>
    <t>phosmet (ISO);
S-[(1,3-dioxo-1,3-dihydro-2H-isoindol-2-yl)methyl] O,O-di-methyl phosphorodithioate;
O,O-dimethyl-S-phthalimido-methyl phosphorodithioate</t>
  </si>
  <si>
    <t xml:space="preserve">Repr. 2
Acute Tox. 3
Acute Tox. 4
STOT SE 1
Aquatic Acute 1
Aquatic Chronic 1
</t>
  </si>
  <si>
    <t xml:space="preserve">H361f
H301
H332
H370 (nervous system)
H400
H410
</t>
  </si>
  <si>
    <t xml:space="preserve">H332
H301
H361f
H370 (nervous system)
H410
</t>
  </si>
  <si>
    <t xml:space="preserve">methyl 3-[(dimethoxyphosphinothioyl)oxy]methacrylate [1]
methacrifos (ISO); methyl (E)-3-[(dimethoxyphosphinothioyl)oxy]methacrylate  [2]
</t>
  </si>
  <si>
    <t xml:space="preserve">250-366-2 [1]
250-366-2 [2]
</t>
  </si>
  <si>
    <t xml:space="preserve">30864-28-9 [1]
62610-77-9 [2]
</t>
  </si>
  <si>
    <t xml:space="preserve">phosphonic acid [1]
phosphorous acid  [2]
</t>
  </si>
  <si>
    <t xml:space="preserve">237-066-7 [1]
233-663-1 [2]
</t>
  </si>
  <si>
    <t xml:space="preserve">13598-36-2 [1]
10294-56-1 [2]
</t>
  </si>
  <si>
    <t xml:space="preserve">Carc 1B; H350: C ≥ ,01 %
STOT RE 1; : C ≥ ,1 %
STOT RE 2; H373: ,01 % ≤ C &lt; ,1 %
</t>
  </si>
  <si>
    <t>oleum ... % SO3</t>
  </si>
  <si>
    <t>sulphuric acid ... %</t>
  </si>
  <si>
    <t>p-toluenesulphonic acid, containing more than 5 % H2SO4</t>
  </si>
  <si>
    <t>p-toluenesulphonic acid (containing a maximum of 5 % H2SO4)</t>
  </si>
  <si>
    <t>tetrasodium 4-amino-3,6-bis(5-(6-chloro-4-(2-hydroxyethylamino)-1,3,5-triazin-2-ylamino)-2-sulfonatophenylazo)-5-hydroxynaphthalene-2,7-sulfonate (containing &gt; 35 % sodium chloride and sodium acetate)</t>
  </si>
  <si>
    <t>sodium hydrogensulphite … %; sodium bisulphite … %</t>
  </si>
  <si>
    <t>thifensulfuron-methyl (ISO);
methyl 3-(4-methoxy-6-methyl-1,3,5-triazin-2-ylcarbamoylsulfamoyl)thiophene-2-carboxylate</t>
  </si>
  <si>
    <t>hydrochloric acid ... %</t>
  </si>
  <si>
    <t>perchloric acid ... %</t>
  </si>
  <si>
    <t>sodium hypochlorite, solution ... % Cl active</t>
  </si>
  <si>
    <t xml:space="preserve">Skin Corr. 1B
Eye Dam. 1
Aquatic Acute 1
Aquatic Chronic 1
</t>
  </si>
  <si>
    <t xml:space="preserve">H314
H318
H400
H410
</t>
  </si>
  <si>
    <t xml:space="preserve">EUH031: C ≥ 5 %
M=10
M=1
</t>
  </si>
  <si>
    <t xml:space="preserve">Skin Corr. 1B; H314: C ≥ 5 %
Skin Irrit. 2; H315: 1 % ≤ C &lt; 5 %
Eye Dam. 1; H318: 3 % ≤ C &lt; 5 %
Eye Irrit. 2; H319: 0,5 % &lt; C &lt; 3 %
M=10
</t>
  </si>
  <si>
    <t xml:space="preserve">STOT SE 3; H335: C ≥ 3 %
Skin Corr. 1B; H314: C ≥ 5 %
Skin Irrit. 2; H315: 1 % ≤ C &lt; 5 %
Eye Dam. 1; H318: 3 % ≤ C &lt; 5 %
Eye Irrit. 2; H319: 0,3 % ≤ C &lt; 3 %
M=10
</t>
  </si>
  <si>
    <t xml:space="preserve">STOT SE 3; H335: C ≥ 5 %
Resp. Sens. 1; H334: C ≥ 0,2 %
Skin Sens. 1; H317: C ≥ 0,2 %
</t>
  </si>
  <si>
    <t xml:space="preserve">Ox. Sol. 2
Repr. 2
Acute Tox. 4 *
Aquatic Acute 1
Aquatic Chronic 1
</t>
  </si>
  <si>
    <t xml:space="preserve">H272
H361d
H302
H400
H410
</t>
  </si>
  <si>
    <t>GHS03
GHS08
GHS07
GHS09
Dgr</t>
  </si>
  <si>
    <t xml:space="preserve">H272
H302
H361d
H410
</t>
  </si>
  <si>
    <t xml:space="preserve">1313-99-1 [1]
11099-02-8 [2]
34492-97-2 [3]
</t>
  </si>
  <si>
    <t xml:space="preserve">STOT RE 1; H372: C ≥ 1 %
STOT RE 2; H373: 0,1 % ≤ C &lt; 1 %
Skin Irrit. 2; H315: C ≥ 20 %
Skin Sens. 1; H317: C ≥ 0,01 %
M=1
</t>
  </si>
  <si>
    <t xml:space="preserve">STOT RE 1; H372: C ≥ 1 %
STOT RE 2; H373: 0,1 % &lt; C &lt; 1 %
Skin Irrit. 2; H315: C ≥ 20 %
Skin Sens. 1; H317: C ≥ 0,01 %
M=1
</t>
  </si>
  <si>
    <t xml:space="preserve">STOT RE 1; H372: C ≥ 1 %
STOT RE 2; H373: ,1 % &lt; C &lt; 1 %
Skin Irrit. 2; H315: C ≥ 20 %
Skin Sens. 1; H317: C &gt; ,01 %
M=1
</t>
  </si>
  <si>
    <t xml:space="preserve">237-563-9 [1]
239-793-5 [2]
</t>
  </si>
  <si>
    <t xml:space="preserve">Acute Tox. 4
Acute Tox. 4
Eye Dam. 1
Aquatic Acute 1
Aquatic Chronic 1
</t>
  </si>
  <si>
    <t>GHS07
GHS05
GHS09
Dgr</t>
  </si>
  <si>
    <t>029-015-00-0</t>
  </si>
  <si>
    <t>copper thiocyanate</t>
  </si>
  <si>
    <t>214-183-1</t>
  </si>
  <si>
    <t>1111-67-7</t>
  </si>
  <si>
    <t>029-016-00-6</t>
  </si>
  <si>
    <t>copper(II) oxide</t>
  </si>
  <si>
    <t>215-269-1</t>
  </si>
  <si>
    <t>1317-38-0</t>
  </si>
  <si>
    <t>029-017-00-1</t>
  </si>
  <si>
    <t>dicopper chloride trihydroxide</t>
  </si>
  <si>
    <t>215-572-9</t>
  </si>
  <si>
    <t>1332-65-6</t>
  </si>
  <si>
    <t xml:space="preserve">Acute Tox. 3
Acute Tox. 4
Aquatic Acute 1
Aquatic Chronic 1
</t>
  </si>
  <si>
    <t xml:space="preserve">H332
H301
H410
</t>
  </si>
  <si>
    <t>029-018-00-7</t>
  </si>
  <si>
    <t xml:space="preserve">tetracopper hexahydroxide sulphate [1]
tetracopper hexahydroxide sulphate hydrate [2]
</t>
  </si>
  <si>
    <t xml:space="preserve">215-582-3 [1]
215-582-3 [2]
</t>
  </si>
  <si>
    <t xml:space="preserve">1333-22-8 [1]
12527-76-3 [2]
</t>
  </si>
  <si>
    <t>029-019-01-X</t>
  </si>
  <si>
    <t>copper flakes (coated with aliphatic acid)</t>
  </si>
  <si>
    <t xml:space="preserve">Acute Tox. 3
Acute Tox. 4
Eye Irrit. 2
Aquatic Acute 1
Aquatic Chronic 1
</t>
  </si>
  <si>
    <t xml:space="preserve">H331
H302
H319
H400
H410
</t>
  </si>
  <si>
    <t xml:space="preserve">H331
H302
H319
H410
</t>
  </si>
  <si>
    <t>029-020-00-8</t>
  </si>
  <si>
    <t>copper(II) carbonate--copper(II) hydroxide (1:1)</t>
  </si>
  <si>
    <t>235-113-6</t>
  </si>
  <si>
    <t>12069-69-1</t>
  </si>
  <si>
    <t xml:space="preserve">Acute Tox. 4
Acute Tox. 4
Eye Irrit. 2
Aquatic Acute 1
Aquatic Chronic 1
</t>
  </si>
  <si>
    <t xml:space="preserve">H332
H302
H319
H400
H410
</t>
  </si>
  <si>
    <t xml:space="preserve">H332
H302
H319
H410
</t>
  </si>
  <si>
    <t>029-021-00-3</t>
  </si>
  <si>
    <t>copper dihydroxide; copper(II) hydroxide</t>
  </si>
  <si>
    <t>243-815-9</t>
  </si>
  <si>
    <t>20427-59-2</t>
  </si>
  <si>
    <t xml:space="preserve">Acute Tox. 2
Acute Tox. 4
Eye Dam. 1
Aquatic Acute 1
Aquatic Chronic 1
</t>
  </si>
  <si>
    <t xml:space="preserve">H330
H302
H318
H400
H410
</t>
  </si>
  <si>
    <t xml:space="preserve">H330
H302
H318
H410
</t>
  </si>
  <si>
    <t>029-022-00-9</t>
  </si>
  <si>
    <t>bordeaux mixture;
reaction products of copper sulphate with calcium dihydroxide</t>
  </si>
  <si>
    <t xml:space="preserve">Acute Tox. 4
Eye Dam. 1
Aquatic Acute 1
Aquatic Chronic 1
</t>
  </si>
  <si>
    <t xml:space="preserve">H332
H318
H400
H410
</t>
  </si>
  <si>
    <t xml:space="preserve">H332
H318
H410
</t>
  </si>
  <si>
    <t>029-023-00-4</t>
  </si>
  <si>
    <t>copper sulphate pentahydrate</t>
  </si>
  <si>
    <t>hydrobromic acid ... %</t>
  </si>
  <si>
    <t>047-003-00-3</t>
  </si>
  <si>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</si>
  <si>
    <t>130328-20-0</t>
  </si>
  <si>
    <t xml:space="preserve">Repr. 2
Skin Irrit. 2
Eye Dam. 1
Aquatic Acute 1
Aquatic Chronic 1
</t>
  </si>
  <si>
    <t xml:space="preserve">H361d
H315
H318
H400
H410
</t>
  </si>
  <si>
    <t xml:space="preserve">H315
H318
H361d
H410
</t>
  </si>
  <si>
    <t>ATP10</t>
  </si>
  <si>
    <t xml:space="preserve">* Oral
Carc. 1B; H350: C ≥ ,01 %
STOT RE 1; H372: C ≥ 7 %
STOT RE 2; H373: ,1 % ≤ C &lt; 7 %
</t>
  </si>
  <si>
    <t>048-012-00-5</t>
  </si>
  <si>
    <t>cadmium carbonate</t>
  </si>
  <si>
    <t xml:space="preserve">Carc. 1B
Muta. 1B
Acute Tox. 4 *
Acute Tox. 4 *
Acute Tox. 4 *
STOT RE 1
Aquatic Acute 1
Aquatic Chronic 1
</t>
  </si>
  <si>
    <t xml:space="preserve">H350
H340
H332
H312
H302
H372 (kidney, bone)
H400
H410
</t>
  </si>
  <si>
    <t xml:space="preserve">H332
H312
H302
H340
H350
H372 (kidney, bone)
H410
</t>
  </si>
  <si>
    <t>048-013-00-0</t>
  </si>
  <si>
    <t>cadmium hydroxide; cadmium dihydroxide</t>
  </si>
  <si>
    <t>048-014-00-6</t>
  </si>
  <si>
    <t>cadmium nitrate; cadmium dinitrate</t>
  </si>
  <si>
    <t>tributyltin compounds, with the exception of those specified elsewhere in this annex</t>
  </si>
  <si>
    <t>050-030-00-3</t>
  </si>
  <si>
    <t>dibutyltin dilaurate; dibutyl[bis(dodecanoyloxy)]stannane</t>
  </si>
  <si>
    <t>201-039-8</t>
  </si>
  <si>
    <t>77-58-7</t>
  </si>
  <si>
    <t xml:space="preserve">Muta. 2
Repr. 1B
STOT RE 1
</t>
  </si>
  <si>
    <t xml:space="preserve">H341
H360FD
H372 (immune system)
</t>
  </si>
  <si>
    <t>hydriodic acid ... %</t>
  </si>
  <si>
    <t xml:space="preserve">H201 ****
</t>
  </si>
  <si>
    <t>mercury difulminate; mercuric fulminate; fulminate of mercury [≥ 20 % phlegmatiser]</t>
  </si>
  <si>
    <t>lead diazide; lead azide [≥ 20 % phlegmatiser]</t>
  </si>
  <si>
    <t>082-013-00-1</t>
  </si>
  <si>
    <t>lead powder;
[particle diameter &lt; 1 mm]</t>
  </si>
  <si>
    <t xml:space="preserve">Repr. 1A
Lact.
</t>
  </si>
  <si>
    <t xml:space="preserve">H360FD
H362
</t>
  </si>
  <si>
    <t xml:space="preserve">Repr. 1A; H360D: C ≥ 0,03 %
</t>
  </si>
  <si>
    <t>082-014-00-7</t>
  </si>
  <si>
    <t>lead massive:
[particle diameter ≥ 1 mm]</t>
  </si>
  <si>
    <t xml:space="preserve">butane (containing ≥ 0,1 % butadiene (203-450-8)) [1]
isobutane (containing ≥ 0,1 % butadiene (203-450-8))  [2]
</t>
  </si>
  <si>
    <t xml:space="preserve">H331
H301
H315
H319
H341
H335
H373 **
H400
H420
</t>
  </si>
  <si>
    <t xml:space="preserve">*
STOT RE 1; H372: C ≥ 1 %
STOT RE 2; H373: ,2 % ≤ C &lt; 1 %
</t>
  </si>
  <si>
    <t xml:space="preserve">Flam. Liq. 2
Carc. 1B
Acute Tox. 4 *
Acute Tox. 4 *
</t>
  </si>
  <si>
    <t xml:space="preserve">H225
H350
H332
H302
</t>
  </si>
  <si>
    <t xml:space="preserve">H225
H332
H302
H350
</t>
  </si>
  <si>
    <t xml:space="preserve">Flam. Liq. 3
Acute Tox. 4
Skin Irrit. 2
Aquatic Chronic 2
</t>
  </si>
  <si>
    <t xml:space="preserve">H226
H332
H315
H411
</t>
  </si>
  <si>
    <t>oxydiethylene dinitrate; diethylene glycol dinitrate; digol dinitrate; [&gt;25 % phlegmatiser]</t>
  </si>
  <si>
    <t>glycerol trinitrate; nitroglycerine; [&gt;40 % phlegmatiser]</t>
  </si>
  <si>
    <t>pentaerythritol tetranitrate; pentaerythrite tetranitrate; P.E.T.N.; [&gt;20 % phlegmatiser]</t>
  </si>
  <si>
    <t>mannitol hexanitrate; nitromannite; [&gt;40 % phlegmatiser]</t>
  </si>
  <si>
    <t xml:space="preserve">Self-heat. 1
Skin Corr. 1B
</t>
  </si>
  <si>
    <t xml:space="preserve">H251
H314
</t>
  </si>
  <si>
    <t xml:space="preserve">Flam. Liq. 1
Carc. 1B
Muta. 1B
Acute Tox. 3
Acute Tox. 3
Acute Tox. 4
STOT SE 3
Eye Irrit. 2
</t>
  </si>
  <si>
    <t xml:space="preserve">H224
H350
H340
H331
H311
H302
H335
H319
</t>
  </si>
  <si>
    <t xml:space="preserve">H224
H331
H311
H302
H319
H340
H350
H335
</t>
  </si>
  <si>
    <t>colecalciferol;
cholecalciferol;
Vitamin D3</t>
  </si>
  <si>
    <t xml:space="preserve">Acute Tox. 2
Acute Tox. 2
Acute Tox. 2
STOT RE 1
</t>
  </si>
  <si>
    <t xml:space="preserve">H330
H310
H300
H372
</t>
  </si>
  <si>
    <t xml:space="preserve">Inhalation: ATE = 0.05 mg/L (dusts/mists)
Dermal: ATE = 50 mg/kg bw
Oral: ATE = 35 mg/kg bw
STOT RE 1; H372: C ≥ 3 %
STOT RE 2; H373: 0,3 % ≤ C &lt; 3 %
</t>
  </si>
  <si>
    <t>603-235-00-2</t>
  </si>
  <si>
    <t xml:space="preserve">linalool; 3,7-dimethyl-1,6-octadien-3-ol; dl-linalool [1]
coriandrol; (S)-3,7-dimethyl-1,6-octadien-3-ol; d-linalool [2]
licareol; (R)-3,7-dimethyl-1,6-octadien-3-ol; l-linalool [3]
</t>
  </si>
  <si>
    <t xml:space="preserve">201-134-4 [1]
204-810-7 [2]
204-811-2 [3]
</t>
  </si>
  <si>
    <t xml:space="preserve">78-70-6 [1]
126-90-9 [2]
126-91-0 [3]
</t>
  </si>
  <si>
    <t>chlorocresol;
4-chloro-m-cresol;
4-chloro-3-methylphenol</t>
  </si>
  <si>
    <t xml:space="preserve">Acute Tox. 4
STOT SE 3
Skin Corr. 1C
Eye Dam. 1
Skin Sens. 1B
Aquatic Acute 1
Aquatic Chronic 3
</t>
  </si>
  <si>
    <t xml:space="preserve">H302
H335
H314
H318
H317
H400
H412
</t>
  </si>
  <si>
    <t xml:space="preserve">H302
H314
H317
H335
H410
</t>
  </si>
  <si>
    <t>1,2-dihydroxybenzene;
pyrocatechol</t>
  </si>
  <si>
    <t xml:space="preserve">Carc. 1B
Muta. 2
Acute Tox. 3
Acute Tox. 3
Skin Irrit. 2
Eye Irrit. 2
</t>
  </si>
  <si>
    <t xml:space="preserve">H350
H341
H311
H301
H315
H319
</t>
  </si>
  <si>
    <t>GHS08
GHS06
Dgr</t>
  </si>
  <si>
    <t xml:space="preserve">H311
H301
H315
H319
H341
H350
</t>
  </si>
  <si>
    <t xml:space="preserve">Dermal: ATE = 600 mg/kg bw
Oral: ATE = 300 mg/kg bw
</t>
  </si>
  <si>
    <t xml:space="preserve">Repr. 1B
STOT SE 3
Eye Dam. 1
Skin Sens. 1
</t>
  </si>
  <si>
    <t xml:space="preserve">H360F
H335
H318
H317
</t>
  </si>
  <si>
    <t xml:space="preserve">H318
H317
H360F
H335
</t>
  </si>
  <si>
    <t xml:space="preserve">Carc. 1B; H350: C ≥ 1 %
</t>
  </si>
  <si>
    <t xml:space="preserve">Repr. 2
Skin Irrit. 2
Eye Dam. 1
Aquatic Chronic 1
</t>
  </si>
  <si>
    <t xml:space="preserve">H361f
H315
H318
H410
</t>
  </si>
  <si>
    <t xml:space="preserve">H315
H318
H361f
H410
</t>
  </si>
  <si>
    <t>ATP06/ATP13</t>
  </si>
  <si>
    <t xml:space="preserve">phenol, dodecyl-, branched [1]
phenol, 2-dodecyl-, branched [2]
phenol, 3-dodecyl-, branched [3]
phenol, 4-dodecyl-, branched [4]
phenol, (tetrapropenyl) derivatives [5]
</t>
  </si>
  <si>
    <t xml:space="preserve">121158-58-5 [1]
210555-94-5 [4]
74499-35-7 [5]
</t>
  </si>
  <si>
    <t xml:space="preserve">Repr. 1B
Skin Corr. 1C
Eye Dam. 1
Aquatic Acute 1
Aquatic Chronic 1
</t>
  </si>
  <si>
    <t xml:space="preserve">H360F
H314
H318
H400
H410
</t>
  </si>
  <si>
    <t xml:space="preserve">H314
H360F
H410
</t>
  </si>
  <si>
    <t>ATP07/ATP09</t>
  </si>
  <si>
    <t>604-093-00-4</t>
  </si>
  <si>
    <t>clorofene; chlorophene; 2-benzyl-4-chlorophenol</t>
  </si>
  <si>
    <t>204-385-8</t>
  </si>
  <si>
    <t>120-32-1</t>
  </si>
  <si>
    <t xml:space="preserve">Carc. 2
Repr. 2
Acute Tox. 4
STOT RE 2
Skin Irrit. 2
Eye Dam. 1
Skin Sens. 1
Aquatic Acute 1
Aquatic Chronic 1
</t>
  </si>
  <si>
    <t xml:space="preserve">H351
H361f
H332
H373 (kidney)
H315
H318
H317
H400
H410
</t>
  </si>
  <si>
    <t xml:space="preserve">H332
H315
H318
H317
H351
H361f
H373 (kidney)
H410
</t>
  </si>
  <si>
    <t xml:space="preserve">M=1
M=100
</t>
  </si>
  <si>
    <t>604-094-00-X</t>
  </si>
  <si>
    <t xml:space="preserve">isoeugenol [1]
(E)-2-methoxy-4-(prop-1-enyl) phenol [2]
(Z)-2-methoxy-4-(prop-1-enyl) phenol [3]
</t>
  </si>
  <si>
    <t xml:space="preserve">202-590-7 [1]
227-678-2 [2]
227-633-7 [3]
</t>
  </si>
  <si>
    <t xml:space="preserve">97-54-1 [1]
5932-68-3 [2]
5912-86-7 [3]
</t>
  </si>
  <si>
    <t xml:space="preserve">Skin Sens. 1A
</t>
  </si>
  <si>
    <t xml:space="preserve">Skin Sens. 1A; H317: C ≥ 0,01 %
</t>
  </si>
  <si>
    <t>ATP13</t>
  </si>
  <si>
    <t xml:space="preserve">STOT SE 3; H335: C ≥ 5 %
Skin Corr. 1B; H314: C ≥ 25 %
Skin Irrit. 2; H315: 5 % ≤ C &lt; 25 %
Eye Irrit. 2; H319: 5 % ≤ C &lt; 25 %
Skin Sens. 1; H317: C ≥ 0,2 %
</t>
  </si>
  <si>
    <t>acetaldehyde;
ethanal</t>
  </si>
  <si>
    <t xml:space="preserve">Flam. Liq. 1
Carc. 1B
Muta. 2
STOT SE 3
Eye Irrit. 2
</t>
  </si>
  <si>
    <t xml:space="preserve">H224
H350
H341
H335
H319
</t>
  </si>
  <si>
    <t xml:space="preserve">H224
H319
H341
H350
H335
</t>
  </si>
  <si>
    <t xml:space="preserve">Skin Corr. 1B; H314: C ≥ 0,1 %
M=100
M=1
</t>
  </si>
  <si>
    <t xml:space="preserve">Acute Tox. 3
Acute Tox. 4 *
STOT SE 3
Aquatic Acute 1
Aquatic Chronic 1
</t>
  </si>
  <si>
    <t xml:space="preserve">H301
H332
H336
H400
H410
</t>
  </si>
  <si>
    <t xml:space="preserve">H332
H301
H336
H410
</t>
  </si>
  <si>
    <t xml:space="preserve">Acute Tox. 2
Acute Tox. 3
STOT SE 3
Skin Corr. 1B
Resp. Sens. 1
Skin Sens. 1A
Aquatic Acute 1
Aquatic Chronic 2
</t>
  </si>
  <si>
    <t xml:space="preserve">H330
H301
H335
H314
H334
H317
H400
H411
</t>
  </si>
  <si>
    <t xml:space="preserve">H330
H301
H314
H334
H317
H335
H410
</t>
  </si>
  <si>
    <t xml:space="preserve">STOT SE 3; H335: ,5 % ≤ C &lt; 5 %
M=1
</t>
  </si>
  <si>
    <t>5-chloro-2-(4-chlorophenoxy)phenol; [DCPP]</t>
  </si>
  <si>
    <t>ATP01/ATP10</t>
  </si>
  <si>
    <t>reaction mass of: 2,2-dimethoxyethanal [(this component is considered to be anhydrous in terms of identity, structure and composition. However, 2,2-dimethoxyethanal will exist in a hydrated form. 60 % anhydrous is equivalent to 70.4 % hydrate; water(Including free water and water in hydrated 2,2-dimethoxyethanal)]</t>
  </si>
  <si>
    <t>605-040-00-8</t>
  </si>
  <si>
    <t xml:space="preserve">hydroxyisohexyl 3-cyclohexene carboxaldehyde (INCI); reaction mass of 4-(4-hydroxy-4-methylpentyl)cyclohex-3-ene-1-carbaldehyde and 3-(4-hydroxy-4-methylpentyl)cyclohex-3-ene-1-carbaldehyde [1]
4-(4-hydroxy-4-methylpentyl)cyclohex-3-ene-1-carbaldehyde [2]
3-(4-hydroxy-4-methylpentyl)cyclohex-3-ene-1-carbaldehyde [3]
</t>
  </si>
  <si>
    <t xml:space="preserve">250-863-4 [2]
257-187-9 [3]
</t>
  </si>
  <si>
    <t xml:space="preserve">130066-44-3 [1]
31906-04-4 [2]
51414-25-6 [3]
</t>
  </si>
  <si>
    <t>chlorophacinone (ISO); 2-[(4-chlorophenyl)(phenyl)acetyl]-1H-indene-1,3(2H)-dione</t>
  </si>
  <si>
    <t xml:space="preserve">Repr. 1B
Acute Tox. 1
Acute Tox. 1
Acute Tox. 1
STOT RE 1
Aquatic Acute 1
Aquatic Chronic 1
</t>
  </si>
  <si>
    <t xml:space="preserve">H360D
H330
H310
H300
H372 (blood)
H400
H410
</t>
  </si>
  <si>
    <t xml:space="preserve">H330
H310
H300
H360D
H372 (blood)
H410
</t>
  </si>
  <si>
    <t xml:space="preserve">Repr. 1B; H360D: C ≥ 0,003 %
STOT RE 1; H372: C ≥ 0,1 %
STOT RE 2; H373: 0,01 % ≤ C &lt; 0,1 %
M=1
M=1
</t>
  </si>
  <si>
    <t xml:space="preserve">STOT SE 3; H335: C ≥ 10 %
</t>
  </si>
  <si>
    <t xml:space="preserve">Repr. 1B
Acute Tox. 4 *
Aquatic Chronic 2
</t>
  </si>
  <si>
    <t xml:space="preserve">H360FD
H302
H411
</t>
  </si>
  <si>
    <t xml:space="preserve">H302
H360FD
H411
</t>
  </si>
  <si>
    <t>2-benzyl-2-dimethylamino-4'-morpholinobutyrophenone</t>
  </si>
  <si>
    <t xml:space="preserve">H360D
H400
H410
</t>
  </si>
  <si>
    <t xml:space="preserve">H360D
H410
</t>
  </si>
  <si>
    <t>isoxaflutole (ISO); 5-cyclopropyl-1,2-oxazol-4-yl α,α,α-trifluoro-2-mesyl-p-tolyl ketone</t>
  </si>
  <si>
    <t>606-150-00-9</t>
  </si>
  <si>
    <t>clethodim (ISO); (5RS)-2-{(1EZ)-1-[(2E)-3-chloroallyloxyimino]propyl}-5-[(2RS)-2-(ethylthio)propyl]-3-hydroxycyclohex-2-en-1-one</t>
  </si>
  <si>
    <t>99129-21-2</t>
  </si>
  <si>
    <t xml:space="preserve">Acute Tox. 4
Skin Sens. 1
Aquatic Chronic 3
</t>
  </si>
  <si>
    <t>606-151-00-4</t>
  </si>
  <si>
    <t>anthraquinone</t>
  </si>
  <si>
    <t xml:space="preserve">warfarin (ISO); 4-hydroxy-3-(3-oxo-1-phenylbutyl)-2H-chromen-2-one [1]
(S)-4-hydroxy-3-(3-oxo-1-phenylbutyl)-2-benzopyrone [2]
(R)-4-hydroxy-3-(3-oxo-1-phenylbutyl)-2-benzopyrone  [3]
</t>
  </si>
  <si>
    <t xml:space="preserve">Repr. 1A
Acute Tox. 1
Acute Tox. 1
Acute Tox. 2
STOT RE 1
Aquatic Chronic 2
</t>
  </si>
  <si>
    <t xml:space="preserve">H360D
H330
H310
H300
H372 (blood)
H411
</t>
  </si>
  <si>
    <t xml:space="preserve">H330
H310
H300
H360D
H372 (blood)
H411
</t>
  </si>
  <si>
    <t xml:space="preserve">Repr. 1A; H360D: C ≥ 0,003 %
STOT RE 1; H372: C ≥ 0,5 %
STOT RE 2; H373: ,05 % ≤ C &lt; 0,5 %
</t>
  </si>
  <si>
    <t>coumatetralyl (ISO); 4-hydroxy-3-(1,2,3,4-tetrahydro-1-naphthyl)coumarin</t>
  </si>
  <si>
    <t xml:space="preserve">Repr. 1B
Acute Tox. 2
Acute Tox. 2
Acute Tox. 3
STOT RE 1
Aquatic Chronic 1
</t>
  </si>
  <si>
    <t xml:space="preserve">H360D
H330
H300
H311
H372 (blood)
H410
</t>
  </si>
  <si>
    <t xml:space="preserve">Repr. 1B; H360D: C ≥ 0,003 %
STOT RE 1; H372: C ≥ 1 %
STOT RE 2; H373: 0,1 % ≤ C &lt; 1 %
M=10
</t>
  </si>
  <si>
    <t>trifluoroacetic acid . . . %</t>
  </si>
  <si>
    <t>peracetic acid . . . %</t>
  </si>
  <si>
    <t xml:space="preserve">Acute Tox. 4
STOT RE 1
Skin Corr. 1B
Eye Dam. 1
Resp. Sens. 1
Skin Sens. 1A
</t>
  </si>
  <si>
    <t xml:space="preserve">H302
H372 (respiratory system, inhalation)
H314
H318
H334
H317
</t>
  </si>
  <si>
    <t>GHS07
GHS08
GHS05
Dgr</t>
  </si>
  <si>
    <t xml:space="preserve">H302
H314
H334
H317
H372 (respiratory system) (inhalation)
</t>
  </si>
  <si>
    <t xml:space="preserve">Skin Sens. 1A; H317: C ≥ 0,001 %
</t>
  </si>
  <si>
    <t xml:space="preserve">Acute Tox. 4
Skin Corr. 1
Eye Dam. 1
Resp. Sens. 1
Skin Sens. 1
</t>
  </si>
  <si>
    <t xml:space="preserve">H302
H314
H318
H334
H317
</t>
  </si>
  <si>
    <t xml:space="preserve">Flam. Liq. 3
STOT SE 3
Skin Irrit. 2
Skin Sens. 1B
</t>
  </si>
  <si>
    <t xml:space="preserve">H226
H335
H315
H317
</t>
  </si>
  <si>
    <t xml:space="preserve">H226
H315
H317
H335
</t>
  </si>
  <si>
    <t xml:space="preserve">Carc. 1B
Muta. 2
Repr. 1B
Acute Tox. 3
Acute Tox. 4
STOT SE 3
STOT RE 1
Skin Corr. 1C
Eye Dam. 1
Skin Sens. 1
</t>
  </si>
  <si>
    <t xml:space="preserve">H350
H341
H360F
H311
H302
H335
H372 (respiratory tract) (Inhalation)
H314
H318
H317
</t>
  </si>
  <si>
    <t xml:space="preserve">H311
H302
H314
H317
H341
H350
H360F
H335
H372 (respiratory tract) (Inhalation)
</t>
  </si>
  <si>
    <t>difenacoum (ISO); 3-(3-biphenyl-4-yl-1,2,3,4-tetrahydro-1-naphthyl)-4-hydroxycoumarin</t>
  </si>
  <si>
    <t xml:space="preserve">Repr. 1B; H360D: C ≥ 0,003 %
STOT RE 1; H372: C ≥ 0,02 %
STOT RE 2; H373: 0,002 % ≤ C &lt; 0,02 %
M=10
M=10
</t>
  </si>
  <si>
    <t>brodifacoum (ISO); 4-hydroxy-3-(3-(4'-bromo-4-biphenylyl)-1,2,3,4-tetrahydro-1-naphthyl)coumarin</t>
  </si>
  <si>
    <t xml:space="preserve">Repr. 1A
Acute Tox. 1
Acute Tox. 1
Acute Tox. 1
STOT RE 1
Aquatic Acute 1
Aquatic Chronic 1
</t>
  </si>
  <si>
    <t xml:space="preserve">Repr. 1A; H360D: C ≥ 0,003 %
STOT RE 1; H372: C ≥ 0,02 %
STOT RE 2; H373: 0,002 % ≤ C &lt; 0,02 %
M=10
M=10
</t>
  </si>
  <si>
    <t>methyl acrylamidomethoxyacetate (containing ≥ 0,1 % acrylamid)</t>
  </si>
  <si>
    <t>methyl acrylamidoglycolate (containing ≥ 0,1 % acrylamide)</t>
  </si>
  <si>
    <t>poly(oxypropylenecarbonyl-co-oxy(ethylethylene)carbonyl), containing 27 % hydroxyvalerate</t>
  </si>
  <si>
    <t>ethoxylated bis phenol A di-(norbornene carboxylate)</t>
  </si>
  <si>
    <t>quizalofop-P-tefuryl (ISO); (+/-)  tetrahydrofurfuryl (R)-2-[4-(6-chloroquinoxalin-2-yloxy)phenyloxy]propionate</t>
  </si>
  <si>
    <t xml:space="preserve">Carc. 2
Repr. 2
Acute Tox. 4
STOT RE 2
Aquatic Acute 1
Aquatic Chronic 1
</t>
  </si>
  <si>
    <t xml:space="preserve">H351
H361fd
H302
H373
H400
H410
</t>
  </si>
  <si>
    <t xml:space="preserve">H302
H351
H361fd
H373
H410
</t>
  </si>
  <si>
    <t>flocoumafen (ISO); reaction mass of: cis-4-hydroxy-3-(1,2,3,4-tetrahydro-3-(4-(4-trifluoromethylbenzyloxy)phenyl)-1-naphthyl)coumarin and trans-4-hydroxy-3-(1,2,3,4-tetrahydro-3-(4-(4-trifluoromethylbenzyloxy)phenyl)-1-naphthyl)coumarin</t>
  </si>
  <si>
    <t xml:space="preserve">Repr. 1B; H360D: C ≥ 0,003 %
STOT RE 1; H372: C ≥ 0,05 %
STOT RE 2; H373: 0,005 % ≤ C &lt; 0,05 %
M=10
M=10
</t>
  </si>
  <si>
    <t>reaction mass of: tetradecanoic acid (42.5-47.5 %); poly(1-7)lactate esters of tetradecanoic acid (52.5-57.5 %)</t>
  </si>
  <si>
    <t>reaction mass of: dodecanoic acid (35-40 %); poly(1-7)lactate esters of dodecanoic acid (60-65 %)</t>
  </si>
  <si>
    <t xml:space="preserve">S-metolachlor; reaction mass of (S)-2-chloro-N-(2-ethyl-6-methyl-phenyl)-N-(2-methoxy-1-methyl-ethyl)-acetamide (80-100 %) [1]
(R)-2-chloro-N-(2-ethyl-6-methyl-phenyl)-N-(2-methoxy-1-methyl-ethyl)-acetamide (0-20 %)  [2]
</t>
  </si>
  <si>
    <t>ATP01/ATP09</t>
  </si>
  <si>
    <t xml:space="preserve">H372 (lungs) (Inhalation)
H315
H318
</t>
  </si>
  <si>
    <t xml:space="preserve">H315
H318
H372 (lungs) (Inhalation)
</t>
  </si>
  <si>
    <t>607-716-00-8</t>
  </si>
  <si>
    <t>bromadiolone (ISO); 3-[3-(4′-bromobiphenyl-4-yl)-3-hydroxy-1-phenylpropyl]-4-hydroxy-2H-chromen-2-one</t>
  </si>
  <si>
    <t>249-205-9</t>
  </si>
  <si>
    <t>28772-56-7</t>
  </si>
  <si>
    <t xml:space="preserve">Repr. 1B; H360D: C ≥ 0,003 %
STOT RE 1; H372: C ≥ 0,005 %
STOT RE 2; H373: 0,0005 % ≤ C &lt; 0,005 %
M=1
M=1
</t>
  </si>
  <si>
    <t>607-717-00-3</t>
  </si>
  <si>
    <t>difethialone (ISO);
3-[3-(4′-bromobiphenyl-4-yl)-1,2,3,4-tetrahydronaphthalen-1-yl]-4-hydroxy-2H-1-benzothiopyran-2-one</t>
  </si>
  <si>
    <t>104653-34-1</t>
  </si>
  <si>
    <t xml:space="preserve">Repr. 1B; H360D: C ≥ 0,003 %
STOT RE 1; H372: C ≥ 0,02 %
STOT RE 2; H373: 0,002 % ≤ C &lt; 0,02 %
M=100
M=100
</t>
  </si>
  <si>
    <t>607-718-00-9</t>
  </si>
  <si>
    <t xml:space="preserve">perfluorononan-1-oic acid [1]
perfluorononan-1-oic acid sodium salts [2]
perfluorononan-1-oic acid ammonium salts [3]
</t>
  </si>
  <si>
    <t xml:space="preserve">206-801-3 [1]
</t>
  </si>
  <si>
    <t xml:space="preserve">375-95-1 [1]
21049-39-8 [2]
4149-60-4 [3]
</t>
  </si>
  <si>
    <t xml:space="preserve">H351
H360Df
H362
H332
H302
H372 (liver, thymus, spleen)
H318
</t>
  </si>
  <si>
    <t xml:space="preserve">H332
H302
H318
H351
H360Df
H362
H372 (liver, thymus, spleen)
</t>
  </si>
  <si>
    <t>607-719-00-4</t>
  </si>
  <si>
    <t>dicyclohexyl phthalate</t>
  </si>
  <si>
    <t xml:space="preserve">H360D
H317
</t>
  </si>
  <si>
    <t xml:space="preserve">H317
H360D
</t>
  </si>
  <si>
    <t>607-720-00-X</t>
  </si>
  <si>
    <t xml:space="preserve">nonadecafluorodecanoic acid [1]
ammonium nonadecafluorodecanoate [2]
sodium nonadecafluorodecanoate [3]
</t>
  </si>
  <si>
    <t xml:space="preserve">206-400-3 [1]
221-470-5 [2]
</t>
  </si>
  <si>
    <t xml:space="preserve">335-76-2 [1]
3108-42-7 [2]
3830-45-3 [3]
</t>
  </si>
  <si>
    <t xml:space="preserve">Carc. 2
Repr. 1B
Lact.
</t>
  </si>
  <si>
    <t xml:space="preserve">H351
H360Df
H362
</t>
  </si>
  <si>
    <t>607-721-00-5</t>
  </si>
  <si>
    <t>N,N′-methylenedimorpholine; N,N′-methylenebismorpholine; [formaldehyde released from N,N′-methylenebismorpholine]; [MBM]</t>
  </si>
  <si>
    <t xml:space="preserve">Carc. 1B
Muta. 2
Acute Tox. 4
Acute Tox. 4
Acute Tox. 4
STOT RE 2
Skin Corr. 1B
Eye Dam. 1
Skin Sens. 1
</t>
  </si>
  <si>
    <t xml:space="preserve">H350
H341
H332
H312
H302
H373 (gastrointestinal tract, respiratory tract)
H314
H318
H317
</t>
  </si>
  <si>
    <t xml:space="preserve">H332
H312
H302
H314
H317
H341
H350
H373 (gastrointestinal tract, respiratory tract)
</t>
  </si>
  <si>
    <t>8 9</t>
  </si>
  <si>
    <t>607-722-00-0</t>
  </si>
  <si>
    <t>2,3,5,6-tetrafluoro-4-(methoxymethyl)benzyl (Z)-(1R,3R)-3-(2-cyanoprop-1-enyl)-2,2-dimethylcyclopropanecarboxylate; epsilon-momfluorothrin</t>
  </si>
  <si>
    <t>1065124-65-3</t>
  </si>
  <si>
    <t xml:space="preserve">Acute Tox. 4
STOT SE 2
Aquatic Acute 1
Aquatic Chronic 1
</t>
  </si>
  <si>
    <t xml:space="preserve">H302
H371 (nervous system)
H400
H410
</t>
  </si>
  <si>
    <t xml:space="preserve">H302
H371 (nervous system)
H410
</t>
  </si>
  <si>
    <t>607-723-00-6</t>
  </si>
  <si>
    <t>tefluthrin (ISO); 2,3,5,6-tetrafluoro-4-methylbenzyl (1RS,3RS)-3-[(Z)-2-chloro-3,3,3-trifluoroprop-1-enyl]-2,2-dimethylcyclopropanecarboxylate</t>
  </si>
  <si>
    <t>79538-32-2</t>
  </si>
  <si>
    <t xml:space="preserve">Acute Tox. 1
Acute Tox. 2
Acute Tox. 2
Aquatic Acute 1
Aquatic Chronic 1
</t>
  </si>
  <si>
    <t xml:space="preserve">H330
H310
H300
H400
H410
</t>
  </si>
  <si>
    <t>607-724-00-1</t>
  </si>
  <si>
    <t>2,3,5,6-tetrafluoro-4-(methoxymethyl)benzyl (1R,3R)-2,2-dimethyl-3-[(1Z)-prop-1-en-1-yl] cyclopropanecarboxylate; epsilon-metofluthrin</t>
  </si>
  <si>
    <t>240494-71-7</t>
  </si>
  <si>
    <t xml:space="preserve">Acute Tox. 3
Acute Tox. 4
STOT SE 1
STOT RE 2
Aquatic Acute 1
Aquatic Chronic 1
</t>
  </si>
  <si>
    <t xml:space="preserve">H301
H332
H370 (nervous system)
H373
H400
H410
</t>
  </si>
  <si>
    <t xml:space="preserve">H332
H301
H370 (nervous system)
H373
H410
</t>
  </si>
  <si>
    <t>607-725-00-7</t>
  </si>
  <si>
    <t>isopropyl (2E,4E,7S)-11-methoxy-3,7,11-trimethyldodeca-2,4-dienoate;
S-methoprene</t>
  </si>
  <si>
    <t>65733-16-6</t>
  </si>
  <si>
    <t>607-726-00-2</t>
  </si>
  <si>
    <t>pinoxaden (ISO);
8-(2,6-diethyl-4-methylphenyl)-7-oxo-1,2,4,5-tetrahydro-7H-pyrazolo[1,2-d][1,4,5]oxadia­zepin-9-yl 2,2-dimethylpropanoate</t>
  </si>
  <si>
    <t>243973-20-8</t>
  </si>
  <si>
    <t xml:space="preserve">Repr. 2
Acute Tox. 4
Acute Tox. 4
STOT SE 3
Eye Irrit. 2
Skin Sens. 1A
Aquatic Acute 1
Aquatic Chronic 3
</t>
  </si>
  <si>
    <t xml:space="preserve">H361d
H332
H302
H335
H319
H317
H400
H412
</t>
  </si>
  <si>
    <t xml:space="preserve">H332
H302
H319
H317
H361d
H335
H410
</t>
  </si>
  <si>
    <t xml:space="preserve">Inhalation: ATE = 4.63 mg/L (dusts/mists)
Oral: ATE = 500 mg/kg bw
M=1
</t>
  </si>
  <si>
    <t>607-727-00-8</t>
  </si>
  <si>
    <t>tetramethrin (ISO);
(1,3-dioxo-1,3,4,5,6,7-hexahydro-2H-isoindol-2-yl)methyl 2,2-dimethyl-3-(2-methylprop-1-en-1-yl)cyclopropanecarboxylate</t>
  </si>
  <si>
    <t>231-711-6</t>
  </si>
  <si>
    <t>7696-12-0</t>
  </si>
  <si>
    <t xml:space="preserve">Carc. 2
Acute Tox. 4
STOT SE 2
Aquatic Acute 1
Aquatic Chronic 1
</t>
  </si>
  <si>
    <t xml:space="preserve">H351
H302
H371 (nervous system) (Inhalation)
H400
H410
</t>
  </si>
  <si>
    <t xml:space="preserve">H302
H351
H371 (nervous system) (Inhalation)
H410
</t>
  </si>
  <si>
    <t>607-728-00-3</t>
  </si>
  <si>
    <t>(1,3,4,5,6,7-hexahydro-1,3-di­oxo-2H-isoindol-2-yl)methyl (1R-trans)-2,2-dimethyl-3-(2-methylprop-1-enyl)cyclopropanecarboxylate</t>
  </si>
  <si>
    <t>214-619-0</t>
  </si>
  <si>
    <t>1166-46-7</t>
  </si>
  <si>
    <t>607-729-00-9</t>
  </si>
  <si>
    <t>mesosulfuron-methyl (ISO);
methyl 2-[(4,6-dimethoxypyrimidin-2-ylcarbamoyl)sulfamoyl]-α-(methanesulfonamido)-p-toluate;</t>
  </si>
  <si>
    <t>208465-21-8</t>
  </si>
  <si>
    <t>607-730-00-4</t>
  </si>
  <si>
    <t>spirodiclofen (ISO);
3-(2,4-dichlorophenyl)-2-oxo-1-oxaspiro[4.5]dec-3-en-4-yl 2,2-dimethylbutyrate</t>
  </si>
  <si>
    <t>148477-71-8</t>
  </si>
  <si>
    <t xml:space="preserve">Carc. 1B
Repr. 2
STOT RE 2
Skin Sens. 1B
Aquatic Chronic 1
</t>
  </si>
  <si>
    <t xml:space="preserve">H350
H361f
H373
H317
H410
</t>
  </si>
  <si>
    <t xml:space="preserve">H317
H350
H361f
H373
H410
</t>
  </si>
  <si>
    <t>607-731-00-X</t>
  </si>
  <si>
    <t>sodium methyl [(4-aminophenyl)sulphonyl]carbamate; sodium methyl (EZ)-sulfanilylcarbonimidate; asulam-sodium</t>
  </si>
  <si>
    <t>607-732-00-5</t>
  </si>
  <si>
    <t>salicylic acid</t>
  </si>
  <si>
    <t xml:space="preserve">Repr. 2
Acute Tox. 4
Eye Dam. 1
</t>
  </si>
  <si>
    <t xml:space="preserve">H361d
H302
H318
</t>
  </si>
  <si>
    <t xml:space="preserve">H302
H318
H361d
</t>
  </si>
  <si>
    <t>fipronil (ISO); (±)-5-amino-1-(2,6-dichloro-α,α,α-trifluoro-para-tolyl)-4-trifluoromethylsulfinyl-pyrazole-3-carbonitrile</t>
  </si>
  <si>
    <t>424-610-5</t>
  </si>
  <si>
    <t xml:space="preserve">H331
H311
H301
H372 *
H400
H410
</t>
  </si>
  <si>
    <t xml:space="preserve">H331
H311
H301
H372 *
H410
</t>
  </si>
  <si>
    <t xml:space="preserve">M=1000
M=10000
</t>
  </si>
  <si>
    <t>608-067-00-3</t>
  </si>
  <si>
    <t>3,7-dimethylocta-2,6-dienenitrile</t>
  </si>
  <si>
    <t>225-918-0</t>
  </si>
  <si>
    <t>5146-66-7</t>
  </si>
  <si>
    <t xml:space="preserve">Muta. 1B
</t>
  </si>
  <si>
    <t xml:space="preserve">H340
</t>
  </si>
  <si>
    <t>608-068-00-9</t>
  </si>
  <si>
    <t>flutianil (ISO);
(2Z)-{[2-fluoro-5-(trifluoro­methyl)phenyl]thio}[3-(2-methoxyphenyl)-1,3-thiazolidin-2-ylidene]acetonitrile</t>
  </si>
  <si>
    <t>958647-10-4</t>
  </si>
  <si>
    <t xml:space="preserve">Aquatic Chronic 1
</t>
  </si>
  <si>
    <t>lead 2,4,6-trinitro-m-phenylene dioxide; lead 2,4,6-trinitroresorcinoxide; lead styphnate (≥ 20 % phlegmatiser)</t>
  </si>
  <si>
    <t xml:space="preserve">mono-methylamine ... % [1]
di-methylamine ... % [2]
tri-methylamine ... %  [3]
</t>
  </si>
  <si>
    <t>2-amino-4,6-dinitrophenol; picramic acid; [≥ 20 % water]</t>
  </si>
  <si>
    <t xml:space="preserve">Repr. 2
Acute Tox. 4
Acute Tox. 4
Acute Tox. 4
STOT RE 2
Skin Irrit. 2
Skin Sens. 1
Aquatic Acute 1
Aquatic Chronic 1
</t>
  </si>
  <si>
    <t xml:space="preserve">H361d
H332
H312
H302
H373 (eye)
H315
H317
H400
H410
</t>
  </si>
  <si>
    <t xml:space="preserve">H332
H312
H302
H315
H317
H361d
H373 (eye)
H410
</t>
  </si>
  <si>
    <t>418-250-8</t>
  </si>
  <si>
    <t>C.I. Basic Violet 3 with ≥ 0.1 % of Michler's ketone (EC no. 202-027-5)</t>
  </si>
  <si>
    <t>612-288-00-0</t>
  </si>
  <si>
    <t>bupirimate (ISO); 5-butyl-2-ethylamino-6-methylpyrimidin-4-yl dimethylsulphamate</t>
  </si>
  <si>
    <t>255-391-2</t>
  </si>
  <si>
    <t>41483-43-6</t>
  </si>
  <si>
    <t xml:space="preserve">Carc. 2
Skin Sens. 1B
Aquatic Chronic 1
</t>
  </si>
  <si>
    <t>612-289-00-6</t>
  </si>
  <si>
    <t>triflumizole (ISO); (1E)-N-[4-chloro-2-(trifluoromethyl)phenyl]-1-(1H-imidazol-1-yl)-2-propoxyethanimine</t>
  </si>
  <si>
    <t>68694-11-1</t>
  </si>
  <si>
    <t xml:space="preserve">Repr. 1B
Acute Tox. 4
STOT RE 2
Skin Sens. 1
Aquatic Acute 1
Aquatic Chronic 1
</t>
  </si>
  <si>
    <t xml:space="preserve">H360D
H302
H373 (liver)
H317
H400
H410
</t>
  </si>
  <si>
    <t xml:space="preserve">H302
H317
H360D
H373 (liver)
H410
</t>
  </si>
  <si>
    <t>612-290-00-1</t>
  </si>
  <si>
    <t>reaction products of paraformaldehyde and 2-hydroxypropylamine (ratio 3:2); [formaldehyde released from 3,3′-methylenebis[5-methyloxazolidine]; [formaldehyde released from oxazolidin]; [MBO]</t>
  </si>
  <si>
    <t xml:space="preserve">Carc. 1B
Muta. 2
Acute Tox. 3
Acute Tox. 4
Acute Tox. 4
STOT RE 2
Skin Corr. 1B
Eye Dam. 1
Skin Sens. 1A
Aquatic Chronic 2
</t>
  </si>
  <si>
    <t xml:space="preserve">H350
H341
H311
H332
H302
H373 (gastrointestinal tract, respiratory tract)
H314
H318
H317
H411
</t>
  </si>
  <si>
    <t xml:space="preserve">H332
H311
H302
H314
H317
H341
H350
H373 (gastrointestinal tract, respiratory tract)
H411
</t>
  </si>
  <si>
    <t>612-291-00-7</t>
  </si>
  <si>
    <t>reaction products of paraformaldehyde with 2-hydroxypropylamine (ratio 1:1); [formaldehyde released from α,α,α-trimethyl-1,3,5-triazine-1,3,5(2H,4H,6H)-triethanol]; [HPT]</t>
  </si>
  <si>
    <t xml:space="preserve">Carc. 1B
Muta. 2
Acute Tox. 4
Acute Tox. 4
STOT RE 2
Skin Corr. 1C
Eye Dam. 1
Skin Sens. 1A
Aquatic Chronic 2
</t>
  </si>
  <si>
    <t xml:space="preserve">H350
H341
H332
H302
H373 (gastrointestinal tract, respiratory tract)
H314
H318
H317
H411
</t>
  </si>
  <si>
    <t xml:space="preserve">H332
H302
H314
H317
H341
H350
H373 (gastrointestinal tract, respiratory tract)
H411
</t>
  </si>
  <si>
    <t>612-292-00-2</t>
  </si>
  <si>
    <t>methylhydrazine</t>
  </si>
  <si>
    <t>200-471-4</t>
  </si>
  <si>
    <t>60-34-4</t>
  </si>
  <si>
    <t>612-293-00-8</t>
  </si>
  <si>
    <t>reaction mass of 1-[2-(2-aminobutoxy)ethoxy]but-2-ylamine and 1-({[2-(2-aminobutoxy)ethoxy]methyl}propoxy)but-2-ylamine</t>
  </si>
  <si>
    <t>447-920-2</t>
  </si>
  <si>
    <t xml:space="preserve">Repr. 2
Acute Tox. 4
Skin Corr. 1B
Eye Dam. 1
</t>
  </si>
  <si>
    <t xml:space="preserve">H361f
H302
H314
H318
</t>
  </si>
  <si>
    <t xml:space="preserve">H302
H314
H361f
</t>
  </si>
  <si>
    <t>flumioxazin (ISO); 2-[7-fluoro-3-oxo-4-(prop-2-yn-1-yl)-3,4-dihydro-2H-1,4-benzoxazin-6-yl]-4,5,6,7-tetrahydro-1H-isoindole-1,3(2H)-dione</t>
  </si>
  <si>
    <t>reaction mass of 5-chloro-2-methyl-2H-isothiazol-3-one and 2-methyl-2H-isothiazol-3-one (3:1)</t>
  </si>
  <si>
    <t xml:space="preserve">Acute Tox. 2
Acute Tox. 2
Acute Tox. 3
Skin Corr. 1C
Eye Dam. 1
Skin Sens. 1A
Aquatic Acute 1
Aquatic Chronic 1
</t>
  </si>
  <si>
    <t xml:space="preserve">H330
H301
H314
H318
H317
H400
H410
</t>
  </si>
  <si>
    <t xml:space="preserve">H330
H310
H301
H314
H317
H410
</t>
  </si>
  <si>
    <t xml:space="preserve">Skin Corr. 1C; : C ≥ 0,6 %
Skin Irrit. 2; H315: 0,06 % ≤ C &lt; 0,6 %
Eye Dam. 1; : C ≥ 0,6 %
Eye Irrit. 2; H319: 0,06 % ≤ C &lt; 0,6 %
Skin Sens. 1A; : C ≥ 0,0015 %
M=100
M=100
</t>
  </si>
  <si>
    <t>propiconazole (ISO);
(2RS,4RS;2RS,4SR)-1-{[2-(2,4-dichlorophenyl)-4-propyl-1,3-dioxolan-2-yl]methyl}-1H-1,2,4-triazole</t>
  </si>
  <si>
    <t xml:space="preserve">Repr. 1B
Acute Tox. 4
Skin Sens. 1
Aquatic Acute 1
Aquatic Chronic 1
</t>
  </si>
  <si>
    <t xml:space="preserve">H360D
H302
H317
H400
H410
</t>
  </si>
  <si>
    <t xml:space="preserve">H302
H317
H360D
H410
</t>
  </si>
  <si>
    <t>fenpyrazamine (ISO); S-allyl 5-amino-2,3-dihydro-2-isopropyl-3-oxo-4-(o-tolyl)pyrazole-1-carbothioate; S-allyl 5-amino-2-isopropyl-4-(2-methylphenyl)-3-oxo-2,3-dihydropyrazole-1-carbothioate</t>
  </si>
  <si>
    <t>ATP06/ATP10</t>
  </si>
  <si>
    <t>613-321-00-1</t>
  </si>
  <si>
    <t>(RS)-4-[1-(2,3-dimethylphenyl)ethyl]-1H-imidazole; medetomidine</t>
  </si>
  <si>
    <t>86347-14-0</t>
  </si>
  <si>
    <t xml:space="preserve">Acute Tox. 2
Acute Tox. 2
STOT SE 3
STOT SE 1
STOT RE 1
Aquatic Acute 1
Aquatic Chronic 1
</t>
  </si>
  <si>
    <t xml:space="preserve">H330
H300
H336
H370 (eye)
H372
H400
H410
</t>
  </si>
  <si>
    <t xml:space="preserve">H330
H300
H370 (eye)
H336
H372
H410
</t>
  </si>
  <si>
    <t>613-322-00-7</t>
  </si>
  <si>
    <t>triadimenol (ISO); (1RS,2RS;1RS,2SR)-1-(4-chlorophenoxy)-3,3-dimethyl-1-(1H-1,2,4-triazol-1-yl)butan-2-ol; α-tert-butyl-β-(4-chlorophenoxy)-1H-1,2,4-triazole-1-ethanol</t>
  </si>
  <si>
    <t>259-537-6</t>
  </si>
  <si>
    <t>55219-65-3</t>
  </si>
  <si>
    <t xml:space="preserve">Repr. 1B
Lact.
Acute Tox. 4
Aquatic Chronic 2
</t>
  </si>
  <si>
    <t xml:space="preserve">H360
H362
H302
H411
</t>
  </si>
  <si>
    <t xml:space="preserve">H302
H360
H362
H411
</t>
  </si>
  <si>
    <t>613-323-00-2</t>
  </si>
  <si>
    <t>terbuthylazine (ISO); N-tert-butyl-6-chloro-N′-ethyl-1,3,5-triazine-2,4-diamine</t>
  </si>
  <si>
    <t>227-637-9</t>
  </si>
  <si>
    <t>5915-41-3</t>
  </si>
  <si>
    <t xml:space="preserve">Acute Tox. 4
STOT RE 2
Aquatic Acute 1
Aquatic Chronic 1
</t>
  </si>
  <si>
    <t xml:space="preserve">H302
H373
H400
H410
</t>
  </si>
  <si>
    <t xml:space="preserve">H302
H373
H410
</t>
  </si>
  <si>
    <t>613-324-00-8</t>
  </si>
  <si>
    <t>quinolin-8-ol; 8-hydroxyquinoline</t>
  </si>
  <si>
    <t>205-711-1</t>
  </si>
  <si>
    <t>148-24-3</t>
  </si>
  <si>
    <t xml:space="preserve">Repr. 1B
Acute Tox. 3
Eye Dam. 1
Skin Sens. 1
Aquatic Acute 1
Aquatic Chronic 1
</t>
  </si>
  <si>
    <t xml:space="preserve">H360D
H301
H318
H317
H400
H410
</t>
  </si>
  <si>
    <t xml:space="preserve">H301
H318
H317
H360D
H410
</t>
  </si>
  <si>
    <t>613-325-00-3</t>
  </si>
  <si>
    <t>thiacloprid (ISO); (Z)-3-(6-chloro-3-pyridylmethyl)-1,3-thiazolidin-2-ylidenecyanamide; {(2Z)-3-[(6-chloropyridin-3-yl)methyl]-1,3-thiazolidin-2-ylidene}cyanamide</t>
  </si>
  <si>
    <t>111988-49-9</t>
  </si>
  <si>
    <t xml:space="preserve">Carc. 2
Repr. 1B
Acute Tox. 3
Acute Tox. 4
STOT SE 3
Aquatic Acute 1
Aquatic Chronic 1
</t>
  </si>
  <si>
    <t xml:space="preserve">H351
H360FD
H301
H332
H336
H400
H410
</t>
  </si>
  <si>
    <t xml:space="preserve">H332
H301
H351
H360FD
H336
H410
</t>
  </si>
  <si>
    <t>613-326-00-9</t>
  </si>
  <si>
    <t>2-methylisothiazol-3(2H)-one</t>
  </si>
  <si>
    <t xml:space="preserve">Acute Tox. 2
Acute Tox. 3
Acute Tox. 3
Skin Corr. 1B
Eye Dam. 1
Skin Sens. 1A
Aquatic Acute 1
Aquatic Chronic 1
</t>
  </si>
  <si>
    <t xml:space="preserve">H330
H311
H301
H314
H318
H317
H400
H410
</t>
  </si>
  <si>
    <t xml:space="preserve">H330
H311
H301
H314
H317
H410
</t>
  </si>
  <si>
    <t xml:space="preserve">Skin Sens. 1A; H317: C ≥ 0,0015 %
M=10
M=1
</t>
  </si>
  <si>
    <t>613-327-00-4</t>
  </si>
  <si>
    <t>pyroxsulam (ISO);
N-(5,7-dimethoxy[1,2,4]triazolo[1,5-a]pyrimidin-2-yl)-2-methoxy-4-(trifluoromethyl) pyridine-3-sulfonamide</t>
  </si>
  <si>
    <t>422556-08-9</t>
  </si>
  <si>
    <t>613-328-00-X</t>
  </si>
  <si>
    <t>1-vinylimidazole</t>
  </si>
  <si>
    <t>214-012-0</t>
  </si>
  <si>
    <t>1072-63-5</t>
  </si>
  <si>
    <t xml:space="preserve">Repr. 1B; H360D: C ≥ 0,03 %
</t>
  </si>
  <si>
    <t>nicotine (ISO);
3-[(2S)-1-methylpyrrolidin-2-yl]pyridine</t>
  </si>
  <si>
    <t xml:space="preserve">Acute Tox. 2
Acute Tox. 2
Acute Tox. 2
Aquatic Chronic 2
</t>
  </si>
  <si>
    <t xml:space="preserve">Inhalation: ATE = 0.19 mg/L (dusts/mists)
Dermal: ATE = 70 mg/kg bw
Oral: ATE = 5 mg/kg bw
</t>
  </si>
  <si>
    <t>cyanamide; carbamonitril</t>
  </si>
  <si>
    <t xml:space="preserve">Carc. 2
Repr. 2
Acute Tox. 3
Acute Tox. 3
STOT RE 2
Skin Corr. 1
Eye Dam. 1
Skin Sens. 1
Aquatic Chronic 3
</t>
  </si>
  <si>
    <t xml:space="preserve">H351
H361fd
H311
H301
H373 (thyroid)
H314
H318
H317
H412
</t>
  </si>
  <si>
    <t xml:space="preserve">H311
H301
H314
H317
H351
H361fd
H373 (thyroid)
H412
</t>
  </si>
  <si>
    <t>dichlofluanid (ISO); N-[(dichlorofluoromethyl)thio]-N′,N′-dimethyl-N-phenylsulfamide</t>
  </si>
  <si>
    <t xml:space="preserve">Acute Tox. 4
Eye Irrit. 2
Skin Sens. 1
Aquatic Acute 1
</t>
  </si>
  <si>
    <t xml:space="preserve">Carc. 2
Repr. 2
Acute Tox. 4
STOT SE 3
STOT RE 2
Skin Irrit. 2
Skin Sens. 1
Aquatic Acute 1
Aquatic Chronic 1
</t>
  </si>
  <si>
    <t xml:space="preserve">H351
H361f
H332
H335
H373 (kidney)
H315
H317
H400
H410
</t>
  </si>
  <si>
    <t xml:space="preserve">H332
H315
H317
H351
H361f
H335
H373 (kidney)
H410
</t>
  </si>
  <si>
    <t xml:space="preserve">H413
</t>
  </si>
  <si>
    <t xml:space="preserve">polyhexamethylene biguanide hydrochloride; PHMB [1]
PHMB [2]
</t>
  </si>
  <si>
    <t xml:space="preserve">32289-58-0 [1]
27083-27-8 [2]
</t>
  </si>
  <si>
    <t xml:space="preserve">Carc. 2
Acute Tox. 2
Acute Tox. 4
STOT RE 1
Eye Dam. 1
Skin Sens. 1B
Aquatic Acute 1
Aquatic Chronic 1
</t>
  </si>
  <si>
    <t xml:space="preserve">H351
H330
H302
H372 (respiratory tract) (inhalation)
H318
H317
H400
H410
</t>
  </si>
  <si>
    <t xml:space="preserve">H330
H302
H318
H317
H351
H372 (respiratory tract) (inhalation)
H410
</t>
  </si>
  <si>
    <t>ATP05/ATP09</t>
  </si>
  <si>
    <t>616-218-00-X</t>
  </si>
  <si>
    <t>benzovindiflupyr (ISO); N-[9-(dichloromethylene)-1,2,3,4-tetrahydro-1,4-methanonaphthalen-5-yl]-3-(difluoromethyl)-1-methyl-1H-pyrazole-4-carboxamide</t>
  </si>
  <si>
    <t>1072957-71-1</t>
  </si>
  <si>
    <t>616-219-00-5</t>
  </si>
  <si>
    <t>fluopyram (ISO); N-{2-[3-chloro-5-(trifluoromethyl)pyridin-2-yl]ethyl}-2-(trifluoromethyl)benzamide</t>
  </si>
  <si>
    <t>658066-35-4</t>
  </si>
  <si>
    <t>616-220-00-0</t>
  </si>
  <si>
    <t>pencycuron (ISO); 1-[(4-chlorophenyl)methyl]-1-cyclopentyl-3-phenylurea</t>
  </si>
  <si>
    <t>266-096-3</t>
  </si>
  <si>
    <t>66063-05-6</t>
  </si>
  <si>
    <t>616-221-00-6</t>
  </si>
  <si>
    <t>hexaflumuron (ISO); 1-(3,5-dichloro-4-(1,1,2,2-tetrafluoroethoxy)phenyl)-3-(2,6-difluorobenzoyl)urea</t>
  </si>
  <si>
    <t>401-400-1</t>
  </si>
  <si>
    <t>86479-06-3</t>
  </si>
  <si>
    <t>616-222-00-1</t>
  </si>
  <si>
    <t>penthiopyrad (ISO); (RS)-N-[2-(1,3-dimethylbutyl)-3-thienyl]-1-methyl-3-(trifluoromethyl)pyrazole-4-carboxamide</t>
  </si>
  <si>
    <t>183675-82-3</t>
  </si>
  <si>
    <t>616-223-00-7</t>
  </si>
  <si>
    <t>carbetamide (ISO); (R)-1-(ethylcarbamoyl)ethyl carbanilate; (2R)-1-(ethylamino)-1-oxopropan-2-yl phenylcarbamate</t>
  </si>
  <si>
    <t>240-286-6</t>
  </si>
  <si>
    <t>16118-49-3</t>
  </si>
  <si>
    <t xml:space="preserve">Carc. 2
Repr. 1B
Acute Tox. 4
Aquatic Chronic 2
</t>
  </si>
  <si>
    <t xml:space="preserve">H351
H360D
H302
H411
</t>
  </si>
  <si>
    <t xml:space="preserve">H302
H351
H360D
H411
</t>
  </si>
  <si>
    <t>616-224-00-2</t>
  </si>
  <si>
    <t>amisulbrom (ISO);
3-(3-bromo-6-fluoro-2-methylindol-1-ylsulfonyl)-N,N-dimethyl-1H-1,2,4-triazole-1-sulfonamide</t>
  </si>
  <si>
    <t>348635-87-0</t>
  </si>
  <si>
    <t xml:space="preserve">H319
H351
H410
</t>
  </si>
  <si>
    <t>reaction mass of: 1-methyl-1-(3-(1-methylethyl)phenyl)ethyl-1-methyl-1-phenylethylperoxide, 63 % by weight; 1-methyl-1-(4-(1-methylethyl)phenyl)ethyl-1-methyl-1-phenylethylperoxide, 31 % by weight</t>
  </si>
  <si>
    <t>617-023-00-2</t>
  </si>
  <si>
    <t>tert-butyl hydroperoxide</t>
  </si>
  <si>
    <t>200-915-7</t>
  </si>
  <si>
    <t>75-91-2</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</si>
  <si>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</si>
  <si>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</si>
  <si>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Distillates (coal tar), heavy oils; Heavy Anthracene Oil; [Distillate from the fractional distillation of coal tar of bituminous coal, with boiling range of 240 °C to 400 °C (464 °F to 752 °F). Composed primarily of tri- and polynuclear hydrocarbons and heterocyclic compounds.]</t>
  </si>
  <si>
    <t>Distillates (coal tar), upper; Heavy Anthracene Oil; [The distillate from coal tar having an approximate distillation range of 220 °C to 450 °C (428 °F to 842 °F).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</si>
  <si>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</si>
  <si>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</si>
  <si>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</si>
  <si>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</si>
  <si>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</si>
  <si>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Distillates (coal tar), pitch, pyrene fraction; Heavy Anthracene Oil Redistillate; [The redistillate obtained from the fractional distillation of pitch distillate and boiling in the range of approximately 380 °C to 410 °C (7160 to 770 °F). Composed primarily of tri- and polynuclear aromatic hydrocarbons and heterocyclic compounds.]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</si>
  <si>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</si>
  <si>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 xml:space="preserve">Carc. 1A
Muta. 1B
Repr. 1B
</t>
  </si>
  <si>
    <t xml:space="preserve">H340
H350
H360FD
</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</si>
  <si>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</si>
  <si>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</si>
  <si>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Residues (coal tar), pitch distn.; Pitch Redistillate; [Residue from the fractional distillation of pitch distillate boiling in the range of approximately 400 °C to 470 °C (752 °F to 846 °F). Composed primarily of polynuclear aromatic hydrocarbons, and heterocyclic compounds.]</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</si>
  <si>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</si>
  <si>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Tar, coal, low-temp., distn. residues; Tar Oil, intermediate boiling; [Residues from fractional distillation of low temperature coal tar to remove oils that boil in a range up to approximately 300 °C (572 °F). Composed primarily of aromatic compounds.]</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</si>
  <si>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</si>
  <si>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</si>
  <si>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</si>
  <si>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</si>
  <si>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</si>
  <si>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</si>
  <si>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</si>
  <si>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</si>
  <si>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Phenanthrene, distn. residues; Heavy Anthracene Oil Redistillate; [Residue from the distillation of crude phenanthrene boiling in the approximate range of 340 °C to 420 °C (644 °F to 788 °F). It consists predominantly of phenanthrene, anthracene and carbazole.]</t>
  </si>
  <si>
    <t>Anthracene oil; Anthracene oil; [A complex combination of polycyclic aromatic hydrocarbons obtained from coal tar having an approximate distillation range of 300 °C ot 400 °C (572 °F to 752 °F). Composed primarily of phenanthrene, anthracene and carbazole.]</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</si>
  <si>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</si>
  <si>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</si>
  <si>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</si>
  <si>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</si>
  <si>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Fuels, jet aircraft, coal solvent extn., hydrocracked hydrogenated; [Jet engine fuel produced by hydrogenation of the middle distillate fraction of the products of hydrocracking of coal extract or solution produced by the liquid solvent extraction or supercritical gas extraction processes and boiling in the range of approximately 180 °C to 225 °C (356 °F to 473 °F).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</si>
  <si>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 °C to 280 °C (392 °F to 536 °F). Composed primarily of hydrogenated two-ring hydrocarbons and their alkyl derivatives having carbon numbers predominantly in the range of C11 through C14.]</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</si>
  <si>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</si>
  <si>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</si>
  <si>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</si>
  <si>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</si>
  <si>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</si>
  <si>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</si>
  <si>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</si>
  <si>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</si>
  <si>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</si>
  <si>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</si>
  <si>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</si>
  <si>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</si>
  <si>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</si>
  <si>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</si>
  <si>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</si>
  <si>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Residues (petroleum), catalytic reformer fractionator residue distn.; Heavy Fuel oil; [A complex residuum from the distillation of catalytic reformer fractionator residue. It boils approximately above 399 °C (750 °F).]</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</si>
  <si>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</si>
  <si>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</si>
  <si>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</si>
  <si>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</si>
  <si>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Fuel oil, No 6; Heavy Fuel oil; [A distillate oil having a minimum viscosity of 900 SUS at 37.7 °C (100 °F) to a maximum of 9000 SUS at 37.7 °C (100 °F).]</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</si>
  <si>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</si>
  <si>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</si>
  <si>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</si>
  <si>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</si>
  <si>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</si>
  <si>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</si>
  <si>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</si>
  <si>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</si>
  <si>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</si>
  <si>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</si>
  <si>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</si>
  <si>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</si>
  <si>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</si>
  <si>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</si>
  <si>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</si>
  <si>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</si>
  <si>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</si>
  <si>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</si>
  <si>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</si>
  <si>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</si>
  <si>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</si>
  <si>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</si>
  <si>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</si>
  <si>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</si>
  <si>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</si>
  <si>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</si>
  <si>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</si>
  <si>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</si>
  <si>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</si>
  <si>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</si>
  <si>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</si>
  <si>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</si>
  <si>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</si>
  <si>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</si>
  <si>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</si>
  <si>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</si>
  <si>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</si>
  <si>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</si>
  <si>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Fuels, diesel; Gasoil - unspecified; [A complex combination of hydrocarbons produced by the distillation of crude oil. It consists of hydrocarbons having carbon numbers predominantly in the range of C9 through C20 and boiling in the range of approximately 163 °C to 357 °C (325 °F to 675 °F).]</t>
  </si>
  <si>
    <t>Fuel oil, No 2; Gasoil - unspecified; [A distillate oil having a minimum viscosity of 32,6 SUS at 37,7 °C (100 °F) to a maximum of 37,9 SUS at 37,7 °C (100 °F).]</t>
  </si>
  <si>
    <t>Fuel oil, No 4; Gasoil - unspecified; [A distillate oil having a minimum viscosity of 45 SUS at 37,7 °C (100 °F) to a maximum of 125 SUS at 37,7 °C (100 °F).]</t>
  </si>
  <si>
    <t>Fuels, diesel, No 2; Gasoil - unspecified; [A distillate oil having a minimum viscosity of 32,6 SUS at 37,7 °C (100 °F).]</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</si>
  <si>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</si>
  <si>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</si>
  <si>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Distillates (petroleum), catalytic reformer fractionator residue, low-boiling; Gasoil - unspecified; [The complex combination of hydrocarbons from the distillation of catalytic reformer fractionator residue. It boils approximately below 288 °C (550 °F).]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</si>
  <si>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</si>
  <si>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</si>
  <si>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</si>
  <si>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</si>
  <si>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</si>
  <si>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</si>
  <si>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Kerosine (petroleum); Straight run kerosine; [A complex combination of hydrocarbons produced by the distillation of crude oil. It consists of hydrocarbons having carbon numbers predominantly in the range of C9 through C16 and boiling in the range of approximately 150 °C to 290 °C (320 °F to 554 °F).]</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</si>
  <si>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°C to 290 °C (374 °F to 554 °F).]</t>
  </si>
  <si>
    <t>Kerosine (petroleum), straight-run wide-cut; Straight run kerosine; [A complex combination of hydrocarbons obtained as a wide cut hydrocarbon fuel cut from atmospheric distillation and boiling in the range of approximately 70 °C to 220 °C (158 °F to 428 °F).]</t>
  </si>
  <si>
    <t>Distillates (petroleum), steam-cracked;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°C to 290 °C (190 °F to 554 °F).]</t>
  </si>
  <si>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 °C to 194 °C (264 °F to 382 °F).]</t>
  </si>
  <si>
    <t>Kerosine (petroleum), hydrodesulfurized thermal cracked; Cracked kerosine; [A complex combination of hydrocarbons obtained by fractionation from hydrodesulfurized thermal cracker distillate. It consists predominantly of hydrocarbons predominantly in the range of C8 to C16 and boiling in the range of approximately 120 °C to 283 °C (284 °F to 541 °F).]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</si>
  <si>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°C to 320 °C (302 °F to 608 °F).]</t>
  </si>
  <si>
    <t>Naphtha (petroleum), steam-cracked, hydrotreated, C9-10-arom.-rich;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°C to 200 °C (284 °F to 392 °F).]</t>
  </si>
  <si>
    <t>Distillates (petroleum), thermal-cracked, alkylarom. hydrocarbon-rich; Cracked kerosine; [A complex combination of hydrocarbons obtained by distillation of thermal-cracking heavy tars. It consists predominantly of highly alkylated aromatic hydrocarbons boiling in the range of approximately 100 °C to 250 °C (212 °F to 482 °F.]</t>
  </si>
  <si>
    <t>Distillates (petroleum), catalytic cracked heavy tar light; Cracked kerosine; [A complex combination of hydrocarbons obtained by distillation of catalytic cracking heavy tars. It consists predominantly of highly alkylated aromatic hydrocarbons boiling in the range of approximately 100 °C to 250 °C (212 °F to 482 °F).]</t>
  </si>
  <si>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°C to 290 °C (455 °F to 554 °F).]</t>
  </si>
  <si>
    <t>Distillates (petroleum), steam-cracked heavy tar light; Cracked kerosine; [A complex combination of hydrocarbons obtained by distillation of steam cracking heavy tars. It consists predominantly of highly alkylated aromatic hydrocarbons boiling in the range of approximately 100 °C to 250 °C (212 °F to 482 °F).]</t>
  </si>
  <si>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°C to 320 °C (401 °F to 608 °F).]</t>
  </si>
  <si>
    <t>Extracts (petroleum), heavy naphtha solvent; Kerosine - unspecified; [A complex combination of hydrocarbons obtained as the extract from a solvent extraction process. It consists predominantly of aromatic hydrocarbons having carbon numbers predominantly in the range of C7 through C12 and boiling in the range of approximately 90 °C to 220 °C (194 °F to 428 °F).]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</si>
  <si>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°C to 290 °C (302 °F to 554 °F).]</t>
  </si>
  <si>
    <t>Distillates (petroleum), hydrotreated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approximately 150 °C to 290 °C (302 °F to 554 °F).]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</si>
  <si>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°C to 290 °C (302 °F to 554 °F).]</t>
  </si>
  <si>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°C to 290 °C (330 °F to 554 °F).]</t>
  </si>
  <si>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°C to 288 °C (315 °F to 550 °F).]</t>
  </si>
  <si>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 °C to 218 °C (208 °F to 424 °F).]</t>
  </si>
  <si>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°C to 290 °C (266 °F to 554 °F).]</t>
  </si>
  <si>
    <t>Kerosine (petroleum), solvent-refined sweetened; Kerosine - unspecified; [A complex combination of hydrocarbons obtained from a petroleum stock by solvent refining and sweetening and boiling in the range of approximately 150 °C to 260 °C (302 °F to 500 °F).]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</si>
  <si>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°C to 283 °C (248 °F to 541 °F).]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</si>
  <si>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°C to 240 °C (356 °F to 464 °F).]</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</si>
  <si>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°C to 220 °C (347 °F to 428 °F).]</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</si>
  <si>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°C to 270 °C (446 °F to 518 °F).]</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</si>
  <si>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</si>
  <si>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</si>
  <si>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approximately 160 °C to 320 °C (320 °F to 608 °F).]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</si>
  <si>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</si>
  <si>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</si>
  <si>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</si>
  <si>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</si>
  <si>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</si>
  <si>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</si>
  <si>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</si>
  <si>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Residues (petroleum), steam-cracked heat-soaked naphtha; Cracked gasoil; [A complex combination of hydrocarbons obtained as residue from the distillation of steam cracked heat soaked naphtha and boiling in the range of approximately 150 °C to 350 °C (302 °F to 662 °F).]</t>
  </si>
  <si>
    <t>Hydrocarbons, C16-20, solvent-dewaxed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°C to 500 °C (680 °F to 932 °F). It produces a finished oil having a viscosity of 4,5 cSt at approximately 100 °C (212 °F).]</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</si>
  <si>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</si>
  <si>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</si>
  <si>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</si>
  <si>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</si>
  <si>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</si>
  <si>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</si>
  <si>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</si>
  <si>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</si>
  <si>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</si>
  <si>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</si>
  <si>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</si>
  <si>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</si>
  <si>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</si>
  <si>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</si>
  <si>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</si>
  <si>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</si>
  <si>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</si>
  <si>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</si>
  <si>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</si>
  <si>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</si>
  <si>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</si>
  <si>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</si>
  <si>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</si>
  <si>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</si>
  <si>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</si>
  <si>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</si>
  <si>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</si>
  <si>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</si>
  <si>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</si>
  <si>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</si>
  <si>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</si>
  <si>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</si>
  <si>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</si>
  <si>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</si>
  <si>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</si>
  <si>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</si>
  <si>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</si>
  <si>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</si>
  <si>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</si>
  <si>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</si>
  <si>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</si>
  <si>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</si>
  <si>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</si>
  <si>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</si>
  <si>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</si>
  <si>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</si>
  <si>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</si>
  <si>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</si>
  <si>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</si>
  <si>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</si>
  <si>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</si>
  <si>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</si>
  <si>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</si>
  <si>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</si>
  <si>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</si>
  <si>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</si>
  <si>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</si>
  <si>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</si>
  <si>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</si>
  <si>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</si>
  <si>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</si>
  <si>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 xml:space="preserve">Repr. 1B
Acute Tox. 3
STOT RE 2
Aquatic Acute 1
Aquatic Chronic 1
</t>
  </si>
  <si>
    <t xml:space="preserve">H360D
H301
H373 (liver)
H400
H410
</t>
  </si>
  <si>
    <t xml:space="preserve">H301
H360D
H373 (liver)
H410
</t>
  </si>
  <si>
    <t>2-alkoyloxyethyl hydrogen maleate, where alkoyl represents (by weight) 70 to 85 % unsaturated octadecoyl, 0.5 to 10 % saturated octadecoyl, and 2 to 18 % saturated hexadecoyl</t>
  </si>
  <si>
    <t>624-64-6</t>
  </si>
  <si>
    <t>34492-97-2</t>
  </si>
  <si>
    <t>12035-71-1</t>
  </si>
  <si>
    <t>26471-62-5</t>
  </si>
  <si>
    <t>1314-04-1</t>
  </si>
  <si>
    <t>11099-02-8</t>
  </si>
  <si>
    <t>11113-75-0</t>
  </si>
  <si>
    <t>Substance Name</t>
  </si>
  <si>
    <t>(E)-but-2-ene</t>
  </si>
  <si>
    <t>210-855-3</t>
  </si>
  <si>
    <t>2-methyl-m-phenylene diisocyanate</t>
  </si>
  <si>
    <t>202-039-0</t>
  </si>
  <si>
    <t>2-naphthylammonium acetate</t>
  </si>
  <si>
    <t>2-naphthylammonium chloride</t>
  </si>
  <si>
    <t>4,4'-methylenebis[2-chloroaniline]</t>
  </si>
  <si>
    <t>4-methyl-m-phenylene diisocyanate</t>
  </si>
  <si>
    <t>209-544-5</t>
  </si>
  <si>
    <t>[[1,1'-biphenyl]-4,4'-diyl]diammonium sulphate</t>
  </si>
  <si>
    <t>Acetylene</t>
  </si>
  <si>
    <t>Arsine</t>
  </si>
  <si>
    <t>Aziridine</t>
  </si>
  <si>
    <t>Benzidine</t>
  </si>
  <si>
    <t>Benzidine acetate</t>
  </si>
  <si>
    <t>Benzidine dihydrochloride</t>
  </si>
  <si>
    <t>Benzidine sulphate</t>
  </si>
  <si>
    <t>Bromine</t>
  </si>
  <si>
    <t>Bromoethylene</t>
  </si>
  <si>
    <t>bunsenite</t>
  </si>
  <si>
    <t>But-1-ene</t>
  </si>
  <si>
    <t>Buta-1,3-diene</t>
  </si>
  <si>
    <t>Chloroethane</t>
  </si>
  <si>
    <t>Chloroethylene</t>
  </si>
  <si>
    <t>Chloromethyl methyl ether</t>
  </si>
  <si>
    <t>Cyclopropane</t>
  </si>
  <si>
    <t>Dimethyl ether</t>
  </si>
  <si>
    <t>Dimethylcarbamoyl chloride</t>
  </si>
  <si>
    <t>Dimethylnitrosoamine</t>
  </si>
  <si>
    <t>Dinickel trioxide</t>
  </si>
  <si>
    <t>Distillates (petroleum), catalytic reformed depentanizer</t>
  </si>
  <si>
    <t>Distillates (petroleum), hydrotreated heavy naphtha, deisohexanizer overheads</t>
  </si>
  <si>
    <t>611-089-6</t>
  </si>
  <si>
    <t>Ethylamine</t>
  </si>
  <si>
    <t>Ethylene oxide</t>
  </si>
  <si>
    <t>Fluorine</t>
  </si>
  <si>
    <t>Formaldehyde</t>
  </si>
  <si>
    <t>Fuel gases, crude oil distillates</t>
  </si>
  <si>
    <t>Gases (petroleum), C2-4, sweetened</t>
  </si>
  <si>
    <t>Gases (petroleum), C3-4</t>
  </si>
  <si>
    <t>Gases (petroleum), C4-rich</t>
  </si>
  <si>
    <t>Gases (petroleum), catalytic cracked overheads</t>
  </si>
  <si>
    <t>Gases (petroleum), catalytic cracking</t>
  </si>
  <si>
    <t>Gases (petroleum), steam-cracker C3-rich</t>
  </si>
  <si>
    <t>heazlewoodite</t>
  </si>
  <si>
    <t>Hexamethylphosphoric triamide</t>
  </si>
  <si>
    <t>Hydrocarbons, C1-3</t>
  </si>
  <si>
    <t>Hydrocarbons, C1-4</t>
  </si>
  <si>
    <t>Hydrocarbons, C1-4, debutanizer fraction</t>
  </si>
  <si>
    <t>Hydrocarbons, C1-4, sweetened</t>
  </si>
  <si>
    <t>Hydrocarbons, C2-4</t>
  </si>
  <si>
    <t>Hydrocarbons, C2-4, C3-rich</t>
  </si>
  <si>
    <t>Hydrocarbons, C3</t>
  </si>
  <si>
    <t>Hydrocarbons, C3-4</t>
  </si>
  <si>
    <t>Hydrocarbons, C3-4-rich, petroleum distillate</t>
  </si>
  <si>
    <t>Hydrocarbons, C4, steam-cracker distillate</t>
  </si>
  <si>
    <t>Hydrogen</t>
  </si>
  <si>
    <t>Hydrogen chloride</t>
  </si>
  <si>
    <t>m-tolylidene diisocyanate</t>
  </si>
  <si>
    <t>247-722-4</t>
  </si>
  <si>
    <t>Methanethiol</t>
  </si>
  <si>
    <t>Methanol</t>
  </si>
  <si>
    <t>Methyl isocyanate</t>
  </si>
  <si>
    <t>Methyl vinyl ether</t>
  </si>
  <si>
    <t>Methyloxirane</t>
  </si>
  <si>
    <t>millerite</t>
  </si>
  <si>
    <t>Neopentane</t>
  </si>
  <si>
    <t>Nickel dioxide</t>
  </si>
  <si>
    <t>Nickel monoxide</t>
  </si>
  <si>
    <t>215-215-7</t>
  </si>
  <si>
    <t>Nickel oxide</t>
  </si>
  <si>
    <t>234-323-5</t>
  </si>
  <si>
    <t>Nickel sulfide</t>
  </si>
  <si>
    <t>234-349-7</t>
  </si>
  <si>
    <t>Nickel sulphide</t>
  </si>
  <si>
    <t>240-841-2</t>
  </si>
  <si>
    <t>Oxybis[chloromethane]</t>
  </si>
  <si>
    <t>Oxygen</t>
  </si>
  <si>
    <t>Petroleum gases, liquefied</t>
  </si>
  <si>
    <t>Petroleum gases, liquefied, sweetened</t>
  </si>
  <si>
    <t>Petroleum gases, liquefied, sweetened, C4 fraction</t>
  </si>
  <si>
    <t>Phosgene</t>
  </si>
  <si>
    <t>Propane</t>
  </si>
  <si>
    <t>Propene</t>
  </si>
  <si>
    <t>Residues (petroleum), alkylation splitter, C4-rich</t>
  </si>
  <si>
    <t>Sulphur dichloride</t>
  </si>
  <si>
    <t>Trinickel disulphide</t>
  </si>
  <si>
    <t>234-829-6</t>
  </si>
  <si>
    <t>Substance Information Page</t>
  </si>
  <si>
    <t>https://echa.europa.eu/hu/substance-information/-/substanceinfo/100.009.869</t>
  </si>
  <si>
    <t>https://echa.europa.eu/hu/substance-information/-/substanceinfo/100.008.795</t>
  </si>
  <si>
    <t>https://echa.europa.eu/hu/substance-information/-/substanceinfo/100.013.017</t>
  </si>
  <si>
    <t>https://echa.europa.eu/hu/substance-information/-/substanceinfo/100.003.140</t>
  </si>
  <si>
    <t>https://echa.europa.eu/hu/substance-information/-/substanceinfo/100.001.854</t>
  </si>
  <si>
    <t>https://echa.europa.eu/hu/substance-information/-/substanceinfo/100.003.697</t>
  </si>
  <si>
    <t>https://echa.europa.eu/hu/substance-information/-/substanceinfo/100.001.892</t>
  </si>
  <si>
    <t>https://echa.europa.eu/hu/substance-information/-/substanceinfo/100.008.210</t>
  </si>
  <si>
    <t>https://echa.europa.eu/hu/substance-information/-/substanceinfo/100.009.377</t>
  </si>
  <si>
    <t>https://echa.europa.eu/hu/substance-information/-/substanceinfo/100.002.654</t>
  </si>
  <si>
    <t>https://echa.europa.eu/hu/substance-information/-/substanceinfo/100.008.678</t>
  </si>
  <si>
    <t>https://echa.europa.eu/hu/substance-information/-/substanceinfo/100.002.005</t>
  </si>
  <si>
    <t>https://echa.europa.eu/hu/substance-information/-/substanceinfo/100.007.747</t>
  </si>
  <si>
    <t>https://echa.europa.eu/hu/substance-information/-/substanceinfo/100.000.743</t>
  </si>
  <si>
    <t>https://echa.europa.eu/hu/substance-information/-/substanceinfo/100.029.151</t>
  </si>
  <si>
    <t>https://echa.europa.eu/hu/substance-information/-/substanceinfo/100.005.268</t>
  </si>
  <si>
    <t>https://echa.europa.eu/hu/substance-information/-/substanceinfo/100.002.000</t>
  </si>
  <si>
    <t>https://echa.europa.eu/hu/substance-information/-/substanceinfo/100.048.153</t>
  </si>
  <si>
    <t>https://echa.europa.eu/hu/substance-information/-/substanceinfo/100.007.746</t>
  </si>
  <si>
    <t>https://echa.europa.eu/hu/substance-information/-/substanceinfo/100.040.200</t>
  </si>
  <si>
    <t>https://echa.europa.eu/hu/substance-information/-/substanceinfo/100.001.980</t>
  </si>
  <si>
    <t>https://echa.europa.eu/hu/substance-information/-/substanceinfo/100.028.890</t>
  </si>
  <si>
    <t>https://echa.europa.eu/hu/substance-information/-/substanceinfo/100.008.911</t>
  </si>
  <si>
    <t>https://echa.europa.eu/hu/substance-information/-/substanceinfo/100.149.179</t>
  </si>
  <si>
    <t>https://echa.europa.eu/hu/substance-information/-/substanceinfo/100.003.137</t>
  </si>
  <si>
    <t>https://echa.europa.eu/hu/substance-information/-/substanceinfo/100.003.138</t>
  </si>
  <si>
    <t>https://echa.europa.eu/hu/substance-information/-/substanceinfo/100.029.053</t>
  </si>
  <si>
    <t>https://echa.europa.eu/hu/substance-information/-/substanceinfo/100.000.755</t>
  </si>
  <si>
    <t>https://echa.europa.eu/hu/substance-information/-/substanceinfo/100.000.756</t>
  </si>
  <si>
    <t>https://echa.europa.eu/hu/substance-information/-/substanceinfo/100.000.744</t>
  </si>
  <si>
    <t>https://echa.europa.eu/hu/substance-information/-/substanceinfo/100.003.165</t>
  </si>
  <si>
    <t>https://echa.europa.eu/hu/substance-information/-/substanceinfo/100.000.771</t>
  </si>
  <si>
    <t>https://echa.europa.eu/hu/substance-information/-/substanceinfo/100.013.743</t>
  </si>
  <si>
    <t>https://echa.europa.eu/hu/substance-information/-/substanceinfo/100.014.075</t>
  </si>
  <si>
    <t>https://echa.europa.eu/hu/substance-information/-/substanceinfo/100.003.696</t>
  </si>
  <si>
    <t>https://echa.europa.eu/hu/substance-information/-/substanceinfo/100.001.099</t>
  </si>
  <si>
    <t>https://echa.europa.eu/hu/substance-information/-/substanceinfo/100.000.500</t>
  </si>
  <si>
    <t>https://echa.europa.eu/hu/substance-information/-/substanceinfo/100.013.835</t>
  </si>
  <si>
    <t>https://echa.europa.eu/hu/substance-information/-/substanceinfo/100.064.217</t>
  </si>
  <si>
    <t>https://echa.europa.eu/hu/substance-information/-/substanceinfo/100.063.703</t>
  </si>
  <si>
    <t>https://echa.europa.eu/hu/substance-information/-/substanceinfo/100.128.000</t>
  </si>
  <si>
    <t>https://echa.europa.eu/hu/substance-information/-/substanceinfo/100.000.759</t>
  </si>
  <si>
    <t>https://echa.europa.eu/hu/substance-information/-/substanceinfo/100.000.773</t>
  </si>
  <si>
    <t>https://echa.europa.eu/hu/substance-information/-/substanceinfo/100.029.049</t>
  </si>
  <si>
    <t>https://echa.europa.eu/hu/substance-information/-/substanceinfo/100.000.002</t>
  </si>
  <si>
    <t>https://echa.europa.eu/hu/substance-information/-/substanceinfo/100.064.226</t>
  </si>
  <si>
    <t>https://echa.europa.eu/hu/substance-information/-/substanceinfo/100.065.621</t>
  </si>
  <si>
    <t>https://echa.europa.eu/hu/substance-information/-/substanceinfo/100.062.371</t>
  </si>
  <si>
    <t>https://echa.europa.eu/hu/substance-information/-/substanceinfo/100.064.314</t>
  </si>
  <si>
    <t>https://echa.europa.eu/hu/substance-information/-/substanceinfo/100.063.682</t>
  </si>
  <si>
    <t>https://echa.europa.eu/hu/substance-information/-/substanceinfo/100.065.620</t>
  </si>
  <si>
    <t>https://echa.europa.eu/hu/substance-information/-/substanceinfo/100.086.691</t>
  </si>
  <si>
    <t>https://echa.europa.eu/hu/substance-information/-/substanceinfo/100.149.181</t>
  </si>
  <si>
    <t>https://echa.europa.eu/hu/substance-information/-/substanceinfo/100.010.595</t>
  </si>
  <si>
    <t>https://echa.europa.eu/hu/substance-information/-/substanceinfo/100.064.762</t>
  </si>
  <si>
    <t>https://echa.europa.eu/hu/substance-information/-/substanceinfo/100.064.555</t>
  </si>
  <si>
    <t>https://echa.europa.eu/hu/substance-information/-/substanceinfo/100.064.764</t>
  </si>
  <si>
    <t>https://echa.europa.eu/hu/substance-information/-/substanceinfo/100.064.560</t>
  </si>
  <si>
    <t>https://echa.europa.eu/hu/substance-information/-/substanceinfo/100.065.193</t>
  </si>
  <si>
    <t>https://echa.europa.eu/hu/substance-information/-/substanceinfo/100.064.243</t>
  </si>
  <si>
    <t>https://echa.europa.eu/hu/substance-information/-/substanceinfo/100.065.194</t>
  </si>
  <si>
    <t>https://echa.europa.eu/hu/substance-information/-/substanceinfo/100.064.236</t>
  </si>
  <si>
    <t>https://echa.europa.eu/hu/substance-information/-/substanceinfo/100.064.517</t>
  </si>
  <si>
    <t>https://echa.europa.eu/hu/substance-information/-/substanceinfo/100.086.692</t>
  </si>
  <si>
    <t>https://echa.europa.eu/hu/substance-information/-/substanceinfo/100.014.187</t>
  </si>
  <si>
    <t>https://echa.europa.eu/hu/substance-information/-/substanceinfo/100.028.723</t>
  </si>
  <si>
    <t>https://echa.europa.eu/hu/substance-information/-/substanceinfo/100.029.149</t>
  </si>
  <si>
    <t>https://echa.europa.eu/hu/substance-information/-/substanceinfo/100.043.369</t>
  </si>
  <si>
    <t>https://echa.europa.eu/hu/substance-information/-/substanceinfo/100.000.748</t>
  </si>
  <si>
    <t>https://echa.europa.eu/hu/substance-information/-/substanceinfo/100.000.599</t>
  </si>
  <si>
    <t>https://echa.europa.eu/hu/substance-information/-/substanceinfo/100.009.879</t>
  </si>
  <si>
    <t>https://echa.europa.eu/hu/substance-information/-/substanceinfo/100.003.161</t>
  </si>
  <si>
    <t>https://echa.europa.eu/hu/substance-information/-/substanceinfo/100.000.800</t>
  </si>
  <si>
    <t>https://echa.europa.eu/hu/substance-information/-/substanceinfo/100.149.180</t>
  </si>
  <si>
    <t>https://echa.europa.eu/hu/substance-information/-/substanceinfo/100.006.677</t>
  </si>
  <si>
    <t>https://echa.europa.eu/hu/substance-information/-/substanceinfo/100.031.645</t>
  </si>
  <si>
    <t>https://echa.europa.eu/hu/substance-information/-/substanceinfo/100.013.833</t>
  </si>
  <si>
    <t>https://echa.europa.eu/hu/substance-information/-/substanceinfo/100.031.190</t>
  </si>
  <si>
    <t>https://echa.europa.eu/hu/substance-information/-/substanceinfo/100.031.214</t>
  </si>
  <si>
    <t>https://echa.europa.eu/hu/substance-information/-/substanceinfo/100.037.113</t>
  </si>
  <si>
    <t>https://echa.europa.eu/hu/substance-information/-/substanceinfo/100.008.030</t>
  </si>
  <si>
    <t>https://echa.europa.eu/hu/substance-information/-/substanceinfo/100.029.051</t>
  </si>
  <si>
    <t>https://echa.europa.eu/hu/substance-information/-/substanceinfo/100.064.257</t>
  </si>
  <si>
    <t>https://echa.europa.eu/hu/substance-information/-/substanceinfo/100.064.258</t>
  </si>
  <si>
    <t>https://echa.europa.eu/hu/substance-information/-/substanceinfo/100.086.744</t>
  </si>
  <si>
    <t>https://echa.europa.eu/hu/substance-information/-/substanceinfo/100.000.792</t>
  </si>
  <si>
    <t>https://echa.europa.eu/hu/substance-information/-/substanceinfo/100.000.753</t>
  </si>
  <si>
    <t>https://echa.europa.eu/hu/substance-information/-/substanceinfo/100.003.693</t>
  </si>
  <si>
    <t>https://echa.europa.eu/hu/substance-information/-/substanceinfo/100.064.535</t>
  </si>
  <si>
    <t>https://echa.europa.eu/hu/substance-information/-/substanceinfo/100.031.014</t>
  </si>
  <si>
    <t>https://echa.europa.eu/hu/substance-information/-/substanceinfo/100.031.650</t>
  </si>
  <si>
    <t>Névszerint szerepel a SEVESO rendeletben</t>
  </si>
  <si>
    <t>630-20-6</t>
  </si>
  <si>
    <t>68515-48-0</t>
  </si>
  <si>
    <t>552-89-6</t>
  </si>
  <si>
    <t>118685-33-9</t>
  </si>
  <si>
    <t>12124-99-1</t>
  </si>
  <si>
    <t>6484-52-2</t>
  </si>
  <si>
    <t>12135-76-1</t>
  </si>
  <si>
    <t>18991-98-5</t>
  </si>
  <si>
    <t>624-49-7</t>
  </si>
  <si>
    <t>598-63-0</t>
  </si>
  <si>
    <t>7446-14-2</t>
  </si>
  <si>
    <t>96-32-2</t>
  </si>
  <si>
    <t>13864-38-5</t>
  </si>
  <si>
    <t>59536-65-1</t>
  </si>
  <si>
    <t>35223-80-4</t>
  </si>
  <si>
    <t>68990-67-0</t>
  </si>
  <si>
    <t>15739-80-7</t>
  </si>
  <si>
    <t>(R)-12-hydroxyoleic acid, barium cadmium salt</t>
  </si>
  <si>
    <t>(S)-dichloro[2-[[(2,3-dihydroxypropoxy)hydroxyphosphinyl]oxy]triethylmethylammoniumato]cadmium</t>
  </si>
  <si>
    <t>1,2-Benzenedicarboxylic acid, di-C8-10-branched alkyl esters, C9-rich</t>
  </si>
  <si>
    <t>271-090-9</t>
  </si>
  <si>
    <t>1,2-Benzenedicarboxylic acid, di-C9-11-branched alkyl esters, C10-rich</t>
  </si>
  <si>
    <t>1-methyl-2-pyrrolidone</t>
  </si>
  <si>
    <t>2,6-dimethyl-4-(1-naphthyl)pyrylium hexafluoroarsenate</t>
  </si>
  <si>
    <t>2,6-dimethyl-4-phenylpyrylium hexafluoroarsenate</t>
  </si>
  <si>
    <t>209-025-3</t>
  </si>
  <si>
    <t>3-methyl-4-(pyrrolidin-1-yl)benzenediazonium hexafluoroarsenate</t>
  </si>
  <si>
    <t>4-(diethylamino)-2-ethoxybenzenediazonium hexafluoroarsenate</t>
  </si>
  <si>
    <t>4-(ethylamino)-2-methylbenzenediazonium hexafluoroarsenate</t>
  </si>
  <si>
    <t>4-cyclohexyl-2,6-dimethylpyrylium hexafluoroarsenate</t>
  </si>
  <si>
    <t>4-Nonylphenol, branched, ethoxylated</t>
  </si>
  <si>
    <t>4-Nonylphenol, ethoxylated</t>
  </si>
  <si>
    <t>5-oxo-L-proline, cadmium salt</t>
  </si>
  <si>
    <t>6,6'-dihydroxy-3,3'-diarsene-1,2-diyldianilinium dichloride</t>
  </si>
  <si>
    <t>[[N,N'-ethylenebis[glycinato]](2-)-N,N',O,O']cadmium</t>
  </si>
  <si>
    <t>A mixture of: disodium (6-(4-anisidino)-3-sulfonato-2-(3,5-dinitro-2-oxidophenylazo)-1-naphtholato)(1-(5-chloro-2-oxidophenylazo)-2-naphtholato)chromate(1-); trisodium bis(6-(4-anisidino)-3-sulfonato-2-(3,5-dinitro-2-oxidophenylazo)-1-naphtholato)chromate(1-)</t>
  </si>
  <si>
    <t>Aluminium arsenide</t>
  </si>
  <si>
    <t>Ammonium copper arsenate</t>
  </si>
  <si>
    <t>Ammonium dihydrogenarsenate</t>
  </si>
  <si>
    <t>235-184-3</t>
  </si>
  <si>
    <t>229-347-8</t>
  </si>
  <si>
    <t>Ammonium sulphide</t>
  </si>
  <si>
    <t>235-223-4</t>
  </si>
  <si>
    <t>Antimony arsenate</t>
  </si>
  <si>
    <t>Antimony arsenic oxide</t>
  </si>
  <si>
    <t>Antimony oxide (Sb2O3), mixed with arsenic oxide (As2O3)</t>
  </si>
  <si>
    <t>Antimony, compound with cadmium (2:3)</t>
  </si>
  <si>
    <t>Arsenic</t>
  </si>
  <si>
    <t>Arsenic acid (H3AsO4), magnesium salt, manganese-doped</t>
  </si>
  <si>
    <t>Arsenic acid, calcium salt</t>
  </si>
  <si>
    <t>Arsenic acid, copper salt</t>
  </si>
  <si>
    <t>Arsenic acid, copper(2+) salt</t>
  </si>
  <si>
    <t>Arsenic acid, magnesium salt</t>
  </si>
  <si>
    <t>Arsenic acid, sodium salt</t>
  </si>
  <si>
    <t>Arsenic bromide</t>
  </si>
  <si>
    <t>Arsenic sulfide</t>
  </si>
  <si>
    <t>Arsenic tribromide</t>
  </si>
  <si>
    <t>Arsenic trichloride</t>
  </si>
  <si>
    <t>Arsenic triiodide</t>
  </si>
  <si>
    <t>Barium cadmium calcium chloride fluoride phosphate, antimony and manganese-doped</t>
  </si>
  <si>
    <t>Barium cadmium tetrastearate</t>
  </si>
  <si>
    <t>Benzene</t>
  </si>
  <si>
    <t>Benzenesulfonic acid, mono-C10-13-alkyl derivs., cadmium salts</t>
  </si>
  <si>
    <t>Benzoic acid, cadmium salt, basic</t>
  </si>
  <si>
    <t>Benzyltriphenylphosphonium tetrachlorocadmate</t>
  </si>
  <si>
    <t>Bis(2-ethylhexyl mercaptoacetato -O',S)cadmium</t>
  </si>
  <si>
    <t>Bis(5-oxo-DL-prolinato-N1,O2)cadmium</t>
  </si>
  <si>
    <t>Bis(5-oxo-L-prolinato-N1,O2)cadmium</t>
  </si>
  <si>
    <t>Bis(dibutyldithiocarbamato-S,S')cadmium</t>
  </si>
  <si>
    <t>Bis(dimethyldithiocarbamato-S,S')cadmium</t>
  </si>
  <si>
    <t>Bis(ethylenediamine)cadmium(2+) bis[dicyanoaurate(1-)]</t>
  </si>
  <si>
    <t>Bis(pentabromophenyl) ether</t>
  </si>
  <si>
    <t>Bis(pentane-2,4-dionato-O,O')boron(1+) hexafluoroarsenate(1-)</t>
  </si>
  <si>
    <t>Bis(pentane-2,4-dionato-O,O')cadmium</t>
  </si>
  <si>
    <t>Bis(propane-1,2-diyldiamine-N,N')cadmium(2+) bis[bis(cyano-C)aurate(1-)]</t>
  </si>
  <si>
    <t>Bis[N,N-bis(carboxymethyl)glycinato(3-)]tricadmium</t>
  </si>
  <si>
    <t>Boric acid, cadmium salt</t>
  </si>
  <si>
    <t>Butyl bromoacetate</t>
  </si>
  <si>
    <t>242-729-9</t>
  </si>
  <si>
    <t>Cadmium (1,1-dimethylethyl)benzoate</t>
  </si>
  <si>
    <t>Cadmium (1-ethylhexyl) phthalate (1:2:2)</t>
  </si>
  <si>
    <t>Cadmium (II) chloride monohydrate</t>
  </si>
  <si>
    <t>621-024-3</t>
  </si>
  <si>
    <t>Cadmium (Z)-hexadec-9-enoate</t>
  </si>
  <si>
    <t>Cadmium 3,5,5-trimethylhexanoate</t>
  </si>
  <si>
    <t>Cadmium 4-(1,1-dimethylethyl)benzoate</t>
  </si>
  <si>
    <t>Cadmium [R-(R*,R*)]-tartrate</t>
  </si>
  <si>
    <t>611-525-5</t>
  </si>
  <si>
    <t>Cadmium acrylate</t>
  </si>
  <si>
    <t>Cadmium bis(2-ethylhexanoate)</t>
  </si>
  <si>
    <t>Cadmium bis(4-cyclohexylbutyrate)</t>
  </si>
  <si>
    <t>Cadmium bis(diethyldithiocarbamate)</t>
  </si>
  <si>
    <t>Cadmium bis(dipentyldithiocarbamate)</t>
  </si>
  <si>
    <t>Cadmium bis(heptadecanoate)</t>
  </si>
  <si>
    <t>Cadmium bis(isoundecanoate)</t>
  </si>
  <si>
    <t>Cadmium bis(nonylphenolate)</t>
  </si>
  <si>
    <t>Cadmium bis(o-nonylphenolate)</t>
  </si>
  <si>
    <t>Cadmium bis(octylphenolate)</t>
  </si>
  <si>
    <t>Cadmium bis(p-nonylphenolate)</t>
  </si>
  <si>
    <t>Cadmium bis(piperidine-1-carbodithioate)</t>
  </si>
  <si>
    <t>Cadmium bis[benzoate]</t>
  </si>
  <si>
    <t>Cadmium bis[p-(1,1,3,3-tetramethylbutyl)phenolate]</t>
  </si>
  <si>
    <t>Cadmium bromide</t>
  </si>
  <si>
    <t>Cadmium chloride hydrate</t>
  </si>
  <si>
    <t>629-592-4</t>
  </si>
  <si>
    <t>Cadmium chloride phosphate (Cd5Cl(PO4)3), manganese-doped</t>
  </si>
  <si>
    <t>cadmium chloride, hydrate(2:5)</t>
  </si>
  <si>
    <t>640-998-0</t>
  </si>
  <si>
    <t>Cadmium chromate</t>
  </si>
  <si>
    <t>Cadmium cinnamate</t>
  </si>
  <si>
    <t>Cadmium cyanide</t>
  </si>
  <si>
    <t>Cadmium di(acetate)</t>
  </si>
  <si>
    <t>Cadmium di(octanoate)</t>
  </si>
  <si>
    <t>Cadmium dianthranilate</t>
  </si>
  <si>
    <t>Cadmium didecanoate</t>
  </si>
  <si>
    <t>Cadmium didocosanoate</t>
  </si>
  <si>
    <t>Cadmium diformate</t>
  </si>
  <si>
    <t>Cadmium diicosanoate</t>
  </si>
  <si>
    <t>Cadmium diisobutyl dimaleate</t>
  </si>
  <si>
    <t>Cadmium dilactate</t>
  </si>
  <si>
    <t>Cadmium dilaurate</t>
  </si>
  <si>
    <t>Cadmium dilinoleate</t>
  </si>
  <si>
    <t>Cadmium dimethylhexanoate</t>
  </si>
  <si>
    <t>Cadmium dinitrite</t>
  </si>
  <si>
    <t>Cadmium dioleate</t>
  </si>
  <si>
    <t>Cadmium dipalmitate</t>
  </si>
  <si>
    <t>Cadmium diphenolate</t>
  </si>
  <si>
    <t>Cadmium dipotassium tetracyanide</t>
  </si>
  <si>
    <t>Cadmium diricinoleate</t>
  </si>
  <si>
    <t>Cadmium disalicylate</t>
  </si>
  <si>
    <t>Cadmium distearate</t>
  </si>
  <si>
    <t>Cadmium disulphamate</t>
  </si>
  <si>
    <t>Cadmium ditantalum hexaoxide</t>
  </si>
  <si>
    <t>Cadmium dithiocyanate</t>
  </si>
  <si>
    <t>Cadmium divalerate</t>
  </si>
  <si>
    <t>Cadmium divanadium hexoxide</t>
  </si>
  <si>
    <t>Cadmium dodecylbenzenesulphonate</t>
  </si>
  <si>
    <t>Cadmium epoxyoctadecanoate</t>
  </si>
  <si>
    <t>Cadmium hexafluorosilicate(2-)</t>
  </si>
  <si>
    <t>Cadmium hydrogen phosphate</t>
  </si>
  <si>
    <t>Cadmium iodate</t>
  </si>
  <si>
    <t>Cadmium iodide</t>
  </si>
  <si>
    <t>Cadmium isodecanoate</t>
  </si>
  <si>
    <t>Cadmium isohexadecanoate</t>
  </si>
  <si>
    <t>Cadmium isononanoate</t>
  </si>
  <si>
    <t>Cadmium isooctadecanoate</t>
  </si>
  <si>
    <t>Cadmium isooctanoate</t>
  </si>
  <si>
    <t>Cadmium isooctyl phthalate (1:2:2)</t>
  </si>
  <si>
    <t>Cadmium lithopone yellow</t>
  </si>
  <si>
    <t>Cadmium m-toluate</t>
  </si>
  <si>
    <t>Cadmium methacrylate</t>
  </si>
  <si>
    <t>Cadmium molybdenum tetroxide</t>
  </si>
  <si>
    <t>Cadmium myristate</t>
  </si>
  <si>
    <t>Cadmium neodecanoate</t>
  </si>
  <si>
    <t>Cadmium nonan-1-oate</t>
  </si>
  <si>
    <t>Cadmium o-toluate</t>
  </si>
  <si>
    <t>Cadmium octyl phthalate (1:2:2)</t>
  </si>
  <si>
    <t>Cadmium orthophosphate</t>
  </si>
  <si>
    <t>Cadmium oxalate</t>
  </si>
  <si>
    <t>Cadmium oxide (CdO), solid soln. with calcium oxide and titanium oxide (TiO2), praseodymium-doped</t>
  </si>
  <si>
    <t>Cadmium oxide (CdO), solid soln. with magnesium oxide, tungsten oxide (WO3) and zinc oxide</t>
  </si>
  <si>
    <t>Cadmium p-toluate</t>
  </si>
  <si>
    <t>Cadmium pentadecanoate</t>
  </si>
  <si>
    <t>Cadmium perchlorate hexahydrate</t>
  </si>
  <si>
    <t>629-339-8</t>
  </si>
  <si>
    <t>Cadmium potassium 1-(hydroxyethylidene)bisphosphonate(1:2:1)</t>
  </si>
  <si>
    <t>Cadmium propionate</t>
  </si>
  <si>
    <t>Cadmium sebacate</t>
  </si>
  <si>
    <t>Cadmium selenate</t>
  </si>
  <si>
    <t>Cadmium selenide</t>
  </si>
  <si>
    <t>215-148-3</t>
  </si>
  <si>
    <t>Cadmium selenide (CdSe), solid soln. with cadmium sulfide</t>
  </si>
  <si>
    <t>Cadmium selenide (CdSe), solid soln. with cadmium sulfide, zinc selenide and zinc sulfide, aluminum and copper-doped</t>
  </si>
  <si>
    <t>Cadmium selenide (CdSe), solid soln. with cadmium sulfide, zinc selenide and zinc sulfide, copper and manganese-doped</t>
  </si>
  <si>
    <t>Cadmium selenide (CdSe), solid soln. with cadmium sulfide, zinc selenide and zinc sulfide, europium-doped</t>
  </si>
  <si>
    <t>Cadmium selenide (CdSe), solid soln. with cadmium sulfide, zinc selenide and zinc sulfide, gold and manganese-doped</t>
  </si>
  <si>
    <t>Cadmium selenide (CdSe), solid soln. with cadmium sulfide, zinc selenide and zinc sulfide, manganese and silver-doped</t>
  </si>
  <si>
    <t>Cadmium selenide sulfide</t>
  </si>
  <si>
    <t>Cadmium selenide sulphide</t>
  </si>
  <si>
    <t>Cadmium selenite</t>
  </si>
  <si>
    <t>Cadmium silicate</t>
  </si>
  <si>
    <t>Cadmium succinate</t>
  </si>
  <si>
    <t>Cadmium sulfide (CdS), aluminum and copper-doped</t>
  </si>
  <si>
    <t>Cadmium sulfide (CdS), aluminum and silver-doped</t>
  </si>
  <si>
    <t>Cadmium sulfide (CdS), copper and lead-doped</t>
  </si>
  <si>
    <t>Cadmium sulfide (CdS), copper chloride-doped</t>
  </si>
  <si>
    <t>Cadmium sulfide (CdS), silver chloride-doped</t>
  </si>
  <si>
    <t>Cadmium sulfide (CdS), solid soln. with zinc sulfide, aluminum and cobalt and copper and silver-doped</t>
  </si>
  <si>
    <t>Cadmium sulfide (CdS), solid soln. with zinc sulfide, copper and lead-doped</t>
  </si>
  <si>
    <t>Cadmium sulfoselenide orange</t>
  </si>
  <si>
    <t>Cadmium sulfoselenide red</t>
  </si>
  <si>
    <t>cadmium sulphate hydrate (3:8)</t>
  </si>
  <si>
    <t>616-572-5</t>
  </si>
  <si>
    <t>Cadmium sulphite</t>
  </si>
  <si>
    <t>Cadmium telluride</t>
  </si>
  <si>
    <t>Cadmium tellurium tetraoxide</t>
  </si>
  <si>
    <t>Cadmium tellurium trioxide</t>
  </si>
  <si>
    <t>Cadmium tert-decanoate</t>
  </si>
  <si>
    <t>Cadmium tetrafluoroborate</t>
  </si>
  <si>
    <t>Cadmium tetrapentyl bis(phosphate)</t>
  </si>
  <si>
    <t>Cadmium titanium trioxide</t>
  </si>
  <si>
    <t>Cadmium toluate</t>
  </si>
  <si>
    <t>Cadmium wolframate</t>
  </si>
  <si>
    <t>Cadmium zinc lithopone yellow</t>
  </si>
  <si>
    <t>Cadmium zinc sulfide yellow</t>
  </si>
  <si>
    <t>Cadmium zinc sulphide</t>
  </si>
  <si>
    <t>Cadmium zirconium trioxide</t>
  </si>
  <si>
    <t>Cadmium(2+) (R)-12-hydroxyoctadecanoate</t>
  </si>
  <si>
    <t>Cadmium(2+) 12-hydroxyoctadecanoate</t>
  </si>
  <si>
    <t>Cadmium, benzoate p-tert-butylbenzoate complexes</t>
  </si>
  <si>
    <t>Cadmium, dross</t>
  </si>
  <si>
    <t>Calcines, cadmium residue</t>
  </si>
  <si>
    <t>Carbonic acid, cadmium salt</t>
  </si>
  <si>
    <t>Chloroform</t>
  </si>
  <si>
    <t>Cobalt arsenide</t>
  </si>
  <si>
    <t>Copper diarsenite</t>
  </si>
  <si>
    <t>Creosote, wood</t>
  </si>
  <si>
    <t>Cyclohexane</t>
  </si>
  <si>
    <t>Decanoic acid, branched, cadmium salts</t>
  </si>
  <si>
    <t>Diammonium hydrogenarsenate</t>
  </si>
  <si>
    <t>Diarsenic triselenide</t>
  </si>
  <si>
    <t>Diarsenic tritelluride</t>
  </si>
  <si>
    <t>Diboron tricadmium hexaoxide</t>
  </si>
  <si>
    <t>Dicadmium hexakis(cyano-C)ferrate(4-)</t>
  </si>
  <si>
    <t>Dicadmium niobate</t>
  </si>
  <si>
    <t>Dicadmium selenide sulphide</t>
  </si>
  <si>
    <t>Dichromium arsenide</t>
  </si>
  <si>
    <t>Digallium arsenide phosphide</t>
  </si>
  <si>
    <t>Diiron arsenide</t>
  </si>
  <si>
    <t>210-849-0</t>
  </si>
  <si>
    <t>Dimethylarsinic acid</t>
  </si>
  <si>
    <t>Dimethylcadmium</t>
  </si>
  <si>
    <t>Diphenyldiarsenic acid</t>
  </si>
  <si>
    <t>Diphenyliodonium hexafluoroarsenate</t>
  </si>
  <si>
    <t>Dipotassium [[N,N'-ethylenebis[N-(carboxymethyl)glycinato]](4-)-N,N',O,O',ON,ON']cadmate(2-)</t>
  </si>
  <si>
    <t>Disilver arsenide</t>
  </si>
  <si>
    <t>Disodium 3,6-bis[(o-arsonophenyl)azo]-4,5-dihydroxynaphthalene-2,7-disulphonate</t>
  </si>
  <si>
    <t>Disodium 4-[(o-arsonophenyl)azo]-3-hydroxynaphthalene-2,7-disulphonate</t>
  </si>
  <si>
    <t>222-993-1</t>
  </si>
  <si>
    <t>Disodium hydrogenarsenate</t>
  </si>
  <si>
    <t>Disodium tetrakis(cyano-C)cadmate(2-)</t>
  </si>
  <si>
    <t>Dodecanoic acid, cadmium salt, basic</t>
  </si>
  <si>
    <t>Dysprosium arsenide</t>
  </si>
  <si>
    <t>Erbium arsenide</t>
  </si>
  <si>
    <t>Ethyl bromoacetate</t>
  </si>
  <si>
    <t>Europium arsenide</t>
  </si>
  <si>
    <t>Fatty acids, C10-18, cadmium salts</t>
  </si>
  <si>
    <t>Fatty acids, C12-18, barium cadmium salts</t>
  </si>
  <si>
    <t>Fatty acids, C12-18, cadmium salts</t>
  </si>
  <si>
    <t>Fatty acids, C14-18 and C18-unsatd., branched and linear, hydrogenated, cadmium salts</t>
  </si>
  <si>
    <t>Fatty acids, C14-18, cadmium salts</t>
  </si>
  <si>
    <t>Fatty acids, C8-10-branched, cadmium salts</t>
  </si>
  <si>
    <t>Fatty acids, C8-18 and C18-unsatd., cadmium salts</t>
  </si>
  <si>
    <t>Fatty acids, C9-11-branched, cadmium salts</t>
  </si>
  <si>
    <t>Fatty acids, C9-13-neo-, cadmium salts</t>
  </si>
  <si>
    <t>Fatty acids, castor-oil, hydrogenated, cadmium salts</t>
  </si>
  <si>
    <t>Fatty acids, coco, cadmium salts</t>
  </si>
  <si>
    <t>Fatty acids, olive-oil, cadmium salts</t>
  </si>
  <si>
    <t>Fatty acids, peanut-oil, cadmium salts</t>
  </si>
  <si>
    <t>Fatty acids, rape-oil, cadmium salts</t>
  </si>
  <si>
    <t>Fatty acids, tall-oil, cadmium salts</t>
  </si>
  <si>
    <t>Fatty acids, tallow, hydrogenated, cadmium salts</t>
  </si>
  <si>
    <t>Flue dust, arsenic-contg.</t>
  </si>
  <si>
    <t>Flue dust, cadmium-refining</t>
  </si>
  <si>
    <t>Flue dust, copper-lead blast furnace, cadmium-indium-enriched</t>
  </si>
  <si>
    <t>Flue dust, lead-manufg., cadmium-rich</t>
  </si>
  <si>
    <t>Flue dust, lead-refining</t>
  </si>
  <si>
    <t>Gadolinium arsenide</t>
  </si>
  <si>
    <t>Gallium arsenide</t>
  </si>
  <si>
    <t>Gallium zinc triarsenide</t>
  </si>
  <si>
    <t>Germanium arsenide</t>
  </si>
  <si>
    <t>Hexachloroethane</t>
  </si>
  <si>
    <t>Hexanoic acid, 2-ethyl-, cadmium salt, basic</t>
  </si>
  <si>
    <t>Holmium arsenide</t>
  </si>
  <si>
    <t>Hydrogen [4-[(5-chloro-4-methyl-2-sulphophenyl)azo]-3-hydroxynaphthalene-2-carboxylato(3-)]cadmate(1-)</t>
  </si>
  <si>
    <t>Hydrogen hexafluoroarsenate</t>
  </si>
  <si>
    <t>Indium arsenide</t>
  </si>
  <si>
    <t>Iron arsenate</t>
  </si>
  <si>
    <t>Iron arsenide</t>
  </si>
  <si>
    <t>Iron bis(arsenate)</t>
  </si>
  <si>
    <t>Iron diarsenide</t>
  </si>
  <si>
    <t>Isononylphenol, ethoxylated</t>
  </si>
  <si>
    <t>609-346-2</t>
  </si>
  <si>
    <t>Lanthanum arsenide</t>
  </si>
  <si>
    <t>Lauric acid, barium cadmium salt</t>
  </si>
  <si>
    <t>Leach residues, cadmium cake</t>
  </si>
  <si>
    <t>Leach residues, cadmium-contg. flue dust</t>
  </si>
  <si>
    <t>Leach residues, cadmium-refining</t>
  </si>
  <si>
    <t>Leach residues, zinc ore-calcine, cadmium-copper ppt.</t>
  </si>
  <si>
    <t>Leach residues, zinc refining flue dust, cadmium-thallium ppt.</t>
  </si>
  <si>
    <t>Lead alloy, base, dross</t>
  </si>
  <si>
    <t>Lead arsenite</t>
  </si>
  <si>
    <t>209-943-4</t>
  </si>
  <si>
    <t>231-198-9</t>
  </si>
  <si>
    <t>Lead, antimonial, dross</t>
  </si>
  <si>
    <t>Lithium hexafluoroarsenate</t>
  </si>
  <si>
    <t>Lutetium arsenide</t>
  </si>
  <si>
    <t>Manganese arsenide</t>
  </si>
  <si>
    <t>Manganese hydrogenarsenate</t>
  </si>
  <si>
    <t>Mercury hydrogenarsenate</t>
  </si>
  <si>
    <t>Methyl bromoacetate</t>
  </si>
  <si>
    <t>202-499-2</t>
  </si>
  <si>
    <t>Monomethyl-dibromo-diphenyl methane bromobenzylbromotoluene, mixture of isomers Trade name: DBBT</t>
  </si>
  <si>
    <t>N-(p-arsenosophenyl)-1,3,5-triazine-2,4,6-triamine</t>
  </si>
  <si>
    <t>N2-benzyl pentachlorophenyl N2-carboxy-L-(2-aminoglutaramate)</t>
  </si>
  <si>
    <t>Naphthenic acids, cadmium salts</t>
  </si>
  <si>
    <t>Neoarsphenamine</t>
  </si>
  <si>
    <t>Neodymium arsenide</t>
  </si>
  <si>
    <t>Nickel</t>
  </si>
  <si>
    <t>Nickel arsenide</t>
  </si>
  <si>
    <t>Nickel diarsenide</t>
  </si>
  <si>
    <t>Niobium arsenide</t>
  </si>
  <si>
    <t>Nonanoic acid, branched, cadmium salt</t>
  </si>
  <si>
    <t>Nonylphenol</t>
  </si>
  <si>
    <t>Nonylphenol, branched, ethoxylated</t>
  </si>
  <si>
    <t>Nonylphenol, ethoxylated</t>
  </si>
  <si>
    <t>Octadecanoic acid, 12-hydroxy-, cadmium salt, basic</t>
  </si>
  <si>
    <t>Octadecanoic acid, cadmium salt, basic</t>
  </si>
  <si>
    <t>Oxophenarsine</t>
  </si>
  <si>
    <t>Oxophenarsine hydrochloride</t>
  </si>
  <si>
    <t>Pentacadmium chloridetriphosphate</t>
  </si>
  <si>
    <t>Pentachloroethane</t>
  </si>
  <si>
    <t>Pentachlorophenol</t>
  </si>
  <si>
    <t>Pentachlorophenyl laurate</t>
  </si>
  <si>
    <t>Pentachlorophenyl N-[[(4-methoxyphenyl)methoxy]carbonyl]-L-serinate</t>
  </si>
  <si>
    <t>Pentafluoroarsorane</t>
  </si>
  <si>
    <t>Pentahydroxyarsorane</t>
  </si>
  <si>
    <t>Pentapotassium hydrogen [[[ethylenebis[nitrilobis(methylene)]]tetrakis[phosphonato]](8-)]cadmate(6-)</t>
  </si>
  <si>
    <t>Perchlorophenyl 5-oxo-L-prolinate</t>
  </si>
  <si>
    <t>Perchlorophenyl N-(benzyloxycarbonyl)-L-isoleucinate</t>
  </si>
  <si>
    <t>Perchlorophenyl S-benzyl-N-(benzyloxycarbonyl)-L-cysteinate</t>
  </si>
  <si>
    <t>Phenylarsine oxide</t>
  </si>
  <si>
    <t>Phenylmercury acetate</t>
  </si>
  <si>
    <t>Phenylmercury octanoate</t>
  </si>
  <si>
    <t>Phenylmercury propionate</t>
  </si>
  <si>
    <t>Polybromobiphenyls, Polybrominatedbiphenyls (PBB)</t>
  </si>
  <si>
    <t>Potassium [N,N-bis(carboxymethyl)glycinato(3-)-N,O,O',O'']cadmate(1-)</t>
  </si>
  <si>
    <t>Potassium arsenite</t>
  </si>
  <si>
    <t>Potassium dihydrogenarsenate</t>
  </si>
  <si>
    <t>Potassium hexafluoroarsenate</t>
  </si>
  <si>
    <t>Potassium pentachlorophenolate</t>
  </si>
  <si>
    <t>Praseodymium arsenide</t>
  </si>
  <si>
    <t>Propanoic acid, cadmium salt, basic</t>
  </si>
  <si>
    <t>Propyl bromoacetate</t>
  </si>
  <si>
    <t>Pyrochlore, bismuth cadmium ruthenium</t>
  </si>
  <si>
    <t>273-620-4</t>
  </si>
  <si>
    <t>Residues, cadmium-refining</t>
  </si>
  <si>
    <t>Resin acids and Rosin acids, cadmium salts</t>
  </si>
  <si>
    <t>Roxarsone</t>
  </si>
  <si>
    <t>204-453-7</t>
  </si>
  <si>
    <t>Samarium arsenide</t>
  </si>
  <si>
    <t>Silicic acid (H4SiO4), zinc salt (1:2), arsenic and manganese-doped</t>
  </si>
  <si>
    <t>Silicic acid, zirconium salt, cadmium pigment-encapsulated</t>
  </si>
  <si>
    <t>Slimes and Sludges, cadmium sump tank</t>
  </si>
  <si>
    <t>Slimes and Sludges, cadmium-refining, oxidized</t>
  </si>
  <si>
    <t>Slimes and Sludges, copper electrolytic refining, decopperized, arsenic-rich</t>
  </si>
  <si>
    <t>Slimes and Sludges, copper refining</t>
  </si>
  <si>
    <t>Slimes and Sludges, copper-lead ore roasting off gas scrubbing, arsenic-contg.</t>
  </si>
  <si>
    <t>Sodium arsenate dibasic heptahydrate</t>
  </si>
  <si>
    <t>677-900-0</t>
  </si>
  <si>
    <t>Sodium cacodylate trihydrate</t>
  </si>
  <si>
    <t>682-793-9</t>
  </si>
  <si>
    <t>Sodium dimethylarsinate</t>
  </si>
  <si>
    <t>Sodium dioxoarsenate</t>
  </si>
  <si>
    <t>Sodium hexafluoroarsenate(V)</t>
  </si>
  <si>
    <t>624-772-9</t>
  </si>
  <si>
    <t>Sodium metaarsenate</t>
  </si>
  <si>
    <t>Sodium pentachlorophenolate</t>
  </si>
  <si>
    <t>Strychnidin-10-one, arsenite (1:1)</t>
  </si>
  <si>
    <t>Strychnine arsenate</t>
  </si>
  <si>
    <t>Sulfarsphenamine</t>
  </si>
  <si>
    <t>239-831-0</t>
  </si>
  <si>
    <t>Terbium arsenide</t>
  </si>
  <si>
    <t>Tetra-μ-chlorodichlorobis[2-[[(2,3-dihydroxypropoxy)hydroxyphosphinyl]oxy]triethylmethylammoniumato]tricadmium, stereoisomer</t>
  </si>
  <si>
    <t>Tetrapotassium [[[nitrilotris(methylene)]tris[phosphonato]](6-)-N,O,O'',O'''']cadmate(6-)</t>
  </si>
  <si>
    <t>Thallium arsenide</t>
  </si>
  <si>
    <t>Thallium triarsenide</t>
  </si>
  <si>
    <t>Thulium arsenide</t>
  </si>
  <si>
    <t>Toluene</t>
  </si>
  <si>
    <t>Triammonium arsenate</t>
  </si>
  <si>
    <t>Triantimony arsenide</t>
  </si>
  <si>
    <t>Tribarium diarsenate</t>
  </si>
  <si>
    <t>Tribarium diarsenide</t>
  </si>
  <si>
    <t>Tricadmium bis(phosphate)</t>
  </si>
  <si>
    <t>Tricadmium diphosphide</t>
  </si>
  <si>
    <t>Tricalcium diarsenide</t>
  </si>
  <si>
    <t>Tricalcium diarsenite</t>
  </si>
  <si>
    <t>Tricobalt diarsenate</t>
  </si>
  <si>
    <t>Tricopper arsenide</t>
  </si>
  <si>
    <t>Triethyl arsenite</t>
  </si>
  <si>
    <t>Trifluoroarsine</t>
  </si>
  <si>
    <t>Trilithium arsenate</t>
  </si>
  <si>
    <t>Trilithium arsenide</t>
  </si>
  <si>
    <t>Trimagnesium diarsenide</t>
  </si>
  <si>
    <t>Trimanganese arsenide</t>
  </si>
  <si>
    <t>Trinickel bis(arsenate)</t>
  </si>
  <si>
    <t>Triphenylsulphonium hexafluoroarsenate(1-)</t>
  </si>
  <si>
    <t>Tripotassium arsenide</t>
  </si>
  <si>
    <t>Tris(ethylenediamine)cadmium dihydroxide</t>
  </si>
  <si>
    <t>Tris(pentane-2,4-dionato-O,O')silicon hexafluoroarsenate</t>
  </si>
  <si>
    <t>Tris[(8α)-6'-methoxycinchonan-9(R)-ol] arsenite</t>
  </si>
  <si>
    <t>Tris[(8α,9R)-6'-methoxycinchonan-9-ol] bis(arsenate)</t>
  </si>
  <si>
    <t>Trisilver arsenate</t>
  </si>
  <si>
    <t>Trisilver arsenide</t>
  </si>
  <si>
    <t>Trisilver arsenite</t>
  </si>
  <si>
    <t>Trisodium arsenate</t>
  </si>
  <si>
    <t>Trisodium arsenide</t>
  </si>
  <si>
    <t>Trisodium arsenite</t>
  </si>
  <si>
    <t>Tristrontium diarsenate</t>
  </si>
  <si>
    <t>Tristrontium diarsenide</t>
  </si>
  <si>
    <t>Tritylium hexafluoroarsenate</t>
  </si>
  <si>
    <t>Trizinc diarsenide</t>
  </si>
  <si>
    <t>Vanadium(4+) diarsenate (1:1)</t>
  </si>
  <si>
    <t>Waste solids, cadmium-electrolysis, thallium-rich</t>
  </si>
  <si>
    <t>Wastewater, cadmium sulfate electrolytic, acid</t>
  </si>
  <si>
    <t>Ytterbium arsenide</t>
  </si>
  <si>
    <t>Yttrium arsenide</t>
  </si>
  <si>
    <t>Zinc arsenate</t>
  </si>
  <si>
    <t>Zinc bis(pentachlorophenolate)</t>
  </si>
  <si>
    <t>Zinc diarsenide</t>
  </si>
  <si>
    <t>Zircon, cadmium orange</t>
  </si>
  <si>
    <t>Zircon, cadmium yellow</t>
  </si>
  <si>
    <t>Zirconium arsenide</t>
  </si>
  <si>
    <t>Korlátozás vonatkozik rá</t>
  </si>
  <si>
    <t>20427-84-3</t>
  </si>
  <si>
    <t>7311-27-5</t>
  </si>
  <si>
    <t>9002-93-1</t>
  </si>
  <si>
    <t>1119449-37-4</t>
  </si>
  <si>
    <t>1119449-38-5</t>
  </si>
  <si>
    <t>27942-27-4</t>
  </si>
  <si>
    <t>2497-59-8</t>
  </si>
  <si>
    <t>14409-72-4</t>
  </si>
  <si>
    <t>26571-11-9</t>
  </si>
  <si>
    <t>2315-67-5</t>
  </si>
  <si>
    <t>2315-61-9</t>
  </si>
  <si>
    <t>2-[2-(4-nonylphenoxy)ethoxy]ethanol</t>
  </si>
  <si>
    <t>243-816-4</t>
  </si>
  <si>
    <t>2-[2-[2-[2-(4-nonylphenoxy)ethoxy]ethoxy]ethoxy]ethanol</t>
  </si>
  <si>
    <t>230-770-5</t>
  </si>
  <si>
    <t>618-344-0</t>
  </si>
  <si>
    <t>2-[4-(3,6-dimethylheptan-3-yl)phenoxy]ethanol</t>
  </si>
  <si>
    <t>687-832-3</t>
  </si>
  <si>
    <t>2-{2-[4-(3,6-dimethylheptan-3-yl)phenoxy]ethoxy}ethanol</t>
  </si>
  <si>
    <t>687-833-9</t>
  </si>
  <si>
    <t>20-(4-nonylphenoxy)-3,6,9,12,15,18-hexaoxaicosan-1-ol</t>
  </si>
  <si>
    <t>248-743-1</t>
  </si>
  <si>
    <t>20-[4-(1,1,3,3-tetramethylbutyl)phenoxy]-3,6,9,12,15,18-hexaoxaicosan-1-ol</t>
  </si>
  <si>
    <t>219-682-8</t>
  </si>
  <si>
    <t>26-(4-nonylphenoxy)-3,6,9,12,15,18,21,24-Octaoxahexacosan-1-ol</t>
  </si>
  <si>
    <t>604-395-6</t>
  </si>
  <si>
    <t>26-(nonylphenoxy)-3,6,9,12,15,18,21,24-octaoxahexacosan-1-ol</t>
  </si>
  <si>
    <t>247-816-5</t>
  </si>
  <si>
    <t>621-345-9</t>
  </si>
  <si>
    <t>621-341-7</t>
  </si>
  <si>
    <t>Dipentyl phthalate</t>
  </si>
  <si>
    <t>Lead chromate molybdate sulfate red</t>
  </si>
  <si>
    <t>Lead sulfochromate yellow</t>
  </si>
  <si>
    <t>n-pentyl-isopentylphthalate</t>
  </si>
  <si>
    <t>Nonylphenol, branched, ethoxylated (CAS# 68412-54-4)</t>
  </si>
  <si>
    <t>932-688-1</t>
  </si>
  <si>
    <t>Nonylphenol, ethoxylated (10-EO) (9016-45-9)</t>
  </si>
  <si>
    <t>931-755-2</t>
  </si>
  <si>
    <t>Nonylphenol, ethoxylated (15-EO) (9016-45-9)</t>
  </si>
  <si>
    <t>931-756-8</t>
  </si>
  <si>
    <t>Nonylphenol, ethoxylated (6,5-EO) (9016-45-9)</t>
  </si>
  <si>
    <t>931-753-1</t>
  </si>
  <si>
    <t>Nonylphenol, ethoxylated (8-EO) (9016-45-9)</t>
  </si>
  <si>
    <t>931-754-7</t>
  </si>
  <si>
    <t>Nonylphenol, ethoxylated (EO = 10)</t>
  </si>
  <si>
    <t>939-993-9</t>
  </si>
  <si>
    <t>Nonylphenol, ethoxylated (EO = 4)</t>
  </si>
  <si>
    <t>939-975-0</t>
  </si>
  <si>
    <t>Nonylphenol, ethoxylated (polymer)</t>
  </si>
  <si>
    <t>938-618-6</t>
  </si>
  <si>
    <t>Nonylphenolpolyglycolether</t>
  </si>
  <si>
    <t>932-998-7</t>
  </si>
  <si>
    <t>Poly(oxy-1,2-ethanediyl), a-(nonylphenyl)-w-hydroxy- (CAS 9016-45-9)</t>
  </si>
  <si>
    <t>931-562-3</t>
  </si>
  <si>
    <t>REACH engedélyezés vonatkozik rá</t>
  </si>
  <si>
    <t>Korlátozás és REACH engedélyezés alá eső anyagok</t>
  </si>
  <si>
    <t>Jelezni ezt az igen fontos követelményt. A biztonsági adatlapokból ezek az információk hiányoznak, pedig kötelezők lennének!</t>
  </si>
  <si>
    <t>Minden anyag sorában jelzi, hogy szerepel-e ezekben a REACH mellékletekben (XIV vagy XVII). Ha igen, komoly követelmények olvashatók a megadott link alatt.
FIGYELEM: mivel főként a korlátozásoknál, de az engedélyezésnél is előfordul, hogy csoportnévre vonatkozik az előírás, tehát nincs CAS szám. Vagy az adott anyag jól meghatározott, de  nincs CAS száma. Ilyenkor az ECHA listaszámot írtam át a CAS helyére, azt alkalmazzuk az anyag beírásakor az Adatbeírás helye táblába, hogy az Excel megtalálja. De itt nagyon fontos az ellenőrzés is, hogy valamiért az Excel nem találta meg a listában az anyagomat, pedig vonatkozik rá valamelyik követelmény!</t>
  </si>
  <si>
    <t>Szerepel-e az anyag a Harmonizált listán?</t>
  </si>
  <si>
    <t>Toxicity oral</t>
  </si>
  <si>
    <t>Toxicity skin</t>
  </si>
  <si>
    <t>Toxicity inhal.</t>
  </si>
  <si>
    <t>Carcinogene</t>
  </si>
  <si>
    <t xml:space="preserve"> regisztráció egy ECHA listaszámos anyagra 10-s M faktor az akutnál</t>
  </si>
  <si>
    <t>ATP01 a bejelentésekben ugyanez a regisztráció is</t>
  </si>
  <si>
    <t>Methacrylic ester  C12-16 alkyl esters</t>
  </si>
  <si>
    <t>bejelentést veszi át az egyetlen, intermedierként regisztráló</t>
  </si>
  <si>
    <t>regisztráció, a két regisztráló nem ért egyet, az egyik 1 a másik 2 irritáció</t>
  </si>
  <si>
    <t>regisztráció a bejelentésben nyilvánvalóan a trifenil-foszfát tartalom miatt (is) van - szemben a regisztrációval, Acute 1 és Chronic 1-nek osztályozva</t>
  </si>
  <si>
    <t>939-340-8</t>
  </si>
  <si>
    <t>Hexamethylene diisocyanurate, biuret</t>
  </si>
  <si>
    <t>PEG  laurate</t>
  </si>
  <si>
    <t>bejelentés, a gyártó nem vette be a Repr. 2-t. némely bejelentők igen</t>
  </si>
  <si>
    <t>584-08-7</t>
  </si>
  <si>
    <t>Potassium carbonate</t>
  </si>
  <si>
    <t>209-529-3</t>
  </si>
  <si>
    <t>Nekünk kell bevinnünk, hogy milyen komponensekből hoztuk létre a keverékünket ("Adatbeírás helye" tábla). Ha keverékből kevertünk, annak a komponenseit is be kell vinnünk. Amennyiben ezek az anyagkomponensek már szerepelnek az Adatbázis táblában, akkor az Excel minden osztályozást (leszámítva a fiz-kémeket) magától kiszámol. Ha az adott anyag nincs még meg az Adatbázis táblában, nekünk kell bevinnünk oda az osztályozási, specifikus határérték és M tényező adatokkal együtt, praktikusan a regisztrációból. Mindkét esetben ellenőriznünk-összevetünk kell az adatokat, pl. a keverésünkhöz beérkező anyagok/keverékek biztonsági adatlapjaival. A végső döntés a mienk és meghatározza az eredményt.</t>
  </si>
  <si>
    <r>
      <t xml:space="preserve">Ide kell bevinni a keverékünk összetételét, mindig a sárga helyekre, átírva a meglévőket, melyek csak például szolgálnak (és tovább írni az üres mezőkre, ha túl sok van </t>
    </r>
    <r>
      <rPr>
        <sz val="11"/>
        <color rgb="FF000000"/>
        <rFont val="Wingdings"/>
        <charset val="2"/>
      </rPr>
      <t>J</t>
    </r>
    <r>
      <rPr>
        <sz val="11"/>
        <color rgb="FF000000"/>
        <rFont val="Calibri"/>
        <family val="2"/>
        <charset val="238"/>
      </rPr>
      <t>)</t>
    </r>
  </si>
  <si>
    <t>A keverékünkbe kerülő termékek=összekevert komponensek neve. Csak annyira kell pontosan, hogy mi azonosítani tudjuk, a program nem használja.</t>
  </si>
  <si>
    <r>
      <t xml:space="preserve">Az D oszloptól kezdve ide vigyük be a keverékünk "anyagkomponenseit", átírva a sárga mezőket. Ezek vagy eleve tiszta anyagként kerültek a keverékünkbe, akkor írjuk ide át újra a kémiai nevüket (nem kell, hogy pontos legyen), és írjunk a két beírt név találkozási pontjába, a halványabb sárga mezőkbe,  100-at (mivel ezek tiszta anyagok). Ha az általunk bemért termékkomponensek is keverékek, akkor a biztonsági adatlapjaikból vegyük ki, hogy milyen anyagkomponenesekből állnak és ezeket soroljuk fel itt a második sorban, egymás után külön-külön oszlopokba, és írjuk be a terméknév (első oszlop) és a benne lévő anyagnév (második sor) találkozási pontjába, a halványabb sárga mezőkbe, hogy az adatlapban milyen százalékkal szerepelnek. Várhatóan nem tudjuk a pontos százalékot, ekkor vegyük az adatlapból a felső határt. Ha pl. &gt;80% van írva, akkor vegyünk 100-at. Ezáltal az Excel a legalsó 18. sorban automatikusan kiszámolja, hogy a </t>
    </r>
    <r>
      <rPr>
        <i/>
        <sz val="11"/>
        <color rgb="FF000000"/>
        <rFont val="Calibri"/>
        <family val="2"/>
        <charset val="238"/>
      </rPr>
      <t>mi keverékünkben</t>
    </r>
    <r>
      <rPr>
        <sz val="11"/>
        <color rgb="FF000000"/>
        <rFont val="Calibri"/>
        <family val="2"/>
        <charset val="238"/>
      </rPr>
      <t xml:space="preserve"> az egyes </t>
    </r>
    <r>
      <rPr>
        <i/>
        <sz val="11"/>
        <color rgb="FF000000"/>
        <rFont val="Calibri"/>
        <family val="2"/>
        <charset val="238"/>
      </rPr>
      <t xml:space="preserve">anyagokból </t>
    </r>
    <r>
      <rPr>
        <sz val="11"/>
        <color rgb="FF000000"/>
        <rFont val="Calibri"/>
        <family val="2"/>
        <charset val="238"/>
      </rPr>
      <t xml:space="preserve">mennyi van. Éppen ezért egy anyagot csak egyszer írjunk be ebbe a második sorba. Ha már szerepelt, használjuk a százalék beírására ezt az oszlopot, de a megfelelő bekevert termékkomponenssel mindig egy sorban. Így az Excel alul összegzi az egyes bekevert termékkomponenseinkben lévő </t>
    </r>
    <r>
      <rPr>
        <i/>
        <sz val="11"/>
        <color rgb="FF000000"/>
        <rFont val="Calibri"/>
        <family val="2"/>
        <charset val="238"/>
      </rPr>
      <t xml:space="preserve">azonos </t>
    </r>
    <r>
      <rPr>
        <sz val="11"/>
        <color rgb="FF000000"/>
        <rFont val="Calibri"/>
        <family val="2"/>
        <charset val="238"/>
      </rPr>
      <t>anyagok mennyiségét. Ez fogja megszabni, hogy elérjük-e a küszöbértéket erre az anyagra, vagy akár az osztályozási koncentrációs limitet, vagy nem.</t>
    </r>
  </si>
  <si>
    <t>A D oszloptól (első anyag) kezdve írjuk be minden általunk bevitt anyagra a CAS számát. Ennek pontos beírása a legfontosabb, mert a továbbiakban ez a CAS szám fogja azonosítani ezt az anyagot. Ne hagyjuk el a kötőjeleket, ne tegyünk szóközt sehova (se az elejére, se a kötőjelek mellé, se a végére). Ha az  anyagunknak valamiért nincs CAS száma, pl. Reaction mass, akkor adjuk meg az ECHA listaszámát (6-7-8-9-cel kezdődik). Sok ilyen anyag van már az adatbázisban, ezeket meg fogja találni az Excel. Ha ilyen sincs, tehát az anyag nem is regisztrált (mert akkor ott kap listaszámot) akkor adjunk neki egy saját azonosító számot, bármilyen formátumút. Vigyük be (lásd lejjebb) az adatait (ezzzel az azonosító számmal a CAS szám helyén) az "Adatbázis új anyagok helye" táblába is, hogy a program megtalálja....</t>
  </si>
  <si>
    <t>Itt találhatóak az egyes anyagok összegyűjtött CLP osztályozási adatai, az egyedi koncentrációs limitek és az M tényezők (és még más hasznos információk is az anyagokról, melyekről lejjebb adok útmutatást)</t>
  </si>
  <si>
    <r>
      <t xml:space="preserve">Az Excel alul nemcsak a keverék osztályba sorolását adja meg az eredménytábla alján, hanem fenn, az egyes anyagkomponenseknél azt is, hogy fel kell-e ezeket írni a címkére. Ez két ok miatt lehetséges: vagy mert a keverék érzékenyítő besorolású és ezek az érzékenyítést okozó komponensek. Vagy a koncentrációjuk nem éri el a besoroláshoz szükséges általános vagy egyedi koncentrációs határértéket, de annak tizedét igen (kiváltási határérték), és ezért a címkére kell írnunk (H208 mondattal vagy anélkül, aszerint, hogy </t>
    </r>
    <r>
      <rPr>
        <i/>
        <sz val="11"/>
        <color rgb="FF000000"/>
        <rFont val="Calibri"/>
        <family val="2"/>
        <charset val="238"/>
      </rPr>
      <t>nem</t>
    </r>
    <r>
      <rPr>
        <sz val="11"/>
        <color rgb="FF000000"/>
        <rFont val="Calibri"/>
        <family val="2"/>
        <charset val="238"/>
      </rPr>
      <t xml:space="preserve"> érzékenyítő a keverékünk besorolása vagy </t>
    </r>
    <r>
      <rPr>
        <i/>
        <sz val="11"/>
        <color rgb="FF000000"/>
        <rFont val="Calibri"/>
        <family val="2"/>
        <charset val="238"/>
      </rPr>
      <t>igen</t>
    </r>
    <r>
      <rPr>
        <sz val="11"/>
        <color rgb="FF000000"/>
        <rFont val="Calibri"/>
        <family val="2"/>
        <charset val="238"/>
      </rPr>
      <t>).</t>
    </r>
  </si>
  <si>
    <t>Az a célszerű, ha a regisztrációból származnak. Ha az anyagot még nem regisztrálták, akkor a bejelentésekből célszerű statisztíkai súllyal a legvalószínűbbet meghatározni.</t>
  </si>
  <si>
    <t>Ezt értékeli az Excel, de figyelembe kell venni az egyéb feltételt is. Ha van ilyen komponensünk, az látszik (1-es van a sorában ebben az oszlopban). Az Excel figyelembe veszi alul, hogy az ilyen komponensek koncentrációösszege nagyobb-e, mint a 10%-os általános limit Ha igen, alul jelzi. De a besoroláshoz még az is feltétel, hogy a keverékünk kinematikai viszkozitása kisebb legyen, mint 20,5 mm2/s 40 oC-on. Erről nekünk kell döntenünk, kell, hogy legyen ilyen mérésünk ezesetben.</t>
  </si>
  <si>
    <r>
      <t xml:space="preserve">Többféle adat van a táblázatban. A fontos és pontosan beviendő adatok mezői nincsenek beszínezve. Persze ha nincs valamilyen osztályozásra adat, ezeket üresen hagyhatjuk. A sötéttel színezett mezőket nem kötelező kitölteni, csak ha szorgosak vagyunk és kiszedjük a regisztrációból akkor nagyon örülök, ha beírjuk: pl. az Occupational limit-et belégzésre, hosszú távon, mg/m3, és a kibocsátási limitet, elővízre, mg/L. A sárgával színezett mezőkön már találunk beírást: itt egy automatikus Excel számítási képlet található. Ez az általános koncentrációs határt adja meg - a már az adatbázisban eleve meglévő, vagy általunk beírt besorolástól függően. Írjuk ide be, </t>
    </r>
    <r>
      <rPr>
        <i/>
        <sz val="11"/>
        <color rgb="FF000000"/>
        <rFont val="Calibri"/>
        <family val="2"/>
        <charset val="238"/>
      </rPr>
      <t xml:space="preserve">feltétlenül, ezzel átírva a képletet, </t>
    </r>
    <r>
      <rPr>
        <sz val="11"/>
        <color rgb="FF000000"/>
        <rFont val="Calibri"/>
        <family val="2"/>
        <charset val="238"/>
      </rPr>
      <t>ha egyedi koncentrációs limitet találunk az irodalomban. Persze a megfelelelő helyre. Ilyen pl. a bőr- és szemirritáció, vagy a STOT végpont. Vannak végül olyan mezők, melyek nincsenek beszínezve, de nagy ritkán találunk rá adatot: ilyenek  az M tényezők a környezeti végpontra a táblázat legvégén. Ne felejtsük ide beírni, ha az M tényező eltér az alapértéktől, az M=1-től.</t>
    </r>
  </si>
  <si>
    <t>Figyeljünk nagyon arra, hogy írjunk be 1A, 1B, 1C-t a bőrmaráskor. Az Irritative-re pedig 2-t. Tehát ide két szám jöhet: 1 vagy 2, illetve a bőrre még 1A, 1B vagy 1C, illetve üresen hagyjuk, ha nincs erre a két végpontra osztályozva az anyag. FONTOS: ha egy anyag bőrre maró besorolású, ne felejtsük el beírni, hogy szemre is károsító, 1-es. Ezt néha az adatlapokban, regisztrációkban, stb. elfelejtik, pedig alapvetően fontos.</t>
  </si>
  <si>
    <t>Itt is nagyon fontos, hogy megkülönböztessük és beírjuk, hogy 1A, 1B, vagy 1 az osztályozás. Gyakran van egyedi határérték, ne felejtsük el beírni a megfelelő oszlopba.</t>
  </si>
  <si>
    <t>1A, 1B vagy 2-t írjunk. A "Lact." új oszlop, nem nagyon találtam még ilyet. 16 anyagnak van ilyen, harmonizált osztályozása, a HBCD és a perfluorooktánsav származékok a legismertebbek.</t>
  </si>
  <si>
    <t>Nagyon gyakori, hogy egy-egy anyag osztályba sorolása attól függ, hogy - születésétől fogva - milyen szennyezéseket tartalmaz. Tipikus példák erre a benzin típusú (és más szénhidrogének). Ha ezekben a benzoltartalom 0,1% alatti, nem kell rákkeltő és mutagénként besorolni őket. Hasonló a helyzet - 3%-os limittel - a toluol- és a n-hexán-tartalom tekintetében: ha ennél nagyobb akár a toluol, akár a n-hexán százaléka, az anyag reprotoxikus 2 besorolású. Ezeket benzinxxx néven vittem be az adatbázisba. De ilyen szénhidrogéntartalmú keveréknél akkor járunk el helyesen, ha - tudva, mert a szállító rendes volt és megadta - hogy ezekből mennyit tartalmaz a szénhidrogén komponensünk, akkor ezeket mint külön szennyező komponenseket az Adatbeírás helye tábla második sorába visszük be mintha az adott anyag keverőkomponensei lennének. Ekkor az Excel figyelembe tudja venni, hogy hiába volt a vásárolt anyagunk 3% toluoltartalma miatt reprotoxikus, ez a toluol-százalék a többi hozzáadott komponens miatt behígul és a keverékünk már nem lesz reprotoxikus. Ilyen a helyzet a nehéz olajszármazékok PAH és kinolin-tartalmával és sok más esetben is. Hasonlóan kell eljárnunk,  ha kaptunk információt a szállítótól más  hasonló komponensekre (sajnos az esetek zömében nem, akkor célszerű rákérdezni). Ilyen lehet a fémek, fémsók nikkel, arzén, ólom, kobalttartalma.</t>
  </si>
  <si>
    <t>Jelzi, hogy valamely anyagunk felkerült a jelöltlistára. Ezt a biztonsági adatlapban is meg kell adni, azért, hogy akik berakják árucikkbe 0,1% feletti mennyiségben, tudják, hogy jelezniük kell a vevőjüknek (az egyéb, ritkábban előforduló kötelezettségekről nem is beszélve, pl. hogy jó ha elkezdik kiváltani....)</t>
  </si>
  <si>
    <t>161074-79-9</t>
  </si>
  <si>
    <t>Alcohols, C12-13, branched and linear, ethoxylated, sulfates, sodium salts</t>
  </si>
  <si>
    <t>500-513-4</t>
  </si>
  <si>
    <t>0,13</t>
  </si>
  <si>
    <t>939-597-6</t>
  </si>
  <si>
    <t>Alcohols, C10-12 (even numbered), ethoxylated (1-2.5 EO), sulfated, sodium salts</t>
  </si>
  <si>
    <t>0,106</t>
  </si>
  <si>
    <t>68815-56-5</t>
  </si>
  <si>
    <t>Alcohols, C10-16, ethoxylated, sulfosuccinates, disodium salts</t>
  </si>
  <si>
    <t>500-232-7</t>
  </si>
  <si>
    <t>self Heat 2, Met. Corr. 1</t>
  </si>
  <si>
    <t>68081-91-4</t>
  </si>
  <si>
    <t>Alcohols, C12-18, ethoxylated, sulfates, sodium salts</t>
  </si>
  <si>
    <t>500-189-4</t>
  </si>
  <si>
    <t>157627-95-7</t>
  </si>
  <si>
    <t xml:space="preserve">Alcohols, C16-18 and C18-unsatd., ethoxylated, sulfates, sodium salts </t>
  </si>
  <si>
    <t>500-345-1</t>
  </si>
  <si>
    <t>939-523-2</t>
  </si>
  <si>
    <t>Alcohols, C8-10, ethoxylated, sulfates, sodium salts</t>
  </si>
  <si>
    <t>160901-28-0</t>
  </si>
  <si>
    <t>Alcohols, C9-11, branched and linear, ethoxylated, sulfates, sodium salts</t>
  </si>
  <si>
    <t>500-465-4</t>
  </si>
  <si>
    <t>939-625-7</t>
  </si>
  <si>
    <t xml:space="preserve">Alkane C6-C8 (even numbered), 1-sulphonic acid, sodium salt </t>
  </si>
  <si>
    <t>68937-98-4</t>
  </si>
  <si>
    <t xml:space="preserve">Sulfonic acids, C14-18-alkane hydroxy and C12-20-alkapolyene and C14-18-alkene and C12-20-alkene hydroxy, sodium salts </t>
  </si>
  <si>
    <t>273-105-4</t>
  </si>
  <si>
    <t>93686-18-1</t>
  </si>
  <si>
    <t>Sulfonic acids, shale-oil, sodium salts</t>
  </si>
  <si>
    <t>297-668-0</t>
  </si>
  <si>
    <t>939-408-7</t>
  </si>
  <si>
    <t xml:space="preserve">Sulfuric acid, C10-12 (even numbered)-alkyl esters, sodium salts </t>
  </si>
  <si>
    <t>regisztráció 400 g/L sűrűség alatt szigorúbb</t>
  </si>
  <si>
    <t>944-399-8</t>
  </si>
  <si>
    <t xml:space="preserve">Sulfuric acid, C16-C18 (even numbered) alkyl esters, sodium salts and C16-18 (even numbered) alcohols </t>
  </si>
  <si>
    <t>0,00488</t>
  </si>
  <si>
    <t>939-331-9</t>
  </si>
  <si>
    <t xml:space="preserve">Sulfuric acid, mono (C16-18 and C18-unsatd. alkyl) (even numbered) esters, sodium salts </t>
  </si>
  <si>
    <t>943-502-3</t>
  </si>
  <si>
    <t xml:space="preserve">Sulfuric acid, mono-C14-16 (even numbered)-alkyl esters, sodium salts </t>
  </si>
  <si>
    <t>Flam. Sol.</t>
  </si>
  <si>
    <t>68955-20-4</t>
  </si>
  <si>
    <t>273-258-8</t>
  </si>
  <si>
    <t xml:space="preserve">Sulfuric acid, mono-C16-18-alkyl esters, sodium salts </t>
  </si>
  <si>
    <t>Flam. Sol 2</t>
  </si>
  <si>
    <t>91648-55-4</t>
  </si>
  <si>
    <t xml:space="preserve">Sulfuric acid, mono-C16-20-alkyl esters, sodium salts </t>
  </si>
  <si>
    <t>293-917-2</t>
  </si>
  <si>
    <t>939-332-4</t>
  </si>
  <si>
    <t xml:space="preserve">Sulfuric acid, mono-C8-10 (even numbered)-alkyl esters, sodium salts </t>
  </si>
  <si>
    <t>0,112</t>
  </si>
  <si>
    <t>84501-49-5</t>
  </si>
  <si>
    <t xml:space="preserve">Sulfuric acid, mono-C9-11-alkyl esters, sodium salts </t>
  </si>
  <si>
    <t>282-968-6</t>
  </si>
  <si>
    <t>0,095</t>
  </si>
  <si>
    <t>944-243-9</t>
  </si>
  <si>
    <t>Sulfuric acid, mono-C9-12-alkyl esters, sodium salts</t>
  </si>
  <si>
    <t xml:space="preserve">regisztráció 400 g/L alatt szigorúbb </t>
  </si>
  <si>
    <t>sulfuric acids, C9-11-iso-C10 rich, alkyl esters, sodium salt</t>
  </si>
  <si>
    <t>947-329-4</t>
  </si>
  <si>
    <t>0,098</t>
  </si>
  <si>
    <t>939-651-9</t>
  </si>
  <si>
    <t>Sulphonation product of diisopropylbenzene, neutralised by sodium hydroxide</t>
  </si>
  <si>
    <t>916-461-4</t>
  </si>
  <si>
    <t xml:space="preserve">Sulphophthalic acid derivatives reaction products of fatty alcohol C12-C14 and sodium hydroxide </t>
  </si>
  <si>
    <t>10000</t>
  </si>
  <si>
    <t>68479-98-1</t>
  </si>
  <si>
    <t>270-877-4</t>
  </si>
  <si>
    <t>5285-60-9</t>
  </si>
  <si>
    <t>4,4-methylenebis/N-secbutylaniline</t>
  </si>
  <si>
    <t>226-122-6</t>
  </si>
  <si>
    <t>Diethylmethylbenzenediamine</t>
  </si>
  <si>
    <t xml:space="preserve">CAS-szám. </t>
  </si>
  <si>
    <t xml:space="preserve">Anyag neve </t>
  </si>
  <si>
    <t>Description</t>
  </si>
  <si>
    <t xml:space="preserve">EK-szám </t>
  </si>
  <si>
    <t xml:space="preserve">A felvétel oka </t>
  </si>
  <si>
    <t xml:space="preserve">A felvétel napja </t>
  </si>
  <si>
    <t xml:space="preserve">Határozat </t>
  </si>
  <si>
    <t xml:space="preserve">IUCLID adatlap </t>
  </si>
  <si>
    <t xml:space="preserve">Igazoló dokumentumok </t>
  </si>
  <si>
    <t xml:space="preserve">Válasz az észrevételekre </t>
  </si>
  <si>
    <t xml:space="preserve">Megjegyzések </t>
  </si>
  <si>
    <t>19/12/2012</t>
  </si>
  <si>
    <t>https://echa.europa.eu/documents/10162/4740aca7-2e63-4f48-adf0-8c98bb12244c</t>
  </si>
  <si>
    <t>https://echa.europa.eu/documents/10162/0062beb5-e9b8-412f-8ab3-38463705587d</t>
  </si>
  <si>
    <t>https://echa.europa.eu/documents/10162/e3a1814f-6a8c-4c02-858e-74f98d525824</t>
  </si>
  <si>
    <t>https://echa.europa.eu/documents/10162/cdf0e5c6-ad40-48b8-bb8b-414278327567</t>
  </si>
  <si>
    <t>18/06/2012</t>
  </si>
  <si>
    <t>https://echa.europa.eu/documents/10162/a330365d-7a44-43a1-a896-0fec7f34c4e6</t>
  </si>
  <si>
    <t>https://echa.europa.eu/documents/10162/05287d61-9686-4368-bb18-39e6b62755bb</t>
  </si>
  <si>
    <t>19/12/2011</t>
  </si>
  <si>
    <t>https://echa.europa.eu/documents/10162/2cc034c5-ecbf-4c6c-8de4-9085c3e4f2a0</t>
  </si>
  <si>
    <t>https://echa.europa.eu/documents/10162/7a85a321-9cbe-4abc-951a-ef0c8ba6bc9c</t>
  </si>
  <si>
    <t>18/06/2010</t>
  </si>
  <si>
    <t>https://echa.europa.eu/documents/10162/bf5436ce-44ed-49c8-b7e6-51804d3cb0a5</t>
  </si>
  <si>
    <t>https://echa.europa.eu/documents/10162/b7a78996-abe6-42bf-87f8-9d233aa19da6</t>
  </si>
  <si>
    <t>30/03/2010</t>
  </si>
  <si>
    <t>https://echa.europa.eu/documents/10162/13141b6e-f285-44bf-9868-d5e089875101</t>
  </si>
  <si>
    <t>https://echa.europa.eu/documents/10162/98bfa10b-2c8c-4bb4-914b-88f68b9bc955</t>
  </si>
  <si>
    <t>16/06/2014</t>
  </si>
  <si>
    <t>https://echa.europa.eu/documents/10162/59b315b3-efb1-4ffa-b4bb-3c2c1259da45</t>
  </si>
  <si>
    <t>https://echa.europa.eu/documents/10162/7e77bc4b-2d4a-4810-808e-6b77135a1e51</t>
  </si>
  <si>
    <t>https://echa.europa.eu/documents/10162/604acc0d-b03f-4c88-b9e1-574a0709b463</t>
  </si>
  <si>
    <t>https://echa.europa.eu/documents/10162/28dc06fd-f76c-4687-9444-03f22cc7ed54</t>
  </si>
  <si>
    <t>20/06/2011</t>
  </si>
  <si>
    <t>https://echa.europa.eu/documents/10162/dbf5f0a3-13f7-4dcc-9638-be11aa9796bc</t>
  </si>
  <si>
    <t>https://echa.europa.eu/documents/10162/3b778214-51a1-44f1-9109-864228f64111</t>
  </si>
  <si>
    <t>https://echa.europa.eu/documents/10162/e3fb1a7c-4bd5-4540-9997-fc9f040c1a2f</t>
  </si>
  <si>
    <t>https://echa.europa.eu/documents/10162/318f7c0e-5c2c-4ba9-a2c4-7f8f3335b75f</t>
  </si>
  <si>
    <t>1000597-52-3</t>
  </si>
  <si>
    <t>PERFLUOROHEXANE-1-SULPHONIC ACID AND ITS SALTS</t>
  </si>
  <si>
    <t>https://echa.europa.eu/documents/10162/cad21145-7d6a-4c1f-b640-80cfe475b45c#https://echa.europa.eu/documents/10162/910d71c0-785a-4b54-997a-6b4396389739</t>
  </si>
  <si>
    <t>https://echa.europa.eu/documents/10162/324a7df5-597a-42e5-8f9f-c10f978a94fa</t>
  </si>
  <si>
    <t>https://echa.europa.eu/documents/10162/97c17507-b6bc-42d7-8aac-59c0c0e9c21b</t>
  </si>
  <si>
    <t>https://echa.europa.eu/documents/10162/44258a5f-9de8-41b6-ac6d-8060b65a9e42</t>
  </si>
  <si>
    <t>https://echa.europa.eu/documents/10162/a7d0fcf7-deb2-402e-af3b-c3b1759615f9</t>
  </si>
  <si>
    <t>https://echa.europa.eu/documents/10162/64588778-b451-427b-951c-679367411297</t>
  </si>
  <si>
    <t>https://echa.europa.eu/documents/10162/40909414-f320-4c4d-8519-3b9895c794e1</t>
  </si>
  <si>
    <t>https://echa.europa.eu/documents/10162/f32433f8-4c7b-4fe4-8601-a6ae79de51d9</t>
  </si>
  <si>
    <t>17/12/2014</t>
  </si>
  <si>
    <t>https://echa.europa.eu/documents/10162/bbe26e5b-facf-4668-bc8c-38a175be4c62</t>
  </si>
  <si>
    <t>https://echa.europa.eu/documents/10162/7ae24c0b-474e-4aee-8af9-719d52995eb9</t>
  </si>
  <si>
    <t>15/12/2010</t>
  </si>
  <si>
    <t>https://echa.europa.eu/documents/10162/6156179b-31de-4d5a-8bde-4c596e132251</t>
  </si>
  <si>
    <t>https://echa.europa.eu/documents/10162/e34d0158-3280-470f-aff4-915959abe1d2</t>
  </si>
  <si>
    <t>https://echa.europa.eu/documents/10162/b0db8920-3429-46d7-9788-9f327712301d</t>
  </si>
  <si>
    <t>https://echa.europa.eu/documents/10162/592637d9-a280-4d3b-852c-6bbd66ed3965</t>
  </si>
  <si>
    <t>https://echa.europa.eu/documents/10162/bb71dff3-cbb8-42e4-8d18-529e5876b710</t>
  </si>
  <si>
    <t>https://echa.europa.eu/documents/10162/62ef285f-3e65-44e1-b898-a8ae3401839b</t>
  </si>
  <si>
    <t>28/10/2008</t>
  </si>
  <si>
    <t>https://echa.europa.eu/documents/10162/1c864bd5-399d-49a2-880b-a8ad54d458b5</t>
  </si>
  <si>
    <t>https://echa.europa.eu/documents/10162/9742c151-381b-4078-9d97-42f0d41a3110</t>
  </si>
  <si>
    <t>https://echa.europa.eu/documents/10162/390a50ab-4461-49fb-87da-b366f77c105b</t>
  </si>
  <si>
    <t>https://echa.europa.eu/documents/10162/3c74593b-4df5-4f63-a90b-ce49a92c03f3</t>
  </si>
  <si>
    <t>p-nonylphenol</t>
  </si>
  <si>
    <t>https://echa.europa.eu/documents/10162/80751a04-fdb3-4bef-aabe-cc49da2a1148</t>
  </si>
  <si>
    <t>https://echa.europa.eu/documents/10162/cd32082a-e7dc-44f7-adac-18cbcf00985e</t>
  </si>
  <si>
    <t>https://echa.europa.eu/documents/10162/03566bd3-3a60-40b1-8a7d-86ea5737a0f6</t>
  </si>
  <si>
    <t>https://echa.europa.eu/documents/10162/8e7b326a-1fe8-4d93-b9f1-c2d941ecfa0f</t>
  </si>
  <si>
    <t>https://echa.europa.eu/documents/10162/0fde3877-5c84-4343-ad20-a3327752a13a</t>
  </si>
  <si>
    <t>https://echa.europa.eu/documents/10162/59737f9b-00db-4ca7-acb5-2b8e4733a073</t>
  </si>
  <si>
    <t>https://echa.europa.eu/documents/10162/9e0c9155-9ec9-489a-976d-4312ab5838cf</t>
  </si>
  <si>
    <t>https://echa.europa.eu/documents/10162/84c20016-56a8-422b-b4b8-cd664b1ad191</t>
  </si>
  <si>
    <t>108427-54-9</t>
  </si>
  <si>
    <t>1-Butanaminium, N,N,N-tributyl-, salt with 1,1,2,2,3,3,4,4,5,5,6,6,6-tridecafluoro-1-hexanesulfonic acid</t>
  </si>
  <si>
    <t>108427-55-0</t>
  </si>
  <si>
    <t>Ethanaminium, N,N,N-triethyl-, salt with1,1,2,2,3,3,4,4,5,5,6,6,6-tridecafluoro-1-hexanesulfonic acid (1:1)</t>
  </si>
  <si>
    <t>https://echa.europa.eu/documents/10162/2c32ce81-9fe4-4bec-ab99-cefb0db64f70</t>
  </si>
  <si>
    <t>https://echa.europa.eu/documents/10162/8d11abdf-9416-4f6f-9bd2-19292333cb3c</t>
  </si>
  <si>
    <t>https://echa.europa.eu/documents/10162/f2a41a5f-68db-44e9-a925-2446de4ec9b1</t>
  </si>
  <si>
    <t>https://echa.europa.eu/documents/10162/f34c251e-40c4-4120-ba3b-13f091aab6db</t>
  </si>
  <si>
    <t>Isononylphenol</t>
  </si>
  <si>
    <t>https://echa.europa.eu/documents/10162/964d2219-db3d-4fd4-8fb4-5264b7cea5ab</t>
  </si>
  <si>
    <t>https://echa.europa.eu/documents/10162/2a690d97-dd42-4a70-9f48-478eff22cfb2</t>
  </si>
  <si>
    <t>https://echa.europa.eu/documents/10162/16b140dd-f4a7-4b4c-a7c4-696ff16785ea</t>
  </si>
  <si>
    <t>https://echa.europa.eu/documents/10162/442eecec-84a6-49eb-b758-1e6eaedfae06</t>
  </si>
  <si>
    <t>https://echa.europa.eu/documents/10162/2869cfe1-049b-43b2-a1b0-c8503d2c2586</t>
  </si>
  <si>
    <t>https://echa.europa.eu/documents/10162/77361790-57fb-466d-ba94-57c264d8f650</t>
  </si>
  <si>
    <t>https://echa.europa.eu/documents/10162/a4d1618e-1de0-45ee-95d4-7c0b97f8f4bb</t>
  </si>
  <si>
    <t>https://echa.europa.eu/documents/10162/d7830695-b04b-413a-93ed-c4e2ccb9320b</t>
  </si>
  <si>
    <t>https://echa.europa.eu/documents/10162/8a921407-3b0f-471a-a684-131dfba77523</t>
  </si>
  <si>
    <t>https://echa.europa.eu/documents/10162/9709ec20-cbed-450d-98ce-a92dd704b03b</t>
  </si>
  <si>
    <t>https://echa.europa.eu/documents/10162/a613b801-a38f-4924-a821-20422b5dc34c</t>
  </si>
  <si>
    <t>https://echa.europa.eu/documents/10162/f6784d7d-f1c9-47a3-b401-f7f363c6c4cb</t>
  </si>
  <si>
    <t>20/06/2013</t>
  </si>
  <si>
    <t>https://echa.europa.eu/documents/10162/90d219f2-cd83-4e2b-bb9e-3ed6d5ff91bf</t>
  </si>
  <si>
    <t>https://echa.europa.eu/documents/10162/3b9a5671-cf03-4542-adbb-cf15e0b0696b</t>
  </si>
  <si>
    <t>https://echa.europa.eu/documents/10162/169db6b2-a42d-46f3-8daf-a7d8385e84b4</t>
  </si>
  <si>
    <t>https://echa.europa.eu/documents/10162/8e589331-519c-4502-a246-19c150dc9bca</t>
  </si>
  <si>
    <t>https://echa.europa.eu/documents/10162/077454da-571b-43dd-98c6-ce04427310e9</t>
  </si>
  <si>
    <t>https://echa.europa.eu/documents/10162/1a3f3c1d-61e0-42e7-ae85-f2f4a1a0ec59</t>
  </si>
  <si>
    <t>13/01/2010</t>
  </si>
  <si>
    <t>https://echa.europa.eu/documents/10162/d36f5718-6e5c-4fca-9e31-efed9c50d0d0</t>
  </si>
  <si>
    <t>https://echa.europa.eu/documents/10162/8d912dea-4ebb-44f7-8fa7-eac5caf764c9</t>
  </si>
  <si>
    <t>https://echa.europa.eu/documents/10162/64b5b9c4-c549-4254-a917-0ff1b7c9fa1b</t>
  </si>
  <si>
    <t>https://echa.europa.eu/documents/10162/c27bc8b6-ec65-47d2-b4c5-86c5b33529e9</t>
  </si>
  <si>
    <t>https://echa.europa.eu/documents/10162/331e209a-627f-4533-8690-fd33b74f305d</t>
  </si>
  <si>
    <t>https://echa.europa.eu/documents/10162/074bcc74-7e38-4244-8ab1-ed7d67cf18eb</t>
  </si>
  <si>
    <t>https://echa.europa.eu/documents/10162/5d0a79ed-4557-4a6c-8017-fda04a4eb326</t>
  </si>
  <si>
    <t>https://echa.europa.eu/documents/10162/aae6e8e0-190c-42b9-aab9-55975c427bab</t>
  </si>
  <si>
    <t>117933-89-8</t>
  </si>
  <si>
    <t>1,3-Dioxane, 2-(2,4-dimethyl-3-cyclohexene-1-yl)-5-methyl-5-(1-methylpropyl)-</t>
  </si>
  <si>
    <t>413-720-9</t>
  </si>
  <si>
    <t>15/06/2015</t>
  </si>
  <si>
    <t>https://echa.europa.eu/documents/10162/c87c2930-58af-20dd-8394-afcd0d96ee3f</t>
  </si>
  <si>
    <t>https://echa.europa.eu/documents/10162/474ba309-ed3f-4b3a-a293-714fa6aafdd0</t>
  </si>
  <si>
    <t>2-(2,4-Dimethylcyclohex-3-ene-1-yl)-5-methyl-(1-methylpropyl)-1,3-dioxane</t>
  </si>
  <si>
    <t>601-499-3</t>
  </si>
  <si>
    <t>1187817-57-7</t>
  </si>
  <si>
    <t>1-Hexanesulfonic acid, 1,1,2,2,3,3,4,4,5,5,6,6,6-tridecafluoro-, compd. With pyrrolidine (1:1)</t>
  </si>
  <si>
    <t>16/01/2020</t>
  </si>
  <si>
    <t>https://echa.europa.eu/documents/10162/ba42270a-93fe-7cde-6d41-7f7af4e00e66</t>
  </si>
  <si>
    <t>https://echa.europa.eu/documents/10162/dfd0d651-604f-f33f-0831-3672c1cbb580</t>
  </si>
  <si>
    <t>https://echa.europa.eu/documents/10162/6d5c6d89-bd66-3c04-4a31-f580476b88b4</t>
  </si>
  <si>
    <t>https://echa.europa.eu/documents/10162/c101661c-1d54-aa4d-2bde-4ad2357323de</t>
  </si>
  <si>
    <t>https://echa.europa.eu/documents/10162/c5f3267f-609d-4ccb-8645-5b7e02d3946c</t>
  </si>
  <si>
    <t>https://echa.europa.eu/documents/10162/87622091-3722-4de3-b2e9-6a4882d3df5e</t>
  </si>
  <si>
    <t>https://echa.europa.eu/documents/10162/50822d59-490c-4e01-88c3-c8ff8d2d389a</t>
  </si>
  <si>
    <t>https://echa.europa.eu/documents/10162/08869a9e-cd0e-4f83-9fed-4eed067bb1cb</t>
  </si>
  <si>
    <t>https://echa.europa.eu/documents/10162/d69baa79-6ed9-4c3e-9aed-584577c19696</t>
  </si>
  <si>
    <t>https://echa.europa.eu/documents/10162/fb33762a-9244-4e5d-b34f-2efe3d74eccf</t>
  </si>
  <si>
    <t>https://echa.europa.eu/documents/10162/adc19a74-9ef0-4920-93c5-0b25d600b8c4</t>
  </si>
  <si>
    <t>https://echa.europa.eu/documents/10162/02a96361-edc4-490e-8766-d2f2895f27c1</t>
  </si>
  <si>
    <t>https://echa.europa.eu/documents/10162/5c6a3acb-99f9-4561-a0a5-47b33f13c1f0</t>
  </si>
  <si>
    <t>https://echa.europa.eu/documents/10162/57b50ce2-230a-4c02-8386-ab865ae627e0</t>
  </si>
  <si>
    <t>https://echa.europa.eu/documents/10162/a8b8d40f-1cea-4daf-9f49-af3a2b2d50d9</t>
  </si>
  <si>
    <t>https://echa.europa.eu/documents/10162/5e8d799f-0aba-4048-9e9f-7f9752930c04</t>
  </si>
  <si>
    <t>https://echa.europa.eu/documents/10162/57804b85-bfe3-4fb3-ba6e-85681ae9a946</t>
  </si>
  <si>
    <t>https://echa.europa.eu/documents/10162/551628e8-85c8-4637-bfd0-b59e03511a93</t>
  </si>
  <si>
    <t>https://echa.europa.eu/documents/10162/423223b2-23c6-4203-a1c5-c1e4cf47e854</t>
  </si>
  <si>
    <t>https://echa.europa.eu/documents/10162/9004f5d0-c545-42ce-8839-e07b8f938e7a</t>
  </si>
  <si>
    <t>https://echa.europa.eu/documents/10162/08f78ab7-6708-418d-ab77-adf1100ab429</t>
  </si>
  <si>
    <t>https://echa.europa.eu/documents/10162/8dfa30e0-eba5-44b4-93ad-36f20c6b712f</t>
  </si>
  <si>
    <t>https://echa.europa.eu/documents/10162/b743c746-3dd3-4ddb-83f9-8446d5615222</t>
  </si>
  <si>
    <t>https://echa.europa.eu/documents/10162/6d2ff32f-1fb8-4936-81ed-83b690e8128f</t>
  </si>
  <si>
    <t>https://echa.europa.eu/documents/10162/055d66a6-9924-4386-900c-62c52c42bc62</t>
  </si>
  <si>
    <t>https://echa.europa.eu/documents/10162/3d0a4c25-4b8a-46e8-9d54-db365469c40d</t>
  </si>
  <si>
    <t>https://echa.europa.eu/documents/10162/2b533763-b36b-481c-a7b2-ff28b898d343</t>
  </si>
  <si>
    <t>https://echa.europa.eu/documents/10162/61748739-b9eb-4f51-81c8-721c8f24602d</t>
  </si>
  <si>
    <t>https://echa.europa.eu/documents/10162/b655b355-0ced-4795-a2d2-76c912c7acca</t>
  </si>
  <si>
    <t>https://echa.europa.eu/documents/10162/d7b5e532-675e-46a7-8df5-4b15797059a3</t>
  </si>
  <si>
    <t>https://echa.europa.eu/documents/10162/f3d28fdc-113a-454a-9de2-e5fa2bb7786d</t>
  </si>
  <si>
    <t>https://echa.europa.eu/documents/10162/45e71828-20d1-498a-9872-aec6010fdba2</t>
  </si>
  <si>
    <t>https://echa.europa.eu/documents/10162/76037d34-1e8c-405e-b594-8fe837e6095e</t>
  </si>
  <si>
    <t>https://echa.europa.eu/documents/10162/181f30b7-6776-4c7d-be36-8f2cc3300749</t>
  </si>
  <si>
    <t>https://echa.europa.eu/documents/10162/de509422-112a-4234-8e67-3260d2051364</t>
  </si>
  <si>
    <t>https://echa.europa.eu/documents/10162/f6c7ef7e-c40f-4ecc-b898-5af124b6156d</t>
  </si>
  <si>
    <t>https://echa.europa.eu/documents/10162/a03b1b4e-3090-455e-9cb0-1dc52005f7c0</t>
  </si>
  <si>
    <t>https://echa.europa.eu/documents/10162/6bf65619-acc3-480a-b8ca-3c002f6e20d8</t>
  </si>
  <si>
    <t>16/12/2013</t>
  </si>
  <si>
    <t>https://echa.europa.eu/documents/10162/f30a9a9a-9ce1-429e-96fb-7f24fe4de850</t>
  </si>
  <si>
    <t>https://echa.europa.eu/documents/10162/5f847fab-5b4d-43da-a220-53ac8280464f</t>
  </si>
  <si>
    <t>1310480-24-0</t>
  </si>
  <si>
    <t>Ethanaminium, N-[4-[[4-(diethylamino)phenyl][4-(ethylamino)-1-naphthalenyl]methylene]-2,5-cyclohexadien-1-ylidene]-N-ethyl-, 1,1,2,2,3,3,4,4,5,5,6,6,6-tridecafluoro-1-hexanesulfonate (1:1)</t>
  </si>
  <si>
    <t>1310480-27-3</t>
  </si>
  <si>
    <t>Methanaminium, N-[4-[[4-(dimethylamino)phenyl][4-(ethylamino)-1-naphthalenyl]methylene]-2,5-cyclohexadien-1-ylidene]-N-methyl-, 1,1,2,2,3,3,4,4,5,5,6,6,6-tridecafluoro-1-hexanesulfonate (1:1)</t>
  </si>
  <si>
    <t>1310480-28-4</t>
  </si>
  <si>
    <t>Methanaminium, N-[4-[[4-(dimethylamino)phenyl][4-(phenylamino)-1-naphthalenyl]methylene]-2,5-cyclohexadien-1-ylidene]-N-methyl-, 1,1,2,2,3,3,4,4,5,5,6,6,6-tridecafluoro-1-hexanesulfonate (1:1)</t>
  </si>
  <si>
    <t>https://echa.europa.eu/documents/10162/8a80cf7b-cce9-4152-89f4-e8ad58ce6fde</t>
  </si>
  <si>
    <t>https://echa.europa.eu/documents/10162/42b8e525-017e-49b0-b50b-00ed05e4bd00</t>
  </si>
  <si>
    <t>https://echa.europa.eu/documents/10162/aab36e2a-90e2-46b0-b940-07e4cf119f05</t>
  </si>
  <si>
    <t>https://echa.europa.eu/documents/10162/3906f21f-91f9-4693-85c9-d959cca7e315</t>
  </si>
  <si>
    <t>https://echa.europa.eu/documents/10162/542f4e26-c203-4587-a498-fbf33c9edeba#https://echa.europa.eu/documents/10162/d0d33d3f-8361-48a5-b5a9-5db91928b4c5#https://echa.europa.eu/documents/10162/dca0c593-37d7-4257-9ad9-14059e525771</t>
  </si>
  <si>
    <t>https://echa.europa.eu/documents/10162/e1af509e-7b16-43bd-b0f3-d066120d55ad</t>
  </si>
  <si>
    <t>https://echa.europa.eu/documents/10162/86c143a2-eb69-44bd-9710-73ab2aca57fc</t>
  </si>
  <si>
    <t>https://echa.europa.eu/documents/10162/3519ec10-ee76-466a-8a01-8ba0c6d43c16</t>
  </si>
  <si>
    <t>https://echa.europa.eu/documents/10162/e8388e88-796e-48d6-b857-92e1de8cba7b</t>
  </si>
  <si>
    <t>https://echa.europa.eu/documents/10162/37a723d0-dd88-40de-9bb5-6e5b0fbd0537</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</si>
  <si>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</si>
  <si>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https://echa.europa.eu/documents/10162/03f099fc-0057-49d9-a816-24c44d69b5c1</t>
  </si>
  <si>
    <t>https://echa.europa.eu/documents/10162/ce0d5fc7-ece9-4f28-9bfa-7d22e487be5b</t>
  </si>
  <si>
    <t>1329995-45-0</t>
  </si>
  <si>
    <t>Beta-Cyclodextrin, compd. with 1,1,2,2,3,3,4,4,5,5,6,6,6-tridecafluoro-1-hexanesulfonic acid ion(1-)(1:1)</t>
  </si>
  <si>
    <t>1329995-69-8</t>
  </si>
  <si>
    <t>Gamma-Cyclodextrin, compd. with 1,1,2,2,3,3,4,4,5,5,6,6,6-tridecafluoro-1-hexanesulfonic acid ion(1-)(1:1)</t>
  </si>
  <si>
    <t>https://echa.europa.eu/documents/10162/26e69088-ff48-41b2-86be-ad93559d4c1d</t>
  </si>
  <si>
    <t>https://echa.europa.eu/documents/10162/63996442-9c58-44ba-8d4a-d94456e5f762</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</si>
  <si>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</si>
  <si>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https://echa.europa.eu/documents/10162/278fc167-b889-4193-9b62-9008cd51a493</t>
  </si>
  <si>
    <t>https://echa.europa.eu/documents/10162/cacccb51-ab67-4ee5-803f-f147d01feddc</t>
  </si>
  <si>
    <t>https://echa.europa.eu/documents/10162/adc57b82-3653-4997-9c44-a9430e455cc7</t>
  </si>
  <si>
    <t>https://echa.europa.eu/documents/10162/e49af511-8109-4671-87c9-d1929bd1f9df#https://echa.europa.eu/documents/10162/b3342013-b216-403f-b9f6-ea2d704d45e3</t>
  </si>
  <si>
    <t>https://echa.europa.eu/documents/10162/7e1247f2-9a4a-44a6-b267-532665d9bbff</t>
  </si>
  <si>
    <t>https://echa.europa.eu/documents/10162/0d9b7449-9ec1-4c1e-a117-294cccc4aa9d</t>
  </si>
  <si>
    <t>https://echa.europa.eu/documents/10162/5fd6563e-33b1-4f42-be2e-b0ebc8fc1e54</t>
  </si>
  <si>
    <t>https://echa.europa.eu/documents/10162/4c196bd6-2a91-4cb1-82ae-c65cb8a637ac</t>
  </si>
  <si>
    <t>https://echa.europa.eu/documents/10162/269c74a0-d34d-4493-8caa-f6ecec868f90</t>
  </si>
  <si>
    <t>142731-55-3</t>
  </si>
  <si>
    <t>Phenol, 4-(1,2,5-trimethylhexyl)-</t>
  </si>
  <si>
    <t>142731-63-3</t>
  </si>
  <si>
    <t>4-(1-Ethyl-1,4-Dimethylpentyl)Phenol</t>
  </si>
  <si>
    <t>635-391-2</t>
  </si>
  <si>
    <t>142731-65-5</t>
  </si>
  <si>
    <t>Phenol, 4-(1,3-dimethyl-1-propylbutyl)-</t>
  </si>
  <si>
    <t>https://echa.europa.eu/documents/10162/c2ba8775-69b2-4dbe-b725-54e8219f10ae</t>
  </si>
  <si>
    <t>https://echa.europa.eu/documents/10162/da9c0934-4356-4188-9ae1-6d4da2c5d4a0</t>
  </si>
  <si>
    <t>144116-10-9</t>
  </si>
  <si>
    <t>1462414-59-0</t>
  </si>
  <si>
    <t>https://echa.europa.eu/documents/10162/940e8b74-d5c3-446e-a041-b86297a880c6</t>
  </si>
  <si>
    <t>https://echa.europa.eu/documents/10162/934096e2-d46a-4ad9-b0d0-be85915fdf65</t>
  </si>
  <si>
    <t>153443-35-7</t>
  </si>
  <si>
    <t>Iodonium, diphenyl-, 1,1,2,2,3,3,4,4,5,5,6,6,6-tridecafluoro-1-hexanesulfonate (1:1)</t>
  </si>
  <si>
    <t>https://echa.europa.eu/documents/10162/0a3e8564-b077-46a7-a90e-2f59f458932f</t>
  </si>
  <si>
    <t>https://echa.europa.eu/documents/10162/5121356e-a648-43b5-84d7-a61d8a5817a5</t>
  </si>
  <si>
    <t>17404-66-9</t>
  </si>
  <si>
    <t>p-(1-methyloctyl)phenol</t>
  </si>
  <si>
    <t>241-427-4</t>
  </si>
  <si>
    <t>174305-83-0</t>
  </si>
  <si>
    <t>Phenol, 4-(1,1,3-trimethylhexyl)-</t>
  </si>
  <si>
    <t>186825-36-5</t>
  </si>
  <si>
    <t>4-(1-Ethyl-1,3-Dimethylpentyl)Phenol</t>
  </si>
  <si>
    <t>635-389-1</t>
  </si>
  <si>
    <t>186825-39-8</t>
  </si>
  <si>
    <t>4-(3-ethylheptan-2-yl)phenol</t>
  </si>
  <si>
    <t>635-696-0</t>
  </si>
  <si>
    <t>189274-31-5</t>
  </si>
  <si>
    <t>Methanaminium, N,N,N-trimethyl-, salt with 1,1,2,2,3,3,4,4,5,5,6,6,6-tridecafluoro-1-hexanesulfonic acid (1:1)</t>
  </si>
  <si>
    <t>https://echa.europa.eu/documents/10162/d04de1ae-26e0-45ac-969c-259a0cdd5338</t>
  </si>
  <si>
    <t>https://echa.europa.eu/documents/10162/0e04be91-d3fe-4bcd-9d4d-a13600188e99</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</si>
  <si>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</si>
  <si>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https://echa.europa.eu/documents/10162/529bafce-9751-409d-84c5-607943a71bc0</t>
  </si>
  <si>
    <t>202189-84-2</t>
  </si>
  <si>
    <t>1-Hexanesulfonic acid, 1,1,2,2,3,3,4,4,5,5,6,6,6-tridecafluoro-, compd.with 2-methyl-2-propanamine (1:1)</t>
  </si>
  <si>
    <t>https://echa.europa.eu/documents/10162/60adb1fb-d001-4a2a-b8bf-a0e05e29d156</t>
  </si>
  <si>
    <t>https://echa.europa.eu/documents/10162/1debbb8c-fd4f-456f-b700-a48bb014e293</t>
  </si>
  <si>
    <t>https://echa.europa.eu/documents/10162/0225706b-6dbf-4b6f-94f8-fa3e8fc24ff6</t>
  </si>
  <si>
    <t>https://echa.europa.eu/documents/10162/2847646f-4f4d-4478-99a7-4dbfbd6095bb</t>
  </si>
  <si>
    <t>213740-81-9</t>
  </si>
  <si>
    <t>Iodonium, bis[4-(1,1-dimethylethyl)phenyl]-, 1,1,2,2,3,3,4,4,5,5,6,6,6-tridecafluoro-1-hexanesulfonate (1:1)</t>
  </si>
  <si>
    <t>2-{2-[4-(2,4,4-trimethylpentan-2-yl)phenoxy]ethoxy}ethanol</t>
  </si>
  <si>
    <t>https://echa.europa.eu/documents/10162/f6ae4ec7-0a73-45eb-bafb-43e37bd3b42e</t>
  </si>
  <si>
    <t>https://echa.europa.eu/documents/10162/52ddc195-5dad-443b-a5e5-161b202a6a27</t>
  </si>
  <si>
    <t>2-[[]4-(2,4,4-trimethylpentan-2-yl)phenoxy]ethan-1-ol</t>
  </si>
  <si>
    <t>https://echa.europa.eu/documents/10162/5e64cc7a-5599-48af-86ea-4cd5d853cb9a</t>
  </si>
  <si>
    <t>https://echa.europa.eu/documents/10162/a9f8bf58-a02b-4f0b-8685-3bef8b09e73a</t>
  </si>
  <si>
    <t>https://echa.europa.eu/documents/10162/3d86d90e-9593-4987-9856-639068f57402</t>
  </si>
  <si>
    <t>https://echa.europa.eu/documents/10162/d77befb5-04ac-417d-9032-4fc727ddce33</t>
  </si>
  <si>
    <t>https://echa.europa.eu/documents/10162/e764d667-57dc-4956-8628-6245f36d5552</t>
  </si>
  <si>
    <t>https://echa.europa.eu/documents/10162/ffb00bd9-6e1c-4cfc-b4b1-39682e205ab9</t>
  </si>
  <si>
    <t>https://echa.europa.eu/documents/10162/3ccc2258-f2d9-4330-b218-b781178c00a2</t>
  </si>
  <si>
    <t>https://echa.europa.eu/documents/10162/feb90681-3d07-4b5b-b85d-749dd458d145</t>
  </si>
  <si>
    <t>https://echa.europa.eu/documents/10162/0ca781ed-adf7-4d40-95b7-a7ea17543f5c</t>
  </si>
  <si>
    <t>https://echa.europa.eu/documents/10162/52e0db13-91a3-4781-9546-e0fba42a7965</t>
  </si>
  <si>
    <t>26543-97-5</t>
  </si>
  <si>
    <t>p-isononylphenol</t>
  </si>
  <si>
    <t>247-770-6</t>
  </si>
  <si>
    <t>https://echa.europa.eu/documents/10162/86ace337-8153-47fb-b0b0-8193c621c433</t>
  </si>
  <si>
    <t>https://echa.europa.eu/documents/10162/19c550f8-a60f-4273-8886-8e6e7a3b7f67</t>
  </si>
  <si>
    <t>https://echa.europa.eu/documents/10162/8c489ab1-cc43-4655-9fdf-9ba8faffec98</t>
  </si>
  <si>
    <t>https://echa.europa.eu/documents/10162/bd2d041f-e43c-4952-a9d0-00c3e0c32817</t>
  </si>
  <si>
    <t>https://echa.europa.eu/documents/10162/10982bb6-eb4f-4b49-8ae2-934e051c4227</t>
  </si>
  <si>
    <t>https://echa.europa.eu/documents/10162/27794cc1-9628-4c99-95b6-eb9acf456c6c</t>
  </si>
  <si>
    <t>30784-30-6</t>
  </si>
  <si>
    <t>p-(1,1-dimethylheptyl)phenol</t>
  </si>
  <si>
    <t>250-339-5</t>
  </si>
  <si>
    <t>1,2,5,6,9,10-hexabromocyclododecane</t>
  </si>
  <si>
    <t>https://echa.europa.eu/documents/10162/facda3f9-a050-4f29-91f1-358175b67a39</t>
  </si>
  <si>
    <t>https://echa.europa.eu/documents/10162/72da5f74-b997-4bb0-82c1-d5c4b9d907e8</t>
  </si>
  <si>
    <t>341035-71-0</t>
  </si>
  <si>
    <t>1-Hexanesulfonic acid, 1,1,2,2,3,3,4,4,5,5,6,6,6-tridecafluoro-, gallium salt (9CI)</t>
  </si>
  <si>
    <t>341548-85-4</t>
  </si>
  <si>
    <t>350836-93-0</t>
  </si>
  <si>
    <t>1-Hexanesulfonic acid, 1,1,2,2,3,3,4,4,5,5,6,6,6-tridecafluoro-, scandium(3+) salt (3:1)</t>
  </si>
  <si>
    <t>https://echa.europa.eu/documents/10162/18ce9105-2407-45b5-852b-5329e6042900</t>
  </si>
  <si>
    <t>https://echa.europa.eu/documents/10162/359202d6-7c80-41af-b982-49ccd82c376c</t>
  </si>
  <si>
    <t>https://echa.europa.eu/documents/10162/de2ad408-ea06-484e-9015-ac6af581863c</t>
  </si>
  <si>
    <t>https://echa.europa.eu/documents/10162/67c973ff-d4cd-406e-97ee-eb89fd779d06</t>
  </si>
  <si>
    <t>https://echa.europa.eu/documents/10162/df602a5b-2df3-490f-ad1c-e2e782ad7dc9</t>
  </si>
  <si>
    <t>https://echa.europa.eu/documents/10162/f9c062a6-fd64-475d-98c3-58017cf579ce</t>
  </si>
  <si>
    <t>https://echa.europa.eu/documents/10162/96387d49-cb01-423c-bd6e-927a7b6c434f</t>
  </si>
  <si>
    <t>https://echa.europa.eu/documents/10162/a97d26a1-9543-4a7b-b28c-4895895cfd52</t>
  </si>
  <si>
    <t>41184-65-0</t>
  </si>
  <si>
    <t>1-Hexanesulfonic acid, 1,1,2,2,3,3,4,4,5,5,6,6,6-tridecafluoro-, neodymium(3+) salt (3:1)</t>
  </si>
  <si>
    <t>41242-12-0</t>
  </si>
  <si>
    <t>1-Hexanesulfonic acid, 1,1,2,2,3,3,4,4,5,5,6,6,6-tridecafluoro-, yttrium(3+) salt (3:1)</t>
  </si>
  <si>
    <t>421555-73-9</t>
  </si>
  <si>
    <t>421555-74-0</t>
  </si>
  <si>
    <t>Iodonium, bis[4-(1,1-dimethylpropyl)phenyl]-, salt with 1,1,2,2,3,3,4,4,5,5,6,6,6-tridecafluoro-1-hexanesulfonic</t>
  </si>
  <si>
    <t>425670-70-8</t>
  </si>
  <si>
    <t>https://echa.europa.eu/documents/10162/3acce581-104b-4f80-8b0b-94728b9d501c</t>
  </si>
  <si>
    <t>https://echa.europa.eu/documents/10162/e7b5e2f6-8c30-4909-8945-0626f4bdc247</t>
  </si>
  <si>
    <t>https://echa.europa.eu/documents/10162/8724ec6d-5db0-4768-a9a9-43174499cde5</t>
  </si>
  <si>
    <t>https://echa.europa.eu/documents/10162/55e40495-4f8f-443b-8658-04e2622cc4f3</t>
  </si>
  <si>
    <t>https://echa.europa.eu/documents/10162/5848ac0e-7286-4ec4-9185-49042cf54408</t>
  </si>
  <si>
    <t>https://echa.europa.eu/documents/10162/32d7d1ed-432d-4b2d-805d-c4abf57f1fed</t>
  </si>
  <si>
    <t>521947-27-3</t>
  </si>
  <si>
    <t>4-(1,1,5-Trimethylhexyl)phenol</t>
  </si>
  <si>
    <t>635-388-6</t>
  </si>
  <si>
    <t>52427-13-1</t>
  </si>
  <si>
    <t>4-(1-ethyl-1-methylhexyl)phenol</t>
  </si>
  <si>
    <t>257-907-1</t>
  </si>
  <si>
    <t>55120-77-9</t>
  </si>
  <si>
    <t>1-HEXANESULFONIC ACID, 1,1,2,2,3,3,4,4,5,5,6,6,6-TRIDECAFLUORO-, LITHIUM SALT</t>
  </si>
  <si>
    <t>https://echa.europa.eu/documents/10162/e7faa0f6-cb40-4930-8931-537d261e43ff</t>
  </si>
  <si>
    <t>https://echa.europa.eu/documents/10162/79766485-e0a7-483c-9f7a-33e2df96819e</t>
  </si>
  <si>
    <t>https://echa.europa.eu/documents/10162/fd83a2e5-21ca-4ec4-a4d2-2465637f90c0</t>
  </si>
  <si>
    <t>https://echa.europa.eu/documents/10162/110c524e-6b26-4a2c-8241-a16921df7927</t>
  </si>
  <si>
    <t>58865-77-3</t>
  </si>
  <si>
    <t>Phenol, 4-tert-nonyl-</t>
  </si>
  <si>
    <t>https://echa.europa.eu/documents/10162/cf490b69-0c28-453b-a531-e8c2ad32d22c</t>
  </si>
  <si>
    <t>https://echa.europa.eu/documents/10162/b4b41ba8-517f-473e-89de-c29366270ea4</t>
  </si>
  <si>
    <t>https://echa.europa.eu/documents/10162/44b75647-0300-4836-a312-f11ba9574ece</t>
  </si>
  <si>
    <t>https://echa.europa.eu/documents/10162/ba3e823e-bc52-4bbf-a676-c5717d629f60</t>
  </si>
  <si>
    <t>https://echa.europa.eu/documents/10162/2a9e3fcd-2243-4357-b837-9532235a307f</t>
  </si>
  <si>
    <t>https://echa.europa.eu/documents/10162/f4b39663-36ed-4754-9de3-35db3eaa94d5</t>
  </si>
  <si>
    <t>https://echa.europa.eu/documents/10162/8393ce5a-9456-4abb-b6ba-008e68941823</t>
  </si>
  <si>
    <t>https://echa.europa.eu/documents/10162/d8f69d16-1114-4322-976c-1c3779cf9344</t>
  </si>
  <si>
    <t>https://echa.europa.eu/documents/10162/296efee3-75ed-4ead-a79c-28a3f48d2d90</t>
  </si>
  <si>
    <t>https://echa.europa.eu/documents/10162/8b9f4aa0-1af0-4770-994c-6a82fdfa51c4</t>
  </si>
  <si>
    <t>https://echa.europa.eu/documents/10162/0a46d3e7-e3be-46bc-886b-d04e944ad448</t>
  </si>
  <si>
    <t>https://echa.europa.eu/documents/10162/e5b911c5-e2ba-482b-a579-4e21ae450d59</t>
  </si>
  <si>
    <t>https://echa.europa.eu/documents/10162/f06ebc42-a92c-43a4-828a-a7c95ea2c961</t>
  </si>
  <si>
    <t>https://echa.europa.eu/documents/10162/838359e4-d249-44f7-a6cc-c2079fdf4521</t>
  </si>
  <si>
    <t>https://echa.europa.eu/documents/10162/607fe319-a2a5-412f-9411-7fe86a8dd261</t>
  </si>
  <si>
    <t>https://echa.europa.eu/documents/10162/faa636cc-eb12-4f43-a470-ee9eeb4bcf81</t>
  </si>
  <si>
    <t>https://echa.europa.eu/documents/10162/4ffa71cf-34d5-4968-9b46-58d2398a211a</t>
  </si>
  <si>
    <t>https://echa.europa.eu/documents/10162/44b5afac-f7be-45af-853b-6c05cc445908</t>
  </si>
  <si>
    <t>https://echa.europa.eu/documents/10162/2f94f5c2-0a8c-45dc-b49d-cceab69b9791</t>
  </si>
  <si>
    <t>https://echa.europa.eu/documents/10162/b4ee6a0c-35fe-49f6-9315-d29d4c13a458</t>
  </si>
  <si>
    <t>https://echa.europa.eu/documents/10162/430ee50c-c98e-4e96-a689-d556fdd06665</t>
  </si>
  <si>
    <t>https://echa.europa.eu/documents/10162/dc726a9a-5263-4e74-a79c-be280065cb49</t>
  </si>
  <si>
    <t>700-927-7</t>
  </si>
  <si>
    <t>5-sec-Butyl-2-(2,4-dimethylcyclohex-3-en-1-yl)-5-methyl-1,3-dioxane [1], 5-sec-butyl-2-(4,6-dimethylcyclohex-3-en-1-yl)-5-methyl-1,3-dioxane [2] [covering any of the individual stereoisomers of [1] and [2] or any combination thereof]</t>
  </si>
  <si>
    <t>70136-72-0</t>
  </si>
  <si>
    <t>1-Hexanesulfonic acid, 1,1,2,2,3,3,4,4,5,5,6,6,6-tridecafluoro-, zinc salt</t>
  </si>
  <si>
    <t>https://echa.europa.eu/documents/10162/b7623ce3-4a1d-4b72-8bd3-b40872dde269</t>
  </si>
  <si>
    <t>https://echa.europa.eu/documents/10162/25ff55c6-3f80-47f1-a40c-b8da3bc45a23</t>
  </si>
  <si>
    <t>71850-09-4</t>
  </si>
  <si>
    <t>Diisohexyl phthalate</t>
  </si>
  <si>
    <t>276-090-2</t>
  </si>
  <si>
    <t>https://echa.europa.eu/documents/10162/802ed481-8bf1-0096-61a4-0bbd2f9b573c</t>
  </si>
  <si>
    <t>https://echa.europa.eu/documents/10162/c9adbb8d-3989-2380-cb54-f34940de0002</t>
  </si>
  <si>
    <t>https://echa.europa.eu/documents/10162/cc11a6e1-0b26-8a5d-189d-417eb06a60d4</t>
  </si>
  <si>
    <t>https://echa.europa.eu/documents/10162/557d7a67-fcad-3a12-6798-b63f1766e209</t>
  </si>
  <si>
    <t>https://echa.europa.eu/documents/10162/7d1e26b8-37af-4f0b-0d0f-5edb0b6e5a7f</t>
  </si>
  <si>
    <t>https://echa.europa.eu/documents/10162/e31382a6-3e8a-a858-da3d-614c10f6c75d</t>
  </si>
  <si>
    <t>https://echa.europa.eu/documents/10162/e4917be1-32fd-dbd6-e305-90f269d446dd</t>
  </si>
  <si>
    <t>https://echa.europa.eu/documents/10162/eaf8f0fd-8ee6-e16a-099e-d37ec9fb9680</t>
  </si>
  <si>
    <t>https://echa.europa.eu/documents/10162/23661523-674a-4366-bf5d-8597e97f09a5</t>
  </si>
  <si>
    <t>https://echa.europa.eu/documents/10162/0afc08b5-d558-4525-847a-3a1d9b156ac6</t>
  </si>
  <si>
    <t>72033-41-1</t>
  </si>
  <si>
    <t>1-Hexanesulfonic acid, 1,1,2,2,3,3,4,4,5,5,6,6,6-tridecafluoro-, compd. with N,N-diethylethanamine (1:1)</t>
  </si>
  <si>
    <t>https://echa.europa.eu/documents/10162/111dde32-185d-4e50-9112-5c1c019b920a</t>
  </si>
  <si>
    <t>https://echa.europa.eu/documents/10162/401632cf-1ca1-41c0-bc62-c2a5290cec21</t>
  </si>
  <si>
    <t>https://echa.europa.eu/documents/10162/b252eefb-8012-46bb-8a47-74ff66a0a8d4</t>
  </si>
  <si>
    <t>https://echa.europa.eu/documents/10162/9731cc85-9740-47ac-a489-0142f38a6956</t>
  </si>
  <si>
    <t>https://echa.europa.eu/documents/10162/38636e85-49ef-4b37-890c-65ba488e7521</t>
  </si>
  <si>
    <t>https://echa.europa.eu/documents/10162/145764d1-cca8-40f6-81a7-a89de5a5c54b</t>
  </si>
  <si>
    <t>https://echa.europa.eu/documents/10162/383cf518-9e20-495c-bbcf-8875b9373714</t>
  </si>
  <si>
    <t>https://echa.europa.eu/documents/10162/27e3dd9f-3104-4137-a9c9-930124ef07f8</t>
  </si>
  <si>
    <t>https://echa.europa.eu/documents/10162/df3d989f-4229-497e-942c-44763337dcf2</t>
  </si>
  <si>
    <t>https://echa.europa.eu/documents/10162/5182ed44-1e76-4374-898d-0e8cef94f7cb</t>
  </si>
  <si>
    <t>https://echa.europa.eu/documents/10162/8dcaa4e9-0029-4544-956b-2167c66a4a16</t>
  </si>
  <si>
    <t>https://echa.europa.eu/documents/10162/c61d2694-b4f4-41c0-93da-68e959341b9c</t>
  </si>
  <si>
    <t>https://echa.europa.eu/documents/10162/bfa38ed0-d163-488a-a5d0-27c420eb04be</t>
  </si>
  <si>
    <t>https://echa.europa.eu/documents/10162/00c3ba78-f33e-461f-9fdd-4c365f2b5b23</t>
  </si>
  <si>
    <t>https://echa.europa.eu/documents/10162/d0db9dbb-b12e-4da2-a217-b6cd0d306f6a</t>
  </si>
  <si>
    <t>https://echa.europa.eu/documents/10162/cb89dff1-a881-4c96-98aa-058ddaf85532</t>
  </si>
  <si>
    <t>https://echa.europa.eu/documents/10162/de24ba90-4d84-42c3-adf7-f4e8f0f8a67d</t>
  </si>
  <si>
    <t>https://echa.europa.eu/documents/10162/f1ac3df6-c52a-4870-847b-1d6a74e1b034</t>
  </si>
  <si>
    <t>https://echa.europa.eu/documents/10162/0c38479c-8961-4b41-854e-4dbf1a24db7f</t>
  </si>
  <si>
    <t>https://echa.europa.eu/documents/10162/6ca9ac30-7102-4c5a-9eb8-bbcefc64c411</t>
  </si>
  <si>
    <t>https://echa.europa.eu/documents/10162/8df07972-8668-47d4-a32f-0583f64820a7</t>
  </si>
  <si>
    <t>https://echa.europa.eu/documents/10162/0bba6429-659f-448b-9623-c6737291a3b1</t>
  </si>
  <si>
    <t>https://echa.europa.eu/documents/10162/6f01fd3c-e0e6-4f19-be18-855ad6851eb3</t>
  </si>
  <si>
    <t>https://echa.europa.eu/documents/10162/118d71ba-5734-45ac-9dfe-ab74edca7803</t>
  </si>
  <si>
    <t>https://echa.europa.eu/documents/10162/07e61c3c-175f-488d-a4d7-749b4566fd0c</t>
  </si>
  <si>
    <t>https://echa.europa.eu/documents/10162/cd5a3079-1069-4f2f-815c-a628714f76a7</t>
  </si>
  <si>
    <t>https://echa.europa.eu/documents/10162/8e13f7b0-ae4d-4362-8ae1-cb9b22d9433c</t>
  </si>
  <si>
    <t>https://echa.europa.eu/documents/10162/e8716cf9-db7f-4073-88fa-18dd4480c61f</t>
  </si>
  <si>
    <t>https://echa.europa.eu/documents/10162/8e23992a-a835-44a8-96c4-049c6b2e7b7a</t>
  </si>
  <si>
    <t>82382-12-5</t>
  </si>
  <si>
    <t>1-Hexanesulfonic acid, 1,1,2,2,3,3,4,4,5,5,6,6,6-tridecafluoro-, sodium salt</t>
  </si>
  <si>
    <t>https://echa.europa.eu/documents/10162/7fabc585-9a8c-4105-99ad-4083a41b2310</t>
  </si>
  <si>
    <t>https://echa.europa.eu/documents/10162/b9f50e05-2707-4623-83a4-18c2284d301b</t>
  </si>
  <si>
    <t>https://echa.europa.eu/documents/10162/5f086082-c721-442d-8b7b-a6eb49ffb3ab</t>
  </si>
  <si>
    <t>https://echa.europa.eu/documents/10162/6a39c904-61a6-46e8-a93e-c03083c92d80</t>
  </si>
  <si>
    <t>https://echa.europa.eu/documents/10162/431cf3aa-7e2f-43d5-ad4c-6b80ad7fbc91</t>
  </si>
  <si>
    <t>https://echa.europa.eu/documents/10162/a9ce452c-0c10-48f6-aa7f-48fec798197f</t>
  </si>
  <si>
    <t>https://echa.europa.eu/documents/10162/eecf78d5-f23d-44b0-a3db-0357c698ae4b</t>
  </si>
  <si>
    <t>https://echa.europa.eu/documents/10162/6fe33a79-79d9-41cb-bf52-4f7b8f7f2f4d</t>
  </si>
  <si>
    <t>https://echa.europa.eu/documents/10162/6f9bf9c8-8442-48fe-b38e-4dca50adea4c</t>
  </si>
  <si>
    <t>https://echa.europa.eu/documents/10162/dd93a052-4733-4115-84de-34f9c0dda535</t>
  </si>
  <si>
    <t>Phenol, 4-nonyl-, branched</t>
  </si>
  <si>
    <t>https://echa.europa.eu/documents/10162/c0c51b06-7e2e-4934-b46f-0ba82015047c</t>
  </si>
  <si>
    <t>https://echa.europa.eu/documents/10162/f8ae5f41-42d3-4d13-83c9-3524a5609988</t>
  </si>
  <si>
    <t>https://echa.europa.eu/documents/10162/20b09a46-f289-4e35-92d2-9cd039e71ba5</t>
  </si>
  <si>
    <t>https://echa.europa.eu/documents/10162/798dad0a-7821-4599-b87a-18235b85c448</t>
  </si>
  <si>
    <t>866621-50-3</t>
  </si>
  <si>
    <t>Iodonium, bis[(1,1-dimethylethyl)phenyl]-, salt with 1,1,2,2,3,3,4,4,5,5,6,6,6 tridecafluoro-1-hexanesulfonic acid (1:1) (9CI)</t>
  </si>
  <si>
    <t>https://echa.europa.eu/documents/10162/2a739583-e50d-458f-860b-2170d391621d</t>
  </si>
  <si>
    <t>https://echa.europa.eu/documents/10162/43a7d148-39d0-40d9-8fec-87c33877890e</t>
  </si>
  <si>
    <t>https://echa.europa.eu/documents/10162/876747a8-aa98-42f4-bf6c-7ca2be3fed59</t>
  </si>
  <si>
    <t>https://echa.europa.eu/documents/10162/791ab610-ceeb-4caf-b355-aad194a809ac</t>
  </si>
  <si>
    <t>2-[[]4-(2,4,4-trimethylpentan-2-yl)phenoxy]ethanol</t>
  </si>
  <si>
    <t>https://echa.europa.eu/documents/10162/80f2ea14-b438-4ae6-bbcd-b6b214c7ae04</t>
  </si>
  <si>
    <t>https://echa.europa.eu/documents/10162/8172e9b4-659b-4027-8ae0-0ec8dd5d5f7e</t>
  </si>
  <si>
    <t>Phenol, nonyl-, branched</t>
  </si>
  <si>
    <t>https://echa.europa.eu/documents/10162/a32d3dd2-1045-457b-9a6b-988bc641e662</t>
  </si>
  <si>
    <t>https://echa.europa.eu/documents/10162/407ab3cf-561a-48b9-a8e8-109670a31021</t>
  </si>
  <si>
    <t>https://echa.europa.eu/documents/10162/575f1c14-49f5-4a3d-9368-ebbb989edcf4</t>
  </si>
  <si>
    <t>https://echa.europa.eu/documents/10162/c93cbfc7-5881-4080-a61c-5a0b5aabffe0</t>
  </si>
  <si>
    <t>910606-39-2</t>
  </si>
  <si>
    <t>911027-68-4</t>
  </si>
  <si>
    <t>911027-69-5</t>
  </si>
  <si>
    <t>92011-17-1</t>
  </si>
  <si>
    <t>1-Hexanesulfonic acid, 1,1,2,2,3,3,4,4,5,5,6,6,6-tridecafluoro-, cesium salt (1:1)</t>
  </si>
  <si>
    <t>https://echa.europa.eu/documents/10162/22458f36-2a5f-4c1c-83b8-b8a9c45bda95</t>
  </si>
  <si>
    <t>https://echa.europa.eu/documents/10162/25eb6f67-afd3-4c8a-9a53-089e0811e05f</t>
  </si>
  <si>
    <t>928049-42-7</t>
  </si>
  <si>
    <t>Dibenzo[k,n][1,4,7,10,13]tetraoxathiacyclopentadecinium, 19-[4-(1,1-dimethylethyl)phenyl]-6,7,9,10,12,13-hexahydro-, 1,1,2,2,3,3,4,4,5,5,6,6,6-tridecafluoro-1-hexanesulfonate (1:1)</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</si>
  <si>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</si>
  <si>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https://echa.europa.eu/documents/10162/c33869fc-43f1-44c2-812f-0c6ad82104c6</t>
  </si>
  <si>
    <t>https://echa.europa.eu/documents/10162/1a5100be-06a0-45cf-b5f1-18e0bc4b3b42</t>
  </si>
  <si>
    <t>Reaction product of 1,3,4-thiadiazolidine-2,5-dithione, formaldehyde and phenol, heptyl derivs</t>
  </si>
  <si>
    <t>https://echa.europa.eu/documents/10162/c4e9db39-8285-48d9-87b3-29c15c861802</t>
  </si>
  <si>
    <t>https://echa.europa.eu/documents/10162/433aca4f-bd72-4a1e-92c4-ecbb2b8e4dbb</t>
  </si>
  <si>
    <t>https://echa.europa.eu/documents/10162/0ffceb1b-180c-4965-a526-0b2d4b73c675</t>
  </si>
  <si>
    <t>https://echa.europa.eu/documents/10162/49cb5b89-169e-471d-a0b8-97dceb7ed0ee</t>
  </si>
  <si>
    <t>https://echa.europa.eu/documents/10162/5c763e23-3df9-4568-990f-df7d38977711</t>
  </si>
  <si>
    <t>https://echa.europa.eu/documents/10162/05d2da5c-e325-40f8-a2b2-22869c630070</t>
  </si>
  <si>
    <t>https://echa.europa.eu/documents/10162/85a2311e-2252-4f8a-b987-451846cee286</t>
  </si>
  <si>
    <t>https://echa.europa.eu/documents/10162/32a66ff7-87cd-4434-9958-840fbc44853d</t>
  </si>
  <si>
    <t>https://echa.europa.eu/documents/10162/d1a365c6-34d1-4fda-81c7-09c7f4b07a77</t>
  </si>
  <si>
    <t>https://echa.europa.eu/documents/10162/54d7da21-c643-4f2f-bd49-160930e71491</t>
  </si>
  <si>
    <t>https://echa.europa.eu/documents/10162/25b4427f-1c53-4497-8ca2-29d24a55f4b5</t>
  </si>
  <si>
    <t>https://echa.europa.eu/documents/10162/efa8a662-a744-45f7-a507-14a3dcfc3d15</t>
  </si>
  <si>
    <t>https://echa.europa.eu/documents/10162/84492337-5f4b-476c-921e-afd73181cf6c</t>
  </si>
  <si>
    <t>https://echa.europa.eu/documents/10162/cbb77a48-22b8-4888-b485-8e85731648d2</t>
  </si>
  <si>
    <t>https://echa.europa.eu/documents/10162/db6bd587-864a-4422-a73d-415469cc5187</t>
  </si>
  <si>
    <t>https://echa.europa.eu/documents/10162/e7756763-29b1-4135-8aa6-2b20d8e672a1</t>
  </si>
  <si>
    <t>https://echa.europa.eu/documents/10162/71993287-68f1-43c4-a13e-326ad171b80c</t>
  </si>
  <si>
    <t>https://echa.europa.eu/documents/10162/6e530a22-8733-4130-83e2-0722b5632d48</t>
  </si>
  <si>
    <t>https://echa.europa.eu/documents/10162/1b1db3da-9d3c-4dd9-aec6-82e5f2bb9681</t>
  </si>
  <si>
    <t>https://echa.europa.eu/documents/10162/2ae516e0-2d83-437d-b195-4accb6ac3dc3</t>
  </si>
  <si>
    <t>https://echa.europa.eu/documents/10162/d3d19672-64d5-47f4-aa47-66729f6990ec</t>
  </si>
  <si>
    <t>https://echa.europa.eu/documents/10162/b8ebce3f-ac89-4efa-b257-e62158a3f961</t>
  </si>
  <si>
    <t>https://echa.europa.eu/documents/10162/3da568db-d1e1-4082-b0c7-78246ccb1489</t>
  </si>
  <si>
    <t>https://echa.europa.eu/documents/10162/5f309597-48fa-4f15-86e3-fe8099ebef10</t>
  </si>
  <si>
    <t>https://echa.europa.eu/documents/10162/91cfe38e-ed0d-4c28-b970-bded2289de26</t>
  </si>
  <si>
    <t>https://echa.europa.eu/documents/10162/eebd5cc3-810e-4150-b6a4-8be5017f631a</t>
  </si>
  <si>
    <t>Does not meet the criteria for identification as a carcinogen if it contains &amp;lt; 0.005 % (w/w) benzo[a]pyrene (EINECS No 200-028-5)</t>
  </si>
  <si>
    <t>https://echa.europa.eu/documents/10162/ad049eea-4aeb-4741-9574-ae6c4bd02b66</t>
  </si>
  <si>
    <t>https://echa.europa.eu/documents/10162/056aa1f3-4265-4c3a-8fad-ceb73c40acc8</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</si>
  <si>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</si>
  <si>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https://echa.europa.eu/documents/10162/ce2619c5-654b-4934-a835-a3e2b00d4e13</t>
  </si>
  <si>
    <t>https://echa.europa.eu/documents/10162/c30d5553-5eec-4a50-b3c9-888d402ccdf0</t>
  </si>
  <si>
    <t>https://echa.europa.eu/documents/10162/4efcaa35-8b9f-4b19-9f81-9f1fb98533b2</t>
  </si>
  <si>
    <t>https://echa.europa.eu/documents/10162/d6bbb10d-461d-4181-86a0-fab36ddf1ea8</t>
  </si>
  <si>
    <t>https://echa.europa.eu/documents/10162/2a5afd0a-9ce1-4b37-acc9-942143c01c7a</t>
  </si>
  <si>
    <t>https://echa.europa.eu/documents/10162/595f0cbb-fedb-4bfe-986c-e7c9d2951364</t>
  </si>
  <si>
    <t>1 - 2.5 moles ethoxylated</t>
  </si>
  <si>
    <t>3-benzylidene camphor; 3-BC</t>
  </si>
  <si>
    <t>Bisphenol A; BPA</t>
  </si>
  <si>
    <t>D4</t>
  </si>
  <si>
    <t>D5</t>
  </si>
  <si>
    <t>Decamethylcyclopentasiloxane (D5) meets the criteria of Article 57 (d) of Regulation (EC) 1907/2006 (REACH) as a substance which is persistent, bioaccumulative and toxic when it contains ≥ 0.1 % w/w octamethylcyclotetrasiloxane (D4) (EC No: 209-136-7).</t>
  </si>
  <si>
    <t>D6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</si>
  <si>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</si>
  <si>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DCHP</t>
  </si>
  <si>
    <t>EDA</t>
  </si>
  <si>
    <t>trimellitic anhydride; TMA</t>
  </si>
  <si>
    <t>with ≥ 0.1% of Michler's ketone (EC No. 202-027-5) or Michler's base (EC No. 202-959-2)</t>
  </si>
  <si>
    <t>https://echa.europa.eu/documents/10162/e788094b-c091-40fc-af06-0cb993da22ef</t>
  </si>
  <si>
    <t>https://echa.europa.eu/documents/10162/04a4c5fd-4f23-42c0-9ac5-5a246d2fe196</t>
  </si>
  <si>
    <t>https://echa.europa.eu/documents/10162/2b47d136-adc9-46de-88c8-4ac990880005</t>
  </si>
  <si>
    <t>https://echa.europa.eu/documents/10162/526a2f25-b203-479b-ade6-270a2fa47f8a</t>
  </si>
  <si>
    <t>https://echa.europa.eu/documents/10162/0bc3c72f-1e50-45e7-98c4-595639fe3010</t>
  </si>
  <si>
    <t>https://echa.europa.eu/documents/10162/cff120ad-ba8c-4324-a00a-0447570b6032</t>
  </si>
  <si>
    <t>https://echa.europa.eu/documents/10162/09c5c1e5-3d1f-4c79-8d8a-f142e7dc42ab</t>
  </si>
  <si>
    <t>https://echa.europa.eu/documents/10162/46b2438a-b97d-4faa-90f7-3395c3d64530</t>
  </si>
  <si>
    <t>with lead (Pb) content above the applicable generic concentration limit for ’toxicity for reproduction’ Repr. 1A (CLP) or category 1 (DSD),the substance is a member of the group entry of lead compounds, with index number 082-001-00-6 in Regulation (EC) No 1272/2008</t>
  </si>
  <si>
    <t>https://echa.europa.eu/documents/10162/d0de0c48-5768-4589-8dd4-dbcafce8e7dd</t>
  </si>
  <si>
    <t>https://echa.europa.eu/documents/10162/fdf8725e-646e-4805-b2f2-42e4be27b813</t>
  </si>
  <si>
    <t>furfurol</t>
  </si>
  <si>
    <t>Flam. Liq.   3</t>
  </si>
  <si>
    <t>vanillin</t>
  </si>
  <si>
    <t>121-33-5</t>
  </si>
  <si>
    <t>diacetil</t>
  </si>
  <si>
    <t>431-03-8</t>
  </si>
  <si>
    <t>propionic acid</t>
  </si>
  <si>
    <t xml:space="preserve">propetamfos </t>
  </si>
  <si>
    <t>profenofos</t>
  </si>
  <si>
    <t>quinalphos</t>
  </si>
  <si>
    <t>chlorfenvinphos</t>
  </si>
  <si>
    <t>deltametrhin</t>
  </si>
  <si>
    <t>57648-21-2</t>
  </si>
  <si>
    <t>Timiperone</t>
  </si>
  <si>
    <t>azinphos-methyl</t>
  </si>
  <si>
    <t>coumaphos</t>
  </si>
  <si>
    <t>diazinon</t>
  </si>
  <si>
    <t>toxaphene</t>
  </si>
  <si>
    <t>azinphos-ethyl</t>
  </si>
  <si>
    <t>cyfluthrin</t>
  </si>
  <si>
    <t>dichlorprop</t>
  </si>
  <si>
    <t>959-98-8</t>
  </si>
  <si>
    <t>chlordimeform</t>
  </si>
  <si>
    <t>dicrotophos</t>
  </si>
  <si>
    <t>33213-65-9</t>
  </si>
  <si>
    <t>dimethoate</t>
  </si>
  <si>
    <t>esfenvalerate</t>
  </si>
  <si>
    <t>200-500-0</t>
  </si>
  <si>
    <t>78-48-8</t>
  </si>
  <si>
    <t>201-120-8</t>
  </si>
  <si>
    <t>dinoseb</t>
  </si>
  <si>
    <t xml:space="preserve">adenosine phosphate </t>
  </si>
  <si>
    <t>fenvalerate</t>
  </si>
  <si>
    <t xml:space="preserve">hexabromobiphenyl </t>
  </si>
  <si>
    <t>MCPA</t>
  </si>
  <si>
    <t>93-65-2</t>
  </si>
  <si>
    <t>230-386-8</t>
  </si>
  <si>
    <t xml:space="preserve">monocrotophos </t>
  </si>
  <si>
    <t>methamidophos</t>
  </si>
  <si>
    <t>aldicarb</t>
  </si>
  <si>
    <t>mecoprop</t>
  </si>
  <si>
    <t>53-19-0</t>
  </si>
  <si>
    <t>dicofol</t>
  </si>
  <si>
    <t>hepthaclor</t>
  </si>
  <si>
    <t>200-166-6</t>
  </si>
  <si>
    <t>aldrin</t>
  </si>
  <si>
    <t>72-55-9</t>
  </si>
  <si>
    <t>200-784-6</t>
  </si>
  <si>
    <t>deldrin</t>
  </si>
  <si>
    <t>00-484-5</t>
  </si>
  <si>
    <t>3424-82-6</t>
  </si>
  <si>
    <t>222-318-0</t>
  </si>
  <si>
    <t xml:space="preserve">methoxychlor </t>
  </si>
  <si>
    <t>72-43-5</t>
  </si>
  <si>
    <t>200-779-9</t>
  </si>
  <si>
    <t>endrin</t>
  </si>
  <si>
    <t>kelevan</t>
  </si>
  <si>
    <t>620-410-9</t>
  </si>
  <si>
    <t>789-02-6</t>
  </si>
  <si>
    <t xml:space="preserve">1,2-dibromoethane </t>
  </si>
  <si>
    <t>212-332-5</t>
  </si>
  <si>
    <t>mirex</t>
  </si>
  <si>
    <t>72-54-8</t>
  </si>
  <si>
    <t>200-783-0</t>
  </si>
  <si>
    <t>malathion</t>
  </si>
  <si>
    <t>parathion</t>
  </si>
  <si>
    <t>72-56-0</t>
  </si>
  <si>
    <t>200-785-1</t>
  </si>
  <si>
    <t>perthane</t>
  </si>
  <si>
    <t xml:space="preserve">quintozene </t>
  </si>
  <si>
    <t>8001-50-1</t>
  </si>
  <si>
    <t>624-370-3</t>
  </si>
  <si>
    <t>1,2-dibromo-3-chloropropane (DBCP)</t>
  </si>
  <si>
    <t>p,p-Dichlorodiphenyl-dichloroethane (p,p-DDD)</t>
  </si>
  <si>
    <t>o,p-Dichlorodiphenyl-dichloroethane (o,p-DDD)</t>
  </si>
  <si>
    <t>p,p-Dichlorodiphenyl-dichloroethylene (p,p-DDE)</t>
  </si>
  <si>
    <t xml:space="preserve">o,p-Dichlorodiphenyl-dichloroethylene (o,p-DDE)tetrachlorovinylidenebisbenzene </t>
  </si>
  <si>
    <t>endosulfan /thiosulfan/</t>
  </si>
  <si>
    <t>ethylene dibromide (EDB)</t>
  </si>
  <si>
    <t>heptachlor epoxide</t>
  </si>
  <si>
    <t>kepone</t>
  </si>
  <si>
    <t>methylparathion</t>
  </si>
  <si>
    <t>Strobane Heptachloro-2,2-dimethyl-3-methylene norbornane</t>
  </si>
  <si>
    <t>telodrin</t>
  </si>
  <si>
    <t>bromophos-ethyl</t>
  </si>
  <si>
    <t>captafol</t>
  </si>
  <si>
    <t>carbaryl</t>
  </si>
  <si>
    <t>chlordan</t>
  </si>
  <si>
    <t xml:space="preserve">cypermethrine </t>
  </si>
  <si>
    <t>cyhalothrin</t>
  </si>
  <si>
    <t xml:space="preserve">S,S,S-tributyl Trithiophosphate tribufos </t>
  </si>
  <si>
    <t>endosulfan I (alpha)</t>
  </si>
  <si>
    <t>endosulfan II (beta)</t>
  </si>
  <si>
    <t>phosdrin/mevinphos</t>
  </si>
  <si>
    <t>p,p-Dichlorodiphenyl-trichloroethane (p,p-DDT) chlorfenotane</t>
  </si>
  <si>
    <t>trifluraline</t>
  </si>
  <si>
    <t>613-911-9</t>
  </si>
  <si>
    <t xml:space="preserve">paraquat </t>
  </si>
  <si>
    <t>isodrin</t>
  </si>
  <si>
    <t>hexachlorocyclohexane HCH all isomers</t>
  </si>
  <si>
    <t>2,4-Dichlorophenoxy acetic acid</t>
  </si>
  <si>
    <t xml:space="preserve">o,p-Dichlorodiphenyl-trichloroethane o,p'-DDT </t>
  </si>
  <si>
    <t>260-880-9</t>
  </si>
  <si>
    <t>4-chloro-3-methyl phenol</t>
  </si>
  <si>
    <t>triclosan</t>
  </si>
  <si>
    <t>dimethyl fumarate</t>
  </si>
  <si>
    <t>o-phenylphenol</t>
  </si>
  <si>
    <t>octylisothiazolinone</t>
  </si>
  <si>
    <t>2-(thiocyanomethylthio)benzthiazole</t>
  </si>
  <si>
    <t>26172-55-4</t>
  </si>
  <si>
    <t>chloromethylisothiazoline</t>
  </si>
  <si>
    <t>methylisothiazolinone</t>
  </si>
  <si>
    <t>247-500-7</t>
  </si>
  <si>
    <t>regisztráció, a Chronic-ot adják a harmonizálhoz</t>
  </si>
  <si>
    <t>66187-32-6</t>
  </si>
  <si>
    <t>68515-73-1</t>
  </si>
  <si>
    <t xml:space="preserve">D-Glucopyranose, oligomers, decyl octyl glycosides </t>
  </si>
  <si>
    <t>Sodium coco glutamate</t>
  </si>
  <si>
    <t>500-220-1</t>
  </si>
  <si>
    <t>decyl glycoside</t>
  </si>
  <si>
    <t>54549-25-6</t>
  </si>
  <si>
    <t>259-218-1</t>
  </si>
  <si>
    <t>nincs sehol infor</t>
  </si>
  <si>
    <t>bejelenetések, átveszem a C8-10-ét</t>
  </si>
  <si>
    <t xml:space="preserve">1,2-Propanediol, 3-(2-ethylhexyloxy) </t>
  </si>
  <si>
    <t>615-116-2</t>
  </si>
  <si>
    <t>110615-47-9</t>
  </si>
  <si>
    <t>Lauryl glycoside</t>
  </si>
  <si>
    <t>1569-01-3</t>
  </si>
  <si>
    <t xml:space="preserve">1-propoxypropan-2-ol </t>
  </si>
  <si>
    <t>216-372-4</t>
  </si>
  <si>
    <t xml:space="preserve">1-methoxypropan-2-ol </t>
  </si>
  <si>
    <t>CLP01 a regisztrációval egyező</t>
  </si>
  <si>
    <t>CLP, az egyik regisztrációban elhagyták a bőr és belégz. tox. Én és a másik reg.-ban nem</t>
  </si>
  <si>
    <t>Limit százalék (ált. vagy specifikus) szem</t>
  </si>
  <si>
    <t>Eye Irit.</t>
  </si>
  <si>
    <t>toluol</t>
  </si>
  <si>
    <t>Az anyag neve az adott komponensben:</t>
  </si>
  <si>
    <t>Ezek csak példák, ide a saját anyagkompo-nenseket kell írni!</t>
  </si>
  <si>
    <t>37526-59-3</t>
  </si>
  <si>
    <t>2-(trifluoromethoxy)-benzenesulphonamide</t>
  </si>
  <si>
    <t>448-450-0</t>
  </si>
  <si>
    <t>1869-24-5</t>
  </si>
  <si>
    <t>2-(trifluoromethyl)benzenesulfonamide</t>
  </si>
  <si>
    <t>700-280-0</t>
  </si>
  <si>
    <t>88-19-7</t>
  </si>
  <si>
    <t>Toluene-2-sulphonamide</t>
  </si>
  <si>
    <t>201-808-8</t>
  </si>
  <si>
    <t>70-55-3</t>
  </si>
  <si>
    <t>Toluene-4-sulphonamide</t>
  </si>
  <si>
    <t>200-741-1</t>
  </si>
  <si>
    <t>1333-7-9</t>
  </si>
  <si>
    <t>Toluenesulphonamide</t>
  </si>
  <si>
    <t>215-578-1</t>
  </si>
  <si>
    <t>94125-42-5</t>
  </si>
  <si>
    <t>2-(3,3,3-trifluoro-propyl)-benzenesulfonamide</t>
  </si>
  <si>
    <t>696-045-4</t>
  </si>
  <si>
    <t>1244733-77-4</t>
  </si>
  <si>
    <t>Reaction products of phosphoryl trichloride and methyloxirane</t>
  </si>
  <si>
    <t>807-935-0</t>
  </si>
  <si>
    <t>21282-97-3</t>
  </si>
  <si>
    <t>2-[(2-methyl-1-oxoallyl)oxy]ethyl acetoacetate</t>
  </si>
  <si>
    <t>244-311-1</t>
  </si>
  <si>
    <t>101-37-1</t>
  </si>
  <si>
    <t>2,4,6-triallyloxy-1,3,5-triazine</t>
  </si>
  <si>
    <t>202-936-7</t>
  </si>
  <si>
    <t>2675-94-7</t>
  </si>
  <si>
    <t>N,N-diethylacrylamide</t>
  </si>
  <si>
    <t>679-94-4</t>
  </si>
  <si>
    <t>68958-77-0</t>
  </si>
  <si>
    <t>4,4'-Isopropylidenediphenol, polymer with 1-chloro-2,3-epoxypropane, propane-1,2-diol acrylate and succinic anhydride</t>
  </si>
  <si>
    <t>500-240-0</t>
  </si>
  <si>
    <t>25036-25-3</t>
  </si>
  <si>
    <t>4,4'-Isopropylidenediphenol,
polymer with
4,4'-Isopropylidenediphenol,
oligomeric reaction products
with 1-chloro-2,3-
epoxypropane, average
molecular weight over 1600</t>
  </si>
  <si>
    <t>Phenyl bis(2,4,6-trimethylbenzoyl)-phosphine oxide</t>
  </si>
  <si>
    <t>14371-10-9</t>
  </si>
  <si>
    <t>(E)-3-phenylprop-2-enal</t>
  </si>
  <si>
    <t>604-377-8</t>
  </si>
  <si>
    <t>9048-57-1</t>
  </si>
  <si>
    <t>4,4'-Methylenediphenyl diisocyanate, oligomeric reaction products with α-hydro-ω-hydroxypoly(oxy-1,2-ethanediyl)</t>
  </si>
  <si>
    <t>500-028-8</t>
  </si>
  <si>
    <t>164250-92-4</t>
  </si>
  <si>
    <t>2-Oxepanone, polymer with 1,6-diisocyanatohexane and 1,6-hexanediol</t>
  </si>
  <si>
    <t>642-404-5</t>
  </si>
  <si>
    <t>603-35-0</t>
  </si>
  <si>
    <t>Triphenylphosphine</t>
  </si>
  <si>
    <t>210-036-0</t>
  </si>
  <si>
    <t>152637-10-0</t>
  </si>
  <si>
    <t>Aspartic acid ester</t>
  </si>
  <si>
    <t>1,4-bis(2,3-epoxypropoxy)butane</t>
  </si>
  <si>
    <t>90640-67-8</t>
  </si>
  <si>
    <t>Amines, polyethylenepoly-, triethylenetetramine fraction</t>
  </si>
  <si>
    <t>1477-55-0</t>
  </si>
  <si>
    <t>m-phenylenebis(methylamine)</t>
  </si>
  <si>
    <t>216-032-5</t>
  </si>
  <si>
    <t>694-83-7</t>
  </si>
  <si>
    <t>Cyclohex-1,2-ylenediamine</t>
  </si>
  <si>
    <t>211-776-7</t>
  </si>
  <si>
    <t>Oxirane, mono[(C12-14-alkyloxy)methyl] derivs</t>
  </si>
  <si>
    <t>2530-83-8</t>
  </si>
  <si>
    <t>[3-(2,3-epoxypropoxy)propyl]trimethoxysilane</t>
  </si>
  <si>
    <t>219-784-2</t>
  </si>
  <si>
    <t>57472-68-1</t>
  </si>
  <si>
    <t xml:space="preserve">Oxybis(methyl-2,1-ethanediyl) diacrylate </t>
  </si>
  <si>
    <t>260-754-3</t>
  </si>
  <si>
    <t>2235-00-9</t>
  </si>
  <si>
    <t xml:space="preserve">1-vinylhexahydro-2H-azepin-2-one </t>
  </si>
  <si>
    <t>218-787-6</t>
  </si>
  <si>
    <t>2,2-bis[(prop-2-enoyloxy)methyl]butyl prop-2-enoate</t>
  </si>
  <si>
    <t>111497-86-0</t>
  </si>
  <si>
    <t>2-Propenoic acid, 1,1'-[(1-methyl-1,2-ethanediyl)bis[oxy(methyl-2,1-ethanediyl)]] ester, reaction products with diethylamine</t>
  </si>
  <si>
    <t xml:space="preserve">2-methyl-1-(4-methylthiophenyl)-2-morpholinopropan-1-one </t>
  </si>
  <si>
    <t xml:space="preserve">Phenyl bis(2,4,6-trimethylbenzoyl)-phosphine oxide </t>
  </si>
  <si>
    <t>a regisztráciban az érzékenyítőt 1A-ra keményítették, de a körny. 4-et elhagyták</t>
  </si>
  <si>
    <t>68439-49-6</t>
  </si>
  <si>
    <t>Alcohols, C16--18 (even numbered), ethylated, 2,5 EO</t>
  </si>
  <si>
    <t>939-518-5</t>
  </si>
  <si>
    <t>Hydrocarbons, C10-13, alkanes, isoalkanes, cyclis &lt; 2% aromatics</t>
  </si>
  <si>
    <t>127-05-2</t>
  </si>
  <si>
    <t>Potassium acetate</t>
  </si>
  <si>
    <t>204-822-2</t>
  </si>
  <si>
    <t>3164-85-7</t>
  </si>
  <si>
    <t xml:space="preserve">Potassium 2-ethylhexanoate </t>
  </si>
  <si>
    <t>221-625-7</t>
  </si>
  <si>
    <t>2,2'-[(1-methylethylidene)bis(4,1-phenyleneoxymethylene)]bisoxirane</t>
  </si>
  <si>
    <t>1226892-45-0</t>
  </si>
  <si>
    <t xml:space="preserve">Reaction products of C18 (unsaturated) fatty acids with tetraethylenepentamine </t>
  </si>
  <si>
    <t>629-725-6</t>
  </si>
  <si>
    <t>68585-34-2</t>
  </si>
  <si>
    <t>Alcohols, C10-16, ethoxylated, sulfates, sodium salts</t>
  </si>
  <si>
    <t>500-223-8</t>
  </si>
  <si>
    <t>metil-acetát</t>
  </si>
  <si>
    <t>aceton</t>
  </si>
  <si>
    <t>heptán</t>
  </si>
  <si>
    <t>metanol</t>
  </si>
  <si>
    <t>tetrahidrofurán</t>
  </si>
  <si>
    <t>205-563-8</t>
  </si>
  <si>
    <t>regisztráció, ami megegyezik a harmoniizálttal</t>
  </si>
  <si>
    <t>regisztráció, ami több, mint a harmonizált</t>
  </si>
  <si>
    <t>R+T</t>
  </si>
  <si>
    <t>102.</t>
  </si>
  <si>
    <t>b, i, BEM</t>
  </si>
  <si>
    <t>EU3</t>
  </si>
  <si>
    <t>k(1B)</t>
  </si>
  <si>
    <t>k(1B), b, m</t>
  </si>
  <si>
    <t>R</t>
  </si>
  <si>
    <t>ETILÉNGLIKOL-MONOETIL-</t>
  </si>
  <si>
    <t>ETILÉNGLIKOL-MONOMETIL-</t>
  </si>
  <si>
    <t>ETILÉNGLIKOL-</t>
  </si>
  <si>
    <t>k(1B), i, sz, b</t>
  </si>
  <si>
    <t>EU6</t>
  </si>
  <si>
    <t>2-ETILHEXANOL</t>
  </si>
  <si>
    <t>104-76-7</t>
  </si>
  <si>
    <t>ALUMINIUM (oldható, AL-ra számolva)</t>
  </si>
  <si>
    <t>b, m, BEM</t>
  </si>
  <si>
    <t>k(1B), b, m, sz</t>
  </si>
  <si>
    <t>ALUMÍNIUM OXID (Al-ra számítva)</t>
  </si>
  <si>
    <t>5 (2 resp)</t>
  </si>
  <si>
    <t>F21, diklórfluormetán</t>
  </si>
  <si>
    <t>F22, klórdifluormetán</t>
  </si>
  <si>
    <r>
      <t>terc</t>
    </r>
    <r>
      <rPr>
        <sz val="11"/>
        <color rgb="FF000000"/>
        <rFont val="Calibri"/>
        <family val="2"/>
        <charset val="238"/>
      </rPr>
      <t>-AMIL-ACETÁT</t>
    </r>
  </si>
  <si>
    <t>k(1B), b</t>
  </si>
  <si>
    <t>HIGANY ÉS SZERVETLEN VEGYÜLETEI</t>
  </si>
  <si>
    <t>sz, b, BEM</t>
  </si>
  <si>
    <t>HIGANY SZERVES VEGYÜLETEI* (Hg-ra számítva)</t>
  </si>
  <si>
    <t>k(1A)</t>
  </si>
  <si>
    <t>KADMIUM ÉS SZERVETLEN VEGYÜLETEI</t>
  </si>
  <si>
    <t>0,004 resp</t>
  </si>
  <si>
    <t>k(1B), BEM</t>
  </si>
  <si>
    <t>KALCIUM-HIDROXID (kalcium-</t>
  </si>
  <si>
    <t>4 resp</t>
  </si>
  <si>
    <t>AMITROL</t>
  </si>
  <si>
    <t>180.</t>
  </si>
  <si>
    <t>k(1B), sz, b</t>
  </si>
  <si>
    <t>1-KLÓR-2,3-EPOXIPROPÁN (Epiklór-hidrin)</t>
  </si>
  <si>
    <t>i, sz, BEM</t>
  </si>
  <si>
    <t>KRÓM (fém), SZERVETLEN KRÓM (II) és</t>
  </si>
  <si>
    <t>EGYÉB SZERVETLEN KRÓMVEGYÜLETEK [a króm (VI) vegyületek kivételével]</t>
  </si>
  <si>
    <t>KRÓM (VI) SZERVETLEN VEGYÜLETEK [Cr (VI)-ra számítva]</t>
  </si>
  <si>
    <t>k(1A vagy1B), BEM</t>
  </si>
  <si>
    <t>LINDÁN (γ-HCH) (γ-1,2,3,4,5,6-</t>
  </si>
  <si>
    <t>MANGÁN ÉS SZERVETLEN SÓI (Mn-ra számítva)</t>
  </si>
  <si>
    <t>0,20,05 resp</t>
  </si>
  <si>
    <t>Por: T</t>
  </si>
  <si>
    <t>METANOL</t>
  </si>
  <si>
    <t>b, k(2), BEM</t>
  </si>
  <si>
    <t>4,4’-Metilén-bisz(2- klóranilin)[MOCA]</t>
  </si>
  <si>
    <t>METIL-FORMIÁT</t>
  </si>
  <si>
    <t>0.5</t>
  </si>
  <si>
    <t>b, k(1B)</t>
  </si>
  <si>
    <t>4-METILPENTÁN-2-ON (izobutil-metil-keton)</t>
  </si>
  <si>
    <t>(2-METOXIMETILETOXI)-</t>
  </si>
  <si>
    <t>NIKKEL SZERVETLEN VEGYÜLETEI, (Ni-re számítva)</t>
  </si>
  <si>
    <t>k(1B), sz, BEM</t>
  </si>
  <si>
    <t>NITROETÁN</t>
  </si>
  <si>
    <t>ARZÉN ÉS SZERVETLEN VEGYÜLETEI (arzin kivételével), (As-ra számítva)</t>
  </si>
  <si>
    <t>k(1A), b, i</t>
  </si>
  <si>
    <t>OLAJ (ásványi) KÖD**</t>
  </si>
  <si>
    <t>92062-35-6</t>
  </si>
  <si>
    <t>SCOEL/SUM/163/</t>
  </si>
  <si>
    <t>i, BEM, BHM</t>
  </si>
  <si>
    <t>245.</t>
  </si>
  <si>
    <t>246.</t>
  </si>
  <si>
    <t>ÓN SZERVES VEGYÜLETEI (Sn-ra számítva): TRIBUTIL-ÓN VEGYÜLETEK</t>
  </si>
  <si>
    <t>ÓN SZERVES VEGYÜLETEI (Sn-ra számítva): FENIL- ÉS BUTIL-ÓN VEGYÜLETEK</t>
  </si>
  <si>
    <t>b, i.</t>
  </si>
  <si>
    <t>PROPILÉN-OXID (1,2-</t>
  </si>
  <si>
    <t>k(1B), b, i</t>
  </si>
  <si>
    <t>BÁRIUM OLDHATÓ VEGYÜLETEI (Ba-ra számítva)</t>
  </si>
  <si>
    <t>79-0-4</t>
  </si>
  <si>
    <t>RÉZ füst (Cu-re számítva)</t>
  </si>
  <si>
    <t>0,01 resp</t>
  </si>
  <si>
    <t>STRONCIUM-KROMÁT [Cr (VI)-ra számítva]</t>
  </si>
  <si>
    <t>i, BEM</t>
  </si>
  <si>
    <t>BHM</t>
  </si>
  <si>
    <t>SZÉN-TETRAKLORID (tetraklór-metán)</t>
  </si>
  <si>
    <t>TERFENILEK (hidrogénezett)</t>
  </si>
  <si>
    <t>TETRAETIL-ORTOSZILIKÁT</t>
  </si>
  <si>
    <t>2-TOLUIDIN (o-toluidin)</t>
  </si>
  <si>
    <t>k(1B), i, b</t>
  </si>
  <si>
    <t>4-TOLUIDIN (para-toluidin)</t>
  </si>
  <si>
    <t>k(2), b</t>
  </si>
  <si>
    <t>TRIKLÓRBENZOLOK (1,2,4-</t>
  </si>
  <si>
    <t>1,1,1-TRIKLÓRETÁN*</t>
  </si>
  <si>
    <t>b, i, m, k(1B)</t>
  </si>
  <si>
    <t>k(1B), b, sz, BEM</t>
  </si>
  <si>
    <t>2,4,5-TRIKLÓRFENOXI-</t>
  </si>
  <si>
    <t>k(1A), sz</t>
  </si>
  <si>
    <t>308.</t>
  </si>
  <si>
    <t>2,4,6-TRINITROTOLUOL</t>
  </si>
  <si>
    <t>VANÁDIUM-PENTOXID (V-ra számítva)</t>
  </si>
  <si>
    <t>0,05 resp</t>
  </si>
  <si>
    <t>VINIL-BROMID (bróm-etilén)</t>
  </si>
  <si>
    <t>XILOL izomerek keveréke</t>
  </si>
  <si>
    <t>b, BEM</t>
  </si>
  <si>
    <t>k(1A), b, i, BEM</t>
  </si>
  <si>
    <t>BISZFENOL-A</t>
  </si>
  <si>
    <t>k(1A), i</t>
  </si>
  <si>
    <t>IZOBUTIL-ACETÁT</t>
  </si>
  <si>
    <t>szek-BUTIL-ACETÁT</t>
  </si>
  <si>
    <t>105-46-4</t>
  </si>
  <si>
    <r>
      <t>terc</t>
    </r>
    <r>
      <rPr>
        <sz val="11"/>
        <color rgb="FF000000"/>
        <rFont val="Calibri"/>
        <family val="2"/>
        <charset val="238"/>
      </rPr>
      <t>-BUTIL-METIL-ÉTER</t>
    </r>
  </si>
  <si>
    <t>2-BUTIN-1,4-DIOL</t>
  </si>
  <si>
    <t>CIÁN-HIDROGÉN (hidrogén-cianid)</t>
  </si>
  <si>
    <t>53.</t>
  </si>
  <si>
    <t>CINK-OXID por</t>
  </si>
  <si>
    <t>CINK-OXID füst</t>
  </si>
  <si>
    <t>CINK-KLORID (Zn-re számítva)</t>
  </si>
  <si>
    <t>CIRKÓNIUM VEGYÜLETEI (Zr-ra számítva</t>
  </si>
  <si>
    <t>DIACETIL (2,3-butándion)</t>
  </si>
  <si>
    <t>4,4’-DIAMINODIFENILMETÁN (4,4’-Metilén-dianilin)</t>
  </si>
  <si>
    <t>K (1B), b</t>
  </si>
  <si>
    <t>1,2-DIBRÓMETÁN (Etilén-dibromid</t>
  </si>
  <si>
    <t>DIFENIL-ÉTER</t>
  </si>
  <si>
    <t>101-84-8</t>
  </si>
  <si>
    <t>difenilmetán-4,4’-diizocianát</t>
  </si>
  <si>
    <t>AKRILSAV (propénsav)</t>
  </si>
  <si>
    <t>59*</t>
  </si>
  <si>
    <t>1,4-DIKLÓRBENZOL (p-diklórbenzol)</t>
  </si>
  <si>
    <t>1,2-DIKLÓRETÁN (Etilén-diklorid)</t>
  </si>
  <si>
    <t>1,1-DIKLÓRETILÉN</t>
  </si>
  <si>
    <t>DIKLÓRMETÁN (metilén-klorid)</t>
  </si>
  <si>
    <t>8042-47-5</t>
  </si>
  <si>
    <t>72623-83-7</t>
  </si>
  <si>
    <t>92045-45-9</t>
  </si>
  <si>
    <t>92045-77-8</t>
  </si>
  <si>
    <t xml:space="preserve">Stannane, dioctyl-, bis(coco acyloxy) derivs. EC No.: 293-901-5 | CAS No.: 91648-39-4 </t>
  </si>
  <si>
    <t>293-91-5</t>
  </si>
  <si>
    <t>91648-39-4</t>
  </si>
  <si>
    <t>19/01/2021</t>
  </si>
  <si>
    <t>tion (Article 57c)</t>
  </si>
  <si>
    <t>D(2020)9139-DC</t>
  </si>
  <si>
    <t xml:space="preserve">Dioctyltin dilaurate EC No.: 222-883-3 | CAS No.: 3648-18-8 </t>
  </si>
  <si>
    <t>222-883-3</t>
  </si>
  <si>
    <t>3648-18-8</t>
  </si>
  <si>
    <t>Bis(2-(2-methoxyethoxy)ethyl)ether</t>
  </si>
  <si>
    <t>205-594-7</t>
  </si>
  <si>
    <t>143-24-8</t>
  </si>
  <si>
    <t>Details</t>
  </si>
  <si>
    <t>Dibutylbis(pentane-2,4-dionato-O,O')tin</t>
  </si>
  <si>
    <t>245-152-0</t>
  </si>
  <si>
    <t>22673-19-4</t>
  </si>
  <si>
    <t>25/06/2020</t>
  </si>
  <si>
    <t>D(2020)4578-DC</t>
  </si>
  <si>
    <t>Butyl 4-hydroxybenzoate</t>
  </si>
  <si>
    <t>202-318-7</t>
  </si>
  <si>
    <t>94-26-8</t>
  </si>
  <si>
    <t>Endocrine disrupting properties (Article 57(f) - human health)</t>
  </si>
  <si>
    <t>2-methylimidazole</t>
  </si>
  <si>
    <t>211-765-7</t>
  </si>
  <si>
    <t>693-98-1</t>
  </si>
  <si>
    <t>15</t>
  </si>
  <si>
    <t>21/04/2016</t>
  </si>
  <si>
    <t>21/10/2014</t>
  </si>
  <si>
    <t>49</t>
  </si>
  <si>
    <t>27/05/2023</t>
  </si>
  <si>
    <t>27/11/2021</t>
  </si>
  <si>
    <t>22</t>
  </si>
  <si>
    <t>21/09/2017</t>
  </si>
  <si>
    <t>21/03/2016</t>
  </si>
  <si>
    <t>29</t>
  </si>
  <si>
    <t>22/01/2019</t>
  </si>
  <si>
    <t>22/07/2017</t>
  </si>
  <si>
    <t>20</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</si>
  <si>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t>
  </si>
  <si>
    <t>50</t>
  </si>
  <si>
    <t>27/08/2023</t>
  </si>
  <si>
    <t>27/02/2022</t>
  </si>
  <si>
    <t>43</t>
  </si>
  <si>
    <t>04/01/2021</t>
  </si>
  <si>
    <t>04/07/2019</t>
  </si>
  <si>
    <t>2,2'-dichloro-4,4'-methylenedianiline (MOCA)</t>
  </si>
  <si>
    <t>27</t>
  </si>
  <si>
    <t>22/11/2017</t>
  </si>
  <si>
    <t>22/05/2016</t>
  </si>
  <si>
    <t>4,4’- Diaminodiphenylmethane (MDA)</t>
  </si>
  <si>
    <t>02</t>
  </si>
  <si>
    <t>21/08/2014</t>
  </si>
  <si>
    <t>21/02/2013</t>
  </si>
  <si>
    <t>104-35-8</t>
  </si>
  <si>
    <t>Ethanol, 2-(4-nonylphenoxy)-</t>
  </si>
  <si>
    <t>18</t>
  </si>
  <si>
    <t>32</t>
  </si>
  <si>
    <t>04/07/2020</t>
  </si>
  <si>
    <t>04/01/2019</t>
  </si>
  <si>
    <t>1,2-dichloroethane (EDC)</t>
  </si>
  <si>
    <t>26</t>
  </si>
  <si>
    <t>30</t>
  </si>
  <si>
    <t>48</t>
  </si>
  <si>
    <t>25</t>
  </si>
  <si>
    <t>22/08/2017</t>
  </si>
  <si>
    <t>22/02/2016</t>
  </si>
  <si>
    <t>13</t>
  </si>
  <si>
    <t>21/08/2015</t>
  </si>
  <si>
    <t>21/02/2014</t>
  </si>
  <si>
    <t>Bis(2-ethylhexyl) phthalate (DEHP)</t>
  </si>
  <si>
    <t>04</t>
  </si>
  <si>
    <t>21/02/2015</t>
  </si>
  <si>
    <t>21/08/2013</t>
  </si>
  <si>
    <t>37</t>
  </si>
  <si>
    <t>Reaction mass of 5-sec-butyl-2-(2,4-dimethylcyclohex-3-en-1-yl)-5-methyl-1,3-dioxane and 5-sec-butyl-2-(4,6-dimethylcyclohex-3-en-1-yl)-5-methyl-1,3-dioxane</t>
  </si>
  <si>
    <t>2,4-dinitrotoluene (2,4-DNT)</t>
  </si>
  <si>
    <t>125022-34-6</t>
  </si>
  <si>
    <t>Borate(2-), tetrahydroxybis[μ-(peroxy-κO1:κO2)]di-, sodium, hydrate (1:2:6)</t>
  </si>
  <si>
    <t>21/05/2015</t>
  </si>
  <si>
    <t>21/11/2013</t>
  </si>
  <si>
    <t>4-Nonylphenol, branched, ethoxylated (CAS: 127087-87-0)</t>
  </si>
  <si>
    <t>932-098-4</t>
  </si>
  <si>
    <t>09</t>
  </si>
  <si>
    <t>38</t>
  </si>
  <si>
    <t>08</t>
  </si>
  <si>
    <t>16</t>
  </si>
  <si>
    <t>03</t>
  </si>
  <si>
    <t>PBT (Article 57 d)</t>
  </si>
  <si>
    <t>11</t>
  </si>
  <si>
    <t>13517-20-9</t>
  </si>
  <si>
    <t>Perboric acid (H3BO2(O2)), monosodium salt, trihydrate</t>
  </si>
  <si>
    <t>603-902-8</t>
  </si>
  <si>
    <t>17</t>
  </si>
  <si>
    <t>26-(4-Nonylphenoxy)-3,6,9,12,15,18,21,24- octaoxahexacosan -1-ol</t>
  </si>
  <si>
    <t>156609-10-8</t>
  </si>
  <si>
    <t>4-t-Nonylphenol-diethoxylate</t>
  </si>
  <si>
    <t>186309-28-4</t>
  </si>
  <si>
    <t>1,3-Dioxane, 2-(2,4-dimethyl-3-cyclohexen-1-yl)-5-methyl-5-(1-methylpropyl)-</t>
  </si>
  <si>
    <t>20636-48-0</t>
  </si>
  <si>
    <t>3,6,9,12-Tetraoxatetradecan-1-ol, 14-(4-nonylphenoxy)-</t>
  </si>
  <si>
    <t>42</t>
  </si>
  <si>
    <t>2-[4-(1,1,3,3-tetramethylbutyl)phenoxy]ethanol</t>
  </si>
  <si>
    <t>28</t>
  </si>
  <si>
    <t>47</t>
  </si>
  <si>
    <t>23</t>
  </si>
  <si>
    <t>51</t>
  </si>
  <si>
    <t>27/11/2023</t>
  </si>
  <si>
    <t>27/05/2022</t>
  </si>
  <si>
    <t>26264-02-8</t>
  </si>
  <si>
    <t>14-(nonylphenoxy)-3,6,9,12-tetraoxatetradecan-1-ol</t>
  </si>
  <si>
    <t>247-555-7</t>
  </si>
  <si>
    <t>27177-05-5</t>
  </si>
  <si>
    <t>23-(nonylphenoxy)-3,6,9,12,15,18,21-heptaoxatricosan-1-ol</t>
  </si>
  <si>
    <t>248-293-6</t>
  </si>
  <si>
    <t>34166-38-6</t>
  </si>
  <si>
    <t>p-Nonylphenol hexaethoxylate</t>
  </si>
  <si>
    <t>343934-04-3</t>
  </si>
  <si>
    <t>1,3-Dioxane, 2-[(1R,2R)-2,4-dimethyl-3-cyclohexen-1-yl]-5-methyl-5-(1-methylpropyl)-, cis-rel-</t>
  </si>
  <si>
    <t>343934-05-4</t>
  </si>
  <si>
    <t>1,3-Dioxane, 2-[(1R,2R)-2,4-dimethyl-3-cyclohexen-1-yl]-5-methyl-5-(1-methylpropyl)-, trans-rel-</t>
  </si>
  <si>
    <t>53</t>
  </si>
  <si>
    <t>54</t>
  </si>
  <si>
    <t>52</t>
  </si>
  <si>
    <t>31</t>
  </si>
  <si>
    <t>33</t>
  </si>
  <si>
    <t>The residue from the distillation of high temperature coal tar. A black solid with an approximate softening point from 30°C to 180°C (86°F to 356°F). Composed primarily of a complex mixture of three or more membered condensed ring aromatic hydrocarbons.</t>
  </si>
  <si>
    <t>41</t>
  </si>
  <si>
    <t>04/10/2020</t>
  </si>
  <si>
    <t>04/04/2019</t>
  </si>
  <si>
    <t>Carcinogenic (Article 57a)#PBT (Article 57 d)#vPvB (Article 57 e)</t>
  </si>
  <si>
    <t>676367-02-5</t>
  </si>
  <si>
    <t>1,3-Dioxane, 2-[(1S,2S)-2,4-dimethyl-3-cyclohexen-1-yl]-5-methyl-5-(1-methylpropyl)-, cis-</t>
  </si>
  <si>
    <t>676367-03-6</t>
  </si>
  <si>
    <t>1,3-Dioxane, 2-[(1S,2R)-2,4-dimethyl-3-cyclohexen-1-yl]-5-methyl-5-(1-methylpropyl)-, cis-</t>
  </si>
  <si>
    <t>676367-04-7</t>
  </si>
  <si>
    <t>1,3-Dioxane, 2-[(1R,2S)-2,4-dimethyl-3-cyclohexen-1-yl]-5-methyl-5-(1-methylpropyl)-, cis-</t>
  </si>
  <si>
    <t>676367-05-8</t>
  </si>
  <si>
    <t>1,3-Dioxane, 2-[(1R,2R)-2,4-dimethyl-3-cyclohexen-1-yl]-5-methyl-5-(1-methylpropyl)-, cis-</t>
  </si>
  <si>
    <t>676367-06-9</t>
  </si>
  <si>
    <t>1,3-Dioxane, 2-[(1S,2S)-2,4-dimethyl-3-cyclohexen-1-yl]-5-methyl-5-(1-methylpropyl)-, trans-</t>
  </si>
  <si>
    <t>676367-07-0</t>
  </si>
  <si>
    <t>1,3-Dioxane, 2-[(1S,2R)-2,4-dimethyl-3-cyclohexen-1-yl]-5-methyl-5-(1-methylpropyl)-, trans-</t>
  </si>
  <si>
    <t>676367-08-1</t>
  </si>
  <si>
    <t>1,3-Dioxane, 2-[(1R,2S)-2,4-dimethyl-3-cyclohexen-1-yl]-5-methyl-5-(1-methylpropyl)-, trans-</t>
  </si>
  <si>
    <t>676367-09-2</t>
  </si>
  <si>
    <t>1,3-Dioxane, 2-[(1R,2R)-2,4-dimethyl-3-cyclohexen-1-yl]-5-methyl-5-(1-methylpropyl)-, trans-</t>
  </si>
  <si>
    <t>Poly (oxy-1,2-ethanediyl), alpha -(nonylphenyl)-omega-hydroxy-, branched (CAS# 68412-54-4)</t>
  </si>
  <si>
    <t>932-337-2</t>
  </si>
  <si>
    <t>35</t>
  </si>
  <si>
    <t>44</t>
  </si>
  <si>
    <t>27/02/2023</t>
  </si>
  <si>
    <t>27/08/2021</t>
  </si>
  <si>
    <t>46</t>
  </si>
  <si>
    <t>34</t>
  </si>
  <si>
    <t>39</t>
  </si>
  <si>
    <t>24</t>
  </si>
  <si>
    <t>19</t>
  </si>
  <si>
    <t>21</t>
  </si>
  <si>
    <t>01</t>
  </si>
  <si>
    <t>vPvB (Article 57 e)</t>
  </si>
  <si>
    <t>Diisobutyl phthalate (DIBP)</t>
  </si>
  <si>
    <t>07</t>
  </si>
  <si>
    <t>06</t>
  </si>
  <si>
    <t>45</t>
  </si>
  <si>
    <t>05</t>
  </si>
  <si>
    <t>9036-19-5</t>
  </si>
  <si>
    <t>Polyethylene glycol mono(tert-octylph-enyl) ether9036-19-5</t>
  </si>
  <si>
    <t>618-541-1</t>
  </si>
  <si>
    <t>90568-23-3</t>
  </si>
  <si>
    <t>Borate(2-), tetrahydroxybis[μ-(peroxy-κO1:κO2)]di-, sodium (1:2)</t>
  </si>
  <si>
    <t>A complex combination of polycyclic aromatic hydrocarbons obtained from coal tar having an approximate distillation range of 300°C to 400°C (572°F to 752°F). Composed primarily of phenanthrene, anthracene and carbazole.</t>
  </si>
  <si>
    <t>40</t>
  </si>
  <si>
    <t>additional data</t>
  </si>
  <si>
    <t>Sunset date</t>
  </si>
  <si>
    <t>Entry No</t>
  </si>
  <si>
    <t>Latest application date</t>
  </si>
  <si>
    <t>Intrinsic property(ies) referred to in Article 57</t>
  </si>
  <si>
    <t>CAS No.</t>
  </si>
  <si>
    <t>Substance name</t>
  </si>
  <si>
    <t>EC No.</t>
  </si>
  <si>
    <t>Entry no.</t>
  </si>
  <si>
    <t>Conditions</t>
  </si>
  <si>
    <t>Appendices</t>
  </si>
  <si>
    <t>Standards</t>
  </si>
  <si>
    <t>History</t>
  </si>
  <si>
    <t>Q&amp;As</t>
  </si>
  <si>
    <t>Remarks</t>
  </si>
  <si>
    <t>Chloroethene</t>
  </si>
  <si>
    <t>Vinyl Chloride</t>
  </si>
  <si>
    <t>https://echa.europa.eu/documents/10162/a7ed88f5-3b13-46ef-8fb7-dbb08087cfeb</t>
  </si>
  <si>
    <t>&lt;a href="https://eur-lex.europa.eu/legal-content/EN/TXT/?uri=uriserv:OJ.L_.1976.262.01.0201.01.ENG&amp;toc=OJ:L:1976:262:TOC"&gt;D 76/769/EEC&lt;/a&gt;#&lt;a href="https://eur-lex.europa.eu/legal-content/EN/TXT/?uri=uriserv:OJ.L_.2009.164.01.0007.01.ENG&amp;toc=OJ:L:2009:164:TOC"&gt;R 552/2009&lt;/a&gt;</t>
  </si>
  <si>
    <t>Dichloromethane</t>
  </si>
  <si>
    <t>59</t>
  </si>
  <si>
    <t>https://echa.europa.eu/documents/10162/0ea58491-bb76-4a47-b1d2-36faa1e0f290</t>
  </si>
  <si>
    <t>&lt;a href="https://eur-lex.europa.eu/legal-content/EN/TXT/?uri=uriserv:OJ.L_.2009.137.01.0003.01.ENG&amp;toc=OJ:L:2009:137:TOC"&gt;D 455/2009/EC&lt;/a&gt;#&lt;a href="https://eur-lex.europa.eu/legal-content/EN/TXT/?uri=uriserv:OJ.L_.2010.086.01.0007.01.ENG&amp;toc=OJ:L:2010:086:TOC"&gt;R 276/2010&lt;/a&gt;</t>
  </si>
  <si>
    <t>&lt;a href="https://echa.europa.eu/support/qas-support/browse/-/qa/70Qx/view/ids/1133"&gt;entry 1133&lt;/a&gt;</t>
  </si>
  <si>
    <t>https://echa.europa.eu/documents/10162/29afaaf7-80f9-41a5-bf70-6bea78773e65</t>
  </si>
  <si>
    <t>&lt;a href="https://eur-lex.europa.eu/legal-content/EN/TXT/?uri=uriserv:OJ.L_.1994.365.01.0001.01.ENG&amp;toc=OJ:L:1994:365:TOC"&gt;D 94/60/EC&lt;/a&gt;#&lt;a href="https://eur-lex.europa.eu/legal-content/EN/TXT/?uri=uriserv:OJ.L_.1996.231.01.0020.01.ENG&amp;toc=OJ:L:1996:231:TOC"&gt;D 96/55/EC&lt;/a&gt;#&lt;a href="https://eur-lex.europa.eu/legal-content/EN/TXT/?uri=uriserv:OJ.L_.2009.164.01.0007.01.ENG&amp;toc=OJ:L:2009:164:TOC"&gt;R 552/2009&lt;/a&gt;</t>
  </si>
  <si>
    <t>60</t>
  </si>
  <si>
    <t>https://echa.europa.eu/documents/10162/701f6c15-98ec-4611-ac63-35fcca2e4047</t>
  </si>
  <si>
    <t>&lt;a href="https://eur-lex.europa.eu/legal-content/EN/TXT/?uri=uriserv:OJ.L_.2011.101.01.0012.01.ENG&amp;toc=OJ:L:2011:101:TOC"&gt;R 366/2011&lt;/a&gt;</t>
  </si>
  <si>
    <t>66</t>
  </si>
  <si>
    <t>https://echa.europa.eu/documents/10162/370b5de7-9507-f1b4-edc6-80ef2e5cd781</t>
  </si>
  <si>
    <t>&lt;a href="https://eur-lex.europa.eu/legal-content/EN/TXT/?uri=uriserv:OJ.L_.2016.337.01.0003.01.ENG&amp;toc=OJ:L:2016:337:TOC"&gt;R 2016/2235&lt;/a&gt;</t>
  </si>
  <si>
    <t>2-chloromercuriophenol</t>
  </si>
  <si>
    <t>https://echa.europa.eu/documents/10162/5a7222b0-9d3a-4a90-9e55-258149e92b1a</t>
  </si>
  <si>
    <t>&lt;a href="https://eur-lex.europa.eu/legal-content/EN/TXT/?uri=uriserv:OJ.L_.1989.398.01.0019.01.ENG&amp;toc=OJ:L:1989:398:TOC"&gt;D 89/677/EEC&lt;/a&gt;#&lt;a href="https://eur-lex.europa.eu/legal-content/EN/TXT/?uri=uriserv:OJ.L_.2009.164.01.0007.01.ENG&amp;toc=OJ:L:2009:164:TOC"&gt;R 552/2009&lt;/a&gt;</t>
  </si>
  <si>
    <t>74</t>
  </si>
  <si>
    <t>https://echa.europa.eu/documents/10162/503ac424-3bcb-137b-9247-09e41eb6dd5a</t>
  </si>
  <si>
    <t>&lt;a href="https://eur-lex.europa.eu/legal-content/EN/ALL/?uri=uriserv:OJ.L_.2020.252.01.0024.01.ENG"&gt;R 2020/1149&lt;/a&gt;</t>
  </si>
  <si>
    <t>98-05-5</t>
  </si>
  <si>
    <t>Phenylarsonic acid</t>
  </si>
  <si>
    <t>202-631-9</t>
  </si>
  <si>
    <t>https://echa.europa.eu/documents/10162/a798c758-371f-41e5-a38d-5f8dc9ba739d</t>
  </si>
  <si>
    <t>&lt;a href="https://eur-lex.europa.eu/legal-content/EN/TXT/?uri=uriserv:OJ.L_.1989.398.01.0019.01.ENG&amp;toc=OJ:L:1989:398:TOC"&gt;D 89/677/EEC&lt;/a&gt;#&lt;a href="https://eur-lex.europa.eu/legal-content/EN/TXT/?uri=uriserv:OJ.L_.2003.004.01.0009.01.ENG&amp;toc=OJ:L:2003:004:TOC"&gt;D 2003/2/EC&lt;/a&gt;#&lt;a href="https://eur-lex.europa.eu/legal-content/EN/TXT/?uri=uriserv:OJ.L_.2006.384.01.0094.01.ENG&amp;toc=OJ:L:2006:384:TOC"&gt;D 2006/139/EC&lt;/a&gt;#&lt;a href="https://eur-lex.europa.eu/legal-content/EN/TXT/?uri=uriserv:OJ.L_.2009.164.01.0007.01.ENG&amp;toc=OJ:L:2009:164:TOC"&gt;R 552/2009&lt;/a&gt;</t>
  </si>
  <si>
    <t>&lt;a href="https://echa.europa.eu/support/qas-support/browse/-/qa/70Qx/view/ids/660"&gt;entry 660&lt;/a&gt;#&lt;a href="https://echa.europa.eu/support/qas-support/browse/-/qa/70Qx/view/ids/661"&gt;entry 661&lt;/a&gt;</t>
  </si>
  <si>
    <t>https://echa.europa.eu/documents/10162/3bfef8a3-8c97-4d85-ae0b-ac6827de49a9</t>
  </si>
  <si>
    <t>&lt;a href="https://eur-lex.europa.eu/legal-content/EN/TXT/?uri=uriserv:OJ.L_.1991.186.01.0059.01.ENG&amp;toc=OJ:L:1991:186:TOC"&gt;D 91/338/EEC&lt;/a&gt;#&lt;a href="https://eur-lex.europa.eu/legal-content/EN/TXT/?uri=uriserv:OJ.L_.1999.142.01.0022.01.ENG&amp;toc=OJ:L:1999:142:TOC"&gt;D 1999/51/EC&lt;/a&gt;#&lt;a href="https://eur-lex.europa.eu/legal-content/EN/TXT/?uri=uriserv:OJ.L_.2009.164.01.0007.01.ENG&amp;toc=OJ:L:2009:164:TOC"&gt;R 552/2009&lt;/a&gt;#&lt;a href="https://eur-lex.europa.eu/legal-content/EN/TXT/?uri=uriserv:OJ.L_.2011.134.01.0002.01.ENG&amp;toc=OJ:L:2011:134:TOC"&gt;R 494/2011&lt;/a&gt;#&lt;a href="https://eur-lex.europa.eu/legal-content/EN/TXT/?uri=uriserv:OJ.L_.2012.252.01.0001.01.ENG&amp;toc=OJ:L:2012:252:TOC"&gt;R 835/2012&lt;/a&gt;#&lt;a href="https://eur-lex.europa.eu/legal-content/EN/TXT/?uri=uriserv:OJ.L_.2016.040.01.0005.01.ENG&amp;toc=OJ:L:2016:040:TOC"&gt;R 217/2016&lt;/a&gt;</t>
  </si>
  <si>
    <t>&lt;a href="https://echa.europa.eu/support/qas-support/browse/-/qa/70Qx/view/ids/158"&gt;entry 158&lt;/a&gt;#&lt;a href="https://echa.europa.eu/support/qas-support/browse/-/qa/70Qx/view/ids/662"&gt;entry 662&lt;/a&gt;#&lt;a href="https://echa.europa.eu/support/qas-support/browse/-/qa/70Qx/view/ids/824"&gt;entry 824&lt;/a&gt;#&lt;a href="https://echa.europa.eu/support/qas-support/browse/-/qa/70Qx/view/ids/825"&gt;entry 825&lt;/a&gt;#&lt;a href="https://echa.europa.eu/support/qas-support/browse/-/qa/70Qx/view/ids/1180"&gt;entry 1180&lt;/a&gt;#&lt;a href="https://echa.europa.eu/support/qas-support/browse/-/qa/70Qx/view/ids/1310"&gt;entry 1310&lt;/a&gt;#&lt;a href="https://echa.europa.eu/support/qas-support/browse/-/qa/70Qx/view/ids/1311"&gt;entry 1311&lt;/a&gt;</t>
  </si>
  <si>
    <t>2,2’-Methylenediphenyl diisocyanate</t>
  </si>
  <si>
    <t>56</t>
  </si>
  <si>
    <t>https://echa.europa.eu/documents/10162/46cb2ae0-ee6b-4319-8604-b5b1d4a41d53</t>
  </si>
  <si>
    <t>&lt;a href="https://standards.cen.eu/dyn/www/f?p=204:110:0::::FSP_PROJECT,FSP_ORG_ID:28771,6062&amp;cs=1E3926CA57F51F29D21E581884F93B948"&gt;EN 14387:2004+A1:2008&lt;/a&gt;</t>
  </si>
  <si>
    <t>&lt;a href="https://eur-lex.europa.eu/legal-content/EN/TXT/?uri=uriserv:OJ.L_.2008.348.01.0108.01.ENG&amp;toc=OJ:L:2008:348:TOC"&gt;D 1348/2008/EC&lt;/a&gt;#&lt;a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</si>
  <si>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href="https://echa.europa.eu/support/qas-support/browse/-/qa/70Qx/view/ids/677"&gt;entry 677&lt;/a&gt;</t>
  </si>
  <si>
    <t>2896-10-8</t>
  </si>
  <si>
    <t>Tri-p-tolylarsine</t>
  </si>
  <si>
    <t>220-776-6</t>
  </si>
  <si>
    <t>Dimercury(I) oxalate</t>
  </si>
  <si>
    <t>3198-04-7</t>
  </si>
  <si>
    <t>Sodium 4-chloromercuriobenzoate</t>
  </si>
  <si>
    <t>4335-09-5</t>
  </si>
  <si>
    <t>Disodium 4-amino-5-hydroxy-6-[[4'-[(4-hydroxyphenyl)azo][1,1'-biphenyl]-4-yl]azo]-3-[(4-nitrophenyl)azo]naphthalene-2,7-disulphonate</t>
  </si>
  <si>
    <t>224-376-2</t>
  </si>
  <si>
    <t>https://echa.europa.eu/documents/10162/c3f76361-78fe-4e74-89f2-bdbbb34083d4</t>
  </si>
  <si>
    <t>Acetic acid, cadmium salt dihydrate</t>
  </si>
  <si>
    <t>5903-10-6</t>
  </si>
  <si>
    <t>Mercury, methyl(propanoato-O)-</t>
  </si>
  <si>
    <t>Mercury disilver tetraiodide</t>
  </si>
  <si>
    <t>Mercury dichromate</t>
  </si>
  <si>
    <t>basic phenylmercury nitrate</t>
  </si>
  <si>
    <t>620-403-0</t>
  </si>
  <si>
    <t>This substance is identified in the Colour Index by Colour Index Constitution Number, C.I. 77205.</t>
  </si>
  <si>
    <t>Cadmium nitrate tetrahydrate</t>
  </si>
  <si>
    <t>638-751-7</t>
  </si>
  <si>
    <t>10031-18-2</t>
  </si>
  <si>
    <t>Mercurous bromide</t>
  </si>
  <si>
    <t>Residues, zinc refining flue dust wastewater, mercury-selenium</t>
  </si>
  <si>
    <t>The hot gases obtained by the roasting of raw zinc concentrate are cooled and cleaned from dust by passing through a spray of dilute sulfuric acid and/or water. This acid and/or water is filtered; the solid residue contains most of the volatile components of the concentrates to be roasted.</t>
  </si>
  <si>
    <t>Mercury dinitrate</t>
  </si>
  <si>
    <t>Barium tetraiodomercurate</t>
  </si>
  <si>
    <t>Phenylmercury hydroxide</t>
  </si>
  <si>
    <t>10060-09-0</t>
  </si>
  <si>
    <t>Selenic acid, cadmium salt (1:1), dihydrate</t>
  </si>
  <si>
    <t>A cadmium-indium-enriched product obtained from the recirculation of copper-lead blast furnace flue dusts. Composed primarily of cadmium, indium and lead.</t>
  </si>
  <si>
    <t>100822-74-0</t>
  </si>
  <si>
    <t>Arsenous acid, lead(2+) salt (1:1)</t>
  </si>
  <si>
    <t>Product obtained by centrifuging the slime discharged at the bases of cells for decopperization of electrolytic copper solutions. Composed primarily of a copper powder rich in arsenic.</t>
  </si>
  <si>
    <t>10102-48-4</t>
  </si>
  <si>
    <t>Arsenic acid (H3AsO4), lead(4+) salt (3:2)</t>
  </si>
  <si>
    <t>10102-53-1</t>
  </si>
  <si>
    <t>Arsenenic acid</t>
  </si>
  <si>
    <t>Dimercury dichloride</t>
  </si>
  <si>
    <t>Aminomercury chloride</t>
  </si>
  <si>
    <t>10124-50-2</t>
  </si>
  <si>
    <t>Potassium arsonate</t>
  </si>
  <si>
    <t>233-337-9</t>
  </si>
  <si>
    <t>4,4’-Methylenediphenyl diisocyanate</t>
  </si>
  <si>
    <t>102110-61-2</t>
  </si>
  <si>
    <t>Slimes and Sludges, copper conc. roasting off gas scrubbing, lead-mercury-selenium-contg.</t>
  </si>
  <si>
    <t>The product obtained by the purification of copper ore concentrate roasting offgas. Composed primarily of lead, mercury and selenium.</t>
  </si>
  <si>
    <t>310-062-3</t>
  </si>
  <si>
    <t>The product obtained by the purification of copper-lead ore concentrate roasting offgas. Composed primarily of arsenic oxide (As2O3).</t>
  </si>
  <si>
    <t>102525-64-4</t>
  </si>
  <si>
    <t>Arsenic acid (H3AsO4), copper(2+) salt (4:1)</t>
  </si>
  <si>
    <t>10290-12-7</t>
  </si>
  <si>
    <t>Copper arsonate</t>
  </si>
  <si>
    <t>233-644-8</t>
  </si>
  <si>
    <t>10294-44-7</t>
  </si>
  <si>
    <t>Chloric acid, mercury(1+) salt</t>
  </si>
  <si>
    <t>10326-24-6</t>
  </si>
  <si>
    <t>Arsenenous acid, zinc salt</t>
  </si>
  <si>
    <t>62</t>
  </si>
  <si>
    <t>https://echa.europa.eu/documents/10162/492c2db0-7db6-4d76-8347-fca1b22c0c7d</t>
  </si>
  <si>
    <t>&lt;a href="https://eur-lex.europa.eu/legal-content/EN/TXT/?uri=uriserv:OJ.L_.2012.253.01.0005.01.ENG&amp;toc=OJ:L:2012:253:TOC"&gt;R 848/2012&lt;/a&gt;</t>
  </si>
  <si>
    <t>103332-13-4</t>
  </si>
  <si>
    <t>Mercury, (2-ethylhexanoato-O)(1-methoxycyclohexyl)-</t>
  </si>
  <si>
    <t>103369-15-9</t>
  </si>
  <si>
    <t>Mercury, (1-methoxycyclohexyl)(neodecanoato-O)-</t>
  </si>
  <si>
    <t>Dimercury dinitrate</t>
  </si>
  <si>
    <t>104325-07-7</t>
  </si>
  <si>
    <t>Mercury, (1-methoxyethyl)(9-octadecenoato-O)-, (Z)-</t>
  </si>
  <si>
    <t>104325-08-8</t>
  </si>
  <si>
    <t>Mercury, (1-methoxycyclohexyl)(9-octadecenoato-O)-,(Z)-</t>
  </si>
  <si>
    <t>104335-53-7</t>
  </si>
  <si>
    <t>Mercury, (1-methoxyethyl)(neodecanoato-O)</t>
  </si>
  <si>
    <t>104339-46-0</t>
  </si>
  <si>
    <t>Mercury, (2-ethylhexanoato-O)(1-methoxyethyl)</t>
  </si>
  <si>
    <t>Phosphoric acid, mercury salt</t>
  </si>
  <si>
    <t>(oleato)phenylmercury</t>
  </si>
  <si>
    <t>10476-87-6</t>
  </si>
  <si>
    <t>Strychnine dimethylarsinate</t>
  </si>
  <si>
    <t>233-973-7</t>
  </si>
  <si>
    <t>105034-60-4</t>
  </si>
  <si>
    <t>Tetraiodide diammonium cadmium</t>
  </si>
  <si>
    <t>https://echa.europa.eu/documents/10162/b515d01c-ab18-44a6-9ada-72529f1573ed</t>
  </si>
  <si>
    <t>&lt;a href="https://eur-lex.europa.eu/legal-content/EN/TXT/?uri=uriserv:OJ.L_.1983.147.01.0009.01.ENG&amp;toc=OJ:L:1983:147:TOC"&gt;D 83/264/EEC&lt;/a&gt;#&lt;a href="https://eur-lex.europa.eu/legal-content/EN/TXT/?uri=uriserv:OJ.L_.2009.164.01.0007.01.ENG&amp;toc=OJ:L:2009:164:TOC"&gt;R 552/2009&lt;/a&gt;</t>
  </si>
  <si>
    <t>106097-61-4</t>
  </si>
  <si>
    <t>Gallium arsenide phosphide</t>
  </si>
  <si>
    <t>1,4-Dichlorobenzene</t>
  </si>
  <si>
    <t>64</t>
  </si>
  <si>
    <t>https://echa.europa.eu/documents/10162/f4a325ee-70ff-4324-ab82-b9cf29c54018</t>
  </si>
  <si>
    <t>&lt;a href="https://eur-lex.europa.eu/legal-content/EN/TXT/?uri=uriserv:OJ.L_.2014.136.01.0019.01.ENG&amp;toc=OJ:L:2014:136:TOC"&gt;R 474/2014&lt;/a&gt;</t>
  </si>
  <si>
    <t>1071-39-2</t>
  </si>
  <si>
    <t>Diisopropylmercury</t>
  </si>
  <si>
    <t>Bromoethylmercury</t>
  </si>
  <si>
    <t>Ethylmercury chloride</t>
  </si>
  <si>
    <t>107-34-6</t>
  </si>
  <si>
    <t>Propylarsonic acid</t>
  </si>
  <si>
    <t>203-482-2</t>
  </si>
  <si>
    <t>(acetato-O)methylmercury</t>
  </si>
  <si>
    <t>https://echa.europa.eu/documents/10162/f28ce048-676d-4d17-b939-0c08e9a0db9f</t>
  </si>
  <si>
    <t>&lt;a href="https://eur-lex.europa.eu/legal-content/EN/TXT/?uri=uriserv:OJ.L_.2005.309.01.0013.01.ENG&amp;toc=OJ:L:2005:309:TOC"&gt;D 2005/59/EC&lt;/a&gt;#&lt;a href="https://eur-lex.europa.eu/legal-content/EN/TXT/?uri=uriserv:OJ.L_.2009.164.01.0007.01.ENG&amp;toc=OJ:L:2009:164:TOC"&gt;R 552/2009&lt;/a&gt;</t>
  </si>
  <si>
    <t>&lt;a href="https://echa.europa.eu/support/qas-support/browse/-/qa/70Qx/view/ids/668"&gt;entry 668&lt;/a&gt;</t>
  </si>
  <si>
    <t>(acetato-O)ethylmercury</t>
  </si>
  <si>
    <t>57</t>
  </si>
  <si>
    <t>https://echa.europa.eu/documents/10162/ca2ec609-0177-402a-911f-6ac524275d6e</t>
  </si>
  <si>
    <t>&lt;a href="https://eur-lex.europa.eu/legal-content/EN/TXT/?uri=uriserv:OJ.L_.2008.348.01.0108.01.ENG&amp;toc=OJ:L:2008:348:TOC"&gt;D 1348/2008/EC&lt;/a&gt;#&lt;a href="https://eur-lex.europa.eu/legal-content/EN/TXT/?uri=uriserv:OJ.L_.2009.164.01.0007.01.ENG&amp;toc=OJ:L:2009:164:TOC"&gt;R 552/2009&lt;/a&gt;</t>
  </si>
  <si>
    <t>Mercury, compound with titanium (1:3)</t>
  </si>
  <si>
    <t>sodium mercury amalgam</t>
  </si>
  <si>
    <t>680-624-3</t>
  </si>
  <si>
    <t>11129-14-9</t>
  </si>
  <si>
    <t>Cadmium zinc sulfide</t>
  </si>
  <si>
    <t>234-372-2</t>
  </si>
  <si>
    <t>2-(2-methoxyethoxy)ethanol (DEGME)</t>
  </si>
  <si>
    <t>https://echa.europa.eu/documents/10162/c0b7baea-d2d6-4fa5-86b8-c322ab573d8f</t>
  </si>
  <si>
    <t>1122-90-3</t>
  </si>
  <si>
    <t>4-Aminophenylarsenoxide</t>
  </si>
  <si>
    <t>2-(2-butoxyethoxy)ethanol (DEGBE)</t>
  </si>
  <si>
    <t>55</t>
  </si>
  <si>
    <t>https://echa.europa.eu/documents/10162/9e666f9e-efe4-4fc5-ac35-66c557bcc0dc</t>
  </si>
  <si>
    <t>Chloromethylmercury</t>
  </si>
  <si>
    <t>1153-05-5</t>
  </si>
  <si>
    <t>Triphenylarsine oxide</t>
  </si>
  <si>
    <t>214-571-0</t>
  </si>
  <si>
    <t>67</t>
  </si>
  <si>
    <t>https://echa.europa.eu/documents/10162/0d9bd23d-2898-a370-cb21-96be34fe2cda</t>
  </si>
  <si>
    <t>&lt;a href="https://eur-lex.europa.eu/legal-content/EN/TXT/?uri=uriserv:OJ.L_.2017.035.01.0006.01.ENG&amp;toc=OJ:L:2017:035:TOC"&gt;R 2017/227&lt;/a&gt;#&lt;a href="https://eur-lex.europa.eu/legal-content/EN/TXT/?uri=uriserv:OJ.L_.2018.249.01.0018.01.ENG&amp;toc=OJ:L:2018:249:TOC"&gt;Corrigendum to R 2017/227&lt;/a&gt;</t>
  </si>
  <si>
    <t>116-49-4</t>
  </si>
  <si>
    <t>Glycobiarsol</t>
  </si>
  <si>
    <t>204-143-1</t>
  </si>
  <si>
    <t>116854-17-2</t>
  </si>
  <si>
    <t>Tetracosanoic acid, cadmium salt</t>
  </si>
  <si>
    <t>116920-59-3</t>
  </si>
  <si>
    <t>Tricosanoic acid, cadmium salt</t>
  </si>
  <si>
    <t>117746-50-6</t>
  </si>
  <si>
    <t>Magnesium arsenate, decahydrate</t>
  </si>
  <si>
    <t>Bis (2-ethylhexyl) phthalate (DEHP)</t>
  </si>
  <si>
    <t>https://echa.europa.eu/documents/10162/aaa92146-a005-1dc2-debe-93c80b57c5ee</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</si>
  <si>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326/2015&lt;/a&gt;#&lt;a href="https://eur-lex.europa.eu/legal-content/EN/TXT/?uri=uriserv:OJ.L_.2018.322.01.0014.01.ENG&amp;toc=OJ:L:2018:322:TOC"&gt;R 2018/2005&lt;/a&gt;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</si>
  <si>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href="https://echa.europa.eu/support/qas-support/browse/-/qa/70Qx/view/ids/984"&gt;entry 984&lt;/a&gt;#&lt;a href="https://echa.europa.eu/support/qas-support/browse/-/qa/70Qx/view/ids/985"&gt;entry 985&lt;/a&gt;#&lt;a href="https://echa.europa.eu/support/qas-support/browse/-/qa/70Qx/view/ids/1185"&gt;entry 1185&lt;/a&gt;#&lt;a href="https://echa.europa.eu/support/qas-support/browse/-/qa/70Qx/view/ids/1314"&gt;entry 1314&lt;/a&gt;#&lt;a href="https://echa.europa.eu/support/qas-support/browse/-/qa/70Qx/view/ids/1524"&gt;entry 1524&lt;/a&gt;</t>
  </si>
  <si>
    <t>Di-n-octyl phthalate (DNOP)</t>
  </si>
  <si>
    <t>https://echa.europa.eu/documents/10162/57096439-2ddd-4f14-b832-85181a09f595</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</si>
  <si>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</si>
  <si>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href="https://echa.europa.eu/support/qas-support/browse/-/qa/70Qx/view/ids/748"&gt;entry 748&lt;/a&gt;#&lt;a href="https://echa.europa.eu/support/qas-support/browse/-/qa/70Qx/view/ids/984"&gt;entry 984&lt;/a&gt;#&lt;a href="https://echa.europa.eu/support/qas-support/browse/-/qa/70Qx/view/ids/1185"&gt;entry 1185&lt;/a&gt;#&lt;a href="https://echa.europa.eu/support/qas-support/browse/-/qa/70Qx/view/ids/1314"&gt;entry 1314&lt;/a&gt;#&lt;a href="https://echa.europa.eu/support/qas-support/browse/-/qa/70Qx/view/ids/1524"&gt;entry 1524&lt;/a&gt;</t>
  </si>
  <si>
    <t>Guideline available, see Q&amp;amp;A entry 748</t>
  </si>
  <si>
    <t>Methylmercury hydroxide</t>
  </si>
  <si>
    <t>https://echa.europa.eu/documents/10162/bd51087b-9917-b018-69ac-d7594315e2a9</t>
  </si>
  <si>
    <t>&lt;a href="https://eur-lex.europa.eu/legal-content/EN/TXT/PDF/?uri=CELEX:02006R1907-20210101&amp;%20from=EN:#page=534"&gt;Appendix 8&lt;/a&gt;#&lt;a href="https://eur-lex.europa.eu/legal-content/EN/TXT/PDF/?uri=CELEX:02006R1907-20210101&amp;%20from=EN:#page=535"&gt;Appendix 9&lt;/a&gt;#&lt;a href="https://eur-lex.europa.eu/legal-content/EN/TXT/PDF/?uri=CELEX:02006R1907-20210101&amp;%20from=EN:#page=536"&gt;Appendix 10&lt;/a&gt;</t>
  </si>
  <si>
    <t>&lt;a href="https://standards.cen.eu/dyn/www/f?p=204:110:0::::FSP_PROJECT,FSP_ORG_ID:38383,6270&amp;cs=14C789360CD29EF727EB42F33DAE9795A"&gt;EN ISO 17234-1:2015&lt;/a&gt;#&lt;a href="https://standards.cen.eu/dyn/www/f?p=204:110:0::::FSP_PROJECT,FSP_ORG_ID:32710,6270&amp;cs=1A9508DCF3932AF8C3C73003282DD2328"&gt;EN ISO 17234-2:2011&lt;/a&gt;#&lt;a href="https://standards.cen.eu/dyn/www/f?p=204:110:0::::FSP_PROJECT,FSP_ORG_ID:41035,6229&amp;cs=12490E181E71D287FCBCD9FE342D23189"&gt;EN 14362-1:2017&lt;/a&gt;#&lt;a href="https://standards.cen.eu/dyn/www/f?p=204:110:0::::FSP_PROJECT,FSP_ORG_ID:41030,6229&amp;cs=16E75732D3523C88F712B66DCC0D7A89E"&gt;EN 14362-3:2017&lt;/a&gt;</t>
  </si>
  <si>
    <t>&lt;a href="https://eur-lex.europa.eu/legal-content/EN/TXT/?uri=uriserv:OJ.L_.2002.243.01.0015.01.ENG&amp;toc=OJ:L:2002:243:TOC"&gt;D 2002/61/EC&lt;/a&gt;#&lt;a href="https://eur-lex.europa.eu/legal-content/EN/TXT/?uri=uriserv:OJ.L_.2003.004.01.0016.01.ENG&amp;toc=OJ:L:2003:004:TOC"&gt;D 2003/3/EC&lt;/a&gt;#&lt;a href="https://eur-lex.europa.eu/legal-content/EN/TXT/?uri=uriserv:OJ.L_.2004.057.01.0004.01.ENG&amp;toc=OJ:L:2004:057:TOC"&gt;D 2004/21/EC&lt;/a&gt;#&lt;a href="https://eur-lex.europa.eu/legal-content/EN/TXT/?uri=uriserv:OJ.L_.2009.164.01.0007.01.ENG&amp;toc=OJ:L:2009:164:TOC"&gt;R 552/2009&lt;/a&gt;</t>
  </si>
  <si>
    <t>&lt;a href="https://echa.europa.eu/support/qas-support/browse/-/qa/70Qx/view/ids/66"&gt;entry 666&lt;/a&gt;#&lt;a href="https://echa.europa.eu/support/qas-support/browse/-/qa/70Qx/view/ids/1183"&gt;entry 1183&lt;/a&gt;#&lt;a href="https://echa.europa.eu/support/qas-support/browse/-/qa/70Qx/view/ids/1312"&gt;entry 1312&lt;/a&gt;#&lt;a href="https://echa.europa.eu/support/qas-support/browse/-/qa/70Qx/view/ids/1313"&gt;entry 1313&lt;/a&gt;</t>
  </si>
  <si>
    <t>Mercury dioleate</t>
  </si>
  <si>
    <t>3,3'-dimethoxybenzidine</t>
  </si>
  <si>
    <t>119-96-0</t>
  </si>
  <si>
    <t>Arsthinol</t>
  </si>
  <si>
    <t>204-361-7</t>
  </si>
  <si>
    <t>Crocidolite</t>
  </si>
  <si>
    <t>https://echa.europa.eu/documents/10162/ea9dc42d-7656-8afd-09e4-d8b41fae2c9c</t>
  </si>
  <si>
    <t>&lt;a href="https://eur-lex.europa.eu/legal-content/EN/TXT/PDF/?uri=CELEX:02006R1907-20210101&amp;%20from=EN:#page=531"&gt;Appendix 7&lt;/a&gt;</t>
  </si>
  <si>
    <t>&lt;a href="https://eur-lex.europa.eu/legal-content/EN/TXT/?uri=uriserv:OJ.L_.1983.263.01.0033.01.ENG&amp;toc=OJ:L:1983:263:TOC"&gt;D 83/478/EEC&lt;/a&gt;#&lt;a href="https://eur-lex.europa.eu/legal-content/EN/TXT/?uri=uriserv:OJ.L_.1985.375.01.0001.01.ENG&amp;toc=OJ:L:1985:375:TOC"&gt;D 85/610/EEC&lt;/a&gt;#&lt;a href="https://eur-lex.europa.eu/legal-content/EN/TXT/?uri=uriserv:OJ.L_.1991.363.01.0036.01.ENG&amp;toc=OJ:L:1991:363:TOC"&gt;D 91/659/EEC&lt;/a&gt;#&lt;a href="https://eur-lex.europa.eu/legal-content/EN/TXT/?uri=uriserv:OJ.L_.1999.207.01.0018.01.ENG&amp;toc=OJ:L:1999:207:TOC"&gt;D 1999/77/EC&lt;/a&gt;#&lt;a href="https://eur-lex.europa.eu/legal-content/EN/TXT/?uri=uriserv:OJ.L_.2009.164.01.0007.01.ENG&amp;toc=OJ:L:2009:164:TOC"&gt;R 552/2009&lt;/a&gt;#&lt;a href="https://eur-lex.europa.eu/legal-content/EN/TXT/?uri=uriserv:OJ.L_.2013.043.01.0024.01.ENG&amp;toc=OJ:L:2013:043:TOC"&gt;R 126/2013&lt;/a&gt;#&lt;a href="https://eur-lex.europa.eu/legal-content/EN/TXT/?uri=uriserv:OJ.L_.2016.165.01.0004.01.ENG&amp;toc=OJ:L:2016:165:TOC"&gt;R 2016/1005&lt;/a&gt;</t>
  </si>
  <si>
    <t>12001-29-5, 132207-32-0</t>
  </si>
  <si>
    <t>Chrysotile</t>
  </si>
  <si>
    <t>12002-03-8</t>
  </si>
  <si>
    <t>Copper acetoarsenite</t>
  </si>
  <si>
    <t>601-658-7</t>
  </si>
  <si>
    <t>12005-69-5</t>
  </si>
  <si>
    <t>Boron arsenide (BAs)</t>
  </si>
  <si>
    <t>12005-70-8</t>
  </si>
  <si>
    <t>Boron arsenide (B6As)</t>
  </si>
  <si>
    <t>12005-82-2</t>
  </si>
  <si>
    <t>Silver hexafluoroarsenate</t>
  </si>
  <si>
    <t>624-776-0</t>
  </si>
  <si>
    <t>12005-96-8</t>
  </si>
  <si>
    <t>Manganese arsenide (Mn2As)</t>
  </si>
  <si>
    <t>12006-15-4</t>
  </si>
  <si>
    <t>Tricadmium diarsenide</t>
  </si>
  <si>
    <t>234-484-1</t>
  </si>
  <si>
    <t>12044-32-5</t>
  </si>
  <si>
    <t>Tin arsenide (SnAs)</t>
  </si>
  <si>
    <t>12044-42-7</t>
  </si>
  <si>
    <t>Cobalt arsenide (CoAs2)</t>
  </si>
  <si>
    <t>12044-50-7</t>
  </si>
  <si>
    <t>ARSENIC(V) OXIDE HYDRATE</t>
  </si>
  <si>
    <t>629-626-8</t>
  </si>
  <si>
    <t>12044-52-9</t>
  </si>
  <si>
    <t>Platinum arsenide (PtAs2)</t>
  </si>
  <si>
    <t>12044-79-0</t>
  </si>
  <si>
    <t>Arsenic(II) sulfide</t>
  </si>
  <si>
    <t>12055-37-7</t>
  </si>
  <si>
    <t>Mercury, compound with sodium (2:1)</t>
  </si>
  <si>
    <t>Mercury telluride</t>
  </si>
  <si>
    <t>Trichlorobenzene</t>
  </si>
  <si>
    <t>https://echa.europa.eu/documents/10162/fa5ae031-f3bb-41c5-87d2-dde74ccc4d56</t>
  </si>
  <si>
    <t>Ammonium hydrogen sulphide</t>
  </si>
  <si>
    <t>https://echa.europa.eu/documents/10162/1c454ceb-4a7e-4d11-bde6-59bb4bfe7bb5</t>
  </si>
  <si>
    <t>12136-15-1</t>
  </si>
  <si>
    <t>Mercury nitride</t>
  </si>
  <si>
    <t>121-59-5</t>
  </si>
  <si>
    <t>Carbarsone</t>
  </si>
  <si>
    <t>204-484-6</t>
  </si>
  <si>
    <t>Amosite</t>
  </si>
  <si>
    <t>12213-70-6</t>
  </si>
  <si>
    <t>Cadmium selenide sulfide, (Cd2SeS)</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</si>
  <si>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</si>
  <si>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</si>
  <si>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https://echa.europa.eu/documents/10162/3bbeb1d6-82f7-42b0-9e4c-d8ea9db7ddd3</t>
  </si>
  <si>
    <t>&lt;a href="https://eur-lex.europa.eu/legal-content/EN/TXT/?uri=uriserv:OJ.L_.1994.365.01.0001.01.ENG&amp;toc=OJ:L:1994:365:TOC"&gt;D 94/60/EC&lt;/a&gt;#&lt;a href="https://eur-lex.europa.eu/legal-content/EN/TXT/?uri=uriserv:OJ.L_.2001.283.01.0041.01.ENG&amp;toc=OJ:L:2001:283:TOC"&gt;D 2001/90/EC&lt;/a&gt;#&lt;a href="https://eur-lex.europa.eu/legal-content/EN/TXT/?uri=uriserv:OJ.L_.2009.164.01.0007.01.ENG&amp;toc=OJ:L:2009:164:TOC"&gt;R 552/2009&lt;/a&gt;</t>
  </si>
  <si>
    <t>&lt;a href="https://echa.europa.eu/support/qas-support/browse/-/qa/70Qx/view/ids/1070"&gt;entry 1070&lt;/a&gt;</t>
  </si>
  <si>
    <t>12256-04-1</t>
  </si>
  <si>
    <t>Cobalt arsenide (CoAs3)</t>
  </si>
  <si>
    <t>Lactatophenylmercury</t>
  </si>
  <si>
    <t>12279-90-2</t>
  </si>
  <si>
    <t>Tetraarsenic tetrasulfide</t>
  </si>
  <si>
    <t>123334-18-9</t>
  </si>
  <si>
    <t>Tetraphenylarsonium Chloride Hydrochloride Hydrate</t>
  </si>
  <si>
    <t>621-302-4</t>
  </si>
  <si>
    <t>Mercury silver iodide</t>
  </si>
  <si>
    <t>12397-66-9</t>
  </si>
  <si>
    <t>Tin arsenide (Sn4As3)</t>
  </si>
  <si>
    <t>12400-33-8</t>
  </si>
  <si>
    <t>2-ethoxyethylmercury chloride</t>
  </si>
  <si>
    <t>2-ethoxyethylmercury acetate</t>
  </si>
  <si>
    <t>12414-94-7</t>
  </si>
  <si>
    <t>Arsenopyrite, cobaltoan</t>
  </si>
  <si>
    <t>124-58-3</t>
  </si>
  <si>
    <t>Methylarsonic acid</t>
  </si>
  <si>
    <t>204-705-6</t>
  </si>
  <si>
    <t>12523-20-5</t>
  </si>
  <si>
    <t>Arsenous acid, antimony(3+) salt (1:1)</t>
  </si>
  <si>
    <t>12626-31-2</t>
  </si>
  <si>
    <t>Arsenic selenide</t>
  </si>
  <si>
    <t>This substance is identified in the Colour Index by Colour Index Constitution Number, C.I. 77202.</t>
  </si>
  <si>
    <t>Tris (2,3 dibromopropyl) phosphate</t>
  </si>
  <si>
    <t>https://echa.europa.eu/documents/10162/c05269fe-1ecd-4186-9534-aaec4e15e0f1</t>
  </si>
  <si>
    <t>&lt;a href="https://eur-lex.europa.eu/legal-content/EN/TXT/?uri=uriserv:OJ.L_.1979.197.01.0037.01.ENG&amp;toc=OJ:L:1979:197:TOC"&gt;D 79/663/EEC&lt;/a&gt;#&lt;a href="https://eur-lex.europa.eu/legal-content/EN/TXT/?uri=uriserv:OJ.L_.2009.164.01.0007.01.ENG&amp;toc=OJ:L:2009:164:TOC"&gt;R 552/2009&lt;/a&gt;</t>
  </si>
  <si>
    <t>126-82-9</t>
  </si>
  <si>
    <t>Disodium arsonoacetate</t>
  </si>
  <si>
    <t>204-806-5</t>
  </si>
  <si>
    <t>46a</t>
  </si>
  <si>
    <t>https://echa.europa.eu/documents/10162/7dcd73a4-e80d-47c5-ba0a-a5f4361bf4b1</t>
  </si>
  <si>
    <t>&lt;a href="https://eur-lex.europa.eu/legal-content/EN/TXT/?uri=uriserv:OJ.L_.2016.009.01.0001.01.ENG&amp;toc=OJ:L:2016:009:TOC"&gt;R 26/2016&lt;/a&gt;</t>
  </si>
  <si>
    <t>1273-75-2</t>
  </si>
  <si>
    <t>Chloromercuriferrocene</t>
  </si>
  <si>
    <t>631-381-7</t>
  </si>
  <si>
    <t>12777-38-7</t>
  </si>
  <si>
    <t>Arsenic oxide</t>
  </si>
  <si>
    <t>127795-79-3</t>
  </si>
  <si>
    <t>Arsenic acid (H3AsO4), ammonium salt (2:1)</t>
  </si>
  <si>
    <t>127-85-5</t>
  </si>
  <si>
    <t>Sodium hydrogen 4-aminophenylarsonate</t>
  </si>
  <si>
    <t>204-869-9</t>
  </si>
  <si>
    <t>12795-30-1</t>
  </si>
  <si>
    <t>Merbromin</t>
  </si>
  <si>
    <t>13004-83-6</t>
  </si>
  <si>
    <t>Carbonic acid, mercury(2+) salt (1:1)</t>
  </si>
  <si>
    <t>1303-22-6</t>
  </si>
  <si>
    <t>Rammelsbergite (NiAs2)</t>
  </si>
  <si>
    <t>1303-32-8</t>
  </si>
  <si>
    <t>Arsenic disulfide</t>
  </si>
  <si>
    <t>627-949-9</t>
  </si>
  <si>
    <t>1303-34-0</t>
  </si>
  <si>
    <t>Arsenic sulfide (As2S5)</t>
  </si>
  <si>
    <t>625-728-1</t>
  </si>
  <si>
    <t>1303-39-5</t>
  </si>
  <si>
    <t>Zinc arsenenate oxide (Zn5(AsO3)4O3), tetrahydrate</t>
  </si>
  <si>
    <t>Dimercury amidatenitrate</t>
  </si>
  <si>
    <t>Trimercury dioxide sulphate</t>
  </si>
  <si>
    <t>https://echa.europa.eu/documents/10162/f92b0bfe-82ca-4a4d-b618-c674065c9d9e</t>
  </si>
  <si>
    <t>&lt;a href="https://eur-lex.europa.eu/legal-content/EN/TXT/?uri=uriserv:OJ.L_.1991.085.01.0034.01.ENG&amp;toc=OJ:L:1991:085:TOC"&gt;D 91/173/EEC&lt;/a&gt;#&lt;a href="https://eur-lex.europa.eu/legal-content/EN/TXT/?uri=uriserv:OJ.L_.1999.142.01.0022.01.ENG&amp;toc=OJ:L:1999:142:TOC"&gt;D 1999/51/EC&lt;/a&gt;#&lt;a href="https://eur-lex.europa.eu/legal-content/EN/TXT/?uri=uriserv:OJ.L_.2009.164.01.0007.01.ENG&amp;toc=OJ:L:2009:164:TOC"&gt;R 552/2009&lt;/a&gt;</t>
  </si>
  <si>
    <t>13164-93-7</t>
  </si>
  <si>
    <t>Disodium 5-[[4'-[[4,5-dihydro-3-methyl-5-oxo-1-(4-sulphonatophenyl)-1H-pyrazol-4-yl]azo][1,1'-biphenyl]-4-yl]azo]salicylate</t>
  </si>
  <si>
    <t>236-106-0</t>
  </si>
  <si>
    <t>Mercury bis(2-ethylhexanoate)</t>
  </si>
  <si>
    <t>Trilead-bis(carbonate)-dihydroxide 2PbCO3-Pb(OH)2</t>
  </si>
  <si>
    <t>https://echa.europa.eu/documents/10162/22dd9386-7fac-4e8d-953a-ef3c71025ad4</t>
  </si>
  <si>
    <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</si>
  <si>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href="https://echa.europa.eu/support/qas-support/browse/-/qa/70Qx/view/ids/1178"&gt;entry 1178&lt;/a&gt;</t>
  </si>
  <si>
    <t>1319-86-4</t>
  </si>
  <si>
    <t>Mercury, (acetato-kappaO)(3-(chloromethoxy-kappaO)propyl-kappaC)-</t>
  </si>
  <si>
    <t>Chloro(hydroxyphenyl)mercury</t>
  </si>
  <si>
    <t>13222-52-1</t>
  </si>
  <si>
    <t>Acetophenone, hydrazone, compd. with mercury chloride (HgCl2) (1:1)</t>
  </si>
  <si>
    <t>132-33-2</t>
  </si>
  <si>
    <t>4-[(2-arsonophenyl)azo]-3-hydroxynaphthalene-2,7-disulphonic acid</t>
  </si>
  <si>
    <t>205-058-2</t>
  </si>
  <si>
    <t>13246-32-7</t>
  </si>
  <si>
    <t>o-phenylenebis(dimethylarsine)</t>
  </si>
  <si>
    <t>236-227-9</t>
  </si>
  <si>
    <t>Mercury bis(trifluoroacetate)</t>
  </si>
  <si>
    <t>Bis[(trimethylsilyl)methyl]mercury</t>
  </si>
  <si>
    <t>Phenylmercury 2-ethylhexanoate</t>
  </si>
  <si>
    <t>Dimercury dicyanide oxide</t>
  </si>
  <si>
    <t>13355-00-5</t>
  </si>
  <si>
    <t>Melarsonyl potassium</t>
  </si>
  <si>
    <t>236-405-6</t>
  </si>
  <si>
    <t>6-methyl-3-nitrobenzoxamercurete</t>
  </si>
  <si>
    <t>13367-92-5</t>
  </si>
  <si>
    <t>Thiobis[methylarsine], anhydrosulphide</t>
  </si>
  <si>
    <t>236-436-5</t>
  </si>
  <si>
    <t>Naphthenic acids, mercury salts</t>
  </si>
  <si>
    <t>13444-75-2</t>
  </si>
  <si>
    <t>Chromic acid (H2CrO4), mercury(2+) salt (1:1)</t>
  </si>
  <si>
    <t>Mercury(II) sulfide</t>
  </si>
  <si>
    <t>1345-09-1</t>
  </si>
  <si>
    <t>Cadmium mercury sulfide</t>
  </si>
  <si>
    <t>215-717-6</t>
  </si>
  <si>
    <t>13453-15-1</t>
  </si>
  <si>
    <t>Diarsenic acid</t>
  </si>
  <si>
    <t>13464-28-3</t>
  </si>
  <si>
    <t>phosphoric acid, mercury(2+) salt (2:3)</t>
  </si>
  <si>
    <t>13464-31-8</t>
  </si>
  <si>
    <t>Arsenic acid (H3AsO4), copper(2+) salt (1:1)</t>
  </si>
  <si>
    <t>13464-36-3</t>
  </si>
  <si>
    <t>Arsenic acid, tripotassium salt</t>
  </si>
  <si>
    <t>13464-39-6</t>
  </si>
  <si>
    <t>Arsenic acid, calcium salt (1:2)</t>
  </si>
  <si>
    <t>13464-42-1</t>
  </si>
  <si>
    <t>Diarsenic acid, sodium salt</t>
  </si>
  <si>
    <t>13464-58-9</t>
  </si>
  <si>
    <t>Arsenous acid</t>
  </si>
  <si>
    <t>13464-92-1</t>
  </si>
  <si>
    <t>Cadmium bromide tetrahydrate</t>
  </si>
  <si>
    <t>629-623-1</t>
  </si>
  <si>
    <t>13465-31-1</t>
  </si>
  <si>
    <t>Nitric acid, mercury(2+) salt, hydrate (2:1)</t>
  </si>
  <si>
    <t>Mercury(1+) bromate</t>
  </si>
  <si>
    <t>13465-34-4</t>
  </si>
  <si>
    <t>Chromic acid (H2CrO4), dimercury(1+) salt</t>
  </si>
  <si>
    <t>13465-37-7</t>
  </si>
  <si>
    <t>Mercury thiocyanate</t>
  </si>
  <si>
    <t>13466-06-3</t>
  </si>
  <si>
    <t>Arsonic acid, disodium salt</t>
  </si>
  <si>
    <t>13477-20-8</t>
  </si>
  <si>
    <t>Cadmium mesosulfate (CdH2SO5) (7CI)</t>
  </si>
  <si>
    <t>13477-21-9</t>
  </si>
  <si>
    <t>Cadmium sulfate, tetrahydrate</t>
  </si>
  <si>
    <t>13477-22-0</t>
  </si>
  <si>
    <t>Sulfuric acid, cadmium salt (1:1), heptahydrate</t>
  </si>
  <si>
    <t>13510-31-1</t>
  </si>
  <si>
    <t>Boron arsenate</t>
  </si>
  <si>
    <t>13510-46-8</t>
  </si>
  <si>
    <t>trisodium;trioxido(oxo)-$l^{5}-arsane;dodecahydrate</t>
  </si>
  <si>
    <t>13510-72-0</t>
  </si>
  <si>
    <t>Zinc arsenate, octahydrate</t>
  </si>
  <si>
    <t>13702-38-0</t>
  </si>
  <si>
    <t>Arsenic acid (H3AsO4), bismuth salt (1:1)</t>
  </si>
  <si>
    <t>13760-37-7</t>
  </si>
  <si>
    <t>Cadmium perchlorate (6CI,7CI)</t>
  </si>
  <si>
    <t>13766-44-4</t>
  </si>
  <si>
    <t>Sulfuric acid, mercury salt</t>
  </si>
  <si>
    <t>13768-07-5</t>
  </si>
  <si>
    <t>Arsenenous acid</t>
  </si>
  <si>
    <t>138608-19-2</t>
  </si>
  <si>
    <t>Arsenazo III sodium</t>
  </si>
  <si>
    <t>630-782-4</t>
  </si>
  <si>
    <t>Dicopper tetraiodomercurate</t>
  </si>
  <si>
    <t>Sodium 4-hydroxymercuriobenzoate</t>
  </si>
  <si>
    <t>13932-02-0</t>
  </si>
  <si>
    <t>Mercurous perchlorate</t>
  </si>
  <si>
    <t>Dimercury difluoride</t>
  </si>
  <si>
    <t>mercury pentanedione</t>
  </si>
  <si>
    <t>140-45-4</t>
  </si>
  <si>
    <t>Sodium hydrogen [4-[(hydroxyacetyl)amino]phenyl]arsonate</t>
  </si>
  <si>
    <t>205-415-2</t>
  </si>
  <si>
    <t>(2-carboxyphenyl)hydroxymercury</t>
  </si>
  <si>
    <t>Mercury dipotassium tetrathiocyanate</t>
  </si>
  <si>
    <t>14110-97-5</t>
  </si>
  <si>
    <t>4-(Chloromercuri)benzenesulfonic acid monosodium salt</t>
  </si>
  <si>
    <t>683-356-5</t>
  </si>
  <si>
    <t>Iodo(iodomethyl)mercury</t>
  </si>
  <si>
    <t>14215-33-9</t>
  </si>
  <si>
    <t>Mercury(II) azide</t>
  </si>
  <si>
    <t>Hydrargaphen</t>
  </si>
  <si>
    <t>Iodomethylmercury</t>
  </si>
  <si>
    <t>Phenyl(quinolin-8-olato-N1,O8)mercury</t>
  </si>
  <si>
    <t>14376-09-1</t>
  </si>
  <si>
    <t>Mercury, diamminedichloro-, (T-4)-</t>
  </si>
  <si>
    <t>14414-68-7</t>
  </si>
  <si>
    <t>Benzidine, hydrochloride</t>
  </si>
  <si>
    <t>144-21-8</t>
  </si>
  <si>
    <t>Disodium methylarsonate</t>
  </si>
  <si>
    <t>205-620-7</t>
  </si>
  <si>
    <t>14429-85-7</t>
  </si>
  <si>
    <t>Cadmium trichloride monopotassium</t>
  </si>
  <si>
    <t>14459-36-0</t>
  </si>
  <si>
    <t>MERCURY (2) SELENITE</t>
  </si>
  <si>
    <t>144-87-6</t>
  </si>
  <si>
    <t>4-(glycolloylamino)phenylarsonic acid</t>
  </si>
  <si>
    <t>205-643-2</t>
  </si>
  <si>
    <t>14518-94-6</t>
  </si>
  <si>
    <t>Cadmium bromate</t>
  </si>
  <si>
    <t>14520-70-8</t>
  </si>
  <si>
    <t>Phosphoric acid, ammonium cadmium salt (1:1:1)</t>
  </si>
  <si>
    <t>14644-70-3</t>
  </si>
  <si>
    <t>Ammonium magnesium arsenate</t>
  </si>
  <si>
    <t>14674-83-0</t>
  </si>
  <si>
    <t>Disodium hydrogen 2-[[7-[(2-arsonophenyl)azo]-1,8-dihydroxy-3,6-disulphonato-2-naphthyl]azo]benzoate</t>
  </si>
  <si>
    <t>238-715-7</t>
  </si>
  <si>
    <t>14783-59-6</t>
  </si>
  <si>
    <t>Mercury dithizonate</t>
  </si>
  <si>
    <t>621-496-0</t>
  </si>
  <si>
    <t>mercury (I) nitrate dihydrate</t>
  </si>
  <si>
    <t>14849-23-1</t>
  </si>
  <si>
    <t>2,2'-[ethylenebis(oxy)]bis[1,3,2-dioxarsolane]</t>
  </si>
  <si>
    <t>238-911-2</t>
  </si>
  <si>
    <t>2-(ethylmercuriothio)benzoic acid</t>
  </si>
  <si>
    <t>14973-92-3</t>
  </si>
  <si>
    <t>Chlorotris(triphenylarsine)rhodium</t>
  </si>
  <si>
    <t>239-051-0</t>
  </si>
  <si>
    <t>14990-20-6</t>
  </si>
  <si>
    <t>Mercury azide (Hg(N3))</t>
  </si>
  <si>
    <t>1499-33-8</t>
  </si>
  <si>
    <t>Methyltriphenylarsonium iodide</t>
  </si>
  <si>
    <t>216-108-8</t>
  </si>
  <si>
    <t>15122-58-4</t>
  </si>
  <si>
    <t>Proustite (Ag3(AsS3))</t>
  </si>
  <si>
    <t>239-179-7</t>
  </si>
  <si>
    <t>2-methoxyethylmercury acetate</t>
  </si>
  <si>
    <t>15194-98-6</t>
  </si>
  <si>
    <t>Arsenenous acid, calcium salt (2:1)</t>
  </si>
  <si>
    <t>15195-00-3</t>
  </si>
  <si>
    <t>Calcium arsenate (CaHAsO4) (6CI,7CI)</t>
  </si>
  <si>
    <t>672-782-7</t>
  </si>
  <si>
    <t>15195-06-9</t>
  </si>
  <si>
    <t>Arsenious acid (HAsO2), strontium salt</t>
  </si>
  <si>
    <t>15244-35-6</t>
  </si>
  <si>
    <t>Cadmium sulfate hydrate</t>
  </si>
  <si>
    <t>626-360-4</t>
  </si>
  <si>
    <t>15276-40-1</t>
  </si>
  <si>
    <t>Cadmium potassium hexachloride</t>
  </si>
  <si>
    <t>15384-08-4</t>
  </si>
  <si>
    <t>bromic acid, mercury(2+) salt</t>
  </si>
  <si>
    <t>Dimercury diiodide</t>
  </si>
  <si>
    <t>15385-58-7</t>
  </si>
  <si>
    <t>Mercury(I) Bromide</t>
  </si>
  <si>
    <t>621-489-2</t>
  </si>
  <si>
    <t>Mercury bis(4-chlorobenzoate)</t>
  </si>
  <si>
    <t>15600-62-1</t>
  </si>
  <si>
    <t>Cadmium diphosphate</t>
  </si>
  <si>
    <t>15634-23-8</t>
  </si>
  <si>
    <t>(T-4)-Dithallium tetracyanomercurate</t>
  </si>
  <si>
    <t>Disodium tetra(cyano-C)mercurate(2-)</t>
  </si>
  <si>
    <t>Sulphuric acid, lead salt Pbx SO4</t>
  </si>
  <si>
    <t>https://echa.europa.eu/documents/10162/ffd7653b-98cc-4bcc-9085-616559280314</t>
  </si>
  <si>
    <t>15785-93-0</t>
  </si>
  <si>
    <t>Mercury, chloro(4-((2,4-dinitrophenyl)amino)phenyl)-</t>
  </si>
  <si>
    <t>''mercurous oxide''</t>
  </si>
  <si>
    <t>Mercury di(acetate)</t>
  </si>
  <si>
    <t>16056-34-1</t>
  </si>
  <si>
    <t>Mercury, methyl-</t>
  </si>
  <si>
    <t>16056-37-4</t>
  </si>
  <si>
    <t>Ethyl mercury</t>
  </si>
  <si>
    <t>Disodium [5-[[4'-[[2,6-dihydroxy-3-[(2-hydroxy-5-sulphophenyl)azo]phenyl]azo][1,1'-biphenyl]-4-yl]azo]salicylato(4-)]cuprate(2-)</t>
  </si>
  <si>
    <t>164170-84-7</t>
  </si>
  <si>
    <t>Arsenic acid (H3AsO4), monopotassium salt, 1/5hydrate</t>
  </si>
  <si>
    <t>Otimerate sodium</t>
  </si>
  <si>
    <t>16593-57-0</t>
  </si>
  <si>
    <t>Cadmium bromide rubidium</t>
  </si>
  <si>
    <t>1668-00-4</t>
  </si>
  <si>
    <t>2,7-(bis(2-arsonophenylazo))-1,8-dihydroxynaphthalene-3,6-disulphonic acid</t>
  </si>
  <si>
    <t>216-788-6</t>
  </si>
  <si>
    <t>phenylmercuric thiocyanate</t>
  </si>
  <si>
    <t>16984-36-4</t>
  </si>
  <si>
    <t>D-Glucopyranose, 4-O-α-D-glucopyranosyl-</t>
  </si>
  <si>
    <t>17033-07-7</t>
  </si>
  <si>
    <t>Octadecanoic acid, barium cadmium salt</t>
  </si>
  <si>
    <t>17068-86-9</t>
  </si>
  <si>
    <t>Calcium arsenate fluoride</t>
  </si>
  <si>
    <t>hydroxymercuri-o-nitrophenol</t>
  </si>
  <si>
    <t>17305-95-2</t>
  </si>
  <si>
    <t>Mercury, chloro(chloromethyl)-</t>
  </si>
  <si>
    <t>17329-48-5</t>
  </si>
  <si>
    <t>UNDECANSAEURE-CD-SALZ</t>
  </si>
  <si>
    <t>17522-78-0</t>
  </si>
  <si>
    <t>Arsenic chloride (AsCl)</t>
  </si>
  <si>
    <t>1758-48-1</t>
  </si>
  <si>
    <t>o-phenylenediarsonic acid</t>
  </si>
  <si>
    <t>217-154-1</t>
  </si>
  <si>
    <t>1772-02-7</t>
  </si>
  <si>
    <t>Sodium p-[[4-[3-(2-arsono-4-nitrophenyl)triazen-1-yl]phenyl]azo]benzenesulphonate</t>
  </si>
  <si>
    <t>217-197-6</t>
  </si>
  <si>
    <t>1785-43-9</t>
  </si>
  <si>
    <t>Ethanethiolmercury chloride</t>
  </si>
  <si>
    <t>Trimercury biscitrate</t>
  </si>
  <si>
    <t>18532-52-0</t>
  </si>
  <si>
    <t>Ammonium cadmium chloride (Ammonium cadmium trichloride)</t>
  </si>
  <si>
    <t>18532-58-6</t>
  </si>
  <si>
    <t>Cadmium chloride rubidium</t>
  </si>
  <si>
    <t>Bromo(2-hydroxypropyl)mercury</t>
  </si>
  <si>
    <t>Bis(lactato-O1,O2)mercury</t>
  </si>
  <si>
    <t>(lactato-O1,O2)mercury</t>
  </si>
  <si>
    <t>19262-93-2</t>
  </si>
  <si>
    <t>Cadmium pyrophosphate</t>
  </si>
  <si>
    <t>Benzo[e]pyrene (BeP)</t>
  </si>
  <si>
    <t>https://echa.europa.eu/documents/10162/176064a8-0896-4124-87e1-75cdf2008d59</t>
  </si>
  <si>
    <t>&lt;a href="http://www.energypublishing.org/publication/ip-standard-test-methods/ip-346-determination-of-polycyclic-aromatics-in-unused-lubricating-base-oils-and-asphaltene-free-petroleum-fractions-dimethyl-sulphoxide-extraction-refractive-index-method"&gt;IP 346&lt;/a&gt;#&lt;a href="http://www.iso.org/iso/home/store/catalogue_tc/catalogue_detail.htm?csnumber=57940"&gt;ISO 21461:2012&lt;/a&gt;#&lt;a href="https://standards.cen.eu/dyn/www/f?p=204:110:0::::FSP_PROJECT,FSP_ORG_ID:33418,6003&amp;cs=1ED65A7C248424A8B05F824C2D56C9D3D"&gt;EN 16143:2013&lt;/a&gt;</t>
  </si>
  <si>
    <t>&lt;a href="https://eur-lex.europa.eu/legal-content/EN/TXT/?uri=uriserv:OJ.L_.2005.323.01.0051.01.ENG&amp;toc=OJ:L:2005:323:TOC"&gt;D 2005/69/EC&lt;/a&gt;#&lt;a href="https://eur-lex.europa.eu/legal-content/EN/TXT/?uri=uriserv:OJ.L_.2009.164.01.0007.01.ENG&amp;toc=OJ:L:2009:164:TOC"&gt;R 552/2009&lt;/a&gt;#&lt;a href="https://eur-lex.europa.eu/legal-content/EN/TXT/?uri=uriserv:OJ.L_.2013.328.01.0069.01.ENG&amp;toc=OJ:L:2013:328:TOC"&gt;R 1272/2013&lt;/a&gt;#&lt;a href="https://eur-lex.europa.eu/legal-content/EN/TXT/?uri=uriserv:OJ.L_.2015.058.01.0043.01.ENG&amp;toc=OJ:L:2015:058:TOC"&gt;R 326/2015&lt;/a&gt;</t>
  </si>
  <si>
    <t>&lt;a href="https://echa.europa.eu/support/qas-support/browse/-/qa/70Qx/view/ids/669"&gt;entry 669&lt;/a&gt;#&lt;a href="https://echa.europa.eu/support/qas-support/browse/-/qa/70Qx/view/ids/670"&gt;entry 670&lt;/a&gt;#&lt;a href="https://echa.europa.eu/support/qas-support/browse/-/qa/70Qx/view/ids/671"&gt;entry 671&lt;/a&gt;#&lt;a href="https://echa.europa.eu/support/qas-support/browse/-/qa/70Qx/view/ids/1476"&gt;entry 1476&lt;/a&gt;</t>
  </si>
  <si>
    <t>[μ-[metasilicato(2-)-O:O]]bis(2-methoxyethyl)dimercury</t>
  </si>
  <si>
    <t>Disodium 4-amino-3-[[4'-[(2,4-diaminophenyl)azo][1,1'-biphenyl]-4-yl]azo]-5-hydroxy-6-(phenylazo)naphthalene-2,7-disulphonate</t>
  </si>
  <si>
    <t>19447-62-2</t>
  </si>
  <si>
    <t>(4-((4-(Dimethylamino)phenyl)azo)phenyl)mercuric acetate</t>
  </si>
  <si>
    <t>631-561-5</t>
  </si>
  <si>
    <t>2045-00-3</t>
  </si>
  <si>
    <t>2-aminophenylarsonic acid</t>
  </si>
  <si>
    <t>218-064-5</t>
  </si>
  <si>
    <t>Benzo[j]fluoranthene (BjFA)</t>
  </si>
  <si>
    <t>20582-71-2</t>
  </si>
  <si>
    <t>Mercurate(2-), tetrachloro-, dipotassium, (T-4)-</t>
  </si>
  <si>
    <t>Benzo[b]fluoranthene (BbFA)</t>
  </si>
  <si>
    <t>Mercury selenide</t>
  </si>
  <si>
    <t>20648-91-3</t>
  </si>
  <si>
    <t>Dipotassium tetrachlorocadmate(2-)</t>
  </si>
  <si>
    <t>243-938-8</t>
  </si>
  <si>
    <t>Benzo[k]fluoranthene (BkFA)</t>
  </si>
  <si>
    <t>21006-73-5</t>
  </si>
  <si>
    <t>Tetraphenylarsonium (hydrogen dichloride)</t>
  </si>
  <si>
    <t>244-144-4</t>
  </si>
  <si>
    <t>21093-83-4</t>
  </si>
  <si>
    <t>Arsenic acid (H3AsO4), dipotassium salt</t>
  </si>
  <si>
    <t>Mercaptomerin sodium</t>
  </si>
  <si>
    <t>21328-74-5</t>
  </si>
  <si>
    <t>Cadmium, (29H,31H-phthalocyaninato(2-)-kappaN29,kappaN30,kappaN31,kappaN32)-, (SP-4-1)-</t>
  </si>
  <si>
    <t>622-643-1</t>
  </si>
  <si>
    <t>21360-94-1</t>
  </si>
  <si>
    <t>Cadmium sodium tetrachloride</t>
  </si>
  <si>
    <t>21480-65-9</t>
  </si>
  <si>
    <t>Arsenic acid (H3AsO4), magnesium salt (2:3)</t>
  </si>
  <si>
    <t>2162-73-4</t>
  </si>
  <si>
    <t>2,4,6-triisopropyl-m-phenylene diisocyanate</t>
  </si>
  <si>
    <t>218-485-4</t>
  </si>
  <si>
    <t>2163-77-1</t>
  </si>
  <si>
    <t>3-amino-4-hydroxyphenylarsonic acid</t>
  </si>
  <si>
    <t>218-494-3</t>
  </si>
  <si>
    <t>2163-80-6</t>
  </si>
  <si>
    <t>Sodium methylarsonate</t>
  </si>
  <si>
    <t>218-495-9</t>
  </si>
  <si>
    <t>Chrysen (CHR)</t>
  </si>
  <si>
    <t>21892-63-7</t>
  </si>
  <si>
    <t>Methylenebis(diphenylarsine)</t>
  </si>
  <si>
    <t>244-639-5</t>
  </si>
  <si>
    <t>Mercury monoxide</t>
  </si>
  <si>
    <t>Potassium triiodomercurate(1-)</t>
  </si>
  <si>
    <t>2235-25-8</t>
  </si>
  <si>
    <t>Tris(ethylmercury) phosphate</t>
  </si>
  <si>
    <t>22441-45-8</t>
  </si>
  <si>
    <t>Arsenic pentachloride</t>
  </si>
  <si>
    <t>Amminephenylmercury(1+) acetate</t>
  </si>
  <si>
    <t>22465-18-5</t>
  </si>
  <si>
    <t>Cadmium sulfate octahydrate</t>
  </si>
  <si>
    <t>Cadmium chlorate</t>
  </si>
  <si>
    <t>phenylmercuric formamide</t>
  </si>
  <si>
    <t>22967-92-6</t>
  </si>
  <si>
    <t>methylmercury salts</t>
  </si>
  <si>
    <t>694-823-8</t>
  </si>
  <si>
    <t>2338-22-9</t>
  </si>
  <si>
    <t>methylmercury nitrite</t>
  </si>
  <si>
    <t>23525-22-6</t>
  </si>
  <si>
    <t>Diphenylarsinecarbonitrile</t>
  </si>
  <si>
    <t>245-716-6</t>
  </si>
  <si>
    <t>23582-05-0</t>
  </si>
  <si>
    <t>Bis[(2-diphenylarsinoethyl)phenyl]phosphine</t>
  </si>
  <si>
    <t>245-756-4</t>
  </si>
  <si>
    <t>23582-06-1</t>
  </si>
  <si>
    <t>[2-(diphenylarsino)ethyl]diphenylphosphine</t>
  </si>
  <si>
    <t>245-758-5</t>
  </si>
  <si>
    <t>2374-27-8</t>
  </si>
  <si>
    <t>Mercury, methyl(nitrato-O)-</t>
  </si>
  <si>
    <t>2429-73-4</t>
  </si>
  <si>
    <t>Trisodium 5-amino-3-[[4'-[(7-amino-1-hydroxy-3-sulphonato-2-naphthyl)azo][1,1'-biphenyl]-4-yl]azo]-4-hydroxynaphthalene-2,7-disulphonate</t>
  </si>
  <si>
    <t>219-384-8</t>
  </si>
  <si>
    <t>2429-79-0</t>
  </si>
  <si>
    <t>Disodium 5-[[4'-[(1-amino-4-sulphonato-2-naphthyl)azo][1,1'-biphenyl]-4-yl]azo]salicylate</t>
  </si>
  <si>
    <t>219-387-4</t>
  </si>
  <si>
    <t>2429-81-4</t>
  </si>
  <si>
    <t>Tetrasodium 5-[[4'-[[2,6-diamino-3-[[8-hydroxy-3,6-disulphonato-7-[(4-sulphonato-1-naphthyl)azo]-2-naphthyl]azo]-5-tolyl]azo][1,1'-biphenyl]-4-yl]azo]salicylate</t>
  </si>
  <si>
    <t>219-390-0</t>
  </si>
  <si>
    <t>2429-82-5</t>
  </si>
  <si>
    <t>Disodium 5-[[4'-[(7-amino-1-hydroxy-3-sulphonato-2-naphthyl)azo][1,1'-biphenyl]-4-yl]azo]salicylate</t>
  </si>
  <si>
    <t>219-391-6</t>
  </si>
  <si>
    <t>2429-83-6</t>
  </si>
  <si>
    <t>Disodium 4-amino-3-[[4'-[(2,4-diamino-5-methylphenyl)azo][1,1'-biphenyl]-4-yl]azo]-5-hydroxy-6-(phenylazo)naphthalene-2,7-disulphonate</t>
  </si>
  <si>
    <t>219-392-1</t>
  </si>
  <si>
    <t>2429-84-7</t>
  </si>
  <si>
    <t>Disodium 5-[[4'-[(2-amino-8-hydroxy-6-sulphonato-1-naphthyl)azo][1,1'-biphenyl]-4-yl]azo]salicylate</t>
  </si>
  <si>
    <t>219-393-7</t>
  </si>
  <si>
    <t>24343-41-7</t>
  </si>
  <si>
    <t>Arsenous acid, gallium salt (1:1)</t>
  </si>
  <si>
    <t>2440-34-8</t>
  </si>
  <si>
    <t>Mercury, [N-(2-methylphenyl)benzenesulfonamidato-N]phenyl-</t>
  </si>
  <si>
    <t>2440-40-6</t>
  </si>
  <si>
    <t>Chloropropylmercury</t>
  </si>
  <si>
    <t>Ethyliodomercury</t>
  </si>
  <si>
    <t>2440-45-1</t>
  </si>
  <si>
    <t>Bis(ethylmercuri)phosphate</t>
  </si>
  <si>
    <t>24579-90-6</t>
  </si>
  <si>
    <t>2-Chloromercuri-4-nitrophenol</t>
  </si>
  <si>
    <t>24806-32-4</t>
  </si>
  <si>
    <t>Di(phenylmercury) dodecylsuccinate</t>
  </si>
  <si>
    <t>Nonylphenol C6H4(OH)C9H19</t>
  </si>
  <si>
    <t>https://echa.europa.eu/documents/10162/b91a8a69-f38e-4a35-ab7d-e475e5926988</t>
  </si>
  <si>
    <t>&lt;a href="https://eur-lex.europa.eu/legal-content/EN/TXT/?uri=uriserv:OJ.L_.2003.178.01.0024.01.ENG&amp;toc=OJ:L:2003:178:TOC"&gt;D 2003/53/EC&lt;/a&gt;#&lt;a href="https://eur-lex.europa.eu/legal-content/EN/TXT/?uri=uriserv:OJ.L_.2009.164.01.0007.01.ENG&amp;toc=OJ:L:2009:164:TOC"&gt;R 552/2009&lt;/a&gt;</t>
  </si>
  <si>
    <t>&lt;a href="https://echa.europa.eu/support/qas-support/browse/-/qa/70Qx/view/ids/667"&gt;entry 667&lt;/a&gt;#&lt;a href="https://echa.europa.eu/support/qas-support/browse/-/qa/70Qx/view/ids/1113"&gt;entry 1113&lt;/a&gt;#&lt;a href="https://echa.europa.eu/support/qas-support/browse/-/qa/70Qx/view/ids/1184"&gt;entry 1184&lt;/a&gt;</t>
  </si>
  <si>
    <t>25310-48-9</t>
  </si>
  <si>
    <t>(Methanethiolato)methylmercury</t>
  </si>
  <si>
    <t>25685-75-0</t>
  </si>
  <si>
    <t>Cadmium, chloro(1,10-phenanthroline-2-carboxylato)-, polymers</t>
  </si>
  <si>
    <t>methylmercury 2,3 dihydoxypropyl mercaptide</t>
  </si>
  <si>
    <t>2597-97-9</t>
  </si>
  <si>
    <t>Chipcote</t>
  </si>
  <si>
    <t>Tetrasodium 3,3'-[[1,1'-biphenyl]-4,4'-diylbis(azo)]bis[5-amino-4-hydroxynaphthalene-2,7-disulphonate]</t>
  </si>
  <si>
    <t>phenylmercuric-8-quinolinate</t>
  </si>
  <si>
    <t>Methylenediphenyl diisocyanate (MDI)</t>
  </si>
  <si>
    <t>26522-91-8</t>
  </si>
  <si>
    <t>MERCURY BROMATE</t>
  </si>
  <si>
    <t>Phenylmercury neodecanoate</t>
  </si>
  <si>
    <t>Hydrogen [3-[(α-carboxylato-o-anisoyl)amino]-2-hydroxypropyl]hydroxymercurate(1-)</t>
  </si>
  <si>
    <t>Mercury(2+) chloroacetate</t>
  </si>
  <si>
    <t>Di-“isodecyl” phthalate (DIDP)</t>
  </si>
  <si>
    <t>(maleoyldioxy)bis[phenylmercury]</t>
  </si>
  <si>
    <t>27228-67-7</t>
  </si>
  <si>
    <t>Mercurate(2-), tetraiodo-, copper(2+) (1:1), (T-4)-</t>
  </si>
  <si>
    <t>Diphenyl[μ-[(tetrapropenyl)succinato(2-)-O:O']]dimercury</t>
  </si>
  <si>
    <t>27336-24-9</t>
  </si>
  <si>
    <t>Disodium 4,4'-diaminobiphenyl-2,2'-disulfonate</t>
  </si>
  <si>
    <t>(dihydroxyphenyl)phenylmercury</t>
  </si>
  <si>
    <t>27526-45-0</t>
  </si>
  <si>
    <t>Manganese arsenate</t>
  </si>
  <si>
    <t>Mercury fluoride</t>
  </si>
  <si>
    <t>[2-ethylhexyl hydrogen maleato-O']phenylmercury</t>
  </si>
  <si>
    <t>Mercury(2+) tetrakis(thiocyanato-N)cobaltate(2-)</t>
  </si>
  <si>
    <t>Chloro-o-tolylmercury</t>
  </si>
  <si>
    <t>2778-42-9</t>
  </si>
  <si>
    <t>1,3-bis(1-isocyanato-1-methylethyl)benzene</t>
  </si>
  <si>
    <t>220-474-4</t>
  </si>
  <si>
    <t>28038-18-8</t>
  </si>
  <si>
    <t>Cadmium sulfate sodium</t>
  </si>
  <si>
    <t>28038-25-7</t>
  </si>
  <si>
    <t>Potassium sulfate cadmium</t>
  </si>
  <si>
    <t>28041-77-2</t>
  </si>
  <si>
    <t>Cesium sulfate cadmium</t>
  </si>
  <si>
    <t>28302-54-7</t>
  </si>
  <si>
    <t>Cadmium chloride potassium hydrate</t>
  </si>
  <si>
    <t>Di-“isononyl” phthalate (DINP)</t>
  </si>
  <si>
    <t>2865-70-5</t>
  </si>
  <si>
    <t>10-chloro-10H-phenoxarsine</t>
  </si>
  <si>
    <t>220-684-6</t>
  </si>
  <si>
    <t>28837-97-0</t>
  </si>
  <si>
    <t>Arsenous acid, zinc salt (2:3)</t>
  </si>
  <si>
    <t>2893-80-3</t>
  </si>
  <si>
    <t>Disodium 5-[[4'-[[2,4-dihydroxy-3-[(4-sulphonatophenyl)azo]phenyl]azo][1,1'-biphenyl]-4-yl]azo]salicylate</t>
  </si>
  <si>
    <t>220-768-2</t>
  </si>
  <si>
    <t>28953-04-0</t>
  </si>
  <si>
    <t>Fluoromercury(II) hydoxide</t>
  </si>
  <si>
    <t>29138-86-1</t>
  </si>
  <si>
    <t>Mercury, ethylmethyl-</t>
  </si>
  <si>
    <t>29138-87-2</t>
  </si>
  <si>
    <t>Mercury, methyl propyl-</t>
  </si>
  <si>
    <t>Mercury(1+) trifluoroacetate</t>
  </si>
  <si>
    <t>29736-89-8</t>
  </si>
  <si>
    <t>Cadmium hydroxide hydrate</t>
  </si>
  <si>
    <t>29806-76-6</t>
  </si>
  <si>
    <t>1,1'-Biphenyl-4,4'-diamine, monoperchlorate</t>
  </si>
  <si>
    <t>29870-72-2</t>
  </si>
  <si>
    <t>Cadmium mercury telluride</t>
  </si>
  <si>
    <t>249-914-3</t>
  </si>
  <si>
    <t>29871-10-1</t>
  </si>
  <si>
    <t>Arsenic acid (H3AsO4), cobalt(2+) salt</t>
  </si>
  <si>
    <t>30363-28-1</t>
  </si>
  <si>
    <t>Disodium ethylenediaminetetraacetate cadmium</t>
  </si>
  <si>
    <t>30623-04-2</t>
  </si>
  <si>
    <t>Potassium sulfate cadmium hexahydrate</t>
  </si>
  <si>
    <t>Chloro[p-[(2-hydroxy-1-naphthyl)azo]phenyl]mercury</t>
  </si>
  <si>
    <t>31065-88-0</t>
  </si>
  <si>
    <t>Hydroxymercury nitrile</t>
  </si>
  <si>
    <t>[naphthoato(1-)-O]phenylmercury</t>
  </si>
  <si>
    <t>Phenylmercury dimethyldithiocarbamate</t>
  </si>
  <si>
    <t>Diphenyl ether, octabromo derivative</t>
  </si>
  <si>
    <t>https://echa.europa.eu/documents/10162/ce525a61-dbc8-4847-965f-db4f6136d5b5</t>
  </si>
  <si>
    <t>&lt;a href="https://eur-lex.europa.eu/legal-content/EN/TXT/?uri=uriserv:OJ.L_.2003.042.01.0045.01.ENG&amp;toc=OJ:L:2003:042:TOC"&gt;D 2003/11/EC&lt;/a&gt;#&lt;a href="https://eur-lex.europa.eu/legal-content/EN/TXT/?uri=uriserv:OJ.L_.2009.164.01.0007.01.ENG&amp;toc=OJ:L:2009:164:TOC"&gt;R 552/2009&lt;/a&gt;</t>
  </si>
  <si>
    <t>32593-99-0</t>
  </si>
  <si>
    <t>Monoammonium cadmium triiodide</t>
  </si>
  <si>
    <t>Phenyl(trichloromethyl)mercury</t>
  </si>
  <si>
    <t>(bromodichloromethyl)phenylmercury</t>
  </si>
  <si>
    <t>Phenyl(tribromomethyl)mercury</t>
  </si>
  <si>
    <t>333-25-5</t>
  </si>
  <si>
    <t>Arsine oxide, dichloro(2-chlorovinyl)-</t>
  </si>
  <si>
    <t>33382-64-8</t>
  </si>
  <si>
    <t>Arsenous acid, tricopper(1+) salt</t>
  </si>
  <si>
    <t>Diammonium tetrachloromercurate</t>
  </si>
  <si>
    <t>Pentadecafluorooctanoic acid</t>
  </si>
  <si>
    <t>68</t>
  </si>
  <si>
    <t>https://echa.europa.eu/documents/10162/7a04b630-e00a-a9c5-bc85-0de793f6643c</t>
  </si>
  <si>
    <t>&lt;a href="https://eur-lex.europa.eu/legal-content/EN/TXT/?uri=uriserv:OJ.L_.2017.150.01.0014.01.ENG&amp;toc=OJ:L:2017:150:TOC"&gt;R 2017/1000&lt;/a&gt;</t>
  </si>
  <si>
    <t>&lt;a href="https://echa.europa.eu/support/qas-support/browse/-/qa/70Qx/view/ids/1525"&gt;entry 1525&lt;/a&gt;#&lt;a href="https://echa.europa.eu/support/qas-support/browse/-/qa/70Qx/view/ids/1526"&gt;entry 1526&lt;/a&gt;#&lt;a href="https://echa.europa.eu/support/qas-support/browse/-/qa/70Qx/view/ids/1527"&gt;entry 1527&lt;/a&gt;#&lt;a href="https://echa.europa.eu/support/qas-support/browse/-/qa/70Qx/view/ids/1528"&gt;entry 1528&lt;/a&gt;#&lt;a href="https://echa.europa.eu/support/qas-support/browse/-/qa/70Qx/view/ids/1529"&gt;entry 1529&lt;/a&gt;#&lt;a href="https://echa.europa.eu/support/qas-support/browse/-/qa/70Qx/view/ids/1530"&gt;entry 1530&lt;/a&gt;#&lt;a href="https://echa.europa.eu/support/qas-support/browse/-/qa/70Qx/view/ids/1531"&gt;entry 1531&lt;/a&gt;#&lt;a href="https://echa.europa.eu/support/qas-support/browse/-/qa/70Qx/view/ids/1532"&gt;entry 1532&lt;/a&gt;#&lt;a href="https://echa.europa.eu/support/qas-support/browse/-/qa/70Qx/view/ids/1533"&gt;entry 1533&lt;/a&gt;</t>
  </si>
  <si>
    <t>33631-63-9</t>
  </si>
  <si>
    <t>Cyclohexylmethylmercuric chloride</t>
  </si>
  <si>
    <t>Bis[(+)-lactato]mercury</t>
  </si>
  <si>
    <t>[2,5-dichloro-3,6-dihydroxy-2,5-cyclohexadiene-1,4-dionato(2-)-O1,O6]mercury</t>
  </si>
  <si>
    <t>33940-95-3</t>
  </si>
  <si>
    <t>Arsenic acid (H3AsO4), lead(4+) salt (2:1), monohydrate</t>
  </si>
  <si>
    <t>33972-75-7</t>
  </si>
  <si>
    <t>Arsonic acid, methyl-, iron salt (9CI)</t>
  </si>
  <si>
    <t>33992-49-3</t>
  </si>
  <si>
    <t>Arsenenous acid, nickel(2+) salt</t>
  </si>
  <si>
    <t>34345-39-6</t>
  </si>
  <si>
    <t>Cadmium sulfate caesium hexahydrate</t>
  </si>
  <si>
    <t>Mercury(II) oxalate</t>
  </si>
  <si>
    <t>3476-90-2</t>
  </si>
  <si>
    <t>Disodium 5-[[4'-[[1-hydroxy-7-(phenylamino)-3-sulphonato-2-naphthyl]azo][1,1'-biphenyl]-4-yl]azo]salicylate</t>
  </si>
  <si>
    <t>222-450-9</t>
  </si>
  <si>
    <t>3530-19-6</t>
  </si>
  <si>
    <t>Disodium 8-[[4'-[(4-ethoxyphenyl)azo][1,1'-biphenyl]-4-yl]azo]-7-hydroxynaphthalene-1,3-disulphonate</t>
  </si>
  <si>
    <t>222-560-7</t>
  </si>
  <si>
    <t>3547-38-4</t>
  </si>
  <si>
    <t>Disodium 3-[(o-arsonophenyl)azo]-4,5-dihydroxynaphthalene-2,7-disulphonate</t>
  </si>
  <si>
    <t>222-600-3</t>
  </si>
  <si>
    <t>3567-65-5</t>
  </si>
  <si>
    <t>Disodium 7-hydroxy-8-[[4'-[[4-[[(p-tolyl)sulphonyl]oxy]phenyl]azo][1,1'-biphenyl]-4-yl]azo]naphthalene-1,3-disulphonate</t>
  </si>
  <si>
    <t>222-655-3</t>
  </si>
  <si>
    <t>Bis(acetato-O)[μ-(3',6'-dihydroxy-3-oxospiro[isobenzofuran-1(3H),9'-[9H]xanthene]-2',7'-diyl)]dimercury</t>
  </si>
  <si>
    <t>35803-35-1</t>
  </si>
  <si>
    <t>Disodium [[N,N'-ethylenebis[N-(carboxymethyl)glycinato]](4-)-N,N',O,O',ON,ON']cadmate(2-)</t>
  </si>
  <si>
    <t>252-736-9</t>
  </si>
  <si>
    <t>3599-28-8</t>
  </si>
  <si>
    <t>Disodium [4-[(4,6-diamino-1,3,5-triazin-2-yl)amino]phenyl]arsonate</t>
  </si>
  <si>
    <t>222-749-4</t>
  </si>
  <si>
    <t>Methylmercury benzoate</t>
  </si>
  <si>
    <t>3626-28-6</t>
  </si>
  <si>
    <t>Disodium 4-amino-5-hydroxy-3-[[4'-[(4-hydroxyphenyl)azo][1,1'-biphenyl]-4-yl]azo]-6-(phenylazo)naphthalene-2,7-disulphonate</t>
  </si>
  <si>
    <t>222-835-1</t>
  </si>
  <si>
    <t>36267-15-9</t>
  </si>
  <si>
    <t>Arsenous acid, tripotassium salt</t>
  </si>
  <si>
    <t>3634-83-1</t>
  </si>
  <si>
    <t>1,3-bis(isocyanatomethyl)benzene</t>
  </si>
  <si>
    <t>222-852-4</t>
  </si>
  <si>
    <t>3639-19-8</t>
  </si>
  <si>
    <t>Difetarsone</t>
  </si>
  <si>
    <t>222-866-0</t>
  </si>
  <si>
    <t>36465-76-6</t>
  </si>
  <si>
    <t>Arsonate</t>
  </si>
  <si>
    <t>37020-93-2</t>
  </si>
  <si>
    <t>Mercury cyanide (Hg(CN))</t>
  </si>
  <si>
    <t>37131-86-5</t>
  </si>
  <si>
    <t>Diphosphoric acid, barium cadmium salt (1:1:1)</t>
  </si>
  <si>
    <t>37226-49-6</t>
  </si>
  <si>
    <t>Arsenic chloride</t>
  </si>
  <si>
    <t>37382-15-3</t>
  </si>
  <si>
    <t>Aluminium gallium arsenide</t>
  </si>
  <si>
    <t>680-872-2</t>
  </si>
  <si>
    <t>3772-44-9</t>
  </si>
  <si>
    <t>2-[[7-[(2-arsonophenyl)azo]-1,8-dihydroxy-3,6-disulpho-2-naphthyl]azo]benzoic acid</t>
  </si>
  <si>
    <t>223-216-9</t>
  </si>
  <si>
    <t>Dimethyl[μ-[sulphato(2-)-O:O']]dimercury</t>
  </si>
  <si>
    <t>3811-71-0</t>
  </si>
  <si>
    <t>Disodium 5-[[4'-[[2,4-diamino-5-[(4-sulphophenyl)azo]phenyl]azo][1,1'-biphenyl]-4-yl]azo]salicylate</t>
  </si>
  <si>
    <t>223-294-4</t>
  </si>
  <si>
    <t>38232-63-2</t>
  </si>
  <si>
    <t>Mercurous azide</t>
  </si>
  <si>
    <t>38386-25-3</t>
  </si>
  <si>
    <t>Potassium sulfate cadmium dihydrate</t>
  </si>
  <si>
    <t>38668-12-1</t>
  </si>
  <si>
    <t>[1,1'-Biphenyl]-4,4'-diamine, perchlorate</t>
  </si>
  <si>
    <t>39310-41-3</t>
  </si>
  <si>
    <t>3969-54-8</t>
  </si>
  <si>
    <t>p-tolylarsonic acid</t>
  </si>
  <si>
    <t>223-588-2</t>
  </si>
  <si>
    <t>40334-69-8</t>
  </si>
  <si>
    <t>Arsine, bis(2-chlorovinyl)chloro-</t>
  </si>
  <si>
    <t>40334-70-1</t>
  </si>
  <si>
    <t>Arsine, tris(2-chloroethenyl)-</t>
  </si>
  <si>
    <t>3-isocyanatomethyl-3,5,5-trimethylcyclohexyl isocyanate</t>
  </si>
  <si>
    <t>41195-21-5</t>
  </si>
  <si>
    <t>Benzidine diperchlorate</t>
  </si>
  <si>
    <t>41766-73-8</t>
  </si>
  <si>
    <t>(1,1'-Biphenyl)-4,4'-diamine, dihydrofluoride</t>
  </si>
  <si>
    <t>41996-37-6</t>
  </si>
  <si>
    <t>Arsenic chloride (AsCl2)</t>
  </si>
  <si>
    <t>Meralein sodium</t>
  </si>
  <si>
    <t>4431-24-7</t>
  </si>
  <si>
    <t>Ethylenebis(diphenylarsine)</t>
  </si>
  <si>
    <t>224-629-7</t>
  </si>
  <si>
    <t>2-(Acetoxymercuric)ethanol phenylmercuric lactate</t>
  </si>
  <si>
    <t>471-35-2</t>
  </si>
  <si>
    <t>Tetramethyldiarsine</t>
  </si>
  <si>
    <t>207-440-4</t>
  </si>
  <si>
    <t>4808-24-6</t>
  </si>
  <si>
    <t>10-[(dimethylthiocarbamoyl)thio]-5,10-dihydrophenarsazine</t>
  </si>
  <si>
    <t>225-368-1</t>
  </si>
  <si>
    <t>Mersalyl acid</t>
  </si>
  <si>
    <t>Mersalyl</t>
  </si>
  <si>
    <t>494-79-1</t>
  </si>
  <si>
    <t>Melarsoprol</t>
  </si>
  <si>
    <t>207-793-4</t>
  </si>
  <si>
    <t>Mercury(II) trifluoromethanesulfonate</t>
  </si>
  <si>
    <t>627-708-8</t>
  </si>
  <si>
    <t>49784-44-3</t>
  </si>
  <si>
    <t>Hydrogen [N,N-bis(carboxymethyl)glycinato(3-)-N,O,O',O'']cadmate</t>
  </si>
  <si>
    <t>256-489-8</t>
  </si>
  <si>
    <t>Mercurobutol</t>
  </si>
  <si>
    <t>1-cyano-3-(methylmercurio)guanidine</t>
  </si>
  <si>
    <t>Benzo[a]pyrene (BaP)</t>
  </si>
  <si>
    <t>Bromomethylmercury</t>
  </si>
  <si>
    <t>507-27-7</t>
  </si>
  <si>
    <t>Tetraphenylarsonium bromide</t>
  </si>
  <si>
    <t>208-069-0</t>
  </si>
  <si>
    <t>507-28-8</t>
  </si>
  <si>
    <t>Tetraphenylarsonium chloride</t>
  </si>
  <si>
    <t>208-070-6</t>
  </si>
  <si>
    <t>4,4'-methylenedicyclohexyl diisocyanate</t>
  </si>
  <si>
    <t>515-76-4</t>
  </si>
  <si>
    <t>Difetarsone disodium</t>
  </si>
  <si>
    <t>208-209-0</t>
  </si>
  <si>
    <t>51622-02-7</t>
  </si>
  <si>
    <t>Mercury, diheptyl-</t>
  </si>
  <si>
    <t>N-(ethylmercurio)toluene-4-sulphonanilide</t>
  </si>
  <si>
    <t>51851-37-7</t>
  </si>
  <si>
    <t>Triethoxy(3,3,4,4,5,5,6,6,7,7,8,8,8-tridecafluorooctyl)silane</t>
  </si>
  <si>
    <t>257-473-3</t>
  </si>
  <si>
    <t>73</t>
  </si>
  <si>
    <t>https://echa.europa.eu/documents/10162/57497ef0-ee60-a9e9-8bd1-9daba3b3c427</t>
  </si>
  <si>
    <t>&lt;a href="https://eur-lex.europa.eu/legal-content/EN/TXT/?uri=uriserv:OJ.L_.2019.154.01.0037.01.ENG&amp;toc=OJ:L:2019:154:TOC"&gt;R 2019/957&lt;/a&gt;</t>
  </si>
  <si>
    <t>5185-84-2</t>
  </si>
  <si>
    <t>Chloro(trans-2-methoxycyclooctyl)mercury</t>
  </si>
  <si>
    <t>520-10-5</t>
  </si>
  <si>
    <t>Trisodium 2-(-hydrogen arsonatophenylazo)-1,8-dihydroxynaphthalene-3,6-disulphonate</t>
  </si>
  <si>
    <t>208-285-5</t>
  </si>
  <si>
    <t>Mercuderamide</t>
  </si>
  <si>
    <t>52740-16-6</t>
  </si>
  <si>
    <t>Calcium arsenite</t>
  </si>
  <si>
    <t>258-147-3</t>
  </si>
  <si>
    <t>52754-64-0</t>
  </si>
  <si>
    <t>(1,1'-Biphenyl)-4,4'-diamine, monoacetate</t>
  </si>
  <si>
    <t>(2-carboxy-m-tolyl)hydroxymercury, monosodium salt</t>
  </si>
  <si>
    <t>53010-52-9</t>
  </si>
  <si>
    <t>Mercury(2+), bis(2,4,6-tri-2-pyridinyl-1,3,5-triazine-N1,N2,N6)-, (OC-6-1'2)-</t>
  </si>
  <si>
    <t>5326-00-1</t>
  </si>
  <si>
    <t>Bromo-[1-methoxy-3-oxo-1-phenyl-3-[(4,7,7-trimethyl-3-bicyclo[2.2.1]heptanyl)oxy]propan-2-yl]mercury</t>
  </si>
  <si>
    <t>53404-12-9</t>
  </si>
  <si>
    <t>Arsenic acid, (H3-As-O4), lead(4+) salt (4:3)</t>
  </si>
  <si>
    <t>phenylmercuric ammonium acetate</t>
  </si>
  <si>
    <t>phenylmercuric ammonium propionate</t>
  </si>
  <si>
    <t>phenylmercuric carbonate</t>
  </si>
  <si>
    <t>phenylmercuric monoethanol ammonium lactate</t>
  </si>
  <si>
    <t>534-33-8</t>
  </si>
  <si>
    <t>Acetarsol--diethylamine (1:1)</t>
  </si>
  <si>
    <t>208-597-1</t>
  </si>
  <si>
    <t>535-55-7</t>
  </si>
  <si>
    <t>Benzenesulfonic acid, p-hydroxy-, mercury deriv., disodium salt</t>
  </si>
  <si>
    <t>53669-45-7</t>
  </si>
  <si>
    <t>Trisodium 4-[(o-arsonophenyl)azo]-3-oxidonaphthalene-2,7-disulphonate</t>
  </si>
  <si>
    <t>258-693-2</t>
  </si>
  <si>
    <t>Dibenzo[a,h]anthracene (DBAhA)</t>
  </si>
  <si>
    <t>Di-p-tolylmercury</t>
  </si>
  <si>
    <t>p-tolylmercury chloride</t>
  </si>
  <si>
    <t>70</t>
  </si>
  <si>
    <t>https://echa.europa.eu/documents/10162/50e79685-efaf-ac9a-4acb-d8be3f0e9ddc</t>
  </si>
  <si>
    <t>&lt;a href="https://eur-lex.europa.eu/legal-content/EN/TXT/?uri=uriserv:OJ.L_.2018.006.01.0045.01.ENG&amp;toc=OJ:L:2018:006:TOC"&gt;R 2018/35&lt;/a&gt;</t>
  </si>
  <si>
    <t>5410-29-7</t>
  </si>
  <si>
    <t>2-nitrophenylarsonic acid</t>
  </si>
  <si>
    <t>226-485-0</t>
  </si>
  <si>
    <t>541-25-3</t>
  </si>
  <si>
    <t>(2-Chloroethenyl)arsonous dichloride</t>
  </si>
  <si>
    <t>54129-03-2</t>
  </si>
  <si>
    <t>[N-(2-methylphenyl) benzenesulfone amidate-N] phenyl mercury</t>
  </si>
  <si>
    <t>54173-04-5</t>
  </si>
  <si>
    <t>(203 Hg)Methylmercury chloride</t>
  </si>
  <si>
    <t>5422-17-3</t>
  </si>
  <si>
    <t>Trisodium 5-[[4'-[[8-amino-1-hydroxy-7-[(p-nitrophenyl)azo]-3,6-disulphonato-2-naphthyl]azo]-4-biphenyl]azo]salicylate</t>
  </si>
  <si>
    <t>226-545-6</t>
  </si>
  <si>
    <t>5425-62-7</t>
  </si>
  <si>
    <t>4-(2-chloroacetamido)phenylarsonic acid</t>
  </si>
  <si>
    <t>226-569-7</t>
  </si>
  <si>
    <t>54277-95-1</t>
  </si>
  <si>
    <t>Mercaptomethylmercury</t>
  </si>
  <si>
    <t>Tetrakis(acetato-O)[μ4-(3',6'-dihydroxy-3-oxospiro[isobenzofuran-1(3H),9'-[9H]xanthene]-2',4',5',7'-tetrayl)]tetramercury</t>
  </si>
  <si>
    <t>54359-92-1</t>
  </si>
  <si>
    <t>Mercurate(1-), methylthioxo-</t>
  </si>
  <si>
    <t>543-63-5</t>
  </si>
  <si>
    <t>BMC</t>
  </si>
  <si>
    <t>663-974-1</t>
  </si>
  <si>
    <t>5440-04-0</t>
  </si>
  <si>
    <t>4-chlorophenylarsonic acid</t>
  </si>
  <si>
    <t>226-622-4</t>
  </si>
  <si>
    <t>Tris(aziridinyl)phosphinoxide</t>
  </si>
  <si>
    <t>https://echa.europa.eu/documents/10162/48077533-21cf-40dc-a8a8-d32408b8cda4</t>
  </si>
  <si>
    <t>o-Nitrobenzaldehyde</t>
  </si>
  <si>
    <t>https://echa.europa.eu/documents/10162/bc246292-b01b-4203-90b7-a4ba81a6780b</t>
  </si>
  <si>
    <t>https://echa.europa.eu/documents/10162/1435a321-63c2-4baf-b325-1fb4bf29d950</t>
  </si>
  <si>
    <t>55425-74-6</t>
  </si>
  <si>
    <t>Cadmium trichloride 1 sodium</t>
  </si>
  <si>
    <t>554-72-3</t>
  </si>
  <si>
    <t>Tryparsamide</t>
  </si>
  <si>
    <t>209-070-9</t>
  </si>
  <si>
    <t>55588-51-7</t>
  </si>
  <si>
    <t>Acetarsol sodium</t>
  </si>
  <si>
    <t>259-714-8</t>
  </si>
  <si>
    <t>Phenylmercury nitrate</t>
  </si>
  <si>
    <t>(2',7'-dibromo-3',6'-dihydroxy-3-oxospiro[isobenzofuran-1(3H),9'-[9H]xanthen]-4'-yl)hydroxymercury</t>
  </si>
  <si>
    <t>56320-22-0</t>
  </si>
  <si>
    <t>Arsenic sulfide (AsS2)</t>
  </si>
  <si>
    <t>56450-43-2</t>
  </si>
  <si>
    <t>Zinc arsenide</t>
  </si>
  <si>
    <t>Benzo[a]anthracene (BaA)</t>
  </si>
  <si>
    <t>[benzoato(2-)-C2,O1]mercury</t>
  </si>
  <si>
    <t>Disodium 3,3'-[[1,1'-biphenyl]-4,4'-diylbis(azo)]bis(4-aminonaphthalene-1-sulphonate)</t>
  </si>
  <si>
    <t>57363-77-6</t>
  </si>
  <si>
    <t>Mercury, compound with sodium (4:1)</t>
  </si>
  <si>
    <t>5785-43-3</t>
  </si>
  <si>
    <t>Calcium bis(dimethylarsinate)</t>
  </si>
  <si>
    <t>227-311-6</t>
  </si>
  <si>
    <t>578-94-9</t>
  </si>
  <si>
    <t>10-chloro-5,10-dihydrophenarsazine</t>
  </si>
  <si>
    <t>209-433-1</t>
  </si>
  <si>
    <t>5806-89-3</t>
  </si>
  <si>
    <t>[4-[(4,6-diamino-1,3,5-triazin-2-yl)amino]phenyl]arsonic acid</t>
  </si>
  <si>
    <t>227-365-0</t>
  </si>
  <si>
    <t>phenylmercuric monoethanol ammonium acetate</t>
  </si>
  <si>
    <t>Mercury dibenzoate</t>
  </si>
  <si>
    <t>58-36-6</t>
  </si>
  <si>
    <t>Diphenoxarsin-10-yl oxide</t>
  </si>
  <si>
    <t>200-377-3</t>
  </si>
  <si>
    <t>Disuccinimidomercury</t>
  </si>
  <si>
    <t>585-54-6</t>
  </si>
  <si>
    <t>Sodium hydrogen [4-(acetamido)phenyl]arsonate</t>
  </si>
  <si>
    <t>209-558-1</t>
  </si>
  <si>
    <t>Chloro-2-thienylmercury</t>
  </si>
  <si>
    <t>2,4’-Methylenediphenyl diisocyanate</t>
  </si>
  <si>
    <t>Diphenylmercury</t>
  </si>
  <si>
    <t>mercury phenate</t>
  </si>
  <si>
    <t>5892-48-8</t>
  </si>
  <si>
    <t>Sodium hydrogen (3-acetamido-4-hydroxyphenyl)arsonate</t>
  </si>
  <si>
    <t>227-573-1</t>
  </si>
  <si>
    <t>Mercury succinate</t>
  </si>
  <si>
    <t>Methyl(pentachlorophenolato)mercury</t>
  </si>
  <si>
    <t>5902-95-4</t>
  </si>
  <si>
    <t>Calcium bis(methylarsonate)</t>
  </si>
  <si>
    <t>227-598-8</t>
  </si>
  <si>
    <t>590-34-1</t>
  </si>
  <si>
    <t>Allylarsonic acid</t>
  </si>
  <si>
    <t>209-678-4</t>
  </si>
  <si>
    <t>59049-78-4</t>
  </si>
  <si>
    <t>Mercury, (1,1-dimethylethyl)methyl-</t>
  </si>
  <si>
    <t>Dipotassium tetracyanomercurate</t>
  </si>
  <si>
    <t>592-02-9</t>
  </si>
  <si>
    <t>Cadmium, diethyl-</t>
  </si>
  <si>
    <t>804-213-7</t>
  </si>
  <si>
    <t>Mercury dicyanide</t>
  </si>
  <si>
    <t>Mercury acetate</t>
  </si>
  <si>
    <t>Mercury dithiocyanate</t>
  </si>
  <si>
    <t>593-58-8</t>
  </si>
  <si>
    <t>Methyloxoarsine</t>
  </si>
  <si>
    <t>209-799-2</t>
  </si>
  <si>
    <t>Dimethylmercury</t>
  </si>
  <si>
    <t>593-88-4</t>
  </si>
  <si>
    <t>Trimethylarsine</t>
  </si>
  <si>
    <t>209-815-8</t>
  </si>
  <si>
    <t>593-89-5</t>
  </si>
  <si>
    <t>Arsine, dichloromethyl-</t>
  </si>
  <si>
    <t>https://echa.europa.eu/documents/10162/bdd717aa-7466-40ce-8a46-08c83ecc3aeb</t>
  </si>
  <si>
    <t>&lt;a href="https://echa.europa.eu/support/qas-support/browse/-/qa/70Qx/view/ids/1522"&gt;entry 1522&lt;/a&gt;</t>
  </si>
  <si>
    <t>(acetato-O)[3-(chloromethoxy)propyl-C,O]mercury</t>
  </si>
  <si>
    <t>Chloro-m-tolylmercury</t>
  </si>
  <si>
    <t>Sodium timerfonate</t>
  </si>
  <si>
    <t>59643-44-6</t>
  </si>
  <si>
    <t>Mercury, methyl(2-methylpropyl)-</t>
  </si>
  <si>
    <t>5968-84-3</t>
  </si>
  <si>
    <t>Iron tris(dimethylarsinate)</t>
  </si>
  <si>
    <t>227-759-2</t>
  </si>
  <si>
    <t>[salicylato(2-)-O1,O2]mercury</t>
  </si>
  <si>
    <t>598-14-1</t>
  </si>
  <si>
    <t>Dichloro(ethyl)arsine</t>
  </si>
  <si>
    <t>209-919-3</t>
  </si>
  <si>
    <t>4-chloromercuriobenzoic acid</t>
  </si>
  <si>
    <t>Neutral anhydrous carbonate (PbCO3 )</t>
  </si>
  <si>
    <t>60154-16-7</t>
  </si>
  <si>
    <t>3-formamido-4-hydroxyphenylarsonic acid</t>
  </si>
  <si>
    <t>262-085-2</t>
  </si>
  <si>
    <t>60168-33-4</t>
  </si>
  <si>
    <t>Arsenous acid, iron(3+) salt (1:1)</t>
  </si>
  <si>
    <t>60189-99-3</t>
  </si>
  <si>
    <t>Sodium oxidoarsonous acid</t>
  </si>
  <si>
    <t>603-32-7</t>
  </si>
  <si>
    <t>Triphenylarsine</t>
  </si>
  <si>
    <t>210-032-9</t>
  </si>
  <si>
    <t>60345-95-1</t>
  </si>
  <si>
    <t>1H-Tetrazole, 5-nitro-, mercury(2+) salt</t>
  </si>
  <si>
    <t>60646-36-8</t>
  </si>
  <si>
    <t>60953-19-7</t>
  </si>
  <si>
    <t>Gallium arsenic phosphide</t>
  </si>
  <si>
    <t>61129-40-6</t>
  </si>
  <si>
    <t>Barium di-μ-chlorotetrachlorodicadmate(2-)</t>
  </si>
  <si>
    <t>262-618-9</t>
  </si>
  <si>
    <t>612-82-8</t>
  </si>
  <si>
    <t>4,4'-bi-o-toluidine dihydrochloride</t>
  </si>
  <si>
    <t>210-322-5</t>
  </si>
  <si>
    <t>3,3'-dichlorobenzidine dihydrochloride</t>
  </si>
  <si>
    <t>61462-16-6</t>
  </si>
  <si>
    <t>Strontium arsenide (SrAs3)</t>
  </si>
  <si>
    <t>Di-o-tolylmercury</t>
  </si>
  <si>
    <t>617-75-4</t>
  </si>
  <si>
    <t>Triethylarsine</t>
  </si>
  <si>
    <t>210-526-4</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</si>
  <si>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</si>
  <si>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</si>
  <si>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618-22-4</t>
  </si>
  <si>
    <t>4-acetamidophenylarsonic acid</t>
  </si>
  <si>
    <t>210-541-6</t>
  </si>
  <si>
    <t>618-25-7</t>
  </si>
  <si>
    <t>(4-((2-Amino-2-oxoethyl)amino)phenyl)arsonic acid</t>
  </si>
  <si>
    <t>622-68-4</t>
  </si>
  <si>
    <t>4-(4-dimethylaminophenylazo)phenylarsonic acid</t>
  </si>
  <si>
    <t>210-750-2</t>
  </si>
  <si>
    <t>623-07-4</t>
  </si>
  <si>
    <t>4-Chloromercuriphenol</t>
  </si>
  <si>
    <t>Chlormerodrin</t>
  </si>
  <si>
    <t>Dimethyl fumarate (DMFu)</t>
  </si>
  <si>
    <t>61</t>
  </si>
  <si>
    <t>https://echa.europa.eu/documents/10162/f9d87b89-5870-483f-bd8a-a5cfe18095cd</t>
  </si>
  <si>
    <t>&lt;a href="https://eur-lex.europa.eu/legal-content/EN/TXT/?uri=uriserv:OJ.L_.2012.128.01.0001.01.ENG&amp;toc=OJ:L:2012:128:TOC"&gt;R 412/2012&lt;/a&gt;</t>
  </si>
  <si>
    <t>Mercury hydrogen cyclohexanebutyrate</t>
  </si>
  <si>
    <t>62702-52-7</t>
  </si>
  <si>
    <t>Tripotassium arsenate 3/2hydrate</t>
  </si>
  <si>
    <t>[μ-[orthoborato(2-)-O:O']]diphenyldimercury</t>
  </si>
  <si>
    <t>Diethylmercury</t>
  </si>
  <si>
    <t>4-aminophenylmercury acetate</t>
  </si>
  <si>
    <t>628-85-3</t>
  </si>
  <si>
    <t>Dipropyl mercury</t>
  </si>
  <si>
    <t>Mercury difulminate</t>
  </si>
  <si>
    <t>629-35-6</t>
  </si>
  <si>
    <t>Dibutylrtut</t>
  </si>
  <si>
    <t>1,1,1,2-Tetrachloroethane</t>
  </si>
  <si>
    <t>https://echa.europa.eu/documents/10162/0eaea875-9f18-4164-98af-a46ee96b6493</t>
  </si>
  <si>
    <t>Dimercury di(acetate)</t>
  </si>
  <si>
    <t>Diiodobis(5-iodopyridin-2-amine)mercury dihydroiodide</t>
  </si>
  <si>
    <t>63468-53-1</t>
  </si>
  <si>
    <t>2-Acetoxymercurio-4-nitrophenol</t>
  </si>
  <si>
    <t>63468-73-5</t>
  </si>
  <si>
    <t>Bromo(hydroxytetraphenylarsoranato)magnesium</t>
  </si>
  <si>
    <t>264-254-6</t>
  </si>
  <si>
    <t>Di(acetato-O)anilinemercury</t>
  </si>
  <si>
    <t>6360-54-9</t>
  </si>
  <si>
    <t>Disodium 5-[[4'-[[2,6-diamino-3-methyl-5-[(4-sulphonatophenyl)azo]phenyl]azo][1,1'-biphenyl]-4-yl]azo]-3-methylsalicylate</t>
  </si>
  <si>
    <t>228-829-5</t>
  </si>
  <si>
    <t>6379-37-9</t>
  </si>
  <si>
    <t>Arsonic acid, methyl-, compd. with 1-octanamine (1:1)</t>
  </si>
  <si>
    <t>6380-34-3</t>
  </si>
  <si>
    <t>Diiodo(phenyl)arsine</t>
  </si>
  <si>
    <t>228-965-5</t>
  </si>
  <si>
    <t>63937-14-4</t>
  </si>
  <si>
    <t>Mercurous gluconate</t>
  </si>
  <si>
    <t>63989-69-5</t>
  </si>
  <si>
    <t>Ferric arsenite, basic</t>
  </si>
  <si>
    <t>6423-72-9</t>
  </si>
  <si>
    <t>Arsonic acid, methyl-, calcium salt (1:1)</t>
  </si>
  <si>
    <t>6426-67-1</t>
  </si>
  <si>
    <t>1,3,6-Naphthalenetrisulfonic acid, 8-hydroxy-7-((4'-((2-hydroxy-1-naphthalenyl)azo)-(1,1'-biph</t>
  </si>
  <si>
    <t>613-540-2</t>
  </si>
  <si>
    <t>64436-13-1</t>
  </si>
  <si>
    <t>(Carboxymethyl)trimethylarsonium hydroxide inner salt</t>
  </si>
  <si>
    <t>634-697-3</t>
  </si>
  <si>
    <t>Hydrogen [metasilicato(2-)-O](2-methoxyethyl)mercurate(1-)</t>
  </si>
  <si>
    <t>Mercury distearate</t>
  </si>
  <si>
    <t>Ammonium nitrate (AN)</t>
  </si>
  <si>
    <t>58</t>
  </si>
  <si>
    <t>https://echa.europa.eu/documents/10162/0dab7a72-084b-4460-a8ea-74b9f40b1e35</t>
  </si>
  <si>
    <t>&lt;a href="https://echa.europa.eu/support/qas-support/browse/-/qa/70Qx/view/ids/678"&gt;entry 678&lt;/a&gt;#&lt;a href="https://echa.europa.eu/support/qas-support/browse/-/qa/70Qx/view/ids/679"&gt;entry 679&lt;/a&gt;#&lt;a href="https://echa.europa.eu/support/qas-support/browse/-/qa/70Qx/view/ids/680"&gt;entry 680&lt;/a&gt;</t>
  </si>
  <si>
    <t>65202-12-2</t>
  </si>
  <si>
    <t>Mercury, bis(perchlorato-O)di- (HG-Hg)</t>
  </si>
  <si>
    <t>6585-53-1</t>
  </si>
  <si>
    <t>iron;iron(3+);methyl-dioxido-oxo-$l^{5}-arsane</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</si>
  <si>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</si>
  <si>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</si>
  <si>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Distillates (coal tar), upper; heavy anthracene oil</t>
  </si>
  <si>
    <t>The distillate from coal tar having an approximate distillation range of 220°C to 450°C (428°F to 842°F). Composed primarily of three to four membered condensed ring aromatic hydrocarbons and other hydrocarbons.</t>
  </si>
  <si>
    <t>66019-20-3</t>
  </si>
  <si>
    <t>Trisodium 3-[(o-arsonatophenyl)azo]-4,5-dihydroxynaphthalene-2,7-disulphonate</t>
  </si>
  <si>
    <t>266-069-6</t>
  </si>
  <si>
    <t>6634-88-4</t>
  </si>
  <si>
    <t>Sodium p-arsonobenzenesulphonate</t>
  </si>
  <si>
    <t>229-632-7</t>
  </si>
  <si>
    <t>66836-18-8</t>
  </si>
  <si>
    <t>(1,1'-Biphenyl)-ar,ar',4,4'-tetramine</t>
  </si>
  <si>
    <t>66907-22-0</t>
  </si>
  <si>
    <t>benzidine, phosphate (1:1)</t>
  </si>
  <si>
    <t>69</t>
  </si>
  <si>
    <t>https://echa.europa.eu/documents/10162/a8e79557-a434-0f1c-3daa-1c268e2e8ea8</t>
  </si>
  <si>
    <t>&lt;a href="https://eur-lex.europa.eu/legal-content/EN/TXT/?uri=uriserv:OJ.L_.2018.099.01.0007.01.ENG&amp;toc=OJ:L:2018:099:TOC"&gt;R 2018/589&lt;/a&gt;#&lt;a href="https://eur-lex.europa.eu/legal-content/EN/TXT/?uri=uriserv:OJ.L_.2018.102.01.0099.01.ENG&amp;toc=OJ:L:2018:102:TOC"&gt;Corrigendum to R 2018/589&lt;/a&gt;</t>
  </si>
  <si>
    <t>67632-50-2</t>
  </si>
  <si>
    <t>Nickel(2+), ((1,1'-biphenyl)-4,4'-diamine-N)-</t>
  </si>
  <si>
    <t>https://echa.europa.eu/documents/10162/3a704004-7613-4635-8f97-d5e06a3dd860</t>
  </si>
  <si>
    <t>676-75-5</t>
  </si>
  <si>
    <t>Iododimethylarsine</t>
  </si>
  <si>
    <t>211-630-2</t>
  </si>
  <si>
    <t>A complex combination resulting from copper processing---other than electrolytic.</t>
  </si>
  <si>
    <t>https://echa.europa.eu/documents/10162/81999653-d3c7-4f71-88a3-2c9373b12d52</t>
  </si>
  <si>
    <t>&lt;a href="https://eur-lex.europa.eu/legal-content/EN/TXT/?uri=uriserv:OJ.L_.1997.116.01.0031.01.ENG&amp;toc=OJ:L:1997:116:TOC"&gt;D 97/16/EC&lt;/a&gt;#&lt;a href="https://eur-lex.europa.eu/legal-content/EN/TXT/?uri=uriserv:OJ.L_.2001.286.01.0027.01.ENG&amp;toc=OJ:L:2001:286:TOC"&gt;D 2001/91/EC&lt;/a&gt;#&lt;a href="https://eur-lex.europa.eu/legal-content/EN/TXT/?uri=uriserv:OJ.L_.2009.164.01.0007.01.ENG&amp;toc=OJ:L:2009:164:TOC"&gt;R 552/2009&lt;/a&gt;</t>
  </si>
  <si>
    <t>Bis(trichloromethyl)mercury</t>
  </si>
  <si>
    <t>(acetato-O)diamminephenylmercury</t>
  </si>
  <si>
    <t>68441-39-4</t>
  </si>
  <si>
    <t>Benzenediazonium, 4-(phenylamino)-, sulfate (1:1), polymer with formaldehyde, cadmium chloride complexes</t>
  </si>
  <si>
    <t>An inorganic pigment that is the reaction product of high temperature calcination in which bismuth oxide, cadmium oxide, and ruthenium oxide in varying amounts are homogeneously and ionically interdiffused to form a crystalline matrix of pyrochlore.</t>
  </si>
  <si>
    <t>68512-49-2</t>
  </si>
  <si>
    <t>Cadmium sulfide (CdS), solid soln. with zinc sulfide, copper chloride-doped</t>
  </si>
  <si>
    <t>270-977-8</t>
  </si>
  <si>
    <t>68512-50-5</t>
  </si>
  <si>
    <t>Cadmium sulfide (CdS), solid soln. with zinc sulfide, copper and manganese-doped</t>
  </si>
  <si>
    <t>270-978-3</t>
  </si>
  <si>
    <t>68512-51-6</t>
  </si>
  <si>
    <t>Cadmium sulfide (CdS), solid soln. with zinc sulfide, aluminum and copper-doped</t>
  </si>
  <si>
    <t>270-979-9</t>
  </si>
  <si>
    <t>68583-43-7</t>
  </si>
  <si>
    <t>Cadmium sulfide (CdS), solid soln. with zinc sulfide, copper and silver-doped</t>
  </si>
  <si>
    <t>271-511-6</t>
  </si>
  <si>
    <t>68583-44-8</t>
  </si>
  <si>
    <t>Cadmium sulfide (CdS), solid soln. with zinc sulfide, nickel and silver-doped</t>
  </si>
  <si>
    <t>271-512-1</t>
  </si>
  <si>
    <t>68583-45-9</t>
  </si>
  <si>
    <t>Cadmium sulfide (CdS), solid soln. with zinc sulfide, silver chloride-doped</t>
  </si>
  <si>
    <t>271-513-7</t>
  </si>
  <si>
    <t>68584-41-8</t>
  </si>
  <si>
    <t>Cadmium sulfide (CdS), solid soln. with zinc sulfide, aluminum and silver-doped</t>
  </si>
  <si>
    <t>271-538-3</t>
  </si>
  <si>
    <t>68584-42-9</t>
  </si>
  <si>
    <t>Cadmium sulfide (CdS), solid soln. with zinc sulfide, copper and nickel-doped</t>
  </si>
  <si>
    <t>271-539-9</t>
  </si>
  <si>
    <t>68784-58-7</t>
  </si>
  <si>
    <t>Cadmium borate oxide (Cd3(BO2)4O), manganese-doped</t>
  </si>
  <si>
    <t>68833-55-6</t>
  </si>
  <si>
    <t>Mercury acetylide</t>
  </si>
  <si>
    <t>68876-90-4</t>
  </si>
  <si>
    <t>Barium cadmium zinc sulfide (Ba2(Cd,Zn)S3), manganese-doped</t>
  </si>
  <si>
    <t>68954-18-7</t>
  </si>
  <si>
    <t>Cadmium laurate, palmitate, stearate</t>
  </si>
  <si>
    <t>68957-75-5</t>
  </si>
  <si>
    <t>Silicic acid (H4SiO4), tetraethyl ester, polymer with arsenic oxide (As2O3)</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</si>
  <si>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</si>
  <si>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</si>
  <si>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A scum formed on the surface of molten lead-base alloys. Includes those cases in which aluminum is used to remove arsenic, nickel and antimony.</t>
  </si>
  <si>
    <t>A scum formed on the surface of molten cadmium.</t>
  </si>
  <si>
    <t>69011-70-7</t>
  </si>
  <si>
    <t>Cadmium sponge</t>
  </si>
  <si>
    <t>Electrolytic solution from electrolysis of cadmium sulfate consisting primarily of cadmium sulfate and sulfuric acid.</t>
  </si>
  <si>
    <t>By-product of refining of cadmium consisting primarily of oxides and chlorides of cadmium, lead, arsenic and zinc.</t>
  </si>
  <si>
    <t>A scum formed on the surface of antimonial lead. Consists primarily of sodium arsenate and sodium antimonate with some lead oxide and free caustic soda.</t>
  </si>
  <si>
    <t>Product of the roasting of cadmium-enriched lead smelting dusts to remove cadmium. Consists primarily of oxides and sulfates of lead and zinc.</t>
  </si>
  <si>
    <t>By-product of refining lead ores obtained from baghouse and electro-static precipitator and as slurry from scrubbers.</t>
  </si>
  <si>
    <t>Product of leaching calcine and sump tank mud from lead ore refining with sulfuric acid. Consists primarily of lead sulfate and cadmium arsenate.</t>
  </si>
  <si>
    <t>Product from the washing of sweeps and cleanings from a cadmium plant. Consists primarily of metallic cadmium and iron.</t>
  </si>
  <si>
    <t>69029-89-6</t>
  </si>
  <si>
    <t>Slimes and Sludges, cadmium electrolytic</t>
  </si>
  <si>
    <t>Product of adding oxidizer to solution in the cadmium plant. Consists primarily of hydroxides of cadmium, thallium and indium and cadmium arsenate.</t>
  </si>
  <si>
    <t>Product of adding sodium carbonate to solutions in the cadmium plant. Consists primarily of cadmium carbonate with lesser amounts of carbonates and hydroxides of other nonferrous metals.</t>
  </si>
  <si>
    <t>691-88-3</t>
  </si>
  <si>
    <t>Di-sec-butylmercury</t>
  </si>
  <si>
    <t>69507-43-3</t>
  </si>
  <si>
    <t>Arsenenous acid, silver(1+) salt</t>
  </si>
  <si>
    <t>696-28-6</t>
  </si>
  <si>
    <t>Dichloro(phenyl)arsine</t>
  </si>
  <si>
    <t>211-791-9</t>
  </si>
  <si>
    <t>6966-64-9</t>
  </si>
  <si>
    <t>4-(4-aminophenylazo)phenylarsonic acid</t>
  </si>
  <si>
    <t>230-176-6</t>
  </si>
  <si>
    <t>70146-07-5</t>
  </si>
  <si>
    <t>[2,2'-dichloro[1,1'-biphenyl]-4,4'-diyl]diammonium sulphate</t>
  </si>
  <si>
    <t>274-338-4</t>
  </si>
  <si>
    <t>70206-08-5</t>
  </si>
  <si>
    <t>Cadmium chloride (CdCl2), tetrahydrate</t>
  </si>
  <si>
    <t>70514-23-7</t>
  </si>
  <si>
    <t>Slimes and Sludges, chlorine manuf. mercury cell brine treatment</t>
  </si>
  <si>
    <t>274-638-5</t>
  </si>
  <si>
    <t>70538-27-1</t>
  </si>
  <si>
    <t>mercury, chloro(3-hydroxyphenyl)-</t>
  </si>
  <si>
    <t>71130-50-2</t>
  </si>
  <si>
    <t>Benzenesulfonic acid, 4-arsenoso-, sodium salt</t>
  </si>
  <si>
    <t>71130-51-3</t>
  </si>
  <si>
    <t>Benzenesulfonic acid, 4-arsenoso-</t>
  </si>
  <si>
    <t>712-48-1</t>
  </si>
  <si>
    <t>Chlorodiphenylarsine</t>
  </si>
  <si>
    <t>211-921-4</t>
  </si>
  <si>
    <t>https://echa.europa.eu/documents/10162/59f436ca-8afa-4adf-b108-27d7bc8a7751</t>
  </si>
  <si>
    <t>&lt;a href="https://eur-lex.europa.eu/legal-content/EN/TXT/?uri=uriserv:OJ.L_.2009.164.01.0007.01.ENG&amp;toc=OJ:L:2009:164:TOC"&gt;D 82/806/EEC&lt;/a&gt;#&lt;a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href="https://eur-lex.europa.eu/legal-content/EN/TXT/?uri=uriserv:OJ.L_.2015.233.01.0002.01.ENG&amp;toc=OJ:L:2015:233:TOC"&gt;R 1494/2015&lt;/a&gt;</t>
  </si>
  <si>
    <t>71436-99-2</t>
  </si>
  <si>
    <t>Dihydrogen bis[hydroxysuccinato(2-)-O1,O2,O4]cadmate(2-)</t>
  </si>
  <si>
    <t>275-459-5</t>
  </si>
  <si>
    <t>71599-06-9</t>
  </si>
  <si>
    <t>2-Butenedioic acid (Z)-, monooctadecyl ester, cadmium salt</t>
  </si>
  <si>
    <t>Mercury(1+) ethyl sulphate</t>
  </si>
  <si>
    <t>72275-93-5</t>
  </si>
  <si>
    <t>Cadmium, dichlorotetrakis(1H-imidazole-kappaN3)-</t>
  </si>
  <si>
    <t>Hydrogen triiodomercurate(1-), compound with 3-methyl-3H-benzothiazol-2-imine (1:1)</t>
  </si>
  <si>
    <t>72-57-1</t>
  </si>
  <si>
    <t>Tetrasodium 3,3'-[(3,3'-dimethyl[1,1'-biphenyl]-4,4'-diyl)bis(azo)]bis[5-amino-4-hydroxynaphthalene-2,7-disulphonate]</t>
  </si>
  <si>
    <t>200-786-7</t>
  </si>
  <si>
    <t>72589-96-9</t>
  </si>
  <si>
    <t>Cadmium chloride dihydrate</t>
  </si>
  <si>
    <t>72828-62-7</t>
  </si>
  <si>
    <t>Zircon, cadmium red</t>
  </si>
  <si>
    <t>72845-34-2</t>
  </si>
  <si>
    <t>Arsenenous acid, lithium salt</t>
  </si>
  <si>
    <t>72869-26-2</t>
  </si>
  <si>
    <t>Cadmium zinc sulfide ((Cd,Zn)S), cobalt and copper-doped</t>
  </si>
  <si>
    <t>73003-83-5</t>
  </si>
  <si>
    <t>Tetraphenylarsonium chloride, compound with hydrochloric acid (1:1)</t>
  </si>
  <si>
    <t>277-208-5</t>
  </si>
  <si>
    <t>73156-86-2</t>
  </si>
  <si>
    <t>Arsenous acid, copper(2+) salt, hydrate, (2:3:3)</t>
  </si>
  <si>
    <t>Mercury(II) perchlorate trihydrate</t>
  </si>
  <si>
    <t>73548-15-9</t>
  </si>
  <si>
    <t>4-hydroxymercuric?phenyl sulfonic acid, sodium salt</t>
  </si>
  <si>
    <t>73688-85-4</t>
  </si>
  <si>
    <t>Arsonic acid, [4-[[4-(dimethylamino)phenyl]azo]phenyl]-, monohydrochloride</t>
  </si>
  <si>
    <t>620-678-7</t>
  </si>
  <si>
    <t>74220-10-3</t>
  </si>
  <si>
    <t>Dipotassium O,O'-(4,4'-diaminobiphenyl-3,3'-ylene)diglycollate</t>
  </si>
  <si>
    <t>277-771-7</t>
  </si>
  <si>
    <t>63</t>
  </si>
  <si>
    <t>https://echa.europa.eu/documents/10162/3f17befa-d554-4825-b9d5-abe853c2fda2</t>
  </si>
  <si>
    <t>&lt;a href="https://standards.cen.eu/dyn/www/f?p=204:110:0::::FSP_PROJECT,FSP_ORG_ID:61592,6229&amp;cs=1C8C4C2CFD96C6D94449C448C73B68528"&gt;EN 16711-3:2019&lt;/a&gt;</t>
  </si>
  <si>
    <t>&lt;a href="https://eur-lex.europa.eu/legal-content/EN/TXT/?uri=uriserv:OJ.L_.2012.252.01.0004.01.ENG&amp;toc=OJ:L:2012:252:TOC"&gt;R 836/2012&lt;/a&gt;#&lt;a href="https://eur-lex.europa.eu/legal-content/EN/TXT/?uri=uriserv:OJ.L_.2015.104.01.0002.01.ENG&amp;toc=OJ:L:2015:104:TOC"&gt;R 628/2015&lt;/a&gt;</t>
  </si>
  <si>
    <t>&lt;a href="https://echa.europa.eu/support/qas-support/browse/-/qa/70Qx/view/ids/1190"&gt;entry 1190&lt;/a&gt;</t>
  </si>
  <si>
    <t>Guideline available, see Q&amp;amp;A entry 1190</t>
  </si>
  <si>
    <t>18a</t>
  </si>
  <si>
    <t>https://echa.europa.eu/documents/10162/dbcaaec7-bd5b-4a7d-b164-23fa97950a86</t>
  </si>
  <si>
    <t>&lt;a href="https://eur-lex.europa.eu/legal-content/EN/TXT/?uri=uriserv:OJ.L_.2007.257.01.0013.01.ENG&amp;toc=OJ:L:2007:257:TOC"&gt;D 2007/51/EC&lt;/a&gt;#&lt;a href="https://eur-lex.europa.eu/legal-content/EN/TXT/?uri=uriserv:OJ.L_.2009.164.01.0007.01.ENG&amp;toc=OJ:L:2009:164:TOC"&gt;R 552/2009&lt;/a&gt;#&lt;a href="https://eur-lex.europa.eu/legal-content/EN/TXT/?uri=uriserv:OJ.L_.2012.253.01.0001.01.ENG&amp;toc=OJ:L:2012:253:TOC"&gt;R 847/2012&lt;/a&gt;</t>
  </si>
  <si>
    <t>&lt;a href="https://echa.europa.eu/support/qas-support/browse/-/qa/70Qx/view/ids/658"&gt;entry 658&lt;/a&gt;#&lt;a href="https://echa.europa.eu/support/qas-support/browse/-/qa/70Qx/view/ids/659"&gt;entry 659&lt;/a&gt;#&lt;a href="https://echa.europa.eu/support/qas-support/browse/-/qa/70Qx/view/ids/1179"&gt;entry 1179&lt;/a&gt;</t>
  </si>
  <si>
    <t>https://echa.europa.eu/documents/10162/7851171d-53e9-455a-8bb8-7ca22e89ad87</t>
  </si>
  <si>
    <t>&lt;a href="https://standards.cen.eu/dyn/www/f?p=204:110:0::::FSP_PROJECT,FSP_ORG_ID:60737,413439&amp;cs=1DE3DCE6B57ACAB41DFB2DE9380597C85"&gt;EN 1811:2011+A1:2015&lt;/a&gt;#&lt;a href="https://standards.cen.eu/dyn/www/f?p=204:110:0::::FSP_PROJECT,FSP_ORG_ID:33166,413439&amp;cs=13D26AD110CAFC3FDC2AB7BEB14DD3173"&gt;EN 12472:2005+A1:2009&lt;/a&gt;#&lt;a href="https://standards.cen.eu/dyn/www/f?p=204:110:0::::FSP_PROJECT,FSP_ORG_ID:35087,6151&amp;cs=190FF52D3B7C2630A24DBFA86AD81474D"&gt;EN 16128:2015&lt;/a&gt;</t>
  </si>
  <si>
    <t>&lt;a href="https://eur-lex.europa.eu/legal-content/EN/TXT/?uri=uriserv:OJ.L_.1994.188.01.0001.01.ENG&amp;toc=OJ:L:1994:188:TOC"&gt;D 94/27/EC&lt;/a&gt;#&lt;a href="https://eur-lex.europa.eu/legal-content/EN/TXT/?uri=uriserv:OJ.L_.2004.301.01.0051.01.ENG&amp;toc=OJ:L:2004:301:TOC"&gt;D 2004/96/EC&lt;/a&gt;#&lt;a href="https://eur-lex.europa.eu/legal-content/EN/TXT/?uri=uriserv:OJ.L_.2009.164.01.0007.01.ENG&amp;toc=OJ:L:2009:164:TOC"&gt;R 552/2009&lt;/a&gt;</t>
  </si>
  <si>
    <t>&lt;a href="https://echa.europa.eu/support/qas-support/browse/-/qa/70Qx/view/ids/663"&gt;entry 663&lt;/a&gt;#&lt;a href="https://echa.europa.eu/support/qas-support/browse/-/qa/70Qx/view/ids/935"&gt;entry 935&lt;/a&gt;</t>
  </si>
  <si>
    <t>Lead sulphate PbSO4</t>
  </si>
  <si>
    <t>Mercury dichloride</t>
  </si>
  <si>
    <t>Di-μ-oxo-di-n-butylstanniohydroxyborane / Dibutyltin hydrogen borate C8H19BO3Sn (DBB)</t>
  </si>
  <si>
    <t>https://echa.europa.eu/documents/10162/ce4f0c81-1ba1-4b5d-8d6e-6e1e05a36902</t>
  </si>
  <si>
    <t>1,1-Dichloroethene</t>
  </si>
  <si>
    <t>https://echa.europa.eu/documents/10162/47239303-dea1-4d12-8a2f-b95bc7c5f1b8</t>
  </si>
  <si>
    <t>Mercury chloride</t>
  </si>
  <si>
    <t>7548-26-7</t>
  </si>
  <si>
    <t>Mercury, (2-mercaptoacetamidato-O,S)methyl</t>
  </si>
  <si>
    <t>75534-79-1</t>
  </si>
  <si>
    <t>(1,1'-Biphenyl)-4,4'-diamine, dihydriodide</t>
  </si>
  <si>
    <t>75752-15-7</t>
  </si>
  <si>
    <t>(1,1'-Biphenyl)-4,4'-diamine, monohydrochloride</t>
  </si>
  <si>
    <t>Sodium [3-[[(3-carboxylatopropionamido)carbonyl]amino]-2-methoxypropyl]hydroxymercurate(1-)</t>
  </si>
  <si>
    <t>Monomethyl — tetrachlorodiphenyl methane Trade name: Ugilec 141</t>
  </si>
  <si>
    <t>https://echa.europa.eu/documents/10162/1d81010a-17e1-4026-b01c-70f647c7356b</t>
  </si>
  <si>
    <t>&lt;a href="https://eur-lex.europa.eu/legal-content/EN/TXT/?uri=uriserv:OJ.L_.1991.186.01.0064.01.ENG&amp;toc=OJ:L:1991:186:TOC"&gt;D 91/339/EEC&lt;/a&gt;#&lt;a href="https://eur-lex.europa.eu/legal-content/EN/TXT/?uri=uriserv:OJ.L_.2009.164.01.0007.01.ENG&amp;toc=OJ:L:2009:164:TOC"&gt;R 552/2009&lt;/a&gt;</t>
  </si>
  <si>
    <t>7645-25-2</t>
  </si>
  <si>
    <t>Arsenic acid (H3AsO4), lead salt</t>
  </si>
  <si>
    <t>7681-83-6</t>
  </si>
  <si>
    <t>Sodium 4-(glycolloylamino)phenylarsonate</t>
  </si>
  <si>
    <t>231-680-9</t>
  </si>
  <si>
    <t>76835-97-7</t>
  </si>
  <si>
    <t>22-Tricosenoic acid, cadmium salt</t>
  </si>
  <si>
    <t>76871-63-1</t>
  </si>
  <si>
    <t>Arsenenous acid, neodymium(3+) salt</t>
  </si>
  <si>
    <t>76871-65-3</t>
  </si>
  <si>
    <t>Arsenenous acid, lutetium(3+) salt</t>
  </si>
  <si>
    <t>76871-66-4</t>
  </si>
  <si>
    <t>Arsenenous acid, cadmium neodymium(3+) salt (5:1:1)</t>
  </si>
  <si>
    <t>77289-75-9</t>
  </si>
  <si>
    <t>Cadmium chloride magnesium dodecahydrate</t>
  </si>
  <si>
    <t>77430-23-0</t>
  </si>
  <si>
    <t>Mercury, methyl(thioacetamido)-</t>
  </si>
  <si>
    <t>Actinolite</t>
  </si>
  <si>
    <t>Anthophyllite</t>
  </si>
  <si>
    <t>Tremolite</t>
  </si>
  <si>
    <t>Mercury(2+) (9Z,12Z)-octadeca-9,12-dienoate</t>
  </si>
  <si>
    <t>Mercury diiodide</t>
  </si>
  <si>
    <t>7774-41-6</t>
  </si>
  <si>
    <t>ARSENIC ACID (H3ASO4), HEMIHYDRATE</t>
  </si>
  <si>
    <t>7782-66-3</t>
  </si>
  <si>
    <t>Hghpo4</t>
  </si>
  <si>
    <t>7782-67-4</t>
  </si>
  <si>
    <t>phosphoric acid, dimercury(1+) salt</t>
  </si>
  <si>
    <t>Mercury iodide</t>
  </si>
  <si>
    <t>Mercury diiodate</t>
  </si>
  <si>
    <t>Dipotassium tetraiodomercurate</t>
  </si>
  <si>
    <t>Mercury sulphate</t>
  </si>
  <si>
    <t>Dimercury sulphate</t>
  </si>
  <si>
    <t>Mercury difluoride</t>
  </si>
  <si>
    <t>Mercury dibromide</t>
  </si>
  <si>
    <t>78577-03-4</t>
  </si>
  <si>
    <t>benzidine, mono(2-hydroxy-3,5-dinitrobenzoate)</t>
  </si>
  <si>
    <t>78577-08-9</t>
  </si>
  <si>
    <t>benzidine, mono(3,5-dinitrobenzoate)</t>
  </si>
  <si>
    <t>1,1,2-Trichloroethane</t>
  </si>
  <si>
    <t>https://echa.europa.eu/documents/10162/b6152d9d-052a-4f8c-849f-661fa4b39e99</t>
  </si>
  <si>
    <t>1,1,2,2-Tetrachloroethane</t>
  </si>
  <si>
    <t>https://echa.europa.eu/documents/10162/efce8a7e-d8cb-4ab3-a266-80e92c515780</t>
  </si>
  <si>
    <t>79490-00-9</t>
  </si>
  <si>
    <t>Cadmium perchlorate hydrate</t>
  </si>
  <si>
    <t>664-321-3</t>
  </si>
  <si>
    <t>79990-52-6</t>
  </si>
  <si>
    <t>Nitric acid, cadmium salt, hydrate</t>
  </si>
  <si>
    <t>Creosote; wash oil</t>
  </si>
  <si>
    <t>The distillate of coal tar produced by the high temperature carbonization of bituminous coal. It consists primarily of aromatic hydrocarbons, tar acids and tar bases.</t>
  </si>
  <si>
    <t>8004-59-9</t>
  </si>
  <si>
    <t>2,[?]-Naphthalenedisulfonic acid, 4-[[][[]4-[[](4-amino-1-naphthalenyl)azo]-1-naphthalenyl]azo]-, disodium salt</t>
  </si>
  <si>
    <t>616-837-5</t>
  </si>
  <si>
    <t>8014-91-3</t>
  </si>
  <si>
    <t>Hexasodium 5,5'-[(3,7-disulphonato-1,5-naphthylene)bis[azo(6-hydroxy-3,1-phenylene)azo[6(or 7)-sulphonato-4,1-naphthylene]azo[1,1'-biphenyl]-4,4'-diylazo]]bis(salicylate)</t>
  </si>
  <si>
    <t>232-397-3</t>
  </si>
  <si>
    <t>A complex combination of phenols obtained as a distillate from wood tar.</t>
  </si>
  <si>
    <t>Formed when arsenic and metal oxide particles are driven off during the roasting and converting of copper concentrates and matte in the production of anode copper.</t>
  </si>
  <si>
    <t>80879-64-7</t>
  </si>
  <si>
    <t>Strychnidin-10-one, compd. with methylarsonate (1:1)</t>
  </si>
  <si>
    <t>279-614-8</t>
  </si>
  <si>
    <t>80925-03-7</t>
  </si>
  <si>
    <t>Methyl 17α-hydroxyyohimban-16α-carboxylate, methylarsonate (1:1)</t>
  </si>
  <si>
    <t>279-628-4</t>
  </si>
  <si>
    <t>82005-78-5</t>
  </si>
  <si>
    <t>Arsenenous acid, cesium salt</t>
  </si>
  <si>
    <t>Hexamethylene diisocyanate</t>
  </si>
  <si>
    <t>82980-40-3</t>
  </si>
  <si>
    <t>Arsenenous acid, mercury(2+) salt</t>
  </si>
  <si>
    <t>829-83-4</t>
  </si>
  <si>
    <t>Diphenylarsine</t>
  </si>
  <si>
    <t>212-589-3</t>
  </si>
  <si>
    <t>83877-96-7</t>
  </si>
  <si>
    <t>Arsenenous acid, antimony(3+) salt</t>
  </si>
  <si>
    <t>Bis(acetato-O)[μ-[1,3-dioxane-2,5-diylbis(methylene)-C:C',O,O']]dimercury</t>
  </si>
  <si>
    <t>84215-47-4</t>
  </si>
  <si>
    <t>Disodium 3,6-bis[[2-[(dihydroxyarsino)oxy]phenyl]azo]-4,5-dihydroxynaphthalene-2,7-disulphonate</t>
  </si>
  <si>
    <t>282-453-6</t>
  </si>
  <si>
    <t>84215-48-5</t>
  </si>
  <si>
    <t>Disodium 3-[[2-[(dihydroxyarsino)oxy]phenyl]azo]-4,5-dihydroxynaphthalene-2,7-disulphonate</t>
  </si>
  <si>
    <t>282-454-1</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</si>
  <si>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</si>
  <si>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</si>
  <si>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84953-43-5</t>
  </si>
  <si>
    <t>Arsenenous acid, cadmium salt</t>
  </si>
  <si>
    <t>Residue obtained in the metallurgical treatment of lead concentrate in a lead blast furnace. The substance is composed of cadmium oxides, lead oxides, and impurities containing compounds of arsenic, chlorine, indium and tellurium.</t>
  </si>
  <si>
    <t>Residue obtained in the electrolysis of cadmium, composed primarily of thallium chromate. Other non-ferrous metals or metal compounds may also be present.</t>
  </si>
  <si>
    <t>85237-42-9</t>
  </si>
  <si>
    <t>Dibismuth tris(methylarsonate)</t>
  </si>
  <si>
    <t>286-401-3</t>
  </si>
  <si>
    <t>85561-28-0</t>
  </si>
  <si>
    <t>Arsenenous acid, cobalt(2+) salt</t>
  </si>
  <si>
    <t>85561-29-1</t>
  </si>
  <si>
    <t>Arsenenous acid, manganese(2+) salt</t>
  </si>
  <si>
    <t>85688-00-2</t>
  </si>
  <si>
    <t>Nitric acid, cadmium salt, dodecahydrate</t>
  </si>
  <si>
    <t>85857-16-5</t>
  </si>
  <si>
    <t>Trimethoxy(3,3,4,4,5,5,6,6,7,7,8,8,8-tridecafluorooctyl)silane</t>
  </si>
  <si>
    <t>288-657-1</t>
  </si>
  <si>
    <t>85906-44-1</t>
  </si>
  <si>
    <t>Arsenenous acid, rubidium salt</t>
  </si>
  <si>
    <t>85949-61-7</t>
  </si>
  <si>
    <t>Arsenic acid (H3AsO4), calcium salt (7:10)</t>
  </si>
  <si>
    <t>86320-46-9</t>
  </si>
  <si>
    <t>Octadecanoic acid, mercury(1+) salt</t>
  </si>
  <si>
    <t>86859-92-9</t>
  </si>
  <si>
    <t>Arsenenous acid, praseodymium(3+) salt</t>
  </si>
  <si>
    <t>86859-93-0</t>
  </si>
  <si>
    <t>Arsenenous acid, cerium(3+) salt</t>
  </si>
  <si>
    <t>71</t>
  </si>
  <si>
    <t>https://echa.europa.eu/documents/10162/e7598958-eae7-1661-0636-02778b427efc</t>
  </si>
  <si>
    <t>&lt;a href="https://eur-lex.europa.eu/legal-content/EN/TXT/?uri=uriserv:OJ.L_.2018.099.01.0003.01.ENG&amp;toc=OJ:L:2018:099:TOC"&gt;R 2018/588&lt;/a&gt;</t>
  </si>
  <si>
    <t>&lt;a href="https://echa.europa.eu/support/qas-support/browse/-/qa/70Qx/view/ids/1603"&gt;entry 1603&lt;/a&gt;</t>
  </si>
  <si>
    <t>Restriction guideline: How to comply with REACH Restriction 71, guideline for users of NMP (1-methyl-2-pyrrolidone). The document is published at https://echa.europa.eu/documents/10162/13641/entry_71_how_to_comply_en.pdf
Explanatory note: How to comply with REACH Restriction 71, guideline for users of NMP (1-methyl-2-pyrrolidone), Explanatory Note on Biological Monitoring. The document is published at https://echa.europa.eu/documents/10162/13641/entry_71_exp_note_biomonitoring_en.pdf</t>
  </si>
  <si>
    <t>87835-30-1</t>
  </si>
  <si>
    <t>Pentanoic acid, 2-propyl-, cadmium salt</t>
  </si>
  <si>
    <t>88442-64-2</t>
  </si>
  <si>
    <t>Arsenic acid (H3AsO4), copper(2+) salt (1:1), sesquihydrate</t>
  </si>
  <si>
    <t>89054-01-3</t>
  </si>
  <si>
    <t>Arsenic acid (H3AsO4), copper(2+) salt (4:5)</t>
  </si>
  <si>
    <t>89054-03-5</t>
  </si>
  <si>
    <t>Arsenic acid (H3AsO4), lead(2+) salt (4:5)</t>
  </si>
  <si>
    <t>89067-81-2</t>
  </si>
  <si>
    <t>Arsenic acid (H3AsO4), calcium salt (4:5)</t>
  </si>
  <si>
    <t>89759-80-8</t>
  </si>
  <si>
    <t>Cadmium acetate hydrate</t>
  </si>
  <si>
    <t>628-590-0</t>
  </si>
  <si>
    <t>900-77-6</t>
  </si>
  <si>
    <t>Methyl 1,2,5,6-tetrahydro-1-methylnicotinate, mono[(3-acetamido-4-hydroxyphenyl)arsonate]</t>
  </si>
  <si>
    <t>212-983-5</t>
  </si>
  <si>
    <t>90584-88-6</t>
  </si>
  <si>
    <t>Mercury, chloro[2-(2-cyclohexen-1-yl)-3-benzofuranyl]-</t>
  </si>
  <si>
    <t>This substance is identified in the Colour Index by Colour Index Constitution Number, C.I. 77205:1.</t>
  </si>
  <si>
    <t>This substance is identified in the Colour Index by Colour Index Constitution Number, C.I. 77199:1.</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</si>
  <si>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</si>
  <si>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</si>
  <si>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Ammonium polysulphide</t>
  </si>
  <si>
    <t>Residues obtained by cementation of cadmium by iron dust out of cadmium sulfate solutions. Composed primarily of metallic cadmium and zinc.</t>
  </si>
  <si>
    <t>Insoluble material precipitated by hydrolysis during hydrometallurgical treatment of crude zinc sulfate solution. Consists primarily of cadmium, cobalt, copper, lead, manganese, nickel, thallium, tin and zinc.</t>
  </si>
  <si>
    <t>91081-69-5</t>
  </si>
  <si>
    <t>Slimes and Sludges, chlorine manuf. mercury cell process</t>
  </si>
  <si>
    <t>Sludge and chlorine alkali electrolysis (potassium chloride) according to the amalgam procedure. Composed of elemental mercury, mercury chloride and potassium chloride as well as gummy material from the brine circulation of the electrolysis.</t>
  </si>
  <si>
    <t>293-676-3</t>
  </si>
  <si>
    <t>Turpentine, Venice, sulfurized, reaction products with hydrogen tetrachloroaurate(-1), sulfurized turpentine oil and mercurous nitrate, mixed with mercurous oxide</t>
  </si>
  <si>
    <t>91722-12-2</t>
  </si>
  <si>
    <t>Slimes and Sludges, chlorine manuf. mercury cell brine treatment wastewater</t>
  </si>
  <si>
    <t>Product from the waste water treatment of chlorine alkali electrolysis according to the amalgan procedure. Consists primarily of carrier aluminum silicates, besides elemental mercury silver sulfide and impurities from maintenance work on the electrolysis cells.</t>
  </si>
  <si>
    <t>294-413-5</t>
  </si>
  <si>
    <t>91724-16-2</t>
  </si>
  <si>
    <t>Strontium arsenite (Sr(As2O4))</t>
  </si>
  <si>
    <t>3,3'-dichlorobenzidine</t>
  </si>
  <si>
    <t>91-97-4</t>
  </si>
  <si>
    <t>3,3'-dimethylbiphenyl-4,4'-diyl diisocyanate</t>
  </si>
  <si>
    <t>202-112-7</t>
  </si>
  <si>
    <t>Mercury, reaction products with stibnite (Sb2S3)</t>
  </si>
  <si>
    <t>Sponge produced by leaching and precipitating cadmium and thallium fumes and flue dusts from lead/zinc smelting operations.</t>
  </si>
  <si>
    <t>92278-94-9</t>
  </si>
  <si>
    <t>Arsenous acid, titanium salt</t>
  </si>
  <si>
    <t>92415-34-4</t>
  </si>
  <si>
    <t>benzidine, bis(2-hydroxy-3,5-dinitrobenzoate)</t>
  </si>
  <si>
    <t>92415-52-6</t>
  </si>
  <si>
    <t>benzidine, bis(3,5-dinitrobenzoate)</t>
  </si>
  <si>
    <t>4-Aminobiphenyl xenylamine</t>
  </si>
  <si>
    <t>https://echa.europa.eu/documents/10162/0e1cbf82-fe57-4c3b-97a4-0917ad8f212c</t>
  </si>
  <si>
    <t>4-Nitrobiphenyl</t>
  </si>
  <si>
    <t>https://echa.europa.eu/documents/10162/4abe7020-a86a-409c-87ac-22ae2c89b500</t>
  </si>
  <si>
    <t>93080-00-3</t>
  </si>
  <si>
    <t>Arsonic acid, tin salt</t>
  </si>
  <si>
    <t>Diiodo(5-iodopyridin-2-amine-N1)mercury</t>
  </si>
  <si>
    <t>93841-79-3</t>
  </si>
  <si>
    <t>Leucomycin V, 9-O-[5-(dimethylamino)tetrahydro-6-methyl-2H-pyran-2-yl]-, [9(5S,6R)]-, [1,2-ethanediylbis(imino-4,1-phenylene)]bis[arsonate] (1:1) (salt)</t>
  </si>
  <si>
    <t>299-051-1</t>
  </si>
  <si>
    <t>[μ-[[4,4'-(oxydiethylene) bis(dodecenylsuccinato)](2-)]]diphenyldimercury</t>
  </si>
  <si>
    <t>Mercury thallium dinitrate</t>
  </si>
  <si>
    <t>[μ-[(oxydiethylene but-2-enedioato)(2-)]]diphenyldimercury</t>
  </si>
  <si>
    <t>[μ-[(oxydiethylene phthalato)(2-)]]diphenylmercury</t>
  </si>
  <si>
    <t>94113-53-8</t>
  </si>
  <si>
    <t>(diphenylarsino)dimethylgallium</t>
  </si>
  <si>
    <t>302-587-1</t>
  </si>
  <si>
    <t>94232-26-5</t>
  </si>
  <si>
    <t>(4-aminophenyl)arsonic acid, compound with piperazine (1:1)</t>
  </si>
  <si>
    <t>303-952-8</t>
  </si>
  <si>
    <t>94238-21-8</t>
  </si>
  <si>
    <t>Sulfurous acid, mercury(2+) salt (1:1)</t>
  </si>
  <si>
    <t>Bis(5-oxo-DL-prolinato-N1,O2)mercury</t>
  </si>
  <si>
    <t>Mercurate(1-), [dodecenylbutanedioato(2-)-O']phenyl-, hydrogen</t>
  </si>
  <si>
    <t>Hydrogen μ-hydroxy[μ-[orthoborato(3-)-O:O']]diphenyldimercurate(1-)</t>
  </si>
  <si>
    <t>94278-22-5</t>
  </si>
  <si>
    <t>Sodium hydrogen allylarsonate</t>
  </si>
  <si>
    <t>304-710-4</t>
  </si>
  <si>
    <t>94313-58-3</t>
  </si>
  <si>
    <t>Disodium p-tolylarsonate</t>
  </si>
  <si>
    <t>304-956-2</t>
  </si>
  <si>
    <t>Bis(5-oxo-L-prolinato-N1,O2)mercury</t>
  </si>
  <si>
    <t>945-48-2</t>
  </si>
  <si>
    <t>Methyldiphenylarsine</t>
  </si>
  <si>
    <t>213-414-3</t>
  </si>
  <si>
    <t>The substance formed during oxidative leaching of cadmium containing flue dust. Consists primarily of cadmium, lead and zinc compounds with chlorine, oxygen and sulfur and contains other nonferrous metal compounds.</t>
  </si>
  <si>
    <t>94854-78-1</t>
  </si>
  <si>
    <t>Arsenenous acid, ammonium copper salt</t>
  </si>
  <si>
    <t>94854-80-5</t>
  </si>
  <si>
    <t>Arsenenous acid, ammonium zinc salt</t>
  </si>
  <si>
    <t>97-44-9</t>
  </si>
  <si>
    <t>Acetarsol</t>
  </si>
  <si>
    <t>202-582-3</t>
  </si>
  <si>
    <t>98-14-6</t>
  </si>
  <si>
    <t>4-hydroxyphenylarsonic acid</t>
  </si>
  <si>
    <t>202-641-3</t>
  </si>
  <si>
    <t>98-50-0</t>
  </si>
  <si>
    <t>Arsanilic acid</t>
  </si>
  <si>
    <t>202-674-3</t>
  </si>
  <si>
    <t>98-72-6</t>
  </si>
  <si>
    <t>Nitarsone</t>
  </si>
  <si>
    <t>202-695-8</t>
  </si>
  <si>
    <t>99587-10-7</t>
  </si>
  <si>
    <t>Barium tetrachlorocadmate(2-)</t>
  </si>
  <si>
    <t>308-988-8</t>
  </si>
  <si>
    <t>https://echa.europa.eu/documents/10162/47ff2539-e5fc-48e4-9136-1ded27dda4fc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</si>
</sst>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82" x14ac:knownFonts="1">
    <font>
      <sz val="11"/>
      <color rgb="FF000000"/>
      <name val="Calibri"/>
      <family val="2"/>
      <charset val="238"/>
    </font>
    <font>
      <b/>
      <sz val="11"/>
      <color rgb="FF000000"/>
      <name val="Calibri"/>
      <family val="2"/>
      <charset val="238"/>
    </font>
    <font>
      <sz val="11"/>
      <color rgb="FF000000"/>
      <name val="Wingdings"/>
      <charset val="2"/>
    </font>
    <font>
      <i/>
      <sz val="11"/>
      <color rgb="FF000000"/>
      <name val="Calibri"/>
      <family val="2"/>
      <charset val="238"/>
    </font>
    <font>
      <sz val="12"/>
      <color rgb="FF000000"/>
      <name val="Calibri"/>
      <family val="2"/>
      <charset val="238"/>
    </font>
    <font>
      <sz val="11"/>
      <name val="Calibri"/>
      <family val="2"/>
      <charset val="238"/>
    </font>
    <font>
      <sz val="11"/>
      <name val="Arial"/>
      <family val="2"/>
      <charset val="238"/>
    </font>
    <font>
      <sz val="11"/>
      <color rgb="FF000000"/>
      <name val="Arial"/>
      <family val="2"/>
      <charset val="238"/>
    </font>
    <font>
      <sz val="8"/>
      <color rgb="FF000000"/>
      <name val="Calibri"/>
      <family val="2"/>
      <charset val="238"/>
    </font>
    <font>
      <b/>
      <i/>
      <sz val="14"/>
      <color rgb="FF000000"/>
      <name val="Calibri"/>
      <family val="2"/>
      <charset val="238"/>
    </font>
    <font>
      <b/>
      <i/>
      <sz val="10"/>
      <color rgb="FF000000"/>
      <name val="Calibri"/>
      <family val="2"/>
      <charset val="238"/>
    </font>
    <font>
      <b/>
      <i/>
      <sz val="8"/>
      <color rgb="FF000000"/>
      <name val="Calibri"/>
      <family val="2"/>
      <charset val="238"/>
    </font>
    <font>
      <b/>
      <sz val="8"/>
      <color rgb="FF000000"/>
      <name val="Calibri"/>
      <family val="2"/>
      <charset val="238"/>
    </font>
    <font>
      <b/>
      <i/>
      <sz val="14"/>
      <color rgb="FFFF0000"/>
      <name val="Calibri"/>
      <family val="2"/>
      <charset val="238"/>
    </font>
    <font>
      <b/>
      <sz val="10"/>
      <color rgb="FF000000"/>
      <name val="Calibri"/>
      <family val="2"/>
      <charset val="238"/>
    </font>
    <font>
      <b/>
      <sz val="12"/>
      <color rgb="FF000000"/>
      <name val="Calibri"/>
      <family val="2"/>
      <charset val="238"/>
    </font>
    <font>
      <b/>
      <sz val="14"/>
      <color rgb="FF000000"/>
      <name val="Calibri"/>
      <family val="2"/>
      <charset val="238"/>
    </font>
    <font>
      <sz val="9"/>
      <color rgb="FF000000"/>
      <name val="Calibri"/>
      <family val="2"/>
      <charset val="238"/>
    </font>
    <font>
      <b/>
      <sz val="11"/>
      <color rgb="FF000000"/>
      <name val="Calibri"/>
      <family val="2"/>
      <charset val="1"/>
    </font>
    <font>
      <sz val="11"/>
      <color rgb="FF000000"/>
      <name val="Calibri"/>
      <family val="2"/>
      <charset val="1"/>
    </font>
    <font>
      <u/>
      <sz val="10"/>
      <color rgb="FF0000FF"/>
      <name val="Arial"/>
      <family val="2"/>
      <charset val="238"/>
    </font>
    <font>
      <u/>
      <sz val="11"/>
      <color rgb="FF0563C1"/>
      <name val="Calibri"/>
      <family val="2"/>
      <charset val="1"/>
    </font>
    <font>
      <sz val="11"/>
      <name val="Calibri"/>
      <family val="2"/>
      <charset val="1"/>
    </font>
    <font>
      <sz val="11"/>
      <color rgb="FF0563C1"/>
      <name val="Calibri"/>
      <family val="2"/>
      <charset val="1"/>
    </font>
    <font>
      <i/>
      <sz val="11"/>
      <name val="Calibri"/>
      <family val="2"/>
      <charset val="1"/>
    </font>
    <font>
      <i/>
      <sz val="11"/>
      <color rgb="FF000000"/>
      <name val="Calibri"/>
      <family val="2"/>
      <charset val="1"/>
    </font>
    <font>
      <sz val="11"/>
      <color rgb="FF0563C1"/>
      <name val="Calibri"/>
      <family val="2"/>
      <charset val="238"/>
    </font>
    <font>
      <u/>
      <sz val="11"/>
      <color rgb="FF000000"/>
      <name val="Calibri"/>
      <family val="2"/>
      <charset val="1"/>
    </font>
    <font>
      <u/>
      <sz val="11"/>
      <color rgb="FF0000FF"/>
      <name val="Arial"/>
      <family val="2"/>
      <charset val="1"/>
    </font>
    <font>
      <i/>
      <sz val="11"/>
      <name val="Calibri"/>
      <family val="2"/>
      <charset val="238"/>
    </font>
    <font>
      <u/>
      <sz val="11"/>
      <color rgb="FF000000"/>
      <name val="Calibri"/>
      <family val="2"/>
      <charset val="238"/>
    </font>
    <font>
      <sz val="11"/>
      <color rgb="FF0000FF"/>
      <name val="Calibri"/>
      <family val="2"/>
      <charset val="1"/>
    </font>
    <font>
      <b/>
      <i/>
      <sz val="11"/>
      <color rgb="FF000000"/>
      <name val="Calibri"/>
      <family val="2"/>
      <charset val="238"/>
    </font>
    <font>
      <sz val="10"/>
      <name val="Arial"/>
      <family val="2"/>
      <charset val="238"/>
    </font>
    <font>
      <sz val="12"/>
      <name val="Times New Roman"/>
      <family val="1"/>
      <charset val="238"/>
    </font>
    <font>
      <b/>
      <i/>
      <sz val="11"/>
      <color rgb="FF000000"/>
      <name val="Calibri"/>
      <family val="2"/>
      <charset val="1"/>
    </font>
    <font>
      <b/>
      <sz val="10"/>
      <name val="Arial"/>
      <family val="2"/>
      <charset val="238"/>
    </font>
    <font>
      <i/>
      <sz val="11"/>
      <name val="Arial"/>
      <family val="2"/>
      <charset val="238"/>
    </font>
    <font>
      <sz val="12"/>
      <name val="Arial"/>
      <family val="2"/>
      <charset val="238"/>
    </font>
    <font>
      <b/>
      <sz val="11"/>
      <color rgb="FF000000"/>
      <name val="Calibri"/>
      <family val="2"/>
    </font>
    <font>
      <sz val="11"/>
      <color theme="10"/>
      <name val="Calibri"/>
      <family val="2"/>
      <scheme val="minor"/>
    </font>
    <font>
      <sz val="11"/>
      <color rgb="FF000000"/>
      <name val="Calibri"/>
      <family val="2"/>
    </font>
    <font>
      <sz val="11"/>
      <color rgb="FFFF0000"/>
      <name val="Arial"/>
      <family val="2"/>
      <charset val="238"/>
    </font>
    <font>
      <b/>
      <i/>
      <sz val="9"/>
      <color rgb="FF000000"/>
      <name val="Calibri"/>
      <family val="2"/>
      <charset val="238"/>
    </font>
    <font>
      <i/>
      <sz val="11"/>
      <color rgb="FF0563C1"/>
      <name val="Calibri"/>
      <family val="2"/>
      <charset val="238"/>
    </font>
    <font>
      <sz val="11"/>
      <name val="Times New Roman"/>
      <family val="1"/>
      <charset val="238"/>
    </font>
    <font>
      <sz val="11"/>
      <color rgb="FF000000"/>
      <name val="Times New Roman"/>
      <family val="1"/>
      <charset val="238"/>
    </font>
    <font>
      <sz val="11"/>
      <color rgb="FF002555"/>
      <name val="Times New Roman"/>
      <family val="1"/>
      <charset val="238"/>
    </font>
    <font>
      <sz val="11"/>
      <color rgb="FF0000FF"/>
      <name val="Times New Roman"/>
      <family val="1"/>
      <charset val="238"/>
    </font>
    <font>
      <b/>
      <sz val="8"/>
      <name val="Times New Roman"/>
      <family val="1"/>
    </font>
    <font>
      <b/>
      <sz val="11"/>
      <color rgb="FF000000"/>
      <name val="Arial"/>
      <family val="2"/>
      <charset val="238"/>
    </font>
    <font>
      <u/>
      <sz val="11"/>
      <color rgb="FF0000FF"/>
      <name val="Arial"/>
      <family val="2"/>
      <charset val="238"/>
    </font>
    <font>
      <b/>
      <i/>
      <sz val="11"/>
      <name val="Arial"/>
      <family val="2"/>
      <charset val="238"/>
    </font>
    <font>
      <sz val="11"/>
      <color rgb="FFFF0000"/>
      <name val="Calibri"/>
      <family val="2"/>
      <charset val="238"/>
      <scheme val="minor"/>
    </font>
    <font>
      <sz val="11"/>
      <name val="Calibri"/>
      <family val="2"/>
      <charset val="238"/>
      <scheme val="minor"/>
    </font>
    <font>
      <u/>
      <sz val="12"/>
      <color rgb="FFFF0000"/>
      <name val="Calibri"/>
      <family val="2"/>
      <charset val="238"/>
      <scheme val="minor"/>
    </font>
    <font>
      <sz val="11"/>
      <color rgb="FFFF0000"/>
      <name val="Calibri"/>
      <family val="2"/>
      <charset val="1"/>
    </font>
    <font>
      <u/>
      <sz val="12"/>
      <color rgb="FFFF0000"/>
      <name val="Calibri"/>
      <family val="2"/>
      <scheme val="minor"/>
    </font>
    <font>
      <sz val="11"/>
      <color rgb="FFFF0000"/>
      <name val="Calibri"/>
      <family val="2"/>
    </font>
    <font>
      <sz val="11"/>
      <color rgb="FF00B0F0"/>
      <name val="Arial"/>
      <family val="2"/>
      <charset val="238"/>
    </font>
    <font>
      <b/>
      <sz val="10"/>
      <color rgb="FFFF0000"/>
      <name val="Arial"/>
      <family val="2"/>
      <charset val="238"/>
    </font>
    <font>
      <sz val="10"/>
      <color rgb="FFFF0000"/>
      <name val="Arial"/>
      <family val="2"/>
      <charset val="238"/>
    </font>
    <font>
      <sz val="11"/>
      <color rgb="FF00B0F0"/>
      <name val="Calibri"/>
      <family val="2"/>
      <charset val="238"/>
      <scheme val="minor"/>
    </font>
    <font>
      <sz val="10"/>
      <color rgb="FF00B0F0"/>
      <name val="Arial"/>
      <family val="2"/>
      <charset val="238"/>
    </font>
    <font>
      <u/>
      <sz val="11"/>
      <name val="Calibri"/>
      <family val="2"/>
      <charset val="1"/>
    </font>
    <font>
      <sz val="11"/>
      <color rgb="FF00B0F0"/>
      <name val="Calibri"/>
      <family val="2"/>
      <charset val="1"/>
    </font>
    <font>
      <u/>
      <sz val="12"/>
      <color rgb="FFFF0000"/>
      <name val="Calibri"/>
      <family val="2"/>
      <charset val="1"/>
      <scheme val="minor"/>
    </font>
    <font>
      <sz val="11"/>
      <color theme="1"/>
      <name val="Times New Roman"/>
      <family val="1"/>
      <charset val="238"/>
    </font>
    <font>
      <sz val="11"/>
      <color rgb="FFFF0000"/>
      <name val="Times New Roman"/>
      <family val="1"/>
      <charset val="238"/>
    </font>
    <font>
      <b/>
      <sz val="9"/>
      <color indexed="81"/>
      <name val="Tahoma"/>
      <family val="2"/>
      <charset val="238"/>
    </font>
    <font>
      <u/>
      <sz val="11"/>
      <name val="Times New Roman"/>
      <family val="1"/>
      <charset val="238"/>
    </font>
    <font>
      <b/>
      <sz val="11"/>
      <name val="Times New Roman"/>
      <family val="1"/>
      <charset val="238"/>
    </font>
    <font>
      <b/>
      <sz val="11"/>
      <name val="Calibri"/>
      <family val="2"/>
      <charset val="1"/>
    </font>
    <font>
      <u/>
      <sz val="11"/>
      <name val="Calibri"/>
      <family val="2"/>
      <charset val="238"/>
    </font>
    <font>
      <sz val="11"/>
      <color indexed="8"/>
      <name val="Calibri"/>
      <family val="2"/>
      <scheme val="minor"/>
    </font>
    <font>
      <sz val="8"/>
      <name val="Times New Roman"/>
      <family val="1"/>
      <charset val="238"/>
    </font>
    <font>
      <sz val="11"/>
      <color rgb="FF00B0F0"/>
      <name val="Times New Roman"/>
      <family val="1"/>
      <charset val="238"/>
    </font>
    <font>
      <i/>
      <sz val="11"/>
      <name val="Times New Roman"/>
      <family val="1"/>
      <charset val="238"/>
    </font>
    <font>
      <u/>
      <sz val="11"/>
      <color rgb="FF0000FF"/>
      <name val="Times New Roman"/>
      <family val="1"/>
      <charset val="238"/>
    </font>
    <font>
      <sz val="12"/>
      <color rgb="FF000000"/>
      <name val="Times New Roman"/>
      <family val="1"/>
      <charset val="238"/>
    </font>
    <font>
      <i/>
      <sz val="11"/>
      <color theme="1"/>
      <name val="Calibri"/>
      <family val="2"/>
      <charset val="238"/>
      <scheme val="minor"/>
    </font>
    <font>
      <u/>
      <sz val="11"/>
      <color theme="1"/>
      <name val="Calibri"/>
      <family val="2"/>
      <charset val="238"/>
      <scheme val="minor"/>
    </font>
  </fonts>
  <fills count="13">
    <fill>
      <patternFill patternType="none"/>
    </fill>
    <fill>
      <patternFill patternType="gray125"/>
    </fill>
    <fill>
      <patternFill patternType="solid">
        <fgColor rgb="FFFFFF00"/>
        <bgColor rgb="FFFFFF00"/>
      </patternFill>
    </fill>
    <fill>
      <patternFill patternType="solid">
        <fgColor rgb="FFFFFFCC"/>
        <bgColor rgb="FFFFFFFF"/>
      </patternFill>
    </fill>
    <fill>
      <patternFill patternType="solid">
        <fgColor rgb="FFAFABAB"/>
        <bgColor rgb="FFA6A6A6"/>
      </patternFill>
    </fill>
    <fill>
      <patternFill patternType="solid">
        <fgColor rgb="FFA6A6A6"/>
        <bgColor rgb="FFAFABAB"/>
      </patternFill>
    </fill>
    <fill>
      <patternFill patternType="solid">
        <fgColor rgb="FFFFFFFF"/>
        <bgColor rgb="FFFFFFCC"/>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DDD9C4"/>
      </patternFill>
    </fill>
    <fill>
      <patternFill patternType="solid">
        <fgColor rgb="FFC5D9F1"/>
      </patternFill>
    </fill>
    <fill>
      <patternFill patternType="solid">
        <fgColor theme="4" tint="0.79998168889431442"/>
        <bgColor indexed="64"/>
      </patternFill>
    </fill>
  </fills>
  <borders count="45">
    <border>
      <left/>
      <right/>
      <top/>
      <bottom/>
      <diagonal/>
    </border>
    <border>
      <left/>
      <right/>
      <top style="thin">
        <color auto="1"/>
      </top>
      <bottom style="thin">
        <color auto="1"/>
      </bottom>
      <diagonal/>
    </border>
    <border>
      <left/>
      <right/>
      <top/>
      <bottom style="thin">
        <color auto="1"/>
      </bottom>
      <diagonal/>
    </border>
    <border>
      <left/>
      <right/>
      <top/>
      <bottom style="thick">
        <color auto="1"/>
      </bottom>
      <diagonal/>
    </border>
    <border>
      <left/>
      <right/>
      <top style="thick">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diagonalUp="1" diagonalDown="1">
      <left style="thin">
        <color auto="1"/>
      </left>
      <right/>
      <top/>
      <bottom/>
      <diagonal style="thin">
        <color auto="1"/>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hair">
        <color auto="1"/>
      </right>
      <top style="thick">
        <color auto="1"/>
      </top>
      <bottom/>
      <diagonal/>
    </border>
    <border>
      <left style="thick">
        <color auto="1"/>
      </left>
      <right style="thin">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diagonal/>
    </border>
    <border>
      <left/>
      <right style="medium">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
      <left/>
      <right style="hair">
        <color auto="1"/>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right style="medium">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right style="medium">
        <color auto="1"/>
      </right>
      <top/>
      <bottom/>
      <diagonal/>
    </border>
    <border>
      <left style="thin">
        <color auto="1"/>
      </left>
      <right/>
      <top/>
      <bottom/>
      <diagonal/>
    </border>
    <border>
      <left style="thick">
        <color auto="1"/>
      </left>
      <right style="thin">
        <color auto="1"/>
      </right>
      <top/>
      <bottom/>
      <diagonal/>
    </border>
    <border>
      <left style="medium">
        <color auto="1"/>
      </left>
      <right style="thick">
        <color auto="1"/>
      </right>
      <top/>
      <bottom/>
      <diagonal/>
    </border>
    <border>
      <left style="medium">
        <color auto="1"/>
      </left>
      <right style="medium">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20" fillId="0" borderId="0" applyBorder="0" applyProtection="0"/>
    <xf numFmtId="0" fontId="34" fillId="0" borderId="0"/>
    <xf numFmtId="0" fontId="74" fillId="0" borderId="0"/>
  </cellStyleXfs>
  <cellXfs count="537">
    <xf numFmtId="0" fontId="0" fillId="0" borderId="0" xfId="0"/>
    <xf numFmtId="0" fontId="0" fillId="0" borderId="0" xfId="0" applyAlignment="1">
      <alignment horizontal="left" vertical="center"/>
    </xf>
    <xf numFmtId="0" fontId="0" fillId="0" borderId="0" xfId="0" applyAlignment="1">
      <alignment wrapText="1"/>
    </xf>
    <xf numFmtId="0" fontId="1" fillId="0" borderId="0" xfId="0" applyFont="1" applyAlignment="1">
      <alignment horizontal="lef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wrapText="1"/>
    </xf>
    <xf numFmtId="0" fontId="0" fillId="0" borderId="2" xfId="0" applyFont="1" applyBorder="1" applyAlignment="1">
      <alignment horizontal="left" vertical="center" wrapText="1"/>
    </xf>
    <xf numFmtId="0" fontId="0" fillId="0" borderId="2" xfId="0" applyFont="1" applyBorder="1" applyAlignment="1">
      <alignment wrapText="1"/>
    </xf>
    <xf numFmtId="0" fontId="0" fillId="0" borderId="3" xfId="0" applyBorder="1"/>
    <xf numFmtId="0" fontId="0" fillId="0" borderId="3" xfId="0" applyBorder="1" applyAlignment="1">
      <alignment horizontal="left" vertical="center"/>
    </xf>
    <xf numFmtId="0" fontId="0" fillId="0" borderId="3" xfId="0" applyFont="1" applyBorder="1" applyAlignment="1">
      <alignment horizontal="left" vertical="center" wrapText="1"/>
    </xf>
    <xf numFmtId="0" fontId="0" fillId="0" borderId="3" xfId="0" applyFont="1" applyBorder="1" applyAlignment="1">
      <alignment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0" fontId="1" fillId="0" borderId="4" xfId="0" applyFont="1"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wrapText="1"/>
    </xf>
    <xf numFmtId="0" fontId="0" fillId="0" borderId="5" xfId="0" applyFont="1" applyBorder="1" applyAlignment="1">
      <alignment wrapText="1"/>
    </xf>
    <xf numFmtId="0" fontId="0" fillId="0" borderId="5" xfId="0" applyFont="1" applyBorder="1" applyAlignment="1">
      <alignment horizontal="left" vertical="center"/>
    </xf>
    <xf numFmtId="0" fontId="0" fillId="0" borderId="0" xfId="0" applyFont="1" applyBorder="1" applyAlignment="1">
      <alignment horizontal="left" vertical="center"/>
    </xf>
    <xf numFmtId="0" fontId="1" fillId="0" borderId="4" xfId="0" applyFont="1" applyBorder="1"/>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right" vertical="center" wrapText="1"/>
    </xf>
    <xf numFmtId="0" fontId="0" fillId="2" borderId="6" xfId="0" applyFont="1" applyFill="1" applyBorder="1"/>
    <xf numFmtId="2" fontId="0" fillId="2" borderId="13" xfId="0" applyNumberFormat="1" applyFill="1" applyBorder="1" applyAlignment="1">
      <alignment horizontal="center" vertical="center"/>
    </xf>
    <xf numFmtId="2" fontId="0" fillId="2" borderId="6" xfId="0" applyNumberFormat="1" applyFill="1" applyBorder="1" applyAlignment="1">
      <alignment horizontal="center" vertical="center"/>
    </xf>
    <xf numFmtId="0" fontId="1" fillId="0" borderId="0" xfId="0" applyFont="1"/>
    <xf numFmtId="0" fontId="0" fillId="0" borderId="0" xfId="0" applyBorder="1"/>
    <xf numFmtId="0" fontId="0" fillId="0" borderId="0" xfId="0" applyAlignment="1">
      <alignment horizontal="center" vertical="center"/>
    </xf>
    <xf numFmtId="0" fontId="0" fillId="0" borderId="14" xfId="0" applyFont="1" applyBorder="1" applyAlignment="1">
      <alignment horizontal="left" vertical="center" wrapText="1"/>
    </xf>
    <xf numFmtId="1" fontId="0" fillId="0" borderId="4" xfId="0" applyNumberFormat="1" applyFont="1" applyBorder="1" applyAlignment="1">
      <alignment horizontal="left" vertical="center"/>
    </xf>
    <xf numFmtId="0" fontId="0" fillId="0" borderId="16" xfId="0" applyFont="1" applyBorder="1"/>
    <xf numFmtId="0" fontId="0" fillId="0" borderId="1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2" xfId="0" applyBorder="1" applyAlignment="1">
      <alignment horizontal="left" vertical="center" wrapText="1"/>
    </xf>
    <xf numFmtId="1" fontId="0" fillId="0" borderId="3" xfId="0" applyNumberFormat="1" applyBorder="1" applyAlignment="1">
      <alignment horizontal="left" vertical="center" wrapText="1"/>
    </xf>
    <xf numFmtId="0" fontId="0" fillId="0" borderId="23" xfId="0" applyBorder="1" applyAlignment="1">
      <alignment wrapText="1"/>
    </xf>
    <xf numFmtId="0" fontId="0" fillId="0" borderId="24" xfId="0" applyFont="1" applyBorder="1" applyAlignment="1">
      <alignment wrapText="1"/>
    </xf>
    <xf numFmtId="0" fontId="0" fillId="0" borderId="22" xfId="0" applyFont="1" applyBorder="1" applyAlignment="1">
      <alignment wrapText="1"/>
    </xf>
    <xf numFmtId="0" fontId="0" fillId="0" borderId="25" xfId="0" applyFont="1" applyBorder="1" applyAlignment="1">
      <alignment wrapText="1"/>
    </xf>
    <xf numFmtId="0" fontId="0" fillId="0" borderId="3" xfId="0" applyBorder="1" applyAlignment="1">
      <alignment horizontal="center" vertical="center" wrapText="1"/>
    </xf>
    <xf numFmtId="0" fontId="0" fillId="0" borderId="22" xfId="0" applyFont="1" applyBorder="1" applyAlignment="1">
      <alignment horizontal="center" vertical="center" wrapText="1"/>
    </xf>
    <xf numFmtId="0" fontId="0" fillId="0" borderId="26" xfId="0" applyFont="1" applyBorder="1" applyAlignment="1">
      <alignment horizontal="center" vertical="center" wrapText="1"/>
    </xf>
    <xf numFmtId="0" fontId="8" fillId="0" borderId="3" xfId="0" applyFont="1" applyBorder="1" applyAlignment="1">
      <alignment wrapText="1"/>
    </xf>
    <xf numFmtId="0" fontId="8" fillId="0" borderId="26" xfId="0" applyFont="1" applyBorder="1" applyAlignment="1">
      <alignment wrapText="1"/>
    </xf>
    <xf numFmtId="0" fontId="8" fillId="0" borderId="23" xfId="0" applyFont="1" applyBorder="1" applyAlignment="1">
      <alignment wrapText="1"/>
    </xf>
    <xf numFmtId="0" fontId="0" fillId="0" borderId="3" xfId="0" applyFont="1" applyBorder="1" applyAlignment="1">
      <alignment vertical="center" wrapText="1"/>
    </xf>
    <xf numFmtId="0" fontId="0" fillId="0" borderId="27" xfId="0" applyFont="1" applyBorder="1" applyAlignment="1">
      <alignment wrapText="1"/>
    </xf>
    <xf numFmtId="0" fontId="0" fillId="0" borderId="28" xfId="0" applyFont="1" applyBorder="1" applyAlignment="1">
      <alignment horizontal="center" vertical="center" wrapText="1"/>
    </xf>
    <xf numFmtId="0" fontId="0" fillId="0" borderId="23" xfId="0" applyBorder="1" applyAlignment="1">
      <alignment horizontal="center" vertical="center" wrapText="1"/>
    </xf>
    <xf numFmtId="0" fontId="0" fillId="0" borderId="29" xfId="0" applyFont="1" applyBorder="1" applyAlignment="1">
      <alignment wrapText="1"/>
    </xf>
    <xf numFmtId="0" fontId="0" fillId="0" borderId="30" xfId="0" applyBorder="1" applyAlignment="1">
      <alignment horizontal="left" vertical="center"/>
    </xf>
    <xf numFmtId="1" fontId="0" fillId="0" borderId="0" xfId="0" applyNumberFormat="1" applyBorder="1" applyAlignment="1">
      <alignment horizontal="left" vertical="center"/>
    </xf>
    <xf numFmtId="0" fontId="0" fillId="0" borderId="32" xfId="0" applyBorder="1" applyAlignment="1">
      <alignment wrapText="1"/>
    </xf>
    <xf numFmtId="0" fontId="8" fillId="0" borderId="0" xfId="0" applyFont="1" applyBorder="1"/>
    <xf numFmtId="2" fontId="8" fillId="0" borderId="0" xfId="0" applyNumberFormat="1" applyFont="1" applyBorder="1"/>
    <xf numFmtId="2" fontId="8" fillId="0" borderId="31" xfId="0" applyNumberFormat="1" applyFont="1" applyBorder="1"/>
    <xf numFmtId="0" fontId="0" fillId="0" borderId="0" xfId="0" applyBorder="1" applyAlignment="1">
      <alignment horizontal="center" vertical="center"/>
    </xf>
    <xf numFmtId="0" fontId="0" fillId="0" borderId="30" xfId="0" applyBorder="1" applyAlignment="1">
      <alignment horizontal="center" vertical="center"/>
    </xf>
    <xf numFmtId="0" fontId="8" fillId="0" borderId="12" xfId="0" applyFont="1" applyBorder="1"/>
    <xf numFmtId="2" fontId="8" fillId="0" borderId="12" xfId="0" applyNumberFormat="1" applyFont="1" applyBorder="1"/>
    <xf numFmtId="2" fontId="8" fillId="0" borderId="33" xfId="0" applyNumberFormat="1" applyFont="1" applyBorder="1"/>
    <xf numFmtId="0" fontId="0" fillId="0" borderId="0" xfId="0" applyAlignment="1">
      <alignment vertical="center"/>
    </xf>
    <xf numFmtId="0" fontId="1" fillId="0" borderId="34" xfId="0" applyFont="1" applyBorder="1"/>
    <xf numFmtId="0" fontId="0" fillId="0" borderId="35" xfId="0" applyBorder="1" applyAlignment="1">
      <alignment horizontal="center" vertical="center"/>
    </xf>
    <xf numFmtId="0" fontId="8" fillId="0" borderId="0" xfId="0" applyFont="1"/>
    <xf numFmtId="0" fontId="0" fillId="0" borderId="33" xfId="0" applyBorder="1"/>
    <xf numFmtId="0" fontId="0" fillId="0" borderId="31" xfId="0" applyBorder="1" applyAlignment="1">
      <alignment horizontal="center" vertical="center"/>
    </xf>
    <xf numFmtId="164" fontId="0" fillId="0" borderId="0" xfId="0" applyNumberFormat="1" applyAlignment="1">
      <alignment horizontal="center" vertical="center"/>
    </xf>
    <xf numFmtId="1" fontId="5" fillId="0" borderId="0" xfId="0" applyNumberFormat="1" applyFont="1" applyBorder="1" applyAlignment="1">
      <alignment horizontal="left" vertical="center" wrapText="1"/>
    </xf>
    <xf numFmtId="1" fontId="5" fillId="0" borderId="0" xfId="0" applyNumberFormat="1" applyFont="1" applyBorder="1" applyAlignment="1">
      <alignment horizontal="left" vertical="center"/>
    </xf>
    <xf numFmtId="0" fontId="0" fillId="0" borderId="31" xfId="0" applyBorder="1"/>
    <xf numFmtId="0" fontId="9" fillId="0" borderId="30" xfId="0" applyFont="1" applyBorder="1" applyAlignment="1">
      <alignment horizontal="left" vertical="center"/>
    </xf>
    <xf numFmtId="1" fontId="9" fillId="0" borderId="0" xfId="0" applyNumberFormat="1" applyFont="1" applyBorder="1" applyAlignment="1">
      <alignment horizontal="left" vertical="center"/>
    </xf>
    <xf numFmtId="165" fontId="9" fillId="0" borderId="32" xfId="0" applyNumberFormat="1" applyFont="1" applyBorder="1"/>
    <xf numFmtId="0" fontId="10" fillId="0" borderId="0" xfId="0" applyFont="1" applyBorder="1"/>
    <xf numFmtId="0" fontId="11" fillId="0" borderId="0" xfId="0" applyFont="1" applyBorder="1"/>
    <xf numFmtId="3" fontId="8" fillId="0" borderId="0" xfId="0" applyNumberFormat="1" applyFont="1" applyBorder="1"/>
    <xf numFmtId="0" fontId="10" fillId="0" borderId="0" xfId="0" applyFont="1" applyAlignment="1">
      <alignment horizontal="center" vertical="center"/>
    </xf>
    <xf numFmtId="0" fontId="10" fillId="0" borderId="30" xfId="0" applyFont="1" applyBorder="1" applyAlignment="1">
      <alignment horizontal="center" vertical="center"/>
    </xf>
    <xf numFmtId="0" fontId="10" fillId="0" borderId="33" xfId="0" applyFont="1" applyBorder="1" applyAlignment="1">
      <alignment horizontal="center" vertical="center"/>
    </xf>
    <xf numFmtId="0" fontId="11" fillId="0" borderId="12" xfId="0" applyFont="1" applyBorder="1"/>
    <xf numFmtId="164" fontId="12" fillId="0" borderId="0" xfId="0" applyNumberFormat="1" applyFont="1" applyBorder="1"/>
    <xf numFmtId="164" fontId="12" fillId="0" borderId="33" xfId="0" applyNumberFormat="1" applyFont="1" applyBorder="1"/>
    <xf numFmtId="164" fontId="8" fillId="0" borderId="12" xfId="0" applyNumberFormat="1" applyFont="1" applyBorder="1"/>
    <xf numFmtId="164" fontId="8" fillId="0" borderId="31" xfId="0" applyNumberFormat="1" applyFont="1" applyBorder="1"/>
    <xf numFmtId="0" fontId="10" fillId="0" borderId="30" xfId="0" applyFont="1" applyBorder="1"/>
    <xf numFmtId="0" fontId="10" fillId="0" borderId="33" xfId="0" applyFont="1" applyBorder="1"/>
    <xf numFmtId="0" fontId="10" fillId="0" borderId="0" xfId="0" applyFont="1"/>
    <xf numFmtId="0" fontId="13" fillId="0" borderId="0" xfId="0" applyFont="1"/>
    <xf numFmtId="0" fontId="10" fillId="0" borderId="34" xfId="0" applyFont="1" applyBorder="1"/>
    <xf numFmtId="0" fontId="10" fillId="0" borderId="36" xfId="0" applyFont="1" applyBorder="1"/>
    <xf numFmtId="0" fontId="13" fillId="0" borderId="0" xfId="0" applyFont="1" applyBorder="1"/>
    <xf numFmtId="0" fontId="11" fillId="0" borderId="31" xfId="0" applyFont="1" applyBorder="1"/>
    <xf numFmtId="164" fontId="0" fillId="0" borderId="33" xfId="0" applyNumberFormat="1" applyBorder="1"/>
    <xf numFmtId="0" fontId="10" fillId="0" borderId="0" xfId="0" applyFont="1" applyBorder="1" applyAlignment="1">
      <alignment horizontal="center" vertical="center"/>
    </xf>
    <xf numFmtId="164" fontId="10" fillId="0" borderId="31" xfId="0" applyNumberFormat="1" applyFont="1" applyBorder="1" applyAlignment="1">
      <alignment horizontal="center" vertical="center"/>
    </xf>
    <xf numFmtId="164" fontId="10" fillId="0" borderId="0" xfId="0" applyNumberFormat="1" applyFont="1" applyBorder="1" applyAlignment="1">
      <alignment horizontal="center" vertical="center"/>
    </xf>
    <xf numFmtId="0" fontId="14" fillId="0" borderId="32"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xf numFmtId="0" fontId="15" fillId="0" borderId="0" xfId="0" applyFont="1" applyAlignment="1">
      <alignment horizontal="center" vertical="center" wrapText="1"/>
    </xf>
    <xf numFmtId="0" fontId="17"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2" xfId="0" applyFont="1" applyBorder="1" applyAlignment="1">
      <alignment horizontal="center" vertical="center"/>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165" fontId="0" fillId="0" borderId="0" xfId="0" applyNumberFormat="1" applyBorder="1"/>
    <xf numFmtId="0" fontId="0" fillId="0" borderId="0" xfId="0" applyAlignment="1">
      <alignment horizontal="left" vertical="top"/>
    </xf>
    <xf numFmtId="0" fontId="0" fillId="0" borderId="0" xfId="0" applyAlignment="1"/>
    <xf numFmtId="0" fontId="16" fillId="0" borderId="0" xfId="0" applyFont="1"/>
    <xf numFmtId="0" fontId="15" fillId="0" borderId="33" xfId="0" applyFont="1" applyBorder="1" applyAlignment="1">
      <alignment horizontal="center" vertical="center"/>
    </xf>
    <xf numFmtId="0" fontId="17" fillId="0" borderId="33" xfId="0" applyFont="1" applyBorder="1" applyAlignment="1">
      <alignment horizontal="center" vertical="center" wrapText="1"/>
    </xf>
    <xf numFmtId="0" fontId="1" fillId="0" borderId="38" xfId="0" applyFont="1" applyBorder="1" applyAlignment="1">
      <alignment vertical="center"/>
    </xf>
    <xf numFmtId="0" fontId="1" fillId="0" borderId="38" xfId="0" applyFont="1" applyBorder="1" applyAlignment="1">
      <alignment vertical="center" wrapText="1"/>
    </xf>
    <xf numFmtId="0" fontId="1" fillId="0" borderId="0" xfId="0" applyFont="1" applyAlignment="1">
      <alignment vertical="center"/>
    </xf>
    <xf numFmtId="0" fontId="0" fillId="0" borderId="38" xfId="0" applyFont="1" applyBorder="1" applyAlignment="1">
      <alignment vertical="center"/>
    </xf>
    <xf numFmtId="0" fontId="0" fillId="0" borderId="38" xfId="0" applyFont="1" applyBorder="1" applyAlignment="1">
      <alignment horizontal="left" vertical="center"/>
    </xf>
    <xf numFmtId="0" fontId="0" fillId="0" borderId="38" xfId="0" applyFont="1" applyBorder="1" applyAlignment="1">
      <alignment horizontal="left" vertical="center" wrapText="1"/>
    </xf>
    <xf numFmtId="0" fontId="0" fillId="0" borderId="40" xfId="0" applyFont="1" applyBorder="1" applyAlignment="1">
      <alignment vertical="center"/>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41" xfId="0" applyFont="1" applyBorder="1" applyAlignment="1">
      <alignment vertical="center"/>
    </xf>
    <xf numFmtId="0" fontId="0" fillId="0" borderId="40" xfId="0" applyFont="1" applyBorder="1" applyAlignment="1">
      <alignment vertical="center" wrapText="1"/>
    </xf>
    <xf numFmtId="0" fontId="1" fillId="0" borderId="39" xfId="0" applyFont="1" applyBorder="1" applyAlignment="1">
      <alignment horizontal="left" vertical="center" wrapText="1"/>
    </xf>
    <xf numFmtId="0" fontId="0" fillId="0" borderId="0" xfId="0" applyAlignment="1">
      <alignment horizontal="left" wrapText="1"/>
    </xf>
    <xf numFmtId="0" fontId="0" fillId="0" borderId="0" xfId="0" applyBorder="1" applyAlignment="1">
      <alignment horizontal="center"/>
    </xf>
    <xf numFmtId="0" fontId="0" fillId="0" borderId="0" xfId="0" applyFont="1"/>
    <xf numFmtId="0" fontId="0" fillId="0" borderId="31" xfId="0" applyFont="1" applyBorder="1"/>
    <xf numFmtId="0" fontId="0" fillId="0" borderId="42" xfId="0" applyFont="1" applyBorder="1" applyAlignment="1">
      <alignment vertical="center" wrapText="1"/>
    </xf>
    <xf numFmtId="0" fontId="0" fillId="0" borderId="43" xfId="0" applyFont="1" applyBorder="1" applyAlignment="1">
      <alignment vertical="center" wrapText="1"/>
    </xf>
    <xf numFmtId="0" fontId="0" fillId="0" borderId="0" xfId="0" applyAlignment="1">
      <alignment horizontal="center" vertical="center"/>
    </xf>
    <xf numFmtId="0" fontId="0" fillId="0" borderId="0" xfId="0" applyFont="1" applyFill="1" applyBorder="1" applyAlignment="1">
      <alignment horizontal="center" vertical="center" wrapText="1"/>
    </xf>
    <xf numFmtId="0" fontId="17" fillId="0" borderId="3" xfId="0" applyFont="1" applyBorder="1" applyAlignment="1">
      <alignment horizontal="center" vertical="center" wrapText="1"/>
    </xf>
    <xf numFmtId="2" fontId="17" fillId="0" borderId="0" xfId="0" applyNumberFormat="1" applyFont="1" applyBorder="1" applyAlignment="1">
      <alignment horizontal="center" vertical="center"/>
    </xf>
    <xf numFmtId="3" fontId="8" fillId="0" borderId="31" xfId="0" applyNumberFormat="1" applyFont="1" applyBorder="1"/>
    <xf numFmtId="164" fontId="43" fillId="0" borderId="0" xfId="0" applyNumberFormat="1" applyFont="1" applyBorder="1" applyAlignment="1">
      <alignment horizontal="center" vertical="center"/>
    </xf>
    <xf numFmtId="164" fontId="43" fillId="0" borderId="31" xfId="0" applyNumberFormat="1" applyFont="1" applyBorder="1" applyAlignment="1">
      <alignment horizontal="center" vertical="center"/>
    </xf>
    <xf numFmtId="2" fontId="0" fillId="0" borderId="0" xfId="0" applyNumberFormat="1"/>
    <xf numFmtId="0" fontId="20" fillId="0" borderId="0" xfId="1" applyBorder="1"/>
    <xf numFmtId="0" fontId="46" fillId="0" borderId="0" xfId="0" applyFont="1" applyAlignment="1">
      <alignment horizontal="left"/>
    </xf>
    <xf numFmtId="0" fontId="15" fillId="0" borderId="0" xfId="0" applyFont="1" applyAlignment="1">
      <alignment horizontal="left" vertical="center"/>
    </xf>
    <xf numFmtId="0" fontId="0" fillId="0" borderId="0" xfId="0" applyBorder="1" applyAlignment="1">
      <alignment horizontal="center" vertical="center" wrapText="1"/>
    </xf>
    <xf numFmtId="0" fontId="49" fillId="10" borderId="44" xfId="0" applyFont="1" applyFill="1" applyBorder="1" applyAlignment="1">
      <alignment horizontal="center" vertical="top" wrapText="1"/>
    </xf>
    <xf numFmtId="0" fontId="17" fillId="0" borderId="0" xfId="0" applyFont="1" applyBorder="1" applyAlignment="1">
      <alignment horizontal="center" vertical="center" wrapText="1"/>
    </xf>
    <xf numFmtId="0" fontId="8" fillId="0" borderId="0" xfId="0" applyFont="1" applyAlignment="1"/>
    <xf numFmtId="0" fontId="0" fillId="0" borderId="0" xfId="0" applyAlignment="1">
      <alignment vertical="top" wrapText="1"/>
    </xf>
    <xf numFmtId="0" fontId="0" fillId="0" borderId="0" xfId="0" applyAlignment="1">
      <alignment horizontal="center"/>
    </xf>
    <xf numFmtId="0" fontId="53" fillId="4" borderId="0" xfId="0" applyFont="1" applyFill="1" applyBorder="1" applyAlignment="1">
      <alignment horizontal="center"/>
    </xf>
    <xf numFmtId="0" fontId="0" fillId="2" borderId="13" xfId="0" applyFill="1" applyBorder="1"/>
    <xf numFmtId="2" fontId="0" fillId="2" borderId="13" xfId="0" applyNumberFormat="1" applyFill="1" applyBorder="1" applyAlignment="1">
      <alignment horizontal="center"/>
    </xf>
    <xf numFmtId="0" fontId="0" fillId="2" borderId="6" xfId="0" applyFill="1" applyBorder="1"/>
    <xf numFmtId="2" fontId="0" fillId="2" borderId="6" xfId="0" applyNumberFormat="1" applyFill="1" applyBorder="1" applyAlignment="1">
      <alignment horizontal="center"/>
    </xf>
    <xf numFmtId="0" fontId="45" fillId="0" borderId="0" xfId="0" applyFont="1" applyBorder="1" applyAlignment="1">
      <alignment horizontal="left"/>
    </xf>
    <xf numFmtId="1" fontId="6" fillId="0" borderId="0" xfId="0" applyNumberFormat="1" applyFont="1" applyBorder="1" applyAlignment="1">
      <alignment horizontal="center"/>
    </xf>
    <xf numFmtId="0" fontId="68" fillId="0" borderId="0" xfId="0" applyFont="1" applyBorder="1" applyAlignment="1">
      <alignment horizontal="left"/>
    </xf>
    <xf numFmtId="0" fontId="46" fillId="0" borderId="0" xfId="0" applyFont="1" applyBorder="1" applyAlignment="1">
      <alignment horizontal="left"/>
    </xf>
    <xf numFmtId="0" fontId="45" fillId="0" borderId="0" xfId="2" applyFont="1" applyBorder="1" applyAlignment="1">
      <alignment horizontal="left"/>
    </xf>
    <xf numFmtId="0" fontId="20" fillId="0" borderId="0" xfId="1" applyAlignment="1"/>
    <xf numFmtId="0" fontId="47" fillId="0" borderId="0" xfId="0" applyFont="1" applyAlignment="1">
      <alignment horizontal="left"/>
    </xf>
    <xf numFmtId="0" fontId="46" fillId="0" borderId="0" xfId="0" applyFont="1" applyAlignment="1">
      <alignment horizontal="left" wrapText="1"/>
    </xf>
    <xf numFmtId="0" fontId="67" fillId="0" borderId="0" xfId="0" applyFont="1" applyAlignment="1">
      <alignment horizontal="left"/>
    </xf>
    <xf numFmtId="0" fontId="68" fillId="0" borderId="0" xfId="0" applyFont="1" applyAlignment="1">
      <alignment horizontal="left"/>
    </xf>
    <xf numFmtId="49" fontId="67" fillId="0" borderId="0" xfId="0" applyNumberFormat="1" applyFont="1" applyAlignment="1">
      <alignment horizontal="left"/>
    </xf>
    <xf numFmtId="0" fontId="45" fillId="0" borderId="0" xfId="0" applyFont="1" applyBorder="1" applyAlignment="1">
      <alignment horizontal="center" wrapText="1"/>
    </xf>
    <xf numFmtId="1" fontId="45" fillId="0" borderId="0" xfId="0" applyNumberFormat="1" applyFont="1" applyBorder="1" applyAlignment="1">
      <alignment horizontal="center"/>
    </xf>
    <xf numFmtId="0" fontId="45" fillId="0" borderId="0" xfId="0" applyFont="1" applyBorder="1" applyAlignment="1">
      <alignment horizontal="center"/>
    </xf>
    <xf numFmtId="0" fontId="46" fillId="0" borderId="0" xfId="0" applyFont="1" applyBorder="1" applyAlignment="1">
      <alignment horizontal="center"/>
    </xf>
    <xf numFmtId="0" fontId="45" fillId="0" borderId="0" xfId="0" applyFont="1" applyFill="1" applyBorder="1" applyAlignment="1">
      <alignment horizontal="center"/>
    </xf>
    <xf numFmtId="0" fontId="46" fillId="0" borderId="0" xfId="0" applyFont="1" applyAlignment="1">
      <alignment horizontal="center"/>
    </xf>
    <xf numFmtId="0" fontId="46" fillId="0" borderId="0" xfId="0" applyFont="1" applyFill="1" applyBorder="1" applyAlignment="1">
      <alignment horizontal="center"/>
    </xf>
    <xf numFmtId="0" fontId="45" fillId="0" borderId="0" xfId="0" applyFont="1" applyAlignment="1">
      <alignment horizontal="center"/>
    </xf>
    <xf numFmtId="0" fontId="46" fillId="0" borderId="0" xfId="0" applyFont="1" applyBorder="1" applyAlignment="1">
      <alignment horizontal="center" wrapText="1"/>
    </xf>
    <xf numFmtId="0" fontId="45" fillId="0" borderId="0" xfId="2" applyFont="1" applyBorder="1" applyAlignment="1">
      <alignment horizontal="center"/>
    </xf>
    <xf numFmtId="0" fontId="45" fillId="0" borderId="0" xfId="0" applyFont="1" applyFill="1" applyBorder="1" applyAlignment="1">
      <alignment horizontal="center" wrapText="1"/>
    </xf>
    <xf numFmtId="0" fontId="47" fillId="0" borderId="0" xfId="0" applyFont="1" applyAlignment="1">
      <alignment horizontal="center"/>
    </xf>
    <xf numFmtId="0" fontId="6" fillId="0" borderId="0" xfId="0" applyFont="1" applyBorder="1" applyAlignment="1">
      <alignment horizontal="center"/>
    </xf>
    <xf numFmtId="0" fontId="59" fillId="0" borderId="0" xfId="0" applyFont="1" applyBorder="1" applyAlignment="1">
      <alignment horizontal="center"/>
    </xf>
    <xf numFmtId="0" fontId="6" fillId="0" borderId="0" xfId="0" applyFont="1" applyFill="1" applyBorder="1" applyAlignment="1">
      <alignment horizontal="center"/>
    </xf>
    <xf numFmtId="0" fontId="22" fillId="0" borderId="0" xfId="1" applyFont="1" applyBorder="1" applyAlignment="1" applyProtection="1">
      <alignment horizontal="center" wrapText="1"/>
    </xf>
    <xf numFmtId="0" fontId="19" fillId="0" borderId="0" xfId="0" applyFont="1" applyBorder="1" applyAlignment="1">
      <alignment horizontal="center" wrapText="1"/>
    </xf>
    <xf numFmtId="0" fontId="42" fillId="0" borderId="0" xfId="0" applyFont="1" applyBorder="1" applyAlignment="1">
      <alignment horizontal="center"/>
    </xf>
    <xf numFmtId="0" fontId="21" fillId="0" borderId="0" xfId="1" applyFont="1" applyBorder="1" applyAlignment="1" applyProtection="1">
      <alignment horizontal="center" wrapText="1"/>
    </xf>
    <xf numFmtId="0" fontId="62" fillId="0" borderId="0" xfId="0" applyFont="1" applyBorder="1" applyAlignment="1">
      <alignment horizontal="center"/>
    </xf>
    <xf numFmtId="0" fontId="33" fillId="0" borderId="0" xfId="0" applyFont="1" applyBorder="1" applyAlignment="1">
      <alignment horizontal="center"/>
    </xf>
    <xf numFmtId="0" fontId="64" fillId="0" borderId="0" xfId="1" applyFont="1" applyBorder="1" applyAlignment="1" applyProtection="1">
      <alignment horizontal="center" wrapText="1"/>
    </xf>
    <xf numFmtId="0" fontId="53" fillId="0" borderId="0" xfId="0" applyFont="1" applyAlignment="1"/>
    <xf numFmtId="0" fontId="38" fillId="0" borderId="0" xfId="0" applyFont="1" applyBorder="1" applyAlignment="1">
      <alignment horizontal="center"/>
    </xf>
    <xf numFmtId="0" fontId="5" fillId="0" borderId="0" xfId="0" applyFont="1" applyAlignment="1"/>
    <xf numFmtId="0" fontId="54" fillId="0" borderId="0" xfId="0" applyFont="1" applyAlignment="1"/>
    <xf numFmtId="0" fontId="72" fillId="0" borderId="0" xfId="0" applyFont="1" applyBorder="1" applyAlignment="1">
      <alignment horizontal="center" wrapText="1"/>
    </xf>
    <xf numFmtId="0" fontId="5" fillId="0" borderId="0" xfId="0" applyFont="1" applyBorder="1" applyAlignment="1">
      <alignment horizontal="center"/>
    </xf>
    <xf numFmtId="0" fontId="5" fillId="0" borderId="0" xfId="0" applyFont="1" applyAlignment="1">
      <alignment horizontal="center"/>
    </xf>
    <xf numFmtId="0" fontId="22" fillId="0" borderId="0" xfId="0" applyFont="1" applyBorder="1" applyAlignment="1">
      <alignment horizontal="center" wrapText="1"/>
    </xf>
    <xf numFmtId="0" fontId="73" fillId="0" borderId="0" xfId="0" applyFont="1" applyBorder="1" applyAlignment="1">
      <alignment horizontal="center" wrapText="1"/>
    </xf>
    <xf numFmtId="0" fontId="54" fillId="0" borderId="0" xfId="0" applyFont="1" applyBorder="1" applyAlignment="1">
      <alignment horizontal="center"/>
    </xf>
    <xf numFmtId="0" fontId="54" fillId="0" borderId="0" xfId="0" applyFont="1" applyAlignment="1">
      <alignment horizontal="center"/>
    </xf>
    <xf numFmtId="0" fontId="64" fillId="0" borderId="0" xfId="0" applyFont="1" applyBorder="1" applyAlignment="1">
      <alignment horizontal="center" wrapText="1"/>
    </xf>
    <xf numFmtId="0" fontId="63" fillId="0" borderId="0" xfId="0" applyFont="1" applyBorder="1" applyAlignment="1">
      <alignment horizontal="center"/>
    </xf>
    <xf numFmtId="1" fontId="45" fillId="0" borderId="0" xfId="0" applyNumberFormat="1" applyFont="1" applyBorder="1" applyAlignment="1">
      <alignment horizontal="left"/>
    </xf>
    <xf numFmtId="0" fontId="71" fillId="0" borderId="0" xfId="0" applyFont="1" applyBorder="1" applyAlignment="1">
      <alignment horizontal="center" wrapText="1"/>
    </xf>
    <xf numFmtId="1" fontId="18" fillId="0" borderId="0" xfId="0" applyNumberFormat="1" applyFont="1" applyBorder="1" applyAlignment="1">
      <alignment horizontal="center" wrapText="1"/>
    </xf>
    <xf numFmtId="49" fontId="18" fillId="0" borderId="0" xfId="0" applyNumberFormat="1" applyFont="1" applyBorder="1" applyAlignment="1">
      <alignment horizontal="center" wrapText="1"/>
    </xf>
    <xf numFmtId="0" fontId="18" fillId="2" borderId="0" xfId="0" applyFont="1" applyFill="1" applyBorder="1" applyAlignment="1">
      <alignment horizontal="center" wrapText="1"/>
    </xf>
    <xf numFmtId="0" fontId="1" fillId="2" borderId="0" xfId="0" applyFont="1" applyFill="1" applyBorder="1" applyAlignment="1">
      <alignment horizontal="center" wrapText="1"/>
    </xf>
    <xf numFmtId="49" fontId="19" fillId="5" borderId="0" xfId="0" applyNumberFormat="1" applyFont="1" applyFill="1" applyBorder="1" applyAlignment="1">
      <alignment horizontal="center" wrapText="1"/>
    </xf>
    <xf numFmtId="49" fontId="18" fillId="5" borderId="0" xfId="0" applyNumberFormat="1" applyFont="1" applyFill="1" applyBorder="1" applyAlignment="1">
      <alignment horizontal="center" wrapText="1"/>
    </xf>
    <xf numFmtId="0" fontId="6" fillId="0" borderId="0" xfId="0" applyFont="1" applyBorder="1" applyAlignment="1">
      <alignment horizontal="center" wrapText="1"/>
    </xf>
    <xf numFmtId="0" fontId="6" fillId="0" borderId="0" xfId="0" applyFont="1" applyBorder="1" applyAlignment="1">
      <alignment horizontal="left" wrapText="1"/>
    </xf>
    <xf numFmtId="0" fontId="6" fillId="0" borderId="0" xfId="0" applyFont="1" applyFill="1" applyBorder="1" applyAlignment="1">
      <alignment horizontal="center" wrapText="1"/>
    </xf>
    <xf numFmtId="0" fontId="6" fillId="2" borderId="0" xfId="0" applyFont="1" applyFill="1" applyBorder="1" applyAlignment="1">
      <alignment horizontal="center"/>
    </xf>
    <xf numFmtId="0" fontId="23" fillId="2" borderId="0" xfId="1" applyFont="1" applyFill="1" applyBorder="1" applyAlignment="1" applyProtection="1">
      <alignment horizontal="center" wrapText="1"/>
    </xf>
    <xf numFmtId="0" fontId="32" fillId="2" borderId="0" xfId="0" applyFont="1" applyFill="1" applyBorder="1" applyAlignment="1">
      <alignment horizontal="center" wrapText="1"/>
    </xf>
    <xf numFmtId="0" fontId="20" fillId="0" borderId="0" xfId="1" applyBorder="1" applyAlignment="1" applyProtection="1"/>
    <xf numFmtId="0" fontId="19" fillId="5" borderId="0" xfId="0" applyFont="1" applyFill="1" applyBorder="1" applyAlignment="1">
      <alignment horizontal="center" wrapText="1"/>
    </xf>
    <xf numFmtId="0" fontId="45" fillId="0" borderId="0" xfId="0" applyFont="1" applyAlignment="1">
      <alignment horizontal="left"/>
    </xf>
    <xf numFmtId="49" fontId="58" fillId="7" borderId="0" xfId="0" applyNumberFormat="1" applyFont="1" applyFill="1" applyBorder="1" applyAlignment="1">
      <alignment horizontal="center" wrapText="1"/>
    </xf>
    <xf numFmtId="0" fontId="20" fillId="0" borderId="0" xfId="1" applyBorder="1" applyAlignment="1" applyProtection="1">
      <alignment horizontal="left"/>
    </xf>
    <xf numFmtId="0" fontId="44" fillId="2" borderId="0" xfId="1" applyFont="1" applyFill="1" applyBorder="1" applyAlignment="1" applyProtection="1">
      <alignment horizontal="center" wrapText="1"/>
    </xf>
    <xf numFmtId="0" fontId="6" fillId="5" borderId="0" xfId="0" applyFont="1" applyFill="1" applyBorder="1" applyAlignment="1">
      <alignment horizontal="center"/>
    </xf>
    <xf numFmtId="0" fontId="20" fillId="0" borderId="0" xfId="1" applyBorder="1" applyAlignment="1"/>
    <xf numFmtId="0" fontId="37" fillId="2" borderId="0" xfId="0" applyFont="1" applyFill="1" applyBorder="1" applyAlignment="1">
      <alignment horizontal="center"/>
    </xf>
    <xf numFmtId="49" fontId="56" fillId="5" borderId="0" xfId="0" applyNumberFormat="1" applyFont="1" applyFill="1" applyBorder="1" applyAlignment="1">
      <alignment horizontal="center" wrapText="1"/>
    </xf>
    <xf numFmtId="49" fontId="45" fillId="0" borderId="0" xfId="0" applyNumberFormat="1" applyFont="1" applyAlignment="1">
      <alignment horizontal="left"/>
    </xf>
    <xf numFmtId="0" fontId="20" fillId="0" borderId="0" xfId="1" applyFont="1" applyBorder="1" applyAlignment="1" applyProtection="1">
      <alignment horizontal="left"/>
    </xf>
    <xf numFmtId="0" fontId="20" fillId="0" borderId="0" xfId="1" applyAlignment="1">
      <alignment horizontal="left"/>
    </xf>
    <xf numFmtId="1" fontId="45" fillId="0" borderId="0" xfId="0" applyNumberFormat="1" applyFont="1" applyFill="1" applyBorder="1" applyAlignment="1">
      <alignment horizontal="left"/>
    </xf>
    <xf numFmtId="1" fontId="6" fillId="0" borderId="0" xfId="0" applyNumberFormat="1" applyFont="1" applyFill="1" applyBorder="1" applyAlignment="1">
      <alignment horizontal="center"/>
    </xf>
    <xf numFmtId="0" fontId="6" fillId="9" borderId="0" xfId="0" applyFont="1" applyFill="1" applyBorder="1" applyAlignment="1">
      <alignment horizontal="center"/>
    </xf>
    <xf numFmtId="0" fontId="40" fillId="9" borderId="0" xfId="1" applyFont="1" applyFill="1" applyBorder="1" applyAlignment="1" applyProtection="1">
      <alignment horizontal="center" wrapText="1"/>
    </xf>
    <xf numFmtId="0" fontId="39" fillId="9" borderId="0" xfId="0" applyFont="1" applyFill="1" applyBorder="1" applyAlignment="1">
      <alignment horizontal="center" wrapText="1"/>
    </xf>
    <xf numFmtId="1" fontId="68" fillId="0" borderId="0" xfId="0" applyNumberFormat="1" applyFont="1" applyFill="1" applyBorder="1" applyAlignment="1">
      <alignment horizontal="left"/>
    </xf>
    <xf numFmtId="1" fontId="59" fillId="0" borderId="0" xfId="0" applyNumberFormat="1" applyFont="1" applyFill="1" applyBorder="1" applyAlignment="1">
      <alignment horizontal="center"/>
    </xf>
    <xf numFmtId="1" fontId="46" fillId="0" borderId="0" xfId="0" applyNumberFormat="1" applyFont="1" applyBorder="1" applyAlignment="1">
      <alignment horizontal="left"/>
    </xf>
    <xf numFmtId="49" fontId="41" fillId="7" borderId="0" xfId="0" applyNumberFormat="1" applyFont="1" applyFill="1" applyBorder="1" applyAlignment="1">
      <alignment horizontal="center" wrapText="1"/>
    </xf>
    <xf numFmtId="0" fontId="59" fillId="0" borderId="0" xfId="0" applyFont="1" applyFill="1" applyBorder="1" applyAlignment="1">
      <alignment horizontal="center"/>
    </xf>
    <xf numFmtId="0" fontId="7" fillId="0" borderId="0" xfId="0" applyFont="1" applyBorder="1" applyAlignment="1">
      <alignment horizontal="center"/>
    </xf>
    <xf numFmtId="0" fontId="53" fillId="0" borderId="0" xfId="0" applyFont="1" applyBorder="1" applyAlignment="1">
      <alignment horizontal="center"/>
    </xf>
    <xf numFmtId="0" fontId="20" fillId="0" borderId="0" xfId="1" applyBorder="1" applyAlignment="1">
      <alignment horizontal="left"/>
    </xf>
    <xf numFmtId="49" fontId="45" fillId="0" borderId="0" xfId="0" applyNumberFormat="1" applyFont="1" applyBorder="1" applyAlignment="1">
      <alignment horizontal="left"/>
    </xf>
    <xf numFmtId="0" fontId="70" fillId="0" borderId="0" xfId="0" applyFont="1" applyFill="1" applyBorder="1" applyAlignment="1">
      <alignment horizontal="center"/>
    </xf>
    <xf numFmtId="0" fontId="3" fillId="2" borderId="0" xfId="0" applyFont="1" applyFill="1" applyBorder="1" applyAlignment="1">
      <alignment horizontal="center" wrapText="1"/>
    </xf>
    <xf numFmtId="0" fontId="3" fillId="9" borderId="0" xfId="0" applyFont="1" applyFill="1" applyBorder="1" applyAlignment="1">
      <alignment horizontal="center" wrapText="1"/>
    </xf>
    <xf numFmtId="0" fontId="32" fillId="9" borderId="0" xfId="0" applyFont="1" applyFill="1" applyBorder="1" applyAlignment="1">
      <alignment horizontal="center" wrapText="1"/>
    </xf>
    <xf numFmtId="1" fontId="45" fillId="0" borderId="0" xfId="0" applyNumberFormat="1" applyFont="1" applyBorder="1" applyAlignment="1">
      <alignment horizontal="left" wrapText="1"/>
    </xf>
    <xf numFmtId="0" fontId="45" fillId="0" borderId="0" xfId="1" applyFont="1" applyBorder="1" applyAlignment="1" applyProtection="1">
      <alignment horizontal="center" wrapText="1"/>
    </xf>
    <xf numFmtId="1" fontId="19" fillId="0" borderId="0" xfId="0" applyNumberFormat="1" applyFont="1" applyBorder="1" applyAlignment="1">
      <alignment horizontal="center" wrapText="1"/>
    </xf>
    <xf numFmtId="0" fontId="19" fillId="0" borderId="0" xfId="0" applyNumberFormat="1" applyFont="1" applyBorder="1" applyAlignment="1">
      <alignment horizontal="center" wrapText="1"/>
    </xf>
    <xf numFmtId="1" fontId="62" fillId="0" borderId="0" xfId="0" applyNumberFormat="1" applyFont="1" applyBorder="1" applyAlignment="1">
      <alignment horizontal="center"/>
    </xf>
    <xf numFmtId="1" fontId="0" fillId="0" borderId="0" xfId="0" applyNumberFormat="1" applyBorder="1" applyAlignment="1">
      <alignment horizontal="center"/>
    </xf>
    <xf numFmtId="1" fontId="46" fillId="0" borderId="0" xfId="0" applyNumberFormat="1" applyFont="1" applyBorder="1" applyAlignment="1">
      <alignment horizontal="left" wrapText="1"/>
    </xf>
    <xf numFmtId="0" fontId="70" fillId="0" borderId="0" xfId="1" applyFont="1" applyBorder="1" applyAlignment="1" applyProtection="1">
      <alignment horizontal="center" wrapText="1"/>
    </xf>
    <xf numFmtId="1" fontId="20" fillId="0" borderId="0" xfId="1" applyNumberFormat="1" applyBorder="1" applyAlignment="1" applyProtection="1">
      <alignment horizontal="center" wrapText="1"/>
    </xf>
    <xf numFmtId="49" fontId="21" fillId="0" borderId="0" xfId="1" applyNumberFormat="1" applyFont="1" applyBorder="1" applyAlignment="1" applyProtection="1">
      <alignment horizontal="center" wrapText="1"/>
    </xf>
    <xf numFmtId="0" fontId="57" fillId="0" borderId="0" xfId="1" applyFont="1" applyAlignment="1">
      <alignment horizontal="left"/>
    </xf>
    <xf numFmtId="1" fontId="33" fillId="0" borderId="0" xfId="0" applyNumberFormat="1" applyFont="1" applyBorder="1" applyAlignment="1">
      <alignment horizontal="center"/>
    </xf>
    <xf numFmtId="49" fontId="19" fillId="0" borderId="0" xfId="0" applyNumberFormat="1" applyFont="1" applyBorder="1" applyAlignment="1">
      <alignment horizontal="center" wrapText="1"/>
    </xf>
    <xf numFmtId="49" fontId="21" fillId="5" borderId="0" xfId="1" applyNumberFormat="1" applyFont="1" applyFill="1" applyBorder="1" applyAlignment="1" applyProtection="1">
      <alignment horizontal="center" wrapText="1"/>
    </xf>
    <xf numFmtId="0" fontId="25" fillId="2" borderId="0" xfId="0" applyFont="1" applyFill="1" applyBorder="1" applyAlignment="1">
      <alignment horizontal="center" wrapText="1"/>
    </xf>
    <xf numFmtId="0" fontId="37" fillId="9" borderId="0" xfId="0" applyFont="1" applyFill="1" applyBorder="1" applyAlignment="1">
      <alignment horizontal="center"/>
    </xf>
    <xf numFmtId="0" fontId="6" fillId="0" borderId="0" xfId="0" applyNumberFormat="1" applyFont="1" applyFill="1" applyBorder="1" applyAlignment="1">
      <alignment horizontal="center"/>
    </xf>
    <xf numFmtId="0" fontId="20" fillId="0" borderId="0" xfId="1" applyBorder="1" applyAlignment="1" applyProtection="1">
      <alignment horizontal="center" wrapText="1"/>
    </xf>
    <xf numFmtId="1" fontId="46" fillId="6" borderId="0" xfId="0" applyNumberFormat="1" applyFont="1" applyFill="1" applyBorder="1" applyAlignment="1">
      <alignment horizontal="left" wrapText="1"/>
    </xf>
    <xf numFmtId="0" fontId="52" fillId="2" borderId="0" xfId="0" applyFont="1" applyFill="1" applyBorder="1" applyAlignment="1">
      <alignment horizontal="center"/>
    </xf>
    <xf numFmtId="0" fontId="3" fillId="2" borderId="0" xfId="1" applyFont="1" applyFill="1" applyBorder="1" applyAlignment="1" applyProtection="1">
      <alignment horizontal="center" wrapText="1"/>
    </xf>
    <xf numFmtId="49" fontId="65" fillId="5" borderId="0" xfId="0" applyNumberFormat="1" applyFont="1" applyFill="1" applyBorder="1" applyAlignment="1">
      <alignment horizontal="center" wrapText="1"/>
    </xf>
    <xf numFmtId="1" fontId="27" fillId="0" borderId="0" xfId="1" applyNumberFormat="1" applyFont="1" applyBorder="1" applyAlignment="1" applyProtection="1">
      <alignment horizontal="center" wrapText="1"/>
    </xf>
    <xf numFmtId="49" fontId="27" fillId="0" borderId="0" xfId="1" applyNumberFormat="1" applyFont="1" applyBorder="1" applyAlignment="1" applyProtection="1">
      <alignment horizontal="center" wrapText="1"/>
    </xf>
    <xf numFmtId="1" fontId="6" fillId="2" borderId="0" xfId="0" applyNumberFormat="1" applyFont="1" applyFill="1" applyBorder="1" applyAlignment="1">
      <alignment horizontal="center"/>
    </xf>
    <xf numFmtId="1" fontId="37" fillId="2" borderId="0" xfId="0" applyNumberFormat="1" applyFont="1" applyFill="1" applyBorder="1" applyAlignment="1">
      <alignment horizontal="center"/>
    </xf>
    <xf numFmtId="1" fontId="6" fillId="0" borderId="0" xfId="0" applyNumberFormat="1" applyFont="1" applyBorder="1" applyAlignment="1">
      <alignment horizontal="left"/>
    </xf>
    <xf numFmtId="0" fontId="70" fillId="0" borderId="0" xfId="0" applyFont="1" applyBorder="1" applyAlignment="1">
      <alignment horizontal="center" wrapText="1"/>
    </xf>
    <xf numFmtId="1" fontId="5" fillId="0" borderId="0" xfId="0" applyNumberFormat="1" applyFont="1" applyBorder="1" applyAlignment="1">
      <alignment horizontal="center"/>
    </xf>
    <xf numFmtId="49" fontId="20" fillId="0" borderId="0" xfId="1" applyNumberFormat="1" applyBorder="1" applyAlignment="1" applyProtection="1">
      <alignment horizontal="center" wrapText="1"/>
    </xf>
    <xf numFmtId="0" fontId="45" fillId="0" borderId="0" xfId="0" applyNumberFormat="1" applyFont="1" applyFill="1" applyBorder="1" applyAlignment="1">
      <alignment horizontal="left"/>
    </xf>
    <xf numFmtId="0" fontId="48" fillId="0" borderId="0" xfId="1" applyFont="1" applyBorder="1" applyAlignment="1" applyProtection="1">
      <alignment horizontal="left"/>
    </xf>
    <xf numFmtId="49" fontId="5" fillId="5" borderId="0" xfId="0" applyNumberFormat="1" applyFont="1" applyFill="1" applyBorder="1" applyAlignment="1">
      <alignment horizontal="center" wrapText="1"/>
    </xf>
    <xf numFmtId="0" fontId="24" fillId="2" borderId="0" xfId="0" applyFont="1" applyFill="1" applyBorder="1" applyAlignment="1">
      <alignment horizontal="center" wrapText="1"/>
    </xf>
    <xf numFmtId="1" fontId="54" fillId="0" borderId="0" xfId="0" applyNumberFormat="1" applyFont="1" applyBorder="1" applyAlignment="1">
      <alignment horizontal="center"/>
    </xf>
    <xf numFmtId="1" fontId="45" fillId="6" borderId="0" xfId="0" applyNumberFormat="1" applyFont="1" applyFill="1" applyBorder="1" applyAlignment="1">
      <alignment horizontal="left" wrapText="1"/>
    </xf>
    <xf numFmtId="0" fontId="35" fillId="2" borderId="0" xfId="0" applyFont="1" applyFill="1" applyBorder="1" applyAlignment="1">
      <alignment horizontal="center" wrapText="1"/>
    </xf>
    <xf numFmtId="1" fontId="45" fillId="0" borderId="0" xfId="2" applyNumberFormat="1" applyFont="1" applyBorder="1" applyAlignment="1">
      <alignment horizontal="left"/>
    </xf>
    <xf numFmtId="49" fontId="46" fillId="0" borderId="0" xfId="0" applyNumberFormat="1" applyFont="1" applyBorder="1" applyAlignment="1">
      <alignment horizontal="left"/>
    </xf>
    <xf numFmtId="0" fontId="20" fillId="0" borderId="0" xfId="1" applyFont="1" applyBorder="1" applyAlignment="1" applyProtection="1">
      <alignment horizontal="center"/>
    </xf>
    <xf numFmtId="0" fontId="55" fillId="0" borderId="0" xfId="1" applyFont="1" applyAlignment="1">
      <alignment horizontal="left"/>
    </xf>
    <xf numFmtId="0" fontId="71" fillId="0" borderId="0" xfId="0" applyFont="1" applyBorder="1" applyAlignment="1">
      <alignment horizontal="center"/>
    </xf>
    <xf numFmtId="0" fontId="70" fillId="0" borderId="0" xfId="1" applyFont="1" applyAlignment="1">
      <alignment horizontal="left"/>
    </xf>
    <xf numFmtId="1" fontId="21" fillId="0" borderId="0" xfId="1" applyNumberFormat="1" applyFont="1" applyBorder="1" applyAlignment="1" applyProtection="1">
      <alignment horizontal="center" wrapText="1"/>
    </xf>
    <xf numFmtId="0" fontId="46" fillId="0" borderId="0" xfId="0" applyFont="1" applyFill="1" applyBorder="1" applyAlignment="1">
      <alignment horizontal="left"/>
    </xf>
    <xf numFmtId="1" fontId="56" fillId="0" borderId="0" xfId="1" applyNumberFormat="1" applyFont="1" applyBorder="1" applyAlignment="1" applyProtection="1">
      <alignment horizontal="center" wrapText="1"/>
    </xf>
    <xf numFmtId="49" fontId="66" fillId="0" borderId="0" xfId="1" applyNumberFormat="1" applyFont="1" applyBorder="1" applyAlignment="1" applyProtection="1">
      <alignment horizontal="center" wrapText="1"/>
    </xf>
    <xf numFmtId="1" fontId="63" fillId="0" borderId="0" xfId="0" applyNumberFormat="1" applyFont="1" applyBorder="1" applyAlignment="1">
      <alignment horizontal="center"/>
    </xf>
    <xf numFmtId="1" fontId="23" fillId="0" borderId="0" xfId="1" applyNumberFormat="1" applyFont="1" applyBorder="1" applyAlignment="1" applyProtection="1">
      <alignment horizontal="center" wrapText="1"/>
    </xf>
    <xf numFmtId="1" fontId="45" fillId="0" borderId="0" xfId="0" applyNumberFormat="1" applyFont="1" applyFill="1" applyBorder="1" applyAlignment="1">
      <alignment horizontal="left" wrapText="1"/>
    </xf>
    <xf numFmtId="0" fontId="71" fillId="0" borderId="0" xfId="0" applyFont="1" applyAlignment="1">
      <alignment horizontal="left"/>
    </xf>
    <xf numFmtId="0" fontId="29" fillId="2" borderId="0" xfId="0" applyFont="1" applyFill="1" applyBorder="1" applyAlignment="1">
      <alignment horizontal="center" wrapText="1"/>
    </xf>
    <xf numFmtId="49" fontId="1" fillId="5" borderId="0" xfId="0" applyNumberFormat="1" applyFont="1" applyFill="1" applyBorder="1" applyAlignment="1">
      <alignment horizontal="center" wrapText="1"/>
    </xf>
    <xf numFmtId="0" fontId="46" fillId="0" borderId="0" xfId="0" applyFont="1" applyAlignment="1">
      <alignment horizontal="center" wrapText="1"/>
    </xf>
    <xf numFmtId="2" fontId="5" fillId="0" borderId="0" xfId="0" applyNumberFormat="1" applyFont="1" applyBorder="1" applyAlignment="1">
      <alignment horizontal="center"/>
    </xf>
    <xf numFmtId="0" fontId="29" fillId="2" borderId="0" xfId="1" applyFont="1" applyFill="1" applyBorder="1" applyAlignment="1" applyProtection="1">
      <alignment horizontal="center" wrapText="1"/>
    </xf>
    <xf numFmtId="2" fontId="5" fillId="5" borderId="0" xfId="0" applyNumberFormat="1" applyFont="1" applyFill="1" applyBorder="1" applyAlignment="1">
      <alignment horizontal="center"/>
    </xf>
    <xf numFmtId="49" fontId="23" fillId="0" borderId="0" xfId="1" applyNumberFormat="1" applyFont="1" applyBorder="1" applyAlignment="1" applyProtection="1">
      <alignment horizontal="center" wrapText="1"/>
    </xf>
    <xf numFmtId="0" fontId="26" fillId="0" borderId="0" xfId="1" applyFont="1" applyBorder="1" applyAlignment="1" applyProtection="1">
      <alignment horizontal="center" wrapText="1"/>
    </xf>
    <xf numFmtId="1" fontId="28" fillId="0" borderId="0" xfId="1" applyNumberFormat="1" applyFont="1" applyBorder="1" applyAlignment="1" applyProtection="1">
      <alignment horizontal="center" wrapText="1"/>
    </xf>
    <xf numFmtId="0" fontId="6" fillId="0" borderId="0" xfId="0" applyFont="1" applyBorder="1" applyAlignment="1">
      <alignment horizontal="left"/>
    </xf>
    <xf numFmtId="1" fontId="59" fillId="0" borderId="0" xfId="0" applyNumberFormat="1" applyFont="1" applyBorder="1" applyAlignment="1">
      <alignment horizontal="center"/>
    </xf>
    <xf numFmtId="49" fontId="3" fillId="5" borderId="0" xfId="0" applyNumberFormat="1" applyFont="1" applyFill="1" applyBorder="1" applyAlignment="1">
      <alignment horizontal="center" wrapText="1"/>
    </xf>
    <xf numFmtId="2" fontId="45" fillId="0" borderId="0" xfId="0" applyNumberFormat="1" applyFont="1" applyBorder="1" applyAlignment="1">
      <alignment horizontal="left"/>
    </xf>
    <xf numFmtId="0" fontId="45" fillId="0" borderId="0" xfId="0" applyFont="1" applyFill="1" applyBorder="1" applyAlignment="1">
      <alignment horizontal="left"/>
    </xf>
    <xf numFmtId="49" fontId="46" fillId="0" borderId="0" xfId="0" applyNumberFormat="1" applyFont="1" applyBorder="1" applyAlignment="1">
      <alignment horizontal="left" wrapText="1"/>
    </xf>
    <xf numFmtId="0" fontId="45" fillId="4" borderId="0" xfId="0" applyFont="1" applyFill="1" applyBorder="1" applyAlignment="1">
      <alignment horizontal="center"/>
    </xf>
    <xf numFmtId="1" fontId="70" fillId="4" borderId="0" xfId="1" applyNumberFormat="1" applyFont="1" applyFill="1" applyBorder="1" applyAlignment="1" applyProtection="1">
      <alignment horizontal="center" wrapText="1"/>
    </xf>
    <xf numFmtId="49" fontId="70" fillId="4" borderId="0" xfId="1" applyNumberFormat="1" applyFont="1" applyFill="1" applyBorder="1" applyAlignment="1" applyProtection="1">
      <alignment horizontal="center" wrapText="1"/>
    </xf>
    <xf numFmtId="49" fontId="45" fillId="4" borderId="0" xfId="1" applyNumberFormat="1" applyFont="1" applyFill="1" applyBorder="1" applyAlignment="1" applyProtection="1">
      <alignment horizontal="center" wrapText="1"/>
    </xf>
    <xf numFmtId="49" fontId="71" fillId="4" borderId="0" xfId="0" applyNumberFormat="1" applyFont="1" applyFill="1" applyBorder="1" applyAlignment="1">
      <alignment horizontal="center" wrapText="1"/>
    </xf>
    <xf numFmtId="0" fontId="70" fillId="4" borderId="0" xfId="0" applyFont="1" applyFill="1" applyBorder="1" applyAlignment="1">
      <alignment horizontal="center"/>
    </xf>
    <xf numFmtId="0" fontId="45" fillId="4" borderId="0" xfId="0" applyFont="1" applyFill="1" applyBorder="1" applyAlignment="1">
      <alignment horizontal="center" wrapText="1"/>
    </xf>
    <xf numFmtId="0" fontId="70" fillId="4" borderId="0" xfId="1" applyFont="1" applyFill="1" applyBorder="1" applyAlignment="1" applyProtection="1">
      <alignment horizontal="center" wrapText="1"/>
    </xf>
    <xf numFmtId="0" fontId="45" fillId="7" borderId="0" xfId="0" applyFont="1" applyFill="1" applyAlignment="1"/>
    <xf numFmtId="1" fontId="50" fillId="0" borderId="0" xfId="0" applyNumberFormat="1" applyFont="1" applyBorder="1" applyAlignment="1">
      <alignment horizontal="center" vertical="center" wrapText="1"/>
    </xf>
    <xf numFmtId="1" fontId="18"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18" fillId="6" borderId="0" xfId="0" applyFont="1" applyFill="1" applyBorder="1" applyAlignment="1">
      <alignment horizontal="center" vertical="center" wrapText="1"/>
    </xf>
    <xf numFmtId="0" fontId="6" fillId="0" borderId="0" xfId="0" applyFont="1" applyBorder="1" applyAlignment="1">
      <alignment horizontal="center" vertical="center"/>
    </xf>
    <xf numFmtId="1" fontId="22" fillId="0" borderId="0" xfId="1"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59" fillId="0" borderId="0" xfId="0" applyFont="1" applyBorder="1" applyAlignment="1">
      <alignment horizontal="center" vertical="center"/>
    </xf>
    <xf numFmtId="1" fontId="6" fillId="0" borderId="0" xfId="0" applyNumberFormat="1" applyFont="1" applyBorder="1" applyAlignment="1">
      <alignment horizontal="center" vertical="center"/>
    </xf>
    <xf numFmtId="0" fontId="37" fillId="6" borderId="0" xfId="0" applyFont="1" applyFill="1" applyBorder="1" applyAlignment="1">
      <alignment horizontal="center" vertical="center"/>
    </xf>
    <xf numFmtId="0" fontId="42" fillId="0" borderId="0" xfId="0" applyFont="1" applyBorder="1" applyAlignment="1">
      <alignment horizontal="center" vertical="center"/>
    </xf>
    <xf numFmtId="1" fontId="6" fillId="0" borderId="0" xfId="0" applyNumberFormat="1" applyFont="1" applyFill="1" applyBorder="1" applyAlignment="1">
      <alignment horizontal="center" vertical="center"/>
    </xf>
    <xf numFmtId="0" fontId="6" fillId="8" borderId="0" xfId="0" applyFont="1" applyFill="1" applyBorder="1" applyAlignment="1">
      <alignment horizontal="center" vertical="center"/>
    </xf>
    <xf numFmtId="0" fontId="62" fillId="0" borderId="0" xfId="0" applyFont="1" applyBorder="1" applyAlignment="1">
      <alignment horizontal="center" vertical="center"/>
    </xf>
    <xf numFmtId="0" fontId="54" fillId="0" borderId="0" xfId="0" applyFont="1" applyBorder="1" applyAlignment="1">
      <alignment horizontal="center" vertical="center"/>
    </xf>
    <xf numFmtId="0" fontId="59" fillId="0" borderId="0" xfId="0" applyFont="1" applyFill="1" applyBorder="1" applyAlignment="1">
      <alignment horizontal="center" vertical="center"/>
    </xf>
    <xf numFmtId="0" fontId="7" fillId="0" borderId="0" xfId="0" applyFont="1" applyBorder="1" applyAlignment="1">
      <alignment horizontal="center" vertical="center"/>
    </xf>
    <xf numFmtId="0" fontId="6" fillId="0" borderId="0" xfId="0" applyFont="1" applyFill="1" applyBorder="1" applyAlignment="1">
      <alignment horizontal="center" vertical="center" wrapText="1"/>
    </xf>
    <xf numFmtId="1"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0" fontId="19" fillId="6" borderId="0" xfId="0" applyFont="1" applyFill="1" applyBorder="1" applyAlignment="1">
      <alignment horizontal="center" vertical="center" wrapText="1"/>
    </xf>
    <xf numFmtId="0" fontId="51" fillId="0" borderId="0" xfId="1" applyFont="1" applyBorder="1" applyAlignment="1" applyProtection="1">
      <alignment horizontal="center" vertical="center"/>
    </xf>
    <xf numFmtId="49" fontId="22" fillId="0" borderId="0" xfId="0" applyNumberFormat="1" applyFont="1" applyBorder="1" applyAlignment="1">
      <alignment horizontal="center" vertical="center" wrapText="1"/>
    </xf>
    <xf numFmtId="0" fontId="21" fillId="6" borderId="0" xfId="1" applyFont="1" applyFill="1" applyBorder="1" applyAlignment="1" applyProtection="1">
      <alignment horizontal="center" vertical="center" wrapText="1"/>
    </xf>
    <xf numFmtId="0" fontId="61" fillId="0" borderId="0" xfId="0" applyFont="1" applyBorder="1" applyAlignment="1">
      <alignment horizontal="center" vertical="center"/>
    </xf>
    <xf numFmtId="0" fontId="33" fillId="0" borderId="0" xfId="0" applyFont="1" applyBorder="1" applyAlignment="1">
      <alignment horizontal="center" vertical="center"/>
    </xf>
    <xf numFmtId="1" fontId="6" fillId="0" borderId="0" xfId="1" applyNumberFormat="1" applyFont="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49" fontId="22" fillId="0" borderId="0" xfId="1" applyNumberFormat="1" applyFont="1" applyBorder="1" applyAlignment="1" applyProtection="1">
      <alignment horizontal="center" vertical="center" wrapText="1"/>
    </xf>
    <xf numFmtId="0" fontId="42" fillId="0" borderId="0" xfId="0" applyFont="1" applyFill="1" applyBorder="1" applyAlignment="1">
      <alignment horizontal="center" vertical="center"/>
    </xf>
    <xf numFmtId="1" fontId="59" fillId="0" borderId="0" xfId="1" applyNumberFormat="1" applyFont="1" applyBorder="1" applyAlignment="1" applyProtection="1">
      <alignment horizontal="center" vertical="center" wrapText="1"/>
    </xf>
    <xf numFmtId="1" fontId="65" fillId="0" borderId="0" xfId="1" applyNumberFormat="1" applyFont="1" applyBorder="1" applyAlignment="1" applyProtection="1">
      <alignment horizontal="center" vertical="center" wrapText="1"/>
    </xf>
    <xf numFmtId="49" fontId="19" fillId="0" borderId="0" xfId="1" applyNumberFormat="1" applyFont="1" applyBorder="1" applyAlignment="1" applyProtection="1">
      <alignment horizontal="center" vertical="center" wrapText="1"/>
    </xf>
    <xf numFmtId="1" fontId="19" fillId="0" borderId="0" xfId="1" applyNumberFormat="1" applyFont="1" applyBorder="1" applyAlignment="1" applyProtection="1">
      <alignment horizontal="center" vertical="center" wrapText="1"/>
    </xf>
    <xf numFmtId="49" fontId="65" fillId="0" borderId="0" xfId="1" applyNumberFormat="1" applyFont="1" applyBorder="1" applyAlignment="1" applyProtection="1">
      <alignment horizontal="center" vertical="center" wrapText="1"/>
    </xf>
    <xf numFmtId="0" fontId="65" fillId="0" borderId="0" xfId="1" applyFont="1" applyBorder="1" applyAlignment="1" applyProtection="1">
      <alignment horizontal="center" vertical="center" wrapText="1"/>
    </xf>
    <xf numFmtId="0" fontId="27" fillId="6" borderId="0" xfId="1" applyFont="1" applyFill="1" applyBorder="1" applyAlignment="1" applyProtection="1">
      <alignment horizontal="center" vertical="center" wrapText="1"/>
    </xf>
    <xf numFmtId="1" fontId="6" fillId="0" borderId="0" xfId="0" applyNumberFormat="1" applyFont="1" applyBorder="1" applyAlignment="1">
      <alignment horizontal="center" vertical="center" wrapText="1"/>
    </xf>
    <xf numFmtId="0" fontId="7" fillId="0" borderId="0" xfId="0" applyFont="1" applyAlignment="1">
      <alignment horizontal="center" vertical="center"/>
    </xf>
    <xf numFmtId="1" fontId="54" fillId="0" borderId="0" xfId="0" applyNumberFormat="1" applyFont="1" applyBorder="1" applyAlignment="1">
      <alignment horizontal="center" vertical="center"/>
    </xf>
    <xf numFmtId="1" fontId="0" fillId="0" borderId="0" xfId="0" applyNumberFormat="1" applyBorder="1" applyAlignment="1">
      <alignment horizontal="center" vertical="center"/>
    </xf>
    <xf numFmtId="0" fontId="0" fillId="0" borderId="0" xfId="0" applyFill="1" applyBorder="1" applyAlignment="1">
      <alignment horizontal="center" vertical="center"/>
    </xf>
    <xf numFmtId="0" fontId="53" fillId="0" borderId="0" xfId="0" applyFont="1" applyBorder="1" applyAlignment="1">
      <alignment horizontal="center" vertical="center"/>
    </xf>
    <xf numFmtId="0" fontId="22" fillId="0" borderId="0" xfId="1" applyFont="1" applyBorder="1" applyAlignment="1" applyProtection="1">
      <alignment horizontal="center" vertical="center" wrapText="1"/>
    </xf>
    <xf numFmtId="0" fontId="36" fillId="0" borderId="0" xfId="0" applyFont="1" applyBorder="1" applyAlignment="1">
      <alignment horizontal="center" vertical="center"/>
    </xf>
    <xf numFmtId="1" fontId="42" fillId="0" borderId="0" xfId="0" applyNumberFormat="1" applyFont="1" applyFill="1" applyBorder="1" applyAlignment="1">
      <alignment horizontal="center" vertical="center"/>
    </xf>
    <xf numFmtId="0" fontId="63" fillId="0" borderId="0" xfId="0" applyFont="1" applyBorder="1" applyAlignment="1">
      <alignment horizontal="center" vertical="center"/>
    </xf>
    <xf numFmtId="0" fontId="22" fillId="0" borderId="0" xfId="1" applyNumberFormat="1" applyFont="1" applyBorder="1" applyAlignment="1" applyProtection="1">
      <alignment horizontal="center" vertical="center" wrapText="1"/>
    </xf>
    <xf numFmtId="1" fontId="42" fillId="0" borderId="0" xfId="1" applyNumberFormat="1" applyFont="1" applyBorder="1" applyAlignment="1" applyProtection="1">
      <alignment horizontal="center" vertical="center" wrapText="1"/>
    </xf>
    <xf numFmtId="2" fontId="6" fillId="0" borderId="0" xfId="0" applyNumberFormat="1" applyFont="1" applyBorder="1" applyAlignment="1">
      <alignment horizontal="center" vertical="center"/>
    </xf>
    <xf numFmtId="1" fontId="5" fillId="0" borderId="0" xfId="0" applyNumberFormat="1" applyFont="1" applyBorder="1" applyAlignment="1">
      <alignment horizontal="center" vertical="center"/>
    </xf>
    <xf numFmtId="2" fontId="5" fillId="0" borderId="0" xfId="0" applyNumberFormat="1" applyFont="1" applyBorder="1" applyAlignment="1">
      <alignment horizontal="center" vertical="center"/>
    </xf>
    <xf numFmtId="2" fontId="5" fillId="6" borderId="0" xfId="0" applyNumberFormat="1" applyFont="1" applyFill="1" applyBorder="1" applyAlignment="1">
      <alignment horizontal="center" vertical="center"/>
    </xf>
    <xf numFmtId="49" fontId="19" fillId="6" borderId="0" xfId="0" applyNumberFormat="1" applyFont="1" applyFill="1" applyBorder="1" applyAlignment="1">
      <alignment horizontal="center" vertical="center" wrapText="1"/>
    </xf>
    <xf numFmtId="0" fontId="28" fillId="6" borderId="0" xfId="1" applyFont="1" applyFill="1" applyBorder="1" applyAlignment="1" applyProtection="1">
      <alignment horizontal="center" vertical="center" wrapText="1"/>
    </xf>
    <xf numFmtId="1" fontId="59" fillId="0" borderId="0" xfId="0" applyNumberFormat="1" applyFont="1" applyBorder="1" applyAlignment="1">
      <alignment horizontal="center" vertical="center"/>
    </xf>
    <xf numFmtId="0" fontId="53" fillId="0" borderId="0" xfId="0" applyFont="1" applyAlignment="1">
      <alignment horizontal="center" vertical="center"/>
    </xf>
    <xf numFmtId="1" fontId="65" fillId="0" borderId="0" xfId="0" applyNumberFormat="1" applyFont="1" applyBorder="1" applyAlignment="1">
      <alignment horizontal="center" vertical="center" wrapText="1"/>
    </xf>
    <xf numFmtId="0" fontId="0" fillId="6" borderId="0" xfId="0" applyFill="1" applyBorder="1" applyAlignment="1">
      <alignment horizontal="center" vertical="center"/>
    </xf>
    <xf numFmtId="0" fontId="62" fillId="0" borderId="0" xfId="0" applyFont="1" applyAlignment="1">
      <alignment horizontal="center" vertical="center"/>
    </xf>
    <xf numFmtId="0" fontId="54" fillId="0" borderId="0" xfId="0" applyFont="1" applyAlignment="1">
      <alignment horizontal="center" vertical="center"/>
    </xf>
    <xf numFmtId="1" fontId="53" fillId="0" borderId="0" xfId="0" applyNumberFormat="1" applyFont="1" applyBorder="1" applyAlignment="1">
      <alignment horizontal="center" vertical="center"/>
    </xf>
    <xf numFmtId="0" fontId="60" fillId="0" borderId="0" xfId="0" applyFon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6" fillId="0" borderId="0" xfId="0" applyFont="1" applyAlignment="1">
      <alignment horizontal="center" vertical="center"/>
    </xf>
    <xf numFmtId="0" fontId="20" fillId="0" borderId="0" xfId="1"/>
    <xf numFmtId="0" fontId="0" fillId="0" borderId="40" xfId="0" applyFont="1" applyFill="1" applyBorder="1" applyAlignment="1">
      <alignment vertical="center"/>
    </xf>
    <xf numFmtId="49" fontId="5" fillId="0" borderId="0" xfId="0" applyNumberFormat="1" applyFont="1"/>
    <xf numFmtId="49" fontId="5" fillId="0" borderId="0" xfId="0" applyNumberFormat="1" applyFont="1" applyAlignment="1">
      <alignment horizontal="right"/>
    </xf>
    <xf numFmtId="0" fontId="0" fillId="0" borderId="0" xfId="0" quotePrefix="1"/>
    <xf numFmtId="0" fontId="20" fillId="0" borderId="13" xfId="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wrapText="1"/>
    </xf>
    <xf numFmtId="0" fontId="75" fillId="11" borderId="44" xfId="3" applyFont="1" applyFill="1" applyBorder="1" applyAlignment="1">
      <alignment horizontal="left" vertical="top" wrapText="1"/>
    </xf>
    <xf numFmtId="0" fontId="75" fillId="0" borderId="44" xfId="3" applyFont="1" applyBorder="1" applyAlignment="1">
      <alignment horizontal="left" vertical="top" wrapText="1"/>
    </xf>
    <xf numFmtId="0" fontId="74" fillId="0" borderId="0" xfId="3"/>
    <xf numFmtId="0" fontId="74" fillId="0" borderId="0" xfId="3"/>
    <xf numFmtId="0" fontId="74" fillId="0" borderId="0" xfId="3"/>
    <xf numFmtId="0" fontId="74" fillId="0" borderId="0" xfId="3"/>
    <xf numFmtId="0" fontId="74" fillId="0" borderId="0" xfId="3"/>
    <xf numFmtId="0" fontId="74" fillId="0" borderId="0" xfId="3"/>
    <xf numFmtId="0" fontId="0" fillId="0" borderId="0" xfId="0" applyAlignment="1"/>
    <xf numFmtId="0" fontId="20" fillId="0" borderId="0" xfId="1" applyBorder="1" applyProtection="1"/>
    <xf numFmtId="0" fontId="0" fillId="0" borderId="0" xfId="0" applyAlignment="1"/>
    <xf numFmtId="0" fontId="20" fillId="0" borderId="6" xfId="1" applyBorder="1" applyAlignment="1"/>
    <xf numFmtId="0" fontId="0" fillId="0" borderId="0" xfId="0" applyAlignment="1"/>
    <xf numFmtId="1" fontId="18" fillId="9" borderId="0" xfId="0" applyNumberFormat="1" applyFont="1" applyFill="1" applyBorder="1" applyAlignment="1">
      <alignment horizontal="center" wrapText="1"/>
    </xf>
    <xf numFmtId="1" fontId="6" fillId="9" borderId="0" xfId="0" applyNumberFormat="1" applyFont="1" applyFill="1" applyBorder="1" applyAlignment="1">
      <alignment horizontal="center"/>
    </xf>
    <xf numFmtId="0" fontId="0" fillId="0" borderId="0" xfId="0" applyAlignment="1"/>
    <xf numFmtId="1" fontId="71" fillId="0" borderId="0" xfId="0" applyNumberFormat="1" applyFont="1" applyBorder="1" applyAlignment="1">
      <alignment horizontal="left"/>
    </xf>
    <xf numFmtId="0" fontId="0" fillId="0" borderId="0" xfId="0" applyAlignment="1"/>
    <xf numFmtId="49" fontId="45" fillId="0" borderId="0" xfId="0" applyNumberFormat="1" applyFont="1" applyFill="1" applyBorder="1" applyAlignment="1">
      <alignment horizontal="left"/>
    </xf>
    <xf numFmtId="0" fontId="0" fillId="0" borderId="0" xfId="0" applyAlignment="1"/>
    <xf numFmtId="2" fontId="37" fillId="9" borderId="0" xfId="0" applyNumberFormat="1" applyFont="1" applyFill="1" applyBorder="1" applyAlignment="1">
      <alignment horizontal="center"/>
    </xf>
    <xf numFmtId="166" fontId="6" fillId="9" borderId="0" xfId="0" applyNumberFormat="1" applyFont="1" applyFill="1" applyBorder="1" applyAlignment="1">
      <alignment horizontal="center"/>
    </xf>
    <xf numFmtId="0" fontId="0" fillId="0" borderId="0" xfId="0" applyAlignment="1"/>
    <xf numFmtId="2" fontId="0" fillId="0" borderId="15" xfId="0" applyNumberFormat="1" applyFont="1" applyBorder="1" applyAlignment="1">
      <alignment wrapText="1"/>
    </xf>
    <xf numFmtId="2" fontId="0" fillId="0" borderId="23" xfId="0" applyNumberFormat="1" applyBorder="1" applyAlignment="1">
      <alignment wrapText="1"/>
    </xf>
    <xf numFmtId="2" fontId="0" fillId="0" borderId="31" xfId="0" applyNumberFormat="1" applyBorder="1"/>
    <xf numFmtId="2" fontId="9" fillId="0" borderId="31" xfId="0" applyNumberFormat="1" applyFont="1" applyBorder="1"/>
    <xf numFmtId="0" fontId="0" fillId="0" borderId="0" xfId="0" applyAlignment="1"/>
    <xf numFmtId="0" fontId="1" fillId="2" borderId="6" xfId="0" applyFont="1" applyFill="1" applyBorder="1" applyAlignment="1">
      <alignment wrapText="1"/>
    </xf>
    <xf numFmtId="0" fontId="0" fillId="2" borderId="6" xfId="0" applyFill="1" applyBorder="1" applyAlignment="1">
      <alignment horizontal="center" vertical="center" wrapText="1"/>
    </xf>
    <xf numFmtId="0" fontId="0" fillId="2" borderId="6" xfId="0" applyFont="1" applyFill="1" applyBorder="1" applyAlignment="1">
      <alignment horizontal="center" vertical="center" wrapText="1"/>
    </xf>
    <xf numFmtId="49" fontId="5" fillId="2" borderId="7" xfId="0" applyNumberFormat="1" applyFont="1" applyFill="1" applyBorder="1" applyAlignment="1">
      <alignment horizontal="center" vertical="center"/>
    </xf>
    <xf numFmtId="0" fontId="5" fillId="2" borderId="7" xfId="0" applyFont="1" applyFill="1" applyBorder="1" applyAlignment="1">
      <alignment horizontal="center" vertical="center"/>
    </xf>
    <xf numFmtId="49" fontId="5" fillId="2" borderId="8" xfId="0" applyNumberFormat="1"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0" fillId="3" borderId="0" xfId="0" applyFill="1" applyAlignment="1">
      <alignment horizontal="center" vertical="center"/>
    </xf>
    <xf numFmtId="0" fontId="0" fillId="3" borderId="0" xfId="0" applyFill="1" applyBorder="1" applyAlignment="1">
      <alignment horizontal="center" vertical="center"/>
    </xf>
    <xf numFmtId="0" fontId="1" fillId="0" borderId="0" xfId="0" applyFont="1" applyAlignment="1">
      <alignment horizontal="center" vertical="center"/>
    </xf>
    <xf numFmtId="0" fontId="0" fillId="0" borderId="0" xfId="0" applyAlignment="1"/>
    <xf numFmtId="0" fontId="45" fillId="6" borderId="0" xfId="0" applyFont="1" applyFill="1" applyBorder="1" applyAlignment="1">
      <alignment horizontal="left"/>
    </xf>
    <xf numFmtId="0" fontId="18" fillId="0" borderId="0" xfId="0" applyFont="1" applyBorder="1" applyAlignment="1">
      <alignment horizontal="center"/>
    </xf>
    <xf numFmtId="0" fontId="19" fillId="0" borderId="0" xfId="0" applyFont="1" applyBorder="1" applyAlignment="1">
      <alignment horizontal="center"/>
    </xf>
    <xf numFmtId="0" fontId="31" fillId="0" borderId="0" xfId="1" applyFont="1" applyBorder="1" applyAlignment="1" applyProtection="1">
      <alignment horizontal="center"/>
    </xf>
    <xf numFmtId="0" fontId="22" fillId="0" borderId="0" xfId="1" applyFont="1" applyBorder="1" applyAlignment="1" applyProtection="1">
      <alignment horizontal="center"/>
    </xf>
    <xf numFmtId="0" fontId="30" fillId="0" borderId="0" xfId="0" applyFont="1" applyBorder="1" applyAlignment="1">
      <alignment horizontal="center"/>
    </xf>
    <xf numFmtId="0" fontId="19" fillId="0" borderId="0" xfId="1" applyFont="1" applyBorder="1" applyAlignment="1" applyProtection="1">
      <alignment horizontal="center"/>
    </xf>
    <xf numFmtId="0" fontId="21" fillId="0" borderId="0" xfId="1" applyFont="1" applyBorder="1" applyAlignment="1" applyProtection="1">
      <alignment horizontal="center"/>
    </xf>
    <xf numFmtId="0" fontId="42" fillId="0" borderId="0" xfId="0" applyFont="1" applyFill="1" applyBorder="1" applyAlignment="1">
      <alignment horizontal="center"/>
    </xf>
    <xf numFmtId="0" fontId="6" fillId="0" borderId="0" xfId="0" applyFont="1" applyAlignment="1">
      <alignment horizontal="center" wrapText="1"/>
    </xf>
    <xf numFmtId="0" fontId="6" fillId="0" borderId="0" xfId="0" applyFont="1" applyAlignment="1">
      <alignment horizontal="center"/>
    </xf>
    <xf numFmtId="0" fontId="6" fillId="2" borderId="0" xfId="0" applyFont="1" applyFill="1" applyAlignment="1">
      <alignment horizontal="center"/>
    </xf>
    <xf numFmtId="1" fontId="6" fillId="9" borderId="0" xfId="0" applyNumberFormat="1" applyFont="1" applyFill="1" applyAlignment="1">
      <alignment horizontal="center"/>
    </xf>
    <xf numFmtId="0" fontId="18" fillId="2" borderId="0" xfId="0" applyFont="1" applyFill="1" applyAlignment="1">
      <alignment horizontal="center" wrapText="1"/>
    </xf>
    <xf numFmtId="0" fontId="45" fillId="12" borderId="0" xfId="0" applyFont="1" applyFill="1" applyAlignment="1">
      <alignment horizontal="left" vertical="center"/>
    </xf>
    <xf numFmtId="1" fontId="45" fillId="0" borderId="0" xfId="0" applyNumberFormat="1" applyFont="1" applyAlignment="1">
      <alignment horizontal="center" vertical="center"/>
    </xf>
    <xf numFmtId="0" fontId="45" fillId="0" borderId="0" xfId="0" applyFont="1" applyAlignment="1">
      <alignment horizontal="left" vertical="center"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5" fillId="0" borderId="0" xfId="0" applyFont="1" applyAlignment="1">
      <alignment horizontal="left" vertical="center"/>
    </xf>
    <xf numFmtId="0" fontId="46" fillId="0" borderId="0" xfId="0" applyFont="1" applyAlignment="1">
      <alignment vertical="center"/>
    </xf>
    <xf numFmtId="0" fontId="46" fillId="12" borderId="0" xfId="0" applyFont="1" applyFill="1" applyAlignment="1">
      <alignment horizontal="left" vertical="center" wrapText="1"/>
    </xf>
    <xf numFmtId="0" fontId="46" fillId="0" borderId="0" xfId="0" applyFont="1" applyAlignment="1">
      <alignment horizontal="center" vertical="center"/>
    </xf>
    <xf numFmtId="0" fontId="45" fillId="4" borderId="0" xfId="0" applyFont="1" applyFill="1" applyAlignment="1">
      <alignment horizontal="center" vertical="center"/>
    </xf>
    <xf numFmtId="0" fontId="76" fillId="0" borderId="0" xfId="0" applyFont="1" applyAlignment="1">
      <alignment horizontal="center" vertical="center"/>
    </xf>
    <xf numFmtId="1" fontId="76" fillId="0" borderId="0" xfId="0" applyNumberFormat="1" applyFont="1" applyAlignment="1">
      <alignment horizontal="center" vertical="center"/>
    </xf>
    <xf numFmtId="0" fontId="77" fillId="6" borderId="0" xfId="0" applyFont="1" applyFill="1" applyAlignment="1">
      <alignment horizontal="center" vertical="center"/>
    </xf>
    <xf numFmtId="49" fontId="68" fillId="5" borderId="0" xfId="0" applyNumberFormat="1" applyFont="1" applyFill="1" applyAlignment="1">
      <alignment horizontal="center" vertical="center" wrapText="1"/>
    </xf>
    <xf numFmtId="49" fontId="46" fillId="5" borderId="0" xfId="0" applyNumberFormat="1" applyFont="1" applyFill="1" applyAlignment="1">
      <alignment horizontal="center" vertical="center" wrapText="1"/>
    </xf>
    <xf numFmtId="0" fontId="78" fillId="0" borderId="0" xfId="1" applyFont="1" applyAlignment="1">
      <alignment vertical="center"/>
    </xf>
    <xf numFmtId="0" fontId="79" fillId="0" borderId="0" xfId="0" applyFont="1"/>
    <xf numFmtId="0" fontId="0" fillId="0" borderId="0" xfId="0" applyFont="1" applyAlignment="1">
      <alignment vertical="center"/>
    </xf>
    <xf numFmtId="164" fontId="37" fillId="9" borderId="0" xfId="0" applyNumberFormat="1" applyFont="1" applyFill="1" applyBorder="1" applyAlignment="1">
      <alignment horizontal="center"/>
    </xf>
    <xf numFmtId="166" fontId="3" fillId="9" borderId="0" xfId="0" applyNumberFormat="1" applyFont="1" applyFill="1" applyBorder="1" applyAlignment="1">
      <alignment horizontal="center" wrapText="1"/>
    </xf>
    <xf numFmtId="164" fontId="3" fillId="9" borderId="0" xfId="0" applyNumberFormat="1" applyFont="1" applyFill="1" applyBorder="1" applyAlignment="1">
      <alignment horizontal="center" wrapText="1"/>
    </xf>
    <xf numFmtId="2" fontId="3" fillId="9" borderId="0" xfId="0" applyNumberFormat="1" applyFont="1" applyFill="1" applyBorder="1" applyAlignment="1">
      <alignment horizontal="center" wrapText="1"/>
    </xf>
    <xf numFmtId="164" fontId="6" fillId="9" borderId="0" xfId="0" applyNumberFormat="1" applyFont="1" applyFill="1" applyBorder="1" applyAlignment="1">
      <alignment horizontal="center"/>
    </xf>
    <xf numFmtId="164" fontId="3" fillId="9" borderId="0" xfId="0" applyNumberFormat="1" applyFont="1" applyFill="1" applyAlignment="1">
      <alignment horizontal="center"/>
    </xf>
    <xf numFmtId="0" fontId="0" fillId="0" borderId="0" xfId="0" applyAlignment="1"/>
    <xf numFmtId="1" fontId="6" fillId="0" borderId="0" xfId="0" applyNumberFormat="1" applyFont="1" applyAlignment="1">
      <alignment horizontal="center"/>
    </xf>
    <xf numFmtId="0" fontId="45" fillId="4" borderId="0" xfId="0" applyFont="1" applyFill="1" applyAlignment="1">
      <alignment horizontal="center"/>
    </xf>
    <xf numFmtId="49" fontId="56" fillId="5" borderId="0" xfId="0" applyNumberFormat="1" applyFont="1" applyFill="1" applyAlignment="1">
      <alignment horizontal="center" wrapText="1"/>
    </xf>
    <xf numFmtId="49" fontId="19" fillId="5" borderId="0" xfId="0" applyNumberFormat="1" applyFont="1" applyFill="1" applyAlignment="1">
      <alignment horizontal="center" wrapText="1"/>
    </xf>
    <xf numFmtId="1" fontId="45" fillId="0" borderId="0" xfId="0" applyNumberFormat="1" applyFont="1" applyAlignment="1">
      <alignment horizontal="left"/>
    </xf>
    <xf numFmtId="1" fontId="6" fillId="0" borderId="0" xfId="0" applyNumberFormat="1" applyFont="1" applyAlignment="1">
      <alignment horizontal="center" vertical="center"/>
    </xf>
    <xf numFmtId="0" fontId="6" fillId="8" borderId="0" xfId="0" applyFont="1" applyFill="1" applyAlignment="1">
      <alignment horizontal="center" vertical="center"/>
    </xf>
    <xf numFmtId="49" fontId="41" fillId="7" borderId="0" xfId="0" applyNumberFormat="1" applyFont="1" applyFill="1" applyAlignment="1">
      <alignment horizontal="center" wrapText="1"/>
    </xf>
    <xf numFmtId="0" fontId="37" fillId="6" borderId="0" xfId="0" applyFont="1" applyFill="1" applyAlignment="1">
      <alignment horizontal="center" vertical="center"/>
    </xf>
    <xf numFmtId="0" fontId="32" fillId="2" borderId="0" xfId="0" applyFont="1" applyFill="1" applyAlignment="1">
      <alignment horizontal="center" wrapText="1"/>
    </xf>
    <xf numFmtId="0" fontId="6" fillId="0" borderId="0" xfId="0" applyFont="1" applyAlignment="1">
      <alignment horizontal="left"/>
    </xf>
    <xf numFmtId="0" fontId="37" fillId="2" borderId="0" xfId="0" applyFont="1" applyFill="1" applyAlignment="1">
      <alignment horizontal="center"/>
    </xf>
    <xf numFmtId="0" fontId="0" fillId="0" borderId="0" xfId="0" applyAlignment="1">
      <alignment vertical="center" wrapText="1"/>
    </xf>
    <xf numFmtId="49" fontId="0" fillId="0" borderId="0" xfId="0" applyNumberFormat="1" applyAlignment="1">
      <alignment horizontal="right" vertical="center" wrapText="1"/>
    </xf>
    <xf numFmtId="49" fontId="0" fillId="0" borderId="0" xfId="0" applyNumberFormat="1" applyAlignment="1">
      <alignment vertical="center" wrapText="1"/>
    </xf>
    <xf numFmtId="0" fontId="80" fillId="0" borderId="0" xfId="0" applyFont="1" applyAlignment="1">
      <alignment vertical="center" wrapText="1"/>
    </xf>
    <xf numFmtId="49" fontId="0" fillId="0" borderId="0" xfId="0" applyNumberFormat="1"/>
    <xf numFmtId="0" fontId="81" fillId="0" borderId="0" xfId="0" applyFont="1" applyAlignment="1">
      <alignment vertical="center" wrapText="1"/>
    </xf>
    <xf numFmtId="16" fontId="0" fillId="0" borderId="0" xfId="0" applyNumberFormat="1" applyAlignment="1">
      <alignment horizontal="center" vertical="center" wrapText="1"/>
    </xf>
    <xf numFmtId="0" fontId="20" fillId="0" borderId="0" xfId="1" applyAlignment="1">
      <alignment vertical="center" wrapText="1"/>
    </xf>
    <xf numFmtId="0" fontId="0" fillId="0" borderId="0" xfId="0" applyAlignment="1">
      <alignment horizontal="left" vertical="center"/>
    </xf>
    <xf numFmtId="0" fontId="0" fillId="0" borderId="0" xfId="0" applyAlignment="1"/>
    <xf numFmtId="0" fontId="0" fillId="0" borderId="1" xfId="0" applyFont="1" applyBorder="1" applyAlignment="1">
      <alignment horizontal="left" vertical="center" wrapText="1"/>
    </xf>
    <xf numFmtId="0" fontId="0" fillId="0" borderId="1" xfId="0" applyBorder="1" applyAlignment="1">
      <alignment wrapText="1"/>
    </xf>
    <xf numFmtId="0" fontId="0" fillId="0" borderId="9" xfId="0" applyBorder="1" applyAlignment="1"/>
    <xf numFmtId="0" fontId="0" fillId="0" borderId="0" xfId="0" applyAlignment="1">
      <alignment wrapText="1"/>
    </xf>
    <xf numFmtId="0" fontId="17" fillId="0" borderId="0" xfId="0" applyFont="1" applyAlignment="1">
      <alignment horizontal="center" vertical="center" wrapText="1"/>
    </xf>
    <xf numFmtId="0" fontId="0"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17" xfId="0" applyFont="1" applyBorder="1" applyAlignment="1">
      <alignment horizontal="center" vertical="center"/>
    </xf>
    <xf numFmtId="0" fontId="0" fillId="0" borderId="4" xfId="0" applyFont="1" applyBorder="1" applyAlignment="1">
      <alignment horizontal="center" vertical="center"/>
    </xf>
    <xf numFmtId="0" fontId="0" fillId="0" borderId="15"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19" xfId="0" applyFont="1" applyBorder="1" applyAlignment="1">
      <alignment wrapText="1"/>
    </xf>
    <xf numFmtId="0" fontId="8" fillId="0" borderId="15" xfId="0" applyFont="1" applyBorder="1" applyAlignment="1">
      <alignment wrapText="1"/>
    </xf>
    <xf numFmtId="0" fontId="0" fillId="0" borderId="4" xfId="0" applyFont="1" applyBorder="1" applyAlignment="1">
      <alignment vertical="center" wrapText="1"/>
    </xf>
    <xf numFmtId="0" fontId="0" fillId="0" borderId="41" xfId="0" applyFont="1" applyBorder="1" applyAlignment="1">
      <alignment horizontal="left" vertical="center" wrapText="1"/>
    </xf>
    <xf numFmtId="0" fontId="0" fillId="0" borderId="40" xfId="0" applyFont="1" applyBorder="1" applyAlignment="1">
      <alignment horizontal="left" vertical="center" wrapText="1"/>
    </xf>
    <xf numFmtId="0" fontId="0" fillId="0" borderId="40" xfId="0" applyFont="1" applyBorder="1" applyAlignment="1">
      <alignment horizontal="left" vertical="center"/>
    </xf>
    <xf numFmtId="0" fontId="0" fillId="0" borderId="41" xfId="0" applyFont="1" applyBorder="1" applyAlignment="1">
      <alignment horizontal="center" vertical="center"/>
    </xf>
    <xf numFmtId="0" fontId="1" fillId="0" borderId="39" xfId="0" applyFont="1" applyBorder="1" applyAlignment="1">
      <alignment horizontal="left"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0" fillId="0" borderId="39" xfId="0" applyFont="1" applyBorder="1" applyAlignment="1">
      <alignment horizontal="center"/>
    </xf>
    <xf numFmtId="0" fontId="0" fillId="0" borderId="39" xfId="0" applyFont="1" applyBorder="1" applyAlignment="1">
      <alignment horizontal="left" vertical="center" wrapText="1"/>
    </xf>
    <xf numFmtId="0" fontId="0" fillId="0" borderId="40" xfId="0" applyFont="1" applyBorder="1" applyAlignment="1">
      <alignment horizontal="center"/>
    </xf>
    <xf numFmtId="0" fontId="0" fillId="0" borderId="0" xfId="0" applyFont="1" applyBorder="1" applyAlignment="1">
      <alignment horizontal="center" vertical="center" wrapText="1"/>
    </xf>
    <xf numFmtId="0" fontId="74" fillId="0" borderId="0" xfId="3" applyFill="1"/>
  </cellXfs>
  <cellStyles count="4">
    <cellStyle name="Hivatkozás" xfId="1" builtinId="8"/>
    <cellStyle name="Normál" xfId="0" builtinId="0"/>
    <cellStyle name="Normál 2" xfId="3" xr:uid="{00000000-0005-0000-0000-000002000000}"/>
    <cellStyle name="TableStyleLight1" xfId="2" xr:uid="{00000000-0005-0000-0000-00000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FABAB"/>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6A6A6"/>
      <rgbColor rgb="FF00255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https://echa.europa.eu/documents/10162/b3398d8d-f30d-1db5-1cbc-094de67753cf" TargetMode="External"/><Relationship Id="rId2" Type="http://schemas.openxmlformats.org/officeDocument/2006/relationships/image" Target="../media/image10.png"/><Relationship Id="rId1" Type="http://schemas.openxmlformats.org/officeDocument/2006/relationships/hyperlink" Target="https://echa.europa.eu/documents/10162/3daf4bfd-78b4-7e5a-717f-f8169e350d65" TargetMode="External"/><Relationship Id="rId6" Type="http://schemas.openxmlformats.org/officeDocument/2006/relationships/hyperlink" Target="https://echa.europa.eu/documents/10162/99d34015-c23f-882d-ba9e-8404434bb456" TargetMode="External"/><Relationship Id="rId5" Type="http://schemas.openxmlformats.org/officeDocument/2006/relationships/hyperlink" Target="https://echa.europa.eu/documents/10162/59ed15a3-66ee-b8c8-1384-54277d0223eb" TargetMode="External"/><Relationship Id="rId4" Type="http://schemas.openxmlformats.org/officeDocument/2006/relationships/hyperlink" Target="https://echa.europa.eu/documents/10162/6f88822c-faae-8f80-7121-9e64752668dc"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37800</xdr:colOff>
      <xdr:row>17</xdr:row>
      <xdr:rowOff>199440</xdr:rowOff>
    </xdr:from>
    <xdr:to>
      <xdr:col>0</xdr:col>
      <xdr:colOff>707400</xdr:colOff>
      <xdr:row>20</xdr:row>
      <xdr:rowOff>17640</xdr:rowOff>
    </xdr:to>
    <xdr:pic>
      <xdr:nvPicPr>
        <xdr:cNvPr id="2" name="Kép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00" y="6339240"/>
          <a:ext cx="898200" cy="898200"/>
        </a:xfrm>
        <a:prstGeom prst="rect">
          <a:avLst/>
        </a:prstGeom>
        <a:ln>
          <a:noFill/>
        </a:ln>
      </xdr:spPr>
    </xdr:pic>
    <xdr:clientData/>
  </xdr:twoCellAnchor>
  <xdr:twoCellAnchor editAs="oneCell">
    <xdr:from>
      <xdr:col>0</xdr:col>
      <xdr:colOff>0</xdr:colOff>
      <xdr:row>2</xdr:row>
      <xdr:rowOff>143640</xdr:rowOff>
    </xdr:from>
    <xdr:to>
      <xdr:col>0</xdr:col>
      <xdr:colOff>707700</xdr:colOff>
      <xdr:row>4</xdr:row>
      <xdr:rowOff>321840</xdr:rowOff>
    </xdr:to>
    <xdr:pic>
      <xdr:nvPicPr>
        <xdr:cNvPr id="3" name="Kép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0" y="882720"/>
          <a:ext cx="898200" cy="898200"/>
        </a:xfrm>
        <a:prstGeom prst="rect">
          <a:avLst/>
        </a:prstGeom>
        <a:ln>
          <a:noFill/>
        </a:ln>
      </xdr:spPr>
    </xdr:pic>
    <xdr:clientData/>
  </xdr:twoCellAnchor>
  <xdr:twoCellAnchor editAs="oneCell">
    <xdr:from>
      <xdr:col>0</xdr:col>
      <xdr:colOff>27000</xdr:colOff>
      <xdr:row>32</xdr:row>
      <xdr:rowOff>149400</xdr:rowOff>
    </xdr:from>
    <xdr:to>
      <xdr:col>0</xdr:col>
      <xdr:colOff>706125</xdr:colOff>
      <xdr:row>34</xdr:row>
      <xdr:rowOff>327240</xdr:rowOff>
    </xdr:to>
    <xdr:pic>
      <xdr:nvPicPr>
        <xdr:cNvPr id="4" name="Kép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27000" y="11689560"/>
          <a:ext cx="898200" cy="898200"/>
        </a:xfrm>
        <a:prstGeom prst="rect">
          <a:avLst/>
        </a:prstGeom>
        <a:ln>
          <a:noFill/>
        </a:ln>
      </xdr:spPr>
    </xdr:pic>
    <xdr:clientData/>
  </xdr:twoCellAnchor>
  <xdr:twoCellAnchor editAs="oneCell">
    <xdr:from>
      <xdr:col>0</xdr:col>
      <xdr:colOff>27000</xdr:colOff>
      <xdr:row>48</xdr:row>
      <xdr:rowOff>227880</xdr:rowOff>
    </xdr:from>
    <xdr:to>
      <xdr:col>0</xdr:col>
      <xdr:colOff>706125</xdr:colOff>
      <xdr:row>51</xdr:row>
      <xdr:rowOff>45720</xdr:rowOff>
    </xdr:to>
    <xdr:pic>
      <xdr:nvPicPr>
        <xdr:cNvPr id="5" name="Kép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27000" y="17528760"/>
          <a:ext cx="898200" cy="898200"/>
        </a:xfrm>
        <a:prstGeom prst="rect">
          <a:avLst/>
        </a:prstGeom>
        <a:ln>
          <a:noFill/>
        </a:ln>
      </xdr:spPr>
    </xdr:pic>
    <xdr:clientData/>
  </xdr:twoCellAnchor>
  <xdr:twoCellAnchor editAs="oneCell">
    <xdr:from>
      <xdr:col>0</xdr:col>
      <xdr:colOff>27000</xdr:colOff>
      <xdr:row>58</xdr:row>
      <xdr:rowOff>45720</xdr:rowOff>
    </xdr:from>
    <xdr:to>
      <xdr:col>0</xdr:col>
      <xdr:colOff>706125</xdr:colOff>
      <xdr:row>60</xdr:row>
      <xdr:rowOff>223920</xdr:rowOff>
    </xdr:to>
    <xdr:pic>
      <xdr:nvPicPr>
        <xdr:cNvPr id="6" name="Kép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27000" y="20947320"/>
          <a:ext cx="898200" cy="898200"/>
        </a:xfrm>
        <a:prstGeom prst="rect">
          <a:avLst/>
        </a:prstGeom>
        <a:ln>
          <a:noFill/>
        </a:ln>
      </xdr:spPr>
    </xdr:pic>
    <xdr:clientData/>
  </xdr:twoCellAnchor>
  <xdr:twoCellAnchor editAs="oneCell">
    <xdr:from>
      <xdr:col>0</xdr:col>
      <xdr:colOff>27000</xdr:colOff>
      <xdr:row>69</xdr:row>
      <xdr:rowOff>247680</xdr:rowOff>
    </xdr:from>
    <xdr:to>
      <xdr:col>0</xdr:col>
      <xdr:colOff>706125</xdr:colOff>
      <xdr:row>72</xdr:row>
      <xdr:rowOff>65880</xdr:rowOff>
    </xdr:to>
    <xdr:pic>
      <xdr:nvPicPr>
        <xdr:cNvPr id="7" name="Kép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27000" y="25109640"/>
          <a:ext cx="898200" cy="898200"/>
        </a:xfrm>
        <a:prstGeom prst="rect">
          <a:avLst/>
        </a:prstGeom>
        <a:ln>
          <a:noFill/>
        </a:ln>
      </xdr:spPr>
    </xdr:pic>
    <xdr:clientData/>
  </xdr:twoCellAnchor>
  <xdr:twoCellAnchor editAs="oneCell">
    <xdr:from>
      <xdr:col>0</xdr:col>
      <xdr:colOff>27000</xdr:colOff>
      <xdr:row>43</xdr:row>
      <xdr:rowOff>245160</xdr:rowOff>
    </xdr:from>
    <xdr:to>
      <xdr:col>0</xdr:col>
      <xdr:colOff>706125</xdr:colOff>
      <xdr:row>46</xdr:row>
      <xdr:rowOff>63360</xdr:rowOff>
    </xdr:to>
    <xdr:pic>
      <xdr:nvPicPr>
        <xdr:cNvPr id="8" name="Kép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27000" y="15746040"/>
          <a:ext cx="898200" cy="898200"/>
        </a:xfrm>
        <a:prstGeom prst="rect">
          <a:avLst/>
        </a:prstGeom>
        <a:ln>
          <a:noFill/>
        </a:ln>
      </xdr:spPr>
    </xdr:pic>
    <xdr:clientData/>
  </xdr:twoCellAnchor>
  <xdr:twoCellAnchor editAs="oneCell">
    <xdr:from>
      <xdr:col>0</xdr:col>
      <xdr:colOff>27000</xdr:colOff>
      <xdr:row>39</xdr:row>
      <xdr:rowOff>152280</xdr:rowOff>
    </xdr:from>
    <xdr:to>
      <xdr:col>0</xdr:col>
      <xdr:colOff>706125</xdr:colOff>
      <xdr:row>41</xdr:row>
      <xdr:rowOff>330120</xdr:rowOff>
    </xdr:to>
    <xdr:pic>
      <xdr:nvPicPr>
        <xdr:cNvPr id="9" name="Kép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27000" y="14212800"/>
          <a:ext cx="898200" cy="898200"/>
        </a:xfrm>
        <a:prstGeom prst="rect">
          <a:avLst/>
        </a:prstGeom>
        <a:ln>
          <a:noFill/>
        </a:ln>
      </xdr:spPr>
    </xdr:pic>
    <xdr:clientData/>
  </xdr:twoCellAnchor>
  <xdr:twoCellAnchor editAs="oneCell">
    <xdr:from>
      <xdr:col>0</xdr:col>
      <xdr:colOff>27000</xdr:colOff>
      <xdr:row>78</xdr:row>
      <xdr:rowOff>326160</xdr:rowOff>
    </xdr:from>
    <xdr:to>
      <xdr:col>0</xdr:col>
      <xdr:colOff>706125</xdr:colOff>
      <xdr:row>81</xdr:row>
      <xdr:rowOff>144000</xdr:rowOff>
    </xdr:to>
    <xdr:pic>
      <xdr:nvPicPr>
        <xdr:cNvPr id="10" name="Kép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27000" y="28428480"/>
          <a:ext cx="898200" cy="898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304</xdr:row>
      <xdr:rowOff>0</xdr:rowOff>
    </xdr:from>
    <xdr:to>
      <xdr:col>7</xdr:col>
      <xdr:colOff>152400</xdr:colOff>
      <xdr:row>304</xdr:row>
      <xdr:rowOff>152400</xdr:rowOff>
    </xdr:to>
    <xdr:pic>
      <xdr:nvPicPr>
        <xdr:cNvPr id="7" name="Kép 6">
          <a:hlinkClick xmlns:r="http://schemas.openxmlformats.org/officeDocument/2006/relationships" r:id="rId1" tgtFrame="_blank" tooltip="IUCLID dataset"/>
          <a:extLst>
            <a:ext uri="{FF2B5EF4-FFF2-40B4-BE49-F238E27FC236}">
              <a16:creationId xmlns:a16="http://schemas.microsoft.com/office/drawing/2014/main" id="{10435972-F052-444F-8B5A-A68C240B9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306</xdr:row>
      <xdr:rowOff>0</xdr:rowOff>
    </xdr:from>
    <xdr:to>
      <xdr:col>7</xdr:col>
      <xdr:colOff>152400</xdr:colOff>
      <xdr:row>306</xdr:row>
      <xdr:rowOff>152400</xdr:rowOff>
    </xdr:to>
    <xdr:pic>
      <xdr:nvPicPr>
        <xdr:cNvPr id="8" name="Kép 7">
          <a:hlinkClick xmlns:r="http://schemas.openxmlformats.org/officeDocument/2006/relationships" r:id="rId3" tgtFrame="_blank" tooltip="IUCLID dataset"/>
          <a:extLst>
            <a:ext uri="{FF2B5EF4-FFF2-40B4-BE49-F238E27FC236}">
              <a16:creationId xmlns:a16="http://schemas.microsoft.com/office/drawing/2014/main" id="{8137D476-22BF-4557-AD7F-46DFA3A41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114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307</xdr:row>
      <xdr:rowOff>0</xdr:rowOff>
    </xdr:from>
    <xdr:to>
      <xdr:col>7</xdr:col>
      <xdr:colOff>152400</xdr:colOff>
      <xdr:row>307</xdr:row>
      <xdr:rowOff>152400</xdr:rowOff>
    </xdr:to>
    <xdr:pic>
      <xdr:nvPicPr>
        <xdr:cNvPr id="9" name="Kép 8">
          <a:hlinkClick xmlns:r="http://schemas.openxmlformats.org/officeDocument/2006/relationships" r:id="rId4" tgtFrame="_blank" tooltip="IUCLID substance dataset"/>
          <a:extLst>
            <a:ext uri="{FF2B5EF4-FFF2-40B4-BE49-F238E27FC236}">
              <a16:creationId xmlns:a16="http://schemas.microsoft.com/office/drawing/2014/main" id="{7426D417-8392-4C9A-A801-D485C86DD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209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308</xdr:row>
      <xdr:rowOff>0</xdr:rowOff>
    </xdr:from>
    <xdr:to>
      <xdr:col>7</xdr:col>
      <xdr:colOff>152400</xdr:colOff>
      <xdr:row>308</xdr:row>
      <xdr:rowOff>152400</xdr:rowOff>
    </xdr:to>
    <xdr:pic>
      <xdr:nvPicPr>
        <xdr:cNvPr id="10" name="Kép 9">
          <a:hlinkClick xmlns:r="http://schemas.openxmlformats.org/officeDocument/2006/relationships" r:id="rId5" tgtFrame="_blank" tooltip="IUCLID substance dataset"/>
          <a:extLst>
            <a:ext uri="{FF2B5EF4-FFF2-40B4-BE49-F238E27FC236}">
              <a16:creationId xmlns:a16="http://schemas.microsoft.com/office/drawing/2014/main" id="{FA15ED34-A969-47D1-9A12-6CBCB22AED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304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309</xdr:row>
      <xdr:rowOff>0</xdr:rowOff>
    </xdr:from>
    <xdr:to>
      <xdr:col>7</xdr:col>
      <xdr:colOff>152400</xdr:colOff>
      <xdr:row>309</xdr:row>
      <xdr:rowOff>152400</xdr:rowOff>
    </xdr:to>
    <xdr:pic>
      <xdr:nvPicPr>
        <xdr:cNvPr id="11" name="Kép 10">
          <a:hlinkClick xmlns:r="http://schemas.openxmlformats.org/officeDocument/2006/relationships" r:id="rId6" tgtFrame="_blank" tooltip="IUCLID substance dataset"/>
          <a:extLst>
            <a:ext uri="{FF2B5EF4-FFF2-40B4-BE49-F238E27FC236}">
              <a16:creationId xmlns:a16="http://schemas.microsoft.com/office/drawing/2014/main" id="{2A438073-468B-4CE5-8F1E-E1F7124F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495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8" Type="http://schemas.openxmlformats.org/officeDocument/2006/relationships/hyperlink" Target="https://echa.europa.eu/candidate-list-table/-/dislist/details/0b0236e184901fab" TargetMode="External"/><Relationship Id="rId13" Type="http://schemas.openxmlformats.org/officeDocument/2006/relationships/hyperlink" Target="https://echa.europa.eu/documents/10162/31fcbd73-6d35-06d9-35cd-42dc09362aa1" TargetMode="External"/><Relationship Id="rId3" Type="http://schemas.openxmlformats.org/officeDocument/2006/relationships/hyperlink" Target="https://echa.europa.eu/substance-information/-/substanceinfo/100.005.086" TargetMode="External"/><Relationship Id="rId7" Type="http://schemas.openxmlformats.org/officeDocument/2006/relationships/hyperlink" Target="https://echa.europa.eu/documents/10162/10861be8-f130-266d-ca8f-c6c7139fe6d9" TargetMode="External"/><Relationship Id="rId12" Type="http://schemas.openxmlformats.org/officeDocument/2006/relationships/hyperlink" Target="https://echa.europa.eu/substance-information/-/substanceinfo/100.010.697" TargetMode="External"/><Relationship Id="rId17" Type="http://schemas.openxmlformats.org/officeDocument/2006/relationships/drawing" Target="../drawings/drawing2.xml"/><Relationship Id="rId2" Type="http://schemas.openxmlformats.org/officeDocument/2006/relationships/hyperlink" Target="https://echa.europa.eu/substance-information/-/substanceinfo/100.020.804" TargetMode="External"/><Relationship Id="rId16" Type="http://schemas.openxmlformats.org/officeDocument/2006/relationships/hyperlink" Target="https://echa.europa.eu/documents/10162/7fc5894b-3785-4c7f-bba8-5a172ad287a7" TargetMode="External"/><Relationship Id="rId1" Type="http://schemas.openxmlformats.org/officeDocument/2006/relationships/hyperlink" Target="https://echa.europa.eu/substance-information/-/substanceinfo/100.085.331" TargetMode="External"/><Relationship Id="rId6" Type="http://schemas.openxmlformats.org/officeDocument/2006/relationships/hyperlink" Target="https://echa.europa.eu/substance-information/-/substanceinfo/100.041.032" TargetMode="External"/><Relationship Id="rId11" Type="http://schemas.openxmlformats.org/officeDocument/2006/relationships/hyperlink" Target="https://echa.europa.eu/candidate-list-table/-/dislist/details/0b0236e184917146" TargetMode="External"/><Relationship Id="rId5" Type="http://schemas.openxmlformats.org/officeDocument/2006/relationships/hyperlink" Target="https://echa.europa.eu/candidate-list-table/-/dislist/details/0b0236e18546d892" TargetMode="External"/><Relationship Id="rId15" Type="http://schemas.openxmlformats.org/officeDocument/2006/relationships/hyperlink" Target="https://echa.europa.eu/documents/10162/7fc5894b-3785-4c7f-bba8-5a172ad287a7" TargetMode="External"/><Relationship Id="rId10" Type="http://schemas.openxmlformats.org/officeDocument/2006/relationships/hyperlink" Target="https://echa.europa.eu/documents/10162/9227ca75-c14c-29ab-81ff-ee86058dd7a7" TargetMode="External"/><Relationship Id="rId4" Type="http://schemas.openxmlformats.org/officeDocument/2006/relationships/hyperlink" Target="https://echa.europa.eu/documents/10162/854c5708-b10f-7b75-52e7-968e7c448992" TargetMode="External"/><Relationship Id="rId9" Type="http://schemas.openxmlformats.org/officeDocument/2006/relationships/hyperlink" Target="https://echa.europa.eu/substance-information/-/substanceinfo/100.002.108" TargetMode="External"/><Relationship Id="rId14" Type="http://schemas.openxmlformats.org/officeDocument/2006/relationships/hyperlink" Target="https://echa.europa.eu/candidate-list-table/-/dislist/details/0b0236e184903e1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echa.europa.eu/hu/registration-dossier/-/registered-dossier/14543/2/1" TargetMode="External"/><Relationship Id="rId671" Type="http://schemas.openxmlformats.org/officeDocument/2006/relationships/hyperlink" Target="https://echa.europa.eu/hu/substance-information/-/substanceinfo/100.226.453" TargetMode="External"/><Relationship Id="rId769" Type="http://schemas.openxmlformats.org/officeDocument/2006/relationships/hyperlink" Target="https://echa.europa.eu/hu/information-on-chemicals/cl-inventory-database/-/discli/details/81958" TargetMode="External"/><Relationship Id="rId21" Type="http://schemas.openxmlformats.org/officeDocument/2006/relationships/hyperlink" Target="http://apps.echa.europa.eu/registered/data/dossiers/DISS-9d913d37-b787-0c08-e044-00144f67d249/AGGR-82b51dac-4f45-4a37-9ddd-08388fb1bcd5_DISS-9d913d37-b787-0c08-e044-00144f67d249.html" TargetMode="External"/><Relationship Id="rId324" Type="http://schemas.openxmlformats.org/officeDocument/2006/relationships/hyperlink" Target="https://echa.europa.eu/substance-information/-/substanceinfo/100.116.393" TargetMode="External"/><Relationship Id="rId531" Type="http://schemas.openxmlformats.org/officeDocument/2006/relationships/hyperlink" Target="https://echa.europa.eu/information-on-chemicals/cl-inventory-database/-/discli/details/110793" TargetMode="External"/><Relationship Id="rId629" Type="http://schemas.openxmlformats.org/officeDocument/2006/relationships/hyperlink" Target="https://echa.europa.eu/hu/substance-information/-/substanceinfo/100.011.272" TargetMode="External"/><Relationship Id="rId170" Type="http://schemas.openxmlformats.org/officeDocument/2006/relationships/hyperlink" Target="https://echa.europa.eu/registration-dossier/-/registered-dossier/12659/2/1" TargetMode="External"/><Relationship Id="rId268" Type="http://schemas.openxmlformats.org/officeDocument/2006/relationships/hyperlink" Target="https://echa.europa.eu/registration-dossier/-/registered-dossier/12721/2/1" TargetMode="External"/><Relationship Id="rId475" Type="http://schemas.openxmlformats.org/officeDocument/2006/relationships/hyperlink" Target="https://echa.europa.eu/registration-dossier/-/registered-dossier/5757/2/1" TargetMode="External"/><Relationship Id="rId682" Type="http://schemas.openxmlformats.org/officeDocument/2006/relationships/hyperlink" Target="https://echa.europa.eu/hu/registration-dossier/-/registered-dossier/21822" TargetMode="External"/><Relationship Id="rId32" Type="http://schemas.openxmlformats.org/officeDocument/2006/relationships/hyperlink" Target="http://apps.echa.europa.eu/registered/data/dossiers/DISS-9ea1ebb9-dbf1-0959-e044-00144f67d031/AGGR-1cc8dd9f-3100-458b-b3f3-9586bc09b424_DISS-9ea1ebb9-dbf1-0959-e044-00144f67d031.html" TargetMode="External"/><Relationship Id="rId128" Type="http://schemas.openxmlformats.org/officeDocument/2006/relationships/hyperlink" Target="https://echa.europa.eu/hu/information-on-chemicals/cl-inventory-database/-/discli/details/129766" TargetMode="External"/><Relationship Id="rId335" Type="http://schemas.openxmlformats.org/officeDocument/2006/relationships/hyperlink" Target="https://echa.europa.eu/information-on-chemicals/cl-inventory-database/-/discli/details/90845" TargetMode="External"/><Relationship Id="rId542" Type="http://schemas.openxmlformats.org/officeDocument/2006/relationships/hyperlink" Target="https://echa.europa.eu/registration-dossier/-/registered-dossier/8564/2/1" TargetMode="External"/><Relationship Id="rId181" Type="http://schemas.openxmlformats.org/officeDocument/2006/relationships/hyperlink" Target="https://echa.europa.eu/registration-dossier/-/registered-dossier/15952/2/1" TargetMode="External"/><Relationship Id="rId402" Type="http://schemas.openxmlformats.org/officeDocument/2006/relationships/hyperlink" Target="https://echa.europa.eu/registration-dossier/-/registered-dossier/5910/7/1" TargetMode="External"/><Relationship Id="rId279" Type="http://schemas.openxmlformats.org/officeDocument/2006/relationships/hyperlink" Target="https://echa.europa.eu/information-on-chemicals/cl-inventory-database/-/discli/details/10613" TargetMode="External"/><Relationship Id="rId486" Type="http://schemas.openxmlformats.org/officeDocument/2006/relationships/hyperlink" Target="https://echa.europa.eu/registration-dossier/-/registered-dossier/13425/2/1" TargetMode="External"/><Relationship Id="rId693" Type="http://schemas.openxmlformats.org/officeDocument/2006/relationships/hyperlink" Target="https://echa.europa.eu/hu/registration-dossier/-/registered-dossier/24600/2/1" TargetMode="External"/><Relationship Id="rId707" Type="http://schemas.openxmlformats.org/officeDocument/2006/relationships/hyperlink" Target="https://echa.europa.eu/hu/information-on-chemicals/cl-inventory-database/-/discli/details/128974" TargetMode="External"/><Relationship Id="rId43" Type="http://schemas.openxmlformats.org/officeDocument/2006/relationships/hyperlink" Target="http://echa.europa.eu/hu/registration-dossier/-/registered-dossier/15005/2/1" TargetMode="External"/><Relationship Id="rId139" Type="http://schemas.openxmlformats.org/officeDocument/2006/relationships/hyperlink" Target="https://echa.europa.eu/registration-dossier/-/registered-dossier/15237/2/1" TargetMode="External"/><Relationship Id="rId346" Type="http://schemas.openxmlformats.org/officeDocument/2006/relationships/hyperlink" Target="https://echa.europa.eu/registration-dossier/-/registered-dossier/17075/2/1" TargetMode="External"/><Relationship Id="rId553" Type="http://schemas.openxmlformats.org/officeDocument/2006/relationships/hyperlink" Target="https://echa.europa.eu/registration-dossier/-/registered-dossier/11746/2/1" TargetMode="External"/><Relationship Id="rId760" Type="http://schemas.openxmlformats.org/officeDocument/2006/relationships/hyperlink" Target="https://echa.europa.eu/hu/registration-dossier/-/registered-dossier/22636/2/1" TargetMode="External"/><Relationship Id="rId85" Type="http://schemas.openxmlformats.org/officeDocument/2006/relationships/hyperlink" Target="http://echa.europa.eu/hu/brief-profile/-/briefprofile/100.028.278" TargetMode="External"/><Relationship Id="rId150" Type="http://schemas.openxmlformats.org/officeDocument/2006/relationships/hyperlink" Target="https://echa.europa.eu/hu/substance-information/-/substanceinfo/100.002.848" TargetMode="External"/><Relationship Id="rId192" Type="http://schemas.openxmlformats.org/officeDocument/2006/relationships/hyperlink" Target="https://echa.europa.eu/registration-dossier/-/registered-dossier/16001/2/1" TargetMode="External"/><Relationship Id="rId206" Type="http://schemas.openxmlformats.org/officeDocument/2006/relationships/hyperlink" Target="https://echa.europa.eu/information-on-chemicals/cl-inventory-database/-/discli/details/48601" TargetMode="External"/><Relationship Id="rId413" Type="http://schemas.openxmlformats.org/officeDocument/2006/relationships/hyperlink" Target="https://echa.europa.eu/registration-dossier/-/registered-dossier/15765/2/1" TargetMode="External"/><Relationship Id="rId595" Type="http://schemas.openxmlformats.org/officeDocument/2006/relationships/hyperlink" Target="https://echa.europa.eu/registration-dossier/-/registered-dossier/13847/2/1" TargetMode="External"/><Relationship Id="rId248" Type="http://schemas.openxmlformats.org/officeDocument/2006/relationships/hyperlink" Target="https://echa.europa.eu/registration-dossier/-/registered-dossier/10958/2/1" TargetMode="External"/><Relationship Id="rId455" Type="http://schemas.openxmlformats.org/officeDocument/2006/relationships/hyperlink" Target="https://echa.europa.eu/registration-dossier/-/registered-dossier/14672/2/1" TargetMode="External"/><Relationship Id="rId497" Type="http://schemas.openxmlformats.org/officeDocument/2006/relationships/hyperlink" Target="https://echa.europa.eu/information-on-chemicals/cl-inventory-database/-/discli/details/62913" TargetMode="External"/><Relationship Id="rId620" Type="http://schemas.openxmlformats.org/officeDocument/2006/relationships/hyperlink" Target="https://echa.europa.eu/hu/registration-dossier/-/registered-dossier/14202/2/1" TargetMode="External"/><Relationship Id="rId662" Type="http://schemas.openxmlformats.org/officeDocument/2006/relationships/hyperlink" Target="https://echa.europa.eu/hu/registration-dossier/-/registered-dossier/11442/2/1" TargetMode="External"/><Relationship Id="rId718" Type="http://schemas.openxmlformats.org/officeDocument/2006/relationships/hyperlink" Target="https://echa.europa.eu/hu/information-on-chemicals/cl-inventory-database/-/discli/details/69481" TargetMode="External"/><Relationship Id="rId12" Type="http://schemas.openxmlformats.org/officeDocument/2006/relationships/hyperlink" Target="http://apps.echa.europa.eu/registered/data/dossiers/DISS-abdd94f6-82d9-498b-e044-00144f67d249/AGGR-147f68f7-fdd8-484c-a828-318b4fde0aba_DISS-abdd94f6-82d9-498b-e044-00144f67d249.html" TargetMode="External"/><Relationship Id="rId108" Type="http://schemas.openxmlformats.org/officeDocument/2006/relationships/hyperlink" Target="http://apps.echa.europa.eu/registered/data/dossiers/DISS-9ea6e4f0-6833-6c9a-e044-00144f67d031/AGGR-8f10b593-b25f-4266-bba5-54443a8a6f5e_DISS-9ea6e4f0-6833-6c9a-e044-00144f67d031.html" TargetMode="External"/><Relationship Id="rId315" Type="http://schemas.openxmlformats.org/officeDocument/2006/relationships/hyperlink" Target="https://echa.europa.eu/information-on-chemicals/cl-inventory-database/-/discli/details/65214" TargetMode="External"/><Relationship Id="rId357" Type="http://schemas.openxmlformats.org/officeDocument/2006/relationships/hyperlink" Target="https://echa.europa.eu/registration-dossier/-/registered-dossier/13170/2/1" TargetMode="External"/><Relationship Id="rId522" Type="http://schemas.openxmlformats.org/officeDocument/2006/relationships/hyperlink" Target="https://echa.europa.eu/registration-dossier/-/registered-dossier/14924/2/1" TargetMode="External"/><Relationship Id="rId54" Type="http://schemas.openxmlformats.org/officeDocument/2006/relationships/hyperlink" Target="http://echa.europa.eu/registration-dossier/-/registered-dossier/14578/2/1" TargetMode="External"/><Relationship Id="rId96" Type="http://schemas.openxmlformats.org/officeDocument/2006/relationships/hyperlink" Target="http://echa.europa.eu/hu/information-on-chemicals/cl-inventory-database/-/discli/details/134488" TargetMode="External"/><Relationship Id="rId161" Type="http://schemas.openxmlformats.org/officeDocument/2006/relationships/hyperlink" Target="https://echa.europa.eu/registration-dossier/-/registered-dossier/14353/2/1" TargetMode="External"/><Relationship Id="rId217" Type="http://schemas.openxmlformats.org/officeDocument/2006/relationships/hyperlink" Target="https://echa.europa.eu/registration-dossier/-/registered-dossier/15127/2/1" TargetMode="External"/><Relationship Id="rId399" Type="http://schemas.openxmlformats.org/officeDocument/2006/relationships/hyperlink" Target="https://echa.europa.eu/registration-dossier/-/registered-dossier/14418/2/1" TargetMode="External"/><Relationship Id="rId564" Type="http://schemas.openxmlformats.org/officeDocument/2006/relationships/hyperlink" Target="https://echa.europa.eu/registration-dossier/-/registered-dossier/15791/2/1" TargetMode="External"/><Relationship Id="rId771" Type="http://schemas.openxmlformats.org/officeDocument/2006/relationships/hyperlink" Target="https://echa.europa.eu/hu/information-on-chemicals/cl-inventory-database/-/discli/details/53225" TargetMode="External"/><Relationship Id="rId259" Type="http://schemas.openxmlformats.org/officeDocument/2006/relationships/hyperlink" Target="https://echa.europa.eu/registration-dossier/-/registered-dossier/11952/2/1" TargetMode="External"/><Relationship Id="rId424" Type="http://schemas.openxmlformats.org/officeDocument/2006/relationships/hyperlink" Target="https://echa.europa.eu/registration-dossier/-/registered-dossier/16728/2/1" TargetMode="External"/><Relationship Id="rId466" Type="http://schemas.openxmlformats.org/officeDocument/2006/relationships/hyperlink" Target="https://echa.europa.eu/registration-dossier/-/registered-dossier/6336/2/1" TargetMode="External"/><Relationship Id="rId631" Type="http://schemas.openxmlformats.org/officeDocument/2006/relationships/hyperlink" Target="https://echa.europa.eu/hu/substance-information/-/substanceinfo/100.003.353" TargetMode="External"/><Relationship Id="rId673" Type="http://schemas.openxmlformats.org/officeDocument/2006/relationships/hyperlink" Target="https://echa.europa.eu/hu/substance-information/-/substanceinfo/100.246.659" TargetMode="External"/><Relationship Id="rId729" Type="http://schemas.openxmlformats.org/officeDocument/2006/relationships/hyperlink" Target="https://echa.europa.eu/hu/information-on-chemicals/cl-inventory-database/-/discli/details/113276" TargetMode="External"/><Relationship Id="rId23" Type="http://schemas.openxmlformats.org/officeDocument/2006/relationships/hyperlink" Target="http://apps.echa.europa.eu/registered/data/dossiers/DISS-9eb1d325-b3ed-5c99-e044-00144f67d031/AGGR-2b9075fb-24fd-4ca0-aee8-5caa6807b426_DISS-9eb1d325-b3ed-5c99-e044-00144f67d031.html" TargetMode="External"/><Relationship Id="rId119" Type="http://schemas.openxmlformats.org/officeDocument/2006/relationships/hyperlink" Target="https://echa.europa.eu/hu/registration-dossier/-/registered-dossier/15456/2/1" TargetMode="External"/><Relationship Id="rId270" Type="http://schemas.openxmlformats.org/officeDocument/2006/relationships/hyperlink" Target="https://echa.europa.eu/substance-information/-/substanceinfo/other/4a086aeaedaf3a9deb78fe8564ff9239fc527f6e3a08a485f0d8bbcab713c7c0" TargetMode="External"/><Relationship Id="rId326" Type="http://schemas.openxmlformats.org/officeDocument/2006/relationships/hyperlink" Target="https://echa.europa.eu/registration-dossier/-/registered-dossier/14346/2/1" TargetMode="External"/><Relationship Id="rId533" Type="http://schemas.openxmlformats.org/officeDocument/2006/relationships/hyperlink" Target="https://echa.europa.eu/information-on-chemicals/cl-inventory-database/-/discli/details/59662" TargetMode="External"/><Relationship Id="rId65" Type="http://schemas.openxmlformats.org/officeDocument/2006/relationships/hyperlink" Target="http://echa.europa.eu/registration-dossier/-/registered-dossier/15804" TargetMode="External"/><Relationship Id="rId130" Type="http://schemas.openxmlformats.org/officeDocument/2006/relationships/hyperlink" Target="https://echa.europa.eu/registration-dossier/-/registered-dossier/16094?p_auth=qQgsvy3e" TargetMode="External"/><Relationship Id="rId368" Type="http://schemas.openxmlformats.org/officeDocument/2006/relationships/hyperlink" Target="https://echa.europa.eu/substance-information/-/substanceinfo/100.123.816" TargetMode="External"/><Relationship Id="rId575" Type="http://schemas.openxmlformats.org/officeDocument/2006/relationships/hyperlink" Target="https://echa.europa.eu/registration-dossier/-/registered-dossier/13489/2/1/?documentUUID=a35be722-8236-4f64-9a80-5f84b89a5cdd" TargetMode="External"/><Relationship Id="rId740" Type="http://schemas.openxmlformats.org/officeDocument/2006/relationships/hyperlink" Target="https://echa.europa.eu/hu/information-on-chemicals/cl-inventory-database/-/discli/details/111910" TargetMode="External"/><Relationship Id="rId782" Type="http://schemas.openxmlformats.org/officeDocument/2006/relationships/hyperlink" Target="https://echa.europa.eu/substance-information/-/substanceinfo/100.003.218" TargetMode="External"/><Relationship Id="rId172" Type="http://schemas.openxmlformats.org/officeDocument/2006/relationships/hyperlink" Target="https://echa.europa.eu/registration-dossier/-/registered-dossier/15247/2/1" TargetMode="External"/><Relationship Id="rId228" Type="http://schemas.openxmlformats.org/officeDocument/2006/relationships/hyperlink" Target="https://echa.europa.eu/registration-dossier/-/registered-dossier/15099/2/1" TargetMode="External"/><Relationship Id="rId435" Type="http://schemas.openxmlformats.org/officeDocument/2006/relationships/hyperlink" Target="https://echa.europa.eu/registration-dossier/-/registered-dossier/11549/2/1" TargetMode="External"/><Relationship Id="rId477" Type="http://schemas.openxmlformats.org/officeDocument/2006/relationships/hyperlink" Target="https://echa.europa.eu/registration-dossier/-/registered-dossier/15398/2/1" TargetMode="External"/><Relationship Id="rId600" Type="http://schemas.openxmlformats.org/officeDocument/2006/relationships/hyperlink" Target="https://echa.europa.eu/registration-dossier/-/registered-dossier/13300/2/1" TargetMode="External"/><Relationship Id="rId642" Type="http://schemas.openxmlformats.org/officeDocument/2006/relationships/hyperlink" Target="https://echa.europa.eu/hu/registration-dossier/-/registered-dossier/15026/2/1" TargetMode="External"/><Relationship Id="rId684" Type="http://schemas.openxmlformats.org/officeDocument/2006/relationships/hyperlink" Target="https://echa.europa.eu/hu/registration-dossier/-/registered-dossier/11089/2/1" TargetMode="External"/><Relationship Id="rId281" Type="http://schemas.openxmlformats.org/officeDocument/2006/relationships/hyperlink" Target="https://echa.europa.eu/information-on-chemicals/cl-inventory-database/-/discli/details/30404" TargetMode="External"/><Relationship Id="rId337" Type="http://schemas.openxmlformats.org/officeDocument/2006/relationships/hyperlink" Target="https://echa.europa.eu/information-on-chemicals/cl-inventory-database/-/discli/details/30393" TargetMode="External"/><Relationship Id="rId502" Type="http://schemas.openxmlformats.org/officeDocument/2006/relationships/hyperlink" Target="https://echa.europa.eu/registration-dossier/-/registered-dossier/14822/2/1" TargetMode="External"/><Relationship Id="rId34" Type="http://schemas.openxmlformats.org/officeDocument/2006/relationships/hyperlink" Target="http://echa.europa.eu/hu/brief-profile/-/briefprofile/100.013.805" TargetMode="External"/><Relationship Id="rId76" Type="http://schemas.openxmlformats.org/officeDocument/2006/relationships/hyperlink" Target="http://echa.europa.eu/information-on-chemicals/cl-inventory-database/-/discli/details/38942" TargetMode="External"/><Relationship Id="rId141" Type="http://schemas.openxmlformats.org/officeDocument/2006/relationships/hyperlink" Target="https://echa.europa.eu/hu/registration-dossier/-/registered-dossier/13294?p_auth=P7PjFHIX" TargetMode="External"/><Relationship Id="rId379" Type="http://schemas.openxmlformats.org/officeDocument/2006/relationships/hyperlink" Target="https://echa.europa.eu/information-on-chemicals/cl-inventory-database/-/discli/details/175" TargetMode="External"/><Relationship Id="rId544" Type="http://schemas.openxmlformats.org/officeDocument/2006/relationships/hyperlink" Target="https://echa.europa.eu/information-on-chemicals/cl-inventory-database/-/discli/details/63492" TargetMode="External"/><Relationship Id="rId586" Type="http://schemas.openxmlformats.org/officeDocument/2006/relationships/hyperlink" Target="https://echa.europa.eu/information-on-chemicals/cl-inventory-database/-/discli/details/54394" TargetMode="External"/><Relationship Id="rId751" Type="http://schemas.openxmlformats.org/officeDocument/2006/relationships/hyperlink" Target="https://echa.europa.eu/hu/information-on-chemicals/cl-inventory-database/-/discli/details/22447" TargetMode="External"/><Relationship Id="rId793" Type="http://schemas.openxmlformats.org/officeDocument/2006/relationships/hyperlink" Target="https://echa.europa.eu/hu/registration-dossier/-/registered-dossier/13517/2/1" TargetMode="External"/><Relationship Id="rId807" Type="http://schemas.openxmlformats.org/officeDocument/2006/relationships/hyperlink" Target="https://echa.europa.eu/hu/registration-dossier/-/registered-dossier/22590/2/1" TargetMode="External"/><Relationship Id="rId7" Type="http://schemas.openxmlformats.org/officeDocument/2006/relationships/hyperlink" Target="http://apps.echa.europa.eu/registered/data/dossiers/DISS-9d828ff8-98ef-6484-e044-00144f67d249/AGGR-94027175-c60f-4658-bce1-f7c66562ef8a_DISS-9d828ff8-98ef-6484-e044-00144f67d249.html" TargetMode="External"/><Relationship Id="rId183" Type="http://schemas.openxmlformats.org/officeDocument/2006/relationships/hyperlink" Target="https://echa.europa.eu/hu/registration-dossier/-/registered-dossier/19636/2/1" TargetMode="External"/><Relationship Id="rId239" Type="http://schemas.openxmlformats.org/officeDocument/2006/relationships/hyperlink" Target="https://echa.europa.eu/registration-dossier/-/registered-dossier/15779/2/1" TargetMode="External"/><Relationship Id="rId390" Type="http://schemas.openxmlformats.org/officeDocument/2006/relationships/hyperlink" Target="https://echa.europa.eu/registration-dossier/-/registered-dossier/13605/2/1" TargetMode="External"/><Relationship Id="rId404" Type="http://schemas.openxmlformats.org/officeDocument/2006/relationships/hyperlink" Target="https://echa.europa.eu/registration-dossier/-/registered-dossier/14275/2/1" TargetMode="External"/><Relationship Id="rId446" Type="http://schemas.openxmlformats.org/officeDocument/2006/relationships/hyperlink" Target="https://echa.europa.eu/registration-dossier/-/registered-dossier/15489/2/1" TargetMode="External"/><Relationship Id="rId611" Type="http://schemas.openxmlformats.org/officeDocument/2006/relationships/hyperlink" Target="https://echa.europa.eu/substance-information/-/substanceinfo/100.105.725" TargetMode="External"/><Relationship Id="rId653" Type="http://schemas.openxmlformats.org/officeDocument/2006/relationships/hyperlink" Target="https://echa.europa.eu/hu/substance-information/-/substanceinfo/100.227.048" TargetMode="External"/><Relationship Id="rId250" Type="http://schemas.openxmlformats.org/officeDocument/2006/relationships/hyperlink" Target="https://echa.europa.eu/registration-dossier/-/registered-dossier/14761/2/1" TargetMode="External"/><Relationship Id="rId292" Type="http://schemas.openxmlformats.org/officeDocument/2006/relationships/hyperlink" Target="https://echa.europa.eu/registration-dossier/-/registered-dossier/14576/2/1" TargetMode="External"/><Relationship Id="rId306" Type="http://schemas.openxmlformats.org/officeDocument/2006/relationships/hyperlink" Target="https://echa.europa.eu/information-on-chemicals/cl-inventory-database/-/discli/details/19227" TargetMode="External"/><Relationship Id="rId488" Type="http://schemas.openxmlformats.org/officeDocument/2006/relationships/hyperlink" Target="https://echa.europa.eu/registration-dossier/-/registered-dossier/1940/2/1" TargetMode="External"/><Relationship Id="rId695" Type="http://schemas.openxmlformats.org/officeDocument/2006/relationships/hyperlink" Target="https://echa.europa.eu/hu/registration-dossier/-/registered-dossier/28183/2/1" TargetMode="External"/><Relationship Id="rId709" Type="http://schemas.openxmlformats.org/officeDocument/2006/relationships/hyperlink" Target="https://echa.europa.eu/hu/information-on-chemicals/cl-inventory-database/-/discli/details/109618" TargetMode="External"/><Relationship Id="rId45" Type="http://schemas.openxmlformats.org/officeDocument/2006/relationships/hyperlink" Target="http://apps.echa.europa.eu/registered/data/dossiers/DISS-9d94ab4c-6eff-47bf-e044-00144f67d249/AGGR-5c6287b7-65d8-4c64-a7fe-64fc7cad4d53_DISS-9d94ab4c-6eff-47bf-e044-00144f67d249.html" TargetMode="External"/><Relationship Id="rId87" Type="http://schemas.openxmlformats.org/officeDocument/2006/relationships/hyperlink" Target="http://echa.europa.eu/hu/registration-dossier/-/registered-dossier/15150/2/1" TargetMode="External"/><Relationship Id="rId110" Type="http://schemas.openxmlformats.org/officeDocument/2006/relationships/hyperlink" Target="http://echa.europa.eu/registration-dossier/-/registered-dossier/14814/6/1" TargetMode="External"/><Relationship Id="rId348" Type="http://schemas.openxmlformats.org/officeDocument/2006/relationships/hyperlink" Target="https://echa.europa.eu/registration-dossier/-/registered-dossier/14462/2/1" TargetMode="External"/><Relationship Id="rId513" Type="http://schemas.openxmlformats.org/officeDocument/2006/relationships/hyperlink" Target="https://echa.europa.eu/registration-dossier/-/registered-dossier/15403/2/1" TargetMode="External"/><Relationship Id="rId555" Type="http://schemas.openxmlformats.org/officeDocument/2006/relationships/hyperlink" Target="https://echa.europa.eu/information-on-chemicals/cl-inventory-database/-/discli/details/124967" TargetMode="External"/><Relationship Id="rId597" Type="http://schemas.openxmlformats.org/officeDocument/2006/relationships/hyperlink" Target="https://echa.europa.eu/registration-dossier/-/registered-dossier/12717/2/1" TargetMode="External"/><Relationship Id="rId720" Type="http://schemas.openxmlformats.org/officeDocument/2006/relationships/hyperlink" Target="https://echa.europa.eu/hu/information-on-chemicals/cl-inventory-database/-/discli/details/87086" TargetMode="External"/><Relationship Id="rId762" Type="http://schemas.openxmlformats.org/officeDocument/2006/relationships/hyperlink" Target="https://echa.europa.eu/hu/information-on-chemicals/cl-inventory-database/-/discli/details/59591" TargetMode="External"/><Relationship Id="rId152" Type="http://schemas.openxmlformats.org/officeDocument/2006/relationships/hyperlink" Target="https://echa.europa.eu/hu/registration-dossier/-/registered-dossier/15763/2/1" TargetMode="External"/><Relationship Id="rId194" Type="http://schemas.openxmlformats.org/officeDocument/2006/relationships/hyperlink" Target="https://echa.europa.eu/information-on-chemicals/cl-inventory-database/-/discli/details/128827" TargetMode="External"/><Relationship Id="rId208" Type="http://schemas.openxmlformats.org/officeDocument/2006/relationships/hyperlink" Target="https://echa.europa.eu/hu/registration-dossier/-/registered-dossier/12325/2/1" TargetMode="External"/><Relationship Id="rId415" Type="http://schemas.openxmlformats.org/officeDocument/2006/relationships/hyperlink" Target="https://echa.europa.eu/registration-dossier/-/registered-dossier/14938/2/1" TargetMode="External"/><Relationship Id="rId457" Type="http://schemas.openxmlformats.org/officeDocument/2006/relationships/hyperlink" Target="https://echa.europa.eu/registration-dossier/-/registered-dossier/11720/2/1" TargetMode="External"/><Relationship Id="rId622" Type="http://schemas.openxmlformats.org/officeDocument/2006/relationships/hyperlink" Target="https://echa.europa.eu/hu/registration-dossier/-/registered-dossier/13646/2/1" TargetMode="External"/><Relationship Id="rId261" Type="http://schemas.openxmlformats.org/officeDocument/2006/relationships/hyperlink" Target="https://echa.europa.eu/information-on-chemicals/cl-inventory-database/-/discli/details/90002" TargetMode="External"/><Relationship Id="rId499" Type="http://schemas.openxmlformats.org/officeDocument/2006/relationships/hyperlink" Target="https://echa.europa.eu/registration-dossier/-/registered-dossier/15879/2/1" TargetMode="External"/><Relationship Id="rId664" Type="http://schemas.openxmlformats.org/officeDocument/2006/relationships/hyperlink" Target="https://echa.europa.eu/hu/registration-dossier/-/registered-dossier/5401/2/1" TargetMode="External"/><Relationship Id="rId14" Type="http://schemas.openxmlformats.org/officeDocument/2006/relationships/hyperlink" Target="http://apps.echa.europa.eu/registered/data/dossiers/DISS-9eb7c66f-9951-6173-e044-00144f67d031/AGGR-3bd57441-5816-4e8d-bc8a-420d4961209e_DISS-9eb7c66f-9951-6173-e044-00144f67d031.html" TargetMode="External"/><Relationship Id="rId56" Type="http://schemas.openxmlformats.org/officeDocument/2006/relationships/hyperlink" Target="http://echa.europa.eu/registration-dossier/-/registered-dossier/6945" TargetMode="External"/><Relationship Id="rId317" Type="http://schemas.openxmlformats.org/officeDocument/2006/relationships/hyperlink" Target="https://echa.europa.eu/registration-dossier/-/registered-dossier/15972/2/1" TargetMode="External"/><Relationship Id="rId359" Type="http://schemas.openxmlformats.org/officeDocument/2006/relationships/hyperlink" Target="https://echa.europa.eu/registration-dossier/-/registered-dossier/14927/2/1" TargetMode="External"/><Relationship Id="rId524" Type="http://schemas.openxmlformats.org/officeDocument/2006/relationships/hyperlink" Target="https://echa.europa.eu/registration-dossier/-/registered-dossier/17240/2/1" TargetMode="External"/><Relationship Id="rId566" Type="http://schemas.openxmlformats.org/officeDocument/2006/relationships/hyperlink" Target="https://echa.europa.eu/registration-dossier/-/registered-dossier/11950/2/1" TargetMode="External"/><Relationship Id="rId731" Type="http://schemas.openxmlformats.org/officeDocument/2006/relationships/hyperlink" Target="https://echa.europa.eu/hu/information-on-chemicals/cl-inventory-database/-/discli/details/43011" TargetMode="External"/><Relationship Id="rId773" Type="http://schemas.openxmlformats.org/officeDocument/2006/relationships/hyperlink" Target="https://echa.europa.eu/hu/information-on-chemicals/cl-inventory-database/-/discli/details/19274" TargetMode="External"/><Relationship Id="rId98" Type="http://schemas.openxmlformats.org/officeDocument/2006/relationships/hyperlink" Target="http://echa.europa.eu/hu/registration-dossier/-/registered-dossier/14890" TargetMode="External"/><Relationship Id="rId121" Type="http://schemas.openxmlformats.org/officeDocument/2006/relationships/hyperlink" Target="https://echa.europa.eu/hu/registration-dossier/-/registered-dossier/15483/2/1" TargetMode="External"/><Relationship Id="rId163" Type="http://schemas.openxmlformats.org/officeDocument/2006/relationships/hyperlink" Target="https://echa.europa.eu/registration-dossier/-/registered-dossier/2115/2/1" TargetMode="External"/><Relationship Id="rId219" Type="http://schemas.openxmlformats.org/officeDocument/2006/relationships/hyperlink" Target="https://echa.europa.eu/registration-dossier/-/registered-dossier/15163/2/1" TargetMode="External"/><Relationship Id="rId370" Type="http://schemas.openxmlformats.org/officeDocument/2006/relationships/hyperlink" Target="https://echa.europa.eu/information-on-chemicals/cl-inventory-database/-/discli/details/30753" TargetMode="External"/><Relationship Id="rId426" Type="http://schemas.openxmlformats.org/officeDocument/2006/relationships/hyperlink" Target="https://echa.europa.eu/registration-dossier/-/registered-dossier/15070/2/1" TargetMode="External"/><Relationship Id="rId633" Type="http://schemas.openxmlformats.org/officeDocument/2006/relationships/hyperlink" Target="https://echa.europa.eu/registration-dossier/-/registered-dossier/13263/2/1/?documentUUID=a43c1d28-5d52-47dd-b187-a19ad513cfd2" TargetMode="External"/><Relationship Id="rId230" Type="http://schemas.openxmlformats.org/officeDocument/2006/relationships/hyperlink" Target="https://echa.europa.eu/hu/registration-dossier/-/registered-dossier/18959/2/1" TargetMode="External"/><Relationship Id="rId468" Type="http://schemas.openxmlformats.org/officeDocument/2006/relationships/hyperlink" Target="https://echa.europa.eu/registration-dossier/-/registered-dossier/17552/2/1" TargetMode="External"/><Relationship Id="rId675" Type="http://schemas.openxmlformats.org/officeDocument/2006/relationships/hyperlink" Target="https://echa.europa.eu/hu/substance-information/-/substanceinfo/100.226.502" TargetMode="External"/><Relationship Id="rId25" Type="http://schemas.openxmlformats.org/officeDocument/2006/relationships/hyperlink" Target="http://apps.echa.europa.eu/registered/data/dossiers/DISS-dffb4072-e2f1-47ae-e044-00144f67d031/AGGR-e7ed17c3-28ba-4859-9183-0169f5164f01_DISS-dffb4072-e2f1-47ae-e044-00144f67d031.html" TargetMode="External"/><Relationship Id="rId67" Type="http://schemas.openxmlformats.org/officeDocument/2006/relationships/hyperlink" Target="http://echa.europa.eu/hu/registration-dossier/-/registered-dossier/16050/2/1" TargetMode="External"/><Relationship Id="rId272" Type="http://schemas.openxmlformats.org/officeDocument/2006/relationships/hyperlink" Target="https://echa.europa.eu/information-on-chemicals/cl-inventory-database/-/discli/details/135961" TargetMode="External"/><Relationship Id="rId328" Type="http://schemas.openxmlformats.org/officeDocument/2006/relationships/hyperlink" Target="https://echa.europa.eu/registration-dossier/-/registered-dossier/13722/2/1" TargetMode="External"/><Relationship Id="rId535" Type="http://schemas.openxmlformats.org/officeDocument/2006/relationships/hyperlink" Target="https://echa.europa.eu/hu/registration-dossier/-/registered-dossier/23562/2/1/?documentUUID=9d8d0e7a-688e-421d-b674-95afae340737" TargetMode="External"/><Relationship Id="rId577" Type="http://schemas.openxmlformats.org/officeDocument/2006/relationships/hyperlink" Target="https://echa.europa.eu/registration-dossier/-/registered-dossier/15026/2/1" TargetMode="External"/><Relationship Id="rId700" Type="http://schemas.openxmlformats.org/officeDocument/2006/relationships/hyperlink" Target="https://echa.europa.eu/hu/information-on-chemicals/cl-inventory-database/-/discli/details/51941" TargetMode="External"/><Relationship Id="rId742" Type="http://schemas.openxmlformats.org/officeDocument/2006/relationships/hyperlink" Target="https://echa.europa.eu/hu/information-on-chemicals/cl-inventory-database/-/discli/details/117496" TargetMode="External"/><Relationship Id="rId132" Type="http://schemas.openxmlformats.org/officeDocument/2006/relationships/hyperlink" Target="https://echa.europa.eu/registration-dossier/-/registered-dossier/15166?p_auth=qQgsvy3e" TargetMode="External"/><Relationship Id="rId174" Type="http://schemas.openxmlformats.org/officeDocument/2006/relationships/hyperlink" Target="https://echa.europa.eu/registration-dossier/-/registered-dossier/14383/2/1" TargetMode="External"/><Relationship Id="rId381" Type="http://schemas.openxmlformats.org/officeDocument/2006/relationships/hyperlink" Target="https://echa.europa.eu/registration-dossier/-/registered-dossier/14335/2/1" TargetMode="External"/><Relationship Id="rId602" Type="http://schemas.openxmlformats.org/officeDocument/2006/relationships/hyperlink" Target="https://echa.europa.eu/registration-dossier/-/registered-dossier/8802/2/1" TargetMode="External"/><Relationship Id="rId784" Type="http://schemas.openxmlformats.org/officeDocument/2006/relationships/hyperlink" Target="https://echa.europa.eu/hu/registration-dossier/-/registered-dossier/12574/2/1" TargetMode="External"/><Relationship Id="rId241" Type="http://schemas.openxmlformats.org/officeDocument/2006/relationships/hyperlink" Target="https://echa.europa.eu/information-on-chemicals/pre-registered-substances/-/dislist/substance/100.088.689" TargetMode="External"/><Relationship Id="rId437" Type="http://schemas.openxmlformats.org/officeDocument/2006/relationships/hyperlink" Target="https://echa.europa.eu/registration-dossier/-/registered-dossier/10313/2/1" TargetMode="External"/><Relationship Id="rId479" Type="http://schemas.openxmlformats.org/officeDocument/2006/relationships/hyperlink" Target="https://echa.europa.eu/registration-dossier/-/registered-dossier/15312/2/1" TargetMode="External"/><Relationship Id="rId644" Type="http://schemas.openxmlformats.org/officeDocument/2006/relationships/hyperlink" Target="https://echa.europa.eu/hu/registration-dossier/-/registered-dossier/16010/2/1" TargetMode="External"/><Relationship Id="rId686" Type="http://schemas.openxmlformats.org/officeDocument/2006/relationships/hyperlink" Target="https://echa.europa.eu/hu/substance-information/-/substanceinfo/100.244.602" TargetMode="External"/><Relationship Id="rId36" Type="http://schemas.openxmlformats.org/officeDocument/2006/relationships/hyperlink" Target="http://apps.echa.europa.eu/registered/data/dossiers/DISS-9ebc257c-cef7-6dc4-e044-00144f67d031/AGGR-0ea58d3a-a6da-4df3-a0f1-a34bbb5472c1_DISS-9ebc257c-cef7-6dc4-e044-00144f67d031.html" TargetMode="External"/><Relationship Id="rId283" Type="http://schemas.openxmlformats.org/officeDocument/2006/relationships/hyperlink" Target="https://echa.europa.eu/registration-dossier/-/registered-dossier/13582/2/1" TargetMode="External"/><Relationship Id="rId339" Type="http://schemas.openxmlformats.org/officeDocument/2006/relationships/hyperlink" Target="https://echa.europa.eu/registration-dossier/-/registered-dossier/14518/2/1" TargetMode="External"/><Relationship Id="rId490" Type="http://schemas.openxmlformats.org/officeDocument/2006/relationships/hyperlink" Target="https://echa.europa.eu/registration-dossier/-/registered-dossier/14821/2/1" TargetMode="External"/><Relationship Id="rId504" Type="http://schemas.openxmlformats.org/officeDocument/2006/relationships/hyperlink" Target="https://echa.europa.eu/information-on-chemicals/cl-inventory-database/-/discli/details/20839" TargetMode="External"/><Relationship Id="rId546" Type="http://schemas.openxmlformats.org/officeDocument/2006/relationships/hyperlink" Target="https://echa.europa.eu/information-on-chemicals/cl-inventory-database/-/discli/details/131988" TargetMode="External"/><Relationship Id="rId711" Type="http://schemas.openxmlformats.org/officeDocument/2006/relationships/hyperlink" Target="https://echa.europa.eu/hu/information-on-chemicals/cl-inventory-database/-/discli/details/43170" TargetMode="External"/><Relationship Id="rId753" Type="http://schemas.openxmlformats.org/officeDocument/2006/relationships/hyperlink" Target="https://echa.europa.eu/hu/information-on-chemicals/cl-inventory-database/-/discli/details/157566" TargetMode="External"/><Relationship Id="rId78" Type="http://schemas.openxmlformats.org/officeDocument/2006/relationships/hyperlink" Target="http://echa.europa.eu/hu/registration-dossier/-/registered-dossier/15539/2/1/?documentUUID=4c25e7a0-8db9-4a9e-8741-7ccdd4e6f497" TargetMode="External"/><Relationship Id="rId101" Type="http://schemas.openxmlformats.org/officeDocument/2006/relationships/hyperlink" Target="http://echa.europa.eu/hu/registration-dossier/-/registered-dossier/15539/6/1" TargetMode="External"/><Relationship Id="rId143" Type="http://schemas.openxmlformats.org/officeDocument/2006/relationships/hyperlink" Target="https://echa.europa.eu/hu/registration-dossier/-/registered-dossier/15753?p_auth=P7PjFHIX" TargetMode="External"/><Relationship Id="rId185" Type="http://schemas.openxmlformats.org/officeDocument/2006/relationships/hyperlink" Target="https://echa.europa.eu/information-on-chemicals/cl-inventory-database/-/discli/details/55071" TargetMode="External"/><Relationship Id="rId350" Type="http://schemas.openxmlformats.org/officeDocument/2006/relationships/hyperlink" Target="https://echa.europa.eu/substance-information/-/substanceinfo/100.014.199" TargetMode="External"/><Relationship Id="rId406" Type="http://schemas.openxmlformats.org/officeDocument/2006/relationships/hyperlink" Target="https://echa.europa.eu/registration-dossier/-/registered-dossier/16132/2/1" TargetMode="External"/><Relationship Id="rId588" Type="http://schemas.openxmlformats.org/officeDocument/2006/relationships/hyperlink" Target="https://echa.europa.eu/brief-profile/-/briefprofile/100.127.578" TargetMode="External"/><Relationship Id="rId795" Type="http://schemas.openxmlformats.org/officeDocument/2006/relationships/hyperlink" Target="https://echa.europa.eu/hu/substance-information/-/substanceinfo/100.112.343" TargetMode="External"/><Relationship Id="rId809" Type="http://schemas.openxmlformats.org/officeDocument/2006/relationships/hyperlink" Target="https://echa.europa.eu/hu/information-on-chemicals/cl-inventory-database/-/discli/details/133245" TargetMode="External"/><Relationship Id="rId9" Type="http://schemas.openxmlformats.org/officeDocument/2006/relationships/hyperlink" Target="http://apps.echa.europa.eu/registered/data/dossiers/DISS-9d9ec9aa-68cf-6ad9-e044-00144f67d249/AGGR-300e3823-7f32-4f32-90e5-bf2d0a7a42ea_DISS-9d9ec9aa-68cf-6ad9-e044-00144f67d249.html" TargetMode="External"/><Relationship Id="rId210" Type="http://schemas.openxmlformats.org/officeDocument/2006/relationships/hyperlink" Target="https://echa.europa.eu/registration-dossier/-/registered-dossier/14212/2/1" TargetMode="External"/><Relationship Id="rId392" Type="http://schemas.openxmlformats.org/officeDocument/2006/relationships/hyperlink" Target="https://echa.europa.eu/registration-dossier/-/registered-dossier/7399/2/1" TargetMode="External"/><Relationship Id="rId448" Type="http://schemas.openxmlformats.org/officeDocument/2006/relationships/hyperlink" Target="https://echa.europa.eu/registration-dossier/-/registered-dossier/14724/2/1" TargetMode="External"/><Relationship Id="rId613" Type="http://schemas.openxmlformats.org/officeDocument/2006/relationships/hyperlink" Target="https://echa.europa.eu/brief-profile/-/briefprofile/100.011.111" TargetMode="External"/><Relationship Id="rId655" Type="http://schemas.openxmlformats.org/officeDocument/2006/relationships/hyperlink" Target="https://echa.europa.eu/hu/substance-information/-/substanceinfo/100.105.721" TargetMode="External"/><Relationship Id="rId697" Type="http://schemas.openxmlformats.org/officeDocument/2006/relationships/hyperlink" Target="https://echa.europa.eu/hu/information-on-chemicals/cl-inventory-database/-/discli/details/97811" TargetMode="External"/><Relationship Id="rId252" Type="http://schemas.openxmlformats.org/officeDocument/2006/relationships/hyperlink" Target="https://echa.europa.eu/registration-dossier/-/registered-dossier/13730/2/1" TargetMode="External"/><Relationship Id="rId294" Type="http://schemas.openxmlformats.org/officeDocument/2006/relationships/hyperlink" Target="https://echa.europa.eu/substance-information/-/substanceinfo/100.017.976" TargetMode="External"/><Relationship Id="rId308" Type="http://schemas.openxmlformats.org/officeDocument/2006/relationships/hyperlink" Target="https://echa.europa.eu/information-on-chemicals/cl-inventory-database/-/discli/details/52536" TargetMode="External"/><Relationship Id="rId515" Type="http://schemas.openxmlformats.org/officeDocument/2006/relationships/hyperlink" Target="https://echa.europa.eu/registration-dossier/-/registered-dossier/14529/2/1" TargetMode="External"/><Relationship Id="rId722" Type="http://schemas.openxmlformats.org/officeDocument/2006/relationships/hyperlink" Target="https://echa.europa.eu/hu/information-on-chemicals/cl-inventory-database/-/discli/details/77796" TargetMode="External"/><Relationship Id="rId47" Type="http://schemas.openxmlformats.org/officeDocument/2006/relationships/hyperlink" Target="https://echa.europa.eu/hu/registration-dossier/-/registered-dossier/15434/2/1" TargetMode="External"/><Relationship Id="rId89" Type="http://schemas.openxmlformats.org/officeDocument/2006/relationships/hyperlink" Target="http://echa.europa.eu/hu/registration-dossier/-/registered-dossier/6948/2/1" TargetMode="External"/><Relationship Id="rId112" Type="http://schemas.openxmlformats.org/officeDocument/2006/relationships/hyperlink" Target="http://echa.europa.eu/hu/registration-dossier/-/registered-dossier/14767/6/1" TargetMode="External"/><Relationship Id="rId154" Type="http://schemas.openxmlformats.org/officeDocument/2006/relationships/hyperlink" Target="https://echa.europa.eu/hu/information-on-chemicals/cl-inventory-database/-/discli/details/30380" TargetMode="External"/><Relationship Id="rId361" Type="http://schemas.openxmlformats.org/officeDocument/2006/relationships/hyperlink" Target="https://echa.europa.eu/registration-dossier/-/registered-dossier/14884/2/1" TargetMode="External"/><Relationship Id="rId557" Type="http://schemas.openxmlformats.org/officeDocument/2006/relationships/hyperlink" Target="https://echa.europa.eu/registration-dossier/-/registered-dossier/15378/2/1" TargetMode="External"/><Relationship Id="rId599" Type="http://schemas.openxmlformats.org/officeDocument/2006/relationships/hyperlink" Target="https://echa.europa.eu/registration-dossier/-/registered-dossier/14267/2/1" TargetMode="External"/><Relationship Id="rId764" Type="http://schemas.openxmlformats.org/officeDocument/2006/relationships/hyperlink" Target="https://www.osha.gov/pls/oshaweb/owadisp.show_document?p_table=STANDARDS&amp;p_id=9992" TargetMode="External"/><Relationship Id="rId196" Type="http://schemas.openxmlformats.org/officeDocument/2006/relationships/hyperlink" Target="https://echa.europa.eu/registration-dossier/-/registered-dossier/1984/2/1" TargetMode="External"/><Relationship Id="rId417" Type="http://schemas.openxmlformats.org/officeDocument/2006/relationships/hyperlink" Target="https://echa.europa.eu/registration-dossier/-/registered-dossier/12653/2/1" TargetMode="External"/><Relationship Id="rId459" Type="http://schemas.openxmlformats.org/officeDocument/2006/relationships/hyperlink" Target="https://echa.europa.eu/registration-dossier/-/registered-dossier/15832/2/1" TargetMode="External"/><Relationship Id="rId624" Type="http://schemas.openxmlformats.org/officeDocument/2006/relationships/hyperlink" Target="https://echa.europa.eu/hu/registration-dossier/-/registered-dossier/2802/1" TargetMode="External"/><Relationship Id="rId666" Type="http://schemas.openxmlformats.org/officeDocument/2006/relationships/hyperlink" Target="https://echa.europa.eu/hu/registration-dossier/-/registered-dossier/10552/2/1" TargetMode="External"/><Relationship Id="rId16" Type="http://schemas.openxmlformats.org/officeDocument/2006/relationships/hyperlink" Target="http://apps.echa.europa.eu/registered/data/dossiers/DISS-9d842379-710a-2d7c-e044-00144f67d249/AGGR-14fa63d4-f293-4a72-b4a0-ff120136eeb4_DISS-9d842379-710a-2d7c-e044-00144f67d249.html" TargetMode="External"/><Relationship Id="rId221" Type="http://schemas.openxmlformats.org/officeDocument/2006/relationships/hyperlink" Target="https://echa.europa.eu/registration-dossier/-/registered-dossier/15426/2/1" TargetMode="External"/><Relationship Id="rId263" Type="http://schemas.openxmlformats.org/officeDocument/2006/relationships/hyperlink" Target="https://echa.europa.eu/registration-dossier/-/registered-dossier/14869/2/1" TargetMode="External"/><Relationship Id="rId319" Type="http://schemas.openxmlformats.org/officeDocument/2006/relationships/hyperlink" Target="https://echa.europa.eu/registration-dossier/-/registered-dossier/5193/2/1" TargetMode="External"/><Relationship Id="rId470" Type="http://schemas.openxmlformats.org/officeDocument/2006/relationships/hyperlink" Target="https://echa.europa.eu/information-on-chemicals/cl-inventory-database/-/discli/details/123758" TargetMode="External"/><Relationship Id="rId526" Type="http://schemas.openxmlformats.org/officeDocument/2006/relationships/hyperlink" Target="https://echa.europa.eu/registration-dossier/-/registered-dossier/7449/2/1" TargetMode="External"/><Relationship Id="rId58" Type="http://schemas.openxmlformats.org/officeDocument/2006/relationships/hyperlink" Target="http://echa.europa.eu/registration-dossier/-/registered-dossier/15881/2/1" TargetMode="External"/><Relationship Id="rId123" Type="http://schemas.openxmlformats.org/officeDocument/2006/relationships/hyperlink" Target="https://echa.europa.eu/hu/registration-dossier/-/registered-dossier/16096/2/1" TargetMode="External"/><Relationship Id="rId330" Type="http://schemas.openxmlformats.org/officeDocument/2006/relationships/hyperlink" Target="https://echa.europa.eu/registration-dossier/-/registered-dossier/13399/2/1" TargetMode="External"/><Relationship Id="rId568" Type="http://schemas.openxmlformats.org/officeDocument/2006/relationships/hyperlink" Target="https://echa.europa.eu/registration-dossier/-/registered-dossier/13532/6/1" TargetMode="External"/><Relationship Id="rId733" Type="http://schemas.openxmlformats.org/officeDocument/2006/relationships/hyperlink" Target="https://echa.europa.eu/hu/information-on-chemicals/cl-inventory-database/-/discli/details/102589" TargetMode="External"/><Relationship Id="rId775" Type="http://schemas.openxmlformats.org/officeDocument/2006/relationships/hyperlink" Target="https://echa.europa.eu/hu/substance-information/-/substanceinfo/100.105.710" TargetMode="External"/><Relationship Id="rId165" Type="http://schemas.openxmlformats.org/officeDocument/2006/relationships/hyperlink" Target="https://echa.europa.eu/registration-dossier/-/registered-dossier/12040/2/1" TargetMode="External"/><Relationship Id="rId372" Type="http://schemas.openxmlformats.org/officeDocument/2006/relationships/hyperlink" Target="https://echa.europa.eu/registration-dossier/-/registered-dossier/5799/2/1" TargetMode="External"/><Relationship Id="rId428" Type="http://schemas.openxmlformats.org/officeDocument/2006/relationships/hyperlink" Target="https://echa.europa.eu/registration-dossier/-/registered-dossier/13432/2/1" TargetMode="External"/><Relationship Id="rId635" Type="http://schemas.openxmlformats.org/officeDocument/2006/relationships/hyperlink" Target="https://echa.europa.eu/hu/registration-dossier/-/registered-dossier/13532/2/1" TargetMode="External"/><Relationship Id="rId677" Type="http://schemas.openxmlformats.org/officeDocument/2006/relationships/hyperlink" Target="https://echa.europa.eu/hu/substance-information/-/substanceinfo/100.243.816" TargetMode="External"/><Relationship Id="rId800" Type="http://schemas.openxmlformats.org/officeDocument/2006/relationships/hyperlink" Target="https://echa.europa.eu/hu/registration-dossier/-/registered-dossier/11625/2/1/?documentUUID=80c6c440-fddc-4a73-8ecd-05bb04ca27d3" TargetMode="External"/><Relationship Id="rId232" Type="http://schemas.openxmlformats.org/officeDocument/2006/relationships/hyperlink" Target="https://echa.europa.eu/registration-dossier/-/registered-dossier/15222/2/1" TargetMode="External"/><Relationship Id="rId274" Type="http://schemas.openxmlformats.org/officeDocument/2006/relationships/hyperlink" Target="https://echa.europa.eu/information-on-chemicals/cl-inventory-database/-/discli/details/28623" TargetMode="External"/><Relationship Id="rId481" Type="http://schemas.openxmlformats.org/officeDocument/2006/relationships/hyperlink" Target="https://echa.europa.eu/registration-dossier/-/registered-dossier/2086/2/1" TargetMode="External"/><Relationship Id="rId702" Type="http://schemas.openxmlformats.org/officeDocument/2006/relationships/hyperlink" Target="https://echa.europa.eu/hu/information-on-chemicals/cl-inventory-database/-/discli/details/87084" TargetMode="External"/><Relationship Id="rId27" Type="http://schemas.openxmlformats.org/officeDocument/2006/relationships/hyperlink" Target="http://apps.echa.europa.eu/registered/data/dossiers/DISS-9ebdfd71-4aff-096c-e044-00144f67d031/AGGR-7b841654-5d7c-4b31-9d69-3dd5e7e50db5_DISS-9ebdfd71-4aff-096c-e044-00144f67d031.html" TargetMode="External"/><Relationship Id="rId69" Type="http://schemas.openxmlformats.org/officeDocument/2006/relationships/hyperlink" Target="http://apps.echa.europa.eu/registered/data/dossiers/DISS-9c7f8c48-6e5f-603f-e044-00144f67d249/AGGR-e2d4aa2a-4ca2-4b82-bc79-69b7d6e48e8c_DISS-9c7f8c48-6e5f-603f-e044-00144f67d249.html" TargetMode="External"/><Relationship Id="rId134" Type="http://schemas.openxmlformats.org/officeDocument/2006/relationships/hyperlink" Target="https://echa.europa.eu/registration-dossier/-/registered-dossier/15082/2/1" TargetMode="External"/><Relationship Id="rId537" Type="http://schemas.openxmlformats.org/officeDocument/2006/relationships/hyperlink" Target="https://echa.europa.eu/registration-dossier/-/registered-dossier/15975/2/1" TargetMode="External"/><Relationship Id="rId579" Type="http://schemas.openxmlformats.org/officeDocument/2006/relationships/hyperlink" Target="https://echa.europa.eu/registration-dossier/-/registered-dossier/13621/2/1" TargetMode="External"/><Relationship Id="rId744" Type="http://schemas.openxmlformats.org/officeDocument/2006/relationships/hyperlink" Target="https://echa.europa.eu/hu/information-on-chemicals/cl-inventory-database/-/discli/details/82255" TargetMode="External"/><Relationship Id="rId786" Type="http://schemas.openxmlformats.org/officeDocument/2006/relationships/hyperlink" Target="https://echa.europa.eu/hu/registration-dossier/-/registered-dossier/10745/2/1" TargetMode="External"/><Relationship Id="rId80" Type="http://schemas.openxmlformats.org/officeDocument/2006/relationships/hyperlink" Target="http://echa.europa.eu/hu/substance-information/-/substanceinfo/100.028.878" TargetMode="External"/><Relationship Id="rId176" Type="http://schemas.openxmlformats.org/officeDocument/2006/relationships/hyperlink" Target="https://echa.europa.eu/registration-dossier/-/registered-dossier/14829/2/1" TargetMode="External"/><Relationship Id="rId341" Type="http://schemas.openxmlformats.org/officeDocument/2006/relationships/hyperlink" Target="https://echa.europa.eu/registration-dossier/-/registered-dossier/15393/2/1" TargetMode="External"/><Relationship Id="rId383" Type="http://schemas.openxmlformats.org/officeDocument/2006/relationships/hyperlink" Target="https://echa.europa.eu/registration-dossier/-/registered-dossier/13277/2/1" TargetMode="External"/><Relationship Id="rId439" Type="http://schemas.openxmlformats.org/officeDocument/2006/relationships/hyperlink" Target="https://echa.europa.eu/registration-dossier/-/registered-dossier/12037/2/1" TargetMode="External"/><Relationship Id="rId590" Type="http://schemas.openxmlformats.org/officeDocument/2006/relationships/hyperlink" Target="https://echa.europa.eu/registration-dossier/-/registered-dossier/14881/2/1/?documentUUID=3834402d-f9fe-4be5-8d6f-c0211c98117f" TargetMode="External"/><Relationship Id="rId604" Type="http://schemas.openxmlformats.org/officeDocument/2006/relationships/hyperlink" Target="https://echa.europa.eu/substance-information/-/substanceinfo/100.100.484" TargetMode="External"/><Relationship Id="rId646" Type="http://schemas.openxmlformats.org/officeDocument/2006/relationships/hyperlink" Target="https://echa.europa.eu/hu/registration-dossier/-/registered-dossier/14276/2/1" TargetMode="External"/><Relationship Id="rId811" Type="http://schemas.openxmlformats.org/officeDocument/2006/relationships/hyperlink" Target="https://echa.europa.eu/registration-dossier/-/registered-dossier/15474/2/1" TargetMode="External"/><Relationship Id="rId201" Type="http://schemas.openxmlformats.org/officeDocument/2006/relationships/hyperlink" Target="https://echa.europa.eu/registration-dossier/-/registered-dossier/10572/2/1" TargetMode="External"/><Relationship Id="rId243" Type="http://schemas.openxmlformats.org/officeDocument/2006/relationships/hyperlink" Target="https://echa.europa.eu/registration-dossier/-/registered-dossier/15408/2/1" TargetMode="External"/><Relationship Id="rId285" Type="http://schemas.openxmlformats.org/officeDocument/2006/relationships/hyperlink" Target="https://echa.europa.eu/registration-dossier/-/registered-dossier/10574/2/1" TargetMode="External"/><Relationship Id="rId450" Type="http://schemas.openxmlformats.org/officeDocument/2006/relationships/hyperlink" Target="https://echa.europa.eu/registration-dossier/-/registered-dossier/9984/2/1" TargetMode="External"/><Relationship Id="rId506" Type="http://schemas.openxmlformats.org/officeDocument/2006/relationships/hyperlink" Target="https://echa.europa.eu/registration-dossier/-/registered-dossier/15440/2/1" TargetMode="External"/><Relationship Id="rId688" Type="http://schemas.openxmlformats.org/officeDocument/2006/relationships/hyperlink" Target="https://echa.europa.eu/hu/substance-information/-/substanceinfo/100.258.230" TargetMode="External"/><Relationship Id="rId38" Type="http://schemas.openxmlformats.org/officeDocument/2006/relationships/hyperlink" Target="http://apps.echa.europa.eu/registered/data/dossiers/DISS-9eaff323-014a-482f-e044-00144f67d031/AGGR-f40b4404-734c-4af8-9ec3-9b90347a4086_DISS-9eaff323-014a-482f-e044-00144f67d031.html" TargetMode="External"/><Relationship Id="rId103" Type="http://schemas.openxmlformats.org/officeDocument/2006/relationships/hyperlink" Target="http://echa.europa.eu/hu/registration-dossier/-/registered-dossier/15416/6/1" TargetMode="External"/><Relationship Id="rId310" Type="http://schemas.openxmlformats.org/officeDocument/2006/relationships/hyperlink" Target="https://echa.europa.eu/registration-dossier/-/registered-dossier/2204/2/1" TargetMode="External"/><Relationship Id="rId492" Type="http://schemas.openxmlformats.org/officeDocument/2006/relationships/hyperlink" Target="https://echa.europa.eu/registration-dossier/-/registered-dossier/1155/2/1" TargetMode="External"/><Relationship Id="rId548" Type="http://schemas.openxmlformats.org/officeDocument/2006/relationships/hyperlink" Target="https://echa.europa.eu/registration-dossier/-/registered-dossier/5625/2/1" TargetMode="External"/><Relationship Id="rId713" Type="http://schemas.openxmlformats.org/officeDocument/2006/relationships/hyperlink" Target="https://echa.europa.eu/hu/information-on-chemicals/cl-inventory-database/-/discli/details/46116" TargetMode="External"/><Relationship Id="rId755" Type="http://schemas.openxmlformats.org/officeDocument/2006/relationships/hyperlink" Target="https://echa.europa.eu/hu/registration-dossier/-/registered-dossier/13105/2/1" TargetMode="External"/><Relationship Id="rId797" Type="http://schemas.openxmlformats.org/officeDocument/2006/relationships/hyperlink" Target="https://echa.europa.eu/hu/registration-dossier/-/registered-dossier/11144/2/1" TargetMode="External"/><Relationship Id="rId91" Type="http://schemas.openxmlformats.org/officeDocument/2006/relationships/hyperlink" Target="http://echa.europa.eu/hu/registration-dossier/-/registered-dossier/16139/2/1" TargetMode="External"/><Relationship Id="rId145" Type="http://schemas.openxmlformats.org/officeDocument/2006/relationships/hyperlink" Target="https://echa.europa.eu/hu/registration-dossier/-/registered-dossier/15538/2/1" TargetMode="External"/><Relationship Id="rId187" Type="http://schemas.openxmlformats.org/officeDocument/2006/relationships/hyperlink" Target="https://echa.europa.eu/information-on-chemicals/cl-inventory-database/-/discli/details/117963" TargetMode="External"/><Relationship Id="rId352" Type="http://schemas.openxmlformats.org/officeDocument/2006/relationships/hyperlink" Target="https://echa.europa.eu/information-on-chemicals/cl-inventory-database/-/discli/details/11674" TargetMode="External"/><Relationship Id="rId394" Type="http://schemas.openxmlformats.org/officeDocument/2006/relationships/hyperlink" Target="https://echa.europa.eu/registration-dossier/-/registered-dossier/15915/7/1" TargetMode="External"/><Relationship Id="rId408" Type="http://schemas.openxmlformats.org/officeDocument/2006/relationships/hyperlink" Target="https://echa.europa.eu/registration-dossier/-/registered-dossier/13168/2/1" TargetMode="External"/><Relationship Id="rId615" Type="http://schemas.openxmlformats.org/officeDocument/2006/relationships/hyperlink" Target="https://echa.europa.eu/brief-profile/-/briefprofile/100.065.235" TargetMode="External"/><Relationship Id="rId212" Type="http://schemas.openxmlformats.org/officeDocument/2006/relationships/hyperlink" Target="https://echa.europa.eu/registration-dossier/-/registered-dossier/15460/2/1" TargetMode="External"/><Relationship Id="rId254" Type="http://schemas.openxmlformats.org/officeDocument/2006/relationships/hyperlink" Target="https://echa.europa.eu/registration-dossier/-/registered-dossier/5528/2/1" TargetMode="External"/><Relationship Id="rId657" Type="http://schemas.openxmlformats.org/officeDocument/2006/relationships/hyperlink" Target="https://echa.europa.eu/hu/substance-information/-/substanceinfo/100.105.682" TargetMode="External"/><Relationship Id="rId699" Type="http://schemas.openxmlformats.org/officeDocument/2006/relationships/hyperlink" Target="https://echa.europa.eu/hu/information-on-chemicals/cl-inventory-database/-/discli/details/122934" TargetMode="External"/><Relationship Id="rId49" Type="http://schemas.openxmlformats.org/officeDocument/2006/relationships/hyperlink" Target="http://apps.echa.europa.eu/registered/data/dossiers/DISS-9eb4e262-855b-3591-e044-00144f67d031/AGGR-bc66ecff-216d-4baa-a07c-62030f85ca0a_DISS-9eb4e262-855b-3591-e044-00144f67d031.html" TargetMode="External"/><Relationship Id="rId114" Type="http://schemas.openxmlformats.org/officeDocument/2006/relationships/hyperlink" Target="http://echa.europa.eu/hu/registration-dossier/-/registered-dossier/15557/2/1" TargetMode="External"/><Relationship Id="rId296" Type="http://schemas.openxmlformats.org/officeDocument/2006/relationships/hyperlink" Target="https://echa.europa.eu/registration-dossier/-/registered-dossier/14220/2/1" TargetMode="External"/><Relationship Id="rId461" Type="http://schemas.openxmlformats.org/officeDocument/2006/relationships/hyperlink" Target="https://echa.europa.eu/registration-dossier/-/registered-dossier/14184/2/1" TargetMode="External"/><Relationship Id="rId517" Type="http://schemas.openxmlformats.org/officeDocument/2006/relationships/hyperlink" Target="https://echa.europa.eu/hu/registration-dossier/-/registered-dossier/2079/2/1" TargetMode="External"/><Relationship Id="rId559" Type="http://schemas.openxmlformats.org/officeDocument/2006/relationships/hyperlink" Target="https://echa.europa.eu/registration-dossier/-/registered-dossier/13863/2/1" TargetMode="External"/><Relationship Id="rId724" Type="http://schemas.openxmlformats.org/officeDocument/2006/relationships/hyperlink" Target="https://echa.europa.eu/hu/information-on-chemicals/cl-inventory-database/-/discli/details/90934" TargetMode="External"/><Relationship Id="rId766" Type="http://schemas.openxmlformats.org/officeDocument/2006/relationships/hyperlink" Target="https://echa.europa.eu/hu/information-on-chemicals/cl-inventory-database/-/discli/details/66426" TargetMode="External"/><Relationship Id="rId60" Type="http://schemas.openxmlformats.org/officeDocument/2006/relationships/hyperlink" Target="http://echa.europa.eu/registration-dossier/-/registered-dossier/15087/2/1" TargetMode="External"/><Relationship Id="rId156" Type="http://schemas.openxmlformats.org/officeDocument/2006/relationships/hyperlink" Target="https://echa.europa.eu/hu/registration-dossier/-/registered-dossier/15569/2/1" TargetMode="External"/><Relationship Id="rId198" Type="http://schemas.openxmlformats.org/officeDocument/2006/relationships/hyperlink" Target="https://echa.europa.eu/registration-dossier/-/registered-dossier/7576/2/1" TargetMode="External"/><Relationship Id="rId321" Type="http://schemas.openxmlformats.org/officeDocument/2006/relationships/hyperlink" Target="https://echa.europa.eu/registration-dossier/-/registered-dossier/14365/2/1" TargetMode="External"/><Relationship Id="rId363" Type="http://schemas.openxmlformats.org/officeDocument/2006/relationships/hyperlink" Target="https://echa.europa.eu/registration-dossier/-/registered-dossier/10120/2/1" TargetMode="External"/><Relationship Id="rId419" Type="http://schemas.openxmlformats.org/officeDocument/2006/relationships/hyperlink" Target="https://echa.europa.eu/registration-dossier/-/registered-dossier/10823/2/1" TargetMode="External"/><Relationship Id="rId570" Type="http://schemas.openxmlformats.org/officeDocument/2006/relationships/hyperlink" Target="http://www.sigmaaldrich.com/MSDS/MSDS/DisplayMSDSPage.do?country=HU&amp;language=hu&amp;productNumber=440809&amp;brand=ALDRICH&amp;PageToGoToURL=http%3A%2F%2Fwww.sigmaaldrich.com%2Fcatalog%2Fsearch%3Fterm%3D3068-76-6%26interface%3DCAS%2520No.%26N%3D0%26mode%3Dmatch%2520p" TargetMode="External"/><Relationship Id="rId626" Type="http://schemas.openxmlformats.org/officeDocument/2006/relationships/hyperlink" Target="https://echa.europa.eu/hu/registration-dossier/-/registered-dossier/13160/2/1" TargetMode="External"/><Relationship Id="rId223" Type="http://schemas.openxmlformats.org/officeDocument/2006/relationships/hyperlink" Target="https://echa.europa.eu/hu/registration-dossier/-/registered-dossier/17333/2/1" TargetMode="External"/><Relationship Id="rId430" Type="http://schemas.openxmlformats.org/officeDocument/2006/relationships/hyperlink" Target="https://echa.europa.eu/registration-dossier/-/registered-dossier/14768/2/1" TargetMode="External"/><Relationship Id="rId668" Type="http://schemas.openxmlformats.org/officeDocument/2006/relationships/hyperlink" Target="https://echa.europa.eu/hu/registration-dossier/-/registered-dossier/27790/2/1" TargetMode="External"/><Relationship Id="rId18" Type="http://schemas.openxmlformats.org/officeDocument/2006/relationships/hyperlink" Target="http://apps.echa.europa.eu/registered/data/dossiers/DISS-e7627168-f6ff-63fd-e044-00144f67d031/AGGR-ed0ade36-a40e-4314-b149-867c5da4618d_DISS-e7627168-f6ff-63fd-e044-00144f67d031.html" TargetMode="External"/><Relationship Id="rId265" Type="http://schemas.openxmlformats.org/officeDocument/2006/relationships/hyperlink" Target="https://echa.europa.eu/information-on-chemicals/cl-inventory-database/-/discli/details/51806" TargetMode="External"/><Relationship Id="rId472" Type="http://schemas.openxmlformats.org/officeDocument/2006/relationships/hyperlink" Target="https://echa.europa.eu/registration-dossier/-/registered-dossier/16473/2/1" TargetMode="External"/><Relationship Id="rId528" Type="http://schemas.openxmlformats.org/officeDocument/2006/relationships/hyperlink" Target="https://echa.europa.eu/information-on-chemicals/cl-inventory-database/-/discli/details/1156" TargetMode="External"/><Relationship Id="rId735" Type="http://schemas.openxmlformats.org/officeDocument/2006/relationships/hyperlink" Target="https://echa.europa.eu/hu/information-on-chemicals/cl-inventory-database/-/discli/details/130407" TargetMode="External"/><Relationship Id="rId125" Type="http://schemas.openxmlformats.org/officeDocument/2006/relationships/hyperlink" Target="https://echa.europa.eu/hu/registration-dossier/-/registered-dossier/15510/2/1" TargetMode="External"/><Relationship Id="rId167" Type="http://schemas.openxmlformats.org/officeDocument/2006/relationships/hyperlink" Target="https://echa.europa.eu/registration-dossier/-/registered-dossier/15973/2/1" TargetMode="External"/><Relationship Id="rId332" Type="http://schemas.openxmlformats.org/officeDocument/2006/relationships/hyperlink" Target="https://echa.europa.eu/registration-dossier/-/registered-dossier/13406/2/1" TargetMode="External"/><Relationship Id="rId374" Type="http://schemas.openxmlformats.org/officeDocument/2006/relationships/hyperlink" Target="https://echa.europa.eu/substance-information/-/substanceinfo/100.040.197" TargetMode="External"/><Relationship Id="rId581" Type="http://schemas.openxmlformats.org/officeDocument/2006/relationships/hyperlink" Target="https://echa.europa.eu/information-on-chemicals/cl-inventory-database/-/discli/details/29625" TargetMode="External"/><Relationship Id="rId777" Type="http://schemas.openxmlformats.org/officeDocument/2006/relationships/hyperlink" Target="https://echa.europa.eu/hu/substance-information/-/substanceinfo/100.114.304" TargetMode="External"/><Relationship Id="rId71" Type="http://schemas.openxmlformats.org/officeDocument/2006/relationships/hyperlink" Target="http://apps.echa.europa.eu/registered/data/dossiers/DISS-e5a0779b-8ae9-00b9-e044-00144f67d031/AGGR-d66fbdfb-6091-4bdd-9b59-6582947992ae_DISS-e5a0779b-8ae9-00b9-e044-00144f67d031.html" TargetMode="External"/><Relationship Id="rId234" Type="http://schemas.openxmlformats.org/officeDocument/2006/relationships/hyperlink" Target="https://echa.europa.eu/registration-dossier/-/registered-dossier/15437/2/1" TargetMode="External"/><Relationship Id="rId637" Type="http://schemas.openxmlformats.org/officeDocument/2006/relationships/hyperlink" Target="https://echa.europa.eu/hu/registration-dossier/-/registered-dossier/21453/2/1" TargetMode="External"/><Relationship Id="rId679" Type="http://schemas.openxmlformats.org/officeDocument/2006/relationships/hyperlink" Target="https://echa.europa.eu/hu/substance-information/-/substanceinfo/100.066.579" TargetMode="External"/><Relationship Id="rId802" Type="http://schemas.openxmlformats.org/officeDocument/2006/relationships/hyperlink" Target="https://echa.europa.eu/hu/registration-dossier/-/registered-dossier/15104/2/1" TargetMode="External"/><Relationship Id="rId2" Type="http://schemas.openxmlformats.org/officeDocument/2006/relationships/hyperlink" Target="http://apps.echa.europa.eu/registered/data/dossiers/DISS-9d92ba75-4443-6d9c-e044-00144f67d249/AGGR-f09de59c-9d13-4e7d-8e5f-7b05222dbc30_DISS-9d92ba75-4443-6d9c-e044-00144f67d249.html" TargetMode="External"/><Relationship Id="rId29" Type="http://schemas.openxmlformats.org/officeDocument/2006/relationships/hyperlink" Target="http://apps.echa.europa.eu/registered/data/dossiers/DISS-97d7cb9a-4e0a-21e7-e044-00144f67d031/AGGR-09296125-8d1b-44ed-8cf7-bf1a6339f925_DISS-97d7cb9a-4e0a-21e7-e044-00144f67d031.html" TargetMode="External"/><Relationship Id="rId276" Type="http://schemas.openxmlformats.org/officeDocument/2006/relationships/hyperlink" Target="https://echa.europa.eu/registration-dossier/-/registered-dossier/15358/2/1" TargetMode="External"/><Relationship Id="rId441" Type="http://schemas.openxmlformats.org/officeDocument/2006/relationships/hyperlink" Target="https://echa.europa.eu/registration-dossier/-/registered-dossier/5249/2/1" TargetMode="External"/><Relationship Id="rId483" Type="http://schemas.openxmlformats.org/officeDocument/2006/relationships/hyperlink" Target="https://echa.europa.eu/registration-dossier/-/registered-dossier/12432/2/1" TargetMode="External"/><Relationship Id="rId539" Type="http://schemas.openxmlformats.org/officeDocument/2006/relationships/hyperlink" Target="https://echa.europa.eu/information-on-chemicals/cl-inventory-database/-/discli/details/25287" TargetMode="External"/><Relationship Id="rId690" Type="http://schemas.openxmlformats.org/officeDocument/2006/relationships/hyperlink" Target="https://echa.europa.eu/hu/substance-information/-/substanceinfo/100.227.221" TargetMode="External"/><Relationship Id="rId704" Type="http://schemas.openxmlformats.org/officeDocument/2006/relationships/hyperlink" Target="https://echa.europa.eu/hu/information-on-chemicals/cl-inventory-database/-/discli/details/31471" TargetMode="External"/><Relationship Id="rId746" Type="http://schemas.openxmlformats.org/officeDocument/2006/relationships/hyperlink" Target="https://echa.europa.eu/hu/information-on-chemicals/cl-inventory-database/-/discli/details/130390" TargetMode="External"/><Relationship Id="rId40" Type="http://schemas.openxmlformats.org/officeDocument/2006/relationships/hyperlink" Target="http://echa.europa.eu/information-on-chemicals/cl-inventory-database/-/cl-inventory/view-notification-summary/12698" TargetMode="External"/><Relationship Id="rId136" Type="http://schemas.openxmlformats.org/officeDocument/2006/relationships/hyperlink" Target="https://echa.europa.eu/registration-dossier/-/registered-dossier/15636/2/1" TargetMode="External"/><Relationship Id="rId178" Type="http://schemas.openxmlformats.org/officeDocument/2006/relationships/hyperlink" Target="https://echa.europa.eu/information-on-chemicals/cl-inventory-database/-/discli/details/54932" TargetMode="External"/><Relationship Id="rId301" Type="http://schemas.openxmlformats.org/officeDocument/2006/relationships/hyperlink" Target="https://echa.europa.eu/hu/registration-dossier/-/registered-dossier/2152/2/1" TargetMode="External"/><Relationship Id="rId343" Type="http://schemas.openxmlformats.org/officeDocument/2006/relationships/hyperlink" Target="https://echa.europa.eu/registration-dossier/-/registered-dossier/5323/7/1" TargetMode="External"/><Relationship Id="rId550" Type="http://schemas.openxmlformats.org/officeDocument/2006/relationships/hyperlink" Target="https://echa.europa.eu/registration-dossier/-/registered-dossier/14290/2/1" TargetMode="External"/><Relationship Id="rId788" Type="http://schemas.openxmlformats.org/officeDocument/2006/relationships/hyperlink" Target="https://echa.europa.eu/hu/substance-information/-/substanceinfo/100.225.192" TargetMode="External"/><Relationship Id="rId82" Type="http://schemas.openxmlformats.org/officeDocument/2006/relationships/hyperlink" Target="http://echa.europa.eu/hu/registration-dossier/-/registered-dossier/15429/2/1/?documentUUID=a39edb8b-6637-46f8-8bc3-43430eb406ba" TargetMode="External"/><Relationship Id="rId203" Type="http://schemas.openxmlformats.org/officeDocument/2006/relationships/hyperlink" Target="https://echa.europa.eu/registration-dossier/-/registered-dossier/7104/2/1" TargetMode="External"/><Relationship Id="rId385" Type="http://schemas.openxmlformats.org/officeDocument/2006/relationships/hyperlink" Target="https://echa.europa.eu/registration-dossier/-/registered-dossier/15017/2/1" TargetMode="External"/><Relationship Id="rId592" Type="http://schemas.openxmlformats.org/officeDocument/2006/relationships/hyperlink" Target="https://echa.europa.eu/substance-information/-/substanceinfo/100.015.140" TargetMode="External"/><Relationship Id="rId606" Type="http://schemas.openxmlformats.org/officeDocument/2006/relationships/hyperlink" Target="https://echa.europa.eu/registration-dossier/-/registered-dossier/13429/2/1" TargetMode="External"/><Relationship Id="rId648" Type="http://schemas.openxmlformats.org/officeDocument/2006/relationships/hyperlink" Target="https://echa.europa.eu/hu/brief-profile/-/briefprofile/100.018.788" TargetMode="External"/><Relationship Id="rId813" Type="http://schemas.openxmlformats.org/officeDocument/2006/relationships/vmlDrawing" Target="../drawings/vmlDrawing1.vml"/><Relationship Id="rId245" Type="http://schemas.openxmlformats.org/officeDocument/2006/relationships/hyperlink" Target="https://echa.europa.eu/registration-dossier/-/registered-dossier/14978/2/1" TargetMode="External"/><Relationship Id="rId287" Type="http://schemas.openxmlformats.org/officeDocument/2006/relationships/hyperlink" Target="https://echa.europa.eu/registration-dossier/-/registered-dossier/15293/2/1" TargetMode="External"/><Relationship Id="rId410" Type="http://schemas.openxmlformats.org/officeDocument/2006/relationships/hyperlink" Target="https://echa.europa.eu/hu/registration-dossier/-/registered-dossier/26625/2/1" TargetMode="External"/><Relationship Id="rId452" Type="http://schemas.openxmlformats.org/officeDocument/2006/relationships/hyperlink" Target="https://echa.europa.eu/information-on-chemicals/cl-inventory-database/-/discli/details/161767" TargetMode="External"/><Relationship Id="rId494" Type="http://schemas.openxmlformats.org/officeDocument/2006/relationships/hyperlink" Target="https://echa.europa.eu/information-on-chemicals/cl-inventory-database/-/discli/details/107140" TargetMode="External"/><Relationship Id="rId508" Type="http://schemas.openxmlformats.org/officeDocument/2006/relationships/hyperlink" Target="https://echa.europa.eu/registration-dossier/-/registered-dossier/6423/2/1" TargetMode="External"/><Relationship Id="rId715" Type="http://schemas.openxmlformats.org/officeDocument/2006/relationships/hyperlink" Target="https://echa.europa.eu/hu/information-on-chemicals/cl-inventory-database/-/discli/details/59871" TargetMode="External"/><Relationship Id="rId105" Type="http://schemas.openxmlformats.org/officeDocument/2006/relationships/hyperlink" Target="http://echa.europa.eu/hu/registration-dossier/-/registered-dossier/15416/6/1" TargetMode="External"/><Relationship Id="rId147" Type="http://schemas.openxmlformats.org/officeDocument/2006/relationships/hyperlink" Target="https://echa.europa.eu/hu/registration-dossier/-/registered-dossier/15448/2/1" TargetMode="External"/><Relationship Id="rId312" Type="http://schemas.openxmlformats.org/officeDocument/2006/relationships/hyperlink" Target="https://echa.europa.eu/information-on-chemicals/cl-inventory-database/-/discli/details/17760" TargetMode="External"/><Relationship Id="rId354" Type="http://schemas.openxmlformats.org/officeDocument/2006/relationships/hyperlink" Target="https://echa.europa.eu/harmonised-classification-and-labelling-previous-consultations/-/substance-rev/9657/term?_viewsubstances_WAR_echarevsubstanceportlet_SEARCH_CRITERIA_CAS_NUMBER=55965-84-9&amp;_viewsubstances_WAR_echarevsubstanceportlet_DISS=true" TargetMode="External"/><Relationship Id="rId757" Type="http://schemas.openxmlformats.org/officeDocument/2006/relationships/hyperlink" Target="https://echa.europa.eu/hu/information-on-chemicals/cl-inventory-database/-/discli/details/15882" TargetMode="External"/><Relationship Id="rId799" Type="http://schemas.openxmlformats.org/officeDocument/2006/relationships/hyperlink" Target="https://echa.europa.eu/hu/substance-information/-/substanceinfo/100.102.189" TargetMode="External"/><Relationship Id="rId51" Type="http://schemas.openxmlformats.org/officeDocument/2006/relationships/hyperlink" Target="http://apps.echa.europa.eu/registered/data/dossiers/DISS-9ea6e4f0-6833-6c9a-e044-00144f67d031/AGGR-8f10b593-b25f-4266-bba5-54443a8a6f5e_DISS-9ea6e4f0-6833-6c9a-e044-00144f67d031.html" TargetMode="External"/><Relationship Id="rId93" Type="http://schemas.openxmlformats.org/officeDocument/2006/relationships/hyperlink" Target="http://echa.europa.eu/hu/registration-dossier/-/registered-dossier/15500/2/1" TargetMode="External"/><Relationship Id="rId189" Type="http://schemas.openxmlformats.org/officeDocument/2006/relationships/hyperlink" Target="https://echa.europa.eu/information-on-chemicals/cl-inventory-database/-/discli/details/117963" TargetMode="External"/><Relationship Id="rId396" Type="http://schemas.openxmlformats.org/officeDocument/2006/relationships/hyperlink" Target="https://echa.europa.eu/registration-dossier/-/registered-dossier/7950/2/1" TargetMode="External"/><Relationship Id="rId561" Type="http://schemas.openxmlformats.org/officeDocument/2006/relationships/hyperlink" Target="https://echa.europa.eu/registration-dossier/-/registered-dossier/4826/2/1" TargetMode="External"/><Relationship Id="rId617" Type="http://schemas.openxmlformats.org/officeDocument/2006/relationships/hyperlink" Target="https://echa.europa.eu/substance-information/-/substanceinfo/100.082.430" TargetMode="External"/><Relationship Id="rId659" Type="http://schemas.openxmlformats.org/officeDocument/2006/relationships/hyperlink" Target="https://echa.europa.eu/hu/substance-information/-/substanceinfo/100.105.824" TargetMode="External"/><Relationship Id="rId214" Type="http://schemas.openxmlformats.org/officeDocument/2006/relationships/hyperlink" Target="https://echa.europa.eu/registration-dossier/-/registered-dossier/15388/2/1" TargetMode="External"/><Relationship Id="rId256" Type="http://schemas.openxmlformats.org/officeDocument/2006/relationships/hyperlink" Target="https://echa.europa.eu/information-on-chemicals/cl-inventory-database/-/discli/details/113607" TargetMode="External"/><Relationship Id="rId298" Type="http://schemas.openxmlformats.org/officeDocument/2006/relationships/hyperlink" Target="https://echa.europa.eu/information-on-chemicals/cl-inventory-database/-/discli/details/29114" TargetMode="External"/><Relationship Id="rId421" Type="http://schemas.openxmlformats.org/officeDocument/2006/relationships/hyperlink" Target="https://echa.europa.eu/registration-dossier/-/registered-dossier/11171/2/1" TargetMode="External"/><Relationship Id="rId463" Type="http://schemas.openxmlformats.org/officeDocument/2006/relationships/hyperlink" Target="https://echa.europa.eu/registration-dossier/-/registered-dossier/10345/2/1" TargetMode="External"/><Relationship Id="rId519" Type="http://schemas.openxmlformats.org/officeDocument/2006/relationships/hyperlink" Target="https://echa.europa.eu/information-on-chemicals/cl-inventory-database/-/discli/details/41822" TargetMode="External"/><Relationship Id="rId670" Type="http://schemas.openxmlformats.org/officeDocument/2006/relationships/hyperlink" Target="https://echa.europa.eu/hu/registration-dossier/-/registered-dossier/20392/2/1" TargetMode="External"/><Relationship Id="rId116" Type="http://schemas.openxmlformats.org/officeDocument/2006/relationships/hyperlink" Target="https://echa.europa.eu/hu/registration-dossier/-/registered-dossier/14250/2/1" TargetMode="External"/><Relationship Id="rId158" Type="http://schemas.openxmlformats.org/officeDocument/2006/relationships/hyperlink" Target="https://echa.europa.eu/hu/registration-dossier/-/registered-dossier/14586/2/1" TargetMode="External"/><Relationship Id="rId323" Type="http://schemas.openxmlformats.org/officeDocument/2006/relationships/hyperlink" Target="https://echa.europa.eu/information-on-chemicals/cl-inventory-database/-/discli/details/73110" TargetMode="External"/><Relationship Id="rId530" Type="http://schemas.openxmlformats.org/officeDocument/2006/relationships/hyperlink" Target="https://echa.europa.eu/hu/registration-dossier/-/registered-dossier/22337/2/1" TargetMode="External"/><Relationship Id="rId726" Type="http://schemas.openxmlformats.org/officeDocument/2006/relationships/hyperlink" Target="https://echa.europa.eu/hu/information-on-chemicals/cl-inventory-database/-/discli/details/10014" TargetMode="External"/><Relationship Id="rId768" Type="http://schemas.openxmlformats.org/officeDocument/2006/relationships/hyperlink" Target="https://echa.europa.eu/hu/registration-dossier/-/registered-dossier/12675/2/1" TargetMode="External"/><Relationship Id="rId20" Type="http://schemas.openxmlformats.org/officeDocument/2006/relationships/hyperlink" Target="http://apps.echa.europa.eu/registered/data/dossiers/DISS-9d913d37-b787-0c08-e044-00144f67d249/AGGR-82b51dac-4f45-4a37-9ddd-08388fb1bcd5_DISS-9d913d37-b787-0c08-e044-00144f67d249.html" TargetMode="External"/><Relationship Id="rId62" Type="http://schemas.openxmlformats.org/officeDocument/2006/relationships/hyperlink" Target="http://echa.europa.eu/registration-dossier/-/registered-dossier/8872/2/1" TargetMode="External"/><Relationship Id="rId365" Type="http://schemas.openxmlformats.org/officeDocument/2006/relationships/hyperlink" Target="https://echa.europa.eu/registration-dossier/-/registered-dossier/14395/2/1" TargetMode="External"/><Relationship Id="rId572" Type="http://schemas.openxmlformats.org/officeDocument/2006/relationships/hyperlink" Target="https://echa.europa.eu/information-on-chemicals/cl-inventory-database/-/discli/details/42816" TargetMode="External"/><Relationship Id="rId628" Type="http://schemas.openxmlformats.org/officeDocument/2006/relationships/hyperlink" Target="https://echa.europa.eu/hu/registration-dossier/-/registered-dossier/16600/2/1" TargetMode="External"/><Relationship Id="rId225" Type="http://schemas.openxmlformats.org/officeDocument/2006/relationships/hyperlink" Target="https://echa.europa.eu/hu/brief-profile/-/briefprofile/100.003.471" TargetMode="External"/><Relationship Id="rId267" Type="http://schemas.openxmlformats.org/officeDocument/2006/relationships/hyperlink" Target="https://echa.europa.eu/registration-dossier/-/registered-dossier/14862/2/1" TargetMode="External"/><Relationship Id="rId432" Type="http://schemas.openxmlformats.org/officeDocument/2006/relationships/hyperlink" Target="https://echa.europa.eu/registration-dossier/-/registered-dossier/14519/2/1" TargetMode="External"/><Relationship Id="rId474" Type="http://schemas.openxmlformats.org/officeDocument/2006/relationships/hyperlink" Target="https://echa.europa.eu/information-on-chemicals/cl-inventory-database/-/discli/details/167645" TargetMode="External"/><Relationship Id="rId127" Type="http://schemas.openxmlformats.org/officeDocument/2006/relationships/hyperlink" Target="https://echa.europa.eu/hu/registration-dossier/-/registered-dossier/16106/2/1" TargetMode="External"/><Relationship Id="rId681" Type="http://schemas.openxmlformats.org/officeDocument/2006/relationships/hyperlink" Target="https://echa.europa.eu/hu/substance-information/-/substanceinfo/100.085.346" TargetMode="External"/><Relationship Id="rId737" Type="http://schemas.openxmlformats.org/officeDocument/2006/relationships/hyperlink" Target="https://echa.europa.eu/hu/information-on-chemicals/cl-inventory-database/-/discli/details/112624" TargetMode="External"/><Relationship Id="rId779" Type="http://schemas.openxmlformats.org/officeDocument/2006/relationships/hyperlink" Target="https://echa.europa.eu/hu/information-on-chemicals/cl-inventory-database/-/discli/details/39547" TargetMode="External"/><Relationship Id="rId31" Type="http://schemas.openxmlformats.org/officeDocument/2006/relationships/hyperlink" Target="http://apps.echa.europa.eu/registered/data/dossiers/DISS-97d7cb9a-4e0a-21e7-e044-00144f67d031/AGGR-c417098c-43b1-4aaf-b4c1-1cf23dca47c7_DISS-97d7cb9a-4e0a-21e7-e044-00144f67d031.html" TargetMode="External"/><Relationship Id="rId73" Type="http://schemas.openxmlformats.org/officeDocument/2006/relationships/hyperlink" Target="http://echa.europa.eu/hu/registration-dossier/-/registered-dossier/14736/2/1" TargetMode="External"/><Relationship Id="rId169" Type="http://schemas.openxmlformats.org/officeDocument/2006/relationships/hyperlink" Target="https://echa.europa.eu/registration-dossier/-/registered-dossier/14915/2/1" TargetMode="External"/><Relationship Id="rId334" Type="http://schemas.openxmlformats.org/officeDocument/2006/relationships/hyperlink" Target="https://echa.europa.eu/registration-dossier/-/registered-dossier/5531/2/1" TargetMode="External"/><Relationship Id="rId376" Type="http://schemas.openxmlformats.org/officeDocument/2006/relationships/hyperlink" Target="https://echa.europa.eu/substance-information/-/substanceinfo/100.078.947" TargetMode="External"/><Relationship Id="rId541" Type="http://schemas.openxmlformats.org/officeDocument/2006/relationships/hyperlink" Target="https://echa.europa.eu/information-on-chemicals/cl-inventory-database/-/discli/details/107662" TargetMode="External"/><Relationship Id="rId583" Type="http://schemas.openxmlformats.org/officeDocument/2006/relationships/hyperlink" Target="https://echa.europa.eu/registration-dossier/-/registered-dossier/14219/2/1" TargetMode="External"/><Relationship Id="rId639" Type="http://schemas.openxmlformats.org/officeDocument/2006/relationships/hyperlink" Target="https://echa.europa.eu/hu/registration-dossier/-/registered-dossier/5762/2/1" TargetMode="External"/><Relationship Id="rId790" Type="http://schemas.openxmlformats.org/officeDocument/2006/relationships/hyperlink" Target="https://echa.europa.eu/hu/substance-information/-/substanceinfo/100.055.213" TargetMode="External"/><Relationship Id="rId804" Type="http://schemas.openxmlformats.org/officeDocument/2006/relationships/hyperlink" Target="https://echa.europa.eu/hu/substance-information/-/substanceinfo/100.019.660" TargetMode="External"/><Relationship Id="rId4" Type="http://schemas.openxmlformats.org/officeDocument/2006/relationships/hyperlink" Target="http://apps.echa.europa.eu/registered/data/dossiers/DISS-e18edfe9-0293-58ce-e044-00144f67d031/AGGR-da6c40b2-b60a-400d-a97c-2268056a6392_DISS-e18edfe9-0293-58ce-e044-00144f67d031.html" TargetMode="External"/><Relationship Id="rId180" Type="http://schemas.openxmlformats.org/officeDocument/2006/relationships/hyperlink" Target="https://echa.europa.eu/registration-dossier/-/registered-dossier/5839/2/1" TargetMode="External"/><Relationship Id="rId236" Type="http://schemas.openxmlformats.org/officeDocument/2006/relationships/hyperlink" Target="https://echa.europa.eu/registration-dossier/-/registered-dossier/14421/2/1" TargetMode="External"/><Relationship Id="rId278" Type="http://schemas.openxmlformats.org/officeDocument/2006/relationships/hyperlink" Target="https://echa.europa.eu/information-on-chemicals/cl-inventory-database/-/discli/details/16594" TargetMode="External"/><Relationship Id="rId401" Type="http://schemas.openxmlformats.org/officeDocument/2006/relationships/hyperlink" Target="https://echa.europa.eu/registration-dossier/-/registered-dossier/7732/2/1" TargetMode="External"/><Relationship Id="rId443" Type="http://schemas.openxmlformats.org/officeDocument/2006/relationships/hyperlink" Target="https://echa.europa.eu/registration-dossier/-/registered-dossier/13536/2/1" TargetMode="External"/><Relationship Id="rId650" Type="http://schemas.openxmlformats.org/officeDocument/2006/relationships/hyperlink" Target="https://echa.europa.eu/hu/brief-profile/-/briefprofile/100.226.534" TargetMode="External"/><Relationship Id="rId303" Type="http://schemas.openxmlformats.org/officeDocument/2006/relationships/hyperlink" Target="https://echa.europa.eu/substance-information/-/substanceinfo/100.043.451" TargetMode="External"/><Relationship Id="rId485" Type="http://schemas.openxmlformats.org/officeDocument/2006/relationships/hyperlink" Target="https://echa.europa.eu/registration-dossier/-/registered-dossier/13162/2/1" TargetMode="External"/><Relationship Id="rId692" Type="http://schemas.openxmlformats.org/officeDocument/2006/relationships/hyperlink" Target="https://echa.europa.eu/hu/substance-information/-/substanceinfo/100.145.870" TargetMode="External"/><Relationship Id="rId706" Type="http://schemas.openxmlformats.org/officeDocument/2006/relationships/hyperlink" Target="https://echa.europa.eu/hu/information-on-chemicals/cl-inventory-database/-/discli/details/36054" TargetMode="External"/><Relationship Id="rId748" Type="http://schemas.openxmlformats.org/officeDocument/2006/relationships/hyperlink" Target="https://echa.europa.eu/hu/information-on-chemicals/cl-inventory-database/-/discli/details/72211" TargetMode="External"/><Relationship Id="rId42" Type="http://schemas.openxmlformats.org/officeDocument/2006/relationships/hyperlink" Target="http://echa.europa.eu/hu/registration-dossier/-/registered-dossier/14995/2/1/?documentUUID=aea1920e-7989-4f92-be89-8735b6036bf6" TargetMode="External"/><Relationship Id="rId84" Type="http://schemas.openxmlformats.org/officeDocument/2006/relationships/hyperlink" Target="http://echa.europa.eu/hu/registration-dossier/-/registered-dossier/15544/2/1/?documentUUID=15b4638b-29db-4183-a07f-7062b3254803" TargetMode="External"/><Relationship Id="rId138" Type="http://schemas.openxmlformats.org/officeDocument/2006/relationships/hyperlink" Target="https://echa.europa.eu/registration-dossier/-/registered-dossier/15532/2/1" TargetMode="External"/><Relationship Id="rId345" Type="http://schemas.openxmlformats.org/officeDocument/2006/relationships/hyperlink" Target="https://echa.europa.eu/registration-dossier/-/registered-dossier/12023/2/1" TargetMode="External"/><Relationship Id="rId387" Type="http://schemas.openxmlformats.org/officeDocument/2006/relationships/hyperlink" Target="https://echa.europa.eu/registration-dossier/-/registered-dossier/14604/2/1" TargetMode="External"/><Relationship Id="rId510" Type="http://schemas.openxmlformats.org/officeDocument/2006/relationships/hyperlink" Target="https://echa.europa.eu/registration-dossier/-/registered-dossier/15808/2/1" TargetMode="External"/><Relationship Id="rId552" Type="http://schemas.openxmlformats.org/officeDocument/2006/relationships/hyperlink" Target="https://echa.europa.eu/registration-dossier/-/registered-dossier/14852/2/1" TargetMode="External"/><Relationship Id="rId594" Type="http://schemas.openxmlformats.org/officeDocument/2006/relationships/hyperlink" Target="https://echa.europa.eu/substance-information/-/substanceinfo/100.007.964" TargetMode="External"/><Relationship Id="rId608" Type="http://schemas.openxmlformats.org/officeDocument/2006/relationships/hyperlink" Target="https://echa.europa.eu/registration-dossier/-/registered-dossier/13363/2/1" TargetMode="External"/><Relationship Id="rId191" Type="http://schemas.openxmlformats.org/officeDocument/2006/relationships/hyperlink" Target="https://echa.europa.eu/information-on-chemicals/cl-inventory-database/-/discli/details/90814" TargetMode="External"/><Relationship Id="rId205" Type="http://schemas.openxmlformats.org/officeDocument/2006/relationships/hyperlink" Target="https://echa.europa.eu/registration-dossier/-/registered-dossier/15887/2/1" TargetMode="External"/><Relationship Id="rId247" Type="http://schemas.openxmlformats.org/officeDocument/2006/relationships/hyperlink" Target="https://echa.europa.eu/registration-dossier/-/registered-dossier/10356/2/1" TargetMode="External"/><Relationship Id="rId412" Type="http://schemas.openxmlformats.org/officeDocument/2006/relationships/hyperlink" Target="https://echa.europa.eu/registration-dossier/-/registered-dossier/2163/2/1" TargetMode="External"/><Relationship Id="rId107" Type="http://schemas.openxmlformats.org/officeDocument/2006/relationships/hyperlink" Target="http://echa.europa.eu/registration-dossier/-/registered-dossier/16109/2/1" TargetMode="External"/><Relationship Id="rId289" Type="http://schemas.openxmlformats.org/officeDocument/2006/relationships/hyperlink" Target="https://echa.europa.eu/registration-dossier/-/registered-dossier/14738/2/1" TargetMode="External"/><Relationship Id="rId454" Type="http://schemas.openxmlformats.org/officeDocument/2006/relationships/hyperlink" Target="https://echa.europa.eu/registration-dossier/-/registered-dossier/14795/2/1" TargetMode="External"/><Relationship Id="rId496" Type="http://schemas.openxmlformats.org/officeDocument/2006/relationships/hyperlink" Target="https://echa.europa.eu/information-on-chemicals/cl-inventory-database/-/discli/details/60317" TargetMode="External"/><Relationship Id="rId661" Type="http://schemas.openxmlformats.org/officeDocument/2006/relationships/hyperlink" Target="https://echa.europa.eu/hu/substance-information/-/substanceinfo/100.226.890" TargetMode="External"/><Relationship Id="rId717" Type="http://schemas.openxmlformats.org/officeDocument/2006/relationships/hyperlink" Target="https://echa.europa.eu/hu/information-on-chemicals/cl-inventory-database/-/discli/details/63387" TargetMode="External"/><Relationship Id="rId759" Type="http://schemas.openxmlformats.org/officeDocument/2006/relationships/hyperlink" Target="https://echa.europa.eu/hu/information-on-chemicals/cl-inventory-database/-/discli/details/68380" TargetMode="External"/><Relationship Id="rId11" Type="http://schemas.openxmlformats.org/officeDocument/2006/relationships/hyperlink" Target="http://apps.echa.europa.eu/registered/data/dossiers/DISS-abdd94f6-82d9-498b-e044-00144f67d249/AGGR-147f68f7-fdd8-484c-a828-318b4fde0aba_DISS-abdd94f6-82d9-498b-e044-00144f67d249.html" TargetMode="External"/><Relationship Id="rId53" Type="http://schemas.openxmlformats.org/officeDocument/2006/relationships/hyperlink" Target="http://echa.europa.eu/hu/registration-dossier/-/registered-dossier/15304/2/1/?documentUUID=ab25db1f-e620-4789-b392-46389ed40dae" TargetMode="External"/><Relationship Id="rId149" Type="http://schemas.openxmlformats.org/officeDocument/2006/relationships/hyperlink" Target="https://echa.europa.eu/hu/registration-dossier/-/registered-dossier/15565/2/1" TargetMode="External"/><Relationship Id="rId314" Type="http://schemas.openxmlformats.org/officeDocument/2006/relationships/hyperlink" Target="https://echa.europa.eu/information-on-chemicals/cl-inventory-database/-/discli/details/78947" TargetMode="External"/><Relationship Id="rId356" Type="http://schemas.openxmlformats.org/officeDocument/2006/relationships/hyperlink" Target="https://echa.europa.eu/hu/registration-dossier/-/registered-dossier/22961/2/1" TargetMode="External"/><Relationship Id="rId398" Type="http://schemas.openxmlformats.org/officeDocument/2006/relationships/hyperlink" Target="https://echa.europa.eu/information-on-chemicals/cl-inventory-database/-/discli/details/74921" TargetMode="External"/><Relationship Id="rId521" Type="http://schemas.openxmlformats.org/officeDocument/2006/relationships/hyperlink" Target="https://echa.europa.eu/registration-dossier/-/registered-dossier/12630/2/1" TargetMode="External"/><Relationship Id="rId563" Type="http://schemas.openxmlformats.org/officeDocument/2006/relationships/hyperlink" Target="https://echa.europa.eu/registration-dossier/-/registered-dossier/1668/2/1" TargetMode="External"/><Relationship Id="rId619" Type="http://schemas.openxmlformats.org/officeDocument/2006/relationships/hyperlink" Target="https://echa.europa.eu/registration-dossier/-/registered-dossier/20845/2/1/?documentUUID=f31279ae-7014-4b08-81bd-c716fe3156a4" TargetMode="External"/><Relationship Id="rId770" Type="http://schemas.openxmlformats.org/officeDocument/2006/relationships/hyperlink" Target="https://echa.europa.eu/hu/registration-dossier/-/registered-dossier/2168/2/1" TargetMode="External"/><Relationship Id="rId95" Type="http://schemas.openxmlformats.org/officeDocument/2006/relationships/hyperlink" Target="http://echa.europa.eu/hu/registration-dossier/-/registered-dossier/15467/6/1" TargetMode="External"/><Relationship Id="rId160" Type="http://schemas.openxmlformats.org/officeDocument/2006/relationships/hyperlink" Target="https://echa.europa.eu/hu/registration-dossier/-/registered-dossier/15092/2/1" TargetMode="External"/><Relationship Id="rId216" Type="http://schemas.openxmlformats.org/officeDocument/2006/relationships/hyperlink" Target="https://echa.europa.eu/registration-dossier/-/registered-dossier/15160/2/1" TargetMode="External"/><Relationship Id="rId423" Type="http://schemas.openxmlformats.org/officeDocument/2006/relationships/hyperlink" Target="https://echa.europa.eu/registration-dossier/-/registered-dossier/12551/2/1" TargetMode="External"/><Relationship Id="rId258" Type="http://schemas.openxmlformats.org/officeDocument/2006/relationships/hyperlink" Target="https://echa.europa.eu/registration-dossier/-/registered-dossier/13937/2/1" TargetMode="External"/><Relationship Id="rId465" Type="http://schemas.openxmlformats.org/officeDocument/2006/relationships/hyperlink" Target="https://echa.europa.eu/registration-dossier/-/registered-dossier/11672/2/1" TargetMode="External"/><Relationship Id="rId630" Type="http://schemas.openxmlformats.org/officeDocument/2006/relationships/hyperlink" Target="https://echa.europa.eu/hu/substance-information/-/substanceinfo/100.045.698" TargetMode="External"/><Relationship Id="rId672" Type="http://schemas.openxmlformats.org/officeDocument/2006/relationships/hyperlink" Target="https://echa.europa.eu/hu/registration-dossier/-/registered-dossier/5948/2/1/?documentUUID=ca0aa83a-c866-4051-b521-9d18f1d89c06" TargetMode="External"/><Relationship Id="rId728" Type="http://schemas.openxmlformats.org/officeDocument/2006/relationships/hyperlink" Target="https://echa.europa.eu/hu/information-on-chemicals/cl-inventory-database/-/discli/details/109904" TargetMode="External"/><Relationship Id="rId22" Type="http://schemas.openxmlformats.org/officeDocument/2006/relationships/hyperlink" Target="http://apps.echa.europa.eu/registered/data/dossiers/DISS-9ec1a587-faec-28bb-e044-00144f67d031/AGGR-571aafca-c601-4cf7-bda3-48eb496c6a5c_DISS-9ec1a587-faec-28bb-e044-00144f67d031.html" TargetMode="External"/><Relationship Id="rId64" Type="http://schemas.openxmlformats.org/officeDocument/2006/relationships/hyperlink" Target="http://echa.europa.eu/hu/information-on-chemicals/cl-inventory-database/-/cl-inventory/view-notification-summary/38092" TargetMode="External"/><Relationship Id="rId118" Type="http://schemas.openxmlformats.org/officeDocument/2006/relationships/hyperlink" Target="https://echa.europa.eu/hu/registration-dossier/-/registered-dossier/15445/2/1" TargetMode="External"/><Relationship Id="rId325" Type="http://schemas.openxmlformats.org/officeDocument/2006/relationships/hyperlink" Target="https://echa.europa.eu/registration-dossier/-/registered-dossier/14166/2/1" TargetMode="External"/><Relationship Id="rId367" Type="http://schemas.openxmlformats.org/officeDocument/2006/relationships/hyperlink" Target="https://echa.europa.eu/information-on-chemicals/cl-inventory-database/-/discli/details/70943" TargetMode="External"/><Relationship Id="rId532" Type="http://schemas.openxmlformats.org/officeDocument/2006/relationships/hyperlink" Target="https://echa.europa.eu/information-on-chemicals/cl-inventory-database/-/discli/details/24607" TargetMode="External"/><Relationship Id="rId574" Type="http://schemas.openxmlformats.org/officeDocument/2006/relationships/hyperlink" Target="https://echa.europa.eu/registration-dossier/-/registered-dossier/13256/2/1" TargetMode="External"/><Relationship Id="rId171" Type="http://schemas.openxmlformats.org/officeDocument/2006/relationships/hyperlink" Target="https://echa.europa.eu/registration-dossier/-/registered-dossier/5863/2/1" TargetMode="External"/><Relationship Id="rId227" Type="http://schemas.openxmlformats.org/officeDocument/2006/relationships/hyperlink" Target="https://echa.europa.eu/registration-dossier/-/registered-dossier/15769/2/1" TargetMode="External"/><Relationship Id="rId781" Type="http://schemas.openxmlformats.org/officeDocument/2006/relationships/hyperlink" Target="https://echa.europa.eu/registration-dossier/-/registered-dossier/2020/2/1" TargetMode="External"/><Relationship Id="rId269" Type="http://schemas.openxmlformats.org/officeDocument/2006/relationships/hyperlink" Target="https://echa.europa.eu/registration-dossier/-/registered-dossier/1700/2/1" TargetMode="External"/><Relationship Id="rId434" Type="http://schemas.openxmlformats.org/officeDocument/2006/relationships/hyperlink" Target="https://echa.europa.eu/registration-dossier/-/registered-dossier/11022/2/1" TargetMode="External"/><Relationship Id="rId476" Type="http://schemas.openxmlformats.org/officeDocument/2006/relationships/hyperlink" Target="https://echa.europa.eu/registration-dossier/-/registered-dossier/15225/2/1" TargetMode="External"/><Relationship Id="rId641" Type="http://schemas.openxmlformats.org/officeDocument/2006/relationships/hyperlink" Target="https://echa.europa.eu/hu/registration-dossier/-/registered-dossier/5881/2/1/?documentUUID=ee0e8305-73a6-4188-810f-36ce9e6f6b62" TargetMode="External"/><Relationship Id="rId683" Type="http://schemas.openxmlformats.org/officeDocument/2006/relationships/hyperlink" Target="https://echa.europa.eu/hu/substance-information/-/substanceinfo/100.226.501" TargetMode="External"/><Relationship Id="rId739" Type="http://schemas.openxmlformats.org/officeDocument/2006/relationships/hyperlink" Target="https://echa.europa.eu/hu/information-on-chemicals/cl-inventory-database/-/discli/details/18092" TargetMode="External"/><Relationship Id="rId33" Type="http://schemas.openxmlformats.org/officeDocument/2006/relationships/hyperlink" Target="http://apps.echa.europa.eu/registered/data/dossiers/DISS-9ea1ebb9-dbf1-0959-e044-00144f67d031/AGGR-0559ceda-c082-4ac3-8c08-e719d8d2fd1e_DISS-9ea1ebb9-dbf1-0959-e044-00144f67d031.html" TargetMode="External"/><Relationship Id="rId129" Type="http://schemas.openxmlformats.org/officeDocument/2006/relationships/hyperlink" Target="https://echa.europa.eu/registration-dossier/-/registered-dossier/16184/2/1" TargetMode="External"/><Relationship Id="rId280" Type="http://schemas.openxmlformats.org/officeDocument/2006/relationships/hyperlink" Target="https://echa.europa.eu/registration-dossier/-/registered-dossier/14145/2/1" TargetMode="External"/><Relationship Id="rId336" Type="http://schemas.openxmlformats.org/officeDocument/2006/relationships/hyperlink" Target="https://echa.europa.eu/registration-dossier/-/registered-dossier/10487/2/1" TargetMode="External"/><Relationship Id="rId501" Type="http://schemas.openxmlformats.org/officeDocument/2006/relationships/hyperlink" Target="https://echa.europa.eu/information-on-chemicals/cl-inventory-database/-/discli/details/43517" TargetMode="External"/><Relationship Id="rId543" Type="http://schemas.openxmlformats.org/officeDocument/2006/relationships/hyperlink" Target="https://echa.europa.eu/information-on-chemicals/cl-inventory-database/-/discli/details/71226" TargetMode="External"/><Relationship Id="rId75" Type="http://schemas.openxmlformats.org/officeDocument/2006/relationships/hyperlink" Target="http://echa.europa.eu/hu/registration-dossier/-/registered-dossier/15315/6/1" TargetMode="External"/><Relationship Id="rId140" Type="http://schemas.openxmlformats.org/officeDocument/2006/relationships/hyperlink" Target="https://echa.europa.eu/registration-dossier/-/registered-dossier/14497/2/1" TargetMode="External"/><Relationship Id="rId182" Type="http://schemas.openxmlformats.org/officeDocument/2006/relationships/hyperlink" Target="https://echa.europa.eu/registration-dossier/-/registered-dossier/15766/2/1" TargetMode="External"/><Relationship Id="rId378" Type="http://schemas.openxmlformats.org/officeDocument/2006/relationships/hyperlink" Target="https://echa.europa.eu/registration-dossier/-/registered-dossier/14757/2/1" TargetMode="External"/><Relationship Id="rId403" Type="http://schemas.openxmlformats.org/officeDocument/2006/relationships/hyperlink" Target="https://echa.europa.eu/registration-dossier/-/registered-dossier/14682/2/1" TargetMode="External"/><Relationship Id="rId585" Type="http://schemas.openxmlformats.org/officeDocument/2006/relationships/hyperlink" Target="https://echa.europa.eu/documents/10162/cb2f9916-fb59-4a9b-884e-484a2a001122" TargetMode="External"/><Relationship Id="rId750" Type="http://schemas.openxmlformats.org/officeDocument/2006/relationships/hyperlink" Target="https://echa.europa.eu/hu/information-on-chemicals/cl-inventory-database/-/discli/details/18439" TargetMode="External"/><Relationship Id="rId792" Type="http://schemas.openxmlformats.org/officeDocument/2006/relationships/hyperlink" Target="https://echa.europa.eu/hu/substance-information/-/substanceinfo/100.017.080" TargetMode="External"/><Relationship Id="rId806" Type="http://schemas.openxmlformats.org/officeDocument/2006/relationships/hyperlink" Target="https://echa.europa.eu/hu/substance-information/-/substanceinfo/100.015.294" TargetMode="External"/><Relationship Id="rId6" Type="http://schemas.openxmlformats.org/officeDocument/2006/relationships/hyperlink" Target="https://www.osha.gov/pls/oshaweb/owadisp.show_document?p_table=STANDARDS&amp;p_id=9992" TargetMode="External"/><Relationship Id="rId238" Type="http://schemas.openxmlformats.org/officeDocument/2006/relationships/hyperlink" Target="https://echa.europa.eu/registration-dossier/-/registered-dossier/15528/2/1" TargetMode="External"/><Relationship Id="rId445" Type="http://schemas.openxmlformats.org/officeDocument/2006/relationships/hyperlink" Target="https://echa.europa.eu/information-on-chemicals/cl-inventory-database/-/discli/details/44359" TargetMode="External"/><Relationship Id="rId487" Type="http://schemas.openxmlformats.org/officeDocument/2006/relationships/hyperlink" Target="https://echa.europa.eu/registration-dossier/-/registered-dossier/1962/2/1" TargetMode="External"/><Relationship Id="rId610" Type="http://schemas.openxmlformats.org/officeDocument/2006/relationships/hyperlink" Target="https://echa.europa.eu/registration-dossier/-/registered-dossier/15217/2/1" TargetMode="External"/><Relationship Id="rId652" Type="http://schemas.openxmlformats.org/officeDocument/2006/relationships/hyperlink" Target="https://echa.europa.eu/hu/registration-dossier/-/registered-dossier/14953/2/1" TargetMode="External"/><Relationship Id="rId694" Type="http://schemas.openxmlformats.org/officeDocument/2006/relationships/hyperlink" Target="https://echa.europa.eu/hu/registration-dossier/-/registered-dossier/13306/2/1" TargetMode="External"/><Relationship Id="rId708" Type="http://schemas.openxmlformats.org/officeDocument/2006/relationships/hyperlink" Target="https://echa.europa.eu/hu/information-on-chemicals/cl-inventory-database/-/discli/details/130407" TargetMode="External"/><Relationship Id="rId291" Type="http://schemas.openxmlformats.org/officeDocument/2006/relationships/hyperlink" Target="https://echa.europa.eu/information-on-chemicals/cl-inventory-database/-/discli/details/85961" TargetMode="External"/><Relationship Id="rId305" Type="http://schemas.openxmlformats.org/officeDocument/2006/relationships/hyperlink" Target="https://echa.europa.eu/information-on-chemicals/cl-inventory-database/-/discli/details/130946" TargetMode="External"/><Relationship Id="rId347" Type="http://schemas.openxmlformats.org/officeDocument/2006/relationships/hyperlink" Target="https://echa.europa.eu/substance-information/-/substanceinfo/100.051.702" TargetMode="External"/><Relationship Id="rId512" Type="http://schemas.openxmlformats.org/officeDocument/2006/relationships/hyperlink" Target="https://echa.europa.eu/registration-dossier/-/registered-dossier/14325/2/1" TargetMode="External"/><Relationship Id="rId44" Type="http://schemas.openxmlformats.org/officeDocument/2006/relationships/hyperlink" Target="http://www.commonchemistry.org/ChemicalDetail.aspx?ref=104-54-1" TargetMode="External"/><Relationship Id="rId86" Type="http://schemas.openxmlformats.org/officeDocument/2006/relationships/hyperlink" Target="http://echa.europa.eu/hu/registration-dossier/-/registered-dossier/16056/2/1" TargetMode="External"/><Relationship Id="rId151" Type="http://schemas.openxmlformats.org/officeDocument/2006/relationships/hyperlink" Target="https://echa.europa.eu/hu/registration-dossier/-/registered-dossier/15387/2/1" TargetMode="External"/><Relationship Id="rId389" Type="http://schemas.openxmlformats.org/officeDocument/2006/relationships/hyperlink" Target="https://echa.europa.eu/registration-dossier/-/registered-dossier/1916/2/1" TargetMode="External"/><Relationship Id="rId554" Type="http://schemas.openxmlformats.org/officeDocument/2006/relationships/hyperlink" Target="https://echa.europa.eu/registration-dossier/-/registered-dossier/14695/2/1" TargetMode="External"/><Relationship Id="rId596" Type="http://schemas.openxmlformats.org/officeDocument/2006/relationships/hyperlink" Target="https://echa.europa.eu/substance-information/-/substanceinfo/100.003.462" TargetMode="External"/><Relationship Id="rId761" Type="http://schemas.openxmlformats.org/officeDocument/2006/relationships/hyperlink" Target="https://echa.europa.eu/hu/search-for-chemicals?p_p_id=disssimplesearch_WAR_disssearchportlet&amp;p_p_lifecycle=0&amp;_disssimplesearch_WAR_disssearchportlet_searchOccurred=true&amp;_disssimplesearch_WAR_disssearchportlet_sessionCriteriaId=dissSimpleSearchSessionParam" TargetMode="External"/><Relationship Id="rId193" Type="http://schemas.openxmlformats.org/officeDocument/2006/relationships/hyperlink" Target="https://echa.europa.eu/registration-dossier/-/registered-dossier/14673/2/1" TargetMode="External"/><Relationship Id="rId207" Type="http://schemas.openxmlformats.org/officeDocument/2006/relationships/hyperlink" Target="https://echa.europa.eu/registration-dossier/-/registered-dossier/13803/2/1" TargetMode="External"/><Relationship Id="rId249" Type="http://schemas.openxmlformats.org/officeDocument/2006/relationships/hyperlink" Target="https://echa.europa.eu/registration-dossier/-/registered-dossier/13282/2/1" TargetMode="External"/><Relationship Id="rId414" Type="http://schemas.openxmlformats.org/officeDocument/2006/relationships/hyperlink" Target="https://echa.europa.eu/registration-dossier/-/registered-dossier/16081/2/1" TargetMode="External"/><Relationship Id="rId456" Type="http://schemas.openxmlformats.org/officeDocument/2006/relationships/hyperlink" Target="https://echa.europa.eu/registration-dossier/-/registered-dossier/14242/2/1" TargetMode="External"/><Relationship Id="rId498" Type="http://schemas.openxmlformats.org/officeDocument/2006/relationships/hyperlink" Target="https://echa.europa.eu/information-on-chemicals/cl-inventory-database/-/discli/details/65830" TargetMode="External"/><Relationship Id="rId621" Type="http://schemas.openxmlformats.org/officeDocument/2006/relationships/hyperlink" Target="https://echa.europa.eu/hu/substance-information/-/substanceinfo/100.007.981" TargetMode="External"/><Relationship Id="rId663" Type="http://schemas.openxmlformats.org/officeDocument/2006/relationships/hyperlink" Target="https://echa.europa.eu/hu/substance-information/-/substanceinfo/100.105.933" TargetMode="External"/><Relationship Id="rId13" Type="http://schemas.openxmlformats.org/officeDocument/2006/relationships/hyperlink" Target="http://apps.echa.europa.eu/registered/data/dossiers/DISS-9eb7c66f-9951-6173-e044-00144f67d031/AGGR-d77355c6-a456-459a-b1a5-24a5df2b2b75_DISS-9eb7c66f-9951-6173-e044-00144f67d031.html" TargetMode="External"/><Relationship Id="rId109" Type="http://schemas.openxmlformats.org/officeDocument/2006/relationships/hyperlink" Target="http://echa.europa.eu/registration-dossier/-/registered-dossier/15179/2/1" TargetMode="External"/><Relationship Id="rId260" Type="http://schemas.openxmlformats.org/officeDocument/2006/relationships/hyperlink" Target="https://echa.europa.eu/substance-information/-/substanceinfo/100.035.903" TargetMode="External"/><Relationship Id="rId316" Type="http://schemas.openxmlformats.org/officeDocument/2006/relationships/hyperlink" Target="https://echa.europa.eu/registration-dossier/-/registered-dossier/15877/2/1" TargetMode="External"/><Relationship Id="rId523" Type="http://schemas.openxmlformats.org/officeDocument/2006/relationships/hyperlink" Target="https://echa.europa.eu/registration-dossier/-/registered-dossier/15980/2/1" TargetMode="External"/><Relationship Id="rId719" Type="http://schemas.openxmlformats.org/officeDocument/2006/relationships/hyperlink" Target="https://echa.europa.eu/hu/information-on-chemicals/cl-inventory-database/-/discli/details/14957" TargetMode="External"/><Relationship Id="rId55" Type="http://schemas.openxmlformats.org/officeDocument/2006/relationships/hyperlink" Target="http://echa.europa.eu/hu/registration-dossier/-/registered-dossier/1611/2/1" TargetMode="External"/><Relationship Id="rId97" Type="http://schemas.openxmlformats.org/officeDocument/2006/relationships/hyperlink" Target="http://echa.europa.eu/hu/registration-dossier/-/registered-dossier/14890" TargetMode="External"/><Relationship Id="rId120" Type="http://schemas.openxmlformats.org/officeDocument/2006/relationships/hyperlink" Target="https://echa.europa.eu/hu/registration-dossier/-/registered-dossier/15741/2/1" TargetMode="External"/><Relationship Id="rId358" Type="http://schemas.openxmlformats.org/officeDocument/2006/relationships/hyperlink" Target="https://echa.europa.eu/information-on-chemicals/cl-inventory-database/-/discli/details/97192" TargetMode="External"/><Relationship Id="rId565" Type="http://schemas.openxmlformats.org/officeDocument/2006/relationships/hyperlink" Target="https://echa.europa.eu/registration-dossier/-/registered-dossier/14230/2/1" TargetMode="External"/><Relationship Id="rId730" Type="http://schemas.openxmlformats.org/officeDocument/2006/relationships/hyperlink" Target="https://echa.europa.eu/hu/information-on-chemicals/cl-inventory-database/-/discli/details/21845" TargetMode="External"/><Relationship Id="rId772" Type="http://schemas.openxmlformats.org/officeDocument/2006/relationships/hyperlink" Target="https://echa.europa.eu/hu/registration-dossier/-/registered-dossier/24777/2/1" TargetMode="External"/><Relationship Id="rId162" Type="http://schemas.openxmlformats.org/officeDocument/2006/relationships/hyperlink" Target="https://echa.europa.eu/registration-dossier/-/registered-dossier/15322/2/1" TargetMode="External"/><Relationship Id="rId218" Type="http://schemas.openxmlformats.org/officeDocument/2006/relationships/hyperlink" Target="https://echa.europa.eu/registration-dossier/-/registered-dossier/15549/2/1" TargetMode="External"/><Relationship Id="rId425" Type="http://schemas.openxmlformats.org/officeDocument/2006/relationships/hyperlink" Target="https://echa.europa.eu/registration-dossier/-/registered-dossier/15367/2/1" TargetMode="External"/><Relationship Id="rId467" Type="http://schemas.openxmlformats.org/officeDocument/2006/relationships/hyperlink" Target="https://echa.europa.eu/registration-dossier/-/registered-dossier/13515/2/1" TargetMode="External"/><Relationship Id="rId632" Type="http://schemas.openxmlformats.org/officeDocument/2006/relationships/hyperlink" Target="https://echa.europa.eu/hu/registration-dossier/-/registered-dossier/1891/2/1" TargetMode="External"/><Relationship Id="rId271" Type="http://schemas.openxmlformats.org/officeDocument/2006/relationships/hyperlink" Target="https://echa.europa.eu/information-on-chemicals/cl-inventory-database/-/discli/details/68860" TargetMode="External"/><Relationship Id="rId674" Type="http://schemas.openxmlformats.org/officeDocument/2006/relationships/hyperlink" Target="https://echa.europa.eu/hu/registration-dossier/-/registered-dossier/24971/2/1" TargetMode="External"/><Relationship Id="rId24" Type="http://schemas.openxmlformats.org/officeDocument/2006/relationships/hyperlink" Target="https://www.osha.gov/pls/oshaweb/owadisp.show_document?p_table=STANDARDS&amp;p_id=9992" TargetMode="External"/><Relationship Id="rId66" Type="http://schemas.openxmlformats.org/officeDocument/2006/relationships/hyperlink" Target="http://echa.europa.eu/hu/registration-dossier/-/registered-dossier/16137/2/1" TargetMode="External"/><Relationship Id="rId131" Type="http://schemas.openxmlformats.org/officeDocument/2006/relationships/hyperlink" Target="https://echa.europa.eu/hu/registration-dossier/-/registered-dossier/14975/2/1" TargetMode="External"/><Relationship Id="rId327" Type="http://schemas.openxmlformats.org/officeDocument/2006/relationships/hyperlink" Target="https://echa.europa.eu/registration-dossier/-/registered-dossier/14769/2/1" TargetMode="External"/><Relationship Id="rId369" Type="http://schemas.openxmlformats.org/officeDocument/2006/relationships/hyperlink" Target="https://echa.europa.eu/information-on-chemicals/cl-inventory-database/-/discli/details/132536" TargetMode="External"/><Relationship Id="rId534" Type="http://schemas.openxmlformats.org/officeDocument/2006/relationships/hyperlink" Target="https://echa.europa.eu/information-on-chemicals/cl-inventory-database/-/discli/details/121731" TargetMode="External"/><Relationship Id="rId576" Type="http://schemas.openxmlformats.org/officeDocument/2006/relationships/hyperlink" Target="https://echa.europa.eu/registration-dossier/-/registered-dossier/10127/2/1" TargetMode="External"/><Relationship Id="rId741" Type="http://schemas.openxmlformats.org/officeDocument/2006/relationships/hyperlink" Target="https://echa.europa.eu/hu/information-on-chemicals/cl-inventory-database/-/discli/details/153480" TargetMode="External"/><Relationship Id="rId783" Type="http://schemas.openxmlformats.org/officeDocument/2006/relationships/hyperlink" Target="https://echa.europa.eu/hu/registration-dossier/-/registered-dossier/3430/2/2" TargetMode="External"/><Relationship Id="rId173" Type="http://schemas.openxmlformats.org/officeDocument/2006/relationships/hyperlink" Target="https://echa.europa.eu/information-on-chemicals/cl-inventory-database/-/discli/details/21424" TargetMode="External"/><Relationship Id="rId229" Type="http://schemas.openxmlformats.org/officeDocument/2006/relationships/hyperlink" Target="https://echa.europa.eu/registration-dossier/-/registered-dossier/15451/2/1" TargetMode="External"/><Relationship Id="rId380" Type="http://schemas.openxmlformats.org/officeDocument/2006/relationships/hyperlink" Target="https://echa.europa.eu/information-on-chemicals/cl-inventory-database/-/discli/details/22977" TargetMode="External"/><Relationship Id="rId436" Type="http://schemas.openxmlformats.org/officeDocument/2006/relationships/hyperlink" Target="https://echa.europa.eu/registration-dossier/-/registered-dossier/11311/2/1" TargetMode="External"/><Relationship Id="rId601" Type="http://schemas.openxmlformats.org/officeDocument/2006/relationships/hyperlink" Target="https://echa.europa.eu/substance-information/-/substanceinfo/100.100.831" TargetMode="External"/><Relationship Id="rId643" Type="http://schemas.openxmlformats.org/officeDocument/2006/relationships/hyperlink" Target="https://echa.europa.eu/hu/brief-profile/-/briefprofile/100.103.005" TargetMode="External"/><Relationship Id="rId240" Type="http://schemas.openxmlformats.org/officeDocument/2006/relationships/hyperlink" Target="https://echa.europa.eu/information-on-chemicals/cl-inventory-database/-/discli/details/89442" TargetMode="External"/><Relationship Id="rId478" Type="http://schemas.openxmlformats.org/officeDocument/2006/relationships/hyperlink" Target="https://echa.europa.eu/registration-dossier/-/registered-dossier/13140/2/1" TargetMode="External"/><Relationship Id="rId685" Type="http://schemas.openxmlformats.org/officeDocument/2006/relationships/hyperlink" Target="https://echa.europa.eu/hu/substance-information/-/substanceinfo/100.075.402" TargetMode="External"/><Relationship Id="rId35" Type="http://schemas.openxmlformats.org/officeDocument/2006/relationships/hyperlink" Target="http://apps.echa.europa.eu/registered/data/dossiers/DISS-9ebc257c-cef7-6dc4-e044-00144f67d031/AGGR-469b9cb0-d942-4431-ba7b-7f23e7211687_DISS-9ebc257c-cef7-6dc4-e044-00144f67d031.html" TargetMode="External"/><Relationship Id="rId77" Type="http://schemas.openxmlformats.org/officeDocument/2006/relationships/hyperlink" Target="http://echa.europa.eu/hu/brief-profile/-/briefprofile/100.033.327" TargetMode="External"/><Relationship Id="rId100" Type="http://schemas.openxmlformats.org/officeDocument/2006/relationships/hyperlink" Target="http://echa.europa.eu/hu/registration-dossier/-/registered-dossier/16122/2/1" TargetMode="External"/><Relationship Id="rId282" Type="http://schemas.openxmlformats.org/officeDocument/2006/relationships/hyperlink" Target="https://echa.europa.eu/registration-dossier/-/registered-dossier/12074/2/1" TargetMode="External"/><Relationship Id="rId338" Type="http://schemas.openxmlformats.org/officeDocument/2006/relationships/hyperlink" Target="https://echa.europa.eu/registration-dossier/-/registered-dossier/15088/2/1" TargetMode="External"/><Relationship Id="rId503" Type="http://schemas.openxmlformats.org/officeDocument/2006/relationships/hyperlink" Target="https://echa.europa.eu/registration-dossier/-/registered-dossier/14544/2/1" TargetMode="External"/><Relationship Id="rId545" Type="http://schemas.openxmlformats.org/officeDocument/2006/relationships/hyperlink" Target="https://echa.europa.eu/registration-dossier/-/registered-dossier/15256/2/1" TargetMode="External"/><Relationship Id="rId587" Type="http://schemas.openxmlformats.org/officeDocument/2006/relationships/hyperlink" Target="https://echa.europa.eu/registration-dossier/-/registered-dossier/13238/2/1" TargetMode="External"/><Relationship Id="rId710" Type="http://schemas.openxmlformats.org/officeDocument/2006/relationships/hyperlink" Target="https://echa.europa.eu/hu/information-on-chemicals/cl-inventory-database/-/discli/details/91812" TargetMode="External"/><Relationship Id="rId752" Type="http://schemas.openxmlformats.org/officeDocument/2006/relationships/hyperlink" Target="https://echa.europa.eu/hu/information-on-chemicals/cl-inventory-database/-/discli/details/82383" TargetMode="External"/><Relationship Id="rId808" Type="http://schemas.openxmlformats.org/officeDocument/2006/relationships/hyperlink" Target="https://echa.europa.eu/hu/substance-information/-/substanceinfo/100.157.861" TargetMode="External"/><Relationship Id="rId8" Type="http://schemas.openxmlformats.org/officeDocument/2006/relationships/hyperlink" Target="http://apps.echa.europa.eu/registered/data/dossiers/DISS-9d828ff8-98ef-6484-e044-00144f67d249/AGGR-c343c84a-3ca2-4a39-8d14-4a7b7cae963d_DISS-9d828ff8-98ef-6484-e044-00144f67d249.html" TargetMode="External"/><Relationship Id="rId142" Type="http://schemas.openxmlformats.org/officeDocument/2006/relationships/hyperlink" Target="https://echa.europa.eu/hu/registration-dossier/-/registered-dossier/16072/2/1" TargetMode="External"/><Relationship Id="rId184" Type="http://schemas.openxmlformats.org/officeDocument/2006/relationships/hyperlink" Target="https://echa.europa.eu/registration-dossier/-/registered-dossier/11848/2/1" TargetMode="External"/><Relationship Id="rId391" Type="http://schemas.openxmlformats.org/officeDocument/2006/relationships/hyperlink" Target="https://echa.europa.eu/registration-dossier/-/registered-dossier/11243/2/1" TargetMode="External"/><Relationship Id="rId405" Type="http://schemas.openxmlformats.org/officeDocument/2006/relationships/hyperlink" Target="https://echa.europa.eu/registration-dossier/-/registered-dossier/14440/2/1" TargetMode="External"/><Relationship Id="rId447" Type="http://schemas.openxmlformats.org/officeDocument/2006/relationships/hyperlink" Target="https://echa.europa.eu/registration-dossier/-/registered-dossier/12567/2/1" TargetMode="External"/><Relationship Id="rId612" Type="http://schemas.openxmlformats.org/officeDocument/2006/relationships/hyperlink" Target="https://echa.europa.eu/registration-dossier/-/registered-dossier/15961/2/1" TargetMode="External"/><Relationship Id="rId794" Type="http://schemas.openxmlformats.org/officeDocument/2006/relationships/hyperlink" Target="https://echa.europa.eu/hu/registration-dossier/-/registered-dossier/15232/2/1" TargetMode="External"/><Relationship Id="rId251" Type="http://schemas.openxmlformats.org/officeDocument/2006/relationships/hyperlink" Target="https://echa.europa.eu/registration-dossier/-/registered-dossier/15212/2/1" TargetMode="External"/><Relationship Id="rId489" Type="http://schemas.openxmlformats.org/officeDocument/2006/relationships/hyperlink" Target="https://echa.europa.eu/registration-dossier/-/registered-dossier/13734/2/1" TargetMode="External"/><Relationship Id="rId654" Type="http://schemas.openxmlformats.org/officeDocument/2006/relationships/hyperlink" Target="https://echa.europa.eu/hu/registration-dossier/-/registered-dossier/5530/2/1" TargetMode="External"/><Relationship Id="rId696" Type="http://schemas.openxmlformats.org/officeDocument/2006/relationships/hyperlink" Target="https://echa.europa.eu/hu/information-on-chemicals/cl-inventory-database/-/discli/details/131681" TargetMode="External"/><Relationship Id="rId46" Type="http://schemas.openxmlformats.org/officeDocument/2006/relationships/hyperlink" Target="http://apps.echa.europa.eu/registered/data/dossiers/DISS-9d94ab4c-6eff-47bf-e044-00144f67d249/AGGR-5c6287b7-65d8-4c64-a7fe-64fc7cad4d53_DISS-9d94ab4c-6eff-47bf-e044-00144f67d249.html" TargetMode="External"/><Relationship Id="rId293" Type="http://schemas.openxmlformats.org/officeDocument/2006/relationships/hyperlink" Target="https://echa.europa.eu/registration-dossier/-/registered-dossier/13548/2/1" TargetMode="External"/><Relationship Id="rId307" Type="http://schemas.openxmlformats.org/officeDocument/2006/relationships/hyperlink" Target="https://echa.europa.eu/registration-dossier/-/registered-dossier/13333/2/1" TargetMode="External"/><Relationship Id="rId349" Type="http://schemas.openxmlformats.org/officeDocument/2006/relationships/hyperlink" Target="https://echa.europa.eu/registration-dossier/-/registered-dossier/16802/2/1" TargetMode="External"/><Relationship Id="rId514" Type="http://schemas.openxmlformats.org/officeDocument/2006/relationships/hyperlink" Target="https://echa.europa.eu/hu/registration-dossier/-/registered-dossier/16621/2/1" TargetMode="External"/><Relationship Id="rId556" Type="http://schemas.openxmlformats.org/officeDocument/2006/relationships/hyperlink" Target="https://echa.europa.eu/registration-dossier/-/registered-dossier/12345/2/1" TargetMode="External"/><Relationship Id="rId721" Type="http://schemas.openxmlformats.org/officeDocument/2006/relationships/hyperlink" Target="https://echa.europa.eu/hu/registration-dossier/-/registered-dossier/19807/2/1" TargetMode="External"/><Relationship Id="rId763" Type="http://schemas.openxmlformats.org/officeDocument/2006/relationships/hyperlink" Target="https://echa.europa.eu/hu/registration-dossier/-/registered-dossier/22961/2/1" TargetMode="External"/><Relationship Id="rId88" Type="http://schemas.openxmlformats.org/officeDocument/2006/relationships/hyperlink" Target="http://echa.europa.eu/hu/brief-profile/-/briefprofile/100.028.839" TargetMode="External"/><Relationship Id="rId111" Type="http://schemas.openxmlformats.org/officeDocument/2006/relationships/hyperlink" Target="http://echa.europa.eu/registration-dossier/-/registered-dossier/14983/2/1" TargetMode="External"/><Relationship Id="rId153" Type="http://schemas.openxmlformats.org/officeDocument/2006/relationships/hyperlink" Target="https://echa.europa.eu/hu/registration-dossier/-/registered-dossier/10558?p_auth=P7PjFHIX" TargetMode="External"/><Relationship Id="rId195" Type="http://schemas.openxmlformats.org/officeDocument/2006/relationships/hyperlink" Target="https://echa.europa.eu/information-on-chemicals/cl-inventory-database/-/discli/details/116834" TargetMode="External"/><Relationship Id="rId209" Type="http://schemas.openxmlformats.org/officeDocument/2006/relationships/hyperlink" Target="https://echa.europa.eu/registration-dossier/-/registered-dossier/12586/2/1" TargetMode="External"/><Relationship Id="rId360" Type="http://schemas.openxmlformats.org/officeDocument/2006/relationships/hyperlink" Target="https://echa.europa.eu/information-on-chemicals/cl-inventory-database/-/discli/details/19856" TargetMode="External"/><Relationship Id="rId416" Type="http://schemas.openxmlformats.org/officeDocument/2006/relationships/hyperlink" Target="https://echa.europa.eu/registration-dossier/-/registered-dossier/15333/2/1" TargetMode="External"/><Relationship Id="rId598" Type="http://schemas.openxmlformats.org/officeDocument/2006/relationships/hyperlink" Target="https://echa.europa.eu/registration-dossier/-/registered-dossier/15506/2/1" TargetMode="External"/><Relationship Id="rId220" Type="http://schemas.openxmlformats.org/officeDocument/2006/relationships/hyperlink" Target="https://echa.europa.eu/registration-dossier/-/registered-dossier/14800/2/1" TargetMode="External"/><Relationship Id="rId458" Type="http://schemas.openxmlformats.org/officeDocument/2006/relationships/hyperlink" Target="https://echa.europa.eu/registration-dossier/-/registered-dossier/14146/2/1" TargetMode="External"/><Relationship Id="rId623" Type="http://schemas.openxmlformats.org/officeDocument/2006/relationships/hyperlink" Target="https://echa.europa.eu/hu/substance-information/-/substanceinfo/100.101.629" TargetMode="External"/><Relationship Id="rId665" Type="http://schemas.openxmlformats.org/officeDocument/2006/relationships/hyperlink" Target="https://echa.europa.eu/hu/substance-information/-/substanceinfo/100.227.250" TargetMode="External"/><Relationship Id="rId15" Type="http://schemas.openxmlformats.org/officeDocument/2006/relationships/hyperlink" Target="http://echa.europa.eu/hu/registration-dossier/-/registered-dossier/15012/2/1" TargetMode="External"/><Relationship Id="rId57" Type="http://schemas.openxmlformats.org/officeDocument/2006/relationships/hyperlink" Target="http://echa.europa.eu/documents/10162/523fe718-95d8-42e4-b28c-6c8cfe58dcfa" TargetMode="External"/><Relationship Id="rId262" Type="http://schemas.openxmlformats.org/officeDocument/2006/relationships/hyperlink" Target="https://echa.europa.eu/registration-dossier/-/registered-dossier/14997/2/1" TargetMode="External"/><Relationship Id="rId318" Type="http://schemas.openxmlformats.org/officeDocument/2006/relationships/hyperlink" Target="https://echa.europa.eu/registration-dossier/-/registered-dossier/12599/2/1" TargetMode="External"/><Relationship Id="rId525" Type="http://schemas.openxmlformats.org/officeDocument/2006/relationships/hyperlink" Target="https://echa.europa.eu/registration-dossier/-/registered-dossier/1918/2/1" TargetMode="External"/><Relationship Id="rId567" Type="http://schemas.openxmlformats.org/officeDocument/2006/relationships/hyperlink" Target="http://www.sigmaaldrich.com/catalog/search?term=19438-60-9&amp;interface=CAS%20No.&amp;N=0&amp;mode=partialmax&amp;lang=hu&amp;region=HU&amp;focus=product" TargetMode="External"/><Relationship Id="rId732" Type="http://schemas.openxmlformats.org/officeDocument/2006/relationships/hyperlink" Target="https://echa.europa.eu/hu/information-on-chemicals/cl-inventory-database/-/discli/details/21845" TargetMode="External"/><Relationship Id="rId99" Type="http://schemas.openxmlformats.org/officeDocument/2006/relationships/hyperlink" Target="http://echa.europa.eu/hu/registration-dossier/-/registered-dossier/15516/2/1" TargetMode="External"/><Relationship Id="rId122" Type="http://schemas.openxmlformats.org/officeDocument/2006/relationships/hyperlink" Target="https://echa.europa.eu/hu/registration-dossier/-/registered-dossier/15570/2/1" TargetMode="External"/><Relationship Id="rId164" Type="http://schemas.openxmlformats.org/officeDocument/2006/relationships/hyperlink" Target="https://echa.europa.eu/registration-dossier/-/registered-dossier/16044/2/1" TargetMode="External"/><Relationship Id="rId371" Type="http://schemas.openxmlformats.org/officeDocument/2006/relationships/hyperlink" Target="https://echa.europa.eu/registration-dossier/-/registered-dossier/15384/2/1" TargetMode="External"/><Relationship Id="rId774" Type="http://schemas.openxmlformats.org/officeDocument/2006/relationships/hyperlink" Target="https://www.osha.gov/pls/oshaweb/owadisp.show_document?p_table=STANDARDS&amp;p_id=9992" TargetMode="External"/><Relationship Id="rId427" Type="http://schemas.openxmlformats.org/officeDocument/2006/relationships/hyperlink" Target="https://echa.europa.eu/registration-dossier/-/registered-dossier/14846/2/1" TargetMode="External"/><Relationship Id="rId469" Type="http://schemas.openxmlformats.org/officeDocument/2006/relationships/hyperlink" Target="https://echa.europa.eu/registration-dossier/-/registered-dossier/10114/2/1" TargetMode="External"/><Relationship Id="rId634" Type="http://schemas.openxmlformats.org/officeDocument/2006/relationships/hyperlink" Target="https://echa.europa.eu/hu/registration-dossier/-/registered-dossier/11614/2/1" TargetMode="External"/><Relationship Id="rId676" Type="http://schemas.openxmlformats.org/officeDocument/2006/relationships/hyperlink" Target="https://echa.europa.eu/hu/registration-dossier/-/registered-dossier/12436/2/1" TargetMode="External"/><Relationship Id="rId26" Type="http://schemas.openxmlformats.org/officeDocument/2006/relationships/hyperlink" Target="http://apps.echa.europa.eu/registered/data/dossiers/DISS-9da0e2f4-11bb-60e1-e044-00144f67d249/AGGR-51b8a2a6-be2e-454c-9a05-97ad86fe4b0f_DISS-9da0e2f4-11bb-60e1-e044-00144f67d249.html" TargetMode="External"/><Relationship Id="rId231" Type="http://schemas.openxmlformats.org/officeDocument/2006/relationships/hyperlink" Target="https://echa.europa.eu/registration-dossier/-/registered-dossier/15798/2/1" TargetMode="External"/><Relationship Id="rId273" Type="http://schemas.openxmlformats.org/officeDocument/2006/relationships/hyperlink" Target="https://echa.europa.eu/information-on-chemicals/cl-inventory-database/-/discli/details/9696" TargetMode="External"/><Relationship Id="rId329" Type="http://schemas.openxmlformats.org/officeDocument/2006/relationships/hyperlink" Target="https://echa.europa.eu/registration-dossier/-/registered-dossier/14779/2/1" TargetMode="External"/><Relationship Id="rId480" Type="http://schemas.openxmlformats.org/officeDocument/2006/relationships/hyperlink" Target="https://echa.europa.eu/registration-dossier/-/registered-dossier/14844/2/1" TargetMode="External"/><Relationship Id="rId536" Type="http://schemas.openxmlformats.org/officeDocument/2006/relationships/hyperlink" Target="https://echa.europa.eu/information-on-chemicals/cl-inventory-database/-/discli/details/84540" TargetMode="External"/><Relationship Id="rId701" Type="http://schemas.openxmlformats.org/officeDocument/2006/relationships/hyperlink" Target="https://echa.europa.eu/hu/information-on-chemicals/cl-inventory-database/-/discli/details/117132" TargetMode="External"/><Relationship Id="rId68" Type="http://schemas.openxmlformats.org/officeDocument/2006/relationships/hyperlink" Target="http://apps.echa.europa.eu/registered/data/dossiers/DISS-9d9eb88d-f599-5b22-e044-00144f67d249/AGGR-f27e867d-d336-4275-82eb-c4c28ee237e5_DISS-9d9eb88d-f599-5b22-e044-00144f67d249.html" TargetMode="External"/><Relationship Id="rId133" Type="http://schemas.openxmlformats.org/officeDocument/2006/relationships/hyperlink" Target="https://echa.europa.eu/registration-dossier/-/registered-dossier/13678/2/1" TargetMode="External"/><Relationship Id="rId175" Type="http://schemas.openxmlformats.org/officeDocument/2006/relationships/hyperlink" Target="https://echa.europa.eu/registration-dossier/-/registered-dossier/15867/2/1" TargetMode="External"/><Relationship Id="rId340" Type="http://schemas.openxmlformats.org/officeDocument/2006/relationships/hyperlink" Target="https://echa.europa.eu/registration-dossier/-/registered-dossier/5521/2/1" TargetMode="External"/><Relationship Id="rId578" Type="http://schemas.openxmlformats.org/officeDocument/2006/relationships/hyperlink" Target="https://echa.europa.eu/information-on-chemicals/cl-inventory-database/-/discli/details/48306" TargetMode="External"/><Relationship Id="rId743" Type="http://schemas.openxmlformats.org/officeDocument/2006/relationships/hyperlink" Target="https://echa.europa.eu/hu/information-on-chemicals/cl-inventory-database/-/discli/details/111405" TargetMode="External"/><Relationship Id="rId785" Type="http://schemas.openxmlformats.org/officeDocument/2006/relationships/hyperlink" Target="https://echa.europa.eu/hu/registration-dossier/-/registered-dossier/10712/2/1" TargetMode="External"/><Relationship Id="rId200" Type="http://schemas.openxmlformats.org/officeDocument/2006/relationships/hyperlink" Target="https://echa.europa.eu/registration-dossier/-/registered-dossier/16040/2/1" TargetMode="External"/><Relationship Id="rId382" Type="http://schemas.openxmlformats.org/officeDocument/2006/relationships/hyperlink" Target="https://echa.europa.eu/registration-dossier/-/registered-dossier/14360/2/1" TargetMode="External"/><Relationship Id="rId438" Type="http://schemas.openxmlformats.org/officeDocument/2006/relationships/hyperlink" Target="https://echa.europa.eu/registration-dossier/-/registered-dossier/12622/2/1" TargetMode="External"/><Relationship Id="rId603" Type="http://schemas.openxmlformats.org/officeDocument/2006/relationships/hyperlink" Target="https://echa.europa.eu/registration-dossier/-/registered-dossier/13733/2/1" TargetMode="External"/><Relationship Id="rId645" Type="http://schemas.openxmlformats.org/officeDocument/2006/relationships/hyperlink" Target="https://echa.europa.eu/hu/registration-dossier/-/registered-dossier/14597/2/1" TargetMode="External"/><Relationship Id="rId687" Type="http://schemas.openxmlformats.org/officeDocument/2006/relationships/hyperlink" Target="https://echa.europa.eu/hu/registration-dossier/-/registered-dossier/18666/2/1" TargetMode="External"/><Relationship Id="rId810" Type="http://schemas.openxmlformats.org/officeDocument/2006/relationships/hyperlink" Target="https://echa.europa.eu/registration-dossier/-/registered-dossier/14228/2/1" TargetMode="External"/><Relationship Id="rId242" Type="http://schemas.openxmlformats.org/officeDocument/2006/relationships/hyperlink" Target="https://echa.europa.eu/registration-dossier/-/registered-dossier/12504/2/1" TargetMode="External"/><Relationship Id="rId284" Type="http://schemas.openxmlformats.org/officeDocument/2006/relationships/hyperlink" Target="https://echa.europa.eu/information-on-chemicals/cl-inventory-database/-/discli/details/26574" TargetMode="External"/><Relationship Id="rId491" Type="http://schemas.openxmlformats.org/officeDocument/2006/relationships/hyperlink" Target="https://echa.europa.eu/registration-dossier/-/registered-dossier/1948/2/1" TargetMode="External"/><Relationship Id="rId505" Type="http://schemas.openxmlformats.org/officeDocument/2006/relationships/hyperlink" Target="https://echa.europa.eu/information-on-chemicals/cl-inventory-database/-/discli/details/8433" TargetMode="External"/><Relationship Id="rId712" Type="http://schemas.openxmlformats.org/officeDocument/2006/relationships/hyperlink" Target="https://echa.europa.eu/hu/information-on-chemicals/cl-inventory-database/-/discli/details/130407" TargetMode="External"/><Relationship Id="rId37" Type="http://schemas.openxmlformats.org/officeDocument/2006/relationships/hyperlink" Target="http://echa.europa.eu/hu/registration-dossier/-/registered-dossier/16122/7/1" TargetMode="External"/><Relationship Id="rId79" Type="http://schemas.openxmlformats.org/officeDocument/2006/relationships/hyperlink" Target="http://echa.europa.eu/hu/registration-dossier/-/registered-dossier/14531/2/1" TargetMode="External"/><Relationship Id="rId102" Type="http://schemas.openxmlformats.org/officeDocument/2006/relationships/hyperlink" Target="http://echa.europa.eu/hu/registration-dossier/-/registered-dossier/15539/7/1" TargetMode="External"/><Relationship Id="rId144" Type="http://schemas.openxmlformats.org/officeDocument/2006/relationships/hyperlink" Target="https://echa.europa.eu/hu/registration-dossier/-/registered-dossier/16102/2/1" TargetMode="External"/><Relationship Id="rId547" Type="http://schemas.openxmlformats.org/officeDocument/2006/relationships/hyperlink" Target="https://echa.europa.eu/information-on-chemicals/cl-inventory-database/-/discli/details/69641" TargetMode="External"/><Relationship Id="rId589" Type="http://schemas.openxmlformats.org/officeDocument/2006/relationships/hyperlink" Target="https://echa.europa.eu/brief-profile/-/briefprofile/100.045.073" TargetMode="External"/><Relationship Id="rId754" Type="http://schemas.openxmlformats.org/officeDocument/2006/relationships/hyperlink" Target="https://echa.europa.eu/hu/information-on-chemicals/cl-inventory-database/-/discli/details/86315" TargetMode="External"/><Relationship Id="rId796" Type="http://schemas.openxmlformats.org/officeDocument/2006/relationships/hyperlink" Target="https://echa.europa.eu/hu/registration-dossier/-/registered-dossier/13308/2/1" TargetMode="External"/><Relationship Id="rId90" Type="http://schemas.openxmlformats.org/officeDocument/2006/relationships/hyperlink" Target="http://echa.europa.eu/hu/information-on-chemicals/cl-inventory-database/-/discli/details/14963" TargetMode="External"/><Relationship Id="rId186" Type="http://schemas.openxmlformats.org/officeDocument/2006/relationships/hyperlink" Target="https://echa.europa.eu/information-on-chemicals/cl-inventory-database/-/discli/details/75922" TargetMode="External"/><Relationship Id="rId351" Type="http://schemas.openxmlformats.org/officeDocument/2006/relationships/hyperlink" Target="https://echa.europa.eu/substance-information/-/substanceinfo/100.054.188" TargetMode="External"/><Relationship Id="rId393" Type="http://schemas.openxmlformats.org/officeDocument/2006/relationships/hyperlink" Target="https://echa.europa.eu/registration-dossier/-/registered-dossier/1994/2/1" TargetMode="External"/><Relationship Id="rId407" Type="http://schemas.openxmlformats.org/officeDocument/2006/relationships/hyperlink" Target="https://echa.europa.eu/registration-dossier/-/registered-dossier/5792/2/1" TargetMode="External"/><Relationship Id="rId449" Type="http://schemas.openxmlformats.org/officeDocument/2006/relationships/hyperlink" Target="https://echa.europa.eu/registration-dossier/-/registered-dossier/14528/2/1" TargetMode="External"/><Relationship Id="rId614" Type="http://schemas.openxmlformats.org/officeDocument/2006/relationships/hyperlink" Target="https://echa.europa.eu/substance-information/-/substanceinfo/100.065.235" TargetMode="External"/><Relationship Id="rId656" Type="http://schemas.openxmlformats.org/officeDocument/2006/relationships/hyperlink" Target="https://echa.europa.eu/hu/registration-dossier/-/registered-dossier/25057/7/5/2" TargetMode="External"/><Relationship Id="rId211" Type="http://schemas.openxmlformats.org/officeDocument/2006/relationships/hyperlink" Target="https://echa.europa.eu/registration-dossier/-/registered-dossier/15858/2/1" TargetMode="External"/><Relationship Id="rId253" Type="http://schemas.openxmlformats.org/officeDocument/2006/relationships/hyperlink" Target="https://echa.europa.eu/information-on-chemicals/cl-inventory-database/-/discli/details/57865" TargetMode="External"/><Relationship Id="rId295" Type="http://schemas.openxmlformats.org/officeDocument/2006/relationships/hyperlink" Target="https://echa.europa.eu/hu/registration-dossier/-/registered-dossier/28338/2/1" TargetMode="External"/><Relationship Id="rId309" Type="http://schemas.openxmlformats.org/officeDocument/2006/relationships/hyperlink" Target="https://echa.europa.eu/information-on-chemicals/cl-inventory-database/-/discli/details/87272" TargetMode="External"/><Relationship Id="rId460" Type="http://schemas.openxmlformats.org/officeDocument/2006/relationships/hyperlink" Target="https://echa.europa.eu/information-on-chemicals/cl-inventory-database/-/discli/details/17925" TargetMode="External"/><Relationship Id="rId516" Type="http://schemas.openxmlformats.org/officeDocument/2006/relationships/hyperlink" Target="https://echa.europa.eu/registration-dossier/-/registered-dossier/14330/2/1" TargetMode="External"/><Relationship Id="rId698" Type="http://schemas.openxmlformats.org/officeDocument/2006/relationships/hyperlink" Target="https://echa.europa.eu/hu/information-on-chemicals/cl-inventory-database/-/discli/details/87589" TargetMode="External"/><Relationship Id="rId48" Type="http://schemas.openxmlformats.org/officeDocument/2006/relationships/hyperlink" Target="http://echa.europa.eu/hu/registration-dossier/-/registered-dossier/15416/2/1/?documentUUID=494ce170-ce48-4424-8516-aa63c95bbda9" TargetMode="External"/><Relationship Id="rId113" Type="http://schemas.openxmlformats.org/officeDocument/2006/relationships/hyperlink" Target="http://echa.europa.eu/hu/registration-dossier/-/registered-dossier/15960/2/1" TargetMode="External"/><Relationship Id="rId320" Type="http://schemas.openxmlformats.org/officeDocument/2006/relationships/hyperlink" Target="https://echa.europa.eu/registration-dossier/-/registered-dossier/1714/2/1" TargetMode="External"/><Relationship Id="rId558" Type="http://schemas.openxmlformats.org/officeDocument/2006/relationships/hyperlink" Target="https://echa.europa.eu/registration-dossier/-/registered-dossier/15816/2/1" TargetMode="External"/><Relationship Id="rId723" Type="http://schemas.openxmlformats.org/officeDocument/2006/relationships/hyperlink" Target="https://echa.europa.eu/hu/information-on-chemicals/cl-inventory-database/-/discli/details/57750" TargetMode="External"/><Relationship Id="rId765" Type="http://schemas.openxmlformats.org/officeDocument/2006/relationships/hyperlink" Target="https://echa.europa.eu/hu/information-on-chemicals/cl-inventory-database/-/discli/details/121117" TargetMode="External"/><Relationship Id="rId155" Type="http://schemas.openxmlformats.org/officeDocument/2006/relationships/hyperlink" Target="https://echa.europa.eu/hu/registration-dossier/-/registered-dossier/15924/2/1" TargetMode="External"/><Relationship Id="rId197" Type="http://schemas.openxmlformats.org/officeDocument/2006/relationships/hyperlink" Target="https://echa.europa.eu/registration-dossier/-/registered-dossier/14287/2/1" TargetMode="External"/><Relationship Id="rId362" Type="http://schemas.openxmlformats.org/officeDocument/2006/relationships/hyperlink" Target="https://echa.europa.eu/registration-dossier/-/registered-dossier/15505/2/1" TargetMode="External"/><Relationship Id="rId418" Type="http://schemas.openxmlformats.org/officeDocument/2006/relationships/hyperlink" Target="https://echa.europa.eu/registration-dossier/-/registered-dossier/5396/2/1" TargetMode="External"/><Relationship Id="rId625" Type="http://schemas.openxmlformats.org/officeDocument/2006/relationships/hyperlink" Target="https://echa.europa.eu/hu/substance-information/-/substanceinfo/100.048.319" TargetMode="External"/><Relationship Id="rId222" Type="http://schemas.openxmlformats.org/officeDocument/2006/relationships/hyperlink" Target="https://echa.europa.eu/registration-dossier/-/registered-dossier/14786/2/1" TargetMode="External"/><Relationship Id="rId264" Type="http://schemas.openxmlformats.org/officeDocument/2006/relationships/hyperlink" Target="https://echa.europa.eu/information-on-chemicals/cl-inventory-database/-/discli/details/48656" TargetMode="External"/><Relationship Id="rId471" Type="http://schemas.openxmlformats.org/officeDocument/2006/relationships/hyperlink" Target="https://echa.europa.eu/registration-dossier/-/registered-dossier/11447/2/1" TargetMode="External"/><Relationship Id="rId667" Type="http://schemas.openxmlformats.org/officeDocument/2006/relationships/hyperlink" Target="https://echa.europa.eu/hu/substance-information/-/substanceinfo/100.066.440" TargetMode="External"/><Relationship Id="rId17" Type="http://schemas.openxmlformats.org/officeDocument/2006/relationships/hyperlink" Target="http://apps.echa.europa.eu/registered/data/dossiers/DISS-e7627168-f6ff-63fd-e044-00144f67d031/AGGR-ed0ade36-a40e-4314-b149-867c5da4618d_DISS-e7627168-f6ff-63fd-e044-00144f67d031.html" TargetMode="External"/><Relationship Id="rId59" Type="http://schemas.openxmlformats.org/officeDocument/2006/relationships/hyperlink" Target="http://echa.europa.eu/registration-dossier/-/registered-dossier/14983/2/1" TargetMode="External"/><Relationship Id="rId124" Type="http://schemas.openxmlformats.org/officeDocument/2006/relationships/hyperlink" Target="https://echa.europa.eu/hu/registration-dossier/-/registered-dossier/15226/2/1" TargetMode="External"/><Relationship Id="rId527" Type="http://schemas.openxmlformats.org/officeDocument/2006/relationships/hyperlink" Target="https://echa.europa.eu/registration-dossier/-/registered-dossier/12602/2/1" TargetMode="External"/><Relationship Id="rId569" Type="http://schemas.openxmlformats.org/officeDocument/2006/relationships/hyperlink" Target="https://echa.europa.eu/substance-information/-/substanceinfo/100.019.390" TargetMode="External"/><Relationship Id="rId734" Type="http://schemas.openxmlformats.org/officeDocument/2006/relationships/hyperlink" Target="https://echa.europa.eu/hu/information-on-chemicals/cl-inventory-database/-/discli/details/101358" TargetMode="External"/><Relationship Id="rId776" Type="http://schemas.openxmlformats.org/officeDocument/2006/relationships/hyperlink" Target="https://echa.europa.eu/hu/registration-dossier/-/registered-dossier/14947/2/1" TargetMode="External"/><Relationship Id="rId70" Type="http://schemas.openxmlformats.org/officeDocument/2006/relationships/hyperlink" Target="http://apps.echa.europa.eu/registered/data/dossiers/DISS-9ebc434c-b215-079d-e044-00144f67d031/AGGR-f71de122-485f-46a4-8234-b3b6bdf0b332_DISS-9ebc434c-b215-079d-e044-00144f67d031.html" TargetMode="External"/><Relationship Id="rId166" Type="http://schemas.openxmlformats.org/officeDocument/2006/relationships/hyperlink" Target="https://echa.europa.eu/registration-dossier/-/registered-dossier/13936/2/1" TargetMode="External"/><Relationship Id="rId331" Type="http://schemas.openxmlformats.org/officeDocument/2006/relationships/hyperlink" Target="https://echa.europa.eu/information-on-chemicals/cl-inventory-database/-/discli/details/7133" TargetMode="External"/><Relationship Id="rId373" Type="http://schemas.openxmlformats.org/officeDocument/2006/relationships/hyperlink" Target="https://echa.europa.eu/registration-dossier/-/registered-dossier/13684/2/1" TargetMode="External"/><Relationship Id="rId429" Type="http://schemas.openxmlformats.org/officeDocument/2006/relationships/hyperlink" Target="https://echa.europa.eu/information-on-chemicals/cl-inventory-database/-/discli/details/4762" TargetMode="External"/><Relationship Id="rId580" Type="http://schemas.openxmlformats.org/officeDocument/2006/relationships/hyperlink" Target="https://echa.europa.eu/registration-dossier/-/registered-dossier/14748/2/1/?documentUUID=9a2acdc5-4b02-45fd-b6ef-c07f447e15ca" TargetMode="External"/><Relationship Id="rId636" Type="http://schemas.openxmlformats.org/officeDocument/2006/relationships/hyperlink" Target="https://echa.europa.eu/hu/registration-dossier/-/registered-dossier/13163/2/1" TargetMode="External"/><Relationship Id="rId801" Type="http://schemas.openxmlformats.org/officeDocument/2006/relationships/hyperlink" Target="https://echa.europa.eu/hu/brief-profile/-/briefprofile/100.226.882" TargetMode="External"/><Relationship Id="rId1" Type="http://schemas.openxmlformats.org/officeDocument/2006/relationships/hyperlink" Target="http://apps.echa.europa.eu/registered/data/dossiers/DISS-9d92ba75-4443-6d9c-e044-00144f67d249/AGGR-f09de59c-9d13-4e7d-8e5f-7b05222dbc30_DISS-9d92ba75-4443-6d9c-e044-00144f67d249.html" TargetMode="External"/><Relationship Id="rId233" Type="http://schemas.openxmlformats.org/officeDocument/2006/relationships/hyperlink" Target="https://echa.europa.eu/registration-dossier/-/registered-dossier/2054/2/1" TargetMode="External"/><Relationship Id="rId440" Type="http://schemas.openxmlformats.org/officeDocument/2006/relationships/hyperlink" Target="https://echa.europa.eu/registration-dossier/-/registered-dossier/10415/2/1" TargetMode="External"/><Relationship Id="rId678" Type="http://schemas.openxmlformats.org/officeDocument/2006/relationships/hyperlink" Target="https://echa.europa.eu/hu/registration-dossier/-/registered-dossier/17705/2/1" TargetMode="External"/><Relationship Id="rId28" Type="http://schemas.openxmlformats.org/officeDocument/2006/relationships/hyperlink" Target="http://echa.europa.eu/hu/registration-dossier/-/registered-dossier/15531/7/1" TargetMode="External"/><Relationship Id="rId275" Type="http://schemas.openxmlformats.org/officeDocument/2006/relationships/hyperlink" Target="https://echa.europa.eu/information-on-chemicals/cl-inventory-database/-/discli/details/105077" TargetMode="External"/><Relationship Id="rId300" Type="http://schemas.openxmlformats.org/officeDocument/2006/relationships/hyperlink" Target="https://echa.europa.eu/registration-dossier/-/registered-dossier/2104/2/1" TargetMode="External"/><Relationship Id="rId482" Type="http://schemas.openxmlformats.org/officeDocument/2006/relationships/hyperlink" Target="https://echa.europa.eu/registration-dossier/-/registered-dossier/2043/2/1" TargetMode="External"/><Relationship Id="rId538" Type="http://schemas.openxmlformats.org/officeDocument/2006/relationships/hyperlink" Target="https://echa.europa.eu/information-on-chemicals/cl-inventory-database/-/discli/details/21749" TargetMode="External"/><Relationship Id="rId703" Type="http://schemas.openxmlformats.org/officeDocument/2006/relationships/hyperlink" Target="https://echa.europa.eu/hu/information-on-chemicals/cl-inventory-database/-/discli/details/330" TargetMode="External"/><Relationship Id="rId745" Type="http://schemas.openxmlformats.org/officeDocument/2006/relationships/hyperlink" Target="https://echa.europa.eu/hu/information-on-chemicals/cl-inventory-database/-/discli/details/133187" TargetMode="External"/><Relationship Id="rId81" Type="http://schemas.openxmlformats.org/officeDocument/2006/relationships/hyperlink" Target="http://echa.europa.eu/hu/registration-dossier/-/registered-dossier/15531/2/1" TargetMode="External"/><Relationship Id="rId135" Type="http://schemas.openxmlformats.org/officeDocument/2006/relationships/hyperlink" Target="https://echa.europa.eu/registration-dossier/-/registered-dossier/15475/2/1" TargetMode="External"/><Relationship Id="rId177" Type="http://schemas.openxmlformats.org/officeDocument/2006/relationships/hyperlink" Target="https://echa.europa.eu/information-on-chemicals/cl-inventory-database/-/discli/details/111537" TargetMode="External"/><Relationship Id="rId342" Type="http://schemas.openxmlformats.org/officeDocument/2006/relationships/hyperlink" Target="https://echa.europa.eu/registration-dossier/-/registered-dossier/14140/2/1" TargetMode="External"/><Relationship Id="rId384" Type="http://schemas.openxmlformats.org/officeDocument/2006/relationships/hyperlink" Target="https://echa.europa.eu/registration-dossier/-/registered-dossier/14260/2/1" TargetMode="External"/><Relationship Id="rId591" Type="http://schemas.openxmlformats.org/officeDocument/2006/relationships/hyperlink" Target="https://echa.europa.eu/substance-information/-/substanceinfo/100.059.139" TargetMode="External"/><Relationship Id="rId605" Type="http://schemas.openxmlformats.org/officeDocument/2006/relationships/hyperlink" Target="https://echa.europa.eu/substance-information/-/substanceinfo/100.003.891" TargetMode="External"/><Relationship Id="rId787" Type="http://schemas.openxmlformats.org/officeDocument/2006/relationships/hyperlink" Target="https://echa.europa.eu/hu/registration-dossier/-/registered-dossier/14306/2/1" TargetMode="External"/><Relationship Id="rId812" Type="http://schemas.openxmlformats.org/officeDocument/2006/relationships/printerSettings" Target="../printerSettings/printerSettings4.bin"/><Relationship Id="rId202" Type="http://schemas.openxmlformats.org/officeDocument/2006/relationships/hyperlink" Target="https://echa.europa.eu/registration-dossier/-/registered-dossier/10916/2/1" TargetMode="External"/><Relationship Id="rId244" Type="http://schemas.openxmlformats.org/officeDocument/2006/relationships/hyperlink" Target="https://echa.europa.eu/registration-dossier/-/registered-dossier/15124/2/1" TargetMode="External"/><Relationship Id="rId647" Type="http://schemas.openxmlformats.org/officeDocument/2006/relationships/hyperlink" Target="https://echa.europa.eu/hu/registration-dossier/-/registered-dossier/15896/2/1" TargetMode="External"/><Relationship Id="rId689" Type="http://schemas.openxmlformats.org/officeDocument/2006/relationships/hyperlink" Target="https://echa.europa.eu/hu/registration-dossier/-/registered-dossier/23088/2/1" TargetMode="External"/><Relationship Id="rId39" Type="http://schemas.openxmlformats.org/officeDocument/2006/relationships/hyperlink" Target="http://apps.echa.europa.eu/registered/data/dossiers/DISS-9eaff323-014a-482f-e044-00144f67d031/AGGR-53ddf848-e431-4f00-b7ca-3a1fb5118771_DISS-9eaff323-014a-482f-e044-00144f67d031.html" TargetMode="External"/><Relationship Id="rId286" Type="http://schemas.openxmlformats.org/officeDocument/2006/relationships/hyperlink" Target="https://echa.europa.eu/registration-dossier/-/registered-dossier/15949/2/1" TargetMode="External"/><Relationship Id="rId451" Type="http://schemas.openxmlformats.org/officeDocument/2006/relationships/hyperlink" Target="https://echa.europa.eu/registration-dossier/-/registered-dossier/15934/2/1" TargetMode="External"/><Relationship Id="rId493" Type="http://schemas.openxmlformats.org/officeDocument/2006/relationships/hyperlink" Target="https://echa.europa.eu/hu/registration-dossier/-/registered-dossier/26122/2/1" TargetMode="External"/><Relationship Id="rId507" Type="http://schemas.openxmlformats.org/officeDocument/2006/relationships/hyperlink" Target="https://echa.europa.eu/registration-dossier/-/registered-dossier/5838/2/1" TargetMode="External"/><Relationship Id="rId549" Type="http://schemas.openxmlformats.org/officeDocument/2006/relationships/hyperlink" Target="https://echa.europa.eu/information-on-chemicals/cl-inventory-database/-/discli/details/29862" TargetMode="External"/><Relationship Id="rId714" Type="http://schemas.openxmlformats.org/officeDocument/2006/relationships/hyperlink" Target="https://echa.europa.eu/hu/information-on-chemicals/cl-inventory-database/-/discli/details/62515" TargetMode="External"/><Relationship Id="rId756" Type="http://schemas.openxmlformats.org/officeDocument/2006/relationships/hyperlink" Target="https://echa.europa.eu/hu/information-on-chemicals/cl-inventory-database/-/discli/details/21034" TargetMode="External"/><Relationship Id="rId50" Type="http://schemas.openxmlformats.org/officeDocument/2006/relationships/hyperlink" Target="http://echa.europa.eu/hu/registration-dossier/-/registered-dossier/15513/2/1/?documentUUID=21e67388-8454-49a8-8df5-ed6cdc978db7" TargetMode="External"/><Relationship Id="rId104" Type="http://schemas.openxmlformats.org/officeDocument/2006/relationships/hyperlink" Target="http://echa.europa.eu/hu/registration-dossier/-/registered-dossier/15416/2/1/?documentUUID=494ce170-ce48-4424-8516-aa63c95bbda9" TargetMode="External"/><Relationship Id="rId146" Type="http://schemas.openxmlformats.org/officeDocument/2006/relationships/hyperlink" Target="https://echa.europa.eu/hu/registration-dossier/-/registered-dossier/15482/2/1" TargetMode="External"/><Relationship Id="rId188" Type="http://schemas.openxmlformats.org/officeDocument/2006/relationships/hyperlink" Target="https://echa.europa.eu/registration-dossier/-/registered-dossier/15184/2/1" TargetMode="External"/><Relationship Id="rId311" Type="http://schemas.openxmlformats.org/officeDocument/2006/relationships/hyperlink" Target="https://echa.europa.eu/information-on-chemicals/cl-inventory-database/-/discli/details/21053" TargetMode="External"/><Relationship Id="rId353" Type="http://schemas.openxmlformats.org/officeDocument/2006/relationships/hyperlink" Target="https://echa.europa.eu/registration-dossier/-/registered-dossier/15770/2/1" TargetMode="External"/><Relationship Id="rId395" Type="http://schemas.openxmlformats.org/officeDocument/2006/relationships/hyperlink" Target="https://echa.europa.eu/registration-dossier/-/registered-dossier/10919/2/1" TargetMode="External"/><Relationship Id="rId409" Type="http://schemas.openxmlformats.org/officeDocument/2006/relationships/hyperlink" Target="https://echa.europa.eu/registration-dossier/-/registered-dossier/13453/2/1" TargetMode="External"/><Relationship Id="rId560" Type="http://schemas.openxmlformats.org/officeDocument/2006/relationships/hyperlink" Target="https://echa.europa.eu/registration-dossier/-/registered-dossier/14764/2/1" TargetMode="External"/><Relationship Id="rId798" Type="http://schemas.openxmlformats.org/officeDocument/2006/relationships/hyperlink" Target="https://echa.europa.eu/hu/substance-information/-/substanceinfo/100.100.260" TargetMode="External"/><Relationship Id="rId92" Type="http://schemas.openxmlformats.org/officeDocument/2006/relationships/hyperlink" Target="http://echa.europa.eu/hu/registration-dossier/-/registered-dossier/15556/7/1" TargetMode="External"/><Relationship Id="rId213" Type="http://schemas.openxmlformats.org/officeDocument/2006/relationships/hyperlink" Target="https://echa.europa.eu/registration-dossier/-/registered-dossier/15065/2/1" TargetMode="External"/><Relationship Id="rId420" Type="http://schemas.openxmlformats.org/officeDocument/2006/relationships/hyperlink" Target="https://echa.europa.eu/registration-dossier/-/registered-dossier/2153/2/1" TargetMode="External"/><Relationship Id="rId616" Type="http://schemas.openxmlformats.org/officeDocument/2006/relationships/hyperlink" Target="https://echa.europa.eu/substance-information/-/substanceinfo/100.082.430" TargetMode="External"/><Relationship Id="rId658" Type="http://schemas.openxmlformats.org/officeDocument/2006/relationships/hyperlink" Target="https://echa.europa.eu/hu/registration-dossier/-/registered-dossier/12822/2/1" TargetMode="External"/><Relationship Id="rId255" Type="http://schemas.openxmlformats.org/officeDocument/2006/relationships/hyperlink" Target="https://echa.europa.eu/registration-dossier/-/registered-dossier/1405/2/1" TargetMode="External"/><Relationship Id="rId297" Type="http://schemas.openxmlformats.org/officeDocument/2006/relationships/hyperlink" Target="https://echa.europa.eu/information-on-chemicals/cl-inventory-database/-/discli/details/4962" TargetMode="External"/><Relationship Id="rId462" Type="http://schemas.openxmlformats.org/officeDocument/2006/relationships/hyperlink" Target="https://echa.europa.eu/registration-dossier/-/registered-dossier/13226/2/1" TargetMode="External"/><Relationship Id="rId518" Type="http://schemas.openxmlformats.org/officeDocument/2006/relationships/hyperlink" Target="https://echa.europa.eu/registration-dossier/-/registered-dossier/14104/2/1" TargetMode="External"/><Relationship Id="rId725" Type="http://schemas.openxmlformats.org/officeDocument/2006/relationships/hyperlink" Target="https://echa.europa.eu/hu/information-on-chemicals/cl-inventory-database/-/discli/details/82326" TargetMode="External"/><Relationship Id="rId115" Type="http://schemas.openxmlformats.org/officeDocument/2006/relationships/hyperlink" Target="http://echa.europa.eu/hu/registration-dossier/-/registered-dossier/15557/2/1" TargetMode="External"/><Relationship Id="rId157" Type="http://schemas.openxmlformats.org/officeDocument/2006/relationships/hyperlink" Target="https://echa.europa.eu/hu/registration-dossier/-/registered-dossier/15339/2/1" TargetMode="External"/><Relationship Id="rId322" Type="http://schemas.openxmlformats.org/officeDocument/2006/relationships/hyperlink" Target="https://echa.europa.eu/registration-dossier/-/registered-dossier/13748/2/1" TargetMode="External"/><Relationship Id="rId364" Type="http://schemas.openxmlformats.org/officeDocument/2006/relationships/hyperlink" Target="https://echa.europa.eu/registration-dossier/-/registered-dossier/13401/2/1" TargetMode="External"/><Relationship Id="rId767" Type="http://schemas.openxmlformats.org/officeDocument/2006/relationships/hyperlink" Target="https://echa.europa.eu/hu/registration-dossier/-/registered-dossier/10359/2/1" TargetMode="External"/><Relationship Id="rId61" Type="http://schemas.openxmlformats.org/officeDocument/2006/relationships/hyperlink" Target="http://apps.echa.europa.eu/registered/data/dossiers/DISS-9e9d7efb-4060-5925-e044-00144f67d031/AGGR-2a69af10-969b-4a4c-8ae3-918465fa88cc_DISS-9e9d7efb-4060-5925-e044-00144f67d031.html" TargetMode="External"/><Relationship Id="rId199" Type="http://schemas.openxmlformats.org/officeDocument/2006/relationships/hyperlink" Target="https://echa.europa.eu/registration-dossier/-/registered-dossier/15818/2/1" TargetMode="External"/><Relationship Id="rId571" Type="http://schemas.openxmlformats.org/officeDocument/2006/relationships/hyperlink" Target="https://echa.europa.eu/substance-information/-/substanceinfo/100.114.947" TargetMode="External"/><Relationship Id="rId627" Type="http://schemas.openxmlformats.org/officeDocument/2006/relationships/hyperlink" Target="https://echa.europa.eu/hu/substance-information/-/substanceinfo/100.025.488" TargetMode="External"/><Relationship Id="rId669" Type="http://schemas.openxmlformats.org/officeDocument/2006/relationships/hyperlink" Target="https://echa.europa.eu/hu/substance-information/-/substanceinfo/100.088.747" TargetMode="External"/><Relationship Id="rId19" Type="http://schemas.openxmlformats.org/officeDocument/2006/relationships/hyperlink" Target="http://apps.echa.europa.eu/registered/data/dossiers/DISS-9d9b878d-05c8-56aa-e044-00144f67d249/AGGR-b08318b1-49b9-46ad-9e2d-e6ffec081a99_DISS-9d9b878d-05c8-56aa-e044-00144f67d249.html" TargetMode="External"/><Relationship Id="rId224" Type="http://schemas.openxmlformats.org/officeDocument/2006/relationships/hyperlink" Target="https://echa.europa.eu/registration-dossier/-/registered-dossier/15265/2/1" TargetMode="External"/><Relationship Id="rId266" Type="http://schemas.openxmlformats.org/officeDocument/2006/relationships/hyperlink" Target="https://echa.europa.eu/registration-dossier/-/registered-dossier/13519/2/1" TargetMode="External"/><Relationship Id="rId431" Type="http://schemas.openxmlformats.org/officeDocument/2006/relationships/hyperlink" Target="https://echa.europa.eu/registration-dossier/-/registered-dossier/11759/2/1" TargetMode="External"/><Relationship Id="rId473" Type="http://schemas.openxmlformats.org/officeDocument/2006/relationships/hyperlink" Target="https://echa.europa.eu/information-on-chemicals/cl-inventory-database/-/discli/details/123354" TargetMode="External"/><Relationship Id="rId529" Type="http://schemas.openxmlformats.org/officeDocument/2006/relationships/hyperlink" Target="https://echa.europa.eu/information-on-chemicals/cl-inventory-database/-/discli/details/46763" TargetMode="External"/><Relationship Id="rId680" Type="http://schemas.openxmlformats.org/officeDocument/2006/relationships/hyperlink" Target="https://echa.europa.eu/hu/registration-dossier/-/registered-dossier/11581/2/1" TargetMode="External"/><Relationship Id="rId736" Type="http://schemas.openxmlformats.org/officeDocument/2006/relationships/hyperlink" Target="https://echa.europa.eu/hu/information-on-chemicals/cl-inventory-database/-/discli/details/46984" TargetMode="External"/><Relationship Id="rId30" Type="http://schemas.openxmlformats.org/officeDocument/2006/relationships/hyperlink" Target="http://apps.echa.europa.eu/registered/data/dossiers/DISS-9d8b5d74-6225-0232-e044-00144f67d249/AGGR-32c0ade5-db80-4c77-9bff-61e6bfa881d9_DISS-9d8b5d74-6225-0232-e044-00144f67d249.html" TargetMode="External"/><Relationship Id="rId126" Type="http://schemas.openxmlformats.org/officeDocument/2006/relationships/hyperlink" Target="https://echa.europa.eu/hu/registration-dossier/-/registered-dossier/13346?p_auth=ANCgoMLt" TargetMode="External"/><Relationship Id="rId168" Type="http://schemas.openxmlformats.org/officeDocument/2006/relationships/hyperlink" Target="https://echa.europa.eu/registration-dossier/-/registered-dossier/14919/2/1" TargetMode="External"/><Relationship Id="rId333" Type="http://schemas.openxmlformats.org/officeDocument/2006/relationships/hyperlink" Target="https://echa.europa.eu/registration-dossier/-/registered-dossier/5651/2/1" TargetMode="External"/><Relationship Id="rId540" Type="http://schemas.openxmlformats.org/officeDocument/2006/relationships/hyperlink" Target="https://echa.europa.eu/registration-dossier/-/registered-dossier/11030/2/1" TargetMode="External"/><Relationship Id="rId778" Type="http://schemas.openxmlformats.org/officeDocument/2006/relationships/hyperlink" Target="https://echa.europa.eu/hu/substance-information/-/substanceinfo/100.114.304" TargetMode="External"/><Relationship Id="rId72" Type="http://schemas.openxmlformats.org/officeDocument/2006/relationships/hyperlink" Target="http://apps.echa.europa.eu/registered/data/dossiers/DISS-9c85f941-5dd4-6d9c-e044-00144f67d249/AGGR-f28b83da-5d25-4a70-b5fa-29b12cd263d5_DISS-9c85f941-5dd4-6d9c-e044-00144f67d249.html" TargetMode="External"/><Relationship Id="rId375" Type="http://schemas.openxmlformats.org/officeDocument/2006/relationships/hyperlink" Target="https://echa.europa.eu/information-on-chemicals/cl-inventory-database/-/discli/details/111384" TargetMode="External"/><Relationship Id="rId582" Type="http://schemas.openxmlformats.org/officeDocument/2006/relationships/hyperlink" Target="https://echa.europa.eu/substance-information/-/substanceinfo/100.027.751" TargetMode="External"/><Relationship Id="rId638" Type="http://schemas.openxmlformats.org/officeDocument/2006/relationships/hyperlink" Target="https://echa.europa.eu/hu/registration-dossier/-/registered-dossier/18656/2/1" TargetMode="External"/><Relationship Id="rId803" Type="http://schemas.openxmlformats.org/officeDocument/2006/relationships/hyperlink" Target="https://echa.europa.eu/hu/substance-information/-/substanceinfo/100.004.385" TargetMode="External"/><Relationship Id="rId3" Type="http://schemas.openxmlformats.org/officeDocument/2006/relationships/hyperlink" Target="http://apps.echa.europa.eu/registered/data/dossiers/DISS-9d92ba75-4443-6d9c-e044-00144f67d249/AGGR-f09de59c-9d13-4e7d-8e5f-7b05222dbc30_DISS-9d92ba75-4443-6d9c-e044-00144f67d249.html" TargetMode="External"/><Relationship Id="rId235" Type="http://schemas.openxmlformats.org/officeDocument/2006/relationships/hyperlink" Target="https://echa.europa.eu/registration-dossier/-/registered-dossier/15948/2/1" TargetMode="External"/><Relationship Id="rId277" Type="http://schemas.openxmlformats.org/officeDocument/2006/relationships/hyperlink" Target="https://echa.europa.eu/registration-dossier/-/registered-dossier/14959/2/1" TargetMode="External"/><Relationship Id="rId400" Type="http://schemas.openxmlformats.org/officeDocument/2006/relationships/hyperlink" Target="https://echa.europa.eu/information-on-chemicals/cl-inventory-database/-/discli/details/52296" TargetMode="External"/><Relationship Id="rId442" Type="http://schemas.openxmlformats.org/officeDocument/2006/relationships/hyperlink" Target="https://echa.europa.eu/registration-dossier/-/registered-dossier/13374/2/1" TargetMode="External"/><Relationship Id="rId484" Type="http://schemas.openxmlformats.org/officeDocument/2006/relationships/hyperlink" Target="https://echa.europa.eu/registration-dossier/-/registered-dossier/14863/2/1" TargetMode="External"/><Relationship Id="rId705" Type="http://schemas.openxmlformats.org/officeDocument/2006/relationships/hyperlink" Target="https://echa.europa.eu/hu/information-on-chemicals/cl-inventory-database/-/discli/details/24105" TargetMode="External"/><Relationship Id="rId137" Type="http://schemas.openxmlformats.org/officeDocument/2006/relationships/hyperlink" Target="https://echa.europa.eu/registration-dossier/-/registered-dossier/14799/2/1" TargetMode="External"/><Relationship Id="rId302" Type="http://schemas.openxmlformats.org/officeDocument/2006/relationships/hyperlink" Target="https://echa.europa.eu/substance-information/-/substanceinfo/100.056.719" TargetMode="External"/><Relationship Id="rId344" Type="http://schemas.openxmlformats.org/officeDocument/2006/relationships/hyperlink" Target="https://echa.europa.eu/registration-dossier/-/registered-dossier/5899/2/1" TargetMode="External"/><Relationship Id="rId691" Type="http://schemas.openxmlformats.org/officeDocument/2006/relationships/hyperlink" Target="https://echa.europa.eu/hu/registration-dossier/-/registered-dossier/10993/2/1" TargetMode="External"/><Relationship Id="rId747" Type="http://schemas.openxmlformats.org/officeDocument/2006/relationships/hyperlink" Target="https://echa.europa.eu/hu/information-on-chemicals/cl-inventory-database/-/discli/details/21283" TargetMode="External"/><Relationship Id="rId789" Type="http://schemas.openxmlformats.org/officeDocument/2006/relationships/hyperlink" Target="https://echa.europa.eu/hu/information-on-chemicals/cl-inventory-database/-/discli/details/231395" TargetMode="External"/><Relationship Id="rId41" Type="http://schemas.openxmlformats.org/officeDocument/2006/relationships/hyperlink" Target="http://www.cdpr.ca.gov/docs/risk/toxsums/pdfs/6006.pdf" TargetMode="External"/><Relationship Id="rId83" Type="http://schemas.openxmlformats.org/officeDocument/2006/relationships/hyperlink" Target="http://echa.europa.eu/hu/substance-information/-/substanceinfo/100.028.324?_disssubsinfo_WAR_disssubsinfoportlet_backURL=http%3A%2F%2Fecha.europa.eu%2Fhu%2Fsearch-for-chemicals%3Fp_p_id%3Ddisssimplesearch_WAR_disssearchportlet%26p_p_lifecycle%3D0%26p_p_st" TargetMode="External"/><Relationship Id="rId179" Type="http://schemas.openxmlformats.org/officeDocument/2006/relationships/hyperlink" Target="https://echa.europa.eu/registration-dossier/-/registered-dossier/5924/2/1" TargetMode="External"/><Relationship Id="rId386" Type="http://schemas.openxmlformats.org/officeDocument/2006/relationships/hyperlink" Target="https://echa.europa.eu/registration-dossier/-/registered-dossier/13596/2/1" TargetMode="External"/><Relationship Id="rId551" Type="http://schemas.openxmlformats.org/officeDocument/2006/relationships/hyperlink" Target="https://echa.europa.eu/information-on-chemicals/cl-inventory-database/-/discli/details/87614" TargetMode="External"/><Relationship Id="rId593" Type="http://schemas.openxmlformats.org/officeDocument/2006/relationships/hyperlink" Target="https://echa.europa.eu/registration-dossier/-/registered-dossier/15543/2/1" TargetMode="External"/><Relationship Id="rId607" Type="http://schemas.openxmlformats.org/officeDocument/2006/relationships/hyperlink" Target="https://echa.europa.eu/registration-dossier/-/registered-dossier/15253/2/1" TargetMode="External"/><Relationship Id="rId649" Type="http://schemas.openxmlformats.org/officeDocument/2006/relationships/hyperlink" Target="https://echa.europa.eu/hu/registration-dossier/-/registered-dossier/16054/2/1" TargetMode="External"/><Relationship Id="rId814" Type="http://schemas.openxmlformats.org/officeDocument/2006/relationships/comments" Target="../comments1.xml"/><Relationship Id="rId190" Type="http://schemas.openxmlformats.org/officeDocument/2006/relationships/hyperlink" Target="https://echa.europa.eu/registration-dossier/-/registered-dossier/14773/2/1" TargetMode="External"/><Relationship Id="rId204" Type="http://schemas.openxmlformats.org/officeDocument/2006/relationships/hyperlink" Target="https://echa.europa.eu/registration-dossier/-/registered-dossier/10572/2/1" TargetMode="External"/><Relationship Id="rId246" Type="http://schemas.openxmlformats.org/officeDocument/2006/relationships/hyperlink" Target="https://echa.europa.eu/registration-dossier/-/registered-dossier/15995/2/1" TargetMode="External"/><Relationship Id="rId288" Type="http://schemas.openxmlformats.org/officeDocument/2006/relationships/hyperlink" Target="https://echa.europa.eu/hu/registration-dossier/-/registered-dossier/22505/2/1" TargetMode="External"/><Relationship Id="rId411" Type="http://schemas.openxmlformats.org/officeDocument/2006/relationships/hyperlink" Target="https://echa.europa.eu/registration-dossier/-/registered-dossier/13819/2/1" TargetMode="External"/><Relationship Id="rId453" Type="http://schemas.openxmlformats.org/officeDocument/2006/relationships/hyperlink" Target="https://echa.europa.eu/information-on-chemicals/cl-inventory-database/-/discli/details/36440" TargetMode="External"/><Relationship Id="rId509" Type="http://schemas.openxmlformats.org/officeDocument/2006/relationships/hyperlink" Target="https://echa.europa.eu/registration-dossier/-/registered-dossier/15561/2/1" TargetMode="External"/><Relationship Id="rId660" Type="http://schemas.openxmlformats.org/officeDocument/2006/relationships/hyperlink" Target="https://echa.europa.eu/hu/registration-dossier/-/registered-dossier/17691/2/1" TargetMode="External"/><Relationship Id="rId106" Type="http://schemas.openxmlformats.org/officeDocument/2006/relationships/hyperlink" Target="http://echa.europa.eu/hu/registration-dossier/-/registered-dossier/15304/7/1" TargetMode="External"/><Relationship Id="rId313" Type="http://schemas.openxmlformats.org/officeDocument/2006/relationships/hyperlink" Target="https://echa.europa.eu/information-on-chemicals/cl-inventory-database/-/discli/details/65214" TargetMode="External"/><Relationship Id="rId495" Type="http://schemas.openxmlformats.org/officeDocument/2006/relationships/hyperlink" Target="https://echa.europa.eu/information-on-chemicals/cl-inventory-database/-/discli/details/109783" TargetMode="External"/><Relationship Id="rId716" Type="http://schemas.openxmlformats.org/officeDocument/2006/relationships/hyperlink" Target="https://echa.europa.eu/hu/registration-dossier/-/registered-dossier/12446/2/1" TargetMode="External"/><Relationship Id="rId758" Type="http://schemas.openxmlformats.org/officeDocument/2006/relationships/hyperlink" Target="https://echa.europa.eu/hu/information-on-chemicals/cl-inventory-database/-/discli/details/41591" TargetMode="External"/><Relationship Id="rId10" Type="http://schemas.openxmlformats.org/officeDocument/2006/relationships/hyperlink" Target="http://apps.echa.europa.eu/registered/data/dossiers/DISS-9d9ec9aa-68cf-6ad9-e044-00144f67d249/AGGR-a511c45f-57c9-451d-b389-24a7b410d899_DISS-9d9ec9aa-68cf-6ad9-e044-00144f67d249.html" TargetMode="External"/><Relationship Id="rId52" Type="http://schemas.openxmlformats.org/officeDocument/2006/relationships/hyperlink" Target="http://echa.europa.eu/registration-dossier/-/registered-dossier/15859/2/1/?documentUUID=f366b462-fee4-4c96-959c-780024c9b7a8" TargetMode="External"/><Relationship Id="rId94" Type="http://schemas.openxmlformats.org/officeDocument/2006/relationships/hyperlink" Target="http://echa.europa.eu/hu/registration-dossier/-/registered-dossier/15432/7/1" TargetMode="External"/><Relationship Id="rId148" Type="http://schemas.openxmlformats.org/officeDocument/2006/relationships/hyperlink" Target="https://echa.europa.eu/hu/registration-dossier/-/registered-dossier/15377/2/1" TargetMode="External"/><Relationship Id="rId355" Type="http://schemas.openxmlformats.org/officeDocument/2006/relationships/hyperlink" Target="https://echa.europa.eu/hu/information-on-chemicals/cl-inventory-database/-/discli/details/121117" TargetMode="External"/><Relationship Id="rId397" Type="http://schemas.openxmlformats.org/officeDocument/2006/relationships/hyperlink" Target="https://echa.europa.eu/information-on-chemicals/cl-inventory-database/-/discli/details/97859" TargetMode="External"/><Relationship Id="rId520" Type="http://schemas.openxmlformats.org/officeDocument/2006/relationships/hyperlink" Target="https://echa.europa.eu/registration-dossier/-/registered-dossier/15508/2/1" TargetMode="External"/><Relationship Id="rId562" Type="http://schemas.openxmlformats.org/officeDocument/2006/relationships/hyperlink" Target="https://echa.europa.eu/registration-dossier/-/registered-dossier/15001/2/1" TargetMode="External"/><Relationship Id="rId618" Type="http://schemas.openxmlformats.org/officeDocument/2006/relationships/hyperlink" Target="https://echa.europa.eu/substance-information/-/substanceinfo/100.021.179" TargetMode="External"/><Relationship Id="rId215" Type="http://schemas.openxmlformats.org/officeDocument/2006/relationships/hyperlink" Target="https://echa.europa.eu/registration-dossier/-/registered-dossier/14908/2/1" TargetMode="External"/><Relationship Id="rId257" Type="http://schemas.openxmlformats.org/officeDocument/2006/relationships/hyperlink" Target="https://echa.europa.eu/information-on-chemicals/cl-inventory-database/-/discli/details/40645" TargetMode="External"/><Relationship Id="rId422" Type="http://schemas.openxmlformats.org/officeDocument/2006/relationships/hyperlink" Target="https://echa.europa.eu/registration-dossier/-/registered-dossier/13604/2/1" TargetMode="External"/><Relationship Id="rId464" Type="http://schemas.openxmlformats.org/officeDocument/2006/relationships/hyperlink" Target="https://echa.europa.eu/registration-dossier/-/registered-dossier/14501/2/1" TargetMode="External"/><Relationship Id="rId299" Type="http://schemas.openxmlformats.org/officeDocument/2006/relationships/hyperlink" Target="https://echa.europa.eu/information-on-chemicals/cl-inventory-database/-/discli/details/29114" TargetMode="External"/><Relationship Id="rId727" Type="http://schemas.openxmlformats.org/officeDocument/2006/relationships/hyperlink" Target="https://echa.europa.eu/hu/information-on-chemicals/cl-inventory-database/-/discli/details/110026" TargetMode="External"/><Relationship Id="rId63" Type="http://schemas.openxmlformats.org/officeDocument/2006/relationships/hyperlink" Target="http://echa.europa.eu/registration-dossier/-/registered-dossier/6169/1" TargetMode="External"/><Relationship Id="rId159" Type="http://schemas.openxmlformats.org/officeDocument/2006/relationships/hyperlink" Target="https://echa.europa.eu/hu/registration-dossier/-/registered-dossier/14112/2/1" TargetMode="External"/><Relationship Id="rId366" Type="http://schemas.openxmlformats.org/officeDocument/2006/relationships/hyperlink" Target="https://echa.europa.eu/registration-dossier/-/registered-dossier/15289/2/1" TargetMode="External"/><Relationship Id="rId573" Type="http://schemas.openxmlformats.org/officeDocument/2006/relationships/hyperlink" Target="https://echa.europa.eu/information-on-chemicals/cl-inventory-database/-/discli/details/104056" TargetMode="External"/><Relationship Id="rId780" Type="http://schemas.openxmlformats.org/officeDocument/2006/relationships/hyperlink" Target="https://echa.europa.eu/substance-information/-/substanceinfo/100.014.885" TargetMode="External"/><Relationship Id="rId226" Type="http://schemas.openxmlformats.org/officeDocument/2006/relationships/hyperlink" Target="https://echa.europa.eu/registration-dossier/-/registered-dossier/15464/2/1" TargetMode="External"/><Relationship Id="rId433" Type="http://schemas.openxmlformats.org/officeDocument/2006/relationships/hyperlink" Target="https://echa.europa.eu/registration-dossier/-/registered-dossier/14992/2/1" TargetMode="External"/><Relationship Id="rId640" Type="http://schemas.openxmlformats.org/officeDocument/2006/relationships/hyperlink" Target="https://echa.europa.eu/hu/registration-dossier/-/registered-dossier/15822/2/1" TargetMode="External"/><Relationship Id="rId738" Type="http://schemas.openxmlformats.org/officeDocument/2006/relationships/hyperlink" Target="https://echa.europa.eu/hu/information-on-chemicals/cl-inventory-database/-/discli/details/53961" TargetMode="External"/><Relationship Id="rId74" Type="http://schemas.openxmlformats.org/officeDocument/2006/relationships/hyperlink" Target="http://echa.europa.eu/hu/brief-profile/-/briefprofile/100.013.844" TargetMode="External"/><Relationship Id="rId377" Type="http://schemas.openxmlformats.org/officeDocument/2006/relationships/hyperlink" Target="https://echa.europa.eu/substance-information/-/substanceinfo/100.079.258" TargetMode="External"/><Relationship Id="rId500" Type="http://schemas.openxmlformats.org/officeDocument/2006/relationships/hyperlink" Target="https://echa.europa.eu/registration-dossier/-/registered-dossier/15438/2/1" TargetMode="External"/><Relationship Id="rId584" Type="http://schemas.openxmlformats.org/officeDocument/2006/relationships/hyperlink" Target="outlook:000000009AABCBE91C92FC4FBD4888A28C5A1C8582800000" TargetMode="External"/><Relationship Id="rId805" Type="http://schemas.openxmlformats.org/officeDocument/2006/relationships/hyperlink" Target="https://echa.europa.eu/hu/registration-dossier/-/registered-dossier/15260/2/1" TargetMode="External"/><Relationship Id="rId5" Type="http://schemas.openxmlformats.org/officeDocument/2006/relationships/hyperlink" Target="http://apps.echa.europa.eu/registered/data/dossiers/DISS-e18edfe9-0293-58ce-e044-00144f67d031/AGGR-ed9f32e4-ef3e-42dd-b0d2-94e1d341f585_DISS-e18edfe9-0293-58ce-e044-00144f67d031.html" TargetMode="External"/><Relationship Id="rId237" Type="http://schemas.openxmlformats.org/officeDocument/2006/relationships/hyperlink" Target="https://echa.europa.eu/registration-dossier/-/registered-dossier/10192/2/1" TargetMode="External"/><Relationship Id="rId791" Type="http://schemas.openxmlformats.org/officeDocument/2006/relationships/hyperlink" Target="https://echa.europa.eu/hu/registration-dossier/-/registered-dossier/14685/2/1" TargetMode="External"/><Relationship Id="rId444" Type="http://schemas.openxmlformats.org/officeDocument/2006/relationships/hyperlink" Target="https://echa.europa.eu/registration-dossier/-/registered-dossier/15889/2/1" TargetMode="External"/><Relationship Id="rId651" Type="http://schemas.openxmlformats.org/officeDocument/2006/relationships/hyperlink" Target="https://echa.europa.eu/hu/registration-dossier/-/registered-dossier/15221/2/1" TargetMode="External"/><Relationship Id="rId749" Type="http://schemas.openxmlformats.org/officeDocument/2006/relationships/hyperlink" Target="https://echa.europa.eu/hu/information-on-chemicals/cl-inventory-database/-/discli/details/71909" TargetMode="External"/><Relationship Id="rId290" Type="http://schemas.openxmlformats.org/officeDocument/2006/relationships/hyperlink" Target="https://echa.europa.eu/information-on-chemicals/cl-inventory-database/-/discli/details/86451" TargetMode="External"/><Relationship Id="rId304" Type="http://schemas.openxmlformats.org/officeDocument/2006/relationships/hyperlink" Target="https://echa.europa.eu/information-on-chemicals/cl-inventory-database/-/discli/details/86809" TargetMode="External"/><Relationship Id="rId388" Type="http://schemas.openxmlformats.org/officeDocument/2006/relationships/hyperlink" Target="https://echa.europa.eu/registration-dossier/-/registered-dossier/1998/2/1" TargetMode="External"/><Relationship Id="rId511" Type="http://schemas.openxmlformats.org/officeDocument/2006/relationships/hyperlink" Target="https://echa.europa.eu/registration-dossier/-/registered-dossier/13307/2/1" TargetMode="External"/><Relationship Id="rId609" Type="http://schemas.openxmlformats.org/officeDocument/2006/relationships/hyperlink" Target="https://echa.europa.eu/substance-information/-/substanceinfo/100.016.56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0"/>
  <sheetViews>
    <sheetView tabSelected="1" zoomScale="130" zoomScaleNormal="130" workbookViewId="0">
      <selection activeCell="A6" sqref="A6"/>
    </sheetView>
  </sheetViews>
  <sheetFormatPr defaultRowHeight="15" x14ac:dyDescent="0.25"/>
  <cols>
    <col min="1" max="1" width="21.140625" customWidth="1"/>
    <col min="2" max="2" width="3.7109375" style="1" customWidth="1"/>
    <col min="3" max="3" width="17.42578125" style="2" customWidth="1"/>
    <col min="4" max="4" width="81.28515625" style="2"/>
    <col min="5" max="1025" width="8.5703125"/>
  </cols>
  <sheetData>
    <row r="1" spans="1:4" ht="135" x14ac:dyDescent="0.25">
      <c r="A1" s="3" t="s">
        <v>0</v>
      </c>
      <c r="C1"/>
      <c r="D1" s="2" t="s">
        <v>27535</v>
      </c>
    </row>
    <row r="2" spans="1:4" x14ac:dyDescent="0.25">
      <c r="A2" s="3" t="s">
        <v>1</v>
      </c>
      <c r="C2"/>
      <c r="D2"/>
    </row>
    <row r="3" spans="1:4" ht="45" x14ac:dyDescent="0.25">
      <c r="B3" s="1" t="s">
        <v>2</v>
      </c>
      <c r="C3"/>
      <c r="D3" s="2" t="s">
        <v>27536</v>
      </c>
    </row>
    <row r="4" spans="1:4" ht="30" x14ac:dyDescent="0.25">
      <c r="B4" s="4" t="s">
        <v>3</v>
      </c>
      <c r="C4" s="5" t="s">
        <v>4</v>
      </c>
      <c r="D4" s="6" t="s">
        <v>27537</v>
      </c>
    </row>
    <row r="5" spans="1:4" ht="42.75" customHeight="1" x14ac:dyDescent="0.25">
      <c r="B5"/>
      <c r="C5" s="7" t="s">
        <v>5</v>
      </c>
      <c r="D5" s="8" t="s">
        <v>6</v>
      </c>
    </row>
    <row r="6" spans="1:4" ht="223.5" customHeight="1" x14ac:dyDescent="0.25">
      <c r="B6"/>
      <c r="C6" s="5" t="s">
        <v>7</v>
      </c>
      <c r="D6" s="6" t="s">
        <v>27538</v>
      </c>
    </row>
    <row r="7" spans="1:4" ht="150" x14ac:dyDescent="0.25">
      <c r="A7" s="9"/>
      <c r="B7" s="10"/>
      <c r="C7" s="11" t="s">
        <v>8</v>
      </c>
      <c r="D7" s="12" t="s">
        <v>27539</v>
      </c>
    </row>
    <row r="8" spans="1:4" x14ac:dyDescent="0.25">
      <c r="A8" s="3" t="s">
        <v>9</v>
      </c>
      <c r="B8"/>
      <c r="C8" s="13"/>
      <c r="D8"/>
    </row>
    <row r="9" spans="1:4" ht="30" x14ac:dyDescent="0.25">
      <c r="B9" s="1" t="s">
        <v>2</v>
      </c>
      <c r="C9" s="13"/>
      <c r="D9" s="2" t="s">
        <v>10</v>
      </c>
    </row>
    <row r="10" spans="1:4" ht="165" x14ac:dyDescent="0.25">
      <c r="B10" s="4" t="s">
        <v>11</v>
      </c>
      <c r="C10" s="5"/>
      <c r="D10" s="6" t="s">
        <v>25925</v>
      </c>
    </row>
    <row r="11" spans="1:4" x14ac:dyDescent="0.25">
      <c r="B11" s="1" t="s">
        <v>12</v>
      </c>
      <c r="C11" s="14"/>
      <c r="D11" s="15"/>
    </row>
    <row r="12" spans="1:4" ht="39" customHeight="1" x14ac:dyDescent="0.25">
      <c r="B12"/>
      <c r="C12" s="5" t="s">
        <v>13</v>
      </c>
      <c r="D12" s="6" t="s">
        <v>14</v>
      </c>
    </row>
    <row r="13" spans="1:4" ht="102.75" customHeight="1" x14ac:dyDescent="0.25">
      <c r="B13"/>
      <c r="C13" s="5" t="s">
        <v>15</v>
      </c>
      <c r="D13" s="6" t="s">
        <v>25926</v>
      </c>
    </row>
    <row r="14" spans="1:4" ht="102.75" customHeight="1" x14ac:dyDescent="0.25">
      <c r="B14"/>
      <c r="C14" s="400" t="s">
        <v>26</v>
      </c>
      <c r="D14" s="401" t="s">
        <v>27541</v>
      </c>
    </row>
    <row r="15" spans="1:4" ht="75.75" customHeight="1" x14ac:dyDescent="0.25">
      <c r="B15"/>
      <c r="C15" s="13" t="s">
        <v>16</v>
      </c>
      <c r="D15" s="2" t="s">
        <v>27543</v>
      </c>
    </row>
    <row r="16" spans="1:4" x14ac:dyDescent="0.25">
      <c r="A16" s="16" t="s">
        <v>25927</v>
      </c>
      <c r="B16" s="17"/>
      <c r="C16" s="18"/>
      <c r="D16" s="19"/>
    </row>
    <row r="17" spans="2:4" ht="45" x14ac:dyDescent="0.25">
      <c r="B17" s="1" t="s">
        <v>2</v>
      </c>
      <c r="C17" s="13"/>
      <c r="D17" s="2" t="s">
        <v>27540</v>
      </c>
    </row>
    <row r="18" spans="2:4" ht="30" x14ac:dyDescent="0.25">
      <c r="B18" s="4" t="s">
        <v>17</v>
      </c>
      <c r="C18" s="6"/>
      <c r="D18" s="6" t="s">
        <v>27542</v>
      </c>
    </row>
    <row r="19" spans="2:4" x14ac:dyDescent="0.25">
      <c r="B19" s="504" t="s">
        <v>18</v>
      </c>
      <c r="C19" s="505"/>
      <c r="D19" s="2" t="s">
        <v>5926</v>
      </c>
    </row>
    <row r="20" spans="2:4" ht="195" x14ac:dyDescent="0.25">
      <c r="B20"/>
      <c r="C20" s="6" t="s">
        <v>19</v>
      </c>
      <c r="D20" s="6" t="s">
        <v>27544</v>
      </c>
    </row>
    <row r="21" spans="2:4" ht="60" x14ac:dyDescent="0.25">
      <c r="B21"/>
      <c r="C21" s="6" t="s">
        <v>13</v>
      </c>
      <c r="D21" s="6" t="s">
        <v>20</v>
      </c>
    </row>
    <row r="22" spans="2:4" ht="30" x14ac:dyDescent="0.25">
      <c r="B22"/>
      <c r="C22" s="6" t="s">
        <v>21</v>
      </c>
      <c r="D22" s="6" t="s">
        <v>22</v>
      </c>
    </row>
    <row r="23" spans="2:4" ht="30" x14ac:dyDescent="0.25">
      <c r="B23"/>
      <c r="C23" s="6" t="s">
        <v>23</v>
      </c>
      <c r="D23" s="6" t="s">
        <v>24</v>
      </c>
    </row>
    <row r="24" spans="2:4" ht="75" x14ac:dyDescent="0.25">
      <c r="B24"/>
      <c r="C24" s="6" t="s">
        <v>25</v>
      </c>
      <c r="D24" s="6" t="s">
        <v>27545</v>
      </c>
    </row>
    <row r="25" spans="2:4" ht="21.75" customHeight="1" x14ac:dyDescent="0.25">
      <c r="B25"/>
      <c r="C25" s="6" t="s">
        <v>26</v>
      </c>
      <c r="D25" s="6" t="s">
        <v>27546</v>
      </c>
    </row>
    <row r="26" spans="2:4" ht="45" x14ac:dyDescent="0.25">
      <c r="B26"/>
      <c r="C26" s="6" t="s">
        <v>27</v>
      </c>
      <c r="D26" s="6" t="s">
        <v>5850</v>
      </c>
    </row>
    <row r="27" spans="2:4" ht="60" x14ac:dyDescent="0.25">
      <c r="B27"/>
      <c r="C27" s="6" t="s">
        <v>28</v>
      </c>
      <c r="D27" s="6" t="s">
        <v>29</v>
      </c>
    </row>
    <row r="28" spans="2:4" ht="45" x14ac:dyDescent="0.25">
      <c r="B28"/>
      <c r="C28" s="6" t="s">
        <v>30</v>
      </c>
      <c r="D28" s="6" t="s">
        <v>27547</v>
      </c>
    </row>
    <row r="29" spans="2:4" ht="75" x14ac:dyDescent="0.25">
      <c r="B29"/>
      <c r="C29" s="20" t="s">
        <v>31</v>
      </c>
      <c r="D29" s="20" t="s">
        <v>25928</v>
      </c>
    </row>
    <row r="30" spans="2:4" ht="79.5" customHeight="1" x14ac:dyDescent="0.25">
      <c r="B30"/>
      <c r="C30" s="20" t="s">
        <v>25929</v>
      </c>
      <c r="D30" s="20" t="s">
        <v>25930</v>
      </c>
    </row>
    <row r="31" spans="2:4" ht="230.25" customHeight="1" x14ac:dyDescent="0.25">
      <c r="B31"/>
      <c r="C31" s="20" t="s">
        <v>32</v>
      </c>
      <c r="D31" s="20" t="s">
        <v>27548</v>
      </c>
    </row>
    <row r="32" spans="2:4" x14ac:dyDescent="0.25">
      <c r="B32" s="21" t="s">
        <v>33</v>
      </c>
      <c r="C32" s="20"/>
      <c r="D32" s="20"/>
    </row>
    <row r="33" spans="1:4" x14ac:dyDescent="0.25">
      <c r="B33" s="22" t="s">
        <v>34</v>
      </c>
      <c r="C33" s="15"/>
      <c r="D33" s="15"/>
    </row>
    <row r="34" spans="1:4" x14ac:dyDescent="0.25">
      <c r="A34" s="23" t="s">
        <v>35</v>
      </c>
      <c r="B34" s="17"/>
      <c r="C34" s="19"/>
      <c r="D34" s="19"/>
    </row>
    <row r="35" spans="1:4" ht="30" x14ac:dyDescent="0.25">
      <c r="B35" s="4" t="s">
        <v>2</v>
      </c>
      <c r="C35" s="6"/>
      <c r="D35" s="6" t="s">
        <v>36</v>
      </c>
    </row>
    <row r="36" spans="1:4" ht="120" x14ac:dyDescent="0.25">
      <c r="B36" s="13" t="s">
        <v>37</v>
      </c>
      <c r="C36" s="24">
        <v>1</v>
      </c>
      <c r="D36" s="2" t="s">
        <v>25931</v>
      </c>
    </row>
    <row r="37" spans="1:4" ht="75.75" thickBot="1" x14ac:dyDescent="0.3">
      <c r="B37"/>
      <c r="C37" s="25">
        <v>2</v>
      </c>
      <c r="D37" s="6" t="s">
        <v>5848</v>
      </c>
    </row>
    <row r="38" spans="1:4" x14ac:dyDescent="0.25">
      <c r="A38" s="23" t="s">
        <v>38</v>
      </c>
      <c r="B38"/>
      <c r="D38"/>
    </row>
    <row r="39" spans="1:4" ht="90" x14ac:dyDescent="0.25">
      <c r="B39" s="1" t="s">
        <v>2</v>
      </c>
      <c r="D39" s="2" t="s">
        <v>39</v>
      </c>
    </row>
    <row r="40" spans="1:4" ht="60" x14ac:dyDescent="0.25">
      <c r="B40" s="1" t="s">
        <v>40</v>
      </c>
      <c r="D40" s="2" t="s">
        <v>5847</v>
      </c>
    </row>
    <row r="41" spans="1:4" ht="45" x14ac:dyDescent="0.25">
      <c r="B41" s="1" t="s">
        <v>37</v>
      </c>
      <c r="D41" s="2" t="s">
        <v>41</v>
      </c>
    </row>
    <row r="42" spans="1:4" x14ac:dyDescent="0.25">
      <c r="A42" s="30" t="s">
        <v>5838</v>
      </c>
    </row>
    <row r="43" spans="1:4" ht="60" x14ac:dyDescent="0.25">
      <c r="B43" s="1" t="s">
        <v>2</v>
      </c>
      <c r="D43" s="2" t="s">
        <v>27549</v>
      </c>
    </row>
    <row r="44" spans="1:4" ht="75" x14ac:dyDescent="0.25">
      <c r="B44" s="1" t="s">
        <v>40</v>
      </c>
      <c r="D44" s="2" t="s">
        <v>25932</v>
      </c>
    </row>
    <row r="45" spans="1:4" x14ac:dyDescent="0.25">
      <c r="A45" s="3" t="s">
        <v>24486</v>
      </c>
    </row>
    <row r="46" spans="1:4" ht="60" x14ac:dyDescent="0.25">
      <c r="B46" s="1" t="s">
        <v>2</v>
      </c>
      <c r="D46" s="2" t="s">
        <v>24487</v>
      </c>
    </row>
    <row r="47" spans="1:4" ht="150" x14ac:dyDescent="0.25">
      <c r="B47" s="1" t="s">
        <v>40</v>
      </c>
      <c r="D47" s="2" t="s">
        <v>24489</v>
      </c>
    </row>
    <row r="48" spans="1:4" x14ac:dyDescent="0.25">
      <c r="A48" t="s">
        <v>27514</v>
      </c>
    </row>
    <row r="49" spans="2:4" ht="30" x14ac:dyDescent="0.25">
      <c r="B49" s="1" t="s">
        <v>2</v>
      </c>
      <c r="D49" s="2" t="s">
        <v>27515</v>
      </c>
    </row>
    <row r="50" spans="2:4" ht="120" x14ac:dyDescent="0.25">
      <c r="B50" s="502" t="s">
        <v>40</v>
      </c>
      <c r="C50" s="503"/>
      <c r="D50" s="2" t="s">
        <v>27516</v>
      </c>
    </row>
  </sheetData>
  <mergeCells count="2">
    <mergeCell ref="B50:C50"/>
    <mergeCell ref="B19:C19"/>
  </mergeCells>
  <pageMargins left="0.7" right="0.7" top="0.75" bottom="0.75"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39"/>
  <sheetViews>
    <sheetView zoomScaleNormal="100" workbookViewId="0">
      <selection activeCell="D8" sqref="D8"/>
    </sheetView>
  </sheetViews>
  <sheetFormatPr defaultRowHeight="15" x14ac:dyDescent="0.25"/>
  <cols>
    <col min="2" max="3" width="16.28515625"/>
    <col min="5" max="1025" width="16.28515625"/>
  </cols>
  <sheetData>
    <row r="1" spans="1:9" x14ac:dyDescent="0.25">
      <c r="A1" s="498" t="s">
        <v>1861</v>
      </c>
      <c r="B1" s="24" t="s">
        <v>1578</v>
      </c>
      <c r="C1" s="494" t="s">
        <v>1863</v>
      </c>
      <c r="E1" s="24">
        <v>0.5</v>
      </c>
      <c r="F1" s="494"/>
      <c r="G1" s="24" t="s">
        <v>1465</v>
      </c>
      <c r="H1" s="24" t="s">
        <v>1476</v>
      </c>
      <c r="I1" s="24" t="s">
        <v>28350</v>
      </c>
    </row>
    <row r="2" spans="1:9" x14ac:dyDescent="0.25">
      <c r="A2" s="495" t="s">
        <v>1967</v>
      </c>
      <c r="B2" s="24" t="s">
        <v>2020</v>
      </c>
      <c r="C2" s="494" t="s">
        <v>1969</v>
      </c>
      <c r="E2" s="24">
        <v>4</v>
      </c>
      <c r="F2" s="494"/>
      <c r="G2" s="24" t="s">
        <v>1601</v>
      </c>
      <c r="H2" s="494"/>
      <c r="I2" s="24" t="s">
        <v>23151</v>
      </c>
    </row>
    <row r="3" spans="1:9" ht="45" x14ac:dyDescent="0.25">
      <c r="A3" s="495" t="s">
        <v>1970</v>
      </c>
      <c r="B3" s="24" t="s">
        <v>1853</v>
      </c>
      <c r="C3" s="494" t="s">
        <v>1972</v>
      </c>
      <c r="E3" s="24">
        <v>15</v>
      </c>
      <c r="F3" s="24">
        <v>30</v>
      </c>
      <c r="G3" s="24" t="s">
        <v>28346</v>
      </c>
      <c r="H3" s="24" t="s">
        <v>28347</v>
      </c>
      <c r="I3" s="24" t="s">
        <v>6548</v>
      </c>
    </row>
    <row r="4" spans="1:9" x14ac:dyDescent="0.25">
      <c r="A4" s="495" t="s">
        <v>2041</v>
      </c>
      <c r="B4" s="24" t="s">
        <v>2190</v>
      </c>
      <c r="C4" s="494" t="s">
        <v>2042</v>
      </c>
      <c r="E4" s="24">
        <v>2.6</v>
      </c>
      <c r="F4" s="494"/>
      <c r="G4" s="24" t="s">
        <v>1503</v>
      </c>
      <c r="H4" s="24" t="s">
        <v>28355</v>
      </c>
      <c r="I4" s="24" t="s">
        <v>6548</v>
      </c>
    </row>
    <row r="5" spans="1:9" x14ac:dyDescent="0.25">
      <c r="A5" s="495" t="s">
        <v>2043</v>
      </c>
      <c r="B5" s="24" t="s">
        <v>1483</v>
      </c>
      <c r="C5" s="494" t="s">
        <v>2045</v>
      </c>
      <c r="E5" s="24">
        <v>9.4</v>
      </c>
      <c r="F5" s="494"/>
      <c r="G5" s="24" t="s">
        <v>1480</v>
      </c>
      <c r="H5" s="24" t="s">
        <v>1513</v>
      </c>
      <c r="I5" s="24" t="s">
        <v>23151</v>
      </c>
    </row>
    <row r="6" spans="1:9" x14ac:dyDescent="0.25">
      <c r="A6" s="495" t="s">
        <v>2046</v>
      </c>
      <c r="B6" s="24" t="s">
        <v>2174</v>
      </c>
      <c r="C6" s="494" t="s">
        <v>2048</v>
      </c>
      <c r="E6" s="24">
        <v>70</v>
      </c>
      <c r="F6" s="494"/>
      <c r="G6" s="24" t="s">
        <v>1465</v>
      </c>
      <c r="H6" s="24" t="s">
        <v>1476</v>
      </c>
      <c r="I6" s="24" t="s">
        <v>28350</v>
      </c>
    </row>
    <row r="7" spans="1:9" ht="30" x14ac:dyDescent="0.25">
      <c r="A7" s="495" t="s">
        <v>2051</v>
      </c>
      <c r="B7" s="24" t="s">
        <v>2283</v>
      </c>
      <c r="C7" s="494" t="s">
        <v>2053</v>
      </c>
      <c r="E7" s="24">
        <v>1</v>
      </c>
      <c r="F7" s="24">
        <v>2</v>
      </c>
      <c r="G7" s="24" t="s">
        <v>1480</v>
      </c>
      <c r="H7" s="494"/>
      <c r="I7" s="24" t="s">
        <v>23151</v>
      </c>
    </row>
    <row r="8" spans="1:9" ht="30" x14ac:dyDescent="0.25">
      <c r="A8" s="495" t="s">
        <v>2054</v>
      </c>
      <c r="B8" s="24" t="s">
        <v>1655</v>
      </c>
      <c r="C8" s="494" t="s">
        <v>28466</v>
      </c>
      <c r="E8" s="24">
        <v>353</v>
      </c>
      <c r="F8" s="24">
        <v>706</v>
      </c>
      <c r="G8" s="24" t="s">
        <v>1461</v>
      </c>
      <c r="H8" s="24" t="s">
        <v>1557</v>
      </c>
      <c r="I8" s="24" t="s">
        <v>28344</v>
      </c>
    </row>
    <row r="9" spans="1:9" ht="30" x14ac:dyDescent="0.25">
      <c r="A9" s="495" t="s">
        <v>7469</v>
      </c>
      <c r="B9" s="24" t="s">
        <v>2084</v>
      </c>
      <c r="C9" s="494" t="s">
        <v>28422</v>
      </c>
      <c r="E9" s="24">
        <v>44</v>
      </c>
      <c r="F9" s="494"/>
      <c r="G9" s="24" t="s">
        <v>1480</v>
      </c>
      <c r="H9" s="24" t="s">
        <v>1557</v>
      </c>
      <c r="I9" s="24" t="s">
        <v>23151</v>
      </c>
    </row>
    <row r="10" spans="1:9" x14ac:dyDescent="0.25">
      <c r="A10" s="495" t="s">
        <v>2171</v>
      </c>
      <c r="B10" s="24" t="s">
        <v>1485</v>
      </c>
      <c r="C10" s="494" t="s">
        <v>2172</v>
      </c>
      <c r="E10" s="24">
        <v>54.7</v>
      </c>
      <c r="F10" s="24">
        <v>164.1</v>
      </c>
      <c r="G10" s="24" t="s">
        <v>28430</v>
      </c>
      <c r="H10" s="24" t="s">
        <v>28355</v>
      </c>
      <c r="I10" s="24" t="s">
        <v>28350</v>
      </c>
    </row>
    <row r="11" spans="1:9" x14ac:dyDescent="0.25">
      <c r="A11" s="495" t="s">
        <v>2173</v>
      </c>
      <c r="B11" s="24" t="s">
        <v>1542</v>
      </c>
      <c r="C11" s="494" t="s">
        <v>2175</v>
      </c>
      <c r="E11" s="24">
        <v>0.1</v>
      </c>
      <c r="F11" s="494"/>
      <c r="G11" s="24" t="s">
        <v>28394</v>
      </c>
      <c r="H11" s="24" t="s">
        <v>28355</v>
      </c>
      <c r="I11" s="24" t="s">
        <v>6548</v>
      </c>
    </row>
    <row r="12" spans="1:9" ht="30" x14ac:dyDescent="0.25">
      <c r="A12" s="495" t="s">
        <v>13850</v>
      </c>
      <c r="B12" s="24" t="s">
        <v>1817</v>
      </c>
      <c r="C12" s="494" t="s">
        <v>28461</v>
      </c>
      <c r="E12" s="24">
        <v>29</v>
      </c>
      <c r="F12" s="24" t="s">
        <v>28462</v>
      </c>
      <c r="G12" s="24" t="s">
        <v>1472</v>
      </c>
      <c r="H12" s="24" t="s">
        <v>1557</v>
      </c>
      <c r="I12" s="24" t="s">
        <v>23151</v>
      </c>
    </row>
    <row r="13" spans="1:9" x14ac:dyDescent="0.25">
      <c r="A13" s="495" t="s">
        <v>2195</v>
      </c>
      <c r="B13" s="24" t="s">
        <v>2315</v>
      </c>
      <c r="C13" s="494" t="s">
        <v>28441</v>
      </c>
      <c r="E13" s="24">
        <v>2</v>
      </c>
      <c r="F13" s="494"/>
      <c r="G13" s="494"/>
      <c r="H13" s="24" t="s">
        <v>1557</v>
      </c>
      <c r="I13" s="24" t="s">
        <v>6548</v>
      </c>
    </row>
    <row r="14" spans="1:9" ht="30" x14ac:dyDescent="0.25">
      <c r="A14" s="495" t="s">
        <v>2253</v>
      </c>
      <c r="B14" s="24" t="s">
        <v>1908</v>
      </c>
      <c r="C14" s="494" t="s">
        <v>2255</v>
      </c>
      <c r="E14" s="24">
        <v>0.01</v>
      </c>
      <c r="F14" s="494"/>
      <c r="G14" s="24" t="s">
        <v>28348</v>
      </c>
      <c r="H14" s="494"/>
      <c r="I14" s="24" t="s">
        <v>6548</v>
      </c>
    </row>
    <row r="15" spans="1:9" x14ac:dyDescent="0.25">
      <c r="A15" s="495" t="s">
        <v>2262</v>
      </c>
      <c r="B15" s="24" t="s">
        <v>2100</v>
      </c>
      <c r="C15" s="494" t="s">
        <v>2264</v>
      </c>
      <c r="E15" s="24">
        <v>8</v>
      </c>
      <c r="F15" s="24">
        <v>20</v>
      </c>
      <c r="G15" s="24" t="s">
        <v>1594</v>
      </c>
      <c r="H15" s="494"/>
      <c r="I15" s="24" t="s">
        <v>23151</v>
      </c>
    </row>
    <row r="16" spans="1:9" ht="30" x14ac:dyDescent="0.25">
      <c r="A16" s="495" t="s">
        <v>1802</v>
      </c>
      <c r="B16" s="24" t="s">
        <v>2150</v>
      </c>
      <c r="C16" s="494" t="s">
        <v>1804</v>
      </c>
      <c r="E16" s="24">
        <v>0.1</v>
      </c>
      <c r="F16" s="494"/>
      <c r="G16" s="24" t="s">
        <v>28348</v>
      </c>
      <c r="H16" s="494"/>
      <c r="I16" s="24" t="s">
        <v>6548</v>
      </c>
    </row>
    <row r="17" spans="1:9" ht="30" x14ac:dyDescent="0.25">
      <c r="A17" s="495" t="s">
        <v>1995</v>
      </c>
      <c r="B17" s="24" t="s">
        <v>2106</v>
      </c>
      <c r="C17" s="494" t="s">
        <v>1997</v>
      </c>
      <c r="E17" s="24">
        <v>1</v>
      </c>
      <c r="F17" s="494"/>
      <c r="G17" s="494"/>
      <c r="H17" s="24" t="s">
        <v>1497</v>
      </c>
      <c r="I17" s="24" t="s">
        <v>6548</v>
      </c>
    </row>
    <row r="18" spans="1:9" ht="30" x14ac:dyDescent="0.25">
      <c r="A18" s="495" t="s">
        <v>2021</v>
      </c>
      <c r="B18" s="24" t="s">
        <v>1712</v>
      </c>
      <c r="C18" s="494" t="s">
        <v>2023</v>
      </c>
      <c r="E18" s="24">
        <v>1.3</v>
      </c>
      <c r="F18" s="24">
        <v>2.7</v>
      </c>
      <c r="G18" s="24" t="s">
        <v>1472</v>
      </c>
      <c r="H18" s="24" t="s">
        <v>1557</v>
      </c>
      <c r="I18" s="24" t="s">
        <v>23151</v>
      </c>
    </row>
    <row r="19" spans="1:9" ht="30" x14ac:dyDescent="0.25">
      <c r="A19" s="495" t="s">
        <v>2116</v>
      </c>
      <c r="B19" s="24" t="s">
        <v>2117</v>
      </c>
      <c r="C19" s="494" t="s">
        <v>2118</v>
      </c>
      <c r="E19" s="24">
        <v>1</v>
      </c>
      <c r="F19" s="24">
        <v>2</v>
      </c>
      <c r="G19" s="24" t="s">
        <v>1472</v>
      </c>
      <c r="H19" s="494"/>
      <c r="I19" s="24" t="s">
        <v>23151</v>
      </c>
    </row>
    <row r="20" spans="1:9" ht="30" x14ac:dyDescent="0.25">
      <c r="A20" s="495" t="s">
        <v>2138</v>
      </c>
      <c r="B20" s="24" t="s">
        <v>1785</v>
      </c>
      <c r="C20" s="494" t="s">
        <v>2140</v>
      </c>
      <c r="E20" s="24">
        <v>7</v>
      </c>
      <c r="F20" s="24">
        <v>14</v>
      </c>
      <c r="G20" s="24" t="s">
        <v>1480</v>
      </c>
      <c r="H20" s="24" t="s">
        <v>28347</v>
      </c>
      <c r="I20" s="24" t="s">
        <v>23151</v>
      </c>
    </row>
    <row r="21" spans="1:9" ht="30" x14ac:dyDescent="0.25">
      <c r="A21" s="495" t="s">
        <v>2141</v>
      </c>
      <c r="B21" s="24" t="s">
        <v>1470</v>
      </c>
      <c r="C21" s="494" t="s">
        <v>2143</v>
      </c>
      <c r="E21" s="24">
        <v>7.0000000000000007E-2</v>
      </c>
      <c r="F21" s="24">
        <v>0.17</v>
      </c>
      <c r="G21" s="494"/>
      <c r="H21" s="24" t="s">
        <v>1513</v>
      </c>
      <c r="I21" s="24" t="s">
        <v>28344</v>
      </c>
    </row>
    <row r="22" spans="1:9" ht="45" x14ac:dyDescent="0.25">
      <c r="A22" s="495" t="s">
        <v>2147</v>
      </c>
      <c r="B22" s="24" t="s">
        <v>1916</v>
      </c>
      <c r="C22" s="494" t="s">
        <v>28417</v>
      </c>
      <c r="E22" s="24">
        <v>5.0000000000000001E-3</v>
      </c>
      <c r="F22" s="494"/>
      <c r="G22" s="24" t="s">
        <v>28348</v>
      </c>
      <c r="H22" s="494"/>
      <c r="I22" s="24" t="s">
        <v>6548</v>
      </c>
    </row>
    <row r="23" spans="1:9" ht="45" x14ac:dyDescent="0.25">
      <c r="A23" s="495" t="s">
        <v>1458</v>
      </c>
      <c r="B23" s="24" t="s">
        <v>1634</v>
      </c>
      <c r="C23" s="494" t="s">
        <v>1460</v>
      </c>
      <c r="E23" s="24">
        <v>0.5</v>
      </c>
      <c r="F23" s="24">
        <v>2</v>
      </c>
      <c r="G23" s="24" t="s">
        <v>1461</v>
      </c>
      <c r="H23" s="494"/>
      <c r="I23" s="24" t="s">
        <v>28344</v>
      </c>
    </row>
    <row r="24" spans="1:9" x14ac:dyDescent="0.25">
      <c r="A24" s="495" t="s">
        <v>1462</v>
      </c>
      <c r="B24" s="24" t="s">
        <v>1581</v>
      </c>
      <c r="C24" s="494" t="s">
        <v>1464</v>
      </c>
      <c r="E24" s="24">
        <v>3</v>
      </c>
      <c r="F24" s="494"/>
      <c r="G24" s="24" t="s">
        <v>1465</v>
      </c>
      <c r="H24" s="494"/>
      <c r="I24" s="24" t="s">
        <v>28344</v>
      </c>
    </row>
    <row r="25" spans="1:9" ht="30" x14ac:dyDescent="0.25">
      <c r="A25" s="495" t="s">
        <v>1466</v>
      </c>
      <c r="B25" s="24" t="s">
        <v>1733</v>
      </c>
      <c r="C25" s="494" t="s">
        <v>1468</v>
      </c>
      <c r="E25" s="24">
        <v>180</v>
      </c>
      <c r="F25" s="24">
        <v>360</v>
      </c>
      <c r="G25" s="494"/>
      <c r="H25" s="494"/>
      <c r="I25" s="24" t="s">
        <v>28350</v>
      </c>
    </row>
    <row r="26" spans="1:9" ht="30" x14ac:dyDescent="0.25">
      <c r="A26" s="495" t="s">
        <v>1469</v>
      </c>
      <c r="B26" s="24" t="s">
        <v>2063</v>
      </c>
      <c r="C26" s="494" t="s">
        <v>1471</v>
      </c>
      <c r="E26" s="24">
        <v>6</v>
      </c>
      <c r="F26" s="24">
        <v>12</v>
      </c>
      <c r="G26" s="24" t="s">
        <v>1472</v>
      </c>
      <c r="H26" s="494"/>
      <c r="I26" s="24" t="s">
        <v>28350</v>
      </c>
    </row>
    <row r="27" spans="1:9" ht="30" x14ac:dyDescent="0.25">
      <c r="A27" s="495" t="s">
        <v>1473</v>
      </c>
      <c r="B27" s="24" t="s">
        <v>1474</v>
      </c>
      <c r="C27" s="494" t="s">
        <v>1475</v>
      </c>
      <c r="E27" s="24">
        <v>1</v>
      </c>
      <c r="F27" s="494"/>
      <c r="G27" s="24" t="s">
        <v>1472</v>
      </c>
      <c r="H27" s="24" t="s">
        <v>1476</v>
      </c>
      <c r="I27" s="24" t="s">
        <v>23151</v>
      </c>
    </row>
    <row r="28" spans="1:9" ht="30" x14ac:dyDescent="0.25">
      <c r="A28" s="495" t="s">
        <v>1477</v>
      </c>
      <c r="B28" s="24" t="s">
        <v>1495</v>
      </c>
      <c r="C28" s="494" t="s">
        <v>1479</v>
      </c>
      <c r="E28" s="24">
        <v>0.2</v>
      </c>
      <c r="F28" s="24">
        <v>0.2</v>
      </c>
      <c r="G28" s="24" t="s">
        <v>1480</v>
      </c>
      <c r="H28" s="494"/>
      <c r="I28" s="24" t="s">
        <v>23151</v>
      </c>
    </row>
    <row r="29" spans="1:9" ht="30" x14ac:dyDescent="0.25">
      <c r="A29" s="495" t="s">
        <v>1418</v>
      </c>
      <c r="B29" s="24" t="s">
        <v>1773</v>
      </c>
      <c r="C29" s="494" t="s">
        <v>1482</v>
      </c>
      <c r="E29" s="494"/>
      <c r="F29" s="24">
        <v>6.7</v>
      </c>
      <c r="G29" s="24" t="s">
        <v>1472</v>
      </c>
      <c r="H29" s="24" t="s">
        <v>1513</v>
      </c>
      <c r="I29" s="24" t="s">
        <v>23151</v>
      </c>
    </row>
    <row r="30" spans="1:9" x14ac:dyDescent="0.25">
      <c r="A30" s="495" t="s">
        <v>1072</v>
      </c>
      <c r="B30" s="24" t="s">
        <v>2036</v>
      </c>
      <c r="C30" s="494" t="s">
        <v>1484</v>
      </c>
      <c r="E30" s="24">
        <v>442</v>
      </c>
      <c r="F30" s="24">
        <v>884</v>
      </c>
      <c r="G30" s="24" t="s">
        <v>28346</v>
      </c>
      <c r="H30" s="24" t="s">
        <v>1513</v>
      </c>
      <c r="I30" s="24" t="s">
        <v>6548</v>
      </c>
    </row>
    <row r="31" spans="1:9" x14ac:dyDescent="0.25">
      <c r="A31" s="495" t="s">
        <v>1206</v>
      </c>
      <c r="B31" s="24" t="s">
        <v>2308</v>
      </c>
      <c r="C31" s="494" t="s">
        <v>1486</v>
      </c>
      <c r="E31" s="24">
        <v>86</v>
      </c>
      <c r="F31" s="24">
        <v>172</v>
      </c>
      <c r="G31" s="24" t="s">
        <v>28418</v>
      </c>
      <c r="H31" s="494"/>
      <c r="I31" s="24" t="s">
        <v>28344</v>
      </c>
    </row>
    <row r="32" spans="1:9" x14ac:dyDescent="0.25">
      <c r="A32" s="495" t="s">
        <v>1487</v>
      </c>
      <c r="B32" s="24" t="s">
        <v>1846</v>
      </c>
      <c r="C32" s="494" t="s">
        <v>1489</v>
      </c>
      <c r="E32" s="24">
        <v>2.6</v>
      </c>
      <c r="F32" s="24">
        <v>5</v>
      </c>
      <c r="G32" s="24" t="s">
        <v>28429</v>
      </c>
      <c r="H32" s="494"/>
      <c r="I32" s="24" t="s">
        <v>28344</v>
      </c>
    </row>
    <row r="33" spans="1:9" x14ac:dyDescent="0.25">
      <c r="A33" s="495" t="s">
        <v>1491</v>
      </c>
      <c r="B33" s="24" t="s">
        <v>2275</v>
      </c>
      <c r="C33" s="494" t="s">
        <v>1493</v>
      </c>
      <c r="E33" s="24">
        <v>5</v>
      </c>
      <c r="F33" s="24">
        <v>10</v>
      </c>
      <c r="G33" s="494"/>
      <c r="H33" s="494"/>
      <c r="I33" s="24" t="s">
        <v>23151</v>
      </c>
    </row>
    <row r="34" spans="1:9" ht="30" x14ac:dyDescent="0.25">
      <c r="A34" s="495" t="s">
        <v>1494</v>
      </c>
      <c r="B34" s="24" t="s">
        <v>1974</v>
      </c>
      <c r="C34" s="494" t="s">
        <v>1496</v>
      </c>
      <c r="E34" s="24">
        <v>2.5</v>
      </c>
      <c r="F34" s="494"/>
      <c r="G34" s="494"/>
      <c r="H34" s="24" t="s">
        <v>1557</v>
      </c>
      <c r="I34" s="24" t="s">
        <v>28350</v>
      </c>
    </row>
    <row r="35" spans="1:9" ht="30" x14ac:dyDescent="0.25">
      <c r="A35" s="495" t="s">
        <v>1498</v>
      </c>
      <c r="B35" s="24" t="s">
        <v>2296</v>
      </c>
      <c r="C35" s="494" t="s">
        <v>1500</v>
      </c>
      <c r="E35" s="24">
        <v>0.96</v>
      </c>
      <c r="F35" s="24">
        <v>1.91</v>
      </c>
      <c r="G35" s="24" t="s">
        <v>1472</v>
      </c>
      <c r="H35" s="24" t="s">
        <v>1557</v>
      </c>
      <c r="I35" s="24" t="s">
        <v>28344</v>
      </c>
    </row>
    <row r="36" spans="1:9" ht="60" x14ac:dyDescent="0.25">
      <c r="A36" s="495" t="s">
        <v>5463</v>
      </c>
      <c r="B36" s="24" t="s">
        <v>2266</v>
      </c>
      <c r="C36" s="494" t="s">
        <v>28391</v>
      </c>
      <c r="E36" s="24">
        <v>0.01</v>
      </c>
      <c r="F36" s="494"/>
      <c r="G36" s="24" t="s">
        <v>28366</v>
      </c>
      <c r="H36" s="494"/>
      <c r="I36" s="24" t="s">
        <v>28344</v>
      </c>
    </row>
    <row r="37" spans="1:9" ht="30" x14ac:dyDescent="0.25">
      <c r="A37" s="495" t="s">
        <v>1273</v>
      </c>
      <c r="B37" s="24" t="s">
        <v>2248</v>
      </c>
      <c r="C37" s="494" t="s">
        <v>28460</v>
      </c>
      <c r="E37" s="24">
        <v>0.05</v>
      </c>
      <c r="F37" s="24">
        <v>0.05</v>
      </c>
      <c r="G37" s="24" t="s">
        <v>1505</v>
      </c>
      <c r="H37" s="494"/>
      <c r="I37" s="24" t="s">
        <v>6548</v>
      </c>
    </row>
    <row r="38" spans="1:9" ht="60" x14ac:dyDescent="0.25">
      <c r="A38" s="495" t="s">
        <v>1506</v>
      </c>
      <c r="B38" s="24" t="s">
        <v>1790</v>
      </c>
      <c r="C38" s="494" t="s">
        <v>28455</v>
      </c>
      <c r="E38" s="24">
        <v>0.08</v>
      </c>
      <c r="F38" s="494"/>
      <c r="G38" s="24" t="s">
        <v>28456</v>
      </c>
      <c r="H38" s="24" t="s">
        <v>28355</v>
      </c>
      <c r="I38" s="24" t="s">
        <v>6548</v>
      </c>
    </row>
    <row r="39" spans="1:9" x14ac:dyDescent="0.25">
      <c r="A39" s="495" t="s">
        <v>28459</v>
      </c>
      <c r="B39" s="24" t="s">
        <v>1730</v>
      </c>
      <c r="C39" s="494" t="s">
        <v>28458</v>
      </c>
      <c r="E39" s="24">
        <v>7</v>
      </c>
      <c r="F39" s="24">
        <v>14</v>
      </c>
      <c r="G39" s="494"/>
      <c r="H39" s="24" t="s">
        <v>1557</v>
      </c>
      <c r="I39" s="24" t="s">
        <v>23151</v>
      </c>
    </row>
    <row r="40" spans="1:9" x14ac:dyDescent="0.25">
      <c r="A40" s="495" t="s">
        <v>28357</v>
      </c>
      <c r="B40" s="24" t="s">
        <v>2052</v>
      </c>
      <c r="C40" s="494" t="s">
        <v>28356</v>
      </c>
      <c r="E40" s="24">
        <v>5.4</v>
      </c>
      <c r="F40" s="494"/>
      <c r="G40" s="24" t="s">
        <v>1480</v>
      </c>
      <c r="H40" s="24" t="s">
        <v>1557</v>
      </c>
      <c r="I40" s="24" t="s">
        <v>23151</v>
      </c>
    </row>
    <row r="41" spans="1:9" ht="30" x14ac:dyDescent="0.25">
      <c r="A41" s="495" t="s">
        <v>28445</v>
      </c>
      <c r="B41" s="24" t="s">
        <v>1645</v>
      </c>
      <c r="C41" s="499" t="s">
        <v>28444</v>
      </c>
      <c r="E41" s="24">
        <v>241</v>
      </c>
      <c r="F41" s="24">
        <v>723</v>
      </c>
      <c r="G41" s="24" t="s">
        <v>1505</v>
      </c>
      <c r="H41" s="494"/>
      <c r="I41" s="24" t="s">
        <v>23151</v>
      </c>
    </row>
    <row r="42" spans="1:9" x14ac:dyDescent="0.25">
      <c r="A42" s="495" t="s">
        <v>1510</v>
      </c>
      <c r="B42" s="24" t="s">
        <v>2010</v>
      </c>
      <c r="C42" s="494" t="s">
        <v>1512</v>
      </c>
      <c r="E42" s="24">
        <v>10</v>
      </c>
      <c r="F42" s="24">
        <v>40</v>
      </c>
      <c r="G42" s="24" t="s">
        <v>1480</v>
      </c>
      <c r="H42" s="24" t="s">
        <v>1513</v>
      </c>
      <c r="I42" s="24" t="s">
        <v>23151</v>
      </c>
    </row>
    <row r="43" spans="1:9" x14ac:dyDescent="0.25">
      <c r="A43" s="495" t="s">
        <v>1514</v>
      </c>
      <c r="B43" s="24" t="s">
        <v>1782</v>
      </c>
      <c r="C43" s="494" t="s">
        <v>1516</v>
      </c>
      <c r="E43" s="24">
        <v>95</v>
      </c>
      <c r="F43" s="494"/>
      <c r="G43" s="494"/>
      <c r="H43" s="24" t="s">
        <v>1513</v>
      </c>
      <c r="I43" s="24" t="s">
        <v>23151</v>
      </c>
    </row>
    <row r="44" spans="1:9" x14ac:dyDescent="0.25">
      <c r="A44" s="495" t="s">
        <v>1190</v>
      </c>
      <c r="B44" s="24" t="s">
        <v>1981</v>
      </c>
      <c r="C44" s="494" t="s">
        <v>1517</v>
      </c>
      <c r="E44" s="24">
        <v>221</v>
      </c>
      <c r="F44" s="24">
        <v>442</v>
      </c>
      <c r="G44" s="24" t="s">
        <v>28439</v>
      </c>
      <c r="H44" s="24" t="s">
        <v>1513</v>
      </c>
      <c r="I44" s="24" t="s">
        <v>28350</v>
      </c>
    </row>
    <row r="45" spans="1:9" ht="45" x14ac:dyDescent="0.25">
      <c r="A45" s="495" t="s">
        <v>1518</v>
      </c>
      <c r="B45" s="24" t="s">
        <v>2244</v>
      </c>
      <c r="C45" s="494" t="s">
        <v>28463</v>
      </c>
      <c r="E45" s="24">
        <v>12</v>
      </c>
      <c r="F45" s="24">
        <v>60</v>
      </c>
      <c r="G45" s="24" t="s">
        <v>1461</v>
      </c>
      <c r="H45" s="24" t="s">
        <v>1557</v>
      </c>
      <c r="I45" s="24" t="s">
        <v>6548</v>
      </c>
    </row>
    <row r="46" spans="1:9" x14ac:dyDescent="0.25">
      <c r="A46" s="495" t="s">
        <v>1520</v>
      </c>
      <c r="B46" s="24" t="s">
        <v>28377</v>
      </c>
      <c r="C46" s="494" t="s">
        <v>1522</v>
      </c>
      <c r="E46" s="24">
        <v>0.2</v>
      </c>
      <c r="F46" s="24">
        <v>0.8</v>
      </c>
      <c r="G46" s="24" t="s">
        <v>28378</v>
      </c>
      <c r="H46" s="494"/>
      <c r="I46" s="24" t="s">
        <v>28344</v>
      </c>
    </row>
    <row r="47" spans="1:9" ht="30" x14ac:dyDescent="0.25">
      <c r="A47" s="495" t="s">
        <v>1523</v>
      </c>
      <c r="B47" s="24" t="s">
        <v>2103</v>
      </c>
      <c r="C47" s="494" t="s">
        <v>28425</v>
      </c>
      <c r="E47" s="24">
        <v>4.46</v>
      </c>
      <c r="F47" s="24">
        <v>8.92</v>
      </c>
      <c r="G47" s="24" t="s">
        <v>28426</v>
      </c>
      <c r="H47" s="494"/>
      <c r="I47" s="24" t="s">
        <v>28344</v>
      </c>
    </row>
    <row r="48" spans="1:9" ht="45" x14ac:dyDescent="0.25">
      <c r="A48" s="495" t="s">
        <v>1525</v>
      </c>
      <c r="B48" s="24" t="s">
        <v>1511</v>
      </c>
      <c r="C48" s="494" t="s">
        <v>28379</v>
      </c>
      <c r="E48" s="24">
        <v>1.9</v>
      </c>
      <c r="F48" s="494"/>
      <c r="G48" s="24" t="s">
        <v>28360</v>
      </c>
      <c r="H48" s="24" t="s">
        <v>28355</v>
      </c>
      <c r="I48" s="24" t="s">
        <v>28344</v>
      </c>
    </row>
    <row r="49" spans="1:9" ht="45" x14ac:dyDescent="0.25">
      <c r="A49" s="495" t="s">
        <v>1527</v>
      </c>
      <c r="B49" s="24" t="s">
        <v>2254</v>
      </c>
      <c r="C49" s="494" t="s">
        <v>28457</v>
      </c>
      <c r="E49" s="24">
        <v>0.8</v>
      </c>
      <c r="F49" s="494"/>
      <c r="G49" s="24" t="s">
        <v>28349</v>
      </c>
      <c r="H49" s="24" t="s">
        <v>28355</v>
      </c>
      <c r="I49" s="24" t="s">
        <v>6548</v>
      </c>
    </row>
    <row r="50" spans="1:9" x14ac:dyDescent="0.25">
      <c r="A50" s="495" t="s">
        <v>1316</v>
      </c>
      <c r="B50" s="24" t="s">
        <v>1765</v>
      </c>
      <c r="C50" s="494" t="s">
        <v>1530</v>
      </c>
      <c r="E50" s="24">
        <v>2350</v>
      </c>
      <c r="F50" s="24">
        <v>9400</v>
      </c>
      <c r="G50" s="494"/>
      <c r="H50" s="494"/>
      <c r="I50" s="24" t="s">
        <v>23151</v>
      </c>
    </row>
    <row r="51" spans="1:9" x14ac:dyDescent="0.25">
      <c r="A51" s="495" t="s">
        <v>1361</v>
      </c>
      <c r="B51" s="24" t="s">
        <v>1676</v>
      </c>
      <c r="C51" s="494" t="s">
        <v>1532</v>
      </c>
      <c r="E51" s="24">
        <v>2.2000000000000002</v>
      </c>
      <c r="F51" s="494"/>
      <c r="G51" s="24" t="s">
        <v>28442</v>
      </c>
      <c r="H51" s="24" t="s">
        <v>28355</v>
      </c>
      <c r="I51" s="24" t="s">
        <v>6548</v>
      </c>
    </row>
    <row r="52" spans="1:9" x14ac:dyDescent="0.25">
      <c r="A52" s="495" t="s">
        <v>1533</v>
      </c>
      <c r="B52" s="24" t="s">
        <v>1545</v>
      </c>
      <c r="C52" s="494" t="s">
        <v>1535</v>
      </c>
      <c r="E52" s="24">
        <v>0.05</v>
      </c>
      <c r="F52" s="24">
        <v>0.12</v>
      </c>
      <c r="G52" s="24" t="s">
        <v>1472</v>
      </c>
      <c r="H52" s="24" t="s">
        <v>1557</v>
      </c>
      <c r="I52" s="24" t="s">
        <v>23151</v>
      </c>
    </row>
    <row r="53" spans="1:9" x14ac:dyDescent="0.25">
      <c r="A53" s="495" t="s">
        <v>1536</v>
      </c>
      <c r="B53" s="24" t="s">
        <v>1985</v>
      </c>
      <c r="C53" s="494" t="s">
        <v>1538</v>
      </c>
      <c r="E53" s="24">
        <v>3</v>
      </c>
      <c r="F53" s="24">
        <v>6</v>
      </c>
      <c r="G53" s="24" t="s">
        <v>1480</v>
      </c>
      <c r="H53" s="494"/>
      <c r="I53" s="24" t="s">
        <v>23151</v>
      </c>
    </row>
    <row r="54" spans="1:9" ht="30" x14ac:dyDescent="0.25">
      <c r="A54" s="495" t="s">
        <v>1539</v>
      </c>
      <c r="B54" s="24" t="s">
        <v>2055</v>
      </c>
      <c r="C54" s="494" t="s">
        <v>28464</v>
      </c>
      <c r="E54" s="24">
        <v>8.1999999999999993</v>
      </c>
      <c r="F54" s="24" t="s">
        <v>28424</v>
      </c>
      <c r="G54" s="494"/>
      <c r="H54" s="24" t="s">
        <v>28355</v>
      </c>
      <c r="I54" s="24" t="s">
        <v>6548</v>
      </c>
    </row>
    <row r="55" spans="1:9" x14ac:dyDescent="0.25">
      <c r="A55" s="495" t="s">
        <v>1541</v>
      </c>
      <c r="B55" s="24" t="s">
        <v>1534</v>
      </c>
      <c r="C55" s="494" t="s">
        <v>1543</v>
      </c>
      <c r="E55" s="500">
        <v>44289</v>
      </c>
      <c r="F55" s="494"/>
      <c r="G55" s="24" t="s">
        <v>28348</v>
      </c>
      <c r="H55" s="494"/>
      <c r="I55" s="24" t="s">
        <v>28350</v>
      </c>
    </row>
    <row r="56" spans="1:9" x14ac:dyDescent="0.25">
      <c r="A56" s="495" t="s">
        <v>1544</v>
      </c>
      <c r="B56" s="24" t="s">
        <v>1537</v>
      </c>
      <c r="C56" s="494" t="s">
        <v>1546</v>
      </c>
      <c r="E56" s="24">
        <v>4.8</v>
      </c>
      <c r="F56" s="24">
        <v>12.1</v>
      </c>
      <c r="G56" s="24" t="s">
        <v>1465</v>
      </c>
      <c r="H56" s="24" t="s">
        <v>1513</v>
      </c>
      <c r="I56" s="24" t="s">
        <v>23151</v>
      </c>
    </row>
    <row r="57" spans="1:9" x14ac:dyDescent="0.25">
      <c r="A57" s="495" t="s">
        <v>1089</v>
      </c>
      <c r="B57" s="24" t="s">
        <v>1624</v>
      </c>
      <c r="C57" s="494" t="s">
        <v>1548</v>
      </c>
      <c r="E57" s="24">
        <v>52</v>
      </c>
      <c r="F57" s="24">
        <v>104</v>
      </c>
      <c r="G57" s="24" t="s">
        <v>1465</v>
      </c>
      <c r="H57" s="24" t="s">
        <v>1513</v>
      </c>
      <c r="I57" s="24" t="s">
        <v>23151</v>
      </c>
    </row>
    <row r="58" spans="1:9" x14ac:dyDescent="0.25">
      <c r="A58" s="495" t="s">
        <v>6165</v>
      </c>
      <c r="B58" s="24" t="s">
        <v>2094</v>
      </c>
      <c r="C58" s="494" t="s">
        <v>28392</v>
      </c>
      <c r="E58" s="24">
        <v>125</v>
      </c>
      <c r="F58" s="24">
        <v>250</v>
      </c>
      <c r="G58" s="24" t="s">
        <v>1461</v>
      </c>
      <c r="H58" s="24" t="s">
        <v>1557</v>
      </c>
      <c r="I58" s="24" t="s">
        <v>28350</v>
      </c>
    </row>
    <row r="59" spans="1:9" ht="45" x14ac:dyDescent="0.25">
      <c r="A59" s="495" t="s">
        <v>1126</v>
      </c>
      <c r="B59" s="24" t="s">
        <v>2167</v>
      </c>
      <c r="C59" s="494" t="s">
        <v>1550</v>
      </c>
      <c r="E59" s="24">
        <v>375</v>
      </c>
      <c r="F59" s="24">
        <v>568</v>
      </c>
      <c r="G59" s="24" t="s">
        <v>1461</v>
      </c>
      <c r="H59" s="24" t="s">
        <v>1513</v>
      </c>
      <c r="I59" s="24" t="s">
        <v>28344</v>
      </c>
    </row>
    <row r="60" spans="1:9" x14ac:dyDescent="0.25">
      <c r="A60" s="495" t="s">
        <v>1551</v>
      </c>
      <c r="B60" s="24" t="s">
        <v>2225</v>
      </c>
      <c r="C60" s="494" t="s">
        <v>1553</v>
      </c>
      <c r="E60" s="24">
        <v>10</v>
      </c>
      <c r="F60" s="494"/>
      <c r="G60" s="24" t="s">
        <v>1554</v>
      </c>
      <c r="H60" s="494"/>
      <c r="I60" s="24" t="s">
        <v>28350</v>
      </c>
    </row>
    <row r="61" spans="1:9" x14ac:dyDescent="0.25">
      <c r="A61" s="495" t="s">
        <v>1555</v>
      </c>
      <c r="B61" s="24" t="s">
        <v>1897</v>
      </c>
      <c r="C61" s="494" t="s">
        <v>1556</v>
      </c>
      <c r="E61" s="24">
        <v>17.600000000000001</v>
      </c>
      <c r="F61" s="24">
        <v>35.200000000000003</v>
      </c>
      <c r="G61" s="494"/>
      <c r="H61" s="24" t="s">
        <v>28347</v>
      </c>
      <c r="I61" s="24" t="s">
        <v>23151</v>
      </c>
    </row>
    <row r="62" spans="1:9" ht="45" x14ac:dyDescent="0.25">
      <c r="A62" s="495" t="s">
        <v>1558</v>
      </c>
      <c r="B62" s="24" t="s">
        <v>2081</v>
      </c>
      <c r="C62" s="494" t="s">
        <v>28395</v>
      </c>
      <c r="E62" s="24">
        <v>83</v>
      </c>
      <c r="F62" s="24">
        <v>208</v>
      </c>
      <c r="G62" s="494"/>
      <c r="H62" s="24" t="s">
        <v>1513</v>
      </c>
      <c r="I62" s="24" t="s">
        <v>23151</v>
      </c>
    </row>
    <row r="63" spans="1:9" ht="30" x14ac:dyDescent="0.25">
      <c r="A63" s="495" t="s">
        <v>1560</v>
      </c>
      <c r="B63" s="24" t="s">
        <v>1481</v>
      </c>
      <c r="C63" s="494" t="s">
        <v>1562</v>
      </c>
      <c r="E63" s="24">
        <v>420</v>
      </c>
      <c r="F63" s="494"/>
      <c r="G63" s="24" t="s">
        <v>1480</v>
      </c>
      <c r="H63" s="494"/>
      <c r="I63" s="24" t="s">
        <v>23151</v>
      </c>
    </row>
    <row r="64" spans="1:9" ht="30" x14ac:dyDescent="0.25">
      <c r="A64" s="495" t="s">
        <v>1563</v>
      </c>
      <c r="B64" s="24" t="s">
        <v>1770</v>
      </c>
      <c r="C64" s="494" t="s">
        <v>1565</v>
      </c>
      <c r="E64" s="24">
        <v>0.42</v>
      </c>
      <c r="F64" s="24">
        <v>0.84</v>
      </c>
      <c r="G64" s="24" t="s">
        <v>1472</v>
      </c>
      <c r="H64" s="494"/>
      <c r="I64" s="24" t="s">
        <v>23151</v>
      </c>
    </row>
    <row r="65" spans="1:9" ht="30" x14ac:dyDescent="0.25">
      <c r="A65" s="495" t="s">
        <v>903</v>
      </c>
      <c r="B65" s="24" t="s">
        <v>1891</v>
      </c>
      <c r="C65" s="494" t="s">
        <v>1567</v>
      </c>
      <c r="E65" s="24">
        <v>0.08</v>
      </c>
      <c r="F65" s="24">
        <v>0.08</v>
      </c>
      <c r="G65" s="24" t="s">
        <v>1568</v>
      </c>
      <c r="H65" s="494"/>
      <c r="I65" s="24" t="s">
        <v>28344</v>
      </c>
    </row>
    <row r="66" spans="1:9" x14ac:dyDescent="0.25">
      <c r="A66" s="495" t="s">
        <v>1569</v>
      </c>
      <c r="B66" s="24" t="s">
        <v>1664</v>
      </c>
      <c r="C66" s="494" t="s">
        <v>1570</v>
      </c>
      <c r="E66" s="24">
        <v>221</v>
      </c>
      <c r="F66" s="24">
        <v>442</v>
      </c>
      <c r="G66" s="24" t="s">
        <v>28439</v>
      </c>
      <c r="H66" s="24" t="s">
        <v>1513</v>
      </c>
      <c r="I66" s="24" t="s">
        <v>28350</v>
      </c>
    </row>
    <row r="67" spans="1:9" x14ac:dyDescent="0.25">
      <c r="A67" s="495" t="s">
        <v>1571</v>
      </c>
      <c r="B67" s="24" t="s">
        <v>2114</v>
      </c>
      <c r="C67" s="494" t="s">
        <v>1573</v>
      </c>
      <c r="E67" s="24">
        <v>9</v>
      </c>
      <c r="F67" s="494"/>
      <c r="G67" s="24" t="s">
        <v>1461</v>
      </c>
      <c r="H67" s="494"/>
      <c r="I67" s="24" t="s">
        <v>28350</v>
      </c>
    </row>
    <row r="68" spans="1:9" x14ac:dyDescent="0.25">
      <c r="A68" s="495" t="s">
        <v>1574</v>
      </c>
      <c r="B68" s="24" t="s">
        <v>1747</v>
      </c>
      <c r="C68" s="494" t="s">
        <v>1576</v>
      </c>
      <c r="E68" s="24">
        <v>45</v>
      </c>
      <c r="F68" s="494"/>
      <c r="G68" s="24" t="s">
        <v>1465</v>
      </c>
      <c r="H68" s="24" t="s">
        <v>1476</v>
      </c>
      <c r="I68" s="24" t="s">
        <v>28350</v>
      </c>
    </row>
    <row r="69" spans="1:9" ht="30" x14ac:dyDescent="0.25">
      <c r="A69" s="495" t="s">
        <v>1577</v>
      </c>
      <c r="B69" s="24" t="s">
        <v>1868</v>
      </c>
      <c r="C69" s="494" t="s">
        <v>1579</v>
      </c>
      <c r="E69" s="24">
        <v>275</v>
      </c>
      <c r="F69" s="24">
        <v>550</v>
      </c>
      <c r="G69" s="494"/>
      <c r="H69" s="24" t="s">
        <v>1513</v>
      </c>
      <c r="I69" s="24" t="s">
        <v>23151</v>
      </c>
    </row>
    <row r="70" spans="1:9" ht="30" x14ac:dyDescent="0.25">
      <c r="A70" s="495" t="s">
        <v>1580</v>
      </c>
      <c r="B70" s="24" t="s">
        <v>1615</v>
      </c>
      <c r="C70" s="494" t="s">
        <v>1582</v>
      </c>
      <c r="E70" s="24">
        <v>100</v>
      </c>
      <c r="F70" s="494"/>
      <c r="G70" s="24" t="s">
        <v>1480</v>
      </c>
      <c r="H70" s="24" t="s">
        <v>1513</v>
      </c>
      <c r="I70" s="24" t="s">
        <v>6548</v>
      </c>
    </row>
    <row r="71" spans="1:9" x14ac:dyDescent="0.25">
      <c r="A71" s="495" t="s">
        <v>49</v>
      </c>
      <c r="B71" s="24" t="s">
        <v>2148</v>
      </c>
      <c r="C71" s="494" t="s">
        <v>1584</v>
      </c>
      <c r="E71" s="24">
        <v>190</v>
      </c>
      <c r="F71" s="24">
        <v>380</v>
      </c>
      <c r="G71" s="24" t="s">
        <v>28346</v>
      </c>
      <c r="H71" s="24" t="s">
        <v>1476</v>
      </c>
      <c r="I71" s="24" t="s">
        <v>28344</v>
      </c>
    </row>
    <row r="72" spans="1:9" x14ac:dyDescent="0.25">
      <c r="A72" s="495" t="s">
        <v>1585</v>
      </c>
      <c r="B72" s="24" t="s">
        <v>1709</v>
      </c>
      <c r="C72" s="494" t="s">
        <v>1587</v>
      </c>
      <c r="E72" s="24">
        <v>23</v>
      </c>
      <c r="F72" s="24">
        <v>70</v>
      </c>
      <c r="G72" s="494"/>
      <c r="H72" s="24" t="s">
        <v>1476</v>
      </c>
      <c r="I72" s="24" t="s">
        <v>28344</v>
      </c>
    </row>
    <row r="73" spans="1:9" ht="30" x14ac:dyDescent="0.25">
      <c r="A73" s="495" t="s">
        <v>1588</v>
      </c>
      <c r="B73" s="24" t="s">
        <v>1842</v>
      </c>
      <c r="C73" s="494" t="s">
        <v>1590</v>
      </c>
      <c r="E73" s="24">
        <v>8.1999999999999993</v>
      </c>
      <c r="F73" s="24">
        <v>16.399999999999999</v>
      </c>
      <c r="G73" s="24" t="s">
        <v>1472</v>
      </c>
      <c r="H73" s="494"/>
      <c r="I73" s="24" t="s">
        <v>23151</v>
      </c>
    </row>
    <row r="74" spans="1:9" x14ac:dyDescent="0.25">
      <c r="A74" s="495" t="s">
        <v>1591</v>
      </c>
      <c r="B74" s="24" t="s">
        <v>1727</v>
      </c>
      <c r="C74" s="494" t="s">
        <v>1593</v>
      </c>
      <c r="E74" s="24">
        <v>200</v>
      </c>
      <c r="F74" s="24">
        <v>800</v>
      </c>
      <c r="G74" s="24" t="s">
        <v>1594</v>
      </c>
      <c r="H74" s="494"/>
      <c r="I74" s="24" t="s">
        <v>28344</v>
      </c>
    </row>
    <row r="75" spans="1:9" x14ac:dyDescent="0.25">
      <c r="A75" s="495" t="s">
        <v>1325</v>
      </c>
      <c r="B75" s="24" t="s">
        <v>2321</v>
      </c>
      <c r="C75" s="494" t="s">
        <v>1597</v>
      </c>
      <c r="E75" s="24">
        <v>40.799999999999997</v>
      </c>
      <c r="F75" s="24">
        <v>81.599999999999994</v>
      </c>
      <c r="G75" s="24" t="s">
        <v>1465</v>
      </c>
      <c r="H75" s="24" t="s">
        <v>1513</v>
      </c>
      <c r="I75" s="24" t="s">
        <v>6548</v>
      </c>
    </row>
    <row r="76" spans="1:9" x14ac:dyDescent="0.25">
      <c r="A76" s="495" t="s">
        <v>1598</v>
      </c>
      <c r="B76" s="24" t="s">
        <v>1942</v>
      </c>
      <c r="C76" s="494" t="s">
        <v>1600</v>
      </c>
      <c r="E76" s="24">
        <v>8</v>
      </c>
      <c r="F76" s="24">
        <v>16</v>
      </c>
      <c r="G76" s="24" t="s">
        <v>28359</v>
      </c>
      <c r="H76" s="24" t="s">
        <v>28347</v>
      </c>
      <c r="I76" s="24" t="s">
        <v>28344</v>
      </c>
    </row>
    <row r="77" spans="1:9" x14ac:dyDescent="0.25">
      <c r="A77" s="495" t="s">
        <v>1602</v>
      </c>
      <c r="B77" s="24" t="s">
        <v>1478</v>
      </c>
      <c r="C77" s="494" t="s">
        <v>1604</v>
      </c>
      <c r="E77" s="24">
        <v>420</v>
      </c>
      <c r="F77" s="24">
        <v>840</v>
      </c>
      <c r="G77" s="24" t="s">
        <v>28410</v>
      </c>
      <c r="H77" s="494"/>
      <c r="I77" s="24" t="s">
        <v>23151</v>
      </c>
    </row>
    <row r="78" spans="1:9" x14ac:dyDescent="0.25">
      <c r="A78" s="495" t="s">
        <v>1605</v>
      </c>
      <c r="B78" s="24" t="s">
        <v>1643</v>
      </c>
      <c r="C78" s="494" t="s">
        <v>1607</v>
      </c>
      <c r="E78" s="24">
        <v>2950</v>
      </c>
      <c r="F78" s="494"/>
      <c r="G78" s="494"/>
      <c r="H78" s="24" t="s">
        <v>1476</v>
      </c>
      <c r="I78" s="24" t="s">
        <v>28350</v>
      </c>
    </row>
    <row r="79" spans="1:9" ht="30" x14ac:dyDescent="0.25">
      <c r="A79" s="495" t="s">
        <v>1092</v>
      </c>
      <c r="B79" s="24" t="s">
        <v>1621</v>
      </c>
      <c r="C79" s="494" t="s">
        <v>28352</v>
      </c>
      <c r="E79" s="24">
        <v>3.16</v>
      </c>
      <c r="F79" s="24" t="s">
        <v>1058</v>
      </c>
      <c r="G79" s="24" t="s">
        <v>1465</v>
      </c>
      <c r="H79" s="24" t="s">
        <v>28347</v>
      </c>
      <c r="I79" s="24" t="s">
        <v>23151</v>
      </c>
    </row>
    <row r="80" spans="1:9" x14ac:dyDescent="0.25">
      <c r="A80" s="495" t="s">
        <v>1424</v>
      </c>
      <c r="B80" s="24" t="s">
        <v>1640</v>
      </c>
      <c r="C80" s="494" t="s">
        <v>1610</v>
      </c>
      <c r="E80" s="24">
        <v>15</v>
      </c>
      <c r="F80" s="24">
        <v>30</v>
      </c>
      <c r="G80" s="24" t="s">
        <v>1601</v>
      </c>
      <c r="H80" s="24" t="s">
        <v>1476</v>
      </c>
      <c r="I80" s="24" t="s">
        <v>23151</v>
      </c>
    </row>
    <row r="81" spans="1:9" ht="30" x14ac:dyDescent="0.25">
      <c r="A81" s="495" t="s">
        <v>1611</v>
      </c>
      <c r="B81" s="24" t="s">
        <v>1888</v>
      </c>
      <c r="C81" s="494" t="s">
        <v>1613</v>
      </c>
      <c r="E81" s="24">
        <v>150</v>
      </c>
      <c r="F81" s="24">
        <v>300</v>
      </c>
      <c r="G81" s="24" t="s">
        <v>1465</v>
      </c>
      <c r="H81" s="24" t="s">
        <v>1513</v>
      </c>
      <c r="I81" s="24" t="s">
        <v>23151</v>
      </c>
    </row>
    <row r="82" spans="1:9" ht="30" x14ac:dyDescent="0.25">
      <c r="A82" s="495" t="s">
        <v>1614</v>
      </c>
      <c r="B82" s="24" t="s">
        <v>1566</v>
      </c>
      <c r="C82" s="494" t="s">
        <v>1616</v>
      </c>
      <c r="E82" s="24">
        <v>95</v>
      </c>
      <c r="F82" s="494"/>
      <c r="G82" s="494"/>
      <c r="H82" s="24" t="s">
        <v>1513</v>
      </c>
      <c r="I82" s="24" t="s">
        <v>23151</v>
      </c>
    </row>
    <row r="83" spans="1:9" ht="30" x14ac:dyDescent="0.25">
      <c r="A83" s="495" t="s">
        <v>1265</v>
      </c>
      <c r="B83" s="24" t="s">
        <v>1788</v>
      </c>
      <c r="C83" s="494" t="s">
        <v>28443</v>
      </c>
      <c r="E83" s="24">
        <v>241</v>
      </c>
      <c r="F83" s="24">
        <v>723</v>
      </c>
      <c r="G83" s="24" t="s">
        <v>1505</v>
      </c>
      <c r="H83" s="494"/>
      <c r="I83" s="24" t="s">
        <v>23151</v>
      </c>
    </row>
    <row r="84" spans="1:9" x14ac:dyDescent="0.25">
      <c r="A84" s="495" t="s">
        <v>1617</v>
      </c>
      <c r="B84" s="24" t="s">
        <v>1877</v>
      </c>
      <c r="C84" s="494" t="s">
        <v>1619</v>
      </c>
      <c r="E84" s="24">
        <v>238</v>
      </c>
      <c r="F84" s="24">
        <v>476</v>
      </c>
      <c r="G84" s="24" t="s">
        <v>1461</v>
      </c>
      <c r="H84" s="24" t="s">
        <v>1513</v>
      </c>
      <c r="I84" s="24" t="s">
        <v>23151</v>
      </c>
    </row>
    <row r="85" spans="1:9" x14ac:dyDescent="0.25">
      <c r="A85" s="495" t="s">
        <v>1620</v>
      </c>
      <c r="B85" s="24" t="s">
        <v>2060</v>
      </c>
      <c r="C85" s="494" t="s">
        <v>28353</v>
      </c>
      <c r="E85" s="24">
        <v>4.9000000000000004</v>
      </c>
      <c r="F85" s="24" t="s">
        <v>1058</v>
      </c>
      <c r="G85" s="24" t="s">
        <v>1465</v>
      </c>
      <c r="H85" s="24" t="s">
        <v>1557</v>
      </c>
      <c r="I85" s="24" t="s">
        <v>23151</v>
      </c>
    </row>
    <row r="86" spans="1:9" x14ac:dyDescent="0.25">
      <c r="A86" s="495" t="s">
        <v>1080</v>
      </c>
      <c r="B86" s="24" t="s">
        <v>1912</v>
      </c>
      <c r="C86" s="494" t="s">
        <v>1623</v>
      </c>
      <c r="E86" s="24">
        <v>72</v>
      </c>
      <c r="F86" s="494"/>
      <c r="G86" s="24" t="s">
        <v>28346</v>
      </c>
      <c r="H86" s="24" t="s">
        <v>1476</v>
      </c>
      <c r="I86" s="24" t="s">
        <v>6548</v>
      </c>
    </row>
    <row r="87" spans="1:9" ht="30" x14ac:dyDescent="0.25">
      <c r="A87" s="495" t="s">
        <v>11696</v>
      </c>
      <c r="B87" s="24" t="s">
        <v>2031</v>
      </c>
      <c r="C87" s="494" t="s">
        <v>28447</v>
      </c>
      <c r="E87" s="24">
        <v>0.5</v>
      </c>
      <c r="F87" s="494"/>
      <c r="G87" s="24" t="s">
        <v>1505</v>
      </c>
      <c r="H87" s="24" t="s">
        <v>1557</v>
      </c>
      <c r="I87" s="24" t="s">
        <v>6548</v>
      </c>
    </row>
    <row r="88" spans="1:9" ht="30" x14ac:dyDescent="0.25">
      <c r="A88" s="495" t="s">
        <v>1095</v>
      </c>
      <c r="B88" s="24" t="s">
        <v>1638</v>
      </c>
      <c r="C88" s="494" t="s">
        <v>28351</v>
      </c>
      <c r="E88" s="24">
        <v>8</v>
      </c>
      <c r="F88" s="24" t="s">
        <v>1058</v>
      </c>
      <c r="G88" s="24" t="s">
        <v>1465</v>
      </c>
      <c r="H88" s="24" t="s">
        <v>28347</v>
      </c>
      <c r="I88" s="24" t="s">
        <v>23151</v>
      </c>
    </row>
    <row r="89" spans="1:9" x14ac:dyDescent="0.25">
      <c r="A89" s="495" t="s">
        <v>1220</v>
      </c>
      <c r="B89" s="24" t="s">
        <v>28449</v>
      </c>
      <c r="C89" s="494" t="s">
        <v>1626</v>
      </c>
      <c r="E89" s="24">
        <v>700</v>
      </c>
      <c r="F89" s="494"/>
      <c r="G89" s="494"/>
      <c r="H89" s="24" t="s">
        <v>1476</v>
      </c>
      <c r="I89" s="24" t="s">
        <v>23151</v>
      </c>
    </row>
    <row r="90" spans="1:9" x14ac:dyDescent="0.25">
      <c r="A90" s="495" t="s">
        <v>1627</v>
      </c>
      <c r="B90" s="24" t="s">
        <v>2091</v>
      </c>
      <c r="C90" s="494" t="s">
        <v>1629</v>
      </c>
      <c r="E90" s="24">
        <v>0.1</v>
      </c>
      <c r="F90" s="24">
        <v>0.3</v>
      </c>
      <c r="G90" s="494"/>
      <c r="H90" s="24" t="s">
        <v>1513</v>
      </c>
      <c r="I90" s="24" t="s">
        <v>6548</v>
      </c>
    </row>
    <row r="91" spans="1:9" x14ac:dyDescent="0.25">
      <c r="A91" s="495" t="s">
        <v>1630</v>
      </c>
      <c r="B91" s="24" t="s">
        <v>2305</v>
      </c>
      <c r="C91" s="494" t="s">
        <v>1632</v>
      </c>
      <c r="E91" s="24">
        <v>15</v>
      </c>
      <c r="F91" s="24">
        <v>30</v>
      </c>
      <c r="G91" s="24" t="s">
        <v>1594</v>
      </c>
      <c r="H91" s="24" t="s">
        <v>1497</v>
      </c>
      <c r="I91" s="24" t="s">
        <v>6548</v>
      </c>
    </row>
    <row r="92" spans="1:9" x14ac:dyDescent="0.25">
      <c r="A92" s="495" t="s">
        <v>1633</v>
      </c>
      <c r="B92" s="24" t="s">
        <v>2199</v>
      </c>
      <c r="C92" s="494" t="s">
        <v>1635</v>
      </c>
      <c r="E92" s="24">
        <v>36</v>
      </c>
      <c r="F92" s="24">
        <v>72</v>
      </c>
      <c r="G92" s="24" t="s">
        <v>1472</v>
      </c>
      <c r="H92" s="24" t="s">
        <v>1476</v>
      </c>
      <c r="I92" s="24" t="s">
        <v>23151</v>
      </c>
    </row>
    <row r="93" spans="1:9" ht="30" x14ac:dyDescent="0.25">
      <c r="A93" s="495" t="s">
        <v>1637</v>
      </c>
      <c r="B93" s="24" t="s">
        <v>1608</v>
      </c>
      <c r="C93" s="494" t="s">
        <v>28351</v>
      </c>
      <c r="E93" s="24">
        <v>11</v>
      </c>
      <c r="F93" s="24" t="s">
        <v>1058</v>
      </c>
      <c r="G93" s="24" t="s">
        <v>1465</v>
      </c>
      <c r="H93" s="24" t="s">
        <v>28347</v>
      </c>
      <c r="I93" s="24" t="s">
        <v>23151</v>
      </c>
    </row>
    <row r="94" spans="1:9" ht="30" x14ac:dyDescent="0.25">
      <c r="A94" s="495" t="s">
        <v>1639</v>
      </c>
      <c r="B94" s="24" t="s">
        <v>1905</v>
      </c>
      <c r="C94" s="494" t="s">
        <v>1641</v>
      </c>
      <c r="E94" s="24">
        <v>4</v>
      </c>
      <c r="F94" s="24">
        <v>8</v>
      </c>
      <c r="G94" s="24" t="s">
        <v>1642</v>
      </c>
      <c r="H94" s="494"/>
      <c r="I94" s="24" t="s">
        <v>6548</v>
      </c>
    </row>
    <row r="95" spans="1:9" ht="30" x14ac:dyDescent="0.25">
      <c r="A95" s="495" t="s">
        <v>1070</v>
      </c>
      <c r="B95" s="24" t="s">
        <v>2318</v>
      </c>
      <c r="C95" s="494" t="s">
        <v>1646</v>
      </c>
      <c r="E95" s="24">
        <v>98</v>
      </c>
      <c r="F95" s="24">
        <v>246</v>
      </c>
      <c r="G95" s="24" t="s">
        <v>1465</v>
      </c>
      <c r="H95" s="24" t="s">
        <v>1513</v>
      </c>
      <c r="I95" s="24" t="s">
        <v>6548</v>
      </c>
    </row>
    <row r="96" spans="1:9" ht="45" x14ac:dyDescent="0.25">
      <c r="A96" s="495" t="s">
        <v>1103</v>
      </c>
      <c r="B96" s="24" t="s">
        <v>1927</v>
      </c>
      <c r="C96" s="494" t="s">
        <v>1648</v>
      </c>
      <c r="E96" s="24">
        <v>50.1</v>
      </c>
      <c r="F96" s="494"/>
      <c r="G96" s="494"/>
      <c r="H96" s="24" t="s">
        <v>1476</v>
      </c>
      <c r="I96" s="24" t="s">
        <v>28344</v>
      </c>
    </row>
    <row r="97" spans="1:9" ht="30" x14ac:dyDescent="0.25">
      <c r="A97" s="495" t="s">
        <v>1649</v>
      </c>
      <c r="B97" s="24" t="s">
        <v>1625</v>
      </c>
      <c r="C97" s="494" t="s">
        <v>1651</v>
      </c>
      <c r="E97" s="24">
        <v>133</v>
      </c>
      <c r="F97" s="24">
        <v>333</v>
      </c>
      <c r="G97" s="24" t="s">
        <v>1461</v>
      </c>
      <c r="H97" s="24" t="s">
        <v>1513</v>
      </c>
      <c r="I97" s="24" t="s">
        <v>6548</v>
      </c>
    </row>
    <row r="98" spans="1:9" ht="45" x14ac:dyDescent="0.25">
      <c r="A98" s="495" t="s">
        <v>737</v>
      </c>
      <c r="B98" s="24" t="s">
        <v>1592</v>
      </c>
      <c r="C98" s="494" t="s">
        <v>1653</v>
      </c>
      <c r="E98" s="24">
        <v>67.5</v>
      </c>
      <c r="F98" s="24">
        <v>101.2</v>
      </c>
      <c r="G98" s="494"/>
      <c r="H98" s="24" t="s">
        <v>1476</v>
      </c>
      <c r="I98" s="24" t="s">
        <v>6548</v>
      </c>
    </row>
    <row r="99" spans="1:9" x14ac:dyDescent="0.25">
      <c r="A99" s="495" t="s">
        <v>1654</v>
      </c>
      <c r="B99" s="24" t="s">
        <v>28345</v>
      </c>
      <c r="C99" s="494" t="s">
        <v>1656</v>
      </c>
      <c r="E99" s="24">
        <v>1920</v>
      </c>
      <c r="F99" s="494"/>
      <c r="G99" s="494"/>
      <c r="H99" s="24" t="s">
        <v>1513</v>
      </c>
      <c r="I99" s="24" t="s">
        <v>23151</v>
      </c>
    </row>
    <row r="100" spans="1:9" ht="30" x14ac:dyDescent="0.25">
      <c r="A100" s="495" t="s">
        <v>939</v>
      </c>
      <c r="B100" s="24" t="s">
        <v>1953</v>
      </c>
      <c r="C100" s="494" t="s">
        <v>1658</v>
      </c>
      <c r="E100" s="24">
        <v>2</v>
      </c>
      <c r="F100" s="24">
        <v>4</v>
      </c>
      <c r="G100" s="24" t="s">
        <v>1461</v>
      </c>
      <c r="H100" s="494"/>
      <c r="I100" s="24" t="s">
        <v>6548</v>
      </c>
    </row>
    <row r="101" spans="1:9" ht="30" x14ac:dyDescent="0.25">
      <c r="A101" s="495" t="s">
        <v>1662</v>
      </c>
      <c r="B101" s="24" t="s">
        <v>28433</v>
      </c>
      <c r="C101" s="494" t="s">
        <v>28434</v>
      </c>
      <c r="E101" s="24">
        <v>0.09</v>
      </c>
      <c r="F101" s="24">
        <v>0.36</v>
      </c>
      <c r="G101" s="24" t="s">
        <v>1461</v>
      </c>
      <c r="H101" s="494"/>
      <c r="I101" s="24" t="s">
        <v>6548</v>
      </c>
    </row>
    <row r="102" spans="1:9" ht="30" x14ac:dyDescent="0.25">
      <c r="A102" s="495" t="s">
        <v>1663</v>
      </c>
      <c r="B102" s="24" t="s">
        <v>2057</v>
      </c>
      <c r="C102" s="494" t="s">
        <v>28427</v>
      </c>
      <c r="E102" s="24">
        <v>38</v>
      </c>
      <c r="F102" s="24">
        <v>72</v>
      </c>
      <c r="G102" s="24" t="s">
        <v>1461</v>
      </c>
      <c r="H102" s="494"/>
      <c r="I102" s="24" t="s">
        <v>23151</v>
      </c>
    </row>
    <row r="103" spans="1:9" ht="45" x14ac:dyDescent="0.25">
      <c r="A103" s="495" t="s">
        <v>1665</v>
      </c>
      <c r="B103" s="24" t="s">
        <v>1968</v>
      </c>
      <c r="C103" s="494" t="s">
        <v>1666</v>
      </c>
      <c r="E103" s="24">
        <v>0.01</v>
      </c>
      <c r="F103" s="494"/>
      <c r="G103" s="24" t="s">
        <v>28432</v>
      </c>
      <c r="H103" s="494"/>
      <c r="I103" s="24" t="s">
        <v>6548</v>
      </c>
    </row>
    <row r="104" spans="1:9" ht="30" x14ac:dyDescent="0.25">
      <c r="A104" s="495" t="s">
        <v>1667</v>
      </c>
      <c r="B104" s="24" t="s">
        <v>1936</v>
      </c>
      <c r="C104" s="494" t="s">
        <v>1669</v>
      </c>
      <c r="E104" s="24">
        <v>15.1</v>
      </c>
      <c r="F104" s="24">
        <v>37.799999999999997</v>
      </c>
      <c r="G104" s="24" t="s">
        <v>1461</v>
      </c>
      <c r="H104" s="24" t="s">
        <v>1513</v>
      </c>
      <c r="I104" s="24" t="s">
        <v>23151</v>
      </c>
    </row>
    <row r="105" spans="1:9" x14ac:dyDescent="0.25">
      <c r="A105" s="495" t="s">
        <v>46</v>
      </c>
      <c r="B105" s="24" t="s">
        <v>1688</v>
      </c>
      <c r="C105" s="494" t="s">
        <v>1671</v>
      </c>
      <c r="E105" s="24">
        <v>8.4</v>
      </c>
      <c r="F105" s="24">
        <v>12.6</v>
      </c>
      <c r="G105" s="24" t="s">
        <v>1490</v>
      </c>
      <c r="H105" s="24" t="s">
        <v>1513</v>
      </c>
      <c r="I105" s="24" t="s">
        <v>28344</v>
      </c>
    </row>
    <row r="106" spans="1:9" ht="30" x14ac:dyDescent="0.25">
      <c r="A106" s="495" t="s">
        <v>1229</v>
      </c>
      <c r="B106" s="24" t="s">
        <v>2127</v>
      </c>
      <c r="C106" s="494" t="s">
        <v>1673</v>
      </c>
      <c r="E106" s="24">
        <v>25</v>
      </c>
      <c r="F106" s="24">
        <v>50</v>
      </c>
      <c r="G106" s="24" t="s">
        <v>1594</v>
      </c>
      <c r="H106" s="494"/>
      <c r="I106" s="24" t="s">
        <v>28344</v>
      </c>
    </row>
    <row r="107" spans="1:9" ht="30" x14ac:dyDescent="0.25">
      <c r="A107" s="495" t="s">
        <v>1182</v>
      </c>
      <c r="B107" s="24" t="s">
        <v>1684</v>
      </c>
      <c r="C107" s="494" t="s">
        <v>1675</v>
      </c>
      <c r="E107" s="24">
        <v>18</v>
      </c>
      <c r="F107" s="24">
        <v>37</v>
      </c>
      <c r="G107" s="494"/>
      <c r="H107" s="494"/>
      <c r="I107" s="24" t="s">
        <v>28350</v>
      </c>
    </row>
    <row r="108" spans="1:9" x14ac:dyDescent="0.25">
      <c r="A108" s="495" t="s">
        <v>1262</v>
      </c>
      <c r="B108" s="24" t="s">
        <v>1976</v>
      </c>
      <c r="C108" s="494" t="s">
        <v>1677</v>
      </c>
      <c r="E108" s="24">
        <v>241</v>
      </c>
      <c r="F108" s="24">
        <v>723</v>
      </c>
      <c r="G108" s="24" t="s">
        <v>1505</v>
      </c>
      <c r="H108" s="494"/>
      <c r="I108" s="24" t="s">
        <v>23151</v>
      </c>
    </row>
    <row r="109" spans="1:9" x14ac:dyDescent="0.25">
      <c r="A109" s="495" t="s">
        <v>1678</v>
      </c>
      <c r="B109" s="24" t="s">
        <v>1947</v>
      </c>
      <c r="C109" s="494" t="s">
        <v>1680</v>
      </c>
      <c r="E109" s="24">
        <v>73</v>
      </c>
      <c r="F109" s="24" t="s">
        <v>1058</v>
      </c>
      <c r="G109" s="24" t="s">
        <v>1465</v>
      </c>
      <c r="H109" s="24" t="s">
        <v>28347</v>
      </c>
      <c r="I109" s="24" t="s">
        <v>6548</v>
      </c>
    </row>
    <row r="110" spans="1:9" ht="30" x14ac:dyDescent="0.25">
      <c r="A110" s="495" t="s">
        <v>1681</v>
      </c>
      <c r="B110" s="24" t="s">
        <v>1814</v>
      </c>
      <c r="C110" s="494" t="s">
        <v>1683</v>
      </c>
      <c r="E110" s="24">
        <v>270</v>
      </c>
      <c r="F110" s="24">
        <v>540</v>
      </c>
      <c r="G110" s="24" t="s">
        <v>1480</v>
      </c>
      <c r="H110" s="24" t="s">
        <v>1513</v>
      </c>
      <c r="I110" s="24" t="s">
        <v>23151</v>
      </c>
    </row>
    <row r="111" spans="1:9" ht="30" x14ac:dyDescent="0.25">
      <c r="A111" s="495" t="s">
        <v>1438</v>
      </c>
      <c r="B111" s="24" t="s">
        <v>1945</v>
      </c>
      <c r="C111" s="494" t="s">
        <v>1685</v>
      </c>
      <c r="E111" s="24">
        <v>2.2999999999999998</v>
      </c>
      <c r="F111" s="494"/>
      <c r="G111" s="24" t="s">
        <v>1686</v>
      </c>
      <c r="H111" s="494"/>
      <c r="I111" s="24" t="s">
        <v>23151</v>
      </c>
    </row>
    <row r="112" spans="1:9" x14ac:dyDescent="0.25">
      <c r="A112" s="495" t="s">
        <v>1687</v>
      </c>
      <c r="B112" s="24" t="s">
        <v>1628</v>
      </c>
      <c r="C112" s="494" t="s">
        <v>1689</v>
      </c>
      <c r="E112" s="24">
        <v>9000</v>
      </c>
      <c r="F112" s="494"/>
      <c r="G112" s="494"/>
      <c r="H112" s="24" t="s">
        <v>1476</v>
      </c>
      <c r="I112" s="24" t="s">
        <v>23151</v>
      </c>
    </row>
    <row r="113" spans="1:9" x14ac:dyDescent="0.25">
      <c r="A113" s="495" t="s">
        <v>1690</v>
      </c>
      <c r="B113" s="24" t="s">
        <v>1885</v>
      </c>
      <c r="C113" s="494" t="s">
        <v>1692</v>
      </c>
      <c r="E113" s="24">
        <v>3.8</v>
      </c>
      <c r="F113" s="24">
        <v>9.4</v>
      </c>
      <c r="G113" s="24" t="s">
        <v>1642</v>
      </c>
      <c r="H113" s="24" t="s">
        <v>1513</v>
      </c>
      <c r="I113" s="24" t="s">
        <v>23151</v>
      </c>
    </row>
    <row r="114" spans="1:9" ht="30" x14ac:dyDescent="0.25">
      <c r="A114" s="495" t="s">
        <v>1694</v>
      </c>
      <c r="B114" s="24" t="s">
        <v>2130</v>
      </c>
      <c r="C114" s="494" t="s">
        <v>1696</v>
      </c>
      <c r="E114" s="24">
        <v>18</v>
      </c>
      <c r="F114" s="24">
        <v>72</v>
      </c>
      <c r="G114" s="24" t="s">
        <v>1480</v>
      </c>
      <c r="H114" s="494"/>
      <c r="I114" s="24" t="s">
        <v>28344</v>
      </c>
    </row>
    <row r="115" spans="1:9" ht="30" x14ac:dyDescent="0.25">
      <c r="A115" s="495" t="s">
        <v>1697</v>
      </c>
      <c r="B115" s="24" t="s">
        <v>2018</v>
      </c>
      <c r="C115" s="494" t="s">
        <v>1699</v>
      </c>
      <c r="E115" s="24">
        <v>138</v>
      </c>
      <c r="F115" s="24">
        <v>275</v>
      </c>
      <c r="G115" s="24" t="s">
        <v>1461</v>
      </c>
      <c r="H115" s="24" t="s">
        <v>1557</v>
      </c>
      <c r="I115" s="24" t="s">
        <v>28344</v>
      </c>
    </row>
    <row r="116" spans="1:9" ht="45" x14ac:dyDescent="0.25">
      <c r="A116" s="495" t="s">
        <v>1700</v>
      </c>
      <c r="B116" s="24" t="s">
        <v>1859</v>
      </c>
      <c r="C116" s="494" t="s">
        <v>1702</v>
      </c>
      <c r="E116" s="24">
        <v>36</v>
      </c>
      <c r="F116" s="24">
        <v>72</v>
      </c>
      <c r="G116" s="24" t="s">
        <v>1465</v>
      </c>
      <c r="H116" s="24" t="s">
        <v>1513</v>
      </c>
      <c r="I116" s="24" t="s">
        <v>28344</v>
      </c>
    </row>
    <row r="117" spans="1:9" ht="30" x14ac:dyDescent="0.25">
      <c r="A117" s="495" t="s">
        <v>1703</v>
      </c>
      <c r="B117" s="24" t="s">
        <v>2170</v>
      </c>
      <c r="C117" s="494" t="s">
        <v>1704</v>
      </c>
      <c r="E117" s="24">
        <v>10</v>
      </c>
      <c r="F117" s="494"/>
      <c r="G117" s="24" t="s">
        <v>1461</v>
      </c>
      <c r="H117" s="494"/>
      <c r="I117" s="24" t="s">
        <v>6548</v>
      </c>
    </row>
    <row r="118" spans="1:9" ht="45" x14ac:dyDescent="0.25">
      <c r="A118" s="495" t="s">
        <v>1373</v>
      </c>
      <c r="B118" s="24" t="s">
        <v>2162</v>
      </c>
      <c r="C118" s="494" t="s">
        <v>28374</v>
      </c>
      <c r="E118" s="24" t="s">
        <v>1844</v>
      </c>
      <c r="F118" s="24" t="s">
        <v>28375</v>
      </c>
      <c r="G118" s="494"/>
      <c r="H118" s="24" t="s">
        <v>1557</v>
      </c>
      <c r="I118" s="24" t="s">
        <v>23151</v>
      </c>
    </row>
    <row r="119" spans="1:9" ht="30" x14ac:dyDescent="0.25">
      <c r="A119" s="495" t="s">
        <v>1708</v>
      </c>
      <c r="B119" s="24" t="s">
        <v>1561</v>
      </c>
      <c r="C119" s="494" t="s">
        <v>1710</v>
      </c>
      <c r="E119" s="24" t="s">
        <v>1844</v>
      </c>
      <c r="F119" s="24" t="s">
        <v>28375</v>
      </c>
      <c r="G119" s="494"/>
      <c r="H119" s="24" t="s">
        <v>1557</v>
      </c>
      <c r="I119" s="24" t="s">
        <v>23151</v>
      </c>
    </row>
    <row r="120" spans="1:9" ht="30" x14ac:dyDescent="0.25">
      <c r="A120" s="495" t="s">
        <v>1713</v>
      </c>
      <c r="B120" s="24" t="s">
        <v>1583</v>
      </c>
      <c r="C120" s="494" t="s">
        <v>1714</v>
      </c>
      <c r="E120" s="24" t="s">
        <v>28375</v>
      </c>
      <c r="F120" s="494"/>
      <c r="G120" s="494"/>
      <c r="H120" s="494"/>
      <c r="I120" s="24" t="s">
        <v>6548</v>
      </c>
    </row>
    <row r="121" spans="1:9" ht="45" x14ac:dyDescent="0.25">
      <c r="A121" s="495" t="s">
        <v>1210</v>
      </c>
      <c r="B121" s="24" t="s">
        <v>1695</v>
      </c>
      <c r="C121" s="494" t="s">
        <v>1717</v>
      </c>
      <c r="E121" s="24" t="s">
        <v>1715</v>
      </c>
      <c r="F121" s="494"/>
      <c r="G121" s="24" t="s">
        <v>1480</v>
      </c>
      <c r="H121" s="494"/>
      <c r="I121" s="24" t="s">
        <v>28350</v>
      </c>
    </row>
    <row r="122" spans="1:9" ht="30" x14ac:dyDescent="0.25">
      <c r="A122" s="495" t="s">
        <v>1720</v>
      </c>
      <c r="B122" s="24" t="s">
        <v>2077</v>
      </c>
      <c r="C122" s="494" t="s">
        <v>1722</v>
      </c>
      <c r="E122" s="24">
        <v>2</v>
      </c>
      <c r="F122" s="24">
        <v>2</v>
      </c>
      <c r="G122" s="24" t="s">
        <v>1472</v>
      </c>
      <c r="H122" s="494"/>
      <c r="I122" s="24" t="s">
        <v>23151</v>
      </c>
    </row>
    <row r="123" spans="1:9" ht="30" x14ac:dyDescent="0.25">
      <c r="A123" s="495" t="s">
        <v>837</v>
      </c>
      <c r="B123" s="24" t="s">
        <v>1647</v>
      </c>
      <c r="C123" s="494" t="s">
        <v>1724</v>
      </c>
      <c r="E123" s="24">
        <v>1</v>
      </c>
      <c r="F123" s="24">
        <v>2</v>
      </c>
      <c r="G123" s="24" t="s">
        <v>1472</v>
      </c>
      <c r="H123" s="494"/>
      <c r="I123" s="24" t="s">
        <v>23151</v>
      </c>
    </row>
    <row r="124" spans="1:9" ht="30" x14ac:dyDescent="0.25">
      <c r="A124" s="495" t="s">
        <v>1201</v>
      </c>
      <c r="B124" s="24" t="s">
        <v>1756</v>
      </c>
      <c r="C124" s="494" t="s">
        <v>28450</v>
      </c>
      <c r="E124" s="24">
        <v>5</v>
      </c>
      <c r="F124" s="494"/>
      <c r="G124" s="24" t="s">
        <v>1480</v>
      </c>
      <c r="H124" s="494"/>
      <c r="I124" s="24" t="s">
        <v>23151</v>
      </c>
    </row>
    <row r="125" spans="1:9" ht="30" x14ac:dyDescent="0.25">
      <c r="A125" s="495" t="s">
        <v>1201</v>
      </c>
      <c r="B125" s="24" t="s">
        <v>1507</v>
      </c>
      <c r="C125" s="494" t="s">
        <v>28451</v>
      </c>
      <c r="E125" s="24">
        <v>5</v>
      </c>
      <c r="F125" s="494"/>
      <c r="G125" s="24" t="s">
        <v>1480</v>
      </c>
      <c r="H125" s="494"/>
      <c r="I125" s="24" t="s">
        <v>28350</v>
      </c>
    </row>
    <row r="126" spans="1:9" ht="30" x14ac:dyDescent="0.25">
      <c r="A126" s="495" t="s">
        <v>1729</v>
      </c>
      <c r="B126" s="24" t="s">
        <v>2325</v>
      </c>
      <c r="C126" s="494" t="s">
        <v>1731</v>
      </c>
      <c r="E126" s="24">
        <v>1</v>
      </c>
      <c r="F126" s="494"/>
      <c r="G126" s="24" t="s">
        <v>1472</v>
      </c>
      <c r="H126" s="24" t="s">
        <v>1476</v>
      </c>
      <c r="I126" s="24" t="s">
        <v>23151</v>
      </c>
    </row>
    <row r="127" spans="1:9" ht="45" x14ac:dyDescent="0.25">
      <c r="A127" s="495" t="s">
        <v>1732</v>
      </c>
      <c r="B127" s="24" t="s">
        <v>1572</v>
      </c>
      <c r="C127" s="494" t="s">
        <v>28435</v>
      </c>
      <c r="E127" s="24" t="s">
        <v>28436</v>
      </c>
      <c r="F127" s="24" t="s">
        <v>1734</v>
      </c>
      <c r="G127" s="24" t="s">
        <v>1505</v>
      </c>
      <c r="H127" s="494"/>
      <c r="I127" s="24" t="s">
        <v>23151</v>
      </c>
    </row>
    <row r="128" spans="1:9" ht="30" x14ac:dyDescent="0.25">
      <c r="A128" s="495" t="s">
        <v>1735</v>
      </c>
      <c r="B128" s="24" t="s">
        <v>2142</v>
      </c>
      <c r="C128" s="494" t="s">
        <v>1737</v>
      </c>
      <c r="E128" s="24">
        <v>1</v>
      </c>
      <c r="F128" s="494"/>
      <c r="G128" s="494"/>
      <c r="H128" s="24" t="s">
        <v>1476</v>
      </c>
      <c r="I128" s="24" t="s">
        <v>23151</v>
      </c>
    </row>
    <row r="129" spans="1:9" ht="30" x14ac:dyDescent="0.25">
      <c r="A129" s="495" t="s">
        <v>1740</v>
      </c>
      <c r="B129" s="24" t="s">
        <v>1682</v>
      </c>
      <c r="C129" s="494" t="s">
        <v>1742</v>
      </c>
      <c r="E129" s="24">
        <v>10</v>
      </c>
      <c r="F129" s="494"/>
      <c r="G129" s="494"/>
      <c r="H129" s="494"/>
      <c r="I129" s="24" t="s">
        <v>23151</v>
      </c>
    </row>
    <row r="130" spans="1:9" ht="45" x14ac:dyDescent="0.25">
      <c r="A130" s="495" t="s">
        <v>1743</v>
      </c>
      <c r="B130" s="24" t="s">
        <v>2022</v>
      </c>
      <c r="C130" s="494" t="s">
        <v>1745</v>
      </c>
      <c r="E130" s="24">
        <v>22</v>
      </c>
      <c r="F130" s="494"/>
      <c r="G130" s="24" t="s">
        <v>1472</v>
      </c>
      <c r="H130" s="24" t="s">
        <v>1497</v>
      </c>
      <c r="I130" s="24" t="s">
        <v>23151</v>
      </c>
    </row>
    <row r="131" spans="1:9" ht="30" x14ac:dyDescent="0.25">
      <c r="A131" s="495" t="s">
        <v>1746</v>
      </c>
      <c r="B131" s="24" t="s">
        <v>2187</v>
      </c>
      <c r="C131" s="494" t="s">
        <v>1748</v>
      </c>
      <c r="E131" s="24">
        <v>0.5</v>
      </c>
      <c r="F131" s="24">
        <v>2</v>
      </c>
      <c r="G131" s="24" t="s">
        <v>1594</v>
      </c>
      <c r="H131" s="494"/>
      <c r="I131" s="24" t="s">
        <v>6548</v>
      </c>
    </row>
    <row r="132" spans="1:9" ht="30" x14ac:dyDescent="0.25">
      <c r="A132" s="495" t="s">
        <v>1749</v>
      </c>
      <c r="B132" s="24" t="s">
        <v>2313</v>
      </c>
      <c r="C132" s="494" t="s">
        <v>1750</v>
      </c>
      <c r="E132" s="24">
        <v>5</v>
      </c>
      <c r="F132" s="494"/>
      <c r="G132" s="24" t="s">
        <v>1594</v>
      </c>
      <c r="H132" s="494"/>
      <c r="I132" s="24" t="s">
        <v>6548</v>
      </c>
    </row>
    <row r="133" spans="1:9" ht="30" x14ac:dyDescent="0.25">
      <c r="A133" s="495" t="s">
        <v>1067</v>
      </c>
      <c r="B133" s="24" t="s">
        <v>1670</v>
      </c>
      <c r="C133" s="494" t="s">
        <v>28438</v>
      </c>
      <c r="E133" s="24">
        <v>221</v>
      </c>
      <c r="F133" s="24">
        <v>442</v>
      </c>
      <c r="G133" s="24" t="s">
        <v>28439</v>
      </c>
      <c r="H133" s="24" t="s">
        <v>1513</v>
      </c>
      <c r="I133" s="24" t="s">
        <v>28350</v>
      </c>
    </row>
    <row r="134" spans="1:9" ht="45" x14ac:dyDescent="0.25">
      <c r="A134" s="495" t="s">
        <v>1755</v>
      </c>
      <c r="B134" s="24" t="s">
        <v>2234</v>
      </c>
      <c r="C134" s="494" t="s">
        <v>28361</v>
      </c>
      <c r="E134" s="24" t="s">
        <v>28362</v>
      </c>
      <c r="F134" s="494"/>
      <c r="G134" s="494"/>
      <c r="H134" s="494"/>
      <c r="I134" s="24" t="s">
        <v>23151</v>
      </c>
    </row>
    <row r="135" spans="1:9" ht="30" x14ac:dyDescent="0.25">
      <c r="A135" s="495" t="s">
        <v>1757</v>
      </c>
      <c r="B135" s="24" t="s">
        <v>1524</v>
      </c>
      <c r="C135" s="494" t="s">
        <v>1758</v>
      </c>
      <c r="E135" s="24" t="s">
        <v>28375</v>
      </c>
      <c r="F135" s="494"/>
      <c r="G135" s="494"/>
      <c r="H135" s="494"/>
      <c r="I135" s="24" t="s">
        <v>6548</v>
      </c>
    </row>
    <row r="136" spans="1:9" x14ac:dyDescent="0.25">
      <c r="A136" s="495" t="s">
        <v>1762</v>
      </c>
      <c r="B136" s="24" t="s">
        <v>1943</v>
      </c>
      <c r="C136" s="494" t="s">
        <v>1764</v>
      </c>
      <c r="E136" s="24">
        <v>21</v>
      </c>
      <c r="F136" s="24">
        <v>42</v>
      </c>
      <c r="G136" s="24" t="s">
        <v>1594</v>
      </c>
      <c r="H136" s="24" t="s">
        <v>1557</v>
      </c>
      <c r="I136" s="24" t="s">
        <v>23151</v>
      </c>
    </row>
    <row r="137" spans="1:9" x14ac:dyDescent="0.25">
      <c r="A137" s="495" t="s">
        <v>787</v>
      </c>
      <c r="B137" s="24" t="s">
        <v>1650</v>
      </c>
      <c r="C137" s="494" t="s">
        <v>1766</v>
      </c>
      <c r="E137" s="24">
        <v>11</v>
      </c>
      <c r="F137" s="24">
        <v>53</v>
      </c>
      <c r="G137" s="24" t="s">
        <v>1480</v>
      </c>
      <c r="H137" s="24" t="s">
        <v>1513</v>
      </c>
      <c r="I137" s="24" t="s">
        <v>23151</v>
      </c>
    </row>
    <row r="138" spans="1:9" x14ac:dyDescent="0.25">
      <c r="A138" s="495" t="s">
        <v>1767</v>
      </c>
      <c r="B138" s="24" t="s">
        <v>1924</v>
      </c>
      <c r="C138" s="494" t="s">
        <v>1769</v>
      </c>
      <c r="E138" s="24">
        <v>2.5</v>
      </c>
      <c r="F138" s="24">
        <v>7.6</v>
      </c>
      <c r="G138" s="24" t="s">
        <v>1461</v>
      </c>
      <c r="H138" s="24" t="s">
        <v>1476</v>
      </c>
      <c r="I138" s="24" t="s">
        <v>6548</v>
      </c>
    </row>
    <row r="139" spans="1:9" x14ac:dyDescent="0.25">
      <c r="A139" s="495" t="s">
        <v>50</v>
      </c>
      <c r="B139" s="24" t="s">
        <v>1763</v>
      </c>
      <c r="C139" s="494" t="s">
        <v>1771</v>
      </c>
      <c r="E139" s="24">
        <v>734</v>
      </c>
      <c r="F139" s="24">
        <v>1468</v>
      </c>
      <c r="G139" s="24" t="s">
        <v>1505</v>
      </c>
      <c r="H139" s="24" t="s">
        <v>1557</v>
      </c>
      <c r="I139" s="24" t="s">
        <v>23151</v>
      </c>
    </row>
    <row r="140" spans="1:9" x14ac:dyDescent="0.25">
      <c r="A140" s="495" t="s">
        <v>1772</v>
      </c>
      <c r="B140" s="24" t="s">
        <v>2263</v>
      </c>
      <c r="C140" s="494" t="s">
        <v>1774</v>
      </c>
      <c r="E140" s="24">
        <v>2000</v>
      </c>
      <c r="F140" s="494"/>
      <c r="G140" s="494"/>
      <c r="H140" s="24" t="s">
        <v>1513</v>
      </c>
      <c r="I140" s="24" t="s">
        <v>28350</v>
      </c>
    </row>
    <row r="141" spans="1:9" x14ac:dyDescent="0.25">
      <c r="A141" s="495" t="s">
        <v>1370</v>
      </c>
      <c r="B141" s="24" t="s">
        <v>2278</v>
      </c>
      <c r="C141" s="494" t="s">
        <v>1776</v>
      </c>
      <c r="E141" s="24">
        <v>1</v>
      </c>
      <c r="F141" s="494"/>
      <c r="G141" s="494"/>
      <c r="H141" s="24" t="s">
        <v>1476</v>
      </c>
      <c r="I141" s="24" t="s">
        <v>23151</v>
      </c>
    </row>
    <row r="142" spans="1:9" x14ac:dyDescent="0.25">
      <c r="A142" s="495" t="s">
        <v>1778</v>
      </c>
      <c r="B142" s="24" t="s">
        <v>2237</v>
      </c>
      <c r="C142" s="494" t="s">
        <v>1780</v>
      </c>
      <c r="E142" s="24">
        <v>0.9</v>
      </c>
      <c r="F142" s="494"/>
      <c r="G142" s="24" t="s">
        <v>28348</v>
      </c>
      <c r="H142" s="494"/>
      <c r="I142" s="24" t="s">
        <v>28344</v>
      </c>
    </row>
    <row r="143" spans="1:9" x14ac:dyDescent="0.25">
      <c r="A143" s="495" t="s">
        <v>1781</v>
      </c>
      <c r="B143" s="24" t="s">
        <v>2204</v>
      </c>
      <c r="C143" s="494" t="s">
        <v>1783</v>
      </c>
      <c r="E143" s="24">
        <v>40</v>
      </c>
      <c r="F143" s="24">
        <v>160</v>
      </c>
      <c r="G143" s="494"/>
      <c r="H143" s="494"/>
      <c r="I143" s="24" t="s">
        <v>28344</v>
      </c>
    </row>
    <row r="144" spans="1:9" ht="30" x14ac:dyDescent="0.25">
      <c r="A144" s="495" t="s">
        <v>1784</v>
      </c>
      <c r="B144" s="24" t="s">
        <v>1674</v>
      </c>
      <c r="C144" s="494" t="s">
        <v>1786</v>
      </c>
      <c r="E144" s="24">
        <v>1</v>
      </c>
      <c r="F144" s="24">
        <v>2</v>
      </c>
      <c r="G144" s="24" t="s">
        <v>1465</v>
      </c>
      <c r="H144" s="494"/>
      <c r="I144" s="24" t="s">
        <v>23151</v>
      </c>
    </row>
    <row r="145" spans="1:9" ht="30" x14ac:dyDescent="0.25">
      <c r="A145" s="495" t="s">
        <v>1787</v>
      </c>
      <c r="B145" s="24" t="s">
        <v>1834</v>
      </c>
      <c r="C145" s="497" t="s">
        <v>28446</v>
      </c>
      <c r="E145" s="24">
        <v>183.5</v>
      </c>
      <c r="F145" s="24">
        <v>367</v>
      </c>
      <c r="G145" s="494"/>
      <c r="H145" s="24" t="s">
        <v>28347</v>
      </c>
      <c r="I145" s="24" t="s">
        <v>23151</v>
      </c>
    </row>
    <row r="146" spans="1:9" ht="30" x14ac:dyDescent="0.25">
      <c r="A146" s="495" t="s">
        <v>1791</v>
      </c>
      <c r="B146" s="24" t="s">
        <v>1821</v>
      </c>
      <c r="C146" s="494" t="s">
        <v>1793</v>
      </c>
      <c r="E146" s="24">
        <v>0.3</v>
      </c>
      <c r="F146" s="24">
        <v>0.6</v>
      </c>
      <c r="G146" s="24" t="s">
        <v>1465</v>
      </c>
      <c r="H146" s="494"/>
      <c r="I146" s="24" t="s">
        <v>28344</v>
      </c>
    </row>
    <row r="147" spans="1:9" ht="30" x14ac:dyDescent="0.25">
      <c r="A147" s="495" t="s">
        <v>1794</v>
      </c>
      <c r="B147" s="24" t="s">
        <v>1459</v>
      </c>
      <c r="C147" s="494" t="s">
        <v>1796</v>
      </c>
      <c r="E147" s="24">
        <v>0.1</v>
      </c>
      <c r="F147" s="24">
        <v>0.1</v>
      </c>
      <c r="G147" s="24" t="s">
        <v>1465</v>
      </c>
      <c r="H147" s="494"/>
      <c r="I147" s="24" t="s">
        <v>6548</v>
      </c>
    </row>
    <row r="148" spans="1:9" ht="45" x14ac:dyDescent="0.25">
      <c r="A148" s="495" t="s">
        <v>1797</v>
      </c>
      <c r="B148" s="24" t="s">
        <v>1499</v>
      </c>
      <c r="C148" s="494" t="s">
        <v>1799</v>
      </c>
      <c r="E148" s="24">
        <v>2E-3</v>
      </c>
      <c r="F148" s="24">
        <v>4.0000000000000001E-3</v>
      </c>
      <c r="G148" s="24" t="s">
        <v>1686</v>
      </c>
      <c r="H148" s="494"/>
      <c r="I148" s="24" t="s">
        <v>23151</v>
      </c>
    </row>
    <row r="149" spans="1:9" ht="30" x14ac:dyDescent="0.25">
      <c r="A149" s="495" t="s">
        <v>1807</v>
      </c>
      <c r="B149" s="24" t="s">
        <v>2207</v>
      </c>
      <c r="C149" s="494" t="s">
        <v>1809</v>
      </c>
      <c r="E149" s="24">
        <v>0.1</v>
      </c>
      <c r="F149" s="24">
        <v>0.3</v>
      </c>
      <c r="G149" s="494"/>
      <c r="H149" s="24" t="s">
        <v>1513</v>
      </c>
      <c r="I149" s="24" t="s">
        <v>23151</v>
      </c>
    </row>
    <row r="150" spans="1:9" x14ac:dyDescent="0.25">
      <c r="A150" s="495" t="s">
        <v>1810</v>
      </c>
      <c r="B150" s="24" t="s">
        <v>1958</v>
      </c>
      <c r="C150" s="494" t="s">
        <v>1812</v>
      </c>
      <c r="E150" s="24">
        <v>0.2</v>
      </c>
      <c r="F150" s="494"/>
      <c r="G150" s="24" t="s">
        <v>1813</v>
      </c>
      <c r="H150" s="494"/>
      <c r="I150" s="24" t="s">
        <v>28344</v>
      </c>
    </row>
    <row r="151" spans="1:9" x14ac:dyDescent="0.25">
      <c r="A151" s="495" t="s">
        <v>1406</v>
      </c>
      <c r="B151" s="24" t="s">
        <v>2102</v>
      </c>
      <c r="C151" s="494" t="s">
        <v>1815</v>
      </c>
      <c r="E151" s="24">
        <v>1.2999999999999999E-2</v>
      </c>
      <c r="F151" s="494"/>
      <c r="G151" s="24" t="s">
        <v>28366</v>
      </c>
      <c r="H151" s="24" t="s">
        <v>28355</v>
      </c>
      <c r="I151" s="24" t="s">
        <v>6548</v>
      </c>
    </row>
    <row r="152" spans="1:9" ht="30" x14ac:dyDescent="0.25">
      <c r="A152" s="495" t="s">
        <v>1818</v>
      </c>
      <c r="B152" s="24" t="s">
        <v>1519</v>
      </c>
      <c r="C152" s="494" t="s">
        <v>1819</v>
      </c>
      <c r="E152" s="24">
        <v>0.09</v>
      </c>
      <c r="F152" s="24">
        <v>0.09</v>
      </c>
      <c r="G152" s="24" t="s">
        <v>1505</v>
      </c>
      <c r="H152" s="494"/>
      <c r="I152" s="24" t="s">
        <v>6548</v>
      </c>
    </row>
    <row r="153" spans="1:9" x14ac:dyDescent="0.25">
      <c r="A153" s="495" t="s">
        <v>1820</v>
      </c>
      <c r="B153" s="24" t="s">
        <v>2323</v>
      </c>
      <c r="C153" s="494" t="s">
        <v>1822</v>
      </c>
      <c r="E153" s="24">
        <v>0.1</v>
      </c>
      <c r="F153" s="24">
        <v>0.4</v>
      </c>
      <c r="G153" s="24" t="s">
        <v>1461</v>
      </c>
      <c r="H153" s="494"/>
      <c r="I153" s="24" t="s">
        <v>28344</v>
      </c>
    </row>
    <row r="154" spans="1:9" x14ac:dyDescent="0.25">
      <c r="A154" s="495" t="s">
        <v>1823</v>
      </c>
      <c r="B154" s="24" t="s">
        <v>2241</v>
      </c>
      <c r="C154" s="494" t="s">
        <v>1825</v>
      </c>
      <c r="E154" s="24">
        <v>0.3</v>
      </c>
      <c r="F154" s="494"/>
      <c r="G154" s="24" t="s">
        <v>28348</v>
      </c>
      <c r="H154" s="494"/>
      <c r="I154" s="24" t="s">
        <v>28344</v>
      </c>
    </row>
    <row r="155" spans="1:9" ht="45" x14ac:dyDescent="0.25">
      <c r="A155" s="495" t="s">
        <v>1826</v>
      </c>
      <c r="B155" s="24" t="s">
        <v>1901</v>
      </c>
      <c r="C155" s="494" t="s">
        <v>28396</v>
      </c>
      <c r="E155" s="24">
        <v>308</v>
      </c>
      <c r="F155" s="494"/>
      <c r="G155" s="494"/>
      <c r="H155" s="24" t="s">
        <v>1513</v>
      </c>
      <c r="I155" s="24" t="s">
        <v>28350</v>
      </c>
    </row>
    <row r="156" spans="1:9" ht="30" x14ac:dyDescent="0.25">
      <c r="A156" s="495" t="s">
        <v>1830</v>
      </c>
      <c r="B156" s="24" t="s">
        <v>1914</v>
      </c>
      <c r="C156" s="494" t="s">
        <v>1832</v>
      </c>
      <c r="E156" s="24">
        <v>0.1</v>
      </c>
      <c r="F156" s="494"/>
      <c r="G156" s="24" t="s">
        <v>1461</v>
      </c>
      <c r="H156" s="24" t="s">
        <v>1513</v>
      </c>
      <c r="I156" s="24" t="s">
        <v>28344</v>
      </c>
    </row>
    <row r="157" spans="1:9" x14ac:dyDescent="0.25">
      <c r="A157" s="495" t="s">
        <v>1833</v>
      </c>
      <c r="B157" s="24" t="s">
        <v>1596</v>
      </c>
      <c r="C157" s="494" t="s">
        <v>1835</v>
      </c>
      <c r="E157" s="24">
        <v>1</v>
      </c>
      <c r="F157" s="494"/>
      <c r="G157" s="24" t="s">
        <v>1461</v>
      </c>
      <c r="H157" s="24" t="s">
        <v>1476</v>
      </c>
      <c r="I157" s="24" t="s">
        <v>23151</v>
      </c>
    </row>
    <row r="158" spans="1:9" ht="30" x14ac:dyDescent="0.25">
      <c r="A158" s="495" t="s">
        <v>28110</v>
      </c>
      <c r="B158" s="24" t="s">
        <v>1824</v>
      </c>
      <c r="C158" s="494" t="s">
        <v>28454</v>
      </c>
      <c r="E158" s="24">
        <v>7.0000000000000007E-2</v>
      </c>
      <c r="F158" s="24">
        <v>0.36</v>
      </c>
      <c r="G158" s="24" t="s">
        <v>1480</v>
      </c>
      <c r="H158" s="24" t="s">
        <v>1557</v>
      </c>
      <c r="I158" s="24" t="s">
        <v>28344</v>
      </c>
    </row>
    <row r="159" spans="1:9" x14ac:dyDescent="0.25">
      <c r="A159" s="495" t="s">
        <v>1836</v>
      </c>
      <c r="B159" s="24" t="s">
        <v>1827</v>
      </c>
      <c r="C159" s="494" t="s">
        <v>1838</v>
      </c>
      <c r="E159" s="24">
        <v>3000</v>
      </c>
      <c r="F159" s="494"/>
      <c r="G159" s="494"/>
      <c r="H159" s="24" t="s">
        <v>1476</v>
      </c>
      <c r="I159" s="24" t="s">
        <v>23151</v>
      </c>
    </row>
    <row r="160" spans="1:9" x14ac:dyDescent="0.25">
      <c r="A160" s="495" t="s">
        <v>810</v>
      </c>
      <c r="B160" s="24" t="s">
        <v>1739</v>
      </c>
      <c r="C160" s="494" t="s">
        <v>1840</v>
      </c>
      <c r="E160" s="24">
        <v>0.6</v>
      </c>
      <c r="F160" s="24">
        <v>0.6</v>
      </c>
      <c r="G160" s="24" t="s">
        <v>28360</v>
      </c>
      <c r="H160" s="494"/>
      <c r="I160" s="24" t="s">
        <v>6548</v>
      </c>
    </row>
    <row r="161" spans="1:9" x14ac:dyDescent="0.25">
      <c r="A161" s="495" t="s">
        <v>1841</v>
      </c>
      <c r="B161" s="24" t="s">
        <v>1752</v>
      </c>
      <c r="C161" s="494" t="s">
        <v>1843</v>
      </c>
      <c r="E161" s="24" t="s">
        <v>1844</v>
      </c>
      <c r="F161" s="24" t="s">
        <v>1844</v>
      </c>
      <c r="G161" s="24" t="s">
        <v>1461</v>
      </c>
      <c r="H161" s="494"/>
      <c r="I161" s="24" t="s">
        <v>28344</v>
      </c>
    </row>
    <row r="162" spans="1:9" x14ac:dyDescent="0.25">
      <c r="A162" s="495" t="s">
        <v>1845</v>
      </c>
      <c r="B162" s="24" t="s">
        <v>1871</v>
      </c>
      <c r="C162" s="494" t="s">
        <v>1847</v>
      </c>
      <c r="E162" s="24">
        <v>2E-3</v>
      </c>
      <c r="F162" s="494"/>
      <c r="G162" s="24" t="s">
        <v>28348</v>
      </c>
      <c r="H162" s="494"/>
      <c r="I162" s="24" t="s">
        <v>6548</v>
      </c>
    </row>
    <row r="163" spans="1:9" ht="30" x14ac:dyDescent="0.25">
      <c r="A163" s="495" t="s">
        <v>1850</v>
      </c>
      <c r="B163" s="24" t="s">
        <v>2184</v>
      </c>
      <c r="C163" s="494" t="s">
        <v>1851</v>
      </c>
      <c r="E163" s="24">
        <v>100</v>
      </c>
      <c r="F163" s="494"/>
      <c r="G163" s="494"/>
      <c r="H163" s="24" t="s">
        <v>1513</v>
      </c>
      <c r="I163" s="24" t="s">
        <v>6548</v>
      </c>
    </row>
    <row r="164" spans="1:9" ht="30" x14ac:dyDescent="0.25">
      <c r="A164" s="495" t="s">
        <v>1852</v>
      </c>
      <c r="B164" s="24" t="s">
        <v>1679</v>
      </c>
      <c r="C164" s="494" t="s">
        <v>1854</v>
      </c>
      <c r="E164" s="24">
        <v>0.2</v>
      </c>
      <c r="F164" s="24">
        <v>0.4</v>
      </c>
      <c r="G164" s="24" t="s">
        <v>1594</v>
      </c>
      <c r="H164" s="494"/>
      <c r="I164" s="24" t="s">
        <v>6548</v>
      </c>
    </row>
    <row r="165" spans="1:9" ht="30" x14ac:dyDescent="0.25">
      <c r="A165" s="495" t="s">
        <v>1855</v>
      </c>
      <c r="B165" s="24" t="s">
        <v>1701</v>
      </c>
      <c r="C165" s="494" t="s">
        <v>1857</v>
      </c>
      <c r="E165" s="24">
        <v>800</v>
      </c>
      <c r="F165" s="24">
        <v>1580</v>
      </c>
      <c r="G165" s="24" t="s">
        <v>1480</v>
      </c>
      <c r="H165" s="494"/>
      <c r="I165" s="24" t="s">
        <v>28344</v>
      </c>
    </row>
    <row r="166" spans="1:9" ht="45" x14ac:dyDescent="0.25">
      <c r="A166" s="495" t="s">
        <v>1858</v>
      </c>
      <c r="B166" s="24" t="s">
        <v>2280</v>
      </c>
      <c r="C166" s="494" t="s">
        <v>1860</v>
      </c>
      <c r="E166" s="24">
        <v>1.2</v>
      </c>
      <c r="F166" s="494"/>
      <c r="G166" s="24" t="s">
        <v>28348</v>
      </c>
      <c r="H166" s="494"/>
      <c r="I166" s="24" t="s">
        <v>6548</v>
      </c>
    </row>
    <row r="167" spans="1:9" ht="30" x14ac:dyDescent="0.25">
      <c r="A167" s="495" t="s">
        <v>1864</v>
      </c>
      <c r="B167" s="24" t="s">
        <v>1856</v>
      </c>
      <c r="C167" s="494" t="s">
        <v>1866</v>
      </c>
      <c r="E167" s="24">
        <v>12</v>
      </c>
      <c r="F167" s="24">
        <v>24</v>
      </c>
      <c r="G167" s="494"/>
      <c r="H167" s="494"/>
      <c r="I167" s="24" t="s">
        <v>6548</v>
      </c>
    </row>
    <row r="168" spans="1:9" ht="30" x14ac:dyDescent="0.25">
      <c r="A168" s="495" t="s">
        <v>1867</v>
      </c>
      <c r="B168" s="24" t="s">
        <v>1716</v>
      </c>
      <c r="C168" s="494" t="s">
        <v>1869</v>
      </c>
      <c r="E168" s="24">
        <v>53</v>
      </c>
      <c r="F168" s="24">
        <v>106</v>
      </c>
      <c r="G168" s="494"/>
      <c r="H168" s="24" t="s">
        <v>1513</v>
      </c>
      <c r="I168" s="24" t="s">
        <v>23151</v>
      </c>
    </row>
    <row r="169" spans="1:9" ht="45" x14ac:dyDescent="0.25">
      <c r="A169" s="495" t="s">
        <v>1870</v>
      </c>
      <c r="B169" s="24" t="s">
        <v>1531</v>
      </c>
      <c r="C169" s="494" t="s">
        <v>1872</v>
      </c>
      <c r="E169" s="24">
        <v>4.7000000000000002E-3</v>
      </c>
      <c r="F169" s="494"/>
      <c r="G169" s="24" t="s">
        <v>28370</v>
      </c>
      <c r="H169" s="494"/>
      <c r="I169" s="24" t="s">
        <v>6548</v>
      </c>
    </row>
    <row r="170" spans="1:9" ht="45" x14ac:dyDescent="0.25">
      <c r="A170" s="495" t="s">
        <v>1873</v>
      </c>
      <c r="B170" s="24" t="s">
        <v>1792</v>
      </c>
      <c r="C170" s="494" t="s">
        <v>1875</v>
      </c>
      <c r="E170" s="24">
        <v>200</v>
      </c>
      <c r="F170" s="494"/>
      <c r="G170" s="24" t="s">
        <v>1480</v>
      </c>
      <c r="H170" s="494"/>
      <c r="I170" s="24" t="s">
        <v>23151</v>
      </c>
    </row>
    <row r="171" spans="1:9" ht="30" x14ac:dyDescent="0.25">
      <c r="A171" s="495" t="s">
        <v>1876</v>
      </c>
      <c r="B171" s="24" t="s">
        <v>2086</v>
      </c>
      <c r="C171" s="494" t="s">
        <v>1878</v>
      </c>
      <c r="E171" s="24">
        <v>9.5000000000000001E-2</v>
      </c>
      <c r="F171" s="24">
        <v>0.19</v>
      </c>
      <c r="G171" s="24" t="s">
        <v>1594</v>
      </c>
      <c r="H171" s="24" t="s">
        <v>1557</v>
      </c>
      <c r="I171" s="24" t="s">
        <v>23151</v>
      </c>
    </row>
    <row r="172" spans="1:9" ht="60" x14ac:dyDescent="0.25">
      <c r="A172" s="495" t="s">
        <v>1879</v>
      </c>
      <c r="B172" s="24" t="s">
        <v>1996</v>
      </c>
      <c r="C172" s="494" t="s">
        <v>28420</v>
      </c>
      <c r="E172" s="24">
        <v>6.4</v>
      </c>
      <c r="F172" s="24">
        <v>32</v>
      </c>
      <c r="G172" s="24" t="s">
        <v>1461</v>
      </c>
      <c r="H172" s="24" t="s">
        <v>1557</v>
      </c>
      <c r="I172" s="24" t="s">
        <v>28344</v>
      </c>
    </row>
    <row r="173" spans="1:9" x14ac:dyDescent="0.25">
      <c r="A173" s="495" t="s">
        <v>1881</v>
      </c>
      <c r="B173" s="24" t="s">
        <v>1894</v>
      </c>
      <c r="C173" s="494" t="s">
        <v>1883</v>
      </c>
      <c r="E173" s="24">
        <v>0.1</v>
      </c>
      <c r="F173" s="494"/>
      <c r="G173" s="24" t="s">
        <v>1461</v>
      </c>
      <c r="H173" s="494"/>
      <c r="I173" s="24" t="s">
        <v>28344</v>
      </c>
    </row>
    <row r="174" spans="1:9" ht="45" x14ac:dyDescent="0.25">
      <c r="A174" s="495" t="s">
        <v>1884</v>
      </c>
      <c r="B174" s="24" t="s">
        <v>1467</v>
      </c>
      <c r="C174" s="494" t="s">
        <v>1886</v>
      </c>
      <c r="E174" s="24">
        <v>1.2</v>
      </c>
      <c r="F174" s="494"/>
      <c r="G174" s="24" t="s">
        <v>28348</v>
      </c>
      <c r="H174" s="494"/>
      <c r="I174" s="24" t="s">
        <v>6548</v>
      </c>
    </row>
    <row r="175" spans="1:9" ht="30" x14ac:dyDescent="0.25">
      <c r="A175" s="495" t="s">
        <v>1887</v>
      </c>
      <c r="B175" s="24" t="s">
        <v>1882</v>
      </c>
      <c r="C175" s="494" t="s">
        <v>1889</v>
      </c>
      <c r="E175" s="24">
        <v>1.5</v>
      </c>
      <c r="F175" s="494"/>
      <c r="G175" s="24" t="s">
        <v>28348</v>
      </c>
      <c r="H175" s="494"/>
      <c r="I175" s="24" t="s">
        <v>6548</v>
      </c>
    </row>
    <row r="176" spans="1:9" x14ac:dyDescent="0.25">
      <c r="A176" s="495" t="s">
        <v>1890</v>
      </c>
      <c r="B176" s="24" t="s">
        <v>1721</v>
      </c>
      <c r="C176" s="494" t="s">
        <v>1892</v>
      </c>
      <c r="E176" s="24">
        <v>0.5</v>
      </c>
      <c r="F176" s="24">
        <v>4</v>
      </c>
      <c r="G176" s="24" t="s">
        <v>1461</v>
      </c>
      <c r="H176" s="494"/>
      <c r="I176" s="24" t="s">
        <v>28344</v>
      </c>
    </row>
    <row r="177" spans="1:9" ht="30" x14ac:dyDescent="0.25">
      <c r="A177" s="495" t="s">
        <v>1893</v>
      </c>
      <c r="B177" s="24" t="s">
        <v>2222</v>
      </c>
      <c r="C177" s="494" t="s">
        <v>1895</v>
      </c>
      <c r="E177" s="24">
        <v>0.25</v>
      </c>
      <c r="F177" s="494"/>
      <c r="G177" s="24" t="s">
        <v>28348</v>
      </c>
      <c r="H177" s="494"/>
      <c r="I177" s="24" t="s">
        <v>6548</v>
      </c>
    </row>
    <row r="178" spans="1:9" ht="30" x14ac:dyDescent="0.25">
      <c r="A178" s="495" t="s">
        <v>1898</v>
      </c>
      <c r="B178" s="24" t="s">
        <v>1849</v>
      </c>
      <c r="C178" s="494" t="s">
        <v>28385</v>
      </c>
      <c r="E178" s="24">
        <v>0.1</v>
      </c>
      <c r="F178" s="24">
        <v>0.8</v>
      </c>
      <c r="G178" s="24" t="s">
        <v>1465</v>
      </c>
      <c r="H178" s="494"/>
      <c r="I178" s="24" t="s">
        <v>28344</v>
      </c>
    </row>
    <row r="179" spans="1:9" ht="30" x14ac:dyDescent="0.25">
      <c r="A179" s="495" t="s">
        <v>1900</v>
      </c>
      <c r="B179" s="24" t="s">
        <v>1754</v>
      </c>
      <c r="C179" s="494" t="s">
        <v>1902</v>
      </c>
      <c r="E179" s="24">
        <v>21</v>
      </c>
      <c r="F179" s="24">
        <v>84</v>
      </c>
      <c r="G179" s="24" t="s">
        <v>1465</v>
      </c>
      <c r="H179" s="494"/>
      <c r="I179" s="24" t="s">
        <v>6548</v>
      </c>
    </row>
    <row r="180" spans="1:9" ht="30" x14ac:dyDescent="0.25">
      <c r="A180" s="495" t="s">
        <v>1903</v>
      </c>
      <c r="B180" s="24" t="s">
        <v>2221</v>
      </c>
      <c r="C180" s="494" t="s">
        <v>28437</v>
      </c>
      <c r="E180" s="24">
        <v>4.4000000000000004</v>
      </c>
      <c r="F180" s="494"/>
      <c r="G180" s="24" t="s">
        <v>1503</v>
      </c>
      <c r="H180" s="24" t="s">
        <v>28355</v>
      </c>
      <c r="I180" s="24" t="s">
        <v>6548</v>
      </c>
    </row>
    <row r="181" spans="1:9" x14ac:dyDescent="0.25">
      <c r="A181" s="495" t="s">
        <v>1904</v>
      </c>
      <c r="B181" s="24" t="s">
        <v>1657</v>
      </c>
      <c r="C181" s="494" t="s">
        <v>1906</v>
      </c>
      <c r="E181" s="24">
        <v>308</v>
      </c>
      <c r="F181" s="24">
        <v>616</v>
      </c>
      <c r="G181" s="24" t="s">
        <v>1594</v>
      </c>
      <c r="H181" s="24" t="s">
        <v>1513</v>
      </c>
      <c r="I181" s="24" t="s">
        <v>23151</v>
      </c>
    </row>
    <row r="182" spans="1:9" x14ac:dyDescent="0.25">
      <c r="A182" s="495" t="s">
        <v>1907</v>
      </c>
      <c r="B182" s="24" t="s">
        <v>1609</v>
      </c>
      <c r="C182" s="494" t="s">
        <v>1909</v>
      </c>
      <c r="E182" s="24" t="s">
        <v>1910</v>
      </c>
      <c r="F182" s="24" t="s">
        <v>1844</v>
      </c>
      <c r="G182" s="494"/>
      <c r="H182" s="494"/>
      <c r="I182" s="24" t="s">
        <v>28344</v>
      </c>
    </row>
    <row r="183" spans="1:9" ht="30" x14ac:dyDescent="0.25">
      <c r="A183" s="495" t="s">
        <v>25392</v>
      </c>
      <c r="B183" s="24" t="s">
        <v>1603</v>
      </c>
      <c r="C183" s="494" t="s">
        <v>28421</v>
      </c>
      <c r="E183" s="24">
        <v>19</v>
      </c>
      <c r="F183" s="24">
        <v>48</v>
      </c>
      <c r="G183" s="494"/>
      <c r="H183" s="24" t="s">
        <v>1557</v>
      </c>
      <c r="I183" s="24" t="s">
        <v>6548</v>
      </c>
    </row>
    <row r="184" spans="1:9" x14ac:dyDescent="0.25">
      <c r="A184" s="495" t="s">
        <v>19132</v>
      </c>
      <c r="B184" s="24" t="s">
        <v>2218</v>
      </c>
      <c r="C184" s="494" t="s">
        <v>28376</v>
      </c>
      <c r="E184" s="24">
        <v>0.2</v>
      </c>
      <c r="F184" s="494"/>
      <c r="G184" s="494"/>
      <c r="H184" s="24" t="s">
        <v>1557</v>
      </c>
      <c r="I184" s="24" t="s">
        <v>6548</v>
      </c>
    </row>
    <row r="185" spans="1:9" x14ac:dyDescent="0.25">
      <c r="A185" s="495" t="s">
        <v>1915</v>
      </c>
      <c r="B185" s="24" t="s">
        <v>1987</v>
      </c>
      <c r="C185" s="494" t="s">
        <v>1917</v>
      </c>
      <c r="E185" s="24">
        <v>270</v>
      </c>
      <c r="F185" s="24">
        <v>540</v>
      </c>
      <c r="G185" s="24" t="s">
        <v>1480</v>
      </c>
      <c r="H185" s="24" t="s">
        <v>1513</v>
      </c>
      <c r="I185" s="24" t="s">
        <v>23151</v>
      </c>
    </row>
    <row r="186" spans="1:9" ht="30" x14ac:dyDescent="0.25">
      <c r="A186" s="495" t="s">
        <v>1918</v>
      </c>
      <c r="B186" s="24" t="s">
        <v>1990</v>
      </c>
      <c r="C186" s="494" t="s">
        <v>1920</v>
      </c>
      <c r="E186" s="494"/>
      <c r="F186" s="24">
        <v>4.7E-2</v>
      </c>
      <c r="G186" s="24" t="s">
        <v>1594</v>
      </c>
      <c r="H186" s="24" t="s">
        <v>28347</v>
      </c>
      <c r="I186" s="24" t="s">
        <v>28344</v>
      </c>
    </row>
    <row r="187" spans="1:9" ht="30" x14ac:dyDescent="0.25">
      <c r="A187" s="495" t="s">
        <v>1921</v>
      </c>
      <c r="B187" s="24" t="s">
        <v>1768</v>
      </c>
      <c r="C187" s="497" t="s">
        <v>28365</v>
      </c>
      <c r="E187" s="24">
        <v>270</v>
      </c>
      <c r="F187" s="24">
        <v>540</v>
      </c>
      <c r="G187" s="494"/>
      <c r="H187" s="24" t="s">
        <v>1513</v>
      </c>
      <c r="I187" s="24" t="s">
        <v>23151</v>
      </c>
    </row>
    <row r="188" spans="1:9" x14ac:dyDescent="0.25">
      <c r="A188" s="495" t="s">
        <v>1923</v>
      </c>
      <c r="B188" s="24" t="s">
        <v>2158</v>
      </c>
      <c r="C188" s="494" t="s">
        <v>1925</v>
      </c>
      <c r="E188" s="24">
        <v>8</v>
      </c>
      <c r="F188" s="24">
        <v>20</v>
      </c>
      <c r="G188" s="24" t="s">
        <v>28390</v>
      </c>
      <c r="H188" s="494"/>
      <c r="I188" s="24" t="s">
        <v>23151</v>
      </c>
    </row>
    <row r="189" spans="1:9" ht="30" x14ac:dyDescent="0.25">
      <c r="A189" s="495" t="s">
        <v>1926</v>
      </c>
      <c r="B189" s="24" t="s">
        <v>1806</v>
      </c>
      <c r="C189" s="494" t="s">
        <v>1928</v>
      </c>
      <c r="E189" s="24">
        <v>270</v>
      </c>
      <c r="F189" s="24">
        <v>540</v>
      </c>
      <c r="G189" s="494"/>
      <c r="H189" s="24" t="s">
        <v>1513</v>
      </c>
      <c r="I189" s="24" t="s">
        <v>23151</v>
      </c>
    </row>
    <row r="190" spans="1:9" ht="30" x14ac:dyDescent="0.25">
      <c r="A190" s="495" t="s">
        <v>1929</v>
      </c>
      <c r="B190" s="24" t="s">
        <v>1672</v>
      </c>
      <c r="C190" s="494" t="s">
        <v>1931</v>
      </c>
      <c r="E190" s="24">
        <v>0.9</v>
      </c>
      <c r="F190" s="24">
        <v>2</v>
      </c>
      <c r="G190" s="24" t="s">
        <v>1461</v>
      </c>
      <c r="H190" s="494"/>
      <c r="I190" s="24" t="s">
        <v>28344</v>
      </c>
    </row>
    <row r="191" spans="1:9" x14ac:dyDescent="0.25">
      <c r="A191" s="495" t="s">
        <v>1932</v>
      </c>
      <c r="B191" s="24" t="s">
        <v>2301</v>
      </c>
      <c r="C191" s="494" t="s">
        <v>1934</v>
      </c>
      <c r="E191" s="24">
        <v>270</v>
      </c>
      <c r="F191" s="24">
        <v>540</v>
      </c>
      <c r="G191" s="24" t="s">
        <v>1480</v>
      </c>
      <c r="H191" s="24" t="s">
        <v>1513</v>
      </c>
      <c r="I191" s="24" t="s">
        <v>23151</v>
      </c>
    </row>
    <row r="192" spans="1:9" x14ac:dyDescent="0.25">
      <c r="A192" s="495" t="s">
        <v>1935</v>
      </c>
      <c r="B192" s="24" t="s">
        <v>1631</v>
      </c>
      <c r="C192" s="494" t="s">
        <v>1937</v>
      </c>
      <c r="E192" s="24">
        <v>23</v>
      </c>
      <c r="F192" s="24">
        <v>117</v>
      </c>
      <c r="G192" s="24" t="s">
        <v>28419</v>
      </c>
      <c r="H192" s="24" t="s">
        <v>1557</v>
      </c>
      <c r="I192" s="24" t="s">
        <v>28344</v>
      </c>
    </row>
    <row r="193" spans="1:9" x14ac:dyDescent="0.25">
      <c r="A193" s="495" t="s">
        <v>1938</v>
      </c>
      <c r="B193" s="24" t="s">
        <v>1502</v>
      </c>
      <c r="C193" s="494" t="s">
        <v>1940</v>
      </c>
      <c r="E193" s="24">
        <v>5</v>
      </c>
      <c r="F193" s="494"/>
      <c r="G193" s="494"/>
      <c r="H193" s="494"/>
      <c r="I193" s="24" t="s">
        <v>28344</v>
      </c>
    </row>
    <row r="194" spans="1:9" x14ac:dyDescent="0.25">
      <c r="A194" s="495" t="s">
        <v>1150</v>
      </c>
      <c r="B194" s="24" t="s">
        <v>2044</v>
      </c>
      <c r="C194" s="494" t="s">
        <v>1944</v>
      </c>
      <c r="E194" s="24">
        <v>1900</v>
      </c>
      <c r="F194" s="24">
        <v>3800</v>
      </c>
      <c r="G194" s="494"/>
      <c r="H194" s="494"/>
      <c r="I194" s="24" t="s">
        <v>23151</v>
      </c>
    </row>
    <row r="195" spans="1:9" x14ac:dyDescent="0.25">
      <c r="A195" s="495" t="s">
        <v>1421</v>
      </c>
      <c r="B195" s="24" t="s">
        <v>2260</v>
      </c>
      <c r="C195" s="494" t="s">
        <v>1946</v>
      </c>
      <c r="E195" s="24">
        <v>9</v>
      </c>
      <c r="F195" s="494"/>
      <c r="G195" s="24" t="s">
        <v>1472</v>
      </c>
      <c r="H195" s="24" t="s">
        <v>1476</v>
      </c>
      <c r="I195" s="24" t="s">
        <v>23151</v>
      </c>
    </row>
    <row r="196" spans="1:9" x14ac:dyDescent="0.25">
      <c r="A196" s="495" t="s">
        <v>769</v>
      </c>
      <c r="B196" s="24" t="s">
        <v>1983</v>
      </c>
      <c r="C196" s="494" t="s">
        <v>1948</v>
      </c>
      <c r="E196" s="24">
        <v>25</v>
      </c>
      <c r="F196" s="24">
        <v>50</v>
      </c>
      <c r="G196" s="24" t="s">
        <v>1472</v>
      </c>
      <c r="H196" s="24" t="s">
        <v>1557</v>
      </c>
      <c r="I196" s="24" t="s">
        <v>23151</v>
      </c>
    </row>
    <row r="197" spans="1:9" x14ac:dyDescent="0.25">
      <c r="A197" s="495" t="s">
        <v>1949</v>
      </c>
      <c r="B197" s="24" t="s">
        <v>1564</v>
      </c>
      <c r="C197" s="494" t="s">
        <v>1951</v>
      </c>
      <c r="E197" s="24">
        <v>150</v>
      </c>
      <c r="F197" s="24">
        <v>300</v>
      </c>
      <c r="G197" s="494"/>
      <c r="H197" s="494"/>
      <c r="I197" s="24" t="s">
        <v>23151</v>
      </c>
    </row>
    <row r="198" spans="1:9" x14ac:dyDescent="0.25">
      <c r="A198" s="495" t="s">
        <v>1952</v>
      </c>
      <c r="B198" s="24" t="s">
        <v>2231</v>
      </c>
      <c r="C198" s="494" t="s">
        <v>1954</v>
      </c>
      <c r="E198" s="24">
        <v>0.2</v>
      </c>
      <c r="F198" s="494"/>
      <c r="G198" s="24" t="s">
        <v>28348</v>
      </c>
      <c r="H198" s="494"/>
      <c r="I198" s="24" t="s">
        <v>6548</v>
      </c>
    </row>
    <row r="199" spans="1:9" ht="30" x14ac:dyDescent="0.25">
      <c r="A199" s="495" t="s">
        <v>1955</v>
      </c>
      <c r="B199" s="24" t="s">
        <v>1798</v>
      </c>
      <c r="C199" s="494" t="s">
        <v>1957</v>
      </c>
      <c r="E199" s="24">
        <v>10</v>
      </c>
      <c r="F199" s="494"/>
      <c r="G199" s="494"/>
      <c r="H199" s="494"/>
      <c r="I199" s="24" t="s">
        <v>23151</v>
      </c>
    </row>
    <row r="200" spans="1:9" x14ac:dyDescent="0.25">
      <c r="A200" s="495" t="s">
        <v>51</v>
      </c>
      <c r="B200" s="24" t="s">
        <v>1744</v>
      </c>
      <c r="C200" s="494" t="s">
        <v>28389</v>
      </c>
      <c r="E200" s="24">
        <v>260</v>
      </c>
      <c r="F200" s="494"/>
      <c r="G200" s="24" t="s">
        <v>1465</v>
      </c>
      <c r="H200" s="24" t="s">
        <v>1476</v>
      </c>
      <c r="I200" s="24" t="s">
        <v>28344</v>
      </c>
    </row>
    <row r="201" spans="1:9" ht="30" x14ac:dyDescent="0.25">
      <c r="A201" s="495" t="s">
        <v>1153</v>
      </c>
      <c r="B201" s="24" t="s">
        <v>2108</v>
      </c>
      <c r="C201" s="494" t="s">
        <v>1960</v>
      </c>
      <c r="E201" s="24">
        <v>500</v>
      </c>
      <c r="F201" s="24">
        <v>1000</v>
      </c>
      <c r="G201" s="24" t="s">
        <v>1465</v>
      </c>
      <c r="H201" s="494"/>
      <c r="I201" s="24" t="s">
        <v>28350</v>
      </c>
    </row>
    <row r="202" spans="1:9" x14ac:dyDescent="0.25">
      <c r="A202" s="495" t="s">
        <v>1961</v>
      </c>
      <c r="B202" s="24" t="s">
        <v>2097</v>
      </c>
      <c r="C202" s="494" t="s">
        <v>1963</v>
      </c>
      <c r="E202" s="24">
        <v>1210</v>
      </c>
      <c r="F202" s="494"/>
      <c r="G202" s="24" t="s">
        <v>1480</v>
      </c>
      <c r="H202" s="24" t="s">
        <v>1513</v>
      </c>
      <c r="I202" s="24" t="s">
        <v>23151</v>
      </c>
    </row>
    <row r="203" spans="1:9" x14ac:dyDescent="0.25">
      <c r="A203" s="495" t="s">
        <v>1964</v>
      </c>
      <c r="B203" s="24" t="s">
        <v>1803</v>
      </c>
      <c r="C203" s="494" t="s">
        <v>1966</v>
      </c>
      <c r="E203" s="24">
        <v>10</v>
      </c>
      <c r="F203" s="494"/>
      <c r="G203" s="24" t="s">
        <v>1461</v>
      </c>
      <c r="H203" s="24" t="s">
        <v>1513</v>
      </c>
      <c r="I203" s="24" t="s">
        <v>28344</v>
      </c>
    </row>
    <row r="204" spans="1:9" ht="30" x14ac:dyDescent="0.25">
      <c r="A204" s="495" t="s">
        <v>1973</v>
      </c>
      <c r="B204" s="24" t="s">
        <v>2033</v>
      </c>
      <c r="C204" s="494" t="s">
        <v>1975</v>
      </c>
      <c r="E204" s="24">
        <v>0.25</v>
      </c>
      <c r="F204" s="494"/>
      <c r="G204" s="24" t="s">
        <v>1461</v>
      </c>
      <c r="H204" s="494"/>
      <c r="I204" s="24" t="s">
        <v>28344</v>
      </c>
    </row>
    <row r="205" spans="1:9" ht="30" x14ac:dyDescent="0.25">
      <c r="A205" s="495" t="s">
        <v>1168</v>
      </c>
      <c r="B205" s="24" t="s">
        <v>1652</v>
      </c>
      <c r="C205" s="494" t="s">
        <v>1977</v>
      </c>
      <c r="E205" s="24">
        <v>45</v>
      </c>
      <c r="F205" s="24">
        <v>90</v>
      </c>
      <c r="G205" s="24" t="s">
        <v>1465</v>
      </c>
      <c r="H205" s="494"/>
      <c r="I205" s="24" t="s">
        <v>23151</v>
      </c>
    </row>
    <row r="206" spans="1:9" x14ac:dyDescent="0.25">
      <c r="A206" s="495" t="s">
        <v>48</v>
      </c>
      <c r="B206" s="24" t="s">
        <v>2196</v>
      </c>
      <c r="C206" s="494" t="s">
        <v>1979</v>
      </c>
      <c r="E206" s="24">
        <v>3.25</v>
      </c>
      <c r="F206" s="494"/>
      <c r="G206" s="24" t="s">
        <v>28440</v>
      </c>
      <c r="H206" s="24" t="s">
        <v>28355</v>
      </c>
      <c r="I206" s="24" t="s">
        <v>6548</v>
      </c>
    </row>
    <row r="207" spans="1:9" ht="30" x14ac:dyDescent="0.25">
      <c r="A207" s="495" t="s">
        <v>1980</v>
      </c>
      <c r="B207" s="24" t="s">
        <v>1880</v>
      </c>
      <c r="C207" s="494" t="s">
        <v>28428</v>
      </c>
      <c r="E207" s="24">
        <v>555</v>
      </c>
      <c r="F207" s="24">
        <v>1110</v>
      </c>
      <c r="G207" s="24" t="s">
        <v>1465</v>
      </c>
      <c r="H207" s="24" t="s">
        <v>1513</v>
      </c>
      <c r="I207" s="24" t="s">
        <v>28344</v>
      </c>
    </row>
    <row r="208" spans="1:9" ht="30" x14ac:dyDescent="0.25">
      <c r="A208" s="495" t="s">
        <v>28468</v>
      </c>
      <c r="B208" s="24">
        <v>242</v>
      </c>
      <c r="C208" s="494" t="s">
        <v>28402</v>
      </c>
      <c r="E208" s="24">
        <v>5</v>
      </c>
      <c r="F208" s="494"/>
      <c r="G208" s="494"/>
      <c r="H208" s="24"/>
      <c r="I208" s="24"/>
    </row>
    <row r="209" spans="1:9" ht="45" x14ac:dyDescent="0.25">
      <c r="A209" s="495" t="s">
        <v>1984</v>
      </c>
      <c r="B209" s="24" t="s">
        <v>1922</v>
      </c>
      <c r="C209" s="494" t="s">
        <v>28358</v>
      </c>
      <c r="E209" s="24" t="s">
        <v>1844</v>
      </c>
      <c r="F209" s="494"/>
      <c r="G209" s="494"/>
      <c r="H209" s="494"/>
      <c r="I209" s="24" t="s">
        <v>23151</v>
      </c>
    </row>
    <row r="210" spans="1:9" ht="60" x14ac:dyDescent="0.25">
      <c r="A210" s="495" t="s">
        <v>1986</v>
      </c>
      <c r="B210" s="24" t="s">
        <v>1993</v>
      </c>
      <c r="C210" s="494" t="s">
        <v>1988</v>
      </c>
      <c r="E210" s="24">
        <v>0.1</v>
      </c>
      <c r="F210" s="494"/>
      <c r="G210" s="24" t="s">
        <v>28405</v>
      </c>
      <c r="H210" s="494"/>
      <c r="I210" s="24" t="s">
        <v>6548</v>
      </c>
    </row>
    <row r="211" spans="1:9" ht="45" x14ac:dyDescent="0.25">
      <c r="A211" s="495" t="s">
        <v>1989</v>
      </c>
      <c r="B211" s="24" t="s">
        <v>1526</v>
      </c>
      <c r="C211" s="494" t="s">
        <v>28386</v>
      </c>
      <c r="E211" s="24" t="s">
        <v>28387</v>
      </c>
      <c r="F211" s="494"/>
      <c r="G211" s="494"/>
      <c r="H211" s="24" t="s">
        <v>1557</v>
      </c>
      <c r="I211" s="24" t="s">
        <v>28388</v>
      </c>
    </row>
    <row r="212" spans="1:9" ht="45" x14ac:dyDescent="0.25">
      <c r="A212" s="495" t="s">
        <v>1305</v>
      </c>
      <c r="B212" s="24" t="s">
        <v>1515</v>
      </c>
      <c r="C212" s="494" t="s">
        <v>28367</v>
      </c>
      <c r="E212" s="24">
        <v>0.02</v>
      </c>
      <c r="F212" s="24" t="s">
        <v>1058</v>
      </c>
      <c r="G212" s="24" t="s">
        <v>28368</v>
      </c>
      <c r="H212" s="24" t="s">
        <v>28347</v>
      </c>
      <c r="I212" s="24" t="s">
        <v>6548</v>
      </c>
    </row>
    <row r="213" spans="1:9" ht="30" x14ac:dyDescent="0.25">
      <c r="A213" s="495" t="s">
        <v>1998</v>
      </c>
      <c r="B213" s="24" t="s">
        <v>2269</v>
      </c>
      <c r="C213" s="494" t="s">
        <v>2000</v>
      </c>
      <c r="E213" s="24">
        <v>0.1</v>
      </c>
      <c r="F213" s="494"/>
      <c r="G213" s="494"/>
      <c r="H213" s="24" t="s">
        <v>1513</v>
      </c>
      <c r="I213" s="24" t="s">
        <v>6548</v>
      </c>
    </row>
    <row r="214" spans="1:9" ht="60" x14ac:dyDescent="0.25">
      <c r="A214" s="495" t="s">
        <v>2001</v>
      </c>
      <c r="B214" s="24" t="s">
        <v>2145</v>
      </c>
      <c r="C214" s="494" t="s">
        <v>2003</v>
      </c>
      <c r="E214" s="24">
        <v>0.5</v>
      </c>
      <c r="F214" s="494"/>
      <c r="G214" s="24" t="s">
        <v>1480</v>
      </c>
      <c r="H214" s="494"/>
      <c r="I214" s="24" t="s">
        <v>6548</v>
      </c>
    </row>
    <row r="215" spans="1:9" ht="90" x14ac:dyDescent="0.25">
      <c r="A215" s="495" t="s">
        <v>2004</v>
      </c>
      <c r="B215" s="24" t="s">
        <v>2298</v>
      </c>
      <c r="C215" s="494" t="s">
        <v>28400</v>
      </c>
      <c r="E215" s="24">
        <v>0.01</v>
      </c>
      <c r="F215" s="24" t="s">
        <v>28401</v>
      </c>
      <c r="G215" s="24" t="s">
        <v>1504</v>
      </c>
      <c r="H215" s="494"/>
      <c r="I215" s="24" t="s">
        <v>6548</v>
      </c>
    </row>
    <row r="216" spans="1:9" ht="45" x14ac:dyDescent="0.25">
      <c r="A216" s="495" t="s">
        <v>2006</v>
      </c>
      <c r="B216" s="24" t="s">
        <v>2124</v>
      </c>
      <c r="C216" s="494" t="s">
        <v>2008</v>
      </c>
      <c r="E216" s="24">
        <v>5.9999999999999995E-4</v>
      </c>
      <c r="F216" s="494"/>
      <c r="G216" s="24" t="s">
        <v>28366</v>
      </c>
      <c r="H216" s="494"/>
      <c r="I216" s="24" t="s">
        <v>6548</v>
      </c>
    </row>
    <row r="217" spans="1:9" ht="45" x14ac:dyDescent="0.25">
      <c r="A217" s="495" t="s">
        <v>2009</v>
      </c>
      <c r="B217" s="24" t="s">
        <v>2290</v>
      </c>
      <c r="C217" s="494" t="s">
        <v>28371</v>
      </c>
      <c r="E217" s="24" t="s">
        <v>28372</v>
      </c>
      <c r="F217" s="494"/>
      <c r="G217" s="24" t="s">
        <v>28373</v>
      </c>
      <c r="H217" s="494"/>
      <c r="I217" s="24" t="s">
        <v>6548</v>
      </c>
    </row>
    <row r="218" spans="1:9" ht="45" x14ac:dyDescent="0.25">
      <c r="A218" s="495" t="s">
        <v>2011</v>
      </c>
      <c r="B218" s="24" t="s">
        <v>2139</v>
      </c>
      <c r="C218" s="494" t="s">
        <v>28381</v>
      </c>
      <c r="E218" s="24">
        <v>2</v>
      </c>
      <c r="F218" s="494"/>
      <c r="G218" s="24" t="s">
        <v>28380</v>
      </c>
      <c r="H218" s="24" t="s">
        <v>1476</v>
      </c>
      <c r="I218" s="24" t="s">
        <v>6548</v>
      </c>
    </row>
    <row r="219" spans="1:9" ht="60" x14ac:dyDescent="0.25">
      <c r="A219" s="495" t="s">
        <v>2014</v>
      </c>
      <c r="B219" s="24" t="s">
        <v>1939</v>
      </c>
      <c r="C219" s="494" t="s">
        <v>2016</v>
      </c>
      <c r="E219" s="24">
        <v>0.02</v>
      </c>
      <c r="F219" s="494"/>
      <c r="G219" s="24" t="s">
        <v>28380</v>
      </c>
      <c r="H219" s="494"/>
      <c r="I219" s="24" t="s">
        <v>6548</v>
      </c>
    </row>
    <row r="220" spans="1:9" ht="45" x14ac:dyDescent="0.25">
      <c r="A220" s="495" t="s">
        <v>2017</v>
      </c>
      <c r="B220" s="24" t="s">
        <v>1636</v>
      </c>
      <c r="C220" s="494" t="s">
        <v>2019</v>
      </c>
      <c r="E220" s="24">
        <v>0.1</v>
      </c>
      <c r="F220" s="24">
        <v>0.2</v>
      </c>
      <c r="G220" s="494"/>
      <c r="H220" s="494"/>
      <c r="I220" s="24" t="s">
        <v>28350</v>
      </c>
    </row>
    <row r="221" spans="1:9" ht="30" x14ac:dyDescent="0.25">
      <c r="A221" s="495" t="s">
        <v>2017</v>
      </c>
      <c r="B221" s="24" t="s">
        <v>2210</v>
      </c>
      <c r="C221" s="494" t="s">
        <v>28415</v>
      </c>
      <c r="E221" s="24" t="s">
        <v>28416</v>
      </c>
      <c r="F221" s="494"/>
      <c r="G221" s="494"/>
      <c r="H221" s="494"/>
      <c r="I221" s="24" t="s">
        <v>28350</v>
      </c>
    </row>
    <row r="222" spans="1:9" x14ac:dyDescent="0.25">
      <c r="A222" s="495" t="s">
        <v>2024</v>
      </c>
      <c r="B222" s="24" t="s">
        <v>2292</v>
      </c>
      <c r="C222" s="494" t="s">
        <v>2026</v>
      </c>
      <c r="E222" s="24">
        <v>10</v>
      </c>
      <c r="F222" s="24">
        <v>10</v>
      </c>
      <c r="G222" s="24" t="s">
        <v>1465</v>
      </c>
      <c r="H222" s="494"/>
      <c r="I222" s="24" t="s">
        <v>28344</v>
      </c>
    </row>
    <row r="223" spans="1:9" x14ac:dyDescent="0.25">
      <c r="A223" s="495" t="s">
        <v>2027</v>
      </c>
      <c r="B223" s="24" t="s">
        <v>1509</v>
      </c>
      <c r="C223" s="494" t="s">
        <v>2029</v>
      </c>
      <c r="E223" s="24">
        <v>42</v>
      </c>
      <c r="F223" s="494"/>
      <c r="G223" s="494"/>
      <c r="H223" s="494"/>
      <c r="I223" s="24" t="s">
        <v>28344</v>
      </c>
    </row>
    <row r="224" spans="1:9" ht="45" x14ac:dyDescent="0.25">
      <c r="A224" s="495" t="s">
        <v>2030</v>
      </c>
      <c r="B224" s="24" t="s">
        <v>1589</v>
      </c>
      <c r="C224" s="494" t="s">
        <v>28448</v>
      </c>
      <c r="E224" s="24">
        <v>1</v>
      </c>
      <c r="F224" s="24">
        <v>5</v>
      </c>
      <c r="G224" s="24" t="s">
        <v>1465</v>
      </c>
      <c r="H224" s="24" t="s">
        <v>1557</v>
      </c>
      <c r="I224" s="24" t="s">
        <v>23151</v>
      </c>
    </row>
    <row r="225" spans="1:9" ht="30" x14ac:dyDescent="0.25">
      <c r="A225" s="495" t="s">
        <v>2032</v>
      </c>
      <c r="B225" s="24" t="s">
        <v>2180</v>
      </c>
      <c r="C225" s="494" t="s">
        <v>2034</v>
      </c>
      <c r="E225" s="24">
        <v>1</v>
      </c>
      <c r="F225" s="24">
        <v>2</v>
      </c>
      <c r="G225" s="24" t="s">
        <v>1480</v>
      </c>
      <c r="H225" s="494"/>
      <c r="I225" s="24" t="s">
        <v>23151</v>
      </c>
    </row>
    <row r="226" spans="1:9" x14ac:dyDescent="0.25">
      <c r="A226" s="495" t="s">
        <v>2035</v>
      </c>
      <c r="B226" s="24" t="s">
        <v>1547</v>
      </c>
      <c r="C226" s="494" t="s">
        <v>2037</v>
      </c>
      <c r="E226" s="24">
        <v>22</v>
      </c>
      <c r="F226" s="494"/>
      <c r="G226" s="494"/>
      <c r="H226" s="494"/>
      <c r="I226" s="24" t="s">
        <v>28344</v>
      </c>
    </row>
    <row r="227" spans="1:9" x14ac:dyDescent="0.25">
      <c r="A227" s="495" t="s">
        <v>2038</v>
      </c>
      <c r="B227" s="24" t="s">
        <v>1999</v>
      </c>
      <c r="C227" s="494" t="s">
        <v>2040</v>
      </c>
      <c r="E227" s="24">
        <v>268</v>
      </c>
      <c r="F227" s="494"/>
      <c r="G227" s="494"/>
      <c r="H227" s="24" t="s">
        <v>1476</v>
      </c>
      <c r="I227" s="24" t="s">
        <v>28344</v>
      </c>
    </row>
    <row r="228" spans="1:9" x14ac:dyDescent="0.25">
      <c r="A228" s="495" t="s">
        <v>2049</v>
      </c>
      <c r="B228" s="24" t="s">
        <v>2272</v>
      </c>
      <c r="C228" s="494" t="s">
        <v>2050</v>
      </c>
      <c r="E228" s="24">
        <v>45</v>
      </c>
      <c r="F228" s="24">
        <v>45</v>
      </c>
      <c r="G228" s="24" t="s">
        <v>1480</v>
      </c>
      <c r="H228" s="494"/>
      <c r="I228" s="24" t="s">
        <v>23151</v>
      </c>
    </row>
    <row r="229" spans="1:9" x14ac:dyDescent="0.25">
      <c r="A229" s="495" t="s">
        <v>2056</v>
      </c>
      <c r="B229" s="24" t="s">
        <v>2193</v>
      </c>
      <c r="C229" s="494" t="s">
        <v>2058</v>
      </c>
      <c r="E229" s="24">
        <v>15</v>
      </c>
      <c r="F229" s="494"/>
      <c r="G229" s="24" t="s">
        <v>1490</v>
      </c>
      <c r="H229" s="24" t="s">
        <v>28347</v>
      </c>
      <c r="I229" s="24" t="s">
        <v>28344</v>
      </c>
    </row>
    <row r="230" spans="1:9" x14ac:dyDescent="0.25">
      <c r="A230" s="495" t="s">
        <v>2059</v>
      </c>
      <c r="B230" s="24" t="s">
        <v>2039</v>
      </c>
      <c r="C230" s="494" t="s">
        <v>2061</v>
      </c>
      <c r="E230" s="24">
        <v>1.8</v>
      </c>
      <c r="F230" s="494"/>
      <c r="G230" s="24" t="s">
        <v>28354</v>
      </c>
      <c r="H230" s="24" t="s">
        <v>28355</v>
      </c>
      <c r="I230" s="24" t="s">
        <v>6548</v>
      </c>
    </row>
    <row r="231" spans="1:9" x14ac:dyDescent="0.25">
      <c r="A231" s="495" t="s">
        <v>2062</v>
      </c>
      <c r="B231" s="24" t="s">
        <v>1930</v>
      </c>
      <c r="C231" s="494" t="s">
        <v>2064</v>
      </c>
      <c r="E231" s="24">
        <v>412</v>
      </c>
      <c r="F231" s="494"/>
      <c r="G231" s="24" t="s">
        <v>1461</v>
      </c>
      <c r="H231" s="24" t="s">
        <v>1513</v>
      </c>
      <c r="I231" s="24" t="s">
        <v>28344</v>
      </c>
    </row>
    <row r="232" spans="1:9" ht="30" x14ac:dyDescent="0.25">
      <c r="A232" s="495" t="s">
        <v>2065</v>
      </c>
      <c r="B232" s="24" t="s">
        <v>2165</v>
      </c>
      <c r="C232" s="494" t="s">
        <v>28465</v>
      </c>
      <c r="E232" s="24">
        <v>8</v>
      </c>
      <c r="F232" s="24">
        <v>20</v>
      </c>
      <c r="G232" s="494"/>
      <c r="H232" s="24" t="s">
        <v>1557</v>
      </c>
      <c r="I232" s="24" t="s">
        <v>6548</v>
      </c>
    </row>
    <row r="233" spans="1:9" ht="30" x14ac:dyDescent="0.25">
      <c r="A233" s="495" t="s">
        <v>2067</v>
      </c>
      <c r="B233" s="24" t="s">
        <v>2088</v>
      </c>
      <c r="C233" s="494" t="s">
        <v>28363</v>
      </c>
      <c r="E233" s="24">
        <v>43</v>
      </c>
      <c r="F233" s="24">
        <v>86</v>
      </c>
      <c r="G233" s="494"/>
      <c r="H233" s="494"/>
      <c r="I233" s="24" t="s">
        <v>23151</v>
      </c>
    </row>
    <row r="234" spans="1:9" x14ac:dyDescent="0.25">
      <c r="A234" s="495" t="s">
        <v>2069</v>
      </c>
      <c r="B234" s="24" t="s">
        <v>2070</v>
      </c>
      <c r="C234" s="494" t="s">
        <v>2071</v>
      </c>
      <c r="E234" s="24">
        <v>0.08</v>
      </c>
      <c r="F234" s="24">
        <v>0.4</v>
      </c>
      <c r="G234" s="24" t="s">
        <v>1472</v>
      </c>
      <c r="H234" s="24" t="s">
        <v>1513</v>
      </c>
      <c r="I234" s="24" t="s">
        <v>28350</v>
      </c>
    </row>
    <row r="235" spans="1:9" ht="30" x14ac:dyDescent="0.25">
      <c r="A235" s="495" t="s">
        <v>2072</v>
      </c>
      <c r="B235" s="24" t="s">
        <v>2089</v>
      </c>
      <c r="C235" s="494" t="s">
        <v>28364</v>
      </c>
      <c r="E235" s="24">
        <v>3600</v>
      </c>
      <c r="F235" s="494"/>
      <c r="G235" s="494"/>
      <c r="H235" s="24" t="s">
        <v>1513</v>
      </c>
      <c r="I235" s="24" t="s">
        <v>23151</v>
      </c>
    </row>
    <row r="236" spans="1:9" x14ac:dyDescent="0.25">
      <c r="A236" s="495" t="s">
        <v>2074</v>
      </c>
      <c r="B236" s="24" t="s">
        <v>1612</v>
      </c>
      <c r="C236" s="494" t="s">
        <v>2075</v>
      </c>
      <c r="E236" s="24">
        <v>4.9000000000000004</v>
      </c>
      <c r="F236" s="24">
        <v>12.5</v>
      </c>
      <c r="G236" s="24" t="s">
        <v>1568</v>
      </c>
      <c r="H236" s="494"/>
      <c r="I236" s="24" t="s">
        <v>23151</v>
      </c>
    </row>
    <row r="237" spans="1:9" ht="30" x14ac:dyDescent="0.25">
      <c r="A237" s="495" t="s">
        <v>2076</v>
      </c>
      <c r="B237" s="24" t="s">
        <v>1991</v>
      </c>
      <c r="C237" s="494" t="s">
        <v>2078</v>
      </c>
      <c r="E237" s="24">
        <v>1</v>
      </c>
      <c r="F237" s="24">
        <v>1</v>
      </c>
      <c r="G237" s="24" t="s">
        <v>2079</v>
      </c>
      <c r="H237" s="494"/>
      <c r="I237" s="24" t="s">
        <v>23151</v>
      </c>
    </row>
    <row r="238" spans="1:9" x14ac:dyDescent="0.25">
      <c r="A238" s="495" t="s">
        <v>2080</v>
      </c>
      <c r="B238" s="24" t="s">
        <v>2012</v>
      </c>
      <c r="C238" s="494" t="s">
        <v>2082</v>
      </c>
      <c r="E238" s="24">
        <v>5</v>
      </c>
      <c r="F238" s="494"/>
      <c r="G238" s="24" t="s">
        <v>28348</v>
      </c>
      <c r="H238" s="494"/>
      <c r="I238" s="24" t="s">
        <v>28344</v>
      </c>
    </row>
    <row r="239" spans="1:9" ht="30" x14ac:dyDescent="0.25">
      <c r="A239" s="495" t="s">
        <v>2083</v>
      </c>
      <c r="B239" s="24" t="s">
        <v>1795</v>
      </c>
      <c r="C239" s="494" t="s">
        <v>28411</v>
      </c>
      <c r="E239" s="24">
        <v>2.4</v>
      </c>
      <c r="F239" s="494"/>
      <c r="G239" s="24" t="s">
        <v>28412</v>
      </c>
      <c r="H239" s="24" t="s">
        <v>28355</v>
      </c>
      <c r="I239" s="24" t="s">
        <v>6548</v>
      </c>
    </row>
    <row r="240" spans="1:9" ht="30" x14ac:dyDescent="0.25">
      <c r="A240" s="495" t="s">
        <v>2085</v>
      </c>
      <c r="B240" s="24" t="s">
        <v>2068</v>
      </c>
      <c r="C240" s="494" t="s">
        <v>2087</v>
      </c>
      <c r="E240" s="24">
        <v>4170</v>
      </c>
      <c r="F240" s="24">
        <v>16680</v>
      </c>
      <c r="G240" s="494"/>
      <c r="H240" s="494"/>
      <c r="I240" s="24" t="s">
        <v>23151</v>
      </c>
    </row>
    <row r="241" spans="1:9" ht="30" x14ac:dyDescent="0.25">
      <c r="A241" s="495" t="s">
        <v>2090</v>
      </c>
      <c r="B241" s="24" t="s">
        <v>28406</v>
      </c>
      <c r="C241" s="494" t="s">
        <v>2092</v>
      </c>
      <c r="E241" s="24">
        <v>0.05</v>
      </c>
      <c r="F241" s="24">
        <v>0.2</v>
      </c>
      <c r="G241" s="24" t="s">
        <v>1465</v>
      </c>
      <c r="H241" s="24" t="s">
        <v>6548</v>
      </c>
      <c r="I241" s="494"/>
    </row>
    <row r="242" spans="1:9" ht="30" x14ac:dyDescent="0.25">
      <c r="A242" s="495" t="s">
        <v>2093</v>
      </c>
      <c r="B242" s="24" t="s">
        <v>1586</v>
      </c>
      <c r="C242" s="494" t="s">
        <v>2095</v>
      </c>
      <c r="E242" s="494"/>
      <c r="F242" s="24">
        <v>0.02</v>
      </c>
      <c r="G242" s="494"/>
      <c r="H242" s="24" t="s">
        <v>1557</v>
      </c>
      <c r="I242" s="24" t="s">
        <v>23151</v>
      </c>
    </row>
    <row r="243" spans="1:9" ht="30" x14ac:dyDescent="0.25">
      <c r="A243" s="495" t="s">
        <v>2096</v>
      </c>
      <c r="B243" s="24" t="s">
        <v>2047</v>
      </c>
      <c r="C243" s="494" t="s">
        <v>2098</v>
      </c>
      <c r="E243" s="24">
        <v>3.5</v>
      </c>
      <c r="F243" s="24">
        <v>7</v>
      </c>
      <c r="G243" s="494"/>
      <c r="H243" s="494"/>
      <c r="I243" s="24" t="s">
        <v>23151</v>
      </c>
    </row>
    <row r="244" spans="1:9" ht="30" x14ac:dyDescent="0.25">
      <c r="A244" s="495" t="s">
        <v>1409</v>
      </c>
      <c r="B244" s="24" t="s">
        <v>1719</v>
      </c>
      <c r="C244" s="494" t="s">
        <v>28452</v>
      </c>
      <c r="E244" s="24" t="s">
        <v>1844</v>
      </c>
      <c r="F244" s="494"/>
      <c r="G244" s="24" t="s">
        <v>1480</v>
      </c>
      <c r="H244" s="494"/>
      <c r="I244" s="24" t="s">
        <v>23151</v>
      </c>
    </row>
    <row r="245" spans="1:9" ht="30" x14ac:dyDescent="0.25">
      <c r="A245" s="495" t="s">
        <v>1343</v>
      </c>
      <c r="B245" s="24" t="s">
        <v>1933</v>
      </c>
      <c r="C245" s="494" t="s">
        <v>2104</v>
      </c>
      <c r="E245" s="24">
        <v>8</v>
      </c>
      <c r="F245" s="24">
        <v>16</v>
      </c>
      <c r="G245" s="24" t="s">
        <v>2105</v>
      </c>
      <c r="H245" s="24" t="s">
        <v>1513</v>
      </c>
      <c r="I245" s="24" t="s">
        <v>23151</v>
      </c>
    </row>
    <row r="246" spans="1:9" ht="30" x14ac:dyDescent="0.25">
      <c r="A246" s="495" t="s">
        <v>825</v>
      </c>
      <c r="B246" s="24" t="s">
        <v>1463</v>
      </c>
      <c r="C246" s="494" t="s">
        <v>2107</v>
      </c>
      <c r="E246" s="24">
        <v>1</v>
      </c>
      <c r="F246" s="24">
        <v>2</v>
      </c>
      <c r="G246" s="24" t="s">
        <v>1472</v>
      </c>
      <c r="H246" s="24" t="s">
        <v>1513</v>
      </c>
      <c r="I246" s="24" t="s">
        <v>23151</v>
      </c>
    </row>
    <row r="247" spans="1:9" ht="30" x14ac:dyDescent="0.25">
      <c r="A247" s="495" t="s">
        <v>1411</v>
      </c>
      <c r="B247" s="24" t="s">
        <v>1618</v>
      </c>
      <c r="C247" s="494" t="s">
        <v>2109</v>
      </c>
      <c r="E247" s="24">
        <v>1.5</v>
      </c>
      <c r="F247" s="24">
        <v>2.5</v>
      </c>
      <c r="G247" s="24" t="s">
        <v>28359</v>
      </c>
      <c r="H247" s="24" t="s">
        <v>1513</v>
      </c>
      <c r="I247" s="24" t="s">
        <v>23151</v>
      </c>
    </row>
    <row r="248" spans="1:9" ht="30" x14ac:dyDescent="0.25">
      <c r="A248" s="495" t="s">
        <v>45</v>
      </c>
      <c r="B248" s="24" t="s">
        <v>2002</v>
      </c>
      <c r="C248" s="494" t="s">
        <v>2111</v>
      </c>
      <c r="E248" s="24">
        <v>14</v>
      </c>
      <c r="F248" s="24">
        <v>36</v>
      </c>
      <c r="G248" s="24" t="s">
        <v>1472</v>
      </c>
      <c r="H248" s="24" t="s">
        <v>1513</v>
      </c>
      <c r="I248" s="24" t="s">
        <v>23151</v>
      </c>
    </row>
    <row r="249" spans="1:9" ht="30" x14ac:dyDescent="0.25">
      <c r="A249" s="495" t="s">
        <v>844</v>
      </c>
      <c r="B249" s="24" t="s">
        <v>1707</v>
      </c>
      <c r="C249" s="494" t="s">
        <v>2113</v>
      </c>
      <c r="E249" s="24">
        <v>0.05</v>
      </c>
      <c r="F249" s="24" t="s">
        <v>1058</v>
      </c>
      <c r="G249" s="24" t="s">
        <v>1472</v>
      </c>
      <c r="H249" s="24" t="s">
        <v>28347</v>
      </c>
      <c r="I249" s="24" t="s">
        <v>23151</v>
      </c>
    </row>
    <row r="250" spans="1:9" ht="30" x14ac:dyDescent="0.25">
      <c r="A250" s="495" t="s">
        <v>1402</v>
      </c>
      <c r="B250" s="24" t="s">
        <v>1606</v>
      </c>
      <c r="C250" s="494" t="s">
        <v>2115</v>
      </c>
      <c r="E250" s="494"/>
      <c r="F250" s="24">
        <v>2.6</v>
      </c>
      <c r="G250" s="24" t="s">
        <v>2105</v>
      </c>
      <c r="H250" s="24" t="s">
        <v>1476</v>
      </c>
      <c r="I250" s="494"/>
    </row>
    <row r="251" spans="1:9" ht="30" x14ac:dyDescent="0.25">
      <c r="A251" s="495" t="s">
        <v>2119</v>
      </c>
      <c r="B251" s="24" t="s">
        <v>2120</v>
      </c>
      <c r="C251" s="494" t="s">
        <v>2121</v>
      </c>
      <c r="E251" s="24">
        <v>0.1</v>
      </c>
      <c r="F251" s="24">
        <v>0.1</v>
      </c>
      <c r="G251" s="24" t="s">
        <v>1480</v>
      </c>
      <c r="H251" s="494"/>
      <c r="I251" s="24" t="s">
        <v>23151</v>
      </c>
    </row>
    <row r="252" spans="1:9" ht="30" x14ac:dyDescent="0.25">
      <c r="A252" s="495" t="s">
        <v>2123</v>
      </c>
      <c r="B252" s="24" t="s">
        <v>1529</v>
      </c>
      <c r="C252" s="494" t="s">
        <v>2125</v>
      </c>
      <c r="E252" s="24">
        <v>0.7</v>
      </c>
      <c r="F252" s="494"/>
      <c r="G252" s="24" t="s">
        <v>1601</v>
      </c>
      <c r="H252" s="24" t="s">
        <v>1476</v>
      </c>
      <c r="I252" s="24" t="s">
        <v>23151</v>
      </c>
    </row>
    <row r="253" spans="1:9" x14ac:dyDescent="0.25">
      <c r="A253" s="495" t="s">
        <v>2126</v>
      </c>
      <c r="B253" s="24" t="s">
        <v>2213</v>
      </c>
      <c r="C253" s="494" t="s">
        <v>2128</v>
      </c>
      <c r="E253" s="24">
        <v>0.1</v>
      </c>
      <c r="F253" s="494"/>
      <c r="G253" s="24" t="s">
        <v>28349</v>
      </c>
      <c r="H253" s="494"/>
      <c r="I253" s="24" t="s">
        <v>6548</v>
      </c>
    </row>
    <row r="254" spans="1:9" ht="30" x14ac:dyDescent="0.25">
      <c r="A254" s="495" t="s">
        <v>2129</v>
      </c>
      <c r="B254" s="24" t="s">
        <v>1959</v>
      </c>
      <c r="C254" s="494" t="s">
        <v>2131</v>
      </c>
      <c r="E254" s="24">
        <v>4</v>
      </c>
      <c r="F254" s="494"/>
      <c r="G254" s="494"/>
      <c r="H254" s="494"/>
      <c r="I254" s="24" t="s">
        <v>23151</v>
      </c>
    </row>
    <row r="255" spans="1:9" ht="30" x14ac:dyDescent="0.25">
      <c r="A255" s="495" t="s">
        <v>2132</v>
      </c>
      <c r="B255" s="24" t="s">
        <v>2285</v>
      </c>
      <c r="C255" s="494" t="s">
        <v>2134</v>
      </c>
      <c r="E255" s="24">
        <v>1.58</v>
      </c>
      <c r="F255" s="24">
        <v>3.16</v>
      </c>
      <c r="G255" s="24" t="s">
        <v>1472</v>
      </c>
      <c r="H255" s="24" t="s">
        <v>1513</v>
      </c>
      <c r="I255" s="24" t="s">
        <v>23151</v>
      </c>
    </row>
    <row r="256" spans="1:9" ht="30" x14ac:dyDescent="0.25">
      <c r="A256" s="495" t="s">
        <v>2135</v>
      </c>
      <c r="B256" s="24" t="s">
        <v>1741</v>
      </c>
      <c r="C256" s="494" t="s">
        <v>2137</v>
      </c>
      <c r="E256" s="494"/>
      <c r="F256" s="24">
        <v>1.5</v>
      </c>
      <c r="G256" s="24" t="s">
        <v>1480</v>
      </c>
      <c r="H256" s="24" t="s">
        <v>1476</v>
      </c>
      <c r="I256" s="24" t="s">
        <v>23151</v>
      </c>
    </row>
    <row r="257" spans="1:9" ht="30" x14ac:dyDescent="0.25">
      <c r="A257" s="495" t="s">
        <v>2144</v>
      </c>
      <c r="B257" s="24" t="s">
        <v>1492</v>
      </c>
      <c r="C257" s="494" t="s">
        <v>2146</v>
      </c>
      <c r="E257" s="24">
        <v>0.2</v>
      </c>
      <c r="F257" s="24">
        <v>0.8</v>
      </c>
      <c r="G257" s="24" t="s">
        <v>1461</v>
      </c>
      <c r="H257" s="494"/>
      <c r="I257" s="24" t="s">
        <v>6548</v>
      </c>
    </row>
    <row r="258" spans="1:9" x14ac:dyDescent="0.25">
      <c r="A258" s="495" t="s">
        <v>2151</v>
      </c>
      <c r="B258" s="24" t="s">
        <v>1994</v>
      </c>
      <c r="C258" s="494" t="s">
        <v>2153</v>
      </c>
      <c r="E258" s="24">
        <v>0.05</v>
      </c>
      <c r="F258" s="24">
        <v>0.2</v>
      </c>
      <c r="G258" s="24" t="s">
        <v>1465</v>
      </c>
      <c r="H258" s="24" t="s">
        <v>6548</v>
      </c>
      <c r="I258" s="494"/>
    </row>
    <row r="259" spans="1:9" ht="30" x14ac:dyDescent="0.25">
      <c r="A259" s="495" t="s">
        <v>2154</v>
      </c>
      <c r="B259" s="24" t="s">
        <v>2155</v>
      </c>
      <c r="C259" s="494" t="s">
        <v>2156</v>
      </c>
      <c r="E259" s="24">
        <v>0.14000000000000001</v>
      </c>
      <c r="F259" s="24">
        <v>0.28000000000000003</v>
      </c>
      <c r="G259" s="24" t="s">
        <v>1480</v>
      </c>
      <c r="H259" s="24" t="s">
        <v>1476</v>
      </c>
      <c r="I259" s="24" t="s">
        <v>28350</v>
      </c>
    </row>
    <row r="260" spans="1:9" ht="30" x14ac:dyDescent="0.25">
      <c r="A260" s="495" t="s">
        <v>2157</v>
      </c>
      <c r="B260" s="24" t="s">
        <v>1779</v>
      </c>
      <c r="C260" s="494" t="s">
        <v>2159</v>
      </c>
      <c r="E260" s="24">
        <v>0.5</v>
      </c>
      <c r="F260" s="24">
        <v>1</v>
      </c>
      <c r="G260" s="494"/>
      <c r="H260" s="494"/>
      <c r="I260" s="24" t="s">
        <v>6548</v>
      </c>
    </row>
    <row r="261" spans="1:9" ht="30" x14ac:dyDescent="0.25">
      <c r="A261" s="495" t="s">
        <v>1020</v>
      </c>
      <c r="B261" s="24" t="s">
        <v>2198</v>
      </c>
      <c r="C261" s="494" t="s">
        <v>2160</v>
      </c>
      <c r="E261" s="24">
        <v>0.1</v>
      </c>
      <c r="F261" s="494"/>
      <c r="G261" s="24" t="s">
        <v>1594</v>
      </c>
      <c r="H261" s="494"/>
      <c r="I261" s="24" t="s">
        <v>6548</v>
      </c>
    </row>
    <row r="262" spans="1:9" x14ac:dyDescent="0.25">
      <c r="A262" s="495" t="s">
        <v>2161</v>
      </c>
      <c r="B262" s="24" t="s">
        <v>1622</v>
      </c>
      <c r="C262" s="494" t="s">
        <v>2163</v>
      </c>
      <c r="E262" s="24">
        <v>3000</v>
      </c>
      <c r="F262" s="494"/>
      <c r="G262" s="494"/>
      <c r="H262" s="24" t="s">
        <v>1476</v>
      </c>
      <c r="I262" s="24" t="s">
        <v>23151</v>
      </c>
    </row>
    <row r="263" spans="1:9" ht="30" x14ac:dyDescent="0.25">
      <c r="A263" s="495" t="s">
        <v>2164</v>
      </c>
      <c r="B263" s="24" t="s">
        <v>1971</v>
      </c>
      <c r="C263" s="494" t="s">
        <v>2166</v>
      </c>
      <c r="E263" s="24">
        <v>50</v>
      </c>
      <c r="F263" s="24">
        <v>100</v>
      </c>
      <c r="G263" s="24" t="s">
        <v>28348</v>
      </c>
      <c r="H263" s="494"/>
      <c r="I263" s="24" t="s">
        <v>28344</v>
      </c>
    </row>
    <row r="264" spans="1:9" ht="30" x14ac:dyDescent="0.25">
      <c r="A264" s="495" t="s">
        <v>1323</v>
      </c>
      <c r="B264" s="24" t="s">
        <v>1899</v>
      </c>
      <c r="C264" s="494" t="s">
        <v>2168</v>
      </c>
      <c r="E264" s="24">
        <v>600</v>
      </c>
      <c r="F264" s="24">
        <v>900</v>
      </c>
      <c r="G264" s="24" t="s">
        <v>1465</v>
      </c>
      <c r="H264" s="24" t="s">
        <v>1513</v>
      </c>
      <c r="I264" s="24" t="s">
        <v>23151</v>
      </c>
    </row>
    <row r="265" spans="1:9" x14ac:dyDescent="0.25">
      <c r="A265" s="495" t="s">
        <v>28414</v>
      </c>
      <c r="B265" s="24" t="s">
        <v>1829</v>
      </c>
      <c r="C265" s="494" t="s">
        <v>2178</v>
      </c>
      <c r="E265" s="24">
        <v>31</v>
      </c>
      <c r="F265" s="24">
        <v>62</v>
      </c>
      <c r="G265" s="24" t="s">
        <v>1472</v>
      </c>
      <c r="H265" s="24" t="s">
        <v>1513</v>
      </c>
      <c r="I265" s="24" t="s">
        <v>6548</v>
      </c>
    </row>
    <row r="266" spans="1:9" x14ac:dyDescent="0.25">
      <c r="A266" s="495" t="s">
        <v>2179</v>
      </c>
      <c r="B266" s="24" t="s">
        <v>1965</v>
      </c>
      <c r="C266" s="494" t="s">
        <v>2181</v>
      </c>
      <c r="E266" s="24">
        <v>310</v>
      </c>
      <c r="F266" s="24">
        <v>1240</v>
      </c>
      <c r="G266" s="24" t="s">
        <v>2182</v>
      </c>
      <c r="H266" s="494"/>
      <c r="I266" s="24" t="s">
        <v>28350</v>
      </c>
    </row>
    <row r="267" spans="1:9" x14ac:dyDescent="0.25">
      <c r="A267" s="495" t="s">
        <v>16931</v>
      </c>
      <c r="B267" s="24" t="s">
        <v>2294</v>
      </c>
      <c r="C267" s="494" t="s">
        <v>28399</v>
      </c>
      <c r="E267" s="24">
        <v>62</v>
      </c>
      <c r="F267" s="24">
        <v>312</v>
      </c>
      <c r="G267" s="24" t="s">
        <v>1461</v>
      </c>
      <c r="H267" s="24" t="s">
        <v>1557</v>
      </c>
      <c r="I267" s="24" t="s">
        <v>23151</v>
      </c>
    </row>
    <row r="268" spans="1:9" ht="30" x14ac:dyDescent="0.25">
      <c r="A268" s="495" t="s">
        <v>2183</v>
      </c>
      <c r="B268" s="24" t="s">
        <v>2177</v>
      </c>
      <c r="C268" s="494" t="s">
        <v>2185</v>
      </c>
      <c r="E268" s="24">
        <v>7</v>
      </c>
      <c r="F268" s="494"/>
      <c r="G268" s="24" t="s">
        <v>1461</v>
      </c>
      <c r="H268" s="494"/>
      <c r="I268" s="24" t="s">
        <v>28344</v>
      </c>
    </row>
    <row r="269" spans="1:9" x14ac:dyDescent="0.25">
      <c r="A269" s="495" t="s">
        <v>2186</v>
      </c>
      <c r="B269" s="24" t="s">
        <v>1808</v>
      </c>
      <c r="C269" s="494" t="s">
        <v>2188</v>
      </c>
      <c r="E269" s="24">
        <v>18</v>
      </c>
      <c r="F269" s="494"/>
      <c r="G269" s="24" t="s">
        <v>28366</v>
      </c>
      <c r="H269" s="24" t="s">
        <v>28355</v>
      </c>
      <c r="I269" s="24" t="s">
        <v>6548</v>
      </c>
    </row>
    <row r="270" spans="1:9" ht="30" x14ac:dyDescent="0.25">
      <c r="A270" s="495" t="s">
        <v>2189</v>
      </c>
      <c r="B270" s="24" t="s">
        <v>2310</v>
      </c>
      <c r="C270" s="494" t="s">
        <v>2191</v>
      </c>
      <c r="E270" s="24">
        <v>0.5</v>
      </c>
      <c r="F270" s="494"/>
      <c r="G270" s="24" t="s">
        <v>1465</v>
      </c>
      <c r="H270" s="494"/>
      <c r="I270" s="24" t="s">
        <v>28344</v>
      </c>
    </row>
    <row r="271" spans="1:9" ht="30" x14ac:dyDescent="0.25">
      <c r="A271" s="495" t="s">
        <v>2192</v>
      </c>
      <c r="B271" s="24" t="s">
        <v>2303</v>
      </c>
      <c r="C271" s="494" t="s">
        <v>2194</v>
      </c>
      <c r="E271" s="24">
        <v>1</v>
      </c>
      <c r="F271" s="494"/>
      <c r="G271" s="494"/>
      <c r="H271" s="24" t="s">
        <v>1476</v>
      </c>
      <c r="I271" s="24" t="s">
        <v>6548</v>
      </c>
    </row>
    <row r="272" spans="1:9" ht="30" x14ac:dyDescent="0.25">
      <c r="A272" s="495" t="s">
        <v>28467</v>
      </c>
      <c r="B272" s="24">
        <v>242</v>
      </c>
      <c r="C272" s="494" t="s">
        <v>28402</v>
      </c>
      <c r="E272" s="24">
        <v>5</v>
      </c>
      <c r="F272" s="494"/>
      <c r="G272" s="494"/>
      <c r="H272" s="24"/>
      <c r="I272" s="24"/>
    </row>
    <row r="273" spans="1:9" ht="30" x14ac:dyDescent="0.25">
      <c r="A273" s="495" t="s">
        <v>820</v>
      </c>
      <c r="B273" s="24" t="s">
        <v>2257</v>
      </c>
      <c r="C273" s="494" t="s">
        <v>2200</v>
      </c>
      <c r="E273" s="24">
        <v>208</v>
      </c>
      <c r="F273" s="24">
        <v>415</v>
      </c>
      <c r="G273" s="24" t="s">
        <v>1594</v>
      </c>
      <c r="H273" s="24" t="s">
        <v>28347</v>
      </c>
      <c r="I273" s="24" t="s">
        <v>23151</v>
      </c>
    </row>
    <row r="274" spans="1:9" ht="30" x14ac:dyDescent="0.25">
      <c r="A274" s="495" t="s">
        <v>2201</v>
      </c>
      <c r="B274" s="24" t="s">
        <v>1865</v>
      </c>
      <c r="C274" s="494" t="s">
        <v>2202</v>
      </c>
      <c r="E274" s="24">
        <v>3.5000000000000003E-2</v>
      </c>
      <c r="F274" s="24">
        <v>3.5000000000000003E-2</v>
      </c>
      <c r="G274" s="24" t="s">
        <v>1505</v>
      </c>
      <c r="H274" s="494"/>
      <c r="I274" s="24" t="s">
        <v>6548</v>
      </c>
    </row>
    <row r="275" spans="1:9" ht="30" x14ac:dyDescent="0.25">
      <c r="A275" s="495" t="s">
        <v>2203</v>
      </c>
      <c r="B275" s="24" t="s">
        <v>2073</v>
      </c>
      <c r="C275" s="494" t="s">
        <v>2205</v>
      </c>
      <c r="E275" s="24">
        <v>1</v>
      </c>
      <c r="F275" s="24">
        <v>1</v>
      </c>
      <c r="G275" s="24" t="s">
        <v>1505</v>
      </c>
      <c r="H275" s="494"/>
      <c r="I275" s="24" t="s">
        <v>6548</v>
      </c>
    </row>
    <row r="276" spans="1:9" ht="30" x14ac:dyDescent="0.25">
      <c r="A276" s="495" t="s">
        <v>2206</v>
      </c>
      <c r="B276" s="24" t="s">
        <v>2025</v>
      </c>
      <c r="C276" s="494" t="s">
        <v>2208</v>
      </c>
      <c r="E276" s="24">
        <v>40</v>
      </c>
      <c r="F276" s="24">
        <v>80</v>
      </c>
      <c r="G276" s="24" t="s">
        <v>1461</v>
      </c>
      <c r="H276" s="24" t="s">
        <v>28347</v>
      </c>
      <c r="I276" s="24" t="s">
        <v>6548</v>
      </c>
    </row>
    <row r="277" spans="1:9" ht="30" x14ac:dyDescent="0.25">
      <c r="A277" s="495" t="s">
        <v>2209</v>
      </c>
      <c r="B277" s="24" t="s">
        <v>1552</v>
      </c>
      <c r="C277" s="494" t="s">
        <v>2211</v>
      </c>
      <c r="E277" s="24">
        <v>0.5</v>
      </c>
      <c r="F277" s="24">
        <v>1.5</v>
      </c>
      <c r="G277" s="24" t="s">
        <v>1465</v>
      </c>
      <c r="H277" s="494"/>
      <c r="I277" s="24" t="s">
        <v>6548</v>
      </c>
    </row>
    <row r="278" spans="1:9" x14ac:dyDescent="0.25">
      <c r="A278" s="495" t="s">
        <v>2214</v>
      </c>
      <c r="B278" s="24" t="s">
        <v>2152</v>
      </c>
      <c r="C278" s="494" t="s">
        <v>2216</v>
      </c>
      <c r="E278" s="24">
        <v>0.1</v>
      </c>
      <c r="F278" s="24">
        <v>0.1</v>
      </c>
      <c r="G278" s="24" t="s">
        <v>1505</v>
      </c>
      <c r="H278" s="24" t="s">
        <v>1497</v>
      </c>
      <c r="I278" s="24" t="s">
        <v>6548</v>
      </c>
    </row>
    <row r="279" spans="1:9" x14ac:dyDescent="0.25">
      <c r="A279" s="495" t="s">
        <v>2217</v>
      </c>
      <c r="B279" s="24" t="s">
        <v>2005</v>
      </c>
      <c r="C279" s="494" t="s">
        <v>2219</v>
      </c>
      <c r="E279" s="24" t="s">
        <v>28393</v>
      </c>
      <c r="F279" s="494"/>
      <c r="G279" s="24" t="s">
        <v>28394</v>
      </c>
      <c r="H279" s="494"/>
      <c r="I279" s="24" t="s">
        <v>28344</v>
      </c>
    </row>
    <row r="280" spans="1:9" x14ac:dyDescent="0.25">
      <c r="A280" s="495" t="s">
        <v>1364</v>
      </c>
      <c r="B280" s="24" t="s">
        <v>1811</v>
      </c>
      <c r="C280" s="494" t="s">
        <v>2223</v>
      </c>
      <c r="E280" s="24">
        <v>50</v>
      </c>
      <c r="F280" s="494"/>
      <c r="G280" s="24" t="s">
        <v>1480</v>
      </c>
      <c r="H280" s="24" t="s">
        <v>1497</v>
      </c>
      <c r="I280" s="24" t="s">
        <v>23151</v>
      </c>
    </row>
    <row r="281" spans="1:9" x14ac:dyDescent="0.25">
      <c r="A281" s="495" t="s">
        <v>2224</v>
      </c>
      <c r="B281" s="24" t="s">
        <v>1559</v>
      </c>
      <c r="C281" s="494" t="s">
        <v>2226</v>
      </c>
      <c r="E281" s="24">
        <v>5.0000000000000001E-3</v>
      </c>
      <c r="F281" s="494"/>
      <c r="G281" s="24" t="s">
        <v>28370</v>
      </c>
      <c r="H281" s="494"/>
      <c r="I281" s="24" t="s">
        <v>6548</v>
      </c>
    </row>
    <row r="282" spans="1:9" ht="30" x14ac:dyDescent="0.25">
      <c r="A282" s="495" t="s">
        <v>2227</v>
      </c>
      <c r="B282" s="24" t="s">
        <v>1540</v>
      </c>
      <c r="C282" s="494" t="s">
        <v>2229</v>
      </c>
      <c r="E282" s="24">
        <v>0.03</v>
      </c>
      <c r="F282" s="494"/>
      <c r="G282" s="24" t="s">
        <v>28348</v>
      </c>
      <c r="H282" s="494"/>
      <c r="I282" s="24" t="s">
        <v>6548</v>
      </c>
    </row>
    <row r="283" spans="1:9" ht="30" x14ac:dyDescent="0.25">
      <c r="A283" s="495" t="s">
        <v>28469</v>
      </c>
      <c r="B283" s="24">
        <v>242</v>
      </c>
      <c r="C283" s="494" t="s">
        <v>28402</v>
      </c>
      <c r="E283" s="24">
        <v>5</v>
      </c>
      <c r="F283" s="494"/>
      <c r="G283" s="494"/>
      <c r="H283" s="24"/>
      <c r="I283" s="24"/>
    </row>
    <row r="284" spans="1:9" ht="30" x14ac:dyDescent="0.25">
      <c r="A284" s="495" t="s">
        <v>28470</v>
      </c>
      <c r="B284" s="24">
        <v>242</v>
      </c>
      <c r="C284" s="494" t="s">
        <v>28402</v>
      </c>
      <c r="E284" s="24">
        <v>5</v>
      </c>
      <c r="F284" s="494"/>
      <c r="G284" s="494"/>
      <c r="H284" s="24"/>
      <c r="I284" s="24"/>
    </row>
    <row r="285" spans="1:9" ht="30" x14ac:dyDescent="0.25">
      <c r="A285" s="495" t="s">
        <v>28403</v>
      </c>
      <c r="B285" s="24" t="s">
        <v>1837</v>
      </c>
      <c r="C285" s="494" t="s">
        <v>28402</v>
      </c>
      <c r="E285" s="24">
        <v>5</v>
      </c>
      <c r="F285" s="494"/>
      <c r="G285" s="494"/>
      <c r="H285" s="24" t="s">
        <v>28404</v>
      </c>
      <c r="I285" s="24" t="s">
        <v>6548</v>
      </c>
    </row>
    <row r="286" spans="1:9" x14ac:dyDescent="0.25">
      <c r="A286" s="495" t="s">
        <v>2230</v>
      </c>
      <c r="B286" s="24" t="s">
        <v>1736</v>
      </c>
      <c r="C286" s="494" t="s">
        <v>2232</v>
      </c>
      <c r="E286" s="24">
        <v>1</v>
      </c>
      <c r="F286" s="494"/>
      <c r="G286" s="24" t="s">
        <v>1594</v>
      </c>
      <c r="H286" s="494"/>
      <c r="I286" s="24" t="s">
        <v>23151</v>
      </c>
    </row>
    <row r="287" spans="1:9" x14ac:dyDescent="0.25">
      <c r="A287" s="495" t="s">
        <v>2233</v>
      </c>
      <c r="B287" s="24" t="s">
        <v>2110</v>
      </c>
      <c r="C287" s="494" t="s">
        <v>2235</v>
      </c>
      <c r="E287" s="24">
        <v>10</v>
      </c>
      <c r="F287" s="494"/>
      <c r="G287" s="24" t="s">
        <v>28370</v>
      </c>
      <c r="H287" s="494"/>
      <c r="I287" s="24" t="s">
        <v>6548</v>
      </c>
    </row>
    <row r="288" spans="1:9" x14ac:dyDescent="0.25">
      <c r="A288" s="495" t="s">
        <v>2236</v>
      </c>
      <c r="B288" s="24" t="s">
        <v>1978</v>
      </c>
      <c r="C288" s="494" t="s">
        <v>2238</v>
      </c>
      <c r="E288" s="24">
        <v>8.0000000000000002E-3</v>
      </c>
      <c r="F288" s="494"/>
      <c r="G288" s="24" t="s">
        <v>28370</v>
      </c>
      <c r="H288" s="494"/>
      <c r="I288" s="24" t="s">
        <v>6548</v>
      </c>
    </row>
    <row r="289" spans="1:9" ht="30" x14ac:dyDescent="0.25">
      <c r="A289" s="495" t="s">
        <v>2239</v>
      </c>
      <c r="B289" s="24" t="s">
        <v>1831</v>
      </c>
      <c r="C289" s="494" t="s">
        <v>28431</v>
      </c>
      <c r="E289" s="24">
        <v>2</v>
      </c>
      <c r="F289" s="24">
        <v>4</v>
      </c>
      <c r="G289" s="24" t="s">
        <v>1465</v>
      </c>
      <c r="H289" s="494"/>
      <c r="I289" s="24" t="s">
        <v>23151</v>
      </c>
    </row>
    <row r="290" spans="1:9" ht="30" x14ac:dyDescent="0.25">
      <c r="A290" s="495" t="s">
        <v>2240</v>
      </c>
      <c r="B290" s="24" t="s">
        <v>1528</v>
      </c>
      <c r="C290" s="494" t="s">
        <v>2242</v>
      </c>
      <c r="E290" s="24">
        <v>5</v>
      </c>
      <c r="F290" s="24">
        <v>5</v>
      </c>
      <c r="G290" s="24" t="s">
        <v>1594</v>
      </c>
      <c r="H290" s="494"/>
      <c r="I290" s="24" t="s">
        <v>23151</v>
      </c>
    </row>
    <row r="291" spans="1:9" ht="45" x14ac:dyDescent="0.25">
      <c r="A291" s="495" t="s">
        <v>2243</v>
      </c>
      <c r="B291" s="24" t="s">
        <v>1691</v>
      </c>
      <c r="C291" s="494" t="s">
        <v>2245</v>
      </c>
      <c r="E291" s="24">
        <v>1</v>
      </c>
      <c r="F291" s="24">
        <v>4</v>
      </c>
      <c r="G291" s="24" t="s">
        <v>1465</v>
      </c>
      <c r="H291" s="494"/>
      <c r="I291" s="24" t="s">
        <v>23151</v>
      </c>
    </row>
    <row r="292" spans="1:9" x14ac:dyDescent="0.25">
      <c r="A292" s="495" t="s">
        <v>1187</v>
      </c>
      <c r="B292" s="24" t="s">
        <v>1668</v>
      </c>
      <c r="C292" s="494" t="s">
        <v>2246</v>
      </c>
      <c r="E292" s="24">
        <v>221</v>
      </c>
      <c r="F292" s="24">
        <v>442</v>
      </c>
      <c r="G292" s="24" t="s">
        <v>28439</v>
      </c>
      <c r="H292" s="24" t="s">
        <v>1513</v>
      </c>
      <c r="I292" s="24" t="s">
        <v>28350</v>
      </c>
    </row>
    <row r="293" spans="1:9" ht="30" x14ac:dyDescent="0.25">
      <c r="A293" s="495" t="s">
        <v>2247</v>
      </c>
      <c r="B293" s="24" t="s">
        <v>2066</v>
      </c>
      <c r="C293" s="494" t="s">
        <v>2249</v>
      </c>
      <c r="E293" s="24">
        <v>122</v>
      </c>
      <c r="F293" s="24">
        <v>306</v>
      </c>
      <c r="G293" s="24" t="s">
        <v>1465</v>
      </c>
      <c r="H293" s="24" t="s">
        <v>1513</v>
      </c>
      <c r="I293" s="24" t="s">
        <v>23151</v>
      </c>
    </row>
    <row r="294" spans="1:9" ht="30" x14ac:dyDescent="0.25">
      <c r="A294" s="495" t="s">
        <v>2250</v>
      </c>
      <c r="B294" s="24" t="s">
        <v>1575</v>
      </c>
      <c r="C294" s="494" t="s">
        <v>28423</v>
      </c>
      <c r="E294" s="24">
        <v>0.5</v>
      </c>
      <c r="F294" s="494"/>
      <c r="G294" s="24" t="s">
        <v>28424</v>
      </c>
      <c r="H294" s="24" t="s">
        <v>28355</v>
      </c>
      <c r="I294" s="24" t="s">
        <v>28344</v>
      </c>
    </row>
    <row r="295" spans="1:9" ht="30" x14ac:dyDescent="0.25">
      <c r="A295" s="495" t="s">
        <v>2251</v>
      </c>
      <c r="B295" s="24" t="s">
        <v>1698</v>
      </c>
      <c r="C295" s="494" t="s">
        <v>2252</v>
      </c>
      <c r="E295" s="24">
        <v>100</v>
      </c>
      <c r="F295" s="494"/>
      <c r="G295" s="494"/>
      <c r="H295" s="24" t="s">
        <v>1513</v>
      </c>
      <c r="I295" s="24" t="s">
        <v>6548</v>
      </c>
    </row>
    <row r="296" spans="1:9" x14ac:dyDescent="0.25">
      <c r="A296" s="495" t="s">
        <v>2256</v>
      </c>
      <c r="B296" s="24" t="s">
        <v>2015</v>
      </c>
      <c r="C296" s="494" t="s">
        <v>2258</v>
      </c>
      <c r="E296" s="24">
        <v>18</v>
      </c>
      <c r="F296" s="24">
        <v>36</v>
      </c>
      <c r="G296" s="24" t="s">
        <v>1594</v>
      </c>
      <c r="H296" s="24" t="s">
        <v>28347</v>
      </c>
      <c r="I296" s="24" t="s">
        <v>6548</v>
      </c>
    </row>
    <row r="297" spans="1:9" ht="30" x14ac:dyDescent="0.25">
      <c r="A297" s="495" t="s">
        <v>2259</v>
      </c>
      <c r="B297" s="24" t="s">
        <v>2099</v>
      </c>
      <c r="C297" s="494" t="s">
        <v>2261</v>
      </c>
      <c r="E297" s="24">
        <v>20</v>
      </c>
      <c r="F297" s="24">
        <v>40</v>
      </c>
      <c r="G297" s="24" t="s">
        <v>2079</v>
      </c>
      <c r="H297" s="494"/>
      <c r="I297" s="24" t="s">
        <v>23151</v>
      </c>
    </row>
    <row r="298" spans="1:9" x14ac:dyDescent="0.25">
      <c r="A298" s="495" t="s">
        <v>2265</v>
      </c>
      <c r="B298" s="24" t="s">
        <v>1521</v>
      </c>
      <c r="C298" s="494" t="s">
        <v>2267</v>
      </c>
      <c r="E298" s="24">
        <v>50</v>
      </c>
      <c r="F298" s="24">
        <v>250</v>
      </c>
      <c r="G298" s="24" t="s">
        <v>1465</v>
      </c>
      <c r="H298" s="494"/>
      <c r="I298" s="24" t="s">
        <v>28350</v>
      </c>
    </row>
    <row r="299" spans="1:9" x14ac:dyDescent="0.25">
      <c r="A299" s="495" t="s">
        <v>2268</v>
      </c>
      <c r="B299" s="24" t="s">
        <v>2133</v>
      </c>
      <c r="C299" s="494" t="s">
        <v>2270</v>
      </c>
      <c r="E299" s="24">
        <v>246</v>
      </c>
      <c r="F299" s="24">
        <v>492</v>
      </c>
      <c r="G299" s="494"/>
      <c r="H299" s="24" t="s">
        <v>1513</v>
      </c>
      <c r="I299" s="24" t="s">
        <v>28350</v>
      </c>
    </row>
    <row r="300" spans="1:9" x14ac:dyDescent="0.25">
      <c r="A300" s="495" t="s">
        <v>2271</v>
      </c>
      <c r="B300" s="24" t="s">
        <v>1962</v>
      </c>
      <c r="C300" s="494" t="s">
        <v>2273</v>
      </c>
      <c r="E300" s="24">
        <v>50</v>
      </c>
      <c r="F300" s="494"/>
      <c r="G300" s="24" t="s">
        <v>1480</v>
      </c>
      <c r="H300" s="494"/>
      <c r="I300" s="24" t="s">
        <v>23151</v>
      </c>
    </row>
    <row r="301" spans="1:9" x14ac:dyDescent="0.25">
      <c r="A301" s="495" t="s">
        <v>2274</v>
      </c>
      <c r="B301" s="24" t="s">
        <v>2007</v>
      </c>
      <c r="C301" s="494" t="s">
        <v>2276</v>
      </c>
      <c r="E301" s="24">
        <v>2.8</v>
      </c>
      <c r="F301" s="494"/>
      <c r="G301" s="24" t="s">
        <v>1480</v>
      </c>
      <c r="H301" s="494"/>
      <c r="I301" s="24" t="s">
        <v>23151</v>
      </c>
    </row>
    <row r="302" spans="1:9" x14ac:dyDescent="0.25">
      <c r="A302" s="495" t="s">
        <v>2277</v>
      </c>
      <c r="B302" s="24" t="s">
        <v>1801</v>
      </c>
      <c r="C302" s="494" t="s">
        <v>2279</v>
      </c>
      <c r="E302" s="24">
        <v>1</v>
      </c>
      <c r="F302" s="494"/>
      <c r="G302" s="24" t="s">
        <v>1465</v>
      </c>
      <c r="H302" s="24" t="s">
        <v>1476</v>
      </c>
      <c r="I302" s="24" t="s">
        <v>28344</v>
      </c>
    </row>
    <row r="303" spans="1:9" x14ac:dyDescent="0.25">
      <c r="A303" t="s">
        <v>2317</v>
      </c>
      <c r="B303" t="s">
        <v>2315</v>
      </c>
      <c r="C303" t="s">
        <v>2316</v>
      </c>
      <c r="E303">
        <v>0.7</v>
      </c>
      <c r="F303">
        <v>0.7</v>
      </c>
      <c r="I303" t="s">
        <v>1513</v>
      </c>
    </row>
    <row r="304" spans="1:9" x14ac:dyDescent="0.25">
      <c r="A304" t="s">
        <v>2282</v>
      </c>
      <c r="B304" t="s">
        <v>2280</v>
      </c>
      <c r="C304" t="s">
        <v>2281</v>
      </c>
      <c r="E304">
        <v>1</v>
      </c>
      <c r="F304">
        <v>2</v>
      </c>
      <c r="H304" t="s">
        <v>1461</v>
      </c>
    </row>
    <row r="305" spans="1:9" x14ac:dyDescent="0.25">
      <c r="A305" t="s">
        <v>2320</v>
      </c>
      <c r="B305" t="s">
        <v>2318</v>
      </c>
      <c r="C305" t="s">
        <v>2319</v>
      </c>
      <c r="E305">
        <v>5</v>
      </c>
      <c r="F305">
        <v>20</v>
      </c>
      <c r="H305" t="s">
        <v>1465</v>
      </c>
      <c r="I305" t="s">
        <v>1595</v>
      </c>
    </row>
    <row r="306" spans="1:9" x14ac:dyDescent="0.25">
      <c r="A306" t="s">
        <v>2013</v>
      </c>
      <c r="B306" t="s">
        <v>2292</v>
      </c>
      <c r="C306" t="s">
        <v>2293</v>
      </c>
      <c r="E306">
        <v>0.5</v>
      </c>
      <c r="F306">
        <v>2</v>
      </c>
      <c r="H306" t="s">
        <v>1505</v>
      </c>
      <c r="I306" t="s">
        <v>1504</v>
      </c>
    </row>
    <row r="307" spans="1:9" x14ac:dyDescent="0.25">
      <c r="A307" t="s">
        <v>2013</v>
      </c>
      <c r="C307" t="s">
        <v>2395</v>
      </c>
      <c r="G307">
        <v>0.05</v>
      </c>
      <c r="H307" t="s">
        <v>1503</v>
      </c>
      <c r="I307" t="s">
        <v>1504</v>
      </c>
    </row>
    <row r="308" spans="1:9" x14ac:dyDescent="0.25">
      <c r="A308" t="s">
        <v>2013</v>
      </c>
      <c r="C308" t="s">
        <v>2396</v>
      </c>
      <c r="G308">
        <v>0.01</v>
      </c>
      <c r="H308" t="s">
        <v>1503</v>
      </c>
      <c r="I308" t="s">
        <v>1504</v>
      </c>
    </row>
    <row r="309" spans="1:9" x14ac:dyDescent="0.25">
      <c r="A309" t="s">
        <v>2287</v>
      </c>
      <c r="B309" t="s">
        <v>2285</v>
      </c>
      <c r="C309" t="s">
        <v>2286</v>
      </c>
      <c r="E309">
        <v>2.5</v>
      </c>
      <c r="F309" t="s">
        <v>2288</v>
      </c>
      <c r="H309" t="s">
        <v>1465</v>
      </c>
      <c r="I309" t="s">
        <v>2289</v>
      </c>
    </row>
    <row r="310" spans="1:9" ht="30" x14ac:dyDescent="0.25">
      <c r="A310" s="496"/>
      <c r="B310" s="24" t="s">
        <v>1950</v>
      </c>
      <c r="C310" s="494" t="s">
        <v>2281</v>
      </c>
      <c r="E310" s="24">
        <v>1</v>
      </c>
      <c r="F310" s="24">
        <v>2</v>
      </c>
      <c r="G310" s="24" t="s">
        <v>1461</v>
      </c>
      <c r="H310" s="494"/>
      <c r="I310" s="24" t="s">
        <v>28344</v>
      </c>
    </row>
    <row r="311" spans="1:9" ht="45" x14ac:dyDescent="0.25">
      <c r="A311" s="496"/>
      <c r="B311" s="24" t="s">
        <v>1599</v>
      </c>
      <c r="C311" s="494" t="s">
        <v>2284</v>
      </c>
      <c r="E311" s="24">
        <v>0.01</v>
      </c>
      <c r="F311" s="494"/>
      <c r="G311" s="494"/>
      <c r="H311" s="24" t="s">
        <v>1476</v>
      </c>
      <c r="I311" s="24" t="s">
        <v>6548</v>
      </c>
    </row>
    <row r="312" spans="1:9" ht="30" x14ac:dyDescent="0.25">
      <c r="A312" s="496"/>
      <c r="B312" s="24" t="s">
        <v>1839</v>
      </c>
      <c r="C312" s="494" t="s">
        <v>2286</v>
      </c>
      <c r="E312" s="24">
        <v>2.5</v>
      </c>
      <c r="F312" s="494"/>
      <c r="G312" s="24" t="s">
        <v>28346</v>
      </c>
      <c r="H312" s="24" t="s">
        <v>1513</v>
      </c>
      <c r="I312" s="24" t="s">
        <v>6548</v>
      </c>
    </row>
    <row r="313" spans="1:9" ht="45" x14ac:dyDescent="0.25">
      <c r="A313" s="496"/>
      <c r="B313" s="24" t="s">
        <v>1661</v>
      </c>
      <c r="C313" s="494" t="s">
        <v>28369</v>
      </c>
      <c r="E313" s="24">
        <v>0.01</v>
      </c>
      <c r="F313" s="24">
        <v>0.04</v>
      </c>
      <c r="G313" s="24" t="s">
        <v>1813</v>
      </c>
      <c r="H313" s="494"/>
      <c r="I313" s="24" t="s">
        <v>28344</v>
      </c>
    </row>
    <row r="314" spans="1:9" ht="90" x14ac:dyDescent="0.25">
      <c r="A314" s="496"/>
      <c r="B314" s="24" t="s">
        <v>2112</v>
      </c>
      <c r="C314" s="494" t="s">
        <v>28382</v>
      </c>
      <c r="E314" s="24">
        <v>0.5</v>
      </c>
      <c r="F314" s="24">
        <v>2</v>
      </c>
      <c r="G314" s="24" t="s">
        <v>28380</v>
      </c>
      <c r="H314" s="494"/>
      <c r="I314" s="24" t="s">
        <v>6548</v>
      </c>
    </row>
    <row r="315" spans="1:9" ht="60" x14ac:dyDescent="0.25">
      <c r="A315" s="496"/>
      <c r="B315" s="24" t="s">
        <v>2136</v>
      </c>
      <c r="C315" s="494" t="s">
        <v>28383</v>
      </c>
      <c r="E315" s="24">
        <v>0.01</v>
      </c>
      <c r="F315" s="494"/>
      <c r="G315" s="24" t="s">
        <v>28384</v>
      </c>
      <c r="H315" s="24" t="s">
        <v>28355</v>
      </c>
      <c r="I315" s="24" t="s">
        <v>6548</v>
      </c>
    </row>
    <row r="316" spans="1:9" ht="60" x14ac:dyDescent="0.25">
      <c r="A316" s="496"/>
      <c r="B316" s="24" t="s">
        <v>1919</v>
      </c>
      <c r="C316" s="494" t="s">
        <v>2295</v>
      </c>
      <c r="E316" s="24" t="s">
        <v>1728</v>
      </c>
      <c r="F316" s="494"/>
      <c r="G316" s="494"/>
      <c r="H316" s="494"/>
      <c r="I316" s="24" t="s">
        <v>23151</v>
      </c>
    </row>
    <row r="317" spans="1:9" ht="60" x14ac:dyDescent="0.25">
      <c r="A317" s="496"/>
      <c r="B317" s="24" t="s">
        <v>2028</v>
      </c>
      <c r="C317" s="494" t="s">
        <v>2297</v>
      </c>
      <c r="E317" s="24">
        <v>5</v>
      </c>
      <c r="F317" s="494"/>
      <c r="G317" s="494"/>
      <c r="H317" s="494"/>
      <c r="I317" s="24" t="s">
        <v>23151</v>
      </c>
    </row>
    <row r="318" spans="1:9" ht="60" x14ac:dyDescent="0.25">
      <c r="A318" s="496"/>
      <c r="B318" s="24" t="s">
        <v>1549</v>
      </c>
      <c r="C318" s="494" t="s">
        <v>28397</v>
      </c>
      <c r="E318" s="24">
        <v>0.01</v>
      </c>
      <c r="F318" s="494"/>
      <c r="G318" s="24" t="s">
        <v>28398</v>
      </c>
      <c r="H318" s="494"/>
      <c r="I318" s="24" t="s">
        <v>6548</v>
      </c>
    </row>
    <row r="319" spans="1:9" ht="30" x14ac:dyDescent="0.25">
      <c r="A319" s="496"/>
      <c r="B319" s="24" t="s">
        <v>1723</v>
      </c>
      <c r="C319" s="494" t="s">
        <v>1644</v>
      </c>
      <c r="E319" s="24">
        <v>2350</v>
      </c>
      <c r="F319" s="24">
        <v>4700</v>
      </c>
      <c r="G319" s="24" t="s">
        <v>1480</v>
      </c>
      <c r="H319" s="494"/>
      <c r="I319" s="24" t="s">
        <v>28350</v>
      </c>
    </row>
    <row r="320" spans="1:9" ht="75" x14ac:dyDescent="0.25">
      <c r="A320" s="496"/>
      <c r="B320" s="24" t="s">
        <v>28407</v>
      </c>
      <c r="C320" s="494" t="s">
        <v>28408</v>
      </c>
      <c r="E320" s="24">
        <v>0.05</v>
      </c>
      <c r="F320" s="24">
        <v>0.05</v>
      </c>
      <c r="G320" s="24" t="s">
        <v>1465</v>
      </c>
      <c r="H320" s="494"/>
      <c r="I320" s="24" t="s">
        <v>6548</v>
      </c>
    </row>
    <row r="321" spans="1:9" ht="75" x14ac:dyDescent="0.25">
      <c r="A321" s="496"/>
      <c r="B321" s="24" t="s">
        <v>1760</v>
      </c>
      <c r="C321" s="494" t="s">
        <v>28409</v>
      </c>
      <c r="E321" s="24">
        <v>2E-3</v>
      </c>
      <c r="F321" s="24">
        <v>0.04</v>
      </c>
      <c r="G321" s="24" t="s">
        <v>1465</v>
      </c>
      <c r="H321" s="494"/>
      <c r="I321" s="24" t="s">
        <v>6548</v>
      </c>
    </row>
    <row r="322" spans="1:9" ht="45" x14ac:dyDescent="0.25">
      <c r="A322" s="496"/>
      <c r="B322" s="24" t="s">
        <v>1862</v>
      </c>
      <c r="C322" s="494" t="s">
        <v>2306</v>
      </c>
      <c r="E322" s="24">
        <v>2</v>
      </c>
      <c r="F322" s="24">
        <v>8</v>
      </c>
      <c r="G322" s="24" t="s">
        <v>1465</v>
      </c>
      <c r="H322" s="24" t="s">
        <v>1497</v>
      </c>
      <c r="I322" s="24" t="s">
        <v>6548</v>
      </c>
    </row>
    <row r="323" spans="1:9" ht="60" x14ac:dyDescent="0.25">
      <c r="A323" s="496"/>
      <c r="B323" s="24" t="s">
        <v>1775</v>
      </c>
      <c r="C323" s="494" t="s">
        <v>2309</v>
      </c>
      <c r="E323" s="24">
        <v>2E-3</v>
      </c>
      <c r="F323" s="494"/>
      <c r="G323" s="24" t="s">
        <v>1505</v>
      </c>
      <c r="H323" s="494"/>
      <c r="I323" s="24" t="s">
        <v>6548</v>
      </c>
    </row>
    <row r="324" spans="1:9" ht="60" x14ac:dyDescent="0.25">
      <c r="A324" s="496"/>
      <c r="B324" s="24" t="s">
        <v>1488</v>
      </c>
      <c r="C324" s="494" t="s">
        <v>28413</v>
      </c>
      <c r="E324" s="24">
        <v>0.5</v>
      </c>
      <c r="F324" s="494"/>
      <c r="G324" s="24" t="s">
        <v>1480</v>
      </c>
      <c r="H324" s="24" t="s">
        <v>1476</v>
      </c>
      <c r="I324" s="24" t="s">
        <v>28350</v>
      </c>
    </row>
    <row r="325" spans="1:9" ht="45" x14ac:dyDescent="0.25">
      <c r="A325" s="496"/>
      <c r="B325" s="24" t="s">
        <v>2215</v>
      </c>
      <c r="C325" s="494" t="s">
        <v>2311</v>
      </c>
      <c r="E325" s="24">
        <v>0.1</v>
      </c>
      <c r="F325" s="24">
        <v>0.2</v>
      </c>
      <c r="G325" s="24" t="s">
        <v>28418</v>
      </c>
      <c r="H325" s="494"/>
      <c r="I325" s="24" t="s">
        <v>28344</v>
      </c>
    </row>
    <row r="326" spans="1:9" ht="60" x14ac:dyDescent="0.25">
      <c r="A326" s="496"/>
      <c r="B326" s="24" t="s">
        <v>1956</v>
      </c>
      <c r="C326" s="494" t="s">
        <v>2314</v>
      </c>
      <c r="E326" s="24">
        <v>0.1</v>
      </c>
      <c r="F326" s="24">
        <v>0.2</v>
      </c>
      <c r="G326" s="24" t="s">
        <v>1465</v>
      </c>
      <c r="H326" s="494"/>
      <c r="I326" s="24" t="s">
        <v>6548</v>
      </c>
    </row>
    <row r="327" spans="1:9" ht="45" x14ac:dyDescent="0.25">
      <c r="A327" s="496"/>
      <c r="B327" s="24" t="s">
        <v>1874</v>
      </c>
      <c r="C327" s="494" t="s">
        <v>2319</v>
      </c>
      <c r="E327" s="24">
        <v>1</v>
      </c>
      <c r="F327" s="24">
        <v>5</v>
      </c>
      <c r="G327" s="24" t="s">
        <v>1465</v>
      </c>
      <c r="H327" s="24" t="s">
        <v>1557</v>
      </c>
      <c r="I327" s="24" t="s">
        <v>23151</v>
      </c>
    </row>
    <row r="328" spans="1:9" ht="45" x14ac:dyDescent="0.25">
      <c r="A328" s="496"/>
      <c r="B328" s="24" t="s">
        <v>1706</v>
      </c>
      <c r="C328" s="494" t="s">
        <v>28453</v>
      </c>
      <c r="E328" s="24">
        <v>5</v>
      </c>
      <c r="F328" s="24">
        <v>20</v>
      </c>
      <c r="G328" s="494"/>
      <c r="H328" s="494"/>
      <c r="I328" s="24" t="s">
        <v>23151</v>
      </c>
    </row>
    <row r="329" spans="1:9" x14ac:dyDescent="0.25">
      <c r="A329" s="496"/>
      <c r="B329" s="24" t="s">
        <v>2228</v>
      </c>
      <c r="C329" s="494" t="s">
        <v>2326</v>
      </c>
      <c r="E329" s="494"/>
      <c r="F329" s="494"/>
      <c r="G329" s="494"/>
      <c r="H329" s="494"/>
      <c r="I329" s="494"/>
    </row>
    <row r="330" spans="1:9" x14ac:dyDescent="0.25">
      <c r="B330" t="s">
        <v>2283</v>
      </c>
      <c r="C330" t="s">
        <v>2284</v>
      </c>
      <c r="E330">
        <v>0.01</v>
      </c>
      <c r="I330" t="s">
        <v>1476</v>
      </c>
    </row>
    <row r="331" spans="1:9" x14ac:dyDescent="0.25">
      <c r="B331" t="s">
        <v>2290</v>
      </c>
      <c r="C331" t="s">
        <v>2291</v>
      </c>
      <c r="E331">
        <v>0.01</v>
      </c>
      <c r="F331">
        <v>0.04</v>
      </c>
      <c r="H331" t="s">
        <v>1813</v>
      </c>
      <c r="I331" t="s">
        <v>1659</v>
      </c>
    </row>
    <row r="332" spans="1:9" x14ac:dyDescent="0.25">
      <c r="B332" t="s">
        <v>2294</v>
      </c>
      <c r="C332" t="s">
        <v>2295</v>
      </c>
      <c r="E332">
        <v>15</v>
      </c>
      <c r="F332">
        <v>60</v>
      </c>
      <c r="I332" t="s">
        <v>1659</v>
      </c>
    </row>
    <row r="333" spans="1:9" x14ac:dyDescent="0.25">
      <c r="B333" t="s">
        <v>2296</v>
      </c>
      <c r="C333" t="s">
        <v>2297</v>
      </c>
      <c r="E333">
        <v>5</v>
      </c>
      <c r="F333">
        <v>20</v>
      </c>
      <c r="I333" t="s">
        <v>1659</v>
      </c>
    </row>
    <row r="334" spans="1:9" x14ac:dyDescent="0.25">
      <c r="B334" t="s">
        <v>2298</v>
      </c>
      <c r="C334" t="s">
        <v>2299</v>
      </c>
      <c r="E334">
        <v>0.5</v>
      </c>
      <c r="H334" t="s">
        <v>1480</v>
      </c>
      <c r="I334" t="s">
        <v>2300</v>
      </c>
    </row>
    <row r="335" spans="1:9" x14ac:dyDescent="0.25">
      <c r="B335" t="s">
        <v>2301</v>
      </c>
      <c r="C335" t="s">
        <v>2302</v>
      </c>
      <c r="G335">
        <v>5</v>
      </c>
      <c r="H335" t="s">
        <v>1503</v>
      </c>
    </row>
    <row r="336" spans="1:9" x14ac:dyDescent="0.25">
      <c r="B336" t="s">
        <v>2303</v>
      </c>
      <c r="C336" t="s">
        <v>2304</v>
      </c>
      <c r="E336">
        <v>0.1</v>
      </c>
      <c r="F336">
        <v>0.4</v>
      </c>
      <c r="H336" t="s">
        <v>1465</v>
      </c>
      <c r="I336" t="s">
        <v>1595</v>
      </c>
    </row>
    <row r="337" spans="2:9" x14ac:dyDescent="0.25">
      <c r="B337" t="s">
        <v>2305</v>
      </c>
      <c r="C337" t="s">
        <v>2306</v>
      </c>
      <c r="E337">
        <v>2</v>
      </c>
      <c r="F337">
        <v>8</v>
      </c>
      <c r="H337" t="s">
        <v>1465</v>
      </c>
      <c r="I337" t="s">
        <v>2307</v>
      </c>
    </row>
    <row r="338" spans="2:9" x14ac:dyDescent="0.25">
      <c r="B338" t="s">
        <v>2308</v>
      </c>
      <c r="C338" t="s">
        <v>2309</v>
      </c>
      <c r="E338">
        <v>2E-3</v>
      </c>
      <c r="H338" t="s">
        <v>1505</v>
      </c>
    </row>
    <row r="339" spans="2:9" x14ac:dyDescent="0.25">
      <c r="B339" t="s">
        <v>2310</v>
      </c>
      <c r="C339" t="s">
        <v>2311</v>
      </c>
      <c r="E339">
        <v>0.1</v>
      </c>
      <c r="F339">
        <v>0.4</v>
      </c>
      <c r="H339" t="s">
        <v>1480</v>
      </c>
      <c r="I339" t="s">
        <v>2312</v>
      </c>
    </row>
    <row r="340" spans="2:9" x14ac:dyDescent="0.25">
      <c r="B340" t="s">
        <v>2313</v>
      </c>
      <c r="C340" t="s">
        <v>2314</v>
      </c>
      <c r="E340">
        <v>0.1</v>
      </c>
      <c r="F340">
        <v>0.4</v>
      </c>
      <c r="H340" t="s">
        <v>1465</v>
      </c>
      <c r="I340" t="s">
        <v>1659</v>
      </c>
    </row>
    <row r="341" spans="2:9" x14ac:dyDescent="0.25">
      <c r="B341" t="s">
        <v>2321</v>
      </c>
      <c r="C341" t="s">
        <v>2322</v>
      </c>
      <c r="E341">
        <v>5</v>
      </c>
      <c r="F341">
        <v>20</v>
      </c>
      <c r="I341" t="s">
        <v>1659</v>
      </c>
    </row>
    <row r="342" spans="2:9" x14ac:dyDescent="0.25">
      <c r="B342" t="s">
        <v>2323</v>
      </c>
      <c r="C342" t="s">
        <v>2324</v>
      </c>
    </row>
    <row r="343" spans="2:9" x14ac:dyDescent="0.25">
      <c r="B343" t="s">
        <v>2325</v>
      </c>
      <c r="C343" t="s">
        <v>2326</v>
      </c>
    </row>
    <row r="344" spans="2:9" x14ac:dyDescent="0.25">
      <c r="C344" t="s">
        <v>2327</v>
      </c>
    </row>
    <row r="345" spans="2:9" x14ac:dyDescent="0.25">
      <c r="C345" t="s">
        <v>2328</v>
      </c>
    </row>
    <row r="346" spans="2:9" x14ac:dyDescent="0.25">
      <c r="C346" t="s">
        <v>2329</v>
      </c>
    </row>
    <row r="347" spans="2:9" x14ac:dyDescent="0.25">
      <c r="C347" t="s">
        <v>2330</v>
      </c>
    </row>
    <row r="348" spans="2:9" x14ac:dyDescent="0.25">
      <c r="C348" t="s">
        <v>2331</v>
      </c>
    </row>
    <row r="349" spans="2:9" x14ac:dyDescent="0.25">
      <c r="C349" t="s">
        <v>2332</v>
      </c>
    </row>
    <row r="350" spans="2:9" x14ac:dyDescent="0.25">
      <c r="C350" t="s">
        <v>2333</v>
      </c>
    </row>
    <row r="351" spans="2:9" x14ac:dyDescent="0.25">
      <c r="C351" t="s">
        <v>2334</v>
      </c>
    </row>
    <row r="352" spans="2:9" x14ac:dyDescent="0.25">
      <c r="C352" t="s">
        <v>2335</v>
      </c>
    </row>
    <row r="353" spans="3:9" x14ac:dyDescent="0.25">
      <c r="C353" t="s">
        <v>2336</v>
      </c>
    </row>
    <row r="354" spans="3:9" x14ac:dyDescent="0.25">
      <c r="C354" t="s">
        <v>2337</v>
      </c>
    </row>
    <row r="355" spans="3:9" x14ac:dyDescent="0.25">
      <c r="C355" t="s">
        <v>2338</v>
      </c>
    </row>
    <row r="356" spans="3:9" x14ac:dyDescent="0.25">
      <c r="C356" t="s">
        <v>2339</v>
      </c>
    </row>
    <row r="357" spans="3:9" x14ac:dyDescent="0.25">
      <c r="C357" t="s">
        <v>2340</v>
      </c>
    </row>
    <row r="358" spans="3:9" x14ac:dyDescent="0.25">
      <c r="C358" t="s">
        <v>2341</v>
      </c>
    </row>
    <row r="359" spans="3:9" x14ac:dyDescent="0.25">
      <c r="C359" t="s">
        <v>2342</v>
      </c>
    </row>
    <row r="360" spans="3:9" x14ac:dyDescent="0.25">
      <c r="C360" t="s">
        <v>2343</v>
      </c>
    </row>
    <row r="361" spans="3:9" x14ac:dyDescent="0.25">
      <c r="C361" t="s">
        <v>2344</v>
      </c>
    </row>
    <row r="362" spans="3:9" x14ac:dyDescent="0.25">
      <c r="C362" t="s">
        <v>2345</v>
      </c>
      <c r="I362" t="s">
        <v>2346</v>
      </c>
    </row>
    <row r="363" spans="3:9" x14ac:dyDescent="0.25">
      <c r="C363" t="s">
        <v>2347</v>
      </c>
    </row>
    <row r="364" spans="3:9" x14ac:dyDescent="0.25">
      <c r="C364" t="s">
        <v>2348</v>
      </c>
    </row>
    <row r="365" spans="3:9" x14ac:dyDescent="0.25">
      <c r="C365" t="s">
        <v>2349</v>
      </c>
    </row>
    <row r="366" spans="3:9" x14ac:dyDescent="0.25">
      <c r="C366" t="s">
        <v>2350</v>
      </c>
    </row>
    <row r="367" spans="3:9" x14ac:dyDescent="0.25">
      <c r="C367" t="s">
        <v>2351</v>
      </c>
    </row>
    <row r="368" spans="3:9" x14ac:dyDescent="0.25">
      <c r="C368" t="s">
        <v>2352</v>
      </c>
    </row>
    <row r="369" spans="3:3" x14ac:dyDescent="0.25">
      <c r="C369" t="s">
        <v>2353</v>
      </c>
    </row>
    <row r="370" spans="3:3" x14ac:dyDescent="0.25">
      <c r="C370" t="s">
        <v>2354</v>
      </c>
    </row>
    <row r="371" spans="3:3" x14ac:dyDescent="0.25">
      <c r="C371" t="s">
        <v>2355</v>
      </c>
    </row>
    <row r="372" spans="3:3" x14ac:dyDescent="0.25">
      <c r="C372" t="s">
        <v>2356</v>
      </c>
    </row>
    <row r="373" spans="3:3" x14ac:dyDescent="0.25">
      <c r="C373" t="s">
        <v>2357</v>
      </c>
    </row>
    <row r="374" spans="3:3" x14ac:dyDescent="0.25">
      <c r="C374" t="s">
        <v>2358</v>
      </c>
    </row>
    <row r="375" spans="3:3" x14ac:dyDescent="0.25">
      <c r="C375" t="s">
        <v>2359</v>
      </c>
    </row>
    <row r="376" spans="3:3" x14ac:dyDescent="0.25">
      <c r="C376" t="s">
        <v>2360</v>
      </c>
    </row>
    <row r="377" spans="3:3" x14ac:dyDescent="0.25">
      <c r="C377" t="s">
        <v>2361</v>
      </c>
    </row>
    <row r="378" spans="3:3" x14ac:dyDescent="0.25">
      <c r="C378" t="s">
        <v>2362</v>
      </c>
    </row>
    <row r="379" spans="3:3" x14ac:dyDescent="0.25">
      <c r="C379" t="s">
        <v>2363</v>
      </c>
    </row>
    <row r="380" spans="3:3" x14ac:dyDescent="0.25">
      <c r="C380" t="s">
        <v>2364</v>
      </c>
    </row>
    <row r="381" spans="3:3" x14ac:dyDescent="0.25">
      <c r="C381" t="s">
        <v>2365</v>
      </c>
    </row>
    <row r="382" spans="3:3" x14ac:dyDescent="0.25">
      <c r="C382" t="s">
        <v>2366</v>
      </c>
    </row>
    <row r="383" spans="3:3" x14ac:dyDescent="0.25">
      <c r="C383" t="s">
        <v>2367</v>
      </c>
    </row>
    <row r="384" spans="3:3" x14ac:dyDescent="0.25">
      <c r="C384" t="s">
        <v>2368</v>
      </c>
    </row>
    <row r="385" spans="3:3" x14ac:dyDescent="0.25">
      <c r="C385" t="s">
        <v>2369</v>
      </c>
    </row>
    <row r="386" spans="3:3" x14ac:dyDescent="0.25">
      <c r="C386" t="s">
        <v>2370</v>
      </c>
    </row>
    <row r="387" spans="3:3" x14ac:dyDescent="0.25">
      <c r="C387" t="s">
        <v>2371</v>
      </c>
    </row>
    <row r="388" spans="3:3" x14ac:dyDescent="0.25">
      <c r="C388" t="s">
        <v>2372</v>
      </c>
    </row>
    <row r="389" spans="3:3" x14ac:dyDescent="0.25">
      <c r="C389" t="s">
        <v>2373</v>
      </c>
    </row>
    <row r="390" spans="3:3" x14ac:dyDescent="0.25">
      <c r="C390" t="s">
        <v>2374</v>
      </c>
    </row>
    <row r="391" spans="3:3" x14ac:dyDescent="0.25">
      <c r="C391" t="s">
        <v>2375</v>
      </c>
    </row>
    <row r="392" spans="3:3" x14ac:dyDescent="0.25">
      <c r="C392" t="s">
        <v>2376</v>
      </c>
    </row>
    <row r="393" spans="3:3" x14ac:dyDescent="0.25">
      <c r="C393" t="s">
        <v>2377</v>
      </c>
    </row>
    <row r="394" spans="3:3" x14ac:dyDescent="0.25">
      <c r="C394" t="s">
        <v>2378</v>
      </c>
    </row>
    <row r="395" spans="3:3" x14ac:dyDescent="0.25">
      <c r="C395" t="s">
        <v>2379</v>
      </c>
    </row>
    <row r="396" spans="3:3" x14ac:dyDescent="0.25">
      <c r="C396" t="s">
        <v>2380</v>
      </c>
    </row>
    <row r="397" spans="3:3" x14ac:dyDescent="0.25">
      <c r="C397" t="s">
        <v>2381</v>
      </c>
    </row>
    <row r="398" spans="3:3" x14ac:dyDescent="0.25">
      <c r="C398" t="s">
        <v>2382</v>
      </c>
    </row>
    <row r="399" spans="3:3" x14ac:dyDescent="0.25">
      <c r="C399" t="s">
        <v>2383</v>
      </c>
    </row>
    <row r="400" spans="3:3" x14ac:dyDescent="0.25">
      <c r="C400" t="s">
        <v>2384</v>
      </c>
    </row>
    <row r="401" spans="3:3" x14ac:dyDescent="0.25">
      <c r="C401" t="s">
        <v>2385</v>
      </c>
    </row>
    <row r="402" spans="3:3" x14ac:dyDescent="0.25">
      <c r="C402" t="s">
        <v>2386</v>
      </c>
    </row>
    <row r="403" spans="3:3" x14ac:dyDescent="0.25">
      <c r="C403" t="s">
        <v>2387</v>
      </c>
    </row>
    <row r="404" spans="3:3" x14ac:dyDescent="0.25">
      <c r="C404" t="s">
        <v>2388</v>
      </c>
    </row>
    <row r="405" spans="3:3" x14ac:dyDescent="0.25">
      <c r="C405" t="s">
        <v>2389</v>
      </c>
    </row>
    <row r="406" spans="3:3" x14ac:dyDescent="0.25">
      <c r="C406" t="s">
        <v>2390</v>
      </c>
    </row>
    <row r="407" spans="3:3" x14ac:dyDescent="0.25">
      <c r="C407" t="s">
        <v>2391</v>
      </c>
    </row>
    <row r="408" spans="3:3" x14ac:dyDescent="0.25">
      <c r="C408" t="s">
        <v>2392</v>
      </c>
    </row>
    <row r="409" spans="3:3" x14ac:dyDescent="0.25">
      <c r="C409" t="s">
        <v>2393</v>
      </c>
    </row>
    <row r="410" spans="3:3" x14ac:dyDescent="0.25">
      <c r="C410" t="s">
        <v>2394</v>
      </c>
    </row>
    <row r="411" spans="3:3" x14ac:dyDescent="0.25">
      <c r="C411" t="s">
        <v>2397</v>
      </c>
    </row>
    <row r="412" spans="3:3" x14ac:dyDescent="0.25">
      <c r="C412" t="s">
        <v>2398</v>
      </c>
    </row>
    <row r="413" spans="3:3" x14ac:dyDescent="0.25">
      <c r="C413" t="s">
        <v>2399</v>
      </c>
    </row>
    <row r="414" spans="3:3" x14ac:dyDescent="0.25">
      <c r="C414" t="s">
        <v>2400</v>
      </c>
    </row>
    <row r="415" spans="3:3" x14ac:dyDescent="0.25">
      <c r="C415" t="s">
        <v>2401</v>
      </c>
    </row>
    <row r="416" spans="3:3" x14ac:dyDescent="0.25">
      <c r="C416" t="s">
        <v>2402</v>
      </c>
    </row>
    <row r="417" spans="3:3" x14ac:dyDescent="0.25">
      <c r="C417" t="s">
        <v>2403</v>
      </c>
    </row>
    <row r="418" spans="3:3" x14ac:dyDescent="0.25">
      <c r="C418" t="s">
        <v>2404</v>
      </c>
    </row>
    <row r="419" spans="3:3" x14ac:dyDescent="0.25">
      <c r="C419" t="s">
        <v>2405</v>
      </c>
    </row>
    <row r="420" spans="3:3" x14ac:dyDescent="0.25">
      <c r="C420" t="s">
        <v>2406</v>
      </c>
    </row>
    <row r="421" spans="3:3" x14ac:dyDescent="0.25">
      <c r="C421" t="s">
        <v>2407</v>
      </c>
    </row>
    <row r="422" spans="3:3" x14ac:dyDescent="0.25">
      <c r="C422" t="s">
        <v>2408</v>
      </c>
    </row>
    <row r="423" spans="3:3" x14ac:dyDescent="0.25">
      <c r="C423" t="s">
        <v>2409</v>
      </c>
    </row>
    <row r="424" spans="3:3" x14ac:dyDescent="0.25">
      <c r="C424" t="s">
        <v>2410</v>
      </c>
    </row>
    <row r="425" spans="3:3" x14ac:dyDescent="0.25">
      <c r="C425" t="s">
        <v>2411</v>
      </c>
    </row>
    <row r="426" spans="3:3" x14ac:dyDescent="0.25">
      <c r="C426" t="s">
        <v>2412</v>
      </c>
    </row>
    <row r="427" spans="3:3" x14ac:dyDescent="0.25">
      <c r="C427" t="s">
        <v>2413</v>
      </c>
    </row>
    <row r="428" spans="3:3" x14ac:dyDescent="0.25">
      <c r="C428" t="s">
        <v>2414</v>
      </c>
    </row>
    <row r="429" spans="3:3" x14ac:dyDescent="0.25">
      <c r="C429" t="s">
        <v>2415</v>
      </c>
    </row>
    <row r="430" spans="3:3" x14ac:dyDescent="0.25">
      <c r="C430" t="s">
        <v>2416</v>
      </c>
    </row>
    <row r="431" spans="3:3" x14ac:dyDescent="0.25">
      <c r="C431" t="s">
        <v>2417</v>
      </c>
    </row>
    <row r="432" spans="3:3" x14ac:dyDescent="0.25">
      <c r="C432" t="s">
        <v>2418</v>
      </c>
    </row>
    <row r="433" spans="3:3" x14ac:dyDescent="0.25">
      <c r="C433" t="s">
        <v>2419</v>
      </c>
    </row>
    <row r="434" spans="3:3" x14ac:dyDescent="0.25">
      <c r="C434" t="s">
        <v>2420</v>
      </c>
    </row>
    <row r="435" spans="3:3" x14ac:dyDescent="0.25">
      <c r="C435" t="s">
        <v>2421</v>
      </c>
    </row>
    <row r="436" spans="3:3" x14ac:dyDescent="0.25">
      <c r="C436" t="s">
        <v>2422</v>
      </c>
    </row>
    <row r="437" spans="3:3" x14ac:dyDescent="0.25">
      <c r="C437" t="s">
        <v>2423</v>
      </c>
    </row>
    <row r="438" spans="3:3" x14ac:dyDescent="0.25">
      <c r="C438" t="s">
        <v>2424</v>
      </c>
    </row>
    <row r="439" spans="3:3" x14ac:dyDescent="0.25">
      <c r="C439" t="s">
        <v>2425</v>
      </c>
    </row>
  </sheetData>
  <sortState xmlns:xlrd2="http://schemas.microsoft.com/office/spreadsheetml/2017/richdata2" ref="A1:I439">
    <sortCondition ref="A1:A439"/>
  </sortState>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40"/>
  <sheetViews>
    <sheetView topLeftCell="A871" zoomScaleNormal="100" workbookViewId="0">
      <selection activeCell="F15" sqref="F15"/>
    </sheetView>
  </sheetViews>
  <sheetFormatPr defaultRowHeight="15" x14ac:dyDescent="0.25"/>
  <cols>
    <col min="1" max="1" width="14"/>
    <col min="2" max="2" width="21.28515625"/>
    <col min="3" max="3" width="13.28515625"/>
    <col min="4" max="1025" width="8.5703125"/>
  </cols>
  <sheetData>
    <row r="1" spans="1:3" x14ac:dyDescent="0.25">
      <c r="A1" t="s">
        <v>53</v>
      </c>
      <c r="B1" t="s">
        <v>705</v>
      </c>
      <c r="C1" t="s">
        <v>2426</v>
      </c>
    </row>
    <row r="2" spans="1:3" ht="30" x14ac:dyDescent="0.25">
      <c r="A2" t="s">
        <v>2427</v>
      </c>
      <c r="B2" s="138" t="s">
        <v>2428</v>
      </c>
      <c r="C2" s="139" t="s">
        <v>2429</v>
      </c>
    </row>
    <row r="3" spans="1:3" x14ac:dyDescent="0.25">
      <c r="A3" t="s">
        <v>1802</v>
      </c>
      <c r="B3" s="138" t="s">
        <v>2430</v>
      </c>
      <c r="C3" s="139" t="s">
        <v>2431</v>
      </c>
    </row>
    <row r="4" spans="1:3" x14ac:dyDescent="0.25">
      <c r="A4" t="s">
        <v>2432</v>
      </c>
      <c r="B4" s="138" t="s">
        <v>2433</v>
      </c>
      <c r="C4" s="139" t="s">
        <v>2434</v>
      </c>
    </row>
    <row r="5" spans="1:3" x14ac:dyDescent="0.25">
      <c r="A5" t="s">
        <v>2435</v>
      </c>
      <c r="B5" s="138" t="s">
        <v>2436</v>
      </c>
      <c r="C5" s="139" t="s">
        <v>2437</v>
      </c>
    </row>
    <row r="6" spans="1:3" x14ac:dyDescent="0.25">
      <c r="A6" t="s">
        <v>2438</v>
      </c>
      <c r="B6" s="138" t="s">
        <v>2439</v>
      </c>
      <c r="C6" s="139" t="s">
        <v>2440</v>
      </c>
    </row>
    <row r="7" spans="1:3" ht="45" x14ac:dyDescent="0.25">
      <c r="A7" t="s">
        <v>2441</v>
      </c>
      <c r="B7" s="138" t="s">
        <v>2442</v>
      </c>
      <c r="C7" s="139" t="s">
        <v>2443</v>
      </c>
    </row>
    <row r="8" spans="1:3" x14ac:dyDescent="0.25">
      <c r="A8" t="s">
        <v>1861</v>
      </c>
      <c r="B8" s="138" t="s">
        <v>2444</v>
      </c>
      <c r="C8" s="139" t="s">
        <v>2445</v>
      </c>
    </row>
    <row r="9" spans="1:3" x14ac:dyDescent="0.25">
      <c r="A9" t="s">
        <v>2446</v>
      </c>
      <c r="B9" s="138" t="s">
        <v>2447</v>
      </c>
      <c r="C9" s="139" t="s">
        <v>2448</v>
      </c>
    </row>
    <row r="10" spans="1:3" ht="30" x14ac:dyDescent="0.25">
      <c r="A10" t="s">
        <v>2449</v>
      </c>
      <c r="B10" s="138" t="s">
        <v>2450</v>
      </c>
      <c r="C10" s="139"/>
    </row>
    <row r="11" spans="1:3" ht="30" x14ac:dyDescent="0.25">
      <c r="A11" t="s">
        <v>2451</v>
      </c>
      <c r="B11" s="138" t="s">
        <v>2452</v>
      </c>
      <c r="C11" s="139" t="s">
        <v>2453</v>
      </c>
    </row>
    <row r="12" spans="1:3" x14ac:dyDescent="0.25">
      <c r="A12" t="s">
        <v>2454</v>
      </c>
      <c r="B12" s="138" t="s">
        <v>2455</v>
      </c>
      <c r="C12" s="139" t="s">
        <v>2456</v>
      </c>
    </row>
    <row r="13" spans="1:3" ht="45" x14ac:dyDescent="0.25">
      <c r="A13" t="s">
        <v>2457</v>
      </c>
      <c r="B13" s="138" t="s">
        <v>2458</v>
      </c>
      <c r="C13" s="139" t="s">
        <v>2459</v>
      </c>
    </row>
    <row r="14" spans="1:3" ht="30" x14ac:dyDescent="0.25">
      <c r="A14" t="s">
        <v>2460</v>
      </c>
      <c r="B14" s="138" t="s">
        <v>2461</v>
      </c>
      <c r="C14" s="139" t="s">
        <v>2462</v>
      </c>
    </row>
    <row r="15" spans="1:3" ht="30" x14ac:dyDescent="0.25">
      <c r="A15" t="s">
        <v>2463</v>
      </c>
      <c r="B15" s="138" t="s">
        <v>2464</v>
      </c>
      <c r="C15" s="139" t="s">
        <v>2465</v>
      </c>
    </row>
    <row r="16" spans="1:3" x14ac:dyDescent="0.25">
      <c r="A16" t="s">
        <v>2466</v>
      </c>
      <c r="B16" s="138" t="s">
        <v>2467</v>
      </c>
      <c r="C16" s="139" t="s">
        <v>2468</v>
      </c>
    </row>
    <row r="17" spans="1:3" ht="60" x14ac:dyDescent="0.25">
      <c r="A17" t="s">
        <v>2469</v>
      </c>
      <c r="B17" s="138" t="s">
        <v>2470</v>
      </c>
      <c r="C17" s="139" t="s">
        <v>2471</v>
      </c>
    </row>
    <row r="18" spans="1:3" ht="45" x14ac:dyDescent="0.25">
      <c r="A18" t="s">
        <v>2472</v>
      </c>
      <c r="B18" s="138" t="s">
        <v>2473</v>
      </c>
      <c r="C18" s="139" t="s">
        <v>2474</v>
      </c>
    </row>
    <row r="19" spans="1:3" x14ac:dyDescent="0.25">
      <c r="A19" t="s">
        <v>2475</v>
      </c>
      <c r="B19" s="138" t="s">
        <v>2476</v>
      </c>
      <c r="C19" s="139" t="s">
        <v>2477</v>
      </c>
    </row>
    <row r="20" spans="1:3" ht="30" x14ac:dyDescent="0.25">
      <c r="A20" t="s">
        <v>2478</v>
      </c>
      <c r="B20" s="138" t="s">
        <v>2479</v>
      </c>
      <c r="C20" s="139"/>
    </row>
    <row r="21" spans="1:3" ht="30" x14ac:dyDescent="0.25">
      <c r="A21" t="s">
        <v>2480</v>
      </c>
      <c r="B21" s="138" t="s">
        <v>2481</v>
      </c>
      <c r="C21" s="139" t="s">
        <v>2482</v>
      </c>
    </row>
    <row r="22" spans="1:3" ht="30" x14ac:dyDescent="0.25">
      <c r="A22" t="s">
        <v>2483</v>
      </c>
      <c r="B22" s="138" t="s">
        <v>2484</v>
      </c>
      <c r="C22" s="139" t="s">
        <v>2485</v>
      </c>
    </row>
    <row r="23" spans="1:3" ht="30" x14ac:dyDescent="0.25">
      <c r="A23" t="s">
        <v>2486</v>
      </c>
      <c r="B23" s="138" t="s">
        <v>2487</v>
      </c>
      <c r="C23" s="139" t="s">
        <v>2488</v>
      </c>
    </row>
    <row r="24" spans="1:3" ht="45" x14ac:dyDescent="0.25">
      <c r="A24" t="s">
        <v>2489</v>
      </c>
      <c r="B24" s="138" t="s">
        <v>2490</v>
      </c>
      <c r="C24" s="139" t="s">
        <v>2491</v>
      </c>
    </row>
    <row r="25" spans="1:3" ht="60" x14ac:dyDescent="0.25">
      <c r="A25" t="s">
        <v>2492</v>
      </c>
      <c r="B25" s="138" t="s">
        <v>2493</v>
      </c>
      <c r="C25" s="139" t="s">
        <v>2494</v>
      </c>
    </row>
    <row r="26" spans="1:3" ht="75" x14ac:dyDescent="0.25">
      <c r="A26" t="s">
        <v>2495</v>
      </c>
      <c r="B26" s="138" t="s">
        <v>2496</v>
      </c>
      <c r="C26" s="139" t="s">
        <v>2497</v>
      </c>
    </row>
    <row r="27" spans="1:3" ht="30" x14ac:dyDescent="0.25">
      <c r="A27" t="s">
        <v>2498</v>
      </c>
      <c r="B27" s="138" t="s">
        <v>2499</v>
      </c>
      <c r="C27" s="139" t="s">
        <v>2500</v>
      </c>
    </row>
    <row r="28" spans="1:3" ht="30" x14ac:dyDescent="0.25">
      <c r="A28" t="s">
        <v>2501</v>
      </c>
      <c r="B28" s="138" t="s">
        <v>2502</v>
      </c>
      <c r="C28" s="139" t="s">
        <v>2503</v>
      </c>
    </row>
    <row r="29" spans="1:3" ht="45" x14ac:dyDescent="0.25">
      <c r="A29" t="s">
        <v>2504</v>
      </c>
      <c r="B29" s="138" t="s">
        <v>2505</v>
      </c>
      <c r="C29" s="139" t="s">
        <v>2506</v>
      </c>
    </row>
    <row r="30" spans="1:3" x14ac:dyDescent="0.25">
      <c r="A30" t="s">
        <v>2507</v>
      </c>
      <c r="B30" s="138" t="s">
        <v>2508</v>
      </c>
      <c r="C30" s="139" t="s">
        <v>2509</v>
      </c>
    </row>
    <row r="31" spans="1:3" x14ac:dyDescent="0.25">
      <c r="A31" t="s">
        <v>2510</v>
      </c>
      <c r="B31" s="138" t="s">
        <v>2511</v>
      </c>
      <c r="C31" s="139" t="s">
        <v>2512</v>
      </c>
    </row>
    <row r="32" spans="1:3" ht="30" x14ac:dyDescent="0.25">
      <c r="A32" t="s">
        <v>2513</v>
      </c>
      <c r="B32" s="138" t="s">
        <v>2514</v>
      </c>
      <c r="C32" s="139" t="s">
        <v>2515</v>
      </c>
    </row>
    <row r="33" spans="1:3" ht="30" x14ac:dyDescent="0.25">
      <c r="A33" t="s">
        <v>2516</v>
      </c>
      <c r="B33" s="138" t="s">
        <v>2517</v>
      </c>
      <c r="C33" s="139" t="s">
        <v>2518</v>
      </c>
    </row>
    <row r="34" spans="1:3" ht="30" x14ac:dyDescent="0.25">
      <c r="A34" t="s">
        <v>2519</v>
      </c>
      <c r="B34" s="138" t="s">
        <v>2520</v>
      </c>
      <c r="C34" s="139" t="s">
        <v>2521</v>
      </c>
    </row>
    <row r="35" spans="1:3" x14ac:dyDescent="0.25">
      <c r="A35" t="s">
        <v>1501</v>
      </c>
      <c r="B35" s="138" t="s">
        <v>2522</v>
      </c>
      <c r="C35" s="139" t="s">
        <v>2523</v>
      </c>
    </row>
    <row r="36" spans="1:3" x14ac:dyDescent="0.25">
      <c r="A36" t="s">
        <v>2524</v>
      </c>
      <c r="B36" s="138" t="s">
        <v>2525</v>
      </c>
      <c r="C36" s="139" t="s">
        <v>2526</v>
      </c>
    </row>
    <row r="37" spans="1:3" x14ac:dyDescent="0.25">
      <c r="A37" t="s">
        <v>2527</v>
      </c>
      <c r="B37" s="138" t="s">
        <v>2528</v>
      </c>
      <c r="C37" s="139" t="s">
        <v>2529</v>
      </c>
    </row>
    <row r="38" spans="1:3" ht="30" x14ac:dyDescent="0.25">
      <c r="A38" t="s">
        <v>2530</v>
      </c>
      <c r="B38" s="138" t="s">
        <v>2531</v>
      </c>
      <c r="C38" s="139" t="s">
        <v>2532</v>
      </c>
    </row>
    <row r="39" spans="1:3" ht="90" x14ac:dyDescent="0.25">
      <c r="A39" t="s">
        <v>2533</v>
      </c>
      <c r="B39" s="138" t="s">
        <v>2534</v>
      </c>
      <c r="C39" s="139" t="s">
        <v>2535</v>
      </c>
    </row>
    <row r="40" spans="1:3" ht="90" x14ac:dyDescent="0.25">
      <c r="A40" t="s">
        <v>2536</v>
      </c>
      <c r="B40" s="138" t="s">
        <v>2537</v>
      </c>
      <c r="C40" s="139" t="s">
        <v>2538</v>
      </c>
    </row>
    <row r="41" spans="1:3" ht="90" x14ac:dyDescent="0.25">
      <c r="A41" t="s">
        <v>2539</v>
      </c>
      <c r="B41" s="138" t="s">
        <v>2540</v>
      </c>
      <c r="C41" s="139" t="s">
        <v>2541</v>
      </c>
    </row>
    <row r="42" spans="1:3" ht="90" x14ac:dyDescent="0.25">
      <c r="A42" t="s">
        <v>2542</v>
      </c>
      <c r="B42" s="138" t="s">
        <v>2543</v>
      </c>
      <c r="C42" s="139" t="s">
        <v>2544</v>
      </c>
    </row>
    <row r="43" spans="1:3" ht="90" x14ac:dyDescent="0.25">
      <c r="A43" t="s">
        <v>2545</v>
      </c>
      <c r="B43" s="138" t="s">
        <v>2546</v>
      </c>
      <c r="C43" s="139" t="s">
        <v>2547</v>
      </c>
    </row>
    <row r="44" spans="1:3" ht="90" x14ac:dyDescent="0.25">
      <c r="A44" t="s">
        <v>2548</v>
      </c>
      <c r="B44" s="138" t="s">
        <v>2549</v>
      </c>
      <c r="C44" s="139" t="s">
        <v>2550</v>
      </c>
    </row>
    <row r="45" spans="1:3" x14ac:dyDescent="0.25">
      <c r="A45" t="s">
        <v>2551</v>
      </c>
      <c r="B45" s="138" t="s">
        <v>2552</v>
      </c>
      <c r="C45" s="139" t="s">
        <v>2553</v>
      </c>
    </row>
    <row r="46" spans="1:3" x14ac:dyDescent="0.25">
      <c r="A46" t="s">
        <v>2554</v>
      </c>
      <c r="B46" s="138" t="s">
        <v>2555</v>
      </c>
      <c r="C46" s="139" t="s">
        <v>2556</v>
      </c>
    </row>
    <row r="47" spans="1:3" x14ac:dyDescent="0.25">
      <c r="A47" t="s">
        <v>2557</v>
      </c>
      <c r="B47" s="138" t="s">
        <v>2558</v>
      </c>
      <c r="C47" s="139" t="s">
        <v>2559</v>
      </c>
    </row>
    <row r="48" spans="1:3" x14ac:dyDescent="0.25">
      <c r="A48" t="s">
        <v>2560</v>
      </c>
      <c r="B48" s="138" t="s">
        <v>2561</v>
      </c>
      <c r="C48" s="139" t="s">
        <v>2562</v>
      </c>
    </row>
    <row r="49" spans="1:3" ht="45" x14ac:dyDescent="0.25">
      <c r="A49" t="s">
        <v>2563</v>
      </c>
      <c r="B49" s="138" t="s">
        <v>2564</v>
      </c>
      <c r="C49" s="139" t="s">
        <v>2565</v>
      </c>
    </row>
    <row r="50" spans="1:3" ht="75" x14ac:dyDescent="0.25">
      <c r="A50" t="s">
        <v>2566</v>
      </c>
      <c r="B50" s="138" t="s">
        <v>2567</v>
      </c>
      <c r="C50" s="139" t="s">
        <v>2568</v>
      </c>
    </row>
    <row r="51" spans="1:3" ht="75" x14ac:dyDescent="0.25">
      <c r="A51" t="s">
        <v>2569</v>
      </c>
      <c r="B51" s="138" t="s">
        <v>2570</v>
      </c>
      <c r="C51" s="139" t="s">
        <v>2571</v>
      </c>
    </row>
    <row r="52" spans="1:3" ht="60" x14ac:dyDescent="0.25">
      <c r="A52" t="s">
        <v>2572</v>
      </c>
      <c r="B52" s="138" t="s">
        <v>2573</v>
      </c>
      <c r="C52" s="139" t="s">
        <v>2574</v>
      </c>
    </row>
    <row r="53" spans="1:3" ht="90" x14ac:dyDescent="0.25">
      <c r="A53" t="s">
        <v>1508</v>
      </c>
      <c r="B53" s="138" t="s">
        <v>2575</v>
      </c>
      <c r="C53" s="139" t="s">
        <v>2576</v>
      </c>
    </row>
    <row r="54" spans="1:3" x14ac:dyDescent="0.25">
      <c r="A54" t="s">
        <v>1508</v>
      </c>
      <c r="B54" s="138" t="s">
        <v>2577</v>
      </c>
      <c r="C54" s="139" t="s">
        <v>2576</v>
      </c>
    </row>
    <row r="55" spans="1:3" ht="30" x14ac:dyDescent="0.25">
      <c r="A55" t="s">
        <v>2578</v>
      </c>
      <c r="B55" s="138" t="s">
        <v>2579</v>
      </c>
      <c r="C55" s="139"/>
    </row>
    <row r="56" spans="1:3" ht="60" x14ac:dyDescent="0.25">
      <c r="A56" t="s">
        <v>2580</v>
      </c>
      <c r="B56" s="138" t="s">
        <v>2581</v>
      </c>
      <c r="C56" s="139" t="s">
        <v>2582</v>
      </c>
    </row>
    <row r="57" spans="1:3" x14ac:dyDescent="0.25">
      <c r="A57" t="s">
        <v>2583</v>
      </c>
      <c r="B57" s="138" t="s">
        <v>2584</v>
      </c>
      <c r="C57" s="139" t="s">
        <v>2462</v>
      </c>
    </row>
    <row r="58" spans="1:3" x14ac:dyDescent="0.25">
      <c r="A58" t="s">
        <v>2585</v>
      </c>
      <c r="B58" s="138" t="s">
        <v>2586</v>
      </c>
      <c r="C58" s="139" t="s">
        <v>2587</v>
      </c>
    </row>
    <row r="59" spans="1:3" ht="30" x14ac:dyDescent="0.25">
      <c r="A59" t="s">
        <v>2588</v>
      </c>
      <c r="B59" s="138" t="s">
        <v>2589</v>
      </c>
      <c r="C59" s="139"/>
    </row>
    <row r="60" spans="1:3" ht="30" x14ac:dyDescent="0.25">
      <c r="A60" t="s">
        <v>2590</v>
      </c>
      <c r="B60" s="138" t="s">
        <v>2591</v>
      </c>
      <c r="C60" s="139" t="s">
        <v>2592</v>
      </c>
    </row>
    <row r="61" spans="1:3" x14ac:dyDescent="0.25">
      <c r="A61" t="s">
        <v>2593</v>
      </c>
      <c r="B61" s="138" t="s">
        <v>2594</v>
      </c>
      <c r="C61" s="139" t="s">
        <v>2595</v>
      </c>
    </row>
    <row r="62" spans="1:3" x14ac:dyDescent="0.25">
      <c r="A62" t="s">
        <v>2596</v>
      </c>
      <c r="B62" s="138" t="s">
        <v>2597</v>
      </c>
      <c r="C62" s="139" t="s">
        <v>2598</v>
      </c>
    </row>
    <row r="63" spans="1:3" x14ac:dyDescent="0.25">
      <c r="A63" t="s">
        <v>2599</v>
      </c>
      <c r="B63" s="138" t="s">
        <v>2600</v>
      </c>
      <c r="C63" s="139" t="s">
        <v>2601</v>
      </c>
    </row>
    <row r="64" spans="1:3" ht="30" x14ac:dyDescent="0.25">
      <c r="A64" t="s">
        <v>2602</v>
      </c>
      <c r="B64" s="138" t="s">
        <v>2603</v>
      </c>
      <c r="C64" s="139" t="s">
        <v>2604</v>
      </c>
    </row>
    <row r="65" spans="1:3" ht="30" x14ac:dyDescent="0.25">
      <c r="A65" t="s">
        <v>2605</v>
      </c>
      <c r="B65" s="138" t="s">
        <v>2606</v>
      </c>
      <c r="C65" s="139" t="s">
        <v>2607</v>
      </c>
    </row>
    <row r="66" spans="1:3" ht="30" x14ac:dyDescent="0.25">
      <c r="A66" t="s">
        <v>2608</v>
      </c>
      <c r="B66" s="138" t="s">
        <v>2609</v>
      </c>
      <c r="C66" s="139" t="s">
        <v>2610</v>
      </c>
    </row>
    <row r="67" spans="1:3" x14ac:dyDescent="0.25">
      <c r="A67" t="s">
        <v>2611</v>
      </c>
      <c r="B67" s="138" t="s">
        <v>2612</v>
      </c>
      <c r="C67" s="139" t="s">
        <v>2613</v>
      </c>
    </row>
    <row r="68" spans="1:3" ht="30" x14ac:dyDescent="0.25">
      <c r="A68" t="s">
        <v>2614</v>
      </c>
      <c r="B68" s="138" t="s">
        <v>2615</v>
      </c>
      <c r="C68" s="139"/>
    </row>
    <row r="69" spans="1:3" x14ac:dyDescent="0.25">
      <c r="A69" t="s">
        <v>2616</v>
      </c>
      <c r="B69" s="138" t="s">
        <v>2617</v>
      </c>
      <c r="C69" s="139" t="s">
        <v>2618</v>
      </c>
    </row>
    <row r="70" spans="1:3" ht="45" x14ac:dyDescent="0.25">
      <c r="A70" t="s">
        <v>2619</v>
      </c>
      <c r="B70" s="138" t="s">
        <v>2620</v>
      </c>
      <c r="C70" s="139"/>
    </row>
    <row r="71" spans="1:3" ht="45" x14ac:dyDescent="0.25">
      <c r="A71" t="s">
        <v>2621</v>
      </c>
      <c r="B71" s="138" t="s">
        <v>2622</v>
      </c>
      <c r="C71" s="139"/>
    </row>
    <row r="72" spans="1:3" ht="30" x14ac:dyDescent="0.25">
      <c r="A72" t="s">
        <v>2623</v>
      </c>
      <c r="B72" s="138" t="s">
        <v>2624</v>
      </c>
      <c r="C72" s="139" t="s">
        <v>2625</v>
      </c>
    </row>
    <row r="73" spans="1:3" ht="30" x14ac:dyDescent="0.25">
      <c r="A73" t="s">
        <v>2626</v>
      </c>
      <c r="B73" s="138" t="s">
        <v>2627</v>
      </c>
      <c r="C73" s="139" t="s">
        <v>2628</v>
      </c>
    </row>
    <row r="74" spans="1:3" x14ac:dyDescent="0.25">
      <c r="A74" t="s">
        <v>2629</v>
      </c>
      <c r="B74" s="138" t="s">
        <v>2630</v>
      </c>
      <c r="C74" s="139" t="s">
        <v>2631</v>
      </c>
    </row>
    <row r="75" spans="1:3" ht="30" x14ac:dyDescent="0.25">
      <c r="A75" t="s">
        <v>2632</v>
      </c>
      <c r="B75" s="138" t="s">
        <v>2633</v>
      </c>
      <c r="C75" s="139" t="s">
        <v>2634</v>
      </c>
    </row>
    <row r="76" spans="1:3" x14ac:dyDescent="0.25">
      <c r="A76" t="s">
        <v>2635</v>
      </c>
      <c r="B76" s="138" t="s">
        <v>2636</v>
      </c>
      <c r="C76" s="139" t="s">
        <v>2637</v>
      </c>
    </row>
    <row r="77" spans="1:3" ht="30" x14ac:dyDescent="0.25">
      <c r="A77" t="s">
        <v>1527</v>
      </c>
      <c r="B77" s="138" t="s">
        <v>2638</v>
      </c>
      <c r="C77" s="139" t="s">
        <v>2639</v>
      </c>
    </row>
    <row r="78" spans="1:3" ht="30" x14ac:dyDescent="0.25">
      <c r="A78" t="s">
        <v>1539</v>
      </c>
      <c r="B78" s="138" t="s">
        <v>2640</v>
      </c>
      <c r="C78" s="139" t="s">
        <v>2641</v>
      </c>
    </row>
    <row r="79" spans="1:3" x14ac:dyDescent="0.25">
      <c r="A79" t="s">
        <v>2642</v>
      </c>
      <c r="B79" s="138" t="s">
        <v>2643</v>
      </c>
      <c r="C79" s="139" t="s">
        <v>2644</v>
      </c>
    </row>
    <row r="80" spans="1:3" ht="30" x14ac:dyDescent="0.25">
      <c r="A80" t="s">
        <v>2645</v>
      </c>
      <c r="B80" s="138" t="s">
        <v>2646</v>
      </c>
      <c r="C80" s="139" t="s">
        <v>2647</v>
      </c>
    </row>
    <row r="81" spans="1:3" ht="30" x14ac:dyDescent="0.25">
      <c r="A81" t="s">
        <v>2648</v>
      </c>
      <c r="B81" s="138" t="s">
        <v>2649</v>
      </c>
      <c r="C81" s="139" t="s">
        <v>2650</v>
      </c>
    </row>
    <row r="82" spans="1:3" x14ac:dyDescent="0.25">
      <c r="A82" t="s">
        <v>2651</v>
      </c>
      <c r="B82" s="138" t="s">
        <v>2652</v>
      </c>
      <c r="C82" s="139"/>
    </row>
    <row r="83" spans="1:3" ht="30" x14ac:dyDescent="0.25">
      <c r="A83" t="s">
        <v>2653</v>
      </c>
      <c r="B83" s="138" t="s">
        <v>2654</v>
      </c>
      <c r="C83" s="139" t="s">
        <v>2655</v>
      </c>
    </row>
    <row r="84" spans="1:3" x14ac:dyDescent="0.25">
      <c r="A84" t="s">
        <v>2656</v>
      </c>
      <c r="B84" s="138" t="s">
        <v>2657</v>
      </c>
      <c r="C84" s="139" t="s">
        <v>2658</v>
      </c>
    </row>
    <row r="85" spans="1:3" ht="30" x14ac:dyDescent="0.25">
      <c r="A85" t="s">
        <v>2659</v>
      </c>
      <c r="B85" s="138" t="s">
        <v>2660</v>
      </c>
      <c r="C85" s="139" t="s">
        <v>2661</v>
      </c>
    </row>
    <row r="86" spans="1:3" ht="30" x14ac:dyDescent="0.25">
      <c r="A86" t="s">
        <v>2662</v>
      </c>
      <c r="B86" s="138" t="s">
        <v>2663</v>
      </c>
      <c r="C86" s="139"/>
    </row>
    <row r="87" spans="1:3" ht="30" x14ac:dyDescent="0.25">
      <c r="A87" t="s">
        <v>2664</v>
      </c>
      <c r="B87" s="138" t="s">
        <v>2665</v>
      </c>
      <c r="C87" s="139" t="s">
        <v>2666</v>
      </c>
    </row>
    <row r="88" spans="1:3" x14ac:dyDescent="0.25">
      <c r="A88" t="s">
        <v>2667</v>
      </c>
      <c r="B88" s="138" t="s">
        <v>2668</v>
      </c>
      <c r="C88" s="139" t="s">
        <v>2669</v>
      </c>
    </row>
    <row r="89" spans="1:3" x14ac:dyDescent="0.25">
      <c r="A89" t="s">
        <v>2670</v>
      </c>
      <c r="B89" s="138" t="s">
        <v>2671</v>
      </c>
      <c r="C89" s="139" t="s">
        <v>2672</v>
      </c>
    </row>
    <row r="90" spans="1:3" x14ac:dyDescent="0.25">
      <c r="A90" t="s">
        <v>2673</v>
      </c>
      <c r="B90" s="138" t="s">
        <v>2674</v>
      </c>
      <c r="C90" s="139" t="s">
        <v>2675</v>
      </c>
    </row>
    <row r="91" spans="1:3" x14ac:dyDescent="0.25">
      <c r="A91" t="s">
        <v>2676</v>
      </c>
      <c r="B91" s="138" t="s">
        <v>2677</v>
      </c>
      <c r="C91" s="139"/>
    </row>
    <row r="92" spans="1:3" x14ac:dyDescent="0.25">
      <c r="A92" t="s">
        <v>2678</v>
      </c>
      <c r="B92" s="138" t="s">
        <v>2679</v>
      </c>
      <c r="C92" s="139" t="s">
        <v>2680</v>
      </c>
    </row>
    <row r="93" spans="1:3" x14ac:dyDescent="0.25">
      <c r="A93" t="s">
        <v>2681</v>
      </c>
      <c r="B93" s="138" t="s">
        <v>2682</v>
      </c>
      <c r="C93" s="139" t="s">
        <v>2683</v>
      </c>
    </row>
    <row r="94" spans="1:3" ht="60" x14ac:dyDescent="0.25">
      <c r="A94" t="s">
        <v>2684</v>
      </c>
      <c r="B94" s="138" t="s">
        <v>2685</v>
      </c>
      <c r="C94" s="139" t="s">
        <v>2686</v>
      </c>
    </row>
    <row r="95" spans="1:3" x14ac:dyDescent="0.25">
      <c r="A95" t="s">
        <v>2684</v>
      </c>
      <c r="B95" s="138" t="s">
        <v>2687</v>
      </c>
      <c r="C95" s="139" t="s">
        <v>2686</v>
      </c>
    </row>
    <row r="96" spans="1:3" x14ac:dyDescent="0.25">
      <c r="A96" t="s">
        <v>2688</v>
      </c>
      <c r="B96" s="138" t="s">
        <v>2689</v>
      </c>
      <c r="C96" s="139" t="s">
        <v>2690</v>
      </c>
    </row>
    <row r="97" spans="1:3" x14ac:dyDescent="0.25">
      <c r="A97" t="s">
        <v>2691</v>
      </c>
      <c r="B97" s="138" t="s">
        <v>2692</v>
      </c>
      <c r="C97" s="139" t="s">
        <v>2693</v>
      </c>
    </row>
    <row r="98" spans="1:3" x14ac:dyDescent="0.25">
      <c r="A98" t="s">
        <v>2694</v>
      </c>
      <c r="B98" s="138" t="s">
        <v>2695</v>
      </c>
      <c r="C98" s="139" t="s">
        <v>2696</v>
      </c>
    </row>
    <row r="99" spans="1:3" ht="30" x14ac:dyDescent="0.25">
      <c r="A99" t="s">
        <v>2697</v>
      </c>
      <c r="B99" s="138" t="s">
        <v>2698</v>
      </c>
      <c r="C99" s="139" t="s">
        <v>2699</v>
      </c>
    </row>
    <row r="100" spans="1:3" x14ac:dyDescent="0.25">
      <c r="A100" t="s">
        <v>1660</v>
      </c>
      <c r="B100" s="138" t="s">
        <v>2700</v>
      </c>
      <c r="C100" s="139" t="s">
        <v>2701</v>
      </c>
    </row>
    <row r="101" spans="1:3" ht="30" x14ac:dyDescent="0.25">
      <c r="A101" t="s">
        <v>2702</v>
      </c>
      <c r="B101" s="138" t="s">
        <v>2703</v>
      </c>
      <c r="C101" s="139" t="s">
        <v>2704</v>
      </c>
    </row>
    <row r="102" spans="1:3" x14ac:dyDescent="0.25">
      <c r="A102" t="s">
        <v>2705</v>
      </c>
      <c r="B102" s="138" t="s">
        <v>2706</v>
      </c>
      <c r="C102" s="139" t="s">
        <v>2707</v>
      </c>
    </row>
    <row r="103" spans="1:3" x14ac:dyDescent="0.25">
      <c r="A103" t="s">
        <v>2708</v>
      </c>
      <c r="B103" s="138" t="s">
        <v>2709</v>
      </c>
      <c r="C103" s="139" t="s">
        <v>2710</v>
      </c>
    </row>
    <row r="104" spans="1:3" x14ac:dyDescent="0.25">
      <c r="A104" t="s">
        <v>2711</v>
      </c>
      <c r="B104" s="138" t="s">
        <v>2712</v>
      </c>
      <c r="C104" s="139" t="s">
        <v>2713</v>
      </c>
    </row>
    <row r="105" spans="1:3" ht="30" x14ac:dyDescent="0.25">
      <c r="A105" t="s">
        <v>2714</v>
      </c>
      <c r="B105" s="138" t="s">
        <v>2715</v>
      </c>
      <c r="C105" s="139" t="s">
        <v>2716</v>
      </c>
    </row>
    <row r="106" spans="1:3" x14ac:dyDescent="0.25">
      <c r="A106" t="s">
        <v>2717</v>
      </c>
      <c r="B106" s="138" t="s">
        <v>2718</v>
      </c>
      <c r="C106" s="139"/>
    </row>
    <row r="107" spans="1:3" x14ac:dyDescent="0.25">
      <c r="A107" t="s">
        <v>2719</v>
      </c>
      <c r="B107" s="138" t="s">
        <v>2720</v>
      </c>
      <c r="C107" s="139"/>
    </row>
    <row r="108" spans="1:3" x14ac:dyDescent="0.25">
      <c r="A108" t="s">
        <v>2721</v>
      </c>
      <c r="B108" s="138" t="s">
        <v>2722</v>
      </c>
      <c r="C108" s="139"/>
    </row>
    <row r="109" spans="1:3" x14ac:dyDescent="0.25">
      <c r="A109" t="s">
        <v>2723</v>
      </c>
      <c r="B109" s="138" t="s">
        <v>2724</v>
      </c>
      <c r="C109" s="139" t="s">
        <v>2725</v>
      </c>
    </row>
    <row r="110" spans="1:3" x14ac:dyDescent="0.25">
      <c r="A110" t="s">
        <v>2726</v>
      </c>
      <c r="B110" s="138" t="s">
        <v>2727</v>
      </c>
      <c r="C110" s="139" t="s">
        <v>2728</v>
      </c>
    </row>
    <row r="111" spans="1:3" ht="45" x14ac:dyDescent="0.25">
      <c r="A111" t="s">
        <v>2729</v>
      </c>
      <c r="B111" s="138" t="s">
        <v>2730</v>
      </c>
      <c r="C111" s="139"/>
    </row>
    <row r="112" spans="1:3" x14ac:dyDescent="0.25">
      <c r="A112" t="s">
        <v>2731</v>
      </c>
      <c r="B112" s="138" t="s">
        <v>2732</v>
      </c>
      <c r="C112" s="139" t="s">
        <v>2733</v>
      </c>
    </row>
    <row r="113" spans="1:3" x14ac:dyDescent="0.25">
      <c r="A113" t="s">
        <v>2734</v>
      </c>
      <c r="B113" s="138" t="s">
        <v>2735</v>
      </c>
      <c r="C113" s="139" t="s">
        <v>2736</v>
      </c>
    </row>
    <row r="114" spans="1:3" x14ac:dyDescent="0.25">
      <c r="A114" t="s">
        <v>2737</v>
      </c>
      <c r="B114" s="138" t="s">
        <v>2738</v>
      </c>
      <c r="C114" s="139" t="s">
        <v>2739</v>
      </c>
    </row>
    <row r="115" spans="1:3" x14ac:dyDescent="0.25">
      <c r="A115" t="s">
        <v>2740</v>
      </c>
      <c r="B115" s="138" t="s">
        <v>2741</v>
      </c>
      <c r="C115" s="139" t="s">
        <v>2742</v>
      </c>
    </row>
    <row r="116" spans="1:3" x14ac:dyDescent="0.25">
      <c r="A116" t="s">
        <v>2743</v>
      </c>
      <c r="B116" s="138" t="s">
        <v>2744</v>
      </c>
      <c r="C116" s="139" t="s">
        <v>2745</v>
      </c>
    </row>
    <row r="117" spans="1:3" x14ac:dyDescent="0.25">
      <c r="A117" t="s">
        <v>2746</v>
      </c>
      <c r="B117" s="138" t="s">
        <v>2747</v>
      </c>
      <c r="C117" s="139" t="s">
        <v>2748</v>
      </c>
    </row>
    <row r="118" spans="1:3" x14ac:dyDescent="0.25">
      <c r="A118" t="s">
        <v>2749</v>
      </c>
      <c r="B118" s="138" t="s">
        <v>2750</v>
      </c>
      <c r="C118" s="139" t="s">
        <v>2751</v>
      </c>
    </row>
    <row r="119" spans="1:3" x14ac:dyDescent="0.25">
      <c r="A119" t="s">
        <v>2752</v>
      </c>
      <c r="B119" s="138" t="s">
        <v>2753</v>
      </c>
      <c r="C119" s="139" t="s">
        <v>2754</v>
      </c>
    </row>
    <row r="120" spans="1:3" x14ac:dyDescent="0.25">
      <c r="A120" t="s">
        <v>2755</v>
      </c>
      <c r="B120" s="138" t="s">
        <v>2756</v>
      </c>
      <c r="C120" s="139" t="s">
        <v>2757</v>
      </c>
    </row>
    <row r="121" spans="1:3" x14ac:dyDescent="0.25">
      <c r="A121" t="s">
        <v>2758</v>
      </c>
      <c r="B121" s="138" t="s">
        <v>2759</v>
      </c>
      <c r="C121" s="139" t="s">
        <v>2760</v>
      </c>
    </row>
    <row r="122" spans="1:3" x14ac:dyDescent="0.25">
      <c r="A122" t="s">
        <v>2761</v>
      </c>
      <c r="B122" s="138" t="s">
        <v>2762</v>
      </c>
      <c r="C122" s="139" t="s">
        <v>2763</v>
      </c>
    </row>
    <row r="123" spans="1:3" ht="30" x14ac:dyDescent="0.25">
      <c r="A123" t="s">
        <v>2764</v>
      </c>
      <c r="B123" s="138" t="s">
        <v>2765</v>
      </c>
      <c r="C123" s="139" t="s">
        <v>2766</v>
      </c>
    </row>
    <row r="124" spans="1:3" ht="30" x14ac:dyDescent="0.25">
      <c r="A124" t="s">
        <v>2767</v>
      </c>
      <c r="B124" s="138" t="s">
        <v>2768</v>
      </c>
      <c r="C124" s="139" t="s">
        <v>2769</v>
      </c>
    </row>
    <row r="125" spans="1:3" ht="30" x14ac:dyDescent="0.25">
      <c r="A125" t="s">
        <v>2770</v>
      </c>
      <c r="B125" s="138" t="s">
        <v>2771</v>
      </c>
      <c r="C125" s="139" t="s">
        <v>2772</v>
      </c>
    </row>
    <row r="126" spans="1:3" ht="30" x14ac:dyDescent="0.25">
      <c r="A126" t="s">
        <v>2773</v>
      </c>
      <c r="B126" s="138" t="s">
        <v>2774</v>
      </c>
      <c r="C126" s="139" t="s">
        <v>2775</v>
      </c>
    </row>
    <row r="127" spans="1:3" ht="45" x14ac:dyDescent="0.25">
      <c r="A127" t="s">
        <v>2776</v>
      </c>
      <c r="B127" s="138" t="s">
        <v>2777</v>
      </c>
      <c r="C127" s="139" t="s">
        <v>2778</v>
      </c>
    </row>
    <row r="128" spans="1:3" x14ac:dyDescent="0.25">
      <c r="A128" t="s">
        <v>2779</v>
      </c>
      <c r="B128" s="138" t="s">
        <v>2780</v>
      </c>
      <c r="C128" s="139" t="s">
        <v>2781</v>
      </c>
    </row>
    <row r="129" spans="1:3" ht="30" x14ac:dyDescent="0.25">
      <c r="A129" t="s">
        <v>2782</v>
      </c>
      <c r="B129" s="138" t="s">
        <v>2783</v>
      </c>
      <c r="C129" s="139" t="s">
        <v>2784</v>
      </c>
    </row>
    <row r="130" spans="1:3" x14ac:dyDescent="0.25">
      <c r="A130" t="s">
        <v>2785</v>
      </c>
      <c r="B130" s="138" t="s">
        <v>2786</v>
      </c>
      <c r="C130" s="139" t="s">
        <v>2787</v>
      </c>
    </row>
    <row r="131" spans="1:3" x14ac:dyDescent="0.25">
      <c r="A131" t="s">
        <v>2788</v>
      </c>
      <c r="B131" s="138" t="s">
        <v>2789</v>
      </c>
      <c r="C131" s="139" t="s">
        <v>2790</v>
      </c>
    </row>
    <row r="132" spans="1:3" x14ac:dyDescent="0.25">
      <c r="A132" t="s">
        <v>2791</v>
      </c>
      <c r="B132" s="138" t="s">
        <v>2792</v>
      </c>
      <c r="C132" s="139" t="s">
        <v>2793</v>
      </c>
    </row>
    <row r="133" spans="1:3" ht="30" x14ac:dyDescent="0.25">
      <c r="A133" t="s">
        <v>2794</v>
      </c>
      <c r="B133" s="138" t="s">
        <v>2795</v>
      </c>
      <c r="C133" s="139" t="s">
        <v>2796</v>
      </c>
    </row>
    <row r="134" spans="1:3" ht="30" x14ac:dyDescent="0.25">
      <c r="A134" t="s">
        <v>2797</v>
      </c>
      <c r="B134" s="138" t="s">
        <v>2798</v>
      </c>
      <c r="C134" s="139" t="s">
        <v>2799</v>
      </c>
    </row>
    <row r="135" spans="1:3" x14ac:dyDescent="0.25">
      <c r="A135" t="s">
        <v>2800</v>
      </c>
      <c r="B135" s="138" t="s">
        <v>2801</v>
      </c>
      <c r="C135" s="139" t="s">
        <v>2802</v>
      </c>
    </row>
    <row r="136" spans="1:3" x14ac:dyDescent="0.25">
      <c r="A136" t="s">
        <v>2803</v>
      </c>
      <c r="B136" s="138" t="s">
        <v>2804</v>
      </c>
      <c r="C136" s="139" t="s">
        <v>2805</v>
      </c>
    </row>
    <row r="137" spans="1:3" x14ac:dyDescent="0.25">
      <c r="A137" t="s">
        <v>2806</v>
      </c>
      <c r="B137" s="138" t="s">
        <v>2807</v>
      </c>
      <c r="C137" s="139" t="s">
        <v>2808</v>
      </c>
    </row>
    <row r="138" spans="1:3" x14ac:dyDescent="0.25">
      <c r="A138" t="s">
        <v>2809</v>
      </c>
      <c r="B138" s="138" t="s">
        <v>2810</v>
      </c>
      <c r="C138" s="139" t="s">
        <v>2811</v>
      </c>
    </row>
    <row r="139" spans="1:3" ht="30" x14ac:dyDescent="0.25">
      <c r="A139" t="s">
        <v>2812</v>
      </c>
      <c r="B139" s="138" t="s">
        <v>2813</v>
      </c>
      <c r="C139" s="139"/>
    </row>
    <row r="140" spans="1:3" x14ac:dyDescent="0.25">
      <c r="A140" t="s">
        <v>2814</v>
      </c>
      <c r="B140" s="138" t="s">
        <v>2815</v>
      </c>
      <c r="C140" s="139" t="s">
        <v>2816</v>
      </c>
    </row>
    <row r="141" spans="1:3" ht="30" x14ac:dyDescent="0.25">
      <c r="A141" t="s">
        <v>2817</v>
      </c>
      <c r="B141" s="138" t="s">
        <v>2818</v>
      </c>
      <c r="C141" s="139" t="s">
        <v>2819</v>
      </c>
    </row>
    <row r="142" spans="1:3" x14ac:dyDescent="0.25">
      <c r="A142" t="s">
        <v>2820</v>
      </c>
      <c r="B142" s="138" t="s">
        <v>2821</v>
      </c>
      <c r="C142" s="139"/>
    </row>
    <row r="143" spans="1:3" x14ac:dyDescent="0.25">
      <c r="A143" t="s">
        <v>2822</v>
      </c>
      <c r="B143" s="138" t="s">
        <v>2823</v>
      </c>
      <c r="C143" s="139" t="s">
        <v>2824</v>
      </c>
    </row>
    <row r="144" spans="1:3" ht="30" x14ac:dyDescent="0.25">
      <c r="A144" t="s">
        <v>2825</v>
      </c>
      <c r="B144" s="138" t="s">
        <v>2826</v>
      </c>
      <c r="C144" s="139" t="s">
        <v>2827</v>
      </c>
    </row>
    <row r="145" spans="1:3" x14ac:dyDescent="0.25">
      <c r="A145" t="s">
        <v>2828</v>
      </c>
      <c r="B145" s="138" t="s">
        <v>2829</v>
      </c>
      <c r="C145" s="139" t="s">
        <v>2830</v>
      </c>
    </row>
    <row r="146" spans="1:3" ht="30" x14ac:dyDescent="0.25">
      <c r="A146" t="s">
        <v>2831</v>
      </c>
      <c r="B146" s="138" t="s">
        <v>2832</v>
      </c>
      <c r="C146" s="139" t="s">
        <v>2833</v>
      </c>
    </row>
    <row r="147" spans="1:3" x14ac:dyDescent="0.25">
      <c r="A147" t="s">
        <v>2834</v>
      </c>
      <c r="B147" s="138" t="s">
        <v>2835</v>
      </c>
      <c r="C147" s="139" t="s">
        <v>2836</v>
      </c>
    </row>
    <row r="148" spans="1:3" x14ac:dyDescent="0.25">
      <c r="A148" t="s">
        <v>2837</v>
      </c>
      <c r="B148" s="138" t="s">
        <v>2838</v>
      </c>
      <c r="C148" s="139" t="s">
        <v>2839</v>
      </c>
    </row>
    <row r="149" spans="1:3" ht="45" x14ac:dyDescent="0.25">
      <c r="A149" t="s">
        <v>2840</v>
      </c>
      <c r="B149" s="138" t="s">
        <v>2841</v>
      </c>
      <c r="C149" s="139" t="s">
        <v>2842</v>
      </c>
    </row>
    <row r="150" spans="1:3" x14ac:dyDescent="0.25">
      <c r="A150" t="s">
        <v>2843</v>
      </c>
      <c r="B150" s="138" t="s">
        <v>2844</v>
      </c>
      <c r="C150" s="139" t="s">
        <v>2845</v>
      </c>
    </row>
    <row r="151" spans="1:3" x14ac:dyDescent="0.25">
      <c r="A151" t="s">
        <v>2846</v>
      </c>
      <c r="B151" s="138" t="s">
        <v>2847</v>
      </c>
      <c r="C151" s="139" t="s">
        <v>2848</v>
      </c>
    </row>
    <row r="152" spans="1:3" x14ac:dyDescent="0.25">
      <c r="A152" t="s">
        <v>2849</v>
      </c>
      <c r="B152" s="138" t="s">
        <v>2850</v>
      </c>
      <c r="C152" s="139"/>
    </row>
    <row r="153" spans="1:3" x14ac:dyDescent="0.25">
      <c r="A153" t="s">
        <v>2851</v>
      </c>
      <c r="B153" s="138" t="s">
        <v>2852</v>
      </c>
      <c r="C153" s="139" t="s">
        <v>2853</v>
      </c>
    </row>
    <row r="154" spans="1:3" x14ac:dyDescent="0.25">
      <c r="A154" t="s">
        <v>2854</v>
      </c>
      <c r="B154" s="138" t="s">
        <v>2855</v>
      </c>
      <c r="C154" s="139" t="s">
        <v>2856</v>
      </c>
    </row>
    <row r="155" spans="1:3" x14ac:dyDescent="0.25">
      <c r="A155" t="s">
        <v>2857</v>
      </c>
      <c r="B155" s="138" t="s">
        <v>2858</v>
      </c>
      <c r="C155" s="139" t="s">
        <v>2859</v>
      </c>
    </row>
    <row r="156" spans="1:3" x14ac:dyDescent="0.25">
      <c r="A156" t="s">
        <v>2860</v>
      </c>
      <c r="B156" s="138" t="s">
        <v>2861</v>
      </c>
      <c r="C156" s="139" t="s">
        <v>2862</v>
      </c>
    </row>
    <row r="157" spans="1:3" x14ac:dyDescent="0.25">
      <c r="A157" t="s">
        <v>2863</v>
      </c>
      <c r="B157" s="138" t="s">
        <v>2864</v>
      </c>
      <c r="C157" s="139" t="s">
        <v>2865</v>
      </c>
    </row>
    <row r="158" spans="1:3" x14ac:dyDescent="0.25">
      <c r="A158" t="s">
        <v>2866</v>
      </c>
      <c r="B158" s="138" t="s">
        <v>2867</v>
      </c>
      <c r="C158" s="139" t="s">
        <v>2868</v>
      </c>
    </row>
    <row r="159" spans="1:3" x14ac:dyDescent="0.25">
      <c r="A159" t="s">
        <v>2869</v>
      </c>
      <c r="B159" s="138" t="s">
        <v>2870</v>
      </c>
      <c r="C159" s="139" t="s">
        <v>2871</v>
      </c>
    </row>
    <row r="160" spans="1:3" x14ac:dyDescent="0.25">
      <c r="A160" t="s">
        <v>2872</v>
      </c>
      <c r="B160" s="138" t="s">
        <v>2873</v>
      </c>
      <c r="C160" s="139" t="s">
        <v>2874</v>
      </c>
    </row>
    <row r="161" spans="1:3" x14ac:dyDescent="0.25">
      <c r="A161" t="s">
        <v>2875</v>
      </c>
      <c r="B161" s="138" t="s">
        <v>2876</v>
      </c>
      <c r="C161" s="139" t="s">
        <v>2877</v>
      </c>
    </row>
    <row r="162" spans="1:3" x14ac:dyDescent="0.25">
      <c r="A162" t="s">
        <v>2878</v>
      </c>
      <c r="B162" s="138" t="s">
        <v>2879</v>
      </c>
      <c r="C162" s="139" t="s">
        <v>2880</v>
      </c>
    </row>
    <row r="163" spans="1:3" x14ac:dyDescent="0.25">
      <c r="A163" t="s">
        <v>2881</v>
      </c>
      <c r="B163" s="138" t="s">
        <v>2882</v>
      </c>
      <c r="C163" s="139" t="s">
        <v>2883</v>
      </c>
    </row>
    <row r="164" spans="1:3" x14ac:dyDescent="0.25">
      <c r="A164" t="s">
        <v>2884</v>
      </c>
      <c r="B164" s="138" t="s">
        <v>2885</v>
      </c>
      <c r="C164" s="139" t="s">
        <v>2886</v>
      </c>
    </row>
    <row r="165" spans="1:3" ht="30" x14ac:dyDescent="0.25">
      <c r="A165" t="s">
        <v>2887</v>
      </c>
      <c r="B165" s="138" t="s">
        <v>2888</v>
      </c>
      <c r="C165" s="139" t="s">
        <v>2889</v>
      </c>
    </row>
    <row r="166" spans="1:3" x14ac:dyDescent="0.25">
      <c r="A166" t="s">
        <v>2890</v>
      </c>
      <c r="B166" s="138" t="s">
        <v>2891</v>
      </c>
      <c r="C166" s="139" t="s">
        <v>2892</v>
      </c>
    </row>
    <row r="167" spans="1:3" x14ac:dyDescent="0.25">
      <c r="A167" t="s">
        <v>2893</v>
      </c>
      <c r="B167" s="138" t="s">
        <v>2894</v>
      </c>
      <c r="C167" s="139" t="s">
        <v>2895</v>
      </c>
    </row>
    <row r="168" spans="1:3" ht="45" x14ac:dyDescent="0.25">
      <c r="A168" t="s">
        <v>2896</v>
      </c>
      <c r="B168" s="138" t="s">
        <v>2897</v>
      </c>
      <c r="C168" s="139" t="s">
        <v>2898</v>
      </c>
    </row>
    <row r="169" spans="1:3" ht="30" x14ac:dyDescent="0.25">
      <c r="A169" t="s">
        <v>2899</v>
      </c>
      <c r="B169" s="138" t="s">
        <v>2900</v>
      </c>
      <c r="C169" s="139" t="s">
        <v>2901</v>
      </c>
    </row>
    <row r="170" spans="1:3" ht="30" x14ac:dyDescent="0.25">
      <c r="A170" t="s">
        <v>2902</v>
      </c>
      <c r="B170" s="138" t="s">
        <v>2903</v>
      </c>
      <c r="C170" s="139" t="s">
        <v>2904</v>
      </c>
    </row>
    <row r="171" spans="1:3" x14ac:dyDescent="0.25">
      <c r="A171" t="s">
        <v>2905</v>
      </c>
      <c r="B171" s="138" t="s">
        <v>2906</v>
      </c>
      <c r="C171" s="139" t="s">
        <v>2907</v>
      </c>
    </row>
    <row r="172" spans="1:3" ht="30" x14ac:dyDescent="0.25">
      <c r="A172" t="s">
        <v>2908</v>
      </c>
      <c r="B172" s="138" t="s">
        <v>2909</v>
      </c>
      <c r="C172" s="139"/>
    </row>
    <row r="173" spans="1:3" ht="30" x14ac:dyDescent="0.25">
      <c r="A173" t="s">
        <v>2910</v>
      </c>
      <c r="B173" s="138" t="s">
        <v>2911</v>
      </c>
      <c r="C173" s="139" t="s">
        <v>2912</v>
      </c>
    </row>
    <row r="174" spans="1:3" ht="45" x14ac:dyDescent="0.25">
      <c r="A174" t="s">
        <v>2913</v>
      </c>
      <c r="B174" s="138" t="s">
        <v>2914</v>
      </c>
      <c r="C174" s="139"/>
    </row>
    <row r="175" spans="1:3" ht="30" x14ac:dyDescent="0.25">
      <c r="A175" t="s">
        <v>2915</v>
      </c>
      <c r="B175" s="138" t="s">
        <v>2916</v>
      </c>
      <c r="C175" s="139" t="s">
        <v>2917</v>
      </c>
    </row>
    <row r="176" spans="1:3" x14ac:dyDescent="0.25">
      <c r="A176" t="s">
        <v>2918</v>
      </c>
      <c r="B176" s="138" t="s">
        <v>2919</v>
      </c>
      <c r="C176" s="139" t="s">
        <v>2920</v>
      </c>
    </row>
    <row r="177" spans="1:3" ht="30" x14ac:dyDescent="0.25">
      <c r="A177" t="s">
        <v>2921</v>
      </c>
      <c r="B177" s="138" t="s">
        <v>2922</v>
      </c>
      <c r="C177" s="139" t="s">
        <v>2923</v>
      </c>
    </row>
    <row r="178" spans="1:3" ht="30" x14ac:dyDescent="0.25">
      <c r="A178" t="s">
        <v>2924</v>
      </c>
      <c r="B178" s="138" t="s">
        <v>2925</v>
      </c>
      <c r="C178" s="139" t="s">
        <v>2926</v>
      </c>
    </row>
    <row r="179" spans="1:3" ht="45" x14ac:dyDescent="0.25">
      <c r="A179" t="s">
        <v>1693</v>
      </c>
      <c r="B179" s="138" t="s">
        <v>2927</v>
      </c>
      <c r="C179" s="139" t="s">
        <v>2928</v>
      </c>
    </row>
    <row r="180" spans="1:3" x14ac:dyDescent="0.25">
      <c r="A180" t="s">
        <v>2929</v>
      </c>
      <c r="B180" s="138" t="s">
        <v>2930</v>
      </c>
      <c r="C180" s="139"/>
    </row>
    <row r="181" spans="1:3" ht="45" x14ac:dyDescent="0.25">
      <c r="A181" t="s">
        <v>2931</v>
      </c>
      <c r="B181" s="138" t="s">
        <v>2932</v>
      </c>
      <c r="C181" s="139" t="s">
        <v>2933</v>
      </c>
    </row>
    <row r="182" spans="1:3" ht="60" x14ac:dyDescent="0.25">
      <c r="A182" t="s">
        <v>2934</v>
      </c>
      <c r="B182" s="138" t="s">
        <v>2935</v>
      </c>
      <c r="C182" s="139"/>
    </row>
    <row r="183" spans="1:3" x14ac:dyDescent="0.25">
      <c r="A183" t="s">
        <v>2936</v>
      </c>
      <c r="B183" s="138" t="s">
        <v>2937</v>
      </c>
      <c r="C183" s="139" t="s">
        <v>2938</v>
      </c>
    </row>
    <row r="184" spans="1:3" x14ac:dyDescent="0.25">
      <c r="A184" t="s">
        <v>2939</v>
      </c>
      <c r="B184" s="138" t="s">
        <v>2940</v>
      </c>
      <c r="C184" s="139" t="s">
        <v>2941</v>
      </c>
    </row>
    <row r="185" spans="1:3" x14ac:dyDescent="0.25">
      <c r="A185" t="s">
        <v>2942</v>
      </c>
      <c r="B185" s="138" t="s">
        <v>2943</v>
      </c>
      <c r="C185" s="139" t="s">
        <v>2944</v>
      </c>
    </row>
    <row r="186" spans="1:3" x14ac:dyDescent="0.25">
      <c r="A186" t="s">
        <v>1705</v>
      </c>
      <c r="B186" s="138" t="s">
        <v>2945</v>
      </c>
      <c r="C186" s="139" t="s">
        <v>2946</v>
      </c>
    </row>
    <row r="187" spans="1:3" x14ac:dyDescent="0.25">
      <c r="A187" t="s">
        <v>2947</v>
      </c>
      <c r="B187" s="138" t="s">
        <v>2948</v>
      </c>
      <c r="C187" s="139" t="s">
        <v>2949</v>
      </c>
    </row>
    <row r="188" spans="1:3" x14ac:dyDescent="0.25">
      <c r="A188" t="s">
        <v>2950</v>
      </c>
      <c r="B188" s="138" t="s">
        <v>2951</v>
      </c>
      <c r="C188" s="139" t="s">
        <v>2952</v>
      </c>
    </row>
    <row r="189" spans="1:3" ht="30" x14ac:dyDescent="0.25">
      <c r="A189" t="s">
        <v>1711</v>
      </c>
      <c r="B189" s="138" t="s">
        <v>2953</v>
      </c>
      <c r="C189" s="139" t="s">
        <v>2954</v>
      </c>
    </row>
    <row r="190" spans="1:3" x14ac:dyDescent="0.25">
      <c r="A190" t="s">
        <v>2955</v>
      </c>
      <c r="B190" s="138" t="s">
        <v>2956</v>
      </c>
      <c r="C190" s="139" t="s">
        <v>2957</v>
      </c>
    </row>
    <row r="191" spans="1:3" x14ac:dyDescent="0.25">
      <c r="A191" t="s">
        <v>2958</v>
      </c>
      <c r="B191" s="138" t="s">
        <v>2959</v>
      </c>
      <c r="C191" s="139"/>
    </row>
    <row r="192" spans="1:3" x14ac:dyDescent="0.25">
      <c r="A192" t="s">
        <v>2960</v>
      </c>
      <c r="B192" s="138" t="s">
        <v>2961</v>
      </c>
      <c r="C192" s="139" t="s">
        <v>2962</v>
      </c>
    </row>
    <row r="193" spans="1:3" x14ac:dyDescent="0.25">
      <c r="A193" t="s">
        <v>2963</v>
      </c>
      <c r="B193" s="138" t="s">
        <v>2964</v>
      </c>
      <c r="C193" s="139" t="s">
        <v>2965</v>
      </c>
    </row>
    <row r="194" spans="1:3" ht="30" x14ac:dyDescent="0.25">
      <c r="A194" t="s">
        <v>2966</v>
      </c>
      <c r="B194" s="138" t="s">
        <v>2967</v>
      </c>
      <c r="C194" s="139" t="s">
        <v>2968</v>
      </c>
    </row>
    <row r="195" spans="1:3" ht="30" x14ac:dyDescent="0.25">
      <c r="A195" t="s">
        <v>2969</v>
      </c>
      <c r="B195" s="138" t="s">
        <v>2970</v>
      </c>
      <c r="C195" s="139" t="s">
        <v>2971</v>
      </c>
    </row>
    <row r="196" spans="1:3" x14ac:dyDescent="0.25">
      <c r="A196" t="s">
        <v>2972</v>
      </c>
      <c r="B196" s="138" t="s">
        <v>2973</v>
      </c>
      <c r="C196" s="139" t="s">
        <v>2974</v>
      </c>
    </row>
    <row r="197" spans="1:3" x14ac:dyDescent="0.25">
      <c r="A197" t="s">
        <v>2972</v>
      </c>
      <c r="B197" s="138" t="s">
        <v>2975</v>
      </c>
      <c r="C197" s="139" t="s">
        <v>2974</v>
      </c>
    </row>
    <row r="198" spans="1:3" ht="45" x14ac:dyDescent="0.25">
      <c r="A198" t="s">
        <v>2976</v>
      </c>
      <c r="B198" s="138" t="s">
        <v>2977</v>
      </c>
      <c r="C198" s="139" t="s">
        <v>2978</v>
      </c>
    </row>
    <row r="199" spans="1:3" ht="30" x14ac:dyDescent="0.25">
      <c r="A199" t="s">
        <v>2979</v>
      </c>
      <c r="B199" s="138" t="s">
        <v>2980</v>
      </c>
      <c r="C199" s="139" t="s">
        <v>2981</v>
      </c>
    </row>
    <row r="200" spans="1:3" ht="30" x14ac:dyDescent="0.25">
      <c r="A200" t="s">
        <v>1738</v>
      </c>
      <c r="B200" s="138" t="s">
        <v>2982</v>
      </c>
      <c r="C200" s="139" t="s">
        <v>2983</v>
      </c>
    </row>
    <row r="201" spans="1:3" ht="30" x14ac:dyDescent="0.25">
      <c r="A201" t="s">
        <v>2984</v>
      </c>
      <c r="B201" s="138" t="s">
        <v>2985</v>
      </c>
      <c r="C201" s="139" t="s">
        <v>2986</v>
      </c>
    </row>
    <row r="202" spans="1:3" x14ac:dyDescent="0.25">
      <c r="A202" t="s">
        <v>2987</v>
      </c>
      <c r="B202" s="138" t="s">
        <v>2988</v>
      </c>
      <c r="C202" s="139"/>
    </row>
    <row r="203" spans="1:3" ht="30" x14ac:dyDescent="0.25">
      <c r="A203" t="s">
        <v>2989</v>
      </c>
      <c r="B203" s="138" t="s">
        <v>2990</v>
      </c>
      <c r="C203" s="139" t="s">
        <v>2991</v>
      </c>
    </row>
    <row r="204" spans="1:3" ht="105" x14ac:dyDescent="0.25">
      <c r="A204" t="s">
        <v>2992</v>
      </c>
      <c r="B204" s="138" t="s">
        <v>2993</v>
      </c>
      <c r="C204" s="139" t="s">
        <v>2994</v>
      </c>
    </row>
    <row r="205" spans="1:3" ht="90" x14ac:dyDescent="0.25">
      <c r="A205" t="s">
        <v>2995</v>
      </c>
      <c r="B205" s="138" t="s">
        <v>2996</v>
      </c>
      <c r="C205" s="139" t="s">
        <v>2997</v>
      </c>
    </row>
    <row r="206" spans="1:3" ht="90" x14ac:dyDescent="0.25">
      <c r="A206" t="s">
        <v>2998</v>
      </c>
      <c r="B206" s="138" t="s">
        <v>2999</v>
      </c>
      <c r="C206" s="139" t="s">
        <v>3000</v>
      </c>
    </row>
    <row r="207" spans="1:3" ht="90" x14ac:dyDescent="0.25">
      <c r="A207" t="s">
        <v>3001</v>
      </c>
      <c r="B207" s="138" t="s">
        <v>3002</v>
      </c>
      <c r="C207" s="139" t="s">
        <v>3003</v>
      </c>
    </row>
    <row r="208" spans="1:3" x14ac:dyDescent="0.25">
      <c r="A208" t="s">
        <v>1751</v>
      </c>
      <c r="B208" s="138" t="s">
        <v>3004</v>
      </c>
      <c r="C208" s="139" t="s">
        <v>3005</v>
      </c>
    </row>
    <row r="209" spans="1:3" ht="30" x14ac:dyDescent="0.25">
      <c r="A209" t="s">
        <v>3006</v>
      </c>
      <c r="B209" s="138" t="s">
        <v>3007</v>
      </c>
      <c r="C209" s="139" t="s">
        <v>3008</v>
      </c>
    </row>
    <row r="210" spans="1:3" ht="45" x14ac:dyDescent="0.25">
      <c r="A210" t="s">
        <v>3009</v>
      </c>
      <c r="B210" s="138" t="s">
        <v>3010</v>
      </c>
      <c r="C210" s="139" t="s">
        <v>3011</v>
      </c>
    </row>
    <row r="211" spans="1:3" ht="30" x14ac:dyDescent="0.25">
      <c r="A211" t="s">
        <v>3012</v>
      </c>
      <c r="B211" s="138" t="s">
        <v>3013</v>
      </c>
      <c r="C211" s="139" t="s">
        <v>3014</v>
      </c>
    </row>
    <row r="212" spans="1:3" ht="30" x14ac:dyDescent="0.25">
      <c r="A212" t="s">
        <v>3015</v>
      </c>
      <c r="B212" s="138" t="s">
        <v>3016</v>
      </c>
      <c r="C212" s="139" t="s">
        <v>3017</v>
      </c>
    </row>
    <row r="213" spans="1:3" ht="30" x14ac:dyDescent="0.25">
      <c r="A213" t="s">
        <v>3018</v>
      </c>
      <c r="B213" s="138" t="s">
        <v>3019</v>
      </c>
      <c r="C213" s="139" t="s">
        <v>3020</v>
      </c>
    </row>
    <row r="214" spans="1:3" ht="45" x14ac:dyDescent="0.25">
      <c r="A214" t="s">
        <v>3021</v>
      </c>
      <c r="B214" s="138" t="s">
        <v>3022</v>
      </c>
      <c r="C214" s="139" t="s">
        <v>3023</v>
      </c>
    </row>
    <row r="215" spans="1:3" x14ac:dyDescent="0.25">
      <c r="A215" t="s">
        <v>3024</v>
      </c>
      <c r="B215" s="138" t="s">
        <v>3025</v>
      </c>
      <c r="C215" s="139" t="s">
        <v>3026</v>
      </c>
    </row>
    <row r="216" spans="1:3" ht="30" x14ac:dyDescent="0.25">
      <c r="A216" t="s">
        <v>3027</v>
      </c>
      <c r="B216" s="138" t="s">
        <v>3028</v>
      </c>
      <c r="C216" s="139" t="s">
        <v>3029</v>
      </c>
    </row>
    <row r="217" spans="1:3" ht="75" x14ac:dyDescent="0.25">
      <c r="A217" t="s">
        <v>3030</v>
      </c>
      <c r="B217" s="138" t="s">
        <v>3031</v>
      </c>
      <c r="C217" s="139" t="s">
        <v>3032</v>
      </c>
    </row>
    <row r="218" spans="1:3" x14ac:dyDescent="0.25">
      <c r="A218" t="s">
        <v>3033</v>
      </c>
      <c r="B218" s="138" t="s">
        <v>3034</v>
      </c>
      <c r="C218" s="139" t="s">
        <v>3035</v>
      </c>
    </row>
    <row r="219" spans="1:3" x14ac:dyDescent="0.25">
      <c r="A219" t="s">
        <v>3036</v>
      </c>
      <c r="B219" s="138" t="s">
        <v>3037</v>
      </c>
      <c r="C219" s="139" t="s">
        <v>3038</v>
      </c>
    </row>
    <row r="220" spans="1:3" x14ac:dyDescent="0.25">
      <c r="A220" t="s">
        <v>3039</v>
      </c>
      <c r="B220" s="138" t="s">
        <v>3040</v>
      </c>
      <c r="C220" s="139" t="s">
        <v>3041</v>
      </c>
    </row>
    <row r="221" spans="1:3" ht="30" x14ac:dyDescent="0.25">
      <c r="A221" t="s">
        <v>3042</v>
      </c>
      <c r="B221" s="138" t="s">
        <v>3043</v>
      </c>
      <c r="C221" s="139" t="s">
        <v>3044</v>
      </c>
    </row>
    <row r="222" spans="1:3" x14ac:dyDescent="0.25">
      <c r="A222" t="s">
        <v>3045</v>
      </c>
      <c r="B222" s="138" t="s">
        <v>3046</v>
      </c>
      <c r="C222" s="139" t="s">
        <v>3047</v>
      </c>
    </row>
    <row r="223" spans="1:3" x14ac:dyDescent="0.25">
      <c r="A223" t="s">
        <v>3048</v>
      </c>
      <c r="B223" s="138" t="s">
        <v>3049</v>
      </c>
      <c r="C223" s="139" t="s">
        <v>3050</v>
      </c>
    </row>
    <row r="224" spans="1:3" x14ac:dyDescent="0.25">
      <c r="A224" t="s">
        <v>3051</v>
      </c>
      <c r="B224" s="138" t="s">
        <v>3052</v>
      </c>
      <c r="C224" s="139" t="s">
        <v>3053</v>
      </c>
    </row>
    <row r="225" spans="1:3" x14ac:dyDescent="0.25">
      <c r="A225" t="s">
        <v>3054</v>
      </c>
      <c r="B225" s="138" t="s">
        <v>3055</v>
      </c>
      <c r="C225" s="139" t="s">
        <v>3056</v>
      </c>
    </row>
    <row r="226" spans="1:3" ht="30" x14ac:dyDescent="0.25">
      <c r="A226" t="s">
        <v>3057</v>
      </c>
      <c r="B226" s="138" t="s">
        <v>3058</v>
      </c>
      <c r="C226" s="139" t="s">
        <v>3059</v>
      </c>
    </row>
    <row r="227" spans="1:3" x14ac:dyDescent="0.25">
      <c r="A227" t="s">
        <v>3060</v>
      </c>
      <c r="B227" s="138" t="s">
        <v>3061</v>
      </c>
      <c r="C227" s="139" t="s">
        <v>3062</v>
      </c>
    </row>
    <row r="228" spans="1:3" x14ac:dyDescent="0.25">
      <c r="A228" t="s">
        <v>3063</v>
      </c>
      <c r="B228" s="138" t="s">
        <v>3064</v>
      </c>
      <c r="C228" s="139" t="s">
        <v>3065</v>
      </c>
    </row>
    <row r="229" spans="1:3" x14ac:dyDescent="0.25">
      <c r="A229" t="s">
        <v>3066</v>
      </c>
      <c r="B229" s="138" t="s">
        <v>3067</v>
      </c>
      <c r="C229" s="139" t="s">
        <v>3068</v>
      </c>
    </row>
    <row r="230" spans="1:3" ht="30" x14ac:dyDescent="0.25">
      <c r="A230" t="s">
        <v>3069</v>
      </c>
      <c r="B230" s="138" t="s">
        <v>3070</v>
      </c>
      <c r="C230" s="139" t="s">
        <v>3071</v>
      </c>
    </row>
    <row r="231" spans="1:3" x14ac:dyDescent="0.25">
      <c r="A231" t="s">
        <v>3072</v>
      </c>
      <c r="B231" s="138" t="s">
        <v>3073</v>
      </c>
      <c r="C231" s="139" t="s">
        <v>3074</v>
      </c>
    </row>
    <row r="232" spans="1:3" x14ac:dyDescent="0.25">
      <c r="A232" t="s">
        <v>3075</v>
      </c>
      <c r="B232" s="138" t="s">
        <v>3076</v>
      </c>
      <c r="C232" s="139" t="s">
        <v>3077</v>
      </c>
    </row>
    <row r="233" spans="1:3" x14ac:dyDescent="0.25">
      <c r="A233" t="s">
        <v>3078</v>
      </c>
      <c r="B233" s="138" t="s">
        <v>3079</v>
      </c>
      <c r="C233" s="139" t="s">
        <v>3080</v>
      </c>
    </row>
    <row r="234" spans="1:3" x14ac:dyDescent="0.25">
      <c r="A234" t="s">
        <v>3081</v>
      </c>
      <c r="B234" s="138" t="s">
        <v>3082</v>
      </c>
      <c r="C234" s="139" t="s">
        <v>3083</v>
      </c>
    </row>
    <row r="235" spans="1:3" x14ac:dyDescent="0.25">
      <c r="A235" t="s">
        <v>3084</v>
      </c>
      <c r="B235" s="138" t="s">
        <v>3085</v>
      </c>
      <c r="C235" s="139" t="s">
        <v>3086</v>
      </c>
    </row>
    <row r="236" spans="1:3" x14ac:dyDescent="0.25">
      <c r="A236" t="s">
        <v>3087</v>
      </c>
      <c r="B236" s="138" t="s">
        <v>3088</v>
      </c>
      <c r="C236" s="139" t="s">
        <v>3089</v>
      </c>
    </row>
    <row r="237" spans="1:3" ht="45" x14ac:dyDescent="0.25">
      <c r="A237" t="s">
        <v>3090</v>
      </c>
      <c r="B237" s="138" t="s">
        <v>3091</v>
      </c>
      <c r="C237" s="139" t="s">
        <v>3092</v>
      </c>
    </row>
    <row r="238" spans="1:3" ht="30" x14ac:dyDescent="0.25">
      <c r="A238" t="s">
        <v>3093</v>
      </c>
      <c r="B238" s="138" t="s">
        <v>3094</v>
      </c>
      <c r="C238" s="139" t="s">
        <v>3095</v>
      </c>
    </row>
    <row r="239" spans="1:3" ht="60" x14ac:dyDescent="0.25">
      <c r="A239" t="s">
        <v>3096</v>
      </c>
      <c r="B239" s="138" t="s">
        <v>3097</v>
      </c>
      <c r="C239" s="139" t="s">
        <v>3098</v>
      </c>
    </row>
    <row r="240" spans="1:3" ht="45" x14ac:dyDescent="0.25">
      <c r="A240" t="s">
        <v>3099</v>
      </c>
      <c r="B240" s="138" t="s">
        <v>3100</v>
      </c>
      <c r="C240" s="139" t="s">
        <v>3101</v>
      </c>
    </row>
    <row r="241" spans="1:3" ht="60" x14ac:dyDescent="0.25">
      <c r="A241" t="s">
        <v>3102</v>
      </c>
      <c r="B241" s="138" t="s">
        <v>3103</v>
      </c>
      <c r="C241" s="139" t="s">
        <v>3104</v>
      </c>
    </row>
    <row r="242" spans="1:3" ht="30" x14ac:dyDescent="0.25">
      <c r="A242" t="s">
        <v>3105</v>
      </c>
      <c r="B242" s="138" t="s">
        <v>3106</v>
      </c>
      <c r="C242" s="139" t="s">
        <v>3107</v>
      </c>
    </row>
    <row r="243" spans="1:3" ht="45" x14ac:dyDescent="0.25">
      <c r="A243" t="s">
        <v>3108</v>
      </c>
      <c r="B243" s="138" t="s">
        <v>3109</v>
      </c>
      <c r="C243" s="139" t="s">
        <v>3110</v>
      </c>
    </row>
    <row r="244" spans="1:3" x14ac:dyDescent="0.25">
      <c r="A244" t="s">
        <v>3111</v>
      </c>
      <c r="B244" s="138" t="s">
        <v>3112</v>
      </c>
      <c r="C244" s="139" t="s">
        <v>3113</v>
      </c>
    </row>
    <row r="245" spans="1:3" x14ac:dyDescent="0.25">
      <c r="A245" t="s">
        <v>3114</v>
      </c>
      <c r="B245" s="138" t="s">
        <v>3115</v>
      </c>
      <c r="C245" s="139" t="s">
        <v>3116</v>
      </c>
    </row>
    <row r="246" spans="1:3" ht="30" x14ac:dyDescent="0.25">
      <c r="A246" t="s">
        <v>3117</v>
      </c>
      <c r="B246" s="138" t="s">
        <v>3118</v>
      </c>
      <c r="C246" s="139" t="s">
        <v>3119</v>
      </c>
    </row>
    <row r="247" spans="1:3" ht="30" x14ac:dyDescent="0.25">
      <c r="A247" t="s">
        <v>3120</v>
      </c>
      <c r="B247" s="138" t="s">
        <v>3121</v>
      </c>
      <c r="C247" s="139" t="s">
        <v>3122</v>
      </c>
    </row>
    <row r="248" spans="1:3" ht="30" x14ac:dyDescent="0.25">
      <c r="A248" t="s">
        <v>3123</v>
      </c>
      <c r="B248" s="138" t="s">
        <v>3124</v>
      </c>
      <c r="C248" s="139" t="s">
        <v>3125</v>
      </c>
    </row>
    <row r="249" spans="1:3" ht="45" x14ac:dyDescent="0.25">
      <c r="A249" t="s">
        <v>3126</v>
      </c>
      <c r="B249" s="138" t="s">
        <v>3127</v>
      </c>
      <c r="C249" s="139" t="s">
        <v>3128</v>
      </c>
    </row>
    <row r="250" spans="1:3" x14ac:dyDescent="0.25">
      <c r="A250" t="s">
        <v>3129</v>
      </c>
      <c r="B250" s="138" t="s">
        <v>3130</v>
      </c>
      <c r="C250" s="139" t="s">
        <v>3131</v>
      </c>
    </row>
    <row r="251" spans="1:3" x14ac:dyDescent="0.25">
      <c r="A251" t="s">
        <v>3132</v>
      </c>
      <c r="B251" s="138" t="s">
        <v>3133</v>
      </c>
      <c r="C251" s="139" t="s">
        <v>3134</v>
      </c>
    </row>
    <row r="252" spans="1:3" ht="45" x14ac:dyDescent="0.25">
      <c r="A252" t="s">
        <v>3135</v>
      </c>
      <c r="B252" s="138" t="s">
        <v>3136</v>
      </c>
      <c r="C252" s="139" t="s">
        <v>3137</v>
      </c>
    </row>
    <row r="253" spans="1:3" ht="60" x14ac:dyDescent="0.25">
      <c r="A253" t="s">
        <v>3138</v>
      </c>
      <c r="B253" s="138" t="s">
        <v>3139</v>
      </c>
      <c r="C253" s="139" t="s">
        <v>3140</v>
      </c>
    </row>
    <row r="254" spans="1:3" x14ac:dyDescent="0.25">
      <c r="A254" t="s">
        <v>3141</v>
      </c>
      <c r="B254" s="138" t="s">
        <v>3142</v>
      </c>
      <c r="C254" s="139" t="s">
        <v>3143</v>
      </c>
    </row>
    <row r="255" spans="1:3" ht="30" x14ac:dyDescent="0.25">
      <c r="A255" t="s">
        <v>3144</v>
      </c>
      <c r="B255" s="138" t="s">
        <v>3145</v>
      </c>
      <c r="C255" s="139" t="s">
        <v>3146</v>
      </c>
    </row>
    <row r="256" spans="1:3" ht="30" x14ac:dyDescent="0.25">
      <c r="A256" t="s">
        <v>3147</v>
      </c>
      <c r="B256" s="138" t="s">
        <v>3148</v>
      </c>
      <c r="C256" s="139"/>
    </row>
    <row r="257" spans="1:3" ht="45" x14ac:dyDescent="0.25">
      <c r="A257" t="s">
        <v>3149</v>
      </c>
      <c r="B257" s="138" t="s">
        <v>3150</v>
      </c>
      <c r="C257" s="139" t="s">
        <v>3151</v>
      </c>
    </row>
    <row r="258" spans="1:3" ht="30" x14ac:dyDescent="0.25">
      <c r="A258" t="s">
        <v>3152</v>
      </c>
      <c r="B258" s="138" t="s">
        <v>3153</v>
      </c>
      <c r="C258" s="139" t="s">
        <v>3154</v>
      </c>
    </row>
    <row r="259" spans="1:3" ht="30" x14ac:dyDescent="0.25">
      <c r="A259" t="s">
        <v>3155</v>
      </c>
      <c r="B259" s="138" t="s">
        <v>3156</v>
      </c>
      <c r="C259" s="139" t="s">
        <v>3157</v>
      </c>
    </row>
    <row r="260" spans="1:3" x14ac:dyDescent="0.25">
      <c r="A260" t="s">
        <v>3158</v>
      </c>
      <c r="B260" s="138" t="s">
        <v>3159</v>
      </c>
      <c r="C260" s="139" t="s">
        <v>3160</v>
      </c>
    </row>
    <row r="261" spans="1:3" ht="30" x14ac:dyDescent="0.25">
      <c r="A261" t="s">
        <v>3161</v>
      </c>
      <c r="B261" s="138" t="s">
        <v>3162</v>
      </c>
      <c r="C261" s="139" t="s">
        <v>3163</v>
      </c>
    </row>
    <row r="262" spans="1:3" x14ac:dyDescent="0.25">
      <c r="A262" t="s">
        <v>3164</v>
      </c>
      <c r="B262" s="138" t="s">
        <v>3165</v>
      </c>
      <c r="C262" s="139" t="s">
        <v>3166</v>
      </c>
    </row>
    <row r="263" spans="1:3" x14ac:dyDescent="0.25">
      <c r="A263" t="s">
        <v>3167</v>
      </c>
      <c r="B263" s="138" t="s">
        <v>3168</v>
      </c>
      <c r="C263" s="139" t="s">
        <v>3169</v>
      </c>
    </row>
    <row r="264" spans="1:3" ht="45" x14ac:dyDescent="0.25">
      <c r="A264" t="s">
        <v>3170</v>
      </c>
      <c r="B264" s="138" t="s">
        <v>3171</v>
      </c>
      <c r="C264" s="139" t="s">
        <v>3172</v>
      </c>
    </row>
    <row r="265" spans="1:3" ht="30" x14ac:dyDescent="0.25">
      <c r="A265" t="s">
        <v>3173</v>
      </c>
      <c r="B265" s="138" t="s">
        <v>3174</v>
      </c>
      <c r="C265" s="139" t="s">
        <v>3175</v>
      </c>
    </row>
    <row r="266" spans="1:3" x14ac:dyDescent="0.25">
      <c r="A266" t="s">
        <v>3176</v>
      </c>
      <c r="B266" s="138" t="s">
        <v>3177</v>
      </c>
      <c r="C266" s="139"/>
    </row>
    <row r="267" spans="1:3" x14ac:dyDescent="0.25">
      <c r="A267" t="s">
        <v>3178</v>
      </c>
      <c r="B267" s="138" t="s">
        <v>3179</v>
      </c>
      <c r="C267" s="139" t="s">
        <v>3180</v>
      </c>
    </row>
    <row r="268" spans="1:3" x14ac:dyDescent="0.25">
      <c r="A268" t="s">
        <v>3181</v>
      </c>
      <c r="B268" s="138" t="s">
        <v>3182</v>
      </c>
      <c r="C268" s="139" t="s">
        <v>3183</v>
      </c>
    </row>
    <row r="269" spans="1:3" x14ac:dyDescent="0.25">
      <c r="A269" t="s">
        <v>3184</v>
      </c>
      <c r="B269" s="138" t="s">
        <v>3185</v>
      </c>
      <c r="C269" s="139" t="s">
        <v>3186</v>
      </c>
    </row>
    <row r="270" spans="1:3" ht="30" x14ac:dyDescent="0.25">
      <c r="A270" t="s">
        <v>3187</v>
      </c>
      <c r="B270" s="138" t="s">
        <v>3188</v>
      </c>
      <c r="C270" s="139" t="s">
        <v>3189</v>
      </c>
    </row>
    <row r="271" spans="1:3" ht="30" x14ac:dyDescent="0.25">
      <c r="A271" t="s">
        <v>3190</v>
      </c>
      <c r="B271" s="138" t="s">
        <v>3191</v>
      </c>
      <c r="C271" s="139" t="s">
        <v>3192</v>
      </c>
    </row>
    <row r="272" spans="1:3" x14ac:dyDescent="0.25">
      <c r="A272" t="s">
        <v>3193</v>
      </c>
      <c r="B272" s="138" t="s">
        <v>3194</v>
      </c>
      <c r="C272" s="139" t="s">
        <v>3195</v>
      </c>
    </row>
    <row r="273" spans="1:3" ht="30" x14ac:dyDescent="0.25">
      <c r="A273" t="s">
        <v>3196</v>
      </c>
      <c r="B273" s="138" t="s">
        <v>3197</v>
      </c>
      <c r="C273" s="139" t="s">
        <v>3198</v>
      </c>
    </row>
    <row r="274" spans="1:3" ht="30" x14ac:dyDescent="0.25">
      <c r="A274" t="s">
        <v>3199</v>
      </c>
      <c r="B274" s="138" t="s">
        <v>3200</v>
      </c>
      <c r="C274" s="139"/>
    </row>
    <row r="275" spans="1:3" ht="30" x14ac:dyDescent="0.25">
      <c r="A275" t="s">
        <v>3201</v>
      </c>
      <c r="B275" s="138" t="s">
        <v>3202</v>
      </c>
      <c r="C275" s="139" t="s">
        <v>3203</v>
      </c>
    </row>
    <row r="276" spans="1:3" x14ac:dyDescent="0.25">
      <c r="A276" t="s">
        <v>3204</v>
      </c>
      <c r="B276" s="138" t="s">
        <v>3205</v>
      </c>
      <c r="C276" s="139" t="s">
        <v>3206</v>
      </c>
    </row>
    <row r="277" spans="1:3" x14ac:dyDescent="0.25">
      <c r="A277" t="s">
        <v>3207</v>
      </c>
      <c r="B277" s="138" t="s">
        <v>3208</v>
      </c>
      <c r="C277" s="139" t="s">
        <v>3209</v>
      </c>
    </row>
    <row r="278" spans="1:3" ht="45" x14ac:dyDescent="0.25">
      <c r="A278" t="s">
        <v>3210</v>
      </c>
      <c r="B278" s="138" t="s">
        <v>3211</v>
      </c>
      <c r="C278" s="139" t="s">
        <v>3212</v>
      </c>
    </row>
    <row r="279" spans="1:3" x14ac:dyDescent="0.25">
      <c r="A279" t="s">
        <v>3213</v>
      </c>
      <c r="B279" s="138" t="s">
        <v>3214</v>
      </c>
      <c r="C279" s="139" t="s">
        <v>3215</v>
      </c>
    </row>
    <row r="280" spans="1:3" ht="45" x14ac:dyDescent="0.25">
      <c r="A280" t="s">
        <v>3216</v>
      </c>
      <c r="B280" s="138" t="s">
        <v>3217</v>
      </c>
      <c r="C280" s="139"/>
    </row>
    <row r="281" spans="1:3" ht="30" x14ac:dyDescent="0.25">
      <c r="A281" t="s">
        <v>3218</v>
      </c>
      <c r="B281" s="138" t="s">
        <v>3219</v>
      </c>
      <c r="C281" s="139"/>
    </row>
    <row r="282" spans="1:3" ht="45" x14ac:dyDescent="0.25">
      <c r="A282" t="s">
        <v>3220</v>
      </c>
      <c r="B282" s="138" t="s">
        <v>3221</v>
      </c>
      <c r="C282" s="139" t="s">
        <v>3222</v>
      </c>
    </row>
    <row r="283" spans="1:3" ht="30" x14ac:dyDescent="0.25">
      <c r="A283" t="s">
        <v>3223</v>
      </c>
      <c r="B283" s="138" t="s">
        <v>3224</v>
      </c>
      <c r="C283" s="139" t="s">
        <v>3225</v>
      </c>
    </row>
    <row r="284" spans="1:3" ht="30" x14ac:dyDescent="0.25">
      <c r="A284" t="s">
        <v>3226</v>
      </c>
      <c r="B284" s="138" t="s">
        <v>3227</v>
      </c>
      <c r="C284" s="139" t="s">
        <v>3228</v>
      </c>
    </row>
    <row r="285" spans="1:3" ht="45" x14ac:dyDescent="0.25">
      <c r="A285" t="s">
        <v>3229</v>
      </c>
      <c r="B285" s="138" t="s">
        <v>3230</v>
      </c>
      <c r="C285" s="139" t="s">
        <v>3231</v>
      </c>
    </row>
    <row r="286" spans="1:3" ht="30" x14ac:dyDescent="0.25">
      <c r="A286" t="s">
        <v>3232</v>
      </c>
      <c r="B286" s="138" t="s">
        <v>3233</v>
      </c>
      <c r="C286" s="139" t="s">
        <v>3234</v>
      </c>
    </row>
    <row r="287" spans="1:3" x14ac:dyDescent="0.25">
      <c r="A287" t="s">
        <v>3235</v>
      </c>
      <c r="B287" s="138" t="s">
        <v>3236</v>
      </c>
      <c r="C287" s="139" t="s">
        <v>3237</v>
      </c>
    </row>
    <row r="288" spans="1:3" x14ac:dyDescent="0.25">
      <c r="A288" t="s">
        <v>3238</v>
      </c>
      <c r="B288" s="138" t="s">
        <v>3239</v>
      </c>
      <c r="C288" s="139" t="s">
        <v>3240</v>
      </c>
    </row>
    <row r="289" spans="1:3" ht="45" x14ac:dyDescent="0.25">
      <c r="A289" t="s">
        <v>3241</v>
      </c>
      <c r="B289" s="138" t="s">
        <v>3242</v>
      </c>
      <c r="C289" s="139" t="s">
        <v>3243</v>
      </c>
    </row>
    <row r="290" spans="1:3" x14ac:dyDescent="0.25">
      <c r="A290" t="s">
        <v>3244</v>
      </c>
      <c r="B290" s="138" t="s">
        <v>3245</v>
      </c>
      <c r="C290" s="139"/>
    </row>
    <row r="291" spans="1:3" ht="30" x14ac:dyDescent="0.25">
      <c r="A291" t="s">
        <v>3246</v>
      </c>
      <c r="B291" s="138" t="s">
        <v>3247</v>
      </c>
      <c r="C291" s="139" t="s">
        <v>3248</v>
      </c>
    </row>
    <row r="292" spans="1:3" ht="30" x14ac:dyDescent="0.25">
      <c r="A292" t="s">
        <v>3249</v>
      </c>
      <c r="B292" s="138" t="s">
        <v>3250</v>
      </c>
      <c r="C292" s="139" t="s">
        <v>3251</v>
      </c>
    </row>
    <row r="293" spans="1:3" x14ac:dyDescent="0.25">
      <c r="A293" t="s">
        <v>3252</v>
      </c>
      <c r="B293" s="138" t="s">
        <v>3253</v>
      </c>
      <c r="C293" s="139" t="s">
        <v>3254</v>
      </c>
    </row>
    <row r="294" spans="1:3" x14ac:dyDescent="0.25">
      <c r="A294" t="s">
        <v>3255</v>
      </c>
      <c r="B294" s="138" t="s">
        <v>3256</v>
      </c>
      <c r="C294" s="139" t="s">
        <v>3257</v>
      </c>
    </row>
    <row r="295" spans="1:3" ht="30" x14ac:dyDescent="0.25">
      <c r="A295" t="s">
        <v>3258</v>
      </c>
      <c r="B295" s="138" t="s">
        <v>3259</v>
      </c>
      <c r="C295" s="139" t="s">
        <v>3260</v>
      </c>
    </row>
    <row r="296" spans="1:3" ht="45" x14ac:dyDescent="0.25">
      <c r="A296" t="s">
        <v>3261</v>
      </c>
      <c r="B296" s="138" t="s">
        <v>3262</v>
      </c>
      <c r="C296" s="139"/>
    </row>
    <row r="297" spans="1:3" x14ac:dyDescent="0.25">
      <c r="A297" t="s">
        <v>3263</v>
      </c>
      <c r="B297" s="138" t="s">
        <v>3264</v>
      </c>
      <c r="C297" s="139" t="s">
        <v>3265</v>
      </c>
    </row>
    <row r="298" spans="1:3" ht="45" x14ac:dyDescent="0.25">
      <c r="A298" t="s">
        <v>3266</v>
      </c>
      <c r="B298" s="138" t="s">
        <v>3267</v>
      </c>
      <c r="C298" s="139" t="s">
        <v>3268</v>
      </c>
    </row>
    <row r="299" spans="1:3" ht="30" x14ac:dyDescent="0.25">
      <c r="A299" t="s">
        <v>3269</v>
      </c>
      <c r="B299" s="138" t="s">
        <v>3270</v>
      </c>
      <c r="C299" s="139" t="s">
        <v>3271</v>
      </c>
    </row>
    <row r="300" spans="1:3" ht="90" x14ac:dyDescent="0.25">
      <c r="A300" t="s">
        <v>3272</v>
      </c>
      <c r="B300" s="138" t="s">
        <v>3273</v>
      </c>
      <c r="C300" s="139" t="s">
        <v>3274</v>
      </c>
    </row>
    <row r="301" spans="1:3" x14ac:dyDescent="0.25">
      <c r="A301" t="s">
        <v>3275</v>
      </c>
      <c r="B301" s="138" t="s">
        <v>3276</v>
      </c>
      <c r="C301" s="139" t="s">
        <v>3277</v>
      </c>
    </row>
    <row r="302" spans="1:3" x14ac:dyDescent="0.25">
      <c r="A302" t="s">
        <v>3278</v>
      </c>
      <c r="B302" s="138" t="s">
        <v>3279</v>
      </c>
      <c r="C302" s="139" t="s">
        <v>3280</v>
      </c>
    </row>
    <row r="303" spans="1:3" x14ac:dyDescent="0.25">
      <c r="A303" t="s">
        <v>3281</v>
      </c>
      <c r="B303" s="138" t="s">
        <v>3282</v>
      </c>
      <c r="C303" s="139" t="s">
        <v>3283</v>
      </c>
    </row>
    <row r="304" spans="1:3" ht="30" x14ac:dyDescent="0.25">
      <c r="A304" t="s">
        <v>3284</v>
      </c>
      <c r="B304" s="138" t="s">
        <v>3285</v>
      </c>
      <c r="C304" s="139" t="s">
        <v>3286</v>
      </c>
    </row>
    <row r="305" spans="1:3" ht="30" x14ac:dyDescent="0.25">
      <c r="A305" t="s">
        <v>3287</v>
      </c>
      <c r="B305" s="138" t="s">
        <v>3288</v>
      </c>
      <c r="C305" s="139" t="s">
        <v>3289</v>
      </c>
    </row>
    <row r="306" spans="1:3" x14ac:dyDescent="0.25">
      <c r="A306" t="s">
        <v>3290</v>
      </c>
      <c r="B306" s="138" t="s">
        <v>3291</v>
      </c>
      <c r="C306" s="139" t="s">
        <v>3292</v>
      </c>
    </row>
    <row r="307" spans="1:3" x14ac:dyDescent="0.25">
      <c r="A307" t="s">
        <v>3293</v>
      </c>
      <c r="B307" s="138" t="s">
        <v>3294</v>
      </c>
      <c r="C307" s="139" t="s">
        <v>3295</v>
      </c>
    </row>
    <row r="308" spans="1:3" x14ac:dyDescent="0.25">
      <c r="A308" t="s">
        <v>3296</v>
      </c>
      <c r="B308" s="138" t="s">
        <v>3297</v>
      </c>
      <c r="C308" s="139" t="s">
        <v>3298</v>
      </c>
    </row>
    <row r="309" spans="1:3" ht="30" x14ac:dyDescent="0.25">
      <c r="A309" t="s">
        <v>3299</v>
      </c>
      <c r="B309" s="138" t="s">
        <v>3300</v>
      </c>
      <c r="C309" s="139" t="s">
        <v>3301</v>
      </c>
    </row>
    <row r="310" spans="1:3" ht="30" x14ac:dyDescent="0.25">
      <c r="A310" t="s">
        <v>3302</v>
      </c>
      <c r="B310" s="138" t="s">
        <v>3303</v>
      </c>
      <c r="C310" s="139" t="s">
        <v>3304</v>
      </c>
    </row>
    <row r="311" spans="1:3" x14ac:dyDescent="0.25">
      <c r="A311" t="s">
        <v>3305</v>
      </c>
      <c r="B311" s="138" t="s">
        <v>3306</v>
      </c>
      <c r="C311" s="139" t="s">
        <v>3307</v>
      </c>
    </row>
    <row r="312" spans="1:3" x14ac:dyDescent="0.25">
      <c r="A312" t="s">
        <v>3308</v>
      </c>
      <c r="B312" s="138" t="s">
        <v>3309</v>
      </c>
      <c r="C312" s="139" t="s">
        <v>3310</v>
      </c>
    </row>
    <row r="313" spans="1:3" ht="30" x14ac:dyDescent="0.25">
      <c r="A313" t="s">
        <v>3311</v>
      </c>
      <c r="B313" s="138" t="s">
        <v>3312</v>
      </c>
      <c r="C313" s="139"/>
    </row>
    <row r="314" spans="1:3" x14ac:dyDescent="0.25">
      <c r="A314" t="s">
        <v>3313</v>
      </c>
      <c r="B314" s="138" t="s">
        <v>3314</v>
      </c>
      <c r="C314" s="139" t="s">
        <v>3315</v>
      </c>
    </row>
    <row r="315" spans="1:3" ht="75" x14ac:dyDescent="0.25">
      <c r="A315" t="s">
        <v>3316</v>
      </c>
      <c r="B315" s="138" t="s">
        <v>3317</v>
      </c>
      <c r="C315" s="139" t="s">
        <v>3318</v>
      </c>
    </row>
    <row r="316" spans="1:3" x14ac:dyDescent="0.25">
      <c r="A316" t="s">
        <v>3319</v>
      </c>
      <c r="B316" s="138" t="s">
        <v>3320</v>
      </c>
      <c r="C316" s="139" t="s">
        <v>3321</v>
      </c>
    </row>
    <row r="317" spans="1:3" ht="30" x14ac:dyDescent="0.25">
      <c r="A317" t="s">
        <v>3322</v>
      </c>
      <c r="B317" s="138" t="s">
        <v>3323</v>
      </c>
      <c r="C317" s="139" t="s">
        <v>3324</v>
      </c>
    </row>
    <row r="318" spans="1:3" ht="30" x14ac:dyDescent="0.25">
      <c r="A318" t="s">
        <v>3325</v>
      </c>
      <c r="B318" s="138" t="s">
        <v>3326</v>
      </c>
      <c r="C318" s="139" t="s">
        <v>3327</v>
      </c>
    </row>
    <row r="319" spans="1:3" ht="30" x14ac:dyDescent="0.25">
      <c r="A319" t="s">
        <v>3328</v>
      </c>
      <c r="B319" s="138" t="s">
        <v>3329</v>
      </c>
      <c r="C319" s="139" t="s">
        <v>3330</v>
      </c>
    </row>
    <row r="320" spans="1:3" ht="30" x14ac:dyDescent="0.25">
      <c r="A320" t="s">
        <v>3331</v>
      </c>
      <c r="B320" s="138" t="s">
        <v>3332</v>
      </c>
      <c r="C320" s="139"/>
    </row>
    <row r="321" spans="1:3" ht="30" x14ac:dyDescent="0.25">
      <c r="A321" t="s">
        <v>3333</v>
      </c>
      <c r="B321" s="138" t="s">
        <v>3334</v>
      </c>
      <c r="C321" s="139"/>
    </row>
    <row r="322" spans="1:3" x14ac:dyDescent="0.25">
      <c r="A322" t="s">
        <v>3335</v>
      </c>
      <c r="B322" s="138" t="s">
        <v>3336</v>
      </c>
      <c r="C322" s="139" t="s">
        <v>3337</v>
      </c>
    </row>
    <row r="323" spans="1:3" x14ac:dyDescent="0.25">
      <c r="A323" t="s">
        <v>3338</v>
      </c>
      <c r="B323" s="138" t="s">
        <v>3339</v>
      </c>
      <c r="C323" s="139"/>
    </row>
    <row r="324" spans="1:3" ht="30" x14ac:dyDescent="0.25">
      <c r="A324" t="s">
        <v>3340</v>
      </c>
      <c r="B324" s="138" t="s">
        <v>3341</v>
      </c>
      <c r="C324" s="139" t="s">
        <v>3342</v>
      </c>
    </row>
    <row r="325" spans="1:3" ht="30" x14ac:dyDescent="0.25">
      <c r="A325" t="s">
        <v>3343</v>
      </c>
      <c r="B325" s="138" t="s">
        <v>3344</v>
      </c>
      <c r="C325" s="139"/>
    </row>
    <row r="326" spans="1:3" ht="45" x14ac:dyDescent="0.25">
      <c r="A326" t="s">
        <v>3345</v>
      </c>
      <c r="B326" s="138" t="s">
        <v>3346</v>
      </c>
      <c r="C326" s="139"/>
    </row>
    <row r="327" spans="1:3" x14ac:dyDescent="0.25">
      <c r="A327" t="s">
        <v>3347</v>
      </c>
      <c r="B327" s="138" t="s">
        <v>3348</v>
      </c>
      <c r="C327" s="139" t="s">
        <v>3349</v>
      </c>
    </row>
    <row r="328" spans="1:3" x14ac:dyDescent="0.25">
      <c r="A328" t="s">
        <v>3350</v>
      </c>
      <c r="B328" s="138" t="s">
        <v>3351</v>
      </c>
      <c r="C328" s="139" t="s">
        <v>3352</v>
      </c>
    </row>
    <row r="329" spans="1:3" x14ac:dyDescent="0.25">
      <c r="A329" t="s">
        <v>3353</v>
      </c>
      <c r="B329" s="138" t="s">
        <v>3354</v>
      </c>
      <c r="C329" s="139" t="s">
        <v>3355</v>
      </c>
    </row>
    <row r="330" spans="1:3" ht="45" x14ac:dyDescent="0.25">
      <c r="A330" t="s">
        <v>3356</v>
      </c>
      <c r="B330" s="138" t="s">
        <v>3357</v>
      </c>
      <c r="C330" s="139" t="s">
        <v>3358</v>
      </c>
    </row>
    <row r="331" spans="1:3" x14ac:dyDescent="0.25">
      <c r="A331" t="s">
        <v>3359</v>
      </c>
      <c r="B331" s="138" t="s">
        <v>3360</v>
      </c>
      <c r="C331" s="139" t="s">
        <v>3361</v>
      </c>
    </row>
    <row r="332" spans="1:3" ht="30" x14ac:dyDescent="0.25">
      <c r="A332" t="s">
        <v>3362</v>
      </c>
      <c r="B332" s="138" t="s">
        <v>3363</v>
      </c>
      <c r="C332" s="139" t="s">
        <v>3364</v>
      </c>
    </row>
    <row r="333" spans="1:3" ht="30" x14ac:dyDescent="0.25">
      <c r="A333" t="s">
        <v>3365</v>
      </c>
      <c r="B333" s="138" t="s">
        <v>3366</v>
      </c>
      <c r="C333" s="139" t="s">
        <v>3367</v>
      </c>
    </row>
    <row r="334" spans="1:3" ht="30" x14ac:dyDescent="0.25">
      <c r="A334" t="s">
        <v>3368</v>
      </c>
      <c r="B334" s="138" t="s">
        <v>3369</v>
      </c>
      <c r="C334" s="139"/>
    </row>
    <row r="335" spans="1:3" ht="60" x14ac:dyDescent="0.25">
      <c r="A335" t="s">
        <v>3370</v>
      </c>
      <c r="B335" s="138" t="s">
        <v>3371</v>
      </c>
      <c r="C335" s="139" t="s">
        <v>3372</v>
      </c>
    </row>
    <row r="336" spans="1:3" x14ac:dyDescent="0.25">
      <c r="A336" t="s">
        <v>3373</v>
      </c>
      <c r="B336" s="138" t="s">
        <v>3374</v>
      </c>
      <c r="C336" s="139" t="s">
        <v>3375</v>
      </c>
    </row>
    <row r="337" spans="1:3" ht="45" x14ac:dyDescent="0.25">
      <c r="A337" t="s">
        <v>3376</v>
      </c>
      <c r="B337" s="138" t="s">
        <v>3377</v>
      </c>
      <c r="C337" s="139" t="s">
        <v>3378</v>
      </c>
    </row>
    <row r="338" spans="1:3" x14ac:dyDescent="0.25">
      <c r="A338" t="s">
        <v>3379</v>
      </c>
      <c r="B338" s="138" t="s">
        <v>3380</v>
      </c>
      <c r="C338" s="139" t="s">
        <v>3381</v>
      </c>
    </row>
    <row r="339" spans="1:3" x14ac:dyDescent="0.25">
      <c r="A339" t="s">
        <v>1794</v>
      </c>
      <c r="B339" s="138" t="s">
        <v>3382</v>
      </c>
      <c r="C339" s="139" t="s">
        <v>3383</v>
      </c>
    </row>
    <row r="340" spans="1:3" x14ac:dyDescent="0.25">
      <c r="A340" t="s">
        <v>3384</v>
      </c>
      <c r="B340" s="138" t="s">
        <v>3385</v>
      </c>
      <c r="C340" s="139" t="s">
        <v>3386</v>
      </c>
    </row>
    <row r="341" spans="1:3" x14ac:dyDescent="0.25">
      <c r="A341" t="s">
        <v>3387</v>
      </c>
      <c r="B341" s="138" t="s">
        <v>3388</v>
      </c>
      <c r="C341" s="139"/>
    </row>
    <row r="342" spans="1:3" x14ac:dyDescent="0.25">
      <c r="A342" t="s">
        <v>3389</v>
      </c>
      <c r="B342" s="138" t="s">
        <v>3390</v>
      </c>
      <c r="C342" s="139" t="s">
        <v>3391</v>
      </c>
    </row>
    <row r="343" spans="1:3" ht="45" x14ac:dyDescent="0.25">
      <c r="A343" t="s">
        <v>3392</v>
      </c>
      <c r="B343" s="138" t="s">
        <v>3393</v>
      </c>
      <c r="C343" s="139" t="s">
        <v>3394</v>
      </c>
    </row>
    <row r="344" spans="1:3" ht="45" x14ac:dyDescent="0.25">
      <c r="A344" t="s">
        <v>3395</v>
      </c>
      <c r="B344" s="138" t="s">
        <v>3396</v>
      </c>
      <c r="C344" s="139" t="s">
        <v>3397</v>
      </c>
    </row>
    <row r="345" spans="1:3" ht="45" x14ac:dyDescent="0.25">
      <c r="A345" t="s">
        <v>3398</v>
      </c>
      <c r="B345" s="138" t="s">
        <v>3399</v>
      </c>
      <c r="C345" s="139" t="s">
        <v>3400</v>
      </c>
    </row>
    <row r="346" spans="1:3" ht="45" x14ac:dyDescent="0.25">
      <c r="A346" t="s">
        <v>3401</v>
      </c>
      <c r="B346" s="138" t="s">
        <v>3402</v>
      </c>
      <c r="C346" s="139" t="s">
        <v>3403</v>
      </c>
    </row>
    <row r="347" spans="1:3" ht="60" x14ac:dyDescent="0.25">
      <c r="A347" t="s">
        <v>3404</v>
      </c>
      <c r="B347" s="138" t="s">
        <v>3405</v>
      </c>
      <c r="C347" s="139" t="s">
        <v>3406</v>
      </c>
    </row>
    <row r="348" spans="1:3" x14ac:dyDescent="0.25">
      <c r="A348" t="s">
        <v>3407</v>
      </c>
      <c r="B348" s="138" t="s">
        <v>3408</v>
      </c>
      <c r="C348" s="139" t="s">
        <v>3409</v>
      </c>
    </row>
    <row r="349" spans="1:3" ht="60" x14ac:dyDescent="0.25">
      <c r="A349" t="s">
        <v>3410</v>
      </c>
      <c r="B349" s="138" t="s">
        <v>3411</v>
      </c>
      <c r="C349" s="139" t="s">
        <v>3412</v>
      </c>
    </row>
    <row r="350" spans="1:3" ht="75" x14ac:dyDescent="0.25">
      <c r="A350" t="s">
        <v>3413</v>
      </c>
      <c r="B350" s="138" t="s">
        <v>3414</v>
      </c>
      <c r="C350" s="139" t="s">
        <v>3415</v>
      </c>
    </row>
    <row r="351" spans="1:3" x14ac:dyDescent="0.25">
      <c r="A351" t="s">
        <v>3416</v>
      </c>
      <c r="B351" s="138" t="s">
        <v>3417</v>
      </c>
      <c r="C351" s="139" t="s">
        <v>3418</v>
      </c>
    </row>
    <row r="352" spans="1:3" ht="30" x14ac:dyDescent="0.25">
      <c r="A352" t="s">
        <v>3419</v>
      </c>
      <c r="B352" s="138" t="s">
        <v>3420</v>
      </c>
      <c r="C352" s="139" t="s">
        <v>3421</v>
      </c>
    </row>
    <row r="353" spans="1:3" x14ac:dyDescent="0.25">
      <c r="A353" t="s">
        <v>3422</v>
      </c>
      <c r="B353" s="138" t="s">
        <v>3423</v>
      </c>
      <c r="C353" s="139" t="s">
        <v>3424</v>
      </c>
    </row>
    <row r="354" spans="1:3" x14ac:dyDescent="0.25">
      <c r="A354" t="s">
        <v>3425</v>
      </c>
      <c r="B354" s="138" t="s">
        <v>3426</v>
      </c>
      <c r="C354" s="139" t="s">
        <v>3427</v>
      </c>
    </row>
    <row r="355" spans="1:3" x14ac:dyDescent="0.25">
      <c r="A355" t="s">
        <v>3428</v>
      </c>
      <c r="B355" s="138" t="s">
        <v>3429</v>
      </c>
      <c r="C355" s="139" t="s">
        <v>3430</v>
      </c>
    </row>
    <row r="356" spans="1:3" x14ac:dyDescent="0.25">
      <c r="A356" t="s">
        <v>3431</v>
      </c>
      <c r="B356" s="138" t="s">
        <v>3432</v>
      </c>
      <c r="C356" s="139" t="s">
        <v>3433</v>
      </c>
    </row>
    <row r="357" spans="1:3" ht="30" x14ac:dyDescent="0.25">
      <c r="A357" t="s">
        <v>3434</v>
      </c>
      <c r="B357" s="138" t="s">
        <v>3435</v>
      </c>
      <c r="C357" s="139" t="s">
        <v>3436</v>
      </c>
    </row>
    <row r="358" spans="1:3" ht="60" x14ac:dyDescent="0.25">
      <c r="A358" t="s">
        <v>3437</v>
      </c>
      <c r="B358" s="138" t="s">
        <v>3438</v>
      </c>
      <c r="C358" s="139"/>
    </row>
    <row r="359" spans="1:3" x14ac:dyDescent="0.25">
      <c r="A359" t="s">
        <v>3439</v>
      </c>
      <c r="B359" s="138" t="s">
        <v>3440</v>
      </c>
      <c r="C359" s="139" t="s">
        <v>3441</v>
      </c>
    </row>
    <row r="360" spans="1:3" x14ac:dyDescent="0.25">
      <c r="A360" t="s">
        <v>3442</v>
      </c>
      <c r="B360" s="138" t="s">
        <v>3443</v>
      </c>
      <c r="C360" s="139" t="s">
        <v>3444</v>
      </c>
    </row>
    <row r="361" spans="1:3" x14ac:dyDescent="0.25">
      <c r="A361" t="s">
        <v>3445</v>
      </c>
      <c r="B361" s="138" t="s">
        <v>3446</v>
      </c>
      <c r="C361" s="139" t="s">
        <v>3447</v>
      </c>
    </row>
    <row r="362" spans="1:3" ht="30" x14ac:dyDescent="0.25">
      <c r="A362" t="s">
        <v>3448</v>
      </c>
      <c r="B362" s="138" t="s">
        <v>3449</v>
      </c>
      <c r="C362" s="139" t="s">
        <v>3450</v>
      </c>
    </row>
    <row r="363" spans="1:3" ht="30" x14ac:dyDescent="0.25">
      <c r="A363" t="s">
        <v>3451</v>
      </c>
      <c r="B363" s="138" t="s">
        <v>3452</v>
      </c>
      <c r="C363" s="139" t="s">
        <v>3453</v>
      </c>
    </row>
    <row r="364" spans="1:3" x14ac:dyDescent="0.25">
      <c r="A364" t="s">
        <v>3454</v>
      </c>
      <c r="B364" s="138" t="s">
        <v>3455</v>
      </c>
      <c r="C364" s="139" t="s">
        <v>3456</v>
      </c>
    </row>
    <row r="365" spans="1:3" ht="45" x14ac:dyDescent="0.25">
      <c r="A365" t="s">
        <v>3457</v>
      </c>
      <c r="B365" s="138" t="s">
        <v>3458</v>
      </c>
      <c r="C365" s="139" t="s">
        <v>3459</v>
      </c>
    </row>
    <row r="366" spans="1:3" x14ac:dyDescent="0.25">
      <c r="A366" t="s">
        <v>3460</v>
      </c>
      <c r="B366" s="138" t="s">
        <v>3461</v>
      </c>
      <c r="C366" s="139" t="s">
        <v>3462</v>
      </c>
    </row>
    <row r="367" spans="1:3" x14ac:dyDescent="0.25">
      <c r="A367" t="s">
        <v>3463</v>
      </c>
      <c r="B367" s="138" t="s">
        <v>3464</v>
      </c>
      <c r="C367" s="139" t="s">
        <v>3465</v>
      </c>
    </row>
    <row r="368" spans="1:3" ht="30" x14ac:dyDescent="0.25">
      <c r="A368" t="s">
        <v>3466</v>
      </c>
      <c r="B368" s="138" t="s">
        <v>3467</v>
      </c>
      <c r="C368" s="139" t="s">
        <v>3468</v>
      </c>
    </row>
    <row r="369" spans="1:3" ht="30" x14ac:dyDescent="0.25">
      <c r="A369" t="s">
        <v>3469</v>
      </c>
      <c r="B369" s="138" t="s">
        <v>3470</v>
      </c>
      <c r="C369" s="139" t="s">
        <v>3471</v>
      </c>
    </row>
    <row r="370" spans="1:3" x14ac:dyDescent="0.25">
      <c r="A370" t="s">
        <v>3472</v>
      </c>
      <c r="B370" s="138" t="s">
        <v>3473</v>
      </c>
      <c r="C370" s="139"/>
    </row>
    <row r="371" spans="1:3" x14ac:dyDescent="0.25">
      <c r="A371" t="s">
        <v>3474</v>
      </c>
      <c r="B371" s="138" t="s">
        <v>3475</v>
      </c>
      <c r="C371" s="139" t="s">
        <v>3476</v>
      </c>
    </row>
    <row r="372" spans="1:3" ht="30" x14ac:dyDescent="0.25">
      <c r="A372" t="s">
        <v>3477</v>
      </c>
      <c r="B372" s="138" t="s">
        <v>3478</v>
      </c>
      <c r="C372" s="139" t="s">
        <v>3479</v>
      </c>
    </row>
    <row r="373" spans="1:3" x14ac:dyDescent="0.25">
      <c r="A373" t="s">
        <v>3480</v>
      </c>
      <c r="B373" s="138" t="s">
        <v>3481</v>
      </c>
      <c r="C373" s="139" t="s">
        <v>3482</v>
      </c>
    </row>
    <row r="374" spans="1:3" ht="30" x14ac:dyDescent="0.25">
      <c r="A374" t="s">
        <v>3483</v>
      </c>
      <c r="B374" s="138" t="s">
        <v>3484</v>
      </c>
      <c r="C374" s="139"/>
    </row>
    <row r="375" spans="1:3" ht="45" x14ac:dyDescent="0.25">
      <c r="A375" t="s">
        <v>3485</v>
      </c>
      <c r="B375" s="138" t="s">
        <v>3486</v>
      </c>
      <c r="C375" s="139" t="s">
        <v>3487</v>
      </c>
    </row>
    <row r="376" spans="1:3" ht="75" x14ac:dyDescent="0.25">
      <c r="A376" t="s">
        <v>3488</v>
      </c>
      <c r="B376" s="138" t="s">
        <v>3489</v>
      </c>
      <c r="C376" s="139" t="s">
        <v>3490</v>
      </c>
    </row>
    <row r="377" spans="1:3" x14ac:dyDescent="0.25">
      <c r="A377" t="s">
        <v>3491</v>
      </c>
      <c r="B377" s="138" t="s">
        <v>3492</v>
      </c>
      <c r="C377" s="139" t="s">
        <v>3493</v>
      </c>
    </row>
    <row r="378" spans="1:3" x14ac:dyDescent="0.25">
      <c r="A378" t="s">
        <v>3494</v>
      </c>
      <c r="B378" s="138" t="s">
        <v>3495</v>
      </c>
      <c r="C378" s="139" t="s">
        <v>3496</v>
      </c>
    </row>
    <row r="379" spans="1:3" x14ac:dyDescent="0.25">
      <c r="A379" t="s">
        <v>3497</v>
      </c>
      <c r="B379" s="138" t="s">
        <v>3498</v>
      </c>
      <c r="C379" s="139" t="s">
        <v>3499</v>
      </c>
    </row>
    <row r="380" spans="1:3" ht="45" x14ac:dyDescent="0.25">
      <c r="A380" t="s">
        <v>3500</v>
      </c>
      <c r="B380" s="138" t="s">
        <v>3501</v>
      </c>
      <c r="C380" s="139" t="s">
        <v>3502</v>
      </c>
    </row>
    <row r="381" spans="1:3" ht="75" x14ac:dyDescent="0.25">
      <c r="A381" t="s">
        <v>3503</v>
      </c>
      <c r="B381" s="138" t="s">
        <v>3504</v>
      </c>
      <c r="C381" s="139" t="s">
        <v>3505</v>
      </c>
    </row>
    <row r="382" spans="1:3" ht="60" x14ac:dyDescent="0.25">
      <c r="A382" t="s">
        <v>3506</v>
      </c>
      <c r="B382" s="138" t="s">
        <v>3507</v>
      </c>
      <c r="C382" s="139" t="s">
        <v>3508</v>
      </c>
    </row>
    <row r="383" spans="1:3" ht="30" x14ac:dyDescent="0.25">
      <c r="A383" t="s">
        <v>3509</v>
      </c>
      <c r="B383" s="138" t="s">
        <v>3510</v>
      </c>
      <c r="C383" s="139" t="s">
        <v>3511</v>
      </c>
    </row>
    <row r="384" spans="1:3" x14ac:dyDescent="0.25">
      <c r="A384" t="s">
        <v>3512</v>
      </c>
      <c r="B384" s="138" t="s">
        <v>3513</v>
      </c>
      <c r="C384" s="139"/>
    </row>
    <row r="385" spans="1:3" ht="60" x14ac:dyDescent="0.25">
      <c r="A385" t="s">
        <v>3514</v>
      </c>
      <c r="B385" s="138" t="s">
        <v>3515</v>
      </c>
      <c r="C385" s="139" t="s">
        <v>3516</v>
      </c>
    </row>
    <row r="386" spans="1:3" x14ac:dyDescent="0.25">
      <c r="A386" t="s">
        <v>1800</v>
      </c>
      <c r="B386" s="138" t="s">
        <v>3517</v>
      </c>
      <c r="C386" s="139" t="s">
        <v>3518</v>
      </c>
    </row>
    <row r="387" spans="1:3" x14ac:dyDescent="0.25">
      <c r="A387" t="s">
        <v>3519</v>
      </c>
      <c r="B387" s="138" t="s">
        <v>3520</v>
      </c>
      <c r="C387" s="139" t="s">
        <v>3521</v>
      </c>
    </row>
    <row r="388" spans="1:3" x14ac:dyDescent="0.25">
      <c r="A388" t="s">
        <v>3522</v>
      </c>
      <c r="B388" s="138" t="s">
        <v>3523</v>
      </c>
      <c r="C388" s="139" t="s">
        <v>3524</v>
      </c>
    </row>
    <row r="389" spans="1:3" x14ac:dyDescent="0.25">
      <c r="A389" t="s">
        <v>3525</v>
      </c>
      <c r="B389" s="138" t="s">
        <v>3526</v>
      </c>
      <c r="C389" s="139" t="s">
        <v>3527</v>
      </c>
    </row>
    <row r="390" spans="1:3" ht="30" x14ac:dyDescent="0.25">
      <c r="A390" t="s">
        <v>3528</v>
      </c>
      <c r="B390" s="138" t="s">
        <v>3529</v>
      </c>
      <c r="C390" s="139" t="s">
        <v>3530</v>
      </c>
    </row>
    <row r="391" spans="1:3" ht="45" x14ac:dyDescent="0.25">
      <c r="A391" t="s">
        <v>3531</v>
      </c>
      <c r="B391" s="138" t="s">
        <v>3532</v>
      </c>
      <c r="C391" s="139" t="s">
        <v>3533</v>
      </c>
    </row>
    <row r="392" spans="1:3" ht="30" x14ac:dyDescent="0.25">
      <c r="A392" t="s">
        <v>3534</v>
      </c>
      <c r="B392" s="138" t="s">
        <v>3535</v>
      </c>
      <c r="C392" s="139" t="s">
        <v>3536</v>
      </c>
    </row>
    <row r="393" spans="1:3" ht="30" x14ac:dyDescent="0.25">
      <c r="A393" t="s">
        <v>3537</v>
      </c>
      <c r="B393" s="138" t="s">
        <v>3538</v>
      </c>
      <c r="C393" s="139" t="s">
        <v>3539</v>
      </c>
    </row>
    <row r="394" spans="1:3" x14ac:dyDescent="0.25">
      <c r="A394" t="s">
        <v>3540</v>
      </c>
      <c r="B394" s="138" t="s">
        <v>3541</v>
      </c>
      <c r="C394" s="139" t="s">
        <v>3542</v>
      </c>
    </row>
    <row r="395" spans="1:3" ht="60" x14ac:dyDescent="0.25">
      <c r="A395" t="s">
        <v>3543</v>
      </c>
      <c r="B395" s="138" t="s">
        <v>3544</v>
      </c>
      <c r="C395" s="139" t="s">
        <v>3545</v>
      </c>
    </row>
    <row r="396" spans="1:3" x14ac:dyDescent="0.25">
      <c r="A396" t="s">
        <v>3546</v>
      </c>
      <c r="B396" s="138" t="s">
        <v>3547</v>
      </c>
      <c r="C396" s="139" t="s">
        <v>3548</v>
      </c>
    </row>
    <row r="397" spans="1:3" ht="75" x14ac:dyDescent="0.25">
      <c r="A397" t="s">
        <v>3549</v>
      </c>
      <c r="B397" s="138" t="s">
        <v>3550</v>
      </c>
      <c r="C397" s="139" t="s">
        <v>3551</v>
      </c>
    </row>
    <row r="398" spans="1:3" ht="30" x14ac:dyDescent="0.25">
      <c r="A398" t="s">
        <v>3552</v>
      </c>
      <c r="B398" s="138" t="s">
        <v>3553</v>
      </c>
      <c r="C398" s="139" t="s">
        <v>3554</v>
      </c>
    </row>
    <row r="399" spans="1:3" x14ac:dyDescent="0.25">
      <c r="A399" t="s">
        <v>3555</v>
      </c>
      <c r="B399" s="138" t="s">
        <v>3556</v>
      </c>
      <c r="C399" s="139" t="s">
        <v>3557</v>
      </c>
    </row>
    <row r="400" spans="1:3" x14ac:dyDescent="0.25">
      <c r="A400" t="s">
        <v>3558</v>
      </c>
      <c r="B400" s="138" t="s">
        <v>3559</v>
      </c>
      <c r="C400" s="139" t="s">
        <v>3560</v>
      </c>
    </row>
    <row r="401" spans="1:3" x14ac:dyDescent="0.25">
      <c r="A401" t="s">
        <v>3561</v>
      </c>
      <c r="B401" s="138" t="s">
        <v>3562</v>
      </c>
      <c r="C401" s="139" t="s">
        <v>3563</v>
      </c>
    </row>
    <row r="402" spans="1:3" ht="120" x14ac:dyDescent="0.25">
      <c r="A402" t="s">
        <v>3564</v>
      </c>
      <c r="B402" s="138" t="s">
        <v>3565</v>
      </c>
      <c r="C402" s="139"/>
    </row>
    <row r="403" spans="1:3" x14ac:dyDescent="0.25">
      <c r="A403" t="s">
        <v>3566</v>
      </c>
      <c r="B403" s="138" t="s">
        <v>3567</v>
      </c>
      <c r="C403" s="139" t="s">
        <v>3568</v>
      </c>
    </row>
    <row r="404" spans="1:3" ht="45" x14ac:dyDescent="0.25">
      <c r="A404" t="s">
        <v>3569</v>
      </c>
      <c r="B404" s="138" t="s">
        <v>3570</v>
      </c>
      <c r="C404" s="139" t="s">
        <v>3571</v>
      </c>
    </row>
    <row r="405" spans="1:3" ht="30" x14ac:dyDescent="0.25">
      <c r="A405" t="s">
        <v>3572</v>
      </c>
      <c r="B405" s="138" t="s">
        <v>3573</v>
      </c>
      <c r="C405" s="139" t="s">
        <v>3574</v>
      </c>
    </row>
    <row r="406" spans="1:3" ht="30" x14ac:dyDescent="0.25">
      <c r="A406" t="s">
        <v>3575</v>
      </c>
      <c r="B406" s="138" t="s">
        <v>3576</v>
      </c>
      <c r="C406" s="139" t="s">
        <v>3577</v>
      </c>
    </row>
    <row r="407" spans="1:3" ht="45" x14ac:dyDescent="0.25">
      <c r="A407" t="s">
        <v>3578</v>
      </c>
      <c r="B407" s="138" t="s">
        <v>3579</v>
      </c>
      <c r="C407" s="139" t="s">
        <v>3580</v>
      </c>
    </row>
    <row r="408" spans="1:3" x14ac:dyDescent="0.25">
      <c r="A408" t="s">
        <v>3581</v>
      </c>
      <c r="B408" s="138" t="s">
        <v>3582</v>
      </c>
      <c r="C408" s="139" t="s">
        <v>3583</v>
      </c>
    </row>
    <row r="409" spans="1:3" ht="30" x14ac:dyDescent="0.25">
      <c r="A409" t="s">
        <v>3584</v>
      </c>
      <c r="B409" s="138" t="s">
        <v>3585</v>
      </c>
      <c r="C409" s="139" t="s">
        <v>3586</v>
      </c>
    </row>
    <row r="410" spans="1:3" ht="30" x14ac:dyDescent="0.25">
      <c r="A410" t="s">
        <v>3587</v>
      </c>
      <c r="B410" s="138" t="s">
        <v>3588</v>
      </c>
      <c r="C410" s="139"/>
    </row>
    <row r="411" spans="1:3" ht="45" x14ac:dyDescent="0.25">
      <c r="A411" t="s">
        <v>3589</v>
      </c>
      <c r="B411" s="138" t="s">
        <v>3590</v>
      </c>
      <c r="C411" s="139"/>
    </row>
    <row r="412" spans="1:3" ht="30" x14ac:dyDescent="0.25">
      <c r="A412" t="s">
        <v>3591</v>
      </c>
      <c r="B412" s="138" t="s">
        <v>3592</v>
      </c>
      <c r="C412" s="139" t="s">
        <v>3593</v>
      </c>
    </row>
    <row r="413" spans="1:3" x14ac:dyDescent="0.25">
      <c r="A413" t="s">
        <v>3594</v>
      </c>
      <c r="B413" s="138" t="s">
        <v>3595</v>
      </c>
      <c r="C413" s="139" t="s">
        <v>3596</v>
      </c>
    </row>
    <row r="414" spans="1:3" ht="30" x14ac:dyDescent="0.25">
      <c r="A414" t="s">
        <v>3597</v>
      </c>
      <c r="B414" s="138" t="s">
        <v>3598</v>
      </c>
      <c r="C414" s="139"/>
    </row>
    <row r="415" spans="1:3" ht="135" x14ac:dyDescent="0.25">
      <c r="A415" t="s">
        <v>3599</v>
      </c>
      <c r="B415" s="138" t="s">
        <v>3600</v>
      </c>
      <c r="C415" s="139" t="s">
        <v>3601</v>
      </c>
    </row>
    <row r="416" spans="1:3" ht="30" x14ac:dyDescent="0.25">
      <c r="A416" t="s">
        <v>3602</v>
      </c>
      <c r="B416" s="138" t="s">
        <v>3603</v>
      </c>
      <c r="C416" s="139" t="s">
        <v>3604</v>
      </c>
    </row>
    <row r="417" spans="1:3" ht="45" x14ac:dyDescent="0.25">
      <c r="A417" t="s">
        <v>3605</v>
      </c>
      <c r="B417" s="138" t="s">
        <v>3606</v>
      </c>
      <c r="C417" s="139" t="s">
        <v>3607</v>
      </c>
    </row>
    <row r="418" spans="1:3" ht="45" x14ac:dyDescent="0.25">
      <c r="A418" t="s">
        <v>3608</v>
      </c>
      <c r="B418" s="138" t="s">
        <v>3609</v>
      </c>
      <c r="C418" s="139" t="s">
        <v>3610</v>
      </c>
    </row>
    <row r="419" spans="1:3" ht="45" x14ac:dyDescent="0.25">
      <c r="A419" t="s">
        <v>3611</v>
      </c>
      <c r="B419" s="138" t="s">
        <v>3612</v>
      </c>
      <c r="C419" s="139" t="s">
        <v>3613</v>
      </c>
    </row>
    <row r="420" spans="1:3" x14ac:dyDescent="0.25">
      <c r="A420" t="s">
        <v>3614</v>
      </c>
      <c r="B420" s="138" t="s">
        <v>3615</v>
      </c>
      <c r="C420" s="139" t="s">
        <v>3616</v>
      </c>
    </row>
    <row r="421" spans="1:3" ht="30" x14ac:dyDescent="0.25">
      <c r="A421" t="s">
        <v>3617</v>
      </c>
      <c r="B421" s="138" t="s">
        <v>3618</v>
      </c>
      <c r="C421" s="139" t="s">
        <v>3619</v>
      </c>
    </row>
    <row r="422" spans="1:3" ht="75" x14ac:dyDescent="0.25">
      <c r="A422" t="s">
        <v>3620</v>
      </c>
      <c r="B422" s="138" t="s">
        <v>3621</v>
      </c>
      <c r="C422" s="139" t="s">
        <v>3622</v>
      </c>
    </row>
    <row r="423" spans="1:3" ht="30" x14ac:dyDescent="0.25">
      <c r="A423" t="s">
        <v>3623</v>
      </c>
      <c r="B423" s="138" t="s">
        <v>3624</v>
      </c>
      <c r="C423" s="139" t="s">
        <v>3625</v>
      </c>
    </row>
    <row r="424" spans="1:3" ht="30" x14ac:dyDescent="0.25">
      <c r="A424" t="s">
        <v>3626</v>
      </c>
      <c r="B424" s="138" t="s">
        <v>3627</v>
      </c>
      <c r="C424" s="139" t="s">
        <v>3628</v>
      </c>
    </row>
    <row r="425" spans="1:3" x14ac:dyDescent="0.25">
      <c r="A425" t="s">
        <v>3629</v>
      </c>
      <c r="B425" s="138" t="s">
        <v>3630</v>
      </c>
      <c r="C425" s="139" t="s">
        <v>3631</v>
      </c>
    </row>
    <row r="426" spans="1:3" x14ac:dyDescent="0.25">
      <c r="A426" t="s">
        <v>3632</v>
      </c>
      <c r="B426" s="138" t="s">
        <v>3633</v>
      </c>
      <c r="C426" s="139" t="s">
        <v>3634</v>
      </c>
    </row>
    <row r="427" spans="1:3" x14ac:dyDescent="0.25">
      <c r="A427" t="s">
        <v>3635</v>
      </c>
      <c r="B427" s="138" t="s">
        <v>3636</v>
      </c>
      <c r="C427" s="139" t="s">
        <v>3637</v>
      </c>
    </row>
    <row r="428" spans="1:3" ht="30" x14ac:dyDescent="0.25">
      <c r="A428" t="s">
        <v>3638</v>
      </c>
      <c r="B428" s="138" t="s">
        <v>3639</v>
      </c>
      <c r="C428" s="139" t="s">
        <v>3640</v>
      </c>
    </row>
    <row r="429" spans="1:3" ht="60" x14ac:dyDescent="0.25">
      <c r="A429" t="s">
        <v>3641</v>
      </c>
      <c r="B429" s="138" t="s">
        <v>3642</v>
      </c>
      <c r="C429" s="139" t="s">
        <v>3643</v>
      </c>
    </row>
    <row r="430" spans="1:3" x14ac:dyDescent="0.25">
      <c r="A430" t="s">
        <v>3644</v>
      </c>
      <c r="B430" s="138" t="s">
        <v>3645</v>
      </c>
      <c r="C430" s="139" t="s">
        <v>3646</v>
      </c>
    </row>
    <row r="431" spans="1:3" ht="30" x14ac:dyDescent="0.25">
      <c r="A431" t="s">
        <v>3647</v>
      </c>
      <c r="B431" s="138" t="s">
        <v>3648</v>
      </c>
      <c r="C431" s="139" t="s">
        <v>3649</v>
      </c>
    </row>
    <row r="432" spans="1:3" x14ac:dyDescent="0.25">
      <c r="A432" t="s">
        <v>3650</v>
      </c>
      <c r="B432" s="138" t="s">
        <v>3651</v>
      </c>
      <c r="C432" s="139" t="s">
        <v>3652</v>
      </c>
    </row>
    <row r="433" spans="1:3" ht="60" x14ac:dyDescent="0.25">
      <c r="A433" t="s">
        <v>3653</v>
      </c>
      <c r="B433" s="138" t="s">
        <v>3654</v>
      </c>
      <c r="C433" s="139" t="s">
        <v>3655</v>
      </c>
    </row>
    <row r="434" spans="1:3" x14ac:dyDescent="0.25">
      <c r="A434" t="s">
        <v>3656</v>
      </c>
      <c r="B434" s="138" t="s">
        <v>3657</v>
      </c>
      <c r="C434" s="139" t="s">
        <v>3658</v>
      </c>
    </row>
    <row r="435" spans="1:3" ht="45" x14ac:dyDescent="0.25">
      <c r="A435" t="s">
        <v>3659</v>
      </c>
      <c r="B435" s="138" t="s">
        <v>3660</v>
      </c>
      <c r="C435" s="139" t="s">
        <v>3661</v>
      </c>
    </row>
    <row r="436" spans="1:3" x14ac:dyDescent="0.25">
      <c r="A436" t="s">
        <v>3662</v>
      </c>
      <c r="B436" s="138" t="s">
        <v>3663</v>
      </c>
      <c r="C436" s="139" t="s">
        <v>3664</v>
      </c>
    </row>
    <row r="437" spans="1:3" ht="45" x14ac:dyDescent="0.25">
      <c r="A437" t="s">
        <v>3665</v>
      </c>
      <c r="B437" s="138" t="s">
        <v>3666</v>
      </c>
      <c r="C437" s="139" t="s">
        <v>3667</v>
      </c>
    </row>
    <row r="438" spans="1:3" ht="30" x14ac:dyDescent="0.25">
      <c r="A438" t="s">
        <v>3668</v>
      </c>
      <c r="B438" s="138" t="s">
        <v>3669</v>
      </c>
      <c r="C438" s="139" t="s">
        <v>3670</v>
      </c>
    </row>
    <row r="439" spans="1:3" x14ac:dyDescent="0.25">
      <c r="A439" t="s">
        <v>3671</v>
      </c>
      <c r="B439" s="138" t="s">
        <v>3672</v>
      </c>
      <c r="C439" s="139" t="s">
        <v>3673</v>
      </c>
    </row>
    <row r="440" spans="1:3" ht="30" x14ac:dyDescent="0.25">
      <c r="A440" t="s">
        <v>3674</v>
      </c>
      <c r="B440" s="138" t="s">
        <v>3675</v>
      </c>
      <c r="C440" s="139" t="s">
        <v>3676</v>
      </c>
    </row>
    <row r="441" spans="1:3" ht="45" x14ac:dyDescent="0.25">
      <c r="A441" t="s">
        <v>3677</v>
      </c>
      <c r="B441" s="138" t="s">
        <v>3678</v>
      </c>
      <c r="C441" s="139" t="s">
        <v>3679</v>
      </c>
    </row>
    <row r="442" spans="1:3" ht="30" x14ac:dyDescent="0.25">
      <c r="A442" t="s">
        <v>3680</v>
      </c>
      <c r="B442" s="138" t="s">
        <v>3681</v>
      </c>
      <c r="C442" s="139" t="s">
        <v>3682</v>
      </c>
    </row>
    <row r="443" spans="1:3" x14ac:dyDescent="0.25">
      <c r="A443" t="s">
        <v>3683</v>
      </c>
      <c r="B443" s="138" t="s">
        <v>3684</v>
      </c>
      <c r="C443" s="139" t="s">
        <v>3685</v>
      </c>
    </row>
    <row r="444" spans="1:3" x14ac:dyDescent="0.25">
      <c r="A444" t="s">
        <v>3686</v>
      </c>
      <c r="B444" s="138" t="s">
        <v>3687</v>
      </c>
      <c r="C444" s="139" t="s">
        <v>3688</v>
      </c>
    </row>
    <row r="445" spans="1:3" ht="45" x14ac:dyDescent="0.25">
      <c r="A445" t="s">
        <v>3689</v>
      </c>
      <c r="B445" s="138" t="s">
        <v>3690</v>
      </c>
      <c r="C445" s="139" t="s">
        <v>3691</v>
      </c>
    </row>
    <row r="446" spans="1:3" ht="45" x14ac:dyDescent="0.25">
      <c r="A446" t="s">
        <v>3692</v>
      </c>
      <c r="B446" s="138" t="s">
        <v>3693</v>
      </c>
      <c r="C446" s="139" t="s">
        <v>3694</v>
      </c>
    </row>
    <row r="447" spans="1:3" ht="30" x14ac:dyDescent="0.25">
      <c r="A447" t="s">
        <v>3695</v>
      </c>
      <c r="B447" s="138" t="s">
        <v>3696</v>
      </c>
      <c r="C447" s="139" t="s">
        <v>3697</v>
      </c>
    </row>
    <row r="448" spans="1:3" ht="30" x14ac:dyDescent="0.25">
      <c r="A448" t="s">
        <v>3698</v>
      </c>
      <c r="B448" s="138" t="s">
        <v>3699</v>
      </c>
      <c r="C448" s="139" t="s">
        <v>3700</v>
      </c>
    </row>
    <row r="449" spans="1:3" ht="30" x14ac:dyDescent="0.25">
      <c r="A449" t="s">
        <v>3701</v>
      </c>
      <c r="B449" s="138" t="s">
        <v>3702</v>
      </c>
      <c r="C449" s="139" t="s">
        <v>3703</v>
      </c>
    </row>
    <row r="450" spans="1:3" x14ac:dyDescent="0.25">
      <c r="A450" t="s">
        <v>3704</v>
      </c>
      <c r="B450" s="138" t="s">
        <v>3705</v>
      </c>
      <c r="C450" s="139" t="s">
        <v>3706</v>
      </c>
    </row>
    <row r="451" spans="1:3" ht="30" x14ac:dyDescent="0.25">
      <c r="A451" t="s">
        <v>3707</v>
      </c>
      <c r="B451" s="138" t="s">
        <v>3708</v>
      </c>
      <c r="C451" s="139" t="s">
        <v>3709</v>
      </c>
    </row>
    <row r="452" spans="1:3" ht="45" x14ac:dyDescent="0.25">
      <c r="A452" t="s">
        <v>3710</v>
      </c>
      <c r="B452" s="138" t="s">
        <v>3711</v>
      </c>
      <c r="C452" s="139" t="s">
        <v>3712</v>
      </c>
    </row>
    <row r="453" spans="1:3" ht="45" x14ac:dyDescent="0.25">
      <c r="A453" t="s">
        <v>3713</v>
      </c>
      <c r="B453" s="138" t="s">
        <v>3714</v>
      </c>
      <c r="C453" s="139" t="s">
        <v>3715</v>
      </c>
    </row>
    <row r="454" spans="1:3" ht="30" x14ac:dyDescent="0.25">
      <c r="A454" t="s">
        <v>3716</v>
      </c>
      <c r="B454" s="138" t="s">
        <v>3717</v>
      </c>
      <c r="C454" s="139" t="s">
        <v>3718</v>
      </c>
    </row>
    <row r="455" spans="1:3" ht="30" x14ac:dyDescent="0.25">
      <c r="A455" t="s">
        <v>3719</v>
      </c>
      <c r="B455" s="138" t="s">
        <v>3720</v>
      </c>
      <c r="C455" s="139" t="s">
        <v>3721</v>
      </c>
    </row>
    <row r="456" spans="1:3" ht="45" x14ac:dyDescent="0.25">
      <c r="A456" t="s">
        <v>3722</v>
      </c>
      <c r="B456" s="138" t="s">
        <v>3723</v>
      </c>
      <c r="C456" s="139" t="s">
        <v>3724</v>
      </c>
    </row>
    <row r="457" spans="1:3" x14ac:dyDescent="0.25">
      <c r="A457" t="s">
        <v>3725</v>
      </c>
      <c r="B457" s="138" t="s">
        <v>3726</v>
      </c>
      <c r="C457" s="139"/>
    </row>
    <row r="458" spans="1:3" ht="105" x14ac:dyDescent="0.25">
      <c r="A458" t="s">
        <v>1810</v>
      </c>
      <c r="B458" s="138" t="s">
        <v>3727</v>
      </c>
      <c r="C458" s="139" t="s">
        <v>3728</v>
      </c>
    </row>
    <row r="459" spans="1:3" x14ac:dyDescent="0.25">
      <c r="A459" t="s">
        <v>1810</v>
      </c>
      <c r="B459" s="138" t="s">
        <v>3729</v>
      </c>
      <c r="C459" s="139" t="s">
        <v>3728</v>
      </c>
    </row>
    <row r="460" spans="1:3" ht="30" x14ac:dyDescent="0.25">
      <c r="A460" t="s">
        <v>3730</v>
      </c>
      <c r="B460" s="138" t="s">
        <v>3731</v>
      </c>
      <c r="C460" s="139" t="s">
        <v>3732</v>
      </c>
    </row>
    <row r="461" spans="1:3" ht="30" x14ac:dyDescent="0.25">
      <c r="A461" t="s">
        <v>3733</v>
      </c>
      <c r="B461" s="138" t="s">
        <v>3734</v>
      </c>
      <c r="C461" s="139" t="s">
        <v>3735</v>
      </c>
    </row>
    <row r="462" spans="1:3" ht="30" x14ac:dyDescent="0.25">
      <c r="A462" t="s">
        <v>3736</v>
      </c>
      <c r="B462" s="138" t="s">
        <v>3737</v>
      </c>
      <c r="C462" s="139" t="s">
        <v>3738</v>
      </c>
    </row>
    <row r="463" spans="1:3" ht="60" x14ac:dyDescent="0.25">
      <c r="A463" t="s">
        <v>3739</v>
      </c>
      <c r="B463" s="138" t="s">
        <v>3740</v>
      </c>
      <c r="C463" s="139" t="s">
        <v>3741</v>
      </c>
    </row>
    <row r="464" spans="1:3" x14ac:dyDescent="0.25">
      <c r="A464" t="s">
        <v>3742</v>
      </c>
      <c r="B464" s="138" t="s">
        <v>3743</v>
      </c>
      <c r="C464" s="139" t="s">
        <v>3744</v>
      </c>
    </row>
    <row r="465" spans="1:3" x14ac:dyDescent="0.25">
      <c r="A465" t="s">
        <v>3745</v>
      </c>
      <c r="B465" s="138" t="s">
        <v>3746</v>
      </c>
      <c r="C465" s="139" t="s">
        <v>3747</v>
      </c>
    </row>
    <row r="466" spans="1:3" ht="30" x14ac:dyDescent="0.25">
      <c r="A466" t="s">
        <v>3748</v>
      </c>
      <c r="B466" s="138" t="s">
        <v>3749</v>
      </c>
      <c r="C466" s="139" t="s">
        <v>3750</v>
      </c>
    </row>
    <row r="467" spans="1:3" ht="30" x14ac:dyDescent="0.25">
      <c r="A467" t="s">
        <v>3751</v>
      </c>
      <c r="B467" s="138" t="s">
        <v>3752</v>
      </c>
      <c r="C467" s="139" t="s">
        <v>3753</v>
      </c>
    </row>
    <row r="468" spans="1:3" x14ac:dyDescent="0.25">
      <c r="A468" t="s">
        <v>3754</v>
      </c>
      <c r="B468" s="138" t="s">
        <v>3755</v>
      </c>
      <c r="C468" s="139" t="s">
        <v>3756</v>
      </c>
    </row>
    <row r="469" spans="1:3" x14ac:dyDescent="0.25">
      <c r="A469" t="s">
        <v>3757</v>
      </c>
      <c r="B469" s="138" t="s">
        <v>3758</v>
      </c>
      <c r="C469" s="139" t="s">
        <v>3759</v>
      </c>
    </row>
    <row r="470" spans="1:3" ht="30" x14ac:dyDescent="0.25">
      <c r="A470" t="s">
        <v>3760</v>
      </c>
      <c r="B470" s="138" t="s">
        <v>3761</v>
      </c>
      <c r="C470" s="139" t="s">
        <v>3762</v>
      </c>
    </row>
    <row r="471" spans="1:3" ht="60" x14ac:dyDescent="0.25">
      <c r="A471" t="s">
        <v>3763</v>
      </c>
      <c r="B471" s="138" t="s">
        <v>3764</v>
      </c>
      <c r="C471" s="139" t="s">
        <v>3765</v>
      </c>
    </row>
    <row r="472" spans="1:3" x14ac:dyDescent="0.25">
      <c r="A472" t="s">
        <v>1816</v>
      </c>
      <c r="B472" s="138" t="s">
        <v>3766</v>
      </c>
      <c r="C472" s="139" t="s">
        <v>3767</v>
      </c>
    </row>
    <row r="473" spans="1:3" ht="30" x14ac:dyDescent="0.25">
      <c r="A473" t="s">
        <v>3768</v>
      </c>
      <c r="B473" s="138" t="s">
        <v>3769</v>
      </c>
      <c r="C473" s="139" t="s">
        <v>3770</v>
      </c>
    </row>
    <row r="474" spans="1:3" ht="30" x14ac:dyDescent="0.25">
      <c r="A474" t="s">
        <v>3771</v>
      </c>
      <c r="B474" s="138" t="s">
        <v>3772</v>
      </c>
      <c r="C474" s="139" t="s">
        <v>3773</v>
      </c>
    </row>
    <row r="475" spans="1:3" ht="45" x14ac:dyDescent="0.25">
      <c r="A475" t="s">
        <v>3774</v>
      </c>
      <c r="B475" s="138" t="s">
        <v>3775</v>
      </c>
      <c r="C475" s="139" t="s">
        <v>3776</v>
      </c>
    </row>
    <row r="476" spans="1:3" ht="45" x14ac:dyDescent="0.25">
      <c r="A476" t="s">
        <v>3777</v>
      </c>
      <c r="B476" s="138" t="s">
        <v>3778</v>
      </c>
      <c r="C476" s="139" t="s">
        <v>3779</v>
      </c>
    </row>
    <row r="477" spans="1:3" ht="30" x14ac:dyDescent="0.25">
      <c r="A477" t="s">
        <v>3780</v>
      </c>
      <c r="B477" s="138" t="s">
        <v>3781</v>
      </c>
      <c r="C477" s="139" t="s">
        <v>3782</v>
      </c>
    </row>
    <row r="478" spans="1:3" ht="45" x14ac:dyDescent="0.25">
      <c r="A478" t="s">
        <v>3783</v>
      </c>
      <c r="B478" s="138" t="s">
        <v>3784</v>
      </c>
      <c r="C478" s="139" t="s">
        <v>3785</v>
      </c>
    </row>
    <row r="479" spans="1:3" ht="30" x14ac:dyDescent="0.25">
      <c r="A479" t="s">
        <v>3786</v>
      </c>
      <c r="B479" s="138" t="s">
        <v>3787</v>
      </c>
      <c r="C479" s="139" t="s">
        <v>3788</v>
      </c>
    </row>
    <row r="480" spans="1:3" ht="45" x14ac:dyDescent="0.25">
      <c r="A480" t="s">
        <v>3789</v>
      </c>
      <c r="B480" s="138" t="s">
        <v>3790</v>
      </c>
      <c r="C480" s="139" t="s">
        <v>3791</v>
      </c>
    </row>
    <row r="481" spans="1:3" x14ac:dyDescent="0.25">
      <c r="A481" t="s">
        <v>3792</v>
      </c>
      <c r="B481" s="138" t="s">
        <v>3793</v>
      </c>
      <c r="C481" s="139"/>
    </row>
    <row r="482" spans="1:3" ht="30" x14ac:dyDescent="0.25">
      <c r="A482" t="s">
        <v>3794</v>
      </c>
      <c r="B482" s="138" t="s">
        <v>3795</v>
      </c>
      <c r="C482" s="139" t="s">
        <v>3796</v>
      </c>
    </row>
    <row r="483" spans="1:3" x14ac:dyDescent="0.25">
      <c r="A483" t="s">
        <v>3797</v>
      </c>
      <c r="B483" s="138" t="s">
        <v>3798</v>
      </c>
      <c r="C483" s="139" t="s">
        <v>3799</v>
      </c>
    </row>
    <row r="484" spans="1:3" ht="60" x14ac:dyDescent="0.25">
      <c r="A484" t="s">
        <v>3800</v>
      </c>
      <c r="B484" s="138" t="s">
        <v>3801</v>
      </c>
      <c r="C484" s="139" t="s">
        <v>3802</v>
      </c>
    </row>
    <row r="485" spans="1:3" ht="60" x14ac:dyDescent="0.25">
      <c r="A485" t="s">
        <v>3803</v>
      </c>
      <c r="B485" s="138" t="s">
        <v>3804</v>
      </c>
      <c r="C485" s="139" t="s">
        <v>3805</v>
      </c>
    </row>
    <row r="486" spans="1:3" ht="45" x14ac:dyDescent="0.25">
      <c r="A486" t="s">
        <v>3806</v>
      </c>
      <c r="B486" s="138" t="s">
        <v>3807</v>
      </c>
      <c r="C486" s="139" t="s">
        <v>3808</v>
      </c>
    </row>
    <row r="487" spans="1:3" ht="30" x14ac:dyDescent="0.25">
      <c r="A487" t="s">
        <v>3809</v>
      </c>
      <c r="B487" s="138" t="s">
        <v>3810</v>
      </c>
      <c r="C487" s="139" t="s">
        <v>3811</v>
      </c>
    </row>
    <row r="488" spans="1:3" ht="30" x14ac:dyDescent="0.25">
      <c r="A488" t="s">
        <v>3812</v>
      </c>
      <c r="B488" s="138" t="s">
        <v>3813</v>
      </c>
      <c r="C488" s="139" t="s">
        <v>3814</v>
      </c>
    </row>
    <row r="489" spans="1:3" ht="30" x14ac:dyDescent="0.25">
      <c r="A489" t="s">
        <v>3815</v>
      </c>
      <c r="B489" s="138" t="s">
        <v>3816</v>
      </c>
      <c r="C489" s="139" t="s">
        <v>3817</v>
      </c>
    </row>
    <row r="490" spans="1:3" x14ac:dyDescent="0.25">
      <c r="A490" t="s">
        <v>3818</v>
      </c>
      <c r="B490" s="138" t="s">
        <v>3819</v>
      </c>
      <c r="C490" s="139" t="s">
        <v>3820</v>
      </c>
    </row>
    <row r="491" spans="1:3" x14ac:dyDescent="0.25">
      <c r="A491" t="s">
        <v>3821</v>
      </c>
      <c r="B491" s="138" t="s">
        <v>3822</v>
      </c>
      <c r="C491" s="139" t="s">
        <v>3823</v>
      </c>
    </row>
    <row r="492" spans="1:3" ht="30" x14ac:dyDescent="0.25">
      <c r="A492" t="s">
        <v>3824</v>
      </c>
      <c r="B492" s="138" t="s">
        <v>3825</v>
      </c>
      <c r="C492" s="139" t="s">
        <v>3826</v>
      </c>
    </row>
    <row r="493" spans="1:3" ht="30" x14ac:dyDescent="0.25">
      <c r="A493" t="s">
        <v>3827</v>
      </c>
      <c r="B493" s="138" t="s">
        <v>3828</v>
      </c>
      <c r="C493" s="139" t="s">
        <v>3829</v>
      </c>
    </row>
    <row r="494" spans="1:3" ht="30" x14ac:dyDescent="0.25">
      <c r="A494" t="s">
        <v>3830</v>
      </c>
      <c r="B494" s="138" t="s">
        <v>3831</v>
      </c>
      <c r="C494" s="139" t="s">
        <v>3832</v>
      </c>
    </row>
    <row r="495" spans="1:3" x14ac:dyDescent="0.25">
      <c r="A495" t="s">
        <v>3833</v>
      </c>
      <c r="B495" s="138" t="s">
        <v>3834</v>
      </c>
      <c r="C495" s="139" t="s">
        <v>3835</v>
      </c>
    </row>
    <row r="496" spans="1:3" x14ac:dyDescent="0.25">
      <c r="A496" t="s">
        <v>1820</v>
      </c>
      <c r="B496" s="138" t="s">
        <v>3836</v>
      </c>
      <c r="C496" s="139" t="s">
        <v>3837</v>
      </c>
    </row>
    <row r="497" spans="1:3" ht="45" x14ac:dyDescent="0.25">
      <c r="A497" t="s">
        <v>3838</v>
      </c>
      <c r="B497" s="138" t="s">
        <v>3839</v>
      </c>
      <c r="C497" s="139" t="s">
        <v>3840</v>
      </c>
    </row>
    <row r="498" spans="1:3" ht="30" x14ac:dyDescent="0.25">
      <c r="A498" t="s">
        <v>3841</v>
      </c>
      <c r="B498" s="138" t="s">
        <v>3842</v>
      </c>
      <c r="C498" s="139" t="s">
        <v>3843</v>
      </c>
    </row>
    <row r="499" spans="1:3" x14ac:dyDescent="0.25">
      <c r="A499" t="s">
        <v>3844</v>
      </c>
      <c r="B499" s="138" t="s">
        <v>3845</v>
      </c>
      <c r="C499" s="139" t="s">
        <v>3846</v>
      </c>
    </row>
    <row r="500" spans="1:3" ht="90" x14ac:dyDescent="0.25">
      <c r="A500" t="s">
        <v>3847</v>
      </c>
      <c r="B500" s="138" t="s">
        <v>3848</v>
      </c>
      <c r="C500" s="139" t="s">
        <v>3849</v>
      </c>
    </row>
    <row r="501" spans="1:3" ht="30" x14ac:dyDescent="0.25">
      <c r="A501" t="s">
        <v>3850</v>
      </c>
      <c r="B501" s="138" t="s">
        <v>3851</v>
      </c>
      <c r="C501" s="139" t="s">
        <v>3852</v>
      </c>
    </row>
    <row r="502" spans="1:3" ht="75" x14ac:dyDescent="0.25">
      <c r="A502" t="s">
        <v>3853</v>
      </c>
      <c r="B502" s="138" t="s">
        <v>3854</v>
      </c>
      <c r="C502" s="139" t="s">
        <v>3855</v>
      </c>
    </row>
    <row r="503" spans="1:3" ht="30" x14ac:dyDescent="0.25">
      <c r="A503" t="s">
        <v>3856</v>
      </c>
      <c r="B503" s="138" t="s">
        <v>3857</v>
      </c>
      <c r="C503" s="139" t="s">
        <v>3858</v>
      </c>
    </row>
    <row r="504" spans="1:3" ht="30" x14ac:dyDescent="0.25">
      <c r="A504" t="s">
        <v>3859</v>
      </c>
      <c r="B504" s="138" t="s">
        <v>3860</v>
      </c>
      <c r="C504" s="139" t="s">
        <v>3861</v>
      </c>
    </row>
    <row r="505" spans="1:3" x14ac:dyDescent="0.25">
      <c r="A505" t="s">
        <v>3862</v>
      </c>
      <c r="B505" s="138" t="s">
        <v>3863</v>
      </c>
      <c r="C505" s="139" t="s">
        <v>3864</v>
      </c>
    </row>
    <row r="506" spans="1:3" ht="30" x14ac:dyDescent="0.25">
      <c r="A506" t="s">
        <v>3865</v>
      </c>
      <c r="B506" s="138" t="s">
        <v>3866</v>
      </c>
      <c r="C506" s="139" t="s">
        <v>3867</v>
      </c>
    </row>
    <row r="507" spans="1:3" x14ac:dyDescent="0.25">
      <c r="A507" t="s">
        <v>3868</v>
      </c>
      <c r="B507" s="138" t="s">
        <v>3869</v>
      </c>
      <c r="C507" s="139" t="s">
        <v>3870</v>
      </c>
    </row>
    <row r="508" spans="1:3" ht="45" x14ac:dyDescent="0.25">
      <c r="A508" t="s">
        <v>3871</v>
      </c>
      <c r="B508" s="138" t="s">
        <v>3872</v>
      </c>
      <c r="C508" s="139" t="s">
        <v>3873</v>
      </c>
    </row>
    <row r="509" spans="1:3" ht="45" x14ac:dyDescent="0.25">
      <c r="A509" t="s">
        <v>3874</v>
      </c>
      <c r="B509" s="138" t="s">
        <v>3875</v>
      </c>
      <c r="C509" s="139" t="s">
        <v>3026</v>
      </c>
    </row>
    <row r="510" spans="1:3" ht="30" x14ac:dyDescent="0.25">
      <c r="A510" t="s">
        <v>3876</v>
      </c>
      <c r="B510" s="138" t="s">
        <v>3877</v>
      </c>
      <c r="C510" s="139"/>
    </row>
    <row r="511" spans="1:3" ht="90" x14ac:dyDescent="0.25">
      <c r="A511" t="s">
        <v>3878</v>
      </c>
      <c r="B511" s="138" t="s">
        <v>3879</v>
      </c>
      <c r="C511" s="139" t="s">
        <v>3880</v>
      </c>
    </row>
    <row r="512" spans="1:3" ht="30" x14ac:dyDescent="0.25">
      <c r="A512" t="s">
        <v>3881</v>
      </c>
      <c r="B512" s="138" t="s">
        <v>3882</v>
      </c>
      <c r="C512" s="139" t="s">
        <v>3883</v>
      </c>
    </row>
    <row r="513" spans="1:3" ht="30" x14ac:dyDescent="0.25">
      <c r="A513" t="s">
        <v>3884</v>
      </c>
      <c r="B513" s="138" t="s">
        <v>3885</v>
      </c>
      <c r="C513" s="139" t="s">
        <v>3886</v>
      </c>
    </row>
    <row r="514" spans="1:3" ht="30" x14ac:dyDescent="0.25">
      <c r="A514" t="s">
        <v>3887</v>
      </c>
      <c r="B514" s="138" t="s">
        <v>3888</v>
      </c>
      <c r="C514" s="139" t="s">
        <v>3889</v>
      </c>
    </row>
    <row r="515" spans="1:3" x14ac:dyDescent="0.25">
      <c r="A515" t="s">
        <v>3890</v>
      </c>
      <c r="B515" s="138" t="s">
        <v>3891</v>
      </c>
      <c r="C515" s="139" t="s">
        <v>3892</v>
      </c>
    </row>
    <row r="516" spans="1:3" x14ac:dyDescent="0.25">
      <c r="A516" t="s">
        <v>1828</v>
      </c>
      <c r="B516" s="138" t="s">
        <v>3893</v>
      </c>
      <c r="C516" s="139" t="s">
        <v>3894</v>
      </c>
    </row>
    <row r="517" spans="1:3" ht="30" x14ac:dyDescent="0.25">
      <c r="A517" t="s">
        <v>3895</v>
      </c>
      <c r="B517" s="138" t="s">
        <v>3896</v>
      </c>
      <c r="C517" s="139" t="s">
        <v>3897</v>
      </c>
    </row>
    <row r="518" spans="1:3" ht="30" x14ac:dyDescent="0.25">
      <c r="A518" t="s">
        <v>3898</v>
      </c>
      <c r="B518" s="138" t="s">
        <v>3899</v>
      </c>
      <c r="C518" s="139" t="s">
        <v>3900</v>
      </c>
    </row>
    <row r="519" spans="1:3" x14ac:dyDescent="0.25">
      <c r="A519" t="s">
        <v>3901</v>
      </c>
      <c r="B519" s="138" t="s">
        <v>3902</v>
      </c>
      <c r="C519" s="139" t="s">
        <v>3903</v>
      </c>
    </row>
    <row r="520" spans="1:3" ht="90" x14ac:dyDescent="0.25">
      <c r="A520" t="s">
        <v>3904</v>
      </c>
      <c r="B520" s="138" t="s">
        <v>3905</v>
      </c>
      <c r="C520" s="139"/>
    </row>
    <row r="521" spans="1:3" ht="30" x14ac:dyDescent="0.25">
      <c r="A521" t="s">
        <v>3906</v>
      </c>
      <c r="B521" s="138" t="s">
        <v>3907</v>
      </c>
      <c r="C521" s="139"/>
    </row>
    <row r="522" spans="1:3" ht="30" x14ac:dyDescent="0.25">
      <c r="A522" t="s">
        <v>3908</v>
      </c>
      <c r="B522" s="138" t="s">
        <v>3909</v>
      </c>
      <c r="C522" s="139" t="s">
        <v>3910</v>
      </c>
    </row>
    <row r="523" spans="1:3" ht="45" x14ac:dyDescent="0.25">
      <c r="A523" t="s">
        <v>3911</v>
      </c>
      <c r="B523" s="138" t="s">
        <v>3912</v>
      </c>
      <c r="C523" s="139" t="s">
        <v>3913</v>
      </c>
    </row>
    <row r="524" spans="1:3" ht="45" x14ac:dyDescent="0.25">
      <c r="A524" t="s">
        <v>3914</v>
      </c>
      <c r="B524" s="138" t="s">
        <v>3915</v>
      </c>
      <c r="C524" s="139" t="s">
        <v>3916</v>
      </c>
    </row>
    <row r="525" spans="1:3" x14ac:dyDescent="0.25">
      <c r="A525" t="s">
        <v>3917</v>
      </c>
      <c r="B525" s="138" t="s">
        <v>3918</v>
      </c>
      <c r="C525" s="139" t="s">
        <v>3919</v>
      </c>
    </row>
    <row r="526" spans="1:3" ht="75" x14ac:dyDescent="0.25">
      <c r="A526" t="s">
        <v>3920</v>
      </c>
      <c r="B526" s="138" t="s">
        <v>3921</v>
      </c>
      <c r="C526" s="139" t="s">
        <v>3922</v>
      </c>
    </row>
    <row r="527" spans="1:3" ht="45" x14ac:dyDescent="0.25">
      <c r="A527" t="s">
        <v>3923</v>
      </c>
      <c r="B527" s="138" t="s">
        <v>3924</v>
      </c>
      <c r="C527" s="139" t="s">
        <v>3925</v>
      </c>
    </row>
    <row r="528" spans="1:3" ht="30" x14ac:dyDescent="0.25">
      <c r="A528" t="s">
        <v>3926</v>
      </c>
      <c r="B528" s="138" t="s">
        <v>3927</v>
      </c>
      <c r="C528" s="139" t="s">
        <v>3928</v>
      </c>
    </row>
    <row r="529" spans="1:3" ht="30" x14ac:dyDescent="0.25">
      <c r="A529" t="s">
        <v>3929</v>
      </c>
      <c r="B529" s="138" t="s">
        <v>3930</v>
      </c>
      <c r="C529" s="139" t="s">
        <v>3931</v>
      </c>
    </row>
    <row r="530" spans="1:3" x14ac:dyDescent="0.25">
      <c r="A530" t="s">
        <v>3932</v>
      </c>
      <c r="B530" s="138" t="s">
        <v>3933</v>
      </c>
      <c r="C530" s="139" t="s">
        <v>3934</v>
      </c>
    </row>
    <row r="531" spans="1:3" x14ac:dyDescent="0.25">
      <c r="A531" t="s">
        <v>3935</v>
      </c>
      <c r="B531" s="138" t="s">
        <v>3936</v>
      </c>
      <c r="C531" s="139" t="s">
        <v>3937</v>
      </c>
    </row>
    <row r="532" spans="1:3" ht="30" x14ac:dyDescent="0.25">
      <c r="A532" t="s">
        <v>3938</v>
      </c>
      <c r="B532" s="138" t="s">
        <v>3939</v>
      </c>
      <c r="C532" s="139" t="s">
        <v>3940</v>
      </c>
    </row>
    <row r="533" spans="1:3" ht="30" x14ac:dyDescent="0.25">
      <c r="A533" t="s">
        <v>3941</v>
      </c>
      <c r="B533" s="138" t="s">
        <v>3942</v>
      </c>
      <c r="C533" s="139" t="s">
        <v>3943</v>
      </c>
    </row>
    <row r="534" spans="1:3" ht="45" x14ac:dyDescent="0.25">
      <c r="A534" t="s">
        <v>3944</v>
      </c>
      <c r="B534" s="138" t="s">
        <v>3945</v>
      </c>
      <c r="C534" s="139" t="s">
        <v>3946</v>
      </c>
    </row>
    <row r="535" spans="1:3" x14ac:dyDescent="0.25">
      <c r="A535" t="s">
        <v>3947</v>
      </c>
      <c r="B535" s="138" t="s">
        <v>3948</v>
      </c>
      <c r="C535" s="139" t="s">
        <v>3949</v>
      </c>
    </row>
    <row r="536" spans="1:3" ht="45" x14ac:dyDescent="0.25">
      <c r="A536" t="s">
        <v>3950</v>
      </c>
      <c r="B536" s="138" t="s">
        <v>3951</v>
      </c>
      <c r="C536" s="139" t="s">
        <v>3952</v>
      </c>
    </row>
    <row r="537" spans="1:3" ht="45" x14ac:dyDescent="0.25">
      <c r="A537" t="s">
        <v>3953</v>
      </c>
      <c r="B537" s="138" t="s">
        <v>3954</v>
      </c>
      <c r="C537" s="139" t="s">
        <v>3955</v>
      </c>
    </row>
    <row r="538" spans="1:3" x14ac:dyDescent="0.25">
      <c r="A538" t="s">
        <v>3956</v>
      </c>
      <c r="B538" s="138" t="s">
        <v>3957</v>
      </c>
      <c r="C538" s="139" t="s">
        <v>3958</v>
      </c>
    </row>
    <row r="539" spans="1:3" x14ac:dyDescent="0.25">
      <c r="A539" t="s">
        <v>1833</v>
      </c>
      <c r="B539" s="138" t="s">
        <v>3959</v>
      </c>
      <c r="C539" s="139" t="s">
        <v>3960</v>
      </c>
    </row>
    <row r="540" spans="1:3" ht="30" x14ac:dyDescent="0.25">
      <c r="A540" t="s">
        <v>3961</v>
      </c>
      <c r="B540" s="138" t="s">
        <v>3962</v>
      </c>
      <c r="C540" s="139" t="s">
        <v>3963</v>
      </c>
    </row>
    <row r="541" spans="1:3" x14ac:dyDescent="0.25">
      <c r="A541" t="s">
        <v>3964</v>
      </c>
      <c r="B541" s="138" t="s">
        <v>3965</v>
      </c>
      <c r="C541" s="139" t="s">
        <v>3966</v>
      </c>
    </row>
    <row r="542" spans="1:3" ht="30" x14ac:dyDescent="0.25">
      <c r="A542" t="s">
        <v>3967</v>
      </c>
      <c r="B542" s="138" t="s">
        <v>3968</v>
      </c>
      <c r="C542" s="139" t="s">
        <v>3969</v>
      </c>
    </row>
    <row r="543" spans="1:3" x14ac:dyDescent="0.25">
      <c r="A543" t="s">
        <v>3970</v>
      </c>
      <c r="B543" s="138" t="s">
        <v>3971</v>
      </c>
      <c r="C543" s="139" t="s">
        <v>3972</v>
      </c>
    </row>
    <row r="544" spans="1:3" x14ac:dyDescent="0.25">
      <c r="A544" t="s">
        <v>3973</v>
      </c>
      <c r="B544" s="138" t="s">
        <v>3974</v>
      </c>
      <c r="C544" s="139" t="s">
        <v>3975</v>
      </c>
    </row>
    <row r="545" spans="1:3" x14ac:dyDescent="0.25">
      <c r="A545" t="s">
        <v>3976</v>
      </c>
      <c r="B545" s="138" t="s">
        <v>3977</v>
      </c>
      <c r="C545" s="139" t="s">
        <v>3978</v>
      </c>
    </row>
    <row r="546" spans="1:3" x14ac:dyDescent="0.25">
      <c r="A546" t="s">
        <v>3979</v>
      </c>
      <c r="B546" s="138" t="s">
        <v>3980</v>
      </c>
      <c r="C546" s="139" t="s">
        <v>3981</v>
      </c>
    </row>
    <row r="547" spans="1:3" ht="30" x14ac:dyDescent="0.25">
      <c r="A547" t="s">
        <v>3982</v>
      </c>
      <c r="B547" s="138" t="s">
        <v>3983</v>
      </c>
      <c r="C547" s="139" t="s">
        <v>3984</v>
      </c>
    </row>
    <row r="548" spans="1:3" x14ac:dyDescent="0.25">
      <c r="A548" t="s">
        <v>3985</v>
      </c>
      <c r="B548" s="138" t="s">
        <v>3986</v>
      </c>
      <c r="C548" s="139" t="s">
        <v>3987</v>
      </c>
    </row>
    <row r="549" spans="1:3" ht="60" x14ac:dyDescent="0.25">
      <c r="A549" t="s">
        <v>3988</v>
      </c>
      <c r="B549" s="138" t="s">
        <v>3989</v>
      </c>
      <c r="C549" s="139"/>
    </row>
    <row r="550" spans="1:3" x14ac:dyDescent="0.25">
      <c r="A550" t="s">
        <v>3990</v>
      </c>
      <c r="B550" s="138" t="s">
        <v>3991</v>
      </c>
      <c r="C550" s="139" t="s">
        <v>3992</v>
      </c>
    </row>
    <row r="551" spans="1:3" ht="30" x14ac:dyDescent="0.25">
      <c r="A551" t="s">
        <v>3993</v>
      </c>
      <c r="B551" s="138" t="s">
        <v>3994</v>
      </c>
      <c r="C551" s="139" t="s">
        <v>3995</v>
      </c>
    </row>
    <row r="552" spans="1:3" x14ac:dyDescent="0.25">
      <c r="A552" t="s">
        <v>3996</v>
      </c>
      <c r="B552" s="138" t="s">
        <v>3997</v>
      </c>
      <c r="C552" s="139" t="s">
        <v>3998</v>
      </c>
    </row>
    <row r="553" spans="1:3" ht="45" x14ac:dyDescent="0.25">
      <c r="A553" t="s">
        <v>3999</v>
      </c>
      <c r="B553" s="138" t="s">
        <v>4000</v>
      </c>
      <c r="C553" s="139" t="s">
        <v>4001</v>
      </c>
    </row>
    <row r="554" spans="1:3" ht="30" x14ac:dyDescent="0.25">
      <c r="A554" t="s">
        <v>4002</v>
      </c>
      <c r="B554" s="138" t="s">
        <v>4003</v>
      </c>
      <c r="C554" s="139" t="s">
        <v>4004</v>
      </c>
    </row>
    <row r="555" spans="1:3" x14ac:dyDescent="0.25">
      <c r="A555" t="s">
        <v>4005</v>
      </c>
      <c r="B555" s="138" t="s">
        <v>4006</v>
      </c>
      <c r="C555" s="139" t="s">
        <v>4007</v>
      </c>
    </row>
    <row r="556" spans="1:3" x14ac:dyDescent="0.25">
      <c r="A556" t="s">
        <v>4008</v>
      </c>
      <c r="B556" s="138" t="s">
        <v>4009</v>
      </c>
      <c r="C556" s="139" t="s">
        <v>4010</v>
      </c>
    </row>
    <row r="557" spans="1:3" x14ac:dyDescent="0.25">
      <c r="A557" t="s">
        <v>4011</v>
      </c>
      <c r="B557" s="138" t="s">
        <v>4012</v>
      </c>
      <c r="C557" s="139" t="s">
        <v>4013</v>
      </c>
    </row>
    <row r="558" spans="1:3" ht="45" x14ac:dyDescent="0.25">
      <c r="A558" t="s">
        <v>4014</v>
      </c>
      <c r="B558" s="138" t="s">
        <v>4015</v>
      </c>
      <c r="C558" s="139" t="s">
        <v>4016</v>
      </c>
    </row>
    <row r="559" spans="1:3" ht="45" x14ac:dyDescent="0.25">
      <c r="A559" t="s">
        <v>4017</v>
      </c>
      <c r="B559" s="138" t="s">
        <v>4018</v>
      </c>
      <c r="C559" s="139"/>
    </row>
    <row r="560" spans="1:3" ht="75" x14ac:dyDescent="0.25">
      <c r="A560" t="s">
        <v>4019</v>
      </c>
      <c r="B560" s="138" t="s">
        <v>4020</v>
      </c>
      <c r="C560" s="139" t="s">
        <v>4021</v>
      </c>
    </row>
    <row r="561" spans="1:3" x14ac:dyDescent="0.25">
      <c r="A561" t="s">
        <v>4022</v>
      </c>
      <c r="B561" s="138" t="s">
        <v>4023</v>
      </c>
      <c r="C561" s="139" t="s">
        <v>4024</v>
      </c>
    </row>
    <row r="562" spans="1:3" x14ac:dyDescent="0.25">
      <c r="A562" t="s">
        <v>4025</v>
      </c>
      <c r="B562" s="138" t="s">
        <v>4026</v>
      </c>
      <c r="C562" s="139" t="s">
        <v>4027</v>
      </c>
    </row>
    <row r="563" spans="1:3" ht="45" x14ac:dyDescent="0.25">
      <c r="A563" t="s">
        <v>4028</v>
      </c>
      <c r="B563" s="138" t="s">
        <v>4029</v>
      </c>
      <c r="C563" s="139" t="s">
        <v>4030</v>
      </c>
    </row>
    <row r="564" spans="1:3" x14ac:dyDescent="0.25">
      <c r="A564" t="s">
        <v>1841</v>
      </c>
      <c r="B564" s="138" t="s">
        <v>4031</v>
      </c>
      <c r="C564" s="139" t="s">
        <v>4032</v>
      </c>
    </row>
    <row r="565" spans="1:3" ht="45" x14ac:dyDescent="0.25">
      <c r="A565" t="s">
        <v>4033</v>
      </c>
      <c r="B565" s="138" t="s">
        <v>4034</v>
      </c>
      <c r="C565" s="139" t="s">
        <v>4035</v>
      </c>
    </row>
    <row r="566" spans="1:3" ht="30" x14ac:dyDescent="0.25">
      <c r="A566" t="s">
        <v>4036</v>
      </c>
      <c r="B566" s="138" t="s">
        <v>4037</v>
      </c>
      <c r="C566" s="139" t="s">
        <v>4038</v>
      </c>
    </row>
    <row r="567" spans="1:3" x14ac:dyDescent="0.25">
      <c r="A567" t="s">
        <v>4039</v>
      </c>
      <c r="B567" s="138" t="s">
        <v>4040</v>
      </c>
      <c r="C567" s="139" t="s">
        <v>4041</v>
      </c>
    </row>
    <row r="568" spans="1:3" x14ac:dyDescent="0.25">
      <c r="A568" t="s">
        <v>4042</v>
      </c>
      <c r="B568" s="138" t="s">
        <v>4043</v>
      </c>
      <c r="C568" s="139" t="s">
        <v>4044</v>
      </c>
    </row>
    <row r="569" spans="1:3" ht="45" x14ac:dyDescent="0.25">
      <c r="A569" t="s">
        <v>4045</v>
      </c>
      <c r="B569" s="138" t="s">
        <v>4046</v>
      </c>
      <c r="C569" s="139" t="s">
        <v>4047</v>
      </c>
    </row>
    <row r="570" spans="1:3" x14ac:dyDescent="0.25">
      <c r="A570" t="s">
        <v>4048</v>
      </c>
      <c r="B570" s="138" t="s">
        <v>4049</v>
      </c>
      <c r="C570" s="139" t="s">
        <v>4050</v>
      </c>
    </row>
    <row r="571" spans="1:3" x14ac:dyDescent="0.25">
      <c r="A571" t="s">
        <v>4051</v>
      </c>
      <c r="B571" s="138" t="s">
        <v>4052</v>
      </c>
      <c r="C571" s="139" t="s">
        <v>4053</v>
      </c>
    </row>
    <row r="572" spans="1:3" x14ac:dyDescent="0.25">
      <c r="A572" t="s">
        <v>4054</v>
      </c>
      <c r="B572" s="138" t="s">
        <v>4055</v>
      </c>
      <c r="C572" s="139" t="s">
        <v>4056</v>
      </c>
    </row>
    <row r="573" spans="1:3" x14ac:dyDescent="0.25">
      <c r="A573" t="s">
        <v>1848</v>
      </c>
      <c r="B573" s="138" t="s">
        <v>4057</v>
      </c>
      <c r="C573" s="139" t="s">
        <v>4058</v>
      </c>
    </row>
    <row r="574" spans="1:3" ht="60" x14ac:dyDescent="0.25">
      <c r="A574" t="s">
        <v>4059</v>
      </c>
      <c r="B574" s="138" t="s">
        <v>4060</v>
      </c>
      <c r="C574" s="139" t="s">
        <v>4061</v>
      </c>
    </row>
    <row r="575" spans="1:3" ht="30" x14ac:dyDescent="0.25">
      <c r="A575" t="s">
        <v>4062</v>
      </c>
      <c r="B575" s="138" t="s">
        <v>4063</v>
      </c>
      <c r="C575" s="139" t="s">
        <v>4064</v>
      </c>
    </row>
    <row r="576" spans="1:3" ht="30" x14ac:dyDescent="0.25">
      <c r="A576" t="s">
        <v>4065</v>
      </c>
      <c r="B576" s="138" t="s">
        <v>4066</v>
      </c>
      <c r="C576" s="139" t="s">
        <v>4067</v>
      </c>
    </row>
    <row r="577" spans="1:3" x14ac:dyDescent="0.25">
      <c r="A577" t="s">
        <v>4068</v>
      </c>
      <c r="B577" s="138" t="s">
        <v>4069</v>
      </c>
      <c r="C577" s="139" t="s">
        <v>4070</v>
      </c>
    </row>
    <row r="578" spans="1:3" x14ac:dyDescent="0.25">
      <c r="A578" t="s">
        <v>4071</v>
      </c>
      <c r="B578" s="138" t="s">
        <v>4072</v>
      </c>
      <c r="C578" s="139" t="s">
        <v>4073</v>
      </c>
    </row>
    <row r="579" spans="1:3" ht="45" x14ac:dyDescent="0.25">
      <c r="A579" t="s">
        <v>4074</v>
      </c>
      <c r="B579" s="138" t="s">
        <v>4075</v>
      </c>
      <c r="C579" s="139" t="s">
        <v>4076</v>
      </c>
    </row>
    <row r="580" spans="1:3" x14ac:dyDescent="0.25">
      <c r="A580" t="s">
        <v>4077</v>
      </c>
      <c r="B580" s="138" t="s">
        <v>4078</v>
      </c>
      <c r="C580" s="139" t="s">
        <v>4079</v>
      </c>
    </row>
    <row r="581" spans="1:3" ht="45" x14ac:dyDescent="0.25">
      <c r="A581" t="s">
        <v>4080</v>
      </c>
      <c r="B581" s="138" t="s">
        <v>4081</v>
      </c>
      <c r="C581" s="139" t="s">
        <v>4082</v>
      </c>
    </row>
    <row r="582" spans="1:3" x14ac:dyDescent="0.25">
      <c r="A582" t="s">
        <v>4083</v>
      </c>
      <c r="B582" s="138" t="s">
        <v>4084</v>
      </c>
      <c r="C582" s="139" t="s">
        <v>4085</v>
      </c>
    </row>
    <row r="583" spans="1:3" x14ac:dyDescent="0.25">
      <c r="A583" t="s">
        <v>4086</v>
      </c>
      <c r="B583" s="138" t="s">
        <v>4087</v>
      </c>
      <c r="C583" s="139" t="s">
        <v>4088</v>
      </c>
    </row>
    <row r="584" spans="1:3" x14ac:dyDescent="0.25">
      <c r="A584" t="s">
        <v>4089</v>
      </c>
      <c r="B584" s="138" t="s">
        <v>4090</v>
      </c>
      <c r="C584" s="139" t="s">
        <v>4091</v>
      </c>
    </row>
    <row r="585" spans="1:3" x14ac:dyDescent="0.25">
      <c r="A585" t="s">
        <v>4092</v>
      </c>
      <c r="B585" s="138" t="s">
        <v>4093</v>
      </c>
      <c r="C585" s="139" t="s">
        <v>4094</v>
      </c>
    </row>
    <row r="586" spans="1:3" ht="45" x14ac:dyDescent="0.25">
      <c r="A586" t="s">
        <v>4095</v>
      </c>
      <c r="B586" s="138" t="s">
        <v>4096</v>
      </c>
      <c r="C586" s="139" t="s">
        <v>4097</v>
      </c>
    </row>
    <row r="587" spans="1:3" ht="30" x14ac:dyDescent="0.25">
      <c r="A587" t="s">
        <v>4098</v>
      </c>
      <c r="B587" s="138" t="s">
        <v>4099</v>
      </c>
      <c r="C587" s="139" t="s">
        <v>4100</v>
      </c>
    </row>
    <row r="588" spans="1:3" ht="45" x14ac:dyDescent="0.25">
      <c r="A588" t="s">
        <v>4101</v>
      </c>
      <c r="B588" s="138" t="s">
        <v>4102</v>
      </c>
      <c r="C588" s="139" t="s">
        <v>4103</v>
      </c>
    </row>
    <row r="589" spans="1:3" ht="30" x14ac:dyDescent="0.25">
      <c r="A589" t="s">
        <v>4104</v>
      </c>
      <c r="B589" s="138" t="s">
        <v>4105</v>
      </c>
      <c r="C589" s="139" t="s">
        <v>4106</v>
      </c>
    </row>
    <row r="590" spans="1:3" ht="60" x14ac:dyDescent="0.25">
      <c r="A590" t="s">
        <v>4107</v>
      </c>
      <c r="B590" s="138" t="s">
        <v>4108</v>
      </c>
      <c r="C590" s="139" t="s">
        <v>4109</v>
      </c>
    </row>
    <row r="591" spans="1:3" ht="30" x14ac:dyDescent="0.25">
      <c r="A591" t="s">
        <v>4110</v>
      </c>
      <c r="B591" s="138" t="s">
        <v>4111</v>
      </c>
      <c r="C591" s="139"/>
    </row>
    <row r="592" spans="1:3" ht="45" x14ac:dyDescent="0.25">
      <c r="A592" t="s">
        <v>4112</v>
      </c>
      <c r="B592" s="138" t="s">
        <v>4113</v>
      </c>
      <c r="C592" s="139"/>
    </row>
    <row r="593" spans="1:3" ht="30" x14ac:dyDescent="0.25">
      <c r="A593" t="s">
        <v>4114</v>
      </c>
      <c r="B593" s="138" t="s">
        <v>4115</v>
      </c>
      <c r="C593" s="139"/>
    </row>
    <row r="594" spans="1:3" ht="45" x14ac:dyDescent="0.25">
      <c r="A594" t="s">
        <v>4116</v>
      </c>
      <c r="B594" s="138" t="s">
        <v>4117</v>
      </c>
      <c r="C594" s="139"/>
    </row>
    <row r="595" spans="1:3" ht="75" x14ac:dyDescent="0.25">
      <c r="A595" t="s">
        <v>4118</v>
      </c>
      <c r="B595" s="138" t="s">
        <v>4119</v>
      </c>
      <c r="C595" s="139" t="s">
        <v>4120</v>
      </c>
    </row>
    <row r="596" spans="1:3" x14ac:dyDescent="0.25">
      <c r="A596" t="s">
        <v>1852</v>
      </c>
      <c r="B596" s="138" t="s">
        <v>4121</v>
      </c>
      <c r="C596" s="139" t="s">
        <v>4122</v>
      </c>
    </row>
    <row r="597" spans="1:3" x14ac:dyDescent="0.25">
      <c r="A597" t="s">
        <v>4123</v>
      </c>
      <c r="B597" s="138" t="s">
        <v>4124</v>
      </c>
      <c r="C597" s="139" t="s">
        <v>4125</v>
      </c>
    </row>
    <row r="598" spans="1:3" ht="30" x14ac:dyDescent="0.25">
      <c r="A598" t="s">
        <v>4126</v>
      </c>
      <c r="B598" s="138" t="s">
        <v>4127</v>
      </c>
      <c r="C598" s="139" t="s">
        <v>4128</v>
      </c>
    </row>
    <row r="599" spans="1:3" x14ac:dyDescent="0.25">
      <c r="A599" t="s">
        <v>4129</v>
      </c>
      <c r="B599" s="138" t="s">
        <v>4130</v>
      </c>
      <c r="C599" s="139" t="s">
        <v>4131</v>
      </c>
    </row>
    <row r="600" spans="1:3" ht="30" x14ac:dyDescent="0.25">
      <c r="A600" t="s">
        <v>4132</v>
      </c>
      <c r="B600" s="138" t="s">
        <v>4133</v>
      </c>
      <c r="C600" s="139" t="s">
        <v>4134</v>
      </c>
    </row>
    <row r="601" spans="1:3" ht="30" x14ac:dyDescent="0.25">
      <c r="A601" t="s">
        <v>4135</v>
      </c>
      <c r="B601" s="138" t="s">
        <v>4136</v>
      </c>
      <c r="C601" s="139"/>
    </row>
    <row r="602" spans="1:3" ht="30" x14ac:dyDescent="0.25">
      <c r="A602" t="s">
        <v>4137</v>
      </c>
      <c r="B602" s="138" t="s">
        <v>4138</v>
      </c>
      <c r="C602" s="139" t="s">
        <v>4139</v>
      </c>
    </row>
    <row r="603" spans="1:3" x14ac:dyDescent="0.25">
      <c r="A603" t="s">
        <v>4140</v>
      </c>
      <c r="B603" s="138" t="s">
        <v>4141</v>
      </c>
      <c r="C603" s="139" t="s">
        <v>4142</v>
      </c>
    </row>
    <row r="604" spans="1:3" x14ac:dyDescent="0.25">
      <c r="A604" t="s">
        <v>4143</v>
      </c>
      <c r="B604" s="138" t="s">
        <v>4144</v>
      </c>
      <c r="C604" s="139" t="s">
        <v>4145</v>
      </c>
    </row>
    <row r="605" spans="1:3" ht="120" x14ac:dyDescent="0.25">
      <c r="A605" t="s">
        <v>4146</v>
      </c>
      <c r="B605" s="138" t="s">
        <v>4147</v>
      </c>
      <c r="C605" s="139" t="s">
        <v>4148</v>
      </c>
    </row>
    <row r="606" spans="1:3" x14ac:dyDescent="0.25">
      <c r="A606" t="s">
        <v>4149</v>
      </c>
      <c r="B606" s="138" t="s">
        <v>4150</v>
      </c>
      <c r="C606" s="139" t="s">
        <v>4151</v>
      </c>
    </row>
    <row r="607" spans="1:3" ht="30" x14ac:dyDescent="0.25">
      <c r="A607" t="s">
        <v>4152</v>
      </c>
      <c r="B607" s="138" t="s">
        <v>4153</v>
      </c>
      <c r="C607" s="139" t="s">
        <v>4154</v>
      </c>
    </row>
    <row r="608" spans="1:3" x14ac:dyDescent="0.25">
      <c r="A608" t="s">
        <v>4155</v>
      </c>
      <c r="B608" s="138" t="s">
        <v>4156</v>
      </c>
      <c r="C608" s="139" t="s">
        <v>4157</v>
      </c>
    </row>
    <row r="609" spans="1:3" ht="45" x14ac:dyDescent="0.25">
      <c r="A609" t="s">
        <v>4158</v>
      </c>
      <c r="B609" s="138" t="s">
        <v>4159</v>
      </c>
      <c r="C609" s="139"/>
    </row>
    <row r="610" spans="1:3" ht="45" x14ac:dyDescent="0.25">
      <c r="A610" t="s">
        <v>4160</v>
      </c>
      <c r="B610" s="138" t="s">
        <v>4161</v>
      </c>
      <c r="C610" s="139" t="s">
        <v>4162</v>
      </c>
    </row>
    <row r="611" spans="1:3" ht="45" x14ac:dyDescent="0.25">
      <c r="A611" t="s">
        <v>4163</v>
      </c>
      <c r="B611" s="138" t="s">
        <v>4164</v>
      </c>
      <c r="C611" s="139" t="s">
        <v>4165</v>
      </c>
    </row>
    <row r="612" spans="1:3" x14ac:dyDescent="0.25">
      <c r="A612" t="s">
        <v>4166</v>
      </c>
      <c r="B612" s="138" t="s">
        <v>4167</v>
      </c>
      <c r="C612" s="139" t="s">
        <v>4168</v>
      </c>
    </row>
    <row r="613" spans="1:3" x14ac:dyDescent="0.25">
      <c r="A613" t="s">
        <v>4169</v>
      </c>
      <c r="B613" s="138" t="s">
        <v>4170</v>
      </c>
      <c r="C613" s="139" t="s">
        <v>4171</v>
      </c>
    </row>
    <row r="614" spans="1:3" x14ac:dyDescent="0.25">
      <c r="A614" t="s">
        <v>4172</v>
      </c>
      <c r="B614" s="138" t="s">
        <v>4173</v>
      </c>
      <c r="C614" s="139" t="s">
        <v>4174</v>
      </c>
    </row>
    <row r="615" spans="1:3" ht="30" x14ac:dyDescent="0.25">
      <c r="A615" t="s">
        <v>4175</v>
      </c>
      <c r="B615" s="138" t="s">
        <v>4176</v>
      </c>
      <c r="C615" s="139" t="s">
        <v>4177</v>
      </c>
    </row>
    <row r="616" spans="1:3" x14ac:dyDescent="0.25">
      <c r="A616" t="s">
        <v>4178</v>
      </c>
      <c r="B616" s="138" t="s">
        <v>4179</v>
      </c>
      <c r="C616" s="139" t="s">
        <v>4180</v>
      </c>
    </row>
    <row r="617" spans="1:3" ht="30" x14ac:dyDescent="0.25">
      <c r="A617" t="s">
        <v>4181</v>
      </c>
      <c r="B617" s="138" t="s">
        <v>4182</v>
      </c>
      <c r="C617" s="139" t="s">
        <v>4183</v>
      </c>
    </row>
    <row r="618" spans="1:3" ht="30" x14ac:dyDescent="0.25">
      <c r="A618" t="s">
        <v>4184</v>
      </c>
      <c r="B618" s="138" t="s">
        <v>4185</v>
      </c>
      <c r="C618" s="139" t="s">
        <v>4186</v>
      </c>
    </row>
    <row r="619" spans="1:3" ht="90" x14ac:dyDescent="0.25">
      <c r="A619" t="s">
        <v>4187</v>
      </c>
      <c r="B619" s="138" t="s">
        <v>4188</v>
      </c>
      <c r="C619" s="139" t="s">
        <v>4189</v>
      </c>
    </row>
    <row r="620" spans="1:3" x14ac:dyDescent="0.25">
      <c r="A620" t="s">
        <v>1879</v>
      </c>
      <c r="B620" s="138" t="s">
        <v>4190</v>
      </c>
      <c r="C620" s="139" t="s">
        <v>4191</v>
      </c>
    </row>
    <row r="621" spans="1:3" ht="30" x14ac:dyDescent="0.25">
      <c r="A621" t="s">
        <v>4192</v>
      </c>
      <c r="B621" s="138" t="s">
        <v>4193</v>
      </c>
      <c r="C621" s="139"/>
    </row>
    <row r="622" spans="1:3" x14ac:dyDescent="0.25">
      <c r="A622" t="s">
        <v>4194</v>
      </c>
      <c r="B622" s="138" t="s">
        <v>4195</v>
      </c>
      <c r="C622" s="139" t="s">
        <v>4196</v>
      </c>
    </row>
    <row r="623" spans="1:3" x14ac:dyDescent="0.25">
      <c r="A623" t="s">
        <v>4197</v>
      </c>
      <c r="B623" s="138" t="s">
        <v>4198</v>
      </c>
      <c r="C623" s="139" t="s">
        <v>4199</v>
      </c>
    </row>
    <row r="624" spans="1:3" x14ac:dyDescent="0.25">
      <c r="A624" t="s">
        <v>4200</v>
      </c>
      <c r="B624" s="138" t="s">
        <v>4201</v>
      </c>
      <c r="C624" s="139" t="s">
        <v>4202</v>
      </c>
    </row>
    <row r="625" spans="1:3" x14ac:dyDescent="0.25">
      <c r="A625" t="s">
        <v>1881</v>
      </c>
      <c r="B625" s="138" t="s">
        <v>4203</v>
      </c>
      <c r="C625" s="139" t="s">
        <v>4204</v>
      </c>
    </row>
    <row r="626" spans="1:3" x14ac:dyDescent="0.25">
      <c r="A626" t="s">
        <v>4205</v>
      </c>
      <c r="B626" s="138" t="s">
        <v>4206</v>
      </c>
      <c r="C626" s="139"/>
    </row>
    <row r="627" spans="1:3" ht="45" x14ac:dyDescent="0.25">
      <c r="A627" t="s">
        <v>4207</v>
      </c>
      <c r="B627" s="138" t="s">
        <v>4208</v>
      </c>
      <c r="C627" s="139" t="s">
        <v>4209</v>
      </c>
    </row>
    <row r="628" spans="1:3" x14ac:dyDescent="0.25">
      <c r="A628" t="s">
        <v>4210</v>
      </c>
      <c r="B628" s="138" t="s">
        <v>4211</v>
      </c>
      <c r="C628" s="139" t="s">
        <v>4212</v>
      </c>
    </row>
    <row r="629" spans="1:3" ht="30" x14ac:dyDescent="0.25">
      <c r="A629" t="s">
        <v>4213</v>
      </c>
      <c r="B629" s="138" t="s">
        <v>4214</v>
      </c>
      <c r="C629" s="139" t="s">
        <v>4215</v>
      </c>
    </row>
    <row r="630" spans="1:3" x14ac:dyDescent="0.25">
      <c r="A630" t="s">
        <v>4216</v>
      </c>
      <c r="B630" s="138" t="s">
        <v>4217</v>
      </c>
      <c r="C630" s="139" t="s">
        <v>4218</v>
      </c>
    </row>
    <row r="631" spans="1:3" ht="30" x14ac:dyDescent="0.25">
      <c r="A631" t="s">
        <v>4219</v>
      </c>
      <c r="B631" s="138" t="s">
        <v>4220</v>
      </c>
      <c r="C631" s="139"/>
    </row>
    <row r="632" spans="1:3" ht="90" x14ac:dyDescent="0.25">
      <c r="A632" t="s">
        <v>4221</v>
      </c>
      <c r="B632" s="138" t="s">
        <v>4222</v>
      </c>
      <c r="C632" s="139" t="s">
        <v>4223</v>
      </c>
    </row>
    <row r="633" spans="1:3" x14ac:dyDescent="0.25">
      <c r="A633" t="s">
        <v>1890</v>
      </c>
      <c r="B633" s="138" t="s">
        <v>4224</v>
      </c>
      <c r="C633" s="139" t="s">
        <v>4225</v>
      </c>
    </row>
    <row r="634" spans="1:3" ht="30" x14ac:dyDescent="0.25">
      <c r="A634" t="s">
        <v>4226</v>
      </c>
      <c r="B634" s="138" t="s">
        <v>4227</v>
      </c>
      <c r="C634" s="139"/>
    </row>
    <row r="635" spans="1:3" ht="45" x14ac:dyDescent="0.25">
      <c r="A635" t="s">
        <v>4228</v>
      </c>
      <c r="B635" s="138" t="s">
        <v>4229</v>
      </c>
      <c r="C635" s="139" t="s">
        <v>4230</v>
      </c>
    </row>
    <row r="636" spans="1:3" ht="45" x14ac:dyDescent="0.25">
      <c r="A636" t="s">
        <v>4231</v>
      </c>
      <c r="B636" s="138" t="s">
        <v>4232</v>
      </c>
      <c r="C636" s="139"/>
    </row>
    <row r="637" spans="1:3" x14ac:dyDescent="0.25">
      <c r="A637" t="s">
        <v>4233</v>
      </c>
      <c r="B637" s="138" t="s">
        <v>4234</v>
      </c>
      <c r="C637" s="139" t="s">
        <v>4235</v>
      </c>
    </row>
    <row r="638" spans="1:3" ht="30" x14ac:dyDescent="0.25">
      <c r="A638" t="s">
        <v>4236</v>
      </c>
      <c r="B638" s="138" t="s">
        <v>4237</v>
      </c>
      <c r="C638" s="139" t="s">
        <v>4238</v>
      </c>
    </row>
    <row r="639" spans="1:3" ht="45" x14ac:dyDescent="0.25">
      <c r="A639" t="s">
        <v>4239</v>
      </c>
      <c r="B639" s="138" t="s">
        <v>4240</v>
      </c>
      <c r="C639" s="139" t="s">
        <v>4241</v>
      </c>
    </row>
    <row r="640" spans="1:3" ht="30" x14ac:dyDescent="0.25">
      <c r="A640" t="s">
        <v>4242</v>
      </c>
      <c r="B640" s="138" t="s">
        <v>4243</v>
      </c>
      <c r="C640" s="139" t="s">
        <v>4244</v>
      </c>
    </row>
    <row r="641" spans="1:3" ht="45" x14ac:dyDescent="0.25">
      <c r="A641" t="s">
        <v>4245</v>
      </c>
      <c r="B641" s="138" t="s">
        <v>4246</v>
      </c>
      <c r="C641" s="139" t="s">
        <v>4247</v>
      </c>
    </row>
    <row r="642" spans="1:3" ht="30" x14ac:dyDescent="0.25">
      <c r="A642" t="s">
        <v>4248</v>
      </c>
      <c r="B642" s="138" t="s">
        <v>4249</v>
      </c>
      <c r="C642" s="139" t="s">
        <v>4250</v>
      </c>
    </row>
    <row r="643" spans="1:3" x14ac:dyDescent="0.25">
      <c r="A643" t="s">
        <v>4251</v>
      </c>
      <c r="B643" s="138" t="s">
        <v>4252</v>
      </c>
      <c r="C643" s="139" t="s">
        <v>4253</v>
      </c>
    </row>
    <row r="644" spans="1:3" x14ac:dyDescent="0.25">
      <c r="A644" t="s">
        <v>4254</v>
      </c>
      <c r="B644" s="138" t="s">
        <v>4255</v>
      </c>
      <c r="C644" s="139"/>
    </row>
    <row r="645" spans="1:3" x14ac:dyDescent="0.25">
      <c r="A645" t="s">
        <v>1898</v>
      </c>
      <c r="B645" s="138" t="s">
        <v>4256</v>
      </c>
      <c r="C645" s="139" t="s">
        <v>4257</v>
      </c>
    </row>
    <row r="646" spans="1:3" x14ac:dyDescent="0.25">
      <c r="A646" t="s">
        <v>4258</v>
      </c>
      <c r="B646" s="138" t="s">
        <v>4259</v>
      </c>
      <c r="C646" s="139" t="s">
        <v>4260</v>
      </c>
    </row>
    <row r="647" spans="1:3" ht="30" x14ac:dyDescent="0.25">
      <c r="A647" t="s">
        <v>4261</v>
      </c>
      <c r="B647" s="138" t="s">
        <v>4262</v>
      </c>
      <c r="C647" s="139" t="s">
        <v>4263</v>
      </c>
    </row>
    <row r="648" spans="1:3" ht="30" x14ac:dyDescent="0.25">
      <c r="A648" t="s">
        <v>4264</v>
      </c>
      <c r="B648" s="138" t="s">
        <v>4265</v>
      </c>
      <c r="C648" s="139" t="s">
        <v>4266</v>
      </c>
    </row>
    <row r="649" spans="1:3" x14ac:dyDescent="0.25">
      <c r="A649" t="s">
        <v>4267</v>
      </c>
      <c r="B649" s="138" t="s">
        <v>4268</v>
      </c>
      <c r="C649" s="139" t="s">
        <v>4269</v>
      </c>
    </row>
    <row r="650" spans="1:3" x14ac:dyDescent="0.25">
      <c r="A650" t="s">
        <v>4270</v>
      </c>
      <c r="B650" s="138" t="s">
        <v>4271</v>
      </c>
      <c r="C650" s="139" t="s">
        <v>4272</v>
      </c>
    </row>
    <row r="651" spans="1:3" ht="30" x14ac:dyDescent="0.25">
      <c r="A651" t="s">
        <v>4273</v>
      </c>
      <c r="B651" s="138" t="s">
        <v>4274</v>
      </c>
      <c r="C651" s="139" t="s">
        <v>4275</v>
      </c>
    </row>
    <row r="652" spans="1:3" x14ac:dyDescent="0.25">
      <c r="A652" t="s">
        <v>4276</v>
      </c>
      <c r="B652" s="138" t="s">
        <v>4277</v>
      </c>
      <c r="C652" s="139" t="s">
        <v>4278</v>
      </c>
    </row>
    <row r="653" spans="1:3" ht="45" x14ac:dyDescent="0.25">
      <c r="A653" t="s">
        <v>4279</v>
      </c>
      <c r="B653" s="138" t="s">
        <v>4280</v>
      </c>
      <c r="C653" s="139" t="s">
        <v>4281</v>
      </c>
    </row>
    <row r="654" spans="1:3" ht="30" x14ac:dyDescent="0.25">
      <c r="A654" t="s">
        <v>4282</v>
      </c>
      <c r="B654" s="138" t="s">
        <v>4283</v>
      </c>
      <c r="C654" s="139" t="s">
        <v>4284</v>
      </c>
    </row>
    <row r="655" spans="1:3" x14ac:dyDescent="0.25">
      <c r="A655" t="s">
        <v>4285</v>
      </c>
      <c r="B655" s="138" t="s">
        <v>4286</v>
      </c>
      <c r="C655" s="139" t="s">
        <v>4287</v>
      </c>
    </row>
    <row r="656" spans="1:3" x14ac:dyDescent="0.25">
      <c r="A656" t="s">
        <v>4288</v>
      </c>
      <c r="B656" s="138" t="s">
        <v>4289</v>
      </c>
      <c r="C656" s="139" t="s">
        <v>4290</v>
      </c>
    </row>
    <row r="657" spans="1:3" ht="30" x14ac:dyDescent="0.25">
      <c r="A657" t="s">
        <v>4291</v>
      </c>
      <c r="B657" s="138" t="s">
        <v>4292</v>
      </c>
      <c r="C657" s="139" t="s">
        <v>4293</v>
      </c>
    </row>
    <row r="658" spans="1:3" ht="45" x14ac:dyDescent="0.25">
      <c r="A658" t="s">
        <v>4294</v>
      </c>
      <c r="B658" s="138" t="s">
        <v>4295</v>
      </c>
      <c r="C658" s="139" t="s">
        <v>4296</v>
      </c>
    </row>
    <row r="659" spans="1:3" x14ac:dyDescent="0.25">
      <c r="A659" t="s">
        <v>4297</v>
      </c>
      <c r="B659" s="138" t="s">
        <v>4298</v>
      </c>
      <c r="C659" s="139" t="s">
        <v>4299</v>
      </c>
    </row>
    <row r="660" spans="1:3" x14ac:dyDescent="0.25">
      <c r="A660" t="s">
        <v>1907</v>
      </c>
      <c r="B660" s="138" t="s">
        <v>4300</v>
      </c>
      <c r="C660" s="139" t="s">
        <v>4301</v>
      </c>
    </row>
    <row r="661" spans="1:3" x14ac:dyDescent="0.25">
      <c r="A661" t="s">
        <v>1911</v>
      </c>
      <c r="B661" s="138" t="s">
        <v>4302</v>
      </c>
      <c r="C661" s="139" t="s">
        <v>4303</v>
      </c>
    </row>
    <row r="662" spans="1:3" x14ac:dyDescent="0.25">
      <c r="A662" t="s">
        <v>4304</v>
      </c>
      <c r="B662" s="138" t="s">
        <v>4305</v>
      </c>
      <c r="C662" s="139" t="s">
        <v>4306</v>
      </c>
    </row>
    <row r="663" spans="1:3" x14ac:dyDescent="0.25">
      <c r="A663" t="s">
        <v>4307</v>
      </c>
      <c r="B663" s="138" t="s">
        <v>4308</v>
      </c>
      <c r="C663" s="139" t="s">
        <v>4309</v>
      </c>
    </row>
    <row r="664" spans="1:3" ht="30" x14ac:dyDescent="0.25">
      <c r="A664" t="s">
        <v>4310</v>
      </c>
      <c r="B664" s="138" t="s">
        <v>4311</v>
      </c>
      <c r="C664" s="139" t="s">
        <v>4312</v>
      </c>
    </row>
    <row r="665" spans="1:3" ht="30" x14ac:dyDescent="0.25">
      <c r="A665" t="s">
        <v>4313</v>
      </c>
      <c r="B665" s="138" t="s">
        <v>4314</v>
      </c>
      <c r="C665" s="139" t="s">
        <v>4315</v>
      </c>
    </row>
    <row r="666" spans="1:3" ht="30" x14ac:dyDescent="0.25">
      <c r="A666" t="s">
        <v>4316</v>
      </c>
      <c r="B666" s="138" t="s">
        <v>4317</v>
      </c>
      <c r="C666" s="139" t="s">
        <v>4318</v>
      </c>
    </row>
    <row r="667" spans="1:3" ht="30" x14ac:dyDescent="0.25">
      <c r="A667" t="s">
        <v>4319</v>
      </c>
      <c r="B667" s="138" t="s">
        <v>4320</v>
      </c>
      <c r="C667" s="139"/>
    </row>
    <row r="668" spans="1:3" x14ac:dyDescent="0.25">
      <c r="A668" t="s">
        <v>4321</v>
      </c>
      <c r="B668" s="138" t="s">
        <v>4322</v>
      </c>
      <c r="C668" s="139" t="s">
        <v>4323</v>
      </c>
    </row>
    <row r="669" spans="1:3" x14ac:dyDescent="0.25">
      <c r="A669" t="s">
        <v>4324</v>
      </c>
      <c r="B669" s="138" t="s">
        <v>4325</v>
      </c>
      <c r="C669" s="139" t="s">
        <v>4326</v>
      </c>
    </row>
    <row r="670" spans="1:3" ht="30" x14ac:dyDescent="0.25">
      <c r="A670" t="s">
        <v>1913</v>
      </c>
      <c r="B670" s="138" t="s">
        <v>4327</v>
      </c>
      <c r="C670" s="139" t="s">
        <v>4328</v>
      </c>
    </row>
    <row r="671" spans="1:3" x14ac:dyDescent="0.25">
      <c r="A671" t="s">
        <v>4329</v>
      </c>
      <c r="B671" s="138" t="s">
        <v>4330</v>
      </c>
      <c r="C671" s="139" t="s">
        <v>4331</v>
      </c>
    </row>
    <row r="672" spans="1:3" ht="30" x14ac:dyDescent="0.25">
      <c r="A672" t="s">
        <v>4332</v>
      </c>
      <c r="B672" s="138" t="s">
        <v>4333</v>
      </c>
      <c r="C672" s="139" t="s">
        <v>4334</v>
      </c>
    </row>
    <row r="673" spans="1:3" ht="45" x14ac:dyDescent="0.25">
      <c r="A673" t="s">
        <v>4335</v>
      </c>
      <c r="B673" s="138" t="s">
        <v>4336</v>
      </c>
      <c r="C673" s="139" t="s">
        <v>4337</v>
      </c>
    </row>
    <row r="674" spans="1:3" x14ac:dyDescent="0.25">
      <c r="A674" t="s">
        <v>4338</v>
      </c>
      <c r="B674" s="138" t="s">
        <v>4339</v>
      </c>
      <c r="C674" s="139" t="s">
        <v>4340</v>
      </c>
    </row>
    <row r="675" spans="1:3" ht="30" x14ac:dyDescent="0.25">
      <c r="A675" t="s">
        <v>4341</v>
      </c>
      <c r="B675" s="138" t="s">
        <v>4342</v>
      </c>
      <c r="C675" s="139" t="s">
        <v>4343</v>
      </c>
    </row>
    <row r="676" spans="1:3" ht="30" x14ac:dyDescent="0.25">
      <c r="A676" t="s">
        <v>4344</v>
      </c>
      <c r="B676" s="138" t="s">
        <v>4345</v>
      </c>
      <c r="C676" s="139" t="s">
        <v>4346</v>
      </c>
    </row>
    <row r="677" spans="1:3" ht="30" x14ac:dyDescent="0.25">
      <c r="A677" t="s">
        <v>4347</v>
      </c>
      <c r="B677" s="138" t="s">
        <v>4348</v>
      </c>
      <c r="C677" s="139" t="s">
        <v>4349</v>
      </c>
    </row>
    <row r="678" spans="1:3" x14ac:dyDescent="0.25">
      <c r="A678" t="s">
        <v>4350</v>
      </c>
      <c r="B678" s="138" t="s">
        <v>4351</v>
      </c>
      <c r="C678" s="139" t="s">
        <v>4352</v>
      </c>
    </row>
    <row r="679" spans="1:3" ht="30" x14ac:dyDescent="0.25">
      <c r="A679" t="s">
        <v>4353</v>
      </c>
      <c r="B679" s="138" t="s">
        <v>4354</v>
      </c>
      <c r="C679" s="139" t="s">
        <v>4355</v>
      </c>
    </row>
    <row r="680" spans="1:3" ht="30" x14ac:dyDescent="0.25">
      <c r="A680" t="s">
        <v>4356</v>
      </c>
      <c r="B680" s="138" t="s">
        <v>4357</v>
      </c>
      <c r="C680" s="139" t="s">
        <v>4358</v>
      </c>
    </row>
    <row r="681" spans="1:3" ht="30" x14ac:dyDescent="0.25">
      <c r="A681" t="s">
        <v>4359</v>
      </c>
      <c r="B681" s="138" t="s">
        <v>4360</v>
      </c>
      <c r="C681" s="139" t="s">
        <v>4361</v>
      </c>
    </row>
    <row r="682" spans="1:3" x14ac:dyDescent="0.25">
      <c r="A682" t="s">
        <v>1929</v>
      </c>
      <c r="B682" s="138" t="s">
        <v>4362</v>
      </c>
      <c r="C682" s="139" t="s">
        <v>4363</v>
      </c>
    </row>
    <row r="683" spans="1:3" ht="45" x14ac:dyDescent="0.25">
      <c r="A683" t="s">
        <v>4364</v>
      </c>
      <c r="B683" s="138" t="s">
        <v>4365</v>
      </c>
      <c r="C683" s="139" t="s">
        <v>4366</v>
      </c>
    </row>
    <row r="684" spans="1:3" x14ac:dyDescent="0.25">
      <c r="A684" t="s">
        <v>4367</v>
      </c>
      <c r="B684" s="138" t="s">
        <v>4368</v>
      </c>
      <c r="C684" s="139" t="s">
        <v>4369</v>
      </c>
    </row>
    <row r="685" spans="1:3" ht="45" x14ac:dyDescent="0.25">
      <c r="A685" t="s">
        <v>4370</v>
      </c>
      <c r="B685" s="138" t="s">
        <v>4371</v>
      </c>
      <c r="C685" s="139" t="s">
        <v>4372</v>
      </c>
    </row>
    <row r="686" spans="1:3" x14ac:dyDescent="0.25">
      <c r="A686" t="s">
        <v>4373</v>
      </c>
      <c r="B686" s="138" t="s">
        <v>4374</v>
      </c>
      <c r="C686" s="139" t="s">
        <v>4375</v>
      </c>
    </row>
    <row r="687" spans="1:3" x14ac:dyDescent="0.25">
      <c r="A687" t="s">
        <v>4376</v>
      </c>
      <c r="B687" s="138" t="s">
        <v>4377</v>
      </c>
      <c r="C687" s="139" t="s">
        <v>4378</v>
      </c>
    </row>
    <row r="688" spans="1:3" ht="60" x14ac:dyDescent="0.25">
      <c r="A688" t="s">
        <v>4379</v>
      </c>
      <c r="B688" s="138" t="s">
        <v>4380</v>
      </c>
      <c r="C688" s="139" t="s">
        <v>4381</v>
      </c>
    </row>
    <row r="689" spans="1:3" ht="60" x14ac:dyDescent="0.25">
      <c r="A689" t="s">
        <v>4382</v>
      </c>
      <c r="B689" s="138" t="s">
        <v>4383</v>
      </c>
      <c r="C689" s="139" t="s">
        <v>4384</v>
      </c>
    </row>
    <row r="690" spans="1:3" x14ac:dyDescent="0.25">
      <c r="A690" t="s">
        <v>1938</v>
      </c>
      <c r="B690" s="138" t="s">
        <v>4385</v>
      </c>
      <c r="C690" s="139" t="s">
        <v>4386</v>
      </c>
    </row>
    <row r="691" spans="1:3" ht="60" x14ac:dyDescent="0.25">
      <c r="A691" t="s">
        <v>4387</v>
      </c>
      <c r="B691" s="138" t="s">
        <v>4388</v>
      </c>
      <c r="C691" s="139" t="s">
        <v>4389</v>
      </c>
    </row>
    <row r="692" spans="1:3" ht="30" x14ac:dyDescent="0.25">
      <c r="A692" t="s">
        <v>4390</v>
      </c>
      <c r="B692" s="138" t="s">
        <v>4391</v>
      </c>
      <c r="C692" s="139" t="s">
        <v>4392</v>
      </c>
    </row>
    <row r="693" spans="1:3" ht="30" x14ac:dyDescent="0.25">
      <c r="A693" t="s">
        <v>4393</v>
      </c>
      <c r="B693" s="138" t="s">
        <v>4394</v>
      </c>
      <c r="C693" s="139" t="s">
        <v>4395</v>
      </c>
    </row>
    <row r="694" spans="1:3" ht="45" x14ac:dyDescent="0.25">
      <c r="A694" t="s">
        <v>4396</v>
      </c>
      <c r="B694" s="138" t="s">
        <v>4397</v>
      </c>
      <c r="C694" s="139" t="s">
        <v>4398</v>
      </c>
    </row>
    <row r="695" spans="1:3" ht="60" x14ac:dyDescent="0.25">
      <c r="A695" t="s">
        <v>4399</v>
      </c>
      <c r="B695" s="138" t="s">
        <v>4400</v>
      </c>
      <c r="C695" s="139" t="s">
        <v>4401</v>
      </c>
    </row>
    <row r="696" spans="1:3" x14ac:dyDescent="0.25">
      <c r="A696" t="s">
        <v>4402</v>
      </c>
      <c r="B696" s="138" t="s">
        <v>4403</v>
      </c>
      <c r="C696" s="139" t="s">
        <v>4404</v>
      </c>
    </row>
    <row r="697" spans="1:3" x14ac:dyDescent="0.25">
      <c r="A697" t="s">
        <v>4405</v>
      </c>
      <c r="B697" s="138" t="s">
        <v>4406</v>
      </c>
      <c r="C697" s="139" t="s">
        <v>4407</v>
      </c>
    </row>
    <row r="698" spans="1:3" x14ac:dyDescent="0.25">
      <c r="A698" t="s">
        <v>1941</v>
      </c>
      <c r="B698" s="138" t="s">
        <v>4408</v>
      </c>
      <c r="C698" s="139" t="s">
        <v>4409</v>
      </c>
    </row>
    <row r="699" spans="1:3" ht="75" x14ac:dyDescent="0.25">
      <c r="A699" t="s">
        <v>4410</v>
      </c>
      <c r="B699" s="138" t="s">
        <v>4411</v>
      </c>
      <c r="C699" s="139" t="s">
        <v>4412</v>
      </c>
    </row>
    <row r="700" spans="1:3" ht="60" x14ac:dyDescent="0.25">
      <c r="A700" t="s">
        <v>4413</v>
      </c>
      <c r="B700" s="138" t="s">
        <v>4414</v>
      </c>
      <c r="C700" s="139" t="s">
        <v>4415</v>
      </c>
    </row>
    <row r="701" spans="1:3" x14ac:dyDescent="0.25">
      <c r="A701" t="s">
        <v>4416</v>
      </c>
      <c r="B701" s="138" t="s">
        <v>4417</v>
      </c>
      <c r="C701" s="139" t="s">
        <v>4418</v>
      </c>
    </row>
    <row r="702" spans="1:3" ht="45" x14ac:dyDescent="0.25">
      <c r="A702" t="s">
        <v>4419</v>
      </c>
      <c r="B702" s="138" t="s">
        <v>4420</v>
      </c>
      <c r="C702" s="139" t="s">
        <v>4421</v>
      </c>
    </row>
    <row r="703" spans="1:3" ht="30" x14ac:dyDescent="0.25">
      <c r="A703" t="s">
        <v>4422</v>
      </c>
      <c r="B703" s="138" t="s">
        <v>4423</v>
      </c>
      <c r="C703" s="139" t="s">
        <v>4424</v>
      </c>
    </row>
    <row r="704" spans="1:3" ht="60" x14ac:dyDescent="0.25">
      <c r="A704" t="s">
        <v>4425</v>
      </c>
      <c r="B704" s="138" t="s">
        <v>4426</v>
      </c>
      <c r="C704" s="139" t="s">
        <v>4427</v>
      </c>
    </row>
    <row r="705" spans="1:3" x14ac:dyDescent="0.25">
      <c r="A705" t="s">
        <v>4428</v>
      </c>
      <c r="B705" s="138" t="s">
        <v>4429</v>
      </c>
      <c r="C705" s="139" t="s">
        <v>4430</v>
      </c>
    </row>
    <row r="706" spans="1:3" ht="75" x14ac:dyDescent="0.25">
      <c r="A706" t="s">
        <v>4431</v>
      </c>
      <c r="B706" s="138" t="s">
        <v>4432</v>
      </c>
      <c r="C706" s="139" t="s">
        <v>4433</v>
      </c>
    </row>
    <row r="707" spans="1:3" ht="45" x14ac:dyDescent="0.25">
      <c r="A707" t="s">
        <v>4434</v>
      </c>
      <c r="B707" s="138" t="s">
        <v>4435</v>
      </c>
      <c r="C707" s="139"/>
    </row>
    <row r="708" spans="1:3" ht="45" x14ac:dyDescent="0.25">
      <c r="A708" t="s">
        <v>4436</v>
      </c>
      <c r="B708" s="138" t="s">
        <v>4437</v>
      </c>
      <c r="C708" s="139" t="s">
        <v>4438</v>
      </c>
    </row>
    <row r="709" spans="1:3" x14ac:dyDescent="0.25">
      <c r="A709" t="s">
        <v>4439</v>
      </c>
      <c r="B709" s="138" t="s">
        <v>4440</v>
      </c>
      <c r="C709" s="139" t="s">
        <v>4441</v>
      </c>
    </row>
    <row r="710" spans="1:3" ht="30" x14ac:dyDescent="0.25">
      <c r="A710" t="s">
        <v>4442</v>
      </c>
      <c r="B710" s="138" t="s">
        <v>4443</v>
      </c>
      <c r="C710" s="139"/>
    </row>
    <row r="711" spans="1:3" x14ac:dyDescent="0.25">
      <c r="A711" t="s">
        <v>4444</v>
      </c>
      <c r="B711" s="138" t="s">
        <v>4445</v>
      </c>
      <c r="C711" s="139" t="s">
        <v>4446</v>
      </c>
    </row>
    <row r="712" spans="1:3" x14ac:dyDescent="0.25">
      <c r="A712" t="s">
        <v>4447</v>
      </c>
      <c r="B712" s="138" t="s">
        <v>4448</v>
      </c>
      <c r="C712" s="139" t="s">
        <v>4449</v>
      </c>
    </row>
    <row r="713" spans="1:3" x14ac:dyDescent="0.25">
      <c r="A713" t="s">
        <v>4450</v>
      </c>
      <c r="B713" s="138" t="s">
        <v>4451</v>
      </c>
      <c r="C713" s="139" t="s">
        <v>4452</v>
      </c>
    </row>
    <row r="714" spans="1:3" x14ac:dyDescent="0.25">
      <c r="A714" t="s">
        <v>4453</v>
      </c>
      <c r="B714" s="138" t="s">
        <v>4454</v>
      </c>
      <c r="C714" s="139"/>
    </row>
    <row r="715" spans="1:3" ht="45" x14ac:dyDescent="0.25">
      <c r="A715" t="s">
        <v>4455</v>
      </c>
      <c r="B715" s="138" t="s">
        <v>4456</v>
      </c>
      <c r="C715" s="139" t="s">
        <v>4457</v>
      </c>
    </row>
    <row r="716" spans="1:3" ht="45" x14ac:dyDescent="0.25">
      <c r="A716" t="s">
        <v>4458</v>
      </c>
      <c r="B716" s="138" t="s">
        <v>4459</v>
      </c>
      <c r="C716" s="139" t="s">
        <v>4460</v>
      </c>
    </row>
    <row r="717" spans="1:3" x14ac:dyDescent="0.25">
      <c r="A717" t="s">
        <v>1964</v>
      </c>
      <c r="B717" s="138" t="s">
        <v>4461</v>
      </c>
      <c r="C717" s="139" t="s">
        <v>4462</v>
      </c>
    </row>
    <row r="718" spans="1:3" ht="45" x14ac:dyDescent="0.25">
      <c r="A718" t="s">
        <v>4463</v>
      </c>
      <c r="B718" s="138" t="s">
        <v>4464</v>
      </c>
      <c r="C718" s="139" t="s">
        <v>4465</v>
      </c>
    </row>
    <row r="719" spans="1:3" ht="30" x14ac:dyDescent="0.25">
      <c r="A719" t="s">
        <v>4466</v>
      </c>
      <c r="B719" s="138" t="s">
        <v>4467</v>
      </c>
      <c r="C719" s="139" t="s">
        <v>4468</v>
      </c>
    </row>
    <row r="720" spans="1:3" x14ac:dyDescent="0.25">
      <c r="A720" t="s">
        <v>4469</v>
      </c>
      <c r="B720" s="138" t="s">
        <v>4470</v>
      </c>
      <c r="C720" s="139" t="s">
        <v>4471</v>
      </c>
    </row>
    <row r="721" spans="1:3" ht="75" x14ac:dyDescent="0.25">
      <c r="A721" t="s">
        <v>4472</v>
      </c>
      <c r="B721" s="138" t="s">
        <v>4473</v>
      </c>
      <c r="C721" s="139" t="s">
        <v>4474</v>
      </c>
    </row>
    <row r="722" spans="1:3" x14ac:dyDescent="0.25">
      <c r="A722" t="s">
        <v>4475</v>
      </c>
      <c r="B722" s="138" t="s">
        <v>4476</v>
      </c>
      <c r="C722" s="139" t="s">
        <v>4477</v>
      </c>
    </row>
    <row r="723" spans="1:3" x14ac:dyDescent="0.25">
      <c r="A723" t="s">
        <v>4478</v>
      </c>
      <c r="B723" s="138" t="s">
        <v>4479</v>
      </c>
      <c r="C723" s="139" t="s">
        <v>4480</v>
      </c>
    </row>
    <row r="724" spans="1:3" ht="30" x14ac:dyDescent="0.25">
      <c r="A724" t="s">
        <v>4481</v>
      </c>
      <c r="B724" s="138" t="s">
        <v>4482</v>
      </c>
      <c r="C724" s="139" t="s">
        <v>4483</v>
      </c>
    </row>
    <row r="725" spans="1:3" x14ac:dyDescent="0.25">
      <c r="A725" t="s">
        <v>4484</v>
      </c>
      <c r="B725" s="138" t="s">
        <v>4485</v>
      </c>
      <c r="C725" s="139" t="s">
        <v>4486</v>
      </c>
    </row>
    <row r="726" spans="1:3" ht="90" x14ac:dyDescent="0.25">
      <c r="A726" t="s">
        <v>4487</v>
      </c>
      <c r="B726" s="138" t="s">
        <v>4488</v>
      </c>
      <c r="C726" s="139" t="s">
        <v>4489</v>
      </c>
    </row>
    <row r="727" spans="1:3" ht="90" x14ac:dyDescent="0.25">
      <c r="A727" t="s">
        <v>4490</v>
      </c>
      <c r="B727" s="138" t="s">
        <v>4491</v>
      </c>
      <c r="C727" s="139" t="s">
        <v>4492</v>
      </c>
    </row>
    <row r="728" spans="1:3" x14ac:dyDescent="0.25">
      <c r="A728" t="s">
        <v>4493</v>
      </c>
      <c r="B728" s="138" t="s">
        <v>4494</v>
      </c>
      <c r="C728" s="139" t="s">
        <v>4495</v>
      </c>
    </row>
    <row r="729" spans="1:3" x14ac:dyDescent="0.25">
      <c r="A729" t="s">
        <v>4496</v>
      </c>
      <c r="B729" s="138" t="s">
        <v>4497</v>
      </c>
      <c r="C729" s="139" t="s">
        <v>4498</v>
      </c>
    </row>
    <row r="730" spans="1:3" ht="30" x14ac:dyDescent="0.25">
      <c r="A730" t="s">
        <v>4499</v>
      </c>
      <c r="B730" s="138" t="s">
        <v>4500</v>
      </c>
      <c r="C730" s="139" t="s">
        <v>4501</v>
      </c>
    </row>
    <row r="731" spans="1:3" ht="30" x14ac:dyDescent="0.25">
      <c r="A731" t="s">
        <v>4502</v>
      </c>
      <c r="B731" s="138" t="s">
        <v>4503</v>
      </c>
      <c r="C731" s="139" t="s">
        <v>4504</v>
      </c>
    </row>
    <row r="732" spans="1:3" ht="45" x14ac:dyDescent="0.25">
      <c r="A732" t="s">
        <v>4505</v>
      </c>
      <c r="B732" s="138" t="s">
        <v>4506</v>
      </c>
      <c r="C732" s="139" t="s">
        <v>4507</v>
      </c>
    </row>
    <row r="733" spans="1:3" ht="45" x14ac:dyDescent="0.25">
      <c r="A733" t="s">
        <v>4508</v>
      </c>
      <c r="B733" s="138" t="s">
        <v>4509</v>
      </c>
      <c r="C733" s="139" t="s">
        <v>4510</v>
      </c>
    </row>
    <row r="734" spans="1:3" ht="90" x14ac:dyDescent="0.25">
      <c r="A734" t="s">
        <v>4511</v>
      </c>
      <c r="B734" s="138" t="s">
        <v>4512</v>
      </c>
      <c r="C734" s="139" t="s">
        <v>4513</v>
      </c>
    </row>
    <row r="735" spans="1:3" ht="60" x14ac:dyDescent="0.25">
      <c r="A735" t="s">
        <v>4514</v>
      </c>
      <c r="B735" s="138" t="s">
        <v>4515</v>
      </c>
      <c r="C735" s="139" t="s">
        <v>4516</v>
      </c>
    </row>
    <row r="736" spans="1:3" x14ac:dyDescent="0.25">
      <c r="A736" t="s">
        <v>4517</v>
      </c>
      <c r="B736" s="138" t="s">
        <v>4518</v>
      </c>
      <c r="C736" s="139" t="s">
        <v>4519</v>
      </c>
    </row>
    <row r="737" spans="1:3" ht="30" x14ac:dyDescent="0.25">
      <c r="A737" t="s">
        <v>4520</v>
      </c>
      <c r="B737" s="138" t="s">
        <v>4521</v>
      </c>
      <c r="C737" s="139" t="s">
        <v>4522</v>
      </c>
    </row>
    <row r="738" spans="1:3" ht="60" x14ac:dyDescent="0.25">
      <c r="A738" t="s">
        <v>4523</v>
      </c>
      <c r="B738" s="138" t="s">
        <v>4524</v>
      </c>
      <c r="C738" s="139"/>
    </row>
    <row r="739" spans="1:3" ht="45" x14ac:dyDescent="0.25">
      <c r="A739" t="s">
        <v>4525</v>
      </c>
      <c r="B739" s="138" t="s">
        <v>4526</v>
      </c>
      <c r="C739" s="139" t="s">
        <v>4527</v>
      </c>
    </row>
    <row r="740" spans="1:3" ht="45" x14ac:dyDescent="0.25">
      <c r="A740" t="s">
        <v>4528</v>
      </c>
      <c r="B740" s="138" t="s">
        <v>4529</v>
      </c>
      <c r="C740" s="139" t="s">
        <v>4530</v>
      </c>
    </row>
    <row r="741" spans="1:3" ht="30" x14ac:dyDescent="0.25">
      <c r="A741" t="s">
        <v>4531</v>
      </c>
      <c r="B741" s="138" t="s">
        <v>4532</v>
      </c>
      <c r="C741" s="139" t="s">
        <v>4533</v>
      </c>
    </row>
    <row r="742" spans="1:3" ht="60" x14ac:dyDescent="0.25">
      <c r="A742" t="s">
        <v>4534</v>
      </c>
      <c r="B742" s="138" t="s">
        <v>4535</v>
      </c>
      <c r="C742" s="139" t="s">
        <v>4536</v>
      </c>
    </row>
    <row r="743" spans="1:3" ht="30" x14ac:dyDescent="0.25">
      <c r="A743" t="s">
        <v>4537</v>
      </c>
      <c r="B743" s="138" t="s">
        <v>4538</v>
      </c>
      <c r="C743" s="139" t="s">
        <v>4539</v>
      </c>
    </row>
    <row r="744" spans="1:3" ht="75" x14ac:dyDescent="0.25">
      <c r="A744" t="s">
        <v>4540</v>
      </c>
      <c r="B744" s="138" t="s">
        <v>4541</v>
      </c>
      <c r="C744" s="139" t="s">
        <v>4542</v>
      </c>
    </row>
    <row r="745" spans="1:3" ht="75" x14ac:dyDescent="0.25">
      <c r="A745" t="s">
        <v>4543</v>
      </c>
      <c r="B745" s="138" t="s">
        <v>4544</v>
      </c>
      <c r="C745" s="139" t="s">
        <v>4545</v>
      </c>
    </row>
    <row r="746" spans="1:3" ht="30" x14ac:dyDescent="0.25">
      <c r="A746" t="s">
        <v>4546</v>
      </c>
      <c r="B746" s="138" t="s">
        <v>4547</v>
      </c>
      <c r="C746" s="139" t="s">
        <v>4548</v>
      </c>
    </row>
    <row r="747" spans="1:3" x14ac:dyDescent="0.25">
      <c r="A747" t="s">
        <v>4549</v>
      </c>
      <c r="B747" s="138" t="s">
        <v>4550</v>
      </c>
      <c r="C747" s="139" t="s">
        <v>4551</v>
      </c>
    </row>
    <row r="748" spans="1:3" ht="45" x14ac:dyDescent="0.25">
      <c r="A748" t="s">
        <v>4552</v>
      </c>
      <c r="B748" s="138" t="s">
        <v>4553</v>
      </c>
      <c r="C748" s="139" t="s">
        <v>4554</v>
      </c>
    </row>
    <row r="749" spans="1:3" ht="45" x14ac:dyDescent="0.25">
      <c r="A749" t="s">
        <v>4555</v>
      </c>
      <c r="B749" s="138" t="s">
        <v>4556</v>
      </c>
      <c r="C749" s="139" t="s">
        <v>4557</v>
      </c>
    </row>
    <row r="750" spans="1:3" ht="45" x14ac:dyDescent="0.25">
      <c r="A750" t="s">
        <v>4558</v>
      </c>
      <c r="B750" s="138" t="s">
        <v>4559</v>
      </c>
      <c r="C750" s="139" t="s">
        <v>4560</v>
      </c>
    </row>
    <row r="751" spans="1:3" ht="45" x14ac:dyDescent="0.25">
      <c r="A751" t="s">
        <v>4561</v>
      </c>
      <c r="B751" s="138" t="s">
        <v>4562</v>
      </c>
      <c r="C751" s="139" t="s">
        <v>4563</v>
      </c>
    </row>
    <row r="752" spans="1:3" ht="45" x14ac:dyDescent="0.25">
      <c r="A752" t="s">
        <v>4564</v>
      </c>
      <c r="B752" s="138" t="s">
        <v>4565</v>
      </c>
      <c r="C752" s="139" t="s">
        <v>4566</v>
      </c>
    </row>
    <row r="753" spans="1:3" ht="45" x14ac:dyDescent="0.25">
      <c r="A753" t="s">
        <v>4567</v>
      </c>
      <c r="B753" s="138" t="s">
        <v>4568</v>
      </c>
      <c r="C753" s="139" t="s">
        <v>4569</v>
      </c>
    </row>
    <row r="754" spans="1:3" ht="75" x14ac:dyDescent="0.25">
      <c r="A754" t="s">
        <v>4570</v>
      </c>
      <c r="B754" s="138" t="s">
        <v>4571</v>
      </c>
      <c r="C754" s="139" t="s">
        <v>4572</v>
      </c>
    </row>
    <row r="755" spans="1:3" ht="30" x14ac:dyDescent="0.25">
      <c r="A755" t="s">
        <v>4573</v>
      </c>
      <c r="B755" s="138" t="s">
        <v>4574</v>
      </c>
      <c r="C755" s="139" t="s">
        <v>4575</v>
      </c>
    </row>
    <row r="756" spans="1:3" ht="45" x14ac:dyDescent="0.25">
      <c r="A756" t="s">
        <v>4576</v>
      </c>
      <c r="B756" s="138" t="s">
        <v>4577</v>
      </c>
      <c r="C756" s="139" t="s">
        <v>4578</v>
      </c>
    </row>
    <row r="757" spans="1:3" ht="45" x14ac:dyDescent="0.25">
      <c r="A757" t="s">
        <v>4579</v>
      </c>
      <c r="B757" s="138" t="s">
        <v>4580</v>
      </c>
      <c r="C757" s="139" t="s">
        <v>4581</v>
      </c>
    </row>
    <row r="758" spans="1:3" ht="30" x14ac:dyDescent="0.25">
      <c r="A758" t="s">
        <v>4582</v>
      </c>
      <c r="B758" s="138" t="s">
        <v>4583</v>
      </c>
      <c r="C758" s="139" t="s">
        <v>4584</v>
      </c>
    </row>
    <row r="759" spans="1:3" ht="90" x14ac:dyDescent="0.25">
      <c r="A759" t="s">
        <v>4585</v>
      </c>
      <c r="B759" s="138" t="s">
        <v>4586</v>
      </c>
      <c r="C759" s="139" t="s">
        <v>4587</v>
      </c>
    </row>
    <row r="760" spans="1:3" ht="30" x14ac:dyDescent="0.25">
      <c r="A760" t="s">
        <v>4588</v>
      </c>
      <c r="B760" s="138" t="s">
        <v>4589</v>
      </c>
      <c r="C760" s="139" t="s">
        <v>4590</v>
      </c>
    </row>
    <row r="761" spans="1:3" x14ac:dyDescent="0.25">
      <c r="A761" t="s">
        <v>4591</v>
      </c>
      <c r="B761" s="138" t="s">
        <v>4592</v>
      </c>
      <c r="C761" s="139" t="s">
        <v>4593</v>
      </c>
    </row>
    <row r="762" spans="1:3" ht="45" x14ac:dyDescent="0.25">
      <c r="A762" t="s">
        <v>4594</v>
      </c>
      <c r="B762" s="138" t="s">
        <v>4595</v>
      </c>
      <c r="C762" s="139" t="s">
        <v>4596</v>
      </c>
    </row>
    <row r="763" spans="1:3" ht="30" x14ac:dyDescent="0.25">
      <c r="A763" t="s">
        <v>4597</v>
      </c>
      <c r="B763" s="138" t="s">
        <v>4598</v>
      </c>
      <c r="C763" s="139" t="s">
        <v>4599</v>
      </c>
    </row>
    <row r="764" spans="1:3" ht="30" x14ac:dyDescent="0.25">
      <c r="A764" t="s">
        <v>4600</v>
      </c>
      <c r="B764" s="138" t="s">
        <v>4601</v>
      </c>
      <c r="C764" s="139" t="s">
        <v>4602</v>
      </c>
    </row>
    <row r="765" spans="1:3" ht="30" x14ac:dyDescent="0.25">
      <c r="A765" t="s">
        <v>4603</v>
      </c>
      <c r="B765" s="138" t="s">
        <v>4604</v>
      </c>
      <c r="C765" s="139" t="s">
        <v>4605</v>
      </c>
    </row>
    <row r="766" spans="1:3" ht="30" x14ac:dyDescent="0.25">
      <c r="A766" t="s">
        <v>4606</v>
      </c>
      <c r="B766" s="138" t="s">
        <v>4607</v>
      </c>
      <c r="C766" s="139" t="s">
        <v>4608</v>
      </c>
    </row>
    <row r="767" spans="1:3" ht="30" x14ac:dyDescent="0.25">
      <c r="A767" t="s">
        <v>4609</v>
      </c>
      <c r="B767" s="138" t="s">
        <v>4610</v>
      </c>
      <c r="C767" s="139" t="s">
        <v>4611</v>
      </c>
    </row>
    <row r="768" spans="1:3" ht="30" x14ac:dyDescent="0.25">
      <c r="A768" t="s">
        <v>4612</v>
      </c>
      <c r="B768" s="138" t="s">
        <v>4613</v>
      </c>
      <c r="C768" s="139" t="s">
        <v>4614</v>
      </c>
    </row>
    <row r="769" spans="1:3" ht="45" x14ac:dyDescent="0.25">
      <c r="A769" t="s">
        <v>4615</v>
      </c>
      <c r="B769" s="138" t="s">
        <v>4616</v>
      </c>
      <c r="C769" s="139" t="s">
        <v>4617</v>
      </c>
    </row>
    <row r="770" spans="1:3" ht="30" x14ac:dyDescent="0.25">
      <c r="A770" t="s">
        <v>4618</v>
      </c>
      <c r="B770" s="138" t="s">
        <v>4619</v>
      </c>
      <c r="C770" s="139" t="s">
        <v>4620</v>
      </c>
    </row>
    <row r="771" spans="1:3" ht="45" x14ac:dyDescent="0.25">
      <c r="A771" t="s">
        <v>4621</v>
      </c>
      <c r="B771" s="138" t="s">
        <v>4622</v>
      </c>
      <c r="C771" s="139" t="s">
        <v>4623</v>
      </c>
    </row>
    <row r="772" spans="1:3" ht="45" x14ac:dyDescent="0.25">
      <c r="A772" t="s">
        <v>4624</v>
      </c>
      <c r="B772" s="138" t="s">
        <v>4625</v>
      </c>
      <c r="C772" s="139" t="s">
        <v>4626</v>
      </c>
    </row>
    <row r="773" spans="1:3" x14ac:dyDescent="0.25">
      <c r="A773" t="s">
        <v>1973</v>
      </c>
      <c r="B773" s="138" t="s">
        <v>4627</v>
      </c>
      <c r="C773" s="139" t="s">
        <v>4628</v>
      </c>
    </row>
    <row r="774" spans="1:3" ht="60" x14ac:dyDescent="0.25">
      <c r="A774" t="s">
        <v>4629</v>
      </c>
      <c r="B774" s="138" t="s">
        <v>4630</v>
      </c>
      <c r="C774" s="139" t="s">
        <v>4631</v>
      </c>
    </row>
    <row r="775" spans="1:3" ht="30" x14ac:dyDescent="0.25">
      <c r="A775" t="s">
        <v>4632</v>
      </c>
      <c r="B775" s="138" t="s">
        <v>4633</v>
      </c>
      <c r="C775" s="139" t="s">
        <v>4634</v>
      </c>
    </row>
    <row r="776" spans="1:3" ht="30" x14ac:dyDescent="0.25">
      <c r="A776" t="s">
        <v>4635</v>
      </c>
      <c r="B776" s="138" t="s">
        <v>4636</v>
      </c>
      <c r="C776" s="139" t="s">
        <v>4637</v>
      </c>
    </row>
    <row r="777" spans="1:3" ht="60" x14ac:dyDescent="0.25">
      <c r="A777" t="s">
        <v>4638</v>
      </c>
      <c r="B777" s="138" t="s">
        <v>4639</v>
      </c>
      <c r="C777" s="139" t="s">
        <v>4640</v>
      </c>
    </row>
    <row r="778" spans="1:3" ht="30" x14ac:dyDescent="0.25">
      <c r="A778" t="s">
        <v>4641</v>
      </c>
      <c r="B778" s="138" t="s">
        <v>4642</v>
      </c>
      <c r="C778" s="139" t="s">
        <v>4643</v>
      </c>
    </row>
    <row r="779" spans="1:3" x14ac:dyDescent="0.25">
      <c r="A779" t="s">
        <v>4644</v>
      </c>
      <c r="B779" s="138" t="s">
        <v>4645</v>
      </c>
      <c r="C779" s="139" t="s">
        <v>4646</v>
      </c>
    </row>
    <row r="780" spans="1:3" ht="30" x14ac:dyDescent="0.25">
      <c r="A780" t="s">
        <v>4647</v>
      </c>
      <c r="B780" s="138" t="s">
        <v>4648</v>
      </c>
      <c r="C780" s="139" t="s">
        <v>4649</v>
      </c>
    </row>
    <row r="781" spans="1:3" x14ac:dyDescent="0.25">
      <c r="A781" t="s">
        <v>4650</v>
      </c>
      <c r="B781" s="138" t="s">
        <v>4651</v>
      </c>
      <c r="C781" s="139" t="s">
        <v>4652</v>
      </c>
    </row>
    <row r="782" spans="1:3" ht="45" x14ac:dyDescent="0.25">
      <c r="A782" t="s">
        <v>4653</v>
      </c>
      <c r="B782" s="138" t="s">
        <v>4654</v>
      </c>
      <c r="C782" s="139" t="s">
        <v>4655</v>
      </c>
    </row>
    <row r="783" spans="1:3" ht="45" x14ac:dyDescent="0.25">
      <c r="A783" t="s">
        <v>4656</v>
      </c>
      <c r="B783" s="138" t="s">
        <v>4657</v>
      </c>
      <c r="C783" s="139" t="s">
        <v>4658</v>
      </c>
    </row>
    <row r="784" spans="1:3" x14ac:dyDescent="0.25">
      <c r="A784" t="s">
        <v>48</v>
      </c>
      <c r="B784" s="138" t="s">
        <v>4659</v>
      </c>
      <c r="C784" s="139" t="s">
        <v>1184</v>
      </c>
    </row>
    <row r="785" spans="1:3" x14ac:dyDescent="0.25">
      <c r="A785" t="s">
        <v>1980</v>
      </c>
      <c r="B785" s="138" t="s">
        <v>4660</v>
      </c>
      <c r="C785" s="139" t="s">
        <v>4661</v>
      </c>
    </row>
    <row r="786" spans="1:3" ht="30" x14ac:dyDescent="0.25">
      <c r="A786" t="s">
        <v>4662</v>
      </c>
      <c r="B786" s="138" t="s">
        <v>4663</v>
      </c>
      <c r="C786" s="139" t="s">
        <v>4664</v>
      </c>
    </row>
    <row r="787" spans="1:3" ht="30" x14ac:dyDescent="0.25">
      <c r="A787" t="s">
        <v>4665</v>
      </c>
      <c r="B787" s="138" t="s">
        <v>4666</v>
      </c>
      <c r="C787" s="139" t="s">
        <v>4667</v>
      </c>
    </row>
    <row r="788" spans="1:3" ht="75" x14ac:dyDescent="0.25">
      <c r="A788" t="s">
        <v>4668</v>
      </c>
      <c r="B788" s="138" t="s">
        <v>4669</v>
      </c>
      <c r="C788" s="139" t="s">
        <v>4670</v>
      </c>
    </row>
    <row r="789" spans="1:3" ht="120" x14ac:dyDescent="0.25">
      <c r="A789" t="s">
        <v>4671</v>
      </c>
      <c r="B789" s="138" t="s">
        <v>4672</v>
      </c>
      <c r="C789" s="139" t="s">
        <v>4673</v>
      </c>
    </row>
    <row r="790" spans="1:3" x14ac:dyDescent="0.25">
      <c r="A790" t="s">
        <v>1982</v>
      </c>
      <c r="B790" s="138" t="s">
        <v>4674</v>
      </c>
      <c r="C790" s="139" t="s">
        <v>4675</v>
      </c>
    </row>
    <row r="791" spans="1:3" ht="90" x14ac:dyDescent="0.25">
      <c r="A791" t="s">
        <v>4676</v>
      </c>
      <c r="B791" s="138" t="s">
        <v>4677</v>
      </c>
      <c r="C791" s="139" t="s">
        <v>4678</v>
      </c>
    </row>
    <row r="792" spans="1:3" ht="30" x14ac:dyDescent="0.25">
      <c r="A792" t="s">
        <v>4679</v>
      </c>
      <c r="B792" s="138" t="s">
        <v>4680</v>
      </c>
      <c r="C792" s="139" t="s">
        <v>4681</v>
      </c>
    </row>
    <row r="793" spans="1:3" ht="30" x14ac:dyDescent="0.25">
      <c r="A793" t="s">
        <v>4682</v>
      </c>
      <c r="B793" s="138" t="s">
        <v>4683</v>
      </c>
      <c r="C793" s="139" t="s">
        <v>4684</v>
      </c>
    </row>
    <row r="794" spans="1:3" x14ac:dyDescent="0.25">
      <c r="A794" t="s">
        <v>4685</v>
      </c>
      <c r="B794" s="138" t="s">
        <v>4686</v>
      </c>
      <c r="C794" s="139" t="s">
        <v>4687</v>
      </c>
    </row>
    <row r="795" spans="1:3" ht="45" x14ac:dyDescent="0.25">
      <c r="A795" t="s">
        <v>4688</v>
      </c>
      <c r="B795" s="138" t="s">
        <v>4689</v>
      </c>
      <c r="C795" s="139"/>
    </row>
    <row r="796" spans="1:3" ht="45" x14ac:dyDescent="0.25">
      <c r="A796" t="s">
        <v>4690</v>
      </c>
      <c r="B796" s="138" t="s">
        <v>4691</v>
      </c>
      <c r="C796" s="139" t="s">
        <v>4692</v>
      </c>
    </row>
    <row r="797" spans="1:3" ht="30" x14ac:dyDescent="0.25">
      <c r="A797" t="s">
        <v>4693</v>
      </c>
      <c r="B797" s="138" t="s">
        <v>4694</v>
      </c>
      <c r="C797" s="139"/>
    </row>
    <row r="798" spans="1:3" ht="30" x14ac:dyDescent="0.25">
      <c r="A798" t="s">
        <v>4695</v>
      </c>
      <c r="B798" s="138" t="s">
        <v>4696</v>
      </c>
      <c r="C798" s="139" t="s">
        <v>4697</v>
      </c>
    </row>
    <row r="799" spans="1:3" x14ac:dyDescent="0.25">
      <c r="A799" t="s">
        <v>1305</v>
      </c>
      <c r="B799" s="138" t="s">
        <v>4698</v>
      </c>
      <c r="C799" s="139" t="s">
        <v>1306</v>
      </c>
    </row>
    <row r="800" spans="1:3" x14ac:dyDescent="0.25">
      <c r="A800" t="s">
        <v>2004</v>
      </c>
      <c r="B800" s="138" t="s">
        <v>4699</v>
      </c>
      <c r="C800" s="139" t="s">
        <v>4700</v>
      </c>
    </row>
    <row r="801" spans="1:3" ht="30" x14ac:dyDescent="0.25">
      <c r="A801" t="s">
        <v>2009</v>
      </c>
      <c r="B801" s="138" t="s">
        <v>4701</v>
      </c>
      <c r="C801" s="139" t="s">
        <v>4702</v>
      </c>
    </row>
    <row r="802" spans="1:3" ht="30" x14ac:dyDescent="0.25">
      <c r="A802" t="s">
        <v>2009</v>
      </c>
      <c r="B802" s="138" t="s">
        <v>4703</v>
      </c>
      <c r="C802" s="139" t="s">
        <v>4702</v>
      </c>
    </row>
    <row r="803" spans="1:3" x14ac:dyDescent="0.25">
      <c r="A803" t="s">
        <v>4704</v>
      </c>
      <c r="B803" s="138" t="s">
        <v>4705</v>
      </c>
      <c r="C803" s="139" t="s">
        <v>4706</v>
      </c>
    </row>
    <row r="804" spans="1:3" ht="60" x14ac:dyDescent="0.25">
      <c r="A804" t="s">
        <v>4707</v>
      </c>
      <c r="B804" s="138" t="s">
        <v>4708</v>
      </c>
      <c r="C804" s="139" t="s">
        <v>4709</v>
      </c>
    </row>
    <row r="805" spans="1:3" x14ac:dyDescent="0.25">
      <c r="A805" t="s">
        <v>2024</v>
      </c>
      <c r="B805" s="138" t="s">
        <v>4710</v>
      </c>
      <c r="C805" s="139" t="s">
        <v>4711</v>
      </c>
    </row>
    <row r="806" spans="1:3" x14ac:dyDescent="0.25">
      <c r="A806" t="s">
        <v>4712</v>
      </c>
      <c r="B806" s="138" t="s">
        <v>4713</v>
      </c>
      <c r="C806" s="139" t="s">
        <v>4714</v>
      </c>
    </row>
    <row r="807" spans="1:3" x14ac:dyDescent="0.25">
      <c r="A807" t="s">
        <v>4715</v>
      </c>
      <c r="B807" s="138" t="s">
        <v>4716</v>
      </c>
      <c r="C807" s="139" t="s">
        <v>4717</v>
      </c>
    </row>
    <row r="808" spans="1:3" ht="45" x14ac:dyDescent="0.25">
      <c r="A808" t="s">
        <v>4718</v>
      </c>
      <c r="B808" s="138" t="s">
        <v>4719</v>
      </c>
      <c r="C808" s="139" t="s">
        <v>4720</v>
      </c>
    </row>
    <row r="809" spans="1:3" x14ac:dyDescent="0.25">
      <c r="A809" t="s">
        <v>2059</v>
      </c>
      <c r="B809" s="138" t="s">
        <v>4721</v>
      </c>
      <c r="C809" s="139" t="s">
        <v>4722</v>
      </c>
    </row>
    <row r="810" spans="1:3" x14ac:dyDescent="0.25">
      <c r="A810" t="s">
        <v>4723</v>
      </c>
      <c r="B810" s="138" t="s">
        <v>4724</v>
      </c>
      <c r="C810" s="139" t="s">
        <v>4725</v>
      </c>
    </row>
    <row r="811" spans="1:3" x14ac:dyDescent="0.25">
      <c r="A811" t="s">
        <v>4726</v>
      </c>
      <c r="B811" s="138" t="s">
        <v>4727</v>
      </c>
      <c r="C811" s="139" t="s">
        <v>4728</v>
      </c>
    </row>
    <row r="812" spans="1:3" x14ac:dyDescent="0.25">
      <c r="A812" t="s">
        <v>4729</v>
      </c>
      <c r="B812" s="138" t="s">
        <v>4730</v>
      </c>
      <c r="C812" s="139" t="s">
        <v>4731</v>
      </c>
    </row>
    <row r="813" spans="1:3" ht="30" x14ac:dyDescent="0.25">
      <c r="A813" t="s">
        <v>4732</v>
      </c>
      <c r="B813" s="138" t="s">
        <v>4733</v>
      </c>
      <c r="C813" s="139" t="s">
        <v>4734</v>
      </c>
    </row>
    <row r="814" spans="1:3" ht="75" x14ac:dyDescent="0.25">
      <c r="A814" t="s">
        <v>4735</v>
      </c>
      <c r="B814" s="138" t="s">
        <v>4736</v>
      </c>
      <c r="C814" s="139" t="s">
        <v>4737</v>
      </c>
    </row>
    <row r="815" spans="1:3" ht="60" x14ac:dyDescent="0.25">
      <c r="A815" t="s">
        <v>4738</v>
      </c>
      <c r="B815" s="138" t="s">
        <v>4739</v>
      </c>
      <c r="C815" s="139" t="s">
        <v>4740</v>
      </c>
    </row>
    <row r="816" spans="1:3" ht="30" x14ac:dyDescent="0.25">
      <c r="A816" t="s">
        <v>4741</v>
      </c>
      <c r="B816" s="138" t="s">
        <v>4742</v>
      </c>
      <c r="C816" s="139" t="s">
        <v>4743</v>
      </c>
    </row>
    <row r="817" spans="1:3" x14ac:dyDescent="0.25">
      <c r="A817" t="s">
        <v>2101</v>
      </c>
      <c r="B817" s="138" t="s">
        <v>4744</v>
      </c>
      <c r="C817" s="139" t="s">
        <v>4745</v>
      </c>
    </row>
    <row r="818" spans="1:3" ht="30" x14ac:dyDescent="0.25">
      <c r="A818" t="s">
        <v>4746</v>
      </c>
      <c r="B818" s="138" t="s">
        <v>4747</v>
      </c>
      <c r="C818" s="139" t="s">
        <v>4748</v>
      </c>
    </row>
    <row r="819" spans="1:3" ht="30" x14ac:dyDescent="0.25">
      <c r="A819" t="s">
        <v>4749</v>
      </c>
      <c r="B819" s="138" t="s">
        <v>4750</v>
      </c>
      <c r="C819" s="139" t="s">
        <v>4751</v>
      </c>
    </row>
    <row r="820" spans="1:3" x14ac:dyDescent="0.25">
      <c r="A820" t="s">
        <v>4752</v>
      </c>
      <c r="B820" s="138" t="s">
        <v>4753</v>
      </c>
      <c r="C820" s="139" t="s">
        <v>4754</v>
      </c>
    </row>
    <row r="821" spans="1:3" x14ac:dyDescent="0.25">
      <c r="A821" t="s">
        <v>4755</v>
      </c>
      <c r="B821" s="138" t="s">
        <v>4756</v>
      </c>
      <c r="C821" s="139"/>
    </row>
    <row r="822" spans="1:3" x14ac:dyDescent="0.25">
      <c r="A822" t="s">
        <v>4757</v>
      </c>
      <c r="B822" s="138" t="s">
        <v>4758</v>
      </c>
      <c r="C822" s="139"/>
    </row>
    <row r="823" spans="1:3" x14ac:dyDescent="0.25">
      <c r="A823" t="s">
        <v>4759</v>
      </c>
      <c r="B823" s="138" t="s">
        <v>4760</v>
      </c>
      <c r="C823" s="139"/>
    </row>
    <row r="824" spans="1:3" ht="45" x14ac:dyDescent="0.25">
      <c r="A824" t="s">
        <v>4761</v>
      </c>
      <c r="B824" s="138" t="s">
        <v>4762</v>
      </c>
      <c r="C824" s="139" t="s">
        <v>4763</v>
      </c>
    </row>
    <row r="825" spans="1:3" x14ac:dyDescent="0.25">
      <c r="A825" t="s">
        <v>4764</v>
      </c>
      <c r="B825" s="138" t="s">
        <v>4765</v>
      </c>
      <c r="C825" s="139" t="s">
        <v>4766</v>
      </c>
    </row>
    <row r="826" spans="1:3" x14ac:dyDescent="0.25">
      <c r="A826" t="s">
        <v>4767</v>
      </c>
      <c r="B826" s="138" t="s">
        <v>4768</v>
      </c>
      <c r="C826" s="139" t="s">
        <v>4769</v>
      </c>
    </row>
    <row r="827" spans="1:3" x14ac:dyDescent="0.25">
      <c r="A827" t="s">
        <v>4770</v>
      </c>
      <c r="B827" s="138" t="s">
        <v>4771</v>
      </c>
      <c r="C827" s="139" t="s">
        <v>4772</v>
      </c>
    </row>
    <row r="828" spans="1:3" ht="30" x14ac:dyDescent="0.25">
      <c r="A828" t="s">
        <v>4773</v>
      </c>
      <c r="B828" s="138" t="s">
        <v>4774</v>
      </c>
      <c r="C828" s="139" t="s">
        <v>4775</v>
      </c>
    </row>
    <row r="829" spans="1:3" x14ac:dyDescent="0.25">
      <c r="A829" t="s">
        <v>4776</v>
      </c>
      <c r="B829" s="138" t="s">
        <v>4777</v>
      </c>
      <c r="C829" s="139" t="s">
        <v>4778</v>
      </c>
    </row>
    <row r="830" spans="1:3" ht="45" x14ac:dyDescent="0.25">
      <c r="A830" t="s">
        <v>4779</v>
      </c>
      <c r="B830" s="138" t="s">
        <v>4780</v>
      </c>
      <c r="C830" s="139" t="s">
        <v>4781</v>
      </c>
    </row>
    <row r="831" spans="1:3" ht="30" x14ac:dyDescent="0.25">
      <c r="A831" t="s">
        <v>4782</v>
      </c>
      <c r="B831" s="138" t="s">
        <v>4783</v>
      </c>
      <c r="C831" s="139"/>
    </row>
    <row r="832" spans="1:3" x14ac:dyDescent="0.25">
      <c r="A832" t="s">
        <v>4784</v>
      </c>
      <c r="B832" s="138" t="s">
        <v>4785</v>
      </c>
      <c r="C832" s="139" t="s">
        <v>4786</v>
      </c>
    </row>
    <row r="833" spans="1:3" x14ac:dyDescent="0.25">
      <c r="A833" t="s">
        <v>4787</v>
      </c>
      <c r="B833" s="138" t="s">
        <v>4788</v>
      </c>
      <c r="C833" s="139" t="s">
        <v>4789</v>
      </c>
    </row>
    <row r="834" spans="1:3" ht="30" x14ac:dyDescent="0.25">
      <c r="A834" t="s">
        <v>4790</v>
      </c>
      <c r="B834" s="138" t="s">
        <v>4791</v>
      </c>
      <c r="C834" s="139" t="s">
        <v>4792</v>
      </c>
    </row>
    <row r="835" spans="1:3" ht="30" x14ac:dyDescent="0.25">
      <c r="A835" t="s">
        <v>4793</v>
      </c>
      <c r="B835" s="138" t="s">
        <v>4794</v>
      </c>
      <c r="C835" s="139"/>
    </row>
    <row r="836" spans="1:3" x14ac:dyDescent="0.25">
      <c r="A836" t="s">
        <v>4795</v>
      </c>
      <c r="B836" s="138" t="s">
        <v>4796</v>
      </c>
      <c r="C836" s="139" t="s">
        <v>4797</v>
      </c>
    </row>
    <row r="837" spans="1:3" x14ac:dyDescent="0.25">
      <c r="A837" t="s">
        <v>4798</v>
      </c>
      <c r="B837" s="138" t="s">
        <v>4799</v>
      </c>
      <c r="C837" s="139" t="s">
        <v>4800</v>
      </c>
    </row>
    <row r="838" spans="1:3" x14ac:dyDescent="0.25">
      <c r="A838" t="s">
        <v>4801</v>
      </c>
      <c r="B838" s="138" t="s">
        <v>4802</v>
      </c>
      <c r="C838" s="139" t="s">
        <v>4803</v>
      </c>
    </row>
    <row r="839" spans="1:3" x14ac:dyDescent="0.25">
      <c r="A839" t="s">
        <v>4804</v>
      </c>
      <c r="B839" s="138" t="s">
        <v>4805</v>
      </c>
      <c r="C839" s="139" t="s">
        <v>4806</v>
      </c>
    </row>
    <row r="840" spans="1:3" ht="30" x14ac:dyDescent="0.25">
      <c r="A840" t="s">
        <v>4807</v>
      </c>
      <c r="B840" s="138" t="s">
        <v>4808</v>
      </c>
      <c r="C840" s="139" t="s">
        <v>4809</v>
      </c>
    </row>
    <row r="841" spans="1:3" x14ac:dyDescent="0.25">
      <c r="A841" t="s">
        <v>4810</v>
      </c>
      <c r="B841" s="138" t="s">
        <v>4811</v>
      </c>
      <c r="C841" s="139" t="s">
        <v>4812</v>
      </c>
    </row>
    <row r="842" spans="1:3" x14ac:dyDescent="0.25">
      <c r="A842" t="s">
        <v>4813</v>
      </c>
      <c r="B842" s="138" t="s">
        <v>4814</v>
      </c>
      <c r="C842" s="139" t="s">
        <v>4815</v>
      </c>
    </row>
    <row r="843" spans="1:3" x14ac:dyDescent="0.25">
      <c r="A843" t="s">
        <v>4816</v>
      </c>
      <c r="B843" s="138" t="s">
        <v>4817</v>
      </c>
      <c r="C843" s="139" t="s">
        <v>4818</v>
      </c>
    </row>
    <row r="844" spans="1:3" x14ac:dyDescent="0.25">
      <c r="A844" t="s">
        <v>4819</v>
      </c>
      <c r="B844" s="138" t="s">
        <v>4820</v>
      </c>
      <c r="C844" s="139" t="s">
        <v>4821</v>
      </c>
    </row>
    <row r="845" spans="1:3" x14ac:dyDescent="0.25">
      <c r="A845" t="s">
        <v>4822</v>
      </c>
      <c r="B845" s="138" t="s">
        <v>4823</v>
      </c>
      <c r="C845" s="139" t="s">
        <v>4824</v>
      </c>
    </row>
    <row r="846" spans="1:3" ht="30" x14ac:dyDescent="0.25">
      <c r="A846" t="s">
        <v>4825</v>
      </c>
      <c r="B846" s="138" t="s">
        <v>4826</v>
      </c>
      <c r="C846" s="139" t="s">
        <v>4827</v>
      </c>
    </row>
    <row r="847" spans="1:3" ht="30" x14ac:dyDescent="0.25">
      <c r="A847" t="s">
        <v>4828</v>
      </c>
      <c r="B847" s="138" t="s">
        <v>4829</v>
      </c>
      <c r="C847" s="139" t="s">
        <v>4830</v>
      </c>
    </row>
    <row r="848" spans="1:3" ht="30" x14ac:dyDescent="0.25">
      <c r="A848" t="s">
        <v>4831</v>
      </c>
      <c r="B848" s="138" t="s">
        <v>4832</v>
      </c>
      <c r="C848" s="139" t="s">
        <v>4833</v>
      </c>
    </row>
    <row r="849" spans="1:3" ht="30" x14ac:dyDescent="0.25">
      <c r="A849" t="s">
        <v>4834</v>
      </c>
      <c r="B849" s="138" t="s">
        <v>4835</v>
      </c>
      <c r="C849" s="139" t="s">
        <v>4836</v>
      </c>
    </row>
    <row r="850" spans="1:3" ht="30" x14ac:dyDescent="0.25">
      <c r="A850" t="s">
        <v>4837</v>
      </c>
      <c r="B850" s="138" t="s">
        <v>4838</v>
      </c>
      <c r="C850" s="139" t="s">
        <v>4839</v>
      </c>
    </row>
    <row r="851" spans="1:3" x14ac:dyDescent="0.25">
      <c r="A851" t="s">
        <v>4840</v>
      </c>
      <c r="B851" s="138" t="s">
        <v>4841</v>
      </c>
      <c r="C851" s="139" t="s">
        <v>4842</v>
      </c>
    </row>
    <row r="852" spans="1:3" ht="30" x14ac:dyDescent="0.25">
      <c r="A852" t="s">
        <v>4843</v>
      </c>
      <c r="B852" s="138" t="s">
        <v>4844</v>
      </c>
      <c r="C852" s="139" t="s">
        <v>4845</v>
      </c>
    </row>
    <row r="853" spans="1:3" ht="30" x14ac:dyDescent="0.25">
      <c r="A853" t="s">
        <v>4846</v>
      </c>
      <c r="B853" s="138" t="s">
        <v>4847</v>
      </c>
      <c r="C853" s="139" t="s">
        <v>4848</v>
      </c>
    </row>
    <row r="854" spans="1:3" x14ac:dyDescent="0.25">
      <c r="A854" t="s">
        <v>4849</v>
      </c>
      <c r="B854" s="138" t="s">
        <v>4850</v>
      </c>
      <c r="C854" s="139" t="s">
        <v>4851</v>
      </c>
    </row>
    <row r="855" spans="1:3" x14ac:dyDescent="0.25">
      <c r="A855" t="s">
        <v>4852</v>
      </c>
      <c r="B855" s="138" t="s">
        <v>4853</v>
      </c>
      <c r="C855" s="139" t="s">
        <v>4854</v>
      </c>
    </row>
    <row r="856" spans="1:3" x14ac:dyDescent="0.25">
      <c r="A856" t="s">
        <v>4855</v>
      </c>
      <c r="B856" s="138" t="s">
        <v>4856</v>
      </c>
      <c r="C856" s="139" t="s">
        <v>4857</v>
      </c>
    </row>
    <row r="857" spans="1:3" ht="30" x14ac:dyDescent="0.25">
      <c r="A857" t="s">
        <v>4858</v>
      </c>
      <c r="B857" s="138" t="s">
        <v>4859</v>
      </c>
      <c r="C857" s="139"/>
    </row>
    <row r="858" spans="1:3" x14ac:dyDescent="0.25">
      <c r="A858" t="s">
        <v>2149</v>
      </c>
      <c r="B858" s="138" t="s">
        <v>4860</v>
      </c>
      <c r="C858" s="139" t="s">
        <v>4861</v>
      </c>
    </row>
    <row r="859" spans="1:3" x14ac:dyDescent="0.25">
      <c r="A859" t="s">
        <v>4862</v>
      </c>
      <c r="B859" s="138" t="s">
        <v>4863</v>
      </c>
      <c r="C859" s="139" t="s">
        <v>4864</v>
      </c>
    </row>
    <row r="860" spans="1:3" x14ac:dyDescent="0.25">
      <c r="A860" t="s">
        <v>4865</v>
      </c>
      <c r="B860" s="138" t="s">
        <v>4866</v>
      </c>
      <c r="C860" s="139" t="s">
        <v>4867</v>
      </c>
    </row>
    <row r="861" spans="1:3" x14ac:dyDescent="0.25">
      <c r="A861" t="s">
        <v>4868</v>
      </c>
      <c r="B861" s="138" t="s">
        <v>4869</v>
      </c>
      <c r="C861" s="139" t="s">
        <v>4870</v>
      </c>
    </row>
    <row r="862" spans="1:3" ht="30" x14ac:dyDescent="0.25">
      <c r="A862" t="s">
        <v>4871</v>
      </c>
      <c r="B862" s="138" t="s">
        <v>4872</v>
      </c>
      <c r="C862" s="139"/>
    </row>
    <row r="863" spans="1:3" x14ac:dyDescent="0.25">
      <c r="A863" t="s">
        <v>4873</v>
      </c>
      <c r="B863" s="138" t="s">
        <v>4874</v>
      </c>
      <c r="C863" s="139" t="s">
        <v>4875</v>
      </c>
    </row>
    <row r="864" spans="1:3" x14ac:dyDescent="0.25">
      <c r="A864" t="s">
        <v>4876</v>
      </c>
      <c r="B864" s="138" t="s">
        <v>4877</v>
      </c>
      <c r="C864" s="139" t="s">
        <v>4878</v>
      </c>
    </row>
    <row r="865" spans="1:3" x14ac:dyDescent="0.25">
      <c r="A865" t="s">
        <v>2151</v>
      </c>
      <c r="B865" s="138" t="s">
        <v>4879</v>
      </c>
      <c r="C865" s="139" t="s">
        <v>4880</v>
      </c>
    </row>
    <row r="866" spans="1:3" ht="30" x14ac:dyDescent="0.25">
      <c r="A866" t="s">
        <v>4881</v>
      </c>
      <c r="B866" s="138" t="s">
        <v>4882</v>
      </c>
      <c r="C866" s="139" t="s">
        <v>4883</v>
      </c>
    </row>
    <row r="867" spans="1:3" x14ac:dyDescent="0.25">
      <c r="A867" t="s">
        <v>2189</v>
      </c>
      <c r="B867" s="138" t="s">
        <v>4884</v>
      </c>
      <c r="C867" s="139" t="s">
        <v>4885</v>
      </c>
    </row>
    <row r="868" spans="1:3" x14ac:dyDescent="0.25">
      <c r="A868" t="s">
        <v>4886</v>
      </c>
      <c r="B868" s="138" t="s">
        <v>4887</v>
      </c>
      <c r="C868" s="139" t="s">
        <v>4888</v>
      </c>
    </row>
    <row r="869" spans="1:3" x14ac:dyDescent="0.25">
      <c r="A869" t="s">
        <v>4889</v>
      </c>
      <c r="B869" s="138" t="s">
        <v>4890</v>
      </c>
      <c r="C869" s="139" t="s">
        <v>4891</v>
      </c>
    </row>
    <row r="870" spans="1:3" ht="30" x14ac:dyDescent="0.25">
      <c r="A870" t="s">
        <v>4892</v>
      </c>
      <c r="B870" s="138" t="s">
        <v>4893</v>
      </c>
      <c r="C870" s="139" t="s">
        <v>4894</v>
      </c>
    </row>
    <row r="871" spans="1:3" x14ac:dyDescent="0.25">
      <c r="A871" t="s">
        <v>4895</v>
      </c>
      <c r="B871" s="138" t="s">
        <v>4896</v>
      </c>
      <c r="C871" s="139"/>
    </row>
    <row r="872" spans="1:3" x14ac:dyDescent="0.25">
      <c r="A872" t="s">
        <v>4897</v>
      </c>
      <c r="B872" s="138" t="s">
        <v>4898</v>
      </c>
      <c r="C872" s="139" t="s">
        <v>4899</v>
      </c>
    </row>
    <row r="873" spans="1:3" x14ac:dyDescent="0.25">
      <c r="A873" t="s">
        <v>4900</v>
      </c>
      <c r="B873" s="138" t="s">
        <v>4901</v>
      </c>
      <c r="C873" s="139" t="s">
        <v>4902</v>
      </c>
    </row>
    <row r="874" spans="1:3" x14ac:dyDescent="0.25">
      <c r="A874" t="s">
        <v>4903</v>
      </c>
      <c r="B874" s="138" t="s">
        <v>4904</v>
      </c>
      <c r="C874" s="139"/>
    </row>
    <row r="875" spans="1:3" x14ac:dyDescent="0.25">
      <c r="A875" t="s">
        <v>4905</v>
      </c>
      <c r="B875" s="138" t="s">
        <v>4906</v>
      </c>
      <c r="C875" s="139" t="s">
        <v>4907</v>
      </c>
    </row>
    <row r="876" spans="1:3" x14ac:dyDescent="0.25">
      <c r="A876" t="s">
        <v>4908</v>
      </c>
      <c r="B876" s="138" t="s">
        <v>4909</v>
      </c>
      <c r="C876" s="139" t="s">
        <v>4910</v>
      </c>
    </row>
    <row r="877" spans="1:3" x14ac:dyDescent="0.25">
      <c r="A877" t="s">
        <v>4911</v>
      </c>
      <c r="B877" s="138" t="s">
        <v>4912</v>
      </c>
      <c r="C877" s="139"/>
    </row>
    <row r="878" spans="1:3" x14ac:dyDescent="0.25">
      <c r="A878" t="s">
        <v>4913</v>
      </c>
      <c r="B878" s="138" t="s">
        <v>4914</v>
      </c>
      <c r="C878" s="139" t="s">
        <v>4915</v>
      </c>
    </row>
    <row r="879" spans="1:3" ht="60" x14ac:dyDescent="0.25">
      <c r="A879" t="s">
        <v>4916</v>
      </c>
      <c r="B879" s="138" t="s">
        <v>4917</v>
      </c>
      <c r="C879" s="139" t="s">
        <v>4918</v>
      </c>
    </row>
    <row r="880" spans="1:3" x14ac:dyDescent="0.25">
      <c r="A880" t="s">
        <v>4919</v>
      </c>
      <c r="B880" s="138" t="s">
        <v>4920</v>
      </c>
      <c r="C880" s="139" t="s">
        <v>4921</v>
      </c>
    </row>
    <row r="881" spans="1:3" ht="45" x14ac:dyDescent="0.25">
      <c r="A881" t="s">
        <v>4922</v>
      </c>
      <c r="B881" s="138" t="s">
        <v>4923</v>
      </c>
      <c r="C881" s="139" t="s">
        <v>4924</v>
      </c>
    </row>
    <row r="882" spans="1:3" ht="45" x14ac:dyDescent="0.25">
      <c r="A882" t="s">
        <v>4925</v>
      </c>
      <c r="B882" s="138" t="s">
        <v>4926</v>
      </c>
      <c r="C882" s="139" t="s">
        <v>4927</v>
      </c>
    </row>
    <row r="883" spans="1:3" ht="45" x14ac:dyDescent="0.25">
      <c r="A883" t="s">
        <v>4928</v>
      </c>
      <c r="B883" s="138" t="s">
        <v>4929</v>
      </c>
      <c r="C883" s="139" t="s">
        <v>4930</v>
      </c>
    </row>
    <row r="884" spans="1:3" x14ac:dyDescent="0.25">
      <c r="A884" t="s">
        <v>4931</v>
      </c>
      <c r="B884" s="138" t="s">
        <v>4932</v>
      </c>
      <c r="C884" s="139" t="s">
        <v>4933</v>
      </c>
    </row>
    <row r="885" spans="1:3" ht="30" x14ac:dyDescent="0.25">
      <c r="A885" t="s">
        <v>4934</v>
      </c>
      <c r="B885" s="138" t="s">
        <v>4935</v>
      </c>
      <c r="C885" s="139" t="s">
        <v>4936</v>
      </c>
    </row>
    <row r="886" spans="1:3" x14ac:dyDescent="0.25">
      <c r="A886" t="s">
        <v>4937</v>
      </c>
      <c r="B886" s="138" t="s">
        <v>4938</v>
      </c>
      <c r="C886" s="139" t="s">
        <v>4939</v>
      </c>
    </row>
    <row r="887" spans="1:3" ht="30" x14ac:dyDescent="0.25">
      <c r="A887" t="s">
        <v>4940</v>
      </c>
      <c r="B887" s="138" t="s">
        <v>4941</v>
      </c>
      <c r="C887" s="139" t="s">
        <v>4942</v>
      </c>
    </row>
    <row r="888" spans="1:3" ht="45" x14ac:dyDescent="0.25">
      <c r="A888" t="s">
        <v>4943</v>
      </c>
      <c r="B888" s="138" t="s">
        <v>4944</v>
      </c>
      <c r="C888" s="139" t="s">
        <v>4945</v>
      </c>
    </row>
    <row r="889" spans="1:3" ht="60" x14ac:dyDescent="0.25">
      <c r="A889" t="s">
        <v>4946</v>
      </c>
      <c r="B889" s="138" t="s">
        <v>4947</v>
      </c>
      <c r="C889" s="139" t="s">
        <v>4948</v>
      </c>
    </row>
    <row r="890" spans="1:3" ht="30" x14ac:dyDescent="0.25">
      <c r="A890" t="s">
        <v>4949</v>
      </c>
      <c r="B890" s="138" t="s">
        <v>4950</v>
      </c>
      <c r="C890" s="139" t="s">
        <v>4951</v>
      </c>
    </row>
    <row r="891" spans="1:3" ht="30" x14ac:dyDescent="0.25">
      <c r="A891" t="s">
        <v>4952</v>
      </c>
      <c r="B891" s="138" t="s">
        <v>4953</v>
      </c>
      <c r="C891" s="139" t="s">
        <v>4954</v>
      </c>
    </row>
    <row r="892" spans="1:3" ht="30" x14ac:dyDescent="0.25">
      <c r="A892" t="s">
        <v>4955</v>
      </c>
      <c r="B892" s="138" t="s">
        <v>4956</v>
      </c>
      <c r="C892" s="139" t="s">
        <v>4957</v>
      </c>
    </row>
    <row r="893" spans="1:3" ht="30" x14ac:dyDescent="0.25">
      <c r="A893" t="s">
        <v>4958</v>
      </c>
      <c r="B893" s="138" t="s">
        <v>4959</v>
      </c>
      <c r="C893" s="139" t="s">
        <v>4960</v>
      </c>
    </row>
    <row r="894" spans="1:3" ht="30" x14ac:dyDescent="0.25">
      <c r="A894" t="s">
        <v>4961</v>
      </c>
      <c r="B894" s="138" t="s">
        <v>4962</v>
      </c>
      <c r="C894" s="139" t="s">
        <v>4963</v>
      </c>
    </row>
    <row r="895" spans="1:3" ht="45" x14ac:dyDescent="0.25">
      <c r="A895" t="s">
        <v>4964</v>
      </c>
      <c r="B895" s="138" t="s">
        <v>4965</v>
      </c>
      <c r="C895" s="139" t="s">
        <v>4966</v>
      </c>
    </row>
    <row r="896" spans="1:3" ht="45" x14ac:dyDescent="0.25">
      <c r="A896" t="s">
        <v>4967</v>
      </c>
      <c r="B896" s="138" t="s">
        <v>4968</v>
      </c>
      <c r="C896" s="139" t="s">
        <v>4969</v>
      </c>
    </row>
    <row r="897" spans="1:3" ht="30" x14ac:dyDescent="0.25">
      <c r="A897" t="s">
        <v>4970</v>
      </c>
      <c r="B897" s="138" t="s">
        <v>4971</v>
      </c>
      <c r="C897" s="139" t="s">
        <v>4972</v>
      </c>
    </row>
    <row r="898" spans="1:3" ht="45" x14ac:dyDescent="0.25">
      <c r="A898" t="s">
        <v>4973</v>
      </c>
      <c r="B898" s="138" t="s">
        <v>4974</v>
      </c>
      <c r="C898" s="139" t="s">
        <v>4975</v>
      </c>
    </row>
    <row r="899" spans="1:3" ht="45" x14ac:dyDescent="0.25">
      <c r="A899" t="s">
        <v>4976</v>
      </c>
      <c r="B899" s="138" t="s">
        <v>4977</v>
      </c>
      <c r="C899" s="139" t="s">
        <v>4978</v>
      </c>
    </row>
    <row r="900" spans="1:3" ht="30" x14ac:dyDescent="0.25">
      <c r="A900" t="s">
        <v>4979</v>
      </c>
      <c r="B900" s="138" t="s">
        <v>4980</v>
      </c>
      <c r="C900" s="139" t="s">
        <v>4981</v>
      </c>
    </row>
    <row r="901" spans="1:3" ht="30" x14ac:dyDescent="0.25">
      <c r="A901" t="s">
        <v>4982</v>
      </c>
      <c r="B901" s="138" t="s">
        <v>4983</v>
      </c>
      <c r="C901" s="139" t="s">
        <v>4984</v>
      </c>
    </row>
    <row r="902" spans="1:3" ht="30" x14ac:dyDescent="0.25">
      <c r="A902" t="s">
        <v>4985</v>
      </c>
      <c r="B902" s="138" t="s">
        <v>4986</v>
      </c>
      <c r="C902" s="139" t="s">
        <v>4987</v>
      </c>
    </row>
    <row r="903" spans="1:3" x14ac:dyDescent="0.25">
      <c r="A903" t="s">
        <v>4988</v>
      </c>
      <c r="B903" s="138" t="s">
        <v>4989</v>
      </c>
      <c r="C903" s="139" t="s">
        <v>4990</v>
      </c>
    </row>
    <row r="904" spans="1:3" ht="30" x14ac:dyDescent="0.25">
      <c r="A904" t="s">
        <v>4991</v>
      </c>
      <c r="B904" s="138" t="s">
        <v>4992</v>
      </c>
      <c r="C904" s="139" t="s">
        <v>4993</v>
      </c>
    </row>
    <row r="905" spans="1:3" x14ac:dyDescent="0.25">
      <c r="A905" t="s">
        <v>4994</v>
      </c>
      <c r="B905" s="138" t="s">
        <v>4995</v>
      </c>
      <c r="C905" s="139"/>
    </row>
    <row r="906" spans="1:3" ht="30" x14ac:dyDescent="0.25">
      <c r="A906" t="s">
        <v>4996</v>
      </c>
      <c r="B906" s="138" t="s">
        <v>4997</v>
      </c>
      <c r="C906" s="139"/>
    </row>
    <row r="907" spans="1:3" ht="30" x14ac:dyDescent="0.25">
      <c r="A907" t="s">
        <v>4998</v>
      </c>
      <c r="B907" s="138" t="s">
        <v>4999</v>
      </c>
      <c r="C907" s="139"/>
    </row>
    <row r="908" spans="1:3" x14ac:dyDescent="0.25">
      <c r="A908" t="s">
        <v>5000</v>
      </c>
      <c r="B908" s="138" t="s">
        <v>5001</v>
      </c>
      <c r="C908" s="139" t="s">
        <v>5002</v>
      </c>
    </row>
    <row r="909" spans="1:3" x14ac:dyDescent="0.25">
      <c r="A909" t="s">
        <v>5003</v>
      </c>
      <c r="B909" s="138" t="s">
        <v>5004</v>
      </c>
      <c r="C909" s="139"/>
    </row>
    <row r="910" spans="1:3" x14ac:dyDescent="0.25">
      <c r="A910" t="s">
        <v>2209</v>
      </c>
      <c r="B910" s="138" t="s">
        <v>5005</v>
      </c>
      <c r="C910" s="139" t="s">
        <v>5006</v>
      </c>
    </row>
    <row r="911" spans="1:3" x14ac:dyDescent="0.25">
      <c r="A911" t="s">
        <v>2212</v>
      </c>
      <c r="B911" s="138" t="s">
        <v>5007</v>
      </c>
      <c r="C911" s="139" t="s">
        <v>5008</v>
      </c>
    </row>
    <row r="912" spans="1:3" x14ac:dyDescent="0.25">
      <c r="A912" t="s">
        <v>5009</v>
      </c>
      <c r="B912" s="138" t="s">
        <v>5010</v>
      </c>
      <c r="C912" s="139" t="s">
        <v>5011</v>
      </c>
    </row>
    <row r="913" spans="1:3" x14ac:dyDescent="0.25">
      <c r="A913" t="s">
        <v>5012</v>
      </c>
      <c r="B913" s="138" t="s">
        <v>5013</v>
      </c>
      <c r="C913" s="139" t="s">
        <v>5014</v>
      </c>
    </row>
    <row r="914" spans="1:3" ht="30" x14ac:dyDescent="0.25">
      <c r="A914" t="s">
        <v>5015</v>
      </c>
      <c r="B914" s="138" t="s">
        <v>5016</v>
      </c>
      <c r="C914" s="139" t="s">
        <v>5017</v>
      </c>
    </row>
    <row r="915" spans="1:3" ht="60" x14ac:dyDescent="0.25">
      <c r="A915" t="s">
        <v>5018</v>
      </c>
      <c r="B915" s="138" t="s">
        <v>5019</v>
      </c>
      <c r="C915" s="139" t="s">
        <v>5020</v>
      </c>
    </row>
    <row r="916" spans="1:3" ht="30" x14ac:dyDescent="0.25">
      <c r="A916" t="s">
        <v>5021</v>
      </c>
      <c r="B916" s="138" t="s">
        <v>5022</v>
      </c>
      <c r="C916" s="139" t="s">
        <v>5023</v>
      </c>
    </row>
    <row r="917" spans="1:3" ht="150" x14ac:dyDescent="0.25">
      <c r="A917" t="s">
        <v>5024</v>
      </c>
      <c r="B917" s="138" t="s">
        <v>5025</v>
      </c>
      <c r="C917" s="139" t="s">
        <v>5026</v>
      </c>
    </row>
    <row r="918" spans="1:3" ht="45" x14ac:dyDescent="0.25">
      <c r="A918" t="s">
        <v>5027</v>
      </c>
      <c r="B918" s="138" t="s">
        <v>5028</v>
      </c>
      <c r="C918" s="139" t="s">
        <v>5029</v>
      </c>
    </row>
    <row r="919" spans="1:3" ht="30" x14ac:dyDescent="0.25">
      <c r="A919" t="s">
        <v>5030</v>
      </c>
      <c r="B919" s="138" t="s">
        <v>5031</v>
      </c>
      <c r="C919" s="139" t="s">
        <v>5032</v>
      </c>
    </row>
    <row r="920" spans="1:3" ht="180" x14ac:dyDescent="0.25">
      <c r="A920" t="s">
        <v>5033</v>
      </c>
      <c r="B920" s="138" t="s">
        <v>5034</v>
      </c>
      <c r="C920" s="139" t="s">
        <v>5035</v>
      </c>
    </row>
    <row r="921" spans="1:3" ht="30" x14ac:dyDescent="0.25">
      <c r="A921" t="s">
        <v>5036</v>
      </c>
      <c r="B921" s="138" t="s">
        <v>5037</v>
      </c>
      <c r="C921" s="139" t="s">
        <v>5038</v>
      </c>
    </row>
    <row r="922" spans="1:3" ht="75" x14ac:dyDescent="0.25">
      <c r="A922" t="s">
        <v>5039</v>
      </c>
      <c r="B922" s="138" t="s">
        <v>5040</v>
      </c>
      <c r="C922" s="139" t="s">
        <v>5041</v>
      </c>
    </row>
    <row r="923" spans="1:3" ht="30" x14ac:dyDescent="0.25">
      <c r="A923" t="s">
        <v>5042</v>
      </c>
      <c r="B923" s="138" t="s">
        <v>5043</v>
      </c>
      <c r="C923" s="139" t="s">
        <v>5044</v>
      </c>
    </row>
    <row r="924" spans="1:3" ht="60" x14ac:dyDescent="0.25">
      <c r="A924" t="s">
        <v>5045</v>
      </c>
      <c r="B924" s="138" t="s">
        <v>5046</v>
      </c>
      <c r="C924" s="139" t="s">
        <v>5047</v>
      </c>
    </row>
    <row r="925" spans="1:3" ht="45" x14ac:dyDescent="0.25">
      <c r="A925" t="s">
        <v>5048</v>
      </c>
      <c r="B925" s="138" t="s">
        <v>5049</v>
      </c>
      <c r="C925" s="139" t="s">
        <v>5050</v>
      </c>
    </row>
    <row r="926" spans="1:3" ht="45" x14ac:dyDescent="0.25">
      <c r="A926" t="s">
        <v>5051</v>
      </c>
      <c r="B926" s="138" t="s">
        <v>5052</v>
      </c>
      <c r="C926" s="139" t="s">
        <v>5053</v>
      </c>
    </row>
    <row r="927" spans="1:3" ht="30" x14ac:dyDescent="0.25">
      <c r="A927" t="s">
        <v>5054</v>
      </c>
      <c r="B927" s="138" t="s">
        <v>5055</v>
      </c>
      <c r="C927" s="139" t="s">
        <v>5056</v>
      </c>
    </row>
    <row r="928" spans="1:3" ht="30" x14ac:dyDescent="0.25">
      <c r="A928" t="s">
        <v>5057</v>
      </c>
      <c r="B928" s="138" t="s">
        <v>5058</v>
      </c>
      <c r="C928" s="139" t="s">
        <v>5059</v>
      </c>
    </row>
    <row r="929" spans="1:3" x14ac:dyDescent="0.25">
      <c r="A929" t="s">
        <v>5060</v>
      </c>
      <c r="B929" s="138" t="s">
        <v>5061</v>
      </c>
      <c r="C929" s="139" t="s">
        <v>5062</v>
      </c>
    </row>
    <row r="930" spans="1:3" ht="45" x14ac:dyDescent="0.25">
      <c r="A930" t="s">
        <v>5063</v>
      </c>
      <c r="B930" s="138" t="s">
        <v>5064</v>
      </c>
      <c r="C930" s="139" t="s">
        <v>5065</v>
      </c>
    </row>
    <row r="931" spans="1:3" ht="30" x14ac:dyDescent="0.25">
      <c r="A931" t="s">
        <v>5066</v>
      </c>
      <c r="B931" s="138" t="s">
        <v>5067</v>
      </c>
      <c r="C931" s="139" t="s">
        <v>5068</v>
      </c>
    </row>
    <row r="932" spans="1:3" ht="45" x14ac:dyDescent="0.25">
      <c r="A932" t="s">
        <v>5069</v>
      </c>
      <c r="B932" s="138" t="s">
        <v>5070</v>
      </c>
      <c r="C932" s="139" t="s">
        <v>5071</v>
      </c>
    </row>
    <row r="933" spans="1:3" ht="135" x14ac:dyDescent="0.25">
      <c r="A933" t="s">
        <v>5072</v>
      </c>
      <c r="B933" s="138" t="s">
        <v>5073</v>
      </c>
      <c r="C933" s="139" t="s">
        <v>5074</v>
      </c>
    </row>
    <row r="934" spans="1:3" x14ac:dyDescent="0.25">
      <c r="A934" t="s">
        <v>5075</v>
      </c>
      <c r="B934" s="138" t="s">
        <v>5076</v>
      </c>
      <c r="C934" s="139" t="s">
        <v>5077</v>
      </c>
    </row>
    <row r="935" spans="1:3" x14ac:dyDescent="0.25">
      <c r="A935" t="s">
        <v>2224</v>
      </c>
      <c r="B935" s="138" t="s">
        <v>5078</v>
      </c>
      <c r="C935" s="139" t="s">
        <v>5079</v>
      </c>
    </row>
    <row r="936" spans="1:3" ht="45" x14ac:dyDescent="0.25">
      <c r="A936" t="s">
        <v>5080</v>
      </c>
      <c r="B936" s="138" t="s">
        <v>5081</v>
      </c>
      <c r="C936" s="139" t="s">
        <v>5082</v>
      </c>
    </row>
    <row r="937" spans="1:3" ht="30" x14ac:dyDescent="0.25">
      <c r="A937" t="s">
        <v>2227</v>
      </c>
      <c r="B937" s="138" t="s">
        <v>5083</v>
      </c>
      <c r="C937" s="139" t="s">
        <v>5084</v>
      </c>
    </row>
    <row r="938" spans="1:3" x14ac:dyDescent="0.25">
      <c r="A938" t="s">
        <v>5085</v>
      </c>
      <c r="B938" s="138" t="s">
        <v>5086</v>
      </c>
      <c r="C938" s="139" t="s">
        <v>5087</v>
      </c>
    </row>
    <row r="939" spans="1:3" ht="45" x14ac:dyDescent="0.25">
      <c r="A939" t="s">
        <v>5088</v>
      </c>
      <c r="B939" s="138" t="s">
        <v>5089</v>
      </c>
      <c r="C939" s="139" t="s">
        <v>5090</v>
      </c>
    </row>
    <row r="940" spans="1:3" ht="45" x14ac:dyDescent="0.25">
      <c r="A940" t="s">
        <v>5091</v>
      </c>
      <c r="B940" s="138" t="s">
        <v>5092</v>
      </c>
      <c r="C940" s="139" t="s">
        <v>5093</v>
      </c>
    </row>
    <row r="941" spans="1:3" ht="60" x14ac:dyDescent="0.25">
      <c r="A941" t="s">
        <v>5094</v>
      </c>
      <c r="B941" s="138" t="s">
        <v>5095</v>
      </c>
      <c r="C941" s="139" t="s">
        <v>5096</v>
      </c>
    </row>
    <row r="942" spans="1:3" x14ac:dyDescent="0.25">
      <c r="A942" t="s">
        <v>5097</v>
      </c>
      <c r="B942" s="138" t="s">
        <v>5098</v>
      </c>
      <c r="C942" s="139" t="s">
        <v>5099</v>
      </c>
    </row>
    <row r="943" spans="1:3" x14ac:dyDescent="0.25">
      <c r="A943" t="s">
        <v>2233</v>
      </c>
      <c r="B943" s="138" t="s">
        <v>5100</v>
      </c>
      <c r="C943" s="139" t="s">
        <v>5101</v>
      </c>
    </row>
    <row r="944" spans="1:3" ht="30" x14ac:dyDescent="0.25">
      <c r="A944" t="s">
        <v>5102</v>
      </c>
      <c r="B944" s="138" t="s">
        <v>5103</v>
      </c>
      <c r="C944" s="139" t="s">
        <v>5104</v>
      </c>
    </row>
    <row r="945" spans="1:3" ht="30" x14ac:dyDescent="0.25">
      <c r="A945" t="s">
        <v>5105</v>
      </c>
      <c r="B945" s="138" t="s">
        <v>5106</v>
      </c>
      <c r="C945" s="139" t="s">
        <v>5107</v>
      </c>
    </row>
    <row r="946" spans="1:3" ht="30" x14ac:dyDescent="0.25">
      <c r="A946" t="s">
        <v>5108</v>
      </c>
      <c r="B946" s="138" t="s">
        <v>5109</v>
      </c>
      <c r="C946" s="139" t="s">
        <v>5110</v>
      </c>
    </row>
    <row r="947" spans="1:3" ht="30" x14ac:dyDescent="0.25">
      <c r="A947" t="s">
        <v>5111</v>
      </c>
      <c r="B947" s="138" t="s">
        <v>5112</v>
      </c>
      <c r="C947" s="139" t="s">
        <v>5113</v>
      </c>
    </row>
    <row r="948" spans="1:3" ht="75" x14ac:dyDescent="0.25">
      <c r="A948" t="s">
        <v>5114</v>
      </c>
      <c r="B948" s="138" t="s">
        <v>5115</v>
      </c>
      <c r="C948" s="139" t="s">
        <v>5116</v>
      </c>
    </row>
    <row r="949" spans="1:3" x14ac:dyDescent="0.25">
      <c r="A949" t="s">
        <v>5117</v>
      </c>
      <c r="B949" s="138" t="s">
        <v>5118</v>
      </c>
      <c r="C949" s="139" t="s">
        <v>5119</v>
      </c>
    </row>
    <row r="950" spans="1:3" x14ac:dyDescent="0.25">
      <c r="A950" t="s">
        <v>2236</v>
      </c>
      <c r="B950" s="138" t="s">
        <v>5120</v>
      </c>
      <c r="C950" s="139" t="s">
        <v>5121</v>
      </c>
    </row>
    <row r="951" spans="1:3" x14ac:dyDescent="0.25">
      <c r="A951" t="s">
        <v>5122</v>
      </c>
      <c r="B951" s="138" t="s">
        <v>5123</v>
      </c>
      <c r="C951" s="139" t="s">
        <v>5124</v>
      </c>
    </row>
    <row r="952" spans="1:3" ht="45" x14ac:dyDescent="0.25">
      <c r="A952" t="s">
        <v>5125</v>
      </c>
      <c r="B952" s="138" t="s">
        <v>5126</v>
      </c>
      <c r="C952" s="139" t="s">
        <v>5127</v>
      </c>
    </row>
    <row r="953" spans="1:3" ht="45" x14ac:dyDescent="0.25">
      <c r="A953" t="s">
        <v>5128</v>
      </c>
      <c r="B953" s="138" t="s">
        <v>5129</v>
      </c>
      <c r="C953" s="139" t="s">
        <v>5130</v>
      </c>
    </row>
    <row r="954" spans="1:3" x14ac:dyDescent="0.25">
      <c r="A954" t="s">
        <v>2239</v>
      </c>
      <c r="B954" s="138" t="s">
        <v>5131</v>
      </c>
      <c r="C954" s="139" t="s">
        <v>5132</v>
      </c>
    </row>
    <row r="955" spans="1:3" ht="45" x14ac:dyDescent="0.25">
      <c r="A955" t="s">
        <v>5133</v>
      </c>
      <c r="B955" s="138" t="s">
        <v>5134</v>
      </c>
      <c r="C955" s="139" t="s">
        <v>5135</v>
      </c>
    </row>
    <row r="956" spans="1:3" ht="45" x14ac:dyDescent="0.25">
      <c r="A956" t="s">
        <v>5136</v>
      </c>
      <c r="B956" s="138" t="s">
        <v>5137</v>
      </c>
      <c r="C956" s="139" t="s">
        <v>5138</v>
      </c>
    </row>
    <row r="957" spans="1:3" ht="45" x14ac:dyDescent="0.25">
      <c r="A957" t="s">
        <v>5139</v>
      </c>
      <c r="B957" s="138" t="s">
        <v>5140</v>
      </c>
      <c r="C957" s="139" t="s">
        <v>5141</v>
      </c>
    </row>
    <row r="958" spans="1:3" ht="30" x14ac:dyDescent="0.25">
      <c r="A958" t="s">
        <v>5142</v>
      </c>
      <c r="B958" s="138" t="s">
        <v>5143</v>
      </c>
      <c r="C958" s="139" t="s">
        <v>5144</v>
      </c>
    </row>
    <row r="959" spans="1:3" ht="30" x14ac:dyDescent="0.25">
      <c r="A959" t="s">
        <v>5145</v>
      </c>
      <c r="B959" s="138" t="s">
        <v>5146</v>
      </c>
      <c r="C959" s="139" t="s">
        <v>5147</v>
      </c>
    </row>
    <row r="960" spans="1:3" ht="45" x14ac:dyDescent="0.25">
      <c r="A960" t="s">
        <v>5148</v>
      </c>
      <c r="B960" s="138" t="s">
        <v>5149</v>
      </c>
      <c r="C960" s="139" t="s">
        <v>5150</v>
      </c>
    </row>
    <row r="961" spans="1:3" ht="75" x14ac:dyDescent="0.25">
      <c r="A961" t="s">
        <v>5151</v>
      </c>
      <c r="B961" s="138" t="s">
        <v>5152</v>
      </c>
      <c r="C961" s="139" t="s">
        <v>5153</v>
      </c>
    </row>
    <row r="962" spans="1:3" ht="30" x14ac:dyDescent="0.25">
      <c r="A962" t="s">
        <v>5154</v>
      </c>
      <c r="B962" s="138" t="s">
        <v>5155</v>
      </c>
      <c r="C962" s="139" t="s">
        <v>5156</v>
      </c>
    </row>
    <row r="963" spans="1:3" ht="30" x14ac:dyDescent="0.25">
      <c r="A963" t="s">
        <v>5157</v>
      </c>
      <c r="B963" s="138" t="s">
        <v>5158</v>
      </c>
      <c r="C963" s="139" t="s">
        <v>5159</v>
      </c>
    </row>
    <row r="964" spans="1:3" ht="30" x14ac:dyDescent="0.25">
      <c r="A964" t="s">
        <v>5160</v>
      </c>
      <c r="B964" s="138" t="s">
        <v>5161</v>
      </c>
      <c r="C964" s="139" t="s">
        <v>5162</v>
      </c>
    </row>
    <row r="965" spans="1:3" ht="60" x14ac:dyDescent="0.25">
      <c r="A965" t="s">
        <v>5163</v>
      </c>
      <c r="B965" s="138" t="s">
        <v>5164</v>
      </c>
      <c r="C965" s="139" t="s">
        <v>5165</v>
      </c>
    </row>
    <row r="966" spans="1:3" ht="30" x14ac:dyDescent="0.25">
      <c r="A966" t="s">
        <v>5166</v>
      </c>
      <c r="B966" s="138" t="s">
        <v>5167</v>
      </c>
      <c r="C966" s="139" t="s">
        <v>5168</v>
      </c>
    </row>
    <row r="967" spans="1:3" ht="30" x14ac:dyDescent="0.25">
      <c r="A967" t="s">
        <v>5169</v>
      </c>
      <c r="B967" s="138" t="s">
        <v>5170</v>
      </c>
      <c r="C967" s="139" t="s">
        <v>5171</v>
      </c>
    </row>
    <row r="968" spans="1:3" ht="30" x14ac:dyDescent="0.25">
      <c r="A968" t="s">
        <v>5172</v>
      </c>
      <c r="B968" s="138" t="s">
        <v>5173</v>
      </c>
      <c r="C968" s="139" t="s">
        <v>5174</v>
      </c>
    </row>
    <row r="969" spans="1:3" ht="30" x14ac:dyDescent="0.25">
      <c r="A969" t="s">
        <v>5175</v>
      </c>
      <c r="B969" s="138" t="s">
        <v>5176</v>
      </c>
      <c r="C969" s="139" t="s">
        <v>5177</v>
      </c>
    </row>
    <row r="970" spans="1:3" ht="30" x14ac:dyDescent="0.25">
      <c r="A970" t="s">
        <v>5178</v>
      </c>
      <c r="B970" s="138" t="s">
        <v>5179</v>
      </c>
      <c r="C970" s="139" t="s">
        <v>5180</v>
      </c>
    </row>
    <row r="971" spans="1:3" ht="30" x14ac:dyDescent="0.25">
      <c r="A971" t="s">
        <v>5181</v>
      </c>
      <c r="B971" s="138" t="s">
        <v>5182</v>
      </c>
      <c r="C971" s="139" t="s">
        <v>5183</v>
      </c>
    </row>
    <row r="972" spans="1:3" ht="30" x14ac:dyDescent="0.25">
      <c r="A972" t="s">
        <v>5184</v>
      </c>
      <c r="B972" s="138" t="s">
        <v>5185</v>
      </c>
      <c r="C972" s="139" t="s">
        <v>5186</v>
      </c>
    </row>
    <row r="973" spans="1:3" ht="30" x14ac:dyDescent="0.25">
      <c r="A973" t="s">
        <v>5187</v>
      </c>
      <c r="B973" s="138" t="s">
        <v>5188</v>
      </c>
      <c r="C973" s="139" t="s">
        <v>5189</v>
      </c>
    </row>
    <row r="974" spans="1:3" ht="45" x14ac:dyDescent="0.25">
      <c r="A974" t="s">
        <v>5190</v>
      </c>
      <c r="B974" s="138" t="s">
        <v>5191</v>
      </c>
      <c r="C974" s="139" t="s">
        <v>5192</v>
      </c>
    </row>
    <row r="975" spans="1:3" ht="45" x14ac:dyDescent="0.25">
      <c r="A975" t="s">
        <v>5193</v>
      </c>
      <c r="B975" s="138" t="s">
        <v>5194</v>
      </c>
      <c r="C975" s="139" t="s">
        <v>5195</v>
      </c>
    </row>
    <row r="976" spans="1:3" ht="45" x14ac:dyDescent="0.25">
      <c r="A976" t="s">
        <v>5196</v>
      </c>
      <c r="B976" s="138" t="s">
        <v>5197</v>
      </c>
      <c r="C976" s="139" t="s">
        <v>5198</v>
      </c>
    </row>
    <row r="977" spans="1:3" ht="45" x14ac:dyDescent="0.25">
      <c r="A977" t="s">
        <v>5199</v>
      </c>
      <c r="B977" s="138" t="s">
        <v>5200</v>
      </c>
      <c r="C977" s="139" t="s">
        <v>5201</v>
      </c>
    </row>
    <row r="978" spans="1:3" ht="45" x14ac:dyDescent="0.25">
      <c r="A978" t="s">
        <v>5202</v>
      </c>
      <c r="B978" s="138" t="s">
        <v>5203</v>
      </c>
      <c r="C978" s="139" t="s">
        <v>5204</v>
      </c>
    </row>
    <row r="979" spans="1:3" ht="90" x14ac:dyDescent="0.25">
      <c r="A979" t="s">
        <v>5205</v>
      </c>
      <c r="B979" s="138" t="s">
        <v>5206</v>
      </c>
      <c r="C979" s="139" t="s">
        <v>5207</v>
      </c>
    </row>
    <row r="980" spans="1:3" ht="30" x14ac:dyDescent="0.25">
      <c r="A980" t="s">
        <v>5208</v>
      </c>
      <c r="B980" s="138" t="s">
        <v>5209</v>
      </c>
      <c r="C980" s="139" t="s">
        <v>5210</v>
      </c>
    </row>
    <row r="981" spans="1:3" ht="30" x14ac:dyDescent="0.25">
      <c r="A981" t="s">
        <v>5211</v>
      </c>
      <c r="B981" s="138" t="s">
        <v>5212</v>
      </c>
      <c r="C981" s="139" t="s">
        <v>5213</v>
      </c>
    </row>
    <row r="982" spans="1:3" ht="60" x14ac:dyDescent="0.25">
      <c r="A982" t="s">
        <v>5214</v>
      </c>
      <c r="B982" s="138" t="s">
        <v>5215</v>
      </c>
      <c r="C982" s="139" t="s">
        <v>5216</v>
      </c>
    </row>
    <row r="983" spans="1:3" ht="45" x14ac:dyDescent="0.25">
      <c r="A983" t="s">
        <v>5217</v>
      </c>
      <c r="B983" s="138" t="s">
        <v>5218</v>
      </c>
      <c r="C983" s="139" t="s">
        <v>5219</v>
      </c>
    </row>
    <row r="984" spans="1:3" ht="30" x14ac:dyDescent="0.25">
      <c r="A984" t="s">
        <v>5220</v>
      </c>
      <c r="B984" s="138" t="s">
        <v>5221</v>
      </c>
      <c r="C984" s="139" t="s">
        <v>5222</v>
      </c>
    </row>
    <row r="985" spans="1:3" ht="30" x14ac:dyDescent="0.25">
      <c r="A985" t="s">
        <v>5223</v>
      </c>
      <c r="B985" s="138" t="s">
        <v>5224</v>
      </c>
      <c r="C985" s="139" t="s">
        <v>5225</v>
      </c>
    </row>
    <row r="986" spans="1:3" ht="60" x14ac:dyDescent="0.25">
      <c r="A986" t="s">
        <v>5226</v>
      </c>
      <c r="B986" s="138" t="s">
        <v>5227</v>
      </c>
      <c r="C986" s="139" t="s">
        <v>5228</v>
      </c>
    </row>
    <row r="987" spans="1:3" ht="75" x14ac:dyDescent="0.25">
      <c r="A987" t="s">
        <v>5229</v>
      </c>
      <c r="B987" s="138" t="s">
        <v>5230</v>
      </c>
      <c r="C987" s="139" t="s">
        <v>5231</v>
      </c>
    </row>
    <row r="988" spans="1:3" ht="30" x14ac:dyDescent="0.25">
      <c r="A988" t="s">
        <v>5232</v>
      </c>
      <c r="B988" s="138" t="s">
        <v>5233</v>
      </c>
      <c r="C988" s="139" t="s">
        <v>5234</v>
      </c>
    </row>
    <row r="989" spans="1:3" ht="30" x14ac:dyDescent="0.25">
      <c r="A989" t="s">
        <v>5235</v>
      </c>
      <c r="B989" s="138" t="s">
        <v>5236</v>
      </c>
      <c r="C989" s="139" t="s">
        <v>5237</v>
      </c>
    </row>
    <row r="990" spans="1:3" ht="45" x14ac:dyDescent="0.25">
      <c r="A990" t="s">
        <v>5238</v>
      </c>
      <c r="B990" s="138" t="s">
        <v>5239</v>
      </c>
      <c r="C990" s="139" t="s">
        <v>5240</v>
      </c>
    </row>
    <row r="991" spans="1:3" x14ac:dyDescent="0.25">
      <c r="A991" t="s">
        <v>5241</v>
      </c>
      <c r="B991" s="138" t="s">
        <v>5242</v>
      </c>
      <c r="C991" s="139" t="s">
        <v>5243</v>
      </c>
    </row>
    <row r="992" spans="1:3" x14ac:dyDescent="0.25">
      <c r="A992" t="s">
        <v>5244</v>
      </c>
      <c r="B992" s="138" t="s">
        <v>5245</v>
      </c>
      <c r="C992" s="139"/>
    </row>
    <row r="993" spans="1:3" ht="30" x14ac:dyDescent="0.25">
      <c r="A993" t="s">
        <v>5246</v>
      </c>
      <c r="B993" s="138" t="s">
        <v>5247</v>
      </c>
      <c r="C993" s="139" t="s">
        <v>5248</v>
      </c>
    </row>
    <row r="994" spans="1:3" x14ac:dyDescent="0.25">
      <c r="A994" t="s">
        <v>5249</v>
      </c>
      <c r="B994" s="138" t="s">
        <v>5250</v>
      </c>
      <c r="C994" s="139"/>
    </row>
    <row r="995" spans="1:3" x14ac:dyDescent="0.25">
      <c r="A995" t="s">
        <v>5249</v>
      </c>
      <c r="B995" s="138" t="s">
        <v>5251</v>
      </c>
      <c r="C995" s="139"/>
    </row>
    <row r="996" spans="1:3" ht="150" x14ac:dyDescent="0.25">
      <c r="A996" t="s">
        <v>5252</v>
      </c>
      <c r="B996" s="138" t="s">
        <v>5253</v>
      </c>
      <c r="C996" s="139" t="s">
        <v>5254</v>
      </c>
    </row>
    <row r="997" spans="1:3" ht="30" x14ac:dyDescent="0.25">
      <c r="A997" t="s">
        <v>5255</v>
      </c>
      <c r="B997" s="138" t="s">
        <v>5256</v>
      </c>
      <c r="C997" s="139" t="s">
        <v>5257</v>
      </c>
    </row>
    <row r="998" spans="1:3" x14ac:dyDescent="0.25">
      <c r="A998" t="s">
        <v>5258</v>
      </c>
      <c r="B998" s="138" t="s">
        <v>5259</v>
      </c>
      <c r="C998" s="139" t="s">
        <v>5260</v>
      </c>
    </row>
    <row r="999" spans="1:3" ht="45" x14ac:dyDescent="0.25">
      <c r="A999" t="s">
        <v>5261</v>
      </c>
      <c r="B999" s="138" t="s">
        <v>5262</v>
      </c>
      <c r="C999" s="139" t="s">
        <v>5263</v>
      </c>
    </row>
    <row r="1000" spans="1:3" ht="30" x14ac:dyDescent="0.25">
      <c r="A1000" t="s">
        <v>5264</v>
      </c>
      <c r="B1000" s="138" t="s">
        <v>5265</v>
      </c>
      <c r="C1000" s="139" t="s">
        <v>5266</v>
      </c>
    </row>
    <row r="1001" spans="1:3" ht="30" x14ac:dyDescent="0.25">
      <c r="A1001" t="s">
        <v>5267</v>
      </c>
      <c r="B1001" s="138" t="s">
        <v>5268</v>
      </c>
      <c r="C1001" s="139" t="s">
        <v>5269</v>
      </c>
    </row>
    <row r="1002" spans="1:3" x14ac:dyDescent="0.25">
      <c r="A1002" t="s">
        <v>5270</v>
      </c>
      <c r="B1002" s="138" t="s">
        <v>5271</v>
      </c>
      <c r="C1002" s="139" t="s">
        <v>5272</v>
      </c>
    </row>
    <row r="1003" spans="1:3" x14ac:dyDescent="0.25">
      <c r="A1003" t="s">
        <v>5273</v>
      </c>
      <c r="B1003" s="138" t="s">
        <v>5274</v>
      </c>
      <c r="C1003" s="139" t="s">
        <v>5275</v>
      </c>
    </row>
    <row r="1004" spans="1:3" x14ac:dyDescent="0.25">
      <c r="A1004" t="s">
        <v>5276</v>
      </c>
      <c r="B1004" s="138" t="s">
        <v>5277</v>
      </c>
      <c r="C1004" s="139" t="s">
        <v>5278</v>
      </c>
    </row>
    <row r="1005" spans="1:3" ht="30" x14ac:dyDescent="0.25">
      <c r="A1005" t="s">
        <v>5279</v>
      </c>
      <c r="B1005" s="138" t="s">
        <v>5280</v>
      </c>
      <c r="C1005" s="139"/>
    </row>
    <row r="1006" spans="1:3" ht="30" x14ac:dyDescent="0.25">
      <c r="A1006" t="s">
        <v>5281</v>
      </c>
      <c r="B1006" s="138" t="s">
        <v>5282</v>
      </c>
      <c r="C1006" s="139"/>
    </row>
    <row r="1007" spans="1:3" ht="45" x14ac:dyDescent="0.25">
      <c r="A1007" t="s">
        <v>5283</v>
      </c>
      <c r="B1007" s="138" t="s">
        <v>5284</v>
      </c>
      <c r="C1007" s="139" t="s">
        <v>5285</v>
      </c>
    </row>
    <row r="1008" spans="1:3" ht="30" x14ac:dyDescent="0.25">
      <c r="A1008" t="s">
        <v>5286</v>
      </c>
      <c r="B1008" s="138" t="s">
        <v>5287</v>
      </c>
      <c r="C1008" s="139" t="s">
        <v>5288</v>
      </c>
    </row>
    <row r="1009" spans="2:3" ht="30" x14ac:dyDescent="0.25">
      <c r="B1009" s="138" t="s">
        <v>5289</v>
      </c>
      <c r="C1009" s="139"/>
    </row>
    <row r="1010" spans="2:3" ht="30" x14ac:dyDescent="0.25">
      <c r="B1010" s="138" t="s">
        <v>5290</v>
      </c>
      <c r="C1010" s="139"/>
    </row>
    <row r="1011" spans="2:3" ht="30" x14ac:dyDescent="0.25">
      <c r="B1011" s="138" t="s">
        <v>5291</v>
      </c>
      <c r="C1011" s="139"/>
    </row>
    <row r="1012" spans="2:3" x14ac:dyDescent="0.25">
      <c r="B1012" s="138" t="s">
        <v>5292</v>
      </c>
      <c r="C1012" s="139"/>
    </row>
    <row r="1013" spans="2:3" x14ac:dyDescent="0.25">
      <c r="B1013" s="138" t="s">
        <v>5293</v>
      </c>
      <c r="C1013" s="139"/>
    </row>
    <row r="1014" spans="2:3" ht="30" x14ac:dyDescent="0.25">
      <c r="B1014" s="138" t="s">
        <v>5294</v>
      </c>
      <c r="C1014" s="139"/>
    </row>
    <row r="1015" spans="2:3" x14ac:dyDescent="0.25">
      <c r="B1015" s="138" t="s">
        <v>5295</v>
      </c>
      <c r="C1015" s="139"/>
    </row>
    <row r="1016" spans="2:3" ht="45" x14ac:dyDescent="0.25">
      <c r="B1016" s="138" t="s">
        <v>5296</v>
      </c>
      <c r="C1016" s="139"/>
    </row>
    <row r="1017" spans="2:3" ht="30" x14ac:dyDescent="0.25">
      <c r="B1017" s="138" t="s">
        <v>5297</v>
      </c>
      <c r="C1017" s="139"/>
    </row>
    <row r="1018" spans="2:3" x14ac:dyDescent="0.25">
      <c r="B1018" s="138" t="s">
        <v>5298</v>
      </c>
      <c r="C1018" s="139"/>
    </row>
    <row r="1019" spans="2:3" ht="45" x14ac:dyDescent="0.25">
      <c r="B1019" s="138" t="s">
        <v>5299</v>
      </c>
      <c r="C1019" s="139"/>
    </row>
    <row r="1020" spans="2:3" ht="75" x14ac:dyDescent="0.25">
      <c r="B1020" s="138" t="s">
        <v>5300</v>
      </c>
      <c r="C1020" s="139"/>
    </row>
    <row r="1021" spans="2:3" ht="30" x14ac:dyDescent="0.25">
      <c r="B1021" s="138" t="s">
        <v>5301</v>
      </c>
      <c r="C1021" s="139"/>
    </row>
    <row r="1022" spans="2:3" ht="135" x14ac:dyDescent="0.25">
      <c r="B1022" s="138" t="s">
        <v>5302</v>
      </c>
      <c r="C1022" s="139"/>
    </row>
    <row r="1023" spans="2:3" ht="30" x14ac:dyDescent="0.25">
      <c r="B1023" s="138" t="s">
        <v>5303</v>
      </c>
      <c r="C1023" s="139"/>
    </row>
    <row r="1024" spans="2:3" ht="30" x14ac:dyDescent="0.25">
      <c r="B1024" s="138" t="s">
        <v>5304</v>
      </c>
      <c r="C1024" s="139"/>
    </row>
    <row r="1025" spans="2:3" ht="105" x14ac:dyDescent="0.25">
      <c r="B1025" s="138" t="s">
        <v>5305</v>
      </c>
      <c r="C1025" s="139"/>
    </row>
    <row r="1026" spans="2:3" ht="60" x14ac:dyDescent="0.25">
      <c r="B1026" s="138" t="s">
        <v>5306</v>
      </c>
      <c r="C1026" s="139" t="s">
        <v>5307</v>
      </c>
    </row>
    <row r="1027" spans="2:3" ht="45" x14ac:dyDescent="0.25">
      <c r="B1027" s="138" t="s">
        <v>5308</v>
      </c>
      <c r="C1027" s="139"/>
    </row>
    <row r="1028" spans="2:3" ht="30" x14ac:dyDescent="0.25">
      <c r="B1028" s="138" t="s">
        <v>5309</v>
      </c>
      <c r="C1028" s="139"/>
    </row>
    <row r="1029" spans="2:3" x14ac:dyDescent="0.25">
      <c r="B1029" s="138" t="s">
        <v>5310</v>
      </c>
      <c r="C1029" s="139"/>
    </row>
    <row r="1030" spans="2:3" ht="45" x14ac:dyDescent="0.25">
      <c r="B1030" s="138" t="s">
        <v>5311</v>
      </c>
      <c r="C1030" s="139"/>
    </row>
    <row r="1031" spans="2:3" ht="180" x14ac:dyDescent="0.25">
      <c r="B1031" s="138" t="s">
        <v>5312</v>
      </c>
      <c r="C1031" s="139"/>
    </row>
    <row r="1032" spans="2:3" ht="120" x14ac:dyDescent="0.25">
      <c r="B1032" s="138" t="s">
        <v>5313</v>
      </c>
      <c r="C1032" s="139"/>
    </row>
    <row r="1033" spans="2:3" ht="90" x14ac:dyDescent="0.25">
      <c r="B1033" s="138" t="s">
        <v>5314</v>
      </c>
      <c r="C1033" s="139"/>
    </row>
    <row r="1034" spans="2:3" ht="30" x14ac:dyDescent="0.25">
      <c r="B1034" s="138" t="s">
        <v>5315</v>
      </c>
      <c r="C1034" s="139"/>
    </row>
    <row r="1035" spans="2:3" ht="30" x14ac:dyDescent="0.25">
      <c r="B1035" s="138" t="s">
        <v>5316</v>
      </c>
      <c r="C1035" s="139"/>
    </row>
    <row r="1036" spans="2:3" ht="30" x14ac:dyDescent="0.25">
      <c r="B1036" s="138" t="s">
        <v>5317</v>
      </c>
      <c r="C1036" s="139"/>
    </row>
    <row r="1037" spans="2:3" ht="30" x14ac:dyDescent="0.25">
      <c r="B1037" s="138" t="s">
        <v>5318</v>
      </c>
      <c r="C1037" s="139"/>
    </row>
    <row r="1038" spans="2:3" ht="30" x14ac:dyDescent="0.25">
      <c r="B1038" s="138" t="s">
        <v>5319</v>
      </c>
      <c r="C1038" s="139"/>
    </row>
    <row r="1039" spans="2:3" ht="60" x14ac:dyDescent="0.25">
      <c r="B1039" s="138" t="s">
        <v>5320</v>
      </c>
      <c r="C1039" s="139"/>
    </row>
    <row r="1040" spans="2:3" ht="75" x14ac:dyDescent="0.25">
      <c r="B1040" s="138" t="s">
        <v>5321</v>
      </c>
      <c r="C1040" s="139"/>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10"/>
  <sheetViews>
    <sheetView topLeftCell="A307" workbookViewId="0">
      <selection activeCell="D321" sqref="D321"/>
    </sheetView>
  </sheetViews>
  <sheetFormatPr defaultRowHeight="15" x14ac:dyDescent="0.25"/>
  <cols>
    <col min="2" max="2" width="73" customWidth="1"/>
    <col min="5" max="5" width="59.7109375" customWidth="1"/>
    <col min="6" max="6" width="11.42578125" customWidth="1"/>
  </cols>
  <sheetData>
    <row r="1" spans="1:11" x14ac:dyDescent="0.25">
      <c r="A1" t="s">
        <v>27622</v>
      </c>
      <c r="B1" t="s">
        <v>27623</v>
      </c>
      <c r="C1" t="s">
        <v>27624</v>
      </c>
      <c r="D1" t="s">
        <v>27625</v>
      </c>
      <c r="E1" t="s">
        <v>27626</v>
      </c>
      <c r="F1" t="s">
        <v>27627</v>
      </c>
      <c r="G1" t="s">
        <v>27628</v>
      </c>
      <c r="H1" t="s">
        <v>27629</v>
      </c>
      <c r="I1" t="s">
        <v>27630</v>
      </c>
      <c r="J1" t="s">
        <v>27631</v>
      </c>
      <c r="K1" t="s">
        <v>27632</v>
      </c>
    </row>
    <row r="2" spans="1:11" x14ac:dyDescent="0.25">
      <c r="A2" t="s">
        <v>27660</v>
      </c>
      <c r="B2" t="s">
        <v>27661</v>
      </c>
      <c r="C2" t="s">
        <v>6334</v>
      </c>
      <c r="D2" t="s">
        <v>1058</v>
      </c>
      <c r="E2" t="s">
        <v>5836</v>
      </c>
      <c r="F2" t="s">
        <v>25980</v>
      </c>
      <c r="G2" t="s">
        <v>25382</v>
      </c>
      <c r="H2" t="s">
        <v>26046</v>
      </c>
      <c r="I2" t="s">
        <v>25688</v>
      </c>
      <c r="J2" t="s">
        <v>26047</v>
      </c>
      <c r="K2" t="s">
        <v>6334</v>
      </c>
    </row>
    <row r="3" spans="1:11" x14ac:dyDescent="0.25">
      <c r="A3" t="s">
        <v>27694</v>
      </c>
      <c r="B3" t="s">
        <v>27695</v>
      </c>
      <c r="C3" t="s">
        <v>6334</v>
      </c>
      <c r="D3" t="s">
        <v>1058</v>
      </c>
      <c r="E3" t="s">
        <v>5836</v>
      </c>
      <c r="F3" t="s">
        <v>25980</v>
      </c>
      <c r="G3" t="s">
        <v>25382</v>
      </c>
      <c r="H3" t="s">
        <v>26046</v>
      </c>
      <c r="I3" t="s">
        <v>25688</v>
      </c>
      <c r="J3" t="s">
        <v>26047</v>
      </c>
      <c r="K3" t="s">
        <v>6334</v>
      </c>
    </row>
    <row r="4" spans="1:11" x14ac:dyDescent="0.25">
      <c r="A4" t="s">
        <v>27696</v>
      </c>
      <c r="B4" t="s">
        <v>27697</v>
      </c>
      <c r="C4" t="s">
        <v>6334</v>
      </c>
      <c r="D4" t="s">
        <v>1058</v>
      </c>
      <c r="E4" t="s">
        <v>5836</v>
      </c>
      <c r="F4" t="s">
        <v>25980</v>
      </c>
      <c r="G4" t="s">
        <v>25382</v>
      </c>
      <c r="H4" t="s">
        <v>26046</v>
      </c>
      <c r="I4" t="s">
        <v>25688</v>
      </c>
      <c r="J4" t="s">
        <v>26047</v>
      </c>
      <c r="K4" t="s">
        <v>6334</v>
      </c>
    </row>
    <row r="5" spans="1:11" x14ac:dyDescent="0.25">
      <c r="A5" t="s">
        <v>27739</v>
      </c>
      <c r="B5" t="s">
        <v>27740</v>
      </c>
      <c r="C5" t="s">
        <v>6334</v>
      </c>
      <c r="D5" t="s">
        <v>1058</v>
      </c>
      <c r="E5" t="s">
        <v>5836</v>
      </c>
      <c r="F5" t="s">
        <v>25980</v>
      </c>
      <c r="G5" t="s">
        <v>25382</v>
      </c>
      <c r="H5" t="s">
        <v>26046</v>
      </c>
      <c r="I5" t="s">
        <v>25688</v>
      </c>
      <c r="J5" t="s">
        <v>26047</v>
      </c>
      <c r="K5" t="s">
        <v>6334</v>
      </c>
    </row>
    <row r="6" spans="1:11" x14ac:dyDescent="0.25">
      <c r="A6" t="s">
        <v>27783</v>
      </c>
      <c r="B6" t="s">
        <v>27784</v>
      </c>
      <c r="C6" t="s">
        <v>6334</v>
      </c>
      <c r="D6" t="s">
        <v>1058</v>
      </c>
      <c r="E6" t="s">
        <v>5836</v>
      </c>
      <c r="F6" t="s">
        <v>25980</v>
      </c>
      <c r="G6" t="s">
        <v>25382</v>
      </c>
      <c r="H6" t="s">
        <v>26046</v>
      </c>
      <c r="I6" t="s">
        <v>25688</v>
      </c>
      <c r="J6" t="s">
        <v>26047</v>
      </c>
      <c r="K6" t="s">
        <v>6334</v>
      </c>
    </row>
    <row r="7" spans="1:11" x14ac:dyDescent="0.25">
      <c r="A7" t="s">
        <v>27785</v>
      </c>
      <c r="B7" t="s">
        <v>27786</v>
      </c>
      <c r="C7" t="s">
        <v>6334</v>
      </c>
      <c r="D7" t="s">
        <v>1058</v>
      </c>
      <c r="E7" t="s">
        <v>5836</v>
      </c>
      <c r="F7" t="s">
        <v>25980</v>
      </c>
      <c r="G7" t="s">
        <v>25382</v>
      </c>
      <c r="H7" t="s">
        <v>26046</v>
      </c>
      <c r="I7" t="s">
        <v>25688</v>
      </c>
      <c r="J7" t="s">
        <v>26047</v>
      </c>
      <c r="K7" t="s">
        <v>6334</v>
      </c>
    </row>
    <row r="8" spans="1:11" x14ac:dyDescent="0.25">
      <c r="A8" t="s">
        <v>27787</v>
      </c>
      <c r="B8" t="s">
        <v>27788</v>
      </c>
      <c r="C8" t="s">
        <v>6334</v>
      </c>
      <c r="D8" t="s">
        <v>1058</v>
      </c>
      <c r="E8" t="s">
        <v>5836</v>
      </c>
      <c r="F8" t="s">
        <v>25980</v>
      </c>
      <c r="G8" t="s">
        <v>25382</v>
      </c>
      <c r="H8" t="s">
        <v>26046</v>
      </c>
      <c r="I8" t="s">
        <v>25688</v>
      </c>
      <c r="J8" t="s">
        <v>26047</v>
      </c>
      <c r="K8" t="s">
        <v>6334</v>
      </c>
    </row>
    <row r="9" spans="1:11" x14ac:dyDescent="0.25">
      <c r="A9" t="s">
        <v>27802</v>
      </c>
      <c r="B9" t="s">
        <v>27803</v>
      </c>
      <c r="C9" t="s">
        <v>6334</v>
      </c>
      <c r="D9" t="s">
        <v>1058</v>
      </c>
      <c r="E9" t="s">
        <v>5836</v>
      </c>
      <c r="F9" t="s">
        <v>25980</v>
      </c>
      <c r="G9" t="s">
        <v>25382</v>
      </c>
      <c r="H9" t="s">
        <v>26046</v>
      </c>
      <c r="I9" t="s">
        <v>25688</v>
      </c>
      <c r="J9" t="s">
        <v>26047</v>
      </c>
      <c r="K9" t="s">
        <v>6334</v>
      </c>
    </row>
    <row r="10" spans="1:11" x14ac:dyDescent="0.25">
      <c r="A10" t="s">
        <v>27804</v>
      </c>
      <c r="B10" t="s">
        <v>27805</v>
      </c>
      <c r="C10" t="s">
        <v>6334</v>
      </c>
      <c r="D10" t="s">
        <v>1058</v>
      </c>
      <c r="E10" t="s">
        <v>5836</v>
      </c>
      <c r="F10" t="s">
        <v>25980</v>
      </c>
      <c r="G10" t="s">
        <v>25382</v>
      </c>
      <c r="H10" t="s">
        <v>26046</v>
      </c>
      <c r="I10" t="s">
        <v>25688</v>
      </c>
      <c r="J10" t="s">
        <v>26047</v>
      </c>
      <c r="K10" t="s">
        <v>6334</v>
      </c>
    </row>
    <row r="11" spans="1:11" x14ac:dyDescent="0.25">
      <c r="A11" t="s">
        <v>27827</v>
      </c>
      <c r="B11" t="s">
        <v>27661</v>
      </c>
      <c r="C11" t="s">
        <v>6334</v>
      </c>
      <c r="D11" t="s">
        <v>1058</v>
      </c>
      <c r="E11" t="s">
        <v>5836</v>
      </c>
      <c r="F11" t="s">
        <v>25980</v>
      </c>
      <c r="G11" t="s">
        <v>25382</v>
      </c>
      <c r="H11" t="s">
        <v>26046</v>
      </c>
      <c r="I11" t="s">
        <v>25688</v>
      </c>
      <c r="J11" t="s">
        <v>26047</v>
      </c>
      <c r="K11" t="s">
        <v>6334</v>
      </c>
    </row>
    <row r="12" spans="1:11" x14ac:dyDescent="0.25">
      <c r="A12" t="s">
        <v>27828</v>
      </c>
      <c r="B12" t="s">
        <v>27661</v>
      </c>
      <c r="C12" t="s">
        <v>6334</v>
      </c>
      <c r="D12" t="s">
        <v>1058</v>
      </c>
      <c r="E12" t="s">
        <v>5836</v>
      </c>
      <c r="F12" t="s">
        <v>25980</v>
      </c>
      <c r="G12" t="s">
        <v>25382</v>
      </c>
      <c r="H12" t="s">
        <v>26046</v>
      </c>
      <c r="I12" t="s">
        <v>25688</v>
      </c>
      <c r="J12" t="s">
        <v>26047</v>
      </c>
      <c r="K12" t="s">
        <v>6334</v>
      </c>
    </row>
    <row r="13" spans="1:11" x14ac:dyDescent="0.25">
      <c r="A13" t="s">
        <v>27831</v>
      </c>
      <c r="B13" t="s">
        <v>27832</v>
      </c>
      <c r="C13" t="s">
        <v>6334</v>
      </c>
      <c r="D13" t="s">
        <v>1058</v>
      </c>
      <c r="E13" t="s">
        <v>5836</v>
      </c>
      <c r="F13" t="s">
        <v>25980</v>
      </c>
      <c r="G13" t="s">
        <v>25382</v>
      </c>
      <c r="H13" t="s">
        <v>26046</v>
      </c>
      <c r="I13" t="s">
        <v>25688</v>
      </c>
      <c r="J13" t="s">
        <v>26047</v>
      </c>
      <c r="K13" t="s">
        <v>6334</v>
      </c>
    </row>
    <row r="14" spans="1:11" x14ac:dyDescent="0.25">
      <c r="A14" t="s">
        <v>27846</v>
      </c>
      <c r="B14" t="s">
        <v>27847</v>
      </c>
      <c r="C14" t="s">
        <v>6334</v>
      </c>
      <c r="D14" t="s">
        <v>1058</v>
      </c>
      <c r="E14" t="s">
        <v>5836</v>
      </c>
      <c r="F14" t="s">
        <v>25980</v>
      </c>
      <c r="G14" t="s">
        <v>25382</v>
      </c>
      <c r="H14" t="s">
        <v>26046</v>
      </c>
      <c r="I14" t="s">
        <v>25688</v>
      </c>
      <c r="J14" t="s">
        <v>26047</v>
      </c>
      <c r="K14" t="s">
        <v>6334</v>
      </c>
    </row>
    <row r="15" spans="1:11" x14ac:dyDescent="0.25">
      <c r="A15" t="s">
        <v>27852</v>
      </c>
      <c r="B15" t="s">
        <v>27853</v>
      </c>
      <c r="C15" t="s">
        <v>6334</v>
      </c>
      <c r="D15" t="s">
        <v>1058</v>
      </c>
      <c r="E15" t="s">
        <v>5836</v>
      </c>
      <c r="F15" t="s">
        <v>25980</v>
      </c>
      <c r="G15" t="s">
        <v>25382</v>
      </c>
      <c r="H15" t="s">
        <v>26046</v>
      </c>
      <c r="I15" t="s">
        <v>25688</v>
      </c>
      <c r="J15" t="s">
        <v>26047</v>
      </c>
      <c r="K15" t="s">
        <v>6334</v>
      </c>
    </row>
    <row r="16" spans="1:11" x14ac:dyDescent="0.25">
      <c r="A16" t="s">
        <v>27858</v>
      </c>
      <c r="B16" t="s">
        <v>27859</v>
      </c>
      <c r="C16" t="s">
        <v>6334</v>
      </c>
      <c r="D16" t="s">
        <v>1058</v>
      </c>
      <c r="E16" t="s">
        <v>5836</v>
      </c>
      <c r="F16" t="s">
        <v>25980</v>
      </c>
      <c r="G16" t="s">
        <v>25382</v>
      </c>
      <c r="H16" t="s">
        <v>26046</v>
      </c>
      <c r="I16" t="s">
        <v>25688</v>
      </c>
      <c r="J16" t="s">
        <v>26047</v>
      </c>
      <c r="K16" t="s">
        <v>6334</v>
      </c>
    </row>
    <row r="17" spans="1:11" x14ac:dyDescent="0.25">
      <c r="A17" t="s">
        <v>27889</v>
      </c>
      <c r="B17" t="s">
        <v>27890</v>
      </c>
      <c r="C17" t="s">
        <v>6334</v>
      </c>
      <c r="D17" t="s">
        <v>1058</v>
      </c>
      <c r="E17" t="s">
        <v>5836</v>
      </c>
      <c r="F17" t="s">
        <v>25980</v>
      </c>
      <c r="G17" t="s">
        <v>25382</v>
      </c>
      <c r="H17" t="s">
        <v>26046</v>
      </c>
      <c r="I17" t="s">
        <v>25688</v>
      </c>
      <c r="J17" t="s">
        <v>26047</v>
      </c>
      <c r="K17" t="s">
        <v>6334</v>
      </c>
    </row>
    <row r="18" spans="1:11" x14ac:dyDescent="0.25">
      <c r="A18" t="s">
        <v>27891</v>
      </c>
      <c r="B18" t="s">
        <v>27661</v>
      </c>
      <c r="C18" t="s">
        <v>6334</v>
      </c>
      <c r="D18" t="s">
        <v>1058</v>
      </c>
      <c r="E18" t="s">
        <v>5836</v>
      </c>
      <c r="F18" t="s">
        <v>25980</v>
      </c>
      <c r="G18" t="s">
        <v>25382</v>
      </c>
      <c r="H18" t="s">
        <v>26046</v>
      </c>
      <c r="I18" t="s">
        <v>25688</v>
      </c>
      <c r="J18" t="s">
        <v>26047</v>
      </c>
      <c r="K18" t="s">
        <v>6334</v>
      </c>
    </row>
    <row r="19" spans="1:11" x14ac:dyDescent="0.25">
      <c r="A19" t="s">
        <v>27892</v>
      </c>
      <c r="B19" t="s">
        <v>27893</v>
      </c>
      <c r="C19" t="s">
        <v>6334</v>
      </c>
      <c r="D19" t="s">
        <v>1058</v>
      </c>
      <c r="E19" t="s">
        <v>5836</v>
      </c>
      <c r="F19" t="s">
        <v>25980</v>
      </c>
      <c r="G19" t="s">
        <v>25382</v>
      </c>
      <c r="H19" t="s">
        <v>26046</v>
      </c>
      <c r="I19" t="s">
        <v>25688</v>
      </c>
      <c r="J19" t="s">
        <v>26047</v>
      </c>
      <c r="K19" t="s">
        <v>6334</v>
      </c>
    </row>
    <row r="20" spans="1:11" x14ac:dyDescent="0.25">
      <c r="A20" t="s">
        <v>25957</v>
      </c>
      <c r="B20" t="s">
        <v>25943</v>
      </c>
      <c r="C20" t="s">
        <v>6334</v>
      </c>
      <c r="D20" t="s">
        <v>25971</v>
      </c>
      <c r="E20" t="s">
        <v>5836</v>
      </c>
      <c r="F20" t="s">
        <v>25980</v>
      </c>
      <c r="G20" t="s">
        <v>25382</v>
      </c>
      <c r="H20" t="s">
        <v>26046</v>
      </c>
      <c r="I20" t="s">
        <v>25688</v>
      </c>
      <c r="J20" t="s">
        <v>26047</v>
      </c>
      <c r="K20" t="s">
        <v>6334</v>
      </c>
    </row>
    <row r="21" spans="1:11" x14ac:dyDescent="0.25">
      <c r="A21" t="s">
        <v>25956</v>
      </c>
      <c r="B21" t="s">
        <v>25942</v>
      </c>
      <c r="C21" t="s">
        <v>6334</v>
      </c>
      <c r="D21" t="s">
        <v>25970</v>
      </c>
      <c r="E21" t="s">
        <v>5836</v>
      </c>
      <c r="F21" t="s">
        <v>25980</v>
      </c>
      <c r="G21" t="s">
        <v>25382</v>
      </c>
      <c r="H21" t="s">
        <v>26046</v>
      </c>
      <c r="I21" t="s">
        <v>25688</v>
      </c>
      <c r="J21" t="s">
        <v>26047</v>
      </c>
      <c r="K21" t="s">
        <v>6334</v>
      </c>
    </row>
    <row r="22" spans="1:11" x14ac:dyDescent="0.25">
      <c r="A22" t="s">
        <v>27902</v>
      </c>
      <c r="B22" t="s">
        <v>27903</v>
      </c>
      <c r="C22" t="s">
        <v>6334</v>
      </c>
      <c r="D22" t="s">
        <v>1058</v>
      </c>
      <c r="E22" t="s">
        <v>5836</v>
      </c>
      <c r="F22" t="s">
        <v>25980</v>
      </c>
      <c r="G22" t="s">
        <v>25382</v>
      </c>
      <c r="H22" t="s">
        <v>26046</v>
      </c>
      <c r="I22" t="s">
        <v>25688</v>
      </c>
      <c r="J22" t="s">
        <v>26047</v>
      </c>
      <c r="K22" t="s">
        <v>6334</v>
      </c>
    </row>
    <row r="23" spans="1:11" x14ac:dyDescent="0.25">
      <c r="A23" t="s">
        <v>27904</v>
      </c>
      <c r="B23" t="s">
        <v>27905</v>
      </c>
      <c r="C23" t="s">
        <v>6334</v>
      </c>
      <c r="D23" t="s">
        <v>1058</v>
      </c>
      <c r="E23" t="s">
        <v>5836</v>
      </c>
      <c r="F23" t="s">
        <v>25980</v>
      </c>
      <c r="G23" t="s">
        <v>25382</v>
      </c>
      <c r="H23" t="s">
        <v>26046</v>
      </c>
      <c r="I23" t="s">
        <v>25688</v>
      </c>
      <c r="J23" t="s">
        <v>26047</v>
      </c>
      <c r="K23" t="s">
        <v>6334</v>
      </c>
    </row>
    <row r="24" spans="1:11" x14ac:dyDescent="0.25">
      <c r="A24" t="s">
        <v>27906</v>
      </c>
      <c r="B24" t="s">
        <v>27661</v>
      </c>
      <c r="C24" t="s">
        <v>6334</v>
      </c>
      <c r="D24" t="s">
        <v>1058</v>
      </c>
      <c r="E24" t="s">
        <v>5836</v>
      </c>
      <c r="F24" t="s">
        <v>25980</v>
      </c>
      <c r="G24" t="s">
        <v>25382</v>
      </c>
      <c r="H24" t="s">
        <v>26046</v>
      </c>
      <c r="I24" t="s">
        <v>25688</v>
      </c>
      <c r="J24" t="s">
        <v>26047</v>
      </c>
      <c r="K24" t="s">
        <v>6334</v>
      </c>
    </row>
    <row r="25" spans="1:11" x14ac:dyDescent="0.25">
      <c r="A25" t="s">
        <v>27907</v>
      </c>
      <c r="B25" t="s">
        <v>27908</v>
      </c>
      <c r="C25" t="s">
        <v>6334</v>
      </c>
      <c r="D25" t="s">
        <v>1058</v>
      </c>
      <c r="E25" t="s">
        <v>5836</v>
      </c>
      <c r="F25" t="s">
        <v>25980</v>
      </c>
      <c r="G25" t="s">
        <v>25382</v>
      </c>
      <c r="H25" t="s">
        <v>26046</v>
      </c>
      <c r="I25" t="s">
        <v>25688</v>
      </c>
      <c r="J25" t="s">
        <v>26047</v>
      </c>
      <c r="K25" t="s">
        <v>6334</v>
      </c>
    </row>
    <row r="26" spans="1:11" x14ac:dyDescent="0.25">
      <c r="A26" t="s">
        <v>27909</v>
      </c>
      <c r="B26" t="s">
        <v>27661</v>
      </c>
      <c r="C26" t="s">
        <v>6334</v>
      </c>
      <c r="D26" t="s">
        <v>1058</v>
      </c>
      <c r="E26" t="s">
        <v>5836</v>
      </c>
      <c r="F26" t="s">
        <v>25980</v>
      </c>
      <c r="G26" t="s">
        <v>25382</v>
      </c>
      <c r="H26" t="s">
        <v>26046</v>
      </c>
      <c r="I26" t="s">
        <v>25688</v>
      </c>
      <c r="J26" t="s">
        <v>26047</v>
      </c>
      <c r="K26" t="s">
        <v>6334</v>
      </c>
    </row>
    <row r="27" spans="1:11" x14ac:dyDescent="0.25">
      <c r="A27" t="s">
        <v>27922</v>
      </c>
      <c r="B27" t="s">
        <v>27923</v>
      </c>
      <c r="C27" t="s">
        <v>6334</v>
      </c>
      <c r="D27" t="s">
        <v>1058</v>
      </c>
      <c r="E27" t="s">
        <v>5836</v>
      </c>
      <c r="F27" t="s">
        <v>25980</v>
      </c>
      <c r="G27" t="s">
        <v>25382</v>
      </c>
      <c r="H27" t="s">
        <v>26046</v>
      </c>
      <c r="I27" t="s">
        <v>25688</v>
      </c>
      <c r="J27" t="s">
        <v>26047</v>
      </c>
      <c r="K27" t="s">
        <v>6334</v>
      </c>
    </row>
    <row r="28" spans="1:11" x14ac:dyDescent="0.25">
      <c r="A28" t="s">
        <v>25959</v>
      </c>
      <c r="B28" t="s">
        <v>25945</v>
      </c>
      <c r="C28" t="s">
        <v>6334</v>
      </c>
      <c r="D28" t="s">
        <v>25973</v>
      </c>
      <c r="E28" t="s">
        <v>5836</v>
      </c>
      <c r="F28" t="s">
        <v>25980</v>
      </c>
      <c r="G28" t="s">
        <v>25382</v>
      </c>
      <c r="H28" t="s">
        <v>26046</v>
      </c>
      <c r="I28" t="s">
        <v>25688</v>
      </c>
      <c r="J28" t="s">
        <v>26047</v>
      </c>
      <c r="K28" t="s">
        <v>6334</v>
      </c>
    </row>
    <row r="29" spans="1:11" x14ac:dyDescent="0.25">
      <c r="A29" t="s">
        <v>27954</v>
      </c>
      <c r="B29" t="s">
        <v>27955</v>
      </c>
      <c r="C29" t="s">
        <v>6334</v>
      </c>
      <c r="D29" t="s">
        <v>1058</v>
      </c>
      <c r="E29" t="s">
        <v>5836</v>
      </c>
      <c r="F29" t="s">
        <v>25980</v>
      </c>
      <c r="G29" t="s">
        <v>25382</v>
      </c>
      <c r="H29" t="s">
        <v>26046</v>
      </c>
      <c r="I29" t="s">
        <v>25688</v>
      </c>
      <c r="J29" t="s">
        <v>26047</v>
      </c>
      <c r="K29" t="s">
        <v>6334</v>
      </c>
    </row>
    <row r="30" spans="1:11" x14ac:dyDescent="0.25">
      <c r="A30" t="s">
        <v>25958</v>
      </c>
      <c r="B30" t="s">
        <v>25944</v>
      </c>
      <c r="C30" t="s">
        <v>6334</v>
      </c>
      <c r="D30" t="s">
        <v>25972</v>
      </c>
      <c r="E30" t="s">
        <v>5836</v>
      </c>
      <c r="F30" t="s">
        <v>25980</v>
      </c>
      <c r="G30" t="s">
        <v>25382</v>
      </c>
      <c r="H30" t="s">
        <v>26046</v>
      </c>
      <c r="I30" t="s">
        <v>25688</v>
      </c>
      <c r="J30" t="s">
        <v>26047</v>
      </c>
      <c r="K30" t="s">
        <v>6334</v>
      </c>
    </row>
    <row r="31" spans="1:11" x14ac:dyDescent="0.25">
      <c r="A31" t="s">
        <v>27971</v>
      </c>
      <c r="B31" t="s">
        <v>27972</v>
      </c>
      <c r="C31" t="s">
        <v>6334</v>
      </c>
      <c r="D31" t="s">
        <v>1058</v>
      </c>
      <c r="E31" t="s">
        <v>5836</v>
      </c>
      <c r="F31" t="s">
        <v>25980</v>
      </c>
      <c r="G31" t="s">
        <v>25382</v>
      </c>
      <c r="H31" t="s">
        <v>26046</v>
      </c>
      <c r="I31" t="s">
        <v>25688</v>
      </c>
      <c r="J31" t="s">
        <v>26047</v>
      </c>
      <c r="K31" t="s">
        <v>6334</v>
      </c>
    </row>
    <row r="32" spans="1:11" x14ac:dyDescent="0.25">
      <c r="A32" t="s">
        <v>28002</v>
      </c>
      <c r="B32" t="s">
        <v>28003</v>
      </c>
      <c r="C32" t="s">
        <v>6334</v>
      </c>
      <c r="D32" t="s">
        <v>1058</v>
      </c>
      <c r="E32" t="s">
        <v>5836</v>
      </c>
      <c r="F32" t="s">
        <v>25980</v>
      </c>
      <c r="G32" t="s">
        <v>25382</v>
      </c>
      <c r="H32" t="s">
        <v>26046</v>
      </c>
      <c r="I32" t="s">
        <v>25688</v>
      </c>
      <c r="J32" t="s">
        <v>26047</v>
      </c>
      <c r="K32" t="s">
        <v>6334</v>
      </c>
    </row>
    <row r="33" spans="1:11" x14ac:dyDescent="0.25">
      <c r="A33" t="s">
        <v>28019</v>
      </c>
      <c r="B33" t="s">
        <v>28020</v>
      </c>
      <c r="C33" t="s">
        <v>6334</v>
      </c>
      <c r="D33" t="s">
        <v>1058</v>
      </c>
      <c r="E33" t="s">
        <v>5836</v>
      </c>
      <c r="F33" t="s">
        <v>25980</v>
      </c>
      <c r="G33" t="s">
        <v>25382</v>
      </c>
      <c r="H33" t="s">
        <v>26046</v>
      </c>
      <c r="I33" t="s">
        <v>25688</v>
      </c>
      <c r="J33" t="s">
        <v>26047</v>
      </c>
      <c r="K33" t="s">
        <v>6334</v>
      </c>
    </row>
    <row r="34" spans="1:11" x14ac:dyDescent="0.25">
      <c r="A34" t="s">
        <v>28033</v>
      </c>
      <c r="B34" t="s">
        <v>27661</v>
      </c>
      <c r="C34" t="s">
        <v>6334</v>
      </c>
      <c r="D34" t="s">
        <v>1058</v>
      </c>
      <c r="E34" t="s">
        <v>5836</v>
      </c>
      <c r="F34" t="s">
        <v>25980</v>
      </c>
      <c r="G34" t="s">
        <v>25382</v>
      </c>
      <c r="H34" t="s">
        <v>26046</v>
      </c>
      <c r="I34" t="s">
        <v>25688</v>
      </c>
      <c r="J34" t="s">
        <v>26047</v>
      </c>
      <c r="K34" t="s">
        <v>6334</v>
      </c>
    </row>
    <row r="35" spans="1:11" x14ac:dyDescent="0.25">
      <c r="A35" t="s">
        <v>28034</v>
      </c>
      <c r="B35" t="s">
        <v>27661</v>
      </c>
      <c r="C35" t="s">
        <v>6334</v>
      </c>
      <c r="D35" t="s">
        <v>1058</v>
      </c>
      <c r="E35" t="s">
        <v>5836</v>
      </c>
      <c r="F35" t="s">
        <v>25980</v>
      </c>
      <c r="G35" t="s">
        <v>25382</v>
      </c>
      <c r="H35" t="s">
        <v>26046</v>
      </c>
      <c r="I35" t="s">
        <v>25688</v>
      </c>
      <c r="J35" t="s">
        <v>26047</v>
      </c>
      <c r="K35" t="s">
        <v>6334</v>
      </c>
    </row>
    <row r="36" spans="1:11" x14ac:dyDescent="0.25">
      <c r="A36" t="s">
        <v>28035</v>
      </c>
      <c r="B36" t="s">
        <v>27661</v>
      </c>
      <c r="C36" t="s">
        <v>6334</v>
      </c>
      <c r="D36" t="s">
        <v>1058</v>
      </c>
      <c r="E36" t="s">
        <v>5836</v>
      </c>
      <c r="F36" t="s">
        <v>25980</v>
      </c>
      <c r="G36" t="s">
        <v>25382</v>
      </c>
      <c r="H36" t="s">
        <v>26046</v>
      </c>
      <c r="I36" t="s">
        <v>25688</v>
      </c>
      <c r="J36" t="s">
        <v>26047</v>
      </c>
      <c r="K36" t="s">
        <v>6334</v>
      </c>
    </row>
    <row r="37" spans="1:11" x14ac:dyDescent="0.25">
      <c r="A37" t="s">
        <v>28036</v>
      </c>
      <c r="B37" t="s">
        <v>28037</v>
      </c>
      <c r="C37" t="s">
        <v>6334</v>
      </c>
      <c r="D37" t="s">
        <v>1058</v>
      </c>
      <c r="E37" t="s">
        <v>5836</v>
      </c>
      <c r="F37" t="s">
        <v>25980</v>
      </c>
      <c r="G37" t="s">
        <v>25382</v>
      </c>
      <c r="H37" t="s">
        <v>26046</v>
      </c>
      <c r="I37" t="s">
        <v>25688</v>
      </c>
      <c r="J37" t="s">
        <v>26047</v>
      </c>
      <c r="K37" t="s">
        <v>6334</v>
      </c>
    </row>
    <row r="38" spans="1:11" x14ac:dyDescent="0.25">
      <c r="A38" t="s">
        <v>28040</v>
      </c>
      <c r="B38" t="s">
        <v>28041</v>
      </c>
      <c r="C38" t="s">
        <v>6334</v>
      </c>
      <c r="D38" t="s">
        <v>1058</v>
      </c>
      <c r="E38" t="s">
        <v>5836</v>
      </c>
      <c r="F38" t="s">
        <v>25980</v>
      </c>
      <c r="G38" t="s">
        <v>25382</v>
      </c>
      <c r="H38" t="s">
        <v>26046</v>
      </c>
      <c r="I38" t="s">
        <v>25688</v>
      </c>
      <c r="J38" t="s">
        <v>26047</v>
      </c>
      <c r="K38" t="s">
        <v>6334</v>
      </c>
    </row>
    <row r="39" spans="1:11" x14ac:dyDescent="0.25">
      <c r="A39" t="s">
        <v>25961</v>
      </c>
      <c r="B39" t="s">
        <v>25947</v>
      </c>
      <c r="C39" t="s">
        <v>6334</v>
      </c>
      <c r="D39" t="s">
        <v>25975</v>
      </c>
      <c r="E39" t="s">
        <v>25365</v>
      </c>
      <c r="F39" t="s">
        <v>25981</v>
      </c>
      <c r="G39" t="s">
        <v>25378</v>
      </c>
      <c r="H39" t="s">
        <v>26052</v>
      </c>
      <c r="I39" t="s">
        <v>25690</v>
      </c>
      <c r="J39" t="s">
        <v>26053</v>
      </c>
      <c r="K39" t="s">
        <v>6334</v>
      </c>
    </row>
    <row r="40" spans="1:11" x14ac:dyDescent="0.25">
      <c r="A40" t="s">
        <v>25377</v>
      </c>
      <c r="B40" t="s">
        <v>25376</v>
      </c>
      <c r="C40" t="s">
        <v>6334</v>
      </c>
      <c r="D40" t="s">
        <v>25375</v>
      </c>
      <c r="E40" t="s">
        <v>25339</v>
      </c>
      <c r="F40" t="s">
        <v>25981</v>
      </c>
      <c r="G40" t="s">
        <v>25369</v>
      </c>
      <c r="H40" t="s">
        <v>26050</v>
      </c>
      <c r="I40" t="s">
        <v>25691</v>
      </c>
      <c r="J40" t="s">
        <v>26051</v>
      </c>
      <c r="K40" t="s">
        <v>6334</v>
      </c>
    </row>
    <row r="41" spans="1:11" x14ac:dyDescent="0.25">
      <c r="A41" t="s">
        <v>25372</v>
      </c>
      <c r="B41" t="s">
        <v>25371</v>
      </c>
      <c r="C41" t="s">
        <v>6334</v>
      </c>
      <c r="D41" t="s">
        <v>25370</v>
      </c>
      <c r="E41" t="s">
        <v>25339</v>
      </c>
      <c r="F41" t="s">
        <v>25981</v>
      </c>
      <c r="G41" t="s">
        <v>25369</v>
      </c>
      <c r="H41" t="s">
        <v>26050</v>
      </c>
      <c r="I41" t="s">
        <v>25691</v>
      </c>
      <c r="J41" t="s">
        <v>26051</v>
      </c>
      <c r="K41" t="s">
        <v>6334</v>
      </c>
    </row>
    <row r="42" spans="1:11" x14ac:dyDescent="0.25">
      <c r="A42" t="s">
        <v>25374</v>
      </c>
      <c r="B42" t="s">
        <v>25373</v>
      </c>
      <c r="C42" t="s">
        <v>6334</v>
      </c>
      <c r="D42" t="s">
        <v>1058</v>
      </c>
      <c r="E42" t="s">
        <v>25339</v>
      </c>
      <c r="F42" t="s">
        <v>25981</v>
      </c>
      <c r="G42" t="s">
        <v>25369</v>
      </c>
      <c r="H42" t="s">
        <v>26050</v>
      </c>
      <c r="I42" t="s">
        <v>25691</v>
      </c>
      <c r="J42" t="s">
        <v>26051</v>
      </c>
      <c r="K42" t="s">
        <v>6334</v>
      </c>
    </row>
    <row r="43" spans="1:11" x14ac:dyDescent="0.25">
      <c r="A43" t="s">
        <v>25960</v>
      </c>
      <c r="B43" t="s">
        <v>25946</v>
      </c>
      <c r="C43" t="s">
        <v>6334</v>
      </c>
      <c r="D43" t="s">
        <v>25974</v>
      </c>
      <c r="E43" t="s">
        <v>25365</v>
      </c>
      <c r="F43" t="s">
        <v>25981</v>
      </c>
      <c r="G43" t="s">
        <v>25378</v>
      </c>
      <c r="H43" t="s">
        <v>26052</v>
      </c>
      <c r="I43" t="s">
        <v>25690</v>
      </c>
      <c r="J43" t="s">
        <v>26053</v>
      </c>
      <c r="K43" t="s">
        <v>6334</v>
      </c>
    </row>
    <row r="44" spans="1:11" x14ac:dyDescent="0.25">
      <c r="A44" t="s">
        <v>25368</v>
      </c>
      <c r="B44" t="s">
        <v>25367</v>
      </c>
      <c r="C44" t="s">
        <v>6334</v>
      </c>
      <c r="D44" t="s">
        <v>25366</v>
      </c>
      <c r="E44" t="s">
        <v>25365</v>
      </c>
      <c r="F44" t="s">
        <v>25981</v>
      </c>
      <c r="G44" t="s">
        <v>25364</v>
      </c>
      <c r="H44" t="s">
        <v>26048</v>
      </c>
      <c r="I44" t="s">
        <v>25692</v>
      </c>
      <c r="J44" t="s">
        <v>26049</v>
      </c>
      <c r="K44" t="s">
        <v>6334</v>
      </c>
    </row>
    <row r="45" spans="1:11" x14ac:dyDescent="0.25">
      <c r="A45" t="s">
        <v>2195</v>
      </c>
      <c r="B45" t="s">
        <v>25381</v>
      </c>
      <c r="C45" t="s">
        <v>28084</v>
      </c>
      <c r="D45" t="s">
        <v>12512</v>
      </c>
      <c r="E45" t="s">
        <v>25380</v>
      </c>
      <c r="F45" t="s">
        <v>25981</v>
      </c>
      <c r="G45" t="s">
        <v>25379</v>
      </c>
      <c r="H45" t="s">
        <v>26054</v>
      </c>
      <c r="I45" t="s">
        <v>25689</v>
      </c>
      <c r="J45" t="s">
        <v>26055</v>
      </c>
      <c r="K45" t="s">
        <v>6334</v>
      </c>
    </row>
    <row r="46" spans="1:11" x14ac:dyDescent="0.25">
      <c r="A46" t="s">
        <v>1037</v>
      </c>
      <c r="B46" t="s">
        <v>25467</v>
      </c>
      <c r="C46" t="s">
        <v>6334</v>
      </c>
      <c r="D46" t="s">
        <v>1039</v>
      </c>
      <c r="E46" t="s">
        <v>25347</v>
      </c>
      <c r="F46" t="s">
        <v>27722</v>
      </c>
      <c r="G46" t="s">
        <v>25649</v>
      </c>
      <c r="H46" t="s">
        <v>27723</v>
      </c>
      <c r="I46" t="s">
        <v>25843</v>
      </c>
      <c r="J46" t="s">
        <v>27724</v>
      </c>
      <c r="K46" t="s">
        <v>6334</v>
      </c>
    </row>
    <row r="47" spans="1:11" x14ac:dyDescent="0.25">
      <c r="A47" t="s">
        <v>5484</v>
      </c>
      <c r="B47" t="s">
        <v>25465</v>
      </c>
      <c r="C47" t="s">
        <v>6334</v>
      </c>
      <c r="D47" t="s">
        <v>5728</v>
      </c>
      <c r="E47" t="s">
        <v>5835</v>
      </c>
      <c r="F47" t="s">
        <v>27722</v>
      </c>
      <c r="G47" t="s">
        <v>25638</v>
      </c>
      <c r="H47" t="s">
        <v>27756</v>
      </c>
      <c r="I47" t="s">
        <v>25832</v>
      </c>
      <c r="J47" t="s">
        <v>27757</v>
      </c>
      <c r="K47" t="s">
        <v>6334</v>
      </c>
    </row>
    <row r="48" spans="1:11" x14ac:dyDescent="0.25">
      <c r="A48" t="s">
        <v>5557</v>
      </c>
      <c r="B48" t="s">
        <v>5667</v>
      </c>
      <c r="C48" t="s">
        <v>6334</v>
      </c>
      <c r="D48" t="s">
        <v>5807</v>
      </c>
      <c r="E48" t="s">
        <v>25480</v>
      </c>
      <c r="F48" t="s">
        <v>27722</v>
      </c>
      <c r="G48" t="s">
        <v>25645</v>
      </c>
      <c r="H48" t="s">
        <v>27981</v>
      </c>
      <c r="I48" t="s">
        <v>25839</v>
      </c>
      <c r="J48" t="s">
        <v>6334</v>
      </c>
      <c r="K48" t="s">
        <v>6334</v>
      </c>
    </row>
    <row r="49" spans="1:11" x14ac:dyDescent="0.25">
      <c r="A49" t="s">
        <v>917</v>
      </c>
      <c r="B49" t="s">
        <v>5684</v>
      </c>
      <c r="C49" t="s">
        <v>6334</v>
      </c>
      <c r="D49" t="s">
        <v>918</v>
      </c>
      <c r="E49" t="s">
        <v>25406</v>
      </c>
      <c r="F49" t="s">
        <v>27722</v>
      </c>
      <c r="G49" t="s">
        <v>25644</v>
      </c>
      <c r="H49" t="s">
        <v>28006</v>
      </c>
      <c r="I49" t="s">
        <v>25838</v>
      </c>
      <c r="J49" t="s">
        <v>28007</v>
      </c>
      <c r="K49" t="s">
        <v>6334</v>
      </c>
    </row>
    <row r="50" spans="1:11" x14ac:dyDescent="0.25">
      <c r="A50" t="s">
        <v>5492</v>
      </c>
      <c r="B50" t="s">
        <v>5606</v>
      </c>
      <c r="C50" t="s">
        <v>1058</v>
      </c>
      <c r="D50" t="s">
        <v>5735</v>
      </c>
      <c r="E50" t="s">
        <v>25480</v>
      </c>
      <c r="F50" t="s">
        <v>27722</v>
      </c>
      <c r="G50" t="s">
        <v>25646</v>
      </c>
      <c r="H50" t="s">
        <v>28057</v>
      </c>
      <c r="I50" t="s">
        <v>25840</v>
      </c>
      <c r="J50" t="s">
        <v>28058</v>
      </c>
      <c r="K50" t="s">
        <v>6334</v>
      </c>
    </row>
    <row r="51" spans="1:11" x14ac:dyDescent="0.25">
      <c r="A51" t="s">
        <v>5503</v>
      </c>
      <c r="B51" t="s">
        <v>5619</v>
      </c>
      <c r="C51" t="s">
        <v>1058</v>
      </c>
      <c r="D51" t="s">
        <v>5746</v>
      </c>
      <c r="E51" t="s">
        <v>25480</v>
      </c>
      <c r="F51" t="s">
        <v>27722</v>
      </c>
      <c r="G51" t="s">
        <v>25647</v>
      </c>
      <c r="H51" t="s">
        <v>28059</v>
      </c>
      <c r="I51" t="s">
        <v>25841</v>
      </c>
      <c r="J51" t="s">
        <v>28060</v>
      </c>
      <c r="K51" t="s">
        <v>6334</v>
      </c>
    </row>
    <row r="52" spans="1:11" x14ac:dyDescent="0.25">
      <c r="A52" t="s">
        <v>5545</v>
      </c>
      <c r="B52" t="s">
        <v>25466</v>
      </c>
      <c r="C52" t="s">
        <v>1058</v>
      </c>
      <c r="D52" t="s">
        <v>5789</v>
      </c>
      <c r="E52" t="s">
        <v>25383</v>
      </c>
      <c r="F52" t="s">
        <v>27722</v>
      </c>
      <c r="G52" t="s">
        <v>25648</v>
      </c>
      <c r="H52" t="s">
        <v>28066</v>
      </c>
      <c r="I52" t="s">
        <v>25842</v>
      </c>
      <c r="J52" t="s">
        <v>28067</v>
      </c>
      <c r="K52" t="s">
        <v>6334</v>
      </c>
    </row>
    <row r="53" spans="1:11" x14ac:dyDescent="0.25">
      <c r="A53" t="s">
        <v>5060</v>
      </c>
      <c r="B53" t="s">
        <v>5691</v>
      </c>
      <c r="C53" t="s">
        <v>1058</v>
      </c>
      <c r="D53" t="s">
        <v>5062</v>
      </c>
      <c r="E53" t="s">
        <v>25383</v>
      </c>
      <c r="F53" t="s">
        <v>27722</v>
      </c>
      <c r="G53" t="s">
        <v>25639</v>
      </c>
      <c r="H53" t="s">
        <v>28070</v>
      </c>
      <c r="I53" t="s">
        <v>25833</v>
      </c>
      <c r="J53" t="s">
        <v>28071</v>
      </c>
      <c r="K53" t="s">
        <v>28072</v>
      </c>
    </row>
    <row r="54" spans="1:11" x14ac:dyDescent="0.25">
      <c r="A54" t="s">
        <v>5568</v>
      </c>
      <c r="B54" t="s">
        <v>5692</v>
      </c>
      <c r="C54" t="s">
        <v>1058</v>
      </c>
      <c r="D54" t="s">
        <v>5825</v>
      </c>
      <c r="E54" t="s">
        <v>25482</v>
      </c>
      <c r="F54" t="s">
        <v>27722</v>
      </c>
      <c r="G54" t="s">
        <v>25640</v>
      </c>
      <c r="H54" t="s">
        <v>28073</v>
      </c>
      <c r="I54" t="s">
        <v>25834</v>
      </c>
      <c r="J54" t="s">
        <v>28074</v>
      </c>
      <c r="K54" t="s">
        <v>28075</v>
      </c>
    </row>
    <row r="55" spans="1:11" x14ac:dyDescent="0.25">
      <c r="A55" t="s">
        <v>5569</v>
      </c>
      <c r="B55" t="s">
        <v>5693</v>
      </c>
      <c r="C55" t="s">
        <v>1058</v>
      </c>
      <c r="D55" t="s">
        <v>5826</v>
      </c>
      <c r="E55" t="s">
        <v>25482</v>
      </c>
      <c r="F55" t="s">
        <v>27722</v>
      </c>
      <c r="G55" t="s">
        <v>25643</v>
      </c>
      <c r="H55" t="s">
        <v>28076</v>
      </c>
      <c r="I55" t="s">
        <v>25837</v>
      </c>
      <c r="J55" t="s">
        <v>28077</v>
      </c>
      <c r="K55" t="s">
        <v>28075</v>
      </c>
    </row>
    <row r="56" spans="1:11" x14ac:dyDescent="0.25">
      <c r="A56" t="s">
        <v>5572</v>
      </c>
      <c r="B56" t="s">
        <v>5696</v>
      </c>
      <c r="C56" t="s">
        <v>1058</v>
      </c>
      <c r="D56" t="s">
        <v>5829</v>
      </c>
      <c r="E56" t="s">
        <v>25482</v>
      </c>
      <c r="F56" t="s">
        <v>27722</v>
      </c>
      <c r="G56" t="s">
        <v>25641</v>
      </c>
      <c r="H56" t="s">
        <v>28078</v>
      </c>
      <c r="I56" t="s">
        <v>25835</v>
      </c>
      <c r="J56" t="s">
        <v>28079</v>
      </c>
      <c r="K56" t="s">
        <v>28075</v>
      </c>
    </row>
    <row r="57" spans="1:11" x14ac:dyDescent="0.25">
      <c r="A57" t="s">
        <v>5573</v>
      </c>
      <c r="B57" t="s">
        <v>5697</v>
      </c>
      <c r="C57" t="s">
        <v>1058</v>
      </c>
      <c r="D57" t="s">
        <v>5830</v>
      </c>
      <c r="E57" t="s">
        <v>25482</v>
      </c>
      <c r="F57" t="s">
        <v>27722</v>
      </c>
      <c r="G57" t="s">
        <v>25642</v>
      </c>
      <c r="H57" t="s">
        <v>28080</v>
      </c>
      <c r="I57" t="s">
        <v>25836</v>
      </c>
      <c r="J57" t="s">
        <v>28081</v>
      </c>
      <c r="K57" t="s">
        <v>28075</v>
      </c>
    </row>
    <row r="58" spans="1:11" x14ac:dyDescent="0.25">
      <c r="A58" t="s">
        <v>2583</v>
      </c>
      <c r="B58" t="s">
        <v>25386</v>
      </c>
      <c r="C58" t="s">
        <v>6334</v>
      </c>
      <c r="D58" t="s">
        <v>2462</v>
      </c>
      <c r="E58" t="s">
        <v>25385</v>
      </c>
      <c r="F58" t="s">
        <v>25979</v>
      </c>
      <c r="G58" t="s">
        <v>25502</v>
      </c>
      <c r="H58" t="s">
        <v>26036</v>
      </c>
      <c r="I58" t="s">
        <v>25685</v>
      </c>
      <c r="J58" t="s">
        <v>26037</v>
      </c>
      <c r="K58" t="s">
        <v>6334</v>
      </c>
    </row>
    <row r="59" spans="1:11" x14ac:dyDescent="0.25">
      <c r="A59" t="s">
        <v>25421</v>
      </c>
      <c r="B59" t="s">
        <v>25432</v>
      </c>
      <c r="C59" t="s">
        <v>6334</v>
      </c>
      <c r="D59" t="s">
        <v>25476</v>
      </c>
      <c r="E59" t="s">
        <v>5836</v>
      </c>
      <c r="F59" t="s">
        <v>25979</v>
      </c>
      <c r="G59" t="s">
        <v>25498</v>
      </c>
      <c r="H59" t="s">
        <v>26044</v>
      </c>
      <c r="I59" t="s">
        <v>25681</v>
      </c>
      <c r="J59" t="s">
        <v>26045</v>
      </c>
      <c r="K59" t="s">
        <v>6334</v>
      </c>
    </row>
    <row r="60" spans="1:11" x14ac:dyDescent="0.25">
      <c r="A60" t="s">
        <v>3439</v>
      </c>
      <c r="B60" t="s">
        <v>25387</v>
      </c>
      <c r="C60" t="s">
        <v>6334</v>
      </c>
      <c r="D60" t="s">
        <v>3441</v>
      </c>
      <c r="E60" t="s">
        <v>25385</v>
      </c>
      <c r="F60" t="s">
        <v>25979</v>
      </c>
      <c r="G60" t="s">
        <v>25501</v>
      </c>
      <c r="H60" t="s">
        <v>26038</v>
      </c>
      <c r="I60" t="s">
        <v>25684</v>
      </c>
      <c r="J60" t="s">
        <v>26039</v>
      </c>
      <c r="K60" t="s">
        <v>6334</v>
      </c>
    </row>
    <row r="61" spans="1:11" x14ac:dyDescent="0.25">
      <c r="A61" t="s">
        <v>10584</v>
      </c>
      <c r="B61" t="s">
        <v>25384</v>
      </c>
      <c r="C61" t="s">
        <v>6334</v>
      </c>
      <c r="D61" t="s">
        <v>10583</v>
      </c>
      <c r="E61" t="s">
        <v>25383</v>
      </c>
      <c r="F61" t="s">
        <v>25979</v>
      </c>
      <c r="G61" t="s">
        <v>25503</v>
      </c>
      <c r="H61" t="s">
        <v>26034</v>
      </c>
      <c r="I61" t="s">
        <v>25686</v>
      </c>
      <c r="J61" t="s">
        <v>26035</v>
      </c>
      <c r="K61" t="s">
        <v>6334</v>
      </c>
    </row>
    <row r="62" spans="1:11" x14ac:dyDescent="0.25">
      <c r="A62" t="s">
        <v>4071</v>
      </c>
      <c r="B62" t="s">
        <v>25388</v>
      </c>
      <c r="C62" t="s">
        <v>6334</v>
      </c>
      <c r="D62" t="s">
        <v>4073</v>
      </c>
      <c r="E62" t="s">
        <v>25385</v>
      </c>
      <c r="F62" t="s">
        <v>25979</v>
      </c>
      <c r="G62" t="s">
        <v>25500</v>
      </c>
      <c r="H62" t="s">
        <v>26040</v>
      </c>
      <c r="I62" t="s">
        <v>25683</v>
      </c>
      <c r="J62" t="s">
        <v>26041</v>
      </c>
      <c r="K62" t="s">
        <v>6334</v>
      </c>
    </row>
    <row r="63" spans="1:11" x14ac:dyDescent="0.25">
      <c r="A63" t="s">
        <v>10518</v>
      </c>
      <c r="B63" t="s">
        <v>25389</v>
      </c>
      <c r="C63" t="s">
        <v>6334</v>
      </c>
      <c r="D63" t="s">
        <v>10517</v>
      </c>
      <c r="E63" t="s">
        <v>25383</v>
      </c>
      <c r="F63" t="s">
        <v>25979</v>
      </c>
      <c r="G63" t="s">
        <v>25499</v>
      </c>
      <c r="H63" t="s">
        <v>26042</v>
      </c>
      <c r="I63" t="s">
        <v>25682</v>
      </c>
      <c r="J63" t="s">
        <v>26043</v>
      </c>
      <c r="K63" t="s">
        <v>6334</v>
      </c>
    </row>
    <row r="64" spans="1:11" x14ac:dyDescent="0.25">
      <c r="A64" t="s">
        <v>25955</v>
      </c>
      <c r="B64" t="s">
        <v>25941</v>
      </c>
      <c r="C64" t="s">
        <v>6334</v>
      </c>
      <c r="D64" t="s">
        <v>25969</v>
      </c>
      <c r="E64" t="s">
        <v>25365</v>
      </c>
      <c r="F64" t="s">
        <v>25979</v>
      </c>
      <c r="G64" t="s">
        <v>25504</v>
      </c>
      <c r="H64" t="s">
        <v>26032</v>
      </c>
      <c r="I64" t="s">
        <v>25687</v>
      </c>
      <c r="J64" t="s">
        <v>26033</v>
      </c>
      <c r="K64" t="s">
        <v>6334</v>
      </c>
    </row>
    <row r="65" spans="1:11" x14ac:dyDescent="0.25">
      <c r="A65" t="s">
        <v>25968</v>
      </c>
      <c r="B65" t="s">
        <v>28045</v>
      </c>
      <c r="C65" t="s">
        <v>6334</v>
      </c>
      <c r="E65" t="s">
        <v>25365</v>
      </c>
      <c r="F65" t="s">
        <v>25979</v>
      </c>
      <c r="G65" t="s">
        <v>25504</v>
      </c>
      <c r="H65" t="s">
        <v>26032</v>
      </c>
      <c r="I65" t="s">
        <v>25687</v>
      </c>
      <c r="J65" t="s">
        <v>26033</v>
      </c>
      <c r="K65" t="s">
        <v>6334</v>
      </c>
    </row>
    <row r="66" spans="1:11" x14ac:dyDescent="0.25">
      <c r="A66" t="s">
        <v>25420</v>
      </c>
      <c r="B66" t="s">
        <v>25430</v>
      </c>
      <c r="C66" t="s">
        <v>6334</v>
      </c>
      <c r="D66" t="s">
        <v>25474</v>
      </c>
      <c r="E66" t="s">
        <v>5836</v>
      </c>
      <c r="F66" t="s">
        <v>25977</v>
      </c>
      <c r="G66" t="s">
        <v>25488</v>
      </c>
      <c r="H66" t="s">
        <v>26002</v>
      </c>
      <c r="I66" t="s">
        <v>25669</v>
      </c>
      <c r="J66" t="s">
        <v>26003</v>
      </c>
      <c r="K66" t="s">
        <v>6334</v>
      </c>
    </row>
    <row r="67" spans="1:11" x14ac:dyDescent="0.25">
      <c r="A67" t="s">
        <v>25953</v>
      </c>
      <c r="B67" t="s">
        <v>25431</v>
      </c>
      <c r="C67" t="s">
        <v>6334</v>
      </c>
      <c r="D67" t="s">
        <v>25475</v>
      </c>
      <c r="E67" t="s">
        <v>25393</v>
      </c>
      <c r="F67" t="s">
        <v>25977</v>
      </c>
      <c r="G67" t="s">
        <v>25489</v>
      </c>
      <c r="H67" t="s">
        <v>26000</v>
      </c>
      <c r="I67" t="s">
        <v>25670</v>
      </c>
      <c r="J67" t="s">
        <v>26001</v>
      </c>
      <c r="K67" t="s">
        <v>6334</v>
      </c>
    </row>
    <row r="68" spans="1:11" x14ac:dyDescent="0.25">
      <c r="A68" t="s">
        <v>25954</v>
      </c>
      <c r="B68" t="s">
        <v>25429</v>
      </c>
      <c r="C68" t="s">
        <v>6334</v>
      </c>
      <c r="D68" t="s">
        <v>25473</v>
      </c>
      <c r="E68" t="s">
        <v>25393</v>
      </c>
      <c r="F68" t="s">
        <v>25977</v>
      </c>
      <c r="G68" t="s">
        <v>25487</v>
      </c>
      <c r="H68" t="s">
        <v>26004</v>
      </c>
      <c r="I68" t="s">
        <v>25668</v>
      </c>
      <c r="J68" t="s">
        <v>26005</v>
      </c>
      <c r="K68" t="s">
        <v>6334</v>
      </c>
    </row>
    <row r="69" spans="1:11" x14ac:dyDescent="0.25">
      <c r="A69" t="s">
        <v>10533</v>
      </c>
      <c r="B69" t="s">
        <v>25428</v>
      </c>
      <c r="C69" t="s">
        <v>6334</v>
      </c>
      <c r="D69" t="s">
        <v>10532</v>
      </c>
      <c r="E69" t="s">
        <v>25383</v>
      </c>
      <c r="F69" t="s">
        <v>25977</v>
      </c>
      <c r="G69" t="s">
        <v>25486</v>
      </c>
      <c r="H69" t="s">
        <v>26006</v>
      </c>
      <c r="I69" t="s">
        <v>25667</v>
      </c>
      <c r="J69" t="s">
        <v>26007</v>
      </c>
      <c r="K69" t="s">
        <v>6334</v>
      </c>
    </row>
    <row r="70" spans="1:11" x14ac:dyDescent="0.25">
      <c r="A70" t="s">
        <v>12485</v>
      </c>
      <c r="B70" t="s">
        <v>25427</v>
      </c>
      <c r="C70" t="s">
        <v>6334</v>
      </c>
      <c r="D70" t="s">
        <v>12484</v>
      </c>
      <c r="E70" t="s">
        <v>25347</v>
      </c>
      <c r="F70" t="s">
        <v>25977</v>
      </c>
      <c r="G70" t="s">
        <v>25485</v>
      </c>
      <c r="H70" t="s">
        <v>26008</v>
      </c>
      <c r="I70" t="s">
        <v>25666</v>
      </c>
      <c r="J70" t="s">
        <v>26009</v>
      </c>
      <c r="K70" t="s">
        <v>6334</v>
      </c>
    </row>
    <row r="71" spans="1:11" x14ac:dyDescent="0.25">
      <c r="A71" t="s">
        <v>25419</v>
      </c>
      <c r="B71" t="s">
        <v>25426</v>
      </c>
      <c r="C71" t="s">
        <v>28083</v>
      </c>
      <c r="D71" t="s">
        <v>25472</v>
      </c>
      <c r="E71" t="s">
        <v>25365</v>
      </c>
      <c r="F71" t="s">
        <v>25977</v>
      </c>
      <c r="G71" t="s">
        <v>25484</v>
      </c>
      <c r="H71" t="s">
        <v>26010</v>
      </c>
      <c r="I71" t="s">
        <v>25665</v>
      </c>
      <c r="J71" t="s">
        <v>26011</v>
      </c>
      <c r="K71" t="s">
        <v>6334</v>
      </c>
    </row>
    <row r="72" spans="1:11" x14ac:dyDescent="0.25">
      <c r="A72" t="s">
        <v>27731</v>
      </c>
      <c r="B72" t="s">
        <v>27732</v>
      </c>
      <c r="C72" t="s">
        <v>6334</v>
      </c>
      <c r="D72" t="s">
        <v>27733</v>
      </c>
      <c r="E72" t="s">
        <v>5836</v>
      </c>
      <c r="F72" t="s">
        <v>27734</v>
      </c>
      <c r="G72" t="s">
        <v>25506</v>
      </c>
      <c r="H72" t="s">
        <v>27735</v>
      </c>
      <c r="I72" t="s">
        <v>25700</v>
      </c>
      <c r="J72" t="s">
        <v>27736</v>
      </c>
      <c r="K72" t="s">
        <v>6334</v>
      </c>
    </row>
    <row r="73" spans="1:11" x14ac:dyDescent="0.25">
      <c r="A73" t="s">
        <v>27731</v>
      </c>
      <c r="B73" t="s">
        <v>27737</v>
      </c>
      <c r="C73" t="s">
        <v>6334</v>
      </c>
      <c r="D73" t="s">
        <v>27738</v>
      </c>
      <c r="E73" t="s">
        <v>5836</v>
      </c>
      <c r="F73" t="s">
        <v>27734</v>
      </c>
      <c r="G73" t="s">
        <v>25506</v>
      </c>
      <c r="H73" t="s">
        <v>27735</v>
      </c>
      <c r="I73" t="s">
        <v>25700</v>
      </c>
      <c r="J73" t="s">
        <v>27736</v>
      </c>
      <c r="K73" t="s">
        <v>6334</v>
      </c>
    </row>
    <row r="74" spans="1:11" x14ac:dyDescent="0.25">
      <c r="A74" t="s">
        <v>5548</v>
      </c>
      <c r="B74" t="s">
        <v>25435</v>
      </c>
      <c r="C74" t="s">
        <v>6334</v>
      </c>
      <c r="D74" t="s">
        <v>5794</v>
      </c>
      <c r="E74" t="s">
        <v>25347</v>
      </c>
      <c r="F74" t="s">
        <v>27734</v>
      </c>
      <c r="G74" t="s">
        <v>25505</v>
      </c>
      <c r="H74" t="s">
        <v>27948</v>
      </c>
      <c r="I74" t="s">
        <v>25699</v>
      </c>
      <c r="J74" t="s">
        <v>27949</v>
      </c>
      <c r="K74" t="s">
        <v>6334</v>
      </c>
    </row>
    <row r="75" spans="1:11" x14ac:dyDescent="0.25">
      <c r="A75" t="s">
        <v>5549</v>
      </c>
      <c r="B75" t="s">
        <v>25434</v>
      </c>
      <c r="C75" t="s">
        <v>6334</v>
      </c>
      <c r="D75" t="s">
        <v>5795</v>
      </c>
      <c r="E75" t="s">
        <v>25347</v>
      </c>
      <c r="F75" t="s">
        <v>27734</v>
      </c>
      <c r="G75" t="s">
        <v>25505</v>
      </c>
      <c r="H75" t="s">
        <v>27948</v>
      </c>
      <c r="I75" t="s">
        <v>25699</v>
      </c>
      <c r="J75" t="s">
        <v>27949</v>
      </c>
      <c r="K75" t="s">
        <v>6334</v>
      </c>
    </row>
    <row r="76" spans="1:11" x14ac:dyDescent="0.25">
      <c r="A76" t="s">
        <v>27952</v>
      </c>
      <c r="B76" t="s">
        <v>27953</v>
      </c>
      <c r="C76" t="s">
        <v>6334</v>
      </c>
      <c r="E76" t="s">
        <v>5836</v>
      </c>
      <c r="F76" t="s">
        <v>27734</v>
      </c>
      <c r="G76" t="s">
        <v>25506</v>
      </c>
      <c r="H76" t="s">
        <v>27735</v>
      </c>
      <c r="I76" t="s">
        <v>25700</v>
      </c>
      <c r="J76" t="s">
        <v>27736</v>
      </c>
      <c r="K76" t="s">
        <v>6334</v>
      </c>
    </row>
    <row r="77" spans="1:11" x14ac:dyDescent="0.25">
      <c r="A77" t="s">
        <v>5464</v>
      </c>
      <c r="B77" t="s">
        <v>5583</v>
      </c>
      <c r="C77" t="s">
        <v>6334</v>
      </c>
      <c r="D77" t="s">
        <v>5706</v>
      </c>
      <c r="E77" t="s">
        <v>25480</v>
      </c>
      <c r="F77" t="s">
        <v>27673</v>
      </c>
      <c r="G77" t="s">
        <v>25628</v>
      </c>
      <c r="H77" t="s">
        <v>27674</v>
      </c>
      <c r="I77" t="s">
        <v>25822</v>
      </c>
      <c r="J77" t="s">
        <v>27675</v>
      </c>
      <c r="K77" t="s">
        <v>6334</v>
      </c>
    </row>
    <row r="78" spans="1:11" x14ac:dyDescent="0.25">
      <c r="A78" t="s">
        <v>5465</v>
      </c>
      <c r="B78" t="s">
        <v>5584</v>
      </c>
      <c r="C78" t="s">
        <v>6334</v>
      </c>
      <c r="D78" t="s">
        <v>5707</v>
      </c>
      <c r="E78" t="s">
        <v>25480</v>
      </c>
      <c r="F78" t="s">
        <v>27673</v>
      </c>
      <c r="G78" t="s">
        <v>25627</v>
      </c>
      <c r="H78" t="s">
        <v>27676</v>
      </c>
      <c r="I78" t="s">
        <v>25821</v>
      </c>
      <c r="J78" t="s">
        <v>27677</v>
      </c>
      <c r="K78" t="s">
        <v>6334</v>
      </c>
    </row>
    <row r="79" spans="1:11" x14ac:dyDescent="0.25">
      <c r="A79" t="s">
        <v>1092</v>
      </c>
      <c r="B79" t="s">
        <v>25461</v>
      </c>
      <c r="C79" t="s">
        <v>6334</v>
      </c>
      <c r="D79" t="s">
        <v>1094</v>
      </c>
      <c r="E79" t="s">
        <v>25347</v>
      </c>
      <c r="F79" t="s">
        <v>27673</v>
      </c>
      <c r="G79" t="s">
        <v>25622</v>
      </c>
      <c r="H79" t="s">
        <v>27698</v>
      </c>
      <c r="I79" t="s">
        <v>25816</v>
      </c>
      <c r="J79" t="s">
        <v>27699</v>
      </c>
      <c r="K79" t="s">
        <v>6334</v>
      </c>
    </row>
    <row r="80" spans="1:11" x14ac:dyDescent="0.25">
      <c r="A80" t="s">
        <v>1095</v>
      </c>
      <c r="B80" t="s">
        <v>25460</v>
      </c>
      <c r="C80" t="s">
        <v>6334</v>
      </c>
      <c r="D80" t="s">
        <v>1097</v>
      </c>
      <c r="E80" t="s">
        <v>25347</v>
      </c>
      <c r="F80" t="s">
        <v>27673</v>
      </c>
      <c r="G80" t="s">
        <v>25621</v>
      </c>
      <c r="H80" t="s">
        <v>27705</v>
      </c>
      <c r="I80" t="s">
        <v>25815</v>
      </c>
      <c r="J80" t="s">
        <v>27706</v>
      </c>
      <c r="K80" t="s">
        <v>6334</v>
      </c>
    </row>
    <row r="81" spans="1:11" x14ac:dyDescent="0.25">
      <c r="A81" t="s">
        <v>1753</v>
      </c>
      <c r="B81" t="s">
        <v>5617</v>
      </c>
      <c r="C81" t="s">
        <v>6334</v>
      </c>
      <c r="D81" t="s">
        <v>5744</v>
      </c>
      <c r="E81" t="s">
        <v>25479</v>
      </c>
      <c r="F81" t="s">
        <v>27673</v>
      </c>
      <c r="G81" t="s">
        <v>25624</v>
      </c>
      <c r="H81" t="s">
        <v>27806</v>
      </c>
      <c r="I81" t="s">
        <v>25818</v>
      </c>
      <c r="J81" t="s">
        <v>27807</v>
      </c>
      <c r="K81" t="s">
        <v>6334</v>
      </c>
    </row>
    <row r="82" spans="1:11" x14ac:dyDescent="0.25">
      <c r="A82" t="s">
        <v>5504</v>
      </c>
      <c r="B82" t="s">
        <v>25463</v>
      </c>
      <c r="C82" t="s">
        <v>6334</v>
      </c>
      <c r="D82" t="s">
        <v>5747</v>
      </c>
      <c r="E82" t="s">
        <v>5835</v>
      </c>
      <c r="F82" t="s">
        <v>27673</v>
      </c>
      <c r="G82" t="s">
        <v>25623</v>
      </c>
      <c r="H82" t="s">
        <v>27812</v>
      </c>
      <c r="I82" t="s">
        <v>25817</v>
      </c>
      <c r="J82" t="s">
        <v>27813</v>
      </c>
      <c r="K82" t="s">
        <v>6334</v>
      </c>
    </row>
    <row r="83" spans="1:11" x14ac:dyDescent="0.25">
      <c r="A83" t="s">
        <v>5533</v>
      </c>
      <c r="B83" t="s">
        <v>5644</v>
      </c>
      <c r="C83" t="s">
        <v>6334</v>
      </c>
      <c r="D83" t="s">
        <v>5777</v>
      </c>
      <c r="E83" t="s">
        <v>25480</v>
      </c>
      <c r="F83" t="s">
        <v>27673</v>
      </c>
      <c r="G83" t="s">
        <v>25625</v>
      </c>
      <c r="H83" t="s">
        <v>27912</v>
      </c>
      <c r="I83" t="s">
        <v>25819</v>
      </c>
      <c r="J83" t="s">
        <v>27913</v>
      </c>
      <c r="K83" t="s">
        <v>6334</v>
      </c>
    </row>
    <row r="84" spans="1:11" x14ac:dyDescent="0.25">
      <c r="A84" t="s">
        <v>1056</v>
      </c>
      <c r="B84" t="s">
        <v>5658</v>
      </c>
      <c r="C84" t="s">
        <v>6334</v>
      </c>
      <c r="D84" t="s">
        <v>5798</v>
      </c>
      <c r="E84" t="s">
        <v>25480</v>
      </c>
      <c r="F84" t="s">
        <v>27673</v>
      </c>
      <c r="G84" t="s">
        <v>25626</v>
      </c>
      <c r="H84" t="s">
        <v>27956</v>
      </c>
      <c r="I84" t="s">
        <v>25820</v>
      </c>
      <c r="J84" t="s">
        <v>27957</v>
      </c>
      <c r="K84" t="s">
        <v>6334</v>
      </c>
    </row>
    <row r="85" spans="1:11" x14ac:dyDescent="0.25">
      <c r="A85" t="s">
        <v>5556</v>
      </c>
      <c r="B85" t="s">
        <v>25462</v>
      </c>
      <c r="C85" t="s">
        <v>6334</v>
      </c>
      <c r="D85" t="s">
        <v>5806</v>
      </c>
      <c r="E85" t="s">
        <v>5835</v>
      </c>
      <c r="F85" t="s">
        <v>27673</v>
      </c>
      <c r="G85" t="s">
        <v>25623</v>
      </c>
      <c r="H85" t="s">
        <v>27812</v>
      </c>
      <c r="I85" t="s">
        <v>25817</v>
      </c>
      <c r="J85" t="s">
        <v>27813</v>
      </c>
      <c r="K85" t="s">
        <v>6334</v>
      </c>
    </row>
    <row r="86" spans="1:11" x14ac:dyDescent="0.25">
      <c r="A86" t="s">
        <v>13145</v>
      </c>
      <c r="B86" t="s">
        <v>26332</v>
      </c>
      <c r="C86" t="s">
        <v>6334</v>
      </c>
      <c r="D86" t="s">
        <v>13144</v>
      </c>
      <c r="E86" t="s">
        <v>25347</v>
      </c>
      <c r="F86" t="s">
        <v>27741</v>
      </c>
      <c r="G86" t="s">
        <v>27742</v>
      </c>
      <c r="H86" t="s">
        <v>27743</v>
      </c>
      <c r="I86" t="s">
        <v>27744</v>
      </c>
      <c r="J86" t="s">
        <v>27745</v>
      </c>
      <c r="K86" t="s">
        <v>6334</v>
      </c>
    </row>
    <row r="87" spans="1:11" x14ac:dyDescent="0.25">
      <c r="A87" t="s">
        <v>27958</v>
      </c>
      <c r="B87" t="s">
        <v>27959</v>
      </c>
      <c r="C87" t="s">
        <v>6334</v>
      </c>
      <c r="D87" t="s">
        <v>27960</v>
      </c>
      <c r="E87" t="s">
        <v>25347</v>
      </c>
      <c r="F87" t="s">
        <v>27741</v>
      </c>
      <c r="G87" t="s">
        <v>27961</v>
      </c>
      <c r="H87" t="s">
        <v>27962</v>
      </c>
      <c r="I87" t="s">
        <v>27963</v>
      </c>
      <c r="J87" t="s">
        <v>27964</v>
      </c>
      <c r="K87" t="s">
        <v>6334</v>
      </c>
    </row>
    <row r="88" spans="1:11" x14ac:dyDescent="0.25">
      <c r="A88" t="s">
        <v>13123</v>
      </c>
      <c r="B88" t="s">
        <v>13121</v>
      </c>
      <c r="C88" t="s">
        <v>6334</v>
      </c>
      <c r="D88" t="s">
        <v>13122</v>
      </c>
      <c r="E88" t="s">
        <v>25347</v>
      </c>
      <c r="F88" t="s">
        <v>27741</v>
      </c>
      <c r="G88" t="s">
        <v>27965</v>
      </c>
      <c r="H88" t="s">
        <v>27966</v>
      </c>
      <c r="I88" t="s">
        <v>27967</v>
      </c>
      <c r="J88" t="s">
        <v>27968</v>
      </c>
      <c r="K88" t="s">
        <v>6334</v>
      </c>
    </row>
    <row r="89" spans="1:11" x14ac:dyDescent="0.25">
      <c r="A89" t="s">
        <v>5553</v>
      </c>
      <c r="B89" t="s">
        <v>5664</v>
      </c>
      <c r="C89" t="s">
        <v>6334</v>
      </c>
      <c r="D89" t="s">
        <v>5803</v>
      </c>
      <c r="E89" t="s">
        <v>25347</v>
      </c>
      <c r="F89" t="s">
        <v>27650</v>
      </c>
      <c r="G89" t="s">
        <v>25515</v>
      </c>
      <c r="H89" t="s">
        <v>27651</v>
      </c>
      <c r="I89" t="s">
        <v>25709</v>
      </c>
      <c r="J89" t="s">
        <v>27652</v>
      </c>
      <c r="K89" t="s">
        <v>6334</v>
      </c>
    </row>
    <row r="90" spans="1:11" x14ac:dyDescent="0.25">
      <c r="A90" t="s">
        <v>1501</v>
      </c>
      <c r="B90" t="s">
        <v>5580</v>
      </c>
      <c r="C90" t="s">
        <v>6334</v>
      </c>
      <c r="D90" t="s">
        <v>2523</v>
      </c>
      <c r="E90" t="s">
        <v>25477</v>
      </c>
      <c r="F90" t="s">
        <v>27650</v>
      </c>
      <c r="G90" t="s">
        <v>25513</v>
      </c>
      <c r="H90" t="s">
        <v>27666</v>
      </c>
      <c r="I90" t="s">
        <v>25707</v>
      </c>
      <c r="J90" t="s">
        <v>27667</v>
      </c>
      <c r="K90" t="s">
        <v>6334</v>
      </c>
    </row>
    <row r="91" spans="1:11" x14ac:dyDescent="0.25">
      <c r="A91" t="s">
        <v>5474</v>
      </c>
      <c r="B91" t="s">
        <v>25437</v>
      </c>
      <c r="C91" t="s">
        <v>6334</v>
      </c>
      <c r="D91" t="s">
        <v>5717</v>
      </c>
      <c r="E91" t="s">
        <v>25347</v>
      </c>
      <c r="F91" t="s">
        <v>27650</v>
      </c>
      <c r="G91" t="s">
        <v>25514</v>
      </c>
      <c r="H91" t="s">
        <v>27713</v>
      </c>
      <c r="I91" t="s">
        <v>25708</v>
      </c>
      <c r="J91" t="s">
        <v>27714</v>
      </c>
      <c r="K91" t="s">
        <v>6334</v>
      </c>
    </row>
    <row r="92" spans="1:11" x14ac:dyDescent="0.25">
      <c r="A92" t="s">
        <v>5509</v>
      </c>
      <c r="B92" t="s">
        <v>25438</v>
      </c>
      <c r="C92" t="s">
        <v>6334</v>
      </c>
      <c r="D92" t="s">
        <v>5752</v>
      </c>
      <c r="E92" t="s">
        <v>25347</v>
      </c>
      <c r="F92" t="s">
        <v>27650</v>
      </c>
      <c r="G92" t="s">
        <v>25514</v>
      </c>
      <c r="H92" t="s">
        <v>27713</v>
      </c>
      <c r="I92" t="s">
        <v>25708</v>
      </c>
      <c r="J92" t="s">
        <v>27714</v>
      </c>
      <c r="K92" t="s">
        <v>6334</v>
      </c>
    </row>
    <row r="93" spans="1:11" x14ac:dyDescent="0.25">
      <c r="A93" t="s">
        <v>935</v>
      </c>
      <c r="B93" t="s">
        <v>25436</v>
      </c>
      <c r="C93" t="s">
        <v>6334</v>
      </c>
      <c r="D93" t="s">
        <v>936</v>
      </c>
      <c r="E93" t="s">
        <v>25347</v>
      </c>
      <c r="F93" t="s">
        <v>27650</v>
      </c>
      <c r="G93" t="s">
        <v>25512</v>
      </c>
      <c r="H93" t="s">
        <v>27946</v>
      </c>
      <c r="I93" t="s">
        <v>25706</v>
      </c>
      <c r="J93" t="s">
        <v>27947</v>
      </c>
      <c r="K93" t="s">
        <v>6334</v>
      </c>
    </row>
    <row r="94" spans="1:11" x14ac:dyDescent="0.25">
      <c r="A94" t="s">
        <v>1620</v>
      </c>
      <c r="B94" t="s">
        <v>25936</v>
      </c>
      <c r="C94" t="s">
        <v>6334</v>
      </c>
      <c r="D94" t="s">
        <v>13756</v>
      </c>
      <c r="E94" t="s">
        <v>25347</v>
      </c>
      <c r="F94" t="s">
        <v>25976</v>
      </c>
      <c r="G94" t="s">
        <v>25986</v>
      </c>
      <c r="H94" t="s">
        <v>25994</v>
      </c>
      <c r="I94" t="s">
        <v>25995</v>
      </c>
      <c r="J94" t="s">
        <v>25996</v>
      </c>
      <c r="K94" t="s">
        <v>6334</v>
      </c>
    </row>
    <row r="95" spans="1:11" x14ac:dyDescent="0.25">
      <c r="A95" t="s">
        <v>25949</v>
      </c>
      <c r="B95" t="s">
        <v>25937</v>
      </c>
      <c r="C95" t="s">
        <v>6334</v>
      </c>
      <c r="D95" t="s">
        <v>25964</v>
      </c>
      <c r="E95" t="s">
        <v>25983</v>
      </c>
      <c r="F95" t="s">
        <v>25976</v>
      </c>
      <c r="G95" t="s">
        <v>25987</v>
      </c>
      <c r="H95" t="s">
        <v>25997</v>
      </c>
      <c r="I95" t="s">
        <v>25998</v>
      </c>
      <c r="J95" t="s">
        <v>25999</v>
      </c>
      <c r="K95" t="s">
        <v>27799</v>
      </c>
    </row>
    <row r="96" spans="1:11" x14ac:dyDescent="0.25">
      <c r="A96" t="s">
        <v>25952</v>
      </c>
      <c r="B96" t="s">
        <v>25940</v>
      </c>
      <c r="C96" t="s">
        <v>6334</v>
      </c>
      <c r="D96" t="s">
        <v>25967</v>
      </c>
      <c r="E96" t="s">
        <v>25983</v>
      </c>
      <c r="F96" t="s">
        <v>25976</v>
      </c>
      <c r="G96" t="s">
        <v>25987</v>
      </c>
      <c r="H96" t="s">
        <v>25997</v>
      </c>
      <c r="I96" t="s">
        <v>25998</v>
      </c>
      <c r="J96" t="s">
        <v>25999</v>
      </c>
      <c r="K96" t="s">
        <v>27799</v>
      </c>
    </row>
    <row r="97" spans="1:11" x14ac:dyDescent="0.25">
      <c r="A97" t="s">
        <v>8576</v>
      </c>
      <c r="B97" t="s">
        <v>25934</v>
      </c>
      <c r="C97" t="s">
        <v>6334</v>
      </c>
      <c r="D97" t="s">
        <v>8575</v>
      </c>
      <c r="E97" t="s">
        <v>25365</v>
      </c>
      <c r="F97" t="s">
        <v>25976</v>
      </c>
      <c r="G97" t="s">
        <v>25984</v>
      </c>
      <c r="H97" t="s">
        <v>25988</v>
      </c>
      <c r="I97" t="s">
        <v>25989</v>
      </c>
      <c r="J97" t="s">
        <v>25990</v>
      </c>
      <c r="K97" t="s">
        <v>6334</v>
      </c>
    </row>
    <row r="98" spans="1:11" x14ac:dyDescent="0.25">
      <c r="A98" t="s">
        <v>25948</v>
      </c>
      <c r="B98" t="s">
        <v>25935</v>
      </c>
      <c r="C98" t="s">
        <v>6334</v>
      </c>
      <c r="D98" t="s">
        <v>25963</v>
      </c>
      <c r="E98" t="s">
        <v>25365</v>
      </c>
      <c r="F98" t="s">
        <v>25976</v>
      </c>
      <c r="G98" t="s">
        <v>25984</v>
      </c>
      <c r="H98" t="s">
        <v>25988</v>
      </c>
      <c r="I98" t="s">
        <v>25989</v>
      </c>
      <c r="J98" t="s">
        <v>25990</v>
      </c>
      <c r="K98" t="s">
        <v>6334</v>
      </c>
    </row>
    <row r="99" spans="1:11" x14ac:dyDescent="0.25">
      <c r="A99" t="s">
        <v>25950</v>
      </c>
      <c r="B99" t="s">
        <v>25938</v>
      </c>
      <c r="C99" t="s">
        <v>6334</v>
      </c>
      <c r="D99" t="s">
        <v>25965</v>
      </c>
      <c r="E99" t="s">
        <v>25983</v>
      </c>
      <c r="F99" t="s">
        <v>25976</v>
      </c>
      <c r="G99" t="s">
        <v>25987</v>
      </c>
      <c r="H99" t="s">
        <v>25997</v>
      </c>
      <c r="I99" t="s">
        <v>25998</v>
      </c>
      <c r="J99" t="s">
        <v>25999</v>
      </c>
      <c r="K99" t="s">
        <v>27799</v>
      </c>
    </row>
    <row r="100" spans="1:11" x14ac:dyDescent="0.25">
      <c r="A100" t="s">
        <v>25951</v>
      </c>
      <c r="B100" t="s">
        <v>25939</v>
      </c>
      <c r="C100" t="s">
        <v>6334</v>
      </c>
      <c r="D100" t="s">
        <v>25966</v>
      </c>
      <c r="E100" t="s">
        <v>25983</v>
      </c>
      <c r="F100" t="s">
        <v>25976</v>
      </c>
      <c r="G100" t="s">
        <v>25987</v>
      </c>
      <c r="H100" t="s">
        <v>25997</v>
      </c>
      <c r="I100" t="s">
        <v>25998</v>
      </c>
      <c r="J100" t="s">
        <v>25999</v>
      </c>
      <c r="K100" t="s">
        <v>27799</v>
      </c>
    </row>
    <row r="101" spans="1:11" x14ac:dyDescent="0.25">
      <c r="A101" t="s">
        <v>25962</v>
      </c>
      <c r="B101" t="s">
        <v>25933</v>
      </c>
      <c r="C101" t="s">
        <v>6334</v>
      </c>
      <c r="E101" t="s">
        <v>25365</v>
      </c>
      <c r="F101" t="s">
        <v>25976</v>
      </c>
      <c r="G101" t="s">
        <v>25984</v>
      </c>
      <c r="H101" t="s">
        <v>25988</v>
      </c>
      <c r="I101" t="s">
        <v>25989</v>
      </c>
      <c r="J101" t="s">
        <v>25990</v>
      </c>
      <c r="K101" t="s">
        <v>6334</v>
      </c>
    </row>
    <row r="102" spans="1:11" x14ac:dyDescent="0.25">
      <c r="A102" t="s">
        <v>12753</v>
      </c>
      <c r="B102" t="s">
        <v>12751</v>
      </c>
      <c r="C102" t="s">
        <v>6334</v>
      </c>
      <c r="D102" t="s">
        <v>12752</v>
      </c>
      <c r="E102" t="s">
        <v>25365</v>
      </c>
      <c r="F102" t="s">
        <v>25976</v>
      </c>
      <c r="G102" t="s">
        <v>25985</v>
      </c>
      <c r="H102" t="s">
        <v>25991</v>
      </c>
      <c r="I102" t="s">
        <v>25992</v>
      </c>
      <c r="J102" t="s">
        <v>25993</v>
      </c>
      <c r="K102" t="s">
        <v>6334</v>
      </c>
    </row>
    <row r="103" spans="1:11" x14ac:dyDescent="0.25">
      <c r="A103" t="s">
        <v>2955</v>
      </c>
      <c r="B103" t="s">
        <v>5611</v>
      </c>
      <c r="C103" t="s">
        <v>6334</v>
      </c>
      <c r="D103" t="s">
        <v>2957</v>
      </c>
      <c r="E103" t="s">
        <v>25478</v>
      </c>
      <c r="F103" t="s">
        <v>27780</v>
      </c>
      <c r="G103" t="s">
        <v>25516</v>
      </c>
      <c r="H103" t="s">
        <v>27781</v>
      </c>
      <c r="I103" t="s">
        <v>25710</v>
      </c>
      <c r="J103" t="s">
        <v>27782</v>
      </c>
      <c r="K103" t="s">
        <v>6334</v>
      </c>
    </row>
    <row r="104" spans="1:11" x14ac:dyDescent="0.25">
      <c r="A104" t="s">
        <v>5514</v>
      </c>
      <c r="B104" t="s">
        <v>5627</v>
      </c>
      <c r="C104" t="s">
        <v>6334</v>
      </c>
      <c r="D104" t="s">
        <v>5757</v>
      </c>
      <c r="E104" t="s">
        <v>5835</v>
      </c>
      <c r="F104" t="s">
        <v>27780</v>
      </c>
      <c r="G104" t="s">
        <v>25519</v>
      </c>
      <c r="H104" t="s">
        <v>27848</v>
      </c>
      <c r="I104" t="s">
        <v>25713</v>
      </c>
      <c r="J104" t="s">
        <v>27849</v>
      </c>
      <c r="K104" t="s">
        <v>6334</v>
      </c>
    </row>
    <row r="105" spans="1:11" x14ac:dyDescent="0.25">
      <c r="A105" t="s">
        <v>1015</v>
      </c>
      <c r="B105" t="s">
        <v>5632</v>
      </c>
      <c r="C105" t="s">
        <v>6334</v>
      </c>
      <c r="D105" t="s">
        <v>1017</v>
      </c>
      <c r="E105" t="s">
        <v>25347</v>
      </c>
      <c r="F105" t="s">
        <v>27780</v>
      </c>
      <c r="G105" t="s">
        <v>25522</v>
      </c>
      <c r="H105" t="s">
        <v>27868</v>
      </c>
      <c r="I105" t="s">
        <v>25716</v>
      </c>
      <c r="J105" t="s">
        <v>27869</v>
      </c>
      <c r="K105" t="s">
        <v>6334</v>
      </c>
    </row>
    <row r="106" spans="1:11" x14ac:dyDescent="0.25">
      <c r="A106" t="s">
        <v>5524</v>
      </c>
      <c r="B106" t="s">
        <v>5635</v>
      </c>
      <c r="C106" t="s">
        <v>6334</v>
      </c>
      <c r="D106" t="s">
        <v>5768</v>
      </c>
      <c r="E106" t="s">
        <v>25347</v>
      </c>
      <c r="F106" t="s">
        <v>27780</v>
      </c>
      <c r="G106" t="s">
        <v>25521</v>
      </c>
      <c r="H106" t="s">
        <v>27877</v>
      </c>
      <c r="I106" t="s">
        <v>25715</v>
      </c>
      <c r="J106" t="s">
        <v>27878</v>
      </c>
      <c r="K106" t="s">
        <v>6334</v>
      </c>
    </row>
    <row r="107" spans="1:11" x14ac:dyDescent="0.25">
      <c r="A107" t="s">
        <v>5538</v>
      </c>
      <c r="B107" t="s">
        <v>5647</v>
      </c>
      <c r="C107" t="s">
        <v>6334</v>
      </c>
      <c r="D107" t="s">
        <v>5782</v>
      </c>
      <c r="E107" t="s">
        <v>5835</v>
      </c>
      <c r="F107" t="s">
        <v>27780</v>
      </c>
      <c r="G107" t="s">
        <v>25518</v>
      </c>
      <c r="H107" t="s">
        <v>27926</v>
      </c>
      <c r="I107" t="s">
        <v>25712</v>
      </c>
      <c r="J107" t="s">
        <v>27927</v>
      </c>
      <c r="K107" t="s">
        <v>6334</v>
      </c>
    </row>
    <row r="108" spans="1:11" x14ac:dyDescent="0.25">
      <c r="A108" t="s">
        <v>932</v>
      </c>
      <c r="B108" t="s">
        <v>5686</v>
      </c>
      <c r="C108" t="s">
        <v>6334</v>
      </c>
      <c r="D108" t="s">
        <v>933</v>
      </c>
      <c r="E108" t="s">
        <v>25347</v>
      </c>
      <c r="F108" t="s">
        <v>27780</v>
      </c>
      <c r="G108" t="s">
        <v>25517</v>
      </c>
      <c r="H108" t="s">
        <v>28010</v>
      </c>
      <c r="I108" t="s">
        <v>25711</v>
      </c>
      <c r="J108" t="s">
        <v>28011</v>
      </c>
      <c r="K108" t="s">
        <v>6334</v>
      </c>
    </row>
    <row r="109" spans="1:11" x14ac:dyDescent="0.25">
      <c r="A109" t="s">
        <v>1214</v>
      </c>
      <c r="B109" t="s">
        <v>5701</v>
      </c>
      <c r="C109" t="s">
        <v>6334</v>
      </c>
      <c r="D109" t="s">
        <v>1215</v>
      </c>
      <c r="E109" t="s">
        <v>25347</v>
      </c>
      <c r="F109" t="s">
        <v>27780</v>
      </c>
      <c r="G109" t="s">
        <v>25520</v>
      </c>
      <c r="H109" t="s">
        <v>28052</v>
      </c>
      <c r="I109" t="s">
        <v>25714</v>
      </c>
      <c r="J109" t="s">
        <v>28053</v>
      </c>
      <c r="K109" t="s">
        <v>6334</v>
      </c>
    </row>
    <row r="110" spans="1:11" x14ac:dyDescent="0.25">
      <c r="A110" t="s">
        <v>25422</v>
      </c>
      <c r="B110" t="s">
        <v>5582</v>
      </c>
      <c r="C110" t="s">
        <v>6334</v>
      </c>
      <c r="D110" t="s">
        <v>2529</v>
      </c>
      <c r="E110" t="s">
        <v>25477</v>
      </c>
      <c r="F110" t="s">
        <v>27670</v>
      </c>
      <c r="G110" t="s">
        <v>25511</v>
      </c>
      <c r="H110" t="s">
        <v>27671</v>
      </c>
      <c r="I110" t="s">
        <v>25705</v>
      </c>
      <c r="J110" t="s">
        <v>27672</v>
      </c>
      <c r="K110" t="s">
        <v>6334</v>
      </c>
    </row>
    <row r="111" spans="1:11" x14ac:dyDescent="0.25">
      <c r="A111" t="s">
        <v>5511</v>
      </c>
      <c r="B111" t="s">
        <v>5624</v>
      </c>
      <c r="C111" t="s">
        <v>6334</v>
      </c>
      <c r="D111" t="s">
        <v>5754</v>
      </c>
      <c r="E111" t="s">
        <v>25347</v>
      </c>
      <c r="F111" t="s">
        <v>27670</v>
      </c>
      <c r="G111" t="s">
        <v>25509</v>
      </c>
      <c r="H111" t="s">
        <v>27833</v>
      </c>
      <c r="I111" t="s">
        <v>25703</v>
      </c>
      <c r="J111" t="s">
        <v>27834</v>
      </c>
      <c r="K111" t="s">
        <v>6334</v>
      </c>
    </row>
    <row r="112" spans="1:11" x14ac:dyDescent="0.25">
      <c r="A112" t="s">
        <v>5523</v>
      </c>
      <c r="B112" t="s">
        <v>5634</v>
      </c>
      <c r="C112" t="s">
        <v>6334</v>
      </c>
      <c r="D112" t="s">
        <v>5767</v>
      </c>
      <c r="E112" t="s">
        <v>25393</v>
      </c>
      <c r="F112" t="s">
        <v>27670</v>
      </c>
      <c r="G112" t="s">
        <v>25507</v>
      </c>
      <c r="H112" t="s">
        <v>27872</v>
      </c>
      <c r="I112" t="s">
        <v>25701</v>
      </c>
      <c r="J112" t="s">
        <v>27873</v>
      </c>
      <c r="K112" t="s">
        <v>6334</v>
      </c>
    </row>
    <row r="113" spans="1:11" x14ac:dyDescent="0.25">
      <c r="A113" t="s">
        <v>5530</v>
      </c>
      <c r="B113" t="s">
        <v>5642</v>
      </c>
      <c r="C113" t="s">
        <v>6334</v>
      </c>
      <c r="D113" t="s">
        <v>5774</v>
      </c>
      <c r="E113" t="s">
        <v>25393</v>
      </c>
      <c r="F113" t="s">
        <v>27670</v>
      </c>
      <c r="G113" t="s">
        <v>25508</v>
      </c>
      <c r="H113" t="s">
        <v>27900</v>
      </c>
      <c r="I113" t="s">
        <v>25702</v>
      </c>
      <c r="J113" t="s">
        <v>27901</v>
      </c>
      <c r="K113" t="s">
        <v>6334</v>
      </c>
    </row>
    <row r="114" spans="1:11" x14ac:dyDescent="0.25">
      <c r="A114" t="s">
        <v>2149</v>
      </c>
      <c r="B114" t="s">
        <v>5676</v>
      </c>
      <c r="C114" t="s">
        <v>6334</v>
      </c>
      <c r="D114" t="s">
        <v>4861</v>
      </c>
      <c r="E114" t="s">
        <v>25477</v>
      </c>
      <c r="F114" t="s">
        <v>27670</v>
      </c>
      <c r="G114" t="s">
        <v>25510</v>
      </c>
      <c r="H114" t="s">
        <v>27994</v>
      </c>
      <c r="I114" t="s">
        <v>25704</v>
      </c>
      <c r="J114" t="s">
        <v>27995</v>
      </c>
      <c r="K114" t="s">
        <v>6334</v>
      </c>
    </row>
    <row r="115" spans="1:11" x14ac:dyDescent="0.25">
      <c r="A115" t="s">
        <v>8743</v>
      </c>
      <c r="B115" t="s">
        <v>25360</v>
      </c>
      <c r="C115" t="s">
        <v>6334</v>
      </c>
      <c r="D115" t="s">
        <v>8742</v>
      </c>
      <c r="E115" t="s">
        <v>5835</v>
      </c>
      <c r="F115" t="s">
        <v>25338</v>
      </c>
      <c r="G115" t="s">
        <v>25359</v>
      </c>
      <c r="H115" t="s">
        <v>26061</v>
      </c>
      <c r="I115" t="s">
        <v>25694</v>
      </c>
      <c r="J115" t="s">
        <v>26062</v>
      </c>
      <c r="K115" t="s">
        <v>6334</v>
      </c>
    </row>
    <row r="116" spans="1:11" x14ac:dyDescent="0.25">
      <c r="A116" t="s">
        <v>26063</v>
      </c>
      <c r="B116" t="s">
        <v>25433</v>
      </c>
      <c r="C116" t="s">
        <v>6334</v>
      </c>
      <c r="D116" t="s">
        <v>1058</v>
      </c>
      <c r="E116" t="s">
        <v>25339</v>
      </c>
      <c r="F116" t="s">
        <v>25338</v>
      </c>
      <c r="G116" t="s">
        <v>25337</v>
      </c>
      <c r="H116" t="s">
        <v>25336</v>
      </c>
      <c r="I116" t="s">
        <v>25698</v>
      </c>
      <c r="J116" t="s">
        <v>26058</v>
      </c>
      <c r="K116" t="s">
        <v>6334</v>
      </c>
    </row>
    <row r="117" spans="1:11" x14ac:dyDescent="0.25">
      <c r="A117" t="s">
        <v>25353</v>
      </c>
      <c r="B117" t="s">
        <v>25352</v>
      </c>
      <c r="C117" t="s">
        <v>6334</v>
      </c>
      <c r="D117" t="s">
        <v>25351</v>
      </c>
      <c r="E117" t="s">
        <v>5836</v>
      </c>
      <c r="F117" t="s">
        <v>25338</v>
      </c>
      <c r="G117" t="s">
        <v>25350</v>
      </c>
      <c r="H117" t="s">
        <v>25349</v>
      </c>
      <c r="I117" t="s">
        <v>25696</v>
      </c>
      <c r="J117" t="s">
        <v>26059</v>
      </c>
      <c r="K117" t="s">
        <v>6334</v>
      </c>
    </row>
    <row r="118" spans="1:11" x14ac:dyDescent="0.25">
      <c r="A118" t="s">
        <v>25342</v>
      </c>
      <c r="B118" t="s">
        <v>25341</v>
      </c>
      <c r="C118" t="s">
        <v>6334</v>
      </c>
      <c r="D118" t="s">
        <v>25340</v>
      </c>
      <c r="E118" t="s">
        <v>25339</v>
      </c>
      <c r="F118" t="s">
        <v>25338</v>
      </c>
      <c r="G118" t="s">
        <v>25337</v>
      </c>
      <c r="H118" t="s">
        <v>25336</v>
      </c>
      <c r="I118" t="s">
        <v>25698</v>
      </c>
      <c r="J118" t="s">
        <v>26058</v>
      </c>
      <c r="K118" t="s">
        <v>6334</v>
      </c>
    </row>
    <row r="119" spans="1:11" x14ac:dyDescent="0.25">
      <c r="A119" t="s">
        <v>25358</v>
      </c>
      <c r="B119" t="s">
        <v>25357</v>
      </c>
      <c r="C119" t="s">
        <v>6334</v>
      </c>
      <c r="D119" t="s">
        <v>25356</v>
      </c>
      <c r="E119" t="s">
        <v>5836</v>
      </c>
      <c r="F119" t="s">
        <v>25338</v>
      </c>
      <c r="G119" t="s">
        <v>25355</v>
      </c>
      <c r="H119" t="s">
        <v>25354</v>
      </c>
      <c r="I119" t="s">
        <v>25695</v>
      </c>
      <c r="J119" t="s">
        <v>26060</v>
      </c>
      <c r="K119" t="s">
        <v>6334</v>
      </c>
    </row>
    <row r="120" spans="1:11" x14ac:dyDescent="0.25">
      <c r="A120" t="s">
        <v>25344</v>
      </c>
      <c r="B120" t="s">
        <v>25343</v>
      </c>
      <c r="C120" t="s">
        <v>6334</v>
      </c>
      <c r="D120" t="s">
        <v>1058</v>
      </c>
      <c r="E120" t="s">
        <v>25339</v>
      </c>
      <c r="F120" t="s">
        <v>25338</v>
      </c>
      <c r="G120" t="s">
        <v>25337</v>
      </c>
      <c r="H120" t="s">
        <v>25336</v>
      </c>
      <c r="I120" t="s">
        <v>25698</v>
      </c>
      <c r="J120" t="s">
        <v>26058</v>
      </c>
      <c r="K120" t="s">
        <v>6334</v>
      </c>
    </row>
    <row r="121" spans="1:11" x14ac:dyDescent="0.25">
      <c r="A121" t="s">
        <v>2277</v>
      </c>
      <c r="B121" t="s">
        <v>25348</v>
      </c>
      <c r="C121" t="s">
        <v>6334</v>
      </c>
      <c r="D121" t="s">
        <v>16785</v>
      </c>
      <c r="E121" t="s">
        <v>25347</v>
      </c>
      <c r="F121" t="s">
        <v>25338</v>
      </c>
      <c r="G121" t="s">
        <v>25346</v>
      </c>
      <c r="H121" t="s">
        <v>25345</v>
      </c>
      <c r="I121" t="s">
        <v>25697</v>
      </c>
      <c r="J121" t="s">
        <v>28056</v>
      </c>
      <c r="K121" t="s">
        <v>6334</v>
      </c>
    </row>
    <row r="122" spans="1:11" x14ac:dyDescent="0.25">
      <c r="A122" t="s">
        <v>2171</v>
      </c>
      <c r="B122" t="s">
        <v>5678</v>
      </c>
      <c r="C122" t="s">
        <v>6334</v>
      </c>
      <c r="D122" t="s">
        <v>5814</v>
      </c>
      <c r="E122" t="s">
        <v>5835</v>
      </c>
      <c r="F122" t="s">
        <v>27644</v>
      </c>
      <c r="G122" t="s">
        <v>25636</v>
      </c>
      <c r="H122" t="s">
        <v>27645</v>
      </c>
      <c r="I122" t="s">
        <v>25830</v>
      </c>
      <c r="J122" t="s">
        <v>27646</v>
      </c>
      <c r="K122" t="s">
        <v>6334</v>
      </c>
    </row>
    <row r="123" spans="1:11" x14ac:dyDescent="0.25">
      <c r="A123" t="s">
        <v>9296</v>
      </c>
      <c r="B123" t="s">
        <v>5577</v>
      </c>
      <c r="C123" t="s">
        <v>6334</v>
      </c>
      <c r="D123" t="s">
        <v>5703</v>
      </c>
      <c r="E123" t="s">
        <v>25481</v>
      </c>
      <c r="F123" t="s">
        <v>27644</v>
      </c>
      <c r="G123" t="s">
        <v>25634</v>
      </c>
      <c r="H123" t="s">
        <v>27653</v>
      </c>
      <c r="I123" t="s">
        <v>25828</v>
      </c>
      <c r="J123" t="s">
        <v>27654</v>
      </c>
      <c r="K123" t="s">
        <v>6334</v>
      </c>
    </row>
    <row r="124" spans="1:11" x14ac:dyDescent="0.25">
      <c r="A124" t="s">
        <v>5560</v>
      </c>
      <c r="B124" t="s">
        <v>5675</v>
      </c>
      <c r="C124" t="s">
        <v>6334</v>
      </c>
      <c r="D124" t="s">
        <v>5812</v>
      </c>
      <c r="E124" t="s">
        <v>25481</v>
      </c>
      <c r="F124" t="s">
        <v>27644</v>
      </c>
      <c r="G124" t="s">
        <v>25629</v>
      </c>
      <c r="H124" t="s">
        <v>27658</v>
      </c>
      <c r="I124" t="s">
        <v>25823</v>
      </c>
      <c r="J124" t="s">
        <v>27659</v>
      </c>
      <c r="K124" t="s">
        <v>6334</v>
      </c>
    </row>
    <row r="125" spans="1:11" x14ac:dyDescent="0.25">
      <c r="A125" t="s">
        <v>1260</v>
      </c>
      <c r="B125" t="s">
        <v>5578</v>
      </c>
      <c r="C125" t="s">
        <v>6334</v>
      </c>
      <c r="D125" t="s">
        <v>1261</v>
      </c>
      <c r="E125" t="s">
        <v>25347</v>
      </c>
      <c r="F125" t="s">
        <v>27644</v>
      </c>
      <c r="G125" t="s">
        <v>25630</v>
      </c>
      <c r="H125" t="s">
        <v>27662</v>
      </c>
      <c r="I125" t="s">
        <v>25824</v>
      </c>
      <c r="J125" t="s">
        <v>27663</v>
      </c>
      <c r="K125" t="s">
        <v>6334</v>
      </c>
    </row>
    <row r="126" spans="1:11" x14ac:dyDescent="0.25">
      <c r="A126" t="s">
        <v>5472</v>
      </c>
      <c r="B126" t="s">
        <v>25464</v>
      </c>
      <c r="C126" t="s">
        <v>6334</v>
      </c>
      <c r="D126" t="s">
        <v>5714</v>
      </c>
      <c r="E126" t="s">
        <v>25347</v>
      </c>
      <c r="F126" t="s">
        <v>27644</v>
      </c>
      <c r="G126" t="s">
        <v>25630</v>
      </c>
      <c r="H126" t="s">
        <v>27662</v>
      </c>
      <c r="I126" t="s">
        <v>25824</v>
      </c>
      <c r="J126" t="s">
        <v>27663</v>
      </c>
      <c r="K126" t="s">
        <v>6334</v>
      </c>
    </row>
    <row r="127" spans="1:11" x14ac:dyDescent="0.25">
      <c r="A127" t="s">
        <v>25424</v>
      </c>
      <c r="B127" t="s">
        <v>5601</v>
      </c>
      <c r="C127" t="s">
        <v>6334</v>
      </c>
      <c r="D127" t="s">
        <v>5738</v>
      </c>
      <c r="E127" t="s">
        <v>25347</v>
      </c>
      <c r="F127" t="s">
        <v>27644</v>
      </c>
      <c r="G127" t="s">
        <v>25631</v>
      </c>
      <c r="H127" t="s">
        <v>27760</v>
      </c>
      <c r="I127" t="s">
        <v>25825</v>
      </c>
      <c r="J127" t="s">
        <v>27761</v>
      </c>
      <c r="K127" t="s">
        <v>6334</v>
      </c>
    </row>
    <row r="128" spans="1:11" x14ac:dyDescent="0.25">
      <c r="A128" t="s">
        <v>5488</v>
      </c>
      <c r="B128" t="s">
        <v>5603</v>
      </c>
      <c r="C128" t="s">
        <v>6334</v>
      </c>
      <c r="D128" t="s">
        <v>5731</v>
      </c>
      <c r="E128" t="s">
        <v>25347</v>
      </c>
      <c r="F128" t="s">
        <v>27644</v>
      </c>
      <c r="G128" t="s">
        <v>25635</v>
      </c>
      <c r="H128" t="s">
        <v>27764</v>
      </c>
      <c r="I128" t="s">
        <v>25829</v>
      </c>
      <c r="J128" t="s">
        <v>27765</v>
      </c>
      <c r="K128" t="s">
        <v>6334</v>
      </c>
    </row>
    <row r="129" spans="1:11" x14ac:dyDescent="0.25">
      <c r="A129" t="s">
        <v>5558</v>
      </c>
      <c r="B129" t="s">
        <v>5671</v>
      </c>
      <c r="C129" t="s">
        <v>6334</v>
      </c>
      <c r="D129" t="s">
        <v>5809</v>
      </c>
      <c r="E129" t="s">
        <v>25481</v>
      </c>
      <c r="F129" t="s">
        <v>27644</v>
      </c>
      <c r="G129" t="s">
        <v>25633</v>
      </c>
      <c r="H129" t="s">
        <v>27988</v>
      </c>
      <c r="I129" t="s">
        <v>25827</v>
      </c>
      <c r="J129" t="s">
        <v>27989</v>
      </c>
      <c r="K129" t="s">
        <v>6334</v>
      </c>
    </row>
    <row r="130" spans="1:11" x14ac:dyDescent="0.25">
      <c r="A130" t="s">
        <v>5559</v>
      </c>
      <c r="B130" t="s">
        <v>5673</v>
      </c>
      <c r="C130" t="s">
        <v>6334</v>
      </c>
      <c r="D130" t="s">
        <v>5810</v>
      </c>
      <c r="E130" t="s">
        <v>25479</v>
      </c>
      <c r="F130" t="s">
        <v>27644</v>
      </c>
      <c r="G130" t="s">
        <v>25632</v>
      </c>
      <c r="H130" t="s">
        <v>27992</v>
      </c>
      <c r="I130" t="s">
        <v>25826</v>
      </c>
      <c r="J130" t="s">
        <v>27993</v>
      </c>
      <c r="K130" t="s">
        <v>6334</v>
      </c>
    </row>
    <row r="131" spans="1:11" x14ac:dyDescent="0.25">
      <c r="A131" t="s">
        <v>20973</v>
      </c>
      <c r="B131" t="s">
        <v>5662</v>
      </c>
      <c r="C131" t="s">
        <v>6334</v>
      </c>
      <c r="D131" t="s">
        <v>5801</v>
      </c>
      <c r="E131" t="s">
        <v>25347</v>
      </c>
      <c r="F131" t="s">
        <v>27638</v>
      </c>
      <c r="G131" t="s">
        <v>25592</v>
      </c>
      <c r="H131" t="s">
        <v>27639</v>
      </c>
      <c r="I131" t="s">
        <v>25786</v>
      </c>
      <c r="J131" t="s">
        <v>27640</v>
      </c>
      <c r="K131" t="s">
        <v>6334</v>
      </c>
    </row>
    <row r="132" spans="1:11" x14ac:dyDescent="0.25">
      <c r="A132" t="s">
        <v>5466</v>
      </c>
      <c r="B132" t="s">
        <v>5585</v>
      </c>
      <c r="C132" t="s">
        <v>6334</v>
      </c>
      <c r="D132" t="s">
        <v>5708</v>
      </c>
      <c r="E132" t="s">
        <v>5835</v>
      </c>
      <c r="F132" t="s">
        <v>27638</v>
      </c>
      <c r="G132" t="s">
        <v>25594</v>
      </c>
      <c r="H132" t="s">
        <v>27678</v>
      </c>
      <c r="I132" t="s">
        <v>25788</v>
      </c>
      <c r="J132" t="s">
        <v>27679</v>
      </c>
      <c r="K132" t="s">
        <v>6334</v>
      </c>
    </row>
    <row r="133" spans="1:11" x14ac:dyDescent="0.25">
      <c r="A133" t="s">
        <v>1109</v>
      </c>
      <c r="B133" t="s">
        <v>25450</v>
      </c>
      <c r="C133" t="s">
        <v>6334</v>
      </c>
      <c r="D133" t="s">
        <v>1111</v>
      </c>
      <c r="E133" t="s">
        <v>25347</v>
      </c>
      <c r="F133" t="s">
        <v>27638</v>
      </c>
      <c r="G133" t="s">
        <v>25583</v>
      </c>
      <c r="H133" t="s">
        <v>27703</v>
      </c>
      <c r="I133" t="s">
        <v>25777</v>
      </c>
      <c r="J133" t="s">
        <v>27704</v>
      </c>
      <c r="K133" t="s">
        <v>6334</v>
      </c>
    </row>
    <row r="134" spans="1:11" x14ac:dyDescent="0.25">
      <c r="A134" t="s">
        <v>5476</v>
      </c>
      <c r="B134" t="s">
        <v>25451</v>
      </c>
      <c r="C134" t="s">
        <v>6334</v>
      </c>
      <c r="D134" t="s">
        <v>5719</v>
      </c>
      <c r="E134" t="s">
        <v>25347</v>
      </c>
      <c r="F134" t="s">
        <v>27638</v>
      </c>
      <c r="G134" t="s">
        <v>25584</v>
      </c>
      <c r="H134" t="s">
        <v>27720</v>
      </c>
      <c r="I134" t="s">
        <v>25778</v>
      </c>
      <c r="J134" t="s">
        <v>27721</v>
      </c>
      <c r="K134" t="s">
        <v>6334</v>
      </c>
    </row>
    <row r="135" spans="1:11" x14ac:dyDescent="0.25">
      <c r="A135" t="s">
        <v>5493</v>
      </c>
      <c r="B135" t="s">
        <v>5609</v>
      </c>
      <c r="C135" t="s">
        <v>6334</v>
      </c>
      <c r="D135" t="s">
        <v>5737</v>
      </c>
      <c r="E135" t="s">
        <v>25347</v>
      </c>
      <c r="F135" t="s">
        <v>27638</v>
      </c>
      <c r="G135" t="s">
        <v>25591</v>
      </c>
      <c r="H135" t="s">
        <v>27776</v>
      </c>
      <c r="I135" t="s">
        <v>25785</v>
      </c>
      <c r="J135" t="s">
        <v>27777</v>
      </c>
      <c r="K135" t="s">
        <v>6334</v>
      </c>
    </row>
    <row r="136" spans="1:11" x14ac:dyDescent="0.25">
      <c r="A136" t="s">
        <v>5518</v>
      </c>
      <c r="B136" t="s">
        <v>5630</v>
      </c>
      <c r="C136" t="s">
        <v>6334</v>
      </c>
      <c r="D136" t="s">
        <v>5761</v>
      </c>
      <c r="E136" t="s">
        <v>5837</v>
      </c>
      <c r="F136" t="s">
        <v>27638</v>
      </c>
      <c r="G136" t="s">
        <v>25585</v>
      </c>
      <c r="H136" t="s">
        <v>27864</v>
      </c>
      <c r="I136" t="s">
        <v>25779</v>
      </c>
      <c r="J136" t="s">
        <v>27865</v>
      </c>
      <c r="K136" t="s">
        <v>6334</v>
      </c>
    </row>
    <row r="137" spans="1:11" x14ac:dyDescent="0.25">
      <c r="A137" t="s">
        <v>5570</v>
      </c>
      <c r="B137" t="s">
        <v>5694</v>
      </c>
      <c r="C137" t="s">
        <v>6334</v>
      </c>
      <c r="D137" t="s">
        <v>5827</v>
      </c>
      <c r="E137" t="s">
        <v>5835</v>
      </c>
      <c r="F137" t="s">
        <v>27638</v>
      </c>
      <c r="G137" t="s">
        <v>25588</v>
      </c>
      <c r="H137" t="s">
        <v>28029</v>
      </c>
      <c r="I137" t="s">
        <v>25782</v>
      </c>
      <c r="J137" t="s">
        <v>28030</v>
      </c>
      <c r="K137" t="s">
        <v>6334</v>
      </c>
    </row>
    <row r="138" spans="1:11" x14ac:dyDescent="0.25">
      <c r="A138" t="s">
        <v>5513</v>
      </c>
      <c r="B138" t="s">
        <v>5626</v>
      </c>
      <c r="C138" t="s">
        <v>1058</v>
      </c>
      <c r="D138" t="s">
        <v>5756</v>
      </c>
      <c r="E138" t="s">
        <v>25347</v>
      </c>
      <c r="F138" t="s">
        <v>27638</v>
      </c>
      <c r="G138" t="s">
        <v>25593</v>
      </c>
      <c r="H138" t="s">
        <v>28062</v>
      </c>
      <c r="I138" t="s">
        <v>25787</v>
      </c>
      <c r="J138" t="s">
        <v>28063</v>
      </c>
      <c r="K138" t="s">
        <v>6334</v>
      </c>
    </row>
    <row r="139" spans="1:11" x14ac:dyDescent="0.25">
      <c r="A139" t="s">
        <v>5539</v>
      </c>
      <c r="B139" t="s">
        <v>5648</v>
      </c>
      <c r="C139" t="s">
        <v>1058</v>
      </c>
      <c r="D139" t="s">
        <v>5783</v>
      </c>
      <c r="E139" t="s">
        <v>5837</v>
      </c>
      <c r="F139" t="s">
        <v>27638</v>
      </c>
      <c r="G139" t="s">
        <v>25586</v>
      </c>
      <c r="H139" t="s">
        <v>28064</v>
      </c>
      <c r="I139" t="s">
        <v>25780</v>
      </c>
      <c r="J139" t="s">
        <v>28065</v>
      </c>
      <c r="K139" t="s">
        <v>6334</v>
      </c>
    </row>
    <row r="140" spans="1:11" x14ac:dyDescent="0.25">
      <c r="A140" t="s">
        <v>5522</v>
      </c>
      <c r="B140" t="s">
        <v>25454</v>
      </c>
      <c r="C140" t="s">
        <v>28093</v>
      </c>
      <c r="D140" t="s">
        <v>5766</v>
      </c>
      <c r="E140" t="s">
        <v>5835</v>
      </c>
      <c r="F140" t="s">
        <v>27638</v>
      </c>
      <c r="G140" t="s">
        <v>25590</v>
      </c>
      <c r="H140" t="s">
        <v>28094</v>
      </c>
      <c r="I140" t="s">
        <v>25784</v>
      </c>
      <c r="J140" t="s">
        <v>28095</v>
      </c>
      <c r="K140" t="s">
        <v>6334</v>
      </c>
    </row>
    <row r="141" spans="1:11" x14ac:dyDescent="0.25">
      <c r="A141" t="s">
        <v>5535</v>
      </c>
      <c r="B141" t="s">
        <v>25453</v>
      </c>
      <c r="C141" t="s">
        <v>28093</v>
      </c>
      <c r="D141" t="s">
        <v>5779</v>
      </c>
      <c r="E141" t="s">
        <v>5835</v>
      </c>
      <c r="F141" t="s">
        <v>27638</v>
      </c>
      <c r="G141" t="s">
        <v>25589</v>
      </c>
      <c r="H141" t="s">
        <v>28096</v>
      </c>
      <c r="I141" t="s">
        <v>25783</v>
      </c>
      <c r="J141" t="s">
        <v>28097</v>
      </c>
      <c r="K141" t="s">
        <v>6334</v>
      </c>
    </row>
    <row r="142" spans="1:11" x14ac:dyDescent="0.25">
      <c r="A142" t="s">
        <v>5536</v>
      </c>
      <c r="B142" t="s">
        <v>25452</v>
      </c>
      <c r="C142" t="s">
        <v>28093</v>
      </c>
      <c r="D142" t="s">
        <v>5780</v>
      </c>
      <c r="E142" t="s">
        <v>5835</v>
      </c>
      <c r="F142" t="s">
        <v>27638</v>
      </c>
      <c r="G142" t="s">
        <v>25587</v>
      </c>
      <c r="H142" t="s">
        <v>28098</v>
      </c>
      <c r="I142" t="s">
        <v>25781</v>
      </c>
      <c r="J142" t="s">
        <v>28099</v>
      </c>
      <c r="K142" t="s">
        <v>6334</v>
      </c>
    </row>
    <row r="143" spans="1:11" x14ac:dyDescent="0.25">
      <c r="A143" t="s">
        <v>5546</v>
      </c>
      <c r="B143" t="s">
        <v>25455</v>
      </c>
      <c r="C143" t="s">
        <v>28093</v>
      </c>
      <c r="D143" t="s">
        <v>5790</v>
      </c>
      <c r="E143" t="s">
        <v>5835</v>
      </c>
      <c r="F143" t="s">
        <v>27638</v>
      </c>
      <c r="G143" t="s">
        <v>25595</v>
      </c>
      <c r="H143" t="s">
        <v>28100</v>
      </c>
      <c r="I143" t="s">
        <v>25789</v>
      </c>
      <c r="J143" t="s">
        <v>28101</v>
      </c>
      <c r="K143" t="s">
        <v>6334</v>
      </c>
    </row>
    <row r="144" spans="1:11" x14ac:dyDescent="0.25">
      <c r="A144" t="s">
        <v>5555</v>
      </c>
      <c r="B144" t="s">
        <v>5666</v>
      </c>
      <c r="C144" t="s">
        <v>6334</v>
      </c>
      <c r="D144" t="s">
        <v>5805</v>
      </c>
      <c r="E144" t="s">
        <v>5835</v>
      </c>
      <c r="F144" t="s">
        <v>27641</v>
      </c>
      <c r="G144" t="s">
        <v>25611</v>
      </c>
      <c r="H144" t="s">
        <v>27642</v>
      </c>
      <c r="I144" t="s">
        <v>25805</v>
      </c>
      <c r="J144" t="s">
        <v>27643</v>
      </c>
      <c r="K144" t="s">
        <v>6334</v>
      </c>
    </row>
    <row r="145" spans="1:11" x14ac:dyDescent="0.25">
      <c r="A145" t="s">
        <v>5463</v>
      </c>
      <c r="B145" t="s">
        <v>5581</v>
      </c>
      <c r="C145" t="s">
        <v>6334</v>
      </c>
      <c r="D145" t="s">
        <v>5705</v>
      </c>
      <c r="E145" t="s">
        <v>5835</v>
      </c>
      <c r="F145" t="s">
        <v>27641</v>
      </c>
      <c r="G145" t="s">
        <v>25597</v>
      </c>
      <c r="H145" t="s">
        <v>27668</v>
      </c>
      <c r="I145" t="s">
        <v>25791</v>
      </c>
      <c r="J145" t="s">
        <v>27669</v>
      </c>
      <c r="K145" t="s">
        <v>6334</v>
      </c>
    </row>
    <row r="146" spans="1:11" x14ac:dyDescent="0.25">
      <c r="A146" t="s">
        <v>1539</v>
      </c>
      <c r="B146" t="s">
        <v>25456</v>
      </c>
      <c r="C146" t="s">
        <v>6334</v>
      </c>
      <c r="D146" t="s">
        <v>2641</v>
      </c>
      <c r="E146" t="s">
        <v>5835</v>
      </c>
      <c r="F146" t="s">
        <v>27641</v>
      </c>
      <c r="G146" t="s">
        <v>25596</v>
      </c>
      <c r="H146" t="s">
        <v>27692</v>
      </c>
      <c r="I146" t="s">
        <v>25790</v>
      </c>
      <c r="J146" t="s">
        <v>27693</v>
      </c>
      <c r="K146" t="s">
        <v>6334</v>
      </c>
    </row>
    <row r="147" spans="1:11" x14ac:dyDescent="0.25">
      <c r="A147" t="s">
        <v>5471</v>
      </c>
      <c r="B147" t="s">
        <v>5590</v>
      </c>
      <c r="C147" t="s">
        <v>6334</v>
      </c>
      <c r="D147" t="s">
        <v>5713</v>
      </c>
      <c r="E147" t="s">
        <v>5835</v>
      </c>
      <c r="F147" t="s">
        <v>27641</v>
      </c>
      <c r="G147" t="s">
        <v>25612</v>
      </c>
      <c r="H147" t="s">
        <v>27707</v>
      </c>
      <c r="I147" t="s">
        <v>25806</v>
      </c>
      <c r="J147" t="s">
        <v>27708</v>
      </c>
      <c r="K147" t="s">
        <v>6334</v>
      </c>
    </row>
    <row r="148" spans="1:11" x14ac:dyDescent="0.25">
      <c r="A148" t="s">
        <v>5475</v>
      </c>
      <c r="B148" t="s">
        <v>5592</v>
      </c>
      <c r="C148" t="s">
        <v>6334</v>
      </c>
      <c r="D148" t="s">
        <v>5718</v>
      </c>
      <c r="E148" t="s">
        <v>25347</v>
      </c>
      <c r="F148" t="s">
        <v>27641</v>
      </c>
      <c r="G148" t="s">
        <v>25601</v>
      </c>
      <c r="H148" t="s">
        <v>27718</v>
      </c>
      <c r="I148" t="s">
        <v>25795</v>
      </c>
      <c r="J148" t="s">
        <v>27719</v>
      </c>
      <c r="K148" t="s">
        <v>6334</v>
      </c>
    </row>
    <row r="149" spans="1:11" x14ac:dyDescent="0.25">
      <c r="A149" t="s">
        <v>5478</v>
      </c>
      <c r="B149" t="s">
        <v>25458</v>
      </c>
      <c r="C149" t="s">
        <v>6334</v>
      </c>
      <c r="D149" t="s">
        <v>5722</v>
      </c>
      <c r="E149" t="s">
        <v>25347</v>
      </c>
      <c r="F149" t="s">
        <v>27641</v>
      </c>
      <c r="G149" t="s">
        <v>25602</v>
      </c>
      <c r="H149" t="s">
        <v>27729</v>
      </c>
      <c r="I149" t="s">
        <v>25796</v>
      </c>
      <c r="J149" t="s">
        <v>27730</v>
      </c>
      <c r="K149" t="s">
        <v>6334</v>
      </c>
    </row>
    <row r="150" spans="1:11" x14ac:dyDescent="0.25">
      <c r="A150" t="s">
        <v>1700</v>
      </c>
      <c r="B150" t="s">
        <v>5607</v>
      </c>
      <c r="C150" t="s">
        <v>6334</v>
      </c>
      <c r="D150" t="s">
        <v>5736</v>
      </c>
      <c r="E150" t="s">
        <v>25347</v>
      </c>
      <c r="F150" t="s">
        <v>27641</v>
      </c>
      <c r="G150" t="s">
        <v>25609</v>
      </c>
      <c r="H150" t="s">
        <v>27772</v>
      </c>
      <c r="I150" t="s">
        <v>25803</v>
      </c>
      <c r="J150" t="s">
        <v>27773</v>
      </c>
      <c r="K150" t="s">
        <v>6334</v>
      </c>
    </row>
    <row r="151" spans="1:11" x14ac:dyDescent="0.25">
      <c r="A151" t="s">
        <v>5502</v>
      </c>
      <c r="B151" t="s">
        <v>5618</v>
      </c>
      <c r="C151" t="s">
        <v>6334</v>
      </c>
      <c r="D151" t="s">
        <v>5745</v>
      </c>
      <c r="E151" t="s">
        <v>25347</v>
      </c>
      <c r="F151" t="s">
        <v>27641</v>
      </c>
      <c r="G151" t="s">
        <v>25606</v>
      </c>
      <c r="H151" t="s">
        <v>27810</v>
      </c>
      <c r="I151" t="s">
        <v>25800</v>
      </c>
      <c r="J151" t="s">
        <v>27811</v>
      </c>
      <c r="K151" t="s">
        <v>6334</v>
      </c>
    </row>
    <row r="152" spans="1:11" x14ac:dyDescent="0.25">
      <c r="A152" t="s">
        <v>5506</v>
      </c>
      <c r="B152" t="s">
        <v>5621</v>
      </c>
      <c r="C152" t="s">
        <v>6334</v>
      </c>
      <c r="D152" t="s">
        <v>5749</v>
      </c>
      <c r="E152" t="s">
        <v>25365</v>
      </c>
      <c r="F152" t="s">
        <v>27641</v>
      </c>
      <c r="G152" t="s">
        <v>25599</v>
      </c>
      <c r="H152" t="s">
        <v>27816</v>
      </c>
      <c r="I152" t="s">
        <v>25793</v>
      </c>
      <c r="J152" t="s">
        <v>27817</v>
      </c>
      <c r="K152" t="s">
        <v>6334</v>
      </c>
    </row>
    <row r="153" spans="1:11" x14ac:dyDescent="0.25">
      <c r="A153" t="s">
        <v>5510</v>
      </c>
      <c r="B153" t="s">
        <v>5623</v>
      </c>
      <c r="C153" t="s">
        <v>6334</v>
      </c>
      <c r="D153" t="s">
        <v>5753</v>
      </c>
      <c r="E153" t="s">
        <v>25347</v>
      </c>
      <c r="F153" t="s">
        <v>27641</v>
      </c>
      <c r="G153" t="s">
        <v>25608</v>
      </c>
      <c r="H153" t="s">
        <v>27829</v>
      </c>
      <c r="I153" t="s">
        <v>25802</v>
      </c>
      <c r="J153" t="s">
        <v>27830</v>
      </c>
      <c r="K153" t="s">
        <v>6334</v>
      </c>
    </row>
    <row r="154" spans="1:11" x14ac:dyDescent="0.25">
      <c r="A154" t="s">
        <v>1805</v>
      </c>
      <c r="B154" t="s">
        <v>5631</v>
      </c>
      <c r="C154" t="s">
        <v>6334</v>
      </c>
      <c r="D154" t="s">
        <v>5762</v>
      </c>
      <c r="E154" t="s">
        <v>5835</v>
      </c>
      <c r="F154" t="s">
        <v>27641</v>
      </c>
      <c r="G154" t="s">
        <v>25604</v>
      </c>
      <c r="H154" t="s">
        <v>27866</v>
      </c>
      <c r="I154" t="s">
        <v>25798</v>
      </c>
      <c r="J154" t="s">
        <v>27867</v>
      </c>
      <c r="K154" t="s">
        <v>6334</v>
      </c>
    </row>
    <row r="155" spans="1:11" x14ac:dyDescent="0.25">
      <c r="A155" t="s">
        <v>5519</v>
      </c>
      <c r="B155" t="s">
        <v>5633</v>
      </c>
      <c r="C155" t="s">
        <v>6334</v>
      </c>
      <c r="D155" t="s">
        <v>5763</v>
      </c>
      <c r="E155" t="s">
        <v>5835</v>
      </c>
      <c r="F155" t="s">
        <v>27641</v>
      </c>
      <c r="G155" t="s">
        <v>25605</v>
      </c>
      <c r="H155" t="s">
        <v>27870</v>
      </c>
      <c r="I155" t="s">
        <v>25799</v>
      </c>
      <c r="J155" t="s">
        <v>27871</v>
      </c>
      <c r="K155" t="s">
        <v>6334</v>
      </c>
    </row>
    <row r="156" spans="1:11" x14ac:dyDescent="0.25">
      <c r="A156" t="s">
        <v>3901</v>
      </c>
      <c r="B156" t="s">
        <v>5639</v>
      </c>
      <c r="C156" t="s">
        <v>6334</v>
      </c>
      <c r="D156" t="s">
        <v>3903</v>
      </c>
      <c r="E156" t="s">
        <v>25480</v>
      </c>
      <c r="F156" t="s">
        <v>27641</v>
      </c>
      <c r="G156" t="s">
        <v>25613</v>
      </c>
      <c r="H156" t="s">
        <v>27894</v>
      </c>
      <c r="I156" t="s">
        <v>25807</v>
      </c>
      <c r="J156" t="s">
        <v>27895</v>
      </c>
      <c r="K156" t="s">
        <v>6334</v>
      </c>
    </row>
    <row r="157" spans="1:11" x14ac:dyDescent="0.25">
      <c r="A157" t="s">
        <v>5532</v>
      </c>
      <c r="B157" t="s">
        <v>5643</v>
      </c>
      <c r="C157" t="s">
        <v>6334</v>
      </c>
      <c r="D157" t="s">
        <v>5776</v>
      </c>
      <c r="E157" t="s">
        <v>5835</v>
      </c>
      <c r="F157" t="s">
        <v>27641</v>
      </c>
      <c r="G157" t="s">
        <v>25610</v>
      </c>
      <c r="H157" t="s">
        <v>27910</v>
      </c>
      <c r="I157" t="s">
        <v>25804</v>
      </c>
      <c r="J157" t="s">
        <v>27911</v>
      </c>
      <c r="K157" t="s">
        <v>6334</v>
      </c>
    </row>
    <row r="158" spans="1:11" x14ac:dyDescent="0.25">
      <c r="A158" t="s">
        <v>5543</v>
      </c>
      <c r="B158" t="s">
        <v>5652</v>
      </c>
      <c r="C158" t="s">
        <v>6334</v>
      </c>
      <c r="D158" t="s">
        <v>5788</v>
      </c>
      <c r="E158" t="s">
        <v>25347</v>
      </c>
      <c r="F158" t="s">
        <v>27641</v>
      </c>
      <c r="G158" t="s">
        <v>25607</v>
      </c>
      <c r="H158" t="s">
        <v>27940</v>
      </c>
      <c r="I158" t="s">
        <v>25801</v>
      </c>
      <c r="J158" t="s">
        <v>27941</v>
      </c>
      <c r="K158" t="s">
        <v>6334</v>
      </c>
    </row>
    <row r="159" spans="1:11" x14ac:dyDescent="0.25">
      <c r="A159" t="s">
        <v>4770</v>
      </c>
      <c r="B159" t="s">
        <v>5669</v>
      </c>
      <c r="C159" t="s">
        <v>6334</v>
      </c>
      <c r="D159" t="s">
        <v>4772</v>
      </c>
      <c r="E159" t="s">
        <v>5835</v>
      </c>
      <c r="F159" t="s">
        <v>27641</v>
      </c>
      <c r="G159" t="s">
        <v>25600</v>
      </c>
      <c r="H159" t="s">
        <v>27984</v>
      </c>
      <c r="I159" t="s">
        <v>25794</v>
      </c>
      <c r="J159" t="s">
        <v>27985</v>
      </c>
      <c r="K159" t="s">
        <v>6334</v>
      </c>
    </row>
    <row r="160" spans="1:11" x14ac:dyDescent="0.25">
      <c r="A160" t="s">
        <v>4776</v>
      </c>
      <c r="B160" t="s">
        <v>5670</v>
      </c>
      <c r="C160" t="s">
        <v>6334</v>
      </c>
      <c r="D160" t="s">
        <v>4778</v>
      </c>
      <c r="E160" t="s">
        <v>5835</v>
      </c>
      <c r="F160" t="s">
        <v>27641</v>
      </c>
      <c r="G160" t="s">
        <v>25603</v>
      </c>
      <c r="H160" t="s">
        <v>27986</v>
      </c>
      <c r="I160" t="s">
        <v>25797</v>
      </c>
      <c r="J160" t="s">
        <v>27987</v>
      </c>
      <c r="K160" t="s">
        <v>6334</v>
      </c>
    </row>
    <row r="161" spans="1:11" x14ac:dyDescent="0.25">
      <c r="A161" t="s">
        <v>2217</v>
      </c>
      <c r="B161" t="s">
        <v>25457</v>
      </c>
      <c r="C161" t="s">
        <v>6334</v>
      </c>
      <c r="D161" t="s">
        <v>5824</v>
      </c>
      <c r="E161" t="s">
        <v>5835</v>
      </c>
      <c r="F161" t="s">
        <v>27641</v>
      </c>
      <c r="G161" t="s">
        <v>25598</v>
      </c>
      <c r="H161" t="s">
        <v>28026</v>
      </c>
      <c r="I161" t="s">
        <v>25792</v>
      </c>
      <c r="J161" t="s">
        <v>28027</v>
      </c>
      <c r="K161" t="s">
        <v>6334</v>
      </c>
    </row>
    <row r="162" spans="1:11" x14ac:dyDescent="0.25">
      <c r="A162" t="s">
        <v>5540</v>
      </c>
      <c r="B162" t="s">
        <v>25440</v>
      </c>
      <c r="C162" t="s">
        <v>6334</v>
      </c>
      <c r="D162" t="s">
        <v>5784</v>
      </c>
      <c r="E162" t="s">
        <v>5835</v>
      </c>
      <c r="F162" t="s">
        <v>27633</v>
      </c>
      <c r="G162" t="s">
        <v>25536</v>
      </c>
      <c r="H162" t="s">
        <v>27634</v>
      </c>
      <c r="I162" t="s">
        <v>25730</v>
      </c>
      <c r="J162" t="s">
        <v>27635</v>
      </c>
      <c r="K162" t="s">
        <v>6334</v>
      </c>
    </row>
    <row r="163" spans="1:11" x14ac:dyDescent="0.25">
      <c r="A163" t="s">
        <v>1970</v>
      </c>
      <c r="B163" t="s">
        <v>5653</v>
      </c>
      <c r="C163" t="s">
        <v>6334</v>
      </c>
      <c r="D163" t="s">
        <v>5791</v>
      </c>
      <c r="E163" t="s">
        <v>25347</v>
      </c>
      <c r="F163" t="s">
        <v>27633</v>
      </c>
      <c r="G163" t="s">
        <v>25566</v>
      </c>
      <c r="H163" t="s">
        <v>27636</v>
      </c>
      <c r="I163" t="s">
        <v>25760</v>
      </c>
      <c r="J163" t="s">
        <v>27637</v>
      </c>
      <c r="K163" t="s">
        <v>6334</v>
      </c>
    </row>
    <row r="164" spans="1:11" x14ac:dyDescent="0.25">
      <c r="A164" t="s">
        <v>5462</v>
      </c>
      <c r="B164" t="s">
        <v>5579</v>
      </c>
      <c r="C164" t="s">
        <v>6334</v>
      </c>
      <c r="D164" t="s">
        <v>5704</v>
      </c>
      <c r="E164" t="s">
        <v>25347</v>
      </c>
      <c r="F164" t="s">
        <v>27633</v>
      </c>
      <c r="G164" t="s">
        <v>25559</v>
      </c>
      <c r="H164" t="s">
        <v>27664</v>
      </c>
      <c r="I164" t="s">
        <v>25753</v>
      </c>
      <c r="J164" t="s">
        <v>27665</v>
      </c>
      <c r="K164" t="s">
        <v>6334</v>
      </c>
    </row>
    <row r="165" spans="1:11" x14ac:dyDescent="0.25">
      <c r="A165" t="s">
        <v>5467</v>
      </c>
      <c r="B165" t="s">
        <v>25439</v>
      </c>
      <c r="C165" t="s">
        <v>6334</v>
      </c>
      <c r="D165" t="s">
        <v>5710</v>
      </c>
      <c r="E165" t="s">
        <v>25479</v>
      </c>
      <c r="F165" t="s">
        <v>27633</v>
      </c>
      <c r="G165" t="s">
        <v>25534</v>
      </c>
      <c r="H165" t="s">
        <v>27683</v>
      </c>
      <c r="I165" t="s">
        <v>25728</v>
      </c>
      <c r="J165" t="s">
        <v>27684</v>
      </c>
      <c r="K165" t="s">
        <v>6334</v>
      </c>
    </row>
    <row r="166" spans="1:11" x14ac:dyDescent="0.25">
      <c r="A166" t="s">
        <v>2599</v>
      </c>
      <c r="B166" t="s">
        <v>27685</v>
      </c>
      <c r="C166" t="s">
        <v>6334</v>
      </c>
      <c r="D166" t="s">
        <v>2601</v>
      </c>
      <c r="E166" t="s">
        <v>25365</v>
      </c>
      <c r="F166" t="s">
        <v>27633</v>
      </c>
      <c r="G166" t="s">
        <v>25538</v>
      </c>
      <c r="H166" t="s">
        <v>27686</v>
      </c>
      <c r="I166" t="s">
        <v>25732</v>
      </c>
      <c r="J166" t="s">
        <v>27687</v>
      </c>
      <c r="K166" t="s">
        <v>6334</v>
      </c>
    </row>
    <row r="167" spans="1:11" x14ac:dyDescent="0.25">
      <c r="A167" t="s">
        <v>5469</v>
      </c>
      <c r="B167" t="s">
        <v>5588</v>
      </c>
      <c r="C167" t="s">
        <v>6334</v>
      </c>
      <c r="D167" t="s">
        <v>5711</v>
      </c>
      <c r="E167" t="s">
        <v>25347</v>
      </c>
      <c r="F167" t="s">
        <v>27633</v>
      </c>
      <c r="G167" t="s">
        <v>25531</v>
      </c>
      <c r="H167" t="s">
        <v>27690</v>
      </c>
      <c r="I167" t="s">
        <v>25725</v>
      </c>
      <c r="J167" t="s">
        <v>27691</v>
      </c>
      <c r="K167" t="s">
        <v>6334</v>
      </c>
    </row>
    <row r="168" spans="1:11" x14ac:dyDescent="0.25">
      <c r="A168" t="s">
        <v>5470</v>
      </c>
      <c r="B168" t="s">
        <v>5589</v>
      </c>
      <c r="C168" t="s">
        <v>6334</v>
      </c>
      <c r="D168" t="s">
        <v>5712</v>
      </c>
      <c r="E168" t="s">
        <v>5835</v>
      </c>
      <c r="F168" t="s">
        <v>27633</v>
      </c>
      <c r="G168" t="s">
        <v>25553</v>
      </c>
      <c r="H168" t="s">
        <v>27700</v>
      </c>
      <c r="I168" t="s">
        <v>25747</v>
      </c>
      <c r="J168" t="s">
        <v>27701</v>
      </c>
      <c r="K168" t="s">
        <v>6334</v>
      </c>
    </row>
    <row r="169" spans="1:11" x14ac:dyDescent="0.25">
      <c r="A169" t="s">
        <v>2656</v>
      </c>
      <c r="B169" t="s">
        <v>27702</v>
      </c>
      <c r="C169" t="s">
        <v>6334</v>
      </c>
      <c r="D169" t="s">
        <v>2658</v>
      </c>
      <c r="E169" t="s">
        <v>25365</v>
      </c>
      <c r="F169" t="s">
        <v>27633</v>
      </c>
      <c r="G169" t="s">
        <v>25538</v>
      </c>
      <c r="H169" t="s">
        <v>27686</v>
      </c>
      <c r="I169" t="s">
        <v>25732</v>
      </c>
      <c r="J169" t="s">
        <v>27687</v>
      </c>
      <c r="K169" t="s">
        <v>6334</v>
      </c>
    </row>
    <row r="170" spans="1:11" x14ac:dyDescent="0.25">
      <c r="A170" t="s">
        <v>5473</v>
      </c>
      <c r="B170" t="s">
        <v>5591</v>
      </c>
      <c r="C170" t="s">
        <v>6334</v>
      </c>
      <c r="D170" t="s">
        <v>5716</v>
      </c>
      <c r="E170" t="s">
        <v>25347</v>
      </c>
      <c r="F170" t="s">
        <v>27633</v>
      </c>
      <c r="G170" t="s">
        <v>25576</v>
      </c>
      <c r="H170" t="s">
        <v>27711</v>
      </c>
      <c r="I170" t="s">
        <v>25770</v>
      </c>
      <c r="J170" t="s">
        <v>27712</v>
      </c>
      <c r="K170" t="s">
        <v>6334</v>
      </c>
    </row>
    <row r="171" spans="1:11" x14ac:dyDescent="0.25">
      <c r="A171" t="s">
        <v>5477</v>
      </c>
      <c r="B171" t="s">
        <v>5593</v>
      </c>
      <c r="C171" t="s">
        <v>6334</v>
      </c>
      <c r="D171" t="s">
        <v>5720</v>
      </c>
      <c r="E171" t="s">
        <v>25393</v>
      </c>
      <c r="F171" t="s">
        <v>27633</v>
      </c>
      <c r="G171" t="s">
        <v>25543</v>
      </c>
      <c r="H171" t="s">
        <v>27725</v>
      </c>
      <c r="I171" t="s">
        <v>25737</v>
      </c>
      <c r="J171" t="s">
        <v>27726</v>
      </c>
      <c r="K171" t="s">
        <v>6334</v>
      </c>
    </row>
    <row r="172" spans="1:11" x14ac:dyDescent="0.25">
      <c r="A172" t="s">
        <v>5480</v>
      </c>
      <c r="B172" t="s">
        <v>5596</v>
      </c>
      <c r="C172" t="s">
        <v>6334</v>
      </c>
      <c r="D172" t="s">
        <v>5724</v>
      </c>
      <c r="E172" t="s">
        <v>25347</v>
      </c>
      <c r="F172" t="s">
        <v>27633</v>
      </c>
      <c r="G172" t="s">
        <v>25561</v>
      </c>
      <c r="H172" t="s">
        <v>27748</v>
      </c>
      <c r="I172" t="s">
        <v>25755</v>
      </c>
      <c r="J172" t="s">
        <v>27749</v>
      </c>
      <c r="K172" t="s">
        <v>6334</v>
      </c>
    </row>
    <row r="173" spans="1:11" x14ac:dyDescent="0.25">
      <c r="A173" t="s">
        <v>5481</v>
      </c>
      <c r="B173" t="s">
        <v>5597</v>
      </c>
      <c r="C173" t="s">
        <v>6334</v>
      </c>
      <c r="D173" t="s">
        <v>5725</v>
      </c>
      <c r="E173" t="s">
        <v>25347</v>
      </c>
      <c r="F173" t="s">
        <v>27633</v>
      </c>
      <c r="G173" t="s">
        <v>25562</v>
      </c>
      <c r="H173" t="s">
        <v>27750</v>
      </c>
      <c r="I173" t="s">
        <v>25756</v>
      </c>
      <c r="J173" t="s">
        <v>27751</v>
      </c>
      <c r="K173" t="s">
        <v>6334</v>
      </c>
    </row>
    <row r="174" spans="1:11" x14ac:dyDescent="0.25">
      <c r="A174" t="s">
        <v>5482</v>
      </c>
      <c r="B174" t="s">
        <v>5598</v>
      </c>
      <c r="C174" t="s">
        <v>6334</v>
      </c>
      <c r="D174" t="s">
        <v>5726</v>
      </c>
      <c r="E174" t="s">
        <v>25347</v>
      </c>
      <c r="F174" t="s">
        <v>27633</v>
      </c>
      <c r="G174" t="s">
        <v>25573</v>
      </c>
      <c r="H174" t="s">
        <v>27752</v>
      </c>
      <c r="I174" t="s">
        <v>25767</v>
      </c>
      <c r="J174" t="s">
        <v>27753</v>
      </c>
      <c r="K174" t="s">
        <v>6334</v>
      </c>
    </row>
    <row r="175" spans="1:11" x14ac:dyDescent="0.25">
      <c r="A175" t="s">
        <v>5483</v>
      </c>
      <c r="B175" t="s">
        <v>5599</v>
      </c>
      <c r="C175" t="s">
        <v>6334</v>
      </c>
      <c r="D175" t="s">
        <v>5727</v>
      </c>
      <c r="E175" t="s">
        <v>5835</v>
      </c>
      <c r="F175" t="s">
        <v>27633</v>
      </c>
      <c r="G175" t="s">
        <v>25539</v>
      </c>
      <c r="H175" t="s">
        <v>27754</v>
      </c>
      <c r="I175" t="s">
        <v>25733</v>
      </c>
      <c r="J175" t="s">
        <v>27755</v>
      </c>
      <c r="K175" t="s">
        <v>6334</v>
      </c>
    </row>
    <row r="176" spans="1:11" x14ac:dyDescent="0.25">
      <c r="A176" t="s">
        <v>5485</v>
      </c>
      <c r="B176" t="s">
        <v>5600</v>
      </c>
      <c r="C176" t="s">
        <v>6334</v>
      </c>
      <c r="D176" t="s">
        <v>5729</v>
      </c>
      <c r="E176" t="s">
        <v>25347</v>
      </c>
      <c r="F176" t="s">
        <v>27633</v>
      </c>
      <c r="G176" t="s">
        <v>25582</v>
      </c>
      <c r="H176" t="s">
        <v>27758</v>
      </c>
      <c r="I176" t="s">
        <v>25776</v>
      </c>
      <c r="J176" t="s">
        <v>27759</v>
      </c>
      <c r="K176" t="s">
        <v>6334</v>
      </c>
    </row>
    <row r="177" spans="1:11" x14ac:dyDescent="0.25">
      <c r="A177" t="s">
        <v>5487</v>
      </c>
      <c r="B177" t="s">
        <v>5602</v>
      </c>
      <c r="C177" t="s">
        <v>6334</v>
      </c>
      <c r="D177" t="s">
        <v>5730</v>
      </c>
      <c r="E177" t="s">
        <v>25347</v>
      </c>
      <c r="F177" t="s">
        <v>27633</v>
      </c>
      <c r="G177" t="s">
        <v>25579</v>
      </c>
      <c r="H177" t="s">
        <v>27762</v>
      </c>
      <c r="I177" t="s">
        <v>25773</v>
      </c>
      <c r="J177" t="s">
        <v>27763</v>
      </c>
      <c r="K177" t="s">
        <v>6334</v>
      </c>
    </row>
    <row r="178" spans="1:11" x14ac:dyDescent="0.25">
      <c r="A178" t="s">
        <v>5489</v>
      </c>
      <c r="B178" t="s">
        <v>25444</v>
      </c>
      <c r="C178" t="s">
        <v>6334</v>
      </c>
      <c r="D178" t="s">
        <v>5732</v>
      </c>
      <c r="E178" t="s">
        <v>25397</v>
      </c>
      <c r="F178" t="s">
        <v>27633</v>
      </c>
      <c r="G178" t="s">
        <v>25545</v>
      </c>
      <c r="H178" t="s">
        <v>27766</v>
      </c>
      <c r="I178" t="s">
        <v>25739</v>
      </c>
      <c r="J178" t="s">
        <v>27767</v>
      </c>
      <c r="K178" t="s">
        <v>6334</v>
      </c>
    </row>
    <row r="179" spans="1:11" x14ac:dyDescent="0.25">
      <c r="A179" t="s">
        <v>5490</v>
      </c>
      <c r="B179" t="s">
        <v>5604</v>
      </c>
      <c r="C179" t="s">
        <v>6334</v>
      </c>
      <c r="D179" t="s">
        <v>5733</v>
      </c>
      <c r="E179" t="s">
        <v>25347</v>
      </c>
      <c r="F179" t="s">
        <v>27633</v>
      </c>
      <c r="G179" t="s">
        <v>25551</v>
      </c>
      <c r="H179" t="s">
        <v>27768</v>
      </c>
      <c r="I179" t="s">
        <v>25745</v>
      </c>
      <c r="J179" t="s">
        <v>27769</v>
      </c>
      <c r="K179" t="s">
        <v>6334</v>
      </c>
    </row>
    <row r="180" spans="1:11" x14ac:dyDescent="0.25">
      <c r="A180" t="s">
        <v>5491</v>
      </c>
      <c r="B180" t="s">
        <v>5605</v>
      </c>
      <c r="C180" t="s">
        <v>6334</v>
      </c>
      <c r="D180" t="s">
        <v>5734</v>
      </c>
      <c r="E180" t="s">
        <v>25347</v>
      </c>
      <c r="F180" t="s">
        <v>27633</v>
      </c>
      <c r="G180" t="s">
        <v>25563</v>
      </c>
      <c r="H180" t="s">
        <v>27770</v>
      </c>
      <c r="I180" t="s">
        <v>25757</v>
      </c>
      <c r="J180" t="s">
        <v>27771</v>
      </c>
      <c r="K180" t="s">
        <v>6334</v>
      </c>
    </row>
    <row r="181" spans="1:11" x14ac:dyDescent="0.25">
      <c r="A181" t="s">
        <v>5495</v>
      </c>
      <c r="B181" t="s">
        <v>5613</v>
      </c>
      <c r="C181" t="s">
        <v>6334</v>
      </c>
      <c r="D181" t="s">
        <v>5740</v>
      </c>
      <c r="E181" t="s">
        <v>25347</v>
      </c>
      <c r="F181" t="s">
        <v>27633</v>
      </c>
      <c r="G181" t="s">
        <v>25571</v>
      </c>
      <c r="H181" t="s">
        <v>27791</v>
      </c>
      <c r="I181" t="s">
        <v>25765</v>
      </c>
      <c r="J181" t="s">
        <v>27792</v>
      </c>
      <c r="K181" t="s">
        <v>6334</v>
      </c>
    </row>
    <row r="182" spans="1:11" x14ac:dyDescent="0.25">
      <c r="A182" t="s">
        <v>5496</v>
      </c>
      <c r="B182" t="s">
        <v>25443</v>
      </c>
      <c r="C182" t="s">
        <v>6334</v>
      </c>
      <c r="D182" t="s">
        <v>5741</v>
      </c>
      <c r="E182" t="s">
        <v>25397</v>
      </c>
      <c r="F182" t="s">
        <v>27633</v>
      </c>
      <c r="G182" t="s">
        <v>25544</v>
      </c>
      <c r="H182" t="s">
        <v>27793</v>
      </c>
      <c r="I182" t="s">
        <v>25738</v>
      </c>
      <c r="J182" t="s">
        <v>27794</v>
      </c>
      <c r="K182" t="s">
        <v>6334</v>
      </c>
    </row>
    <row r="183" spans="1:11" x14ac:dyDescent="0.25">
      <c r="A183" t="s">
        <v>5497</v>
      </c>
      <c r="B183" t="s">
        <v>5614</v>
      </c>
      <c r="C183" t="s">
        <v>6334</v>
      </c>
      <c r="D183" t="s">
        <v>5742</v>
      </c>
      <c r="E183" t="s">
        <v>25347</v>
      </c>
      <c r="F183" t="s">
        <v>27633</v>
      </c>
      <c r="G183" t="s">
        <v>25560</v>
      </c>
      <c r="H183" t="s">
        <v>27795</v>
      </c>
      <c r="I183" t="s">
        <v>25754</v>
      </c>
      <c r="J183" t="s">
        <v>27796</v>
      </c>
      <c r="K183" t="s">
        <v>6334</v>
      </c>
    </row>
    <row r="184" spans="1:11" x14ac:dyDescent="0.25">
      <c r="A184" t="s">
        <v>5498</v>
      </c>
      <c r="B184" t="s">
        <v>5615</v>
      </c>
      <c r="C184" t="s">
        <v>6334</v>
      </c>
      <c r="D184" t="s">
        <v>5743</v>
      </c>
      <c r="E184" t="s">
        <v>25347</v>
      </c>
      <c r="F184" t="s">
        <v>27633</v>
      </c>
      <c r="G184" t="s">
        <v>25581</v>
      </c>
      <c r="H184" t="s">
        <v>27797</v>
      </c>
      <c r="I184" t="s">
        <v>25775</v>
      </c>
      <c r="J184" t="s">
        <v>27798</v>
      </c>
      <c r="K184" t="s">
        <v>6334</v>
      </c>
    </row>
    <row r="185" spans="1:11" x14ac:dyDescent="0.25">
      <c r="A185" t="s">
        <v>5505</v>
      </c>
      <c r="B185" t="s">
        <v>5620</v>
      </c>
      <c r="C185" t="s">
        <v>6334</v>
      </c>
      <c r="D185" t="s">
        <v>5748</v>
      </c>
      <c r="E185" t="s">
        <v>25347</v>
      </c>
      <c r="F185" t="s">
        <v>27633</v>
      </c>
      <c r="G185" t="s">
        <v>25557</v>
      </c>
      <c r="H185" t="s">
        <v>27814</v>
      </c>
      <c r="I185" t="s">
        <v>25751</v>
      </c>
      <c r="J185" t="s">
        <v>27815</v>
      </c>
      <c r="K185" t="s">
        <v>6334</v>
      </c>
    </row>
    <row r="186" spans="1:11" x14ac:dyDescent="0.25">
      <c r="A186" t="s">
        <v>5507</v>
      </c>
      <c r="B186" t="s">
        <v>25442</v>
      </c>
      <c r="C186" t="s">
        <v>6334</v>
      </c>
      <c r="D186" t="s">
        <v>5750</v>
      </c>
      <c r="E186" t="s">
        <v>25397</v>
      </c>
      <c r="F186" t="s">
        <v>27633</v>
      </c>
      <c r="G186" t="s">
        <v>25544</v>
      </c>
      <c r="H186" t="s">
        <v>27793</v>
      </c>
      <c r="I186" t="s">
        <v>25738</v>
      </c>
      <c r="J186" t="s">
        <v>27794</v>
      </c>
      <c r="K186" t="s">
        <v>6334</v>
      </c>
    </row>
    <row r="187" spans="1:11" x14ac:dyDescent="0.25">
      <c r="A187" t="s">
        <v>27818</v>
      </c>
      <c r="B187" t="s">
        <v>27819</v>
      </c>
      <c r="C187" t="s">
        <v>6334</v>
      </c>
      <c r="D187" t="s">
        <v>1058</v>
      </c>
      <c r="E187" t="s">
        <v>25365</v>
      </c>
      <c r="F187" t="s">
        <v>27633</v>
      </c>
      <c r="G187" t="s">
        <v>25538</v>
      </c>
      <c r="H187" t="s">
        <v>27686</v>
      </c>
      <c r="I187" t="s">
        <v>25732</v>
      </c>
      <c r="J187" t="s">
        <v>27687</v>
      </c>
      <c r="K187" t="s">
        <v>6334</v>
      </c>
    </row>
    <row r="188" spans="1:11" x14ac:dyDescent="0.25">
      <c r="A188" t="s">
        <v>27820</v>
      </c>
      <c r="B188" t="s">
        <v>27821</v>
      </c>
      <c r="C188" t="s">
        <v>6334</v>
      </c>
      <c r="D188" t="s">
        <v>27822</v>
      </c>
      <c r="E188" t="s">
        <v>25365</v>
      </c>
      <c r="F188" t="s">
        <v>27633</v>
      </c>
      <c r="G188" t="s">
        <v>25538</v>
      </c>
      <c r="H188" t="s">
        <v>27686</v>
      </c>
      <c r="I188" t="s">
        <v>25732</v>
      </c>
      <c r="J188" t="s">
        <v>27687</v>
      </c>
      <c r="K188" t="s">
        <v>6334</v>
      </c>
    </row>
    <row r="189" spans="1:11" x14ac:dyDescent="0.25">
      <c r="A189" t="s">
        <v>27823</v>
      </c>
      <c r="B189" t="s">
        <v>27824</v>
      </c>
      <c r="C189" t="s">
        <v>6334</v>
      </c>
      <c r="D189" t="s">
        <v>1058</v>
      </c>
      <c r="E189" t="s">
        <v>25365</v>
      </c>
      <c r="F189" t="s">
        <v>27633</v>
      </c>
      <c r="G189" t="s">
        <v>25538</v>
      </c>
      <c r="H189" t="s">
        <v>27686</v>
      </c>
      <c r="I189" t="s">
        <v>25732</v>
      </c>
      <c r="J189" t="s">
        <v>27687</v>
      </c>
      <c r="K189" t="s">
        <v>6334</v>
      </c>
    </row>
    <row r="190" spans="1:11" x14ac:dyDescent="0.25">
      <c r="A190" t="s">
        <v>5508</v>
      </c>
      <c r="B190" t="s">
        <v>5622</v>
      </c>
      <c r="C190" t="s">
        <v>6334</v>
      </c>
      <c r="D190" t="s">
        <v>5751</v>
      </c>
      <c r="E190" t="s">
        <v>25347</v>
      </c>
      <c r="F190" t="s">
        <v>27633</v>
      </c>
      <c r="G190" t="s">
        <v>25532</v>
      </c>
      <c r="H190" t="s">
        <v>27825</v>
      </c>
      <c r="I190" t="s">
        <v>25726</v>
      </c>
      <c r="J190" t="s">
        <v>27826</v>
      </c>
      <c r="K190" t="s">
        <v>6334</v>
      </c>
    </row>
    <row r="191" spans="1:11" x14ac:dyDescent="0.25">
      <c r="A191" t="s">
        <v>27835</v>
      </c>
      <c r="B191" t="s">
        <v>27836</v>
      </c>
      <c r="C191" t="s">
        <v>6334</v>
      </c>
      <c r="D191" t="s">
        <v>27837</v>
      </c>
      <c r="E191" t="s">
        <v>25365</v>
      </c>
      <c r="F191" t="s">
        <v>27633</v>
      </c>
      <c r="G191" t="s">
        <v>25538</v>
      </c>
      <c r="H191" t="s">
        <v>27686</v>
      </c>
      <c r="I191" t="s">
        <v>25732</v>
      </c>
      <c r="J191" t="s">
        <v>27687</v>
      </c>
      <c r="K191" t="s">
        <v>6334</v>
      </c>
    </row>
    <row r="192" spans="1:11" x14ac:dyDescent="0.25">
      <c r="A192" t="s">
        <v>27838</v>
      </c>
      <c r="B192" t="s">
        <v>27839</v>
      </c>
      <c r="C192" t="s">
        <v>6334</v>
      </c>
      <c r="D192" t="s">
        <v>1058</v>
      </c>
      <c r="E192" t="s">
        <v>25365</v>
      </c>
      <c r="F192" t="s">
        <v>27633</v>
      </c>
      <c r="G192" t="s">
        <v>25538</v>
      </c>
      <c r="H192" t="s">
        <v>27686</v>
      </c>
      <c r="I192" t="s">
        <v>25732</v>
      </c>
      <c r="J192" t="s">
        <v>27687</v>
      </c>
      <c r="K192" t="s">
        <v>6334</v>
      </c>
    </row>
    <row r="193" spans="1:11" x14ac:dyDescent="0.25">
      <c r="A193" t="s">
        <v>27840</v>
      </c>
      <c r="B193" t="s">
        <v>27841</v>
      </c>
      <c r="C193" t="s">
        <v>6334</v>
      </c>
      <c r="D193" t="s">
        <v>27842</v>
      </c>
      <c r="E193" t="s">
        <v>25365</v>
      </c>
      <c r="F193" t="s">
        <v>27633</v>
      </c>
      <c r="G193" t="s">
        <v>25538</v>
      </c>
      <c r="H193" t="s">
        <v>27686</v>
      </c>
      <c r="I193" t="s">
        <v>25732</v>
      </c>
      <c r="J193" t="s">
        <v>27687</v>
      </c>
      <c r="K193" t="s">
        <v>6334</v>
      </c>
    </row>
    <row r="194" spans="1:11" x14ac:dyDescent="0.25">
      <c r="A194" t="s">
        <v>27843</v>
      </c>
      <c r="B194" t="s">
        <v>27844</v>
      </c>
      <c r="C194" t="s">
        <v>6334</v>
      </c>
      <c r="D194" t="s">
        <v>27845</v>
      </c>
      <c r="E194" t="s">
        <v>25365</v>
      </c>
      <c r="F194" t="s">
        <v>27633</v>
      </c>
      <c r="G194" t="s">
        <v>25538</v>
      </c>
      <c r="H194" t="s">
        <v>27686</v>
      </c>
      <c r="I194" t="s">
        <v>25732</v>
      </c>
      <c r="J194" t="s">
        <v>27687</v>
      </c>
      <c r="K194" t="s">
        <v>6334</v>
      </c>
    </row>
    <row r="195" spans="1:11" x14ac:dyDescent="0.25">
      <c r="A195" t="s">
        <v>5515</v>
      </c>
      <c r="B195" t="s">
        <v>25194</v>
      </c>
      <c r="C195" t="s">
        <v>6334</v>
      </c>
      <c r="D195" t="s">
        <v>5758</v>
      </c>
      <c r="E195" t="s">
        <v>25397</v>
      </c>
      <c r="F195" t="s">
        <v>27633</v>
      </c>
      <c r="G195" t="s">
        <v>25556</v>
      </c>
      <c r="H195" t="s">
        <v>27850</v>
      </c>
      <c r="I195" t="s">
        <v>25750</v>
      </c>
      <c r="J195" t="s">
        <v>27851</v>
      </c>
      <c r="K195" t="s">
        <v>6334</v>
      </c>
    </row>
    <row r="196" spans="1:11" x14ac:dyDescent="0.25">
      <c r="A196" t="s">
        <v>5516</v>
      </c>
      <c r="B196" t="s">
        <v>5628</v>
      </c>
      <c r="C196" t="s">
        <v>6334</v>
      </c>
      <c r="D196" t="s">
        <v>5759</v>
      </c>
      <c r="E196" t="s">
        <v>5836</v>
      </c>
      <c r="F196" t="s">
        <v>27633</v>
      </c>
      <c r="G196" t="s">
        <v>25554</v>
      </c>
      <c r="H196" t="s">
        <v>27854</v>
      </c>
      <c r="I196" t="s">
        <v>25748</v>
      </c>
      <c r="J196" t="s">
        <v>27855</v>
      </c>
      <c r="K196" t="s">
        <v>6334</v>
      </c>
    </row>
    <row r="197" spans="1:11" x14ac:dyDescent="0.25">
      <c r="A197" t="s">
        <v>5517</v>
      </c>
      <c r="B197" t="s">
        <v>5629</v>
      </c>
      <c r="C197" t="s">
        <v>6334</v>
      </c>
      <c r="D197" t="s">
        <v>5760</v>
      </c>
      <c r="E197" t="s">
        <v>25347</v>
      </c>
      <c r="F197" t="s">
        <v>27633</v>
      </c>
      <c r="G197" t="s">
        <v>25558</v>
      </c>
      <c r="H197" t="s">
        <v>27856</v>
      </c>
      <c r="I197" t="s">
        <v>25752</v>
      </c>
      <c r="J197" t="s">
        <v>27857</v>
      </c>
      <c r="K197" t="s">
        <v>6334</v>
      </c>
    </row>
    <row r="198" spans="1:11" x14ac:dyDescent="0.25">
      <c r="A198" t="s">
        <v>27469</v>
      </c>
      <c r="B198" t="s">
        <v>27860</v>
      </c>
      <c r="C198" t="s">
        <v>6334</v>
      </c>
      <c r="D198" t="s">
        <v>27488</v>
      </c>
      <c r="E198" t="s">
        <v>25365</v>
      </c>
      <c r="F198" t="s">
        <v>27633</v>
      </c>
      <c r="G198" t="s">
        <v>25535</v>
      </c>
      <c r="H198" t="s">
        <v>27861</v>
      </c>
      <c r="I198" t="s">
        <v>25729</v>
      </c>
      <c r="J198" t="s">
        <v>27862</v>
      </c>
      <c r="K198" t="s">
        <v>6334</v>
      </c>
    </row>
    <row r="199" spans="1:11" x14ac:dyDescent="0.25">
      <c r="A199" t="s">
        <v>27468</v>
      </c>
      <c r="B199" t="s">
        <v>27863</v>
      </c>
      <c r="C199" t="s">
        <v>6334</v>
      </c>
      <c r="D199" t="s">
        <v>27487</v>
      </c>
      <c r="E199" t="s">
        <v>25365</v>
      </c>
      <c r="F199" t="s">
        <v>27633</v>
      </c>
      <c r="G199" t="s">
        <v>25535</v>
      </c>
      <c r="H199" t="s">
        <v>27861</v>
      </c>
      <c r="I199" t="s">
        <v>25729</v>
      </c>
      <c r="J199" t="s">
        <v>27862</v>
      </c>
      <c r="K199" t="s">
        <v>6334</v>
      </c>
    </row>
    <row r="200" spans="1:11" x14ac:dyDescent="0.25">
      <c r="A200" t="s">
        <v>27465</v>
      </c>
      <c r="B200" t="s">
        <v>27481</v>
      </c>
      <c r="C200" t="s">
        <v>6334</v>
      </c>
      <c r="D200" t="s">
        <v>27482</v>
      </c>
      <c r="E200" t="s">
        <v>25365</v>
      </c>
      <c r="F200" t="s">
        <v>27633</v>
      </c>
      <c r="G200" t="s">
        <v>25535</v>
      </c>
      <c r="H200" t="s">
        <v>27861</v>
      </c>
      <c r="I200" t="s">
        <v>25729</v>
      </c>
      <c r="J200" t="s">
        <v>27862</v>
      </c>
      <c r="K200" t="s">
        <v>6334</v>
      </c>
    </row>
    <row r="201" spans="1:11" x14ac:dyDescent="0.25">
      <c r="A201" t="s">
        <v>3566</v>
      </c>
      <c r="B201" t="s">
        <v>27348</v>
      </c>
      <c r="C201" t="s">
        <v>6334</v>
      </c>
      <c r="D201" t="s">
        <v>3568</v>
      </c>
      <c r="E201" t="s">
        <v>25365</v>
      </c>
      <c r="F201" t="s">
        <v>27633</v>
      </c>
      <c r="G201" t="s">
        <v>25538</v>
      </c>
      <c r="H201" t="s">
        <v>27686</v>
      </c>
      <c r="I201" t="s">
        <v>25732</v>
      </c>
      <c r="J201" t="s">
        <v>27687</v>
      </c>
      <c r="K201" t="s">
        <v>6334</v>
      </c>
    </row>
    <row r="202" spans="1:11" x14ac:dyDescent="0.25">
      <c r="A202" t="s">
        <v>5520</v>
      </c>
      <c r="B202" t="s">
        <v>25446</v>
      </c>
      <c r="C202" t="s">
        <v>6334</v>
      </c>
      <c r="D202" t="s">
        <v>5764</v>
      </c>
      <c r="E202" t="s">
        <v>25397</v>
      </c>
      <c r="F202" t="s">
        <v>27633</v>
      </c>
      <c r="G202" t="s">
        <v>25556</v>
      </c>
      <c r="H202" t="s">
        <v>27850</v>
      </c>
      <c r="I202" t="s">
        <v>25750</v>
      </c>
      <c r="J202" t="s">
        <v>27851</v>
      </c>
      <c r="K202" t="s">
        <v>6334</v>
      </c>
    </row>
    <row r="203" spans="1:11" x14ac:dyDescent="0.25">
      <c r="A203" t="s">
        <v>27874</v>
      </c>
      <c r="B203" t="s">
        <v>27875</v>
      </c>
      <c r="C203" t="s">
        <v>6334</v>
      </c>
      <c r="D203" t="s">
        <v>27876</v>
      </c>
      <c r="E203" t="s">
        <v>25365</v>
      </c>
      <c r="F203" t="s">
        <v>27633</v>
      </c>
      <c r="G203" t="s">
        <v>25538</v>
      </c>
      <c r="H203" t="s">
        <v>27686</v>
      </c>
      <c r="I203" t="s">
        <v>25732</v>
      </c>
      <c r="J203" t="s">
        <v>27687</v>
      </c>
      <c r="K203" t="s">
        <v>6334</v>
      </c>
    </row>
    <row r="204" spans="1:11" x14ac:dyDescent="0.25">
      <c r="A204" t="s">
        <v>5525</v>
      </c>
      <c r="B204" t="s">
        <v>5637</v>
      </c>
      <c r="C204" t="s">
        <v>6334</v>
      </c>
      <c r="D204" t="s">
        <v>5769</v>
      </c>
      <c r="E204" t="s">
        <v>5836</v>
      </c>
      <c r="F204" t="s">
        <v>27633</v>
      </c>
      <c r="G204" t="s">
        <v>25580</v>
      </c>
      <c r="H204" t="s">
        <v>27881</v>
      </c>
      <c r="I204" t="s">
        <v>25774</v>
      </c>
      <c r="J204" t="s">
        <v>27882</v>
      </c>
      <c r="K204" t="s">
        <v>6334</v>
      </c>
    </row>
    <row r="205" spans="1:11" x14ac:dyDescent="0.25">
      <c r="A205" t="s">
        <v>27883</v>
      </c>
      <c r="B205" t="s">
        <v>27884</v>
      </c>
      <c r="C205" t="s">
        <v>6334</v>
      </c>
      <c r="D205" t="s">
        <v>27885</v>
      </c>
      <c r="E205" t="s">
        <v>25365</v>
      </c>
      <c r="F205" t="s">
        <v>27633</v>
      </c>
      <c r="G205" t="s">
        <v>25538</v>
      </c>
      <c r="H205" t="s">
        <v>27686</v>
      </c>
      <c r="I205" t="s">
        <v>25732</v>
      </c>
      <c r="J205" t="s">
        <v>27687</v>
      </c>
      <c r="K205" t="s">
        <v>6334</v>
      </c>
    </row>
    <row r="206" spans="1:11" x14ac:dyDescent="0.25">
      <c r="A206" t="s">
        <v>5528</v>
      </c>
      <c r="B206" t="s">
        <v>5640</v>
      </c>
      <c r="C206" t="s">
        <v>6334</v>
      </c>
      <c r="D206" t="s">
        <v>5772</v>
      </c>
      <c r="E206" t="s">
        <v>5836</v>
      </c>
      <c r="F206" t="s">
        <v>27633</v>
      </c>
      <c r="G206" t="s">
        <v>25555</v>
      </c>
      <c r="H206" t="s">
        <v>27896</v>
      </c>
      <c r="I206" t="s">
        <v>25749</v>
      </c>
      <c r="J206" t="s">
        <v>27897</v>
      </c>
      <c r="K206" t="s">
        <v>6334</v>
      </c>
    </row>
    <row r="207" spans="1:11" x14ac:dyDescent="0.25">
      <c r="A207" t="s">
        <v>5531</v>
      </c>
      <c r="B207" t="s">
        <v>25448</v>
      </c>
      <c r="C207" t="s">
        <v>6334</v>
      </c>
      <c r="D207" t="s">
        <v>5775</v>
      </c>
      <c r="E207" t="s">
        <v>25397</v>
      </c>
      <c r="F207" t="s">
        <v>27633</v>
      </c>
      <c r="G207" t="s">
        <v>25556</v>
      </c>
      <c r="H207" t="s">
        <v>27850</v>
      </c>
      <c r="I207" t="s">
        <v>25750</v>
      </c>
      <c r="J207" t="s">
        <v>27851</v>
      </c>
      <c r="K207" t="s">
        <v>6334</v>
      </c>
    </row>
    <row r="208" spans="1:11" x14ac:dyDescent="0.25">
      <c r="A208" t="s">
        <v>5534</v>
      </c>
      <c r="B208" t="s">
        <v>5645</v>
      </c>
      <c r="C208" t="s">
        <v>6334</v>
      </c>
      <c r="D208" t="s">
        <v>5778</v>
      </c>
      <c r="E208" t="s">
        <v>25347</v>
      </c>
      <c r="F208" t="s">
        <v>27633</v>
      </c>
      <c r="G208" t="s">
        <v>25541</v>
      </c>
      <c r="H208" t="s">
        <v>27914</v>
      </c>
      <c r="I208" t="s">
        <v>25735</v>
      </c>
      <c r="J208" t="s">
        <v>27915</v>
      </c>
      <c r="K208" t="s">
        <v>6334</v>
      </c>
    </row>
    <row r="209" spans="1:11" x14ac:dyDescent="0.25">
      <c r="A209" t="s">
        <v>27916</v>
      </c>
      <c r="B209" t="s">
        <v>27917</v>
      </c>
      <c r="C209" t="s">
        <v>6334</v>
      </c>
      <c r="D209" t="s">
        <v>27918</v>
      </c>
      <c r="E209" t="s">
        <v>25365</v>
      </c>
      <c r="F209" t="s">
        <v>27633</v>
      </c>
      <c r="G209" t="s">
        <v>25538</v>
      </c>
      <c r="H209" t="s">
        <v>27686</v>
      </c>
      <c r="I209" t="s">
        <v>25732</v>
      </c>
      <c r="J209" t="s">
        <v>27687</v>
      </c>
      <c r="K209" t="s">
        <v>6334</v>
      </c>
    </row>
    <row r="210" spans="1:11" x14ac:dyDescent="0.25">
      <c r="A210" t="s">
        <v>27919</v>
      </c>
      <c r="B210" t="s">
        <v>27920</v>
      </c>
      <c r="C210" t="s">
        <v>6334</v>
      </c>
      <c r="D210" t="s">
        <v>27921</v>
      </c>
      <c r="E210" t="s">
        <v>25365</v>
      </c>
      <c r="F210" t="s">
        <v>27633</v>
      </c>
      <c r="G210" t="s">
        <v>25538</v>
      </c>
      <c r="H210" t="s">
        <v>27686</v>
      </c>
      <c r="I210" t="s">
        <v>25732</v>
      </c>
      <c r="J210" t="s">
        <v>27687</v>
      </c>
      <c r="K210" t="s">
        <v>6334</v>
      </c>
    </row>
    <row r="211" spans="1:11" x14ac:dyDescent="0.25">
      <c r="A211" t="s">
        <v>5537</v>
      </c>
      <c r="B211" t="s">
        <v>25447</v>
      </c>
      <c r="C211" t="s">
        <v>6334</v>
      </c>
      <c r="D211" t="s">
        <v>5781</v>
      </c>
      <c r="E211" t="s">
        <v>25397</v>
      </c>
      <c r="F211" t="s">
        <v>27633</v>
      </c>
      <c r="G211" t="s">
        <v>25556</v>
      </c>
      <c r="H211" t="s">
        <v>27850</v>
      </c>
      <c r="I211" t="s">
        <v>25750</v>
      </c>
      <c r="J211" t="s">
        <v>27851</v>
      </c>
      <c r="K211" t="s">
        <v>6334</v>
      </c>
    </row>
    <row r="212" spans="1:11" x14ac:dyDescent="0.25">
      <c r="A212" t="s">
        <v>27928</v>
      </c>
      <c r="B212" t="s">
        <v>27929</v>
      </c>
      <c r="C212" t="s">
        <v>6334</v>
      </c>
      <c r="D212" t="s">
        <v>1058</v>
      </c>
      <c r="E212" t="s">
        <v>25365</v>
      </c>
      <c r="F212" t="s">
        <v>27633</v>
      </c>
      <c r="G212" t="s">
        <v>25538</v>
      </c>
      <c r="H212" t="s">
        <v>27686</v>
      </c>
      <c r="I212" t="s">
        <v>25732</v>
      </c>
      <c r="J212" t="s">
        <v>27687</v>
      </c>
      <c r="K212" t="s">
        <v>6334</v>
      </c>
    </row>
    <row r="213" spans="1:11" x14ac:dyDescent="0.25">
      <c r="A213" t="s">
        <v>926</v>
      </c>
      <c r="B213" t="s">
        <v>25445</v>
      </c>
      <c r="C213" t="s">
        <v>6334</v>
      </c>
      <c r="D213" t="s">
        <v>927</v>
      </c>
      <c r="E213" t="s">
        <v>25347</v>
      </c>
      <c r="F213" t="s">
        <v>27633</v>
      </c>
      <c r="G213" t="s">
        <v>25548</v>
      </c>
      <c r="H213" t="s">
        <v>27930</v>
      </c>
      <c r="I213" t="s">
        <v>25742</v>
      </c>
      <c r="J213" t="s">
        <v>27931</v>
      </c>
      <c r="K213" t="s">
        <v>6334</v>
      </c>
    </row>
    <row r="214" spans="1:11" x14ac:dyDescent="0.25">
      <c r="A214" t="s">
        <v>5541</v>
      </c>
      <c r="B214" t="s">
        <v>5649</v>
      </c>
      <c r="C214" t="s">
        <v>6334</v>
      </c>
      <c r="D214" t="s">
        <v>5785</v>
      </c>
      <c r="E214" t="s">
        <v>25347</v>
      </c>
      <c r="F214" t="s">
        <v>27633</v>
      </c>
      <c r="G214" t="s">
        <v>25577</v>
      </c>
      <c r="H214" t="s">
        <v>27932</v>
      </c>
      <c r="I214" t="s">
        <v>25771</v>
      </c>
      <c r="J214" t="s">
        <v>27933</v>
      </c>
      <c r="K214" t="s">
        <v>6334</v>
      </c>
    </row>
    <row r="215" spans="1:11" x14ac:dyDescent="0.25">
      <c r="A215" t="s">
        <v>5542</v>
      </c>
      <c r="B215" t="s">
        <v>5650</v>
      </c>
      <c r="C215" t="s">
        <v>6334</v>
      </c>
      <c r="D215" t="s">
        <v>5786</v>
      </c>
      <c r="E215" t="s">
        <v>25347</v>
      </c>
      <c r="F215" t="s">
        <v>27633</v>
      </c>
      <c r="G215" t="s">
        <v>25564</v>
      </c>
      <c r="H215" t="s">
        <v>27934</v>
      </c>
      <c r="I215" t="s">
        <v>25758</v>
      </c>
      <c r="J215" t="s">
        <v>27935</v>
      </c>
      <c r="K215" t="s">
        <v>6334</v>
      </c>
    </row>
    <row r="216" spans="1:11" x14ac:dyDescent="0.25">
      <c r="A216" t="s">
        <v>1112</v>
      </c>
      <c r="B216" t="s">
        <v>1113</v>
      </c>
      <c r="C216" t="s">
        <v>6334</v>
      </c>
      <c r="D216" t="s">
        <v>1114</v>
      </c>
      <c r="E216" t="s">
        <v>25347</v>
      </c>
      <c r="F216" t="s">
        <v>27633</v>
      </c>
      <c r="G216" t="s">
        <v>25530</v>
      </c>
      <c r="H216" t="s">
        <v>27936</v>
      </c>
      <c r="I216" t="s">
        <v>25724</v>
      </c>
      <c r="J216" t="s">
        <v>27937</v>
      </c>
      <c r="K216" t="s">
        <v>6334</v>
      </c>
    </row>
    <row r="217" spans="1:11" x14ac:dyDescent="0.25">
      <c r="A217" t="s">
        <v>1952</v>
      </c>
      <c r="B217" t="s">
        <v>5651</v>
      </c>
      <c r="C217" t="s">
        <v>6334</v>
      </c>
      <c r="D217" t="s">
        <v>5787</v>
      </c>
      <c r="E217" t="s">
        <v>25479</v>
      </c>
      <c r="F217" t="s">
        <v>27633</v>
      </c>
      <c r="G217" t="s">
        <v>25547</v>
      </c>
      <c r="H217" t="s">
        <v>27938</v>
      </c>
      <c r="I217" t="s">
        <v>25741</v>
      </c>
      <c r="J217" t="s">
        <v>27939</v>
      </c>
      <c r="K217" t="s">
        <v>6334</v>
      </c>
    </row>
    <row r="218" spans="1:11" x14ac:dyDescent="0.25">
      <c r="A218" t="s">
        <v>5547</v>
      </c>
      <c r="B218" t="s">
        <v>5654</v>
      </c>
      <c r="C218" t="s">
        <v>6334</v>
      </c>
      <c r="D218" t="s">
        <v>5792</v>
      </c>
      <c r="E218" t="s">
        <v>25347</v>
      </c>
      <c r="F218" t="s">
        <v>27633</v>
      </c>
      <c r="G218" t="s">
        <v>25546</v>
      </c>
      <c r="H218" t="s">
        <v>27942</v>
      </c>
      <c r="I218" t="s">
        <v>25740</v>
      </c>
      <c r="J218" t="s">
        <v>27943</v>
      </c>
      <c r="K218" t="s">
        <v>6334</v>
      </c>
    </row>
    <row r="219" spans="1:11" x14ac:dyDescent="0.25">
      <c r="A219" t="s">
        <v>5551</v>
      </c>
      <c r="B219" t="s">
        <v>5657</v>
      </c>
      <c r="C219" t="s">
        <v>6334</v>
      </c>
      <c r="D219" t="s">
        <v>5797</v>
      </c>
      <c r="E219" t="s">
        <v>25347</v>
      </c>
      <c r="F219" t="s">
        <v>27633</v>
      </c>
      <c r="G219" t="s">
        <v>25540</v>
      </c>
      <c r="H219" t="s">
        <v>27950</v>
      </c>
      <c r="I219" t="s">
        <v>25734</v>
      </c>
      <c r="J219" t="s">
        <v>27951</v>
      </c>
      <c r="K219" t="s">
        <v>6334</v>
      </c>
    </row>
    <row r="220" spans="1:11" x14ac:dyDescent="0.25">
      <c r="A220" t="s">
        <v>5552</v>
      </c>
      <c r="B220" t="s">
        <v>5660</v>
      </c>
      <c r="C220" t="s">
        <v>6334</v>
      </c>
      <c r="D220" t="s">
        <v>5800</v>
      </c>
      <c r="E220" t="s">
        <v>5836</v>
      </c>
      <c r="F220" t="s">
        <v>27633</v>
      </c>
      <c r="G220" t="s">
        <v>25572</v>
      </c>
      <c r="H220" t="s">
        <v>27973</v>
      </c>
      <c r="I220" t="s">
        <v>25766</v>
      </c>
      <c r="J220" t="s">
        <v>27974</v>
      </c>
      <c r="K220" t="s">
        <v>6334</v>
      </c>
    </row>
    <row r="221" spans="1:11" x14ac:dyDescent="0.25">
      <c r="A221" t="s">
        <v>2083</v>
      </c>
      <c r="B221" t="s">
        <v>5663</v>
      </c>
      <c r="C221" t="s">
        <v>6334</v>
      </c>
      <c r="D221" t="s">
        <v>5802</v>
      </c>
      <c r="E221" t="s">
        <v>25479</v>
      </c>
      <c r="F221" t="s">
        <v>27633</v>
      </c>
      <c r="G221" t="s">
        <v>25565</v>
      </c>
      <c r="H221" t="s">
        <v>27977</v>
      </c>
      <c r="I221" t="s">
        <v>25759</v>
      </c>
      <c r="J221" t="s">
        <v>27978</v>
      </c>
      <c r="K221" t="s">
        <v>6334</v>
      </c>
    </row>
    <row r="222" spans="1:11" x14ac:dyDescent="0.25">
      <c r="A222" t="s">
        <v>2126</v>
      </c>
      <c r="B222" t="s">
        <v>5668</v>
      </c>
      <c r="C222" t="s">
        <v>6334</v>
      </c>
      <c r="D222" t="s">
        <v>5808</v>
      </c>
      <c r="E222" t="s">
        <v>5835</v>
      </c>
      <c r="F222" t="s">
        <v>27633</v>
      </c>
      <c r="G222" t="s">
        <v>25549</v>
      </c>
      <c r="H222" t="s">
        <v>27982</v>
      </c>
      <c r="I222" t="s">
        <v>25743</v>
      </c>
      <c r="J222" t="s">
        <v>27983</v>
      </c>
      <c r="K222" t="s">
        <v>6334</v>
      </c>
    </row>
    <row r="223" spans="1:11" x14ac:dyDescent="0.25">
      <c r="A223" t="s">
        <v>2151</v>
      </c>
      <c r="B223" t="s">
        <v>5677</v>
      </c>
      <c r="C223" t="s">
        <v>6334</v>
      </c>
      <c r="D223" t="s">
        <v>4880</v>
      </c>
      <c r="E223" t="s">
        <v>25347</v>
      </c>
      <c r="F223" t="s">
        <v>27633</v>
      </c>
      <c r="G223" t="s">
        <v>25578</v>
      </c>
      <c r="H223" t="s">
        <v>27996</v>
      </c>
      <c r="I223" t="s">
        <v>25772</v>
      </c>
      <c r="J223" t="s">
        <v>27997</v>
      </c>
      <c r="K223" t="s">
        <v>6334</v>
      </c>
    </row>
    <row r="224" spans="1:11" x14ac:dyDescent="0.25">
      <c r="A224" t="s">
        <v>5562</v>
      </c>
      <c r="B224" t="s">
        <v>5680</v>
      </c>
      <c r="C224" t="s">
        <v>6334</v>
      </c>
      <c r="D224" t="s">
        <v>5816</v>
      </c>
      <c r="E224" t="s">
        <v>25347</v>
      </c>
      <c r="F224" t="s">
        <v>27633</v>
      </c>
      <c r="G224" t="s">
        <v>25567</v>
      </c>
      <c r="H224" t="s">
        <v>27998</v>
      </c>
      <c r="I224" t="s">
        <v>25761</v>
      </c>
      <c r="J224" t="s">
        <v>27999</v>
      </c>
      <c r="K224" t="s">
        <v>6334</v>
      </c>
    </row>
    <row r="225" spans="1:11" x14ac:dyDescent="0.25">
      <c r="A225" t="s">
        <v>5565</v>
      </c>
      <c r="B225" t="s">
        <v>5683</v>
      </c>
      <c r="C225" t="s">
        <v>6334</v>
      </c>
      <c r="D225" t="s">
        <v>5819</v>
      </c>
      <c r="E225" t="s">
        <v>5835</v>
      </c>
      <c r="F225" t="s">
        <v>27633</v>
      </c>
      <c r="G225" t="s">
        <v>25533</v>
      </c>
      <c r="H225" t="s">
        <v>28004</v>
      </c>
      <c r="I225" t="s">
        <v>25727</v>
      </c>
      <c r="J225" t="s">
        <v>28005</v>
      </c>
      <c r="K225" t="s">
        <v>6334</v>
      </c>
    </row>
    <row r="226" spans="1:11" x14ac:dyDescent="0.25">
      <c r="A226" t="s">
        <v>931</v>
      </c>
      <c r="B226" t="s">
        <v>24876</v>
      </c>
      <c r="C226" t="s">
        <v>6334</v>
      </c>
      <c r="D226" t="s">
        <v>5820</v>
      </c>
      <c r="E226" t="s">
        <v>25347</v>
      </c>
      <c r="F226" t="s">
        <v>27633</v>
      </c>
      <c r="G226" t="s">
        <v>25529</v>
      </c>
      <c r="H226" t="s">
        <v>28012</v>
      </c>
      <c r="I226" t="s">
        <v>25723</v>
      </c>
      <c r="J226" t="s">
        <v>28013</v>
      </c>
      <c r="K226" t="s">
        <v>6334</v>
      </c>
    </row>
    <row r="227" spans="1:11" x14ac:dyDescent="0.25">
      <c r="A227" t="s">
        <v>4949</v>
      </c>
      <c r="B227" t="s">
        <v>28014</v>
      </c>
      <c r="C227" t="s">
        <v>6334</v>
      </c>
      <c r="D227" t="s">
        <v>4951</v>
      </c>
      <c r="E227" t="s">
        <v>25365</v>
      </c>
      <c r="F227" t="s">
        <v>27633</v>
      </c>
      <c r="G227" t="s">
        <v>25538</v>
      </c>
      <c r="H227" t="s">
        <v>27686</v>
      </c>
      <c r="I227" t="s">
        <v>25732</v>
      </c>
      <c r="J227" t="s">
        <v>27687</v>
      </c>
      <c r="K227" t="s">
        <v>6334</v>
      </c>
    </row>
    <row r="228" spans="1:11" x14ac:dyDescent="0.25">
      <c r="A228" t="s">
        <v>5566</v>
      </c>
      <c r="B228" t="s">
        <v>25441</v>
      </c>
      <c r="C228" t="s">
        <v>6334</v>
      </c>
      <c r="D228" t="s">
        <v>5821</v>
      </c>
      <c r="E228" t="s">
        <v>25397</v>
      </c>
      <c r="F228" t="s">
        <v>27633</v>
      </c>
      <c r="G228" t="s">
        <v>25544</v>
      </c>
      <c r="H228" t="s">
        <v>27793</v>
      </c>
      <c r="I228" t="s">
        <v>25738</v>
      </c>
      <c r="J228" t="s">
        <v>27794</v>
      </c>
      <c r="K228" t="s">
        <v>6334</v>
      </c>
    </row>
    <row r="229" spans="1:11" x14ac:dyDescent="0.25">
      <c r="A229" t="s">
        <v>2212</v>
      </c>
      <c r="B229" t="s">
        <v>5690</v>
      </c>
      <c r="C229" t="s">
        <v>6334</v>
      </c>
      <c r="D229" t="s">
        <v>5008</v>
      </c>
      <c r="E229" t="s">
        <v>25347</v>
      </c>
      <c r="F229" t="s">
        <v>27633</v>
      </c>
      <c r="G229" t="s">
        <v>25550</v>
      </c>
      <c r="H229" t="s">
        <v>28023</v>
      </c>
      <c r="I229" t="s">
        <v>25744</v>
      </c>
      <c r="J229" t="s">
        <v>28024</v>
      </c>
      <c r="K229" t="s">
        <v>6334</v>
      </c>
    </row>
    <row r="230" spans="1:11" x14ac:dyDescent="0.25">
      <c r="A230" t="s">
        <v>27461</v>
      </c>
      <c r="B230" t="s">
        <v>28025</v>
      </c>
      <c r="C230" t="s">
        <v>6334</v>
      </c>
      <c r="D230" t="s">
        <v>27474</v>
      </c>
      <c r="E230" t="s">
        <v>25365</v>
      </c>
      <c r="F230" t="s">
        <v>27633</v>
      </c>
      <c r="G230" t="s">
        <v>25535</v>
      </c>
      <c r="H230" t="s">
        <v>27861</v>
      </c>
      <c r="I230" t="s">
        <v>25729</v>
      </c>
      <c r="J230" t="s">
        <v>27862</v>
      </c>
      <c r="K230" t="s">
        <v>6334</v>
      </c>
    </row>
    <row r="231" spans="1:11" x14ac:dyDescent="0.25">
      <c r="A231" t="s">
        <v>5036</v>
      </c>
      <c r="B231" t="s">
        <v>28028</v>
      </c>
      <c r="C231" t="s">
        <v>6334</v>
      </c>
      <c r="D231" t="s">
        <v>5038</v>
      </c>
      <c r="E231" t="s">
        <v>25365</v>
      </c>
      <c r="F231" t="s">
        <v>27633</v>
      </c>
      <c r="G231" t="s">
        <v>25538</v>
      </c>
      <c r="H231" t="s">
        <v>27686</v>
      </c>
      <c r="I231" t="s">
        <v>25732</v>
      </c>
      <c r="J231" t="s">
        <v>27687</v>
      </c>
      <c r="K231" t="s">
        <v>6334</v>
      </c>
    </row>
    <row r="232" spans="1:11" x14ac:dyDescent="0.25">
      <c r="A232" t="s">
        <v>5571</v>
      </c>
      <c r="B232" t="s">
        <v>5695</v>
      </c>
      <c r="C232" t="s">
        <v>6334</v>
      </c>
      <c r="D232" t="s">
        <v>5828</v>
      </c>
      <c r="E232" t="s">
        <v>25347</v>
      </c>
      <c r="F232" t="s">
        <v>27633</v>
      </c>
      <c r="G232" t="s">
        <v>25552</v>
      </c>
      <c r="H232" t="s">
        <v>28031</v>
      </c>
      <c r="I232" t="s">
        <v>25746</v>
      </c>
      <c r="J232" t="s">
        <v>28032</v>
      </c>
      <c r="K232" t="s">
        <v>6334</v>
      </c>
    </row>
    <row r="233" spans="1:11" x14ac:dyDescent="0.25">
      <c r="A233" t="s">
        <v>2233</v>
      </c>
      <c r="B233" t="s">
        <v>5698</v>
      </c>
      <c r="C233" t="s">
        <v>6334</v>
      </c>
      <c r="D233" t="s">
        <v>5101</v>
      </c>
      <c r="E233" t="s">
        <v>5835</v>
      </c>
      <c r="F233" t="s">
        <v>27633</v>
      </c>
      <c r="G233" t="s">
        <v>25542</v>
      </c>
      <c r="H233" t="s">
        <v>28038</v>
      </c>
      <c r="I233" t="s">
        <v>25736</v>
      </c>
      <c r="J233" t="s">
        <v>28039</v>
      </c>
      <c r="K233" t="s">
        <v>6334</v>
      </c>
    </row>
    <row r="234" spans="1:11" x14ac:dyDescent="0.25">
      <c r="A234" t="s">
        <v>25869</v>
      </c>
      <c r="B234" t="s">
        <v>27492</v>
      </c>
      <c r="C234" t="s">
        <v>6334</v>
      </c>
      <c r="E234" t="s">
        <v>25347</v>
      </c>
      <c r="F234" t="s">
        <v>27633</v>
      </c>
      <c r="G234" t="s">
        <v>25568</v>
      </c>
      <c r="H234" t="s">
        <v>28043</v>
      </c>
      <c r="I234" t="s">
        <v>25762</v>
      </c>
      <c r="J234" t="s">
        <v>28044</v>
      </c>
      <c r="K234" t="s">
        <v>6334</v>
      </c>
    </row>
    <row r="235" spans="1:11" x14ac:dyDescent="0.25">
      <c r="A235" t="s">
        <v>2250</v>
      </c>
      <c r="B235" t="s">
        <v>25449</v>
      </c>
      <c r="C235" t="s">
        <v>6334</v>
      </c>
      <c r="D235" t="s">
        <v>5831</v>
      </c>
      <c r="E235" t="s">
        <v>5835</v>
      </c>
      <c r="F235" t="s">
        <v>27633</v>
      </c>
      <c r="G235" t="s">
        <v>25570</v>
      </c>
      <c r="H235" t="s">
        <v>28046</v>
      </c>
      <c r="I235" t="s">
        <v>25764</v>
      </c>
      <c r="J235" t="s">
        <v>28047</v>
      </c>
      <c r="K235" t="s">
        <v>6334</v>
      </c>
    </row>
    <row r="236" spans="1:11" x14ac:dyDescent="0.25">
      <c r="A236" t="s">
        <v>5574</v>
      </c>
      <c r="B236" t="s">
        <v>5699</v>
      </c>
      <c r="C236" t="s">
        <v>6334</v>
      </c>
      <c r="D236" t="s">
        <v>5832</v>
      </c>
      <c r="E236" t="s">
        <v>5835</v>
      </c>
      <c r="F236" t="s">
        <v>27633</v>
      </c>
      <c r="G236" t="s">
        <v>25537</v>
      </c>
      <c r="H236" t="s">
        <v>28048</v>
      </c>
      <c r="I236" t="s">
        <v>25731</v>
      </c>
      <c r="J236" t="s">
        <v>28049</v>
      </c>
      <c r="K236" t="s">
        <v>6334</v>
      </c>
    </row>
    <row r="237" spans="1:11" x14ac:dyDescent="0.25">
      <c r="A237" t="s">
        <v>5576</v>
      </c>
      <c r="B237" t="s">
        <v>5702</v>
      </c>
      <c r="C237" t="s">
        <v>6334</v>
      </c>
      <c r="D237" t="s">
        <v>5834</v>
      </c>
      <c r="E237" t="s">
        <v>5835</v>
      </c>
      <c r="F237" t="s">
        <v>27633</v>
      </c>
      <c r="G237" t="s">
        <v>25569</v>
      </c>
      <c r="H237" t="s">
        <v>28054</v>
      </c>
      <c r="I237" t="s">
        <v>25763</v>
      </c>
      <c r="J237" t="s">
        <v>28055</v>
      </c>
      <c r="K237" t="s">
        <v>6334</v>
      </c>
    </row>
    <row r="238" spans="1:11" x14ac:dyDescent="0.25">
      <c r="A238" t="s">
        <v>5563</v>
      </c>
      <c r="B238" t="s">
        <v>5681</v>
      </c>
      <c r="C238" t="s">
        <v>1058</v>
      </c>
      <c r="D238" t="s">
        <v>5817</v>
      </c>
      <c r="E238" t="s">
        <v>25347</v>
      </c>
      <c r="F238" t="s">
        <v>27633</v>
      </c>
      <c r="G238" t="s">
        <v>25574</v>
      </c>
      <c r="H238" t="s">
        <v>28068</v>
      </c>
      <c r="I238" t="s">
        <v>25768</v>
      </c>
      <c r="J238" t="s">
        <v>28069</v>
      </c>
      <c r="K238" t="s">
        <v>6334</v>
      </c>
    </row>
    <row r="239" spans="1:11" x14ac:dyDescent="0.25">
      <c r="A239" t="s">
        <v>5550</v>
      </c>
      <c r="B239" t="s">
        <v>5656</v>
      </c>
      <c r="C239" t="s">
        <v>28102</v>
      </c>
      <c r="D239" t="s">
        <v>5796</v>
      </c>
      <c r="E239" t="s">
        <v>25347</v>
      </c>
      <c r="F239" t="s">
        <v>27633</v>
      </c>
      <c r="G239" t="s">
        <v>25575</v>
      </c>
      <c r="H239" t="s">
        <v>28103</v>
      </c>
      <c r="I239" t="s">
        <v>25769</v>
      </c>
      <c r="J239" t="s">
        <v>28104</v>
      </c>
      <c r="K239" t="s">
        <v>6334</v>
      </c>
    </row>
    <row r="240" spans="1:11" x14ac:dyDescent="0.25">
      <c r="A240" t="s">
        <v>2147</v>
      </c>
      <c r="B240" t="s">
        <v>5674</v>
      </c>
      <c r="C240" t="s">
        <v>6334</v>
      </c>
      <c r="D240" t="s">
        <v>5811</v>
      </c>
      <c r="E240" t="s">
        <v>5835</v>
      </c>
      <c r="F240" t="s">
        <v>27655</v>
      </c>
      <c r="G240" t="s">
        <v>25620</v>
      </c>
      <c r="H240" t="s">
        <v>27656</v>
      </c>
      <c r="I240" t="s">
        <v>25814</v>
      </c>
      <c r="J240" t="s">
        <v>27657</v>
      </c>
      <c r="K240" t="s">
        <v>6334</v>
      </c>
    </row>
    <row r="241" spans="1:11" x14ac:dyDescent="0.25">
      <c r="A241" t="s">
        <v>1637</v>
      </c>
      <c r="B241" t="s">
        <v>25459</v>
      </c>
      <c r="C241" t="s">
        <v>6334</v>
      </c>
      <c r="D241" t="s">
        <v>5715</v>
      </c>
      <c r="E241" t="s">
        <v>25347</v>
      </c>
      <c r="F241" t="s">
        <v>27655</v>
      </c>
      <c r="G241" t="s">
        <v>25618</v>
      </c>
      <c r="H241" t="s">
        <v>27709</v>
      </c>
      <c r="I241" t="s">
        <v>25812</v>
      </c>
      <c r="J241" t="s">
        <v>27710</v>
      </c>
      <c r="K241" t="s">
        <v>6334</v>
      </c>
    </row>
    <row r="242" spans="1:11" x14ac:dyDescent="0.25">
      <c r="A242" t="s">
        <v>25423</v>
      </c>
      <c r="B242" t="s">
        <v>5636</v>
      </c>
      <c r="C242" t="s">
        <v>6334</v>
      </c>
      <c r="D242" t="s">
        <v>1407</v>
      </c>
      <c r="E242" t="s">
        <v>5835</v>
      </c>
      <c r="F242" t="s">
        <v>27655</v>
      </c>
      <c r="G242" t="s">
        <v>25619</v>
      </c>
      <c r="H242" t="s">
        <v>27879</v>
      </c>
      <c r="I242" t="s">
        <v>25813</v>
      </c>
      <c r="J242" t="s">
        <v>27880</v>
      </c>
      <c r="K242" t="s">
        <v>6334</v>
      </c>
    </row>
    <row r="243" spans="1:11" x14ac:dyDescent="0.25">
      <c r="A243" t="s">
        <v>942</v>
      </c>
      <c r="B243" t="s">
        <v>5655</v>
      </c>
      <c r="C243" t="s">
        <v>6334</v>
      </c>
      <c r="D243" t="s">
        <v>5793</v>
      </c>
      <c r="E243" t="s">
        <v>25347</v>
      </c>
      <c r="F243" t="s">
        <v>27655</v>
      </c>
      <c r="G243" t="s">
        <v>25616</v>
      </c>
      <c r="H243" t="s">
        <v>27944</v>
      </c>
      <c r="I243" t="s">
        <v>25810</v>
      </c>
      <c r="J243" t="s">
        <v>27945</v>
      </c>
      <c r="K243" t="s">
        <v>6334</v>
      </c>
    </row>
    <row r="244" spans="1:11" x14ac:dyDescent="0.25">
      <c r="A244" t="s">
        <v>938</v>
      </c>
      <c r="B244" t="s">
        <v>5659</v>
      </c>
      <c r="C244" t="s">
        <v>6334</v>
      </c>
      <c r="D244" t="s">
        <v>5799</v>
      </c>
      <c r="E244" t="s">
        <v>25347</v>
      </c>
      <c r="F244" t="s">
        <v>27655</v>
      </c>
      <c r="G244" t="s">
        <v>25615</v>
      </c>
      <c r="H244" t="s">
        <v>27969</v>
      </c>
      <c r="I244" t="s">
        <v>25809</v>
      </c>
      <c r="J244" t="s">
        <v>27970</v>
      </c>
      <c r="K244" t="s">
        <v>6334</v>
      </c>
    </row>
    <row r="245" spans="1:11" x14ac:dyDescent="0.25">
      <c r="A245" t="s">
        <v>2206</v>
      </c>
      <c r="B245" t="s">
        <v>5689</v>
      </c>
      <c r="C245" t="s">
        <v>6334</v>
      </c>
      <c r="D245" t="s">
        <v>5823</v>
      </c>
      <c r="E245" t="s">
        <v>25347</v>
      </c>
      <c r="F245" t="s">
        <v>27655</v>
      </c>
      <c r="G245" t="s">
        <v>25617</v>
      </c>
      <c r="H245" t="s">
        <v>28021</v>
      </c>
      <c r="I245" t="s">
        <v>25811</v>
      </c>
      <c r="J245" t="s">
        <v>28022</v>
      </c>
      <c r="K245" t="s">
        <v>6334</v>
      </c>
    </row>
    <row r="246" spans="1:11" x14ac:dyDescent="0.25">
      <c r="A246" t="s">
        <v>5575</v>
      </c>
      <c r="B246" t="s">
        <v>5700</v>
      </c>
      <c r="C246" t="s">
        <v>6334</v>
      </c>
      <c r="D246" t="s">
        <v>5833</v>
      </c>
      <c r="E246" t="s">
        <v>25480</v>
      </c>
      <c r="F246" t="s">
        <v>27655</v>
      </c>
      <c r="G246" t="s">
        <v>25614</v>
      </c>
      <c r="H246" t="s">
        <v>28050</v>
      </c>
      <c r="I246" t="s">
        <v>25808</v>
      </c>
      <c r="J246" t="s">
        <v>28051</v>
      </c>
      <c r="K246" t="s">
        <v>6334</v>
      </c>
    </row>
    <row r="247" spans="1:11" x14ac:dyDescent="0.25">
      <c r="A247" t="s">
        <v>27462</v>
      </c>
      <c r="B247" t="s">
        <v>27475</v>
      </c>
      <c r="C247" t="s">
        <v>6334</v>
      </c>
      <c r="D247" t="s">
        <v>27476</v>
      </c>
      <c r="E247" t="s">
        <v>25365</v>
      </c>
      <c r="F247" t="s">
        <v>27715</v>
      </c>
      <c r="G247" t="s">
        <v>25523</v>
      </c>
      <c r="H247" t="s">
        <v>27716</v>
      </c>
      <c r="I247" t="s">
        <v>25717</v>
      </c>
      <c r="J247" t="s">
        <v>27717</v>
      </c>
      <c r="K247" t="s">
        <v>6334</v>
      </c>
    </row>
    <row r="248" spans="1:11" x14ac:dyDescent="0.25">
      <c r="A248" t="s">
        <v>27463</v>
      </c>
      <c r="B248" t="s">
        <v>27477</v>
      </c>
      <c r="C248" t="s">
        <v>6334</v>
      </c>
      <c r="D248" t="s">
        <v>27478</v>
      </c>
      <c r="E248" t="s">
        <v>25365</v>
      </c>
      <c r="F248" t="s">
        <v>27715</v>
      </c>
      <c r="G248" t="s">
        <v>25523</v>
      </c>
      <c r="H248" t="s">
        <v>27716</v>
      </c>
      <c r="I248" t="s">
        <v>25717</v>
      </c>
      <c r="J248" t="s">
        <v>27717</v>
      </c>
      <c r="K248" t="s">
        <v>6334</v>
      </c>
    </row>
    <row r="249" spans="1:11" x14ac:dyDescent="0.25">
      <c r="A249" t="s">
        <v>1711</v>
      </c>
      <c r="B249" t="s">
        <v>5610</v>
      </c>
      <c r="C249" t="s">
        <v>6334</v>
      </c>
      <c r="D249" t="s">
        <v>2954</v>
      </c>
      <c r="E249" t="s">
        <v>25478</v>
      </c>
      <c r="F249" t="s">
        <v>27715</v>
      </c>
      <c r="G249" t="s">
        <v>25526</v>
      </c>
      <c r="H249" t="s">
        <v>27778</v>
      </c>
      <c r="I249" t="s">
        <v>25720</v>
      </c>
      <c r="J249" t="s">
        <v>27779</v>
      </c>
      <c r="K249" t="s">
        <v>6334</v>
      </c>
    </row>
    <row r="250" spans="1:11" x14ac:dyDescent="0.25">
      <c r="A250" t="s">
        <v>930</v>
      </c>
      <c r="B250" t="s">
        <v>5612</v>
      </c>
      <c r="C250" t="s">
        <v>6334</v>
      </c>
      <c r="D250" t="s">
        <v>5739</v>
      </c>
      <c r="E250" t="s">
        <v>25347</v>
      </c>
      <c r="F250" t="s">
        <v>27715</v>
      </c>
      <c r="G250" t="s">
        <v>25527</v>
      </c>
      <c r="H250" t="s">
        <v>27789</v>
      </c>
      <c r="I250" t="s">
        <v>25721</v>
      </c>
      <c r="J250" t="s">
        <v>27790</v>
      </c>
      <c r="K250" t="s">
        <v>6334</v>
      </c>
    </row>
    <row r="251" spans="1:11" x14ac:dyDescent="0.25">
      <c r="A251" t="s">
        <v>27466</v>
      </c>
      <c r="B251" t="s">
        <v>27483</v>
      </c>
      <c r="C251" t="s">
        <v>6334</v>
      </c>
      <c r="D251" t="s">
        <v>27484</v>
      </c>
      <c r="E251" t="s">
        <v>25365</v>
      </c>
      <c r="F251" t="s">
        <v>27715</v>
      </c>
      <c r="G251" t="s">
        <v>25523</v>
      </c>
      <c r="H251" t="s">
        <v>27716</v>
      </c>
      <c r="I251" t="s">
        <v>25717</v>
      </c>
      <c r="J251" t="s">
        <v>27717</v>
      </c>
      <c r="K251" t="s">
        <v>6334</v>
      </c>
    </row>
    <row r="252" spans="1:11" x14ac:dyDescent="0.25">
      <c r="A252" t="s">
        <v>27459</v>
      </c>
      <c r="B252" t="s">
        <v>27470</v>
      </c>
      <c r="C252" t="s">
        <v>6334</v>
      </c>
      <c r="D252" t="s">
        <v>27471</v>
      </c>
      <c r="E252" t="s">
        <v>25365</v>
      </c>
      <c r="F252" t="s">
        <v>27715</v>
      </c>
      <c r="G252" t="s">
        <v>25523</v>
      </c>
      <c r="H252" t="s">
        <v>27716</v>
      </c>
      <c r="I252" t="s">
        <v>25717</v>
      </c>
      <c r="J252" t="s">
        <v>27717</v>
      </c>
      <c r="K252" t="s">
        <v>6334</v>
      </c>
    </row>
    <row r="253" spans="1:11" x14ac:dyDescent="0.25">
      <c r="A253" t="s">
        <v>27467</v>
      </c>
      <c r="B253" t="s">
        <v>27485</v>
      </c>
      <c r="C253" t="s">
        <v>6334</v>
      </c>
      <c r="D253" t="s">
        <v>27486</v>
      </c>
      <c r="E253" t="s">
        <v>25365</v>
      </c>
      <c r="F253" t="s">
        <v>27715</v>
      </c>
      <c r="G253" t="s">
        <v>25523</v>
      </c>
      <c r="H253" t="s">
        <v>27716</v>
      </c>
      <c r="I253" t="s">
        <v>25717</v>
      </c>
      <c r="J253" t="s">
        <v>27717</v>
      </c>
      <c r="K253" t="s">
        <v>6334</v>
      </c>
    </row>
    <row r="254" spans="1:11" x14ac:dyDescent="0.25">
      <c r="A254" t="s">
        <v>27464</v>
      </c>
      <c r="B254" t="s">
        <v>27479</v>
      </c>
      <c r="C254" t="s">
        <v>6334</v>
      </c>
      <c r="D254" t="s">
        <v>27480</v>
      </c>
      <c r="E254" t="s">
        <v>25365</v>
      </c>
      <c r="F254" t="s">
        <v>27715</v>
      </c>
      <c r="G254" t="s">
        <v>25523</v>
      </c>
      <c r="H254" t="s">
        <v>27716</v>
      </c>
      <c r="I254" t="s">
        <v>25717</v>
      </c>
      <c r="J254" t="s">
        <v>27717</v>
      </c>
      <c r="K254" t="s">
        <v>6334</v>
      </c>
    </row>
    <row r="255" spans="1:11" x14ac:dyDescent="0.25">
      <c r="A255" t="s">
        <v>5527</v>
      </c>
      <c r="B255" t="s">
        <v>5638</v>
      </c>
      <c r="C255" t="s">
        <v>6334</v>
      </c>
      <c r="D255" t="s">
        <v>5771</v>
      </c>
      <c r="E255" t="s">
        <v>25339</v>
      </c>
      <c r="F255" t="s">
        <v>27715</v>
      </c>
      <c r="G255" t="s">
        <v>25528</v>
      </c>
      <c r="H255" t="s">
        <v>27887</v>
      </c>
      <c r="I255" t="s">
        <v>25722</v>
      </c>
      <c r="J255" t="s">
        <v>27888</v>
      </c>
      <c r="K255" t="s">
        <v>6334</v>
      </c>
    </row>
    <row r="256" spans="1:11" x14ac:dyDescent="0.25">
      <c r="A256" t="s">
        <v>3906</v>
      </c>
      <c r="B256" t="s">
        <v>27316</v>
      </c>
      <c r="C256" t="s">
        <v>6334</v>
      </c>
      <c r="D256" t="s">
        <v>27317</v>
      </c>
      <c r="E256" t="s">
        <v>25365</v>
      </c>
      <c r="F256" t="s">
        <v>27715</v>
      </c>
      <c r="G256" t="s">
        <v>25523</v>
      </c>
      <c r="H256" t="s">
        <v>27716</v>
      </c>
      <c r="I256" t="s">
        <v>25717</v>
      </c>
      <c r="J256" t="s">
        <v>27717</v>
      </c>
      <c r="K256" t="s">
        <v>6334</v>
      </c>
    </row>
    <row r="257" spans="1:11" x14ac:dyDescent="0.25">
      <c r="A257" t="s">
        <v>5529</v>
      </c>
      <c r="B257" t="s">
        <v>5641</v>
      </c>
      <c r="C257" t="s">
        <v>6334</v>
      </c>
      <c r="D257" t="s">
        <v>5773</v>
      </c>
      <c r="E257" t="s">
        <v>25339</v>
      </c>
      <c r="F257" t="s">
        <v>27715</v>
      </c>
      <c r="G257" t="s">
        <v>25524</v>
      </c>
      <c r="H257" t="s">
        <v>27898</v>
      </c>
      <c r="I257" t="s">
        <v>25718</v>
      </c>
      <c r="J257" t="s">
        <v>27899</v>
      </c>
      <c r="K257" t="s">
        <v>6334</v>
      </c>
    </row>
    <row r="258" spans="1:11" x14ac:dyDescent="0.25">
      <c r="A258" t="s">
        <v>27460</v>
      </c>
      <c r="B258" t="s">
        <v>27472</v>
      </c>
      <c r="C258" t="s">
        <v>6334</v>
      </c>
      <c r="D258" t="s">
        <v>27473</v>
      </c>
      <c r="E258" t="s">
        <v>25365</v>
      </c>
      <c r="F258" t="s">
        <v>27715</v>
      </c>
      <c r="G258" t="s">
        <v>25523</v>
      </c>
      <c r="H258" t="s">
        <v>27716</v>
      </c>
      <c r="I258" t="s">
        <v>25717</v>
      </c>
      <c r="J258" t="s">
        <v>27717</v>
      </c>
      <c r="K258" t="s">
        <v>6334</v>
      </c>
    </row>
    <row r="259" spans="1:11" x14ac:dyDescent="0.25">
      <c r="A259" t="s">
        <v>2009</v>
      </c>
      <c r="B259" t="s">
        <v>5661</v>
      </c>
      <c r="C259" t="s">
        <v>6334</v>
      </c>
      <c r="D259" t="s">
        <v>4702</v>
      </c>
      <c r="E259" t="s">
        <v>25478</v>
      </c>
      <c r="F259" t="s">
        <v>27715</v>
      </c>
      <c r="G259" t="s">
        <v>25525</v>
      </c>
      <c r="H259" t="s">
        <v>27975</v>
      </c>
      <c r="I259" t="s">
        <v>25719</v>
      </c>
      <c r="J259" t="s">
        <v>27976</v>
      </c>
      <c r="K259" t="s">
        <v>6334</v>
      </c>
    </row>
    <row r="260" spans="1:11" x14ac:dyDescent="0.25">
      <c r="A260" t="s">
        <v>5015</v>
      </c>
      <c r="B260" t="s">
        <v>27350</v>
      </c>
      <c r="C260" t="s">
        <v>6334</v>
      </c>
      <c r="D260" t="s">
        <v>5017</v>
      </c>
      <c r="E260" t="s">
        <v>25365</v>
      </c>
      <c r="F260" t="s">
        <v>27715</v>
      </c>
      <c r="G260" t="s">
        <v>25523</v>
      </c>
      <c r="H260" t="s">
        <v>27716</v>
      </c>
      <c r="I260" t="s">
        <v>25717</v>
      </c>
      <c r="J260" t="s">
        <v>27717</v>
      </c>
      <c r="K260" t="s">
        <v>6334</v>
      </c>
    </row>
    <row r="261" spans="1:11" x14ac:dyDescent="0.25">
      <c r="A261" t="s">
        <v>5015</v>
      </c>
      <c r="B261" t="s">
        <v>27511</v>
      </c>
      <c r="C261" t="s">
        <v>6334</v>
      </c>
      <c r="D261" t="s">
        <v>27512</v>
      </c>
      <c r="E261" t="s">
        <v>25365</v>
      </c>
      <c r="F261" t="s">
        <v>27715</v>
      </c>
      <c r="G261" t="s">
        <v>25523</v>
      </c>
      <c r="H261" t="s">
        <v>27716</v>
      </c>
      <c r="I261" t="s">
        <v>25717</v>
      </c>
      <c r="J261" t="s">
        <v>27717</v>
      </c>
      <c r="K261" t="s">
        <v>6334</v>
      </c>
    </row>
    <row r="262" spans="1:11" x14ac:dyDescent="0.25">
      <c r="A262" t="s">
        <v>27500</v>
      </c>
      <c r="B262" t="s">
        <v>28042</v>
      </c>
      <c r="C262" t="s">
        <v>6334</v>
      </c>
      <c r="E262" t="s">
        <v>25365</v>
      </c>
      <c r="F262" t="s">
        <v>27715</v>
      </c>
      <c r="G262" t="s">
        <v>25523</v>
      </c>
      <c r="H262" t="s">
        <v>27716</v>
      </c>
      <c r="I262" t="s">
        <v>25717</v>
      </c>
      <c r="J262" t="s">
        <v>27717</v>
      </c>
      <c r="K262" t="s">
        <v>6334</v>
      </c>
    </row>
    <row r="263" spans="1:11" x14ac:dyDescent="0.25">
      <c r="A263" t="s">
        <v>27502</v>
      </c>
      <c r="B263" t="s">
        <v>28042</v>
      </c>
      <c r="C263" t="s">
        <v>6334</v>
      </c>
      <c r="E263" t="s">
        <v>25365</v>
      </c>
      <c r="F263" t="s">
        <v>27715</v>
      </c>
      <c r="G263" t="s">
        <v>25523</v>
      </c>
      <c r="H263" t="s">
        <v>27716</v>
      </c>
      <c r="I263" t="s">
        <v>25717</v>
      </c>
      <c r="J263" t="s">
        <v>27717</v>
      </c>
      <c r="K263" t="s">
        <v>6334</v>
      </c>
    </row>
    <row r="264" spans="1:11" x14ac:dyDescent="0.25">
      <c r="A264" t="s">
        <v>27496</v>
      </c>
      <c r="B264" t="s">
        <v>28042</v>
      </c>
      <c r="C264" t="s">
        <v>6334</v>
      </c>
      <c r="E264" t="s">
        <v>25365</v>
      </c>
      <c r="F264" t="s">
        <v>27715</v>
      </c>
      <c r="G264" t="s">
        <v>25523</v>
      </c>
      <c r="H264" t="s">
        <v>27716</v>
      </c>
      <c r="I264" t="s">
        <v>25717</v>
      </c>
      <c r="J264" t="s">
        <v>27717</v>
      </c>
      <c r="K264" t="s">
        <v>6334</v>
      </c>
    </row>
    <row r="265" spans="1:11" x14ac:dyDescent="0.25">
      <c r="A265" t="s">
        <v>27498</v>
      </c>
      <c r="B265" t="s">
        <v>28042</v>
      </c>
      <c r="C265" t="s">
        <v>6334</v>
      </c>
      <c r="E265" t="s">
        <v>25365</v>
      </c>
      <c r="F265" t="s">
        <v>27715</v>
      </c>
      <c r="G265" t="s">
        <v>25523</v>
      </c>
      <c r="H265" t="s">
        <v>27716</v>
      </c>
      <c r="I265" t="s">
        <v>25717</v>
      </c>
      <c r="J265" t="s">
        <v>27717</v>
      </c>
      <c r="K265" t="s">
        <v>6334</v>
      </c>
    </row>
    <row r="266" spans="1:11" x14ac:dyDescent="0.25">
      <c r="A266" t="s">
        <v>27494</v>
      </c>
      <c r="B266" t="s">
        <v>27493</v>
      </c>
      <c r="C266" t="s">
        <v>6334</v>
      </c>
      <c r="E266" t="s">
        <v>25365</v>
      </c>
      <c r="F266" t="s">
        <v>27715</v>
      </c>
      <c r="G266" t="s">
        <v>25523</v>
      </c>
      <c r="H266" t="s">
        <v>27716</v>
      </c>
      <c r="I266" t="s">
        <v>25717</v>
      </c>
      <c r="J266" t="s">
        <v>27717</v>
      </c>
      <c r="K266" t="s">
        <v>6334</v>
      </c>
    </row>
    <row r="267" spans="1:11" x14ac:dyDescent="0.25">
      <c r="A267" t="s">
        <v>27510</v>
      </c>
      <c r="B267" t="s">
        <v>28042</v>
      </c>
      <c r="C267" t="s">
        <v>6334</v>
      </c>
      <c r="E267" t="s">
        <v>25365</v>
      </c>
      <c r="F267" t="s">
        <v>27715</v>
      </c>
      <c r="G267" t="s">
        <v>25523</v>
      </c>
      <c r="H267" t="s">
        <v>27716</v>
      </c>
      <c r="I267" t="s">
        <v>25717</v>
      </c>
      <c r="J267" t="s">
        <v>27717</v>
      </c>
      <c r="K267" t="s">
        <v>6334</v>
      </c>
    </row>
    <row r="268" spans="1:11" x14ac:dyDescent="0.25">
      <c r="A268" t="s">
        <v>27508</v>
      </c>
      <c r="B268" t="s">
        <v>28042</v>
      </c>
      <c r="C268" t="s">
        <v>6334</v>
      </c>
      <c r="E268" t="s">
        <v>25365</v>
      </c>
      <c r="F268" t="s">
        <v>27715</v>
      </c>
      <c r="G268" t="s">
        <v>25523</v>
      </c>
      <c r="H268" t="s">
        <v>27716</v>
      </c>
      <c r="I268" t="s">
        <v>25717</v>
      </c>
      <c r="J268" t="s">
        <v>27717</v>
      </c>
      <c r="K268" t="s">
        <v>6334</v>
      </c>
    </row>
    <row r="269" spans="1:11" x14ac:dyDescent="0.25">
      <c r="A269" t="s">
        <v>27506</v>
      </c>
      <c r="B269" t="s">
        <v>28042</v>
      </c>
      <c r="C269" t="s">
        <v>6334</v>
      </c>
      <c r="E269" t="s">
        <v>25365</v>
      </c>
      <c r="F269" t="s">
        <v>27715</v>
      </c>
      <c r="G269" t="s">
        <v>25523</v>
      </c>
      <c r="H269" t="s">
        <v>27716</v>
      </c>
      <c r="I269" t="s">
        <v>25717</v>
      </c>
      <c r="J269" t="s">
        <v>27717</v>
      </c>
      <c r="K269" t="s">
        <v>6334</v>
      </c>
    </row>
    <row r="270" spans="1:11" x14ac:dyDescent="0.25">
      <c r="A270" t="s">
        <v>27504</v>
      </c>
      <c r="B270" t="s">
        <v>28042</v>
      </c>
      <c r="C270" t="s">
        <v>6334</v>
      </c>
      <c r="E270" t="s">
        <v>25365</v>
      </c>
      <c r="F270" t="s">
        <v>27715</v>
      </c>
      <c r="G270" t="s">
        <v>25523</v>
      </c>
      <c r="H270" t="s">
        <v>27716</v>
      </c>
      <c r="I270" t="s">
        <v>25717</v>
      </c>
      <c r="J270" t="s">
        <v>27717</v>
      </c>
      <c r="K270" t="s">
        <v>6334</v>
      </c>
    </row>
    <row r="271" spans="1:11" x14ac:dyDescent="0.25">
      <c r="A271" t="s">
        <v>2931</v>
      </c>
      <c r="B271" t="s">
        <v>27065</v>
      </c>
      <c r="C271" t="s">
        <v>28082</v>
      </c>
      <c r="D271" t="s">
        <v>2933</v>
      </c>
      <c r="E271" t="s">
        <v>25365</v>
      </c>
      <c r="F271" t="s">
        <v>27715</v>
      </c>
      <c r="G271" t="s">
        <v>25523</v>
      </c>
      <c r="H271" t="s">
        <v>27716</v>
      </c>
      <c r="I271" t="s">
        <v>25717</v>
      </c>
      <c r="J271" t="s">
        <v>27717</v>
      </c>
      <c r="K271" t="s">
        <v>6334</v>
      </c>
    </row>
    <row r="272" spans="1:11" x14ac:dyDescent="0.25">
      <c r="A272" t="s">
        <v>3591</v>
      </c>
      <c r="B272" t="s">
        <v>27066</v>
      </c>
      <c r="C272" t="s">
        <v>28082</v>
      </c>
      <c r="D272" t="s">
        <v>3593</v>
      </c>
      <c r="E272" t="s">
        <v>25365</v>
      </c>
      <c r="F272" t="s">
        <v>27715</v>
      </c>
      <c r="G272" t="s">
        <v>25523</v>
      </c>
      <c r="H272" t="s">
        <v>27716</v>
      </c>
      <c r="I272" t="s">
        <v>25717</v>
      </c>
      <c r="J272" t="s">
        <v>27717</v>
      </c>
      <c r="K272" t="s">
        <v>6334</v>
      </c>
    </row>
    <row r="273" spans="1:11" x14ac:dyDescent="0.25">
      <c r="A273" t="s">
        <v>4525</v>
      </c>
      <c r="B273" t="s">
        <v>27349</v>
      </c>
      <c r="C273" t="s">
        <v>28082</v>
      </c>
      <c r="D273" t="s">
        <v>4527</v>
      </c>
      <c r="E273" t="s">
        <v>25365</v>
      </c>
      <c r="F273" t="s">
        <v>27715</v>
      </c>
      <c r="G273" t="s">
        <v>25523</v>
      </c>
      <c r="H273" t="s">
        <v>27716</v>
      </c>
      <c r="I273" t="s">
        <v>25717</v>
      </c>
      <c r="J273" t="s">
        <v>27717</v>
      </c>
      <c r="K273" t="s">
        <v>6334</v>
      </c>
    </row>
    <row r="274" spans="1:11" x14ac:dyDescent="0.25">
      <c r="A274" t="s">
        <v>1845</v>
      </c>
      <c r="B274" t="s">
        <v>25363</v>
      </c>
      <c r="C274" t="s">
        <v>6334</v>
      </c>
      <c r="D274" t="s">
        <v>10511</v>
      </c>
      <c r="E274" t="s">
        <v>25362</v>
      </c>
      <c r="F274" t="s">
        <v>25982</v>
      </c>
      <c r="G274" t="s">
        <v>25361</v>
      </c>
      <c r="H274" t="s">
        <v>26056</v>
      </c>
      <c r="I274" t="s">
        <v>25693</v>
      </c>
      <c r="J274" t="s">
        <v>26057</v>
      </c>
      <c r="K274" t="s">
        <v>6334</v>
      </c>
    </row>
    <row r="275" spans="1:11" x14ac:dyDescent="0.25">
      <c r="A275" t="s">
        <v>25404</v>
      </c>
      <c r="B275" t="s">
        <v>25403</v>
      </c>
      <c r="C275" t="s">
        <v>6334</v>
      </c>
      <c r="D275" t="s">
        <v>25402</v>
      </c>
      <c r="E275" t="s">
        <v>25347</v>
      </c>
      <c r="F275" t="s">
        <v>25978</v>
      </c>
      <c r="G275" t="s">
        <v>25492</v>
      </c>
      <c r="H275" t="s">
        <v>26022</v>
      </c>
      <c r="I275" t="s">
        <v>25675</v>
      </c>
      <c r="J275" t="s">
        <v>26023</v>
      </c>
      <c r="K275" t="s">
        <v>6334</v>
      </c>
    </row>
    <row r="276" spans="1:11" x14ac:dyDescent="0.25">
      <c r="A276" t="s">
        <v>25415</v>
      </c>
      <c r="B276" t="s">
        <v>25414</v>
      </c>
      <c r="C276" t="s">
        <v>6334</v>
      </c>
      <c r="D276" t="s">
        <v>25413</v>
      </c>
      <c r="E276" t="s">
        <v>25393</v>
      </c>
      <c r="F276" t="s">
        <v>25978</v>
      </c>
      <c r="G276" t="s">
        <v>25490</v>
      </c>
      <c r="H276" t="s">
        <v>26028</v>
      </c>
      <c r="I276" t="s">
        <v>25672</v>
      </c>
      <c r="J276" t="s">
        <v>26029</v>
      </c>
      <c r="K276" t="s">
        <v>6334</v>
      </c>
    </row>
    <row r="277" spans="1:11" x14ac:dyDescent="0.25">
      <c r="A277" t="s">
        <v>25392</v>
      </c>
      <c r="B277" t="s">
        <v>25391</v>
      </c>
      <c r="C277" t="s">
        <v>6334</v>
      </c>
      <c r="D277" t="s">
        <v>25390</v>
      </c>
      <c r="E277" t="s">
        <v>5836</v>
      </c>
      <c r="F277" t="s">
        <v>25978</v>
      </c>
      <c r="G277" t="s">
        <v>25497</v>
      </c>
      <c r="H277" t="s">
        <v>26012</v>
      </c>
      <c r="I277" t="s">
        <v>25680</v>
      </c>
      <c r="J277" t="s">
        <v>26013</v>
      </c>
      <c r="K277" t="s">
        <v>6334</v>
      </c>
    </row>
    <row r="278" spans="1:11" x14ac:dyDescent="0.25">
      <c r="A278" t="s">
        <v>1986</v>
      </c>
      <c r="B278" t="s">
        <v>25396</v>
      </c>
      <c r="C278" t="s">
        <v>6334</v>
      </c>
      <c r="D278" t="s">
        <v>25395</v>
      </c>
      <c r="E278" t="s">
        <v>25347</v>
      </c>
      <c r="F278" t="s">
        <v>25978</v>
      </c>
      <c r="G278" t="s">
        <v>25495</v>
      </c>
      <c r="H278" t="s">
        <v>26016</v>
      </c>
      <c r="I278" t="s">
        <v>25678</v>
      </c>
      <c r="J278" t="s">
        <v>26017</v>
      </c>
      <c r="K278" t="s">
        <v>6334</v>
      </c>
    </row>
    <row r="279" spans="1:11" x14ac:dyDescent="0.25">
      <c r="A279" t="s">
        <v>1352</v>
      </c>
      <c r="B279" t="s">
        <v>25394</v>
      </c>
      <c r="C279" t="s">
        <v>28085</v>
      </c>
      <c r="D279" t="s">
        <v>1353</v>
      </c>
      <c r="E279" t="s">
        <v>25393</v>
      </c>
      <c r="F279" t="s">
        <v>25978</v>
      </c>
      <c r="G279" t="s">
        <v>25496</v>
      </c>
      <c r="H279" t="s">
        <v>26014</v>
      </c>
      <c r="I279" t="s">
        <v>25679</v>
      </c>
      <c r="J279" t="s">
        <v>26015</v>
      </c>
      <c r="K279" t="s">
        <v>6334</v>
      </c>
    </row>
    <row r="280" spans="1:11" x14ac:dyDescent="0.25">
      <c r="A280" t="s">
        <v>25412</v>
      </c>
      <c r="B280" t="s">
        <v>25411</v>
      </c>
      <c r="C280" t="s">
        <v>28086</v>
      </c>
      <c r="D280" t="s">
        <v>25410</v>
      </c>
      <c r="E280" t="s">
        <v>25393</v>
      </c>
      <c r="F280" t="s">
        <v>25978</v>
      </c>
      <c r="G280" t="s">
        <v>25491</v>
      </c>
      <c r="H280" t="s">
        <v>26026</v>
      </c>
      <c r="I280" t="s">
        <v>25673</v>
      </c>
      <c r="J280" t="s">
        <v>26027</v>
      </c>
      <c r="K280" t="s">
        <v>28087</v>
      </c>
    </row>
    <row r="281" spans="1:11" x14ac:dyDescent="0.25">
      <c r="A281" t="s">
        <v>25401</v>
      </c>
      <c r="B281" t="s">
        <v>25400</v>
      </c>
      <c r="C281" t="s">
        <v>28088</v>
      </c>
      <c r="D281" t="s">
        <v>25399</v>
      </c>
      <c r="E281" t="s">
        <v>25393</v>
      </c>
      <c r="F281" t="s">
        <v>25978</v>
      </c>
      <c r="G281" t="s">
        <v>25493</v>
      </c>
      <c r="H281" t="s">
        <v>26020</v>
      </c>
      <c r="I281" t="s">
        <v>25676</v>
      </c>
      <c r="J281" t="s">
        <v>26021</v>
      </c>
      <c r="K281" t="s">
        <v>28089</v>
      </c>
    </row>
    <row r="282" spans="1:11" x14ac:dyDescent="0.25">
      <c r="A282" t="s">
        <v>25409</v>
      </c>
      <c r="B282" t="s">
        <v>25408</v>
      </c>
      <c r="C282" t="s">
        <v>28090</v>
      </c>
      <c r="D282" t="s">
        <v>25407</v>
      </c>
      <c r="E282" t="s">
        <v>25406</v>
      </c>
      <c r="F282" t="s">
        <v>25978</v>
      </c>
      <c r="G282" t="s">
        <v>25405</v>
      </c>
      <c r="H282" t="s">
        <v>26024</v>
      </c>
      <c r="I282" t="s">
        <v>25674</v>
      </c>
      <c r="J282" t="s">
        <v>26025</v>
      </c>
      <c r="K282" t="s">
        <v>6334</v>
      </c>
    </row>
    <row r="283" spans="1:11" x14ac:dyDescent="0.25">
      <c r="A283" t="s">
        <v>1435</v>
      </c>
      <c r="B283" t="s">
        <v>25398</v>
      </c>
      <c r="C283" t="s">
        <v>28091</v>
      </c>
      <c r="D283" t="s">
        <v>1436</v>
      </c>
      <c r="E283" t="s">
        <v>25397</v>
      </c>
      <c r="F283" t="s">
        <v>25978</v>
      </c>
      <c r="G283" t="s">
        <v>25494</v>
      </c>
      <c r="H283" t="s">
        <v>26018</v>
      </c>
      <c r="I283" t="s">
        <v>25677</v>
      </c>
      <c r="J283" t="s">
        <v>26019</v>
      </c>
      <c r="K283" t="s">
        <v>6334</v>
      </c>
    </row>
    <row r="284" spans="1:11" x14ac:dyDescent="0.25">
      <c r="A284" t="s">
        <v>14006</v>
      </c>
      <c r="B284" t="s">
        <v>25417</v>
      </c>
      <c r="C284" t="s">
        <v>28092</v>
      </c>
      <c r="D284" t="s">
        <v>14005</v>
      </c>
      <c r="E284" t="s">
        <v>25397</v>
      </c>
      <c r="F284" t="s">
        <v>25978</v>
      </c>
      <c r="G284" t="s">
        <v>25416</v>
      </c>
      <c r="H284" t="s">
        <v>26030</v>
      </c>
      <c r="I284" t="s">
        <v>25671</v>
      </c>
      <c r="J284" t="s">
        <v>26031</v>
      </c>
      <c r="K284" t="s">
        <v>6334</v>
      </c>
    </row>
    <row r="285" spans="1:11" x14ac:dyDescent="0.25">
      <c r="A285" t="s">
        <v>1506</v>
      </c>
      <c r="B285" t="s">
        <v>5586</v>
      </c>
      <c r="C285" t="s">
        <v>6334</v>
      </c>
      <c r="D285" t="s">
        <v>5709</v>
      </c>
      <c r="E285" t="s">
        <v>5835</v>
      </c>
      <c r="F285" t="s">
        <v>27680</v>
      </c>
      <c r="G285" t="s">
        <v>25650</v>
      </c>
      <c r="H285" t="s">
        <v>27681</v>
      </c>
      <c r="I285" t="s">
        <v>25844</v>
      </c>
      <c r="J285" t="s">
        <v>27682</v>
      </c>
      <c r="K285" t="s">
        <v>6334</v>
      </c>
    </row>
    <row r="286" spans="1:11" x14ac:dyDescent="0.25">
      <c r="A286" t="s">
        <v>25425</v>
      </c>
      <c r="B286" t="s">
        <v>5587</v>
      </c>
      <c r="C286" t="s">
        <v>6334</v>
      </c>
      <c r="D286" t="s">
        <v>5813</v>
      </c>
      <c r="E286" t="s">
        <v>25481</v>
      </c>
      <c r="F286" t="s">
        <v>27680</v>
      </c>
      <c r="G286" t="s">
        <v>25663</v>
      </c>
      <c r="H286" t="s">
        <v>27688</v>
      </c>
      <c r="I286" t="s">
        <v>25857</v>
      </c>
      <c r="J286" t="s">
        <v>27689</v>
      </c>
      <c r="K286" t="s">
        <v>6334</v>
      </c>
    </row>
    <row r="287" spans="1:11" x14ac:dyDescent="0.25">
      <c r="A287" t="s">
        <v>939</v>
      </c>
      <c r="B287" t="s">
        <v>5594</v>
      </c>
      <c r="C287" t="s">
        <v>6334</v>
      </c>
      <c r="D287" t="s">
        <v>5721</v>
      </c>
      <c r="E287" t="s">
        <v>25380</v>
      </c>
      <c r="F287" t="s">
        <v>27680</v>
      </c>
      <c r="G287" t="s">
        <v>25655</v>
      </c>
      <c r="H287" t="s">
        <v>27727</v>
      </c>
      <c r="I287" t="s">
        <v>25849</v>
      </c>
      <c r="J287" t="s">
        <v>27728</v>
      </c>
      <c r="K287" t="s">
        <v>6334</v>
      </c>
    </row>
    <row r="288" spans="1:11" x14ac:dyDescent="0.25">
      <c r="A288" t="s">
        <v>5479</v>
      </c>
      <c r="B288" t="s">
        <v>5595</v>
      </c>
      <c r="C288" t="s">
        <v>6334</v>
      </c>
      <c r="D288" t="s">
        <v>5723</v>
      </c>
      <c r="E288" t="s">
        <v>25483</v>
      </c>
      <c r="F288" t="s">
        <v>27680</v>
      </c>
      <c r="G288" t="s">
        <v>25653</v>
      </c>
      <c r="H288" t="s">
        <v>27746</v>
      </c>
      <c r="I288" t="s">
        <v>25847</v>
      </c>
      <c r="J288" t="s">
        <v>27747</v>
      </c>
      <c r="K288" t="s">
        <v>6334</v>
      </c>
    </row>
    <row r="289" spans="1:11" x14ac:dyDescent="0.25">
      <c r="A289" t="s">
        <v>1705</v>
      </c>
      <c r="B289" t="s">
        <v>5608</v>
      </c>
      <c r="C289" t="s">
        <v>6334</v>
      </c>
      <c r="D289" t="s">
        <v>2946</v>
      </c>
      <c r="E289" t="s">
        <v>5835</v>
      </c>
      <c r="F289" t="s">
        <v>27680</v>
      </c>
      <c r="G289" t="s">
        <v>25658</v>
      </c>
      <c r="H289" t="s">
        <v>27774</v>
      </c>
      <c r="I289" t="s">
        <v>25852</v>
      </c>
      <c r="J289" t="s">
        <v>27775</v>
      </c>
      <c r="K289" t="s">
        <v>6334</v>
      </c>
    </row>
    <row r="290" spans="1:11" x14ac:dyDescent="0.25">
      <c r="A290" t="s">
        <v>1751</v>
      </c>
      <c r="B290" t="s">
        <v>5616</v>
      </c>
      <c r="C290" t="s">
        <v>6334</v>
      </c>
      <c r="D290" t="s">
        <v>3005</v>
      </c>
      <c r="E290" t="s">
        <v>5835</v>
      </c>
      <c r="F290" t="s">
        <v>27680</v>
      </c>
      <c r="G290" t="s">
        <v>25659</v>
      </c>
      <c r="H290" t="s">
        <v>27800</v>
      </c>
      <c r="I290" t="s">
        <v>25853</v>
      </c>
      <c r="J290" t="s">
        <v>27801</v>
      </c>
      <c r="K290" t="s">
        <v>6334</v>
      </c>
    </row>
    <row r="291" spans="1:11" x14ac:dyDescent="0.25">
      <c r="A291" t="s">
        <v>5499</v>
      </c>
      <c r="B291" t="s">
        <v>25471</v>
      </c>
      <c r="C291" t="s">
        <v>6334</v>
      </c>
      <c r="D291" t="s">
        <v>1058</v>
      </c>
      <c r="E291" t="s">
        <v>25483</v>
      </c>
      <c r="F291" t="s">
        <v>27680</v>
      </c>
      <c r="G291" t="s">
        <v>25661</v>
      </c>
      <c r="H291" t="s">
        <v>27808</v>
      </c>
      <c r="I291" t="s">
        <v>25855</v>
      </c>
      <c r="J291" t="s">
        <v>27809</v>
      </c>
      <c r="K291" t="s">
        <v>6334</v>
      </c>
    </row>
    <row r="292" spans="1:11" x14ac:dyDescent="0.25">
      <c r="A292" t="s">
        <v>5500</v>
      </c>
      <c r="B292" t="s">
        <v>25469</v>
      </c>
      <c r="C292" t="s">
        <v>6334</v>
      </c>
      <c r="D292" t="s">
        <v>1058</v>
      </c>
      <c r="E292" t="s">
        <v>25483</v>
      </c>
      <c r="F292" t="s">
        <v>27680</v>
      </c>
      <c r="G292" t="s">
        <v>25661</v>
      </c>
      <c r="H292" t="s">
        <v>27808</v>
      </c>
      <c r="I292" t="s">
        <v>25855</v>
      </c>
      <c r="J292" t="s">
        <v>27809</v>
      </c>
      <c r="K292" t="s">
        <v>6334</v>
      </c>
    </row>
    <row r="293" spans="1:11" x14ac:dyDescent="0.25">
      <c r="A293" t="s">
        <v>5501</v>
      </c>
      <c r="B293" t="s">
        <v>25468</v>
      </c>
      <c r="C293" t="s">
        <v>6334</v>
      </c>
      <c r="D293" t="s">
        <v>1058</v>
      </c>
      <c r="E293" t="s">
        <v>25483</v>
      </c>
      <c r="F293" t="s">
        <v>27680</v>
      </c>
      <c r="G293" t="s">
        <v>25661</v>
      </c>
      <c r="H293" t="s">
        <v>27808</v>
      </c>
      <c r="I293" t="s">
        <v>25855</v>
      </c>
      <c r="J293" t="s">
        <v>27809</v>
      </c>
      <c r="K293" t="s">
        <v>6334</v>
      </c>
    </row>
    <row r="294" spans="1:11" x14ac:dyDescent="0.25">
      <c r="A294" t="s">
        <v>5521</v>
      </c>
      <c r="B294" t="s">
        <v>25470</v>
      </c>
      <c r="C294" t="s">
        <v>6334</v>
      </c>
      <c r="D294" t="s">
        <v>5765</v>
      </c>
      <c r="E294" t="s">
        <v>25483</v>
      </c>
      <c r="F294" t="s">
        <v>27680</v>
      </c>
      <c r="G294" t="s">
        <v>25661</v>
      </c>
      <c r="H294" t="s">
        <v>27808</v>
      </c>
      <c r="I294" t="s">
        <v>25855</v>
      </c>
      <c r="J294" t="s">
        <v>27809</v>
      </c>
      <c r="K294" t="s">
        <v>6334</v>
      </c>
    </row>
    <row r="295" spans="1:11" x14ac:dyDescent="0.25">
      <c r="A295" t="s">
        <v>5526</v>
      </c>
      <c r="B295" t="s">
        <v>27886</v>
      </c>
      <c r="C295" t="s">
        <v>6334</v>
      </c>
      <c r="D295" t="s">
        <v>5770</v>
      </c>
      <c r="E295" t="s">
        <v>25483</v>
      </c>
      <c r="F295" t="s">
        <v>27680</v>
      </c>
      <c r="G295" t="s">
        <v>25661</v>
      </c>
      <c r="H295" t="s">
        <v>27808</v>
      </c>
      <c r="I295" t="s">
        <v>25855</v>
      </c>
      <c r="J295" t="s">
        <v>27809</v>
      </c>
      <c r="K295" t="s">
        <v>6334</v>
      </c>
    </row>
    <row r="296" spans="1:11" x14ac:dyDescent="0.25">
      <c r="A296" t="s">
        <v>4197</v>
      </c>
      <c r="B296" t="s">
        <v>5646</v>
      </c>
      <c r="C296" t="s">
        <v>6334</v>
      </c>
      <c r="D296" t="s">
        <v>4199</v>
      </c>
      <c r="E296" t="s">
        <v>25483</v>
      </c>
      <c r="F296" t="s">
        <v>27680</v>
      </c>
      <c r="G296" t="s">
        <v>25656</v>
      </c>
      <c r="H296" t="s">
        <v>27924</v>
      </c>
      <c r="I296" t="s">
        <v>25850</v>
      </c>
      <c r="J296" t="s">
        <v>27925</v>
      </c>
      <c r="K296" t="s">
        <v>6334</v>
      </c>
    </row>
    <row r="297" spans="1:11" x14ac:dyDescent="0.25">
      <c r="A297" t="s">
        <v>5554</v>
      </c>
      <c r="B297" t="s">
        <v>5665</v>
      </c>
      <c r="C297" t="s">
        <v>6334</v>
      </c>
      <c r="D297" t="s">
        <v>5804</v>
      </c>
      <c r="E297" t="s">
        <v>25480</v>
      </c>
      <c r="F297" t="s">
        <v>27680</v>
      </c>
      <c r="G297" t="s">
        <v>25657</v>
      </c>
      <c r="H297" t="s">
        <v>27979</v>
      </c>
      <c r="I297" t="s">
        <v>25851</v>
      </c>
      <c r="J297" t="s">
        <v>27980</v>
      </c>
      <c r="K297" t="s">
        <v>6334</v>
      </c>
    </row>
    <row r="298" spans="1:11" x14ac:dyDescent="0.25">
      <c r="A298" t="s">
        <v>4831</v>
      </c>
      <c r="B298" t="s">
        <v>5672</v>
      </c>
      <c r="C298" t="s">
        <v>6334</v>
      </c>
      <c r="D298" t="s">
        <v>4833</v>
      </c>
      <c r="E298" t="s">
        <v>25480</v>
      </c>
      <c r="F298" t="s">
        <v>27680</v>
      </c>
      <c r="G298" t="s">
        <v>25662</v>
      </c>
      <c r="H298" t="s">
        <v>27990</v>
      </c>
      <c r="I298" t="s">
        <v>25856</v>
      </c>
      <c r="J298" t="s">
        <v>27991</v>
      </c>
      <c r="K298" t="s">
        <v>6334</v>
      </c>
    </row>
    <row r="299" spans="1:11" x14ac:dyDescent="0.25">
      <c r="A299" t="s">
        <v>5564</v>
      </c>
      <c r="B299" t="s">
        <v>5682</v>
      </c>
      <c r="C299" t="s">
        <v>6334</v>
      </c>
      <c r="D299" t="s">
        <v>5818</v>
      </c>
      <c r="E299" t="s">
        <v>5836</v>
      </c>
      <c r="F299" t="s">
        <v>27680</v>
      </c>
      <c r="G299" t="s">
        <v>25651</v>
      </c>
      <c r="H299" t="s">
        <v>28000</v>
      </c>
      <c r="I299" t="s">
        <v>25845</v>
      </c>
      <c r="J299" t="s">
        <v>28001</v>
      </c>
      <c r="K299" t="s">
        <v>6334</v>
      </c>
    </row>
    <row r="300" spans="1:11" x14ac:dyDescent="0.25">
      <c r="A300" t="s">
        <v>920</v>
      </c>
      <c r="B300" t="s">
        <v>5685</v>
      </c>
      <c r="C300" t="s">
        <v>6334</v>
      </c>
      <c r="D300" t="s">
        <v>921</v>
      </c>
      <c r="E300" t="s">
        <v>25406</v>
      </c>
      <c r="F300" t="s">
        <v>27680</v>
      </c>
      <c r="G300" t="s">
        <v>25660</v>
      </c>
      <c r="H300" t="s">
        <v>28008</v>
      </c>
      <c r="I300" t="s">
        <v>25854</v>
      </c>
      <c r="J300" t="s">
        <v>28009</v>
      </c>
      <c r="K300" t="s">
        <v>6334</v>
      </c>
    </row>
    <row r="301" spans="1:11" x14ac:dyDescent="0.25">
      <c r="A301" t="s">
        <v>5567</v>
      </c>
      <c r="B301" t="s">
        <v>5687</v>
      </c>
      <c r="C301" t="s">
        <v>6334</v>
      </c>
      <c r="D301" t="s">
        <v>5822</v>
      </c>
      <c r="E301" t="s">
        <v>25393</v>
      </c>
      <c r="F301" t="s">
        <v>27680</v>
      </c>
      <c r="G301" t="s">
        <v>25652</v>
      </c>
      <c r="H301" t="s">
        <v>28015</v>
      </c>
      <c r="I301" t="s">
        <v>25846</v>
      </c>
      <c r="J301" t="s">
        <v>28016</v>
      </c>
      <c r="K301" t="s">
        <v>6334</v>
      </c>
    </row>
    <row r="302" spans="1:11" x14ac:dyDescent="0.25">
      <c r="A302" t="s">
        <v>923</v>
      </c>
      <c r="B302" t="s">
        <v>5688</v>
      </c>
      <c r="C302" t="s">
        <v>6334</v>
      </c>
      <c r="D302" t="s">
        <v>924</v>
      </c>
      <c r="E302" t="s">
        <v>25406</v>
      </c>
      <c r="F302" t="s">
        <v>27680</v>
      </c>
      <c r="G302" t="s">
        <v>25654</v>
      </c>
      <c r="H302" t="s">
        <v>28017</v>
      </c>
      <c r="I302" t="s">
        <v>25848</v>
      </c>
      <c r="J302" t="s">
        <v>28018</v>
      </c>
      <c r="K302" t="s">
        <v>6334</v>
      </c>
    </row>
    <row r="303" spans="1:11" x14ac:dyDescent="0.25">
      <c r="A303" t="s">
        <v>5512</v>
      </c>
      <c r="B303" t="s">
        <v>5625</v>
      </c>
      <c r="C303" t="s">
        <v>1058</v>
      </c>
      <c r="D303" t="s">
        <v>5755</v>
      </c>
      <c r="E303" t="s">
        <v>5835</v>
      </c>
      <c r="F303" t="s">
        <v>27680</v>
      </c>
      <c r="G303" t="s">
        <v>25664</v>
      </c>
      <c r="H303" t="s">
        <v>28061</v>
      </c>
      <c r="I303" t="s">
        <v>25858</v>
      </c>
      <c r="J303" t="s">
        <v>6334</v>
      </c>
      <c r="K303" t="s">
        <v>6334</v>
      </c>
    </row>
    <row r="304" spans="1:11" x14ac:dyDescent="0.25">
      <c r="A304" t="s">
        <v>2173</v>
      </c>
      <c r="B304" t="s">
        <v>5679</v>
      </c>
      <c r="C304" t="s">
        <v>6334</v>
      </c>
      <c r="D304" t="s">
        <v>5815</v>
      </c>
      <c r="E304" t="s">
        <v>25479</v>
      </c>
      <c r="F304" t="s">
        <v>27647</v>
      </c>
      <c r="G304" t="s">
        <v>25637</v>
      </c>
      <c r="H304" t="s">
        <v>27648</v>
      </c>
      <c r="I304" t="s">
        <v>25831</v>
      </c>
      <c r="J304" t="s">
        <v>27649</v>
      </c>
      <c r="K304" t="s">
        <v>6334</v>
      </c>
    </row>
    <row r="305" spans="1:9" ht="30" x14ac:dyDescent="0.25">
      <c r="A305" s="494" t="s">
        <v>28473</v>
      </c>
      <c r="B305" s="501" t="s">
        <v>28471</v>
      </c>
      <c r="D305" s="494" t="s">
        <v>28472</v>
      </c>
      <c r="E305" s="494" t="s">
        <v>28475</v>
      </c>
      <c r="F305" s="494" t="s">
        <v>28474</v>
      </c>
      <c r="G305" s="501" t="s">
        <v>28476</v>
      </c>
      <c r="H305" s="494"/>
      <c r="I305" s="501"/>
    </row>
    <row r="306" spans="1:9" ht="30" x14ac:dyDescent="0.25">
      <c r="A306" s="494" t="s">
        <v>28479</v>
      </c>
      <c r="B306" s="501" t="s">
        <v>28477</v>
      </c>
      <c r="D306" s="494" t="s">
        <v>28478</v>
      </c>
      <c r="E306" s="494" t="s">
        <v>28475</v>
      </c>
      <c r="F306" s="494" t="s">
        <v>28474</v>
      </c>
      <c r="G306" s="501" t="s">
        <v>28476</v>
      </c>
      <c r="H306" s="494"/>
      <c r="I306" s="501"/>
    </row>
    <row r="307" spans="1:9" ht="30" x14ac:dyDescent="0.25">
      <c r="A307" s="494" t="s">
        <v>28482</v>
      </c>
      <c r="B307" s="501" t="s">
        <v>28480</v>
      </c>
      <c r="D307" s="494" t="s">
        <v>28481</v>
      </c>
      <c r="E307" s="494" t="s">
        <v>25347</v>
      </c>
      <c r="F307" s="494" t="s">
        <v>28474</v>
      </c>
      <c r="G307" s="501" t="s">
        <v>28476</v>
      </c>
      <c r="H307" s="494"/>
      <c r="I307" s="501" t="s">
        <v>28483</v>
      </c>
    </row>
    <row r="308" spans="1:9" ht="30" x14ac:dyDescent="0.25">
      <c r="A308" s="494" t="s">
        <v>28486</v>
      </c>
      <c r="B308" s="501" t="s">
        <v>28484</v>
      </c>
      <c r="D308" s="494" t="s">
        <v>28485</v>
      </c>
      <c r="E308" s="494" t="s">
        <v>25347</v>
      </c>
      <c r="F308" s="494" t="s">
        <v>28487</v>
      </c>
      <c r="G308" s="501" t="s">
        <v>28488</v>
      </c>
      <c r="H308" s="494"/>
      <c r="I308" s="501" t="s">
        <v>28483</v>
      </c>
    </row>
    <row r="309" spans="1:9" ht="30" x14ac:dyDescent="0.25">
      <c r="A309" s="494" t="s">
        <v>28491</v>
      </c>
      <c r="B309" s="501" t="s">
        <v>28489</v>
      </c>
      <c r="D309" s="494" t="s">
        <v>28490</v>
      </c>
      <c r="E309" s="494" t="s">
        <v>28492</v>
      </c>
      <c r="F309" s="494" t="s">
        <v>28487</v>
      </c>
      <c r="G309" s="501" t="s">
        <v>28488</v>
      </c>
      <c r="H309" s="494"/>
      <c r="I309" s="501" t="s">
        <v>28483</v>
      </c>
    </row>
    <row r="310" spans="1:9" ht="30" x14ac:dyDescent="0.25">
      <c r="A310" s="494" t="s">
        <v>28495</v>
      </c>
      <c r="B310" s="501" t="s">
        <v>28493</v>
      </c>
      <c r="D310" s="494" t="s">
        <v>28494</v>
      </c>
      <c r="E310" s="494" t="s">
        <v>25347</v>
      </c>
      <c r="F310" s="494" t="s">
        <v>28487</v>
      </c>
      <c r="G310" s="501" t="s">
        <v>28488</v>
      </c>
      <c r="H310" s="494"/>
      <c r="I310" s="501" t="s">
        <v>28483</v>
      </c>
    </row>
  </sheetData>
  <sortState xmlns:xlrd2="http://schemas.microsoft.com/office/spreadsheetml/2017/richdata2" ref="A2:K304">
    <sortCondition ref="F2:F304"/>
  </sortState>
  <hyperlinks>
    <hyperlink ref="B305" r:id="rId1" display="https://echa.europa.eu/substance-information/-/substanceinfo/100.085.331" xr:uid="{2D6F7F4D-59DB-4E94-9EDA-2E83F9493AD2}"/>
    <hyperlink ref="B306" r:id="rId2" display="https://echa.europa.eu/substance-information/-/substanceinfo/100.020.804" xr:uid="{329DFC07-5BB9-45DC-81A7-7CEFC5EE3F30}"/>
    <hyperlink ref="B307" r:id="rId3" display="https://echa.europa.eu/substance-information/-/substanceinfo/100.005.086" xr:uid="{6C4BB1B0-8B24-4945-8B1E-45B1E7A1E3CD}"/>
    <hyperlink ref="G307" r:id="rId4" tooltip="ECHA decision for Candidate List inclusion" display="https://echa.europa.eu/documents/10162/854c5708-b10f-7b75-52e7-968e7c448992" xr:uid="{F210FEAE-119B-4F76-945C-663B70008C27}"/>
    <hyperlink ref="I307" r:id="rId5" tooltip="Details" display="https://echa.europa.eu/candidate-list-table/-/dislist/details/0b0236e18546d892" xr:uid="{E703A4A4-D1A8-4873-8F15-0EBEA6E63270}"/>
    <hyperlink ref="B308" r:id="rId6" display="https://echa.europa.eu/substance-information/-/substanceinfo/100.041.032" xr:uid="{720E0543-B8DA-4724-BB9F-13AA38852CF0}"/>
    <hyperlink ref="G308" r:id="rId7" tooltip="ECHA decision for Candidate List inclusion" display="https://echa.europa.eu/documents/10162/10861be8-f130-266d-ca8f-c6c7139fe6d9" xr:uid="{87C2B78A-53C0-4058-8AA3-F9654A859C3F}"/>
    <hyperlink ref="I308" r:id="rId8" tooltip="Details" display="https://echa.europa.eu/candidate-list-table/-/dislist/details/0b0236e184901fab" xr:uid="{A33352ED-9C86-4354-B875-E4CDE8E28731}"/>
    <hyperlink ref="B309" r:id="rId9" display="https://echa.europa.eu/substance-information/-/substanceinfo/100.002.108" xr:uid="{0072DCB3-9DCD-403C-A687-98579A5F4D64}"/>
    <hyperlink ref="G309" r:id="rId10" tooltip="ECHA decision for Candidate List inclusion" display="https://echa.europa.eu/documents/10162/9227ca75-c14c-29ab-81ff-ee86058dd7a7" xr:uid="{1A046AC5-C585-49DA-B10D-D2B9CA4C587D}"/>
    <hyperlink ref="I309" r:id="rId11" tooltip="Details" display="https://echa.europa.eu/candidate-list-table/-/dislist/details/0b0236e184917146" xr:uid="{EC1AFB2B-A7C9-46A4-A603-C17D4783BE04}"/>
    <hyperlink ref="B310" r:id="rId12" display="https://echa.europa.eu/substance-information/-/substanceinfo/100.010.697" xr:uid="{6BFEA19A-B07C-4ABD-8D95-3BD001E4A10A}"/>
    <hyperlink ref="G310" r:id="rId13" tooltip="ECHA decision for Candidate List inclusion" display="https://echa.europa.eu/documents/10162/31fcbd73-6d35-06d9-35cd-42dc09362aa1" xr:uid="{0AE0CD41-9F12-4BB2-BF2E-2860F35785A5}"/>
    <hyperlink ref="I310" r:id="rId14" tooltip="Details" display="https://echa.europa.eu/candidate-list-table/-/dislist/details/0b0236e184903e11" xr:uid="{64E626EA-382E-45B3-BA10-3C8958EBCCFF}"/>
    <hyperlink ref="G305" r:id="rId15" tooltip="ECHA decision for Candidate List inclusion" display="https://echa.europa.eu/documents/10162/7fc5894b-3785-4c7f-bba8-5a172ad287a7" xr:uid="{E71E6C28-B8E2-40D5-B34E-3BC6B1B38EEA}"/>
    <hyperlink ref="G306" r:id="rId16" tooltip="ECHA decision for Candidate List inclusion" display="https://echa.europa.eu/documents/10162/7fc5894b-3785-4c7f-bba8-5a172ad287a7" xr:uid="{E4535C95-5CBB-4F9B-89C9-9462C5241AF8}"/>
  </hyperlinks>
  <pageMargins left="0.7" right="0.7" top="0.75" bottom="0.75" header="0.3" footer="0.3"/>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265"/>
  <sheetViews>
    <sheetView topLeftCell="A854" workbookViewId="0">
      <selection activeCell="D861" sqref="D1:D1048576"/>
    </sheetView>
  </sheetViews>
  <sheetFormatPr defaultColWidth="16" defaultRowHeight="15" x14ac:dyDescent="0.25"/>
  <cols>
    <col min="5" max="5" width="16" style="2"/>
  </cols>
  <sheetData>
    <row r="1" spans="1:12" ht="32.25" customHeight="1" x14ac:dyDescent="0.25">
      <c r="A1" s="152" t="s">
        <v>6316</v>
      </c>
      <c r="B1" s="152" t="s">
        <v>6314</v>
      </c>
      <c r="C1" s="152" t="s">
        <v>6315</v>
      </c>
      <c r="D1" s="152" t="s">
        <v>6314</v>
      </c>
      <c r="E1" s="152" t="s">
        <v>6317</v>
      </c>
      <c r="G1" s="152" t="s">
        <v>6318</v>
      </c>
      <c r="J1" s="152" t="s">
        <v>6319</v>
      </c>
      <c r="K1" s="152" t="s">
        <v>6320</v>
      </c>
      <c r="L1" s="152" t="s">
        <v>6321</v>
      </c>
    </row>
    <row r="2" spans="1:12" ht="21" x14ac:dyDescent="0.25">
      <c r="A2" s="152"/>
      <c r="B2" s="152"/>
      <c r="C2" s="152"/>
      <c r="D2" s="152"/>
      <c r="E2" s="152" t="s">
        <v>5926</v>
      </c>
      <c r="F2" s="152" t="s">
        <v>6322</v>
      </c>
      <c r="G2" s="152" t="s">
        <v>6323</v>
      </c>
      <c r="H2" s="152" t="s">
        <v>6324</v>
      </c>
      <c r="I2" s="152" t="s">
        <v>6325</v>
      </c>
      <c r="J2" s="152"/>
      <c r="K2" s="152"/>
      <c r="L2" s="152"/>
    </row>
    <row r="3" spans="1:12" ht="33.75" x14ac:dyDescent="0.25">
      <c r="A3" s="402" t="s">
        <v>6329</v>
      </c>
      <c r="B3" s="402" t="s">
        <v>6327</v>
      </c>
      <c r="C3" s="402" t="s">
        <v>6328</v>
      </c>
      <c r="D3" s="402" t="s">
        <v>6326</v>
      </c>
      <c r="E3" s="402" t="s">
        <v>6330</v>
      </c>
      <c r="F3" s="402" t="s">
        <v>6331</v>
      </c>
      <c r="G3" s="402" t="s">
        <v>6332</v>
      </c>
      <c r="H3" s="402" t="s">
        <v>6333</v>
      </c>
      <c r="I3" s="402" t="s">
        <v>6334</v>
      </c>
      <c r="J3" s="402" t="s">
        <v>6334</v>
      </c>
      <c r="K3" s="402" t="s">
        <v>6335</v>
      </c>
      <c r="L3" s="402" t="s">
        <v>835</v>
      </c>
    </row>
    <row r="4" spans="1:12" ht="33.75" x14ac:dyDescent="0.25">
      <c r="A4" s="403" t="s">
        <v>6339</v>
      </c>
      <c r="B4" s="403" t="s">
        <v>6337</v>
      </c>
      <c r="C4" s="403" t="s">
        <v>6338</v>
      </c>
      <c r="D4" s="403" t="s">
        <v>6336</v>
      </c>
      <c r="E4" s="403" t="s">
        <v>6340</v>
      </c>
      <c r="F4" s="403" t="s">
        <v>6341</v>
      </c>
      <c r="G4" s="403" t="s">
        <v>6342</v>
      </c>
      <c r="H4" s="403" t="s">
        <v>6341</v>
      </c>
      <c r="I4" s="403" t="s">
        <v>6334</v>
      </c>
      <c r="J4" s="403" t="s">
        <v>6334</v>
      </c>
      <c r="K4" s="403" t="s">
        <v>6334</v>
      </c>
      <c r="L4" s="403" t="s">
        <v>6343</v>
      </c>
    </row>
    <row r="5" spans="1:12" ht="22.5" x14ac:dyDescent="0.25">
      <c r="A5" s="402" t="s">
        <v>6347</v>
      </c>
      <c r="B5" s="402" t="s">
        <v>6345</v>
      </c>
      <c r="C5" s="402" t="s">
        <v>6346</v>
      </c>
      <c r="D5" s="402" t="s">
        <v>6344</v>
      </c>
      <c r="E5" s="402" t="s">
        <v>6348</v>
      </c>
      <c r="F5" s="402" t="s">
        <v>6349</v>
      </c>
      <c r="G5" s="402" t="s">
        <v>6350</v>
      </c>
      <c r="H5" s="402" t="s">
        <v>6349</v>
      </c>
      <c r="I5" s="402" t="s">
        <v>6334</v>
      </c>
      <c r="J5" s="402" t="s">
        <v>6334</v>
      </c>
      <c r="K5" s="402" t="s">
        <v>6334</v>
      </c>
      <c r="L5" s="402" t="s">
        <v>835</v>
      </c>
    </row>
    <row r="6" spans="1:12" ht="22.5" x14ac:dyDescent="0.25">
      <c r="A6" s="403" t="s">
        <v>6354</v>
      </c>
      <c r="B6" s="403" t="s">
        <v>6352</v>
      </c>
      <c r="C6" s="403" t="s">
        <v>6353</v>
      </c>
      <c r="D6" s="403" t="s">
        <v>6351</v>
      </c>
      <c r="E6" s="403" t="s">
        <v>6348</v>
      </c>
      <c r="F6" s="403" t="s">
        <v>6349</v>
      </c>
      <c r="G6" s="403" t="s">
        <v>6350</v>
      </c>
      <c r="H6" s="403" t="s">
        <v>6349</v>
      </c>
      <c r="I6" s="403" t="s">
        <v>6334</v>
      </c>
      <c r="J6" s="403" t="s">
        <v>6334</v>
      </c>
      <c r="K6" s="403" t="s">
        <v>6334</v>
      </c>
      <c r="L6" s="403" t="s">
        <v>835</v>
      </c>
    </row>
    <row r="7" spans="1:12" ht="33.75" x14ac:dyDescent="0.25">
      <c r="A7" s="402" t="s">
        <v>6358</v>
      </c>
      <c r="B7" s="402" t="s">
        <v>6356</v>
      </c>
      <c r="C7" s="402" t="s">
        <v>6357</v>
      </c>
      <c r="D7" s="402" t="s">
        <v>6355</v>
      </c>
      <c r="E7" s="402" t="s">
        <v>6359</v>
      </c>
      <c r="F7" s="402" t="s">
        <v>6341</v>
      </c>
      <c r="G7" s="402" t="s">
        <v>6342</v>
      </c>
      <c r="H7" s="402" t="s">
        <v>6341</v>
      </c>
      <c r="I7" s="402" t="s">
        <v>6360</v>
      </c>
      <c r="J7" s="402" t="s">
        <v>6334</v>
      </c>
      <c r="K7" s="402" t="s">
        <v>6334</v>
      </c>
      <c r="L7" s="402" t="s">
        <v>835</v>
      </c>
    </row>
    <row r="8" spans="1:12" ht="45" x14ac:dyDescent="0.25">
      <c r="A8" s="403" t="s">
        <v>6364</v>
      </c>
      <c r="B8" s="403" t="s">
        <v>6362</v>
      </c>
      <c r="C8" s="403" t="s">
        <v>6363</v>
      </c>
      <c r="D8" s="403" t="s">
        <v>6361</v>
      </c>
      <c r="E8" s="403" t="s">
        <v>6365</v>
      </c>
      <c r="F8" s="403" t="s">
        <v>6366</v>
      </c>
      <c r="G8" s="403" t="s">
        <v>6342</v>
      </c>
      <c r="H8" s="403" t="s">
        <v>6367</v>
      </c>
      <c r="I8" s="403" t="s">
        <v>6360</v>
      </c>
      <c r="J8" s="403" t="s">
        <v>6334</v>
      </c>
      <c r="K8" s="403" t="s">
        <v>6334</v>
      </c>
      <c r="L8" s="403" t="s">
        <v>835</v>
      </c>
    </row>
    <row r="9" spans="1:12" ht="78.75" x14ac:dyDescent="0.25">
      <c r="A9" s="402" t="s">
        <v>6371</v>
      </c>
      <c r="B9" s="402" t="s">
        <v>6369</v>
      </c>
      <c r="C9" s="402" t="s">
        <v>6370</v>
      </c>
      <c r="D9" s="402" t="s">
        <v>6368</v>
      </c>
      <c r="E9" s="402" t="s">
        <v>6372</v>
      </c>
      <c r="F9" s="402" t="s">
        <v>6373</v>
      </c>
      <c r="G9" s="402" t="s">
        <v>6374</v>
      </c>
      <c r="H9" s="402" t="s">
        <v>6375</v>
      </c>
      <c r="I9" s="402" t="s">
        <v>6360</v>
      </c>
      <c r="J9" s="402" t="s">
        <v>6334</v>
      </c>
      <c r="K9" s="402" t="s">
        <v>6334</v>
      </c>
      <c r="L9" s="402" t="s">
        <v>6376</v>
      </c>
    </row>
    <row r="10" spans="1:12" ht="101.25" x14ac:dyDescent="0.25">
      <c r="A10" s="403" t="s">
        <v>2006</v>
      </c>
      <c r="B10" s="403" t="s">
        <v>6378</v>
      </c>
      <c r="C10" s="403" t="s">
        <v>6379</v>
      </c>
      <c r="D10" s="403" t="s">
        <v>6377</v>
      </c>
      <c r="E10" s="403" t="s">
        <v>6380</v>
      </c>
      <c r="F10" s="403" t="s">
        <v>6381</v>
      </c>
      <c r="G10" s="403" t="s">
        <v>6382</v>
      </c>
      <c r="H10" s="403" t="s">
        <v>6383</v>
      </c>
      <c r="I10" s="403" t="s">
        <v>6334</v>
      </c>
      <c r="J10" s="403" t="s">
        <v>6334</v>
      </c>
      <c r="K10" s="403" t="s">
        <v>6334</v>
      </c>
      <c r="L10" s="403" t="s">
        <v>835</v>
      </c>
    </row>
    <row r="11" spans="1:12" ht="112.5" x14ac:dyDescent="0.25">
      <c r="A11" s="402" t="s">
        <v>6334</v>
      </c>
      <c r="B11" s="402" t="s">
        <v>6385</v>
      </c>
      <c r="C11" s="402" t="s">
        <v>6334</v>
      </c>
      <c r="D11" s="402" t="s">
        <v>6384</v>
      </c>
      <c r="E11" s="402" t="s">
        <v>6386</v>
      </c>
      <c r="F11" s="402" t="s">
        <v>6387</v>
      </c>
      <c r="G11" s="402" t="s">
        <v>6388</v>
      </c>
      <c r="H11" s="402" t="s">
        <v>6389</v>
      </c>
      <c r="I11" s="402" t="s">
        <v>6334</v>
      </c>
      <c r="J11" s="402" t="s">
        <v>6334</v>
      </c>
      <c r="K11" s="402" t="s">
        <v>6390</v>
      </c>
      <c r="L11" s="402" t="s">
        <v>835</v>
      </c>
    </row>
    <row r="12" spans="1:12" ht="101.25" x14ac:dyDescent="0.25">
      <c r="A12" s="403" t="s">
        <v>6394</v>
      </c>
      <c r="B12" s="403" t="s">
        <v>6392</v>
      </c>
      <c r="C12" s="403" t="s">
        <v>6393</v>
      </c>
      <c r="D12" s="403" t="s">
        <v>6391</v>
      </c>
      <c r="E12" s="403" t="s">
        <v>6380</v>
      </c>
      <c r="F12" s="403" t="s">
        <v>6381</v>
      </c>
      <c r="G12" s="403" t="s">
        <v>6382</v>
      </c>
      <c r="H12" s="403" t="s">
        <v>6383</v>
      </c>
      <c r="I12" s="403" t="s">
        <v>6334</v>
      </c>
      <c r="J12" s="403" t="s">
        <v>6334</v>
      </c>
      <c r="K12" s="403" t="s">
        <v>6334</v>
      </c>
      <c r="L12" s="403" t="s">
        <v>835</v>
      </c>
    </row>
    <row r="13" spans="1:12" ht="45" x14ac:dyDescent="0.25">
      <c r="A13" s="402" t="s">
        <v>6398</v>
      </c>
      <c r="B13" s="402" t="s">
        <v>6396</v>
      </c>
      <c r="C13" s="402" t="s">
        <v>6397</v>
      </c>
      <c r="D13" s="402" t="s">
        <v>6395</v>
      </c>
      <c r="E13" s="402" t="s">
        <v>6399</v>
      </c>
      <c r="F13" s="402" t="s">
        <v>6400</v>
      </c>
      <c r="G13" s="402" t="s">
        <v>6401</v>
      </c>
      <c r="H13" s="402" t="s">
        <v>6402</v>
      </c>
      <c r="I13" s="402" t="s">
        <v>6360</v>
      </c>
      <c r="J13" s="402" t="s">
        <v>6334</v>
      </c>
      <c r="K13" s="402" t="s">
        <v>6335</v>
      </c>
      <c r="L13" s="402" t="s">
        <v>835</v>
      </c>
    </row>
    <row r="14" spans="1:12" ht="56.25" x14ac:dyDescent="0.25">
      <c r="A14" s="403" t="s">
        <v>6406</v>
      </c>
      <c r="B14" s="403" t="s">
        <v>6404</v>
      </c>
      <c r="C14" s="403" t="s">
        <v>6405</v>
      </c>
      <c r="D14" s="403" t="s">
        <v>6403</v>
      </c>
      <c r="E14" s="403" t="s">
        <v>6407</v>
      </c>
      <c r="F14" s="403" t="s">
        <v>6408</v>
      </c>
      <c r="G14" s="403" t="s">
        <v>6401</v>
      </c>
      <c r="H14" s="403" t="s">
        <v>6409</v>
      </c>
      <c r="I14" s="403" t="s">
        <v>6360</v>
      </c>
      <c r="J14" s="403" t="s">
        <v>6334</v>
      </c>
      <c r="K14" s="403" t="s">
        <v>6335</v>
      </c>
      <c r="L14" s="403" t="s">
        <v>835</v>
      </c>
    </row>
    <row r="15" spans="1:12" ht="45" x14ac:dyDescent="0.25">
      <c r="A15" s="402" t="s">
        <v>6413</v>
      </c>
      <c r="B15" s="402" t="s">
        <v>6411</v>
      </c>
      <c r="C15" s="402" t="s">
        <v>6412</v>
      </c>
      <c r="D15" s="402" t="s">
        <v>6410</v>
      </c>
      <c r="E15" s="402" t="s">
        <v>6414</v>
      </c>
      <c r="F15" s="402" t="s">
        <v>6409</v>
      </c>
      <c r="G15" s="402" t="s">
        <v>6415</v>
      </c>
      <c r="H15" s="402" t="s">
        <v>6409</v>
      </c>
      <c r="I15" s="402" t="s">
        <v>6360</v>
      </c>
      <c r="J15" s="402" t="s">
        <v>6334</v>
      </c>
      <c r="K15" s="402" t="s">
        <v>6334</v>
      </c>
      <c r="L15" s="402" t="s">
        <v>835</v>
      </c>
    </row>
    <row r="16" spans="1:12" ht="33.75" x14ac:dyDescent="0.25">
      <c r="A16" s="403" t="s">
        <v>6334</v>
      </c>
      <c r="B16" s="403" t="s">
        <v>6417</v>
      </c>
      <c r="C16" s="403" t="s">
        <v>6334</v>
      </c>
      <c r="D16" s="403" t="s">
        <v>6416</v>
      </c>
      <c r="E16" s="403" t="s">
        <v>6418</v>
      </c>
      <c r="F16" s="403" t="s">
        <v>6419</v>
      </c>
      <c r="G16" s="403" t="s">
        <v>6342</v>
      </c>
      <c r="H16" s="403" t="s">
        <v>6419</v>
      </c>
      <c r="I16" s="403" t="s">
        <v>6334</v>
      </c>
      <c r="J16" s="403" t="s">
        <v>6334</v>
      </c>
      <c r="K16" s="403" t="s">
        <v>6390</v>
      </c>
      <c r="L16" s="403" t="s">
        <v>835</v>
      </c>
    </row>
    <row r="17" spans="1:12" ht="33.75" x14ac:dyDescent="0.25">
      <c r="A17" s="402" t="s">
        <v>6334</v>
      </c>
      <c r="B17" s="402" t="s">
        <v>6421</v>
      </c>
      <c r="C17" s="402" t="s">
        <v>6334</v>
      </c>
      <c r="D17" s="402" t="s">
        <v>6420</v>
      </c>
      <c r="E17" s="402" t="s">
        <v>6422</v>
      </c>
      <c r="F17" s="402" t="s">
        <v>6419</v>
      </c>
      <c r="G17" s="402" t="s">
        <v>6342</v>
      </c>
      <c r="H17" s="402" t="s">
        <v>6419</v>
      </c>
      <c r="I17" s="402" t="s">
        <v>6334</v>
      </c>
      <c r="J17" s="402" t="s">
        <v>6334</v>
      </c>
      <c r="K17" s="402" t="s">
        <v>6390</v>
      </c>
      <c r="L17" s="402" t="s">
        <v>835</v>
      </c>
    </row>
    <row r="18" spans="1:12" ht="33.75" x14ac:dyDescent="0.25">
      <c r="A18" s="403" t="s">
        <v>6426</v>
      </c>
      <c r="B18" s="403" t="s">
        <v>6424</v>
      </c>
      <c r="C18" s="403" t="s">
        <v>6425</v>
      </c>
      <c r="D18" s="403" t="s">
        <v>6423</v>
      </c>
      <c r="E18" s="403" t="s">
        <v>6427</v>
      </c>
      <c r="F18" s="403" t="s">
        <v>6428</v>
      </c>
      <c r="G18" s="403" t="s">
        <v>6429</v>
      </c>
      <c r="H18" s="403" t="s">
        <v>6428</v>
      </c>
      <c r="I18" s="403" t="s">
        <v>6334</v>
      </c>
      <c r="J18" s="403" t="s">
        <v>6334</v>
      </c>
      <c r="K18" s="403" t="s">
        <v>6334</v>
      </c>
      <c r="L18" s="403" t="s">
        <v>835</v>
      </c>
    </row>
    <row r="19" spans="1:12" ht="112.5" x14ac:dyDescent="0.25">
      <c r="A19" s="402" t="s">
        <v>4718</v>
      </c>
      <c r="B19" s="402" t="s">
        <v>6431</v>
      </c>
      <c r="C19" s="402" t="s">
        <v>4720</v>
      </c>
      <c r="D19" s="402" t="s">
        <v>6430</v>
      </c>
      <c r="E19" s="402" t="s">
        <v>6432</v>
      </c>
      <c r="F19" s="402" t="s">
        <v>6433</v>
      </c>
      <c r="G19" s="402" t="s">
        <v>6434</v>
      </c>
      <c r="H19" s="402" t="s">
        <v>6435</v>
      </c>
      <c r="I19" s="402" t="s">
        <v>6334</v>
      </c>
      <c r="J19" s="402" t="s">
        <v>6334</v>
      </c>
      <c r="K19" s="402" t="s">
        <v>6334</v>
      </c>
      <c r="L19" s="402" t="s">
        <v>6436</v>
      </c>
    </row>
    <row r="20" spans="1:12" ht="33.75" x14ac:dyDescent="0.25">
      <c r="A20" s="403" t="s">
        <v>26066</v>
      </c>
      <c r="B20" s="403" t="s">
        <v>26064</v>
      </c>
      <c r="C20" s="403" t="s">
        <v>26065</v>
      </c>
      <c r="D20" s="403" t="s">
        <v>6437</v>
      </c>
      <c r="E20" s="403" t="s">
        <v>6438</v>
      </c>
      <c r="F20" s="403" t="s">
        <v>6439</v>
      </c>
      <c r="G20" s="403" t="s">
        <v>6440</v>
      </c>
      <c r="H20" s="403" t="s">
        <v>6441</v>
      </c>
      <c r="I20" s="403" t="s">
        <v>6334</v>
      </c>
      <c r="J20" s="403" t="s">
        <v>26067</v>
      </c>
      <c r="K20" s="403" t="s">
        <v>6334</v>
      </c>
      <c r="L20" s="403" t="s">
        <v>6442</v>
      </c>
    </row>
    <row r="21" spans="1:12" ht="33.75" x14ac:dyDescent="0.25">
      <c r="A21" s="402" t="s">
        <v>5493</v>
      </c>
      <c r="B21" s="402" t="s">
        <v>6444</v>
      </c>
      <c r="C21" s="402" t="s">
        <v>5737</v>
      </c>
      <c r="D21" s="402" t="s">
        <v>6443</v>
      </c>
      <c r="E21" s="402" t="s">
        <v>6438</v>
      </c>
      <c r="F21" s="402" t="s">
        <v>6439</v>
      </c>
      <c r="G21" s="402" t="s">
        <v>6440</v>
      </c>
      <c r="H21" s="402" t="s">
        <v>6441</v>
      </c>
      <c r="I21" s="402" t="s">
        <v>6334</v>
      </c>
      <c r="J21" s="402" t="s">
        <v>6445</v>
      </c>
      <c r="K21" s="402" t="s">
        <v>6334</v>
      </c>
      <c r="L21" s="402" t="s">
        <v>6376</v>
      </c>
    </row>
    <row r="22" spans="1:12" ht="45" x14ac:dyDescent="0.25">
      <c r="A22" s="403" t="s">
        <v>6449</v>
      </c>
      <c r="B22" s="403" t="s">
        <v>6447</v>
      </c>
      <c r="C22" s="403" t="s">
        <v>6448</v>
      </c>
      <c r="D22" s="403" t="s">
        <v>6446</v>
      </c>
      <c r="E22" s="403" t="s">
        <v>6450</v>
      </c>
      <c r="F22" s="403" t="s">
        <v>6451</v>
      </c>
      <c r="G22" s="403" t="s">
        <v>6452</v>
      </c>
      <c r="H22" s="403" t="s">
        <v>6453</v>
      </c>
      <c r="I22" s="403" t="s">
        <v>6334</v>
      </c>
      <c r="J22" s="403" t="s">
        <v>6334</v>
      </c>
      <c r="K22" s="403" t="s">
        <v>6334</v>
      </c>
      <c r="L22" s="403" t="s">
        <v>835</v>
      </c>
    </row>
    <row r="23" spans="1:12" ht="56.25" x14ac:dyDescent="0.25">
      <c r="A23" s="402" t="s">
        <v>6457</v>
      </c>
      <c r="B23" s="402" t="s">
        <v>6455</v>
      </c>
      <c r="C23" s="402" t="s">
        <v>6456</v>
      </c>
      <c r="D23" s="402" t="s">
        <v>6454</v>
      </c>
      <c r="E23" s="402" t="s">
        <v>6458</v>
      </c>
      <c r="F23" s="402" t="s">
        <v>6459</v>
      </c>
      <c r="G23" s="402" t="s">
        <v>6460</v>
      </c>
      <c r="H23" s="402" t="s">
        <v>6459</v>
      </c>
      <c r="I23" s="402" t="s">
        <v>6334</v>
      </c>
      <c r="J23" s="402" t="s">
        <v>6334</v>
      </c>
      <c r="K23" s="402" t="s">
        <v>6334</v>
      </c>
      <c r="L23" s="402" t="s">
        <v>835</v>
      </c>
    </row>
    <row r="24" spans="1:12" ht="101.25" x14ac:dyDescent="0.25">
      <c r="A24" s="403" t="s">
        <v>26070</v>
      </c>
      <c r="B24" s="403" t="s">
        <v>26068</v>
      </c>
      <c r="C24" s="403" t="s">
        <v>26069</v>
      </c>
      <c r="D24" s="403" t="s">
        <v>6461</v>
      </c>
      <c r="E24" s="403" t="s">
        <v>6438</v>
      </c>
      <c r="F24" s="403" t="s">
        <v>6439</v>
      </c>
      <c r="G24" s="403" t="s">
        <v>6440</v>
      </c>
      <c r="H24" s="403" t="s">
        <v>6441</v>
      </c>
      <c r="I24" s="403" t="s">
        <v>6334</v>
      </c>
      <c r="J24" s="403" t="s">
        <v>6462</v>
      </c>
      <c r="K24" s="403" t="s">
        <v>6334</v>
      </c>
      <c r="L24" s="403" t="s">
        <v>6376</v>
      </c>
    </row>
    <row r="25" spans="1:12" ht="33.75" x14ac:dyDescent="0.25">
      <c r="A25" s="402" t="s">
        <v>5494</v>
      </c>
      <c r="B25" s="402" t="s">
        <v>6464</v>
      </c>
      <c r="C25" s="402" t="s">
        <v>5738</v>
      </c>
      <c r="D25" s="402" t="s">
        <v>6463</v>
      </c>
      <c r="E25" s="402" t="s">
        <v>6438</v>
      </c>
      <c r="F25" s="402" t="s">
        <v>6439</v>
      </c>
      <c r="G25" s="402" t="s">
        <v>6440</v>
      </c>
      <c r="H25" s="402" t="s">
        <v>6441</v>
      </c>
      <c r="I25" s="402" t="s">
        <v>6334</v>
      </c>
      <c r="J25" s="402" t="s">
        <v>6465</v>
      </c>
      <c r="K25" s="402" t="s">
        <v>6334</v>
      </c>
      <c r="L25" s="402" t="s">
        <v>6376</v>
      </c>
    </row>
    <row r="26" spans="1:12" ht="33.75" x14ac:dyDescent="0.25">
      <c r="A26" s="403" t="s">
        <v>5486</v>
      </c>
      <c r="B26" s="403" t="s">
        <v>6467</v>
      </c>
      <c r="C26" s="403" t="s">
        <v>5738</v>
      </c>
      <c r="D26" s="403" t="s">
        <v>6466</v>
      </c>
      <c r="E26" s="403" t="s">
        <v>6438</v>
      </c>
      <c r="F26" s="403" t="s">
        <v>6439</v>
      </c>
      <c r="G26" s="403" t="s">
        <v>6440</v>
      </c>
      <c r="H26" s="403" t="s">
        <v>6441</v>
      </c>
      <c r="I26" s="403" t="s">
        <v>6334</v>
      </c>
      <c r="J26" s="403" t="s">
        <v>6468</v>
      </c>
      <c r="K26" s="403" t="s">
        <v>6334</v>
      </c>
      <c r="L26" s="403" t="s">
        <v>6376</v>
      </c>
    </row>
    <row r="27" spans="1:12" ht="101.25" x14ac:dyDescent="0.25">
      <c r="A27" s="402" t="s">
        <v>6472</v>
      </c>
      <c r="B27" s="402" t="s">
        <v>6470</v>
      </c>
      <c r="C27" s="402" t="s">
        <v>6471</v>
      </c>
      <c r="D27" s="402" t="s">
        <v>6469</v>
      </c>
      <c r="E27" s="402" t="s">
        <v>6450</v>
      </c>
      <c r="F27" s="402" t="s">
        <v>6451</v>
      </c>
      <c r="G27" s="402" t="s">
        <v>6452</v>
      </c>
      <c r="H27" s="402" t="s">
        <v>6453</v>
      </c>
      <c r="I27" s="402" t="s">
        <v>6334</v>
      </c>
      <c r="J27" s="402" t="s">
        <v>6334</v>
      </c>
      <c r="K27" s="402" t="s">
        <v>6334</v>
      </c>
      <c r="L27" s="402" t="s">
        <v>835</v>
      </c>
    </row>
    <row r="28" spans="1:12" ht="101.25" x14ac:dyDescent="0.25">
      <c r="A28" s="403" t="s">
        <v>6476</v>
      </c>
      <c r="B28" s="403" t="s">
        <v>6474</v>
      </c>
      <c r="C28" s="403" t="s">
        <v>6475</v>
      </c>
      <c r="D28" s="403" t="s">
        <v>6473</v>
      </c>
      <c r="E28" s="403" t="s">
        <v>6477</v>
      </c>
      <c r="F28" s="403" t="s">
        <v>6478</v>
      </c>
      <c r="G28" s="403" t="s">
        <v>6479</v>
      </c>
      <c r="H28" s="403" t="s">
        <v>6478</v>
      </c>
      <c r="I28" s="403" t="s">
        <v>6334</v>
      </c>
      <c r="J28" s="403" t="s">
        <v>6334</v>
      </c>
      <c r="K28" s="403" t="s">
        <v>6334</v>
      </c>
      <c r="L28" s="403" t="s">
        <v>6376</v>
      </c>
    </row>
    <row r="29" spans="1:12" ht="33.75" x14ac:dyDescent="0.25">
      <c r="A29" s="402" t="s">
        <v>6483</v>
      </c>
      <c r="B29" s="402" t="s">
        <v>6481</v>
      </c>
      <c r="C29" s="402" t="s">
        <v>6482</v>
      </c>
      <c r="D29" s="402" t="s">
        <v>6480</v>
      </c>
      <c r="E29" s="402" t="s">
        <v>6484</v>
      </c>
      <c r="F29" s="402" t="s">
        <v>6485</v>
      </c>
      <c r="G29" s="402" t="s">
        <v>6486</v>
      </c>
      <c r="H29" s="402" t="s">
        <v>6485</v>
      </c>
      <c r="I29" s="402" t="s">
        <v>6334</v>
      </c>
      <c r="J29" s="402" t="s">
        <v>6334</v>
      </c>
      <c r="K29" s="402" t="s">
        <v>6334</v>
      </c>
      <c r="L29" s="402" t="s">
        <v>6376</v>
      </c>
    </row>
    <row r="30" spans="1:12" ht="56.25" x14ac:dyDescent="0.25">
      <c r="A30" s="403" t="s">
        <v>6490</v>
      </c>
      <c r="B30" s="403" t="s">
        <v>6488</v>
      </c>
      <c r="C30" s="403" t="s">
        <v>6489</v>
      </c>
      <c r="D30" s="403" t="s">
        <v>6487</v>
      </c>
      <c r="E30" s="403" t="s">
        <v>6491</v>
      </c>
      <c r="F30" s="403" t="s">
        <v>6492</v>
      </c>
      <c r="G30" s="403" t="s">
        <v>6493</v>
      </c>
      <c r="H30" s="403" t="s">
        <v>6492</v>
      </c>
      <c r="I30" s="403" t="s">
        <v>6334</v>
      </c>
      <c r="J30" s="403" t="s">
        <v>6334</v>
      </c>
      <c r="K30" s="403" t="s">
        <v>6334</v>
      </c>
      <c r="L30" s="403" t="s">
        <v>6376</v>
      </c>
    </row>
    <row r="31" spans="1:12" ht="33.75" x14ac:dyDescent="0.25">
      <c r="A31" s="402" t="s">
        <v>1058</v>
      </c>
      <c r="B31" s="402" t="s">
        <v>6495</v>
      </c>
      <c r="C31" s="402" t="s">
        <v>6496</v>
      </c>
      <c r="D31" s="402" t="s">
        <v>6494</v>
      </c>
      <c r="E31" s="402" t="s">
        <v>6497</v>
      </c>
      <c r="F31" s="402" t="s">
        <v>6498</v>
      </c>
      <c r="G31" s="402" t="s">
        <v>6499</v>
      </c>
      <c r="H31" s="402" t="s">
        <v>6498</v>
      </c>
      <c r="I31" s="402" t="s">
        <v>6334</v>
      </c>
      <c r="J31" s="402" t="s">
        <v>6334</v>
      </c>
      <c r="K31" s="402" t="s">
        <v>6334</v>
      </c>
      <c r="L31" s="402" t="s">
        <v>6376</v>
      </c>
    </row>
    <row r="32" spans="1:12" ht="168.75" x14ac:dyDescent="0.25">
      <c r="A32" s="403" t="s">
        <v>26073</v>
      </c>
      <c r="B32" s="403" t="s">
        <v>26071</v>
      </c>
      <c r="C32" s="403" t="s">
        <v>26072</v>
      </c>
      <c r="D32" s="403" t="s">
        <v>6500</v>
      </c>
      <c r="E32" s="403" t="s">
        <v>6501</v>
      </c>
      <c r="F32" s="403" t="s">
        <v>6502</v>
      </c>
      <c r="G32" s="403" t="s">
        <v>6503</v>
      </c>
      <c r="H32" s="403" t="s">
        <v>6504</v>
      </c>
      <c r="I32" s="403" t="s">
        <v>6334</v>
      </c>
      <c r="J32" s="403" t="s">
        <v>26074</v>
      </c>
      <c r="K32" s="403" t="s">
        <v>6334</v>
      </c>
      <c r="L32" s="403" t="s">
        <v>6442</v>
      </c>
    </row>
    <row r="33" spans="1:12" ht="168.75" x14ac:dyDescent="0.25">
      <c r="A33" s="402" t="s">
        <v>26073</v>
      </c>
      <c r="B33" s="402" t="s">
        <v>26075</v>
      </c>
      <c r="C33" s="402" t="s">
        <v>26072</v>
      </c>
      <c r="D33" s="402" t="s">
        <v>6505</v>
      </c>
      <c r="E33" s="402" t="s">
        <v>6506</v>
      </c>
      <c r="F33" s="402" t="s">
        <v>6507</v>
      </c>
      <c r="G33" s="402" t="s">
        <v>6508</v>
      </c>
      <c r="H33" s="402" t="s">
        <v>6509</v>
      </c>
      <c r="I33" s="402" t="s">
        <v>6334</v>
      </c>
      <c r="J33" s="402" t="s">
        <v>26074</v>
      </c>
      <c r="K33" s="402" t="s">
        <v>6334</v>
      </c>
      <c r="L33" s="402" t="s">
        <v>6442</v>
      </c>
    </row>
    <row r="34" spans="1:12" ht="303.75" x14ac:dyDescent="0.25">
      <c r="A34" s="403" t="s">
        <v>26078</v>
      </c>
      <c r="B34" s="403" t="s">
        <v>26076</v>
      </c>
      <c r="C34" s="403" t="s">
        <v>26077</v>
      </c>
      <c r="D34" s="403" t="s">
        <v>6510</v>
      </c>
      <c r="E34" s="403" t="s">
        <v>6511</v>
      </c>
      <c r="F34" s="403" t="s">
        <v>6512</v>
      </c>
      <c r="G34" s="403" t="s">
        <v>6513</v>
      </c>
      <c r="H34" s="403" t="s">
        <v>6514</v>
      </c>
      <c r="I34" s="403" t="s">
        <v>6334</v>
      </c>
      <c r="J34" s="403" t="s">
        <v>26079</v>
      </c>
      <c r="K34" s="403" t="s">
        <v>6334</v>
      </c>
      <c r="L34" s="403" t="s">
        <v>6442</v>
      </c>
    </row>
    <row r="35" spans="1:12" ht="112.5" x14ac:dyDescent="0.25">
      <c r="A35" s="402" t="s">
        <v>26078</v>
      </c>
      <c r="B35" s="402" t="s">
        <v>26080</v>
      </c>
      <c r="C35" s="402" t="s">
        <v>26077</v>
      </c>
      <c r="D35" s="402" t="s">
        <v>6515</v>
      </c>
      <c r="E35" s="402" t="s">
        <v>6516</v>
      </c>
      <c r="F35" s="402" t="s">
        <v>6517</v>
      </c>
      <c r="G35" s="402" t="s">
        <v>6513</v>
      </c>
      <c r="H35" s="402" t="s">
        <v>6518</v>
      </c>
      <c r="I35" s="402" t="s">
        <v>6334</v>
      </c>
      <c r="J35" s="402" t="s">
        <v>6519</v>
      </c>
      <c r="K35" s="402" t="s">
        <v>6334</v>
      </c>
      <c r="L35" s="402" t="s">
        <v>6376</v>
      </c>
    </row>
    <row r="36" spans="1:12" ht="258.75" x14ac:dyDescent="0.25">
      <c r="A36" s="403" t="s">
        <v>26083</v>
      </c>
      <c r="B36" s="403" t="s">
        <v>26081</v>
      </c>
      <c r="C36" s="403" t="s">
        <v>26082</v>
      </c>
      <c r="D36" s="403" t="s">
        <v>6520</v>
      </c>
      <c r="E36" s="403" t="s">
        <v>6521</v>
      </c>
      <c r="F36" s="403" t="s">
        <v>6502</v>
      </c>
      <c r="G36" s="403" t="s">
        <v>6503</v>
      </c>
      <c r="H36" s="403" t="s">
        <v>6504</v>
      </c>
      <c r="I36" s="403" t="s">
        <v>6334</v>
      </c>
      <c r="J36" s="403" t="s">
        <v>26074</v>
      </c>
      <c r="K36" s="403" t="s">
        <v>6334</v>
      </c>
      <c r="L36" s="403" t="s">
        <v>6442</v>
      </c>
    </row>
    <row r="37" spans="1:12" ht="213.75" x14ac:dyDescent="0.25">
      <c r="A37" s="402" t="s">
        <v>26083</v>
      </c>
      <c r="B37" s="402" t="s">
        <v>26084</v>
      </c>
      <c r="C37" s="402" t="s">
        <v>26082</v>
      </c>
      <c r="D37" s="402" t="s">
        <v>6522</v>
      </c>
      <c r="E37" s="402" t="s">
        <v>6523</v>
      </c>
      <c r="F37" s="402" t="s">
        <v>6507</v>
      </c>
      <c r="G37" s="402" t="s">
        <v>6508</v>
      </c>
      <c r="H37" s="402" t="s">
        <v>6509</v>
      </c>
      <c r="I37" s="402" t="s">
        <v>6334</v>
      </c>
      <c r="J37" s="402" t="s">
        <v>26074</v>
      </c>
      <c r="K37" s="402" t="s">
        <v>6334</v>
      </c>
      <c r="L37" s="402" t="s">
        <v>6442</v>
      </c>
    </row>
    <row r="38" spans="1:12" ht="56.25" x14ac:dyDescent="0.25">
      <c r="A38" s="403" t="s">
        <v>26088</v>
      </c>
      <c r="B38" s="403" t="s">
        <v>26086</v>
      </c>
      <c r="C38" s="403" t="s">
        <v>26087</v>
      </c>
      <c r="D38" s="403" t="s">
        <v>26085</v>
      </c>
      <c r="E38" s="403" t="s">
        <v>6438</v>
      </c>
      <c r="F38" s="403" t="s">
        <v>6439</v>
      </c>
      <c r="G38" s="403" t="s">
        <v>6440</v>
      </c>
      <c r="H38" s="403" t="s">
        <v>6439</v>
      </c>
      <c r="I38" s="403" t="s">
        <v>6334</v>
      </c>
      <c r="J38" s="403" t="s">
        <v>6334</v>
      </c>
      <c r="K38" s="403" t="s">
        <v>6334</v>
      </c>
      <c r="L38" s="403" t="s">
        <v>26089</v>
      </c>
    </row>
    <row r="39" spans="1:12" ht="67.5" x14ac:dyDescent="0.25">
      <c r="A39" s="402" t="s">
        <v>1935</v>
      </c>
      <c r="B39" s="402" t="s">
        <v>6525</v>
      </c>
      <c r="C39" s="402" t="s">
        <v>6526</v>
      </c>
      <c r="D39" s="402" t="s">
        <v>6524</v>
      </c>
      <c r="E39" s="402" t="s">
        <v>6527</v>
      </c>
      <c r="F39" s="402" t="s">
        <v>6528</v>
      </c>
      <c r="G39" s="402" t="s">
        <v>6529</v>
      </c>
      <c r="H39" s="402" t="s">
        <v>6530</v>
      </c>
      <c r="I39" s="402" t="s">
        <v>6334</v>
      </c>
      <c r="J39" s="402" t="s">
        <v>6334</v>
      </c>
      <c r="K39" s="402" t="s">
        <v>6335</v>
      </c>
      <c r="L39" s="402" t="s">
        <v>835</v>
      </c>
    </row>
    <row r="40" spans="1:12" ht="45" x14ac:dyDescent="0.25">
      <c r="A40" s="403" t="s">
        <v>2069</v>
      </c>
      <c r="B40" s="403" t="s">
        <v>6532</v>
      </c>
      <c r="C40" s="403" t="s">
        <v>6533</v>
      </c>
      <c r="D40" s="403" t="s">
        <v>6531</v>
      </c>
      <c r="E40" s="403" t="s">
        <v>6534</v>
      </c>
      <c r="F40" s="403" t="s">
        <v>6400</v>
      </c>
      <c r="G40" s="403" t="s">
        <v>6401</v>
      </c>
      <c r="H40" s="403" t="s">
        <v>6535</v>
      </c>
      <c r="I40" s="403" t="s">
        <v>6334</v>
      </c>
      <c r="J40" s="403" t="s">
        <v>6334</v>
      </c>
      <c r="K40" s="403" t="s">
        <v>6335</v>
      </c>
      <c r="L40" s="403" t="s">
        <v>835</v>
      </c>
    </row>
    <row r="41" spans="1:12" ht="78.75" x14ac:dyDescent="0.25">
      <c r="A41" s="402" t="s">
        <v>2056</v>
      </c>
      <c r="B41" s="402" t="s">
        <v>6537</v>
      </c>
      <c r="C41" s="402" t="s">
        <v>6538</v>
      </c>
      <c r="D41" s="402" t="s">
        <v>6536</v>
      </c>
      <c r="E41" s="402" t="s">
        <v>6539</v>
      </c>
      <c r="F41" s="402" t="s">
        <v>6540</v>
      </c>
      <c r="G41" s="402" t="s">
        <v>6541</v>
      </c>
      <c r="H41" s="402" t="s">
        <v>6542</v>
      </c>
      <c r="I41" s="402" t="s">
        <v>6334</v>
      </c>
      <c r="J41" s="402" t="s">
        <v>6543</v>
      </c>
      <c r="K41" s="402" t="s">
        <v>6334</v>
      </c>
      <c r="L41" s="402" t="s">
        <v>835</v>
      </c>
    </row>
    <row r="42" spans="1:12" ht="22.5" x14ac:dyDescent="0.25">
      <c r="A42" s="403" t="s">
        <v>6547</v>
      </c>
      <c r="B42" s="403" t="s">
        <v>6545</v>
      </c>
      <c r="C42" s="403" t="s">
        <v>6546</v>
      </c>
      <c r="D42" s="403" t="s">
        <v>6544</v>
      </c>
      <c r="E42" s="403" t="s">
        <v>6348</v>
      </c>
      <c r="F42" s="403" t="s">
        <v>6349</v>
      </c>
      <c r="G42" s="403" t="s">
        <v>6350</v>
      </c>
      <c r="H42" s="403" t="s">
        <v>6349</v>
      </c>
      <c r="I42" s="403" t="s">
        <v>6334</v>
      </c>
      <c r="J42" s="403" t="s">
        <v>6334</v>
      </c>
      <c r="K42" s="403" t="s">
        <v>6548</v>
      </c>
      <c r="L42" s="403" t="s">
        <v>835</v>
      </c>
    </row>
    <row r="43" spans="1:12" ht="271.5" customHeight="1" x14ac:dyDescent="0.25">
      <c r="A43" s="402" t="s">
        <v>1218</v>
      </c>
      <c r="B43" s="402" t="s">
        <v>6550</v>
      </c>
      <c r="C43" s="402" t="s">
        <v>5347</v>
      </c>
      <c r="D43" s="402" t="s">
        <v>6549</v>
      </c>
      <c r="E43" s="402" t="s">
        <v>6551</v>
      </c>
      <c r="F43" s="402" t="s">
        <v>6552</v>
      </c>
      <c r="G43" s="402" t="s">
        <v>6553</v>
      </c>
      <c r="H43" s="402" t="s">
        <v>6554</v>
      </c>
      <c r="I43" s="402" t="s">
        <v>6334</v>
      </c>
      <c r="J43" s="402" t="s">
        <v>6555</v>
      </c>
      <c r="K43" s="402" t="s">
        <v>6334</v>
      </c>
      <c r="L43" s="402" t="s">
        <v>835</v>
      </c>
    </row>
    <row r="44" spans="1:12" ht="56.25" x14ac:dyDescent="0.25">
      <c r="A44" s="403" t="s">
        <v>2030</v>
      </c>
      <c r="B44" s="403" t="s">
        <v>6557</v>
      </c>
      <c r="C44" s="403" t="s">
        <v>6558</v>
      </c>
      <c r="D44" s="403" t="s">
        <v>6556</v>
      </c>
      <c r="E44" s="403" t="s">
        <v>6559</v>
      </c>
      <c r="F44" s="403" t="s">
        <v>6560</v>
      </c>
      <c r="G44" s="403" t="s">
        <v>6561</v>
      </c>
      <c r="H44" s="403" t="s">
        <v>6562</v>
      </c>
      <c r="I44" s="403" t="s">
        <v>6334</v>
      </c>
      <c r="J44" s="403" t="s">
        <v>6334</v>
      </c>
      <c r="K44" s="403" t="s">
        <v>6334</v>
      </c>
      <c r="L44" s="403" t="s">
        <v>835</v>
      </c>
    </row>
    <row r="45" spans="1:12" ht="67.5" x14ac:dyDescent="0.25">
      <c r="A45" s="402" t="s">
        <v>2030</v>
      </c>
      <c r="B45" s="402" t="s">
        <v>6564</v>
      </c>
      <c r="C45" s="402" t="s">
        <v>6558</v>
      </c>
      <c r="D45" s="402" t="s">
        <v>6563</v>
      </c>
      <c r="E45" s="402" t="s">
        <v>6565</v>
      </c>
      <c r="F45" s="402" t="s">
        <v>6566</v>
      </c>
      <c r="G45" s="402" t="s">
        <v>6567</v>
      </c>
      <c r="H45" s="402" t="s">
        <v>6568</v>
      </c>
      <c r="I45" s="402" t="s">
        <v>6334</v>
      </c>
      <c r="J45" s="402" t="s">
        <v>6334</v>
      </c>
      <c r="K45" s="402" t="s">
        <v>6569</v>
      </c>
      <c r="L45" s="402" t="s">
        <v>835</v>
      </c>
    </row>
    <row r="46" spans="1:12" ht="112.5" x14ac:dyDescent="0.25">
      <c r="A46" s="403" t="s">
        <v>1058</v>
      </c>
      <c r="B46" s="403" t="s">
        <v>6571</v>
      </c>
      <c r="C46" s="403" t="s">
        <v>1058</v>
      </c>
      <c r="D46" s="403" t="s">
        <v>6570</v>
      </c>
      <c r="E46" s="403" t="s">
        <v>6565</v>
      </c>
      <c r="F46" s="403" t="s">
        <v>6566</v>
      </c>
      <c r="G46" s="403" t="s">
        <v>6567</v>
      </c>
      <c r="H46" s="403" t="s">
        <v>6568</v>
      </c>
      <c r="I46" s="403" t="s">
        <v>6572</v>
      </c>
      <c r="J46" s="403" t="s">
        <v>6334</v>
      </c>
      <c r="K46" s="403" t="s">
        <v>6390</v>
      </c>
      <c r="L46" s="403" t="s">
        <v>6343</v>
      </c>
    </row>
    <row r="47" spans="1:12" ht="33.75" x14ac:dyDescent="0.25">
      <c r="A47" s="402" t="s">
        <v>6576</v>
      </c>
      <c r="B47" s="402" t="s">
        <v>6574</v>
      </c>
      <c r="C47" s="402" t="s">
        <v>6575</v>
      </c>
      <c r="D47" s="402" t="s">
        <v>6573</v>
      </c>
      <c r="E47" s="402" t="s">
        <v>6577</v>
      </c>
      <c r="F47" s="402" t="s">
        <v>6578</v>
      </c>
      <c r="G47" s="402" t="s">
        <v>6382</v>
      </c>
      <c r="H47" s="402" t="s">
        <v>6579</v>
      </c>
      <c r="I47" s="402" t="s">
        <v>6334</v>
      </c>
      <c r="J47" s="402" t="s">
        <v>6334</v>
      </c>
      <c r="K47" s="402" t="s">
        <v>6334</v>
      </c>
      <c r="L47" s="402" t="s">
        <v>835</v>
      </c>
    </row>
    <row r="48" spans="1:12" ht="45" x14ac:dyDescent="0.25">
      <c r="A48" s="403" t="s">
        <v>6583</v>
      </c>
      <c r="B48" s="403" t="s">
        <v>6581</v>
      </c>
      <c r="C48" s="403" t="s">
        <v>6582</v>
      </c>
      <c r="D48" s="403" t="s">
        <v>6580</v>
      </c>
      <c r="E48" s="403" t="s">
        <v>6584</v>
      </c>
      <c r="F48" s="403" t="s">
        <v>6585</v>
      </c>
      <c r="G48" s="403" t="s">
        <v>6586</v>
      </c>
      <c r="H48" s="403" t="s">
        <v>6585</v>
      </c>
      <c r="I48" s="403" t="s">
        <v>6334</v>
      </c>
      <c r="J48" s="403" t="s">
        <v>6334</v>
      </c>
      <c r="K48" s="403" t="s">
        <v>6334</v>
      </c>
      <c r="L48" s="403" t="s">
        <v>835</v>
      </c>
    </row>
    <row r="49" spans="1:12" ht="90" x14ac:dyDescent="0.25">
      <c r="A49" s="402" t="s">
        <v>6590</v>
      </c>
      <c r="B49" s="402" t="s">
        <v>6588</v>
      </c>
      <c r="C49" s="402" t="s">
        <v>6589</v>
      </c>
      <c r="D49" s="402" t="s">
        <v>6587</v>
      </c>
      <c r="E49" s="402" t="s">
        <v>6591</v>
      </c>
      <c r="F49" s="402" t="s">
        <v>6592</v>
      </c>
      <c r="G49" s="402" t="s">
        <v>6586</v>
      </c>
      <c r="H49" s="402" t="s">
        <v>6592</v>
      </c>
      <c r="I49" s="402" t="s">
        <v>6334</v>
      </c>
      <c r="J49" s="402" t="s">
        <v>6334</v>
      </c>
      <c r="K49" s="402" t="s">
        <v>6334</v>
      </c>
      <c r="L49" s="402" t="s">
        <v>835</v>
      </c>
    </row>
    <row r="50" spans="1:12" ht="56.25" x14ac:dyDescent="0.25">
      <c r="A50" s="403" t="s">
        <v>1938</v>
      </c>
      <c r="B50" s="403" t="s">
        <v>6594</v>
      </c>
      <c r="C50" s="403" t="s">
        <v>4386</v>
      </c>
      <c r="D50" s="403" t="s">
        <v>6593</v>
      </c>
      <c r="E50" s="403" t="s">
        <v>6595</v>
      </c>
      <c r="F50" s="403" t="s">
        <v>6596</v>
      </c>
      <c r="G50" s="403" t="s">
        <v>6553</v>
      </c>
      <c r="H50" s="403" t="s">
        <v>6596</v>
      </c>
      <c r="I50" s="403" t="s">
        <v>6334</v>
      </c>
      <c r="J50" s="403" t="s">
        <v>6597</v>
      </c>
      <c r="K50" s="403" t="s">
        <v>6334</v>
      </c>
      <c r="L50" s="403" t="s">
        <v>6343</v>
      </c>
    </row>
    <row r="51" spans="1:12" ht="101.25" x14ac:dyDescent="0.25">
      <c r="A51" s="402" t="s">
        <v>5357</v>
      </c>
      <c r="B51" s="402" t="s">
        <v>26090</v>
      </c>
      <c r="C51" s="402" t="s">
        <v>5358</v>
      </c>
      <c r="D51" s="402" t="s">
        <v>6598</v>
      </c>
      <c r="E51" s="402" t="s">
        <v>6599</v>
      </c>
      <c r="F51" s="402" t="s">
        <v>6600</v>
      </c>
      <c r="G51" s="402" t="s">
        <v>6601</v>
      </c>
      <c r="H51" s="402" t="s">
        <v>6602</v>
      </c>
      <c r="I51" s="402" t="s">
        <v>6334</v>
      </c>
      <c r="J51" s="402" t="s">
        <v>6597</v>
      </c>
      <c r="K51" s="402" t="s">
        <v>6334</v>
      </c>
      <c r="L51" s="402" t="s">
        <v>835</v>
      </c>
    </row>
    <row r="52" spans="1:12" ht="67.5" x14ac:dyDescent="0.25">
      <c r="A52" s="403" t="s">
        <v>6606</v>
      </c>
      <c r="B52" s="403" t="s">
        <v>6604</v>
      </c>
      <c r="C52" s="403" t="s">
        <v>6605</v>
      </c>
      <c r="D52" s="403" t="s">
        <v>6603</v>
      </c>
      <c r="E52" s="403" t="s">
        <v>6607</v>
      </c>
      <c r="F52" s="403" t="s">
        <v>6608</v>
      </c>
      <c r="G52" s="403" t="s">
        <v>6609</v>
      </c>
      <c r="H52" s="403" t="s">
        <v>6610</v>
      </c>
      <c r="I52" s="403" t="s">
        <v>6611</v>
      </c>
      <c r="J52" s="403" t="s">
        <v>6334</v>
      </c>
      <c r="K52" s="403" t="s">
        <v>6334</v>
      </c>
      <c r="L52" s="403" t="s">
        <v>835</v>
      </c>
    </row>
    <row r="53" spans="1:12" ht="67.5" x14ac:dyDescent="0.25">
      <c r="A53" s="402" t="s">
        <v>6615</v>
      </c>
      <c r="B53" s="402" t="s">
        <v>6613</v>
      </c>
      <c r="C53" s="402" t="s">
        <v>6614</v>
      </c>
      <c r="D53" s="402" t="s">
        <v>6612</v>
      </c>
      <c r="E53" s="402" t="s">
        <v>6616</v>
      </c>
      <c r="F53" s="402" t="s">
        <v>6617</v>
      </c>
      <c r="G53" s="402" t="s">
        <v>6452</v>
      </c>
      <c r="H53" s="402" t="s">
        <v>6618</v>
      </c>
      <c r="I53" s="402" t="s">
        <v>6334</v>
      </c>
      <c r="J53" s="402" t="s">
        <v>6334</v>
      </c>
      <c r="K53" s="402" t="s">
        <v>6334</v>
      </c>
      <c r="L53" s="402" t="s">
        <v>835</v>
      </c>
    </row>
    <row r="54" spans="1:12" ht="67.5" x14ac:dyDescent="0.25">
      <c r="A54" s="403" t="s">
        <v>6622</v>
      </c>
      <c r="B54" s="403" t="s">
        <v>6620</v>
      </c>
      <c r="C54" s="403" t="s">
        <v>6621</v>
      </c>
      <c r="D54" s="403" t="s">
        <v>6619</v>
      </c>
      <c r="E54" s="403" t="s">
        <v>6623</v>
      </c>
      <c r="F54" s="403" t="s">
        <v>6624</v>
      </c>
      <c r="G54" s="403" t="s">
        <v>6553</v>
      </c>
      <c r="H54" s="403" t="s">
        <v>6625</v>
      </c>
      <c r="I54" s="403" t="s">
        <v>6334</v>
      </c>
      <c r="J54" s="403" t="s">
        <v>6555</v>
      </c>
      <c r="K54" s="403" t="s">
        <v>6334</v>
      </c>
      <c r="L54" s="403" t="s">
        <v>6436</v>
      </c>
    </row>
    <row r="55" spans="1:12" ht="56.25" x14ac:dyDescent="0.25">
      <c r="A55" s="402" t="s">
        <v>6629</v>
      </c>
      <c r="B55" s="402" t="s">
        <v>6627</v>
      </c>
      <c r="C55" s="402" t="s">
        <v>6628</v>
      </c>
      <c r="D55" s="402" t="s">
        <v>6626</v>
      </c>
      <c r="E55" s="402" t="s">
        <v>6630</v>
      </c>
      <c r="F55" s="402" t="s">
        <v>6631</v>
      </c>
      <c r="G55" s="402" t="s">
        <v>6567</v>
      </c>
      <c r="H55" s="402" t="s">
        <v>6632</v>
      </c>
      <c r="I55" s="402" t="s">
        <v>6334</v>
      </c>
      <c r="J55" s="402" t="s">
        <v>6334</v>
      </c>
      <c r="K55" s="402" t="s">
        <v>6334</v>
      </c>
      <c r="L55" s="402" t="s">
        <v>835</v>
      </c>
    </row>
    <row r="56" spans="1:12" ht="67.5" x14ac:dyDescent="0.25">
      <c r="A56" s="403" t="s">
        <v>2688</v>
      </c>
      <c r="B56" s="403" t="s">
        <v>6634</v>
      </c>
      <c r="C56" s="403" t="s">
        <v>2690</v>
      </c>
      <c r="D56" s="403" t="s">
        <v>6633</v>
      </c>
      <c r="E56" s="403" t="s">
        <v>6635</v>
      </c>
      <c r="F56" s="403" t="s">
        <v>6636</v>
      </c>
      <c r="G56" s="403" t="s">
        <v>6567</v>
      </c>
      <c r="H56" s="403" t="s">
        <v>6637</v>
      </c>
      <c r="I56" s="403" t="s">
        <v>6334</v>
      </c>
      <c r="J56" s="403" t="s">
        <v>6334</v>
      </c>
      <c r="K56" s="403" t="s">
        <v>6334</v>
      </c>
      <c r="L56" s="403" t="s">
        <v>835</v>
      </c>
    </row>
    <row r="57" spans="1:12" ht="56.25" x14ac:dyDescent="0.25">
      <c r="A57" s="402" t="s">
        <v>6641</v>
      </c>
      <c r="B57" s="402" t="s">
        <v>6639</v>
      </c>
      <c r="C57" s="402" t="s">
        <v>6640</v>
      </c>
      <c r="D57" s="402" t="s">
        <v>6638</v>
      </c>
      <c r="E57" s="402" t="s">
        <v>6642</v>
      </c>
      <c r="F57" s="402" t="s">
        <v>6643</v>
      </c>
      <c r="G57" s="402" t="s">
        <v>6567</v>
      </c>
      <c r="H57" s="402" t="s">
        <v>6644</v>
      </c>
      <c r="I57" s="402" t="s">
        <v>6334</v>
      </c>
      <c r="J57" s="402" t="s">
        <v>6334</v>
      </c>
      <c r="K57" s="402" t="s">
        <v>6334</v>
      </c>
      <c r="L57" s="402" t="s">
        <v>835</v>
      </c>
    </row>
    <row r="58" spans="1:12" ht="56.25" x14ac:dyDescent="0.25">
      <c r="A58" s="403" t="s">
        <v>6648</v>
      </c>
      <c r="B58" s="403" t="s">
        <v>6646</v>
      </c>
      <c r="C58" s="403" t="s">
        <v>6647</v>
      </c>
      <c r="D58" s="403" t="s">
        <v>6645</v>
      </c>
      <c r="E58" s="403" t="s">
        <v>6649</v>
      </c>
      <c r="F58" s="403" t="s">
        <v>6650</v>
      </c>
      <c r="G58" s="403" t="s">
        <v>6553</v>
      </c>
      <c r="H58" s="403" t="s">
        <v>6651</v>
      </c>
      <c r="I58" s="403" t="s">
        <v>6334</v>
      </c>
      <c r="J58" s="403" t="s">
        <v>6334</v>
      </c>
      <c r="K58" s="403" t="s">
        <v>6334</v>
      </c>
      <c r="L58" s="403" t="s">
        <v>835</v>
      </c>
    </row>
    <row r="59" spans="1:12" ht="56.25" x14ac:dyDescent="0.25">
      <c r="A59" s="402" t="s">
        <v>6655</v>
      </c>
      <c r="B59" s="402" t="s">
        <v>6653</v>
      </c>
      <c r="C59" s="402" t="s">
        <v>6654</v>
      </c>
      <c r="D59" s="402" t="s">
        <v>6652</v>
      </c>
      <c r="E59" s="402" t="s">
        <v>6656</v>
      </c>
      <c r="F59" s="402" t="s">
        <v>6657</v>
      </c>
      <c r="G59" s="402" t="s">
        <v>6452</v>
      </c>
      <c r="H59" s="402" t="s">
        <v>6658</v>
      </c>
      <c r="I59" s="402" t="s">
        <v>6334</v>
      </c>
      <c r="J59" s="402" t="s">
        <v>6334</v>
      </c>
      <c r="K59" s="402" t="s">
        <v>6334</v>
      </c>
      <c r="L59" s="402" t="s">
        <v>835</v>
      </c>
    </row>
    <row r="60" spans="1:12" ht="78.75" x14ac:dyDescent="0.25">
      <c r="A60" s="403" t="s">
        <v>6662</v>
      </c>
      <c r="B60" s="403" t="s">
        <v>6660</v>
      </c>
      <c r="C60" s="403" t="s">
        <v>6661</v>
      </c>
      <c r="D60" s="403" t="s">
        <v>6659</v>
      </c>
      <c r="E60" s="403" t="s">
        <v>6663</v>
      </c>
      <c r="F60" s="403" t="s">
        <v>6664</v>
      </c>
      <c r="G60" s="403" t="s">
        <v>6665</v>
      </c>
      <c r="H60" s="403" t="s">
        <v>6666</v>
      </c>
      <c r="I60" s="403" t="s">
        <v>6334</v>
      </c>
      <c r="J60" s="403" t="s">
        <v>6334</v>
      </c>
      <c r="K60" s="403" t="s">
        <v>6334</v>
      </c>
      <c r="L60" s="403" t="s">
        <v>835</v>
      </c>
    </row>
    <row r="61" spans="1:12" ht="45" x14ac:dyDescent="0.25">
      <c r="A61" s="402" t="s">
        <v>6669</v>
      </c>
      <c r="B61" s="402" t="s">
        <v>6668</v>
      </c>
      <c r="C61" s="402" t="s">
        <v>6334</v>
      </c>
      <c r="D61" s="402" t="s">
        <v>6667</v>
      </c>
      <c r="E61" s="402" t="s">
        <v>6670</v>
      </c>
      <c r="F61" s="402" t="s">
        <v>6671</v>
      </c>
      <c r="G61" s="402" t="s">
        <v>6586</v>
      </c>
      <c r="H61" s="402" t="s">
        <v>6671</v>
      </c>
      <c r="I61" s="402" t="s">
        <v>6334</v>
      </c>
      <c r="J61" s="402" t="s">
        <v>6334</v>
      </c>
      <c r="K61" s="402" t="s">
        <v>6334</v>
      </c>
      <c r="L61" s="402" t="s">
        <v>835</v>
      </c>
    </row>
    <row r="62" spans="1:12" ht="56.25" x14ac:dyDescent="0.25">
      <c r="A62" s="403" t="s">
        <v>6675</v>
      </c>
      <c r="B62" s="403" t="s">
        <v>6673</v>
      </c>
      <c r="C62" s="403" t="s">
        <v>6674</v>
      </c>
      <c r="D62" s="403" t="s">
        <v>6672</v>
      </c>
      <c r="E62" s="403" t="s">
        <v>6630</v>
      </c>
      <c r="F62" s="403" t="s">
        <v>6631</v>
      </c>
      <c r="G62" s="403" t="s">
        <v>6567</v>
      </c>
      <c r="H62" s="403" t="s">
        <v>6632</v>
      </c>
      <c r="I62" s="403" t="s">
        <v>6334</v>
      </c>
      <c r="J62" s="403" t="s">
        <v>6334</v>
      </c>
      <c r="K62" s="403" t="s">
        <v>6334</v>
      </c>
      <c r="L62" s="403" t="s">
        <v>835</v>
      </c>
    </row>
    <row r="63" spans="1:12" ht="45" x14ac:dyDescent="0.25">
      <c r="A63" s="402" t="s">
        <v>6679</v>
      </c>
      <c r="B63" s="402" t="s">
        <v>6677</v>
      </c>
      <c r="C63" s="402" t="s">
        <v>6678</v>
      </c>
      <c r="D63" s="402" t="s">
        <v>6676</v>
      </c>
      <c r="E63" s="402" t="s">
        <v>6680</v>
      </c>
      <c r="F63" s="402" t="s">
        <v>6681</v>
      </c>
      <c r="G63" s="402" t="s">
        <v>6452</v>
      </c>
      <c r="H63" s="402" t="s">
        <v>6681</v>
      </c>
      <c r="I63" s="402" t="s">
        <v>6334</v>
      </c>
      <c r="J63" s="402" t="s">
        <v>6334</v>
      </c>
      <c r="K63" s="402" t="s">
        <v>6334</v>
      </c>
      <c r="L63" s="402" t="s">
        <v>835</v>
      </c>
    </row>
    <row r="64" spans="1:12" ht="337.5" x14ac:dyDescent="0.25">
      <c r="A64" s="403" t="s">
        <v>26093</v>
      </c>
      <c r="B64" s="403" t="s">
        <v>26091</v>
      </c>
      <c r="C64" s="403" t="s">
        <v>26092</v>
      </c>
      <c r="D64" s="403" t="s">
        <v>6682</v>
      </c>
      <c r="E64" s="403" t="s">
        <v>6683</v>
      </c>
      <c r="F64" s="403" t="s">
        <v>6684</v>
      </c>
      <c r="G64" s="403" t="s">
        <v>6452</v>
      </c>
      <c r="H64" s="403" t="s">
        <v>6685</v>
      </c>
      <c r="I64" s="403" t="s">
        <v>6334</v>
      </c>
      <c r="J64" s="403" t="s">
        <v>6334</v>
      </c>
      <c r="K64" s="403" t="s">
        <v>6686</v>
      </c>
      <c r="L64" s="403" t="s">
        <v>835</v>
      </c>
    </row>
    <row r="65" spans="1:12" ht="56.25" x14ac:dyDescent="0.25">
      <c r="A65" s="402" t="s">
        <v>3263</v>
      </c>
      <c r="B65" s="402" t="s">
        <v>6688</v>
      </c>
      <c r="C65" s="402" t="s">
        <v>3265</v>
      </c>
      <c r="D65" s="402" t="s">
        <v>6687</v>
      </c>
      <c r="E65" s="402" t="s">
        <v>6689</v>
      </c>
      <c r="F65" s="402" t="s">
        <v>6690</v>
      </c>
      <c r="G65" s="402" t="s">
        <v>6567</v>
      </c>
      <c r="H65" s="402" t="s">
        <v>6691</v>
      </c>
      <c r="I65" s="402" t="s">
        <v>6334</v>
      </c>
      <c r="J65" s="402" t="s">
        <v>6334</v>
      </c>
      <c r="K65" s="402" t="s">
        <v>6334</v>
      </c>
      <c r="L65" s="402" t="s">
        <v>835</v>
      </c>
    </row>
    <row r="66" spans="1:12" ht="45" x14ac:dyDescent="0.25">
      <c r="A66" s="403" t="s">
        <v>5258</v>
      </c>
      <c r="B66" s="403" t="s">
        <v>6693</v>
      </c>
      <c r="C66" s="403" t="s">
        <v>5260</v>
      </c>
      <c r="D66" s="403" t="s">
        <v>6692</v>
      </c>
      <c r="E66" s="403" t="s">
        <v>6630</v>
      </c>
      <c r="F66" s="403" t="s">
        <v>6631</v>
      </c>
      <c r="G66" s="403" t="s">
        <v>6567</v>
      </c>
      <c r="H66" s="403" t="s">
        <v>6632</v>
      </c>
      <c r="I66" s="403" t="s">
        <v>6334</v>
      </c>
      <c r="J66" s="403" t="s">
        <v>6334</v>
      </c>
      <c r="K66" s="403" t="s">
        <v>6334</v>
      </c>
      <c r="L66" s="403" t="s">
        <v>835</v>
      </c>
    </row>
    <row r="67" spans="1:12" ht="45" x14ac:dyDescent="0.25">
      <c r="A67" s="402" t="s">
        <v>6697</v>
      </c>
      <c r="B67" s="402" t="s">
        <v>6695</v>
      </c>
      <c r="C67" s="402" t="s">
        <v>6696</v>
      </c>
      <c r="D67" s="402" t="s">
        <v>6694</v>
      </c>
      <c r="E67" s="402" t="s">
        <v>6698</v>
      </c>
      <c r="F67" s="402" t="s">
        <v>6699</v>
      </c>
      <c r="G67" s="402" t="s">
        <v>6567</v>
      </c>
      <c r="H67" s="402" t="s">
        <v>6699</v>
      </c>
      <c r="I67" s="402" t="s">
        <v>6334</v>
      </c>
      <c r="J67" s="402" t="s">
        <v>6334</v>
      </c>
      <c r="K67" s="402" t="s">
        <v>6334</v>
      </c>
      <c r="L67" s="402" t="s">
        <v>835</v>
      </c>
    </row>
    <row r="68" spans="1:12" ht="33.75" x14ac:dyDescent="0.25">
      <c r="A68" s="403" t="s">
        <v>6703</v>
      </c>
      <c r="B68" s="403" t="s">
        <v>6701</v>
      </c>
      <c r="C68" s="403" t="s">
        <v>6702</v>
      </c>
      <c r="D68" s="403" t="s">
        <v>6700</v>
      </c>
      <c r="E68" s="403" t="s">
        <v>6704</v>
      </c>
      <c r="F68" s="403" t="s">
        <v>6705</v>
      </c>
      <c r="G68" s="403" t="s">
        <v>6486</v>
      </c>
      <c r="H68" s="403" t="s">
        <v>6705</v>
      </c>
      <c r="I68" s="403" t="s">
        <v>6334</v>
      </c>
      <c r="J68" s="403" t="s">
        <v>6334</v>
      </c>
      <c r="K68" s="403" t="s">
        <v>6334</v>
      </c>
      <c r="L68" s="403" t="s">
        <v>835</v>
      </c>
    </row>
    <row r="69" spans="1:12" ht="67.5" x14ac:dyDescent="0.25">
      <c r="A69" s="402" t="s">
        <v>6709</v>
      </c>
      <c r="B69" s="402" t="s">
        <v>6707</v>
      </c>
      <c r="C69" s="402" t="s">
        <v>6708</v>
      </c>
      <c r="D69" s="402" t="s">
        <v>6706</v>
      </c>
      <c r="E69" s="402" t="s">
        <v>6710</v>
      </c>
      <c r="F69" s="402" t="s">
        <v>6711</v>
      </c>
      <c r="G69" s="402" t="s">
        <v>6567</v>
      </c>
      <c r="H69" s="402" t="s">
        <v>6712</v>
      </c>
      <c r="I69" s="402" t="s">
        <v>6334</v>
      </c>
      <c r="J69" s="402" t="s">
        <v>6334</v>
      </c>
      <c r="K69" s="402" t="s">
        <v>6334</v>
      </c>
      <c r="L69" s="402" t="s">
        <v>835</v>
      </c>
    </row>
    <row r="70" spans="1:12" ht="56.25" x14ac:dyDescent="0.25">
      <c r="A70" s="403" t="s">
        <v>3335</v>
      </c>
      <c r="B70" s="403" t="s">
        <v>6714</v>
      </c>
      <c r="C70" s="403" t="s">
        <v>3337</v>
      </c>
      <c r="D70" s="403" t="s">
        <v>6713</v>
      </c>
      <c r="E70" s="403" t="s">
        <v>6715</v>
      </c>
      <c r="F70" s="403" t="s">
        <v>6716</v>
      </c>
      <c r="G70" s="403" t="s">
        <v>6553</v>
      </c>
      <c r="H70" s="403" t="s">
        <v>6717</v>
      </c>
      <c r="I70" s="403" t="s">
        <v>6334</v>
      </c>
      <c r="J70" s="403" t="s">
        <v>6334</v>
      </c>
      <c r="K70" s="403" t="s">
        <v>6334</v>
      </c>
      <c r="L70" s="403" t="s">
        <v>835</v>
      </c>
    </row>
    <row r="71" spans="1:12" ht="45" x14ac:dyDescent="0.25">
      <c r="A71" s="402" t="s">
        <v>3407</v>
      </c>
      <c r="B71" s="402" t="s">
        <v>6719</v>
      </c>
      <c r="C71" s="402" t="s">
        <v>3409</v>
      </c>
      <c r="D71" s="402" t="s">
        <v>6718</v>
      </c>
      <c r="E71" s="402" t="s">
        <v>6720</v>
      </c>
      <c r="F71" s="402" t="s">
        <v>6721</v>
      </c>
      <c r="G71" s="402" t="s">
        <v>6722</v>
      </c>
      <c r="H71" s="402" t="s">
        <v>6723</v>
      </c>
      <c r="I71" s="402" t="s">
        <v>6334</v>
      </c>
      <c r="J71" s="402" t="s">
        <v>6334</v>
      </c>
      <c r="K71" s="402" t="s">
        <v>6334</v>
      </c>
      <c r="L71" s="402" t="s">
        <v>835</v>
      </c>
    </row>
    <row r="72" spans="1:12" ht="33.75" x14ac:dyDescent="0.25">
      <c r="A72" s="403" t="s">
        <v>2670</v>
      </c>
      <c r="B72" s="403" t="s">
        <v>6725</v>
      </c>
      <c r="C72" s="403" t="s">
        <v>2672</v>
      </c>
      <c r="D72" s="403" t="s">
        <v>6724</v>
      </c>
      <c r="E72" s="403" t="s">
        <v>6726</v>
      </c>
      <c r="F72" s="403" t="s">
        <v>6727</v>
      </c>
      <c r="G72" s="403" t="s">
        <v>6452</v>
      </c>
      <c r="H72" s="403" t="s">
        <v>6727</v>
      </c>
      <c r="I72" s="403" t="s">
        <v>6334</v>
      </c>
      <c r="J72" s="403" t="s">
        <v>6334</v>
      </c>
      <c r="K72" s="403" t="s">
        <v>6334</v>
      </c>
      <c r="L72" s="403" t="s">
        <v>835</v>
      </c>
    </row>
    <row r="73" spans="1:12" ht="78.75" x14ac:dyDescent="0.25">
      <c r="A73" s="402" t="s">
        <v>6730</v>
      </c>
      <c r="B73" s="402" t="s">
        <v>26094</v>
      </c>
      <c r="C73" s="402" t="s">
        <v>6729</v>
      </c>
      <c r="D73" s="402" t="s">
        <v>6728</v>
      </c>
      <c r="E73" s="402" t="s">
        <v>26095</v>
      </c>
      <c r="F73" s="402" t="s">
        <v>26096</v>
      </c>
      <c r="G73" s="402" t="s">
        <v>26097</v>
      </c>
      <c r="H73" s="402" t="s">
        <v>26098</v>
      </c>
      <c r="I73" s="402" t="s">
        <v>6334</v>
      </c>
      <c r="J73" s="402" t="s">
        <v>13173</v>
      </c>
      <c r="K73" s="402" t="s">
        <v>6334</v>
      </c>
      <c r="L73" s="402" t="s">
        <v>26099</v>
      </c>
    </row>
    <row r="74" spans="1:12" ht="33.75" x14ac:dyDescent="0.25">
      <c r="A74" s="403" t="s">
        <v>6734</v>
      </c>
      <c r="B74" s="403" t="s">
        <v>6732</v>
      </c>
      <c r="C74" s="403" t="s">
        <v>6733</v>
      </c>
      <c r="D74" s="403" t="s">
        <v>6731</v>
      </c>
      <c r="E74" s="403" t="s">
        <v>6704</v>
      </c>
      <c r="F74" s="403" t="s">
        <v>6705</v>
      </c>
      <c r="G74" s="403" t="s">
        <v>6486</v>
      </c>
      <c r="H74" s="403" t="s">
        <v>6705</v>
      </c>
      <c r="I74" s="403" t="s">
        <v>6334</v>
      </c>
      <c r="J74" s="403" t="s">
        <v>6334</v>
      </c>
      <c r="K74" s="403" t="s">
        <v>6334</v>
      </c>
      <c r="L74" s="403" t="s">
        <v>835</v>
      </c>
    </row>
    <row r="75" spans="1:12" ht="45" x14ac:dyDescent="0.25">
      <c r="A75" s="402" t="s">
        <v>6738</v>
      </c>
      <c r="B75" s="402" t="s">
        <v>6736</v>
      </c>
      <c r="C75" s="402" t="s">
        <v>6737</v>
      </c>
      <c r="D75" s="402" t="s">
        <v>6735</v>
      </c>
      <c r="E75" s="402" t="s">
        <v>6630</v>
      </c>
      <c r="F75" s="402" t="s">
        <v>6631</v>
      </c>
      <c r="G75" s="402" t="s">
        <v>6567</v>
      </c>
      <c r="H75" s="402" t="s">
        <v>6632</v>
      </c>
      <c r="I75" s="402" t="s">
        <v>6334</v>
      </c>
      <c r="J75" s="402" t="s">
        <v>6334</v>
      </c>
      <c r="K75" s="402" t="s">
        <v>6334</v>
      </c>
      <c r="L75" s="402" t="s">
        <v>835</v>
      </c>
    </row>
    <row r="76" spans="1:12" ht="56.25" x14ac:dyDescent="0.25">
      <c r="A76" s="403" t="s">
        <v>6742</v>
      </c>
      <c r="B76" s="403" t="s">
        <v>6740</v>
      </c>
      <c r="C76" s="403" t="s">
        <v>6741</v>
      </c>
      <c r="D76" s="403" t="s">
        <v>6739</v>
      </c>
      <c r="E76" s="403" t="s">
        <v>6743</v>
      </c>
      <c r="F76" s="403" t="s">
        <v>6744</v>
      </c>
      <c r="G76" s="403" t="s">
        <v>6665</v>
      </c>
      <c r="H76" s="403" t="s">
        <v>6745</v>
      </c>
      <c r="I76" s="403" t="s">
        <v>6334</v>
      </c>
      <c r="J76" s="403" t="s">
        <v>6334</v>
      </c>
      <c r="K76" s="403" t="s">
        <v>6334</v>
      </c>
      <c r="L76" s="403" t="s">
        <v>835</v>
      </c>
    </row>
    <row r="77" spans="1:12" ht="67.5" x14ac:dyDescent="0.25">
      <c r="A77" s="402" t="s">
        <v>6749</v>
      </c>
      <c r="B77" s="402" t="s">
        <v>6747</v>
      </c>
      <c r="C77" s="402" t="s">
        <v>6748</v>
      </c>
      <c r="D77" s="402" t="s">
        <v>6746</v>
      </c>
      <c r="E77" s="402" t="s">
        <v>6750</v>
      </c>
      <c r="F77" s="402" t="s">
        <v>6751</v>
      </c>
      <c r="G77" s="402" t="s">
        <v>6553</v>
      </c>
      <c r="H77" s="402" t="s">
        <v>6752</v>
      </c>
      <c r="I77" s="402" t="s">
        <v>6334</v>
      </c>
      <c r="J77" s="402" t="s">
        <v>6334</v>
      </c>
      <c r="K77" s="402" t="s">
        <v>6334</v>
      </c>
      <c r="L77" s="402" t="s">
        <v>835</v>
      </c>
    </row>
    <row r="78" spans="1:12" ht="45" x14ac:dyDescent="0.25">
      <c r="A78" s="403" t="s">
        <v>6755</v>
      </c>
      <c r="B78" s="403" t="s">
        <v>6754</v>
      </c>
      <c r="C78" s="403" t="s">
        <v>6334</v>
      </c>
      <c r="D78" s="403" t="s">
        <v>6753</v>
      </c>
      <c r="E78" s="403" t="s">
        <v>6670</v>
      </c>
      <c r="F78" s="403" t="s">
        <v>6671</v>
      </c>
      <c r="G78" s="403" t="s">
        <v>6586</v>
      </c>
      <c r="H78" s="403" t="s">
        <v>6671</v>
      </c>
      <c r="I78" s="403" t="s">
        <v>6334</v>
      </c>
      <c r="J78" s="403" t="s">
        <v>6334</v>
      </c>
      <c r="K78" s="403" t="s">
        <v>6334</v>
      </c>
      <c r="L78" s="403" t="s">
        <v>835</v>
      </c>
    </row>
    <row r="79" spans="1:12" ht="78.75" x14ac:dyDescent="0.25">
      <c r="A79" s="402" t="s">
        <v>6759</v>
      </c>
      <c r="B79" s="402" t="s">
        <v>6757</v>
      </c>
      <c r="C79" s="402" t="s">
        <v>6758</v>
      </c>
      <c r="D79" s="402" t="s">
        <v>6756</v>
      </c>
      <c r="E79" s="402" t="s">
        <v>6760</v>
      </c>
      <c r="F79" s="402" t="s">
        <v>6761</v>
      </c>
      <c r="G79" s="402" t="s">
        <v>6382</v>
      </c>
      <c r="H79" s="402" t="s">
        <v>6762</v>
      </c>
      <c r="I79" s="402" t="s">
        <v>6334</v>
      </c>
      <c r="J79" s="402" t="s">
        <v>6763</v>
      </c>
      <c r="K79" s="402" t="s">
        <v>6334</v>
      </c>
      <c r="L79" s="402" t="s">
        <v>835</v>
      </c>
    </row>
    <row r="80" spans="1:12" ht="56.25" x14ac:dyDescent="0.25">
      <c r="A80" s="403" t="s">
        <v>3235</v>
      </c>
      <c r="B80" s="403" t="s">
        <v>6765</v>
      </c>
      <c r="C80" s="403" t="s">
        <v>3237</v>
      </c>
      <c r="D80" s="403" t="s">
        <v>6764</v>
      </c>
      <c r="E80" s="403" t="s">
        <v>6649</v>
      </c>
      <c r="F80" s="403" t="s">
        <v>6650</v>
      </c>
      <c r="G80" s="403" t="s">
        <v>6553</v>
      </c>
      <c r="H80" s="403" t="s">
        <v>6651</v>
      </c>
      <c r="I80" s="403" t="s">
        <v>6334</v>
      </c>
      <c r="J80" s="403" t="s">
        <v>6334</v>
      </c>
      <c r="K80" s="403" t="s">
        <v>6334</v>
      </c>
      <c r="L80" s="403" t="s">
        <v>835</v>
      </c>
    </row>
    <row r="81" spans="1:12" ht="67.5" x14ac:dyDescent="0.25">
      <c r="A81" s="402" t="s">
        <v>6768</v>
      </c>
      <c r="B81" s="402" t="s">
        <v>6767</v>
      </c>
      <c r="C81" s="402" t="s">
        <v>6334</v>
      </c>
      <c r="D81" s="402" t="s">
        <v>6766</v>
      </c>
      <c r="E81" s="402" t="s">
        <v>6769</v>
      </c>
      <c r="F81" s="402" t="s">
        <v>6770</v>
      </c>
      <c r="G81" s="402" t="s">
        <v>6553</v>
      </c>
      <c r="H81" s="402" t="s">
        <v>6771</v>
      </c>
      <c r="I81" s="402" t="s">
        <v>6334</v>
      </c>
      <c r="J81" s="402" t="s">
        <v>6334</v>
      </c>
      <c r="K81" s="402" t="s">
        <v>6334</v>
      </c>
      <c r="L81" s="402" t="s">
        <v>835</v>
      </c>
    </row>
    <row r="82" spans="1:12" ht="56.25" x14ac:dyDescent="0.25">
      <c r="A82" s="403" t="s">
        <v>6774</v>
      </c>
      <c r="B82" s="403" t="s">
        <v>26100</v>
      </c>
      <c r="C82" s="403" t="s">
        <v>6773</v>
      </c>
      <c r="D82" s="403" t="s">
        <v>6772</v>
      </c>
      <c r="E82" s="403" t="s">
        <v>21592</v>
      </c>
      <c r="F82" s="403" t="s">
        <v>26101</v>
      </c>
      <c r="G82" s="403" t="s">
        <v>6777</v>
      </c>
      <c r="H82" s="403" t="s">
        <v>26102</v>
      </c>
      <c r="I82" s="403" t="s">
        <v>6334</v>
      </c>
      <c r="J82" s="403" t="s">
        <v>12762</v>
      </c>
      <c r="K82" s="403" t="s">
        <v>6334</v>
      </c>
      <c r="L82" s="403" t="s">
        <v>26103</v>
      </c>
    </row>
    <row r="83" spans="1:12" ht="45" x14ac:dyDescent="0.25">
      <c r="A83" s="402" t="s">
        <v>3313</v>
      </c>
      <c r="B83" s="402" t="s">
        <v>6780</v>
      </c>
      <c r="C83" s="402" t="s">
        <v>3315</v>
      </c>
      <c r="D83" s="402" t="s">
        <v>6779</v>
      </c>
      <c r="E83" s="402" t="s">
        <v>6781</v>
      </c>
      <c r="F83" s="402" t="s">
        <v>6782</v>
      </c>
      <c r="G83" s="402" t="s">
        <v>6567</v>
      </c>
      <c r="H83" s="402" t="s">
        <v>6783</v>
      </c>
      <c r="I83" s="402" t="s">
        <v>6334</v>
      </c>
      <c r="J83" s="402" t="s">
        <v>6597</v>
      </c>
      <c r="K83" s="402" t="s">
        <v>6334</v>
      </c>
      <c r="L83" s="402" t="s">
        <v>6343</v>
      </c>
    </row>
    <row r="84" spans="1:12" ht="78.75" x14ac:dyDescent="0.25">
      <c r="A84" s="403" t="s">
        <v>6786</v>
      </c>
      <c r="B84" s="403" t="s">
        <v>26104</v>
      </c>
      <c r="C84" s="403" t="s">
        <v>6785</v>
      </c>
      <c r="D84" s="403" t="s">
        <v>6784</v>
      </c>
      <c r="E84" s="403" t="s">
        <v>26105</v>
      </c>
      <c r="F84" s="403" t="s">
        <v>26106</v>
      </c>
      <c r="G84" s="403" t="s">
        <v>6567</v>
      </c>
      <c r="H84" s="403" t="s">
        <v>26107</v>
      </c>
      <c r="I84" s="403" t="s">
        <v>6334</v>
      </c>
      <c r="J84" s="403" t="s">
        <v>13173</v>
      </c>
      <c r="K84" s="403" t="s">
        <v>6334</v>
      </c>
      <c r="L84" s="403" t="s">
        <v>26108</v>
      </c>
    </row>
    <row r="85" spans="1:12" ht="78.75" x14ac:dyDescent="0.25">
      <c r="A85" s="402" t="s">
        <v>6792</v>
      </c>
      <c r="B85" s="402" t="s">
        <v>6791</v>
      </c>
      <c r="C85" s="402" t="s">
        <v>6334</v>
      </c>
      <c r="D85" s="402" t="s">
        <v>6790</v>
      </c>
      <c r="E85" s="402" t="s">
        <v>6642</v>
      </c>
      <c r="F85" s="402" t="s">
        <v>6643</v>
      </c>
      <c r="G85" s="402" t="s">
        <v>6567</v>
      </c>
      <c r="H85" s="402" t="s">
        <v>6644</v>
      </c>
      <c r="I85" s="402" t="s">
        <v>6334</v>
      </c>
      <c r="J85" s="402" t="s">
        <v>6334</v>
      </c>
      <c r="K85" s="402" t="s">
        <v>6334</v>
      </c>
      <c r="L85" s="402" t="s">
        <v>835</v>
      </c>
    </row>
    <row r="86" spans="1:12" ht="45" x14ac:dyDescent="0.25">
      <c r="A86" s="403" t="s">
        <v>6796</v>
      </c>
      <c r="B86" s="403" t="s">
        <v>6794</v>
      </c>
      <c r="C86" s="403" t="s">
        <v>6795</v>
      </c>
      <c r="D86" s="403" t="s">
        <v>6793</v>
      </c>
      <c r="E86" s="403" t="s">
        <v>6797</v>
      </c>
      <c r="F86" s="403" t="s">
        <v>6798</v>
      </c>
      <c r="G86" s="403" t="s">
        <v>6452</v>
      </c>
      <c r="H86" s="403" t="s">
        <v>6799</v>
      </c>
      <c r="I86" s="403" t="s">
        <v>6334</v>
      </c>
      <c r="J86" s="403" t="s">
        <v>6334</v>
      </c>
      <c r="K86" s="403" t="s">
        <v>6334</v>
      </c>
      <c r="L86" s="403" t="s">
        <v>835</v>
      </c>
    </row>
    <row r="87" spans="1:12" ht="33.75" x14ac:dyDescent="0.25">
      <c r="A87" s="402" t="s">
        <v>6803</v>
      </c>
      <c r="B87" s="402" t="s">
        <v>6801</v>
      </c>
      <c r="C87" s="402" t="s">
        <v>6802</v>
      </c>
      <c r="D87" s="402" t="s">
        <v>6800</v>
      </c>
      <c r="E87" s="402" t="s">
        <v>6704</v>
      </c>
      <c r="F87" s="402" t="s">
        <v>6705</v>
      </c>
      <c r="G87" s="402" t="s">
        <v>6486</v>
      </c>
      <c r="H87" s="402" t="s">
        <v>6705</v>
      </c>
      <c r="I87" s="402" t="s">
        <v>6334</v>
      </c>
      <c r="J87" s="402" t="s">
        <v>6334</v>
      </c>
      <c r="K87" s="402" t="s">
        <v>6334</v>
      </c>
      <c r="L87" s="402" t="s">
        <v>835</v>
      </c>
    </row>
    <row r="88" spans="1:12" ht="45" x14ac:dyDescent="0.25">
      <c r="A88" s="403" t="s">
        <v>6806</v>
      </c>
      <c r="B88" s="403" t="s">
        <v>6805</v>
      </c>
      <c r="C88" s="403" t="s">
        <v>6334</v>
      </c>
      <c r="D88" s="403" t="s">
        <v>6804</v>
      </c>
      <c r="E88" s="403" t="s">
        <v>6807</v>
      </c>
      <c r="F88" s="403" t="s">
        <v>6808</v>
      </c>
      <c r="G88" s="403" t="s">
        <v>6452</v>
      </c>
      <c r="H88" s="403" t="s">
        <v>6809</v>
      </c>
      <c r="I88" s="403" t="s">
        <v>6334</v>
      </c>
      <c r="J88" s="403" t="s">
        <v>6334</v>
      </c>
      <c r="K88" s="403" t="s">
        <v>6334</v>
      </c>
      <c r="L88" s="403" t="s">
        <v>835</v>
      </c>
    </row>
    <row r="89" spans="1:12" ht="67.5" x14ac:dyDescent="0.25">
      <c r="A89" s="402" t="s">
        <v>3193</v>
      </c>
      <c r="B89" s="402" t="s">
        <v>6811</v>
      </c>
      <c r="C89" s="402" t="s">
        <v>3195</v>
      </c>
      <c r="D89" s="402" t="s">
        <v>6810</v>
      </c>
      <c r="E89" s="402" t="s">
        <v>6812</v>
      </c>
      <c r="F89" s="402" t="s">
        <v>6813</v>
      </c>
      <c r="G89" s="402" t="s">
        <v>6452</v>
      </c>
      <c r="H89" s="402" t="s">
        <v>6814</v>
      </c>
      <c r="I89" s="402" t="s">
        <v>6334</v>
      </c>
      <c r="J89" s="402" t="s">
        <v>6334</v>
      </c>
      <c r="K89" s="402" t="s">
        <v>6334</v>
      </c>
      <c r="L89" s="402" t="s">
        <v>835</v>
      </c>
    </row>
    <row r="90" spans="1:12" ht="67.5" x14ac:dyDescent="0.25">
      <c r="A90" s="403" t="s">
        <v>6818</v>
      </c>
      <c r="B90" s="403" t="s">
        <v>6816</v>
      </c>
      <c r="C90" s="403" t="s">
        <v>6817</v>
      </c>
      <c r="D90" s="403" t="s">
        <v>6815</v>
      </c>
      <c r="E90" s="403" t="s">
        <v>6710</v>
      </c>
      <c r="F90" s="403" t="s">
        <v>6711</v>
      </c>
      <c r="G90" s="403" t="s">
        <v>6567</v>
      </c>
      <c r="H90" s="403" t="s">
        <v>6712</v>
      </c>
      <c r="I90" s="403" t="s">
        <v>6334</v>
      </c>
      <c r="J90" s="403" t="s">
        <v>6334</v>
      </c>
      <c r="K90" s="403" t="s">
        <v>6334</v>
      </c>
      <c r="L90" s="403" t="s">
        <v>835</v>
      </c>
    </row>
    <row r="91" spans="1:12" ht="45" x14ac:dyDescent="0.25">
      <c r="A91" s="402" t="s">
        <v>6822</v>
      </c>
      <c r="B91" s="402" t="s">
        <v>6820</v>
      </c>
      <c r="C91" s="402" t="s">
        <v>6821</v>
      </c>
      <c r="D91" s="402" t="s">
        <v>6819</v>
      </c>
      <c r="E91" s="402" t="s">
        <v>6797</v>
      </c>
      <c r="F91" s="402" t="s">
        <v>6798</v>
      </c>
      <c r="G91" s="402" t="s">
        <v>6452</v>
      </c>
      <c r="H91" s="402" t="s">
        <v>6799</v>
      </c>
      <c r="I91" s="402" t="s">
        <v>6334</v>
      </c>
      <c r="J91" s="402" t="s">
        <v>6334</v>
      </c>
      <c r="K91" s="402" t="s">
        <v>6334</v>
      </c>
      <c r="L91" s="402" t="s">
        <v>835</v>
      </c>
    </row>
    <row r="92" spans="1:12" ht="56.25" x14ac:dyDescent="0.25">
      <c r="A92" s="403" t="s">
        <v>6826</v>
      </c>
      <c r="B92" s="403" t="s">
        <v>6824</v>
      </c>
      <c r="C92" s="403" t="s">
        <v>6825</v>
      </c>
      <c r="D92" s="403" t="s">
        <v>6823</v>
      </c>
      <c r="E92" s="403" t="s">
        <v>6827</v>
      </c>
      <c r="F92" s="403" t="s">
        <v>6828</v>
      </c>
      <c r="G92" s="403" t="s">
        <v>6567</v>
      </c>
      <c r="H92" s="403" t="s">
        <v>6829</v>
      </c>
      <c r="I92" s="403" t="s">
        <v>6334</v>
      </c>
      <c r="J92" s="403" t="s">
        <v>6334</v>
      </c>
      <c r="K92" s="403" t="s">
        <v>6334</v>
      </c>
      <c r="L92" s="403" t="s">
        <v>835</v>
      </c>
    </row>
    <row r="93" spans="1:12" ht="67.5" x14ac:dyDescent="0.25">
      <c r="A93" s="402" t="s">
        <v>6833</v>
      </c>
      <c r="B93" s="402" t="s">
        <v>6831</v>
      </c>
      <c r="C93" s="402" t="s">
        <v>6832</v>
      </c>
      <c r="D93" s="402" t="s">
        <v>6830</v>
      </c>
      <c r="E93" s="402" t="s">
        <v>6797</v>
      </c>
      <c r="F93" s="402" t="s">
        <v>6798</v>
      </c>
      <c r="G93" s="402" t="s">
        <v>6452</v>
      </c>
      <c r="H93" s="402" t="s">
        <v>6799</v>
      </c>
      <c r="I93" s="402" t="s">
        <v>6334</v>
      </c>
      <c r="J93" s="402" t="s">
        <v>6334</v>
      </c>
      <c r="K93" s="402" t="s">
        <v>6334</v>
      </c>
      <c r="L93" s="402" t="s">
        <v>835</v>
      </c>
    </row>
    <row r="94" spans="1:12" ht="45" x14ac:dyDescent="0.25">
      <c r="A94" s="403" t="s">
        <v>6837</v>
      </c>
      <c r="B94" s="403" t="s">
        <v>6835</v>
      </c>
      <c r="C94" s="403" t="s">
        <v>6836</v>
      </c>
      <c r="D94" s="403" t="s">
        <v>6834</v>
      </c>
      <c r="E94" s="403" t="s">
        <v>6726</v>
      </c>
      <c r="F94" s="403" t="s">
        <v>6727</v>
      </c>
      <c r="G94" s="403" t="s">
        <v>6452</v>
      </c>
      <c r="H94" s="403" t="s">
        <v>6727</v>
      </c>
      <c r="I94" s="403" t="s">
        <v>6334</v>
      </c>
      <c r="J94" s="403" t="s">
        <v>6334</v>
      </c>
      <c r="K94" s="403" t="s">
        <v>6334</v>
      </c>
      <c r="L94" s="403" t="s">
        <v>835</v>
      </c>
    </row>
    <row r="95" spans="1:12" ht="45" x14ac:dyDescent="0.25">
      <c r="A95" s="402" t="s">
        <v>6841</v>
      </c>
      <c r="B95" s="402" t="s">
        <v>6839</v>
      </c>
      <c r="C95" s="402" t="s">
        <v>6840</v>
      </c>
      <c r="D95" s="402" t="s">
        <v>6838</v>
      </c>
      <c r="E95" s="402" t="s">
        <v>6726</v>
      </c>
      <c r="F95" s="402" t="s">
        <v>6727</v>
      </c>
      <c r="G95" s="402" t="s">
        <v>6452</v>
      </c>
      <c r="H95" s="402" t="s">
        <v>6727</v>
      </c>
      <c r="I95" s="402" t="s">
        <v>6334</v>
      </c>
      <c r="J95" s="402" t="s">
        <v>6334</v>
      </c>
      <c r="K95" s="402" t="s">
        <v>6334</v>
      </c>
      <c r="L95" s="402" t="s">
        <v>835</v>
      </c>
    </row>
    <row r="96" spans="1:12" ht="45" x14ac:dyDescent="0.25">
      <c r="A96" s="403" t="s">
        <v>6844</v>
      </c>
      <c r="B96" s="403" t="s">
        <v>6843</v>
      </c>
      <c r="C96" s="403" t="s">
        <v>6334</v>
      </c>
      <c r="D96" s="403" t="s">
        <v>6842</v>
      </c>
      <c r="E96" s="403" t="s">
        <v>6704</v>
      </c>
      <c r="F96" s="403" t="s">
        <v>6705</v>
      </c>
      <c r="G96" s="403" t="s">
        <v>6486</v>
      </c>
      <c r="H96" s="403" t="s">
        <v>6705</v>
      </c>
      <c r="I96" s="403" t="s">
        <v>6334</v>
      </c>
      <c r="J96" s="403" t="s">
        <v>6334</v>
      </c>
      <c r="K96" s="403" t="s">
        <v>6334</v>
      </c>
      <c r="L96" s="403" t="s">
        <v>835</v>
      </c>
    </row>
    <row r="97" spans="1:12" ht="56.25" x14ac:dyDescent="0.25">
      <c r="A97" s="402" t="s">
        <v>6848</v>
      </c>
      <c r="B97" s="402" t="s">
        <v>6846</v>
      </c>
      <c r="C97" s="402" t="s">
        <v>6847</v>
      </c>
      <c r="D97" s="402" t="s">
        <v>6845</v>
      </c>
      <c r="E97" s="402" t="s">
        <v>6849</v>
      </c>
      <c r="F97" s="402" t="s">
        <v>6850</v>
      </c>
      <c r="G97" s="402" t="s">
        <v>6567</v>
      </c>
      <c r="H97" s="402" t="s">
        <v>6850</v>
      </c>
      <c r="I97" s="402" t="s">
        <v>6334</v>
      </c>
      <c r="J97" s="402" t="s">
        <v>6334</v>
      </c>
      <c r="K97" s="402" t="s">
        <v>6334</v>
      </c>
      <c r="L97" s="402" t="s">
        <v>835</v>
      </c>
    </row>
    <row r="98" spans="1:12" ht="56.25" x14ac:dyDescent="0.25">
      <c r="A98" s="403" t="s">
        <v>6854</v>
      </c>
      <c r="B98" s="403" t="s">
        <v>6852</v>
      </c>
      <c r="C98" s="403" t="s">
        <v>6853</v>
      </c>
      <c r="D98" s="403" t="s">
        <v>6851</v>
      </c>
      <c r="E98" s="403" t="s">
        <v>6855</v>
      </c>
      <c r="F98" s="403" t="s">
        <v>6856</v>
      </c>
      <c r="G98" s="403" t="s">
        <v>6486</v>
      </c>
      <c r="H98" s="403" t="s">
        <v>6856</v>
      </c>
      <c r="I98" s="403" t="s">
        <v>6334</v>
      </c>
      <c r="J98" s="403" t="s">
        <v>6334</v>
      </c>
      <c r="K98" s="403" t="s">
        <v>6334</v>
      </c>
      <c r="L98" s="403" t="s">
        <v>835</v>
      </c>
    </row>
    <row r="99" spans="1:12" ht="56.25" x14ac:dyDescent="0.25">
      <c r="A99" s="402" t="s">
        <v>6860</v>
      </c>
      <c r="B99" s="402" t="s">
        <v>6858</v>
      </c>
      <c r="C99" s="402" t="s">
        <v>6859</v>
      </c>
      <c r="D99" s="402" t="s">
        <v>6857</v>
      </c>
      <c r="E99" s="402" t="s">
        <v>6726</v>
      </c>
      <c r="F99" s="402" t="s">
        <v>6727</v>
      </c>
      <c r="G99" s="402" t="s">
        <v>6452</v>
      </c>
      <c r="H99" s="402" t="s">
        <v>6727</v>
      </c>
      <c r="I99" s="402" t="s">
        <v>6334</v>
      </c>
      <c r="J99" s="402" t="s">
        <v>6334</v>
      </c>
      <c r="K99" s="402" t="s">
        <v>6334</v>
      </c>
      <c r="L99" s="402" t="s">
        <v>835</v>
      </c>
    </row>
    <row r="100" spans="1:12" ht="33.75" x14ac:dyDescent="0.25">
      <c r="A100" s="403" t="s">
        <v>6863</v>
      </c>
      <c r="B100" s="403" t="s">
        <v>6862</v>
      </c>
      <c r="C100" s="403" t="s">
        <v>6334</v>
      </c>
      <c r="D100" s="403" t="s">
        <v>6861</v>
      </c>
      <c r="E100" s="403" t="s">
        <v>6704</v>
      </c>
      <c r="F100" s="403" t="s">
        <v>6705</v>
      </c>
      <c r="G100" s="403" t="s">
        <v>6486</v>
      </c>
      <c r="H100" s="403" t="s">
        <v>6705</v>
      </c>
      <c r="I100" s="403" t="s">
        <v>6334</v>
      </c>
      <c r="J100" s="403" t="s">
        <v>6334</v>
      </c>
      <c r="K100" s="403" t="s">
        <v>6334</v>
      </c>
      <c r="L100" s="403" t="s">
        <v>835</v>
      </c>
    </row>
    <row r="101" spans="1:12" ht="45" x14ac:dyDescent="0.25">
      <c r="A101" s="402" t="s">
        <v>3686</v>
      </c>
      <c r="B101" s="402" t="s">
        <v>6865</v>
      </c>
      <c r="C101" s="402" t="s">
        <v>3688</v>
      </c>
      <c r="D101" s="402" t="s">
        <v>6864</v>
      </c>
      <c r="E101" s="402" t="s">
        <v>6797</v>
      </c>
      <c r="F101" s="402" t="s">
        <v>6798</v>
      </c>
      <c r="G101" s="402" t="s">
        <v>6452</v>
      </c>
      <c r="H101" s="402" t="s">
        <v>6799</v>
      </c>
      <c r="I101" s="402" t="s">
        <v>6334</v>
      </c>
      <c r="J101" s="402" t="s">
        <v>6334</v>
      </c>
      <c r="K101" s="402" t="s">
        <v>6334</v>
      </c>
      <c r="L101" s="402" t="s">
        <v>835</v>
      </c>
    </row>
    <row r="102" spans="1:12" ht="67.5" x14ac:dyDescent="0.25">
      <c r="A102" s="403" t="s">
        <v>6869</v>
      </c>
      <c r="B102" s="403" t="s">
        <v>6867</v>
      </c>
      <c r="C102" s="403" t="s">
        <v>6868</v>
      </c>
      <c r="D102" s="403" t="s">
        <v>6866</v>
      </c>
      <c r="E102" s="403" t="s">
        <v>6870</v>
      </c>
      <c r="F102" s="403" t="s">
        <v>6871</v>
      </c>
      <c r="G102" s="403" t="s">
        <v>6567</v>
      </c>
      <c r="H102" s="403" t="s">
        <v>6872</v>
      </c>
      <c r="I102" s="403" t="s">
        <v>6334</v>
      </c>
      <c r="J102" s="403" t="s">
        <v>6334</v>
      </c>
      <c r="K102" s="403" t="s">
        <v>6334</v>
      </c>
      <c r="L102" s="403" t="s">
        <v>835</v>
      </c>
    </row>
    <row r="103" spans="1:12" ht="56.25" x14ac:dyDescent="0.25">
      <c r="A103" s="402" t="s">
        <v>6875</v>
      </c>
      <c r="B103" s="402" t="s">
        <v>6874</v>
      </c>
      <c r="C103" s="402" t="s">
        <v>6334</v>
      </c>
      <c r="D103" s="402" t="s">
        <v>6873</v>
      </c>
      <c r="E103" s="402" t="s">
        <v>6876</v>
      </c>
      <c r="F103" s="402" t="s">
        <v>6877</v>
      </c>
      <c r="G103" s="402" t="s">
        <v>6567</v>
      </c>
      <c r="H103" s="402" t="s">
        <v>6877</v>
      </c>
      <c r="I103" s="402" t="s">
        <v>6334</v>
      </c>
      <c r="J103" s="402" t="s">
        <v>6334</v>
      </c>
      <c r="K103" s="402" t="s">
        <v>6334</v>
      </c>
      <c r="L103" s="402" t="s">
        <v>835</v>
      </c>
    </row>
    <row r="104" spans="1:12" ht="45" x14ac:dyDescent="0.25">
      <c r="A104" s="403" t="s">
        <v>6881</v>
      </c>
      <c r="B104" s="403" t="s">
        <v>6879</v>
      </c>
      <c r="C104" s="403" t="s">
        <v>6880</v>
      </c>
      <c r="D104" s="403" t="s">
        <v>6878</v>
      </c>
      <c r="E104" s="403" t="s">
        <v>6726</v>
      </c>
      <c r="F104" s="403" t="s">
        <v>6727</v>
      </c>
      <c r="G104" s="403" t="s">
        <v>6452</v>
      </c>
      <c r="H104" s="403" t="s">
        <v>6727</v>
      </c>
      <c r="I104" s="403" t="s">
        <v>6334</v>
      </c>
      <c r="J104" s="403" t="s">
        <v>6334</v>
      </c>
      <c r="K104" s="403" t="s">
        <v>6334</v>
      </c>
      <c r="L104" s="403" t="s">
        <v>835</v>
      </c>
    </row>
    <row r="105" spans="1:12" ht="22.5" x14ac:dyDescent="0.25">
      <c r="A105" s="402" t="s">
        <v>6884</v>
      </c>
      <c r="B105" s="402" t="s">
        <v>6883</v>
      </c>
      <c r="C105" s="402" t="s">
        <v>6334</v>
      </c>
      <c r="D105" s="402" t="s">
        <v>6882</v>
      </c>
      <c r="E105" s="402" t="s">
        <v>6704</v>
      </c>
      <c r="F105" s="402" t="s">
        <v>6705</v>
      </c>
      <c r="G105" s="402" t="s">
        <v>6486</v>
      </c>
      <c r="H105" s="402" t="s">
        <v>6705</v>
      </c>
      <c r="I105" s="402" t="s">
        <v>6334</v>
      </c>
      <c r="J105" s="402" t="s">
        <v>6334</v>
      </c>
      <c r="K105" s="402" t="s">
        <v>6334</v>
      </c>
      <c r="L105" s="402" t="s">
        <v>835</v>
      </c>
    </row>
    <row r="106" spans="1:12" ht="22.5" x14ac:dyDescent="0.25">
      <c r="A106" s="403" t="s">
        <v>1823</v>
      </c>
      <c r="B106" s="403" t="s">
        <v>6886</v>
      </c>
      <c r="C106" s="403" t="s">
        <v>6887</v>
      </c>
      <c r="D106" s="403" t="s">
        <v>6885</v>
      </c>
      <c r="E106" s="403" t="s">
        <v>6888</v>
      </c>
      <c r="F106" s="403" t="s">
        <v>6889</v>
      </c>
      <c r="G106" s="403" t="s">
        <v>6440</v>
      </c>
      <c r="H106" s="403" t="s">
        <v>6889</v>
      </c>
      <c r="I106" s="403" t="s">
        <v>6334</v>
      </c>
      <c r="J106" s="403" t="s">
        <v>6334</v>
      </c>
      <c r="K106" s="403" t="s">
        <v>6334</v>
      </c>
      <c r="L106" s="403" t="s">
        <v>835</v>
      </c>
    </row>
    <row r="107" spans="1:12" ht="67.5" x14ac:dyDescent="0.25">
      <c r="A107" s="402" t="s">
        <v>6893</v>
      </c>
      <c r="B107" s="402" t="s">
        <v>6891</v>
      </c>
      <c r="C107" s="402" t="s">
        <v>6892</v>
      </c>
      <c r="D107" s="402" t="s">
        <v>6890</v>
      </c>
      <c r="E107" s="402" t="s">
        <v>6894</v>
      </c>
      <c r="F107" s="402" t="s">
        <v>6895</v>
      </c>
      <c r="G107" s="402" t="s">
        <v>6553</v>
      </c>
      <c r="H107" s="402" t="s">
        <v>6896</v>
      </c>
      <c r="I107" s="402" t="s">
        <v>6334</v>
      </c>
      <c r="J107" s="402" t="s">
        <v>6334</v>
      </c>
      <c r="K107" s="402" t="s">
        <v>6334</v>
      </c>
      <c r="L107" s="402" t="s">
        <v>835</v>
      </c>
    </row>
    <row r="108" spans="1:12" ht="45" x14ac:dyDescent="0.25">
      <c r="A108" s="403" t="s">
        <v>6900</v>
      </c>
      <c r="B108" s="403" t="s">
        <v>6898</v>
      </c>
      <c r="C108" s="403" t="s">
        <v>6899</v>
      </c>
      <c r="D108" s="403" t="s">
        <v>6897</v>
      </c>
      <c r="E108" s="403" t="s">
        <v>6775</v>
      </c>
      <c r="F108" s="403" t="s">
        <v>6776</v>
      </c>
      <c r="G108" s="403" t="s">
        <v>6777</v>
      </c>
      <c r="H108" s="403" t="s">
        <v>6778</v>
      </c>
      <c r="I108" s="403" t="s">
        <v>6334</v>
      </c>
      <c r="J108" s="403" t="s">
        <v>6334</v>
      </c>
      <c r="K108" s="403" t="s">
        <v>6334</v>
      </c>
      <c r="L108" s="403" t="s">
        <v>835</v>
      </c>
    </row>
    <row r="109" spans="1:12" ht="22.5" x14ac:dyDescent="0.25">
      <c r="A109" s="402" t="s">
        <v>6904</v>
      </c>
      <c r="B109" s="402" t="s">
        <v>6902</v>
      </c>
      <c r="C109" s="402" t="s">
        <v>6903</v>
      </c>
      <c r="D109" s="402" t="s">
        <v>6901</v>
      </c>
      <c r="E109" s="402" t="s">
        <v>6484</v>
      </c>
      <c r="F109" s="402" t="s">
        <v>6485</v>
      </c>
      <c r="G109" s="402" t="s">
        <v>6486</v>
      </c>
      <c r="H109" s="402" t="s">
        <v>6485</v>
      </c>
      <c r="I109" s="402" t="s">
        <v>6334</v>
      </c>
      <c r="J109" s="402" t="s">
        <v>6334</v>
      </c>
      <c r="K109" s="402" t="s">
        <v>6334</v>
      </c>
      <c r="L109" s="402" t="s">
        <v>835</v>
      </c>
    </row>
    <row r="110" spans="1:12" ht="45" x14ac:dyDescent="0.25">
      <c r="A110" s="403" t="s">
        <v>6908</v>
      </c>
      <c r="B110" s="403" t="s">
        <v>6906</v>
      </c>
      <c r="C110" s="403" t="s">
        <v>6907</v>
      </c>
      <c r="D110" s="403" t="s">
        <v>6905</v>
      </c>
      <c r="E110" s="403" t="s">
        <v>6909</v>
      </c>
      <c r="F110" s="403" t="s">
        <v>6910</v>
      </c>
      <c r="G110" s="403" t="s">
        <v>6452</v>
      </c>
      <c r="H110" s="403" t="s">
        <v>6910</v>
      </c>
      <c r="I110" s="403" t="s">
        <v>6334</v>
      </c>
      <c r="J110" s="403" t="s">
        <v>6334</v>
      </c>
      <c r="K110" s="403" t="s">
        <v>6334</v>
      </c>
      <c r="L110" s="403" t="s">
        <v>835</v>
      </c>
    </row>
    <row r="111" spans="1:12" ht="33.75" x14ac:dyDescent="0.25">
      <c r="A111" s="402" t="s">
        <v>6914</v>
      </c>
      <c r="B111" s="402" t="s">
        <v>6912</v>
      </c>
      <c r="C111" s="402" t="s">
        <v>6913</v>
      </c>
      <c r="D111" s="402" t="s">
        <v>6911</v>
      </c>
      <c r="E111" s="402" t="s">
        <v>6915</v>
      </c>
      <c r="F111" s="402" t="s">
        <v>6916</v>
      </c>
      <c r="G111" s="402" t="s">
        <v>6917</v>
      </c>
      <c r="H111" s="402" t="s">
        <v>6916</v>
      </c>
      <c r="I111" s="402" t="s">
        <v>6334</v>
      </c>
      <c r="J111" s="402" t="s">
        <v>6334</v>
      </c>
      <c r="K111" s="402" t="s">
        <v>6334</v>
      </c>
      <c r="L111" s="402" t="s">
        <v>835</v>
      </c>
    </row>
    <row r="112" spans="1:12" ht="90" x14ac:dyDescent="0.25">
      <c r="A112" s="403" t="s">
        <v>6921</v>
      </c>
      <c r="B112" s="403" t="s">
        <v>6919</v>
      </c>
      <c r="C112" s="403" t="s">
        <v>6920</v>
      </c>
      <c r="D112" s="403" t="s">
        <v>6918</v>
      </c>
      <c r="E112" s="403" t="s">
        <v>6922</v>
      </c>
      <c r="F112" s="403" t="s">
        <v>6923</v>
      </c>
      <c r="G112" s="403" t="s">
        <v>6601</v>
      </c>
      <c r="H112" s="403" t="s">
        <v>6924</v>
      </c>
      <c r="I112" s="403" t="s">
        <v>6334</v>
      </c>
      <c r="J112" s="403" t="s">
        <v>6334</v>
      </c>
      <c r="K112" s="403" t="s">
        <v>6334</v>
      </c>
      <c r="L112" s="403" t="s">
        <v>835</v>
      </c>
    </row>
    <row r="113" spans="1:12" ht="56.25" x14ac:dyDescent="0.25">
      <c r="A113" s="402" t="s">
        <v>6927</v>
      </c>
      <c r="B113" s="402" t="s">
        <v>6926</v>
      </c>
      <c r="C113" s="402" t="s">
        <v>1058</v>
      </c>
      <c r="D113" s="402" t="s">
        <v>6925</v>
      </c>
      <c r="E113" s="402" t="s">
        <v>6928</v>
      </c>
      <c r="F113" s="402" t="s">
        <v>6929</v>
      </c>
      <c r="G113" s="402" t="s">
        <v>6553</v>
      </c>
      <c r="H113" s="402" t="s">
        <v>6929</v>
      </c>
      <c r="I113" s="402" t="s">
        <v>6334</v>
      </c>
      <c r="J113" s="402" t="s">
        <v>6555</v>
      </c>
      <c r="K113" s="402" t="s">
        <v>6334</v>
      </c>
      <c r="L113" s="402" t="s">
        <v>6343</v>
      </c>
    </row>
    <row r="114" spans="1:12" ht="78.75" x14ac:dyDescent="0.25">
      <c r="A114" s="403" t="s">
        <v>6933</v>
      </c>
      <c r="B114" s="403" t="s">
        <v>6931</v>
      </c>
      <c r="C114" s="403" t="s">
        <v>6932</v>
      </c>
      <c r="D114" s="403" t="s">
        <v>6930</v>
      </c>
      <c r="E114" s="403" t="s">
        <v>6934</v>
      </c>
      <c r="F114" s="403" t="s">
        <v>6935</v>
      </c>
      <c r="G114" s="403" t="s">
        <v>6553</v>
      </c>
      <c r="H114" s="403" t="s">
        <v>6936</v>
      </c>
      <c r="I114" s="403" t="s">
        <v>6334</v>
      </c>
      <c r="J114" s="403" t="s">
        <v>6555</v>
      </c>
      <c r="K114" s="403" t="s">
        <v>6334</v>
      </c>
      <c r="L114" s="403" t="s">
        <v>6343</v>
      </c>
    </row>
    <row r="115" spans="1:12" ht="33.75" x14ac:dyDescent="0.25">
      <c r="A115" s="402" t="s">
        <v>2814</v>
      </c>
      <c r="B115" s="402" t="s">
        <v>6938</v>
      </c>
      <c r="C115" s="402" t="s">
        <v>2816</v>
      </c>
      <c r="D115" s="402" t="s">
        <v>6937</v>
      </c>
      <c r="E115" s="402" t="s">
        <v>6939</v>
      </c>
      <c r="F115" s="402" t="s">
        <v>6940</v>
      </c>
      <c r="G115" s="402" t="s">
        <v>6486</v>
      </c>
      <c r="H115" s="402" t="s">
        <v>6940</v>
      </c>
      <c r="I115" s="402" t="s">
        <v>6334</v>
      </c>
      <c r="J115" s="402" t="s">
        <v>6334</v>
      </c>
      <c r="K115" s="402" t="s">
        <v>6334</v>
      </c>
      <c r="L115" s="402" t="s">
        <v>835</v>
      </c>
    </row>
    <row r="116" spans="1:12" ht="67.5" x14ac:dyDescent="0.25">
      <c r="A116" s="403" t="s">
        <v>5344</v>
      </c>
      <c r="B116" s="403" t="s">
        <v>6942</v>
      </c>
      <c r="C116" s="403" t="s">
        <v>5345</v>
      </c>
      <c r="D116" s="403" t="s">
        <v>6941</v>
      </c>
      <c r="E116" s="403" t="s">
        <v>6750</v>
      </c>
      <c r="F116" s="403" t="s">
        <v>6751</v>
      </c>
      <c r="G116" s="403" t="s">
        <v>6553</v>
      </c>
      <c r="H116" s="403" t="s">
        <v>6752</v>
      </c>
      <c r="I116" s="403" t="s">
        <v>6334</v>
      </c>
      <c r="J116" s="403" t="s">
        <v>6334</v>
      </c>
      <c r="K116" s="403" t="s">
        <v>6334</v>
      </c>
      <c r="L116" s="403" t="s">
        <v>835</v>
      </c>
    </row>
    <row r="117" spans="1:12" ht="45" x14ac:dyDescent="0.25">
      <c r="A117" s="402" t="s">
        <v>5349</v>
      </c>
      <c r="B117" s="402" t="s">
        <v>6944</v>
      </c>
      <c r="C117" s="402" t="s">
        <v>5351</v>
      </c>
      <c r="D117" s="402" t="s">
        <v>6943</v>
      </c>
      <c r="E117" s="402" t="s">
        <v>6909</v>
      </c>
      <c r="F117" s="402" t="s">
        <v>6910</v>
      </c>
      <c r="G117" s="402" t="s">
        <v>6452</v>
      </c>
      <c r="H117" s="402" t="s">
        <v>6910</v>
      </c>
      <c r="I117" s="402" t="s">
        <v>6334</v>
      </c>
      <c r="J117" s="402" t="s">
        <v>6334</v>
      </c>
      <c r="K117" s="402" t="s">
        <v>6334</v>
      </c>
      <c r="L117" s="402" t="s">
        <v>835</v>
      </c>
    </row>
    <row r="118" spans="1:12" ht="78.75" x14ac:dyDescent="0.25">
      <c r="A118" s="403" t="s">
        <v>5394</v>
      </c>
      <c r="B118" s="403" t="s">
        <v>6946</v>
      </c>
      <c r="C118" s="403" t="s">
        <v>6947</v>
      </c>
      <c r="D118" s="403" t="s">
        <v>6945</v>
      </c>
      <c r="E118" s="403" t="s">
        <v>6948</v>
      </c>
      <c r="F118" s="403" t="s">
        <v>6949</v>
      </c>
      <c r="G118" s="403" t="s">
        <v>6452</v>
      </c>
      <c r="H118" s="403" t="s">
        <v>6950</v>
      </c>
      <c r="I118" s="403" t="s">
        <v>6334</v>
      </c>
      <c r="J118" s="403" t="s">
        <v>6334</v>
      </c>
      <c r="K118" s="403" t="s">
        <v>6334</v>
      </c>
      <c r="L118" s="403" t="s">
        <v>835</v>
      </c>
    </row>
    <row r="119" spans="1:12" ht="90" x14ac:dyDescent="0.25">
      <c r="A119" s="402" t="s">
        <v>5353</v>
      </c>
      <c r="B119" s="402" t="s">
        <v>6952</v>
      </c>
      <c r="C119" s="402" t="s">
        <v>5355</v>
      </c>
      <c r="D119" s="402" t="s">
        <v>6951</v>
      </c>
      <c r="E119" s="402" t="s">
        <v>6953</v>
      </c>
      <c r="F119" s="402" t="s">
        <v>6954</v>
      </c>
      <c r="G119" s="402" t="s">
        <v>6452</v>
      </c>
      <c r="H119" s="402" t="s">
        <v>6955</v>
      </c>
      <c r="I119" s="402" t="s">
        <v>6334</v>
      </c>
      <c r="J119" s="402" t="s">
        <v>6334</v>
      </c>
      <c r="K119" s="402" t="s">
        <v>6334</v>
      </c>
      <c r="L119" s="402" t="s">
        <v>835</v>
      </c>
    </row>
    <row r="120" spans="1:12" ht="90" x14ac:dyDescent="0.25">
      <c r="A120" s="403" t="s">
        <v>6959</v>
      </c>
      <c r="B120" s="403" t="s">
        <v>6957</v>
      </c>
      <c r="C120" s="403" t="s">
        <v>6958</v>
      </c>
      <c r="D120" s="403" t="s">
        <v>6956</v>
      </c>
      <c r="E120" s="403" t="s">
        <v>6960</v>
      </c>
      <c r="F120" s="403" t="s">
        <v>6961</v>
      </c>
      <c r="G120" s="403" t="s">
        <v>6561</v>
      </c>
      <c r="H120" s="403" t="s">
        <v>6962</v>
      </c>
      <c r="I120" s="403" t="s">
        <v>6334</v>
      </c>
      <c r="J120" s="403" t="s">
        <v>6334</v>
      </c>
      <c r="K120" s="403" t="s">
        <v>6334</v>
      </c>
      <c r="L120" s="403" t="s">
        <v>835</v>
      </c>
    </row>
    <row r="121" spans="1:12" ht="67.5" x14ac:dyDescent="0.25">
      <c r="A121" s="402" t="s">
        <v>4172</v>
      </c>
      <c r="B121" s="402" t="s">
        <v>6964</v>
      </c>
      <c r="C121" s="402" t="s">
        <v>4174</v>
      </c>
      <c r="D121" s="402" t="s">
        <v>6963</v>
      </c>
      <c r="E121" s="402" t="s">
        <v>6965</v>
      </c>
      <c r="F121" s="402" t="s">
        <v>6966</v>
      </c>
      <c r="G121" s="402" t="s">
        <v>6567</v>
      </c>
      <c r="H121" s="402" t="s">
        <v>6967</v>
      </c>
      <c r="I121" s="402" t="s">
        <v>6334</v>
      </c>
      <c r="J121" s="402" t="s">
        <v>6334</v>
      </c>
      <c r="K121" s="402" t="s">
        <v>6334</v>
      </c>
      <c r="L121" s="402" t="s">
        <v>6343</v>
      </c>
    </row>
    <row r="122" spans="1:12" ht="45" x14ac:dyDescent="0.25">
      <c r="A122" s="403" t="s">
        <v>6971</v>
      </c>
      <c r="B122" s="403" t="s">
        <v>6969</v>
      </c>
      <c r="C122" s="403" t="s">
        <v>6970</v>
      </c>
      <c r="D122" s="403" t="s">
        <v>6968</v>
      </c>
      <c r="E122" s="403" t="s">
        <v>6797</v>
      </c>
      <c r="F122" s="403" t="s">
        <v>6798</v>
      </c>
      <c r="G122" s="403" t="s">
        <v>6452</v>
      </c>
      <c r="H122" s="403" t="s">
        <v>6799</v>
      </c>
      <c r="I122" s="403" t="s">
        <v>6334</v>
      </c>
      <c r="J122" s="403" t="s">
        <v>6334</v>
      </c>
      <c r="K122" s="403" t="s">
        <v>6334</v>
      </c>
      <c r="L122" s="403" t="s">
        <v>835</v>
      </c>
    </row>
    <row r="123" spans="1:12" ht="45" x14ac:dyDescent="0.25">
      <c r="A123" s="402" t="s">
        <v>6975</v>
      </c>
      <c r="B123" s="402" t="s">
        <v>6973</v>
      </c>
      <c r="C123" s="402" t="s">
        <v>6974</v>
      </c>
      <c r="D123" s="402" t="s">
        <v>6972</v>
      </c>
      <c r="E123" s="402" t="s">
        <v>6775</v>
      </c>
      <c r="F123" s="402" t="s">
        <v>6776</v>
      </c>
      <c r="G123" s="402" t="s">
        <v>6777</v>
      </c>
      <c r="H123" s="402" t="s">
        <v>6778</v>
      </c>
      <c r="I123" s="402" t="s">
        <v>6334</v>
      </c>
      <c r="J123" s="402" t="s">
        <v>6976</v>
      </c>
      <c r="K123" s="402" t="s">
        <v>6334</v>
      </c>
      <c r="L123" s="402" t="s">
        <v>6977</v>
      </c>
    </row>
    <row r="124" spans="1:12" ht="101.25" x14ac:dyDescent="0.25">
      <c r="A124" s="403" t="s">
        <v>4447</v>
      </c>
      <c r="B124" s="403" t="s">
        <v>6979</v>
      </c>
      <c r="C124" s="403" t="s">
        <v>4449</v>
      </c>
      <c r="D124" s="403" t="s">
        <v>6978</v>
      </c>
      <c r="E124" s="403" t="s">
        <v>6980</v>
      </c>
      <c r="F124" s="403" t="s">
        <v>6981</v>
      </c>
      <c r="G124" s="403" t="s">
        <v>6388</v>
      </c>
      <c r="H124" s="403" t="s">
        <v>6982</v>
      </c>
      <c r="I124" s="403" t="s">
        <v>6334</v>
      </c>
      <c r="J124" s="403" t="s">
        <v>6597</v>
      </c>
      <c r="K124" s="403" t="s">
        <v>6334</v>
      </c>
      <c r="L124" s="403" t="s">
        <v>6436</v>
      </c>
    </row>
    <row r="125" spans="1:12" ht="78.75" x14ac:dyDescent="0.25">
      <c r="A125" s="402" t="s">
        <v>4903</v>
      </c>
      <c r="B125" s="402" t="s">
        <v>6984</v>
      </c>
      <c r="C125" s="402" t="s">
        <v>1058</v>
      </c>
      <c r="D125" s="402" t="s">
        <v>6983</v>
      </c>
      <c r="E125" s="402" t="s">
        <v>6985</v>
      </c>
      <c r="F125" s="402" t="s">
        <v>6986</v>
      </c>
      <c r="G125" s="402" t="s">
        <v>6388</v>
      </c>
      <c r="H125" s="402" t="s">
        <v>6987</v>
      </c>
      <c r="I125" s="402" t="s">
        <v>6334</v>
      </c>
      <c r="J125" s="402" t="s">
        <v>6334</v>
      </c>
      <c r="K125" s="402" t="s">
        <v>6334</v>
      </c>
      <c r="L125" s="402" t="s">
        <v>6343</v>
      </c>
    </row>
    <row r="126" spans="1:12" ht="45" x14ac:dyDescent="0.25">
      <c r="A126" s="403" t="s">
        <v>6991</v>
      </c>
      <c r="B126" s="403" t="s">
        <v>6989</v>
      </c>
      <c r="C126" s="403" t="s">
        <v>6990</v>
      </c>
      <c r="D126" s="403" t="s">
        <v>6988</v>
      </c>
      <c r="E126" s="403" t="s">
        <v>6992</v>
      </c>
      <c r="F126" s="403" t="s">
        <v>6993</v>
      </c>
      <c r="G126" s="403" t="s">
        <v>6493</v>
      </c>
      <c r="H126" s="403" t="s">
        <v>6993</v>
      </c>
      <c r="I126" s="403" t="s">
        <v>6334</v>
      </c>
      <c r="J126" s="403" t="s">
        <v>6334</v>
      </c>
      <c r="K126" s="403" t="s">
        <v>6334</v>
      </c>
      <c r="L126" s="403" t="s">
        <v>835</v>
      </c>
    </row>
    <row r="127" spans="1:12" ht="56.25" x14ac:dyDescent="0.25">
      <c r="A127" s="402" t="s">
        <v>6996</v>
      </c>
      <c r="B127" s="402" t="s">
        <v>6995</v>
      </c>
      <c r="C127" s="402" t="s">
        <v>1058</v>
      </c>
      <c r="D127" s="402" t="s">
        <v>6994</v>
      </c>
      <c r="E127" s="402" t="s">
        <v>6997</v>
      </c>
      <c r="F127" s="402" t="s">
        <v>6998</v>
      </c>
      <c r="G127" s="402" t="s">
        <v>6553</v>
      </c>
      <c r="H127" s="402" t="s">
        <v>6998</v>
      </c>
      <c r="I127" s="402" t="s">
        <v>6334</v>
      </c>
      <c r="J127" s="402" t="s">
        <v>6334</v>
      </c>
      <c r="K127" s="402" t="s">
        <v>6334</v>
      </c>
      <c r="L127" s="402" t="s">
        <v>6376</v>
      </c>
    </row>
    <row r="128" spans="1:12" ht="45" x14ac:dyDescent="0.25">
      <c r="A128" s="403" t="s">
        <v>7002</v>
      </c>
      <c r="B128" s="403" t="s">
        <v>7000</v>
      </c>
      <c r="C128" s="403" t="s">
        <v>7001</v>
      </c>
      <c r="D128" s="403" t="s">
        <v>6999</v>
      </c>
      <c r="E128" s="403" t="s">
        <v>6720</v>
      </c>
      <c r="F128" s="403" t="s">
        <v>6721</v>
      </c>
      <c r="G128" s="403" t="s">
        <v>6722</v>
      </c>
      <c r="H128" s="403" t="s">
        <v>6723</v>
      </c>
      <c r="I128" s="403" t="s">
        <v>6334</v>
      </c>
      <c r="J128" s="403" t="s">
        <v>6334</v>
      </c>
      <c r="K128" s="403" t="s">
        <v>6334</v>
      </c>
      <c r="L128" s="403" t="s">
        <v>6376</v>
      </c>
    </row>
    <row r="129" spans="1:12" ht="56.25" x14ac:dyDescent="0.25">
      <c r="A129" s="402" t="s">
        <v>1058</v>
      </c>
      <c r="B129" s="402" t="s">
        <v>7004</v>
      </c>
      <c r="C129" s="402" t="s">
        <v>7005</v>
      </c>
      <c r="D129" s="402" t="s">
        <v>7003</v>
      </c>
      <c r="E129" s="402" t="s">
        <v>6656</v>
      </c>
      <c r="F129" s="402" t="s">
        <v>6657</v>
      </c>
      <c r="G129" s="402" t="s">
        <v>6452</v>
      </c>
      <c r="H129" s="402" t="s">
        <v>6658</v>
      </c>
      <c r="I129" s="402" t="s">
        <v>6334</v>
      </c>
      <c r="J129" s="402" t="s">
        <v>6334</v>
      </c>
      <c r="K129" s="402" t="s">
        <v>6334</v>
      </c>
      <c r="L129" s="402" t="s">
        <v>6376</v>
      </c>
    </row>
    <row r="130" spans="1:12" ht="90" x14ac:dyDescent="0.25">
      <c r="A130" s="403" t="s">
        <v>7009</v>
      </c>
      <c r="B130" s="403" t="s">
        <v>7007</v>
      </c>
      <c r="C130" s="403" t="s">
        <v>7008</v>
      </c>
      <c r="D130" s="403" t="s">
        <v>7006</v>
      </c>
      <c r="E130" s="403" t="s">
        <v>7010</v>
      </c>
      <c r="F130" s="403" t="s">
        <v>7011</v>
      </c>
      <c r="G130" s="403" t="s">
        <v>7012</v>
      </c>
      <c r="H130" s="403" t="s">
        <v>7011</v>
      </c>
      <c r="I130" s="403" t="s">
        <v>6334</v>
      </c>
      <c r="J130" s="403" t="s">
        <v>6334</v>
      </c>
      <c r="K130" s="403" t="s">
        <v>6334</v>
      </c>
      <c r="L130" s="403" t="s">
        <v>6376</v>
      </c>
    </row>
    <row r="131" spans="1:12" ht="45" x14ac:dyDescent="0.25">
      <c r="A131" s="402" t="s">
        <v>7016</v>
      </c>
      <c r="B131" s="402" t="s">
        <v>7014</v>
      </c>
      <c r="C131" s="402" t="s">
        <v>7015</v>
      </c>
      <c r="D131" s="402" t="s">
        <v>7013</v>
      </c>
      <c r="E131" s="402" t="s">
        <v>6915</v>
      </c>
      <c r="F131" s="402" t="s">
        <v>6916</v>
      </c>
      <c r="G131" s="402" t="s">
        <v>6917</v>
      </c>
      <c r="H131" s="402" t="s">
        <v>6916</v>
      </c>
      <c r="I131" s="402" t="s">
        <v>6334</v>
      </c>
      <c r="J131" s="402" t="s">
        <v>6334</v>
      </c>
      <c r="K131" s="402" t="s">
        <v>6334</v>
      </c>
      <c r="L131" s="402" t="s">
        <v>6376</v>
      </c>
    </row>
    <row r="132" spans="1:12" ht="45" x14ac:dyDescent="0.25">
      <c r="A132" s="403" t="s">
        <v>7020</v>
      </c>
      <c r="B132" s="403" t="s">
        <v>7018</v>
      </c>
      <c r="C132" s="403" t="s">
        <v>7019</v>
      </c>
      <c r="D132" s="403" t="s">
        <v>7017</v>
      </c>
      <c r="E132" s="403" t="s">
        <v>7021</v>
      </c>
      <c r="F132" s="403" t="s">
        <v>7022</v>
      </c>
      <c r="G132" s="403" t="s">
        <v>6777</v>
      </c>
      <c r="H132" s="403" t="s">
        <v>7022</v>
      </c>
      <c r="I132" s="403" t="s">
        <v>6334</v>
      </c>
      <c r="J132" s="403" t="s">
        <v>6334</v>
      </c>
      <c r="K132" s="403" t="s">
        <v>6334</v>
      </c>
      <c r="L132" s="403" t="s">
        <v>6376</v>
      </c>
    </row>
    <row r="133" spans="1:12" ht="45" x14ac:dyDescent="0.25">
      <c r="A133" s="402" t="s">
        <v>7026</v>
      </c>
      <c r="B133" s="402" t="s">
        <v>7024</v>
      </c>
      <c r="C133" s="402" t="s">
        <v>7025</v>
      </c>
      <c r="D133" s="402" t="s">
        <v>7023</v>
      </c>
      <c r="E133" s="402" t="s">
        <v>7027</v>
      </c>
      <c r="F133" s="402" t="s">
        <v>7028</v>
      </c>
      <c r="G133" s="402" t="s">
        <v>7029</v>
      </c>
      <c r="H133" s="402" t="s">
        <v>7028</v>
      </c>
      <c r="I133" s="402" t="s">
        <v>6334</v>
      </c>
      <c r="J133" s="402" t="s">
        <v>6334</v>
      </c>
      <c r="K133" s="402" t="s">
        <v>6334</v>
      </c>
      <c r="L133" s="402" t="s">
        <v>6376</v>
      </c>
    </row>
    <row r="134" spans="1:12" ht="56.25" x14ac:dyDescent="0.25">
      <c r="A134" s="403" t="s">
        <v>7033</v>
      </c>
      <c r="B134" s="403" t="s">
        <v>7031</v>
      </c>
      <c r="C134" s="403" t="s">
        <v>7032</v>
      </c>
      <c r="D134" s="403" t="s">
        <v>7030</v>
      </c>
      <c r="E134" s="403" t="s">
        <v>7034</v>
      </c>
      <c r="F134" s="403" t="s">
        <v>7035</v>
      </c>
      <c r="G134" s="403" t="s">
        <v>6513</v>
      </c>
      <c r="H134" s="403" t="s">
        <v>7036</v>
      </c>
      <c r="I134" s="403" t="s">
        <v>6334</v>
      </c>
      <c r="J134" s="403" t="s">
        <v>6334</v>
      </c>
      <c r="K134" s="403" t="s">
        <v>6334</v>
      </c>
      <c r="L134" s="403" t="s">
        <v>6442</v>
      </c>
    </row>
    <row r="135" spans="1:12" ht="101.25" x14ac:dyDescent="0.25">
      <c r="A135" s="402" t="s">
        <v>7040</v>
      </c>
      <c r="B135" s="402" t="s">
        <v>7038</v>
      </c>
      <c r="C135" s="402" t="s">
        <v>7039</v>
      </c>
      <c r="D135" s="402" t="s">
        <v>7037</v>
      </c>
      <c r="E135" s="402" t="s">
        <v>7041</v>
      </c>
      <c r="F135" s="402" t="s">
        <v>7042</v>
      </c>
      <c r="G135" s="402" t="s">
        <v>7043</v>
      </c>
      <c r="H135" s="402" t="s">
        <v>7042</v>
      </c>
      <c r="I135" s="402" t="s">
        <v>6334</v>
      </c>
      <c r="J135" s="402" t="s">
        <v>6334</v>
      </c>
      <c r="K135" s="402" t="s">
        <v>6334</v>
      </c>
      <c r="L135" s="402" t="s">
        <v>6376</v>
      </c>
    </row>
    <row r="136" spans="1:12" ht="123.75" x14ac:dyDescent="0.25">
      <c r="A136" s="403" t="s">
        <v>1058</v>
      </c>
      <c r="B136" s="403" t="s">
        <v>7045</v>
      </c>
      <c r="C136" s="403" t="s">
        <v>7046</v>
      </c>
      <c r="D136" s="403" t="s">
        <v>7044</v>
      </c>
      <c r="E136" s="403" t="s">
        <v>6497</v>
      </c>
      <c r="F136" s="403" t="s">
        <v>6498</v>
      </c>
      <c r="G136" s="403" t="s">
        <v>6499</v>
      </c>
      <c r="H136" s="403" t="s">
        <v>6498</v>
      </c>
      <c r="I136" s="403" t="s">
        <v>6334</v>
      </c>
      <c r="J136" s="403" t="s">
        <v>6334</v>
      </c>
      <c r="K136" s="403" t="s">
        <v>6334</v>
      </c>
      <c r="L136" s="403" t="s">
        <v>6376</v>
      </c>
    </row>
    <row r="137" spans="1:12" ht="78.75" x14ac:dyDescent="0.25">
      <c r="A137" s="402" t="s">
        <v>1058</v>
      </c>
      <c r="B137" s="402" t="s">
        <v>7048</v>
      </c>
      <c r="C137" s="402" t="s">
        <v>7049</v>
      </c>
      <c r="D137" s="402" t="s">
        <v>7047</v>
      </c>
      <c r="E137" s="402" t="s">
        <v>7050</v>
      </c>
      <c r="F137" s="402" t="s">
        <v>7051</v>
      </c>
      <c r="G137" s="402" t="s">
        <v>6665</v>
      </c>
      <c r="H137" s="402" t="s">
        <v>7051</v>
      </c>
      <c r="I137" s="402" t="s">
        <v>6334</v>
      </c>
      <c r="J137" s="402" t="s">
        <v>6334</v>
      </c>
      <c r="K137" s="402" t="s">
        <v>6334</v>
      </c>
      <c r="L137" s="402" t="s">
        <v>6376</v>
      </c>
    </row>
    <row r="138" spans="1:12" ht="56.25" x14ac:dyDescent="0.25">
      <c r="A138" s="403" t="s">
        <v>1058</v>
      </c>
      <c r="B138" s="403" t="s">
        <v>7053</v>
      </c>
      <c r="C138" s="403" t="s">
        <v>7054</v>
      </c>
      <c r="D138" s="403" t="s">
        <v>7052</v>
      </c>
      <c r="E138" s="403" t="s">
        <v>7055</v>
      </c>
      <c r="F138" s="403" t="s">
        <v>7056</v>
      </c>
      <c r="G138" s="403" t="s">
        <v>7057</v>
      </c>
      <c r="H138" s="403" t="s">
        <v>7058</v>
      </c>
      <c r="I138" s="403" t="s">
        <v>6334</v>
      </c>
      <c r="J138" s="403" t="s">
        <v>6597</v>
      </c>
      <c r="K138" s="403" t="s">
        <v>6334</v>
      </c>
      <c r="L138" s="403" t="s">
        <v>6376</v>
      </c>
    </row>
    <row r="139" spans="1:12" ht="67.5" x14ac:dyDescent="0.25">
      <c r="A139" s="402" t="s">
        <v>45</v>
      </c>
      <c r="B139" s="402" t="s">
        <v>7060</v>
      </c>
      <c r="C139" s="402" t="s">
        <v>7061</v>
      </c>
      <c r="D139" s="402" t="s">
        <v>7059</v>
      </c>
      <c r="E139" s="402" t="s">
        <v>7062</v>
      </c>
      <c r="F139" s="402" t="s">
        <v>7063</v>
      </c>
      <c r="G139" s="402" t="s">
        <v>7064</v>
      </c>
      <c r="H139" s="402" t="s">
        <v>7065</v>
      </c>
      <c r="I139" s="402" t="s">
        <v>6334</v>
      </c>
      <c r="J139" s="402" t="s">
        <v>6334</v>
      </c>
      <c r="K139" s="402" t="s">
        <v>6335</v>
      </c>
      <c r="L139" s="402" t="s">
        <v>835</v>
      </c>
    </row>
    <row r="140" spans="1:12" ht="33.75" x14ac:dyDescent="0.25">
      <c r="A140" s="403" t="s">
        <v>1066</v>
      </c>
      <c r="B140" s="403" t="s">
        <v>7067</v>
      </c>
      <c r="C140" s="403" t="s">
        <v>6307</v>
      </c>
      <c r="D140" s="403" t="s">
        <v>7066</v>
      </c>
      <c r="E140" s="403" t="s">
        <v>7068</v>
      </c>
      <c r="F140" s="403" t="s">
        <v>7069</v>
      </c>
      <c r="G140" s="403" t="s">
        <v>7070</v>
      </c>
      <c r="H140" s="403" t="s">
        <v>7069</v>
      </c>
      <c r="I140" s="403" t="s">
        <v>6334</v>
      </c>
      <c r="J140" s="403" t="s">
        <v>7071</v>
      </c>
      <c r="K140" s="403" t="s">
        <v>6569</v>
      </c>
      <c r="L140" s="403" t="s">
        <v>835</v>
      </c>
    </row>
    <row r="141" spans="1:12" ht="56.25" x14ac:dyDescent="0.25">
      <c r="A141" s="402" t="s">
        <v>7075</v>
      </c>
      <c r="B141" s="402" t="s">
        <v>7073</v>
      </c>
      <c r="C141" s="402" t="s">
        <v>7074</v>
      </c>
      <c r="D141" s="402" t="s">
        <v>7072</v>
      </c>
      <c r="E141" s="402" t="s">
        <v>7076</v>
      </c>
      <c r="F141" s="402" t="s">
        <v>7077</v>
      </c>
      <c r="G141" s="402" t="s">
        <v>7078</v>
      </c>
      <c r="H141" s="402" t="s">
        <v>7079</v>
      </c>
      <c r="I141" s="402" t="s">
        <v>6334</v>
      </c>
      <c r="J141" s="402" t="s">
        <v>7080</v>
      </c>
      <c r="K141" s="402" t="s">
        <v>7081</v>
      </c>
      <c r="L141" s="402" t="s">
        <v>6343</v>
      </c>
    </row>
    <row r="142" spans="1:12" ht="45" x14ac:dyDescent="0.25">
      <c r="A142" s="403" t="s">
        <v>7085</v>
      </c>
      <c r="B142" s="403" t="s">
        <v>7083</v>
      </c>
      <c r="C142" s="403" t="s">
        <v>7084</v>
      </c>
      <c r="D142" s="403" t="s">
        <v>7082</v>
      </c>
      <c r="E142" s="403" t="s">
        <v>7086</v>
      </c>
      <c r="F142" s="403" t="s">
        <v>7087</v>
      </c>
      <c r="G142" s="403" t="s">
        <v>6486</v>
      </c>
      <c r="H142" s="403" t="s">
        <v>7087</v>
      </c>
      <c r="I142" s="403" t="s">
        <v>6334</v>
      </c>
      <c r="J142" s="403" t="s">
        <v>6334</v>
      </c>
      <c r="K142" s="403" t="s">
        <v>6334</v>
      </c>
      <c r="L142" s="403" t="s">
        <v>835</v>
      </c>
    </row>
    <row r="143" spans="1:12" ht="101.25" x14ac:dyDescent="0.25">
      <c r="A143" s="402" t="s">
        <v>1402</v>
      </c>
      <c r="B143" s="402" t="s">
        <v>7089</v>
      </c>
      <c r="C143" s="402" t="s">
        <v>1403</v>
      </c>
      <c r="D143" s="402" t="s">
        <v>7088</v>
      </c>
      <c r="E143" s="402" t="s">
        <v>7090</v>
      </c>
      <c r="F143" s="402" t="s">
        <v>7091</v>
      </c>
      <c r="G143" s="402" t="s">
        <v>7092</v>
      </c>
      <c r="H143" s="402" t="s">
        <v>7091</v>
      </c>
      <c r="I143" s="402" t="s">
        <v>7093</v>
      </c>
      <c r="J143" s="402" t="s">
        <v>7094</v>
      </c>
      <c r="K143" s="402" t="s">
        <v>6569</v>
      </c>
      <c r="L143" s="402" t="s">
        <v>7095</v>
      </c>
    </row>
    <row r="144" spans="1:12" ht="67.5" x14ac:dyDescent="0.25">
      <c r="A144" s="403" t="s">
        <v>7099</v>
      </c>
      <c r="B144" s="403" t="s">
        <v>7097</v>
      </c>
      <c r="C144" s="403" t="s">
        <v>7098</v>
      </c>
      <c r="D144" s="403" t="s">
        <v>7096</v>
      </c>
      <c r="E144" s="403" t="s">
        <v>7100</v>
      </c>
      <c r="F144" s="403" t="s">
        <v>7101</v>
      </c>
      <c r="G144" s="403" t="s">
        <v>7102</v>
      </c>
      <c r="H144" s="403" t="s">
        <v>7103</v>
      </c>
      <c r="I144" s="403" t="s">
        <v>6334</v>
      </c>
      <c r="J144" s="403" t="s">
        <v>6334</v>
      </c>
      <c r="K144" s="403" t="s">
        <v>6335</v>
      </c>
      <c r="L144" s="403" t="s">
        <v>835</v>
      </c>
    </row>
    <row r="145" spans="1:12" ht="22.5" x14ac:dyDescent="0.25">
      <c r="A145" s="402" t="s">
        <v>7107</v>
      </c>
      <c r="B145" s="402" t="s">
        <v>7105</v>
      </c>
      <c r="C145" s="402" t="s">
        <v>7106</v>
      </c>
      <c r="D145" s="402" t="s">
        <v>7104</v>
      </c>
      <c r="E145" s="402" t="s">
        <v>7108</v>
      </c>
      <c r="F145" s="402" t="s">
        <v>7109</v>
      </c>
      <c r="G145" s="402" t="s">
        <v>7110</v>
      </c>
      <c r="H145" s="402" t="s">
        <v>7109</v>
      </c>
      <c r="I145" s="402" t="s">
        <v>6334</v>
      </c>
      <c r="J145" s="402" t="s">
        <v>6334</v>
      </c>
      <c r="K145" s="402" t="s">
        <v>6334</v>
      </c>
      <c r="L145" s="402" t="s">
        <v>6436</v>
      </c>
    </row>
    <row r="146" spans="1:12" ht="112.5" x14ac:dyDescent="0.25">
      <c r="A146" s="403" t="s">
        <v>1406</v>
      </c>
      <c r="B146" s="403" t="s">
        <v>7112</v>
      </c>
      <c r="C146" s="403" t="s">
        <v>1407</v>
      </c>
      <c r="D146" s="403" t="s">
        <v>7111</v>
      </c>
      <c r="E146" s="403" t="s">
        <v>7113</v>
      </c>
      <c r="F146" s="403" t="s">
        <v>7114</v>
      </c>
      <c r="G146" s="403" t="s">
        <v>7115</v>
      </c>
      <c r="H146" s="403" t="s">
        <v>7116</v>
      </c>
      <c r="I146" s="403" t="s">
        <v>6334</v>
      </c>
      <c r="J146" s="403" t="s">
        <v>7117</v>
      </c>
      <c r="K146" s="403" t="s">
        <v>6334</v>
      </c>
      <c r="L146" s="403" t="s">
        <v>835</v>
      </c>
    </row>
    <row r="147" spans="1:12" ht="33.75" x14ac:dyDescent="0.25">
      <c r="A147" s="402" t="s">
        <v>7121</v>
      </c>
      <c r="B147" s="402" t="s">
        <v>7119</v>
      </c>
      <c r="C147" s="402" t="s">
        <v>7120</v>
      </c>
      <c r="D147" s="402" t="s">
        <v>7118</v>
      </c>
      <c r="E147" s="402" t="s">
        <v>7086</v>
      </c>
      <c r="F147" s="402" t="s">
        <v>7122</v>
      </c>
      <c r="G147" s="402" t="s">
        <v>6486</v>
      </c>
      <c r="H147" s="402" t="s">
        <v>7122</v>
      </c>
      <c r="I147" s="402" t="s">
        <v>6334</v>
      </c>
      <c r="J147" s="402" t="s">
        <v>7123</v>
      </c>
      <c r="K147" s="402" t="s">
        <v>6334</v>
      </c>
      <c r="L147" s="402" t="s">
        <v>835</v>
      </c>
    </row>
    <row r="148" spans="1:12" ht="45" x14ac:dyDescent="0.25">
      <c r="A148" s="403" t="s">
        <v>1076</v>
      </c>
      <c r="B148" s="403" t="s">
        <v>7125</v>
      </c>
      <c r="C148" s="403" t="s">
        <v>1077</v>
      </c>
      <c r="D148" s="403" t="s">
        <v>7124</v>
      </c>
      <c r="E148" s="403" t="s">
        <v>7126</v>
      </c>
      <c r="F148" s="403" t="s">
        <v>7127</v>
      </c>
      <c r="G148" s="403" t="s">
        <v>7128</v>
      </c>
      <c r="H148" s="403" t="s">
        <v>7127</v>
      </c>
      <c r="I148" s="403" t="s">
        <v>6334</v>
      </c>
      <c r="J148" s="403" t="s">
        <v>7123</v>
      </c>
      <c r="K148" s="403" t="s">
        <v>6334</v>
      </c>
      <c r="L148" s="403" t="s">
        <v>835</v>
      </c>
    </row>
    <row r="149" spans="1:12" ht="45" x14ac:dyDescent="0.25">
      <c r="A149" s="402" t="s">
        <v>1074</v>
      </c>
      <c r="B149" s="402" t="s">
        <v>7130</v>
      </c>
      <c r="C149" s="402" t="s">
        <v>1075</v>
      </c>
      <c r="D149" s="402" t="s">
        <v>7129</v>
      </c>
      <c r="E149" s="402" t="s">
        <v>7131</v>
      </c>
      <c r="F149" s="402" t="s">
        <v>7127</v>
      </c>
      <c r="G149" s="402" t="s">
        <v>7128</v>
      </c>
      <c r="H149" s="402" t="s">
        <v>7127</v>
      </c>
      <c r="I149" s="402" t="s">
        <v>6334</v>
      </c>
      <c r="J149" s="402" t="s">
        <v>7123</v>
      </c>
      <c r="K149" s="402" t="s">
        <v>6334</v>
      </c>
      <c r="L149" s="402" t="s">
        <v>835</v>
      </c>
    </row>
    <row r="150" spans="1:12" ht="78.75" x14ac:dyDescent="0.25">
      <c r="A150" s="403" t="s">
        <v>1884</v>
      </c>
      <c r="B150" s="403" t="s">
        <v>7133</v>
      </c>
      <c r="C150" s="403" t="s">
        <v>7134</v>
      </c>
      <c r="D150" s="403" t="s">
        <v>7132</v>
      </c>
      <c r="E150" s="403" t="s">
        <v>7135</v>
      </c>
      <c r="F150" s="403" t="s">
        <v>7136</v>
      </c>
      <c r="G150" s="403" t="s">
        <v>7115</v>
      </c>
      <c r="H150" s="403" t="s">
        <v>7136</v>
      </c>
      <c r="I150" s="403" t="s">
        <v>6334</v>
      </c>
      <c r="J150" s="403" t="s">
        <v>6334</v>
      </c>
      <c r="K150" s="403" t="s">
        <v>6334</v>
      </c>
      <c r="L150" s="403" t="s">
        <v>835</v>
      </c>
    </row>
    <row r="151" spans="1:12" ht="67.5" x14ac:dyDescent="0.25">
      <c r="A151" s="402" t="s">
        <v>1858</v>
      </c>
      <c r="B151" s="402" t="s">
        <v>7138</v>
      </c>
      <c r="C151" s="402" t="s">
        <v>6334</v>
      </c>
      <c r="D151" s="402" t="s">
        <v>7137</v>
      </c>
      <c r="E151" s="402" t="s">
        <v>7139</v>
      </c>
      <c r="F151" s="402" t="s">
        <v>7140</v>
      </c>
      <c r="G151" s="402" t="s">
        <v>6388</v>
      </c>
      <c r="H151" s="402" t="s">
        <v>7140</v>
      </c>
      <c r="I151" s="402" t="s">
        <v>6334</v>
      </c>
      <c r="J151" s="402" t="s">
        <v>7141</v>
      </c>
      <c r="K151" s="402" t="s">
        <v>6334</v>
      </c>
      <c r="L151" s="402" t="s">
        <v>835</v>
      </c>
    </row>
    <row r="152" spans="1:12" ht="90" x14ac:dyDescent="0.25">
      <c r="A152" s="403" t="s">
        <v>6334</v>
      </c>
      <c r="B152" s="403" t="s">
        <v>7143</v>
      </c>
      <c r="C152" s="403" t="s">
        <v>6334</v>
      </c>
      <c r="D152" s="403" t="s">
        <v>7142</v>
      </c>
      <c r="E152" s="403" t="s">
        <v>7144</v>
      </c>
      <c r="F152" s="403" t="s">
        <v>7145</v>
      </c>
      <c r="G152" s="403" t="s">
        <v>6388</v>
      </c>
      <c r="H152" s="403" t="s">
        <v>7146</v>
      </c>
      <c r="I152" s="403" t="s">
        <v>6334</v>
      </c>
      <c r="J152" s="403" t="s">
        <v>6334</v>
      </c>
      <c r="K152" s="403" t="s">
        <v>6390</v>
      </c>
      <c r="L152" s="403" t="s">
        <v>835</v>
      </c>
    </row>
    <row r="153" spans="1:12" ht="101.25" x14ac:dyDescent="0.25">
      <c r="A153" s="402" t="s">
        <v>7150</v>
      </c>
      <c r="B153" s="402" t="s">
        <v>7148</v>
      </c>
      <c r="C153" s="402" t="s">
        <v>7149</v>
      </c>
      <c r="D153" s="402" t="s">
        <v>7147</v>
      </c>
      <c r="E153" s="402" t="s">
        <v>7151</v>
      </c>
      <c r="F153" s="402" t="s">
        <v>7152</v>
      </c>
      <c r="G153" s="402" t="s">
        <v>7153</v>
      </c>
      <c r="H153" s="402" t="s">
        <v>7152</v>
      </c>
      <c r="I153" s="402" t="s">
        <v>6334</v>
      </c>
      <c r="J153" s="402" t="s">
        <v>6334</v>
      </c>
      <c r="K153" s="402" t="s">
        <v>6334</v>
      </c>
      <c r="L153" s="402" t="s">
        <v>835</v>
      </c>
    </row>
    <row r="154" spans="1:12" ht="45" x14ac:dyDescent="0.25">
      <c r="A154" s="403" t="s">
        <v>7157</v>
      </c>
      <c r="B154" s="403" t="s">
        <v>7155</v>
      </c>
      <c r="C154" s="403" t="s">
        <v>7156</v>
      </c>
      <c r="D154" s="403" t="s">
        <v>7154</v>
      </c>
      <c r="E154" s="403" t="s">
        <v>7158</v>
      </c>
      <c r="F154" s="403" t="s">
        <v>7159</v>
      </c>
      <c r="G154" s="403" t="s">
        <v>7160</v>
      </c>
      <c r="H154" s="403" t="s">
        <v>7159</v>
      </c>
      <c r="I154" s="403" t="s">
        <v>6334</v>
      </c>
      <c r="J154" s="403" t="s">
        <v>6334</v>
      </c>
      <c r="K154" s="403" t="s">
        <v>6334</v>
      </c>
      <c r="L154" s="403" t="s">
        <v>835</v>
      </c>
    </row>
    <row r="155" spans="1:12" ht="67.5" x14ac:dyDescent="0.25">
      <c r="A155" s="402" t="s">
        <v>7164</v>
      </c>
      <c r="B155" s="402" t="s">
        <v>7162</v>
      </c>
      <c r="C155" s="402" t="s">
        <v>7163</v>
      </c>
      <c r="D155" s="402" t="s">
        <v>7161</v>
      </c>
      <c r="E155" s="402" t="s">
        <v>7165</v>
      </c>
      <c r="F155" s="402" t="s">
        <v>7166</v>
      </c>
      <c r="G155" s="402" t="s">
        <v>6541</v>
      </c>
      <c r="H155" s="402" t="s">
        <v>7166</v>
      </c>
      <c r="I155" s="402" t="s">
        <v>6334</v>
      </c>
      <c r="J155" s="402" t="s">
        <v>6334</v>
      </c>
      <c r="K155" s="402" t="s">
        <v>6334</v>
      </c>
      <c r="L155" s="402" t="s">
        <v>835</v>
      </c>
    </row>
    <row r="156" spans="1:12" ht="45" x14ac:dyDescent="0.25">
      <c r="A156" s="403" t="s">
        <v>7170</v>
      </c>
      <c r="B156" s="403" t="s">
        <v>7168</v>
      </c>
      <c r="C156" s="403" t="s">
        <v>7169</v>
      </c>
      <c r="D156" s="403" t="s">
        <v>7167</v>
      </c>
      <c r="E156" s="403" t="s">
        <v>7171</v>
      </c>
      <c r="F156" s="403" t="s">
        <v>7172</v>
      </c>
      <c r="G156" s="403" t="s">
        <v>7173</v>
      </c>
      <c r="H156" s="403" t="s">
        <v>7172</v>
      </c>
      <c r="I156" s="403" t="s">
        <v>6334</v>
      </c>
      <c r="J156" s="403" t="s">
        <v>6334</v>
      </c>
      <c r="K156" s="403" t="s">
        <v>6334</v>
      </c>
      <c r="L156" s="403" t="s">
        <v>835</v>
      </c>
    </row>
    <row r="157" spans="1:12" ht="45" x14ac:dyDescent="0.25">
      <c r="A157" s="402" t="s">
        <v>7177</v>
      </c>
      <c r="B157" s="402" t="s">
        <v>7175</v>
      </c>
      <c r="C157" s="402" t="s">
        <v>7176</v>
      </c>
      <c r="D157" s="402" t="s">
        <v>7174</v>
      </c>
      <c r="E157" s="402" t="s">
        <v>7171</v>
      </c>
      <c r="F157" s="402" t="s">
        <v>7172</v>
      </c>
      <c r="G157" s="402" t="s">
        <v>7173</v>
      </c>
      <c r="H157" s="402" t="s">
        <v>7172</v>
      </c>
      <c r="I157" s="402" t="s">
        <v>6334</v>
      </c>
      <c r="J157" s="402" t="s">
        <v>6334</v>
      </c>
      <c r="K157" s="402" t="s">
        <v>6334</v>
      </c>
      <c r="L157" s="402" t="s">
        <v>835</v>
      </c>
    </row>
    <row r="158" spans="1:12" ht="45" x14ac:dyDescent="0.25">
      <c r="A158" s="403" t="s">
        <v>7181</v>
      </c>
      <c r="B158" s="403" t="s">
        <v>7179</v>
      </c>
      <c r="C158" s="403" t="s">
        <v>7180</v>
      </c>
      <c r="D158" s="403" t="s">
        <v>7178</v>
      </c>
      <c r="E158" s="403" t="s">
        <v>7171</v>
      </c>
      <c r="F158" s="403" t="s">
        <v>7172</v>
      </c>
      <c r="G158" s="403" t="s">
        <v>7173</v>
      </c>
      <c r="H158" s="403" t="s">
        <v>7172</v>
      </c>
      <c r="I158" s="403" t="s">
        <v>6334</v>
      </c>
      <c r="J158" s="403" t="s">
        <v>6334</v>
      </c>
      <c r="K158" s="403" t="s">
        <v>6334</v>
      </c>
      <c r="L158" s="403" t="s">
        <v>835</v>
      </c>
    </row>
    <row r="159" spans="1:12" ht="56.25" x14ac:dyDescent="0.25">
      <c r="A159" s="402" t="s">
        <v>7185</v>
      </c>
      <c r="B159" s="402" t="s">
        <v>7183</v>
      </c>
      <c r="C159" s="402" t="s">
        <v>7184</v>
      </c>
      <c r="D159" s="402" t="s">
        <v>7182</v>
      </c>
      <c r="E159" s="402" t="s">
        <v>6743</v>
      </c>
      <c r="F159" s="402" t="s">
        <v>6744</v>
      </c>
      <c r="G159" s="402" t="s">
        <v>6665</v>
      </c>
      <c r="H159" s="402" t="s">
        <v>6745</v>
      </c>
      <c r="I159" s="402" t="s">
        <v>6334</v>
      </c>
      <c r="J159" s="402" t="s">
        <v>6334</v>
      </c>
      <c r="K159" s="402" t="s">
        <v>6334</v>
      </c>
      <c r="L159" s="402" t="s">
        <v>835</v>
      </c>
    </row>
    <row r="160" spans="1:12" ht="67.5" x14ac:dyDescent="0.25">
      <c r="A160" s="403" t="s">
        <v>6334</v>
      </c>
      <c r="B160" s="403" t="s">
        <v>7187</v>
      </c>
      <c r="C160" s="403" t="s">
        <v>7188</v>
      </c>
      <c r="D160" s="403" t="s">
        <v>7186</v>
      </c>
      <c r="E160" s="403" t="s">
        <v>7189</v>
      </c>
      <c r="F160" s="403" t="s">
        <v>7190</v>
      </c>
      <c r="G160" s="403" t="s">
        <v>6460</v>
      </c>
      <c r="H160" s="403" t="s">
        <v>7190</v>
      </c>
      <c r="I160" s="403" t="s">
        <v>6334</v>
      </c>
      <c r="J160" s="403" t="s">
        <v>6334</v>
      </c>
      <c r="K160" s="403" t="s">
        <v>6334</v>
      </c>
      <c r="L160" s="403" t="s">
        <v>835</v>
      </c>
    </row>
    <row r="161" spans="1:12" ht="56.25" x14ac:dyDescent="0.25">
      <c r="A161" s="402" t="s">
        <v>6334</v>
      </c>
      <c r="B161" s="402" t="s">
        <v>7192</v>
      </c>
      <c r="C161" s="402" t="s">
        <v>7193</v>
      </c>
      <c r="D161" s="402" t="s">
        <v>7191</v>
      </c>
      <c r="E161" s="402" t="s">
        <v>7194</v>
      </c>
      <c r="F161" s="402" t="s">
        <v>7195</v>
      </c>
      <c r="G161" s="402" t="s">
        <v>6486</v>
      </c>
      <c r="H161" s="402" t="s">
        <v>7195</v>
      </c>
      <c r="I161" s="402" t="s">
        <v>6334</v>
      </c>
      <c r="J161" s="402" t="s">
        <v>6334</v>
      </c>
      <c r="K161" s="402" t="s">
        <v>6334</v>
      </c>
      <c r="L161" s="402" t="s">
        <v>835</v>
      </c>
    </row>
    <row r="162" spans="1:12" ht="67.5" x14ac:dyDescent="0.25">
      <c r="A162" s="403" t="s">
        <v>7199</v>
      </c>
      <c r="B162" s="403" t="s">
        <v>7197</v>
      </c>
      <c r="C162" s="403" t="s">
        <v>7198</v>
      </c>
      <c r="D162" s="403" t="s">
        <v>7196</v>
      </c>
      <c r="E162" s="403" t="s">
        <v>7200</v>
      </c>
      <c r="F162" s="403" t="s">
        <v>7201</v>
      </c>
      <c r="G162" s="403" t="s">
        <v>7202</v>
      </c>
      <c r="H162" s="403" t="s">
        <v>7203</v>
      </c>
      <c r="I162" s="403" t="s">
        <v>6334</v>
      </c>
      <c r="J162" s="403" t="s">
        <v>6334</v>
      </c>
      <c r="K162" s="403" t="s">
        <v>6334</v>
      </c>
      <c r="L162" s="403" t="s">
        <v>835</v>
      </c>
    </row>
    <row r="163" spans="1:12" ht="78.75" x14ac:dyDescent="0.25">
      <c r="A163" s="402" t="s">
        <v>7207</v>
      </c>
      <c r="B163" s="402" t="s">
        <v>7205</v>
      </c>
      <c r="C163" s="402" t="s">
        <v>7206</v>
      </c>
      <c r="D163" s="402" t="s">
        <v>7204</v>
      </c>
      <c r="E163" s="402" t="s">
        <v>7208</v>
      </c>
      <c r="F163" s="402" t="s">
        <v>7209</v>
      </c>
      <c r="G163" s="402" t="s">
        <v>6388</v>
      </c>
      <c r="H163" s="402" t="s">
        <v>7210</v>
      </c>
      <c r="I163" s="402" t="s">
        <v>6334</v>
      </c>
      <c r="J163" s="402" t="s">
        <v>6334</v>
      </c>
      <c r="K163" s="402" t="s">
        <v>6334</v>
      </c>
      <c r="L163" s="402" t="s">
        <v>835</v>
      </c>
    </row>
    <row r="164" spans="1:12" ht="56.25" x14ac:dyDescent="0.25">
      <c r="A164" s="403" t="s">
        <v>7214</v>
      </c>
      <c r="B164" s="403" t="s">
        <v>7212</v>
      </c>
      <c r="C164" s="403" t="s">
        <v>7213</v>
      </c>
      <c r="D164" s="403" t="s">
        <v>7211</v>
      </c>
      <c r="E164" s="403" t="s">
        <v>7215</v>
      </c>
      <c r="F164" s="403" t="s">
        <v>7216</v>
      </c>
      <c r="G164" s="403" t="s">
        <v>6493</v>
      </c>
      <c r="H164" s="403" t="s">
        <v>7216</v>
      </c>
      <c r="I164" s="403" t="s">
        <v>6334</v>
      </c>
      <c r="J164" s="403" t="s">
        <v>6334</v>
      </c>
      <c r="K164" s="403" t="s">
        <v>6334</v>
      </c>
      <c r="L164" s="403" t="s">
        <v>835</v>
      </c>
    </row>
    <row r="165" spans="1:12" ht="90" x14ac:dyDescent="0.25">
      <c r="A165" s="402" t="s">
        <v>7220</v>
      </c>
      <c r="B165" s="402" t="s">
        <v>7218</v>
      </c>
      <c r="C165" s="402" t="s">
        <v>7219</v>
      </c>
      <c r="D165" s="402" t="s">
        <v>7217</v>
      </c>
      <c r="E165" s="402" t="s">
        <v>7221</v>
      </c>
      <c r="F165" s="402" t="s">
        <v>7222</v>
      </c>
      <c r="G165" s="402" t="s">
        <v>7223</v>
      </c>
      <c r="H165" s="402" t="s">
        <v>7224</v>
      </c>
      <c r="I165" s="402" t="s">
        <v>6334</v>
      </c>
      <c r="J165" s="402" t="s">
        <v>6334</v>
      </c>
      <c r="K165" s="402" t="s">
        <v>6334</v>
      </c>
      <c r="L165" s="402" t="s">
        <v>835</v>
      </c>
    </row>
    <row r="166" spans="1:12" ht="112.5" x14ac:dyDescent="0.25">
      <c r="A166" s="403" t="s">
        <v>7228</v>
      </c>
      <c r="B166" s="403" t="s">
        <v>7226</v>
      </c>
      <c r="C166" s="403" t="s">
        <v>7227</v>
      </c>
      <c r="D166" s="403" t="s">
        <v>7225</v>
      </c>
      <c r="E166" s="403" t="s">
        <v>7229</v>
      </c>
      <c r="F166" s="403" t="s">
        <v>7230</v>
      </c>
      <c r="G166" s="403" t="s">
        <v>7231</v>
      </c>
      <c r="H166" s="403" t="s">
        <v>7232</v>
      </c>
      <c r="I166" s="403" t="s">
        <v>6334</v>
      </c>
      <c r="J166" s="403" t="s">
        <v>6334</v>
      </c>
      <c r="K166" s="403" t="s">
        <v>6334</v>
      </c>
      <c r="L166" s="403" t="s">
        <v>6376</v>
      </c>
    </row>
    <row r="167" spans="1:12" ht="45" x14ac:dyDescent="0.25">
      <c r="A167" s="402" t="s">
        <v>7236</v>
      </c>
      <c r="B167" s="402" t="s">
        <v>7234</v>
      </c>
      <c r="C167" s="402" t="s">
        <v>7235</v>
      </c>
      <c r="D167" s="402" t="s">
        <v>7233</v>
      </c>
      <c r="E167" s="402" t="s">
        <v>7237</v>
      </c>
      <c r="F167" s="402" t="s">
        <v>7238</v>
      </c>
      <c r="G167" s="402" t="s">
        <v>6493</v>
      </c>
      <c r="H167" s="402" t="s">
        <v>7238</v>
      </c>
      <c r="I167" s="402" t="s">
        <v>6334</v>
      </c>
      <c r="J167" s="402" t="s">
        <v>6334</v>
      </c>
      <c r="K167" s="402" t="s">
        <v>6334</v>
      </c>
      <c r="L167" s="402" t="s">
        <v>6376</v>
      </c>
    </row>
    <row r="168" spans="1:12" ht="33.75" x14ac:dyDescent="0.25">
      <c r="A168" s="403" t="s">
        <v>7242</v>
      </c>
      <c r="B168" s="403" t="s">
        <v>7240</v>
      </c>
      <c r="C168" s="403" t="s">
        <v>7241</v>
      </c>
      <c r="D168" s="403" t="s">
        <v>7239</v>
      </c>
      <c r="E168" s="403" t="s">
        <v>7243</v>
      </c>
      <c r="F168" s="403" t="s">
        <v>7244</v>
      </c>
      <c r="G168" s="403" t="s">
        <v>7245</v>
      </c>
      <c r="H168" s="403" t="s">
        <v>7246</v>
      </c>
      <c r="I168" s="403" t="s">
        <v>6334</v>
      </c>
      <c r="J168" s="403" t="s">
        <v>6334</v>
      </c>
      <c r="K168" s="403" t="s">
        <v>6335</v>
      </c>
      <c r="L168" s="403" t="s">
        <v>835</v>
      </c>
    </row>
    <row r="169" spans="1:12" ht="213.75" x14ac:dyDescent="0.25">
      <c r="A169" s="402" t="s">
        <v>812</v>
      </c>
      <c r="B169" s="402" t="s">
        <v>7248</v>
      </c>
      <c r="C169" s="402" t="s">
        <v>7249</v>
      </c>
      <c r="D169" s="402" t="s">
        <v>7247</v>
      </c>
      <c r="E169" s="402" t="s">
        <v>7250</v>
      </c>
      <c r="F169" s="402" t="s">
        <v>7251</v>
      </c>
      <c r="G169" s="402" t="s">
        <v>7252</v>
      </c>
      <c r="H169" s="402" t="s">
        <v>7251</v>
      </c>
      <c r="I169" s="402" t="s">
        <v>6334</v>
      </c>
      <c r="J169" s="402" t="s">
        <v>7253</v>
      </c>
      <c r="K169" s="402" t="s">
        <v>6569</v>
      </c>
      <c r="L169" s="402" t="s">
        <v>835</v>
      </c>
    </row>
    <row r="170" spans="1:12" ht="56.25" x14ac:dyDescent="0.25">
      <c r="A170" s="403" t="s">
        <v>2132</v>
      </c>
      <c r="B170" s="403" t="s">
        <v>7255</v>
      </c>
      <c r="C170" s="403" t="s">
        <v>7256</v>
      </c>
      <c r="D170" s="403" t="s">
        <v>7254</v>
      </c>
      <c r="E170" s="403" t="s">
        <v>7257</v>
      </c>
      <c r="F170" s="403" t="s">
        <v>7077</v>
      </c>
      <c r="G170" s="403" t="s">
        <v>7078</v>
      </c>
      <c r="H170" s="403" t="s">
        <v>7079</v>
      </c>
      <c r="I170" s="403" t="s">
        <v>6334</v>
      </c>
      <c r="J170" s="403" t="s">
        <v>6334</v>
      </c>
      <c r="K170" s="403" t="s">
        <v>6334</v>
      </c>
      <c r="L170" s="403" t="s">
        <v>6343</v>
      </c>
    </row>
    <row r="171" spans="1:12" ht="56.25" x14ac:dyDescent="0.25">
      <c r="A171" s="402" t="s">
        <v>1411</v>
      </c>
      <c r="B171" s="402" t="s">
        <v>7259</v>
      </c>
      <c r="C171" s="402" t="s">
        <v>1412</v>
      </c>
      <c r="D171" s="402" t="s">
        <v>7258</v>
      </c>
      <c r="E171" s="402" t="s">
        <v>7260</v>
      </c>
      <c r="F171" s="402" t="s">
        <v>7261</v>
      </c>
      <c r="G171" s="402" t="s">
        <v>6415</v>
      </c>
      <c r="H171" s="402" t="s">
        <v>7262</v>
      </c>
      <c r="I171" s="402" t="s">
        <v>6334</v>
      </c>
      <c r="J171" s="402" t="s">
        <v>6334</v>
      </c>
      <c r="K171" s="402" t="s">
        <v>6334</v>
      </c>
      <c r="L171" s="402" t="s">
        <v>835</v>
      </c>
    </row>
    <row r="172" spans="1:12" ht="78.75" x14ac:dyDescent="0.25">
      <c r="A172" s="403" t="s">
        <v>1411</v>
      </c>
      <c r="B172" s="403" t="s">
        <v>26109</v>
      </c>
      <c r="C172" s="403" t="s">
        <v>1412</v>
      </c>
      <c r="D172" s="403" t="s">
        <v>7263</v>
      </c>
      <c r="E172" s="403" t="s">
        <v>7260</v>
      </c>
      <c r="F172" s="403" t="s">
        <v>7261</v>
      </c>
      <c r="G172" s="403" t="s">
        <v>6415</v>
      </c>
      <c r="H172" s="403" t="s">
        <v>7262</v>
      </c>
      <c r="I172" s="403" t="s">
        <v>6334</v>
      </c>
      <c r="J172" s="403" t="s">
        <v>7264</v>
      </c>
      <c r="K172" s="403" t="s">
        <v>6569</v>
      </c>
      <c r="L172" s="403" t="s">
        <v>835</v>
      </c>
    </row>
    <row r="173" spans="1:12" ht="45" x14ac:dyDescent="0.25">
      <c r="A173" s="402" t="s">
        <v>7268</v>
      </c>
      <c r="B173" s="402" t="s">
        <v>7266</v>
      </c>
      <c r="C173" s="402" t="s">
        <v>7267</v>
      </c>
      <c r="D173" s="402" t="s">
        <v>7265</v>
      </c>
      <c r="E173" s="402" t="s">
        <v>7269</v>
      </c>
      <c r="F173" s="402" t="s">
        <v>7270</v>
      </c>
      <c r="G173" s="402" t="s">
        <v>6586</v>
      </c>
      <c r="H173" s="402" t="s">
        <v>7271</v>
      </c>
      <c r="I173" s="402" t="s">
        <v>6572</v>
      </c>
      <c r="J173" s="402" t="s">
        <v>6334</v>
      </c>
      <c r="K173" s="402" t="s">
        <v>6334</v>
      </c>
      <c r="L173" s="402" t="s">
        <v>835</v>
      </c>
    </row>
    <row r="174" spans="1:12" ht="45" x14ac:dyDescent="0.25">
      <c r="A174" s="403" t="s">
        <v>7275</v>
      </c>
      <c r="B174" s="403" t="s">
        <v>7273</v>
      </c>
      <c r="C174" s="403" t="s">
        <v>7274</v>
      </c>
      <c r="D174" s="403" t="s">
        <v>7272</v>
      </c>
      <c r="E174" s="403" t="s">
        <v>6670</v>
      </c>
      <c r="F174" s="403" t="s">
        <v>6671</v>
      </c>
      <c r="G174" s="403" t="s">
        <v>6586</v>
      </c>
      <c r="H174" s="403" t="s">
        <v>6671</v>
      </c>
      <c r="I174" s="403" t="s">
        <v>6334</v>
      </c>
      <c r="J174" s="403" t="s">
        <v>6334</v>
      </c>
      <c r="K174" s="403" t="s">
        <v>6334</v>
      </c>
      <c r="L174" s="403" t="s">
        <v>835</v>
      </c>
    </row>
    <row r="175" spans="1:12" ht="45" x14ac:dyDescent="0.25">
      <c r="A175" s="402" t="s">
        <v>7279</v>
      </c>
      <c r="B175" s="402" t="s">
        <v>7277</v>
      </c>
      <c r="C175" s="402" t="s">
        <v>7278</v>
      </c>
      <c r="D175" s="402" t="s">
        <v>7276</v>
      </c>
      <c r="E175" s="402" t="s">
        <v>6670</v>
      </c>
      <c r="F175" s="402" t="s">
        <v>6671</v>
      </c>
      <c r="G175" s="402" t="s">
        <v>6586</v>
      </c>
      <c r="H175" s="402" t="s">
        <v>6671</v>
      </c>
      <c r="I175" s="402" t="s">
        <v>6334</v>
      </c>
      <c r="J175" s="402" t="s">
        <v>6334</v>
      </c>
      <c r="K175" s="402" t="s">
        <v>6334</v>
      </c>
      <c r="L175" s="402" t="s">
        <v>835</v>
      </c>
    </row>
    <row r="176" spans="1:12" ht="90" x14ac:dyDescent="0.25">
      <c r="A176" s="403" t="s">
        <v>7283</v>
      </c>
      <c r="B176" s="403" t="s">
        <v>7281</v>
      </c>
      <c r="C176" s="403" t="s">
        <v>7282</v>
      </c>
      <c r="D176" s="403" t="s">
        <v>7280</v>
      </c>
      <c r="E176" s="403" t="s">
        <v>7284</v>
      </c>
      <c r="F176" s="403" t="s">
        <v>7285</v>
      </c>
      <c r="G176" s="403" t="s">
        <v>6415</v>
      </c>
      <c r="H176" s="403" t="s">
        <v>7285</v>
      </c>
      <c r="I176" s="403" t="s">
        <v>6334</v>
      </c>
      <c r="J176" s="403" t="s">
        <v>7286</v>
      </c>
      <c r="K176" s="403" t="s">
        <v>6334</v>
      </c>
      <c r="L176" s="403" t="s">
        <v>835</v>
      </c>
    </row>
    <row r="177" spans="1:12" ht="90" x14ac:dyDescent="0.25">
      <c r="A177" s="402" t="s">
        <v>7290</v>
      </c>
      <c r="B177" s="402" t="s">
        <v>7288</v>
      </c>
      <c r="C177" s="402" t="s">
        <v>7289</v>
      </c>
      <c r="D177" s="402" t="s">
        <v>7287</v>
      </c>
      <c r="E177" s="402" t="s">
        <v>7284</v>
      </c>
      <c r="F177" s="402" t="s">
        <v>7285</v>
      </c>
      <c r="G177" s="402" t="s">
        <v>6415</v>
      </c>
      <c r="H177" s="402" t="s">
        <v>7285</v>
      </c>
      <c r="I177" s="402" t="s">
        <v>6334</v>
      </c>
      <c r="J177" s="402" t="s">
        <v>7286</v>
      </c>
      <c r="K177" s="402" t="s">
        <v>6334</v>
      </c>
      <c r="L177" s="402" t="s">
        <v>835</v>
      </c>
    </row>
    <row r="178" spans="1:12" ht="90" x14ac:dyDescent="0.25">
      <c r="A178" s="403" t="s">
        <v>7294</v>
      </c>
      <c r="B178" s="403" t="s">
        <v>7292</v>
      </c>
      <c r="C178" s="403" t="s">
        <v>7293</v>
      </c>
      <c r="D178" s="403" t="s">
        <v>7291</v>
      </c>
      <c r="E178" s="403" t="s">
        <v>7284</v>
      </c>
      <c r="F178" s="403" t="s">
        <v>7285</v>
      </c>
      <c r="G178" s="403" t="s">
        <v>6415</v>
      </c>
      <c r="H178" s="403" t="s">
        <v>7285</v>
      </c>
      <c r="I178" s="403" t="s">
        <v>6334</v>
      </c>
      <c r="J178" s="403" t="s">
        <v>7286</v>
      </c>
      <c r="K178" s="403" t="s">
        <v>6334</v>
      </c>
      <c r="L178" s="403" t="s">
        <v>835</v>
      </c>
    </row>
    <row r="179" spans="1:12" ht="78.75" x14ac:dyDescent="0.25">
      <c r="A179" s="402" t="s">
        <v>7297</v>
      </c>
      <c r="B179" s="402" t="s">
        <v>26110</v>
      </c>
      <c r="C179" s="402" t="s">
        <v>7296</v>
      </c>
      <c r="D179" s="402" t="s">
        <v>7295</v>
      </c>
      <c r="E179" s="402" t="s">
        <v>7298</v>
      </c>
      <c r="F179" s="402" t="s">
        <v>7299</v>
      </c>
      <c r="G179" s="402" t="s">
        <v>6917</v>
      </c>
      <c r="H179" s="402" t="s">
        <v>7299</v>
      </c>
      <c r="I179" s="402" t="s">
        <v>6334</v>
      </c>
      <c r="J179" s="402" t="s">
        <v>7300</v>
      </c>
      <c r="K179" s="402" t="s">
        <v>6569</v>
      </c>
      <c r="L179" s="402" t="s">
        <v>835</v>
      </c>
    </row>
    <row r="180" spans="1:12" ht="22.5" x14ac:dyDescent="0.25">
      <c r="A180" s="403" t="s">
        <v>7303</v>
      </c>
      <c r="B180" s="403" t="s">
        <v>26111</v>
      </c>
      <c r="C180" s="403" t="s">
        <v>7302</v>
      </c>
      <c r="D180" s="403" t="s">
        <v>7301</v>
      </c>
      <c r="E180" s="403" t="s">
        <v>7298</v>
      </c>
      <c r="F180" s="403" t="s">
        <v>7299</v>
      </c>
      <c r="G180" s="403" t="s">
        <v>6917</v>
      </c>
      <c r="H180" s="403" t="s">
        <v>7299</v>
      </c>
      <c r="I180" s="403" t="s">
        <v>6334</v>
      </c>
      <c r="J180" s="403" t="s">
        <v>6334</v>
      </c>
      <c r="K180" s="403" t="s">
        <v>6569</v>
      </c>
      <c r="L180" s="403" t="s">
        <v>835</v>
      </c>
    </row>
    <row r="181" spans="1:12" ht="90" x14ac:dyDescent="0.25">
      <c r="A181" s="402" t="s">
        <v>7307</v>
      </c>
      <c r="B181" s="402" t="s">
        <v>7305</v>
      </c>
      <c r="C181" s="402" t="s">
        <v>7306</v>
      </c>
      <c r="D181" s="402" t="s">
        <v>7304</v>
      </c>
      <c r="E181" s="402" t="s">
        <v>6670</v>
      </c>
      <c r="F181" s="402" t="s">
        <v>6671</v>
      </c>
      <c r="G181" s="402" t="s">
        <v>6586</v>
      </c>
      <c r="H181" s="402" t="s">
        <v>6671</v>
      </c>
      <c r="I181" s="402" t="s">
        <v>6334</v>
      </c>
      <c r="J181" s="402" t="s">
        <v>7123</v>
      </c>
      <c r="K181" s="402" t="s">
        <v>6390</v>
      </c>
      <c r="L181" s="402" t="s">
        <v>835</v>
      </c>
    </row>
    <row r="182" spans="1:12" ht="56.25" x14ac:dyDescent="0.25">
      <c r="A182" s="403" t="s">
        <v>6334</v>
      </c>
      <c r="B182" s="403" t="s">
        <v>7309</v>
      </c>
      <c r="C182" s="403" t="s">
        <v>6334</v>
      </c>
      <c r="D182" s="403" t="s">
        <v>7308</v>
      </c>
      <c r="E182" s="403" t="s">
        <v>6704</v>
      </c>
      <c r="F182" s="403" t="s">
        <v>6705</v>
      </c>
      <c r="G182" s="403" t="s">
        <v>6486</v>
      </c>
      <c r="H182" s="403" t="s">
        <v>6705</v>
      </c>
      <c r="I182" s="403" t="s">
        <v>6334</v>
      </c>
      <c r="J182" s="403" t="s">
        <v>7123</v>
      </c>
      <c r="K182" s="403" t="s">
        <v>6390</v>
      </c>
      <c r="L182" s="403" t="s">
        <v>835</v>
      </c>
    </row>
    <row r="183" spans="1:12" ht="78.75" x14ac:dyDescent="0.25">
      <c r="A183" s="402" t="s">
        <v>7313</v>
      </c>
      <c r="B183" s="402" t="s">
        <v>7311</v>
      </c>
      <c r="C183" s="402" t="s">
        <v>7312</v>
      </c>
      <c r="D183" s="402" t="s">
        <v>7310</v>
      </c>
      <c r="E183" s="402" t="s">
        <v>7314</v>
      </c>
      <c r="F183" s="402" t="s">
        <v>7315</v>
      </c>
      <c r="G183" s="402" t="s">
        <v>6665</v>
      </c>
      <c r="H183" s="402" t="s">
        <v>7316</v>
      </c>
      <c r="I183" s="402" t="s">
        <v>6334</v>
      </c>
      <c r="J183" s="402" t="s">
        <v>6334</v>
      </c>
      <c r="K183" s="402" t="s">
        <v>7317</v>
      </c>
      <c r="L183" s="402" t="s">
        <v>835</v>
      </c>
    </row>
    <row r="184" spans="1:12" ht="56.25" x14ac:dyDescent="0.25">
      <c r="A184" s="403" t="s">
        <v>7321</v>
      </c>
      <c r="B184" s="403" t="s">
        <v>7319</v>
      </c>
      <c r="C184" s="403" t="s">
        <v>7320</v>
      </c>
      <c r="D184" s="403" t="s">
        <v>7318</v>
      </c>
      <c r="E184" s="403" t="s">
        <v>7322</v>
      </c>
      <c r="F184" s="403" t="s">
        <v>7323</v>
      </c>
      <c r="G184" s="403" t="s">
        <v>7324</v>
      </c>
      <c r="H184" s="403" t="s">
        <v>7325</v>
      </c>
      <c r="I184" s="403" t="s">
        <v>6334</v>
      </c>
      <c r="J184" s="403" t="s">
        <v>6334</v>
      </c>
      <c r="K184" s="403" t="s">
        <v>6335</v>
      </c>
      <c r="L184" s="403" t="s">
        <v>835</v>
      </c>
    </row>
    <row r="185" spans="1:12" ht="78.75" x14ac:dyDescent="0.25">
      <c r="A185" s="402" t="s">
        <v>26114</v>
      </c>
      <c r="B185" s="402" t="s">
        <v>26112</v>
      </c>
      <c r="C185" s="402" t="s">
        <v>26113</v>
      </c>
      <c r="D185" s="402" t="s">
        <v>7326</v>
      </c>
      <c r="E185" s="402" t="s">
        <v>7327</v>
      </c>
      <c r="F185" s="402" t="s">
        <v>7328</v>
      </c>
      <c r="G185" s="402" t="s">
        <v>7329</v>
      </c>
      <c r="H185" s="402" t="s">
        <v>7330</v>
      </c>
      <c r="I185" s="402" t="s">
        <v>6334</v>
      </c>
      <c r="J185" s="402" t="s">
        <v>6334</v>
      </c>
      <c r="K185" s="402" t="s">
        <v>6334</v>
      </c>
      <c r="L185" s="402" t="s">
        <v>7331</v>
      </c>
    </row>
    <row r="186" spans="1:12" ht="56.25" x14ac:dyDescent="0.25">
      <c r="A186" s="403" t="s">
        <v>7335</v>
      </c>
      <c r="B186" s="403" t="s">
        <v>7333</v>
      </c>
      <c r="C186" s="403" t="s">
        <v>7334</v>
      </c>
      <c r="D186" s="403" t="s">
        <v>7332</v>
      </c>
      <c r="E186" s="403" t="s">
        <v>7336</v>
      </c>
      <c r="F186" s="403" t="s">
        <v>7337</v>
      </c>
      <c r="G186" s="403" t="s">
        <v>7338</v>
      </c>
      <c r="H186" s="403" t="s">
        <v>7337</v>
      </c>
      <c r="I186" s="403" t="s">
        <v>6360</v>
      </c>
      <c r="J186" s="403" t="s">
        <v>6334</v>
      </c>
      <c r="K186" s="403" t="s">
        <v>6548</v>
      </c>
      <c r="L186" s="403" t="s">
        <v>835</v>
      </c>
    </row>
    <row r="187" spans="1:12" ht="22.5" x14ac:dyDescent="0.25">
      <c r="A187" s="402" t="s">
        <v>7342</v>
      </c>
      <c r="B187" s="402" t="s">
        <v>7340</v>
      </c>
      <c r="C187" s="402" t="s">
        <v>7341</v>
      </c>
      <c r="D187" s="402" t="s">
        <v>7339</v>
      </c>
      <c r="E187" s="402" t="s">
        <v>6591</v>
      </c>
      <c r="F187" s="402" t="s">
        <v>6592</v>
      </c>
      <c r="G187" s="402" t="s">
        <v>6586</v>
      </c>
      <c r="H187" s="402" t="s">
        <v>6592</v>
      </c>
      <c r="I187" s="402" t="s">
        <v>6334</v>
      </c>
      <c r="J187" s="402" t="s">
        <v>7123</v>
      </c>
      <c r="K187" s="402" t="s">
        <v>6334</v>
      </c>
      <c r="L187" s="402" t="s">
        <v>835</v>
      </c>
    </row>
    <row r="188" spans="1:12" ht="33.75" x14ac:dyDescent="0.25">
      <c r="A188" s="403" t="s">
        <v>7346</v>
      </c>
      <c r="B188" s="403" t="s">
        <v>7344</v>
      </c>
      <c r="C188" s="403" t="s">
        <v>7345</v>
      </c>
      <c r="D188" s="403" t="s">
        <v>7343</v>
      </c>
      <c r="E188" s="403" t="s">
        <v>6359</v>
      </c>
      <c r="F188" s="403" t="s">
        <v>6341</v>
      </c>
      <c r="G188" s="403" t="s">
        <v>6342</v>
      </c>
      <c r="H188" s="403" t="s">
        <v>6341</v>
      </c>
      <c r="I188" s="403" t="s">
        <v>6360</v>
      </c>
      <c r="J188" s="403" t="s">
        <v>6334</v>
      </c>
      <c r="K188" s="403" t="s">
        <v>6334</v>
      </c>
      <c r="L188" s="403" t="s">
        <v>835</v>
      </c>
    </row>
    <row r="189" spans="1:12" ht="101.25" x14ac:dyDescent="0.25">
      <c r="A189" s="402" t="s">
        <v>837</v>
      </c>
      <c r="B189" s="402" t="s">
        <v>7348</v>
      </c>
      <c r="C189" s="402" t="s">
        <v>7349</v>
      </c>
      <c r="D189" s="402" t="s">
        <v>7347</v>
      </c>
      <c r="E189" s="402" t="s">
        <v>7350</v>
      </c>
      <c r="F189" s="402" t="s">
        <v>7299</v>
      </c>
      <c r="G189" s="402" t="s">
        <v>6917</v>
      </c>
      <c r="H189" s="402" t="s">
        <v>7299</v>
      </c>
      <c r="I189" s="402" t="s">
        <v>6334</v>
      </c>
      <c r="J189" s="402" t="s">
        <v>7351</v>
      </c>
      <c r="K189" s="402" t="s">
        <v>6334</v>
      </c>
      <c r="L189" s="402" t="s">
        <v>835</v>
      </c>
    </row>
    <row r="190" spans="1:12" ht="33.75" x14ac:dyDescent="0.25">
      <c r="A190" s="403" t="s">
        <v>7355</v>
      </c>
      <c r="B190" s="403" t="s">
        <v>7353</v>
      </c>
      <c r="C190" s="403" t="s">
        <v>7354</v>
      </c>
      <c r="D190" s="403" t="s">
        <v>7352</v>
      </c>
      <c r="E190" s="403" t="s">
        <v>7356</v>
      </c>
      <c r="F190" s="403" t="s">
        <v>7357</v>
      </c>
      <c r="G190" s="403" t="s">
        <v>7092</v>
      </c>
      <c r="H190" s="403" t="s">
        <v>7357</v>
      </c>
      <c r="I190" s="403" t="s">
        <v>6334</v>
      </c>
      <c r="J190" s="403" t="s">
        <v>6334</v>
      </c>
      <c r="K190" s="403" t="s">
        <v>6334</v>
      </c>
      <c r="L190" s="403" t="s">
        <v>835</v>
      </c>
    </row>
    <row r="191" spans="1:12" ht="45" x14ac:dyDescent="0.25">
      <c r="A191" s="402" t="s">
        <v>1807</v>
      </c>
      <c r="B191" s="402" t="s">
        <v>7359</v>
      </c>
      <c r="C191" s="402" t="s">
        <v>7360</v>
      </c>
      <c r="D191" s="402" t="s">
        <v>7358</v>
      </c>
      <c r="E191" s="402" t="s">
        <v>6781</v>
      </c>
      <c r="F191" s="402" t="s">
        <v>6782</v>
      </c>
      <c r="G191" s="402" t="s">
        <v>6567</v>
      </c>
      <c r="H191" s="402" t="s">
        <v>6782</v>
      </c>
      <c r="I191" s="402" t="s">
        <v>6572</v>
      </c>
      <c r="J191" s="402" t="s">
        <v>6334</v>
      </c>
      <c r="K191" s="402" t="s">
        <v>6334</v>
      </c>
      <c r="L191" s="402" t="s">
        <v>835</v>
      </c>
    </row>
    <row r="192" spans="1:12" ht="22.5" x14ac:dyDescent="0.25">
      <c r="A192" s="403" t="s">
        <v>833</v>
      </c>
      <c r="B192" s="403" t="s">
        <v>7362</v>
      </c>
      <c r="C192" s="403" t="s">
        <v>834</v>
      </c>
      <c r="D192" s="403" t="s">
        <v>7361</v>
      </c>
      <c r="E192" s="403" t="s">
        <v>7363</v>
      </c>
      <c r="F192" s="403" t="s">
        <v>7364</v>
      </c>
      <c r="G192" s="403" t="s">
        <v>6486</v>
      </c>
      <c r="H192" s="403" t="s">
        <v>7364</v>
      </c>
      <c r="I192" s="403" t="s">
        <v>6334</v>
      </c>
      <c r="J192" s="403" t="s">
        <v>6334</v>
      </c>
      <c r="K192" s="403" t="s">
        <v>6334</v>
      </c>
      <c r="L192" s="403" t="s">
        <v>835</v>
      </c>
    </row>
    <row r="193" spans="1:12" ht="33.75" x14ac:dyDescent="0.25">
      <c r="A193" s="402" t="s">
        <v>7368</v>
      </c>
      <c r="B193" s="402" t="s">
        <v>7366</v>
      </c>
      <c r="C193" s="402" t="s">
        <v>7367</v>
      </c>
      <c r="D193" s="402" t="s">
        <v>7365</v>
      </c>
      <c r="E193" s="402" t="s">
        <v>6855</v>
      </c>
      <c r="F193" s="402" t="s">
        <v>6856</v>
      </c>
      <c r="G193" s="402" t="s">
        <v>6486</v>
      </c>
      <c r="H193" s="402" t="s">
        <v>6856</v>
      </c>
      <c r="I193" s="402" t="s">
        <v>6334</v>
      </c>
      <c r="J193" s="402" t="s">
        <v>6334</v>
      </c>
      <c r="K193" s="402" t="s">
        <v>6334</v>
      </c>
      <c r="L193" s="402" t="s">
        <v>835</v>
      </c>
    </row>
    <row r="194" spans="1:12" ht="33.75" x14ac:dyDescent="0.25">
      <c r="A194" s="403" t="s">
        <v>7371</v>
      </c>
      <c r="B194" s="403" t="s">
        <v>7370</v>
      </c>
      <c r="C194" s="403" t="s">
        <v>6334</v>
      </c>
      <c r="D194" s="403" t="s">
        <v>7369</v>
      </c>
      <c r="E194" s="403" t="s">
        <v>6720</v>
      </c>
      <c r="F194" s="403" t="s">
        <v>6721</v>
      </c>
      <c r="G194" s="403" t="s">
        <v>6722</v>
      </c>
      <c r="H194" s="403" t="s">
        <v>6723</v>
      </c>
      <c r="I194" s="403" t="s">
        <v>6334</v>
      </c>
      <c r="J194" s="403" t="s">
        <v>6555</v>
      </c>
      <c r="K194" s="403" t="s">
        <v>6334</v>
      </c>
      <c r="L194" s="403" t="s">
        <v>835</v>
      </c>
    </row>
    <row r="195" spans="1:12" ht="33.75" x14ac:dyDescent="0.25">
      <c r="A195" s="402" t="s">
        <v>7375</v>
      </c>
      <c r="B195" s="402" t="s">
        <v>7373</v>
      </c>
      <c r="C195" s="402" t="s">
        <v>7374</v>
      </c>
      <c r="D195" s="402" t="s">
        <v>7372</v>
      </c>
      <c r="E195" s="402" t="s">
        <v>7376</v>
      </c>
      <c r="F195" s="402" t="s">
        <v>7377</v>
      </c>
      <c r="G195" s="402" t="s">
        <v>6350</v>
      </c>
      <c r="H195" s="402" t="s">
        <v>7378</v>
      </c>
      <c r="I195" s="402" t="s">
        <v>6334</v>
      </c>
      <c r="J195" s="402" t="s">
        <v>6334</v>
      </c>
      <c r="K195" s="402" t="s">
        <v>6548</v>
      </c>
      <c r="L195" s="402" t="s">
        <v>835</v>
      </c>
    </row>
    <row r="196" spans="1:12" ht="45" x14ac:dyDescent="0.25">
      <c r="A196" s="403" t="s">
        <v>6334</v>
      </c>
      <c r="B196" s="403" t="s">
        <v>7380</v>
      </c>
      <c r="C196" s="403" t="s">
        <v>7374</v>
      </c>
      <c r="D196" s="403" t="s">
        <v>7379</v>
      </c>
      <c r="E196" s="403" t="s">
        <v>7381</v>
      </c>
      <c r="F196" s="403" t="s">
        <v>7382</v>
      </c>
      <c r="G196" s="403" t="s">
        <v>6350</v>
      </c>
      <c r="H196" s="403" t="s">
        <v>7383</v>
      </c>
      <c r="I196" s="403" t="s">
        <v>6334</v>
      </c>
      <c r="J196" s="403" t="s">
        <v>6334</v>
      </c>
      <c r="K196" s="403" t="s">
        <v>6548</v>
      </c>
      <c r="L196" s="403" t="s">
        <v>835</v>
      </c>
    </row>
    <row r="197" spans="1:12" ht="45" x14ac:dyDescent="0.25">
      <c r="A197" s="402" t="s">
        <v>6334</v>
      </c>
      <c r="B197" s="402" t="s">
        <v>7385</v>
      </c>
      <c r="C197" s="402" t="s">
        <v>6334</v>
      </c>
      <c r="D197" s="402" t="s">
        <v>7384</v>
      </c>
      <c r="E197" s="402" t="s">
        <v>7386</v>
      </c>
      <c r="F197" s="402" t="s">
        <v>6366</v>
      </c>
      <c r="G197" s="402" t="s">
        <v>6342</v>
      </c>
      <c r="H197" s="402" t="s">
        <v>6366</v>
      </c>
      <c r="I197" s="402" t="s">
        <v>6360</v>
      </c>
      <c r="J197" s="402" t="s">
        <v>6334</v>
      </c>
      <c r="K197" s="402" t="s">
        <v>6390</v>
      </c>
      <c r="L197" s="402" t="s">
        <v>835</v>
      </c>
    </row>
    <row r="198" spans="1:12" ht="33.75" x14ac:dyDescent="0.25">
      <c r="A198" s="403" t="s">
        <v>1058</v>
      </c>
      <c r="B198" s="403" t="s">
        <v>7388</v>
      </c>
      <c r="C198" s="403" t="s">
        <v>7389</v>
      </c>
      <c r="D198" s="403" t="s">
        <v>7387</v>
      </c>
      <c r="E198" s="403" t="s">
        <v>6720</v>
      </c>
      <c r="F198" s="403" t="s">
        <v>6721</v>
      </c>
      <c r="G198" s="403" t="s">
        <v>6722</v>
      </c>
      <c r="H198" s="403" t="s">
        <v>6723</v>
      </c>
      <c r="I198" s="403" t="s">
        <v>6334</v>
      </c>
      <c r="J198" s="403" t="s">
        <v>6334</v>
      </c>
      <c r="K198" s="403" t="s">
        <v>6334</v>
      </c>
      <c r="L198" s="403" t="s">
        <v>6376</v>
      </c>
    </row>
    <row r="199" spans="1:12" ht="33.75" x14ac:dyDescent="0.25">
      <c r="A199" s="402" t="s">
        <v>1984</v>
      </c>
      <c r="B199" s="402" t="s">
        <v>7391</v>
      </c>
      <c r="C199" s="402" t="s">
        <v>7392</v>
      </c>
      <c r="D199" s="402" t="s">
        <v>7390</v>
      </c>
      <c r="E199" s="402" t="s">
        <v>7393</v>
      </c>
      <c r="F199" s="402" t="s">
        <v>7394</v>
      </c>
      <c r="G199" s="402" t="s">
        <v>6350</v>
      </c>
      <c r="H199" s="402" t="s">
        <v>7395</v>
      </c>
      <c r="I199" s="402" t="s">
        <v>6334</v>
      </c>
      <c r="J199" s="402" t="s">
        <v>6334</v>
      </c>
      <c r="K199" s="402" t="s">
        <v>6548</v>
      </c>
      <c r="L199" s="402" t="s">
        <v>835</v>
      </c>
    </row>
    <row r="200" spans="1:12" ht="33.75" x14ac:dyDescent="0.25">
      <c r="A200" s="403" t="s">
        <v>1984</v>
      </c>
      <c r="B200" s="403" t="s">
        <v>7397</v>
      </c>
      <c r="C200" s="403" t="s">
        <v>7392</v>
      </c>
      <c r="D200" s="403" t="s">
        <v>7396</v>
      </c>
      <c r="E200" s="403" t="s">
        <v>7398</v>
      </c>
      <c r="F200" s="403" t="s">
        <v>7399</v>
      </c>
      <c r="G200" s="403" t="s">
        <v>6350</v>
      </c>
      <c r="H200" s="403" t="s">
        <v>7400</v>
      </c>
      <c r="I200" s="403" t="s">
        <v>6334</v>
      </c>
      <c r="J200" s="403" t="s">
        <v>6334</v>
      </c>
      <c r="K200" s="403" t="s">
        <v>6548</v>
      </c>
      <c r="L200" s="403" t="s">
        <v>6343</v>
      </c>
    </row>
    <row r="201" spans="1:12" ht="22.5" x14ac:dyDescent="0.25">
      <c r="A201" s="402" t="s">
        <v>7404</v>
      </c>
      <c r="B201" s="402" t="s">
        <v>7402</v>
      </c>
      <c r="C201" s="402" t="s">
        <v>7403</v>
      </c>
      <c r="D201" s="402" t="s">
        <v>7401</v>
      </c>
      <c r="E201" s="402" t="s">
        <v>7298</v>
      </c>
      <c r="F201" s="402" t="s">
        <v>7299</v>
      </c>
      <c r="G201" s="402" t="s">
        <v>6917</v>
      </c>
      <c r="H201" s="402" t="s">
        <v>7299</v>
      </c>
      <c r="I201" s="402" t="s">
        <v>6334</v>
      </c>
      <c r="J201" s="402" t="s">
        <v>6334</v>
      </c>
      <c r="K201" s="402" t="s">
        <v>6334</v>
      </c>
      <c r="L201" s="402" t="s">
        <v>835</v>
      </c>
    </row>
    <row r="202" spans="1:12" ht="45" x14ac:dyDescent="0.25">
      <c r="A202" s="403" t="s">
        <v>6334</v>
      </c>
      <c r="B202" s="403" t="s">
        <v>7406</v>
      </c>
      <c r="C202" s="403" t="s">
        <v>6334</v>
      </c>
      <c r="D202" s="403" t="s">
        <v>7405</v>
      </c>
      <c r="E202" s="403" t="s">
        <v>7386</v>
      </c>
      <c r="F202" s="403" t="s">
        <v>6366</v>
      </c>
      <c r="G202" s="403" t="s">
        <v>6342</v>
      </c>
      <c r="H202" s="403" t="s">
        <v>6366</v>
      </c>
      <c r="I202" s="403" t="s">
        <v>6360</v>
      </c>
      <c r="J202" s="403" t="s">
        <v>6334</v>
      </c>
      <c r="K202" s="403" t="s">
        <v>6390</v>
      </c>
      <c r="L202" s="403" t="s">
        <v>835</v>
      </c>
    </row>
    <row r="203" spans="1:12" ht="45" x14ac:dyDescent="0.25">
      <c r="A203" s="402" t="s">
        <v>7410</v>
      </c>
      <c r="B203" s="402" t="s">
        <v>7408</v>
      </c>
      <c r="C203" s="402" t="s">
        <v>7409</v>
      </c>
      <c r="D203" s="402" t="s">
        <v>7407</v>
      </c>
      <c r="E203" s="402" t="s">
        <v>7411</v>
      </c>
      <c r="F203" s="402" t="s">
        <v>6366</v>
      </c>
      <c r="G203" s="402" t="s">
        <v>6342</v>
      </c>
      <c r="H203" s="402" t="s">
        <v>6367</v>
      </c>
      <c r="I203" s="402" t="s">
        <v>6360</v>
      </c>
      <c r="J203" s="402" t="s">
        <v>6334</v>
      </c>
      <c r="K203" s="402" t="s">
        <v>6334</v>
      </c>
      <c r="L203" s="402" t="s">
        <v>835</v>
      </c>
    </row>
    <row r="204" spans="1:12" ht="90" x14ac:dyDescent="0.25">
      <c r="A204" s="403" t="s">
        <v>6334</v>
      </c>
      <c r="B204" s="403" t="s">
        <v>7413</v>
      </c>
      <c r="C204" s="403" t="s">
        <v>7414</v>
      </c>
      <c r="D204" s="403" t="s">
        <v>7412</v>
      </c>
      <c r="E204" s="403" t="s">
        <v>7415</v>
      </c>
      <c r="F204" s="403" t="s">
        <v>7416</v>
      </c>
      <c r="G204" s="403" t="s">
        <v>6342</v>
      </c>
      <c r="H204" s="403" t="s">
        <v>7416</v>
      </c>
      <c r="I204" s="403" t="s">
        <v>6334</v>
      </c>
      <c r="J204" s="403" t="s">
        <v>6334</v>
      </c>
      <c r="K204" s="403" t="s">
        <v>6334</v>
      </c>
      <c r="L204" s="403" t="s">
        <v>835</v>
      </c>
    </row>
    <row r="205" spans="1:12" ht="45" x14ac:dyDescent="0.25">
      <c r="A205" s="402" t="s">
        <v>6334</v>
      </c>
      <c r="B205" s="402" t="s">
        <v>7418</v>
      </c>
      <c r="C205" s="402" t="s">
        <v>7419</v>
      </c>
      <c r="D205" s="402" t="s">
        <v>7417</v>
      </c>
      <c r="E205" s="402" t="s">
        <v>6915</v>
      </c>
      <c r="F205" s="402" t="s">
        <v>6916</v>
      </c>
      <c r="G205" s="402" t="s">
        <v>6917</v>
      </c>
      <c r="H205" s="402" t="s">
        <v>6916</v>
      </c>
      <c r="I205" s="402" t="s">
        <v>6334</v>
      </c>
      <c r="J205" s="402" t="s">
        <v>6334</v>
      </c>
      <c r="K205" s="402" t="s">
        <v>6334</v>
      </c>
      <c r="L205" s="402" t="s">
        <v>835</v>
      </c>
    </row>
    <row r="206" spans="1:12" ht="56.25" x14ac:dyDescent="0.25">
      <c r="A206" s="403" t="s">
        <v>7423</v>
      </c>
      <c r="B206" s="403" t="s">
        <v>7421</v>
      </c>
      <c r="C206" s="403" t="s">
        <v>7422</v>
      </c>
      <c r="D206" s="403" t="s">
        <v>7420</v>
      </c>
      <c r="E206" s="403" t="s">
        <v>7424</v>
      </c>
      <c r="F206" s="403" t="s">
        <v>7425</v>
      </c>
      <c r="G206" s="403" t="s">
        <v>7426</v>
      </c>
      <c r="H206" s="403" t="s">
        <v>7427</v>
      </c>
      <c r="I206" s="403" t="s">
        <v>6360</v>
      </c>
      <c r="J206" s="403" t="s">
        <v>6334</v>
      </c>
      <c r="K206" s="403" t="s">
        <v>6334</v>
      </c>
      <c r="L206" s="403" t="s">
        <v>835</v>
      </c>
    </row>
    <row r="207" spans="1:12" ht="67.5" x14ac:dyDescent="0.25">
      <c r="A207" s="402" t="s">
        <v>6334</v>
      </c>
      <c r="B207" s="402" t="s">
        <v>7429</v>
      </c>
      <c r="C207" s="402" t="s">
        <v>7430</v>
      </c>
      <c r="D207" s="402" t="s">
        <v>7428</v>
      </c>
      <c r="E207" s="402" t="s">
        <v>7431</v>
      </c>
      <c r="F207" s="402" t="s">
        <v>7432</v>
      </c>
      <c r="G207" s="402" t="s">
        <v>7338</v>
      </c>
      <c r="H207" s="402" t="s">
        <v>7433</v>
      </c>
      <c r="I207" s="402" t="s">
        <v>6360</v>
      </c>
      <c r="J207" s="402" t="s">
        <v>6334</v>
      </c>
      <c r="K207" s="402" t="s">
        <v>6548</v>
      </c>
      <c r="L207" s="402" t="s">
        <v>835</v>
      </c>
    </row>
    <row r="208" spans="1:12" ht="67.5" x14ac:dyDescent="0.25">
      <c r="A208" s="403" t="s">
        <v>7437</v>
      </c>
      <c r="B208" s="403" t="s">
        <v>7435</v>
      </c>
      <c r="C208" s="403" t="s">
        <v>7436</v>
      </c>
      <c r="D208" s="403" t="s">
        <v>7434</v>
      </c>
      <c r="E208" s="403" t="s">
        <v>7041</v>
      </c>
      <c r="F208" s="403" t="s">
        <v>7042</v>
      </c>
      <c r="G208" s="403" t="s">
        <v>7043</v>
      </c>
      <c r="H208" s="403" t="s">
        <v>7042</v>
      </c>
      <c r="I208" s="403" t="s">
        <v>6334</v>
      </c>
      <c r="J208" s="403" t="s">
        <v>6334</v>
      </c>
      <c r="K208" s="403" t="s">
        <v>6334</v>
      </c>
      <c r="L208" s="403" t="s">
        <v>6376</v>
      </c>
    </row>
    <row r="209" spans="1:12" ht="78.75" x14ac:dyDescent="0.25">
      <c r="A209" s="402" t="s">
        <v>7441</v>
      </c>
      <c r="B209" s="402" t="s">
        <v>7439</v>
      </c>
      <c r="C209" s="402" t="s">
        <v>7440</v>
      </c>
      <c r="D209" s="402" t="s">
        <v>7438</v>
      </c>
      <c r="E209" s="402" t="s">
        <v>7442</v>
      </c>
      <c r="F209" s="402" t="s">
        <v>7443</v>
      </c>
      <c r="G209" s="402" t="s">
        <v>7338</v>
      </c>
      <c r="H209" s="402" t="s">
        <v>7444</v>
      </c>
      <c r="I209" s="402" t="s">
        <v>7445</v>
      </c>
      <c r="J209" s="402" t="s">
        <v>7446</v>
      </c>
      <c r="K209" s="402" t="s">
        <v>6548</v>
      </c>
      <c r="L209" s="402" t="s">
        <v>835</v>
      </c>
    </row>
    <row r="210" spans="1:12" ht="45" x14ac:dyDescent="0.25">
      <c r="A210" s="403" t="s">
        <v>7450</v>
      </c>
      <c r="B210" s="403" t="s">
        <v>7448</v>
      </c>
      <c r="C210" s="403" t="s">
        <v>7449</v>
      </c>
      <c r="D210" s="403" t="s">
        <v>7447</v>
      </c>
      <c r="E210" s="403" t="s">
        <v>7451</v>
      </c>
      <c r="F210" s="403" t="s">
        <v>7452</v>
      </c>
      <c r="G210" s="403" t="s">
        <v>6486</v>
      </c>
      <c r="H210" s="403" t="s">
        <v>7453</v>
      </c>
      <c r="I210" s="403" t="s">
        <v>6360</v>
      </c>
      <c r="J210" s="403" t="s">
        <v>6334</v>
      </c>
      <c r="K210" s="403" t="s">
        <v>6334</v>
      </c>
      <c r="L210" s="403" t="s">
        <v>835</v>
      </c>
    </row>
    <row r="211" spans="1:12" ht="56.25" x14ac:dyDescent="0.25">
      <c r="A211" s="402" t="s">
        <v>7457</v>
      </c>
      <c r="B211" s="402" t="s">
        <v>7455</v>
      </c>
      <c r="C211" s="402" t="s">
        <v>7456</v>
      </c>
      <c r="D211" s="402" t="s">
        <v>7454</v>
      </c>
      <c r="E211" s="402" t="s">
        <v>7458</v>
      </c>
      <c r="F211" s="402" t="s">
        <v>7459</v>
      </c>
      <c r="G211" s="402" t="s">
        <v>7173</v>
      </c>
      <c r="H211" s="402" t="s">
        <v>7460</v>
      </c>
      <c r="I211" s="402" t="s">
        <v>6334</v>
      </c>
      <c r="J211" s="402" t="s">
        <v>6334</v>
      </c>
      <c r="K211" s="402" t="s">
        <v>6334</v>
      </c>
      <c r="L211" s="402" t="s">
        <v>835</v>
      </c>
    </row>
    <row r="212" spans="1:12" ht="78.75" x14ac:dyDescent="0.25">
      <c r="A212" s="403" t="s">
        <v>7464</v>
      </c>
      <c r="B212" s="403" t="s">
        <v>7462</v>
      </c>
      <c r="C212" s="403" t="s">
        <v>7463</v>
      </c>
      <c r="D212" s="403" t="s">
        <v>7461</v>
      </c>
      <c r="E212" s="403" t="s">
        <v>7458</v>
      </c>
      <c r="F212" s="403" t="s">
        <v>7459</v>
      </c>
      <c r="G212" s="403" t="s">
        <v>7173</v>
      </c>
      <c r="H212" s="403" t="s">
        <v>7460</v>
      </c>
      <c r="I212" s="403" t="s">
        <v>6360</v>
      </c>
      <c r="J212" s="403" t="s">
        <v>7465</v>
      </c>
      <c r="K212" s="403" t="s">
        <v>6334</v>
      </c>
      <c r="L212" s="403" t="s">
        <v>835</v>
      </c>
    </row>
    <row r="213" spans="1:12" ht="56.25" x14ac:dyDescent="0.25">
      <c r="A213" s="402" t="s">
        <v>7469</v>
      </c>
      <c r="B213" s="402" t="s">
        <v>7467</v>
      </c>
      <c r="C213" s="402" t="s">
        <v>7468</v>
      </c>
      <c r="D213" s="402" t="s">
        <v>7466</v>
      </c>
      <c r="E213" s="402" t="s">
        <v>7470</v>
      </c>
      <c r="F213" s="402" t="s">
        <v>7471</v>
      </c>
      <c r="G213" s="402" t="s">
        <v>6429</v>
      </c>
      <c r="H213" s="402" t="s">
        <v>7472</v>
      </c>
      <c r="I213" s="402" t="s">
        <v>6334</v>
      </c>
      <c r="J213" s="402" t="s">
        <v>6334</v>
      </c>
      <c r="K213" s="402" t="s">
        <v>6334</v>
      </c>
      <c r="L213" s="402" t="s">
        <v>835</v>
      </c>
    </row>
    <row r="214" spans="1:12" ht="45" x14ac:dyDescent="0.25">
      <c r="A214" s="403" t="s">
        <v>6334</v>
      </c>
      <c r="B214" s="403" t="s">
        <v>7474</v>
      </c>
      <c r="C214" s="403" t="s">
        <v>7475</v>
      </c>
      <c r="D214" s="403" t="s">
        <v>7473</v>
      </c>
      <c r="E214" s="403" t="s">
        <v>7476</v>
      </c>
      <c r="F214" s="403" t="s">
        <v>7477</v>
      </c>
      <c r="G214" s="403" t="s">
        <v>6452</v>
      </c>
      <c r="H214" s="403" t="s">
        <v>7477</v>
      </c>
      <c r="I214" s="403" t="s">
        <v>6334</v>
      </c>
      <c r="J214" s="403" t="s">
        <v>6334</v>
      </c>
      <c r="K214" s="403" t="s">
        <v>6334</v>
      </c>
      <c r="L214" s="403" t="s">
        <v>835</v>
      </c>
    </row>
    <row r="215" spans="1:12" ht="22.5" x14ac:dyDescent="0.25">
      <c r="A215" s="402" t="s">
        <v>7481</v>
      </c>
      <c r="B215" s="402" t="s">
        <v>7479</v>
      </c>
      <c r="C215" s="402" t="s">
        <v>7480</v>
      </c>
      <c r="D215" s="402" t="s">
        <v>7478</v>
      </c>
      <c r="E215" s="402" t="s">
        <v>7482</v>
      </c>
      <c r="F215" s="402" t="s">
        <v>7483</v>
      </c>
      <c r="G215" s="402" t="s">
        <v>6486</v>
      </c>
      <c r="H215" s="402" t="s">
        <v>7483</v>
      </c>
      <c r="I215" s="402" t="s">
        <v>6334</v>
      </c>
      <c r="J215" s="402" t="s">
        <v>6334</v>
      </c>
      <c r="K215" s="402" t="s">
        <v>6334</v>
      </c>
      <c r="L215" s="402" t="s">
        <v>835</v>
      </c>
    </row>
    <row r="216" spans="1:12" ht="33.75" x14ac:dyDescent="0.25">
      <c r="A216" s="403" t="s">
        <v>7487</v>
      </c>
      <c r="B216" s="403" t="s">
        <v>7485</v>
      </c>
      <c r="C216" s="403" t="s">
        <v>7486</v>
      </c>
      <c r="D216" s="403" t="s">
        <v>7484</v>
      </c>
      <c r="E216" s="403" t="s">
        <v>7041</v>
      </c>
      <c r="F216" s="403" t="s">
        <v>7042</v>
      </c>
      <c r="G216" s="403" t="s">
        <v>7043</v>
      </c>
      <c r="H216" s="403" t="s">
        <v>7042</v>
      </c>
      <c r="I216" s="403" t="s">
        <v>6334</v>
      </c>
      <c r="J216" s="403" t="s">
        <v>6334</v>
      </c>
      <c r="K216" s="403" t="s">
        <v>6334</v>
      </c>
      <c r="L216" s="403" t="s">
        <v>835</v>
      </c>
    </row>
    <row r="217" spans="1:12" ht="45" x14ac:dyDescent="0.25">
      <c r="A217" s="402" t="s">
        <v>7491</v>
      </c>
      <c r="B217" s="402" t="s">
        <v>7489</v>
      </c>
      <c r="C217" s="402" t="s">
        <v>7490</v>
      </c>
      <c r="D217" s="402" t="s">
        <v>7488</v>
      </c>
      <c r="E217" s="402" t="s">
        <v>7492</v>
      </c>
      <c r="F217" s="402" t="s">
        <v>7493</v>
      </c>
      <c r="G217" s="402" t="s">
        <v>6429</v>
      </c>
      <c r="H217" s="402" t="s">
        <v>7493</v>
      </c>
      <c r="I217" s="402" t="s">
        <v>6334</v>
      </c>
      <c r="J217" s="402" t="s">
        <v>6334</v>
      </c>
      <c r="K217" s="402" t="s">
        <v>6334</v>
      </c>
      <c r="L217" s="402" t="s">
        <v>835</v>
      </c>
    </row>
    <row r="218" spans="1:12" ht="33.75" x14ac:dyDescent="0.25">
      <c r="A218" s="403" t="s">
        <v>7497</v>
      </c>
      <c r="B218" s="403" t="s">
        <v>7495</v>
      </c>
      <c r="C218" s="403" t="s">
        <v>7496</v>
      </c>
      <c r="D218" s="403" t="s">
        <v>7494</v>
      </c>
      <c r="E218" s="403" t="s">
        <v>7498</v>
      </c>
      <c r="F218" s="403" t="s">
        <v>7499</v>
      </c>
      <c r="G218" s="403" t="s">
        <v>6493</v>
      </c>
      <c r="H218" s="403" t="s">
        <v>7500</v>
      </c>
      <c r="I218" s="403" t="s">
        <v>6334</v>
      </c>
      <c r="J218" s="403" t="s">
        <v>6334</v>
      </c>
      <c r="K218" s="403" t="s">
        <v>6334</v>
      </c>
      <c r="L218" s="403" t="s">
        <v>835</v>
      </c>
    </row>
    <row r="219" spans="1:12" ht="33.75" x14ac:dyDescent="0.25">
      <c r="A219" s="402" t="s">
        <v>7504</v>
      </c>
      <c r="B219" s="402" t="s">
        <v>7502</v>
      </c>
      <c r="C219" s="402" t="s">
        <v>7503</v>
      </c>
      <c r="D219" s="402" t="s">
        <v>7501</v>
      </c>
      <c r="E219" s="402" t="s">
        <v>7505</v>
      </c>
      <c r="F219" s="402" t="s">
        <v>7506</v>
      </c>
      <c r="G219" s="402" t="s">
        <v>6452</v>
      </c>
      <c r="H219" s="402" t="s">
        <v>7506</v>
      </c>
      <c r="I219" s="402" t="s">
        <v>6334</v>
      </c>
      <c r="J219" s="402" t="s">
        <v>6334</v>
      </c>
      <c r="K219" s="402" t="s">
        <v>6334</v>
      </c>
      <c r="L219" s="402" t="s">
        <v>835</v>
      </c>
    </row>
    <row r="220" spans="1:12" ht="33.75" x14ac:dyDescent="0.25">
      <c r="A220" s="403" t="s">
        <v>6334</v>
      </c>
      <c r="B220" s="403" t="s">
        <v>7508</v>
      </c>
      <c r="C220" s="403" t="s">
        <v>7509</v>
      </c>
      <c r="D220" s="403" t="s">
        <v>7507</v>
      </c>
      <c r="E220" s="403" t="s">
        <v>7510</v>
      </c>
      <c r="F220" s="403" t="s">
        <v>7511</v>
      </c>
      <c r="G220" s="403" t="s">
        <v>7070</v>
      </c>
      <c r="H220" s="403" t="s">
        <v>7511</v>
      </c>
      <c r="I220" s="403" t="s">
        <v>6334</v>
      </c>
      <c r="J220" s="403" t="s">
        <v>6334</v>
      </c>
      <c r="K220" s="403" t="s">
        <v>6334</v>
      </c>
      <c r="L220" s="403" t="s">
        <v>835</v>
      </c>
    </row>
    <row r="221" spans="1:12" ht="78.75" x14ac:dyDescent="0.25">
      <c r="A221" s="402" t="s">
        <v>6334</v>
      </c>
      <c r="B221" s="402" t="s">
        <v>7513</v>
      </c>
      <c r="C221" s="402" t="s">
        <v>7514</v>
      </c>
      <c r="D221" s="402" t="s">
        <v>7512</v>
      </c>
      <c r="E221" s="402" t="s">
        <v>7515</v>
      </c>
      <c r="F221" s="402" t="s">
        <v>7516</v>
      </c>
      <c r="G221" s="402" t="s">
        <v>6609</v>
      </c>
      <c r="H221" s="402" t="s">
        <v>7516</v>
      </c>
      <c r="I221" s="402" t="s">
        <v>6334</v>
      </c>
      <c r="J221" s="402" t="s">
        <v>6334</v>
      </c>
      <c r="K221" s="402" t="s">
        <v>6334</v>
      </c>
      <c r="L221" s="402" t="s">
        <v>835</v>
      </c>
    </row>
    <row r="222" spans="1:12" ht="56.25" x14ac:dyDescent="0.25">
      <c r="A222" s="403" t="s">
        <v>7520</v>
      </c>
      <c r="B222" s="403" t="s">
        <v>7518</v>
      </c>
      <c r="C222" s="403" t="s">
        <v>7519</v>
      </c>
      <c r="D222" s="403" t="s">
        <v>7517</v>
      </c>
      <c r="E222" s="403" t="s">
        <v>7521</v>
      </c>
      <c r="F222" s="403" t="s">
        <v>7522</v>
      </c>
      <c r="G222" s="403" t="s">
        <v>7523</v>
      </c>
      <c r="H222" s="403" t="s">
        <v>7522</v>
      </c>
      <c r="I222" s="403" t="s">
        <v>6334</v>
      </c>
      <c r="J222" s="403" t="s">
        <v>6334</v>
      </c>
      <c r="K222" s="403" t="s">
        <v>6334</v>
      </c>
      <c r="L222" s="403" t="s">
        <v>835</v>
      </c>
    </row>
    <row r="223" spans="1:12" ht="78.75" x14ac:dyDescent="0.25">
      <c r="A223" s="402" t="s">
        <v>7527</v>
      </c>
      <c r="B223" s="402" t="s">
        <v>7525</v>
      </c>
      <c r="C223" s="402" t="s">
        <v>7526</v>
      </c>
      <c r="D223" s="402" t="s">
        <v>7524</v>
      </c>
      <c r="E223" s="402" t="s">
        <v>6497</v>
      </c>
      <c r="F223" s="402" t="s">
        <v>6498</v>
      </c>
      <c r="G223" s="402" t="s">
        <v>6334</v>
      </c>
      <c r="H223" s="402" t="s">
        <v>6498</v>
      </c>
      <c r="I223" s="402" t="s">
        <v>6334</v>
      </c>
      <c r="J223" s="402" t="s">
        <v>6334</v>
      </c>
      <c r="K223" s="402" t="s">
        <v>6334</v>
      </c>
      <c r="L223" s="402" t="s">
        <v>835</v>
      </c>
    </row>
    <row r="224" spans="1:12" ht="78.75" x14ac:dyDescent="0.25">
      <c r="A224" s="403" t="s">
        <v>6334</v>
      </c>
      <c r="B224" s="403" t="s">
        <v>7529</v>
      </c>
      <c r="C224" s="403" t="s">
        <v>7530</v>
      </c>
      <c r="D224" s="403" t="s">
        <v>7528</v>
      </c>
      <c r="E224" s="403" t="s">
        <v>7041</v>
      </c>
      <c r="F224" s="403" t="s">
        <v>7042</v>
      </c>
      <c r="G224" s="403" t="s">
        <v>7043</v>
      </c>
      <c r="H224" s="403" t="s">
        <v>7042</v>
      </c>
      <c r="I224" s="403" t="s">
        <v>6334</v>
      </c>
      <c r="J224" s="403" t="s">
        <v>6334</v>
      </c>
      <c r="K224" s="403" t="s">
        <v>6334</v>
      </c>
      <c r="L224" s="403" t="s">
        <v>835</v>
      </c>
    </row>
    <row r="225" spans="1:12" ht="56.25" x14ac:dyDescent="0.25">
      <c r="A225" s="402" t="s">
        <v>7533</v>
      </c>
      <c r="B225" s="402" t="s">
        <v>7532</v>
      </c>
      <c r="C225" s="402" t="s">
        <v>6334</v>
      </c>
      <c r="D225" s="402" t="s">
        <v>7531</v>
      </c>
      <c r="E225" s="402" t="s">
        <v>7534</v>
      </c>
      <c r="F225" s="402" t="s">
        <v>7535</v>
      </c>
      <c r="G225" s="402" t="s">
        <v>6665</v>
      </c>
      <c r="H225" s="402" t="s">
        <v>7535</v>
      </c>
      <c r="I225" s="402" t="s">
        <v>6334</v>
      </c>
      <c r="J225" s="402" t="s">
        <v>6334</v>
      </c>
      <c r="K225" s="402" t="s">
        <v>6334</v>
      </c>
      <c r="L225" s="402" t="s">
        <v>835</v>
      </c>
    </row>
    <row r="226" spans="1:12" ht="33.75" x14ac:dyDescent="0.25">
      <c r="A226" s="403" t="s">
        <v>1352</v>
      </c>
      <c r="B226" s="403" t="s">
        <v>7537</v>
      </c>
      <c r="C226" s="403" t="s">
        <v>1353</v>
      </c>
      <c r="D226" s="403" t="s">
        <v>7536</v>
      </c>
      <c r="E226" s="403" t="s">
        <v>7538</v>
      </c>
      <c r="F226" s="403" t="s">
        <v>7539</v>
      </c>
      <c r="G226" s="403" t="s">
        <v>7540</v>
      </c>
      <c r="H226" s="403" t="s">
        <v>7539</v>
      </c>
      <c r="I226" s="403" t="s">
        <v>6334</v>
      </c>
      <c r="J226" s="403" t="s">
        <v>6334</v>
      </c>
      <c r="K226" s="403" t="s">
        <v>6334</v>
      </c>
      <c r="L226" s="403" t="s">
        <v>835</v>
      </c>
    </row>
    <row r="227" spans="1:12" ht="90" x14ac:dyDescent="0.25">
      <c r="A227" s="402" t="s">
        <v>6334</v>
      </c>
      <c r="B227" s="402" t="s">
        <v>7542</v>
      </c>
      <c r="C227" s="402" t="s">
        <v>7543</v>
      </c>
      <c r="D227" s="402" t="s">
        <v>7541</v>
      </c>
      <c r="E227" s="402" t="s">
        <v>7534</v>
      </c>
      <c r="F227" s="402" t="s">
        <v>7535</v>
      </c>
      <c r="G227" s="402" t="s">
        <v>6665</v>
      </c>
      <c r="H227" s="402" t="s">
        <v>7535</v>
      </c>
      <c r="I227" s="402" t="s">
        <v>6334</v>
      </c>
      <c r="J227" s="402" t="s">
        <v>6334</v>
      </c>
      <c r="K227" s="402" t="s">
        <v>6334</v>
      </c>
      <c r="L227" s="402" t="s">
        <v>835</v>
      </c>
    </row>
    <row r="228" spans="1:12" ht="33.75" x14ac:dyDescent="0.25">
      <c r="A228" s="403" t="s">
        <v>7547</v>
      </c>
      <c r="B228" s="403" t="s">
        <v>7545</v>
      </c>
      <c r="C228" s="403" t="s">
        <v>7546</v>
      </c>
      <c r="D228" s="403" t="s">
        <v>7544</v>
      </c>
      <c r="E228" s="403" t="s">
        <v>6704</v>
      </c>
      <c r="F228" s="403" t="s">
        <v>7548</v>
      </c>
      <c r="G228" s="403" t="s">
        <v>6486</v>
      </c>
      <c r="H228" s="403" t="s">
        <v>7548</v>
      </c>
      <c r="I228" s="403" t="s">
        <v>6334</v>
      </c>
      <c r="J228" s="403" t="s">
        <v>6334</v>
      </c>
      <c r="K228" s="403" t="s">
        <v>6334</v>
      </c>
      <c r="L228" s="403" t="s">
        <v>835</v>
      </c>
    </row>
    <row r="229" spans="1:12" ht="33.75" x14ac:dyDescent="0.25">
      <c r="A229" s="402" t="s">
        <v>7552</v>
      </c>
      <c r="B229" s="402" t="s">
        <v>7550</v>
      </c>
      <c r="C229" s="402" t="s">
        <v>7551</v>
      </c>
      <c r="D229" s="402" t="s">
        <v>7549</v>
      </c>
      <c r="E229" s="402" t="s">
        <v>6720</v>
      </c>
      <c r="F229" s="402" t="s">
        <v>6721</v>
      </c>
      <c r="G229" s="402" t="s">
        <v>6722</v>
      </c>
      <c r="H229" s="402" t="s">
        <v>6721</v>
      </c>
      <c r="I229" s="402" t="s">
        <v>6334</v>
      </c>
      <c r="J229" s="402" t="s">
        <v>6334</v>
      </c>
      <c r="K229" s="402" t="s">
        <v>6334</v>
      </c>
      <c r="L229" s="402" t="s">
        <v>835</v>
      </c>
    </row>
    <row r="230" spans="1:12" ht="101.25" x14ac:dyDescent="0.25">
      <c r="A230" s="403" t="s">
        <v>6334</v>
      </c>
      <c r="B230" s="403" t="s">
        <v>7554</v>
      </c>
      <c r="C230" s="403" t="s">
        <v>7555</v>
      </c>
      <c r="D230" s="403" t="s">
        <v>7553</v>
      </c>
      <c r="E230" s="403" t="s">
        <v>7556</v>
      </c>
      <c r="F230" s="403" t="s">
        <v>7557</v>
      </c>
      <c r="G230" s="403" t="s">
        <v>6541</v>
      </c>
      <c r="H230" s="403" t="s">
        <v>7558</v>
      </c>
      <c r="I230" s="403" t="s">
        <v>6334</v>
      </c>
      <c r="J230" s="403" t="s">
        <v>6334</v>
      </c>
      <c r="K230" s="403" t="s">
        <v>6548</v>
      </c>
      <c r="L230" s="403" t="s">
        <v>835</v>
      </c>
    </row>
    <row r="231" spans="1:12" ht="101.25" x14ac:dyDescent="0.25">
      <c r="A231" s="402" t="s">
        <v>7562</v>
      </c>
      <c r="B231" s="402" t="s">
        <v>7560</v>
      </c>
      <c r="C231" s="402" t="s">
        <v>7561</v>
      </c>
      <c r="D231" s="402" t="s">
        <v>7559</v>
      </c>
      <c r="E231" s="402" t="s">
        <v>7041</v>
      </c>
      <c r="F231" s="402" t="s">
        <v>7042</v>
      </c>
      <c r="G231" s="402" t="s">
        <v>7043</v>
      </c>
      <c r="H231" s="402" t="s">
        <v>7042</v>
      </c>
      <c r="I231" s="402" t="s">
        <v>6334</v>
      </c>
      <c r="J231" s="402" t="s">
        <v>6334</v>
      </c>
      <c r="K231" s="402" t="s">
        <v>6334</v>
      </c>
      <c r="L231" s="402" t="s">
        <v>835</v>
      </c>
    </row>
    <row r="232" spans="1:12" ht="45" x14ac:dyDescent="0.25">
      <c r="A232" s="403" t="s">
        <v>7566</v>
      </c>
      <c r="B232" s="403" t="s">
        <v>7564</v>
      </c>
      <c r="C232" s="403" t="s">
        <v>7565</v>
      </c>
      <c r="D232" s="403" t="s">
        <v>7563</v>
      </c>
      <c r="E232" s="403" t="s">
        <v>7041</v>
      </c>
      <c r="F232" s="403" t="s">
        <v>7042</v>
      </c>
      <c r="G232" s="403" t="s">
        <v>7043</v>
      </c>
      <c r="H232" s="403" t="s">
        <v>7042</v>
      </c>
      <c r="I232" s="403" t="s">
        <v>6334</v>
      </c>
      <c r="J232" s="403" t="s">
        <v>6334</v>
      </c>
      <c r="K232" s="403" t="s">
        <v>6334</v>
      </c>
      <c r="L232" s="403" t="s">
        <v>835</v>
      </c>
    </row>
    <row r="233" spans="1:12" ht="67.5" x14ac:dyDescent="0.25">
      <c r="A233" s="402" t="s">
        <v>7570</v>
      </c>
      <c r="B233" s="402" t="s">
        <v>7568</v>
      </c>
      <c r="C233" s="402" t="s">
        <v>7569</v>
      </c>
      <c r="D233" s="402" t="s">
        <v>7567</v>
      </c>
      <c r="E233" s="402" t="s">
        <v>7571</v>
      </c>
      <c r="F233" s="402" t="s">
        <v>7572</v>
      </c>
      <c r="G233" s="402" t="s">
        <v>6460</v>
      </c>
      <c r="H233" s="402" t="s">
        <v>7572</v>
      </c>
      <c r="I233" s="402" t="s">
        <v>6334</v>
      </c>
      <c r="J233" s="402" t="s">
        <v>6334</v>
      </c>
      <c r="K233" s="402" t="s">
        <v>6334</v>
      </c>
      <c r="L233" s="402" t="s">
        <v>835</v>
      </c>
    </row>
    <row r="234" spans="1:12" ht="45" x14ac:dyDescent="0.25">
      <c r="A234" s="403" t="s">
        <v>7576</v>
      </c>
      <c r="B234" s="403" t="s">
        <v>7574</v>
      </c>
      <c r="C234" s="403" t="s">
        <v>7575</v>
      </c>
      <c r="D234" s="403" t="s">
        <v>7573</v>
      </c>
      <c r="E234" s="403" t="s">
        <v>7350</v>
      </c>
      <c r="F234" s="403" t="s">
        <v>7299</v>
      </c>
      <c r="G234" s="403" t="s">
        <v>6917</v>
      </c>
      <c r="H234" s="403" t="s">
        <v>7299</v>
      </c>
      <c r="I234" s="403" t="s">
        <v>6334</v>
      </c>
      <c r="J234" s="403" t="s">
        <v>6334</v>
      </c>
      <c r="K234" s="403" t="s">
        <v>6334</v>
      </c>
      <c r="L234" s="403" t="s">
        <v>835</v>
      </c>
    </row>
    <row r="235" spans="1:12" ht="33.75" x14ac:dyDescent="0.25">
      <c r="A235" s="402" t="s">
        <v>7580</v>
      </c>
      <c r="B235" s="402" t="s">
        <v>7578</v>
      </c>
      <c r="C235" s="402" t="s">
        <v>7579</v>
      </c>
      <c r="D235" s="402" t="s">
        <v>7577</v>
      </c>
      <c r="E235" s="402" t="s">
        <v>7350</v>
      </c>
      <c r="F235" s="402" t="s">
        <v>7299</v>
      </c>
      <c r="G235" s="402" t="s">
        <v>6917</v>
      </c>
      <c r="H235" s="402" t="s">
        <v>7299</v>
      </c>
      <c r="I235" s="402" t="s">
        <v>6334</v>
      </c>
      <c r="J235" s="402" t="s">
        <v>6334</v>
      </c>
      <c r="K235" s="402" t="s">
        <v>6334</v>
      </c>
      <c r="L235" s="402" t="s">
        <v>835</v>
      </c>
    </row>
    <row r="236" spans="1:12" ht="101.25" x14ac:dyDescent="0.25">
      <c r="A236" s="403" t="s">
        <v>7584</v>
      </c>
      <c r="B236" s="403" t="s">
        <v>7582</v>
      </c>
      <c r="C236" s="403" t="s">
        <v>7583</v>
      </c>
      <c r="D236" s="403" t="s">
        <v>7581</v>
      </c>
      <c r="E236" s="403" t="s">
        <v>6484</v>
      </c>
      <c r="F236" s="403" t="s">
        <v>6485</v>
      </c>
      <c r="G236" s="403" t="s">
        <v>6486</v>
      </c>
      <c r="H236" s="403" t="s">
        <v>6485</v>
      </c>
      <c r="I236" s="403" t="s">
        <v>6334</v>
      </c>
      <c r="J236" s="403" t="s">
        <v>6334</v>
      </c>
      <c r="K236" s="403" t="s">
        <v>6334</v>
      </c>
      <c r="L236" s="403" t="s">
        <v>835</v>
      </c>
    </row>
    <row r="237" spans="1:12" ht="45" x14ac:dyDescent="0.25">
      <c r="A237" s="402" t="s">
        <v>7588</v>
      </c>
      <c r="B237" s="402" t="s">
        <v>7586</v>
      </c>
      <c r="C237" s="402" t="s">
        <v>7587</v>
      </c>
      <c r="D237" s="402" t="s">
        <v>7585</v>
      </c>
      <c r="E237" s="402" t="s">
        <v>7589</v>
      </c>
      <c r="F237" s="402" t="s">
        <v>7590</v>
      </c>
      <c r="G237" s="402" t="s">
        <v>7029</v>
      </c>
      <c r="H237" s="402" t="s">
        <v>7590</v>
      </c>
      <c r="I237" s="402" t="s">
        <v>6334</v>
      </c>
      <c r="J237" s="402" t="s">
        <v>6334</v>
      </c>
      <c r="K237" s="402" t="s">
        <v>6334</v>
      </c>
      <c r="L237" s="402" t="s">
        <v>835</v>
      </c>
    </row>
    <row r="238" spans="1:12" ht="56.25" x14ac:dyDescent="0.25">
      <c r="A238" s="403" t="s">
        <v>7594</v>
      </c>
      <c r="B238" s="403" t="s">
        <v>7592</v>
      </c>
      <c r="C238" s="403" t="s">
        <v>7593</v>
      </c>
      <c r="D238" s="403" t="s">
        <v>7591</v>
      </c>
      <c r="E238" s="403" t="s">
        <v>7595</v>
      </c>
      <c r="F238" s="403" t="s">
        <v>7596</v>
      </c>
      <c r="G238" s="403" t="s">
        <v>6586</v>
      </c>
      <c r="H238" s="403" t="s">
        <v>7596</v>
      </c>
      <c r="I238" s="403" t="s">
        <v>6334</v>
      </c>
      <c r="J238" s="403" t="s">
        <v>6334</v>
      </c>
      <c r="K238" s="403" t="s">
        <v>6334</v>
      </c>
      <c r="L238" s="403" t="s">
        <v>835</v>
      </c>
    </row>
    <row r="239" spans="1:12" ht="56.25" x14ac:dyDescent="0.25">
      <c r="A239" s="402" t="s">
        <v>7600</v>
      </c>
      <c r="B239" s="402" t="s">
        <v>7598</v>
      </c>
      <c r="C239" s="402" t="s">
        <v>7599</v>
      </c>
      <c r="D239" s="402" t="s">
        <v>7597</v>
      </c>
      <c r="E239" s="402" t="s">
        <v>7601</v>
      </c>
      <c r="F239" s="402" t="s">
        <v>7602</v>
      </c>
      <c r="G239" s="402" t="s">
        <v>6429</v>
      </c>
      <c r="H239" s="402" t="s">
        <v>7602</v>
      </c>
      <c r="I239" s="402" t="s">
        <v>6334</v>
      </c>
      <c r="J239" s="402" t="s">
        <v>6334</v>
      </c>
      <c r="K239" s="402" t="s">
        <v>6334</v>
      </c>
      <c r="L239" s="402" t="s">
        <v>835</v>
      </c>
    </row>
    <row r="240" spans="1:12" ht="56.25" x14ac:dyDescent="0.25">
      <c r="A240" s="403" t="s">
        <v>7606</v>
      </c>
      <c r="B240" s="403" t="s">
        <v>7604</v>
      </c>
      <c r="C240" s="403" t="s">
        <v>7605</v>
      </c>
      <c r="D240" s="403" t="s">
        <v>7603</v>
      </c>
      <c r="E240" s="403" t="s">
        <v>7607</v>
      </c>
      <c r="F240" s="403" t="s">
        <v>7608</v>
      </c>
      <c r="G240" s="403" t="s">
        <v>7070</v>
      </c>
      <c r="H240" s="403" t="s">
        <v>7609</v>
      </c>
      <c r="I240" s="403" t="s">
        <v>6334</v>
      </c>
      <c r="J240" s="403" t="s">
        <v>6334</v>
      </c>
      <c r="K240" s="403" t="s">
        <v>6334</v>
      </c>
      <c r="L240" s="403" t="s">
        <v>835</v>
      </c>
    </row>
    <row r="241" spans="1:12" ht="56.25" x14ac:dyDescent="0.25">
      <c r="A241" s="402" t="s">
        <v>7613</v>
      </c>
      <c r="B241" s="402" t="s">
        <v>7611</v>
      </c>
      <c r="C241" s="402" t="s">
        <v>7612</v>
      </c>
      <c r="D241" s="402" t="s">
        <v>7610</v>
      </c>
      <c r="E241" s="402" t="s">
        <v>7614</v>
      </c>
      <c r="F241" s="402" t="s">
        <v>7615</v>
      </c>
      <c r="G241" s="402" t="s">
        <v>7173</v>
      </c>
      <c r="H241" s="402" t="s">
        <v>7616</v>
      </c>
      <c r="I241" s="402" t="s">
        <v>6334</v>
      </c>
      <c r="J241" s="402" t="s">
        <v>6334</v>
      </c>
      <c r="K241" s="402" t="s">
        <v>6334</v>
      </c>
      <c r="L241" s="402" t="s">
        <v>6376</v>
      </c>
    </row>
    <row r="242" spans="1:12" ht="33.75" x14ac:dyDescent="0.25">
      <c r="A242" s="403" t="s">
        <v>7620</v>
      </c>
      <c r="B242" s="403" t="s">
        <v>7618</v>
      </c>
      <c r="C242" s="403" t="s">
        <v>7619</v>
      </c>
      <c r="D242" s="403" t="s">
        <v>7617</v>
      </c>
      <c r="E242" s="403" t="s">
        <v>7621</v>
      </c>
      <c r="F242" s="403" t="s">
        <v>7622</v>
      </c>
      <c r="G242" s="403" t="s">
        <v>6486</v>
      </c>
      <c r="H242" s="403" t="s">
        <v>7622</v>
      </c>
      <c r="I242" s="403" t="s">
        <v>6334</v>
      </c>
      <c r="J242" s="403" t="s">
        <v>6334</v>
      </c>
      <c r="K242" s="403" t="s">
        <v>6334</v>
      </c>
      <c r="L242" s="403" t="s">
        <v>6376</v>
      </c>
    </row>
    <row r="243" spans="1:12" ht="33.75" x14ac:dyDescent="0.25">
      <c r="A243" s="402" t="s">
        <v>7626</v>
      </c>
      <c r="B243" s="402" t="s">
        <v>7624</v>
      </c>
      <c r="C243" s="402" t="s">
        <v>7625</v>
      </c>
      <c r="D243" s="402" t="s">
        <v>7623</v>
      </c>
      <c r="E243" s="402" t="s">
        <v>7627</v>
      </c>
      <c r="F243" s="402" t="s">
        <v>7628</v>
      </c>
      <c r="G243" s="402" t="s">
        <v>6486</v>
      </c>
      <c r="H243" s="402" t="s">
        <v>7628</v>
      </c>
      <c r="I243" s="402" t="s">
        <v>6334</v>
      </c>
      <c r="J243" s="402" t="s">
        <v>6334</v>
      </c>
      <c r="K243" s="402" t="s">
        <v>6334</v>
      </c>
      <c r="L243" s="402" t="s">
        <v>6376</v>
      </c>
    </row>
    <row r="244" spans="1:12" ht="45" x14ac:dyDescent="0.25">
      <c r="A244" s="403" t="s">
        <v>7632</v>
      </c>
      <c r="B244" s="403" t="s">
        <v>7630</v>
      </c>
      <c r="C244" s="403" t="s">
        <v>7631</v>
      </c>
      <c r="D244" s="403" t="s">
        <v>7629</v>
      </c>
      <c r="E244" s="403" t="s">
        <v>7633</v>
      </c>
      <c r="F244" s="403" t="s">
        <v>7634</v>
      </c>
      <c r="G244" s="403" t="s">
        <v>7635</v>
      </c>
      <c r="H244" s="403" t="s">
        <v>7636</v>
      </c>
      <c r="I244" s="403" t="s">
        <v>6334</v>
      </c>
      <c r="J244" s="403" t="s">
        <v>7637</v>
      </c>
      <c r="K244" s="403" t="s">
        <v>6334</v>
      </c>
      <c r="L244" s="403" t="s">
        <v>6376</v>
      </c>
    </row>
    <row r="245" spans="1:12" ht="45" x14ac:dyDescent="0.25">
      <c r="A245" s="402" t="s">
        <v>7641</v>
      </c>
      <c r="B245" s="402" t="s">
        <v>7639</v>
      </c>
      <c r="C245" s="402" t="s">
        <v>7640</v>
      </c>
      <c r="D245" s="402" t="s">
        <v>7638</v>
      </c>
      <c r="E245" s="402" t="s">
        <v>7642</v>
      </c>
      <c r="F245" s="402" t="s">
        <v>7643</v>
      </c>
      <c r="G245" s="402" t="s">
        <v>7029</v>
      </c>
      <c r="H245" s="402" t="s">
        <v>7643</v>
      </c>
      <c r="I245" s="402" t="s">
        <v>6334</v>
      </c>
      <c r="J245" s="402" t="s">
        <v>6334</v>
      </c>
      <c r="K245" s="402" t="s">
        <v>6334</v>
      </c>
      <c r="L245" s="402" t="s">
        <v>6376</v>
      </c>
    </row>
    <row r="246" spans="1:12" ht="33.75" x14ac:dyDescent="0.25">
      <c r="A246" s="403" t="s">
        <v>7647</v>
      </c>
      <c r="B246" s="403" t="s">
        <v>7645</v>
      </c>
      <c r="C246" s="403" t="s">
        <v>7646</v>
      </c>
      <c r="D246" s="403" t="s">
        <v>7644</v>
      </c>
      <c r="E246" s="403" t="s">
        <v>6484</v>
      </c>
      <c r="F246" s="403" t="s">
        <v>6485</v>
      </c>
      <c r="G246" s="403" t="s">
        <v>6486</v>
      </c>
      <c r="H246" s="403" t="s">
        <v>6485</v>
      </c>
      <c r="I246" s="403" t="s">
        <v>6334</v>
      </c>
      <c r="J246" s="403" t="s">
        <v>6334</v>
      </c>
      <c r="K246" s="403" t="s">
        <v>6334</v>
      </c>
      <c r="L246" s="403" t="s">
        <v>6376</v>
      </c>
    </row>
    <row r="247" spans="1:12" ht="45" x14ac:dyDescent="0.25">
      <c r="A247" s="402" t="s">
        <v>7651</v>
      </c>
      <c r="B247" s="402" t="s">
        <v>7649</v>
      </c>
      <c r="C247" s="402" t="s">
        <v>7650</v>
      </c>
      <c r="D247" s="402" t="s">
        <v>7648</v>
      </c>
      <c r="E247" s="402" t="s">
        <v>7652</v>
      </c>
      <c r="F247" s="402" t="s">
        <v>7653</v>
      </c>
      <c r="G247" s="402" t="s">
        <v>6917</v>
      </c>
      <c r="H247" s="402" t="s">
        <v>7653</v>
      </c>
      <c r="I247" s="402" t="s">
        <v>6334</v>
      </c>
      <c r="J247" s="402" t="s">
        <v>6334</v>
      </c>
      <c r="K247" s="402" t="s">
        <v>6334</v>
      </c>
      <c r="L247" s="402" t="s">
        <v>6376</v>
      </c>
    </row>
    <row r="248" spans="1:12" ht="45" x14ac:dyDescent="0.25">
      <c r="A248" s="403" t="s">
        <v>7657</v>
      </c>
      <c r="B248" s="403" t="s">
        <v>7655</v>
      </c>
      <c r="C248" s="403" t="s">
        <v>7656</v>
      </c>
      <c r="D248" s="403" t="s">
        <v>7654</v>
      </c>
      <c r="E248" s="403" t="s">
        <v>7658</v>
      </c>
      <c r="F248" s="403" t="s">
        <v>7659</v>
      </c>
      <c r="G248" s="403" t="s">
        <v>6486</v>
      </c>
      <c r="H248" s="403" t="s">
        <v>7659</v>
      </c>
      <c r="I248" s="403" t="s">
        <v>6334</v>
      </c>
      <c r="J248" s="403" t="s">
        <v>6334</v>
      </c>
      <c r="K248" s="403" t="s">
        <v>6334</v>
      </c>
      <c r="L248" s="403" t="s">
        <v>6376</v>
      </c>
    </row>
    <row r="249" spans="1:12" ht="67.5" x14ac:dyDescent="0.25">
      <c r="A249" s="402" t="s">
        <v>1058</v>
      </c>
      <c r="B249" s="402" t="s">
        <v>7661</v>
      </c>
      <c r="C249" s="402" t="s">
        <v>7662</v>
      </c>
      <c r="D249" s="402" t="s">
        <v>7660</v>
      </c>
      <c r="E249" s="402" t="s">
        <v>6915</v>
      </c>
      <c r="F249" s="402" t="s">
        <v>6916</v>
      </c>
      <c r="G249" s="402" t="s">
        <v>6917</v>
      </c>
      <c r="H249" s="402" t="s">
        <v>6916</v>
      </c>
      <c r="I249" s="402" t="s">
        <v>6334</v>
      </c>
      <c r="J249" s="402" t="s">
        <v>6334</v>
      </c>
      <c r="K249" s="402" t="s">
        <v>6334</v>
      </c>
      <c r="L249" s="402" t="s">
        <v>6376</v>
      </c>
    </row>
    <row r="250" spans="1:12" ht="101.25" x14ac:dyDescent="0.25">
      <c r="A250" s="403" t="s">
        <v>6334</v>
      </c>
      <c r="B250" s="403" t="s">
        <v>7664</v>
      </c>
      <c r="C250" s="403" t="s">
        <v>7665</v>
      </c>
      <c r="D250" s="403" t="s">
        <v>7663</v>
      </c>
      <c r="E250" s="403" t="s">
        <v>7666</v>
      </c>
      <c r="F250" s="403" t="s">
        <v>7667</v>
      </c>
      <c r="G250" s="403" t="s">
        <v>6493</v>
      </c>
      <c r="H250" s="403" t="s">
        <v>7668</v>
      </c>
      <c r="I250" s="403" t="s">
        <v>6334</v>
      </c>
      <c r="J250" s="403" t="s">
        <v>6334</v>
      </c>
      <c r="K250" s="403" t="s">
        <v>6334</v>
      </c>
      <c r="L250" s="403" t="s">
        <v>6442</v>
      </c>
    </row>
    <row r="251" spans="1:12" ht="45" x14ac:dyDescent="0.25">
      <c r="A251" s="402" t="s">
        <v>1058</v>
      </c>
      <c r="B251" s="402" t="s">
        <v>7670</v>
      </c>
      <c r="C251" s="402" t="s">
        <v>7671</v>
      </c>
      <c r="D251" s="402" t="s">
        <v>7669</v>
      </c>
      <c r="E251" s="402" t="s">
        <v>7041</v>
      </c>
      <c r="F251" s="402" t="s">
        <v>7042</v>
      </c>
      <c r="G251" s="402" t="s">
        <v>7043</v>
      </c>
      <c r="H251" s="402" t="s">
        <v>7042</v>
      </c>
      <c r="I251" s="402" t="s">
        <v>6334</v>
      </c>
      <c r="J251" s="402" t="s">
        <v>6334</v>
      </c>
      <c r="K251" s="402" t="s">
        <v>6334</v>
      </c>
      <c r="L251" s="402" t="s">
        <v>6376</v>
      </c>
    </row>
    <row r="252" spans="1:12" ht="22.5" x14ac:dyDescent="0.25">
      <c r="A252" s="403" t="s">
        <v>1058</v>
      </c>
      <c r="B252" s="403" t="s">
        <v>7673</v>
      </c>
      <c r="C252" s="403" t="s">
        <v>7674</v>
      </c>
      <c r="D252" s="403" t="s">
        <v>7672</v>
      </c>
      <c r="E252" s="403" t="s">
        <v>7675</v>
      </c>
      <c r="F252" s="403" t="s">
        <v>7676</v>
      </c>
      <c r="G252" s="403" t="s">
        <v>7540</v>
      </c>
      <c r="H252" s="403" t="s">
        <v>7676</v>
      </c>
      <c r="I252" s="403" t="s">
        <v>6334</v>
      </c>
      <c r="J252" s="403" t="s">
        <v>6334</v>
      </c>
      <c r="K252" s="403" t="s">
        <v>6334</v>
      </c>
      <c r="L252" s="403" t="s">
        <v>6376</v>
      </c>
    </row>
    <row r="253" spans="1:12" ht="292.5" x14ac:dyDescent="0.25">
      <c r="A253" s="402" t="s">
        <v>6334</v>
      </c>
      <c r="B253" s="402" t="s">
        <v>26116</v>
      </c>
      <c r="C253" s="402" t="s">
        <v>6334</v>
      </c>
      <c r="D253" s="402" t="s">
        <v>26115</v>
      </c>
      <c r="E253" s="402" t="s">
        <v>6888</v>
      </c>
      <c r="F253" s="402" t="s">
        <v>24431</v>
      </c>
      <c r="G253" s="402" t="s">
        <v>6440</v>
      </c>
      <c r="H253" s="402" t="s">
        <v>24431</v>
      </c>
      <c r="I253" s="402" t="s">
        <v>6334</v>
      </c>
      <c r="J253" s="402" t="s">
        <v>6334</v>
      </c>
      <c r="K253" s="402" t="s">
        <v>6390</v>
      </c>
      <c r="L253" s="402" t="s">
        <v>26089</v>
      </c>
    </row>
    <row r="254" spans="1:12" ht="315" x14ac:dyDescent="0.25">
      <c r="A254" s="403" t="s">
        <v>6334</v>
      </c>
      <c r="B254" s="403" t="s">
        <v>26118</v>
      </c>
      <c r="C254" s="403" t="s">
        <v>6334</v>
      </c>
      <c r="D254" s="403" t="s">
        <v>26117</v>
      </c>
      <c r="E254" s="403" t="s">
        <v>8562</v>
      </c>
      <c r="F254" s="403" t="s">
        <v>26119</v>
      </c>
      <c r="G254" s="403" t="s">
        <v>7540</v>
      </c>
      <c r="H254" s="403" t="s">
        <v>26119</v>
      </c>
      <c r="I254" s="403" t="s">
        <v>6334</v>
      </c>
      <c r="J254" s="403" t="s">
        <v>6334</v>
      </c>
      <c r="K254" s="403" t="s">
        <v>6390</v>
      </c>
      <c r="L254" s="403" t="s">
        <v>26089</v>
      </c>
    </row>
    <row r="255" spans="1:12" ht="67.5" x14ac:dyDescent="0.25">
      <c r="A255" s="402" t="s">
        <v>7680</v>
      </c>
      <c r="B255" s="402" t="s">
        <v>7678</v>
      </c>
      <c r="C255" s="402" t="s">
        <v>7679</v>
      </c>
      <c r="D255" s="402" t="s">
        <v>7677</v>
      </c>
      <c r="E255" s="402" t="s">
        <v>7681</v>
      </c>
      <c r="F255" s="402" t="s">
        <v>7682</v>
      </c>
      <c r="G255" s="402" t="s">
        <v>7683</v>
      </c>
      <c r="H255" s="402" t="s">
        <v>7682</v>
      </c>
      <c r="I255" s="402" t="s">
        <v>6334</v>
      </c>
      <c r="J255" s="402" t="s">
        <v>6334</v>
      </c>
      <c r="K255" s="402" t="s">
        <v>6334</v>
      </c>
      <c r="L255" s="402" t="s">
        <v>835</v>
      </c>
    </row>
    <row r="256" spans="1:12" ht="45" x14ac:dyDescent="0.25">
      <c r="A256" s="403" t="s">
        <v>2119</v>
      </c>
      <c r="B256" s="403" t="s">
        <v>7685</v>
      </c>
      <c r="C256" s="403" t="s">
        <v>7679</v>
      </c>
      <c r="D256" s="403" t="s">
        <v>7684</v>
      </c>
      <c r="E256" s="403" t="s">
        <v>7686</v>
      </c>
      <c r="F256" s="403" t="s">
        <v>7687</v>
      </c>
      <c r="G256" s="403" t="s">
        <v>6350</v>
      </c>
      <c r="H256" s="403" t="s">
        <v>7688</v>
      </c>
      <c r="I256" s="403" t="s">
        <v>6334</v>
      </c>
      <c r="J256" s="403" t="s">
        <v>6334</v>
      </c>
      <c r="K256" s="403" t="s">
        <v>6334</v>
      </c>
      <c r="L256" s="403" t="s">
        <v>835</v>
      </c>
    </row>
    <row r="257" spans="1:12" ht="78.75" x14ac:dyDescent="0.25">
      <c r="A257" s="402" t="s">
        <v>7692</v>
      </c>
      <c r="B257" s="402" t="s">
        <v>7690</v>
      </c>
      <c r="C257" s="402" t="s">
        <v>7691</v>
      </c>
      <c r="D257" s="402" t="s">
        <v>7689</v>
      </c>
      <c r="E257" s="402" t="s">
        <v>7693</v>
      </c>
      <c r="F257" s="402" t="s">
        <v>7694</v>
      </c>
      <c r="G257" s="402" t="s">
        <v>7683</v>
      </c>
      <c r="H257" s="402" t="s">
        <v>7695</v>
      </c>
      <c r="I257" s="402" t="s">
        <v>7696</v>
      </c>
      <c r="J257" s="402" t="s">
        <v>6597</v>
      </c>
      <c r="K257" s="402" t="s">
        <v>6334</v>
      </c>
      <c r="L257" s="402" t="s">
        <v>7095</v>
      </c>
    </row>
    <row r="258" spans="1:12" ht="67.5" x14ac:dyDescent="0.25">
      <c r="A258" s="403" t="s">
        <v>7700</v>
      </c>
      <c r="B258" s="403" t="s">
        <v>7698</v>
      </c>
      <c r="C258" s="403" t="s">
        <v>7699</v>
      </c>
      <c r="D258" s="403" t="s">
        <v>7697</v>
      </c>
      <c r="E258" s="403" t="s">
        <v>7701</v>
      </c>
      <c r="F258" s="403" t="s">
        <v>7702</v>
      </c>
      <c r="G258" s="403" t="s">
        <v>6561</v>
      </c>
      <c r="H258" s="403" t="s">
        <v>7703</v>
      </c>
      <c r="I258" s="403" t="s">
        <v>7696</v>
      </c>
      <c r="J258" s="403" t="s">
        <v>6597</v>
      </c>
      <c r="K258" s="403" t="s">
        <v>6334</v>
      </c>
      <c r="L258" s="403" t="s">
        <v>7704</v>
      </c>
    </row>
    <row r="259" spans="1:12" ht="67.5" x14ac:dyDescent="0.25">
      <c r="A259" s="402" t="s">
        <v>7708</v>
      </c>
      <c r="B259" s="402" t="s">
        <v>7706</v>
      </c>
      <c r="C259" s="402" t="s">
        <v>7707</v>
      </c>
      <c r="D259" s="402" t="s">
        <v>7705</v>
      </c>
      <c r="E259" s="402" t="s">
        <v>7701</v>
      </c>
      <c r="F259" s="402" t="s">
        <v>7702</v>
      </c>
      <c r="G259" s="402" t="s">
        <v>6561</v>
      </c>
      <c r="H259" s="402" t="s">
        <v>7703</v>
      </c>
      <c r="I259" s="402" t="s">
        <v>7696</v>
      </c>
      <c r="J259" s="402" t="s">
        <v>6597</v>
      </c>
      <c r="K259" s="402" t="s">
        <v>6334</v>
      </c>
      <c r="L259" s="402" t="s">
        <v>7704</v>
      </c>
    </row>
    <row r="260" spans="1:12" ht="56.25" x14ac:dyDescent="0.25">
      <c r="A260" s="403" t="s">
        <v>7712</v>
      </c>
      <c r="B260" s="403" t="s">
        <v>7710</v>
      </c>
      <c r="C260" s="403" t="s">
        <v>7711</v>
      </c>
      <c r="D260" s="403" t="s">
        <v>7709</v>
      </c>
      <c r="E260" s="403" t="s">
        <v>7713</v>
      </c>
      <c r="F260" s="403" t="s">
        <v>7714</v>
      </c>
      <c r="G260" s="403" t="s">
        <v>6561</v>
      </c>
      <c r="H260" s="403" t="s">
        <v>7715</v>
      </c>
      <c r="I260" s="403" t="s">
        <v>7696</v>
      </c>
      <c r="J260" s="403" t="s">
        <v>6597</v>
      </c>
      <c r="K260" s="403" t="s">
        <v>6548</v>
      </c>
      <c r="L260" s="403" t="s">
        <v>6343</v>
      </c>
    </row>
    <row r="261" spans="1:12" ht="56.25" x14ac:dyDescent="0.25">
      <c r="A261" s="402" t="s">
        <v>2116</v>
      </c>
      <c r="B261" s="402" t="s">
        <v>7717</v>
      </c>
      <c r="C261" s="402" t="s">
        <v>7718</v>
      </c>
      <c r="D261" s="402" t="s">
        <v>7716</v>
      </c>
      <c r="E261" s="402" t="s">
        <v>7719</v>
      </c>
      <c r="F261" s="402" t="s">
        <v>7720</v>
      </c>
      <c r="G261" s="402" t="s">
        <v>7721</v>
      </c>
      <c r="H261" s="402" t="s">
        <v>7720</v>
      </c>
      <c r="I261" s="402" t="s">
        <v>7445</v>
      </c>
      <c r="J261" s="402" t="s">
        <v>6334</v>
      </c>
      <c r="K261" s="402" t="s">
        <v>6334</v>
      </c>
      <c r="L261" s="402" t="s">
        <v>835</v>
      </c>
    </row>
    <row r="262" spans="1:12" ht="67.5" x14ac:dyDescent="0.25">
      <c r="A262" s="403" t="s">
        <v>1473</v>
      </c>
      <c r="B262" s="403" t="s">
        <v>7723</v>
      </c>
      <c r="C262" s="403" t="s">
        <v>7724</v>
      </c>
      <c r="D262" s="403" t="s">
        <v>7722</v>
      </c>
      <c r="E262" s="403" t="s">
        <v>7725</v>
      </c>
      <c r="F262" s="403" t="s">
        <v>7726</v>
      </c>
      <c r="G262" s="403" t="s">
        <v>7721</v>
      </c>
      <c r="H262" s="403" t="s">
        <v>7727</v>
      </c>
      <c r="I262" s="403" t="s">
        <v>7445</v>
      </c>
      <c r="J262" s="403" t="s">
        <v>6334</v>
      </c>
      <c r="K262" s="403" t="s">
        <v>6334</v>
      </c>
      <c r="L262" s="403" t="s">
        <v>835</v>
      </c>
    </row>
    <row r="263" spans="1:12" ht="67.5" x14ac:dyDescent="0.25">
      <c r="A263" s="402" t="s">
        <v>7731</v>
      </c>
      <c r="B263" s="402" t="s">
        <v>7729</v>
      </c>
      <c r="C263" s="402" t="s">
        <v>7730</v>
      </c>
      <c r="D263" s="402" t="s">
        <v>7728</v>
      </c>
      <c r="E263" s="402" t="s">
        <v>7732</v>
      </c>
      <c r="F263" s="402" t="s">
        <v>7733</v>
      </c>
      <c r="G263" s="402" t="s">
        <v>7721</v>
      </c>
      <c r="H263" s="402" t="s">
        <v>7734</v>
      </c>
      <c r="I263" s="402" t="s">
        <v>7445</v>
      </c>
      <c r="J263" s="402" t="s">
        <v>6334</v>
      </c>
      <c r="K263" s="402" t="s">
        <v>6334</v>
      </c>
      <c r="L263" s="402" t="s">
        <v>835</v>
      </c>
    </row>
    <row r="264" spans="1:12" ht="22.5" x14ac:dyDescent="0.25">
      <c r="A264" s="403" t="s">
        <v>1729</v>
      </c>
      <c r="B264" s="403" t="s">
        <v>7736</v>
      </c>
      <c r="C264" s="403" t="s">
        <v>7737</v>
      </c>
      <c r="D264" s="403" t="s">
        <v>7735</v>
      </c>
      <c r="E264" s="403" t="s">
        <v>7350</v>
      </c>
      <c r="F264" s="403" t="s">
        <v>7299</v>
      </c>
      <c r="G264" s="403" t="s">
        <v>6917</v>
      </c>
      <c r="H264" s="403" t="s">
        <v>7299</v>
      </c>
      <c r="I264" s="403" t="s">
        <v>6334</v>
      </c>
      <c r="J264" s="403" t="s">
        <v>6334</v>
      </c>
      <c r="K264" s="403" t="s">
        <v>6334</v>
      </c>
      <c r="L264" s="403" t="s">
        <v>835</v>
      </c>
    </row>
    <row r="265" spans="1:12" ht="78.75" x14ac:dyDescent="0.25">
      <c r="A265" s="402" t="s">
        <v>825</v>
      </c>
      <c r="B265" s="402" t="s">
        <v>26120</v>
      </c>
      <c r="C265" s="402" t="s">
        <v>826</v>
      </c>
      <c r="D265" s="402" t="s">
        <v>7738</v>
      </c>
      <c r="E265" s="402" t="s">
        <v>7298</v>
      </c>
      <c r="F265" s="402" t="s">
        <v>7299</v>
      </c>
      <c r="G265" s="402" t="s">
        <v>6917</v>
      </c>
      <c r="H265" s="402" t="s">
        <v>7299</v>
      </c>
      <c r="I265" s="402" t="s">
        <v>6334</v>
      </c>
      <c r="J265" s="402" t="s">
        <v>7300</v>
      </c>
      <c r="K265" s="402" t="s">
        <v>6569</v>
      </c>
      <c r="L265" s="402" t="s">
        <v>835</v>
      </c>
    </row>
    <row r="266" spans="1:12" ht="56.25" x14ac:dyDescent="0.25">
      <c r="A266" s="403" t="s">
        <v>7742</v>
      </c>
      <c r="B266" s="403" t="s">
        <v>7740</v>
      </c>
      <c r="C266" s="403" t="s">
        <v>7741</v>
      </c>
      <c r="D266" s="403" t="s">
        <v>7739</v>
      </c>
      <c r="E266" s="403" t="s">
        <v>7743</v>
      </c>
      <c r="F266" s="403" t="s">
        <v>7744</v>
      </c>
      <c r="G266" s="403" t="s">
        <v>7745</v>
      </c>
      <c r="H266" s="403" t="s">
        <v>7744</v>
      </c>
      <c r="I266" s="403" t="s">
        <v>6334</v>
      </c>
      <c r="J266" s="403" t="s">
        <v>6334</v>
      </c>
      <c r="K266" s="403" t="s">
        <v>6548</v>
      </c>
      <c r="L266" s="403" t="s">
        <v>835</v>
      </c>
    </row>
    <row r="267" spans="1:12" ht="22.5" x14ac:dyDescent="0.25">
      <c r="A267" s="402" t="s">
        <v>953</v>
      </c>
      <c r="B267" s="402" t="s">
        <v>954</v>
      </c>
      <c r="C267" s="402" t="s">
        <v>955</v>
      </c>
      <c r="D267" s="402" t="s">
        <v>7746</v>
      </c>
      <c r="E267" s="402" t="s">
        <v>6704</v>
      </c>
      <c r="F267" s="402" t="s">
        <v>6705</v>
      </c>
      <c r="G267" s="402" t="s">
        <v>6486</v>
      </c>
      <c r="H267" s="402" t="s">
        <v>6705</v>
      </c>
      <c r="I267" s="402" t="s">
        <v>6334</v>
      </c>
      <c r="J267" s="402" t="s">
        <v>6334</v>
      </c>
      <c r="K267" s="402" t="s">
        <v>6334</v>
      </c>
      <c r="L267" s="402" t="s">
        <v>835</v>
      </c>
    </row>
    <row r="268" spans="1:12" ht="45" x14ac:dyDescent="0.25">
      <c r="A268" s="403" t="s">
        <v>965</v>
      </c>
      <c r="B268" s="403" t="s">
        <v>966</v>
      </c>
      <c r="C268" s="403" t="s">
        <v>967</v>
      </c>
      <c r="D268" s="403" t="s">
        <v>7747</v>
      </c>
      <c r="E268" s="403" t="s">
        <v>7748</v>
      </c>
      <c r="F268" s="403" t="s">
        <v>7749</v>
      </c>
      <c r="G268" s="403" t="s">
        <v>7029</v>
      </c>
      <c r="H268" s="403" t="s">
        <v>7749</v>
      </c>
      <c r="I268" s="403" t="s">
        <v>6334</v>
      </c>
      <c r="J268" s="403" t="s">
        <v>6334</v>
      </c>
      <c r="K268" s="403" t="s">
        <v>6334</v>
      </c>
      <c r="L268" s="403" t="s">
        <v>835</v>
      </c>
    </row>
    <row r="269" spans="1:12" ht="78.75" x14ac:dyDescent="0.25">
      <c r="A269" s="402" t="s">
        <v>1020</v>
      </c>
      <c r="B269" s="402" t="s">
        <v>7751</v>
      </c>
      <c r="C269" s="402" t="s">
        <v>1021</v>
      </c>
      <c r="D269" s="402" t="s">
        <v>7750</v>
      </c>
      <c r="E269" s="402" t="s">
        <v>7752</v>
      </c>
      <c r="F269" s="402" t="s">
        <v>7753</v>
      </c>
      <c r="G269" s="402" t="s">
        <v>7635</v>
      </c>
      <c r="H269" s="402" t="s">
        <v>7753</v>
      </c>
      <c r="I269" s="402" t="s">
        <v>6334</v>
      </c>
      <c r="J269" s="402" t="s">
        <v>7754</v>
      </c>
      <c r="K269" s="402" t="s">
        <v>6686</v>
      </c>
      <c r="L269" s="402" t="s">
        <v>835</v>
      </c>
    </row>
    <row r="270" spans="1:12" ht="67.5" x14ac:dyDescent="0.25">
      <c r="A270" s="403" t="s">
        <v>1018</v>
      </c>
      <c r="B270" s="403" t="s">
        <v>7756</v>
      </c>
      <c r="C270" s="403" t="s">
        <v>1019</v>
      </c>
      <c r="D270" s="403" t="s">
        <v>7755</v>
      </c>
      <c r="E270" s="403" t="s">
        <v>7757</v>
      </c>
      <c r="F270" s="403" t="s">
        <v>7758</v>
      </c>
      <c r="G270" s="403" t="s">
        <v>6452</v>
      </c>
      <c r="H270" s="403" t="s">
        <v>7758</v>
      </c>
      <c r="I270" s="403" t="s">
        <v>6334</v>
      </c>
      <c r="J270" s="403" t="s">
        <v>7123</v>
      </c>
      <c r="K270" s="403" t="s">
        <v>6686</v>
      </c>
      <c r="L270" s="403" t="s">
        <v>835</v>
      </c>
    </row>
    <row r="271" spans="1:12" ht="67.5" x14ac:dyDescent="0.25">
      <c r="A271" s="402" t="s">
        <v>1929</v>
      </c>
      <c r="B271" s="402" t="s">
        <v>7760</v>
      </c>
      <c r="C271" s="402" t="s">
        <v>4363</v>
      </c>
      <c r="D271" s="402" t="s">
        <v>7759</v>
      </c>
      <c r="E271" s="402" t="s">
        <v>7761</v>
      </c>
      <c r="F271" s="402" t="s">
        <v>7762</v>
      </c>
      <c r="G271" s="402" t="s">
        <v>6567</v>
      </c>
      <c r="H271" s="402" t="s">
        <v>7762</v>
      </c>
      <c r="I271" s="402" t="s">
        <v>6334</v>
      </c>
      <c r="J271" s="402" t="s">
        <v>7637</v>
      </c>
      <c r="K271" s="402" t="s">
        <v>6334</v>
      </c>
      <c r="L271" s="402" t="s">
        <v>6343</v>
      </c>
    </row>
    <row r="272" spans="1:12" ht="56.25" x14ac:dyDescent="0.25">
      <c r="A272" s="403" t="s">
        <v>7766</v>
      </c>
      <c r="B272" s="403" t="s">
        <v>7764</v>
      </c>
      <c r="C272" s="403" t="s">
        <v>7765</v>
      </c>
      <c r="D272" s="403" t="s">
        <v>7763</v>
      </c>
      <c r="E272" s="403" t="s">
        <v>6870</v>
      </c>
      <c r="F272" s="403" t="s">
        <v>6871</v>
      </c>
      <c r="G272" s="403" t="s">
        <v>6567</v>
      </c>
      <c r="H272" s="403" t="s">
        <v>6872</v>
      </c>
      <c r="I272" s="403" t="s">
        <v>6334</v>
      </c>
      <c r="J272" s="403" t="s">
        <v>7767</v>
      </c>
      <c r="K272" s="403" t="s">
        <v>6334</v>
      </c>
      <c r="L272" s="403" t="s">
        <v>835</v>
      </c>
    </row>
    <row r="273" spans="1:12" ht="56.25" x14ac:dyDescent="0.25">
      <c r="A273" s="402" t="s">
        <v>4092</v>
      </c>
      <c r="B273" s="402" t="s">
        <v>7769</v>
      </c>
      <c r="C273" s="402" t="s">
        <v>4094</v>
      </c>
      <c r="D273" s="402" t="s">
        <v>7768</v>
      </c>
      <c r="E273" s="402" t="s">
        <v>6656</v>
      </c>
      <c r="F273" s="402" t="s">
        <v>6657</v>
      </c>
      <c r="G273" s="402" t="s">
        <v>6452</v>
      </c>
      <c r="H273" s="402" t="s">
        <v>6657</v>
      </c>
      <c r="I273" s="402" t="s">
        <v>6334</v>
      </c>
      <c r="J273" s="402" t="s">
        <v>7637</v>
      </c>
      <c r="K273" s="402" t="s">
        <v>6334</v>
      </c>
      <c r="L273" s="402" t="s">
        <v>835</v>
      </c>
    </row>
    <row r="274" spans="1:12" ht="67.5" x14ac:dyDescent="0.25">
      <c r="A274" s="403" t="s">
        <v>1738</v>
      </c>
      <c r="B274" s="403" t="s">
        <v>7771</v>
      </c>
      <c r="C274" s="403" t="s">
        <v>2983</v>
      </c>
      <c r="D274" s="403" t="s">
        <v>7770</v>
      </c>
      <c r="E274" s="403" t="s">
        <v>7772</v>
      </c>
      <c r="F274" s="403" t="s">
        <v>7773</v>
      </c>
      <c r="G274" s="403" t="s">
        <v>6388</v>
      </c>
      <c r="H274" s="403" t="s">
        <v>7774</v>
      </c>
      <c r="I274" s="403" t="s">
        <v>6334</v>
      </c>
      <c r="J274" s="403" t="s">
        <v>6334</v>
      </c>
      <c r="K274" s="403" t="s">
        <v>6334</v>
      </c>
      <c r="L274" s="403" t="s">
        <v>835</v>
      </c>
    </row>
    <row r="275" spans="1:12" ht="45" x14ac:dyDescent="0.25">
      <c r="A275" s="402" t="s">
        <v>7777</v>
      </c>
      <c r="B275" s="402" t="s">
        <v>7776</v>
      </c>
      <c r="C275" s="402" t="s">
        <v>6334</v>
      </c>
      <c r="D275" s="402" t="s">
        <v>7775</v>
      </c>
      <c r="E275" s="402" t="s">
        <v>7778</v>
      </c>
      <c r="F275" s="402" t="s">
        <v>7779</v>
      </c>
      <c r="G275" s="402" t="s">
        <v>6586</v>
      </c>
      <c r="H275" s="402" t="s">
        <v>7780</v>
      </c>
      <c r="I275" s="402" t="s">
        <v>6334</v>
      </c>
      <c r="J275" s="402" t="s">
        <v>6334</v>
      </c>
      <c r="K275" s="402" t="s">
        <v>6334</v>
      </c>
      <c r="L275" s="402" t="s">
        <v>835</v>
      </c>
    </row>
    <row r="276" spans="1:12" ht="56.25" x14ac:dyDescent="0.25">
      <c r="A276" s="403" t="s">
        <v>7783</v>
      </c>
      <c r="B276" s="403" t="s">
        <v>7782</v>
      </c>
      <c r="C276" s="403" t="s">
        <v>6334</v>
      </c>
      <c r="D276" s="403" t="s">
        <v>7781</v>
      </c>
      <c r="E276" s="403" t="s">
        <v>6584</v>
      </c>
      <c r="F276" s="403" t="s">
        <v>6585</v>
      </c>
      <c r="G276" s="403" t="s">
        <v>6586</v>
      </c>
      <c r="H276" s="403" t="s">
        <v>6585</v>
      </c>
      <c r="I276" s="403" t="s">
        <v>6334</v>
      </c>
      <c r="J276" s="403" t="s">
        <v>6334</v>
      </c>
      <c r="K276" s="403" t="s">
        <v>6334</v>
      </c>
      <c r="L276" s="403" t="s">
        <v>835</v>
      </c>
    </row>
    <row r="277" spans="1:12" ht="45" x14ac:dyDescent="0.25">
      <c r="A277" s="402" t="s">
        <v>7787</v>
      </c>
      <c r="B277" s="402" t="s">
        <v>7785</v>
      </c>
      <c r="C277" s="402" t="s">
        <v>7786</v>
      </c>
      <c r="D277" s="402" t="s">
        <v>7784</v>
      </c>
      <c r="E277" s="402" t="s">
        <v>7788</v>
      </c>
      <c r="F277" s="402" t="s">
        <v>7789</v>
      </c>
      <c r="G277" s="402" t="s">
        <v>6567</v>
      </c>
      <c r="H277" s="402" t="s">
        <v>7789</v>
      </c>
      <c r="I277" s="402" t="s">
        <v>6334</v>
      </c>
      <c r="J277" s="402" t="s">
        <v>6334</v>
      </c>
      <c r="K277" s="402" t="s">
        <v>6334</v>
      </c>
      <c r="L277" s="402" t="s">
        <v>835</v>
      </c>
    </row>
    <row r="278" spans="1:12" ht="33.75" x14ac:dyDescent="0.25">
      <c r="A278" s="403" t="s">
        <v>7793</v>
      </c>
      <c r="B278" s="403" t="s">
        <v>7791</v>
      </c>
      <c r="C278" s="403" t="s">
        <v>7792</v>
      </c>
      <c r="D278" s="403" t="s">
        <v>7790</v>
      </c>
      <c r="E278" s="403" t="s">
        <v>6584</v>
      </c>
      <c r="F278" s="403" t="s">
        <v>6585</v>
      </c>
      <c r="G278" s="403" t="s">
        <v>6586</v>
      </c>
      <c r="H278" s="403" t="s">
        <v>6585</v>
      </c>
      <c r="I278" s="403" t="s">
        <v>6334</v>
      </c>
      <c r="J278" s="403" t="s">
        <v>6334</v>
      </c>
      <c r="K278" s="403" t="s">
        <v>6334</v>
      </c>
      <c r="L278" s="403" t="s">
        <v>835</v>
      </c>
    </row>
    <row r="279" spans="1:12" ht="56.25" x14ac:dyDescent="0.25">
      <c r="A279" s="402" t="s">
        <v>1830</v>
      </c>
      <c r="B279" s="402" t="s">
        <v>7795</v>
      </c>
      <c r="C279" s="402" t="s">
        <v>7796</v>
      </c>
      <c r="D279" s="402" t="s">
        <v>7794</v>
      </c>
      <c r="E279" s="402" t="s">
        <v>6870</v>
      </c>
      <c r="F279" s="402" t="s">
        <v>6871</v>
      </c>
      <c r="G279" s="402" t="s">
        <v>6567</v>
      </c>
      <c r="H279" s="402" t="s">
        <v>6872</v>
      </c>
      <c r="I279" s="402" t="s">
        <v>6334</v>
      </c>
      <c r="J279" s="402" t="s">
        <v>7637</v>
      </c>
      <c r="K279" s="402" t="s">
        <v>6334</v>
      </c>
      <c r="L279" s="402" t="s">
        <v>835</v>
      </c>
    </row>
    <row r="280" spans="1:12" ht="45" x14ac:dyDescent="0.25">
      <c r="A280" s="403" t="s">
        <v>7800</v>
      </c>
      <c r="B280" s="403" t="s">
        <v>7798</v>
      </c>
      <c r="C280" s="403" t="s">
        <v>7799</v>
      </c>
      <c r="D280" s="403" t="s">
        <v>7797</v>
      </c>
      <c r="E280" s="403" t="s">
        <v>7788</v>
      </c>
      <c r="F280" s="403" t="s">
        <v>7789</v>
      </c>
      <c r="G280" s="403" t="s">
        <v>6567</v>
      </c>
      <c r="H280" s="403" t="s">
        <v>7789</v>
      </c>
      <c r="I280" s="403" t="s">
        <v>6334</v>
      </c>
      <c r="J280" s="403" t="s">
        <v>6334</v>
      </c>
      <c r="K280" s="403" t="s">
        <v>6334</v>
      </c>
      <c r="L280" s="403" t="s">
        <v>835</v>
      </c>
    </row>
    <row r="281" spans="1:12" ht="45" x14ac:dyDescent="0.25">
      <c r="A281" s="402" t="s">
        <v>7804</v>
      </c>
      <c r="B281" s="402" t="s">
        <v>7802</v>
      </c>
      <c r="C281" s="402" t="s">
        <v>7803</v>
      </c>
      <c r="D281" s="402" t="s">
        <v>7801</v>
      </c>
      <c r="E281" s="402" t="s">
        <v>6584</v>
      </c>
      <c r="F281" s="402" t="s">
        <v>6585</v>
      </c>
      <c r="G281" s="402" t="s">
        <v>6586</v>
      </c>
      <c r="H281" s="402" t="s">
        <v>6585</v>
      </c>
      <c r="I281" s="402" t="s">
        <v>6334</v>
      </c>
      <c r="J281" s="402" t="s">
        <v>6334</v>
      </c>
      <c r="K281" s="402" t="s">
        <v>6334</v>
      </c>
      <c r="L281" s="402" t="s">
        <v>835</v>
      </c>
    </row>
    <row r="282" spans="1:12" ht="56.25" x14ac:dyDescent="0.25">
      <c r="A282" s="403" t="s">
        <v>7808</v>
      </c>
      <c r="B282" s="403" t="s">
        <v>7806</v>
      </c>
      <c r="C282" s="403" t="s">
        <v>7807</v>
      </c>
      <c r="D282" s="403" t="s">
        <v>7805</v>
      </c>
      <c r="E282" s="403" t="s">
        <v>6591</v>
      </c>
      <c r="F282" s="403" t="s">
        <v>6592</v>
      </c>
      <c r="G282" s="403" t="s">
        <v>6586</v>
      </c>
      <c r="H282" s="403" t="s">
        <v>6592</v>
      </c>
      <c r="I282" s="403" t="s">
        <v>6334</v>
      </c>
      <c r="J282" s="403" t="s">
        <v>6334</v>
      </c>
      <c r="K282" s="403" t="s">
        <v>6334</v>
      </c>
      <c r="L282" s="403" t="s">
        <v>835</v>
      </c>
    </row>
    <row r="283" spans="1:12" ht="56.25" x14ac:dyDescent="0.25">
      <c r="A283" s="402" t="s">
        <v>7812</v>
      </c>
      <c r="B283" s="402" t="s">
        <v>7810</v>
      </c>
      <c r="C283" s="402" t="s">
        <v>7811</v>
      </c>
      <c r="D283" s="402" t="s">
        <v>7809</v>
      </c>
      <c r="E283" s="402" t="s">
        <v>7813</v>
      </c>
      <c r="F283" s="402" t="s">
        <v>7814</v>
      </c>
      <c r="G283" s="402" t="s">
        <v>6567</v>
      </c>
      <c r="H283" s="402" t="s">
        <v>7814</v>
      </c>
      <c r="I283" s="402" t="s">
        <v>6334</v>
      </c>
      <c r="J283" s="402" t="s">
        <v>6334</v>
      </c>
      <c r="K283" s="402" t="s">
        <v>6334</v>
      </c>
      <c r="L283" s="402" t="s">
        <v>835</v>
      </c>
    </row>
    <row r="284" spans="1:12" ht="56.25" x14ac:dyDescent="0.25">
      <c r="A284" s="403" t="s">
        <v>7818</v>
      </c>
      <c r="B284" s="403" t="s">
        <v>7816</v>
      </c>
      <c r="C284" s="403" t="s">
        <v>7817</v>
      </c>
      <c r="D284" s="403" t="s">
        <v>7815</v>
      </c>
      <c r="E284" s="403" t="s">
        <v>7819</v>
      </c>
      <c r="F284" s="403" t="s">
        <v>7820</v>
      </c>
      <c r="G284" s="403" t="s">
        <v>6586</v>
      </c>
      <c r="H284" s="403" t="s">
        <v>7820</v>
      </c>
      <c r="I284" s="403" t="s">
        <v>6334</v>
      </c>
      <c r="J284" s="403" t="s">
        <v>6334</v>
      </c>
      <c r="K284" s="403" t="s">
        <v>6334</v>
      </c>
      <c r="L284" s="403" t="s">
        <v>835</v>
      </c>
    </row>
    <row r="285" spans="1:12" ht="56.25" x14ac:dyDescent="0.25">
      <c r="A285" s="402" t="s">
        <v>7824</v>
      </c>
      <c r="B285" s="402" t="s">
        <v>7822</v>
      </c>
      <c r="C285" s="402" t="s">
        <v>7823</v>
      </c>
      <c r="D285" s="402" t="s">
        <v>7821</v>
      </c>
      <c r="E285" s="402" t="s">
        <v>6870</v>
      </c>
      <c r="F285" s="402" t="s">
        <v>6871</v>
      </c>
      <c r="G285" s="402" t="s">
        <v>6567</v>
      </c>
      <c r="H285" s="402" t="s">
        <v>6872</v>
      </c>
      <c r="I285" s="402" t="s">
        <v>6334</v>
      </c>
      <c r="J285" s="402" t="s">
        <v>7637</v>
      </c>
      <c r="K285" s="402" t="s">
        <v>6334</v>
      </c>
      <c r="L285" s="402" t="s">
        <v>835</v>
      </c>
    </row>
    <row r="286" spans="1:12" ht="78.75" x14ac:dyDescent="0.25">
      <c r="A286" s="403" t="s">
        <v>1881</v>
      </c>
      <c r="B286" s="403" t="s">
        <v>7826</v>
      </c>
      <c r="C286" s="403" t="s">
        <v>4204</v>
      </c>
      <c r="D286" s="403" t="s">
        <v>7825</v>
      </c>
      <c r="E286" s="403" t="s">
        <v>7827</v>
      </c>
      <c r="F286" s="403" t="s">
        <v>7828</v>
      </c>
      <c r="G286" s="403" t="s">
        <v>6388</v>
      </c>
      <c r="H286" s="403" t="s">
        <v>7829</v>
      </c>
      <c r="I286" s="403" t="s">
        <v>6334</v>
      </c>
      <c r="J286" s="403" t="s">
        <v>6597</v>
      </c>
      <c r="K286" s="403" t="s">
        <v>6334</v>
      </c>
      <c r="L286" s="403" t="s">
        <v>835</v>
      </c>
    </row>
    <row r="287" spans="1:12" ht="90" x14ac:dyDescent="0.25">
      <c r="A287" s="402" t="s">
        <v>1810</v>
      </c>
      <c r="B287" s="402" t="s">
        <v>7831</v>
      </c>
      <c r="C287" s="402" t="s">
        <v>3728</v>
      </c>
      <c r="D287" s="402" t="s">
        <v>7830</v>
      </c>
      <c r="E287" s="402" t="s">
        <v>7832</v>
      </c>
      <c r="F287" s="402" t="s">
        <v>7833</v>
      </c>
      <c r="G287" s="402" t="s">
        <v>7153</v>
      </c>
      <c r="H287" s="402" t="s">
        <v>7834</v>
      </c>
      <c r="I287" s="402" t="s">
        <v>6334</v>
      </c>
      <c r="J287" s="402" t="s">
        <v>6597</v>
      </c>
      <c r="K287" s="402" t="s">
        <v>6334</v>
      </c>
      <c r="L287" s="402" t="s">
        <v>835</v>
      </c>
    </row>
    <row r="288" spans="1:12" ht="56.25" x14ac:dyDescent="0.25">
      <c r="A288" s="403" t="s">
        <v>7838</v>
      </c>
      <c r="B288" s="403" t="s">
        <v>7836</v>
      </c>
      <c r="C288" s="403" t="s">
        <v>7837</v>
      </c>
      <c r="D288" s="403" t="s">
        <v>7835</v>
      </c>
      <c r="E288" s="403" t="s">
        <v>6870</v>
      </c>
      <c r="F288" s="403" t="s">
        <v>6871</v>
      </c>
      <c r="G288" s="403" t="s">
        <v>6567</v>
      </c>
      <c r="H288" s="403" t="s">
        <v>6872</v>
      </c>
      <c r="I288" s="403" t="s">
        <v>6334</v>
      </c>
      <c r="J288" s="403" t="s">
        <v>6334</v>
      </c>
      <c r="K288" s="403" t="s">
        <v>6334</v>
      </c>
      <c r="L288" s="403" t="s">
        <v>835</v>
      </c>
    </row>
    <row r="289" spans="1:12" ht="67.5" x14ac:dyDescent="0.25">
      <c r="A289" s="402" t="s">
        <v>7842</v>
      </c>
      <c r="B289" s="402" t="s">
        <v>7840</v>
      </c>
      <c r="C289" s="402" t="s">
        <v>7841</v>
      </c>
      <c r="D289" s="402" t="s">
        <v>7839</v>
      </c>
      <c r="E289" s="402" t="s">
        <v>7843</v>
      </c>
      <c r="F289" s="402" t="s">
        <v>7844</v>
      </c>
      <c r="G289" s="402" t="s">
        <v>6567</v>
      </c>
      <c r="H289" s="402" t="s">
        <v>7845</v>
      </c>
      <c r="I289" s="402" t="s">
        <v>6334</v>
      </c>
      <c r="J289" s="402" t="s">
        <v>6334</v>
      </c>
      <c r="K289" s="402" t="s">
        <v>6334</v>
      </c>
      <c r="L289" s="402" t="s">
        <v>835</v>
      </c>
    </row>
    <row r="290" spans="1:12" ht="56.25" x14ac:dyDescent="0.25">
      <c r="A290" s="403" t="s">
        <v>7849</v>
      </c>
      <c r="B290" s="403" t="s">
        <v>7847</v>
      </c>
      <c r="C290" s="403" t="s">
        <v>7848</v>
      </c>
      <c r="D290" s="403" t="s">
        <v>7846</v>
      </c>
      <c r="E290" s="403" t="s">
        <v>6827</v>
      </c>
      <c r="F290" s="403" t="s">
        <v>6828</v>
      </c>
      <c r="G290" s="403" t="s">
        <v>6567</v>
      </c>
      <c r="H290" s="403" t="s">
        <v>6829</v>
      </c>
      <c r="I290" s="403" t="s">
        <v>6334</v>
      </c>
      <c r="J290" s="403" t="s">
        <v>6334</v>
      </c>
      <c r="K290" s="403" t="s">
        <v>6334</v>
      </c>
      <c r="L290" s="403" t="s">
        <v>835</v>
      </c>
    </row>
    <row r="291" spans="1:12" ht="78.75" x14ac:dyDescent="0.25">
      <c r="A291" s="402" t="s">
        <v>4988</v>
      </c>
      <c r="B291" s="402" t="s">
        <v>7851</v>
      </c>
      <c r="C291" s="402" t="s">
        <v>4990</v>
      </c>
      <c r="D291" s="402" t="s">
        <v>7850</v>
      </c>
      <c r="E291" s="402" t="s">
        <v>7852</v>
      </c>
      <c r="F291" s="402" t="s">
        <v>7853</v>
      </c>
      <c r="G291" s="402" t="s">
        <v>6567</v>
      </c>
      <c r="H291" s="402" t="s">
        <v>7854</v>
      </c>
      <c r="I291" s="402" t="s">
        <v>6334</v>
      </c>
      <c r="J291" s="402" t="s">
        <v>6334</v>
      </c>
      <c r="K291" s="402" t="s">
        <v>6334</v>
      </c>
      <c r="L291" s="402" t="s">
        <v>835</v>
      </c>
    </row>
    <row r="292" spans="1:12" ht="45" x14ac:dyDescent="0.25">
      <c r="A292" s="403" t="s">
        <v>1820</v>
      </c>
      <c r="B292" s="403" t="s">
        <v>7856</v>
      </c>
      <c r="C292" s="403" t="s">
        <v>3837</v>
      </c>
      <c r="D292" s="403" t="s">
        <v>7855</v>
      </c>
      <c r="E292" s="403" t="s">
        <v>6797</v>
      </c>
      <c r="F292" s="403" t="s">
        <v>6798</v>
      </c>
      <c r="G292" s="403" t="s">
        <v>6452</v>
      </c>
      <c r="H292" s="403" t="s">
        <v>6798</v>
      </c>
      <c r="I292" s="403" t="s">
        <v>6334</v>
      </c>
      <c r="J292" s="403" t="s">
        <v>6334</v>
      </c>
      <c r="K292" s="403" t="s">
        <v>6334</v>
      </c>
      <c r="L292" s="403" t="s">
        <v>835</v>
      </c>
    </row>
    <row r="293" spans="1:12" ht="67.5" x14ac:dyDescent="0.25">
      <c r="A293" s="402" t="s">
        <v>2822</v>
      </c>
      <c r="B293" s="402" t="s">
        <v>7858</v>
      </c>
      <c r="C293" s="402" t="s">
        <v>2824</v>
      </c>
      <c r="D293" s="402" t="s">
        <v>7857</v>
      </c>
      <c r="E293" s="402" t="s">
        <v>6656</v>
      </c>
      <c r="F293" s="402" t="s">
        <v>6657</v>
      </c>
      <c r="G293" s="402" t="s">
        <v>6452</v>
      </c>
      <c r="H293" s="402" t="s">
        <v>6658</v>
      </c>
      <c r="I293" s="402" t="s">
        <v>6334</v>
      </c>
      <c r="J293" s="402" t="s">
        <v>7637</v>
      </c>
      <c r="K293" s="402" t="s">
        <v>6334</v>
      </c>
      <c r="L293" s="402" t="s">
        <v>6343</v>
      </c>
    </row>
    <row r="294" spans="1:12" ht="67.5" x14ac:dyDescent="0.25">
      <c r="A294" s="403" t="s">
        <v>7862</v>
      </c>
      <c r="B294" s="403" t="s">
        <v>7860</v>
      </c>
      <c r="C294" s="403" t="s">
        <v>7861</v>
      </c>
      <c r="D294" s="403" t="s">
        <v>7859</v>
      </c>
      <c r="E294" s="403" t="s">
        <v>7863</v>
      </c>
      <c r="F294" s="403" t="s">
        <v>7864</v>
      </c>
      <c r="G294" s="403" t="s">
        <v>6452</v>
      </c>
      <c r="H294" s="403" t="s">
        <v>7865</v>
      </c>
      <c r="I294" s="403" t="s">
        <v>6334</v>
      </c>
      <c r="J294" s="403" t="s">
        <v>6597</v>
      </c>
      <c r="K294" s="403" t="s">
        <v>6334</v>
      </c>
      <c r="L294" s="403" t="s">
        <v>835</v>
      </c>
    </row>
    <row r="295" spans="1:12" ht="56.25" x14ac:dyDescent="0.25">
      <c r="A295" s="402" t="s">
        <v>7868</v>
      </c>
      <c r="B295" s="402" t="s">
        <v>7867</v>
      </c>
      <c r="C295" s="402" t="s">
        <v>6334</v>
      </c>
      <c r="D295" s="402" t="s">
        <v>7866</v>
      </c>
      <c r="E295" s="402" t="s">
        <v>7869</v>
      </c>
      <c r="F295" s="402" t="s">
        <v>7870</v>
      </c>
      <c r="G295" s="402" t="s">
        <v>6486</v>
      </c>
      <c r="H295" s="402" t="s">
        <v>7870</v>
      </c>
      <c r="I295" s="402" t="s">
        <v>6334</v>
      </c>
      <c r="J295" s="402" t="s">
        <v>6334</v>
      </c>
      <c r="K295" s="402" t="s">
        <v>6334</v>
      </c>
      <c r="L295" s="402" t="s">
        <v>835</v>
      </c>
    </row>
    <row r="296" spans="1:12" ht="56.25" x14ac:dyDescent="0.25">
      <c r="A296" s="403" t="s">
        <v>7874</v>
      </c>
      <c r="B296" s="403" t="s">
        <v>7872</v>
      </c>
      <c r="C296" s="403" t="s">
        <v>7873</v>
      </c>
      <c r="D296" s="403" t="s">
        <v>7871</v>
      </c>
      <c r="E296" s="403" t="s">
        <v>6642</v>
      </c>
      <c r="F296" s="403" t="s">
        <v>6643</v>
      </c>
      <c r="G296" s="403" t="s">
        <v>6567</v>
      </c>
      <c r="H296" s="403" t="s">
        <v>6644</v>
      </c>
      <c r="I296" s="403" t="s">
        <v>6334</v>
      </c>
      <c r="J296" s="403" t="s">
        <v>6334</v>
      </c>
      <c r="K296" s="403" t="s">
        <v>6334</v>
      </c>
      <c r="L296" s="403" t="s">
        <v>835</v>
      </c>
    </row>
    <row r="297" spans="1:12" ht="56.25" x14ac:dyDescent="0.25">
      <c r="A297" s="402" t="s">
        <v>7878</v>
      </c>
      <c r="B297" s="402" t="s">
        <v>7876</v>
      </c>
      <c r="C297" s="402" t="s">
        <v>7877</v>
      </c>
      <c r="D297" s="402" t="s">
        <v>7875</v>
      </c>
      <c r="E297" s="402" t="s">
        <v>6642</v>
      </c>
      <c r="F297" s="402" t="s">
        <v>6643</v>
      </c>
      <c r="G297" s="402" t="s">
        <v>6567</v>
      </c>
      <c r="H297" s="402" t="s">
        <v>6643</v>
      </c>
      <c r="I297" s="402" t="s">
        <v>6334</v>
      </c>
      <c r="J297" s="402" t="s">
        <v>6334</v>
      </c>
      <c r="K297" s="402" t="s">
        <v>6334</v>
      </c>
      <c r="L297" s="402" t="s">
        <v>835</v>
      </c>
    </row>
    <row r="298" spans="1:12" ht="56.25" x14ac:dyDescent="0.25">
      <c r="A298" s="403" t="s">
        <v>3745</v>
      </c>
      <c r="B298" s="403" t="s">
        <v>7880</v>
      </c>
      <c r="C298" s="403" t="s">
        <v>3747</v>
      </c>
      <c r="D298" s="403" t="s">
        <v>7879</v>
      </c>
      <c r="E298" s="403" t="s">
        <v>7881</v>
      </c>
      <c r="F298" s="403" t="s">
        <v>7882</v>
      </c>
      <c r="G298" s="403" t="s">
        <v>6567</v>
      </c>
      <c r="H298" s="403" t="s">
        <v>7882</v>
      </c>
      <c r="I298" s="403" t="s">
        <v>6334</v>
      </c>
      <c r="J298" s="403" t="s">
        <v>6334</v>
      </c>
      <c r="K298" s="403" t="s">
        <v>6334</v>
      </c>
      <c r="L298" s="403" t="s">
        <v>835</v>
      </c>
    </row>
    <row r="299" spans="1:12" ht="56.25" x14ac:dyDescent="0.25">
      <c r="A299" s="402" t="s">
        <v>4194</v>
      </c>
      <c r="B299" s="402" t="s">
        <v>7884</v>
      </c>
      <c r="C299" s="402" t="s">
        <v>4196</v>
      </c>
      <c r="D299" s="402" t="s">
        <v>7883</v>
      </c>
      <c r="E299" s="402" t="s">
        <v>7885</v>
      </c>
      <c r="F299" s="402" t="s">
        <v>7886</v>
      </c>
      <c r="G299" s="402" t="s">
        <v>6567</v>
      </c>
      <c r="H299" s="402" t="s">
        <v>7887</v>
      </c>
      <c r="I299" s="402" t="s">
        <v>6334</v>
      </c>
      <c r="J299" s="402" t="s">
        <v>7767</v>
      </c>
      <c r="K299" s="402" t="s">
        <v>6334</v>
      </c>
      <c r="L299" s="402" t="s">
        <v>835</v>
      </c>
    </row>
    <row r="300" spans="1:12" ht="90" x14ac:dyDescent="0.25">
      <c r="A300" s="403" t="s">
        <v>4178</v>
      </c>
      <c r="B300" s="403" t="s">
        <v>7889</v>
      </c>
      <c r="C300" s="403" t="s">
        <v>4180</v>
      </c>
      <c r="D300" s="403" t="s">
        <v>7888</v>
      </c>
      <c r="E300" s="403" t="s">
        <v>7890</v>
      </c>
      <c r="F300" s="403" t="s">
        <v>7891</v>
      </c>
      <c r="G300" s="403" t="s">
        <v>6388</v>
      </c>
      <c r="H300" s="403" t="s">
        <v>7892</v>
      </c>
      <c r="I300" s="403" t="s">
        <v>6334</v>
      </c>
      <c r="J300" s="403" t="s">
        <v>6597</v>
      </c>
      <c r="K300" s="403" t="s">
        <v>6334</v>
      </c>
      <c r="L300" s="403" t="s">
        <v>6343</v>
      </c>
    </row>
    <row r="301" spans="1:12" ht="45" x14ac:dyDescent="0.25">
      <c r="A301" s="402" t="s">
        <v>7896</v>
      </c>
      <c r="B301" s="402" t="s">
        <v>7894</v>
      </c>
      <c r="C301" s="402" t="s">
        <v>7895</v>
      </c>
      <c r="D301" s="402" t="s">
        <v>7893</v>
      </c>
      <c r="E301" s="402" t="s">
        <v>7897</v>
      </c>
      <c r="F301" s="402" t="s">
        <v>7898</v>
      </c>
      <c r="G301" s="402" t="s">
        <v>6586</v>
      </c>
      <c r="H301" s="402" t="s">
        <v>7898</v>
      </c>
      <c r="I301" s="402" t="s">
        <v>6334</v>
      </c>
      <c r="J301" s="402" t="s">
        <v>6334</v>
      </c>
      <c r="K301" s="402" t="s">
        <v>6334</v>
      </c>
      <c r="L301" s="402" t="s">
        <v>835</v>
      </c>
    </row>
    <row r="302" spans="1:12" ht="45" x14ac:dyDescent="0.25">
      <c r="A302" s="403" t="s">
        <v>7902</v>
      </c>
      <c r="B302" s="403" t="s">
        <v>7900</v>
      </c>
      <c r="C302" s="403" t="s">
        <v>7901</v>
      </c>
      <c r="D302" s="403" t="s">
        <v>7899</v>
      </c>
      <c r="E302" s="403" t="s">
        <v>7903</v>
      </c>
      <c r="F302" s="403" t="s">
        <v>7904</v>
      </c>
      <c r="G302" s="403" t="s">
        <v>6586</v>
      </c>
      <c r="H302" s="403" t="s">
        <v>7904</v>
      </c>
      <c r="I302" s="403" t="s">
        <v>6334</v>
      </c>
      <c r="J302" s="403" t="s">
        <v>6334</v>
      </c>
      <c r="K302" s="403" t="s">
        <v>6334</v>
      </c>
      <c r="L302" s="403" t="s">
        <v>835</v>
      </c>
    </row>
    <row r="303" spans="1:12" ht="56.25" x14ac:dyDescent="0.25">
      <c r="A303" s="402" t="s">
        <v>7908</v>
      </c>
      <c r="B303" s="402" t="s">
        <v>7906</v>
      </c>
      <c r="C303" s="402" t="s">
        <v>7907</v>
      </c>
      <c r="D303" s="402" t="s">
        <v>7905</v>
      </c>
      <c r="E303" s="402" t="s">
        <v>7086</v>
      </c>
      <c r="F303" s="402" t="s">
        <v>7087</v>
      </c>
      <c r="G303" s="402" t="s">
        <v>6486</v>
      </c>
      <c r="H303" s="402" t="s">
        <v>7087</v>
      </c>
      <c r="I303" s="402" t="s">
        <v>6334</v>
      </c>
      <c r="J303" s="402" t="s">
        <v>6334</v>
      </c>
      <c r="K303" s="402" t="s">
        <v>6334</v>
      </c>
      <c r="L303" s="402" t="s">
        <v>835</v>
      </c>
    </row>
    <row r="304" spans="1:12" ht="56.25" x14ac:dyDescent="0.25">
      <c r="A304" s="403" t="s">
        <v>7912</v>
      </c>
      <c r="B304" s="403" t="s">
        <v>7910</v>
      </c>
      <c r="C304" s="403" t="s">
        <v>7911</v>
      </c>
      <c r="D304" s="403" t="s">
        <v>7909</v>
      </c>
      <c r="E304" s="403" t="s">
        <v>6683</v>
      </c>
      <c r="F304" s="403" t="s">
        <v>7913</v>
      </c>
      <c r="G304" s="403" t="s">
        <v>6452</v>
      </c>
      <c r="H304" s="403" t="s">
        <v>7914</v>
      </c>
      <c r="I304" s="403" t="s">
        <v>6334</v>
      </c>
      <c r="J304" s="403" t="s">
        <v>6334</v>
      </c>
      <c r="K304" s="403" t="s">
        <v>6334</v>
      </c>
      <c r="L304" s="403" t="s">
        <v>835</v>
      </c>
    </row>
    <row r="305" spans="1:12" ht="56.25" x14ac:dyDescent="0.25">
      <c r="A305" s="402" t="s">
        <v>7918</v>
      </c>
      <c r="B305" s="402" t="s">
        <v>7916</v>
      </c>
      <c r="C305" s="402" t="s">
        <v>7917</v>
      </c>
      <c r="D305" s="402" t="s">
        <v>7915</v>
      </c>
      <c r="E305" s="402" t="s">
        <v>6855</v>
      </c>
      <c r="F305" s="402" t="s">
        <v>6856</v>
      </c>
      <c r="G305" s="402" t="s">
        <v>6486</v>
      </c>
      <c r="H305" s="402" t="s">
        <v>6856</v>
      </c>
      <c r="I305" s="402" t="s">
        <v>6334</v>
      </c>
      <c r="J305" s="402" t="s">
        <v>6334</v>
      </c>
      <c r="K305" s="402" t="s">
        <v>6334</v>
      </c>
      <c r="L305" s="402" t="s">
        <v>835</v>
      </c>
    </row>
    <row r="306" spans="1:12" ht="45" x14ac:dyDescent="0.25">
      <c r="A306" s="403" t="s">
        <v>2834</v>
      </c>
      <c r="B306" s="403" t="s">
        <v>7920</v>
      </c>
      <c r="C306" s="403" t="s">
        <v>2836</v>
      </c>
      <c r="D306" s="403" t="s">
        <v>7919</v>
      </c>
      <c r="E306" s="403" t="s">
        <v>6797</v>
      </c>
      <c r="F306" s="403" t="s">
        <v>6798</v>
      </c>
      <c r="G306" s="403" t="s">
        <v>6452</v>
      </c>
      <c r="H306" s="403" t="s">
        <v>6799</v>
      </c>
      <c r="I306" s="403" t="s">
        <v>6334</v>
      </c>
      <c r="J306" s="403" t="s">
        <v>6334</v>
      </c>
      <c r="K306" s="403" t="s">
        <v>6334</v>
      </c>
      <c r="L306" s="403" t="s">
        <v>835</v>
      </c>
    </row>
    <row r="307" spans="1:12" ht="67.5" x14ac:dyDescent="0.25">
      <c r="A307" s="402" t="s">
        <v>3742</v>
      </c>
      <c r="B307" s="402" t="s">
        <v>7922</v>
      </c>
      <c r="C307" s="402" t="s">
        <v>3744</v>
      </c>
      <c r="D307" s="402" t="s">
        <v>7921</v>
      </c>
      <c r="E307" s="402" t="s">
        <v>7923</v>
      </c>
      <c r="F307" s="402" t="s">
        <v>7924</v>
      </c>
      <c r="G307" s="402" t="s">
        <v>6452</v>
      </c>
      <c r="H307" s="402" t="s">
        <v>7925</v>
      </c>
      <c r="I307" s="402" t="s">
        <v>6334</v>
      </c>
      <c r="J307" s="402" t="s">
        <v>7637</v>
      </c>
      <c r="K307" s="402" t="s">
        <v>6334</v>
      </c>
      <c r="L307" s="402" t="s">
        <v>835</v>
      </c>
    </row>
    <row r="308" spans="1:12" ht="56.25" x14ac:dyDescent="0.25">
      <c r="A308" s="403" t="s">
        <v>3614</v>
      </c>
      <c r="B308" s="403" t="s">
        <v>7927</v>
      </c>
      <c r="C308" s="403" t="s">
        <v>3616</v>
      </c>
      <c r="D308" s="403" t="s">
        <v>7926</v>
      </c>
      <c r="E308" s="403" t="s">
        <v>7928</v>
      </c>
      <c r="F308" s="403" t="s">
        <v>7929</v>
      </c>
      <c r="G308" s="403" t="s">
        <v>6567</v>
      </c>
      <c r="H308" s="403" t="s">
        <v>7930</v>
      </c>
      <c r="I308" s="403" t="s">
        <v>6334</v>
      </c>
      <c r="J308" s="403" t="s">
        <v>6597</v>
      </c>
      <c r="K308" s="403" t="s">
        <v>6334</v>
      </c>
      <c r="L308" s="403" t="s">
        <v>6343</v>
      </c>
    </row>
    <row r="309" spans="1:12" ht="56.25" x14ac:dyDescent="0.25">
      <c r="A309" s="402" t="s">
        <v>7934</v>
      </c>
      <c r="B309" s="402" t="s">
        <v>7932</v>
      </c>
      <c r="C309" s="402" t="s">
        <v>7933</v>
      </c>
      <c r="D309" s="402" t="s">
        <v>7931</v>
      </c>
      <c r="E309" s="402" t="s">
        <v>7086</v>
      </c>
      <c r="F309" s="402" t="s">
        <v>7087</v>
      </c>
      <c r="G309" s="402" t="s">
        <v>6486</v>
      </c>
      <c r="H309" s="402" t="s">
        <v>7087</v>
      </c>
      <c r="I309" s="402" t="s">
        <v>6334</v>
      </c>
      <c r="J309" s="402" t="s">
        <v>6334</v>
      </c>
      <c r="K309" s="402" t="s">
        <v>6334</v>
      </c>
      <c r="L309" s="402" t="s">
        <v>835</v>
      </c>
    </row>
    <row r="310" spans="1:12" ht="67.5" x14ac:dyDescent="0.25">
      <c r="A310" s="403" t="s">
        <v>7938</v>
      </c>
      <c r="B310" s="403" t="s">
        <v>7936</v>
      </c>
      <c r="C310" s="403" t="s">
        <v>7937</v>
      </c>
      <c r="D310" s="403" t="s">
        <v>7935</v>
      </c>
      <c r="E310" s="403" t="s">
        <v>7843</v>
      </c>
      <c r="F310" s="403" t="s">
        <v>7844</v>
      </c>
      <c r="G310" s="403" t="s">
        <v>6567</v>
      </c>
      <c r="H310" s="403" t="s">
        <v>7845</v>
      </c>
      <c r="I310" s="403" t="s">
        <v>6334</v>
      </c>
      <c r="J310" s="403" t="s">
        <v>6334</v>
      </c>
      <c r="K310" s="403" t="s">
        <v>6334</v>
      </c>
      <c r="L310" s="403" t="s">
        <v>835</v>
      </c>
    </row>
    <row r="311" spans="1:12" ht="56.25" x14ac:dyDescent="0.25">
      <c r="A311" s="402" t="s">
        <v>3474</v>
      </c>
      <c r="B311" s="402" t="s">
        <v>7940</v>
      </c>
      <c r="C311" s="402" t="s">
        <v>3476</v>
      </c>
      <c r="D311" s="402" t="s">
        <v>7939</v>
      </c>
      <c r="E311" s="402" t="s">
        <v>7941</v>
      </c>
      <c r="F311" s="402" t="s">
        <v>7942</v>
      </c>
      <c r="G311" s="402" t="s">
        <v>6567</v>
      </c>
      <c r="H311" s="402" t="s">
        <v>7942</v>
      </c>
      <c r="I311" s="402" t="s">
        <v>6334</v>
      </c>
      <c r="J311" s="402" t="s">
        <v>6334</v>
      </c>
      <c r="K311" s="402" t="s">
        <v>6334</v>
      </c>
      <c r="L311" s="402" t="s">
        <v>835</v>
      </c>
    </row>
    <row r="312" spans="1:12" ht="56.25" x14ac:dyDescent="0.25">
      <c r="A312" s="403" t="s">
        <v>7946</v>
      </c>
      <c r="B312" s="403" t="s">
        <v>7944</v>
      </c>
      <c r="C312" s="403" t="s">
        <v>7945</v>
      </c>
      <c r="D312" s="403" t="s">
        <v>7943</v>
      </c>
      <c r="E312" s="403" t="s">
        <v>6870</v>
      </c>
      <c r="F312" s="403" t="s">
        <v>6871</v>
      </c>
      <c r="G312" s="403" t="s">
        <v>6567</v>
      </c>
      <c r="H312" s="403" t="s">
        <v>6872</v>
      </c>
      <c r="I312" s="403" t="s">
        <v>6334</v>
      </c>
      <c r="J312" s="403" t="s">
        <v>6334</v>
      </c>
      <c r="K312" s="403" t="s">
        <v>6334</v>
      </c>
      <c r="L312" s="403" t="s">
        <v>835</v>
      </c>
    </row>
    <row r="313" spans="1:12" ht="33.75" x14ac:dyDescent="0.25">
      <c r="A313" s="402" t="s">
        <v>7950</v>
      </c>
      <c r="B313" s="402" t="s">
        <v>7948</v>
      </c>
      <c r="C313" s="402" t="s">
        <v>7949</v>
      </c>
      <c r="D313" s="402" t="s">
        <v>7947</v>
      </c>
      <c r="E313" s="402" t="s">
        <v>6584</v>
      </c>
      <c r="F313" s="402" t="s">
        <v>6585</v>
      </c>
      <c r="G313" s="402" t="s">
        <v>6586</v>
      </c>
      <c r="H313" s="402" t="s">
        <v>6585</v>
      </c>
      <c r="I313" s="402" t="s">
        <v>6334</v>
      </c>
      <c r="J313" s="402" t="s">
        <v>6334</v>
      </c>
      <c r="K313" s="402" t="s">
        <v>6334</v>
      </c>
      <c r="L313" s="402" t="s">
        <v>835</v>
      </c>
    </row>
    <row r="314" spans="1:12" ht="45" x14ac:dyDescent="0.25">
      <c r="A314" s="403" t="s">
        <v>7954</v>
      </c>
      <c r="B314" s="403" t="s">
        <v>7952</v>
      </c>
      <c r="C314" s="403" t="s">
        <v>7953</v>
      </c>
      <c r="D314" s="403" t="s">
        <v>7951</v>
      </c>
      <c r="E314" s="403" t="s">
        <v>7955</v>
      </c>
      <c r="F314" s="403" t="s">
        <v>7956</v>
      </c>
      <c r="G314" s="403" t="s">
        <v>6440</v>
      </c>
      <c r="H314" s="403" t="s">
        <v>7956</v>
      </c>
      <c r="I314" s="403" t="s">
        <v>6334</v>
      </c>
      <c r="J314" s="403" t="s">
        <v>6334</v>
      </c>
      <c r="K314" s="403" t="s">
        <v>6334</v>
      </c>
      <c r="L314" s="403" t="s">
        <v>835</v>
      </c>
    </row>
    <row r="315" spans="1:12" ht="67.5" x14ac:dyDescent="0.25">
      <c r="A315" s="402" t="s">
        <v>7960</v>
      </c>
      <c r="B315" s="402" t="s">
        <v>7958</v>
      </c>
      <c r="C315" s="402" t="s">
        <v>7959</v>
      </c>
      <c r="D315" s="402" t="s">
        <v>7957</v>
      </c>
      <c r="E315" s="402" t="s">
        <v>6635</v>
      </c>
      <c r="F315" s="402" t="s">
        <v>6636</v>
      </c>
      <c r="G315" s="402" t="s">
        <v>6567</v>
      </c>
      <c r="H315" s="402" t="s">
        <v>6637</v>
      </c>
      <c r="I315" s="402" t="s">
        <v>6334</v>
      </c>
      <c r="J315" s="402" t="s">
        <v>7637</v>
      </c>
      <c r="K315" s="402" t="s">
        <v>6334</v>
      </c>
      <c r="L315" s="402" t="s">
        <v>835</v>
      </c>
    </row>
    <row r="316" spans="1:12" ht="56.25" x14ac:dyDescent="0.25">
      <c r="A316" s="403" t="s">
        <v>7964</v>
      </c>
      <c r="B316" s="403" t="s">
        <v>7962</v>
      </c>
      <c r="C316" s="403" t="s">
        <v>7963</v>
      </c>
      <c r="D316" s="403" t="s">
        <v>7961</v>
      </c>
      <c r="E316" s="403" t="s">
        <v>7885</v>
      </c>
      <c r="F316" s="403" t="s">
        <v>7886</v>
      </c>
      <c r="G316" s="403" t="s">
        <v>6567</v>
      </c>
      <c r="H316" s="403" t="s">
        <v>7887</v>
      </c>
      <c r="I316" s="403" t="s">
        <v>6334</v>
      </c>
      <c r="J316" s="403" t="s">
        <v>6334</v>
      </c>
      <c r="K316" s="403" t="s">
        <v>6334</v>
      </c>
      <c r="L316" s="403" t="s">
        <v>835</v>
      </c>
    </row>
    <row r="317" spans="1:12" ht="56.25" x14ac:dyDescent="0.25">
      <c r="A317" s="402" t="s">
        <v>7967</v>
      </c>
      <c r="B317" s="402" t="s">
        <v>7966</v>
      </c>
      <c r="C317" s="402" t="s">
        <v>6334</v>
      </c>
      <c r="D317" s="402" t="s">
        <v>7965</v>
      </c>
      <c r="E317" s="402" t="s">
        <v>7968</v>
      </c>
      <c r="F317" s="402" t="s">
        <v>7969</v>
      </c>
      <c r="G317" s="402" t="s">
        <v>6567</v>
      </c>
      <c r="H317" s="402" t="s">
        <v>7970</v>
      </c>
      <c r="I317" s="402" t="s">
        <v>6334</v>
      </c>
      <c r="J317" s="402" t="s">
        <v>6334</v>
      </c>
      <c r="K317" s="402" t="s">
        <v>6334</v>
      </c>
      <c r="L317" s="402" t="s">
        <v>835</v>
      </c>
    </row>
    <row r="318" spans="1:12" ht="45" x14ac:dyDescent="0.25">
      <c r="A318" s="403" t="s">
        <v>2667</v>
      </c>
      <c r="B318" s="403" t="s">
        <v>7972</v>
      </c>
      <c r="C318" s="403" t="s">
        <v>2669</v>
      </c>
      <c r="D318" s="403" t="s">
        <v>7971</v>
      </c>
      <c r="E318" s="403" t="s">
        <v>7941</v>
      </c>
      <c r="F318" s="403" t="s">
        <v>7942</v>
      </c>
      <c r="G318" s="403" t="s">
        <v>6567</v>
      </c>
      <c r="H318" s="403" t="s">
        <v>7942</v>
      </c>
      <c r="I318" s="403" t="s">
        <v>6334</v>
      </c>
      <c r="J318" s="403" t="s">
        <v>6334</v>
      </c>
      <c r="K318" s="403" t="s">
        <v>6334</v>
      </c>
      <c r="L318" s="403" t="s">
        <v>835</v>
      </c>
    </row>
    <row r="319" spans="1:12" ht="78.75" x14ac:dyDescent="0.25">
      <c r="A319" s="402" t="s">
        <v>3491</v>
      </c>
      <c r="B319" s="402" t="s">
        <v>7974</v>
      </c>
      <c r="C319" s="402" t="s">
        <v>3493</v>
      </c>
      <c r="D319" s="402" t="s">
        <v>7973</v>
      </c>
      <c r="E319" s="402" t="s">
        <v>7975</v>
      </c>
      <c r="F319" s="402" t="s">
        <v>7976</v>
      </c>
      <c r="G319" s="402" t="s">
        <v>6567</v>
      </c>
      <c r="H319" s="402" t="s">
        <v>7977</v>
      </c>
      <c r="I319" s="402" t="s">
        <v>6334</v>
      </c>
      <c r="J319" s="402" t="s">
        <v>7637</v>
      </c>
      <c r="K319" s="402" t="s">
        <v>6334</v>
      </c>
      <c r="L319" s="402" t="s">
        <v>6343</v>
      </c>
    </row>
    <row r="320" spans="1:12" ht="45" x14ac:dyDescent="0.25">
      <c r="A320" s="403" t="s">
        <v>7981</v>
      </c>
      <c r="B320" s="403" t="s">
        <v>7979</v>
      </c>
      <c r="C320" s="403" t="s">
        <v>7980</v>
      </c>
      <c r="D320" s="403" t="s">
        <v>7978</v>
      </c>
      <c r="E320" s="403" t="s">
        <v>6797</v>
      </c>
      <c r="F320" s="403" t="s">
        <v>6798</v>
      </c>
      <c r="G320" s="403" t="s">
        <v>6452</v>
      </c>
      <c r="H320" s="403" t="s">
        <v>6798</v>
      </c>
      <c r="I320" s="403" t="s">
        <v>6334</v>
      </c>
      <c r="J320" s="403" t="s">
        <v>6334</v>
      </c>
      <c r="K320" s="403" t="s">
        <v>6334</v>
      </c>
      <c r="L320" s="403" t="s">
        <v>835</v>
      </c>
    </row>
    <row r="321" spans="1:12" ht="78.75" x14ac:dyDescent="0.25">
      <c r="A321" s="402" t="s">
        <v>5241</v>
      </c>
      <c r="B321" s="402" t="s">
        <v>7983</v>
      </c>
      <c r="C321" s="402" t="s">
        <v>5243</v>
      </c>
      <c r="D321" s="402" t="s">
        <v>7982</v>
      </c>
      <c r="E321" s="402" t="s">
        <v>6827</v>
      </c>
      <c r="F321" s="402" t="s">
        <v>6828</v>
      </c>
      <c r="G321" s="402" t="s">
        <v>6567</v>
      </c>
      <c r="H321" s="402" t="s">
        <v>6829</v>
      </c>
      <c r="I321" s="402" t="s">
        <v>6334</v>
      </c>
      <c r="J321" s="402" t="s">
        <v>6334</v>
      </c>
      <c r="K321" s="402" t="s">
        <v>6334</v>
      </c>
      <c r="L321" s="402" t="s">
        <v>835</v>
      </c>
    </row>
    <row r="322" spans="1:12" ht="56.25" x14ac:dyDescent="0.25">
      <c r="A322" s="403" t="s">
        <v>7987</v>
      </c>
      <c r="B322" s="403" t="s">
        <v>7985</v>
      </c>
      <c r="C322" s="403" t="s">
        <v>7986</v>
      </c>
      <c r="D322" s="403" t="s">
        <v>7984</v>
      </c>
      <c r="E322" s="403" t="s">
        <v>7988</v>
      </c>
      <c r="F322" s="403" t="s">
        <v>7989</v>
      </c>
      <c r="G322" s="403" t="s">
        <v>6586</v>
      </c>
      <c r="H322" s="403" t="s">
        <v>7989</v>
      </c>
      <c r="I322" s="403" t="s">
        <v>6334</v>
      </c>
      <c r="J322" s="403" t="s">
        <v>6334</v>
      </c>
      <c r="K322" s="403" t="s">
        <v>6334</v>
      </c>
      <c r="L322" s="403" t="s">
        <v>835</v>
      </c>
    </row>
    <row r="323" spans="1:12" ht="56.25" x14ac:dyDescent="0.25">
      <c r="A323" s="402" t="s">
        <v>3996</v>
      </c>
      <c r="B323" s="402" t="s">
        <v>7991</v>
      </c>
      <c r="C323" s="402" t="s">
        <v>3998</v>
      </c>
      <c r="D323" s="402" t="s">
        <v>7990</v>
      </c>
      <c r="E323" s="402" t="s">
        <v>7928</v>
      </c>
      <c r="F323" s="402" t="s">
        <v>7929</v>
      </c>
      <c r="G323" s="402" t="s">
        <v>6567</v>
      </c>
      <c r="H323" s="402" t="s">
        <v>7930</v>
      </c>
      <c r="I323" s="402" t="s">
        <v>6334</v>
      </c>
      <c r="J323" s="402" t="s">
        <v>6334</v>
      </c>
      <c r="K323" s="402" t="s">
        <v>6334</v>
      </c>
      <c r="L323" s="402" t="s">
        <v>835</v>
      </c>
    </row>
    <row r="324" spans="1:12" ht="78.75" x14ac:dyDescent="0.25">
      <c r="A324" s="403" t="s">
        <v>1973</v>
      </c>
      <c r="B324" s="403" t="s">
        <v>7993</v>
      </c>
      <c r="C324" s="403" t="s">
        <v>4628</v>
      </c>
      <c r="D324" s="403" t="s">
        <v>7992</v>
      </c>
      <c r="E324" s="403" t="s">
        <v>7994</v>
      </c>
      <c r="F324" s="403" t="s">
        <v>7995</v>
      </c>
      <c r="G324" s="403" t="s">
        <v>6388</v>
      </c>
      <c r="H324" s="403" t="s">
        <v>7996</v>
      </c>
      <c r="I324" s="403" t="s">
        <v>6334</v>
      </c>
      <c r="J324" s="403" t="s">
        <v>6334</v>
      </c>
      <c r="K324" s="403" t="s">
        <v>6334</v>
      </c>
      <c r="L324" s="403" t="s">
        <v>835</v>
      </c>
    </row>
    <row r="325" spans="1:12" ht="56.25" x14ac:dyDescent="0.25">
      <c r="A325" s="402" t="s">
        <v>8000</v>
      </c>
      <c r="B325" s="402" t="s">
        <v>7998</v>
      </c>
      <c r="C325" s="402" t="s">
        <v>7999</v>
      </c>
      <c r="D325" s="402" t="s">
        <v>7997</v>
      </c>
      <c r="E325" s="402" t="s">
        <v>7928</v>
      </c>
      <c r="F325" s="402" t="s">
        <v>7929</v>
      </c>
      <c r="G325" s="402" t="s">
        <v>6567</v>
      </c>
      <c r="H325" s="402" t="s">
        <v>7930</v>
      </c>
      <c r="I325" s="402" t="s">
        <v>6334</v>
      </c>
      <c r="J325" s="402" t="s">
        <v>6334</v>
      </c>
      <c r="K325" s="402" t="s">
        <v>6334</v>
      </c>
      <c r="L325" s="402" t="s">
        <v>835</v>
      </c>
    </row>
    <row r="326" spans="1:12" ht="56.25" x14ac:dyDescent="0.25">
      <c r="A326" s="403" t="s">
        <v>8004</v>
      </c>
      <c r="B326" s="403" t="s">
        <v>8002</v>
      </c>
      <c r="C326" s="403" t="s">
        <v>8003</v>
      </c>
      <c r="D326" s="403" t="s">
        <v>8001</v>
      </c>
      <c r="E326" s="403" t="s">
        <v>6683</v>
      </c>
      <c r="F326" s="403" t="s">
        <v>7913</v>
      </c>
      <c r="G326" s="403" t="s">
        <v>6452</v>
      </c>
      <c r="H326" s="403" t="s">
        <v>7914</v>
      </c>
      <c r="I326" s="403" t="s">
        <v>6334</v>
      </c>
      <c r="J326" s="403" t="s">
        <v>6334</v>
      </c>
      <c r="K326" s="403" t="s">
        <v>6334</v>
      </c>
      <c r="L326" s="403" t="s">
        <v>835</v>
      </c>
    </row>
    <row r="327" spans="1:12" ht="45" x14ac:dyDescent="0.25">
      <c r="A327" s="402" t="s">
        <v>8007</v>
      </c>
      <c r="B327" s="402" t="s">
        <v>8006</v>
      </c>
      <c r="C327" s="402" t="s">
        <v>6334</v>
      </c>
      <c r="D327" s="402" t="s">
        <v>8005</v>
      </c>
      <c r="E327" s="402" t="s">
        <v>6670</v>
      </c>
      <c r="F327" s="402" t="s">
        <v>6671</v>
      </c>
      <c r="G327" s="402" t="s">
        <v>6586</v>
      </c>
      <c r="H327" s="402" t="s">
        <v>6671</v>
      </c>
      <c r="I327" s="402" t="s">
        <v>6334</v>
      </c>
      <c r="J327" s="402" t="s">
        <v>6334</v>
      </c>
      <c r="K327" s="402" t="s">
        <v>6334</v>
      </c>
      <c r="L327" s="402" t="s">
        <v>835</v>
      </c>
    </row>
    <row r="328" spans="1:12" ht="67.5" x14ac:dyDescent="0.25">
      <c r="A328" s="403" t="s">
        <v>8010</v>
      </c>
      <c r="B328" s="403" t="s">
        <v>8009</v>
      </c>
      <c r="C328" s="403" t="s">
        <v>6334</v>
      </c>
      <c r="D328" s="403" t="s">
        <v>8008</v>
      </c>
      <c r="E328" s="403" t="s">
        <v>6565</v>
      </c>
      <c r="F328" s="403" t="s">
        <v>6566</v>
      </c>
      <c r="G328" s="403" t="s">
        <v>6567</v>
      </c>
      <c r="H328" s="403" t="s">
        <v>6568</v>
      </c>
      <c r="I328" s="403" t="s">
        <v>6334</v>
      </c>
      <c r="J328" s="403" t="s">
        <v>7637</v>
      </c>
      <c r="K328" s="403" t="s">
        <v>6334</v>
      </c>
      <c r="L328" s="403" t="s">
        <v>835</v>
      </c>
    </row>
    <row r="329" spans="1:12" ht="45" x14ac:dyDescent="0.25">
      <c r="A329" s="402" t="s">
        <v>8013</v>
      </c>
      <c r="B329" s="402" t="s">
        <v>8012</v>
      </c>
      <c r="C329" s="402" t="s">
        <v>6334</v>
      </c>
      <c r="D329" s="402" t="s">
        <v>8011</v>
      </c>
      <c r="E329" s="402" t="s">
        <v>6670</v>
      </c>
      <c r="F329" s="402" t="s">
        <v>6671</v>
      </c>
      <c r="G329" s="402" t="s">
        <v>6586</v>
      </c>
      <c r="H329" s="402" t="s">
        <v>6671</v>
      </c>
      <c r="I329" s="402" t="s">
        <v>6334</v>
      </c>
      <c r="J329" s="402" t="s">
        <v>6334</v>
      </c>
      <c r="K329" s="402" t="s">
        <v>6334</v>
      </c>
      <c r="L329" s="402" t="s">
        <v>835</v>
      </c>
    </row>
    <row r="330" spans="1:12" ht="67.5" x14ac:dyDescent="0.25">
      <c r="A330" s="403" t="s">
        <v>8017</v>
      </c>
      <c r="B330" s="403" t="s">
        <v>8015</v>
      </c>
      <c r="C330" s="403" t="s">
        <v>8016</v>
      </c>
      <c r="D330" s="403" t="s">
        <v>8014</v>
      </c>
      <c r="E330" s="403" t="s">
        <v>8018</v>
      </c>
      <c r="F330" s="403" t="s">
        <v>8019</v>
      </c>
      <c r="G330" s="403" t="s">
        <v>6567</v>
      </c>
      <c r="H330" s="403" t="s">
        <v>8019</v>
      </c>
      <c r="I330" s="403" t="s">
        <v>6334</v>
      </c>
      <c r="J330" s="403" t="s">
        <v>6334</v>
      </c>
      <c r="K330" s="403" t="s">
        <v>6334</v>
      </c>
      <c r="L330" s="403" t="s">
        <v>835</v>
      </c>
    </row>
    <row r="331" spans="1:12" ht="45" x14ac:dyDescent="0.25">
      <c r="A331" s="402" t="s">
        <v>3754</v>
      </c>
      <c r="B331" s="402" t="s">
        <v>8021</v>
      </c>
      <c r="C331" s="402" t="s">
        <v>3756</v>
      </c>
      <c r="D331" s="402" t="s">
        <v>8020</v>
      </c>
      <c r="E331" s="402" t="s">
        <v>6704</v>
      </c>
      <c r="F331" s="402" t="s">
        <v>6705</v>
      </c>
      <c r="G331" s="402" t="s">
        <v>6486</v>
      </c>
      <c r="H331" s="402" t="s">
        <v>6705</v>
      </c>
      <c r="I331" s="402" t="s">
        <v>6334</v>
      </c>
      <c r="J331" s="402" t="s">
        <v>6334</v>
      </c>
      <c r="K331" s="402" t="s">
        <v>6334</v>
      </c>
      <c r="L331" s="402" t="s">
        <v>835</v>
      </c>
    </row>
    <row r="332" spans="1:12" ht="56.25" x14ac:dyDescent="0.25">
      <c r="A332" s="403" t="s">
        <v>8024</v>
      </c>
      <c r="B332" s="403" t="s">
        <v>8023</v>
      </c>
      <c r="C332" s="403" t="s">
        <v>6334</v>
      </c>
      <c r="D332" s="403" t="s">
        <v>8022</v>
      </c>
      <c r="E332" s="403" t="s">
        <v>6704</v>
      </c>
      <c r="F332" s="403" t="s">
        <v>6705</v>
      </c>
      <c r="G332" s="403" t="s">
        <v>6486</v>
      </c>
      <c r="H332" s="403" t="s">
        <v>6705</v>
      </c>
      <c r="I332" s="403" t="s">
        <v>6334</v>
      </c>
      <c r="J332" s="403" t="s">
        <v>6334</v>
      </c>
      <c r="K332" s="403" t="s">
        <v>6334</v>
      </c>
      <c r="L332" s="403" t="s">
        <v>835</v>
      </c>
    </row>
    <row r="333" spans="1:12" ht="56.25" x14ac:dyDescent="0.25">
      <c r="A333" s="402" t="s">
        <v>8028</v>
      </c>
      <c r="B333" s="402" t="s">
        <v>8026</v>
      </c>
      <c r="C333" s="402" t="s">
        <v>8027</v>
      </c>
      <c r="D333" s="402" t="s">
        <v>8025</v>
      </c>
      <c r="E333" s="402" t="s">
        <v>6683</v>
      </c>
      <c r="F333" s="402" t="s">
        <v>7913</v>
      </c>
      <c r="G333" s="402" t="s">
        <v>6452</v>
      </c>
      <c r="H333" s="402" t="s">
        <v>7914</v>
      </c>
      <c r="I333" s="402" t="s">
        <v>6334</v>
      </c>
      <c r="J333" s="402" t="s">
        <v>6334</v>
      </c>
      <c r="K333" s="402" t="s">
        <v>6334</v>
      </c>
      <c r="L333" s="402" t="s">
        <v>835</v>
      </c>
    </row>
    <row r="334" spans="1:12" ht="56.25" x14ac:dyDescent="0.25">
      <c r="A334" s="403" t="s">
        <v>8032</v>
      </c>
      <c r="B334" s="403" t="s">
        <v>8030</v>
      </c>
      <c r="C334" s="403" t="s">
        <v>8031</v>
      </c>
      <c r="D334" s="403" t="s">
        <v>8029</v>
      </c>
      <c r="E334" s="403" t="s">
        <v>7086</v>
      </c>
      <c r="F334" s="403" t="s">
        <v>7122</v>
      </c>
      <c r="G334" s="403" t="s">
        <v>6486</v>
      </c>
      <c r="H334" s="403" t="s">
        <v>7122</v>
      </c>
      <c r="I334" s="403" t="s">
        <v>6334</v>
      </c>
      <c r="J334" s="403" t="s">
        <v>6334</v>
      </c>
      <c r="K334" s="403" t="s">
        <v>6334</v>
      </c>
      <c r="L334" s="403" t="s">
        <v>835</v>
      </c>
    </row>
    <row r="335" spans="1:12" ht="56.25" x14ac:dyDescent="0.25">
      <c r="A335" s="402" t="s">
        <v>8036</v>
      </c>
      <c r="B335" s="402" t="s">
        <v>8034</v>
      </c>
      <c r="C335" s="402" t="s">
        <v>8035</v>
      </c>
      <c r="D335" s="402" t="s">
        <v>8033</v>
      </c>
      <c r="E335" s="402" t="s">
        <v>6797</v>
      </c>
      <c r="F335" s="402" t="s">
        <v>6798</v>
      </c>
      <c r="G335" s="402" t="s">
        <v>6452</v>
      </c>
      <c r="H335" s="402" t="s">
        <v>6799</v>
      </c>
      <c r="I335" s="402" t="s">
        <v>6334</v>
      </c>
      <c r="J335" s="402" t="s">
        <v>6334</v>
      </c>
      <c r="K335" s="402" t="s">
        <v>6334</v>
      </c>
      <c r="L335" s="402" t="s">
        <v>835</v>
      </c>
    </row>
    <row r="336" spans="1:12" ht="45" x14ac:dyDescent="0.25">
      <c r="A336" s="403" t="s">
        <v>8040</v>
      </c>
      <c r="B336" s="403" t="s">
        <v>8038</v>
      </c>
      <c r="C336" s="403" t="s">
        <v>8039</v>
      </c>
      <c r="D336" s="403" t="s">
        <v>8037</v>
      </c>
      <c r="E336" s="403" t="s">
        <v>6630</v>
      </c>
      <c r="F336" s="403" t="s">
        <v>6631</v>
      </c>
      <c r="G336" s="403" t="s">
        <v>6567</v>
      </c>
      <c r="H336" s="403" t="s">
        <v>6631</v>
      </c>
      <c r="I336" s="403" t="s">
        <v>6334</v>
      </c>
      <c r="J336" s="403" t="s">
        <v>7767</v>
      </c>
      <c r="K336" s="403" t="s">
        <v>6334</v>
      </c>
      <c r="L336" s="403" t="s">
        <v>835</v>
      </c>
    </row>
    <row r="337" spans="1:12" ht="56.25" x14ac:dyDescent="0.25">
      <c r="A337" s="402" t="s">
        <v>8044</v>
      </c>
      <c r="B337" s="402" t="s">
        <v>8042</v>
      </c>
      <c r="C337" s="402" t="s">
        <v>8043</v>
      </c>
      <c r="D337" s="402" t="s">
        <v>8041</v>
      </c>
      <c r="E337" s="402" t="s">
        <v>8045</v>
      </c>
      <c r="F337" s="402" t="s">
        <v>8046</v>
      </c>
      <c r="G337" s="402" t="s">
        <v>6586</v>
      </c>
      <c r="H337" s="402" t="s">
        <v>8047</v>
      </c>
      <c r="I337" s="402" t="s">
        <v>6334</v>
      </c>
      <c r="J337" s="402" t="s">
        <v>6334</v>
      </c>
      <c r="K337" s="402" t="s">
        <v>6334</v>
      </c>
      <c r="L337" s="402" t="s">
        <v>835</v>
      </c>
    </row>
    <row r="338" spans="1:12" ht="56.25" x14ac:dyDescent="0.25">
      <c r="A338" s="403" t="s">
        <v>8050</v>
      </c>
      <c r="B338" s="403" t="s">
        <v>8049</v>
      </c>
      <c r="C338" s="403" t="s">
        <v>6334</v>
      </c>
      <c r="D338" s="403" t="s">
        <v>8048</v>
      </c>
      <c r="E338" s="403" t="s">
        <v>6591</v>
      </c>
      <c r="F338" s="403" t="s">
        <v>6592</v>
      </c>
      <c r="G338" s="403" t="s">
        <v>6586</v>
      </c>
      <c r="H338" s="403" t="s">
        <v>6592</v>
      </c>
      <c r="I338" s="403" t="s">
        <v>6334</v>
      </c>
      <c r="J338" s="403" t="s">
        <v>6334</v>
      </c>
      <c r="K338" s="403" t="s">
        <v>6334</v>
      </c>
      <c r="L338" s="403" t="s">
        <v>835</v>
      </c>
    </row>
    <row r="339" spans="1:12" ht="56.25" x14ac:dyDescent="0.25">
      <c r="A339" s="402" t="s">
        <v>8054</v>
      </c>
      <c r="B339" s="402" t="s">
        <v>8052</v>
      </c>
      <c r="C339" s="402" t="s">
        <v>8053</v>
      </c>
      <c r="D339" s="402" t="s">
        <v>8051</v>
      </c>
      <c r="E339" s="402" t="s">
        <v>6683</v>
      </c>
      <c r="F339" s="402" t="s">
        <v>7913</v>
      </c>
      <c r="G339" s="402" t="s">
        <v>6452</v>
      </c>
      <c r="H339" s="402" t="s">
        <v>7914</v>
      </c>
      <c r="I339" s="402" t="s">
        <v>6334</v>
      </c>
      <c r="J339" s="402" t="s">
        <v>6334</v>
      </c>
      <c r="K339" s="402" t="s">
        <v>6334</v>
      </c>
      <c r="L339" s="402" t="s">
        <v>835</v>
      </c>
    </row>
    <row r="340" spans="1:12" ht="56.25" x14ac:dyDescent="0.25">
      <c r="A340" s="403" t="s">
        <v>8058</v>
      </c>
      <c r="B340" s="403" t="s">
        <v>8056</v>
      </c>
      <c r="C340" s="403" t="s">
        <v>8057</v>
      </c>
      <c r="D340" s="403" t="s">
        <v>8055</v>
      </c>
      <c r="E340" s="403" t="s">
        <v>7928</v>
      </c>
      <c r="F340" s="403" t="s">
        <v>7929</v>
      </c>
      <c r="G340" s="403" t="s">
        <v>6567</v>
      </c>
      <c r="H340" s="403" t="s">
        <v>7929</v>
      </c>
      <c r="I340" s="403" t="s">
        <v>6334</v>
      </c>
      <c r="J340" s="403" t="s">
        <v>6334</v>
      </c>
      <c r="K340" s="403" t="s">
        <v>6334</v>
      </c>
      <c r="L340" s="403" t="s">
        <v>835</v>
      </c>
    </row>
    <row r="341" spans="1:12" ht="45" x14ac:dyDescent="0.25">
      <c r="A341" s="402" t="s">
        <v>8062</v>
      </c>
      <c r="B341" s="402" t="s">
        <v>8060</v>
      </c>
      <c r="C341" s="402" t="s">
        <v>8061</v>
      </c>
      <c r="D341" s="402" t="s">
        <v>8059</v>
      </c>
      <c r="E341" s="402" t="s">
        <v>7086</v>
      </c>
      <c r="F341" s="402" t="s">
        <v>7087</v>
      </c>
      <c r="G341" s="402" t="s">
        <v>6486</v>
      </c>
      <c r="H341" s="402" t="s">
        <v>7087</v>
      </c>
      <c r="I341" s="402" t="s">
        <v>6334</v>
      </c>
      <c r="J341" s="402" t="s">
        <v>6334</v>
      </c>
      <c r="K341" s="402" t="s">
        <v>6334</v>
      </c>
      <c r="L341" s="402" t="s">
        <v>835</v>
      </c>
    </row>
    <row r="342" spans="1:12" ht="56.25" x14ac:dyDescent="0.25">
      <c r="A342" s="403" t="s">
        <v>8066</v>
      </c>
      <c r="B342" s="403" t="s">
        <v>8064</v>
      </c>
      <c r="C342" s="403" t="s">
        <v>8065</v>
      </c>
      <c r="D342" s="403" t="s">
        <v>8063</v>
      </c>
      <c r="E342" s="403" t="s">
        <v>6870</v>
      </c>
      <c r="F342" s="403" t="s">
        <v>6871</v>
      </c>
      <c r="G342" s="403" t="s">
        <v>6567</v>
      </c>
      <c r="H342" s="403" t="s">
        <v>6872</v>
      </c>
      <c r="I342" s="403" t="s">
        <v>6334</v>
      </c>
      <c r="J342" s="403" t="s">
        <v>6334</v>
      </c>
      <c r="K342" s="403" t="s">
        <v>6334</v>
      </c>
      <c r="L342" s="403" t="s">
        <v>835</v>
      </c>
    </row>
    <row r="343" spans="1:12" ht="56.25" x14ac:dyDescent="0.25">
      <c r="A343" s="402" t="s">
        <v>8070</v>
      </c>
      <c r="B343" s="402" t="s">
        <v>8068</v>
      </c>
      <c r="C343" s="402" t="s">
        <v>8069</v>
      </c>
      <c r="D343" s="402" t="s">
        <v>8067</v>
      </c>
      <c r="E343" s="402" t="s">
        <v>6870</v>
      </c>
      <c r="F343" s="402" t="s">
        <v>6871</v>
      </c>
      <c r="G343" s="402" t="s">
        <v>6567</v>
      </c>
      <c r="H343" s="402" t="s">
        <v>6872</v>
      </c>
      <c r="I343" s="402" t="s">
        <v>6334</v>
      </c>
      <c r="J343" s="402" t="s">
        <v>6334</v>
      </c>
      <c r="K343" s="402" t="s">
        <v>6334</v>
      </c>
      <c r="L343" s="402" t="s">
        <v>835</v>
      </c>
    </row>
    <row r="344" spans="1:12" ht="56.25" x14ac:dyDescent="0.25">
      <c r="A344" s="403" t="s">
        <v>8074</v>
      </c>
      <c r="B344" s="403" t="s">
        <v>8072</v>
      </c>
      <c r="C344" s="403" t="s">
        <v>8073</v>
      </c>
      <c r="D344" s="403" t="s">
        <v>8071</v>
      </c>
      <c r="E344" s="403" t="s">
        <v>6870</v>
      </c>
      <c r="F344" s="403" t="s">
        <v>6871</v>
      </c>
      <c r="G344" s="403" t="s">
        <v>6567</v>
      </c>
      <c r="H344" s="403" t="s">
        <v>6872</v>
      </c>
      <c r="I344" s="403" t="s">
        <v>6334</v>
      </c>
      <c r="J344" s="403" t="s">
        <v>6334</v>
      </c>
      <c r="K344" s="403" t="s">
        <v>6334</v>
      </c>
      <c r="L344" s="403" t="s">
        <v>835</v>
      </c>
    </row>
    <row r="345" spans="1:12" ht="67.5" x14ac:dyDescent="0.25">
      <c r="A345" s="402" t="s">
        <v>8078</v>
      </c>
      <c r="B345" s="402" t="s">
        <v>8076</v>
      </c>
      <c r="C345" s="402" t="s">
        <v>8077</v>
      </c>
      <c r="D345" s="402" t="s">
        <v>8075</v>
      </c>
      <c r="E345" s="402" t="s">
        <v>8079</v>
      </c>
      <c r="F345" s="402" t="s">
        <v>8080</v>
      </c>
      <c r="G345" s="402" t="s">
        <v>6388</v>
      </c>
      <c r="H345" s="402" t="s">
        <v>8081</v>
      </c>
      <c r="I345" s="402" t="s">
        <v>6334</v>
      </c>
      <c r="J345" s="402" t="s">
        <v>6334</v>
      </c>
      <c r="K345" s="402" t="s">
        <v>6334</v>
      </c>
      <c r="L345" s="402" t="s">
        <v>835</v>
      </c>
    </row>
    <row r="346" spans="1:12" ht="56.25" x14ac:dyDescent="0.25">
      <c r="A346" s="403" t="s">
        <v>8085</v>
      </c>
      <c r="B346" s="403" t="s">
        <v>8083</v>
      </c>
      <c r="C346" s="403" t="s">
        <v>8084</v>
      </c>
      <c r="D346" s="403" t="s">
        <v>8082</v>
      </c>
      <c r="E346" s="403" t="s">
        <v>8086</v>
      </c>
      <c r="F346" s="403" t="s">
        <v>8087</v>
      </c>
      <c r="G346" s="403" t="s">
        <v>6567</v>
      </c>
      <c r="H346" s="403" t="s">
        <v>8087</v>
      </c>
      <c r="I346" s="403" t="s">
        <v>6334</v>
      </c>
      <c r="J346" s="403" t="s">
        <v>6334</v>
      </c>
      <c r="K346" s="403" t="s">
        <v>6334</v>
      </c>
      <c r="L346" s="403" t="s">
        <v>835</v>
      </c>
    </row>
    <row r="347" spans="1:12" ht="56.25" x14ac:dyDescent="0.25">
      <c r="A347" s="402" t="s">
        <v>1508</v>
      </c>
      <c r="B347" s="402" t="s">
        <v>8089</v>
      </c>
      <c r="C347" s="402" t="s">
        <v>2576</v>
      </c>
      <c r="D347" s="402" t="s">
        <v>8088</v>
      </c>
      <c r="E347" s="402" t="s">
        <v>8090</v>
      </c>
      <c r="F347" s="402" t="s">
        <v>8091</v>
      </c>
      <c r="G347" s="402" t="s">
        <v>6567</v>
      </c>
      <c r="H347" s="402" t="s">
        <v>8091</v>
      </c>
      <c r="I347" s="402" t="s">
        <v>6334</v>
      </c>
      <c r="J347" s="402" t="s">
        <v>6334</v>
      </c>
      <c r="K347" s="402" t="s">
        <v>6334</v>
      </c>
      <c r="L347" s="402" t="s">
        <v>835</v>
      </c>
    </row>
    <row r="348" spans="1:12" ht="56.25" x14ac:dyDescent="0.25">
      <c r="A348" s="403" t="s">
        <v>8095</v>
      </c>
      <c r="B348" s="403" t="s">
        <v>8093</v>
      </c>
      <c r="C348" s="403" t="s">
        <v>8094</v>
      </c>
      <c r="D348" s="403" t="s">
        <v>8092</v>
      </c>
      <c r="E348" s="403" t="s">
        <v>7928</v>
      </c>
      <c r="F348" s="403" t="s">
        <v>7929</v>
      </c>
      <c r="G348" s="403" t="s">
        <v>6567</v>
      </c>
      <c r="H348" s="403" t="s">
        <v>7930</v>
      </c>
      <c r="I348" s="403" t="s">
        <v>6334</v>
      </c>
      <c r="J348" s="403" t="s">
        <v>6555</v>
      </c>
      <c r="K348" s="403" t="s">
        <v>6334</v>
      </c>
      <c r="L348" s="403" t="s">
        <v>835</v>
      </c>
    </row>
    <row r="349" spans="1:12" ht="56.25" x14ac:dyDescent="0.25">
      <c r="A349" s="402" t="s">
        <v>8099</v>
      </c>
      <c r="B349" s="402" t="s">
        <v>8097</v>
      </c>
      <c r="C349" s="402" t="s">
        <v>8098</v>
      </c>
      <c r="D349" s="402" t="s">
        <v>8096</v>
      </c>
      <c r="E349" s="402" t="s">
        <v>6683</v>
      </c>
      <c r="F349" s="402" t="s">
        <v>7913</v>
      </c>
      <c r="G349" s="402" t="s">
        <v>6452</v>
      </c>
      <c r="H349" s="402" t="s">
        <v>7914</v>
      </c>
      <c r="I349" s="402" t="s">
        <v>6334</v>
      </c>
      <c r="J349" s="402" t="s">
        <v>6597</v>
      </c>
      <c r="K349" s="402" t="s">
        <v>6334</v>
      </c>
      <c r="L349" s="402" t="s">
        <v>835</v>
      </c>
    </row>
    <row r="350" spans="1:12" ht="56.25" x14ac:dyDescent="0.25">
      <c r="A350" s="403" t="s">
        <v>8103</v>
      </c>
      <c r="B350" s="403" t="s">
        <v>8101</v>
      </c>
      <c r="C350" s="403" t="s">
        <v>8102</v>
      </c>
      <c r="D350" s="403" t="s">
        <v>8100</v>
      </c>
      <c r="E350" s="403" t="s">
        <v>7928</v>
      </c>
      <c r="F350" s="403" t="s">
        <v>7929</v>
      </c>
      <c r="G350" s="403" t="s">
        <v>6567</v>
      </c>
      <c r="H350" s="403" t="s">
        <v>7930</v>
      </c>
      <c r="I350" s="403" t="s">
        <v>6334</v>
      </c>
      <c r="J350" s="403" t="s">
        <v>6334</v>
      </c>
      <c r="K350" s="403" t="s">
        <v>6334</v>
      </c>
      <c r="L350" s="403" t="s">
        <v>835</v>
      </c>
    </row>
    <row r="351" spans="1:12" ht="56.25" x14ac:dyDescent="0.25">
      <c r="A351" s="402" t="s">
        <v>8107</v>
      </c>
      <c r="B351" s="402" t="s">
        <v>8105</v>
      </c>
      <c r="C351" s="402" t="s">
        <v>8106</v>
      </c>
      <c r="D351" s="402" t="s">
        <v>8104</v>
      </c>
      <c r="E351" s="402" t="s">
        <v>7885</v>
      </c>
      <c r="F351" s="402" t="s">
        <v>7886</v>
      </c>
      <c r="G351" s="402" t="s">
        <v>6567</v>
      </c>
      <c r="H351" s="402" t="s">
        <v>7887</v>
      </c>
      <c r="I351" s="402" t="s">
        <v>6334</v>
      </c>
      <c r="J351" s="402" t="s">
        <v>6334</v>
      </c>
      <c r="K351" s="402" t="s">
        <v>6334</v>
      </c>
      <c r="L351" s="402" t="s">
        <v>835</v>
      </c>
    </row>
    <row r="352" spans="1:12" ht="67.5" x14ac:dyDescent="0.25">
      <c r="A352" s="403" t="s">
        <v>8111</v>
      </c>
      <c r="B352" s="403" t="s">
        <v>8109</v>
      </c>
      <c r="C352" s="403" t="s">
        <v>8110</v>
      </c>
      <c r="D352" s="403" t="s">
        <v>8108</v>
      </c>
      <c r="E352" s="403" t="s">
        <v>8112</v>
      </c>
      <c r="F352" s="403" t="s">
        <v>8113</v>
      </c>
      <c r="G352" s="403" t="s">
        <v>6553</v>
      </c>
      <c r="H352" s="403" t="s">
        <v>8114</v>
      </c>
      <c r="I352" s="403" t="s">
        <v>6334</v>
      </c>
      <c r="J352" s="403" t="s">
        <v>7637</v>
      </c>
      <c r="K352" s="403" t="s">
        <v>6334</v>
      </c>
      <c r="L352" s="403" t="s">
        <v>6343</v>
      </c>
    </row>
    <row r="353" spans="1:12" ht="101.25" x14ac:dyDescent="0.25">
      <c r="A353" s="402" t="s">
        <v>8117</v>
      </c>
      <c r="B353" s="402" t="s">
        <v>26121</v>
      </c>
      <c r="C353" s="402" t="s">
        <v>8116</v>
      </c>
      <c r="D353" s="402" t="s">
        <v>8115</v>
      </c>
      <c r="E353" s="402" t="s">
        <v>26122</v>
      </c>
      <c r="F353" s="402" t="s">
        <v>26123</v>
      </c>
      <c r="G353" s="402" t="s">
        <v>26097</v>
      </c>
      <c r="H353" s="402" t="s">
        <v>26124</v>
      </c>
      <c r="I353" s="402" t="s">
        <v>6334</v>
      </c>
      <c r="J353" s="402" t="s">
        <v>8222</v>
      </c>
      <c r="K353" s="402" t="s">
        <v>6334</v>
      </c>
      <c r="L353" s="402" t="s">
        <v>26103</v>
      </c>
    </row>
    <row r="354" spans="1:12" ht="56.25" x14ac:dyDescent="0.25">
      <c r="A354" s="403" t="s">
        <v>1037</v>
      </c>
      <c r="B354" s="403" t="s">
        <v>8119</v>
      </c>
      <c r="C354" s="403" t="s">
        <v>1039</v>
      </c>
      <c r="D354" s="403" t="s">
        <v>8118</v>
      </c>
      <c r="E354" s="403" t="s">
        <v>7534</v>
      </c>
      <c r="F354" s="403" t="s">
        <v>8120</v>
      </c>
      <c r="G354" s="403" t="s">
        <v>6665</v>
      </c>
      <c r="H354" s="403" t="s">
        <v>8120</v>
      </c>
      <c r="I354" s="403" t="s">
        <v>6334</v>
      </c>
      <c r="J354" s="403" t="s">
        <v>6334</v>
      </c>
      <c r="K354" s="403" t="s">
        <v>6334</v>
      </c>
      <c r="L354" s="403" t="s">
        <v>6343</v>
      </c>
    </row>
    <row r="355" spans="1:12" ht="45" x14ac:dyDescent="0.25">
      <c r="A355" s="402" t="s">
        <v>8124</v>
      </c>
      <c r="B355" s="402" t="s">
        <v>8122</v>
      </c>
      <c r="C355" s="402" t="s">
        <v>8123</v>
      </c>
      <c r="D355" s="402" t="s">
        <v>8121</v>
      </c>
      <c r="E355" s="402" t="s">
        <v>7498</v>
      </c>
      <c r="F355" s="402" t="s">
        <v>7499</v>
      </c>
      <c r="G355" s="402" t="s">
        <v>6493</v>
      </c>
      <c r="H355" s="402" t="s">
        <v>8125</v>
      </c>
      <c r="I355" s="402" t="s">
        <v>6360</v>
      </c>
      <c r="J355" s="402" t="s">
        <v>6334</v>
      </c>
      <c r="K355" s="402" t="s">
        <v>6334</v>
      </c>
      <c r="L355" s="402" t="s">
        <v>835</v>
      </c>
    </row>
    <row r="356" spans="1:12" ht="67.5" x14ac:dyDescent="0.25">
      <c r="A356" s="403" t="s">
        <v>1735</v>
      </c>
      <c r="B356" s="403" t="s">
        <v>8127</v>
      </c>
      <c r="C356" s="403" t="s">
        <v>8128</v>
      </c>
      <c r="D356" s="403" t="s">
        <v>8126</v>
      </c>
      <c r="E356" s="403" t="s">
        <v>8129</v>
      </c>
      <c r="F356" s="403" t="s">
        <v>8130</v>
      </c>
      <c r="G356" s="403" t="s">
        <v>7745</v>
      </c>
      <c r="H356" s="403" t="s">
        <v>8130</v>
      </c>
      <c r="I356" s="403" t="s">
        <v>8131</v>
      </c>
      <c r="J356" s="403" t="s">
        <v>6334</v>
      </c>
      <c r="K356" s="403" t="s">
        <v>6548</v>
      </c>
      <c r="L356" s="403" t="s">
        <v>835</v>
      </c>
    </row>
    <row r="357" spans="1:12" ht="56.25" x14ac:dyDescent="0.25">
      <c r="A357" s="402" t="s">
        <v>8135</v>
      </c>
      <c r="B357" s="402" t="s">
        <v>8133</v>
      </c>
      <c r="C357" s="402" t="s">
        <v>8134</v>
      </c>
      <c r="D357" s="402" t="s">
        <v>8132</v>
      </c>
      <c r="E357" s="402" t="s">
        <v>8136</v>
      </c>
      <c r="F357" s="402" t="s">
        <v>8137</v>
      </c>
      <c r="G357" s="402" t="s">
        <v>6452</v>
      </c>
      <c r="H357" s="402" t="s">
        <v>8138</v>
      </c>
      <c r="I357" s="402" t="s">
        <v>6334</v>
      </c>
      <c r="J357" s="402" t="s">
        <v>8139</v>
      </c>
      <c r="K357" s="402" t="s">
        <v>6334</v>
      </c>
      <c r="L357" s="402" t="s">
        <v>835</v>
      </c>
    </row>
    <row r="358" spans="1:12" ht="45" x14ac:dyDescent="0.25">
      <c r="A358" s="403" t="s">
        <v>8143</v>
      </c>
      <c r="B358" s="403" t="s">
        <v>8141</v>
      </c>
      <c r="C358" s="403" t="s">
        <v>8142</v>
      </c>
      <c r="D358" s="403" t="s">
        <v>8140</v>
      </c>
      <c r="E358" s="403" t="s">
        <v>8144</v>
      </c>
      <c r="F358" s="403" t="s">
        <v>8145</v>
      </c>
      <c r="G358" s="403" t="s">
        <v>6440</v>
      </c>
      <c r="H358" s="403" t="s">
        <v>8145</v>
      </c>
      <c r="I358" s="403" t="s">
        <v>6334</v>
      </c>
      <c r="J358" s="403" t="s">
        <v>7141</v>
      </c>
      <c r="K358" s="403" t="s">
        <v>6334</v>
      </c>
      <c r="L358" s="403" t="s">
        <v>835</v>
      </c>
    </row>
    <row r="359" spans="1:12" ht="78.75" x14ac:dyDescent="0.25">
      <c r="A359" s="402" t="s">
        <v>8149</v>
      </c>
      <c r="B359" s="402" t="s">
        <v>8147</v>
      </c>
      <c r="C359" s="402" t="s">
        <v>8148</v>
      </c>
      <c r="D359" s="402" t="s">
        <v>8146</v>
      </c>
      <c r="E359" s="402" t="s">
        <v>8150</v>
      </c>
      <c r="F359" s="402" t="s">
        <v>8151</v>
      </c>
      <c r="G359" s="402" t="s">
        <v>6567</v>
      </c>
      <c r="H359" s="402" t="s">
        <v>8152</v>
      </c>
      <c r="I359" s="402" t="s">
        <v>6334</v>
      </c>
      <c r="J359" s="402" t="s">
        <v>6334</v>
      </c>
      <c r="K359" s="402" t="s">
        <v>6334</v>
      </c>
      <c r="L359" s="402" t="s">
        <v>835</v>
      </c>
    </row>
    <row r="360" spans="1:12" ht="56.25" x14ac:dyDescent="0.25">
      <c r="A360" s="403" t="s">
        <v>8156</v>
      </c>
      <c r="B360" s="403" t="s">
        <v>8154</v>
      </c>
      <c r="C360" s="403" t="s">
        <v>8155</v>
      </c>
      <c r="D360" s="403" t="s">
        <v>8153</v>
      </c>
      <c r="E360" s="403" t="s">
        <v>6797</v>
      </c>
      <c r="F360" s="403" t="s">
        <v>6798</v>
      </c>
      <c r="G360" s="403" t="s">
        <v>6452</v>
      </c>
      <c r="H360" s="403" t="s">
        <v>6799</v>
      </c>
      <c r="I360" s="403" t="s">
        <v>6334</v>
      </c>
      <c r="J360" s="403" t="s">
        <v>6597</v>
      </c>
      <c r="K360" s="403" t="s">
        <v>6334</v>
      </c>
      <c r="L360" s="403" t="s">
        <v>835</v>
      </c>
    </row>
    <row r="361" spans="1:12" ht="56.25" x14ac:dyDescent="0.25">
      <c r="A361" s="402" t="s">
        <v>8160</v>
      </c>
      <c r="B361" s="402" t="s">
        <v>8158</v>
      </c>
      <c r="C361" s="402" t="s">
        <v>8159</v>
      </c>
      <c r="D361" s="402" t="s">
        <v>8157</v>
      </c>
      <c r="E361" s="402" t="s">
        <v>6642</v>
      </c>
      <c r="F361" s="402" t="s">
        <v>6643</v>
      </c>
      <c r="G361" s="402" t="s">
        <v>6567</v>
      </c>
      <c r="H361" s="402" t="s">
        <v>6644</v>
      </c>
      <c r="I361" s="402" t="s">
        <v>6334</v>
      </c>
      <c r="J361" s="402" t="s">
        <v>6555</v>
      </c>
      <c r="K361" s="402" t="s">
        <v>6334</v>
      </c>
      <c r="L361" s="402" t="s">
        <v>835</v>
      </c>
    </row>
    <row r="362" spans="1:12" ht="67.5" x14ac:dyDescent="0.25">
      <c r="A362" s="403" t="s">
        <v>8163</v>
      </c>
      <c r="B362" s="403" t="s">
        <v>8162</v>
      </c>
      <c r="C362" s="403" t="s">
        <v>6334</v>
      </c>
      <c r="D362" s="403" t="s">
        <v>8161</v>
      </c>
      <c r="E362" s="403" t="s">
        <v>8164</v>
      </c>
      <c r="F362" s="403" t="s">
        <v>8165</v>
      </c>
      <c r="G362" s="403" t="s">
        <v>6388</v>
      </c>
      <c r="H362" s="403" t="s">
        <v>8166</v>
      </c>
      <c r="I362" s="403" t="s">
        <v>6334</v>
      </c>
      <c r="J362" s="403" t="s">
        <v>6334</v>
      </c>
      <c r="K362" s="403" t="s">
        <v>6334</v>
      </c>
      <c r="L362" s="403" t="s">
        <v>835</v>
      </c>
    </row>
    <row r="363" spans="1:12" ht="56.25" x14ac:dyDescent="0.25">
      <c r="A363" s="402" t="s">
        <v>8170</v>
      </c>
      <c r="B363" s="402" t="s">
        <v>8168</v>
      </c>
      <c r="C363" s="402" t="s">
        <v>8169</v>
      </c>
      <c r="D363" s="402" t="s">
        <v>8167</v>
      </c>
      <c r="E363" s="402" t="s">
        <v>6584</v>
      </c>
      <c r="F363" s="402" t="s">
        <v>6585</v>
      </c>
      <c r="G363" s="402" t="s">
        <v>6586</v>
      </c>
      <c r="H363" s="402" t="s">
        <v>6585</v>
      </c>
      <c r="I363" s="402" t="s">
        <v>6334</v>
      </c>
      <c r="J363" s="402" t="s">
        <v>6334</v>
      </c>
      <c r="K363" s="402" t="s">
        <v>6334</v>
      </c>
      <c r="L363" s="402" t="s">
        <v>835</v>
      </c>
    </row>
    <row r="364" spans="1:12" ht="33.75" x14ac:dyDescent="0.25">
      <c r="A364" s="403" t="s">
        <v>8174</v>
      </c>
      <c r="B364" s="403" t="s">
        <v>8172</v>
      </c>
      <c r="C364" s="403" t="s">
        <v>8173</v>
      </c>
      <c r="D364" s="403" t="s">
        <v>8171</v>
      </c>
      <c r="E364" s="403" t="s">
        <v>6584</v>
      </c>
      <c r="F364" s="403" t="s">
        <v>6585</v>
      </c>
      <c r="G364" s="403" t="s">
        <v>6586</v>
      </c>
      <c r="H364" s="403" t="s">
        <v>6585</v>
      </c>
      <c r="I364" s="403" t="s">
        <v>6334</v>
      </c>
      <c r="J364" s="403" t="s">
        <v>6334</v>
      </c>
      <c r="K364" s="403" t="s">
        <v>6334</v>
      </c>
      <c r="L364" s="403" t="s">
        <v>835</v>
      </c>
    </row>
    <row r="365" spans="1:12" ht="45" x14ac:dyDescent="0.25">
      <c r="A365" s="402" t="s">
        <v>8178</v>
      </c>
      <c r="B365" s="402" t="s">
        <v>8176</v>
      </c>
      <c r="C365" s="402" t="s">
        <v>8177</v>
      </c>
      <c r="D365" s="402" t="s">
        <v>8175</v>
      </c>
      <c r="E365" s="402" t="s">
        <v>6450</v>
      </c>
      <c r="F365" s="402" t="s">
        <v>6451</v>
      </c>
      <c r="G365" s="402" t="s">
        <v>6452</v>
      </c>
      <c r="H365" s="402" t="s">
        <v>6453</v>
      </c>
      <c r="I365" s="402" t="s">
        <v>6334</v>
      </c>
      <c r="J365" s="402" t="s">
        <v>6334</v>
      </c>
      <c r="K365" s="402" t="s">
        <v>6334</v>
      </c>
      <c r="L365" s="402" t="s">
        <v>6376</v>
      </c>
    </row>
    <row r="366" spans="1:12" ht="56.25" x14ac:dyDescent="0.25">
      <c r="A366" s="403" t="s">
        <v>3561</v>
      </c>
      <c r="B366" s="403" t="s">
        <v>8180</v>
      </c>
      <c r="C366" s="403" t="s">
        <v>3563</v>
      </c>
      <c r="D366" s="403" t="s">
        <v>8179</v>
      </c>
      <c r="E366" s="403" t="s">
        <v>6870</v>
      </c>
      <c r="F366" s="403" t="s">
        <v>6871</v>
      </c>
      <c r="G366" s="403" t="s">
        <v>6567</v>
      </c>
      <c r="H366" s="403" t="s">
        <v>8181</v>
      </c>
      <c r="I366" s="403" t="s">
        <v>6334</v>
      </c>
      <c r="J366" s="403" t="s">
        <v>6555</v>
      </c>
      <c r="K366" s="403" t="s">
        <v>6334</v>
      </c>
      <c r="L366" s="403" t="s">
        <v>6436</v>
      </c>
    </row>
    <row r="367" spans="1:12" ht="90" x14ac:dyDescent="0.25">
      <c r="A367" s="402" t="s">
        <v>8185</v>
      </c>
      <c r="B367" s="402" t="s">
        <v>8183</v>
      </c>
      <c r="C367" s="402" t="s">
        <v>8184</v>
      </c>
      <c r="D367" s="402" t="s">
        <v>8182</v>
      </c>
      <c r="E367" s="402" t="s">
        <v>7928</v>
      </c>
      <c r="F367" s="402" t="s">
        <v>7929</v>
      </c>
      <c r="G367" s="402" t="s">
        <v>6567</v>
      </c>
      <c r="H367" s="402" t="s">
        <v>7930</v>
      </c>
      <c r="I367" s="402" t="s">
        <v>6334</v>
      </c>
      <c r="J367" s="402" t="s">
        <v>7637</v>
      </c>
      <c r="K367" s="402" t="s">
        <v>6334</v>
      </c>
      <c r="L367" s="402" t="s">
        <v>6436</v>
      </c>
    </row>
    <row r="368" spans="1:12" ht="45" x14ac:dyDescent="0.25">
      <c r="A368" s="403" t="s">
        <v>8189</v>
      </c>
      <c r="B368" s="403" t="s">
        <v>8187</v>
      </c>
      <c r="C368" s="403" t="s">
        <v>8188</v>
      </c>
      <c r="D368" s="403" t="s">
        <v>8186</v>
      </c>
      <c r="E368" s="403" t="s">
        <v>7988</v>
      </c>
      <c r="F368" s="403" t="s">
        <v>7989</v>
      </c>
      <c r="G368" s="403" t="s">
        <v>6586</v>
      </c>
      <c r="H368" s="403" t="s">
        <v>7989</v>
      </c>
      <c r="I368" s="403" t="s">
        <v>6334</v>
      </c>
      <c r="J368" s="403" t="s">
        <v>6334</v>
      </c>
      <c r="K368" s="403" t="s">
        <v>6334</v>
      </c>
      <c r="L368" s="403" t="s">
        <v>835</v>
      </c>
    </row>
    <row r="369" spans="1:12" ht="45" x14ac:dyDescent="0.25">
      <c r="A369" s="402" t="s">
        <v>8193</v>
      </c>
      <c r="B369" s="402" t="s">
        <v>8191</v>
      </c>
      <c r="C369" s="402" t="s">
        <v>8192</v>
      </c>
      <c r="D369" s="402" t="s">
        <v>8190</v>
      </c>
      <c r="E369" s="402" t="s">
        <v>7988</v>
      </c>
      <c r="F369" s="402" t="s">
        <v>7989</v>
      </c>
      <c r="G369" s="402" t="s">
        <v>6586</v>
      </c>
      <c r="H369" s="402" t="s">
        <v>7989</v>
      </c>
      <c r="I369" s="402" t="s">
        <v>6334</v>
      </c>
      <c r="J369" s="402" t="s">
        <v>6334</v>
      </c>
      <c r="K369" s="402" t="s">
        <v>6334</v>
      </c>
      <c r="L369" s="402" t="s">
        <v>835</v>
      </c>
    </row>
    <row r="370" spans="1:12" ht="45" x14ac:dyDescent="0.25">
      <c r="A370" s="403" t="s">
        <v>8196</v>
      </c>
      <c r="B370" s="403" t="s">
        <v>8195</v>
      </c>
      <c r="C370" s="403" t="s">
        <v>6334</v>
      </c>
      <c r="D370" s="403" t="s">
        <v>8194</v>
      </c>
      <c r="E370" s="403" t="s">
        <v>7788</v>
      </c>
      <c r="F370" s="403" t="s">
        <v>7789</v>
      </c>
      <c r="G370" s="403" t="s">
        <v>6567</v>
      </c>
      <c r="H370" s="403" t="s">
        <v>7789</v>
      </c>
      <c r="I370" s="403" t="s">
        <v>6334</v>
      </c>
      <c r="J370" s="403" t="s">
        <v>6334</v>
      </c>
      <c r="K370" s="403" t="s">
        <v>6334</v>
      </c>
      <c r="L370" s="403" t="s">
        <v>835</v>
      </c>
    </row>
    <row r="371" spans="1:12" ht="33.75" x14ac:dyDescent="0.25">
      <c r="A371" s="402" t="s">
        <v>8199</v>
      </c>
      <c r="B371" s="402" t="s">
        <v>8198</v>
      </c>
      <c r="C371" s="402" t="s">
        <v>6334</v>
      </c>
      <c r="D371" s="402" t="s">
        <v>8197</v>
      </c>
      <c r="E371" s="402" t="s">
        <v>6584</v>
      </c>
      <c r="F371" s="402" t="s">
        <v>6585</v>
      </c>
      <c r="G371" s="402" t="s">
        <v>6586</v>
      </c>
      <c r="H371" s="402" t="s">
        <v>6585</v>
      </c>
      <c r="I371" s="402" t="s">
        <v>6334</v>
      </c>
      <c r="J371" s="402" t="s">
        <v>6334</v>
      </c>
      <c r="K371" s="402" t="s">
        <v>6334</v>
      </c>
      <c r="L371" s="402" t="s">
        <v>835</v>
      </c>
    </row>
    <row r="372" spans="1:12" ht="45" x14ac:dyDescent="0.25">
      <c r="A372" s="403" t="s">
        <v>8203</v>
      </c>
      <c r="B372" s="403" t="s">
        <v>8201</v>
      </c>
      <c r="C372" s="403" t="s">
        <v>8202</v>
      </c>
      <c r="D372" s="403" t="s">
        <v>8200</v>
      </c>
      <c r="E372" s="403" t="s">
        <v>7194</v>
      </c>
      <c r="F372" s="403" t="s">
        <v>7195</v>
      </c>
      <c r="G372" s="403" t="s">
        <v>6486</v>
      </c>
      <c r="H372" s="403" t="s">
        <v>7195</v>
      </c>
      <c r="I372" s="403" t="s">
        <v>6334</v>
      </c>
      <c r="J372" s="403" t="s">
        <v>6334</v>
      </c>
      <c r="K372" s="403" t="s">
        <v>6334</v>
      </c>
      <c r="L372" s="403" t="s">
        <v>835</v>
      </c>
    </row>
    <row r="373" spans="1:12" ht="78.75" x14ac:dyDescent="0.25">
      <c r="A373" s="402" t="s">
        <v>8207</v>
      </c>
      <c r="B373" s="402" t="s">
        <v>8205</v>
      </c>
      <c r="C373" s="402" t="s">
        <v>8206</v>
      </c>
      <c r="D373" s="402" t="s">
        <v>8204</v>
      </c>
      <c r="E373" s="402" t="s">
        <v>8208</v>
      </c>
      <c r="F373" s="402" t="s">
        <v>8209</v>
      </c>
      <c r="G373" s="402" t="s">
        <v>6567</v>
      </c>
      <c r="H373" s="402" t="s">
        <v>8210</v>
      </c>
      <c r="I373" s="402" t="s">
        <v>6334</v>
      </c>
      <c r="J373" s="402" t="s">
        <v>6334</v>
      </c>
      <c r="K373" s="402" t="s">
        <v>6334</v>
      </c>
      <c r="L373" s="402" t="s">
        <v>835</v>
      </c>
    </row>
    <row r="374" spans="1:12" ht="67.5" x14ac:dyDescent="0.25">
      <c r="A374" s="403" t="s">
        <v>8214</v>
      </c>
      <c r="B374" s="403" t="s">
        <v>8212</v>
      </c>
      <c r="C374" s="403" t="s">
        <v>8213</v>
      </c>
      <c r="D374" s="403" t="s">
        <v>8211</v>
      </c>
      <c r="E374" s="403" t="s">
        <v>6797</v>
      </c>
      <c r="F374" s="403" t="s">
        <v>6798</v>
      </c>
      <c r="G374" s="403" t="s">
        <v>6452</v>
      </c>
      <c r="H374" s="403" t="s">
        <v>6799</v>
      </c>
      <c r="I374" s="403" t="s">
        <v>6334</v>
      </c>
      <c r="J374" s="403" t="s">
        <v>6555</v>
      </c>
      <c r="K374" s="403" t="s">
        <v>6334</v>
      </c>
      <c r="L374" s="403" t="s">
        <v>835</v>
      </c>
    </row>
    <row r="375" spans="1:12" ht="78.75" x14ac:dyDescent="0.25">
      <c r="A375" s="402" t="s">
        <v>8218</v>
      </c>
      <c r="B375" s="402" t="s">
        <v>8216</v>
      </c>
      <c r="C375" s="402" t="s">
        <v>8217</v>
      </c>
      <c r="D375" s="402" t="s">
        <v>8215</v>
      </c>
      <c r="E375" s="402" t="s">
        <v>8219</v>
      </c>
      <c r="F375" s="402" t="s">
        <v>8220</v>
      </c>
      <c r="G375" s="402" t="s">
        <v>6567</v>
      </c>
      <c r="H375" s="402" t="s">
        <v>8221</v>
      </c>
      <c r="I375" s="402" t="s">
        <v>6334</v>
      </c>
      <c r="J375" s="402" t="s">
        <v>8222</v>
      </c>
      <c r="K375" s="402" t="s">
        <v>6334</v>
      </c>
      <c r="L375" s="402" t="s">
        <v>7704</v>
      </c>
    </row>
    <row r="376" spans="1:12" ht="56.25" x14ac:dyDescent="0.25">
      <c r="A376" s="403" t="s">
        <v>8226</v>
      </c>
      <c r="B376" s="403" t="s">
        <v>8224</v>
      </c>
      <c r="C376" s="403" t="s">
        <v>8225</v>
      </c>
      <c r="D376" s="403" t="s">
        <v>8223</v>
      </c>
      <c r="E376" s="403" t="s">
        <v>6584</v>
      </c>
      <c r="F376" s="403" t="s">
        <v>6585</v>
      </c>
      <c r="G376" s="403" t="s">
        <v>6586</v>
      </c>
      <c r="H376" s="403" t="s">
        <v>6585</v>
      </c>
      <c r="I376" s="403" t="s">
        <v>6334</v>
      </c>
      <c r="J376" s="403" t="s">
        <v>6334</v>
      </c>
      <c r="K376" s="403" t="s">
        <v>6334</v>
      </c>
      <c r="L376" s="403" t="s">
        <v>835</v>
      </c>
    </row>
    <row r="377" spans="1:12" ht="33.75" x14ac:dyDescent="0.25">
      <c r="A377" s="402" t="s">
        <v>8230</v>
      </c>
      <c r="B377" s="402" t="s">
        <v>8228</v>
      </c>
      <c r="C377" s="402" t="s">
        <v>8229</v>
      </c>
      <c r="D377" s="402" t="s">
        <v>8227</v>
      </c>
      <c r="E377" s="402" t="s">
        <v>6915</v>
      </c>
      <c r="F377" s="402" t="s">
        <v>6916</v>
      </c>
      <c r="G377" s="402" t="s">
        <v>6917</v>
      </c>
      <c r="H377" s="402" t="s">
        <v>6916</v>
      </c>
      <c r="I377" s="402" t="s">
        <v>6334</v>
      </c>
      <c r="J377" s="402" t="s">
        <v>6334</v>
      </c>
      <c r="K377" s="402" t="s">
        <v>6334</v>
      </c>
      <c r="L377" s="402" t="s">
        <v>835</v>
      </c>
    </row>
    <row r="378" spans="1:12" ht="45" x14ac:dyDescent="0.25">
      <c r="A378" s="403" t="s">
        <v>8234</v>
      </c>
      <c r="B378" s="403" t="s">
        <v>8232</v>
      </c>
      <c r="C378" s="403" t="s">
        <v>8233</v>
      </c>
      <c r="D378" s="403" t="s">
        <v>8231</v>
      </c>
      <c r="E378" s="403" t="s">
        <v>6630</v>
      </c>
      <c r="F378" s="403" t="s">
        <v>6631</v>
      </c>
      <c r="G378" s="403" t="s">
        <v>6567</v>
      </c>
      <c r="H378" s="403" t="s">
        <v>6632</v>
      </c>
      <c r="I378" s="403" t="s">
        <v>6334</v>
      </c>
      <c r="J378" s="403" t="s">
        <v>6597</v>
      </c>
      <c r="K378" s="403" t="s">
        <v>6334</v>
      </c>
      <c r="L378" s="403" t="s">
        <v>835</v>
      </c>
    </row>
    <row r="379" spans="1:12" ht="33.75" x14ac:dyDescent="0.25">
      <c r="A379" s="402" t="s">
        <v>8238</v>
      </c>
      <c r="B379" s="402" t="s">
        <v>8236</v>
      </c>
      <c r="C379" s="402" t="s">
        <v>8237</v>
      </c>
      <c r="D379" s="402" t="s">
        <v>8235</v>
      </c>
      <c r="E379" s="402" t="s">
        <v>6726</v>
      </c>
      <c r="F379" s="402" t="s">
        <v>6727</v>
      </c>
      <c r="G379" s="402" t="s">
        <v>6452</v>
      </c>
      <c r="H379" s="402" t="s">
        <v>6727</v>
      </c>
      <c r="I379" s="402" t="s">
        <v>6334</v>
      </c>
      <c r="J379" s="402" t="s">
        <v>6334</v>
      </c>
      <c r="K379" s="402" t="s">
        <v>6334</v>
      </c>
      <c r="L379" s="402" t="s">
        <v>835</v>
      </c>
    </row>
    <row r="380" spans="1:12" ht="56.25" x14ac:dyDescent="0.25">
      <c r="A380" s="403" t="s">
        <v>8241</v>
      </c>
      <c r="B380" s="403" t="s">
        <v>8240</v>
      </c>
      <c r="C380" s="403" t="s">
        <v>6334</v>
      </c>
      <c r="D380" s="403" t="s">
        <v>8239</v>
      </c>
      <c r="E380" s="403" t="s">
        <v>8242</v>
      </c>
      <c r="F380" s="403" t="s">
        <v>8243</v>
      </c>
      <c r="G380" s="403" t="s">
        <v>6567</v>
      </c>
      <c r="H380" s="403" t="s">
        <v>8244</v>
      </c>
      <c r="I380" s="403" t="s">
        <v>6334</v>
      </c>
      <c r="J380" s="403" t="s">
        <v>6597</v>
      </c>
      <c r="K380" s="403" t="s">
        <v>6334</v>
      </c>
      <c r="L380" s="403" t="s">
        <v>835</v>
      </c>
    </row>
    <row r="381" spans="1:12" ht="67.5" x14ac:dyDescent="0.25">
      <c r="A381" s="402" t="s">
        <v>8248</v>
      </c>
      <c r="B381" s="402" t="s">
        <v>8246</v>
      </c>
      <c r="C381" s="402" t="s">
        <v>8247</v>
      </c>
      <c r="D381" s="402" t="s">
        <v>8245</v>
      </c>
      <c r="E381" s="402" t="s">
        <v>6642</v>
      </c>
      <c r="F381" s="402" t="s">
        <v>6643</v>
      </c>
      <c r="G381" s="402" t="s">
        <v>6567</v>
      </c>
      <c r="H381" s="402" t="s">
        <v>6644</v>
      </c>
      <c r="I381" s="402" t="s">
        <v>6334</v>
      </c>
      <c r="J381" s="402" t="s">
        <v>6597</v>
      </c>
      <c r="K381" s="402" t="s">
        <v>6334</v>
      </c>
      <c r="L381" s="402" t="s">
        <v>835</v>
      </c>
    </row>
    <row r="382" spans="1:12" ht="45" x14ac:dyDescent="0.25">
      <c r="A382" s="403" t="s">
        <v>8251</v>
      </c>
      <c r="B382" s="403" t="s">
        <v>8250</v>
      </c>
      <c r="C382" s="403" t="s">
        <v>6334</v>
      </c>
      <c r="D382" s="403" t="s">
        <v>8249</v>
      </c>
      <c r="E382" s="403" t="s">
        <v>7897</v>
      </c>
      <c r="F382" s="403" t="s">
        <v>7898</v>
      </c>
      <c r="G382" s="403" t="s">
        <v>6586</v>
      </c>
      <c r="H382" s="403" t="s">
        <v>7898</v>
      </c>
      <c r="I382" s="403" t="s">
        <v>6334</v>
      </c>
      <c r="J382" s="403" t="s">
        <v>6334</v>
      </c>
      <c r="K382" s="403" t="s">
        <v>6334</v>
      </c>
      <c r="L382" s="403" t="s">
        <v>835</v>
      </c>
    </row>
    <row r="383" spans="1:12" ht="56.25" x14ac:dyDescent="0.25">
      <c r="A383" s="402" t="s">
        <v>3359</v>
      </c>
      <c r="B383" s="402" t="s">
        <v>8253</v>
      </c>
      <c r="C383" s="402" t="s">
        <v>3361</v>
      </c>
      <c r="D383" s="402" t="s">
        <v>8252</v>
      </c>
      <c r="E383" s="402" t="s">
        <v>6642</v>
      </c>
      <c r="F383" s="402" t="s">
        <v>6643</v>
      </c>
      <c r="G383" s="402" t="s">
        <v>6567</v>
      </c>
      <c r="H383" s="402" t="s">
        <v>6644</v>
      </c>
      <c r="I383" s="402" t="s">
        <v>6334</v>
      </c>
      <c r="J383" s="402" t="s">
        <v>6334</v>
      </c>
      <c r="K383" s="402" t="s">
        <v>6334</v>
      </c>
      <c r="L383" s="402" t="s">
        <v>835</v>
      </c>
    </row>
    <row r="384" spans="1:12" ht="78.75" x14ac:dyDescent="0.25">
      <c r="A384" s="403" t="s">
        <v>8256</v>
      </c>
      <c r="B384" s="403" t="s">
        <v>8255</v>
      </c>
      <c r="C384" s="403" t="s">
        <v>6334</v>
      </c>
      <c r="D384" s="403" t="s">
        <v>8254</v>
      </c>
      <c r="E384" s="403" t="s">
        <v>6642</v>
      </c>
      <c r="F384" s="403" t="s">
        <v>6643</v>
      </c>
      <c r="G384" s="403" t="s">
        <v>6567</v>
      </c>
      <c r="H384" s="403" t="s">
        <v>6644</v>
      </c>
      <c r="I384" s="403" t="s">
        <v>6334</v>
      </c>
      <c r="J384" s="403" t="s">
        <v>7637</v>
      </c>
      <c r="K384" s="403" t="s">
        <v>6334</v>
      </c>
      <c r="L384" s="403" t="s">
        <v>835</v>
      </c>
    </row>
    <row r="385" spans="1:12" ht="56.25" x14ac:dyDescent="0.25">
      <c r="A385" s="402" t="s">
        <v>8259</v>
      </c>
      <c r="B385" s="402" t="s">
        <v>8258</v>
      </c>
      <c r="C385" s="402" t="s">
        <v>6334</v>
      </c>
      <c r="D385" s="402" t="s">
        <v>8257</v>
      </c>
      <c r="E385" s="402" t="s">
        <v>6797</v>
      </c>
      <c r="F385" s="402" t="s">
        <v>6798</v>
      </c>
      <c r="G385" s="402" t="s">
        <v>6452</v>
      </c>
      <c r="H385" s="402" t="s">
        <v>6799</v>
      </c>
      <c r="I385" s="402" t="s">
        <v>6334</v>
      </c>
      <c r="J385" s="402" t="s">
        <v>6555</v>
      </c>
      <c r="K385" s="402" t="s">
        <v>6334</v>
      </c>
      <c r="L385" s="402" t="s">
        <v>835</v>
      </c>
    </row>
    <row r="386" spans="1:12" ht="67.5" x14ac:dyDescent="0.25">
      <c r="A386" s="403" t="s">
        <v>8263</v>
      </c>
      <c r="B386" s="403" t="s">
        <v>8261</v>
      </c>
      <c r="C386" s="403" t="s">
        <v>8262</v>
      </c>
      <c r="D386" s="403" t="s">
        <v>8260</v>
      </c>
      <c r="E386" s="403" t="s">
        <v>6797</v>
      </c>
      <c r="F386" s="403" t="s">
        <v>6798</v>
      </c>
      <c r="G386" s="403" t="s">
        <v>6452</v>
      </c>
      <c r="H386" s="403" t="s">
        <v>6799</v>
      </c>
      <c r="I386" s="403" t="s">
        <v>6334</v>
      </c>
      <c r="J386" s="403" t="s">
        <v>6334</v>
      </c>
      <c r="K386" s="403" t="s">
        <v>6334</v>
      </c>
      <c r="L386" s="403" t="s">
        <v>835</v>
      </c>
    </row>
    <row r="387" spans="1:12" ht="67.5" x14ac:dyDescent="0.25">
      <c r="A387" s="402" t="s">
        <v>8267</v>
      </c>
      <c r="B387" s="402" t="s">
        <v>8265</v>
      </c>
      <c r="C387" s="402" t="s">
        <v>8266</v>
      </c>
      <c r="D387" s="402" t="s">
        <v>8264</v>
      </c>
      <c r="E387" s="402" t="s">
        <v>7863</v>
      </c>
      <c r="F387" s="402" t="s">
        <v>7864</v>
      </c>
      <c r="G387" s="402" t="s">
        <v>6452</v>
      </c>
      <c r="H387" s="402" t="s">
        <v>7865</v>
      </c>
      <c r="I387" s="402" t="s">
        <v>6334</v>
      </c>
      <c r="J387" s="402" t="s">
        <v>7637</v>
      </c>
      <c r="K387" s="402" t="s">
        <v>6334</v>
      </c>
      <c r="L387" s="402" t="s">
        <v>835</v>
      </c>
    </row>
    <row r="388" spans="1:12" ht="90" x14ac:dyDescent="0.25">
      <c r="A388" s="403" t="s">
        <v>8271</v>
      </c>
      <c r="B388" s="403" t="s">
        <v>8269</v>
      </c>
      <c r="C388" s="403" t="s">
        <v>8270</v>
      </c>
      <c r="D388" s="403" t="s">
        <v>8268</v>
      </c>
      <c r="E388" s="403" t="s">
        <v>6630</v>
      </c>
      <c r="F388" s="403" t="s">
        <v>6631</v>
      </c>
      <c r="G388" s="403" t="s">
        <v>6567</v>
      </c>
      <c r="H388" s="403" t="s">
        <v>6632</v>
      </c>
      <c r="I388" s="403" t="s">
        <v>6334</v>
      </c>
      <c r="J388" s="403" t="s">
        <v>6597</v>
      </c>
      <c r="K388" s="403" t="s">
        <v>6334</v>
      </c>
      <c r="L388" s="403" t="s">
        <v>835</v>
      </c>
    </row>
    <row r="389" spans="1:12" ht="67.5" x14ac:dyDescent="0.25">
      <c r="A389" s="402" t="s">
        <v>3039</v>
      </c>
      <c r="B389" s="402" t="s">
        <v>8273</v>
      </c>
      <c r="C389" s="402" t="s">
        <v>3041</v>
      </c>
      <c r="D389" s="402" t="s">
        <v>8272</v>
      </c>
      <c r="E389" s="402" t="s">
        <v>6683</v>
      </c>
      <c r="F389" s="402" t="s">
        <v>6684</v>
      </c>
      <c r="G389" s="402" t="s">
        <v>6452</v>
      </c>
      <c r="H389" s="402" t="s">
        <v>6685</v>
      </c>
      <c r="I389" s="402" t="s">
        <v>6334</v>
      </c>
      <c r="J389" s="402" t="s">
        <v>6334</v>
      </c>
      <c r="K389" s="402" t="s">
        <v>6334</v>
      </c>
      <c r="L389" s="402" t="s">
        <v>835</v>
      </c>
    </row>
    <row r="390" spans="1:12" ht="56.25" x14ac:dyDescent="0.25">
      <c r="A390" s="403" t="s">
        <v>8277</v>
      </c>
      <c r="B390" s="403" t="s">
        <v>8275</v>
      </c>
      <c r="C390" s="403" t="s">
        <v>8276</v>
      </c>
      <c r="D390" s="403" t="s">
        <v>8274</v>
      </c>
      <c r="E390" s="403" t="s">
        <v>7885</v>
      </c>
      <c r="F390" s="403" t="s">
        <v>7886</v>
      </c>
      <c r="G390" s="403" t="s">
        <v>6567</v>
      </c>
      <c r="H390" s="403" t="s">
        <v>7887</v>
      </c>
      <c r="I390" s="403" t="s">
        <v>6334</v>
      </c>
      <c r="J390" s="403" t="s">
        <v>7637</v>
      </c>
      <c r="K390" s="403" t="s">
        <v>6334</v>
      </c>
      <c r="L390" s="403" t="s">
        <v>835</v>
      </c>
    </row>
    <row r="391" spans="1:12" ht="56.25" x14ac:dyDescent="0.25">
      <c r="A391" s="402" t="s">
        <v>2963</v>
      </c>
      <c r="B391" s="402" t="s">
        <v>8279</v>
      </c>
      <c r="C391" s="402" t="s">
        <v>2965</v>
      </c>
      <c r="D391" s="402" t="s">
        <v>8278</v>
      </c>
      <c r="E391" s="402" t="s">
        <v>6870</v>
      </c>
      <c r="F391" s="402" t="s">
        <v>6871</v>
      </c>
      <c r="G391" s="402" t="s">
        <v>6567</v>
      </c>
      <c r="H391" s="402" t="s">
        <v>6872</v>
      </c>
      <c r="I391" s="402" t="s">
        <v>6334</v>
      </c>
      <c r="J391" s="402" t="s">
        <v>7637</v>
      </c>
      <c r="K391" s="402" t="s">
        <v>6334</v>
      </c>
      <c r="L391" s="402" t="s">
        <v>835</v>
      </c>
    </row>
    <row r="392" spans="1:12" ht="67.5" x14ac:dyDescent="0.25">
      <c r="A392" s="403" t="s">
        <v>3519</v>
      </c>
      <c r="B392" s="403" t="s">
        <v>8281</v>
      </c>
      <c r="C392" s="403" t="s">
        <v>3521</v>
      </c>
      <c r="D392" s="403" t="s">
        <v>8280</v>
      </c>
      <c r="E392" s="403" t="s">
        <v>6787</v>
      </c>
      <c r="F392" s="403" t="s">
        <v>6788</v>
      </c>
      <c r="G392" s="403" t="s">
        <v>6567</v>
      </c>
      <c r="H392" s="403" t="s">
        <v>6789</v>
      </c>
      <c r="I392" s="403" t="s">
        <v>6334</v>
      </c>
      <c r="J392" s="403" t="s">
        <v>6597</v>
      </c>
      <c r="K392" s="403" t="s">
        <v>6334</v>
      </c>
      <c r="L392" s="403" t="s">
        <v>6343</v>
      </c>
    </row>
    <row r="393" spans="1:12" ht="56.25" x14ac:dyDescent="0.25">
      <c r="A393" s="402" t="s">
        <v>6334</v>
      </c>
      <c r="B393" s="402" t="s">
        <v>8283</v>
      </c>
      <c r="C393" s="402" t="s">
        <v>8284</v>
      </c>
      <c r="D393" s="402" t="s">
        <v>8282</v>
      </c>
      <c r="E393" s="402" t="s">
        <v>8285</v>
      </c>
      <c r="F393" s="402" t="s">
        <v>8286</v>
      </c>
      <c r="G393" s="402" t="s">
        <v>6609</v>
      </c>
      <c r="H393" s="402" t="s">
        <v>8287</v>
      </c>
      <c r="I393" s="402" t="s">
        <v>6334</v>
      </c>
      <c r="J393" s="402" t="s">
        <v>6334</v>
      </c>
      <c r="K393" s="402" t="s">
        <v>6334</v>
      </c>
      <c r="L393" s="402" t="s">
        <v>835</v>
      </c>
    </row>
    <row r="394" spans="1:12" ht="67.5" x14ac:dyDescent="0.25">
      <c r="A394" s="403" t="s">
        <v>6334</v>
      </c>
      <c r="B394" s="403" t="s">
        <v>8289</v>
      </c>
      <c r="C394" s="403" t="s">
        <v>8290</v>
      </c>
      <c r="D394" s="403" t="s">
        <v>8288</v>
      </c>
      <c r="E394" s="403" t="s">
        <v>8291</v>
      </c>
      <c r="F394" s="403" t="s">
        <v>8292</v>
      </c>
      <c r="G394" s="403" t="s">
        <v>7745</v>
      </c>
      <c r="H394" s="403" t="s">
        <v>8292</v>
      </c>
      <c r="I394" s="403" t="s">
        <v>6334</v>
      </c>
      <c r="J394" s="403" t="s">
        <v>6334</v>
      </c>
      <c r="K394" s="403" t="s">
        <v>6548</v>
      </c>
      <c r="L394" s="403" t="s">
        <v>835</v>
      </c>
    </row>
    <row r="395" spans="1:12" ht="123.75" x14ac:dyDescent="0.25">
      <c r="A395" s="402" t="s">
        <v>6334</v>
      </c>
      <c r="B395" s="402" t="s">
        <v>8294</v>
      </c>
      <c r="C395" s="402" t="s">
        <v>8295</v>
      </c>
      <c r="D395" s="402" t="s">
        <v>8293</v>
      </c>
      <c r="E395" s="402" t="s">
        <v>6704</v>
      </c>
      <c r="F395" s="402" t="s">
        <v>6705</v>
      </c>
      <c r="G395" s="402" t="s">
        <v>6486</v>
      </c>
      <c r="H395" s="402" t="s">
        <v>6705</v>
      </c>
      <c r="I395" s="402" t="s">
        <v>6334</v>
      </c>
      <c r="J395" s="402" t="s">
        <v>6334</v>
      </c>
      <c r="K395" s="402" t="s">
        <v>6334</v>
      </c>
      <c r="L395" s="402" t="s">
        <v>835</v>
      </c>
    </row>
    <row r="396" spans="1:12" ht="56.25" x14ac:dyDescent="0.25">
      <c r="A396" s="403" t="s">
        <v>8299</v>
      </c>
      <c r="B396" s="403" t="s">
        <v>8297</v>
      </c>
      <c r="C396" s="403" t="s">
        <v>8298</v>
      </c>
      <c r="D396" s="403" t="s">
        <v>8296</v>
      </c>
      <c r="E396" s="403" t="s">
        <v>7298</v>
      </c>
      <c r="F396" s="403" t="s">
        <v>7299</v>
      </c>
      <c r="G396" s="403" t="s">
        <v>6917</v>
      </c>
      <c r="H396" s="403" t="s">
        <v>7299</v>
      </c>
      <c r="I396" s="403" t="s">
        <v>6334</v>
      </c>
      <c r="J396" s="403" t="s">
        <v>6334</v>
      </c>
      <c r="K396" s="403" t="s">
        <v>6334</v>
      </c>
      <c r="L396" s="403" t="s">
        <v>835</v>
      </c>
    </row>
    <row r="397" spans="1:12" ht="135" x14ac:dyDescent="0.25">
      <c r="A397" s="402" t="s">
        <v>6334</v>
      </c>
      <c r="B397" s="402" t="s">
        <v>8301</v>
      </c>
      <c r="C397" s="402" t="s">
        <v>8302</v>
      </c>
      <c r="D397" s="402" t="s">
        <v>8300</v>
      </c>
      <c r="E397" s="402" t="s">
        <v>6720</v>
      </c>
      <c r="F397" s="402" t="s">
        <v>6721</v>
      </c>
      <c r="G397" s="402" t="s">
        <v>6722</v>
      </c>
      <c r="H397" s="402" t="s">
        <v>6723</v>
      </c>
      <c r="I397" s="402" t="s">
        <v>6334</v>
      </c>
      <c r="J397" s="402" t="s">
        <v>6334</v>
      </c>
      <c r="K397" s="402" t="s">
        <v>6334</v>
      </c>
      <c r="L397" s="402" t="s">
        <v>835</v>
      </c>
    </row>
    <row r="398" spans="1:12" ht="90" x14ac:dyDescent="0.25">
      <c r="A398" s="403" t="s">
        <v>6334</v>
      </c>
      <c r="B398" s="403" t="s">
        <v>8304</v>
      </c>
      <c r="C398" s="403" t="s">
        <v>8305</v>
      </c>
      <c r="D398" s="403" t="s">
        <v>8303</v>
      </c>
      <c r="E398" s="403" t="s">
        <v>6720</v>
      </c>
      <c r="F398" s="403" t="s">
        <v>6721</v>
      </c>
      <c r="G398" s="403" t="s">
        <v>6722</v>
      </c>
      <c r="H398" s="403" t="s">
        <v>6723</v>
      </c>
      <c r="I398" s="403" t="s">
        <v>6334</v>
      </c>
      <c r="J398" s="403" t="s">
        <v>6334</v>
      </c>
      <c r="K398" s="403" t="s">
        <v>6334</v>
      </c>
      <c r="L398" s="403" t="s">
        <v>835</v>
      </c>
    </row>
    <row r="399" spans="1:12" ht="78.75" x14ac:dyDescent="0.25">
      <c r="A399" s="402" t="s">
        <v>6334</v>
      </c>
      <c r="B399" s="402" t="s">
        <v>8307</v>
      </c>
      <c r="C399" s="402" t="s">
        <v>8308</v>
      </c>
      <c r="D399" s="402" t="s">
        <v>8306</v>
      </c>
      <c r="E399" s="402" t="s">
        <v>8309</v>
      </c>
      <c r="F399" s="402" t="s">
        <v>8310</v>
      </c>
      <c r="G399" s="402" t="s">
        <v>6609</v>
      </c>
      <c r="H399" s="402" t="s">
        <v>8310</v>
      </c>
      <c r="I399" s="402" t="s">
        <v>6334</v>
      </c>
      <c r="J399" s="402" t="s">
        <v>6334</v>
      </c>
      <c r="K399" s="402" t="s">
        <v>6334</v>
      </c>
      <c r="L399" s="402" t="s">
        <v>835</v>
      </c>
    </row>
    <row r="400" spans="1:12" ht="33.75" x14ac:dyDescent="0.25">
      <c r="A400" s="403" t="s">
        <v>8314</v>
      </c>
      <c r="B400" s="403" t="s">
        <v>8312</v>
      </c>
      <c r="C400" s="403" t="s">
        <v>8313</v>
      </c>
      <c r="D400" s="403" t="s">
        <v>8311</v>
      </c>
      <c r="E400" s="403" t="s">
        <v>8315</v>
      </c>
      <c r="F400" s="403" t="s">
        <v>8316</v>
      </c>
      <c r="G400" s="403" t="s">
        <v>6493</v>
      </c>
      <c r="H400" s="403" t="s">
        <v>8316</v>
      </c>
      <c r="I400" s="403" t="s">
        <v>6334</v>
      </c>
      <c r="J400" s="403" t="s">
        <v>6334</v>
      </c>
      <c r="K400" s="403" t="s">
        <v>6334</v>
      </c>
      <c r="L400" s="403" t="s">
        <v>835</v>
      </c>
    </row>
    <row r="401" spans="1:12" ht="78.75" x14ac:dyDescent="0.25">
      <c r="A401" s="402" t="s">
        <v>6334</v>
      </c>
      <c r="B401" s="402" t="s">
        <v>8318</v>
      </c>
      <c r="C401" s="402" t="s">
        <v>8319</v>
      </c>
      <c r="D401" s="402" t="s">
        <v>8317</v>
      </c>
      <c r="E401" s="402" t="s">
        <v>8320</v>
      </c>
      <c r="F401" s="402" t="s">
        <v>8321</v>
      </c>
      <c r="G401" s="402" t="s">
        <v>7070</v>
      </c>
      <c r="H401" s="402" t="s">
        <v>8322</v>
      </c>
      <c r="I401" s="402" t="s">
        <v>6334</v>
      </c>
      <c r="J401" s="402" t="s">
        <v>6334</v>
      </c>
      <c r="K401" s="402" t="s">
        <v>6334</v>
      </c>
      <c r="L401" s="402" t="s">
        <v>835</v>
      </c>
    </row>
    <row r="402" spans="1:12" ht="56.25" x14ac:dyDescent="0.25">
      <c r="A402" s="403" t="s">
        <v>8326</v>
      </c>
      <c r="B402" s="403" t="s">
        <v>8324</v>
      </c>
      <c r="C402" s="403" t="s">
        <v>8325</v>
      </c>
      <c r="D402" s="403" t="s">
        <v>8323</v>
      </c>
      <c r="E402" s="403" t="s">
        <v>8327</v>
      </c>
      <c r="F402" s="403" t="s">
        <v>8328</v>
      </c>
      <c r="G402" s="403" t="s">
        <v>6460</v>
      </c>
      <c r="H402" s="403" t="s">
        <v>8329</v>
      </c>
      <c r="I402" s="403" t="s">
        <v>6334</v>
      </c>
      <c r="J402" s="403" t="s">
        <v>6334</v>
      </c>
      <c r="K402" s="403" t="s">
        <v>6334</v>
      </c>
      <c r="L402" s="403" t="s">
        <v>835</v>
      </c>
    </row>
    <row r="403" spans="1:12" ht="33.75" x14ac:dyDescent="0.25">
      <c r="A403" s="402" t="s">
        <v>6334</v>
      </c>
      <c r="B403" s="402" t="s">
        <v>8331</v>
      </c>
      <c r="C403" s="402" t="s">
        <v>8332</v>
      </c>
      <c r="D403" s="402" t="s">
        <v>8330</v>
      </c>
      <c r="E403" s="402" t="s">
        <v>7041</v>
      </c>
      <c r="F403" s="402" t="s">
        <v>7042</v>
      </c>
      <c r="G403" s="402" t="s">
        <v>7043</v>
      </c>
      <c r="H403" s="402" t="s">
        <v>7042</v>
      </c>
      <c r="I403" s="402" t="s">
        <v>6334</v>
      </c>
      <c r="J403" s="402" t="s">
        <v>6334</v>
      </c>
      <c r="K403" s="402" t="s">
        <v>6334</v>
      </c>
      <c r="L403" s="402" t="s">
        <v>835</v>
      </c>
    </row>
    <row r="404" spans="1:12" ht="56.25" x14ac:dyDescent="0.25">
      <c r="A404" s="403" t="s">
        <v>8336</v>
      </c>
      <c r="B404" s="403" t="s">
        <v>8334</v>
      </c>
      <c r="C404" s="403" t="s">
        <v>8335</v>
      </c>
      <c r="D404" s="403" t="s">
        <v>8333</v>
      </c>
      <c r="E404" s="403" t="s">
        <v>8337</v>
      </c>
      <c r="F404" s="403" t="s">
        <v>8338</v>
      </c>
      <c r="G404" s="403" t="s">
        <v>6388</v>
      </c>
      <c r="H404" s="403" t="s">
        <v>8338</v>
      </c>
      <c r="I404" s="403" t="s">
        <v>6334</v>
      </c>
      <c r="J404" s="403" t="s">
        <v>6334</v>
      </c>
      <c r="K404" s="403" t="s">
        <v>6334</v>
      </c>
      <c r="L404" s="403" t="s">
        <v>835</v>
      </c>
    </row>
    <row r="405" spans="1:12" ht="90" x14ac:dyDescent="0.25">
      <c r="A405" s="402" t="s">
        <v>8342</v>
      </c>
      <c r="B405" s="402" t="s">
        <v>8340</v>
      </c>
      <c r="C405" s="402" t="s">
        <v>8341</v>
      </c>
      <c r="D405" s="402" t="s">
        <v>8339</v>
      </c>
      <c r="E405" s="402" t="s">
        <v>8343</v>
      </c>
      <c r="F405" s="402" t="s">
        <v>8344</v>
      </c>
      <c r="G405" s="402" t="s">
        <v>6388</v>
      </c>
      <c r="H405" s="402" t="s">
        <v>8345</v>
      </c>
      <c r="I405" s="402" t="s">
        <v>6334</v>
      </c>
      <c r="J405" s="402" t="s">
        <v>6334</v>
      </c>
      <c r="K405" s="402" t="s">
        <v>6334</v>
      </c>
      <c r="L405" s="402" t="s">
        <v>835</v>
      </c>
    </row>
    <row r="406" spans="1:12" ht="67.5" x14ac:dyDescent="0.25">
      <c r="A406" s="403" t="s">
        <v>8349</v>
      </c>
      <c r="B406" s="403" t="s">
        <v>8347</v>
      </c>
      <c r="C406" s="403" t="s">
        <v>8348</v>
      </c>
      <c r="D406" s="403" t="s">
        <v>8346</v>
      </c>
      <c r="E406" s="403" t="s">
        <v>8350</v>
      </c>
      <c r="F406" s="403" t="s">
        <v>8351</v>
      </c>
      <c r="G406" s="403" t="s">
        <v>8352</v>
      </c>
      <c r="H406" s="403" t="s">
        <v>8353</v>
      </c>
      <c r="I406" s="403" t="s">
        <v>7093</v>
      </c>
      <c r="J406" s="403" t="s">
        <v>7071</v>
      </c>
      <c r="K406" s="403" t="s">
        <v>6334</v>
      </c>
      <c r="L406" s="403" t="s">
        <v>6977</v>
      </c>
    </row>
    <row r="407" spans="1:12" ht="67.5" x14ac:dyDescent="0.25">
      <c r="A407" s="402" t="s">
        <v>8357</v>
      </c>
      <c r="B407" s="402" t="s">
        <v>8355</v>
      </c>
      <c r="C407" s="402" t="s">
        <v>8356</v>
      </c>
      <c r="D407" s="402" t="s">
        <v>8354</v>
      </c>
      <c r="E407" s="402" t="s">
        <v>8358</v>
      </c>
      <c r="F407" s="402" t="s">
        <v>8359</v>
      </c>
      <c r="G407" s="402" t="s">
        <v>7523</v>
      </c>
      <c r="H407" s="402" t="s">
        <v>8359</v>
      </c>
      <c r="I407" s="402" t="s">
        <v>6334</v>
      </c>
      <c r="J407" s="402" t="s">
        <v>6334</v>
      </c>
      <c r="K407" s="402" t="s">
        <v>6334</v>
      </c>
      <c r="L407" s="402" t="s">
        <v>6343</v>
      </c>
    </row>
    <row r="408" spans="1:12" ht="112.5" x14ac:dyDescent="0.25">
      <c r="A408" s="403" t="s">
        <v>26127</v>
      </c>
      <c r="B408" s="403" t="s">
        <v>26125</v>
      </c>
      <c r="C408" s="403" t="s">
        <v>26126</v>
      </c>
      <c r="D408" s="403" t="s">
        <v>8360</v>
      </c>
      <c r="E408" s="403" t="s">
        <v>6656</v>
      </c>
      <c r="F408" s="403" t="s">
        <v>6657</v>
      </c>
      <c r="G408" s="403" t="s">
        <v>6452</v>
      </c>
      <c r="H408" s="403" t="s">
        <v>6658</v>
      </c>
      <c r="I408" s="403" t="s">
        <v>6334</v>
      </c>
      <c r="J408" s="403" t="s">
        <v>6334</v>
      </c>
      <c r="K408" s="403" t="s">
        <v>6334</v>
      </c>
      <c r="L408" s="403" t="s">
        <v>835</v>
      </c>
    </row>
    <row r="409" spans="1:12" ht="33.75" x14ac:dyDescent="0.25">
      <c r="A409" s="402" t="s">
        <v>26130</v>
      </c>
      <c r="B409" s="402" t="s">
        <v>26128</v>
      </c>
      <c r="C409" s="402" t="s">
        <v>26129</v>
      </c>
      <c r="D409" s="402" t="s">
        <v>8361</v>
      </c>
      <c r="E409" s="402" t="s">
        <v>8362</v>
      </c>
      <c r="F409" s="402" t="s">
        <v>8363</v>
      </c>
      <c r="G409" s="402" t="s">
        <v>6493</v>
      </c>
      <c r="H409" s="402" t="s">
        <v>8363</v>
      </c>
      <c r="I409" s="402" t="s">
        <v>6334</v>
      </c>
      <c r="J409" s="402" t="s">
        <v>6334</v>
      </c>
      <c r="K409" s="402" t="s">
        <v>6334</v>
      </c>
      <c r="L409" s="402" t="s">
        <v>835</v>
      </c>
    </row>
    <row r="410" spans="1:12" ht="45" x14ac:dyDescent="0.25">
      <c r="A410" s="403" t="s">
        <v>8367</v>
      </c>
      <c r="B410" s="403" t="s">
        <v>8365</v>
      </c>
      <c r="C410" s="403" t="s">
        <v>8366</v>
      </c>
      <c r="D410" s="403" t="s">
        <v>8364</v>
      </c>
      <c r="E410" s="403" t="s">
        <v>8368</v>
      </c>
      <c r="F410" s="403" t="s">
        <v>8369</v>
      </c>
      <c r="G410" s="403" t="s">
        <v>6334</v>
      </c>
      <c r="H410" s="403" t="s">
        <v>8369</v>
      </c>
      <c r="I410" s="403" t="s">
        <v>6334</v>
      </c>
      <c r="J410" s="403" t="s">
        <v>6334</v>
      </c>
      <c r="K410" s="403" t="s">
        <v>6334</v>
      </c>
      <c r="L410" s="403" t="s">
        <v>835</v>
      </c>
    </row>
    <row r="411" spans="1:12" ht="56.25" x14ac:dyDescent="0.25">
      <c r="A411" s="402" t="s">
        <v>8373</v>
      </c>
      <c r="B411" s="402" t="s">
        <v>8371</v>
      </c>
      <c r="C411" s="402" t="s">
        <v>8372</v>
      </c>
      <c r="D411" s="402" t="s">
        <v>8370</v>
      </c>
      <c r="E411" s="402" t="s">
        <v>8374</v>
      </c>
      <c r="F411" s="402" t="s">
        <v>8375</v>
      </c>
      <c r="G411" s="402" t="s">
        <v>6460</v>
      </c>
      <c r="H411" s="402" t="s">
        <v>8375</v>
      </c>
      <c r="I411" s="402" t="s">
        <v>6334</v>
      </c>
      <c r="J411" s="402" t="s">
        <v>6334</v>
      </c>
      <c r="K411" s="402" t="s">
        <v>6334</v>
      </c>
      <c r="L411" s="402" t="s">
        <v>835</v>
      </c>
    </row>
    <row r="412" spans="1:12" ht="45" x14ac:dyDescent="0.25">
      <c r="A412" s="403" t="s">
        <v>8379</v>
      </c>
      <c r="B412" s="403" t="s">
        <v>8377</v>
      </c>
      <c r="C412" s="403" t="s">
        <v>8378</v>
      </c>
      <c r="D412" s="403" t="s">
        <v>8376</v>
      </c>
      <c r="E412" s="403" t="s">
        <v>8380</v>
      </c>
      <c r="F412" s="403" t="s">
        <v>8381</v>
      </c>
      <c r="G412" s="403" t="s">
        <v>6486</v>
      </c>
      <c r="H412" s="403" t="s">
        <v>8381</v>
      </c>
      <c r="I412" s="403" t="s">
        <v>6334</v>
      </c>
      <c r="J412" s="403" t="s">
        <v>6334</v>
      </c>
      <c r="K412" s="403" t="s">
        <v>6334</v>
      </c>
      <c r="L412" s="403" t="s">
        <v>835</v>
      </c>
    </row>
    <row r="413" spans="1:12" ht="56.25" x14ac:dyDescent="0.25">
      <c r="A413" s="402" t="s">
        <v>8385</v>
      </c>
      <c r="B413" s="402" t="s">
        <v>8383</v>
      </c>
      <c r="C413" s="402" t="s">
        <v>8384</v>
      </c>
      <c r="D413" s="402" t="s">
        <v>8382</v>
      </c>
      <c r="E413" s="402" t="s">
        <v>8386</v>
      </c>
      <c r="F413" s="402" t="s">
        <v>8387</v>
      </c>
      <c r="G413" s="402" t="s">
        <v>6609</v>
      </c>
      <c r="H413" s="402" t="s">
        <v>8387</v>
      </c>
      <c r="I413" s="402" t="s">
        <v>6334</v>
      </c>
      <c r="J413" s="402" t="s">
        <v>6334</v>
      </c>
      <c r="K413" s="402" t="s">
        <v>6334</v>
      </c>
      <c r="L413" s="402" t="s">
        <v>835</v>
      </c>
    </row>
    <row r="414" spans="1:12" ht="67.5" x14ac:dyDescent="0.25">
      <c r="A414" s="403" t="s">
        <v>6334</v>
      </c>
      <c r="B414" s="403" t="s">
        <v>8389</v>
      </c>
      <c r="C414" s="403" t="s">
        <v>8390</v>
      </c>
      <c r="D414" s="403" t="s">
        <v>8388</v>
      </c>
      <c r="E414" s="403" t="s">
        <v>8391</v>
      </c>
      <c r="F414" s="403" t="s">
        <v>8392</v>
      </c>
      <c r="G414" s="403" t="s">
        <v>7223</v>
      </c>
      <c r="H414" s="403" t="s">
        <v>8392</v>
      </c>
      <c r="I414" s="403" t="s">
        <v>6334</v>
      </c>
      <c r="J414" s="403" t="s">
        <v>6334</v>
      </c>
      <c r="K414" s="403" t="s">
        <v>6334</v>
      </c>
      <c r="L414" s="403" t="s">
        <v>835</v>
      </c>
    </row>
    <row r="415" spans="1:12" ht="56.25" x14ac:dyDescent="0.25">
      <c r="A415" s="402" t="s">
        <v>8396</v>
      </c>
      <c r="B415" s="402" t="s">
        <v>8394</v>
      </c>
      <c r="C415" s="402" t="s">
        <v>8395</v>
      </c>
      <c r="D415" s="402" t="s">
        <v>8393</v>
      </c>
      <c r="E415" s="402" t="s">
        <v>6450</v>
      </c>
      <c r="F415" s="402" t="s">
        <v>6451</v>
      </c>
      <c r="G415" s="402" t="s">
        <v>6452</v>
      </c>
      <c r="H415" s="402" t="s">
        <v>6453</v>
      </c>
      <c r="I415" s="402" t="s">
        <v>6334</v>
      </c>
      <c r="J415" s="402" t="s">
        <v>6334</v>
      </c>
      <c r="K415" s="402" t="s">
        <v>6334</v>
      </c>
      <c r="L415" s="402" t="s">
        <v>835</v>
      </c>
    </row>
    <row r="416" spans="1:12" ht="56.25" x14ac:dyDescent="0.25">
      <c r="A416" s="403" t="s">
        <v>8400</v>
      </c>
      <c r="B416" s="403" t="s">
        <v>8398</v>
      </c>
      <c r="C416" s="403" t="s">
        <v>8399</v>
      </c>
      <c r="D416" s="403" t="s">
        <v>8397</v>
      </c>
      <c r="E416" s="403" t="s">
        <v>8368</v>
      </c>
      <c r="F416" s="403" t="s">
        <v>8369</v>
      </c>
      <c r="G416" s="403" t="s">
        <v>6334</v>
      </c>
      <c r="H416" s="403" t="s">
        <v>8369</v>
      </c>
      <c r="I416" s="403" t="s">
        <v>6334</v>
      </c>
      <c r="J416" s="403" t="s">
        <v>6334</v>
      </c>
      <c r="K416" s="403" t="s">
        <v>6334</v>
      </c>
      <c r="L416" s="403" t="s">
        <v>835</v>
      </c>
    </row>
    <row r="417" spans="1:12" ht="112.5" x14ac:dyDescent="0.25">
      <c r="A417" s="402" t="s">
        <v>6334</v>
      </c>
      <c r="B417" s="402" t="s">
        <v>8402</v>
      </c>
      <c r="C417" s="402" t="s">
        <v>8403</v>
      </c>
      <c r="D417" s="402" t="s">
        <v>8401</v>
      </c>
      <c r="E417" s="402" t="s">
        <v>8404</v>
      </c>
      <c r="F417" s="402" t="s">
        <v>8405</v>
      </c>
      <c r="G417" s="402" t="s">
        <v>7070</v>
      </c>
      <c r="H417" s="402" t="s">
        <v>8406</v>
      </c>
      <c r="I417" s="402" t="s">
        <v>6334</v>
      </c>
      <c r="J417" s="402" t="s">
        <v>6334</v>
      </c>
      <c r="K417" s="402" t="s">
        <v>6334</v>
      </c>
      <c r="L417" s="402" t="s">
        <v>835</v>
      </c>
    </row>
    <row r="418" spans="1:12" ht="67.5" x14ac:dyDescent="0.25">
      <c r="A418" s="403" t="s">
        <v>8410</v>
      </c>
      <c r="B418" s="403" t="s">
        <v>8408</v>
      </c>
      <c r="C418" s="403" t="s">
        <v>8409</v>
      </c>
      <c r="D418" s="403" t="s">
        <v>8407</v>
      </c>
      <c r="E418" s="403" t="s">
        <v>6497</v>
      </c>
      <c r="F418" s="403" t="s">
        <v>6498</v>
      </c>
      <c r="G418" s="403" t="s">
        <v>6334</v>
      </c>
      <c r="H418" s="403" t="s">
        <v>6498</v>
      </c>
      <c r="I418" s="403" t="s">
        <v>6334</v>
      </c>
      <c r="J418" s="403" t="s">
        <v>6334</v>
      </c>
      <c r="K418" s="403" t="s">
        <v>6334</v>
      </c>
      <c r="L418" s="403" t="s">
        <v>835</v>
      </c>
    </row>
    <row r="419" spans="1:12" ht="33.75" x14ac:dyDescent="0.25">
      <c r="A419" s="402" t="s">
        <v>8414</v>
      </c>
      <c r="B419" s="402" t="s">
        <v>8412</v>
      </c>
      <c r="C419" s="402" t="s">
        <v>8413</v>
      </c>
      <c r="D419" s="402" t="s">
        <v>8411</v>
      </c>
      <c r="E419" s="402" t="s">
        <v>6915</v>
      </c>
      <c r="F419" s="402" t="s">
        <v>6916</v>
      </c>
      <c r="G419" s="402" t="s">
        <v>6917</v>
      </c>
      <c r="H419" s="402" t="s">
        <v>6916</v>
      </c>
      <c r="I419" s="402" t="s">
        <v>6334</v>
      </c>
      <c r="J419" s="402" t="s">
        <v>6334</v>
      </c>
      <c r="K419" s="402" t="s">
        <v>6334</v>
      </c>
      <c r="L419" s="402" t="s">
        <v>835</v>
      </c>
    </row>
    <row r="420" spans="1:12" ht="78.75" x14ac:dyDescent="0.25">
      <c r="A420" s="403" t="s">
        <v>8417</v>
      </c>
      <c r="B420" s="403" t="s">
        <v>8416</v>
      </c>
      <c r="C420" s="403" t="s">
        <v>6334</v>
      </c>
      <c r="D420" s="403" t="s">
        <v>8415</v>
      </c>
      <c r="E420" s="403" t="s">
        <v>8208</v>
      </c>
      <c r="F420" s="403" t="s">
        <v>8209</v>
      </c>
      <c r="G420" s="403" t="s">
        <v>6567</v>
      </c>
      <c r="H420" s="403" t="s">
        <v>8418</v>
      </c>
      <c r="I420" s="403" t="s">
        <v>8419</v>
      </c>
      <c r="J420" s="403" t="s">
        <v>6334</v>
      </c>
      <c r="K420" s="403" t="s">
        <v>6334</v>
      </c>
      <c r="L420" s="403" t="s">
        <v>835</v>
      </c>
    </row>
    <row r="421" spans="1:12" ht="78.75" x14ac:dyDescent="0.25">
      <c r="A421" s="402" t="s">
        <v>6334</v>
      </c>
      <c r="B421" s="402" t="s">
        <v>8421</v>
      </c>
      <c r="C421" s="402" t="s">
        <v>8422</v>
      </c>
      <c r="D421" s="402" t="s">
        <v>8420</v>
      </c>
      <c r="E421" s="402" t="s">
        <v>8423</v>
      </c>
      <c r="F421" s="402" t="s">
        <v>8424</v>
      </c>
      <c r="G421" s="402" t="s">
        <v>7223</v>
      </c>
      <c r="H421" s="402" t="s">
        <v>8425</v>
      </c>
      <c r="I421" s="402" t="s">
        <v>6334</v>
      </c>
      <c r="J421" s="402" t="s">
        <v>6334</v>
      </c>
      <c r="K421" s="402" t="s">
        <v>6334</v>
      </c>
      <c r="L421" s="402" t="s">
        <v>835</v>
      </c>
    </row>
    <row r="422" spans="1:12" ht="112.5" x14ac:dyDescent="0.25">
      <c r="A422" s="403" t="s">
        <v>6334</v>
      </c>
      <c r="B422" s="403" t="s">
        <v>8427</v>
      </c>
      <c r="C422" s="403" t="s">
        <v>8428</v>
      </c>
      <c r="D422" s="403" t="s">
        <v>8426</v>
      </c>
      <c r="E422" s="403" t="s">
        <v>8429</v>
      </c>
      <c r="F422" s="403" t="s">
        <v>7238</v>
      </c>
      <c r="G422" s="403" t="s">
        <v>6493</v>
      </c>
      <c r="H422" s="403" t="s">
        <v>7238</v>
      </c>
      <c r="I422" s="403" t="s">
        <v>6334</v>
      </c>
      <c r="J422" s="403" t="s">
        <v>6334</v>
      </c>
      <c r="K422" s="403" t="s">
        <v>6334</v>
      </c>
      <c r="L422" s="403" t="s">
        <v>835</v>
      </c>
    </row>
    <row r="423" spans="1:12" ht="33.75" x14ac:dyDescent="0.25">
      <c r="A423" s="402" t="s">
        <v>6334</v>
      </c>
      <c r="B423" s="402" t="s">
        <v>8431</v>
      </c>
      <c r="C423" s="402" t="s">
        <v>8432</v>
      </c>
      <c r="D423" s="402" t="s">
        <v>8430</v>
      </c>
      <c r="E423" s="402" t="s">
        <v>7041</v>
      </c>
      <c r="F423" s="402" t="s">
        <v>7042</v>
      </c>
      <c r="G423" s="402" t="s">
        <v>7043</v>
      </c>
      <c r="H423" s="402" t="s">
        <v>7042</v>
      </c>
      <c r="I423" s="402" t="s">
        <v>6334</v>
      </c>
      <c r="J423" s="402" t="s">
        <v>6334</v>
      </c>
      <c r="K423" s="402" t="s">
        <v>6334</v>
      </c>
      <c r="L423" s="402" t="s">
        <v>835</v>
      </c>
    </row>
    <row r="424" spans="1:12" ht="146.25" x14ac:dyDescent="0.25">
      <c r="A424" s="403" t="s">
        <v>6334</v>
      </c>
      <c r="B424" s="403" t="s">
        <v>8434</v>
      </c>
      <c r="C424" s="403" t="s">
        <v>8435</v>
      </c>
      <c r="D424" s="403" t="s">
        <v>8433</v>
      </c>
      <c r="E424" s="403" t="s">
        <v>8436</v>
      </c>
      <c r="F424" s="403" t="s">
        <v>8437</v>
      </c>
      <c r="G424" s="403" t="s">
        <v>7426</v>
      </c>
      <c r="H424" s="403" t="s">
        <v>8437</v>
      </c>
      <c r="I424" s="403" t="s">
        <v>6334</v>
      </c>
      <c r="J424" s="403" t="s">
        <v>6334</v>
      </c>
      <c r="K424" s="403" t="s">
        <v>6334</v>
      </c>
      <c r="L424" s="403" t="s">
        <v>835</v>
      </c>
    </row>
    <row r="425" spans="1:12" ht="56.25" x14ac:dyDescent="0.25">
      <c r="A425" s="402" t="s">
        <v>8441</v>
      </c>
      <c r="B425" s="402" t="s">
        <v>8439</v>
      </c>
      <c r="C425" s="402" t="s">
        <v>8440</v>
      </c>
      <c r="D425" s="402" t="s">
        <v>8438</v>
      </c>
      <c r="E425" s="402" t="s">
        <v>6797</v>
      </c>
      <c r="F425" s="402" t="s">
        <v>6798</v>
      </c>
      <c r="G425" s="402" t="s">
        <v>6452</v>
      </c>
      <c r="H425" s="402" t="s">
        <v>6799</v>
      </c>
      <c r="I425" s="402" t="s">
        <v>6334</v>
      </c>
      <c r="J425" s="402" t="s">
        <v>6334</v>
      </c>
      <c r="K425" s="402" t="s">
        <v>6334</v>
      </c>
      <c r="L425" s="402" t="s">
        <v>835</v>
      </c>
    </row>
    <row r="426" spans="1:12" ht="45" x14ac:dyDescent="0.25">
      <c r="A426" s="403" t="s">
        <v>8445</v>
      </c>
      <c r="B426" s="403" t="s">
        <v>8443</v>
      </c>
      <c r="C426" s="403" t="s">
        <v>8444</v>
      </c>
      <c r="D426" s="403" t="s">
        <v>8442</v>
      </c>
      <c r="E426" s="403" t="s">
        <v>8446</v>
      </c>
      <c r="F426" s="403" t="s">
        <v>8447</v>
      </c>
      <c r="G426" s="403" t="s">
        <v>8352</v>
      </c>
      <c r="H426" s="403" t="s">
        <v>8447</v>
      </c>
      <c r="I426" s="403" t="s">
        <v>6334</v>
      </c>
      <c r="J426" s="403" t="s">
        <v>6334</v>
      </c>
      <c r="K426" s="403" t="s">
        <v>6334</v>
      </c>
      <c r="L426" s="403" t="s">
        <v>835</v>
      </c>
    </row>
    <row r="427" spans="1:12" ht="67.5" x14ac:dyDescent="0.25">
      <c r="A427" s="402" t="s">
        <v>8451</v>
      </c>
      <c r="B427" s="402" t="s">
        <v>8449</v>
      </c>
      <c r="C427" s="402" t="s">
        <v>8450</v>
      </c>
      <c r="D427" s="402" t="s">
        <v>8448</v>
      </c>
      <c r="E427" s="402" t="s">
        <v>8452</v>
      </c>
      <c r="F427" s="402" t="s">
        <v>8453</v>
      </c>
      <c r="G427" s="402" t="s">
        <v>6388</v>
      </c>
      <c r="H427" s="402" t="s">
        <v>8453</v>
      </c>
      <c r="I427" s="402" t="s">
        <v>6334</v>
      </c>
      <c r="J427" s="402" t="s">
        <v>6334</v>
      </c>
      <c r="K427" s="402" t="s">
        <v>6334</v>
      </c>
      <c r="L427" s="402" t="s">
        <v>835</v>
      </c>
    </row>
    <row r="428" spans="1:12" ht="33.75" x14ac:dyDescent="0.25">
      <c r="A428" s="403" t="s">
        <v>8457</v>
      </c>
      <c r="B428" s="403" t="s">
        <v>8455</v>
      </c>
      <c r="C428" s="403" t="s">
        <v>8456</v>
      </c>
      <c r="D428" s="403" t="s">
        <v>8454</v>
      </c>
      <c r="E428" s="403" t="s">
        <v>6720</v>
      </c>
      <c r="F428" s="403" t="s">
        <v>6721</v>
      </c>
      <c r="G428" s="403" t="s">
        <v>6722</v>
      </c>
      <c r="H428" s="403" t="s">
        <v>6723</v>
      </c>
      <c r="I428" s="403" t="s">
        <v>6334</v>
      </c>
      <c r="J428" s="403" t="s">
        <v>6334</v>
      </c>
      <c r="K428" s="403" t="s">
        <v>6334</v>
      </c>
      <c r="L428" s="403" t="s">
        <v>835</v>
      </c>
    </row>
    <row r="429" spans="1:12" ht="45" x14ac:dyDescent="0.25">
      <c r="A429" s="402" t="s">
        <v>8461</v>
      </c>
      <c r="B429" s="402" t="s">
        <v>8459</v>
      </c>
      <c r="C429" s="402" t="s">
        <v>8460</v>
      </c>
      <c r="D429" s="402" t="s">
        <v>8458</v>
      </c>
      <c r="E429" s="402" t="s">
        <v>8462</v>
      </c>
      <c r="F429" s="402" t="s">
        <v>8463</v>
      </c>
      <c r="G429" s="402" t="s">
        <v>8464</v>
      </c>
      <c r="H429" s="402" t="s">
        <v>8463</v>
      </c>
      <c r="I429" s="402" t="s">
        <v>6334</v>
      </c>
      <c r="J429" s="402" t="s">
        <v>6334</v>
      </c>
      <c r="K429" s="402" t="s">
        <v>6334</v>
      </c>
      <c r="L429" s="402" t="s">
        <v>835</v>
      </c>
    </row>
    <row r="430" spans="1:12" ht="56.25" x14ac:dyDescent="0.25">
      <c r="A430" s="403" t="s">
        <v>8468</v>
      </c>
      <c r="B430" s="403" t="s">
        <v>8466</v>
      </c>
      <c r="C430" s="403" t="s">
        <v>8467</v>
      </c>
      <c r="D430" s="403" t="s">
        <v>8465</v>
      </c>
      <c r="E430" s="403" t="s">
        <v>8469</v>
      </c>
      <c r="F430" s="403" t="s">
        <v>8470</v>
      </c>
      <c r="G430" s="403" t="s">
        <v>6777</v>
      </c>
      <c r="H430" s="403" t="s">
        <v>8470</v>
      </c>
      <c r="I430" s="403" t="s">
        <v>6334</v>
      </c>
      <c r="J430" s="403" t="s">
        <v>6334</v>
      </c>
      <c r="K430" s="403" t="s">
        <v>6334</v>
      </c>
      <c r="L430" s="403" t="s">
        <v>835</v>
      </c>
    </row>
    <row r="431" spans="1:12" ht="90" x14ac:dyDescent="0.25">
      <c r="A431" s="402" t="s">
        <v>8474</v>
      </c>
      <c r="B431" s="402" t="s">
        <v>8472</v>
      </c>
      <c r="C431" s="402" t="s">
        <v>8473</v>
      </c>
      <c r="D431" s="402" t="s">
        <v>8471</v>
      </c>
      <c r="E431" s="402" t="s">
        <v>8475</v>
      </c>
      <c r="F431" s="402" t="s">
        <v>8476</v>
      </c>
      <c r="G431" s="402" t="s">
        <v>7223</v>
      </c>
      <c r="H431" s="402" t="s">
        <v>8477</v>
      </c>
      <c r="I431" s="402" t="s">
        <v>6334</v>
      </c>
      <c r="J431" s="402" t="s">
        <v>6334</v>
      </c>
      <c r="K431" s="402" t="s">
        <v>6334</v>
      </c>
      <c r="L431" s="402" t="s">
        <v>835</v>
      </c>
    </row>
    <row r="432" spans="1:12" ht="78.75" x14ac:dyDescent="0.25">
      <c r="A432" s="403" t="s">
        <v>8481</v>
      </c>
      <c r="B432" s="403" t="s">
        <v>8479</v>
      </c>
      <c r="C432" s="403" t="s">
        <v>8480</v>
      </c>
      <c r="D432" s="403" t="s">
        <v>8478</v>
      </c>
      <c r="E432" s="403" t="s">
        <v>8482</v>
      </c>
      <c r="F432" s="403" t="s">
        <v>8483</v>
      </c>
      <c r="G432" s="403" t="s">
        <v>6493</v>
      </c>
      <c r="H432" s="403" t="s">
        <v>8483</v>
      </c>
      <c r="I432" s="403" t="s">
        <v>6334</v>
      </c>
      <c r="J432" s="403" t="s">
        <v>6334</v>
      </c>
      <c r="K432" s="403" t="s">
        <v>6334</v>
      </c>
      <c r="L432" s="403" t="s">
        <v>835</v>
      </c>
    </row>
    <row r="433" spans="1:12" ht="67.5" x14ac:dyDescent="0.25">
      <c r="A433" s="402" t="s">
        <v>2154</v>
      </c>
      <c r="B433" s="402" t="s">
        <v>8485</v>
      </c>
      <c r="C433" s="402" t="s">
        <v>8486</v>
      </c>
      <c r="D433" s="402" t="s">
        <v>8484</v>
      </c>
      <c r="E433" s="402" t="s">
        <v>8487</v>
      </c>
      <c r="F433" s="402" t="s">
        <v>8488</v>
      </c>
      <c r="G433" s="402" t="s">
        <v>8489</v>
      </c>
      <c r="H433" s="402" t="s">
        <v>8490</v>
      </c>
      <c r="I433" s="402" t="s">
        <v>6334</v>
      </c>
      <c r="J433" s="402" t="s">
        <v>6334</v>
      </c>
      <c r="K433" s="402" t="s">
        <v>6335</v>
      </c>
      <c r="L433" s="402" t="s">
        <v>835</v>
      </c>
    </row>
    <row r="434" spans="1:12" ht="45" x14ac:dyDescent="0.25">
      <c r="A434" s="403" t="s">
        <v>8494</v>
      </c>
      <c r="B434" s="403" t="s">
        <v>8492</v>
      </c>
      <c r="C434" s="403" t="s">
        <v>8493</v>
      </c>
      <c r="D434" s="403" t="s">
        <v>8491</v>
      </c>
      <c r="E434" s="403" t="s">
        <v>8495</v>
      </c>
      <c r="F434" s="403" t="s">
        <v>8496</v>
      </c>
      <c r="G434" s="403" t="s">
        <v>6486</v>
      </c>
      <c r="H434" s="403" t="s">
        <v>8496</v>
      </c>
      <c r="I434" s="403" t="s">
        <v>6334</v>
      </c>
      <c r="J434" s="403" t="s">
        <v>6334</v>
      </c>
      <c r="K434" s="403" t="s">
        <v>6334</v>
      </c>
      <c r="L434" s="403" t="s">
        <v>6442</v>
      </c>
    </row>
    <row r="435" spans="1:12" ht="45" x14ac:dyDescent="0.25">
      <c r="A435" s="402" t="s">
        <v>8500</v>
      </c>
      <c r="B435" s="402" t="s">
        <v>8498</v>
      </c>
      <c r="C435" s="402" t="s">
        <v>8499</v>
      </c>
      <c r="D435" s="402" t="s">
        <v>8497</v>
      </c>
      <c r="E435" s="402" t="s">
        <v>8320</v>
      </c>
      <c r="F435" s="402" t="s">
        <v>8321</v>
      </c>
      <c r="G435" s="402" t="s">
        <v>7070</v>
      </c>
      <c r="H435" s="402" t="s">
        <v>8322</v>
      </c>
      <c r="I435" s="402" t="s">
        <v>6334</v>
      </c>
      <c r="J435" s="402" t="s">
        <v>6334</v>
      </c>
      <c r="K435" s="402" t="s">
        <v>6334</v>
      </c>
      <c r="L435" s="402" t="s">
        <v>6376</v>
      </c>
    </row>
    <row r="436" spans="1:12" ht="56.25" x14ac:dyDescent="0.25">
      <c r="A436" s="403" t="s">
        <v>6334</v>
      </c>
      <c r="B436" s="403" t="s">
        <v>8502</v>
      </c>
      <c r="C436" s="403" t="s">
        <v>6334</v>
      </c>
      <c r="D436" s="403" t="s">
        <v>8501</v>
      </c>
      <c r="E436" s="403" t="s">
        <v>7041</v>
      </c>
      <c r="F436" s="403" t="s">
        <v>7042</v>
      </c>
      <c r="G436" s="403" t="s">
        <v>7043</v>
      </c>
      <c r="H436" s="403" t="s">
        <v>7042</v>
      </c>
      <c r="I436" s="403" t="s">
        <v>6334</v>
      </c>
      <c r="J436" s="403" t="s">
        <v>6334</v>
      </c>
      <c r="K436" s="403" t="s">
        <v>6390</v>
      </c>
      <c r="L436" s="403" t="s">
        <v>835</v>
      </c>
    </row>
    <row r="437" spans="1:12" ht="56.25" x14ac:dyDescent="0.25">
      <c r="A437" s="402" t="s">
        <v>8506</v>
      </c>
      <c r="B437" s="402" t="s">
        <v>8504</v>
      </c>
      <c r="C437" s="402" t="s">
        <v>8505</v>
      </c>
      <c r="D437" s="402" t="s">
        <v>8503</v>
      </c>
      <c r="E437" s="402" t="s">
        <v>6450</v>
      </c>
      <c r="F437" s="402" t="s">
        <v>6451</v>
      </c>
      <c r="G437" s="402" t="s">
        <v>6452</v>
      </c>
      <c r="H437" s="402" t="s">
        <v>6453</v>
      </c>
      <c r="I437" s="402" t="s">
        <v>6334</v>
      </c>
      <c r="J437" s="402" t="s">
        <v>7767</v>
      </c>
      <c r="K437" s="402" t="s">
        <v>6334</v>
      </c>
      <c r="L437" s="402" t="s">
        <v>835</v>
      </c>
    </row>
    <row r="438" spans="1:12" ht="123.75" x14ac:dyDescent="0.25">
      <c r="A438" s="403" t="s">
        <v>6334</v>
      </c>
      <c r="B438" s="403" t="s">
        <v>8508</v>
      </c>
      <c r="C438" s="403" t="s">
        <v>8509</v>
      </c>
      <c r="D438" s="403" t="s">
        <v>8507</v>
      </c>
      <c r="E438" s="403" t="s">
        <v>7510</v>
      </c>
      <c r="F438" s="403" t="s">
        <v>7511</v>
      </c>
      <c r="G438" s="403" t="s">
        <v>7070</v>
      </c>
      <c r="H438" s="403" t="s">
        <v>7511</v>
      </c>
      <c r="I438" s="403" t="s">
        <v>6334</v>
      </c>
      <c r="J438" s="403" t="s">
        <v>6334</v>
      </c>
      <c r="K438" s="403" t="s">
        <v>6334</v>
      </c>
      <c r="L438" s="403" t="s">
        <v>835</v>
      </c>
    </row>
    <row r="439" spans="1:12" ht="33.75" x14ac:dyDescent="0.25">
      <c r="A439" s="402" t="s">
        <v>8513</v>
      </c>
      <c r="B439" s="402" t="s">
        <v>8511</v>
      </c>
      <c r="C439" s="402" t="s">
        <v>8512</v>
      </c>
      <c r="D439" s="402" t="s">
        <v>8510</v>
      </c>
      <c r="E439" s="402" t="s">
        <v>8514</v>
      </c>
      <c r="F439" s="402" t="s">
        <v>8515</v>
      </c>
      <c r="G439" s="402" t="s">
        <v>6486</v>
      </c>
      <c r="H439" s="402" t="s">
        <v>8515</v>
      </c>
      <c r="I439" s="402" t="s">
        <v>6334</v>
      </c>
      <c r="J439" s="402" t="s">
        <v>6334</v>
      </c>
      <c r="K439" s="402" t="s">
        <v>6334</v>
      </c>
      <c r="L439" s="402" t="s">
        <v>835</v>
      </c>
    </row>
    <row r="440" spans="1:12" ht="112.5" x14ac:dyDescent="0.25">
      <c r="A440" s="403" t="s">
        <v>8519</v>
      </c>
      <c r="B440" s="403" t="s">
        <v>8517</v>
      </c>
      <c r="C440" s="403" t="s">
        <v>8518</v>
      </c>
      <c r="D440" s="403" t="s">
        <v>8516</v>
      </c>
      <c r="E440" s="403" t="s">
        <v>6497</v>
      </c>
      <c r="F440" s="403" t="s">
        <v>6498</v>
      </c>
      <c r="G440" s="403" t="s">
        <v>6499</v>
      </c>
      <c r="H440" s="403" t="s">
        <v>6498</v>
      </c>
      <c r="I440" s="403" t="s">
        <v>6334</v>
      </c>
      <c r="J440" s="403" t="s">
        <v>6334</v>
      </c>
      <c r="K440" s="403" t="s">
        <v>6334</v>
      </c>
      <c r="L440" s="403" t="s">
        <v>6376</v>
      </c>
    </row>
    <row r="441" spans="1:12" ht="33.75" x14ac:dyDescent="0.25">
      <c r="A441" s="402" t="s">
        <v>985</v>
      </c>
      <c r="B441" s="402" t="s">
        <v>986</v>
      </c>
      <c r="C441" s="402" t="s">
        <v>987</v>
      </c>
      <c r="D441" s="402" t="s">
        <v>8520</v>
      </c>
      <c r="E441" s="402" t="s">
        <v>8521</v>
      </c>
      <c r="F441" s="402" t="s">
        <v>8522</v>
      </c>
      <c r="G441" s="402" t="s">
        <v>6486</v>
      </c>
      <c r="H441" s="402" t="s">
        <v>8522</v>
      </c>
      <c r="I441" s="402" t="s">
        <v>6334</v>
      </c>
      <c r="J441" s="402" t="s">
        <v>6334</v>
      </c>
      <c r="K441" s="402" t="s">
        <v>6334</v>
      </c>
      <c r="L441" s="402" t="s">
        <v>6376</v>
      </c>
    </row>
    <row r="442" spans="1:12" ht="45" x14ac:dyDescent="0.25">
      <c r="A442" s="403" t="s">
        <v>8526</v>
      </c>
      <c r="B442" s="403" t="s">
        <v>8524</v>
      </c>
      <c r="C442" s="403" t="s">
        <v>8525</v>
      </c>
      <c r="D442" s="403" t="s">
        <v>8523</v>
      </c>
      <c r="E442" s="403" t="s">
        <v>6484</v>
      </c>
      <c r="F442" s="403" t="s">
        <v>6485</v>
      </c>
      <c r="G442" s="403" t="s">
        <v>6486</v>
      </c>
      <c r="H442" s="403" t="s">
        <v>6485</v>
      </c>
      <c r="I442" s="403" t="s">
        <v>6334</v>
      </c>
      <c r="J442" s="403" t="s">
        <v>6334</v>
      </c>
      <c r="K442" s="403" t="s">
        <v>6334</v>
      </c>
      <c r="L442" s="403" t="s">
        <v>8527</v>
      </c>
    </row>
    <row r="443" spans="1:12" ht="67.5" x14ac:dyDescent="0.25">
      <c r="A443" s="402" t="s">
        <v>8531</v>
      </c>
      <c r="B443" s="402" t="s">
        <v>8529</v>
      </c>
      <c r="C443" s="402" t="s">
        <v>8530</v>
      </c>
      <c r="D443" s="402" t="s">
        <v>8528</v>
      </c>
      <c r="E443" s="402" t="s">
        <v>8532</v>
      </c>
      <c r="F443" s="402" t="s">
        <v>8533</v>
      </c>
      <c r="G443" s="402" t="s">
        <v>8534</v>
      </c>
      <c r="H443" s="402" t="s">
        <v>8535</v>
      </c>
      <c r="I443" s="402" t="s">
        <v>6334</v>
      </c>
      <c r="J443" s="402" t="s">
        <v>6334</v>
      </c>
      <c r="K443" s="402" t="s">
        <v>6334</v>
      </c>
      <c r="L443" s="402" t="s">
        <v>6376</v>
      </c>
    </row>
    <row r="444" spans="1:12" ht="45" x14ac:dyDescent="0.25">
      <c r="A444" s="403" t="s">
        <v>8539</v>
      </c>
      <c r="B444" s="403" t="s">
        <v>8537</v>
      </c>
      <c r="C444" s="403" t="s">
        <v>8538</v>
      </c>
      <c r="D444" s="403" t="s">
        <v>8536</v>
      </c>
      <c r="E444" s="403" t="s">
        <v>6855</v>
      </c>
      <c r="F444" s="403" t="s">
        <v>6856</v>
      </c>
      <c r="G444" s="403" t="s">
        <v>6486</v>
      </c>
      <c r="H444" s="403" t="s">
        <v>6856</v>
      </c>
      <c r="I444" s="403" t="s">
        <v>6334</v>
      </c>
      <c r="J444" s="403" t="s">
        <v>6334</v>
      </c>
      <c r="K444" s="403" t="s">
        <v>6334</v>
      </c>
      <c r="L444" s="403" t="s">
        <v>6376</v>
      </c>
    </row>
    <row r="445" spans="1:12" ht="78.75" x14ac:dyDescent="0.25">
      <c r="A445" s="402" t="s">
        <v>1058</v>
      </c>
      <c r="B445" s="402" t="s">
        <v>8541</v>
      </c>
      <c r="C445" s="402" t="s">
        <v>8542</v>
      </c>
      <c r="D445" s="402" t="s">
        <v>8540</v>
      </c>
      <c r="E445" s="402" t="s">
        <v>8380</v>
      </c>
      <c r="F445" s="402" t="s">
        <v>8381</v>
      </c>
      <c r="G445" s="402" t="s">
        <v>6486</v>
      </c>
      <c r="H445" s="402" t="s">
        <v>8381</v>
      </c>
      <c r="I445" s="402" t="s">
        <v>6334</v>
      </c>
      <c r="J445" s="402" t="s">
        <v>6334</v>
      </c>
      <c r="K445" s="402" t="s">
        <v>6334</v>
      </c>
      <c r="L445" s="402" t="s">
        <v>6376</v>
      </c>
    </row>
    <row r="446" spans="1:12" ht="123.75" x14ac:dyDescent="0.25">
      <c r="A446" s="403" t="s">
        <v>1058</v>
      </c>
      <c r="B446" s="403" t="s">
        <v>8544</v>
      </c>
      <c r="C446" s="403" t="s">
        <v>8545</v>
      </c>
      <c r="D446" s="403" t="s">
        <v>8543</v>
      </c>
      <c r="E446" s="403" t="s">
        <v>8546</v>
      </c>
      <c r="F446" s="403" t="s">
        <v>8547</v>
      </c>
      <c r="G446" s="403" t="s">
        <v>7523</v>
      </c>
      <c r="H446" s="403" t="s">
        <v>8547</v>
      </c>
      <c r="I446" s="403" t="s">
        <v>6334</v>
      </c>
      <c r="J446" s="403" t="s">
        <v>6334</v>
      </c>
      <c r="K446" s="403" t="s">
        <v>6334</v>
      </c>
      <c r="L446" s="403" t="s">
        <v>6376</v>
      </c>
    </row>
    <row r="447" spans="1:12" ht="67.5" x14ac:dyDescent="0.25">
      <c r="A447" s="402" t="s">
        <v>8551</v>
      </c>
      <c r="B447" s="402" t="s">
        <v>8549</v>
      </c>
      <c r="C447" s="402" t="s">
        <v>8550</v>
      </c>
      <c r="D447" s="402" t="s">
        <v>8548</v>
      </c>
      <c r="E447" s="402" t="s">
        <v>8552</v>
      </c>
      <c r="F447" s="402" t="s">
        <v>8553</v>
      </c>
      <c r="G447" s="402" t="s">
        <v>7683</v>
      </c>
      <c r="H447" s="402" t="s">
        <v>8553</v>
      </c>
      <c r="I447" s="402" t="s">
        <v>6334</v>
      </c>
      <c r="J447" s="402" t="s">
        <v>6334</v>
      </c>
      <c r="K447" s="402" t="s">
        <v>6334</v>
      </c>
      <c r="L447" s="402" t="s">
        <v>6376</v>
      </c>
    </row>
    <row r="448" spans="1:12" ht="33.75" x14ac:dyDescent="0.25">
      <c r="A448" s="403" t="s">
        <v>8557</v>
      </c>
      <c r="B448" s="403" t="s">
        <v>8555</v>
      </c>
      <c r="C448" s="403" t="s">
        <v>8556</v>
      </c>
      <c r="D448" s="403" t="s">
        <v>8554</v>
      </c>
      <c r="E448" s="403" t="s">
        <v>8558</v>
      </c>
      <c r="F448" s="403" t="s">
        <v>8559</v>
      </c>
      <c r="G448" s="403" t="s">
        <v>8560</v>
      </c>
      <c r="H448" s="403" t="s">
        <v>8559</v>
      </c>
      <c r="I448" s="403" t="s">
        <v>6334</v>
      </c>
      <c r="J448" s="403" t="s">
        <v>6334</v>
      </c>
      <c r="K448" s="403" t="s">
        <v>6334</v>
      </c>
      <c r="L448" s="403" t="s">
        <v>6376</v>
      </c>
    </row>
    <row r="449" spans="1:12" ht="33.75" x14ac:dyDescent="0.25">
      <c r="A449" s="402" t="s">
        <v>1043</v>
      </c>
      <c r="B449" s="402" t="s">
        <v>1044</v>
      </c>
      <c r="C449" s="402" t="s">
        <v>1045</v>
      </c>
      <c r="D449" s="402" t="s">
        <v>8561</v>
      </c>
      <c r="E449" s="402" t="s">
        <v>8562</v>
      </c>
      <c r="F449" s="402" t="s">
        <v>8563</v>
      </c>
      <c r="G449" s="402" t="s">
        <v>7540</v>
      </c>
      <c r="H449" s="402" t="s">
        <v>8563</v>
      </c>
      <c r="I449" s="402" t="s">
        <v>6334</v>
      </c>
      <c r="J449" s="402" t="s">
        <v>6334</v>
      </c>
      <c r="K449" s="402" t="s">
        <v>6334</v>
      </c>
      <c r="L449" s="402" t="s">
        <v>8564</v>
      </c>
    </row>
    <row r="450" spans="1:12" ht="78.75" x14ac:dyDescent="0.25">
      <c r="A450" s="403" t="s">
        <v>8568</v>
      </c>
      <c r="B450" s="403" t="s">
        <v>8566</v>
      </c>
      <c r="C450" s="403" t="s">
        <v>8567</v>
      </c>
      <c r="D450" s="403" t="s">
        <v>8565</v>
      </c>
      <c r="E450" s="403" t="s">
        <v>8569</v>
      </c>
      <c r="F450" s="403" t="s">
        <v>8570</v>
      </c>
      <c r="G450" s="403" t="s">
        <v>6440</v>
      </c>
      <c r="H450" s="403" t="s">
        <v>8570</v>
      </c>
      <c r="I450" s="403" t="s">
        <v>6334</v>
      </c>
      <c r="J450" s="403" t="s">
        <v>26131</v>
      </c>
      <c r="K450" s="403" t="s">
        <v>6334</v>
      </c>
      <c r="L450" s="403" t="s">
        <v>8564</v>
      </c>
    </row>
    <row r="451" spans="1:12" ht="22.5" x14ac:dyDescent="0.25">
      <c r="A451" s="402" t="s">
        <v>1015</v>
      </c>
      <c r="B451" s="402" t="s">
        <v>1016</v>
      </c>
      <c r="C451" s="402" t="s">
        <v>1017</v>
      </c>
      <c r="D451" s="402" t="s">
        <v>8571</v>
      </c>
      <c r="E451" s="402" t="s">
        <v>6438</v>
      </c>
      <c r="F451" s="402" t="s">
        <v>8572</v>
      </c>
      <c r="G451" s="402" t="s">
        <v>6440</v>
      </c>
      <c r="H451" s="402" t="s">
        <v>8572</v>
      </c>
      <c r="I451" s="402" t="s">
        <v>6334</v>
      </c>
      <c r="J451" s="402" t="s">
        <v>6334</v>
      </c>
      <c r="K451" s="402" t="s">
        <v>6334</v>
      </c>
      <c r="L451" s="402" t="s">
        <v>8564</v>
      </c>
    </row>
    <row r="452" spans="1:12" ht="45" x14ac:dyDescent="0.25">
      <c r="A452" s="403" t="s">
        <v>8576</v>
      </c>
      <c r="B452" s="403" t="s">
        <v>8574</v>
      </c>
      <c r="C452" s="403" t="s">
        <v>8575</v>
      </c>
      <c r="D452" s="403" t="s">
        <v>8573</v>
      </c>
      <c r="E452" s="403" t="s">
        <v>6450</v>
      </c>
      <c r="F452" s="403" t="s">
        <v>6451</v>
      </c>
      <c r="G452" s="403" t="s">
        <v>6452</v>
      </c>
      <c r="H452" s="403" t="s">
        <v>6453</v>
      </c>
      <c r="I452" s="403" t="s">
        <v>6334</v>
      </c>
      <c r="J452" s="403" t="s">
        <v>6334</v>
      </c>
      <c r="K452" s="403" t="s">
        <v>6334</v>
      </c>
      <c r="L452" s="403" t="s">
        <v>8564</v>
      </c>
    </row>
    <row r="453" spans="1:12" ht="33.75" x14ac:dyDescent="0.25">
      <c r="A453" s="402" t="s">
        <v>8580</v>
      </c>
      <c r="B453" s="402" t="s">
        <v>8578</v>
      </c>
      <c r="C453" s="402" t="s">
        <v>8579</v>
      </c>
      <c r="D453" s="402" t="s">
        <v>8577</v>
      </c>
      <c r="E453" s="402" t="s">
        <v>8581</v>
      </c>
      <c r="F453" s="402" t="s">
        <v>8582</v>
      </c>
      <c r="G453" s="402" t="s">
        <v>7540</v>
      </c>
      <c r="H453" s="402" t="s">
        <v>8582</v>
      </c>
      <c r="I453" s="402" t="s">
        <v>6334</v>
      </c>
      <c r="J453" s="402" t="s">
        <v>6334</v>
      </c>
      <c r="K453" s="402" t="s">
        <v>6334</v>
      </c>
      <c r="L453" s="402" t="s">
        <v>8564</v>
      </c>
    </row>
    <row r="454" spans="1:12" ht="56.25" x14ac:dyDescent="0.25">
      <c r="A454" s="403" t="s">
        <v>2138</v>
      </c>
      <c r="B454" s="403" t="s">
        <v>8584</v>
      </c>
      <c r="C454" s="403" t="s">
        <v>8585</v>
      </c>
      <c r="D454" s="403" t="s">
        <v>8583</v>
      </c>
      <c r="E454" s="403" t="s">
        <v>8586</v>
      </c>
      <c r="F454" s="403" t="s">
        <v>8587</v>
      </c>
      <c r="G454" s="403" t="s">
        <v>8588</v>
      </c>
      <c r="H454" s="403" t="s">
        <v>8589</v>
      </c>
      <c r="I454" s="403" t="s">
        <v>6334</v>
      </c>
      <c r="J454" s="403" t="s">
        <v>6334</v>
      </c>
      <c r="K454" s="403" t="s">
        <v>6335</v>
      </c>
      <c r="L454" s="403" t="s">
        <v>835</v>
      </c>
    </row>
    <row r="455" spans="1:12" ht="45" x14ac:dyDescent="0.25">
      <c r="A455" s="402" t="s">
        <v>8593</v>
      </c>
      <c r="B455" s="402" t="s">
        <v>8591</v>
      </c>
      <c r="C455" s="402" t="s">
        <v>8592</v>
      </c>
      <c r="D455" s="402" t="s">
        <v>8590</v>
      </c>
      <c r="E455" s="402" t="s">
        <v>8594</v>
      </c>
      <c r="F455" s="402" t="s">
        <v>8595</v>
      </c>
      <c r="G455" s="402" t="s">
        <v>6452</v>
      </c>
      <c r="H455" s="402" t="s">
        <v>8595</v>
      </c>
      <c r="I455" s="402" t="s">
        <v>6611</v>
      </c>
      <c r="J455" s="402" t="s">
        <v>6334</v>
      </c>
      <c r="K455" s="402" t="s">
        <v>6334</v>
      </c>
      <c r="L455" s="402" t="s">
        <v>835</v>
      </c>
    </row>
    <row r="456" spans="1:12" ht="56.25" x14ac:dyDescent="0.25">
      <c r="A456" s="403" t="s">
        <v>8599</v>
      </c>
      <c r="B456" s="403" t="s">
        <v>8597</v>
      </c>
      <c r="C456" s="403" t="s">
        <v>8598</v>
      </c>
      <c r="D456" s="403" t="s">
        <v>8596</v>
      </c>
      <c r="E456" s="403" t="s">
        <v>8600</v>
      </c>
      <c r="F456" s="403" t="s">
        <v>8601</v>
      </c>
      <c r="G456" s="403" t="s">
        <v>6452</v>
      </c>
      <c r="H456" s="403" t="s">
        <v>8602</v>
      </c>
      <c r="I456" s="403" t="s">
        <v>6611</v>
      </c>
      <c r="J456" s="403" t="s">
        <v>6334</v>
      </c>
      <c r="K456" s="403" t="s">
        <v>6334</v>
      </c>
      <c r="L456" s="403" t="s">
        <v>835</v>
      </c>
    </row>
    <row r="457" spans="1:12" ht="56.25" x14ac:dyDescent="0.25">
      <c r="A457" s="402" t="s">
        <v>8606</v>
      </c>
      <c r="B457" s="402" t="s">
        <v>8604</v>
      </c>
      <c r="C457" s="402" t="s">
        <v>8605</v>
      </c>
      <c r="D457" s="402" t="s">
        <v>8603</v>
      </c>
      <c r="E457" s="402" t="s">
        <v>8600</v>
      </c>
      <c r="F457" s="402" t="s">
        <v>8601</v>
      </c>
      <c r="G457" s="402" t="s">
        <v>6452</v>
      </c>
      <c r="H457" s="402" t="s">
        <v>8602</v>
      </c>
      <c r="I457" s="402" t="s">
        <v>6611</v>
      </c>
      <c r="J457" s="402" t="s">
        <v>6334</v>
      </c>
      <c r="K457" s="402" t="s">
        <v>6334</v>
      </c>
      <c r="L457" s="402" t="s">
        <v>835</v>
      </c>
    </row>
    <row r="458" spans="1:12" ht="56.25" x14ac:dyDescent="0.25">
      <c r="A458" s="403" t="s">
        <v>8610</v>
      </c>
      <c r="B458" s="403" t="s">
        <v>8608</v>
      </c>
      <c r="C458" s="403" t="s">
        <v>8609</v>
      </c>
      <c r="D458" s="403" t="s">
        <v>8607</v>
      </c>
      <c r="E458" s="403" t="s">
        <v>8600</v>
      </c>
      <c r="F458" s="403" t="s">
        <v>8601</v>
      </c>
      <c r="G458" s="403" t="s">
        <v>6452</v>
      </c>
      <c r="H458" s="403" t="s">
        <v>8602</v>
      </c>
      <c r="I458" s="403" t="s">
        <v>6611</v>
      </c>
      <c r="J458" s="403" t="s">
        <v>6334</v>
      </c>
      <c r="K458" s="403" t="s">
        <v>6334</v>
      </c>
      <c r="L458" s="403" t="s">
        <v>835</v>
      </c>
    </row>
    <row r="459" spans="1:12" ht="45" x14ac:dyDescent="0.25">
      <c r="A459" s="402" t="s">
        <v>8614</v>
      </c>
      <c r="B459" s="402" t="s">
        <v>8612</v>
      </c>
      <c r="C459" s="402" t="s">
        <v>8613</v>
      </c>
      <c r="D459" s="402" t="s">
        <v>8611</v>
      </c>
      <c r="E459" s="402" t="s">
        <v>7068</v>
      </c>
      <c r="F459" s="402" t="s">
        <v>7069</v>
      </c>
      <c r="G459" s="402" t="s">
        <v>7070</v>
      </c>
      <c r="H459" s="402" t="s">
        <v>8615</v>
      </c>
      <c r="I459" s="402" t="s">
        <v>6611</v>
      </c>
      <c r="J459" s="402" t="s">
        <v>6334</v>
      </c>
      <c r="K459" s="402" t="s">
        <v>6334</v>
      </c>
      <c r="L459" s="402" t="s">
        <v>835</v>
      </c>
    </row>
    <row r="460" spans="1:12" ht="45" x14ac:dyDescent="0.25">
      <c r="A460" s="403" t="s">
        <v>8619</v>
      </c>
      <c r="B460" s="403" t="s">
        <v>8617</v>
      </c>
      <c r="C460" s="403" t="s">
        <v>8618</v>
      </c>
      <c r="D460" s="403" t="s">
        <v>8616</v>
      </c>
      <c r="E460" s="403" t="s">
        <v>7068</v>
      </c>
      <c r="F460" s="403" t="s">
        <v>7069</v>
      </c>
      <c r="G460" s="403" t="s">
        <v>7070</v>
      </c>
      <c r="H460" s="403" t="s">
        <v>8615</v>
      </c>
      <c r="I460" s="403" t="s">
        <v>6611</v>
      </c>
      <c r="J460" s="403" t="s">
        <v>6334</v>
      </c>
      <c r="K460" s="403" t="s">
        <v>6334</v>
      </c>
      <c r="L460" s="403" t="s">
        <v>835</v>
      </c>
    </row>
    <row r="461" spans="1:12" ht="45" x14ac:dyDescent="0.25">
      <c r="A461" s="402" t="s">
        <v>8623</v>
      </c>
      <c r="B461" s="402" t="s">
        <v>8621</v>
      </c>
      <c r="C461" s="402" t="s">
        <v>8622</v>
      </c>
      <c r="D461" s="402" t="s">
        <v>8620</v>
      </c>
      <c r="E461" s="402" t="s">
        <v>7068</v>
      </c>
      <c r="F461" s="402" t="s">
        <v>7069</v>
      </c>
      <c r="G461" s="402" t="s">
        <v>7070</v>
      </c>
      <c r="H461" s="402" t="s">
        <v>8615</v>
      </c>
      <c r="I461" s="402" t="s">
        <v>6611</v>
      </c>
      <c r="J461" s="402" t="s">
        <v>8624</v>
      </c>
      <c r="K461" s="402" t="s">
        <v>6334</v>
      </c>
      <c r="L461" s="402" t="s">
        <v>835</v>
      </c>
    </row>
    <row r="462" spans="1:12" ht="67.5" x14ac:dyDescent="0.25">
      <c r="A462" s="403" t="s">
        <v>8628</v>
      </c>
      <c r="B462" s="403" t="s">
        <v>8626</v>
      </c>
      <c r="C462" s="403" t="s">
        <v>8627</v>
      </c>
      <c r="D462" s="403" t="s">
        <v>8625</v>
      </c>
      <c r="E462" s="403" t="s">
        <v>8629</v>
      </c>
      <c r="F462" s="403" t="s">
        <v>8630</v>
      </c>
      <c r="G462" s="403" t="s">
        <v>8352</v>
      </c>
      <c r="H462" s="403" t="s">
        <v>8631</v>
      </c>
      <c r="I462" s="403" t="s">
        <v>6334</v>
      </c>
      <c r="J462" s="403" t="s">
        <v>6334</v>
      </c>
      <c r="K462" s="403" t="s">
        <v>6334</v>
      </c>
      <c r="L462" s="403" t="s">
        <v>6343</v>
      </c>
    </row>
    <row r="463" spans="1:12" ht="56.25" x14ac:dyDescent="0.25">
      <c r="A463" s="402" t="s">
        <v>8635</v>
      </c>
      <c r="B463" s="402" t="s">
        <v>8633</v>
      </c>
      <c r="C463" s="402" t="s">
        <v>8634</v>
      </c>
      <c r="D463" s="402" t="s">
        <v>8632</v>
      </c>
      <c r="E463" s="402" t="s">
        <v>8636</v>
      </c>
      <c r="F463" s="402" t="s">
        <v>8637</v>
      </c>
      <c r="G463" s="402" t="s">
        <v>8352</v>
      </c>
      <c r="H463" s="402" t="s">
        <v>8638</v>
      </c>
      <c r="I463" s="402" t="s">
        <v>6611</v>
      </c>
      <c r="J463" s="402" t="s">
        <v>6334</v>
      </c>
      <c r="K463" s="402" t="s">
        <v>6334</v>
      </c>
      <c r="L463" s="402" t="s">
        <v>835</v>
      </c>
    </row>
    <row r="464" spans="1:12" ht="45" x14ac:dyDescent="0.25">
      <c r="A464" s="403" t="s">
        <v>2021</v>
      </c>
      <c r="B464" s="403" t="s">
        <v>8640</v>
      </c>
      <c r="C464" s="403" t="s">
        <v>8641</v>
      </c>
      <c r="D464" s="403" t="s">
        <v>8639</v>
      </c>
      <c r="E464" s="403" t="s">
        <v>8642</v>
      </c>
      <c r="F464" s="403" t="s">
        <v>8643</v>
      </c>
      <c r="G464" s="403" t="s">
        <v>6401</v>
      </c>
      <c r="H464" s="403" t="s">
        <v>8644</v>
      </c>
      <c r="I464" s="403" t="s">
        <v>6334</v>
      </c>
      <c r="J464" s="403" t="s">
        <v>7123</v>
      </c>
      <c r="K464" s="403" t="s">
        <v>8645</v>
      </c>
      <c r="L464" s="403" t="s">
        <v>835</v>
      </c>
    </row>
    <row r="465" spans="1:12" ht="78.75" x14ac:dyDescent="0.25">
      <c r="A465" s="402" t="s">
        <v>1469</v>
      </c>
      <c r="B465" s="402" t="s">
        <v>8647</v>
      </c>
      <c r="C465" s="402" t="s">
        <v>8648</v>
      </c>
      <c r="D465" s="402" t="s">
        <v>8646</v>
      </c>
      <c r="E465" s="402" t="s">
        <v>8649</v>
      </c>
      <c r="F465" s="402" t="s">
        <v>8650</v>
      </c>
      <c r="G465" s="402" t="s">
        <v>8352</v>
      </c>
      <c r="H465" s="402" t="s">
        <v>8651</v>
      </c>
      <c r="I465" s="402" t="s">
        <v>7445</v>
      </c>
      <c r="J465" s="402" t="s">
        <v>8652</v>
      </c>
      <c r="K465" s="402" t="s">
        <v>6334</v>
      </c>
      <c r="L465" s="402" t="s">
        <v>835</v>
      </c>
    </row>
    <row r="466" spans="1:12" ht="56.25" x14ac:dyDescent="0.25">
      <c r="A466" s="403" t="s">
        <v>8656</v>
      </c>
      <c r="B466" s="403" t="s">
        <v>8654</v>
      </c>
      <c r="C466" s="403" t="s">
        <v>8655</v>
      </c>
      <c r="D466" s="403" t="s">
        <v>8653</v>
      </c>
      <c r="E466" s="403" t="s">
        <v>8657</v>
      </c>
      <c r="F466" s="403" t="s">
        <v>8658</v>
      </c>
      <c r="G466" s="403" t="s">
        <v>6609</v>
      </c>
      <c r="H466" s="403" t="s">
        <v>8659</v>
      </c>
      <c r="I466" s="403" t="s">
        <v>6360</v>
      </c>
      <c r="J466" s="403" t="s">
        <v>7071</v>
      </c>
      <c r="K466" s="403" t="s">
        <v>6334</v>
      </c>
      <c r="L466" s="403" t="s">
        <v>835</v>
      </c>
    </row>
    <row r="467" spans="1:12" ht="45" x14ac:dyDescent="0.25">
      <c r="A467" s="402" t="s">
        <v>8662</v>
      </c>
      <c r="B467" s="402" t="s">
        <v>8661</v>
      </c>
      <c r="C467" s="402" t="s">
        <v>6334</v>
      </c>
      <c r="D467" s="402" t="s">
        <v>8660</v>
      </c>
      <c r="E467" s="402" t="s">
        <v>7068</v>
      </c>
      <c r="F467" s="402" t="s">
        <v>7069</v>
      </c>
      <c r="G467" s="402" t="s">
        <v>7070</v>
      </c>
      <c r="H467" s="402" t="s">
        <v>8615</v>
      </c>
      <c r="I467" s="402" t="s">
        <v>6360</v>
      </c>
      <c r="J467" s="402" t="s">
        <v>7071</v>
      </c>
      <c r="K467" s="402" t="s">
        <v>6334</v>
      </c>
      <c r="L467" s="402" t="s">
        <v>835</v>
      </c>
    </row>
    <row r="468" spans="1:12" ht="56.25" x14ac:dyDescent="0.25">
      <c r="A468" s="403" t="s">
        <v>8666</v>
      </c>
      <c r="B468" s="403" t="s">
        <v>8664</v>
      </c>
      <c r="C468" s="403" t="s">
        <v>8665</v>
      </c>
      <c r="D468" s="403" t="s">
        <v>8663</v>
      </c>
      <c r="E468" s="403" t="s">
        <v>7237</v>
      </c>
      <c r="F468" s="403" t="s">
        <v>8667</v>
      </c>
      <c r="G468" s="403" t="s">
        <v>6493</v>
      </c>
      <c r="H468" s="403" t="s">
        <v>8668</v>
      </c>
      <c r="I468" s="403" t="s">
        <v>7445</v>
      </c>
      <c r="J468" s="403" t="s">
        <v>8652</v>
      </c>
      <c r="K468" s="403" t="s">
        <v>6334</v>
      </c>
      <c r="L468" s="403" t="s">
        <v>835</v>
      </c>
    </row>
    <row r="469" spans="1:12" ht="45" x14ac:dyDescent="0.25">
      <c r="A469" s="402" t="s">
        <v>8672</v>
      </c>
      <c r="B469" s="402" t="s">
        <v>8670</v>
      </c>
      <c r="C469" s="402" t="s">
        <v>8671</v>
      </c>
      <c r="D469" s="402" t="s">
        <v>8669</v>
      </c>
      <c r="E469" s="402" t="s">
        <v>7498</v>
      </c>
      <c r="F469" s="402" t="s">
        <v>7499</v>
      </c>
      <c r="G469" s="402" t="s">
        <v>6493</v>
      </c>
      <c r="H469" s="402" t="s">
        <v>8125</v>
      </c>
      <c r="I469" s="402" t="s">
        <v>6360</v>
      </c>
      <c r="J469" s="402" t="s">
        <v>6334</v>
      </c>
      <c r="K469" s="402" t="s">
        <v>6334</v>
      </c>
      <c r="L469" s="402" t="s">
        <v>835</v>
      </c>
    </row>
    <row r="470" spans="1:12" ht="45" x14ac:dyDescent="0.25">
      <c r="A470" s="403" t="s">
        <v>8676</v>
      </c>
      <c r="B470" s="403" t="s">
        <v>8674</v>
      </c>
      <c r="C470" s="403" t="s">
        <v>8675</v>
      </c>
      <c r="D470" s="403" t="s">
        <v>8673</v>
      </c>
      <c r="E470" s="403" t="s">
        <v>8677</v>
      </c>
      <c r="F470" s="403" t="s">
        <v>7499</v>
      </c>
      <c r="G470" s="403" t="s">
        <v>6493</v>
      </c>
      <c r="H470" s="403" t="s">
        <v>8125</v>
      </c>
      <c r="I470" s="403" t="s">
        <v>6360</v>
      </c>
      <c r="J470" s="403" t="s">
        <v>6334</v>
      </c>
      <c r="K470" s="403" t="s">
        <v>6334</v>
      </c>
      <c r="L470" s="403" t="s">
        <v>835</v>
      </c>
    </row>
    <row r="471" spans="1:12" ht="33.75" x14ac:dyDescent="0.25">
      <c r="A471" s="402" t="s">
        <v>8681</v>
      </c>
      <c r="B471" s="402" t="s">
        <v>8679</v>
      </c>
      <c r="C471" s="402" t="s">
        <v>8680</v>
      </c>
      <c r="D471" s="402" t="s">
        <v>8678</v>
      </c>
      <c r="E471" s="402" t="s">
        <v>8362</v>
      </c>
      <c r="F471" s="402" t="s">
        <v>8682</v>
      </c>
      <c r="G471" s="402" t="s">
        <v>6493</v>
      </c>
      <c r="H471" s="402" t="s">
        <v>8682</v>
      </c>
      <c r="I471" s="402" t="s">
        <v>6334</v>
      </c>
      <c r="J471" s="402" t="s">
        <v>6334</v>
      </c>
      <c r="K471" s="402" t="s">
        <v>6334</v>
      </c>
      <c r="L471" s="402" t="s">
        <v>835</v>
      </c>
    </row>
    <row r="472" spans="1:12" ht="45" x14ac:dyDescent="0.25">
      <c r="A472" s="403" t="s">
        <v>6334</v>
      </c>
      <c r="B472" s="403" t="s">
        <v>26132</v>
      </c>
      <c r="C472" s="403" t="s">
        <v>6334</v>
      </c>
      <c r="D472" s="403" t="s">
        <v>8683</v>
      </c>
      <c r="E472" s="403" t="s">
        <v>8677</v>
      </c>
      <c r="F472" s="403" t="s">
        <v>7499</v>
      </c>
      <c r="G472" s="403" t="s">
        <v>6493</v>
      </c>
      <c r="H472" s="403" t="s">
        <v>8125</v>
      </c>
      <c r="I472" s="403" t="s">
        <v>6360</v>
      </c>
      <c r="J472" s="403" t="s">
        <v>6334</v>
      </c>
      <c r="K472" s="403" t="s">
        <v>6569</v>
      </c>
      <c r="L472" s="403" t="s">
        <v>835</v>
      </c>
    </row>
    <row r="473" spans="1:12" ht="78.75" x14ac:dyDescent="0.25">
      <c r="A473" s="402" t="s">
        <v>844</v>
      </c>
      <c r="B473" s="402" t="s">
        <v>26133</v>
      </c>
      <c r="C473" s="402" t="s">
        <v>6303</v>
      </c>
      <c r="D473" s="402" t="s">
        <v>8684</v>
      </c>
      <c r="E473" s="402" t="s">
        <v>7350</v>
      </c>
      <c r="F473" s="402" t="s">
        <v>7299</v>
      </c>
      <c r="G473" s="402" t="s">
        <v>6917</v>
      </c>
      <c r="H473" s="402" t="s">
        <v>7299</v>
      </c>
      <c r="I473" s="402" t="s">
        <v>6334</v>
      </c>
      <c r="J473" s="402" t="s">
        <v>8685</v>
      </c>
      <c r="K473" s="402" t="s">
        <v>6569</v>
      </c>
      <c r="L473" s="402" t="s">
        <v>835</v>
      </c>
    </row>
    <row r="474" spans="1:12" ht="67.5" x14ac:dyDescent="0.25">
      <c r="A474" s="403" t="s">
        <v>2032</v>
      </c>
      <c r="B474" s="403" t="s">
        <v>8687</v>
      </c>
      <c r="C474" s="403" t="s">
        <v>8688</v>
      </c>
      <c r="D474" s="403" t="s">
        <v>8686</v>
      </c>
      <c r="E474" s="403" t="s">
        <v>8689</v>
      </c>
      <c r="F474" s="403" t="s">
        <v>8690</v>
      </c>
      <c r="G474" s="403" t="s">
        <v>8588</v>
      </c>
      <c r="H474" s="403" t="s">
        <v>8691</v>
      </c>
      <c r="I474" s="403" t="s">
        <v>6334</v>
      </c>
      <c r="J474" s="403" t="s">
        <v>6334</v>
      </c>
      <c r="K474" s="403" t="s">
        <v>6335</v>
      </c>
      <c r="L474" s="403" t="s">
        <v>835</v>
      </c>
    </row>
    <row r="475" spans="1:12" ht="56.25" x14ac:dyDescent="0.25">
      <c r="A475" s="402" t="s">
        <v>2051</v>
      </c>
      <c r="B475" s="402" t="s">
        <v>8693</v>
      </c>
      <c r="C475" s="402" t="s">
        <v>8694</v>
      </c>
      <c r="D475" s="402" t="s">
        <v>8692</v>
      </c>
      <c r="E475" s="402" t="s">
        <v>8695</v>
      </c>
      <c r="F475" s="402" t="s">
        <v>8696</v>
      </c>
      <c r="G475" s="402" t="s">
        <v>7745</v>
      </c>
      <c r="H475" s="402" t="s">
        <v>8697</v>
      </c>
      <c r="I475" s="402" t="s">
        <v>6334</v>
      </c>
      <c r="J475" s="402" t="s">
        <v>6334</v>
      </c>
      <c r="K475" s="402" t="s">
        <v>6334</v>
      </c>
      <c r="L475" s="402" t="s">
        <v>835</v>
      </c>
    </row>
    <row r="476" spans="1:12" ht="78.75" x14ac:dyDescent="0.25">
      <c r="A476" s="403" t="s">
        <v>2126</v>
      </c>
      <c r="B476" s="403" t="s">
        <v>8699</v>
      </c>
      <c r="C476" s="403" t="s">
        <v>5808</v>
      </c>
      <c r="D476" s="403" t="s">
        <v>8698</v>
      </c>
      <c r="E476" s="403" t="s">
        <v>8700</v>
      </c>
      <c r="F476" s="403" t="s">
        <v>8701</v>
      </c>
      <c r="G476" s="403" t="s">
        <v>7721</v>
      </c>
      <c r="H476" s="403" t="s">
        <v>8701</v>
      </c>
      <c r="I476" s="403" t="s">
        <v>6334</v>
      </c>
      <c r="J476" s="403" t="s">
        <v>8702</v>
      </c>
      <c r="K476" s="403" t="s">
        <v>6334</v>
      </c>
      <c r="L476" s="403" t="s">
        <v>835</v>
      </c>
    </row>
    <row r="477" spans="1:12" ht="45" x14ac:dyDescent="0.25">
      <c r="A477" s="402" t="s">
        <v>8706</v>
      </c>
      <c r="B477" s="402" t="s">
        <v>8704</v>
      </c>
      <c r="C477" s="402" t="s">
        <v>8705</v>
      </c>
      <c r="D477" s="402" t="s">
        <v>8703</v>
      </c>
      <c r="E477" s="402" t="s">
        <v>6797</v>
      </c>
      <c r="F477" s="402" t="s">
        <v>6798</v>
      </c>
      <c r="G477" s="402" t="s">
        <v>6452</v>
      </c>
      <c r="H477" s="402" t="s">
        <v>6799</v>
      </c>
      <c r="I477" s="402" t="s">
        <v>6334</v>
      </c>
      <c r="J477" s="402" t="s">
        <v>6334</v>
      </c>
      <c r="K477" s="402" t="s">
        <v>6334</v>
      </c>
      <c r="L477" s="402" t="s">
        <v>835</v>
      </c>
    </row>
    <row r="478" spans="1:12" ht="45" x14ac:dyDescent="0.25">
      <c r="A478" s="403" t="s">
        <v>8710</v>
      </c>
      <c r="B478" s="403" t="s">
        <v>8708</v>
      </c>
      <c r="C478" s="403" t="s">
        <v>8709</v>
      </c>
      <c r="D478" s="403" t="s">
        <v>8707</v>
      </c>
      <c r="E478" s="403" t="s">
        <v>8711</v>
      </c>
      <c r="F478" s="403" t="s">
        <v>8712</v>
      </c>
      <c r="G478" s="403" t="s">
        <v>6493</v>
      </c>
      <c r="H478" s="403" t="s">
        <v>8712</v>
      </c>
      <c r="I478" s="403" t="s">
        <v>6334</v>
      </c>
      <c r="J478" s="403" t="s">
        <v>6334</v>
      </c>
      <c r="K478" s="403" t="s">
        <v>6334</v>
      </c>
      <c r="L478" s="403" t="s">
        <v>835</v>
      </c>
    </row>
    <row r="479" spans="1:12" ht="45" x14ac:dyDescent="0.25">
      <c r="A479" s="402" t="s">
        <v>8716</v>
      </c>
      <c r="B479" s="402" t="s">
        <v>8714</v>
      </c>
      <c r="C479" s="402" t="s">
        <v>8715</v>
      </c>
      <c r="D479" s="402" t="s">
        <v>8713</v>
      </c>
      <c r="E479" s="402" t="s">
        <v>8717</v>
      </c>
      <c r="F479" s="402" t="s">
        <v>8718</v>
      </c>
      <c r="G479" s="402" t="s">
        <v>6486</v>
      </c>
      <c r="H479" s="402" t="s">
        <v>8719</v>
      </c>
      <c r="I479" s="402" t="s">
        <v>6334</v>
      </c>
      <c r="J479" s="402" t="s">
        <v>6334</v>
      </c>
      <c r="K479" s="402" t="s">
        <v>6334</v>
      </c>
      <c r="L479" s="402" t="s">
        <v>835</v>
      </c>
    </row>
    <row r="480" spans="1:12" ht="78.75" x14ac:dyDescent="0.25">
      <c r="A480" s="403" t="s">
        <v>1952</v>
      </c>
      <c r="B480" s="403" t="s">
        <v>8721</v>
      </c>
      <c r="C480" s="403" t="s">
        <v>5787</v>
      </c>
      <c r="D480" s="403" t="s">
        <v>8720</v>
      </c>
      <c r="E480" s="403" t="s">
        <v>8722</v>
      </c>
      <c r="F480" s="403" t="s">
        <v>8723</v>
      </c>
      <c r="G480" s="403" t="s">
        <v>6513</v>
      </c>
      <c r="H480" s="403" t="s">
        <v>8723</v>
      </c>
      <c r="I480" s="403" t="s">
        <v>6334</v>
      </c>
      <c r="J480" s="403" t="s">
        <v>6334</v>
      </c>
      <c r="K480" s="403" t="s">
        <v>6334</v>
      </c>
      <c r="L480" s="403" t="s">
        <v>835</v>
      </c>
    </row>
    <row r="481" spans="1:12" ht="45" x14ac:dyDescent="0.25">
      <c r="A481" s="402" t="s">
        <v>8727</v>
      </c>
      <c r="B481" s="402" t="s">
        <v>8725</v>
      </c>
      <c r="C481" s="402" t="s">
        <v>8726</v>
      </c>
      <c r="D481" s="402" t="s">
        <v>8724</v>
      </c>
      <c r="E481" s="402" t="s">
        <v>8728</v>
      </c>
      <c r="F481" s="402" t="s">
        <v>8729</v>
      </c>
      <c r="G481" s="402" t="s">
        <v>7173</v>
      </c>
      <c r="H481" s="402" t="s">
        <v>8730</v>
      </c>
      <c r="I481" s="402" t="s">
        <v>6611</v>
      </c>
      <c r="J481" s="402" t="s">
        <v>6334</v>
      </c>
      <c r="K481" s="402" t="s">
        <v>6334</v>
      </c>
      <c r="L481" s="402" t="s">
        <v>835</v>
      </c>
    </row>
    <row r="482" spans="1:12" ht="78.75" x14ac:dyDescent="0.25">
      <c r="A482" s="403" t="s">
        <v>6334</v>
      </c>
      <c r="B482" s="403" t="s">
        <v>26134</v>
      </c>
      <c r="C482" s="403" t="s">
        <v>6334</v>
      </c>
      <c r="D482" s="403" t="s">
        <v>8731</v>
      </c>
      <c r="E482" s="403" t="s">
        <v>7298</v>
      </c>
      <c r="F482" s="403" t="s">
        <v>7299</v>
      </c>
      <c r="G482" s="403" t="s">
        <v>6917</v>
      </c>
      <c r="H482" s="403" t="s">
        <v>7299</v>
      </c>
      <c r="I482" s="403" t="s">
        <v>6334</v>
      </c>
      <c r="J482" s="403" t="s">
        <v>7300</v>
      </c>
      <c r="K482" s="403" t="s">
        <v>6334</v>
      </c>
      <c r="L482" s="403" t="s">
        <v>835</v>
      </c>
    </row>
    <row r="483" spans="1:12" ht="45" x14ac:dyDescent="0.25">
      <c r="A483" s="402" t="s">
        <v>8734</v>
      </c>
      <c r="B483" s="402" t="s">
        <v>26135</v>
      </c>
      <c r="C483" s="402" t="s">
        <v>8733</v>
      </c>
      <c r="D483" s="402" t="s">
        <v>8732</v>
      </c>
      <c r="E483" s="402" t="s">
        <v>7451</v>
      </c>
      <c r="F483" s="402" t="s">
        <v>7452</v>
      </c>
      <c r="G483" s="402" t="s">
        <v>6486</v>
      </c>
      <c r="H483" s="402" t="s">
        <v>7453</v>
      </c>
      <c r="I483" s="402" t="s">
        <v>6334</v>
      </c>
      <c r="J483" s="402" t="s">
        <v>8735</v>
      </c>
      <c r="K483" s="402" t="s">
        <v>6334</v>
      </c>
      <c r="L483" s="402" t="s">
        <v>835</v>
      </c>
    </row>
    <row r="484" spans="1:12" ht="33.75" x14ac:dyDescent="0.25">
      <c r="A484" s="403" t="s">
        <v>8739</v>
      </c>
      <c r="B484" s="403" t="s">
        <v>8737</v>
      </c>
      <c r="C484" s="403" t="s">
        <v>8738</v>
      </c>
      <c r="D484" s="403" t="s">
        <v>8736</v>
      </c>
      <c r="E484" s="403" t="s">
        <v>6704</v>
      </c>
      <c r="F484" s="403" t="s">
        <v>6705</v>
      </c>
      <c r="G484" s="403" t="s">
        <v>6486</v>
      </c>
      <c r="H484" s="403" t="s">
        <v>6705</v>
      </c>
      <c r="I484" s="403" t="s">
        <v>6334</v>
      </c>
      <c r="J484" s="403" t="s">
        <v>6334</v>
      </c>
      <c r="K484" s="403" t="s">
        <v>6334</v>
      </c>
      <c r="L484" s="403" t="s">
        <v>835</v>
      </c>
    </row>
    <row r="485" spans="1:12" ht="45" x14ac:dyDescent="0.25">
      <c r="A485" s="402" t="s">
        <v>8743</v>
      </c>
      <c r="B485" s="402" t="s">
        <v>8741</v>
      </c>
      <c r="C485" s="402" t="s">
        <v>8742</v>
      </c>
      <c r="D485" s="402" t="s">
        <v>8740</v>
      </c>
      <c r="E485" s="402" t="s">
        <v>8744</v>
      </c>
      <c r="F485" s="402" t="s">
        <v>8745</v>
      </c>
      <c r="G485" s="402" t="s">
        <v>7523</v>
      </c>
      <c r="H485" s="402" t="s">
        <v>8745</v>
      </c>
      <c r="I485" s="402" t="s">
        <v>6334</v>
      </c>
      <c r="J485" s="402" t="s">
        <v>7141</v>
      </c>
      <c r="K485" s="402" t="s">
        <v>6334</v>
      </c>
      <c r="L485" s="402" t="s">
        <v>835</v>
      </c>
    </row>
    <row r="486" spans="1:12" ht="67.5" x14ac:dyDescent="0.25">
      <c r="A486" s="403" t="s">
        <v>8749</v>
      </c>
      <c r="B486" s="403" t="s">
        <v>8747</v>
      </c>
      <c r="C486" s="403" t="s">
        <v>8748</v>
      </c>
      <c r="D486" s="403" t="s">
        <v>8746</v>
      </c>
      <c r="E486" s="403" t="s">
        <v>8750</v>
      </c>
      <c r="F486" s="403" t="s">
        <v>8751</v>
      </c>
      <c r="G486" s="403" t="s">
        <v>8752</v>
      </c>
      <c r="H486" s="403" t="s">
        <v>8751</v>
      </c>
      <c r="I486" s="403" t="s">
        <v>6334</v>
      </c>
      <c r="J486" s="403" t="s">
        <v>6334</v>
      </c>
      <c r="K486" s="403" t="s">
        <v>6334</v>
      </c>
      <c r="L486" s="403" t="s">
        <v>835</v>
      </c>
    </row>
    <row r="487" spans="1:12" ht="101.25" x14ac:dyDescent="0.25">
      <c r="A487" s="402" t="s">
        <v>8756</v>
      </c>
      <c r="B487" s="402" t="s">
        <v>8754</v>
      </c>
      <c r="C487" s="402" t="s">
        <v>8755</v>
      </c>
      <c r="D487" s="402" t="s">
        <v>8753</v>
      </c>
      <c r="E487" s="402" t="s">
        <v>6484</v>
      </c>
      <c r="F487" s="402" t="s">
        <v>6485</v>
      </c>
      <c r="G487" s="402" t="s">
        <v>6486</v>
      </c>
      <c r="H487" s="402" t="s">
        <v>6485</v>
      </c>
      <c r="I487" s="402" t="s">
        <v>6334</v>
      </c>
      <c r="J487" s="402" t="s">
        <v>6334</v>
      </c>
      <c r="K487" s="402" t="s">
        <v>6334</v>
      </c>
      <c r="L487" s="402" t="s">
        <v>835</v>
      </c>
    </row>
    <row r="488" spans="1:12" ht="123.75" x14ac:dyDescent="0.25">
      <c r="A488" s="403" t="s">
        <v>6334</v>
      </c>
      <c r="B488" s="403" t="s">
        <v>8758</v>
      </c>
      <c r="C488" s="403" t="s">
        <v>8759</v>
      </c>
      <c r="D488" s="403" t="s">
        <v>8757</v>
      </c>
      <c r="E488" s="403" t="s">
        <v>7363</v>
      </c>
      <c r="F488" s="403" t="s">
        <v>7364</v>
      </c>
      <c r="G488" s="403" t="s">
        <v>6486</v>
      </c>
      <c r="H488" s="403" t="s">
        <v>7364</v>
      </c>
      <c r="I488" s="403" t="s">
        <v>6334</v>
      </c>
      <c r="J488" s="403" t="s">
        <v>6334</v>
      </c>
      <c r="K488" s="403" t="s">
        <v>6334</v>
      </c>
      <c r="L488" s="403" t="s">
        <v>835</v>
      </c>
    </row>
    <row r="489" spans="1:12" ht="67.5" x14ac:dyDescent="0.25">
      <c r="A489" s="402" t="s">
        <v>6334</v>
      </c>
      <c r="B489" s="402" t="s">
        <v>8761</v>
      </c>
      <c r="C489" s="402" t="s">
        <v>8762</v>
      </c>
      <c r="D489" s="402" t="s">
        <v>8760</v>
      </c>
      <c r="E489" s="402" t="s">
        <v>8763</v>
      </c>
      <c r="F489" s="402" t="s">
        <v>8764</v>
      </c>
      <c r="G489" s="402" t="s">
        <v>7635</v>
      </c>
      <c r="H489" s="402" t="s">
        <v>8764</v>
      </c>
      <c r="I489" s="402" t="s">
        <v>6334</v>
      </c>
      <c r="J489" s="402" t="s">
        <v>6334</v>
      </c>
      <c r="K489" s="402" t="s">
        <v>6334</v>
      </c>
      <c r="L489" s="402" t="s">
        <v>835</v>
      </c>
    </row>
    <row r="490" spans="1:12" ht="78.75" x14ac:dyDescent="0.25">
      <c r="A490" s="403" t="s">
        <v>8768</v>
      </c>
      <c r="B490" s="403" t="s">
        <v>8766</v>
      </c>
      <c r="C490" s="403" t="s">
        <v>8767</v>
      </c>
      <c r="D490" s="403" t="s">
        <v>8765</v>
      </c>
      <c r="E490" s="403" t="s">
        <v>8769</v>
      </c>
      <c r="F490" s="403" t="s">
        <v>8770</v>
      </c>
      <c r="G490" s="403" t="s">
        <v>6917</v>
      </c>
      <c r="H490" s="403" t="s">
        <v>8770</v>
      </c>
      <c r="I490" s="403" t="s">
        <v>6334</v>
      </c>
      <c r="J490" s="403" t="s">
        <v>6334</v>
      </c>
      <c r="K490" s="403" t="s">
        <v>6334</v>
      </c>
      <c r="L490" s="403" t="s">
        <v>835</v>
      </c>
    </row>
    <row r="491" spans="1:12" ht="101.25" x14ac:dyDescent="0.25">
      <c r="A491" s="402" t="s">
        <v>8774</v>
      </c>
      <c r="B491" s="402" t="s">
        <v>8772</v>
      </c>
      <c r="C491" s="402" t="s">
        <v>8773</v>
      </c>
      <c r="D491" s="402" t="s">
        <v>8771</v>
      </c>
      <c r="E491" s="402" t="s">
        <v>6484</v>
      </c>
      <c r="F491" s="402" t="s">
        <v>6485</v>
      </c>
      <c r="G491" s="402" t="s">
        <v>6486</v>
      </c>
      <c r="H491" s="402" t="s">
        <v>6485</v>
      </c>
      <c r="I491" s="402" t="s">
        <v>6334</v>
      </c>
      <c r="J491" s="402" t="s">
        <v>6334</v>
      </c>
      <c r="K491" s="402" t="s">
        <v>6334</v>
      </c>
      <c r="L491" s="402" t="s">
        <v>835</v>
      </c>
    </row>
    <row r="492" spans="1:12" ht="101.25" x14ac:dyDescent="0.25">
      <c r="A492" s="403" t="s">
        <v>6334</v>
      </c>
      <c r="B492" s="403" t="s">
        <v>8776</v>
      </c>
      <c r="C492" s="403" t="s">
        <v>8777</v>
      </c>
      <c r="D492" s="403" t="s">
        <v>8775</v>
      </c>
      <c r="E492" s="403" t="s">
        <v>6484</v>
      </c>
      <c r="F492" s="403" t="s">
        <v>6485</v>
      </c>
      <c r="G492" s="403" t="s">
        <v>6486</v>
      </c>
      <c r="H492" s="403" t="s">
        <v>6485</v>
      </c>
      <c r="I492" s="403" t="s">
        <v>6334</v>
      </c>
      <c r="J492" s="403" t="s">
        <v>6334</v>
      </c>
      <c r="K492" s="403" t="s">
        <v>6334</v>
      </c>
      <c r="L492" s="403" t="s">
        <v>835</v>
      </c>
    </row>
    <row r="493" spans="1:12" ht="348.75" x14ac:dyDescent="0.25">
      <c r="A493" s="402" t="s">
        <v>6334</v>
      </c>
      <c r="B493" s="402" t="s">
        <v>8779</v>
      </c>
      <c r="C493" s="402" t="s">
        <v>8780</v>
      </c>
      <c r="D493" s="402" t="s">
        <v>8778</v>
      </c>
      <c r="E493" s="402" t="s">
        <v>7363</v>
      </c>
      <c r="F493" s="402" t="s">
        <v>7364</v>
      </c>
      <c r="G493" s="402" t="s">
        <v>6486</v>
      </c>
      <c r="H493" s="402" t="s">
        <v>7364</v>
      </c>
      <c r="I493" s="402" t="s">
        <v>6334</v>
      </c>
      <c r="J493" s="402" t="s">
        <v>6334</v>
      </c>
      <c r="K493" s="402" t="s">
        <v>6334</v>
      </c>
      <c r="L493" s="402" t="s">
        <v>835</v>
      </c>
    </row>
    <row r="494" spans="1:12" ht="78.75" x14ac:dyDescent="0.25">
      <c r="A494" s="403" t="s">
        <v>6334</v>
      </c>
      <c r="B494" s="403" t="s">
        <v>8782</v>
      </c>
      <c r="C494" s="403" t="s">
        <v>8783</v>
      </c>
      <c r="D494" s="403" t="s">
        <v>8781</v>
      </c>
      <c r="E494" s="403" t="s">
        <v>6704</v>
      </c>
      <c r="F494" s="403" t="s">
        <v>7548</v>
      </c>
      <c r="G494" s="403" t="s">
        <v>6486</v>
      </c>
      <c r="H494" s="403" t="s">
        <v>7548</v>
      </c>
      <c r="I494" s="403" t="s">
        <v>6334</v>
      </c>
      <c r="J494" s="403" t="s">
        <v>6334</v>
      </c>
      <c r="K494" s="403" t="s">
        <v>6334</v>
      </c>
      <c r="L494" s="403" t="s">
        <v>835</v>
      </c>
    </row>
    <row r="495" spans="1:12" ht="112.5" x14ac:dyDescent="0.25">
      <c r="A495" s="402" t="s">
        <v>8787</v>
      </c>
      <c r="B495" s="402" t="s">
        <v>8785</v>
      </c>
      <c r="C495" s="402" t="s">
        <v>8786</v>
      </c>
      <c r="D495" s="402" t="s">
        <v>8784</v>
      </c>
      <c r="E495" s="402" t="s">
        <v>8788</v>
      </c>
      <c r="F495" s="402" t="s">
        <v>8789</v>
      </c>
      <c r="G495" s="402" t="s">
        <v>6486</v>
      </c>
      <c r="H495" s="402" t="s">
        <v>8790</v>
      </c>
      <c r="I495" s="402" t="s">
        <v>6334</v>
      </c>
      <c r="J495" s="402" t="s">
        <v>6334</v>
      </c>
      <c r="K495" s="402" t="s">
        <v>6334</v>
      </c>
      <c r="L495" s="402" t="s">
        <v>835</v>
      </c>
    </row>
    <row r="496" spans="1:12" ht="67.5" x14ac:dyDescent="0.25">
      <c r="A496" s="403" t="s">
        <v>6334</v>
      </c>
      <c r="B496" s="403" t="s">
        <v>8792</v>
      </c>
      <c r="C496" s="403" t="s">
        <v>8793</v>
      </c>
      <c r="D496" s="403" t="s">
        <v>8791</v>
      </c>
      <c r="E496" s="403" t="s">
        <v>6484</v>
      </c>
      <c r="F496" s="403" t="s">
        <v>6485</v>
      </c>
      <c r="G496" s="403" t="s">
        <v>6486</v>
      </c>
      <c r="H496" s="403" t="s">
        <v>6485</v>
      </c>
      <c r="I496" s="403" t="s">
        <v>6334</v>
      </c>
      <c r="J496" s="403" t="s">
        <v>6334</v>
      </c>
      <c r="K496" s="403" t="s">
        <v>6334</v>
      </c>
      <c r="L496" s="403" t="s">
        <v>835</v>
      </c>
    </row>
    <row r="497" spans="1:12" ht="45" x14ac:dyDescent="0.25">
      <c r="A497" s="402" t="s">
        <v>6334</v>
      </c>
      <c r="B497" s="402" t="s">
        <v>8795</v>
      </c>
      <c r="C497" s="402" t="s">
        <v>8796</v>
      </c>
      <c r="D497" s="402" t="s">
        <v>8794</v>
      </c>
      <c r="E497" s="402" t="s">
        <v>7627</v>
      </c>
      <c r="F497" s="402" t="s">
        <v>7628</v>
      </c>
      <c r="G497" s="402" t="s">
        <v>6486</v>
      </c>
      <c r="H497" s="402" t="s">
        <v>7628</v>
      </c>
      <c r="I497" s="402" t="s">
        <v>6334</v>
      </c>
      <c r="J497" s="402" t="s">
        <v>6334</v>
      </c>
      <c r="K497" s="402" t="s">
        <v>6334</v>
      </c>
      <c r="L497" s="402" t="s">
        <v>835</v>
      </c>
    </row>
    <row r="498" spans="1:12" ht="123.75" x14ac:dyDescent="0.25">
      <c r="A498" s="403" t="s">
        <v>8800</v>
      </c>
      <c r="B498" s="403" t="s">
        <v>8798</v>
      </c>
      <c r="C498" s="403" t="s">
        <v>8799</v>
      </c>
      <c r="D498" s="403" t="s">
        <v>8797</v>
      </c>
      <c r="E498" s="403" t="s">
        <v>6484</v>
      </c>
      <c r="F498" s="403" t="s">
        <v>6485</v>
      </c>
      <c r="G498" s="403" t="s">
        <v>6486</v>
      </c>
      <c r="H498" s="403" t="s">
        <v>6485</v>
      </c>
      <c r="I498" s="403" t="s">
        <v>6334</v>
      </c>
      <c r="J498" s="403" t="s">
        <v>6334</v>
      </c>
      <c r="K498" s="403" t="s">
        <v>6334</v>
      </c>
      <c r="L498" s="403" t="s">
        <v>835</v>
      </c>
    </row>
    <row r="499" spans="1:12" ht="22.5" x14ac:dyDescent="0.25">
      <c r="A499" s="402" t="s">
        <v>8804</v>
      </c>
      <c r="B499" s="402" t="s">
        <v>8802</v>
      </c>
      <c r="C499" s="402" t="s">
        <v>8803</v>
      </c>
      <c r="D499" s="402" t="s">
        <v>8801</v>
      </c>
      <c r="E499" s="402" t="s">
        <v>6915</v>
      </c>
      <c r="F499" s="402" t="s">
        <v>6916</v>
      </c>
      <c r="G499" s="402" t="s">
        <v>6917</v>
      </c>
      <c r="H499" s="402" t="s">
        <v>6916</v>
      </c>
      <c r="I499" s="402" t="s">
        <v>6334</v>
      </c>
      <c r="J499" s="402" t="s">
        <v>6334</v>
      </c>
      <c r="K499" s="402" t="s">
        <v>6334</v>
      </c>
      <c r="L499" s="402" t="s">
        <v>835</v>
      </c>
    </row>
    <row r="500" spans="1:12" ht="101.25" x14ac:dyDescent="0.25">
      <c r="A500" s="403" t="s">
        <v>8808</v>
      </c>
      <c r="B500" s="403" t="s">
        <v>8806</v>
      </c>
      <c r="C500" s="403" t="s">
        <v>8807</v>
      </c>
      <c r="D500" s="403" t="s">
        <v>8805</v>
      </c>
      <c r="E500" s="403" t="s">
        <v>6484</v>
      </c>
      <c r="F500" s="403" t="s">
        <v>6485</v>
      </c>
      <c r="G500" s="403" t="s">
        <v>6486</v>
      </c>
      <c r="H500" s="403" t="s">
        <v>6485</v>
      </c>
      <c r="I500" s="403" t="s">
        <v>6334</v>
      </c>
      <c r="J500" s="403" t="s">
        <v>6334</v>
      </c>
      <c r="K500" s="403" t="s">
        <v>6334</v>
      </c>
      <c r="L500" s="403" t="s">
        <v>835</v>
      </c>
    </row>
    <row r="501" spans="1:12" ht="67.5" x14ac:dyDescent="0.25">
      <c r="A501" s="402" t="s">
        <v>6334</v>
      </c>
      <c r="B501" s="402" t="s">
        <v>8810</v>
      </c>
      <c r="C501" s="402" t="s">
        <v>8811</v>
      </c>
      <c r="D501" s="402" t="s">
        <v>8809</v>
      </c>
      <c r="E501" s="402" t="s">
        <v>8769</v>
      </c>
      <c r="F501" s="402" t="s">
        <v>8770</v>
      </c>
      <c r="G501" s="402" t="s">
        <v>6917</v>
      </c>
      <c r="H501" s="402" t="s">
        <v>8770</v>
      </c>
      <c r="I501" s="402" t="s">
        <v>6334</v>
      </c>
      <c r="J501" s="402" t="s">
        <v>6334</v>
      </c>
      <c r="K501" s="402" t="s">
        <v>6334</v>
      </c>
      <c r="L501" s="402" t="s">
        <v>835</v>
      </c>
    </row>
    <row r="502" spans="1:12" ht="33.75" x14ac:dyDescent="0.25">
      <c r="A502" s="403" t="s">
        <v>6334</v>
      </c>
      <c r="B502" s="403" t="s">
        <v>8813</v>
      </c>
      <c r="C502" s="403" t="s">
        <v>8814</v>
      </c>
      <c r="D502" s="403" t="s">
        <v>8812</v>
      </c>
      <c r="E502" s="403" t="s">
        <v>8815</v>
      </c>
      <c r="F502" s="403" t="s">
        <v>8816</v>
      </c>
      <c r="G502" s="403" t="s">
        <v>7070</v>
      </c>
      <c r="H502" s="403" t="s">
        <v>8816</v>
      </c>
      <c r="I502" s="403" t="s">
        <v>6334</v>
      </c>
      <c r="J502" s="403" t="s">
        <v>6334</v>
      </c>
      <c r="K502" s="403" t="s">
        <v>6334</v>
      </c>
      <c r="L502" s="403" t="s">
        <v>835</v>
      </c>
    </row>
    <row r="503" spans="1:12" ht="157.5" x14ac:dyDescent="0.25">
      <c r="A503" s="402" t="s">
        <v>6334</v>
      </c>
      <c r="B503" s="402" t="s">
        <v>8818</v>
      </c>
      <c r="C503" s="402" t="s">
        <v>8819</v>
      </c>
      <c r="D503" s="402" t="s">
        <v>8817</v>
      </c>
      <c r="E503" s="402" t="s">
        <v>8820</v>
      </c>
      <c r="F503" s="402" t="s">
        <v>8821</v>
      </c>
      <c r="G503" s="402" t="s">
        <v>6486</v>
      </c>
      <c r="H503" s="402" t="s">
        <v>8821</v>
      </c>
      <c r="I503" s="402" t="s">
        <v>6334</v>
      </c>
      <c r="J503" s="402" t="s">
        <v>6334</v>
      </c>
      <c r="K503" s="402" t="s">
        <v>6334</v>
      </c>
      <c r="L503" s="402" t="s">
        <v>835</v>
      </c>
    </row>
    <row r="504" spans="1:12" ht="90" x14ac:dyDescent="0.25">
      <c r="A504" s="403" t="s">
        <v>8825</v>
      </c>
      <c r="B504" s="403" t="s">
        <v>8823</v>
      </c>
      <c r="C504" s="403" t="s">
        <v>8824</v>
      </c>
      <c r="D504" s="403" t="s">
        <v>8822</v>
      </c>
      <c r="E504" s="403" t="s">
        <v>6484</v>
      </c>
      <c r="F504" s="403" t="s">
        <v>6485</v>
      </c>
      <c r="G504" s="403" t="s">
        <v>6486</v>
      </c>
      <c r="H504" s="403" t="s">
        <v>6485</v>
      </c>
      <c r="I504" s="403" t="s">
        <v>6334</v>
      </c>
      <c r="J504" s="403" t="s">
        <v>6334</v>
      </c>
      <c r="K504" s="403" t="s">
        <v>6334</v>
      </c>
      <c r="L504" s="403" t="s">
        <v>835</v>
      </c>
    </row>
    <row r="505" spans="1:12" ht="45" x14ac:dyDescent="0.25">
      <c r="A505" s="402" t="s">
        <v>8829</v>
      </c>
      <c r="B505" s="402" t="s">
        <v>8827</v>
      </c>
      <c r="C505" s="402" t="s">
        <v>8828</v>
      </c>
      <c r="D505" s="402" t="s">
        <v>8826</v>
      </c>
      <c r="E505" s="402" t="s">
        <v>6726</v>
      </c>
      <c r="F505" s="402" t="s">
        <v>8830</v>
      </c>
      <c r="G505" s="402" t="s">
        <v>6452</v>
      </c>
      <c r="H505" s="402" t="s">
        <v>8830</v>
      </c>
      <c r="I505" s="402" t="s">
        <v>6334</v>
      </c>
      <c r="J505" s="402" t="s">
        <v>6334</v>
      </c>
      <c r="K505" s="402" t="s">
        <v>6334</v>
      </c>
      <c r="L505" s="402" t="s">
        <v>835</v>
      </c>
    </row>
    <row r="506" spans="1:12" ht="78.75" x14ac:dyDescent="0.25">
      <c r="A506" s="403" t="s">
        <v>6334</v>
      </c>
      <c r="B506" s="403" t="s">
        <v>8832</v>
      </c>
      <c r="C506" s="403" t="s">
        <v>8833</v>
      </c>
      <c r="D506" s="403" t="s">
        <v>8831</v>
      </c>
      <c r="E506" s="403" t="s">
        <v>8834</v>
      </c>
      <c r="F506" s="403" t="s">
        <v>8835</v>
      </c>
      <c r="G506" s="403" t="s">
        <v>6486</v>
      </c>
      <c r="H506" s="403" t="s">
        <v>8835</v>
      </c>
      <c r="I506" s="403" t="s">
        <v>6334</v>
      </c>
      <c r="J506" s="403" t="s">
        <v>6334</v>
      </c>
      <c r="K506" s="403" t="s">
        <v>6334</v>
      </c>
      <c r="L506" s="403" t="s">
        <v>835</v>
      </c>
    </row>
    <row r="507" spans="1:12" ht="78.75" x14ac:dyDescent="0.25">
      <c r="A507" s="402" t="s">
        <v>6334</v>
      </c>
      <c r="B507" s="402" t="s">
        <v>8837</v>
      </c>
      <c r="C507" s="402" t="s">
        <v>8838</v>
      </c>
      <c r="D507" s="402" t="s">
        <v>8836</v>
      </c>
      <c r="E507" s="402" t="s">
        <v>8839</v>
      </c>
      <c r="F507" s="402" t="s">
        <v>8840</v>
      </c>
      <c r="G507" s="402" t="s">
        <v>6382</v>
      </c>
      <c r="H507" s="402" t="s">
        <v>8841</v>
      </c>
      <c r="I507" s="402" t="s">
        <v>6334</v>
      </c>
      <c r="J507" s="402" t="s">
        <v>6334</v>
      </c>
      <c r="K507" s="402" t="s">
        <v>6334</v>
      </c>
      <c r="L507" s="402" t="s">
        <v>835</v>
      </c>
    </row>
    <row r="508" spans="1:12" ht="146.25" x14ac:dyDescent="0.25">
      <c r="A508" s="403" t="s">
        <v>6334</v>
      </c>
      <c r="B508" s="403" t="s">
        <v>26136</v>
      </c>
      <c r="C508" s="403" t="s">
        <v>8843</v>
      </c>
      <c r="D508" s="403" t="s">
        <v>8842</v>
      </c>
      <c r="E508" s="403" t="s">
        <v>7215</v>
      </c>
      <c r="F508" s="403" t="s">
        <v>7216</v>
      </c>
      <c r="G508" s="403" t="s">
        <v>6493</v>
      </c>
      <c r="H508" s="403" t="s">
        <v>7216</v>
      </c>
      <c r="I508" s="403" t="s">
        <v>6334</v>
      </c>
      <c r="J508" s="403" t="s">
        <v>6334</v>
      </c>
      <c r="K508" s="403" t="s">
        <v>6334</v>
      </c>
      <c r="L508" s="403" t="s">
        <v>835</v>
      </c>
    </row>
    <row r="509" spans="1:12" ht="33.75" x14ac:dyDescent="0.25">
      <c r="A509" s="402" t="s">
        <v>8847</v>
      </c>
      <c r="B509" s="402" t="s">
        <v>8845</v>
      </c>
      <c r="C509" s="402" t="s">
        <v>8846</v>
      </c>
      <c r="D509" s="402" t="s">
        <v>8844</v>
      </c>
      <c r="E509" s="402" t="s">
        <v>7498</v>
      </c>
      <c r="F509" s="402" t="s">
        <v>7499</v>
      </c>
      <c r="G509" s="402" t="s">
        <v>6493</v>
      </c>
      <c r="H509" s="402" t="s">
        <v>7500</v>
      </c>
      <c r="I509" s="402" t="s">
        <v>6334</v>
      </c>
      <c r="J509" s="402" t="s">
        <v>6334</v>
      </c>
      <c r="K509" s="402" t="s">
        <v>6334</v>
      </c>
      <c r="L509" s="402" t="s">
        <v>835</v>
      </c>
    </row>
    <row r="510" spans="1:12" ht="45" x14ac:dyDescent="0.25">
      <c r="A510" s="403" t="s">
        <v>8851</v>
      </c>
      <c r="B510" s="403" t="s">
        <v>8849</v>
      </c>
      <c r="C510" s="403" t="s">
        <v>8850</v>
      </c>
      <c r="D510" s="403" t="s">
        <v>8848</v>
      </c>
      <c r="E510" s="403" t="s">
        <v>8852</v>
      </c>
      <c r="F510" s="403" t="s">
        <v>8853</v>
      </c>
      <c r="G510" s="403" t="s">
        <v>6493</v>
      </c>
      <c r="H510" s="403" t="s">
        <v>8853</v>
      </c>
      <c r="I510" s="403" t="s">
        <v>6334</v>
      </c>
      <c r="J510" s="403" t="s">
        <v>6334</v>
      </c>
      <c r="K510" s="403" t="s">
        <v>6334</v>
      </c>
      <c r="L510" s="403" t="s">
        <v>835</v>
      </c>
    </row>
    <row r="511" spans="1:12" ht="67.5" x14ac:dyDescent="0.25">
      <c r="A511" s="402" t="s">
        <v>6334</v>
      </c>
      <c r="B511" s="402" t="s">
        <v>8855</v>
      </c>
      <c r="C511" s="402" t="s">
        <v>8856</v>
      </c>
      <c r="D511" s="402" t="s">
        <v>8854</v>
      </c>
      <c r="E511" s="402" t="s">
        <v>8857</v>
      </c>
      <c r="F511" s="402" t="s">
        <v>8858</v>
      </c>
      <c r="G511" s="402" t="s">
        <v>6486</v>
      </c>
      <c r="H511" s="402" t="s">
        <v>8858</v>
      </c>
      <c r="I511" s="402" t="s">
        <v>6334</v>
      </c>
      <c r="J511" s="402" t="s">
        <v>6334</v>
      </c>
      <c r="K511" s="402" t="s">
        <v>6334</v>
      </c>
      <c r="L511" s="402" t="s">
        <v>835</v>
      </c>
    </row>
    <row r="512" spans="1:12" ht="67.5" x14ac:dyDescent="0.25">
      <c r="A512" s="403" t="s">
        <v>8862</v>
      </c>
      <c r="B512" s="403" t="s">
        <v>8860</v>
      </c>
      <c r="C512" s="403" t="s">
        <v>8861</v>
      </c>
      <c r="D512" s="403" t="s">
        <v>8859</v>
      </c>
      <c r="E512" s="403" t="s">
        <v>8863</v>
      </c>
      <c r="F512" s="403" t="s">
        <v>8864</v>
      </c>
      <c r="G512" s="403" t="s">
        <v>6452</v>
      </c>
      <c r="H512" s="403" t="s">
        <v>8865</v>
      </c>
      <c r="I512" s="403" t="s">
        <v>6334</v>
      </c>
      <c r="J512" s="403" t="s">
        <v>6334</v>
      </c>
      <c r="K512" s="403" t="s">
        <v>6334</v>
      </c>
      <c r="L512" s="403" t="s">
        <v>835</v>
      </c>
    </row>
    <row r="513" spans="1:12" ht="90" x14ac:dyDescent="0.25">
      <c r="A513" s="402" t="s">
        <v>8869</v>
      </c>
      <c r="B513" s="402" t="s">
        <v>8867</v>
      </c>
      <c r="C513" s="402" t="s">
        <v>8868</v>
      </c>
      <c r="D513" s="402" t="s">
        <v>8866</v>
      </c>
      <c r="E513" s="402" t="s">
        <v>8870</v>
      </c>
      <c r="F513" s="402" t="s">
        <v>8871</v>
      </c>
      <c r="G513" s="402" t="s">
        <v>8872</v>
      </c>
      <c r="H513" s="402" t="s">
        <v>8873</v>
      </c>
      <c r="I513" s="402" t="s">
        <v>6334</v>
      </c>
      <c r="J513" s="402" t="s">
        <v>6334</v>
      </c>
      <c r="K513" s="402" t="s">
        <v>6334</v>
      </c>
      <c r="L513" s="402" t="s">
        <v>835</v>
      </c>
    </row>
    <row r="514" spans="1:12" ht="90" x14ac:dyDescent="0.25">
      <c r="A514" s="403" t="s">
        <v>8877</v>
      </c>
      <c r="B514" s="403" t="s">
        <v>8875</v>
      </c>
      <c r="C514" s="403" t="s">
        <v>8876</v>
      </c>
      <c r="D514" s="403" t="s">
        <v>8874</v>
      </c>
      <c r="E514" s="403" t="s">
        <v>8870</v>
      </c>
      <c r="F514" s="403" t="s">
        <v>8871</v>
      </c>
      <c r="G514" s="403" t="s">
        <v>8872</v>
      </c>
      <c r="H514" s="403" t="s">
        <v>8873</v>
      </c>
      <c r="I514" s="403" t="s">
        <v>6334</v>
      </c>
      <c r="J514" s="403" t="s">
        <v>6334</v>
      </c>
      <c r="K514" s="403" t="s">
        <v>6334</v>
      </c>
      <c r="L514" s="403" t="s">
        <v>835</v>
      </c>
    </row>
    <row r="515" spans="1:12" ht="56.25" x14ac:dyDescent="0.25">
      <c r="A515" s="402" t="s">
        <v>3338</v>
      </c>
      <c r="B515" s="402" t="s">
        <v>8879</v>
      </c>
      <c r="C515" s="402" t="s">
        <v>6334</v>
      </c>
      <c r="D515" s="402" t="s">
        <v>8878</v>
      </c>
      <c r="E515" s="402" t="s">
        <v>6797</v>
      </c>
      <c r="F515" s="402" t="s">
        <v>6798</v>
      </c>
      <c r="G515" s="402" t="s">
        <v>6452</v>
      </c>
      <c r="H515" s="402" t="s">
        <v>6799</v>
      </c>
      <c r="I515" s="402" t="s">
        <v>6334</v>
      </c>
      <c r="J515" s="402" t="s">
        <v>6334</v>
      </c>
      <c r="K515" s="402" t="s">
        <v>6334</v>
      </c>
      <c r="L515" s="402" t="s">
        <v>835</v>
      </c>
    </row>
    <row r="516" spans="1:12" ht="45" x14ac:dyDescent="0.25">
      <c r="A516" s="403" t="s">
        <v>8883</v>
      </c>
      <c r="B516" s="403" t="s">
        <v>8881</v>
      </c>
      <c r="C516" s="403" t="s">
        <v>8882</v>
      </c>
      <c r="D516" s="403" t="s">
        <v>8880</v>
      </c>
      <c r="E516" s="403" t="s">
        <v>8884</v>
      </c>
      <c r="F516" s="403" t="s">
        <v>8885</v>
      </c>
      <c r="G516" s="403" t="s">
        <v>6493</v>
      </c>
      <c r="H516" s="403" t="s">
        <v>8886</v>
      </c>
      <c r="I516" s="403" t="s">
        <v>6611</v>
      </c>
      <c r="J516" s="403" t="s">
        <v>6334</v>
      </c>
      <c r="K516" s="403" t="s">
        <v>6334</v>
      </c>
      <c r="L516" s="403" t="s">
        <v>835</v>
      </c>
    </row>
    <row r="517" spans="1:12" ht="45" x14ac:dyDescent="0.25">
      <c r="A517" s="402" t="s">
        <v>8889</v>
      </c>
      <c r="B517" s="402" t="s">
        <v>26137</v>
      </c>
      <c r="C517" s="402" t="s">
        <v>8888</v>
      </c>
      <c r="D517" s="402" t="s">
        <v>8887</v>
      </c>
      <c r="E517" s="402" t="s">
        <v>6704</v>
      </c>
      <c r="F517" s="402" t="s">
        <v>6705</v>
      </c>
      <c r="G517" s="402" t="s">
        <v>6486</v>
      </c>
      <c r="H517" s="402" t="s">
        <v>8890</v>
      </c>
      <c r="I517" s="402" t="s">
        <v>6611</v>
      </c>
      <c r="J517" s="402" t="s">
        <v>6334</v>
      </c>
      <c r="K517" s="402" t="s">
        <v>6569</v>
      </c>
      <c r="L517" s="402" t="s">
        <v>835</v>
      </c>
    </row>
    <row r="518" spans="1:12" ht="67.5" x14ac:dyDescent="0.25">
      <c r="A518" s="403" t="s">
        <v>8894</v>
      </c>
      <c r="B518" s="403" t="s">
        <v>8892</v>
      </c>
      <c r="C518" s="403" t="s">
        <v>8893</v>
      </c>
      <c r="D518" s="403" t="s">
        <v>8891</v>
      </c>
      <c r="E518" s="403" t="s">
        <v>7041</v>
      </c>
      <c r="F518" s="403" t="s">
        <v>7042</v>
      </c>
      <c r="G518" s="403" t="s">
        <v>7043</v>
      </c>
      <c r="H518" s="403" t="s">
        <v>7042</v>
      </c>
      <c r="I518" s="403" t="s">
        <v>6334</v>
      </c>
      <c r="J518" s="403" t="s">
        <v>6334</v>
      </c>
      <c r="K518" s="403" t="s">
        <v>6334</v>
      </c>
      <c r="L518" s="403" t="s">
        <v>835</v>
      </c>
    </row>
    <row r="519" spans="1:12" ht="101.25" x14ac:dyDescent="0.25">
      <c r="A519" s="402" t="s">
        <v>8898</v>
      </c>
      <c r="B519" s="402" t="s">
        <v>8896</v>
      </c>
      <c r="C519" s="402" t="s">
        <v>8897</v>
      </c>
      <c r="D519" s="402" t="s">
        <v>8895</v>
      </c>
      <c r="E519" s="402" t="s">
        <v>8368</v>
      </c>
      <c r="F519" s="402" t="s">
        <v>8369</v>
      </c>
      <c r="G519" s="402" t="s">
        <v>6334</v>
      </c>
      <c r="H519" s="402" t="s">
        <v>8369</v>
      </c>
      <c r="I519" s="402" t="s">
        <v>6334</v>
      </c>
      <c r="J519" s="402" t="s">
        <v>6334</v>
      </c>
      <c r="K519" s="402" t="s">
        <v>6334</v>
      </c>
      <c r="L519" s="402" t="s">
        <v>835</v>
      </c>
    </row>
    <row r="520" spans="1:12" ht="33.75" x14ac:dyDescent="0.25">
      <c r="A520" s="403" t="s">
        <v>8902</v>
      </c>
      <c r="B520" s="403" t="s">
        <v>8900</v>
      </c>
      <c r="C520" s="403" t="s">
        <v>8901</v>
      </c>
      <c r="D520" s="403" t="s">
        <v>8899</v>
      </c>
      <c r="E520" s="403" t="s">
        <v>6497</v>
      </c>
      <c r="F520" s="403" t="s">
        <v>6498</v>
      </c>
      <c r="G520" s="403" t="s">
        <v>6334</v>
      </c>
      <c r="H520" s="403" t="s">
        <v>6498</v>
      </c>
      <c r="I520" s="403" t="s">
        <v>6334</v>
      </c>
      <c r="J520" s="403" t="s">
        <v>6334</v>
      </c>
      <c r="K520" s="403" t="s">
        <v>6334</v>
      </c>
      <c r="L520" s="403" t="s">
        <v>835</v>
      </c>
    </row>
    <row r="521" spans="1:12" ht="33.75" x14ac:dyDescent="0.25">
      <c r="A521" s="402" t="s">
        <v>8906</v>
      </c>
      <c r="B521" s="402" t="s">
        <v>8904</v>
      </c>
      <c r="C521" s="402" t="s">
        <v>8905</v>
      </c>
      <c r="D521" s="402" t="s">
        <v>8903</v>
      </c>
      <c r="E521" s="402" t="s">
        <v>8907</v>
      </c>
      <c r="F521" s="402" t="s">
        <v>8908</v>
      </c>
      <c r="G521" s="402" t="s">
        <v>6452</v>
      </c>
      <c r="H521" s="402" t="s">
        <v>8908</v>
      </c>
      <c r="I521" s="402" t="s">
        <v>6334</v>
      </c>
      <c r="J521" s="402" t="s">
        <v>6334</v>
      </c>
      <c r="K521" s="402" t="s">
        <v>6334</v>
      </c>
      <c r="L521" s="402" t="s">
        <v>835</v>
      </c>
    </row>
    <row r="522" spans="1:12" ht="33.75" x14ac:dyDescent="0.25">
      <c r="A522" s="403" t="s">
        <v>8912</v>
      </c>
      <c r="B522" s="403" t="s">
        <v>8910</v>
      </c>
      <c r="C522" s="403" t="s">
        <v>8911</v>
      </c>
      <c r="D522" s="403" t="s">
        <v>8909</v>
      </c>
      <c r="E522" s="403" t="s">
        <v>8907</v>
      </c>
      <c r="F522" s="403" t="s">
        <v>8908</v>
      </c>
      <c r="G522" s="403" t="s">
        <v>6452</v>
      </c>
      <c r="H522" s="403" t="s">
        <v>8908</v>
      </c>
      <c r="I522" s="403" t="s">
        <v>6334</v>
      </c>
      <c r="J522" s="403" t="s">
        <v>6334</v>
      </c>
      <c r="K522" s="403" t="s">
        <v>6334</v>
      </c>
      <c r="L522" s="403" t="s">
        <v>835</v>
      </c>
    </row>
    <row r="523" spans="1:12" ht="45" x14ac:dyDescent="0.25">
      <c r="A523" s="402" t="s">
        <v>6334</v>
      </c>
      <c r="B523" s="402" t="s">
        <v>8914</v>
      </c>
      <c r="C523" s="402" t="s">
        <v>8915</v>
      </c>
      <c r="D523" s="402" t="s">
        <v>8913</v>
      </c>
      <c r="E523" s="402" t="s">
        <v>6497</v>
      </c>
      <c r="F523" s="402" t="s">
        <v>6498</v>
      </c>
      <c r="G523" s="402" t="s">
        <v>6334</v>
      </c>
      <c r="H523" s="402" t="s">
        <v>6498</v>
      </c>
      <c r="I523" s="402" t="s">
        <v>6334</v>
      </c>
      <c r="J523" s="402" t="s">
        <v>6334</v>
      </c>
      <c r="K523" s="402" t="s">
        <v>6334</v>
      </c>
      <c r="L523" s="402" t="s">
        <v>835</v>
      </c>
    </row>
    <row r="524" spans="1:12" ht="101.25" x14ac:dyDescent="0.25">
      <c r="A524" s="403" t="s">
        <v>8919</v>
      </c>
      <c r="B524" s="403" t="s">
        <v>8917</v>
      </c>
      <c r="C524" s="403" t="s">
        <v>8918</v>
      </c>
      <c r="D524" s="403" t="s">
        <v>8916</v>
      </c>
      <c r="E524" s="403" t="s">
        <v>6484</v>
      </c>
      <c r="F524" s="403" t="s">
        <v>6485</v>
      </c>
      <c r="G524" s="403" t="s">
        <v>6486</v>
      </c>
      <c r="H524" s="403" t="s">
        <v>6485</v>
      </c>
      <c r="I524" s="403" t="s">
        <v>6334</v>
      </c>
      <c r="J524" s="403" t="s">
        <v>6334</v>
      </c>
      <c r="K524" s="403" t="s">
        <v>6334</v>
      </c>
      <c r="L524" s="403" t="s">
        <v>835</v>
      </c>
    </row>
    <row r="525" spans="1:12" ht="45" x14ac:dyDescent="0.25">
      <c r="A525" s="402" t="s">
        <v>8923</v>
      </c>
      <c r="B525" s="402" t="s">
        <v>8921</v>
      </c>
      <c r="C525" s="402" t="s">
        <v>8922</v>
      </c>
      <c r="D525" s="402" t="s">
        <v>8920</v>
      </c>
      <c r="E525" s="402" t="s">
        <v>8924</v>
      </c>
      <c r="F525" s="402" t="s">
        <v>8925</v>
      </c>
      <c r="G525" s="402" t="s">
        <v>6609</v>
      </c>
      <c r="H525" s="402" t="s">
        <v>8925</v>
      </c>
      <c r="I525" s="402" t="s">
        <v>6334</v>
      </c>
      <c r="J525" s="402" t="s">
        <v>6334</v>
      </c>
      <c r="K525" s="402" t="s">
        <v>6334</v>
      </c>
      <c r="L525" s="402" t="s">
        <v>835</v>
      </c>
    </row>
    <row r="526" spans="1:12" ht="33.75" x14ac:dyDescent="0.25">
      <c r="A526" s="403" t="s">
        <v>8929</v>
      </c>
      <c r="B526" s="403" t="s">
        <v>8927</v>
      </c>
      <c r="C526" s="403" t="s">
        <v>8928</v>
      </c>
      <c r="D526" s="403" t="s">
        <v>8926</v>
      </c>
      <c r="E526" s="403" t="s">
        <v>6497</v>
      </c>
      <c r="F526" s="403" t="s">
        <v>6498</v>
      </c>
      <c r="G526" s="403" t="s">
        <v>6334</v>
      </c>
      <c r="H526" s="403" t="s">
        <v>6498</v>
      </c>
      <c r="I526" s="403" t="s">
        <v>6334</v>
      </c>
      <c r="J526" s="403" t="s">
        <v>6334</v>
      </c>
      <c r="K526" s="403" t="s">
        <v>6334</v>
      </c>
      <c r="L526" s="403" t="s">
        <v>835</v>
      </c>
    </row>
    <row r="527" spans="1:12" ht="56.25" x14ac:dyDescent="0.25">
      <c r="A527" s="402" t="s">
        <v>6334</v>
      </c>
      <c r="B527" s="402" t="s">
        <v>8931</v>
      </c>
      <c r="C527" s="402" t="s">
        <v>8932</v>
      </c>
      <c r="D527" s="402" t="s">
        <v>8930</v>
      </c>
      <c r="E527" s="402" t="s">
        <v>8309</v>
      </c>
      <c r="F527" s="402" t="s">
        <v>8310</v>
      </c>
      <c r="G527" s="402" t="s">
        <v>6609</v>
      </c>
      <c r="H527" s="402" t="s">
        <v>8310</v>
      </c>
      <c r="I527" s="402" t="s">
        <v>6334</v>
      </c>
      <c r="J527" s="402" t="s">
        <v>6334</v>
      </c>
      <c r="K527" s="402" t="s">
        <v>6334</v>
      </c>
      <c r="L527" s="402" t="s">
        <v>835</v>
      </c>
    </row>
    <row r="528" spans="1:12" ht="33.75" x14ac:dyDescent="0.25">
      <c r="A528" s="403" t="s">
        <v>8936</v>
      </c>
      <c r="B528" s="403" t="s">
        <v>8934</v>
      </c>
      <c r="C528" s="403" t="s">
        <v>8935</v>
      </c>
      <c r="D528" s="403" t="s">
        <v>8933</v>
      </c>
      <c r="E528" s="403" t="s">
        <v>8907</v>
      </c>
      <c r="F528" s="403" t="s">
        <v>8908</v>
      </c>
      <c r="G528" s="403" t="s">
        <v>6452</v>
      </c>
      <c r="H528" s="403" t="s">
        <v>8908</v>
      </c>
      <c r="I528" s="403" t="s">
        <v>6334</v>
      </c>
      <c r="J528" s="403" t="s">
        <v>6334</v>
      </c>
      <c r="K528" s="403" t="s">
        <v>6334</v>
      </c>
      <c r="L528" s="403" t="s">
        <v>835</v>
      </c>
    </row>
    <row r="529" spans="1:12" ht="56.25" x14ac:dyDescent="0.25">
      <c r="A529" s="402" t="s">
        <v>8940</v>
      </c>
      <c r="B529" s="402" t="s">
        <v>8938</v>
      </c>
      <c r="C529" s="402" t="s">
        <v>8939</v>
      </c>
      <c r="D529" s="402" t="s">
        <v>8937</v>
      </c>
      <c r="E529" s="402" t="s">
        <v>6715</v>
      </c>
      <c r="F529" s="402" t="s">
        <v>6716</v>
      </c>
      <c r="G529" s="402" t="s">
        <v>6553</v>
      </c>
      <c r="H529" s="402" t="s">
        <v>6717</v>
      </c>
      <c r="I529" s="402" t="s">
        <v>6334</v>
      </c>
      <c r="J529" s="402" t="s">
        <v>6334</v>
      </c>
      <c r="K529" s="402" t="s">
        <v>6334</v>
      </c>
      <c r="L529" s="402" t="s">
        <v>835</v>
      </c>
    </row>
    <row r="530" spans="1:12" ht="45" x14ac:dyDescent="0.25">
      <c r="A530" s="403" t="s">
        <v>8944</v>
      </c>
      <c r="B530" s="403" t="s">
        <v>8942</v>
      </c>
      <c r="C530" s="403" t="s">
        <v>8943</v>
      </c>
      <c r="D530" s="403" t="s">
        <v>8941</v>
      </c>
      <c r="E530" s="403" t="s">
        <v>8945</v>
      </c>
      <c r="F530" s="403" t="s">
        <v>8946</v>
      </c>
      <c r="G530" s="403" t="s">
        <v>6493</v>
      </c>
      <c r="H530" s="403" t="s">
        <v>8946</v>
      </c>
      <c r="I530" s="403" t="s">
        <v>6334</v>
      </c>
      <c r="J530" s="403" t="s">
        <v>6334</v>
      </c>
      <c r="K530" s="403" t="s">
        <v>6334</v>
      </c>
      <c r="L530" s="403" t="s">
        <v>835</v>
      </c>
    </row>
    <row r="531" spans="1:12" ht="56.25" x14ac:dyDescent="0.25">
      <c r="A531" s="402" t="s">
        <v>8950</v>
      </c>
      <c r="B531" s="402" t="s">
        <v>8948</v>
      </c>
      <c r="C531" s="402" t="s">
        <v>8949</v>
      </c>
      <c r="D531" s="402" t="s">
        <v>8947</v>
      </c>
      <c r="E531" s="402" t="s">
        <v>6497</v>
      </c>
      <c r="F531" s="402" t="s">
        <v>6498</v>
      </c>
      <c r="G531" s="402" t="s">
        <v>6334</v>
      </c>
      <c r="H531" s="402" t="s">
        <v>6334</v>
      </c>
      <c r="I531" s="402" t="s">
        <v>6334</v>
      </c>
      <c r="J531" s="402" t="s">
        <v>6334</v>
      </c>
      <c r="K531" s="402" t="s">
        <v>6334</v>
      </c>
      <c r="L531" s="402" t="s">
        <v>835</v>
      </c>
    </row>
    <row r="532" spans="1:12" ht="45" x14ac:dyDescent="0.25">
      <c r="A532" s="403" t="s">
        <v>8954</v>
      </c>
      <c r="B532" s="403" t="s">
        <v>8952</v>
      </c>
      <c r="C532" s="403" t="s">
        <v>8953</v>
      </c>
      <c r="D532" s="403" t="s">
        <v>8951</v>
      </c>
      <c r="E532" s="403" t="s">
        <v>8514</v>
      </c>
      <c r="F532" s="403" t="s">
        <v>8515</v>
      </c>
      <c r="G532" s="403" t="s">
        <v>6486</v>
      </c>
      <c r="H532" s="403" t="s">
        <v>8515</v>
      </c>
      <c r="I532" s="403" t="s">
        <v>6334</v>
      </c>
      <c r="J532" s="403" t="s">
        <v>6334</v>
      </c>
      <c r="K532" s="403" t="s">
        <v>6334</v>
      </c>
      <c r="L532" s="403" t="s">
        <v>835</v>
      </c>
    </row>
    <row r="533" spans="1:12" ht="45" x14ac:dyDescent="0.25">
      <c r="A533" s="402" t="s">
        <v>8958</v>
      </c>
      <c r="B533" s="402" t="s">
        <v>8956</v>
      </c>
      <c r="C533" s="402" t="s">
        <v>8957</v>
      </c>
      <c r="D533" s="402" t="s">
        <v>8955</v>
      </c>
      <c r="E533" s="402" t="s">
        <v>8769</v>
      </c>
      <c r="F533" s="402" t="s">
        <v>8770</v>
      </c>
      <c r="G533" s="402" t="s">
        <v>6917</v>
      </c>
      <c r="H533" s="402" t="s">
        <v>8770</v>
      </c>
      <c r="I533" s="402" t="s">
        <v>6334</v>
      </c>
      <c r="J533" s="402" t="s">
        <v>6334</v>
      </c>
      <c r="K533" s="402" t="s">
        <v>6334</v>
      </c>
      <c r="L533" s="402" t="s">
        <v>835</v>
      </c>
    </row>
    <row r="534" spans="1:12" ht="67.5" x14ac:dyDescent="0.25">
      <c r="A534" s="403" t="s">
        <v>6334</v>
      </c>
      <c r="B534" s="403" t="s">
        <v>8960</v>
      </c>
      <c r="C534" s="403" t="s">
        <v>8961</v>
      </c>
      <c r="D534" s="403" t="s">
        <v>8959</v>
      </c>
      <c r="E534" s="403" t="s">
        <v>8962</v>
      </c>
      <c r="F534" s="403" t="s">
        <v>8963</v>
      </c>
      <c r="G534" s="403" t="s">
        <v>6553</v>
      </c>
      <c r="H534" s="403" t="s">
        <v>8963</v>
      </c>
      <c r="I534" s="403" t="s">
        <v>6334</v>
      </c>
      <c r="J534" s="403" t="s">
        <v>6334</v>
      </c>
      <c r="K534" s="403" t="s">
        <v>6334</v>
      </c>
      <c r="L534" s="403" t="s">
        <v>835</v>
      </c>
    </row>
    <row r="535" spans="1:12" ht="67.5" x14ac:dyDescent="0.25">
      <c r="A535" s="402" t="s">
        <v>2929</v>
      </c>
      <c r="B535" s="402" t="s">
        <v>8965</v>
      </c>
      <c r="C535" s="402" t="s">
        <v>6334</v>
      </c>
      <c r="D535" s="402" t="s">
        <v>8964</v>
      </c>
      <c r="E535" s="402" t="s">
        <v>6720</v>
      </c>
      <c r="F535" s="402" t="s">
        <v>6721</v>
      </c>
      <c r="G535" s="402" t="s">
        <v>6722</v>
      </c>
      <c r="H535" s="402" t="s">
        <v>6723</v>
      </c>
      <c r="I535" s="402" t="s">
        <v>6334</v>
      </c>
      <c r="J535" s="402" t="s">
        <v>6334</v>
      </c>
      <c r="K535" s="402" t="s">
        <v>6334</v>
      </c>
      <c r="L535" s="402" t="s">
        <v>835</v>
      </c>
    </row>
    <row r="536" spans="1:12" ht="78.75" x14ac:dyDescent="0.25">
      <c r="A536" s="403" t="s">
        <v>8969</v>
      </c>
      <c r="B536" s="403" t="s">
        <v>8967</v>
      </c>
      <c r="C536" s="403" t="s">
        <v>8968</v>
      </c>
      <c r="D536" s="403" t="s">
        <v>8966</v>
      </c>
      <c r="E536" s="403" t="s">
        <v>6948</v>
      </c>
      <c r="F536" s="403" t="s">
        <v>6949</v>
      </c>
      <c r="G536" s="403" t="s">
        <v>6452</v>
      </c>
      <c r="H536" s="403" t="s">
        <v>6950</v>
      </c>
      <c r="I536" s="403" t="s">
        <v>6334</v>
      </c>
      <c r="J536" s="403" t="s">
        <v>6334</v>
      </c>
      <c r="K536" s="403" t="s">
        <v>6334</v>
      </c>
      <c r="L536" s="403" t="s">
        <v>835</v>
      </c>
    </row>
    <row r="537" spans="1:12" ht="67.5" x14ac:dyDescent="0.25">
      <c r="A537" s="402" t="s">
        <v>8972</v>
      </c>
      <c r="B537" s="402" t="s">
        <v>8971</v>
      </c>
      <c r="C537" s="402" t="s">
        <v>1058</v>
      </c>
      <c r="D537" s="402" t="s">
        <v>8970</v>
      </c>
      <c r="E537" s="402" t="s">
        <v>6797</v>
      </c>
      <c r="F537" s="402" t="s">
        <v>6798</v>
      </c>
      <c r="G537" s="402" t="s">
        <v>6452</v>
      </c>
      <c r="H537" s="402" t="s">
        <v>6799</v>
      </c>
      <c r="I537" s="402" t="s">
        <v>6334</v>
      </c>
      <c r="J537" s="402" t="s">
        <v>6597</v>
      </c>
      <c r="K537" s="402" t="s">
        <v>6334</v>
      </c>
      <c r="L537" s="402" t="s">
        <v>6343</v>
      </c>
    </row>
    <row r="538" spans="1:12" ht="67.5" x14ac:dyDescent="0.25">
      <c r="A538" s="403" t="s">
        <v>8975</v>
      </c>
      <c r="B538" s="403" t="s">
        <v>8974</v>
      </c>
      <c r="C538" s="403" t="s">
        <v>6334</v>
      </c>
      <c r="D538" s="403" t="s">
        <v>8973</v>
      </c>
      <c r="E538" s="403" t="s">
        <v>6720</v>
      </c>
      <c r="F538" s="403" t="s">
        <v>6721</v>
      </c>
      <c r="G538" s="403" t="s">
        <v>6722</v>
      </c>
      <c r="H538" s="403" t="s">
        <v>6723</v>
      </c>
      <c r="I538" s="403" t="s">
        <v>6334</v>
      </c>
      <c r="J538" s="403" t="s">
        <v>6334</v>
      </c>
      <c r="K538" s="403" t="s">
        <v>6334</v>
      </c>
      <c r="L538" s="403" t="s">
        <v>835</v>
      </c>
    </row>
    <row r="539" spans="1:12" ht="101.25" x14ac:dyDescent="0.25">
      <c r="A539" s="402" t="s">
        <v>8979</v>
      </c>
      <c r="B539" s="402" t="s">
        <v>8977</v>
      </c>
      <c r="C539" s="402" t="s">
        <v>8978</v>
      </c>
      <c r="D539" s="402" t="s">
        <v>8976</v>
      </c>
      <c r="E539" s="402" t="s">
        <v>6915</v>
      </c>
      <c r="F539" s="402" t="s">
        <v>6916</v>
      </c>
      <c r="G539" s="402" t="s">
        <v>6917</v>
      </c>
      <c r="H539" s="402" t="s">
        <v>6916</v>
      </c>
      <c r="I539" s="402" t="s">
        <v>6334</v>
      </c>
      <c r="J539" s="402" t="s">
        <v>6334</v>
      </c>
      <c r="K539" s="402" t="s">
        <v>6334</v>
      </c>
      <c r="L539" s="402" t="s">
        <v>835</v>
      </c>
    </row>
    <row r="540" spans="1:12" ht="123.75" x14ac:dyDescent="0.25">
      <c r="A540" s="403" t="s">
        <v>8983</v>
      </c>
      <c r="B540" s="403" t="s">
        <v>8981</v>
      </c>
      <c r="C540" s="403" t="s">
        <v>8982</v>
      </c>
      <c r="D540" s="403" t="s">
        <v>8980</v>
      </c>
      <c r="E540" s="403" t="s">
        <v>8984</v>
      </c>
      <c r="F540" s="403" t="s">
        <v>8985</v>
      </c>
      <c r="G540" s="403" t="s">
        <v>6452</v>
      </c>
      <c r="H540" s="403" t="s">
        <v>8986</v>
      </c>
      <c r="I540" s="403" t="s">
        <v>6334</v>
      </c>
      <c r="J540" s="403" t="s">
        <v>6334</v>
      </c>
      <c r="K540" s="403" t="s">
        <v>6334</v>
      </c>
      <c r="L540" s="403" t="s">
        <v>835</v>
      </c>
    </row>
    <row r="541" spans="1:12" ht="56.25" x14ac:dyDescent="0.25">
      <c r="A541" s="402" t="s">
        <v>8990</v>
      </c>
      <c r="B541" s="402" t="s">
        <v>8988</v>
      </c>
      <c r="C541" s="402" t="s">
        <v>8989</v>
      </c>
      <c r="D541" s="402" t="s">
        <v>8987</v>
      </c>
      <c r="E541" s="402" t="s">
        <v>8368</v>
      </c>
      <c r="F541" s="402" t="s">
        <v>8369</v>
      </c>
      <c r="G541" s="402" t="s">
        <v>6334</v>
      </c>
      <c r="H541" s="402" t="s">
        <v>8369</v>
      </c>
      <c r="I541" s="402" t="s">
        <v>6334</v>
      </c>
      <c r="J541" s="402" t="s">
        <v>6334</v>
      </c>
      <c r="K541" s="402" t="s">
        <v>6334</v>
      </c>
      <c r="L541" s="402" t="s">
        <v>835</v>
      </c>
    </row>
    <row r="542" spans="1:12" ht="90" x14ac:dyDescent="0.25">
      <c r="A542" s="403" t="s">
        <v>6334</v>
      </c>
      <c r="B542" s="403" t="s">
        <v>8992</v>
      </c>
      <c r="C542" s="403" t="s">
        <v>8993</v>
      </c>
      <c r="D542" s="403" t="s">
        <v>8991</v>
      </c>
      <c r="E542" s="403" t="s">
        <v>8994</v>
      </c>
      <c r="F542" s="403" t="s">
        <v>8995</v>
      </c>
      <c r="G542" s="403" t="s">
        <v>6350</v>
      </c>
      <c r="H542" s="403" t="s">
        <v>8996</v>
      </c>
      <c r="I542" s="403" t="s">
        <v>6334</v>
      </c>
      <c r="J542" s="403" t="s">
        <v>6334</v>
      </c>
      <c r="K542" s="403" t="s">
        <v>6334</v>
      </c>
      <c r="L542" s="403" t="s">
        <v>835</v>
      </c>
    </row>
    <row r="543" spans="1:12" ht="45" x14ac:dyDescent="0.25">
      <c r="A543" s="402" t="s">
        <v>9000</v>
      </c>
      <c r="B543" s="402" t="s">
        <v>8998</v>
      </c>
      <c r="C543" s="402" t="s">
        <v>8999</v>
      </c>
      <c r="D543" s="402" t="s">
        <v>8997</v>
      </c>
      <c r="E543" s="402" t="s">
        <v>9001</v>
      </c>
      <c r="F543" s="402" t="s">
        <v>9002</v>
      </c>
      <c r="G543" s="402" t="s">
        <v>6493</v>
      </c>
      <c r="H543" s="402" t="s">
        <v>9002</v>
      </c>
      <c r="I543" s="402" t="s">
        <v>6334</v>
      </c>
      <c r="J543" s="402" t="s">
        <v>6334</v>
      </c>
      <c r="K543" s="402" t="s">
        <v>6334</v>
      </c>
      <c r="L543" s="402" t="s">
        <v>835</v>
      </c>
    </row>
    <row r="544" spans="1:12" ht="67.5" x14ac:dyDescent="0.25">
      <c r="A544" s="403" t="s">
        <v>6334</v>
      </c>
      <c r="B544" s="403" t="s">
        <v>9004</v>
      </c>
      <c r="C544" s="403" t="s">
        <v>9005</v>
      </c>
      <c r="D544" s="403" t="s">
        <v>9003</v>
      </c>
      <c r="E544" s="403" t="s">
        <v>8404</v>
      </c>
      <c r="F544" s="403" t="s">
        <v>8405</v>
      </c>
      <c r="G544" s="403" t="s">
        <v>7070</v>
      </c>
      <c r="H544" s="403" t="s">
        <v>8406</v>
      </c>
      <c r="I544" s="403" t="s">
        <v>6334</v>
      </c>
      <c r="J544" s="403" t="s">
        <v>6334</v>
      </c>
      <c r="K544" s="403" t="s">
        <v>6334</v>
      </c>
      <c r="L544" s="403" t="s">
        <v>835</v>
      </c>
    </row>
    <row r="545" spans="1:12" ht="112.5" x14ac:dyDescent="0.25">
      <c r="A545" s="402" t="s">
        <v>6334</v>
      </c>
      <c r="B545" s="402" t="s">
        <v>9007</v>
      </c>
      <c r="C545" s="402" t="s">
        <v>9008</v>
      </c>
      <c r="D545" s="402" t="s">
        <v>9006</v>
      </c>
      <c r="E545" s="402" t="s">
        <v>9009</v>
      </c>
      <c r="F545" s="402" t="s">
        <v>9010</v>
      </c>
      <c r="G545" s="402" t="s">
        <v>6553</v>
      </c>
      <c r="H545" s="402" t="s">
        <v>9011</v>
      </c>
      <c r="I545" s="402" t="s">
        <v>6334</v>
      </c>
      <c r="J545" s="402" t="s">
        <v>6334</v>
      </c>
      <c r="K545" s="402" t="s">
        <v>6334</v>
      </c>
      <c r="L545" s="402" t="s">
        <v>6442</v>
      </c>
    </row>
    <row r="546" spans="1:12" ht="168.75" x14ac:dyDescent="0.25">
      <c r="A546" s="403" t="s">
        <v>9015</v>
      </c>
      <c r="B546" s="403" t="s">
        <v>9013</v>
      </c>
      <c r="C546" s="403" t="s">
        <v>9014</v>
      </c>
      <c r="D546" s="403" t="s">
        <v>9012</v>
      </c>
      <c r="E546" s="403" t="s">
        <v>9016</v>
      </c>
      <c r="F546" s="403" t="s">
        <v>9017</v>
      </c>
      <c r="G546" s="403" t="s">
        <v>9018</v>
      </c>
      <c r="H546" s="403" t="s">
        <v>9017</v>
      </c>
      <c r="I546" s="403" t="s">
        <v>6334</v>
      </c>
      <c r="J546" s="403" t="s">
        <v>6334</v>
      </c>
      <c r="K546" s="403" t="s">
        <v>6334</v>
      </c>
      <c r="L546" s="403" t="s">
        <v>835</v>
      </c>
    </row>
    <row r="547" spans="1:12" ht="22.5" x14ac:dyDescent="0.25">
      <c r="A547" s="402" t="s">
        <v>1204</v>
      </c>
      <c r="B547" s="402" t="s">
        <v>9020</v>
      </c>
      <c r="C547" s="402" t="s">
        <v>1205</v>
      </c>
      <c r="D547" s="402" t="s">
        <v>9019</v>
      </c>
      <c r="E547" s="402" t="s">
        <v>7482</v>
      </c>
      <c r="F547" s="402" t="s">
        <v>7483</v>
      </c>
      <c r="G547" s="402" t="s">
        <v>6486</v>
      </c>
      <c r="H547" s="402" t="s">
        <v>7483</v>
      </c>
      <c r="I547" s="402" t="s">
        <v>6334</v>
      </c>
      <c r="J547" s="402" t="s">
        <v>6334</v>
      </c>
      <c r="K547" s="402" t="s">
        <v>6334</v>
      </c>
      <c r="L547" s="402" t="s">
        <v>6376</v>
      </c>
    </row>
    <row r="548" spans="1:12" ht="191.25" x14ac:dyDescent="0.25">
      <c r="A548" s="403" t="s">
        <v>6334</v>
      </c>
      <c r="B548" s="403" t="s">
        <v>9022</v>
      </c>
      <c r="C548" s="403" t="s">
        <v>9023</v>
      </c>
      <c r="D548" s="403" t="s">
        <v>9021</v>
      </c>
      <c r="E548" s="403" t="s">
        <v>9016</v>
      </c>
      <c r="F548" s="403" t="s">
        <v>9017</v>
      </c>
      <c r="G548" s="403" t="s">
        <v>9018</v>
      </c>
      <c r="H548" s="403" t="s">
        <v>9017</v>
      </c>
      <c r="I548" s="403" t="s">
        <v>6334</v>
      </c>
      <c r="J548" s="403" t="s">
        <v>6334</v>
      </c>
      <c r="K548" s="403" t="s">
        <v>6334</v>
      </c>
      <c r="L548" s="403" t="s">
        <v>835</v>
      </c>
    </row>
    <row r="549" spans="1:12" ht="90" x14ac:dyDescent="0.25">
      <c r="A549" s="402" t="s">
        <v>9025</v>
      </c>
      <c r="B549" s="402" t="s">
        <v>26138</v>
      </c>
      <c r="C549" s="402" t="s">
        <v>6334</v>
      </c>
      <c r="D549" s="402" t="s">
        <v>9024</v>
      </c>
      <c r="E549" s="402" t="s">
        <v>6720</v>
      </c>
      <c r="F549" s="402" t="s">
        <v>6721</v>
      </c>
      <c r="G549" s="402" t="s">
        <v>6722</v>
      </c>
      <c r="H549" s="402" t="s">
        <v>6723</v>
      </c>
      <c r="I549" s="402" t="s">
        <v>6334</v>
      </c>
      <c r="J549" s="402" t="s">
        <v>8222</v>
      </c>
      <c r="K549" s="402" t="s">
        <v>6334</v>
      </c>
      <c r="L549" s="402" t="s">
        <v>26103</v>
      </c>
    </row>
    <row r="550" spans="1:12" ht="56.25" x14ac:dyDescent="0.25">
      <c r="A550" s="403" t="s">
        <v>9029</v>
      </c>
      <c r="B550" s="403" t="s">
        <v>9027</v>
      </c>
      <c r="C550" s="403" t="s">
        <v>9028</v>
      </c>
      <c r="D550" s="403" t="s">
        <v>9026</v>
      </c>
      <c r="E550" s="403" t="s">
        <v>9030</v>
      </c>
      <c r="F550" s="403" t="s">
        <v>9031</v>
      </c>
      <c r="G550" s="403" t="s">
        <v>6493</v>
      </c>
      <c r="H550" s="403" t="s">
        <v>9031</v>
      </c>
      <c r="I550" s="403" t="s">
        <v>6334</v>
      </c>
      <c r="J550" s="403" t="s">
        <v>6334</v>
      </c>
      <c r="K550" s="403" t="s">
        <v>6334</v>
      </c>
      <c r="L550" s="403" t="s">
        <v>6376</v>
      </c>
    </row>
    <row r="551" spans="1:12" ht="90" x14ac:dyDescent="0.25">
      <c r="A551" s="402" t="s">
        <v>2135</v>
      </c>
      <c r="B551" s="402" t="s">
        <v>9033</v>
      </c>
      <c r="C551" s="402" t="s">
        <v>9034</v>
      </c>
      <c r="D551" s="402" t="s">
        <v>9032</v>
      </c>
      <c r="E551" s="402" t="s">
        <v>9035</v>
      </c>
      <c r="F551" s="402" t="s">
        <v>9036</v>
      </c>
      <c r="G551" s="402" t="s">
        <v>9037</v>
      </c>
      <c r="H551" s="402" t="s">
        <v>9038</v>
      </c>
      <c r="I551" s="402" t="s">
        <v>6334</v>
      </c>
      <c r="J551" s="402" t="s">
        <v>6597</v>
      </c>
      <c r="K551" s="402" t="s">
        <v>6335</v>
      </c>
      <c r="L551" s="402" t="s">
        <v>6436</v>
      </c>
    </row>
    <row r="552" spans="1:12" ht="45" x14ac:dyDescent="0.25">
      <c r="A552" s="403" t="s">
        <v>1343</v>
      </c>
      <c r="B552" s="403" t="s">
        <v>9040</v>
      </c>
      <c r="C552" s="403" t="s">
        <v>1344</v>
      </c>
      <c r="D552" s="403" t="s">
        <v>9039</v>
      </c>
      <c r="E552" s="403" t="s">
        <v>9041</v>
      </c>
      <c r="F552" s="403" t="s">
        <v>8643</v>
      </c>
      <c r="G552" s="403" t="s">
        <v>6401</v>
      </c>
      <c r="H552" s="403" t="s">
        <v>8644</v>
      </c>
      <c r="I552" s="403" t="s">
        <v>6334</v>
      </c>
      <c r="J552" s="403" t="s">
        <v>6334</v>
      </c>
      <c r="K552" s="403" t="s">
        <v>8645</v>
      </c>
      <c r="L552" s="403" t="s">
        <v>835</v>
      </c>
    </row>
    <row r="553" spans="1:12" ht="101.25" x14ac:dyDescent="0.25">
      <c r="A553" s="402" t="s">
        <v>6334</v>
      </c>
      <c r="B553" s="402" t="s">
        <v>26139</v>
      </c>
      <c r="C553" s="402" t="s">
        <v>1344</v>
      </c>
      <c r="D553" s="402" t="s">
        <v>9042</v>
      </c>
      <c r="E553" s="402" t="s">
        <v>7498</v>
      </c>
      <c r="F553" s="402" t="s">
        <v>7499</v>
      </c>
      <c r="G553" s="402" t="s">
        <v>6493</v>
      </c>
      <c r="H553" s="402" t="s">
        <v>7500</v>
      </c>
      <c r="I553" s="402" t="s">
        <v>6334</v>
      </c>
      <c r="J553" s="402" t="s">
        <v>9043</v>
      </c>
      <c r="K553" s="402" t="s">
        <v>6569</v>
      </c>
      <c r="L553" s="402" t="s">
        <v>835</v>
      </c>
    </row>
    <row r="554" spans="1:12" ht="56.25" x14ac:dyDescent="0.25">
      <c r="A554" s="403" t="s">
        <v>3063</v>
      </c>
      <c r="B554" s="403" t="s">
        <v>9045</v>
      </c>
      <c r="C554" s="403" t="s">
        <v>3065</v>
      </c>
      <c r="D554" s="403" t="s">
        <v>9044</v>
      </c>
      <c r="E554" s="403" t="s">
        <v>9046</v>
      </c>
      <c r="F554" s="403" t="s">
        <v>9047</v>
      </c>
      <c r="G554" s="403" t="s">
        <v>9048</v>
      </c>
      <c r="H554" s="403" t="s">
        <v>9047</v>
      </c>
      <c r="I554" s="403" t="s">
        <v>6334</v>
      </c>
      <c r="J554" s="403" t="s">
        <v>6334</v>
      </c>
      <c r="K554" s="403" t="s">
        <v>6334</v>
      </c>
      <c r="L554" s="403" t="s">
        <v>835</v>
      </c>
    </row>
    <row r="555" spans="1:12" ht="56.25" x14ac:dyDescent="0.25">
      <c r="A555" s="402" t="s">
        <v>3917</v>
      </c>
      <c r="B555" s="402" t="s">
        <v>9050</v>
      </c>
      <c r="C555" s="402" t="s">
        <v>3919</v>
      </c>
      <c r="D555" s="402" t="s">
        <v>9049</v>
      </c>
      <c r="E555" s="402" t="s">
        <v>9046</v>
      </c>
      <c r="F555" s="402" t="s">
        <v>9047</v>
      </c>
      <c r="G555" s="402" t="s">
        <v>9048</v>
      </c>
      <c r="H555" s="402" t="s">
        <v>9047</v>
      </c>
      <c r="I555" s="402" t="s">
        <v>6334</v>
      </c>
      <c r="J555" s="402" t="s">
        <v>6334</v>
      </c>
      <c r="K555" s="402" t="s">
        <v>6334</v>
      </c>
      <c r="L555" s="402" t="s">
        <v>835</v>
      </c>
    </row>
    <row r="556" spans="1:12" ht="45" x14ac:dyDescent="0.25">
      <c r="A556" s="403" t="s">
        <v>4767</v>
      </c>
      <c r="B556" s="403" t="s">
        <v>9052</v>
      </c>
      <c r="C556" s="403" t="s">
        <v>4769</v>
      </c>
      <c r="D556" s="403" t="s">
        <v>9051</v>
      </c>
      <c r="E556" s="403" t="s">
        <v>9053</v>
      </c>
      <c r="F556" s="403" t="s">
        <v>9054</v>
      </c>
      <c r="G556" s="403" t="s">
        <v>9048</v>
      </c>
      <c r="H556" s="403" t="s">
        <v>9054</v>
      </c>
      <c r="I556" s="403" t="s">
        <v>6334</v>
      </c>
      <c r="J556" s="403" t="s">
        <v>6334</v>
      </c>
      <c r="K556" s="403" t="s">
        <v>6334</v>
      </c>
      <c r="L556" s="403" t="s">
        <v>835</v>
      </c>
    </row>
    <row r="557" spans="1:12" ht="146.25" x14ac:dyDescent="0.25">
      <c r="A557" s="402" t="s">
        <v>1414</v>
      </c>
      <c r="B557" s="402" t="s">
        <v>26140</v>
      </c>
      <c r="C557" s="402" t="s">
        <v>1415</v>
      </c>
      <c r="D557" s="402" t="s">
        <v>9055</v>
      </c>
      <c r="E557" s="402" t="s">
        <v>9056</v>
      </c>
      <c r="F557" s="402" t="s">
        <v>7357</v>
      </c>
      <c r="G557" s="402" t="s">
        <v>7092</v>
      </c>
      <c r="H557" s="402" t="s">
        <v>9057</v>
      </c>
      <c r="I557" s="402" t="s">
        <v>6334</v>
      </c>
      <c r="J557" s="402" t="s">
        <v>9058</v>
      </c>
      <c r="K557" s="402" t="s">
        <v>6569</v>
      </c>
      <c r="L557" s="402" t="s">
        <v>835</v>
      </c>
    </row>
    <row r="558" spans="1:12" ht="45" x14ac:dyDescent="0.25">
      <c r="A558" s="403" t="s">
        <v>9062</v>
      </c>
      <c r="B558" s="403" t="s">
        <v>9060</v>
      </c>
      <c r="C558" s="403" t="s">
        <v>9061</v>
      </c>
      <c r="D558" s="403" t="s">
        <v>9059</v>
      </c>
      <c r="E558" s="403" t="s">
        <v>9063</v>
      </c>
      <c r="F558" s="403" t="s">
        <v>9064</v>
      </c>
      <c r="G558" s="403" t="s">
        <v>9065</v>
      </c>
      <c r="H558" s="403" t="s">
        <v>9064</v>
      </c>
      <c r="I558" s="403" t="s">
        <v>6334</v>
      </c>
      <c r="J558" s="403" t="s">
        <v>6334</v>
      </c>
      <c r="K558" s="403" t="s">
        <v>6334</v>
      </c>
      <c r="L558" s="403" t="s">
        <v>835</v>
      </c>
    </row>
    <row r="559" spans="1:12" ht="33.75" x14ac:dyDescent="0.25">
      <c r="A559" s="402" t="s">
        <v>9069</v>
      </c>
      <c r="B559" s="402" t="s">
        <v>9067</v>
      </c>
      <c r="C559" s="402" t="s">
        <v>9068</v>
      </c>
      <c r="D559" s="402" t="s">
        <v>9066</v>
      </c>
      <c r="E559" s="402" t="s">
        <v>9070</v>
      </c>
      <c r="F559" s="402" t="s">
        <v>9071</v>
      </c>
      <c r="G559" s="402" t="s">
        <v>9065</v>
      </c>
      <c r="H559" s="402" t="s">
        <v>9071</v>
      </c>
      <c r="I559" s="402" t="s">
        <v>6334</v>
      </c>
      <c r="J559" s="402" t="s">
        <v>6334</v>
      </c>
      <c r="K559" s="402" t="s">
        <v>6334</v>
      </c>
      <c r="L559" s="402" t="s">
        <v>835</v>
      </c>
    </row>
    <row r="560" spans="1:12" ht="45" x14ac:dyDescent="0.25">
      <c r="A560" s="403" t="s">
        <v>9075</v>
      </c>
      <c r="B560" s="403" t="s">
        <v>9073</v>
      </c>
      <c r="C560" s="403" t="s">
        <v>9074</v>
      </c>
      <c r="D560" s="403" t="s">
        <v>9072</v>
      </c>
      <c r="E560" s="403" t="s">
        <v>9076</v>
      </c>
      <c r="F560" s="403" t="s">
        <v>9077</v>
      </c>
      <c r="G560" s="403" t="s">
        <v>7110</v>
      </c>
      <c r="H560" s="403" t="s">
        <v>9077</v>
      </c>
      <c r="I560" s="403" t="s">
        <v>6334</v>
      </c>
      <c r="J560" s="403" t="s">
        <v>6334</v>
      </c>
      <c r="K560" s="403" t="s">
        <v>6548</v>
      </c>
      <c r="L560" s="403" t="s">
        <v>6343</v>
      </c>
    </row>
    <row r="561" spans="1:12" ht="33.75" x14ac:dyDescent="0.25">
      <c r="A561" s="402" t="s">
        <v>9081</v>
      </c>
      <c r="B561" s="402" t="s">
        <v>9079</v>
      </c>
      <c r="C561" s="402" t="s">
        <v>9080</v>
      </c>
      <c r="D561" s="402" t="s">
        <v>9078</v>
      </c>
      <c r="E561" s="402" t="s">
        <v>9070</v>
      </c>
      <c r="F561" s="402" t="s">
        <v>9071</v>
      </c>
      <c r="G561" s="402" t="s">
        <v>9065</v>
      </c>
      <c r="H561" s="402" t="s">
        <v>9071</v>
      </c>
      <c r="I561" s="402" t="s">
        <v>6334</v>
      </c>
      <c r="J561" s="402" t="s">
        <v>6334</v>
      </c>
      <c r="K561" s="402" t="s">
        <v>6334</v>
      </c>
      <c r="L561" s="402" t="s">
        <v>835</v>
      </c>
    </row>
    <row r="562" spans="1:12" ht="56.25" x14ac:dyDescent="0.25">
      <c r="A562" s="403" t="s">
        <v>839</v>
      </c>
      <c r="B562" s="403" t="s">
        <v>26141</v>
      </c>
      <c r="C562" s="403" t="s">
        <v>9083</v>
      </c>
      <c r="D562" s="403" t="s">
        <v>9082</v>
      </c>
      <c r="E562" s="403" t="s">
        <v>26142</v>
      </c>
      <c r="F562" s="403" t="s">
        <v>26143</v>
      </c>
      <c r="G562" s="403" t="s">
        <v>7070</v>
      </c>
      <c r="H562" s="403" t="s">
        <v>8615</v>
      </c>
      <c r="I562" s="403" t="s">
        <v>6611</v>
      </c>
      <c r="J562" s="403" t="s">
        <v>26144</v>
      </c>
      <c r="K562" s="403" t="s">
        <v>6569</v>
      </c>
      <c r="L562" s="403" t="s">
        <v>26103</v>
      </c>
    </row>
    <row r="563" spans="1:12" ht="112.5" x14ac:dyDescent="0.25">
      <c r="A563" s="402" t="s">
        <v>9086</v>
      </c>
      <c r="B563" s="402" t="s">
        <v>9085</v>
      </c>
      <c r="C563" s="402" t="s">
        <v>1368</v>
      </c>
      <c r="D563" s="402" t="s">
        <v>9084</v>
      </c>
      <c r="E563" s="402" t="s">
        <v>9087</v>
      </c>
      <c r="F563" s="402" t="s">
        <v>9088</v>
      </c>
      <c r="G563" s="402" t="s">
        <v>9089</v>
      </c>
      <c r="H563" s="402" t="s">
        <v>9088</v>
      </c>
      <c r="I563" s="402" t="s">
        <v>6611</v>
      </c>
      <c r="J563" s="402" t="s">
        <v>26145</v>
      </c>
      <c r="K563" s="402" t="s">
        <v>6548</v>
      </c>
      <c r="L563" s="402" t="s">
        <v>6436</v>
      </c>
    </row>
    <row r="564" spans="1:12" ht="22.5" x14ac:dyDescent="0.25">
      <c r="A564" s="403" t="s">
        <v>9093</v>
      </c>
      <c r="B564" s="403" t="s">
        <v>9091</v>
      </c>
      <c r="C564" s="403" t="s">
        <v>9092</v>
      </c>
      <c r="D564" s="403" t="s">
        <v>9090</v>
      </c>
      <c r="E564" s="403" t="s">
        <v>7363</v>
      </c>
      <c r="F564" s="403" t="s">
        <v>7364</v>
      </c>
      <c r="G564" s="403" t="s">
        <v>6486</v>
      </c>
      <c r="H564" s="403" t="s">
        <v>7364</v>
      </c>
      <c r="I564" s="403" t="s">
        <v>6334</v>
      </c>
      <c r="J564" s="403" t="s">
        <v>6334</v>
      </c>
      <c r="K564" s="403" t="s">
        <v>6334</v>
      </c>
      <c r="L564" s="403" t="s">
        <v>835</v>
      </c>
    </row>
    <row r="565" spans="1:12" ht="33.75" x14ac:dyDescent="0.25">
      <c r="A565" s="402" t="s">
        <v>9097</v>
      </c>
      <c r="B565" s="402" t="s">
        <v>9095</v>
      </c>
      <c r="C565" s="402" t="s">
        <v>9096</v>
      </c>
      <c r="D565" s="402" t="s">
        <v>9094</v>
      </c>
      <c r="E565" s="402" t="s">
        <v>9098</v>
      </c>
      <c r="F565" s="402" t="s">
        <v>9099</v>
      </c>
      <c r="G565" s="402" t="s">
        <v>6486</v>
      </c>
      <c r="H565" s="402" t="s">
        <v>9099</v>
      </c>
      <c r="I565" s="402" t="s">
        <v>6334</v>
      </c>
      <c r="J565" s="402" t="s">
        <v>6334</v>
      </c>
      <c r="K565" s="402" t="s">
        <v>6334</v>
      </c>
      <c r="L565" s="402" t="s">
        <v>835</v>
      </c>
    </row>
    <row r="566" spans="1:12" ht="45" x14ac:dyDescent="0.25">
      <c r="A566" s="403" t="s">
        <v>9103</v>
      </c>
      <c r="B566" s="403" t="s">
        <v>9101</v>
      </c>
      <c r="C566" s="403" t="s">
        <v>9102</v>
      </c>
      <c r="D566" s="403" t="s">
        <v>9100</v>
      </c>
      <c r="E566" s="403" t="s">
        <v>9104</v>
      </c>
      <c r="F566" s="403" t="s">
        <v>9105</v>
      </c>
      <c r="G566" s="403" t="s">
        <v>6493</v>
      </c>
      <c r="H566" s="403" t="s">
        <v>9105</v>
      </c>
      <c r="I566" s="403" t="s">
        <v>6334</v>
      </c>
      <c r="J566" s="403" t="s">
        <v>6334</v>
      </c>
      <c r="K566" s="403" t="s">
        <v>6334</v>
      </c>
      <c r="L566" s="403" t="s">
        <v>835</v>
      </c>
    </row>
    <row r="567" spans="1:12" ht="67.5" x14ac:dyDescent="0.25">
      <c r="A567" s="402" t="s">
        <v>9109</v>
      </c>
      <c r="B567" s="402" t="s">
        <v>9107</v>
      </c>
      <c r="C567" s="402" t="s">
        <v>9108</v>
      </c>
      <c r="D567" s="402" t="s">
        <v>9106</v>
      </c>
      <c r="E567" s="402" t="s">
        <v>9110</v>
      </c>
      <c r="F567" s="402" t="s">
        <v>9111</v>
      </c>
      <c r="G567" s="402" t="s">
        <v>6609</v>
      </c>
      <c r="H567" s="402" t="s">
        <v>9111</v>
      </c>
      <c r="I567" s="402" t="s">
        <v>6334</v>
      </c>
      <c r="J567" s="402" t="s">
        <v>6334</v>
      </c>
      <c r="K567" s="402" t="s">
        <v>6334</v>
      </c>
      <c r="L567" s="402" t="s">
        <v>835</v>
      </c>
    </row>
    <row r="568" spans="1:12" ht="45" x14ac:dyDescent="0.25">
      <c r="A568" s="403" t="s">
        <v>9115</v>
      </c>
      <c r="B568" s="403" t="s">
        <v>9113</v>
      </c>
      <c r="C568" s="403" t="s">
        <v>9114</v>
      </c>
      <c r="D568" s="403" t="s">
        <v>9112</v>
      </c>
      <c r="E568" s="403" t="s">
        <v>8320</v>
      </c>
      <c r="F568" s="403" t="s">
        <v>8321</v>
      </c>
      <c r="G568" s="403" t="s">
        <v>7070</v>
      </c>
      <c r="H568" s="403" t="s">
        <v>8322</v>
      </c>
      <c r="I568" s="403" t="s">
        <v>6334</v>
      </c>
      <c r="J568" s="403" t="s">
        <v>6334</v>
      </c>
      <c r="K568" s="403" t="s">
        <v>6334</v>
      </c>
      <c r="L568" s="403" t="s">
        <v>835</v>
      </c>
    </row>
    <row r="569" spans="1:12" ht="33.75" x14ac:dyDescent="0.25">
      <c r="A569" s="402" t="s">
        <v>6334</v>
      </c>
      <c r="B569" s="402" t="s">
        <v>9117</v>
      </c>
      <c r="C569" s="402" t="s">
        <v>9118</v>
      </c>
      <c r="D569" s="402" t="s">
        <v>9116</v>
      </c>
      <c r="E569" s="402" t="s">
        <v>7041</v>
      </c>
      <c r="F569" s="402" t="s">
        <v>7042</v>
      </c>
      <c r="G569" s="402" t="s">
        <v>7043</v>
      </c>
      <c r="H569" s="402" t="s">
        <v>7042</v>
      </c>
      <c r="I569" s="402" t="s">
        <v>6334</v>
      </c>
      <c r="J569" s="402" t="s">
        <v>6334</v>
      </c>
      <c r="K569" s="402" t="s">
        <v>6334</v>
      </c>
      <c r="L569" s="402" t="s">
        <v>835</v>
      </c>
    </row>
    <row r="570" spans="1:12" ht="56.25" x14ac:dyDescent="0.25">
      <c r="A570" s="403" t="s">
        <v>9122</v>
      </c>
      <c r="B570" s="403" t="s">
        <v>9120</v>
      </c>
      <c r="C570" s="403" t="s">
        <v>9121</v>
      </c>
      <c r="D570" s="403" t="s">
        <v>9119</v>
      </c>
      <c r="E570" s="403" t="s">
        <v>6855</v>
      </c>
      <c r="F570" s="403" t="s">
        <v>6856</v>
      </c>
      <c r="G570" s="403" t="s">
        <v>6486</v>
      </c>
      <c r="H570" s="403" t="s">
        <v>6856</v>
      </c>
      <c r="I570" s="403" t="s">
        <v>6334</v>
      </c>
      <c r="J570" s="403" t="s">
        <v>6334</v>
      </c>
      <c r="K570" s="403" t="s">
        <v>6334</v>
      </c>
      <c r="L570" s="403" t="s">
        <v>835</v>
      </c>
    </row>
    <row r="571" spans="1:12" ht="33.75" x14ac:dyDescent="0.25">
      <c r="A571" s="402" t="s">
        <v>9126</v>
      </c>
      <c r="B571" s="402" t="s">
        <v>9124</v>
      </c>
      <c r="C571" s="402" t="s">
        <v>9125</v>
      </c>
      <c r="D571" s="402" t="s">
        <v>9123</v>
      </c>
      <c r="E571" s="402" t="s">
        <v>6340</v>
      </c>
      <c r="F571" s="402" t="s">
        <v>6341</v>
      </c>
      <c r="G571" s="402" t="s">
        <v>6342</v>
      </c>
      <c r="H571" s="402" t="s">
        <v>6341</v>
      </c>
      <c r="I571" s="402" t="s">
        <v>6360</v>
      </c>
      <c r="J571" s="402" t="s">
        <v>6334</v>
      </c>
      <c r="K571" s="402" t="s">
        <v>6334</v>
      </c>
      <c r="L571" s="402" t="s">
        <v>835</v>
      </c>
    </row>
    <row r="572" spans="1:12" ht="56.25" x14ac:dyDescent="0.25">
      <c r="A572" s="403" t="s">
        <v>9130</v>
      </c>
      <c r="B572" s="403" t="s">
        <v>9128</v>
      </c>
      <c r="C572" s="403" t="s">
        <v>9129</v>
      </c>
      <c r="D572" s="403" t="s">
        <v>9127</v>
      </c>
      <c r="E572" s="403" t="s">
        <v>9131</v>
      </c>
      <c r="F572" s="403" t="s">
        <v>9132</v>
      </c>
      <c r="G572" s="403" t="s">
        <v>6609</v>
      </c>
      <c r="H572" s="403" t="s">
        <v>9133</v>
      </c>
      <c r="I572" s="403" t="s">
        <v>6334</v>
      </c>
      <c r="J572" s="403" t="s">
        <v>6334</v>
      </c>
      <c r="K572" s="403" t="s">
        <v>6334</v>
      </c>
      <c r="L572" s="403" t="s">
        <v>835</v>
      </c>
    </row>
    <row r="573" spans="1:12" ht="67.5" x14ac:dyDescent="0.25">
      <c r="A573" s="402" t="s">
        <v>9137</v>
      </c>
      <c r="B573" s="402" t="s">
        <v>9135</v>
      </c>
      <c r="C573" s="402" t="s">
        <v>9136</v>
      </c>
      <c r="D573" s="402" t="s">
        <v>9134</v>
      </c>
      <c r="E573" s="402" t="s">
        <v>8404</v>
      </c>
      <c r="F573" s="402" t="s">
        <v>8405</v>
      </c>
      <c r="G573" s="402" t="s">
        <v>7070</v>
      </c>
      <c r="H573" s="402" t="s">
        <v>8406</v>
      </c>
      <c r="I573" s="402" t="s">
        <v>6334</v>
      </c>
      <c r="J573" s="402" t="s">
        <v>6334</v>
      </c>
      <c r="K573" s="402" t="s">
        <v>6334</v>
      </c>
      <c r="L573" s="402" t="s">
        <v>6376</v>
      </c>
    </row>
    <row r="574" spans="1:12" ht="67.5" x14ac:dyDescent="0.25">
      <c r="A574" s="403" t="s">
        <v>9141</v>
      </c>
      <c r="B574" s="403" t="s">
        <v>9139</v>
      </c>
      <c r="C574" s="403" t="s">
        <v>9140</v>
      </c>
      <c r="D574" s="403" t="s">
        <v>9138</v>
      </c>
      <c r="E574" s="403" t="s">
        <v>9142</v>
      </c>
      <c r="F574" s="403" t="s">
        <v>9143</v>
      </c>
      <c r="G574" s="403" t="s">
        <v>9144</v>
      </c>
      <c r="H574" s="403" t="s">
        <v>9145</v>
      </c>
      <c r="I574" s="403" t="s">
        <v>6334</v>
      </c>
      <c r="J574" s="403" t="s">
        <v>6555</v>
      </c>
      <c r="K574" s="403" t="s">
        <v>9146</v>
      </c>
      <c r="L574" s="403" t="s">
        <v>6436</v>
      </c>
    </row>
    <row r="575" spans="1:12" ht="135" x14ac:dyDescent="0.25">
      <c r="A575" s="402" t="s">
        <v>9141</v>
      </c>
      <c r="B575" s="402" t="s">
        <v>9148</v>
      </c>
      <c r="C575" s="402" t="s">
        <v>9140</v>
      </c>
      <c r="D575" s="402" t="s">
        <v>9147</v>
      </c>
      <c r="E575" s="402" t="s">
        <v>8636</v>
      </c>
      <c r="F575" s="402" t="s">
        <v>8637</v>
      </c>
      <c r="G575" s="402" t="s">
        <v>8352</v>
      </c>
      <c r="H575" s="402" t="s">
        <v>8637</v>
      </c>
      <c r="I575" s="402" t="s">
        <v>6334</v>
      </c>
      <c r="J575" s="402" t="s">
        <v>26146</v>
      </c>
      <c r="K575" s="402" t="s">
        <v>6569</v>
      </c>
      <c r="L575" s="402" t="s">
        <v>6436</v>
      </c>
    </row>
    <row r="576" spans="1:12" ht="33.75" x14ac:dyDescent="0.25">
      <c r="A576" s="403" t="s">
        <v>9152</v>
      </c>
      <c r="B576" s="403" t="s">
        <v>9150</v>
      </c>
      <c r="C576" s="403" t="s">
        <v>9151</v>
      </c>
      <c r="D576" s="403" t="s">
        <v>9149</v>
      </c>
      <c r="E576" s="403" t="s">
        <v>6359</v>
      </c>
      <c r="F576" s="403" t="s">
        <v>6341</v>
      </c>
      <c r="G576" s="403" t="s">
        <v>6342</v>
      </c>
      <c r="H576" s="403" t="s">
        <v>6341</v>
      </c>
      <c r="I576" s="403" t="s">
        <v>6360</v>
      </c>
      <c r="J576" s="403" t="s">
        <v>6334</v>
      </c>
      <c r="K576" s="403" t="s">
        <v>6334</v>
      </c>
      <c r="L576" s="403" t="s">
        <v>835</v>
      </c>
    </row>
    <row r="577" spans="1:12" ht="101.25" x14ac:dyDescent="0.25">
      <c r="A577" s="402" t="s">
        <v>1720</v>
      </c>
      <c r="B577" s="402" t="s">
        <v>9154</v>
      </c>
      <c r="C577" s="402" t="s">
        <v>5410</v>
      </c>
      <c r="D577" s="402" t="s">
        <v>9153</v>
      </c>
      <c r="E577" s="402" t="s">
        <v>8362</v>
      </c>
      <c r="F577" s="402" t="s">
        <v>8363</v>
      </c>
      <c r="G577" s="402" t="s">
        <v>6493</v>
      </c>
      <c r="H577" s="402" t="s">
        <v>8363</v>
      </c>
      <c r="I577" s="402" t="s">
        <v>6334</v>
      </c>
      <c r="J577" s="402" t="s">
        <v>7351</v>
      </c>
      <c r="K577" s="402" t="s">
        <v>6334</v>
      </c>
      <c r="L577" s="402" t="s">
        <v>835</v>
      </c>
    </row>
    <row r="578" spans="1:12" ht="22.5" x14ac:dyDescent="0.25">
      <c r="A578" s="403" t="s">
        <v>9158</v>
      </c>
      <c r="B578" s="403" t="s">
        <v>9156</v>
      </c>
      <c r="C578" s="403" t="s">
        <v>9157</v>
      </c>
      <c r="D578" s="403" t="s">
        <v>9155</v>
      </c>
      <c r="E578" s="403" t="s">
        <v>7363</v>
      </c>
      <c r="F578" s="403" t="s">
        <v>7364</v>
      </c>
      <c r="G578" s="403" t="s">
        <v>6486</v>
      </c>
      <c r="H578" s="403" t="s">
        <v>7364</v>
      </c>
      <c r="I578" s="403" t="s">
        <v>6334</v>
      </c>
      <c r="J578" s="403" t="s">
        <v>6334</v>
      </c>
      <c r="K578" s="403" t="s">
        <v>6334</v>
      </c>
      <c r="L578" s="403" t="s">
        <v>9159</v>
      </c>
    </row>
    <row r="579" spans="1:12" ht="22.5" x14ac:dyDescent="0.25">
      <c r="A579" s="402" t="s">
        <v>9163</v>
      </c>
      <c r="B579" s="402" t="s">
        <v>9161</v>
      </c>
      <c r="C579" s="402" t="s">
        <v>9162</v>
      </c>
      <c r="D579" s="402" t="s">
        <v>9160</v>
      </c>
      <c r="E579" s="402" t="s">
        <v>9164</v>
      </c>
      <c r="F579" s="402" t="s">
        <v>9165</v>
      </c>
      <c r="G579" s="402" t="s">
        <v>6350</v>
      </c>
      <c r="H579" s="402" t="s">
        <v>9165</v>
      </c>
      <c r="I579" s="402" t="s">
        <v>6334</v>
      </c>
      <c r="J579" s="402" t="s">
        <v>6334</v>
      </c>
      <c r="K579" s="402" t="s">
        <v>6334</v>
      </c>
      <c r="L579" s="402" t="s">
        <v>835</v>
      </c>
    </row>
    <row r="580" spans="1:12" ht="45" x14ac:dyDescent="0.25">
      <c r="A580" s="403" t="s">
        <v>9169</v>
      </c>
      <c r="B580" s="403" t="s">
        <v>9167</v>
      </c>
      <c r="C580" s="403" t="s">
        <v>9168</v>
      </c>
      <c r="D580" s="403" t="s">
        <v>9166</v>
      </c>
      <c r="E580" s="403" t="s">
        <v>6781</v>
      </c>
      <c r="F580" s="403" t="s">
        <v>6782</v>
      </c>
      <c r="G580" s="403" t="s">
        <v>6567</v>
      </c>
      <c r="H580" s="403" t="s">
        <v>9170</v>
      </c>
      <c r="I580" s="403" t="s">
        <v>6572</v>
      </c>
      <c r="J580" s="403" t="s">
        <v>6334</v>
      </c>
      <c r="K580" s="403" t="s">
        <v>6334</v>
      </c>
      <c r="L580" s="403" t="s">
        <v>835</v>
      </c>
    </row>
    <row r="581" spans="1:12" ht="180" x14ac:dyDescent="0.25">
      <c r="A581" s="402" t="s">
        <v>6334</v>
      </c>
      <c r="B581" s="402" t="s">
        <v>9172</v>
      </c>
      <c r="C581" s="402" t="s">
        <v>9173</v>
      </c>
      <c r="D581" s="402" t="s">
        <v>9171</v>
      </c>
      <c r="E581" s="402" t="s">
        <v>8788</v>
      </c>
      <c r="F581" s="402" t="s">
        <v>8789</v>
      </c>
      <c r="G581" s="402" t="s">
        <v>6486</v>
      </c>
      <c r="H581" s="402" t="s">
        <v>8790</v>
      </c>
      <c r="I581" s="402" t="s">
        <v>6334</v>
      </c>
      <c r="J581" s="402" t="s">
        <v>6334</v>
      </c>
      <c r="K581" s="402" t="s">
        <v>6334</v>
      </c>
      <c r="L581" s="402" t="s">
        <v>835</v>
      </c>
    </row>
    <row r="582" spans="1:12" ht="33.75" x14ac:dyDescent="0.25">
      <c r="A582" s="403" t="s">
        <v>9177</v>
      </c>
      <c r="B582" s="403" t="s">
        <v>9175</v>
      </c>
      <c r="C582" s="403" t="s">
        <v>9176</v>
      </c>
      <c r="D582" s="403" t="s">
        <v>9174</v>
      </c>
      <c r="E582" s="403" t="s">
        <v>7298</v>
      </c>
      <c r="F582" s="403" t="s">
        <v>7299</v>
      </c>
      <c r="G582" s="403" t="s">
        <v>6917</v>
      </c>
      <c r="H582" s="403" t="s">
        <v>9178</v>
      </c>
      <c r="I582" s="403" t="s">
        <v>6360</v>
      </c>
      <c r="J582" s="403" t="s">
        <v>6334</v>
      </c>
      <c r="K582" s="403" t="s">
        <v>6334</v>
      </c>
      <c r="L582" s="403" t="s">
        <v>835</v>
      </c>
    </row>
    <row r="583" spans="1:12" ht="22.5" x14ac:dyDescent="0.25">
      <c r="A583" s="402" t="s">
        <v>6334</v>
      </c>
      <c r="B583" s="402" t="s">
        <v>9180</v>
      </c>
      <c r="C583" s="402" t="s">
        <v>9181</v>
      </c>
      <c r="D583" s="402" t="s">
        <v>9179</v>
      </c>
      <c r="E583" s="402" t="s">
        <v>6915</v>
      </c>
      <c r="F583" s="402" t="s">
        <v>6916</v>
      </c>
      <c r="G583" s="402" t="s">
        <v>6917</v>
      </c>
      <c r="H583" s="402" t="s">
        <v>6916</v>
      </c>
      <c r="I583" s="402" t="s">
        <v>6334</v>
      </c>
      <c r="J583" s="402" t="s">
        <v>6334</v>
      </c>
      <c r="K583" s="402" t="s">
        <v>6334</v>
      </c>
      <c r="L583" s="402" t="s">
        <v>835</v>
      </c>
    </row>
    <row r="584" spans="1:12" ht="56.25" x14ac:dyDescent="0.25">
      <c r="A584" s="403" t="s">
        <v>9185</v>
      </c>
      <c r="B584" s="403" t="s">
        <v>9183</v>
      </c>
      <c r="C584" s="403" t="s">
        <v>9184</v>
      </c>
      <c r="D584" s="403" t="s">
        <v>9182</v>
      </c>
      <c r="E584" s="403" t="s">
        <v>9186</v>
      </c>
      <c r="F584" s="403" t="s">
        <v>9187</v>
      </c>
      <c r="G584" s="403" t="s">
        <v>9188</v>
      </c>
      <c r="H584" s="403" t="s">
        <v>9187</v>
      </c>
      <c r="I584" s="403" t="s">
        <v>6334</v>
      </c>
      <c r="J584" s="403" t="s">
        <v>6334</v>
      </c>
      <c r="K584" s="403" t="s">
        <v>6548</v>
      </c>
      <c r="L584" s="403" t="s">
        <v>835</v>
      </c>
    </row>
    <row r="585" spans="1:12" ht="22.5" x14ac:dyDescent="0.25">
      <c r="A585" s="402" t="s">
        <v>9192</v>
      </c>
      <c r="B585" s="402" t="s">
        <v>9190</v>
      </c>
      <c r="C585" s="402" t="s">
        <v>9191</v>
      </c>
      <c r="D585" s="402" t="s">
        <v>9189</v>
      </c>
      <c r="E585" s="402" t="s">
        <v>8562</v>
      </c>
      <c r="F585" s="402" t="s">
        <v>8563</v>
      </c>
      <c r="G585" s="402" t="s">
        <v>7540</v>
      </c>
      <c r="H585" s="402" t="s">
        <v>8563</v>
      </c>
      <c r="I585" s="402" t="s">
        <v>6334</v>
      </c>
      <c r="J585" s="402" t="s">
        <v>6334</v>
      </c>
      <c r="K585" s="402" t="s">
        <v>6334</v>
      </c>
      <c r="L585" s="402" t="s">
        <v>6442</v>
      </c>
    </row>
    <row r="586" spans="1:12" ht="101.25" x14ac:dyDescent="0.25">
      <c r="A586" s="403" t="s">
        <v>9196</v>
      </c>
      <c r="B586" s="403" t="s">
        <v>9194</v>
      </c>
      <c r="C586" s="403" t="s">
        <v>9195</v>
      </c>
      <c r="D586" s="403" t="s">
        <v>9193</v>
      </c>
      <c r="E586" s="403" t="s">
        <v>9197</v>
      </c>
      <c r="F586" s="403" t="s">
        <v>9198</v>
      </c>
      <c r="G586" s="403" t="s">
        <v>7338</v>
      </c>
      <c r="H586" s="403" t="s">
        <v>9198</v>
      </c>
      <c r="I586" s="403" t="s">
        <v>6334</v>
      </c>
      <c r="J586" s="403" t="s">
        <v>6334</v>
      </c>
      <c r="K586" s="403" t="s">
        <v>6334</v>
      </c>
      <c r="L586" s="403" t="s">
        <v>6376</v>
      </c>
    </row>
    <row r="587" spans="1:12" ht="90" x14ac:dyDescent="0.25">
      <c r="A587" s="402" t="s">
        <v>1732</v>
      </c>
      <c r="B587" s="402" t="s">
        <v>9200</v>
      </c>
      <c r="C587" s="402" t="s">
        <v>9201</v>
      </c>
      <c r="D587" s="402" t="s">
        <v>9199</v>
      </c>
      <c r="E587" s="402" t="s">
        <v>9202</v>
      </c>
      <c r="F587" s="402" t="s">
        <v>9203</v>
      </c>
      <c r="G587" s="402" t="s">
        <v>6665</v>
      </c>
      <c r="H587" s="402" t="s">
        <v>9204</v>
      </c>
      <c r="I587" s="402" t="s">
        <v>6334</v>
      </c>
      <c r="J587" s="402" t="s">
        <v>6334</v>
      </c>
      <c r="K587" s="402" t="s">
        <v>6334</v>
      </c>
      <c r="L587" s="402" t="s">
        <v>835</v>
      </c>
    </row>
    <row r="588" spans="1:12" ht="157.5" x14ac:dyDescent="0.25">
      <c r="A588" s="403" t="s">
        <v>1753</v>
      </c>
      <c r="B588" s="403" t="s">
        <v>9206</v>
      </c>
      <c r="C588" s="403" t="s">
        <v>5744</v>
      </c>
      <c r="D588" s="403" t="s">
        <v>9205</v>
      </c>
      <c r="E588" s="403" t="s">
        <v>9207</v>
      </c>
      <c r="F588" s="403" t="s">
        <v>9208</v>
      </c>
      <c r="G588" s="403" t="s">
        <v>9209</v>
      </c>
      <c r="H588" s="403" t="s">
        <v>9210</v>
      </c>
      <c r="I588" s="403" t="s">
        <v>6334</v>
      </c>
      <c r="J588" s="403" t="s">
        <v>8652</v>
      </c>
      <c r="K588" s="403" t="s">
        <v>6334</v>
      </c>
      <c r="L588" s="403" t="s">
        <v>835</v>
      </c>
    </row>
    <row r="589" spans="1:12" ht="157.5" x14ac:dyDescent="0.25">
      <c r="A589" s="402" t="s">
        <v>5558</v>
      </c>
      <c r="B589" s="402" t="s">
        <v>9212</v>
      </c>
      <c r="C589" s="402" t="s">
        <v>5809</v>
      </c>
      <c r="D589" s="402" t="s">
        <v>9211</v>
      </c>
      <c r="E589" s="402" t="s">
        <v>9213</v>
      </c>
      <c r="F589" s="402" t="s">
        <v>9214</v>
      </c>
      <c r="G589" s="402" t="s">
        <v>9209</v>
      </c>
      <c r="H589" s="402" t="s">
        <v>9215</v>
      </c>
      <c r="I589" s="402" t="s">
        <v>6334</v>
      </c>
      <c r="J589" s="402" t="s">
        <v>7071</v>
      </c>
      <c r="K589" s="402" t="s">
        <v>9216</v>
      </c>
      <c r="L589" s="402" t="s">
        <v>835</v>
      </c>
    </row>
    <row r="590" spans="1:12" ht="157.5" x14ac:dyDescent="0.25">
      <c r="A590" s="403" t="s">
        <v>5560</v>
      </c>
      <c r="B590" s="403" t="s">
        <v>9218</v>
      </c>
      <c r="C590" s="403" t="s">
        <v>5812</v>
      </c>
      <c r="D590" s="403" t="s">
        <v>9217</v>
      </c>
      <c r="E590" s="403" t="s">
        <v>9219</v>
      </c>
      <c r="F590" s="403" t="s">
        <v>9214</v>
      </c>
      <c r="G590" s="403" t="s">
        <v>9209</v>
      </c>
      <c r="H590" s="403" t="s">
        <v>9220</v>
      </c>
      <c r="I590" s="403" t="s">
        <v>6334</v>
      </c>
      <c r="J590" s="403" t="s">
        <v>9221</v>
      </c>
      <c r="K590" s="403" t="s">
        <v>9222</v>
      </c>
      <c r="L590" s="403" t="s">
        <v>835</v>
      </c>
    </row>
    <row r="591" spans="1:12" ht="157.5" x14ac:dyDescent="0.25">
      <c r="A591" s="402" t="s">
        <v>5468</v>
      </c>
      <c r="B591" s="402" t="s">
        <v>9224</v>
      </c>
      <c r="C591" s="402" t="s">
        <v>5813</v>
      </c>
      <c r="D591" s="402" t="s">
        <v>9223</v>
      </c>
      <c r="E591" s="402" t="s">
        <v>9213</v>
      </c>
      <c r="F591" s="402" t="s">
        <v>9214</v>
      </c>
      <c r="G591" s="402" t="s">
        <v>9225</v>
      </c>
      <c r="H591" s="402" t="s">
        <v>9226</v>
      </c>
      <c r="I591" s="402" t="s">
        <v>6334</v>
      </c>
      <c r="J591" s="402" t="s">
        <v>26147</v>
      </c>
      <c r="K591" s="402" t="s">
        <v>6201</v>
      </c>
      <c r="L591" s="402" t="s">
        <v>6436</v>
      </c>
    </row>
    <row r="592" spans="1:12" ht="146.25" x14ac:dyDescent="0.25">
      <c r="A592" s="403" t="s">
        <v>9230</v>
      </c>
      <c r="B592" s="403" t="s">
        <v>9228</v>
      </c>
      <c r="C592" s="403" t="s">
        <v>9229</v>
      </c>
      <c r="D592" s="403" t="s">
        <v>9227</v>
      </c>
      <c r="E592" s="403" t="s">
        <v>9231</v>
      </c>
      <c r="F592" s="403" t="s">
        <v>9232</v>
      </c>
      <c r="G592" s="403" t="s">
        <v>9233</v>
      </c>
      <c r="H592" s="403" t="s">
        <v>9234</v>
      </c>
      <c r="I592" s="403" t="s">
        <v>6334</v>
      </c>
      <c r="J592" s="403" t="s">
        <v>9235</v>
      </c>
      <c r="K592" s="403" t="s">
        <v>9236</v>
      </c>
      <c r="L592" s="403" t="s">
        <v>835</v>
      </c>
    </row>
    <row r="593" spans="1:12" ht="101.25" x14ac:dyDescent="0.25">
      <c r="A593" s="402" t="s">
        <v>5559</v>
      </c>
      <c r="B593" s="402" t="s">
        <v>9238</v>
      </c>
      <c r="C593" s="402" t="s">
        <v>5810</v>
      </c>
      <c r="D593" s="402" t="s">
        <v>9237</v>
      </c>
      <c r="E593" s="402" t="s">
        <v>9239</v>
      </c>
      <c r="F593" s="402" t="s">
        <v>9240</v>
      </c>
      <c r="G593" s="402" t="s">
        <v>6665</v>
      </c>
      <c r="H593" s="402" t="s">
        <v>9241</v>
      </c>
      <c r="I593" s="402" t="s">
        <v>6334</v>
      </c>
      <c r="J593" s="402" t="s">
        <v>9242</v>
      </c>
      <c r="K593" s="402" t="s">
        <v>9216</v>
      </c>
      <c r="L593" s="402" t="s">
        <v>835</v>
      </c>
    </row>
    <row r="594" spans="1:12" ht="67.5" x14ac:dyDescent="0.25">
      <c r="A594" s="403" t="s">
        <v>6334</v>
      </c>
      <c r="B594" s="403" t="s">
        <v>9244</v>
      </c>
      <c r="C594" s="403" t="s">
        <v>6334</v>
      </c>
      <c r="D594" s="403" t="s">
        <v>9243</v>
      </c>
      <c r="E594" s="403" t="s">
        <v>9245</v>
      </c>
      <c r="F594" s="403" t="s">
        <v>9246</v>
      </c>
      <c r="G594" s="403" t="s">
        <v>6665</v>
      </c>
      <c r="H594" s="403" t="s">
        <v>9247</v>
      </c>
      <c r="I594" s="403" t="s">
        <v>6334</v>
      </c>
      <c r="J594" s="403" t="s">
        <v>6334</v>
      </c>
      <c r="K594" s="403" t="s">
        <v>6390</v>
      </c>
      <c r="L594" s="403" t="s">
        <v>835</v>
      </c>
    </row>
    <row r="595" spans="1:12" ht="56.25" x14ac:dyDescent="0.25">
      <c r="A595" s="402" t="s">
        <v>1761</v>
      </c>
      <c r="B595" s="402" t="s">
        <v>9249</v>
      </c>
      <c r="C595" s="402" t="s">
        <v>9250</v>
      </c>
      <c r="D595" s="402" t="s">
        <v>9248</v>
      </c>
      <c r="E595" s="402" t="s">
        <v>6743</v>
      </c>
      <c r="F595" s="402" t="s">
        <v>6744</v>
      </c>
      <c r="G595" s="402" t="s">
        <v>6665</v>
      </c>
      <c r="H595" s="402" t="s">
        <v>6745</v>
      </c>
      <c r="I595" s="402" t="s">
        <v>6334</v>
      </c>
      <c r="J595" s="402" t="s">
        <v>6334</v>
      </c>
      <c r="K595" s="402" t="s">
        <v>6334</v>
      </c>
      <c r="L595" s="402" t="s">
        <v>835</v>
      </c>
    </row>
    <row r="596" spans="1:12" ht="56.25" x14ac:dyDescent="0.25">
      <c r="A596" s="403" t="s">
        <v>2147</v>
      </c>
      <c r="B596" s="403" t="s">
        <v>9252</v>
      </c>
      <c r="C596" s="403" t="s">
        <v>5811</v>
      </c>
      <c r="D596" s="403" t="s">
        <v>9251</v>
      </c>
      <c r="E596" s="403" t="s">
        <v>6743</v>
      </c>
      <c r="F596" s="403" t="s">
        <v>6744</v>
      </c>
      <c r="G596" s="403" t="s">
        <v>6665</v>
      </c>
      <c r="H596" s="403" t="s">
        <v>6744</v>
      </c>
      <c r="I596" s="403" t="s">
        <v>6334</v>
      </c>
      <c r="J596" s="403" t="s">
        <v>6334</v>
      </c>
      <c r="K596" s="403" t="s">
        <v>6334</v>
      </c>
      <c r="L596" s="403" t="s">
        <v>835</v>
      </c>
    </row>
    <row r="597" spans="1:12" ht="78.75" x14ac:dyDescent="0.25">
      <c r="A597" s="402" t="s">
        <v>1805</v>
      </c>
      <c r="B597" s="402" t="s">
        <v>9254</v>
      </c>
      <c r="C597" s="402" t="s">
        <v>5762</v>
      </c>
      <c r="D597" s="402" t="s">
        <v>9253</v>
      </c>
      <c r="E597" s="402" t="s">
        <v>9255</v>
      </c>
      <c r="F597" s="402" t="s">
        <v>9256</v>
      </c>
      <c r="G597" s="402" t="s">
        <v>9233</v>
      </c>
      <c r="H597" s="402" t="s">
        <v>9257</v>
      </c>
      <c r="I597" s="402" t="s">
        <v>6334</v>
      </c>
      <c r="J597" s="402" t="s">
        <v>6334</v>
      </c>
      <c r="K597" s="402" t="s">
        <v>6548</v>
      </c>
      <c r="L597" s="402" t="s">
        <v>835</v>
      </c>
    </row>
    <row r="598" spans="1:12" ht="67.5" x14ac:dyDescent="0.25">
      <c r="A598" s="403" t="s">
        <v>9261</v>
      </c>
      <c r="B598" s="403" t="s">
        <v>9259</v>
      </c>
      <c r="C598" s="403" t="s">
        <v>9260</v>
      </c>
      <c r="D598" s="403" t="s">
        <v>9258</v>
      </c>
      <c r="E598" s="403" t="s">
        <v>9262</v>
      </c>
      <c r="F598" s="403" t="s">
        <v>9263</v>
      </c>
      <c r="G598" s="403" t="s">
        <v>9264</v>
      </c>
      <c r="H598" s="403" t="s">
        <v>9265</v>
      </c>
      <c r="I598" s="403" t="s">
        <v>6334</v>
      </c>
      <c r="J598" s="403" t="s">
        <v>6334</v>
      </c>
      <c r="K598" s="403" t="s">
        <v>6334</v>
      </c>
      <c r="L598" s="403" t="s">
        <v>835</v>
      </c>
    </row>
    <row r="599" spans="1:12" ht="67.5" x14ac:dyDescent="0.25">
      <c r="A599" s="402" t="s">
        <v>6334</v>
      </c>
      <c r="B599" s="402" t="s">
        <v>9267</v>
      </c>
      <c r="C599" s="402" t="s">
        <v>9268</v>
      </c>
      <c r="D599" s="402" t="s">
        <v>9266</v>
      </c>
      <c r="E599" s="402" t="s">
        <v>9269</v>
      </c>
      <c r="F599" s="402" t="s">
        <v>9270</v>
      </c>
      <c r="G599" s="402" t="s">
        <v>7540</v>
      </c>
      <c r="H599" s="402" t="s">
        <v>9270</v>
      </c>
      <c r="I599" s="402" t="s">
        <v>6334</v>
      </c>
      <c r="J599" s="402" t="s">
        <v>6334</v>
      </c>
      <c r="K599" s="402" t="s">
        <v>6334</v>
      </c>
      <c r="L599" s="402" t="s">
        <v>835</v>
      </c>
    </row>
    <row r="600" spans="1:12" ht="90" x14ac:dyDescent="0.25">
      <c r="A600" s="403" t="s">
        <v>6334</v>
      </c>
      <c r="B600" s="403" t="s">
        <v>9272</v>
      </c>
      <c r="C600" s="403" t="s">
        <v>9273</v>
      </c>
      <c r="D600" s="403" t="s">
        <v>9271</v>
      </c>
      <c r="E600" s="403" t="s">
        <v>7510</v>
      </c>
      <c r="F600" s="403" t="s">
        <v>7511</v>
      </c>
      <c r="G600" s="403" t="s">
        <v>7070</v>
      </c>
      <c r="H600" s="403" t="s">
        <v>7511</v>
      </c>
      <c r="I600" s="403" t="s">
        <v>6334</v>
      </c>
      <c r="J600" s="403" t="s">
        <v>6334</v>
      </c>
      <c r="K600" s="403" t="s">
        <v>6334</v>
      </c>
      <c r="L600" s="403" t="s">
        <v>835</v>
      </c>
    </row>
    <row r="601" spans="1:12" ht="67.5" x14ac:dyDescent="0.25">
      <c r="A601" s="402" t="s">
        <v>9277</v>
      </c>
      <c r="B601" s="402" t="s">
        <v>9275</v>
      </c>
      <c r="C601" s="402" t="s">
        <v>9276</v>
      </c>
      <c r="D601" s="402" t="s">
        <v>9274</v>
      </c>
      <c r="E601" s="402" t="s">
        <v>8769</v>
      </c>
      <c r="F601" s="402" t="s">
        <v>8770</v>
      </c>
      <c r="G601" s="402" t="s">
        <v>6917</v>
      </c>
      <c r="H601" s="402" t="s">
        <v>8770</v>
      </c>
      <c r="I601" s="402" t="s">
        <v>6334</v>
      </c>
      <c r="J601" s="402" t="s">
        <v>6334</v>
      </c>
      <c r="K601" s="402" t="s">
        <v>6334</v>
      </c>
      <c r="L601" s="402" t="s">
        <v>835</v>
      </c>
    </row>
    <row r="602" spans="1:12" ht="101.25" x14ac:dyDescent="0.25">
      <c r="A602" s="403" t="s">
        <v>6334</v>
      </c>
      <c r="B602" s="403" t="s">
        <v>9279</v>
      </c>
      <c r="C602" s="403" t="s">
        <v>9280</v>
      </c>
      <c r="D602" s="403" t="s">
        <v>9278</v>
      </c>
      <c r="E602" s="403" t="s">
        <v>9281</v>
      </c>
      <c r="F602" s="403" t="s">
        <v>9282</v>
      </c>
      <c r="G602" s="403" t="s">
        <v>6609</v>
      </c>
      <c r="H602" s="403" t="s">
        <v>9282</v>
      </c>
      <c r="I602" s="403" t="s">
        <v>6334</v>
      </c>
      <c r="J602" s="403" t="s">
        <v>6334</v>
      </c>
      <c r="K602" s="403" t="s">
        <v>6334</v>
      </c>
      <c r="L602" s="403" t="s">
        <v>835</v>
      </c>
    </row>
    <row r="603" spans="1:12" ht="56.25" x14ac:dyDescent="0.25">
      <c r="A603" s="402" t="s">
        <v>9286</v>
      </c>
      <c r="B603" s="402" t="s">
        <v>9284</v>
      </c>
      <c r="C603" s="402" t="s">
        <v>9285</v>
      </c>
      <c r="D603" s="402" t="s">
        <v>9283</v>
      </c>
      <c r="E603" s="402" t="s">
        <v>9287</v>
      </c>
      <c r="F603" s="402" t="s">
        <v>9288</v>
      </c>
      <c r="G603" s="402" t="s">
        <v>7540</v>
      </c>
      <c r="H603" s="402" t="s">
        <v>9288</v>
      </c>
      <c r="I603" s="402" t="s">
        <v>6334</v>
      </c>
      <c r="J603" s="402" t="s">
        <v>6334</v>
      </c>
      <c r="K603" s="402" t="s">
        <v>6334</v>
      </c>
      <c r="L603" s="402" t="s">
        <v>835</v>
      </c>
    </row>
    <row r="604" spans="1:12" ht="78.75" x14ac:dyDescent="0.25">
      <c r="A604" s="403" t="s">
        <v>6334</v>
      </c>
      <c r="B604" s="403" t="s">
        <v>9290</v>
      </c>
      <c r="C604" s="403" t="s">
        <v>6334</v>
      </c>
      <c r="D604" s="403" t="s">
        <v>9289</v>
      </c>
      <c r="E604" s="403" t="s">
        <v>9291</v>
      </c>
      <c r="F604" s="403" t="s">
        <v>9292</v>
      </c>
      <c r="G604" s="403" t="s">
        <v>6665</v>
      </c>
      <c r="H604" s="403" t="s">
        <v>9293</v>
      </c>
      <c r="I604" s="403" t="s">
        <v>6334</v>
      </c>
      <c r="J604" s="403" t="s">
        <v>6334</v>
      </c>
      <c r="K604" s="403" t="s">
        <v>6390</v>
      </c>
      <c r="L604" s="403" t="s">
        <v>835</v>
      </c>
    </row>
    <row r="605" spans="1:12" ht="146.25" x14ac:dyDescent="0.25">
      <c r="A605" s="402" t="s">
        <v>9296</v>
      </c>
      <c r="B605" s="402" t="s">
        <v>9295</v>
      </c>
      <c r="C605" s="402" t="s">
        <v>5703</v>
      </c>
      <c r="D605" s="402" t="s">
        <v>9294</v>
      </c>
      <c r="E605" s="402" t="s">
        <v>9297</v>
      </c>
      <c r="F605" s="402" t="s">
        <v>9298</v>
      </c>
      <c r="G605" s="402" t="s">
        <v>6601</v>
      </c>
      <c r="H605" s="402" t="s">
        <v>9299</v>
      </c>
      <c r="I605" s="402" t="s">
        <v>6334</v>
      </c>
      <c r="J605" s="402" t="s">
        <v>9300</v>
      </c>
      <c r="K605" s="402" t="s">
        <v>9216</v>
      </c>
      <c r="L605" s="402" t="s">
        <v>835</v>
      </c>
    </row>
    <row r="606" spans="1:12" ht="409.5" x14ac:dyDescent="0.25">
      <c r="A606" s="403" t="s">
        <v>6334</v>
      </c>
      <c r="B606" s="403" t="s">
        <v>9302</v>
      </c>
      <c r="C606" s="403" t="s">
        <v>9303</v>
      </c>
      <c r="D606" s="403" t="s">
        <v>9301</v>
      </c>
      <c r="E606" s="403" t="s">
        <v>7627</v>
      </c>
      <c r="F606" s="403" t="s">
        <v>7628</v>
      </c>
      <c r="G606" s="403" t="s">
        <v>6486</v>
      </c>
      <c r="H606" s="403" t="s">
        <v>7628</v>
      </c>
      <c r="I606" s="403" t="s">
        <v>6334</v>
      </c>
      <c r="J606" s="403" t="s">
        <v>6334</v>
      </c>
      <c r="K606" s="403" t="s">
        <v>6334</v>
      </c>
      <c r="L606" s="403" t="s">
        <v>835</v>
      </c>
    </row>
    <row r="607" spans="1:12" ht="90" x14ac:dyDescent="0.25">
      <c r="A607" s="402" t="s">
        <v>6334</v>
      </c>
      <c r="B607" s="402" t="s">
        <v>9305</v>
      </c>
      <c r="C607" s="402" t="s">
        <v>9306</v>
      </c>
      <c r="D607" s="402" t="s">
        <v>9304</v>
      </c>
      <c r="E607" s="402" t="s">
        <v>7627</v>
      </c>
      <c r="F607" s="402" t="s">
        <v>7628</v>
      </c>
      <c r="G607" s="402" t="s">
        <v>6486</v>
      </c>
      <c r="H607" s="402" t="s">
        <v>7628</v>
      </c>
      <c r="I607" s="402" t="s">
        <v>6334</v>
      </c>
      <c r="J607" s="402" t="s">
        <v>6334</v>
      </c>
      <c r="K607" s="402" t="s">
        <v>6334</v>
      </c>
      <c r="L607" s="402" t="s">
        <v>835</v>
      </c>
    </row>
    <row r="608" spans="1:12" ht="78.75" x14ac:dyDescent="0.25">
      <c r="A608" s="403" t="s">
        <v>1058</v>
      </c>
      <c r="B608" s="403" t="s">
        <v>9308</v>
      </c>
      <c r="C608" s="403" t="s">
        <v>9309</v>
      </c>
      <c r="D608" s="403" t="s">
        <v>9307</v>
      </c>
      <c r="E608" s="403" t="s">
        <v>6915</v>
      </c>
      <c r="F608" s="403" t="s">
        <v>6916</v>
      </c>
      <c r="G608" s="403" t="s">
        <v>6917</v>
      </c>
      <c r="H608" s="403" t="s">
        <v>6916</v>
      </c>
      <c r="I608" s="403" t="s">
        <v>6334</v>
      </c>
      <c r="J608" s="403" t="s">
        <v>6334</v>
      </c>
      <c r="K608" s="403" t="s">
        <v>6334</v>
      </c>
      <c r="L608" s="403" t="s">
        <v>6376</v>
      </c>
    </row>
    <row r="609" spans="1:12" ht="33.75" x14ac:dyDescent="0.25">
      <c r="A609" s="402" t="s">
        <v>9313</v>
      </c>
      <c r="B609" s="402" t="s">
        <v>9311</v>
      </c>
      <c r="C609" s="402" t="s">
        <v>9312</v>
      </c>
      <c r="D609" s="402" t="s">
        <v>9310</v>
      </c>
      <c r="E609" s="402" t="s">
        <v>7086</v>
      </c>
      <c r="F609" s="402" t="s">
        <v>7122</v>
      </c>
      <c r="G609" s="402" t="s">
        <v>6486</v>
      </c>
      <c r="H609" s="402" t="s">
        <v>7122</v>
      </c>
      <c r="I609" s="402" t="s">
        <v>6334</v>
      </c>
      <c r="J609" s="402" t="s">
        <v>6334</v>
      </c>
      <c r="K609" s="402" t="s">
        <v>6334</v>
      </c>
      <c r="L609" s="402" t="s">
        <v>835</v>
      </c>
    </row>
    <row r="610" spans="1:12" ht="67.5" x14ac:dyDescent="0.25">
      <c r="A610" s="403" t="s">
        <v>47</v>
      </c>
      <c r="B610" s="403" t="s">
        <v>9315</v>
      </c>
      <c r="C610" s="403" t="s">
        <v>827</v>
      </c>
      <c r="D610" s="403" t="s">
        <v>9314</v>
      </c>
      <c r="E610" s="403" t="s">
        <v>26148</v>
      </c>
      <c r="F610" s="403" t="s">
        <v>26149</v>
      </c>
      <c r="G610" s="403" t="s">
        <v>26150</v>
      </c>
      <c r="H610" s="403" t="s">
        <v>26151</v>
      </c>
      <c r="I610" s="403" t="s">
        <v>6334</v>
      </c>
      <c r="J610" s="403" t="s">
        <v>6334</v>
      </c>
      <c r="K610" s="403" t="s">
        <v>6334</v>
      </c>
      <c r="L610" s="403" t="s">
        <v>26103</v>
      </c>
    </row>
    <row r="611" spans="1:12" ht="33.75" x14ac:dyDescent="0.25">
      <c r="A611" s="402" t="s">
        <v>1341</v>
      </c>
      <c r="B611" s="402" t="s">
        <v>9317</v>
      </c>
      <c r="C611" s="402" t="s">
        <v>1342</v>
      </c>
      <c r="D611" s="402" t="s">
        <v>9316</v>
      </c>
      <c r="E611" s="402" t="s">
        <v>9318</v>
      </c>
      <c r="F611" s="402" t="s">
        <v>9319</v>
      </c>
      <c r="G611" s="402" t="s">
        <v>6777</v>
      </c>
      <c r="H611" s="402" t="s">
        <v>9319</v>
      </c>
      <c r="I611" s="402" t="s">
        <v>6334</v>
      </c>
      <c r="J611" s="402" t="s">
        <v>6334</v>
      </c>
      <c r="K611" s="402" t="s">
        <v>6334</v>
      </c>
      <c r="L611" s="402" t="s">
        <v>835</v>
      </c>
    </row>
    <row r="612" spans="1:12" ht="78.75" x14ac:dyDescent="0.25">
      <c r="A612" s="403" t="s">
        <v>9323</v>
      </c>
      <c r="B612" s="403" t="s">
        <v>9321</v>
      </c>
      <c r="C612" s="403" t="s">
        <v>9322</v>
      </c>
      <c r="D612" s="403" t="s">
        <v>9320</v>
      </c>
      <c r="E612" s="403" t="s">
        <v>7041</v>
      </c>
      <c r="F612" s="403" t="s">
        <v>7042</v>
      </c>
      <c r="G612" s="403" t="s">
        <v>7043</v>
      </c>
      <c r="H612" s="403" t="s">
        <v>7042</v>
      </c>
      <c r="I612" s="403" t="s">
        <v>6334</v>
      </c>
      <c r="J612" s="403" t="s">
        <v>6334</v>
      </c>
      <c r="K612" s="403" t="s">
        <v>6334</v>
      </c>
      <c r="L612" s="403" t="s">
        <v>835</v>
      </c>
    </row>
    <row r="613" spans="1:12" ht="213.75" x14ac:dyDescent="0.25">
      <c r="A613" s="402" t="s">
        <v>6334</v>
      </c>
      <c r="B613" s="402" t="s">
        <v>9325</v>
      </c>
      <c r="C613" s="402" t="s">
        <v>9326</v>
      </c>
      <c r="D613" s="402" t="s">
        <v>9324</v>
      </c>
      <c r="E613" s="402" t="s">
        <v>6720</v>
      </c>
      <c r="F613" s="402" t="s">
        <v>6721</v>
      </c>
      <c r="G613" s="402" t="s">
        <v>6722</v>
      </c>
      <c r="H613" s="402" t="s">
        <v>6723</v>
      </c>
      <c r="I613" s="402" t="s">
        <v>6334</v>
      </c>
      <c r="J613" s="402" t="s">
        <v>6334</v>
      </c>
      <c r="K613" s="402" t="s">
        <v>6334</v>
      </c>
      <c r="L613" s="402" t="s">
        <v>835</v>
      </c>
    </row>
    <row r="614" spans="1:12" ht="45" x14ac:dyDescent="0.25">
      <c r="A614" s="403" t="s">
        <v>9330</v>
      </c>
      <c r="B614" s="403" t="s">
        <v>9328</v>
      </c>
      <c r="C614" s="403" t="s">
        <v>9329</v>
      </c>
      <c r="D614" s="403" t="s">
        <v>9327</v>
      </c>
      <c r="E614" s="403" t="s">
        <v>6992</v>
      </c>
      <c r="F614" s="403" t="s">
        <v>9331</v>
      </c>
      <c r="G614" s="403" t="s">
        <v>6493</v>
      </c>
      <c r="H614" s="403" t="s">
        <v>9331</v>
      </c>
      <c r="I614" s="403" t="s">
        <v>6334</v>
      </c>
      <c r="J614" s="403" t="s">
        <v>6334</v>
      </c>
      <c r="K614" s="403" t="s">
        <v>6334</v>
      </c>
      <c r="L614" s="403" t="s">
        <v>835</v>
      </c>
    </row>
    <row r="615" spans="1:12" ht="45" x14ac:dyDescent="0.25">
      <c r="A615" s="402" t="s">
        <v>9335</v>
      </c>
      <c r="B615" s="402" t="s">
        <v>9333</v>
      </c>
      <c r="C615" s="402" t="s">
        <v>9334</v>
      </c>
      <c r="D615" s="402" t="s">
        <v>9332</v>
      </c>
      <c r="E615" s="402" t="s">
        <v>6855</v>
      </c>
      <c r="F615" s="402" t="s">
        <v>6856</v>
      </c>
      <c r="G615" s="402" t="s">
        <v>6486</v>
      </c>
      <c r="H615" s="402" t="s">
        <v>6856</v>
      </c>
      <c r="I615" s="402" t="s">
        <v>6334</v>
      </c>
      <c r="J615" s="402" t="s">
        <v>6334</v>
      </c>
      <c r="K615" s="402" t="s">
        <v>6334</v>
      </c>
      <c r="L615" s="402" t="s">
        <v>835</v>
      </c>
    </row>
    <row r="616" spans="1:12" ht="45" x14ac:dyDescent="0.25">
      <c r="A616" s="403" t="s">
        <v>1334</v>
      </c>
      <c r="B616" s="403" t="s">
        <v>9337</v>
      </c>
      <c r="C616" s="403" t="s">
        <v>1335</v>
      </c>
      <c r="D616" s="403" t="s">
        <v>9336</v>
      </c>
      <c r="E616" s="403" t="s">
        <v>9338</v>
      </c>
      <c r="F616" s="403" t="s">
        <v>9339</v>
      </c>
      <c r="G616" s="403" t="s">
        <v>6486</v>
      </c>
      <c r="H616" s="403" t="s">
        <v>9340</v>
      </c>
      <c r="I616" s="403" t="s">
        <v>6334</v>
      </c>
      <c r="J616" s="403" t="s">
        <v>6334</v>
      </c>
      <c r="K616" s="403" t="s">
        <v>6334</v>
      </c>
      <c r="L616" s="403" t="s">
        <v>6376</v>
      </c>
    </row>
    <row r="617" spans="1:12" ht="67.5" x14ac:dyDescent="0.25">
      <c r="A617" s="402" t="s">
        <v>9343</v>
      </c>
      <c r="B617" s="402" t="s">
        <v>9342</v>
      </c>
      <c r="C617" s="402" t="s">
        <v>1335</v>
      </c>
      <c r="D617" s="402" t="s">
        <v>9341</v>
      </c>
      <c r="E617" s="402" t="s">
        <v>9338</v>
      </c>
      <c r="F617" s="402" t="s">
        <v>9339</v>
      </c>
      <c r="G617" s="402" t="s">
        <v>6486</v>
      </c>
      <c r="H617" s="402" t="s">
        <v>9340</v>
      </c>
      <c r="I617" s="402" t="s">
        <v>6334</v>
      </c>
      <c r="J617" s="402" t="s">
        <v>9344</v>
      </c>
      <c r="K617" s="402" t="s">
        <v>6334</v>
      </c>
      <c r="L617" s="402" t="s">
        <v>6376</v>
      </c>
    </row>
    <row r="618" spans="1:12" ht="33.75" x14ac:dyDescent="0.25">
      <c r="A618" s="403" t="s">
        <v>9348</v>
      </c>
      <c r="B618" s="403" t="s">
        <v>9346</v>
      </c>
      <c r="C618" s="403" t="s">
        <v>9347</v>
      </c>
      <c r="D618" s="403" t="s">
        <v>9345</v>
      </c>
      <c r="E618" s="403" t="s">
        <v>8315</v>
      </c>
      <c r="F618" s="403" t="s">
        <v>8316</v>
      </c>
      <c r="G618" s="403" t="s">
        <v>6493</v>
      </c>
      <c r="H618" s="403" t="s">
        <v>8316</v>
      </c>
      <c r="I618" s="403" t="s">
        <v>6334</v>
      </c>
      <c r="J618" s="403" t="s">
        <v>6334</v>
      </c>
      <c r="K618" s="403" t="s">
        <v>6334</v>
      </c>
      <c r="L618" s="403" t="s">
        <v>6376</v>
      </c>
    </row>
    <row r="619" spans="1:12" ht="45" x14ac:dyDescent="0.25">
      <c r="A619" s="402" t="s">
        <v>2014</v>
      </c>
      <c r="B619" s="402" t="s">
        <v>9350</v>
      </c>
      <c r="C619" s="402" t="s">
        <v>9351</v>
      </c>
      <c r="D619" s="402" t="s">
        <v>9349</v>
      </c>
      <c r="E619" s="402" t="s">
        <v>9352</v>
      </c>
      <c r="F619" s="402" t="s">
        <v>9353</v>
      </c>
      <c r="G619" s="402" t="s">
        <v>6440</v>
      </c>
      <c r="H619" s="402" t="s">
        <v>9353</v>
      </c>
      <c r="I619" s="402" t="s">
        <v>6334</v>
      </c>
      <c r="J619" s="402" t="s">
        <v>6334</v>
      </c>
      <c r="K619" s="402" t="s">
        <v>6334</v>
      </c>
      <c r="L619" s="402" t="s">
        <v>835</v>
      </c>
    </row>
    <row r="620" spans="1:12" ht="56.25" x14ac:dyDescent="0.25">
      <c r="A620" s="403" t="s">
        <v>9357</v>
      </c>
      <c r="B620" s="403" t="s">
        <v>9355</v>
      </c>
      <c r="C620" s="403" t="s">
        <v>9356</v>
      </c>
      <c r="D620" s="403" t="s">
        <v>9354</v>
      </c>
      <c r="E620" s="403" t="s">
        <v>6656</v>
      </c>
      <c r="F620" s="403" t="s">
        <v>6657</v>
      </c>
      <c r="G620" s="403" t="s">
        <v>6452</v>
      </c>
      <c r="H620" s="403" t="s">
        <v>6658</v>
      </c>
      <c r="I620" s="403" t="s">
        <v>6334</v>
      </c>
      <c r="J620" s="403" t="s">
        <v>6555</v>
      </c>
      <c r="K620" s="403" t="s">
        <v>6334</v>
      </c>
      <c r="L620" s="403" t="s">
        <v>6343</v>
      </c>
    </row>
    <row r="621" spans="1:12" ht="45" x14ac:dyDescent="0.25">
      <c r="A621" s="402" t="s">
        <v>9361</v>
      </c>
      <c r="B621" s="402" t="s">
        <v>9359</v>
      </c>
      <c r="C621" s="402" t="s">
        <v>9360</v>
      </c>
      <c r="D621" s="402" t="s">
        <v>9358</v>
      </c>
      <c r="E621" s="402" t="s">
        <v>6450</v>
      </c>
      <c r="F621" s="402" t="s">
        <v>6451</v>
      </c>
      <c r="G621" s="402" t="s">
        <v>6452</v>
      </c>
      <c r="H621" s="402" t="s">
        <v>6453</v>
      </c>
      <c r="I621" s="402" t="s">
        <v>6334</v>
      </c>
      <c r="J621" s="402" t="s">
        <v>6555</v>
      </c>
      <c r="K621" s="402" t="s">
        <v>6334</v>
      </c>
      <c r="L621" s="402" t="s">
        <v>6343</v>
      </c>
    </row>
    <row r="622" spans="1:12" ht="101.25" x14ac:dyDescent="0.25">
      <c r="A622" s="403" t="s">
        <v>5554</v>
      </c>
      <c r="B622" s="403" t="s">
        <v>9363</v>
      </c>
      <c r="C622" s="403" t="s">
        <v>5804</v>
      </c>
      <c r="D622" s="403" t="s">
        <v>9362</v>
      </c>
      <c r="E622" s="403" t="s">
        <v>9364</v>
      </c>
      <c r="F622" s="403" t="s">
        <v>9365</v>
      </c>
      <c r="G622" s="403" t="s">
        <v>6665</v>
      </c>
      <c r="H622" s="403" t="s">
        <v>9366</v>
      </c>
      <c r="I622" s="403" t="s">
        <v>6334</v>
      </c>
      <c r="J622" s="403" t="s">
        <v>9367</v>
      </c>
      <c r="K622" s="403" t="s">
        <v>7317</v>
      </c>
      <c r="L622" s="403" t="s">
        <v>6343</v>
      </c>
    </row>
    <row r="623" spans="1:12" ht="101.25" x14ac:dyDescent="0.25">
      <c r="A623" s="402" t="s">
        <v>5464</v>
      </c>
      <c r="B623" s="402" t="s">
        <v>9369</v>
      </c>
      <c r="C623" s="402" t="s">
        <v>5706</v>
      </c>
      <c r="D623" s="402" t="s">
        <v>9368</v>
      </c>
      <c r="E623" s="402" t="s">
        <v>9364</v>
      </c>
      <c r="F623" s="402" t="s">
        <v>9365</v>
      </c>
      <c r="G623" s="402" t="s">
        <v>6665</v>
      </c>
      <c r="H623" s="402" t="s">
        <v>9366</v>
      </c>
      <c r="I623" s="402" t="s">
        <v>6334</v>
      </c>
      <c r="J623" s="402" t="s">
        <v>9367</v>
      </c>
      <c r="K623" s="402" t="s">
        <v>7317</v>
      </c>
      <c r="L623" s="402" t="s">
        <v>6343</v>
      </c>
    </row>
    <row r="624" spans="1:12" ht="90" x14ac:dyDescent="0.25">
      <c r="A624" s="403" t="s">
        <v>1056</v>
      </c>
      <c r="B624" s="403" t="s">
        <v>9371</v>
      </c>
      <c r="C624" s="403" t="s">
        <v>5798</v>
      </c>
      <c r="D624" s="403" t="s">
        <v>9370</v>
      </c>
      <c r="E624" s="403" t="s">
        <v>9372</v>
      </c>
      <c r="F624" s="403" t="s">
        <v>9373</v>
      </c>
      <c r="G624" s="403" t="s">
        <v>7635</v>
      </c>
      <c r="H624" s="403" t="s">
        <v>9374</v>
      </c>
      <c r="I624" s="403" t="s">
        <v>6334</v>
      </c>
      <c r="J624" s="403" t="s">
        <v>9367</v>
      </c>
      <c r="K624" s="403" t="s">
        <v>740</v>
      </c>
      <c r="L624" s="403" t="s">
        <v>6442</v>
      </c>
    </row>
    <row r="625" spans="1:12" ht="56.25" x14ac:dyDescent="0.25">
      <c r="A625" s="402" t="s">
        <v>1058</v>
      </c>
      <c r="B625" s="402" t="s">
        <v>9376</v>
      </c>
      <c r="C625" s="402" t="s">
        <v>9377</v>
      </c>
      <c r="D625" s="402" t="s">
        <v>9375</v>
      </c>
      <c r="E625" s="402" t="s">
        <v>7510</v>
      </c>
      <c r="F625" s="402" t="s">
        <v>7511</v>
      </c>
      <c r="G625" s="402" t="s">
        <v>7070</v>
      </c>
      <c r="H625" s="402" t="s">
        <v>7511</v>
      </c>
      <c r="I625" s="402" t="s">
        <v>6334</v>
      </c>
      <c r="J625" s="402" t="s">
        <v>6334</v>
      </c>
      <c r="K625" s="402" t="s">
        <v>6334</v>
      </c>
      <c r="L625" s="402" t="s">
        <v>6376</v>
      </c>
    </row>
    <row r="626" spans="1:12" ht="78.75" x14ac:dyDescent="0.25">
      <c r="A626" s="403" t="s">
        <v>1058</v>
      </c>
      <c r="B626" s="403" t="s">
        <v>9379</v>
      </c>
      <c r="C626" s="403" t="s">
        <v>9380</v>
      </c>
      <c r="D626" s="403" t="s">
        <v>9378</v>
      </c>
      <c r="E626" s="403" t="s">
        <v>6484</v>
      </c>
      <c r="F626" s="403" t="s">
        <v>6485</v>
      </c>
      <c r="G626" s="403" t="s">
        <v>6486</v>
      </c>
      <c r="H626" s="403" t="s">
        <v>6485</v>
      </c>
      <c r="I626" s="403" t="s">
        <v>6334</v>
      </c>
      <c r="J626" s="403" t="s">
        <v>6334</v>
      </c>
      <c r="K626" s="403" t="s">
        <v>6334</v>
      </c>
      <c r="L626" s="403" t="s">
        <v>6376</v>
      </c>
    </row>
    <row r="627" spans="1:12" ht="90" x14ac:dyDescent="0.25">
      <c r="A627" s="402" t="s">
        <v>5465</v>
      </c>
      <c r="B627" s="402" t="s">
        <v>9382</v>
      </c>
      <c r="C627" s="402" t="s">
        <v>5707</v>
      </c>
      <c r="D627" s="402" t="s">
        <v>9381</v>
      </c>
      <c r="E627" s="402" t="s">
        <v>9372</v>
      </c>
      <c r="F627" s="402" t="s">
        <v>9373</v>
      </c>
      <c r="G627" s="402" t="s">
        <v>7635</v>
      </c>
      <c r="H627" s="402" t="s">
        <v>9374</v>
      </c>
      <c r="I627" s="402" t="s">
        <v>6334</v>
      </c>
      <c r="J627" s="402" t="s">
        <v>9367</v>
      </c>
      <c r="K627" s="402" t="s">
        <v>740</v>
      </c>
      <c r="L627" s="402" t="s">
        <v>6442</v>
      </c>
    </row>
    <row r="628" spans="1:12" ht="90" x14ac:dyDescent="0.25">
      <c r="A628" s="403" t="s">
        <v>5533</v>
      </c>
      <c r="B628" s="403" t="s">
        <v>9384</v>
      </c>
      <c r="C628" s="403" t="s">
        <v>5777</v>
      </c>
      <c r="D628" s="403" t="s">
        <v>9383</v>
      </c>
      <c r="E628" s="403" t="s">
        <v>9372</v>
      </c>
      <c r="F628" s="403" t="s">
        <v>9373</v>
      </c>
      <c r="G628" s="403" t="s">
        <v>7635</v>
      </c>
      <c r="H628" s="403" t="s">
        <v>9385</v>
      </c>
      <c r="I628" s="403" t="s">
        <v>6334</v>
      </c>
      <c r="J628" s="403" t="s">
        <v>9367</v>
      </c>
      <c r="K628" s="403" t="s">
        <v>7317</v>
      </c>
      <c r="L628" s="403" t="s">
        <v>6376</v>
      </c>
    </row>
    <row r="629" spans="1:12" ht="78.75" x14ac:dyDescent="0.25">
      <c r="A629" s="402" t="s">
        <v>1759</v>
      </c>
      <c r="B629" s="402" t="s">
        <v>9387</v>
      </c>
      <c r="C629" s="402" t="s">
        <v>9388</v>
      </c>
      <c r="D629" s="402" t="s">
        <v>9386</v>
      </c>
      <c r="E629" s="402" t="s">
        <v>9389</v>
      </c>
      <c r="F629" s="402" t="s">
        <v>9390</v>
      </c>
      <c r="G629" s="402" t="s">
        <v>7153</v>
      </c>
      <c r="H629" s="402" t="s">
        <v>9391</v>
      </c>
      <c r="I629" s="402" t="s">
        <v>6334</v>
      </c>
      <c r="J629" s="402" t="s">
        <v>6334</v>
      </c>
      <c r="K629" s="402" t="s">
        <v>6334</v>
      </c>
      <c r="L629" s="402" t="s">
        <v>835</v>
      </c>
    </row>
    <row r="630" spans="1:12" ht="45" x14ac:dyDescent="0.25">
      <c r="A630" s="403" t="s">
        <v>1992</v>
      </c>
      <c r="B630" s="403" t="s">
        <v>9393</v>
      </c>
      <c r="C630" s="403" t="s">
        <v>9394</v>
      </c>
      <c r="D630" s="403" t="s">
        <v>9392</v>
      </c>
      <c r="E630" s="403" t="s">
        <v>9395</v>
      </c>
      <c r="F630" s="403" t="s">
        <v>9396</v>
      </c>
      <c r="G630" s="403" t="s">
        <v>7523</v>
      </c>
      <c r="H630" s="403" t="s">
        <v>9396</v>
      </c>
      <c r="I630" s="403" t="s">
        <v>6334</v>
      </c>
      <c r="J630" s="403" t="s">
        <v>6334</v>
      </c>
      <c r="K630" s="403" t="s">
        <v>9397</v>
      </c>
      <c r="L630" s="403" t="s">
        <v>6343</v>
      </c>
    </row>
    <row r="631" spans="1:12" ht="56.25" x14ac:dyDescent="0.25">
      <c r="A631" s="402" t="s">
        <v>1992</v>
      </c>
      <c r="B631" s="402" t="s">
        <v>9399</v>
      </c>
      <c r="C631" s="402" t="s">
        <v>9394</v>
      </c>
      <c r="D631" s="402" t="s">
        <v>9398</v>
      </c>
      <c r="E631" s="402" t="s">
        <v>9400</v>
      </c>
      <c r="F631" s="402" t="s">
        <v>9401</v>
      </c>
      <c r="G631" s="402" t="s">
        <v>7523</v>
      </c>
      <c r="H631" s="402" t="s">
        <v>9401</v>
      </c>
      <c r="I631" s="402" t="s">
        <v>6334</v>
      </c>
      <c r="J631" s="402" t="s">
        <v>6334</v>
      </c>
      <c r="K631" s="402" t="s">
        <v>6334</v>
      </c>
      <c r="L631" s="402" t="s">
        <v>6376</v>
      </c>
    </row>
    <row r="632" spans="1:12" ht="56.25" x14ac:dyDescent="0.25">
      <c r="A632" s="403" t="s">
        <v>26152</v>
      </c>
      <c r="B632" s="403" t="s">
        <v>9403</v>
      </c>
      <c r="C632" s="403" t="s">
        <v>9404</v>
      </c>
      <c r="D632" s="403" t="s">
        <v>9402</v>
      </c>
      <c r="E632" s="403" t="s">
        <v>9405</v>
      </c>
      <c r="F632" s="403" t="s">
        <v>9406</v>
      </c>
      <c r="G632" s="403" t="s">
        <v>7523</v>
      </c>
      <c r="H632" s="403" t="s">
        <v>9406</v>
      </c>
      <c r="I632" s="403" t="s">
        <v>6334</v>
      </c>
      <c r="J632" s="403" t="s">
        <v>6334</v>
      </c>
      <c r="K632" s="403" t="s">
        <v>6334</v>
      </c>
      <c r="L632" s="403" t="s">
        <v>6343</v>
      </c>
    </row>
    <row r="633" spans="1:12" ht="56.25" x14ac:dyDescent="0.25">
      <c r="A633" s="402" t="s">
        <v>9410</v>
      </c>
      <c r="B633" s="402" t="s">
        <v>9408</v>
      </c>
      <c r="C633" s="402" t="s">
        <v>9409</v>
      </c>
      <c r="D633" s="402" t="s">
        <v>9407</v>
      </c>
      <c r="E633" s="402" t="s">
        <v>9405</v>
      </c>
      <c r="F633" s="402" t="s">
        <v>9406</v>
      </c>
      <c r="G633" s="402" t="s">
        <v>7523</v>
      </c>
      <c r="H633" s="402" t="s">
        <v>9406</v>
      </c>
      <c r="I633" s="402" t="s">
        <v>6334</v>
      </c>
      <c r="J633" s="402" t="s">
        <v>6334</v>
      </c>
      <c r="K633" s="402" t="s">
        <v>6334</v>
      </c>
      <c r="L633" s="402" t="s">
        <v>6343</v>
      </c>
    </row>
    <row r="634" spans="1:12" ht="56.25" x14ac:dyDescent="0.25">
      <c r="A634" s="403" t="s">
        <v>1726</v>
      </c>
      <c r="B634" s="403" t="s">
        <v>9412</v>
      </c>
      <c r="C634" s="403" t="s">
        <v>9413</v>
      </c>
      <c r="D634" s="403" t="s">
        <v>9411</v>
      </c>
      <c r="E634" s="403" t="s">
        <v>9405</v>
      </c>
      <c r="F634" s="403" t="s">
        <v>9406</v>
      </c>
      <c r="G634" s="403" t="s">
        <v>7523</v>
      </c>
      <c r="H634" s="403" t="s">
        <v>9406</v>
      </c>
      <c r="I634" s="403" t="s">
        <v>6334</v>
      </c>
      <c r="J634" s="403" t="s">
        <v>6334</v>
      </c>
      <c r="K634" s="403" t="s">
        <v>6334</v>
      </c>
      <c r="L634" s="403" t="s">
        <v>6343</v>
      </c>
    </row>
    <row r="635" spans="1:12" ht="78.75" x14ac:dyDescent="0.25">
      <c r="A635" s="402" t="s">
        <v>9417</v>
      </c>
      <c r="B635" s="402" t="s">
        <v>9415</v>
      </c>
      <c r="C635" s="402" t="s">
        <v>9416</v>
      </c>
      <c r="D635" s="402" t="s">
        <v>9414</v>
      </c>
      <c r="E635" s="402" t="s">
        <v>9418</v>
      </c>
      <c r="F635" s="402" t="s">
        <v>9419</v>
      </c>
      <c r="G635" s="402" t="s">
        <v>6665</v>
      </c>
      <c r="H635" s="402" t="s">
        <v>9420</v>
      </c>
      <c r="I635" s="402" t="s">
        <v>6334</v>
      </c>
      <c r="J635" s="402" t="s">
        <v>6334</v>
      </c>
      <c r="K635" s="402" t="s">
        <v>6334</v>
      </c>
      <c r="L635" s="402" t="s">
        <v>6343</v>
      </c>
    </row>
    <row r="636" spans="1:12" ht="78.75" x14ac:dyDescent="0.25">
      <c r="A636" s="403" t="s">
        <v>9424</v>
      </c>
      <c r="B636" s="403" t="s">
        <v>9422</v>
      </c>
      <c r="C636" s="403" t="s">
        <v>9423</v>
      </c>
      <c r="D636" s="403" t="s">
        <v>9421</v>
      </c>
      <c r="E636" s="403" t="s">
        <v>9418</v>
      </c>
      <c r="F636" s="403" t="s">
        <v>9419</v>
      </c>
      <c r="G636" s="403" t="s">
        <v>6665</v>
      </c>
      <c r="H636" s="403" t="s">
        <v>9420</v>
      </c>
      <c r="I636" s="403" t="s">
        <v>6334</v>
      </c>
      <c r="J636" s="403" t="s">
        <v>6334</v>
      </c>
      <c r="K636" s="403" t="s">
        <v>6334</v>
      </c>
      <c r="L636" s="403" t="s">
        <v>6343</v>
      </c>
    </row>
    <row r="637" spans="1:12" ht="135" x14ac:dyDescent="0.25">
      <c r="A637" s="402" t="s">
        <v>9428</v>
      </c>
      <c r="B637" s="402" t="s">
        <v>9426</v>
      </c>
      <c r="C637" s="402" t="s">
        <v>9427</v>
      </c>
      <c r="D637" s="402" t="s">
        <v>9425</v>
      </c>
      <c r="E637" s="402" t="s">
        <v>9429</v>
      </c>
      <c r="F637" s="402" t="s">
        <v>9430</v>
      </c>
      <c r="G637" s="402" t="s">
        <v>6665</v>
      </c>
      <c r="H637" s="402" t="s">
        <v>9431</v>
      </c>
      <c r="I637" s="402" t="s">
        <v>6334</v>
      </c>
      <c r="J637" s="402" t="s">
        <v>6334</v>
      </c>
      <c r="K637" s="402" t="s">
        <v>6334</v>
      </c>
      <c r="L637" s="402" t="s">
        <v>6343</v>
      </c>
    </row>
    <row r="638" spans="1:12" ht="135" x14ac:dyDescent="0.25">
      <c r="A638" s="403" t="s">
        <v>1346</v>
      </c>
      <c r="B638" s="403" t="s">
        <v>9433</v>
      </c>
      <c r="C638" s="403" t="s">
        <v>1347</v>
      </c>
      <c r="D638" s="403" t="s">
        <v>9432</v>
      </c>
      <c r="E638" s="403" t="s">
        <v>9429</v>
      </c>
      <c r="F638" s="403" t="s">
        <v>9430</v>
      </c>
      <c r="G638" s="403" t="s">
        <v>6665</v>
      </c>
      <c r="H638" s="403" t="s">
        <v>9434</v>
      </c>
      <c r="I638" s="403" t="s">
        <v>6334</v>
      </c>
      <c r="J638" s="403" t="s">
        <v>26153</v>
      </c>
      <c r="K638" s="403" t="s">
        <v>6334</v>
      </c>
      <c r="L638" s="403" t="s">
        <v>6436</v>
      </c>
    </row>
    <row r="639" spans="1:12" ht="146.25" x14ac:dyDescent="0.25">
      <c r="A639" s="402" t="s">
        <v>9438</v>
      </c>
      <c r="B639" s="402" t="s">
        <v>9436</v>
      </c>
      <c r="C639" s="402" t="s">
        <v>9437</v>
      </c>
      <c r="D639" s="402" t="s">
        <v>9435</v>
      </c>
      <c r="E639" s="402" t="s">
        <v>9429</v>
      </c>
      <c r="F639" s="402" t="s">
        <v>9430</v>
      </c>
      <c r="G639" s="402" t="s">
        <v>6665</v>
      </c>
      <c r="H639" s="402" t="s">
        <v>9439</v>
      </c>
      <c r="I639" s="402" t="s">
        <v>6334</v>
      </c>
      <c r="J639" s="402" t="s">
        <v>6334</v>
      </c>
      <c r="K639" s="402" t="s">
        <v>6334</v>
      </c>
      <c r="L639" s="402" t="s">
        <v>6343</v>
      </c>
    </row>
    <row r="640" spans="1:12" ht="135" x14ac:dyDescent="0.25">
      <c r="A640" s="403" t="s">
        <v>9443</v>
      </c>
      <c r="B640" s="403" t="s">
        <v>9441</v>
      </c>
      <c r="C640" s="403" t="s">
        <v>9442</v>
      </c>
      <c r="D640" s="403" t="s">
        <v>9440</v>
      </c>
      <c r="E640" s="403" t="s">
        <v>9444</v>
      </c>
      <c r="F640" s="403" t="s">
        <v>9445</v>
      </c>
      <c r="G640" s="403" t="s">
        <v>6388</v>
      </c>
      <c r="H640" s="403" t="s">
        <v>9446</v>
      </c>
      <c r="I640" s="403" t="s">
        <v>6334</v>
      </c>
      <c r="J640" s="403" t="s">
        <v>26154</v>
      </c>
      <c r="K640" s="403" t="s">
        <v>6334</v>
      </c>
      <c r="L640" s="403" t="s">
        <v>6442</v>
      </c>
    </row>
    <row r="641" spans="1:12" ht="157.5" x14ac:dyDescent="0.25">
      <c r="A641" s="402" t="s">
        <v>9450</v>
      </c>
      <c r="B641" s="402" t="s">
        <v>9448</v>
      </c>
      <c r="C641" s="402" t="s">
        <v>9449</v>
      </c>
      <c r="D641" s="402" t="s">
        <v>9447</v>
      </c>
      <c r="E641" s="402" t="s">
        <v>9451</v>
      </c>
      <c r="F641" s="402" t="s">
        <v>9452</v>
      </c>
      <c r="G641" s="402" t="s">
        <v>9453</v>
      </c>
      <c r="H641" s="402" t="s">
        <v>9454</v>
      </c>
      <c r="I641" s="402" t="s">
        <v>6334</v>
      </c>
      <c r="J641" s="402" t="s">
        <v>26155</v>
      </c>
      <c r="K641" s="402" t="s">
        <v>6334</v>
      </c>
      <c r="L641" s="402" t="s">
        <v>6442</v>
      </c>
    </row>
    <row r="642" spans="1:12" ht="67.5" x14ac:dyDescent="0.25">
      <c r="A642" s="403" t="s">
        <v>9458</v>
      </c>
      <c r="B642" s="403" t="s">
        <v>9456</v>
      </c>
      <c r="C642" s="403" t="s">
        <v>9457</v>
      </c>
      <c r="D642" s="403" t="s">
        <v>9455</v>
      </c>
      <c r="E642" s="403" t="s">
        <v>9459</v>
      </c>
      <c r="F642" s="403" t="s">
        <v>9460</v>
      </c>
      <c r="G642" s="403" t="s">
        <v>6665</v>
      </c>
      <c r="H642" s="403" t="s">
        <v>9461</v>
      </c>
      <c r="I642" s="403" t="s">
        <v>6334</v>
      </c>
      <c r="J642" s="403" t="s">
        <v>6334</v>
      </c>
      <c r="K642" s="403" t="s">
        <v>6334</v>
      </c>
      <c r="L642" s="403" t="s">
        <v>6376</v>
      </c>
    </row>
    <row r="643" spans="1:12" ht="135" x14ac:dyDescent="0.25">
      <c r="A643" s="402" t="s">
        <v>9465</v>
      </c>
      <c r="B643" s="402" t="s">
        <v>9463</v>
      </c>
      <c r="C643" s="402" t="s">
        <v>9464</v>
      </c>
      <c r="D643" s="402" t="s">
        <v>9462</v>
      </c>
      <c r="E643" s="402" t="s">
        <v>9429</v>
      </c>
      <c r="F643" s="402" t="s">
        <v>9430</v>
      </c>
      <c r="G643" s="402" t="s">
        <v>6665</v>
      </c>
      <c r="H643" s="402" t="s">
        <v>9439</v>
      </c>
      <c r="I643" s="402" t="s">
        <v>6334</v>
      </c>
      <c r="J643" s="402" t="s">
        <v>9466</v>
      </c>
      <c r="K643" s="402" t="s">
        <v>6334</v>
      </c>
      <c r="L643" s="402" t="s">
        <v>6376</v>
      </c>
    </row>
    <row r="644" spans="1:12" ht="101.25" x14ac:dyDescent="0.25">
      <c r="A644" s="403" t="s">
        <v>9470</v>
      </c>
      <c r="B644" s="403" t="s">
        <v>9468</v>
      </c>
      <c r="C644" s="403" t="s">
        <v>9469</v>
      </c>
      <c r="D644" s="403" t="s">
        <v>9467</v>
      </c>
      <c r="E644" s="403" t="s">
        <v>9471</v>
      </c>
      <c r="F644" s="403" t="s">
        <v>9472</v>
      </c>
      <c r="G644" s="403" t="s">
        <v>7635</v>
      </c>
      <c r="H644" s="403" t="s">
        <v>9473</v>
      </c>
      <c r="I644" s="403" t="s">
        <v>6334</v>
      </c>
      <c r="J644" s="403" t="s">
        <v>6334</v>
      </c>
      <c r="K644" s="403" t="s">
        <v>6334</v>
      </c>
      <c r="L644" s="403" t="s">
        <v>6376</v>
      </c>
    </row>
    <row r="645" spans="1:12" ht="112.5" x14ac:dyDescent="0.25">
      <c r="A645" s="402" t="s">
        <v>9477</v>
      </c>
      <c r="B645" s="402" t="s">
        <v>9475</v>
      </c>
      <c r="C645" s="402" t="s">
        <v>9476</v>
      </c>
      <c r="D645" s="402" t="s">
        <v>9474</v>
      </c>
      <c r="E645" s="402" t="s">
        <v>9478</v>
      </c>
      <c r="F645" s="402" t="s">
        <v>9479</v>
      </c>
      <c r="G645" s="402" t="s">
        <v>7057</v>
      </c>
      <c r="H645" s="402" t="s">
        <v>9480</v>
      </c>
      <c r="I645" s="402" t="s">
        <v>6334</v>
      </c>
      <c r="J645" s="402" t="s">
        <v>9466</v>
      </c>
      <c r="K645" s="402" t="s">
        <v>6334</v>
      </c>
      <c r="L645" s="402" t="s">
        <v>6376</v>
      </c>
    </row>
    <row r="646" spans="1:12" ht="123.75" x14ac:dyDescent="0.25">
      <c r="A646" s="403" t="s">
        <v>9483</v>
      </c>
      <c r="B646" s="403" t="s">
        <v>9482</v>
      </c>
      <c r="C646" s="403" t="s">
        <v>26156</v>
      </c>
      <c r="D646" s="403" t="s">
        <v>9481</v>
      </c>
      <c r="E646" s="403" t="s">
        <v>9484</v>
      </c>
      <c r="F646" s="403" t="s">
        <v>9485</v>
      </c>
      <c r="G646" s="403" t="s">
        <v>6665</v>
      </c>
      <c r="H646" s="403" t="s">
        <v>9486</v>
      </c>
      <c r="I646" s="403" t="s">
        <v>6334</v>
      </c>
      <c r="J646" s="403" t="s">
        <v>9466</v>
      </c>
      <c r="K646" s="403" t="s">
        <v>6334</v>
      </c>
      <c r="L646" s="403" t="s">
        <v>6376</v>
      </c>
    </row>
    <row r="647" spans="1:12" ht="101.25" x14ac:dyDescent="0.25">
      <c r="A647" s="402" t="s">
        <v>9490</v>
      </c>
      <c r="B647" s="402" t="s">
        <v>9488</v>
      </c>
      <c r="C647" s="402" t="s">
        <v>9489</v>
      </c>
      <c r="D647" s="402" t="s">
        <v>9487</v>
      </c>
      <c r="E647" s="402" t="s">
        <v>9491</v>
      </c>
      <c r="F647" s="402" t="s">
        <v>9472</v>
      </c>
      <c r="G647" s="402" t="s">
        <v>7635</v>
      </c>
      <c r="H647" s="402" t="s">
        <v>9473</v>
      </c>
      <c r="I647" s="402" t="s">
        <v>6334</v>
      </c>
      <c r="J647" s="402" t="s">
        <v>9466</v>
      </c>
      <c r="K647" s="402" t="s">
        <v>6334</v>
      </c>
      <c r="L647" s="402" t="s">
        <v>6376</v>
      </c>
    </row>
    <row r="648" spans="1:12" ht="101.25" x14ac:dyDescent="0.25">
      <c r="A648" s="403" t="s">
        <v>9495</v>
      </c>
      <c r="B648" s="403" t="s">
        <v>9493</v>
      </c>
      <c r="C648" s="403" t="s">
        <v>9494</v>
      </c>
      <c r="D648" s="403" t="s">
        <v>9492</v>
      </c>
      <c r="E648" s="403" t="s">
        <v>9491</v>
      </c>
      <c r="F648" s="403" t="s">
        <v>9472</v>
      </c>
      <c r="G648" s="403" t="s">
        <v>7635</v>
      </c>
      <c r="H648" s="403" t="s">
        <v>9473</v>
      </c>
      <c r="I648" s="403" t="s">
        <v>6334</v>
      </c>
      <c r="J648" s="403" t="s">
        <v>9466</v>
      </c>
      <c r="K648" s="403" t="s">
        <v>6334</v>
      </c>
      <c r="L648" s="403" t="s">
        <v>6376</v>
      </c>
    </row>
    <row r="649" spans="1:12" ht="101.25" x14ac:dyDescent="0.25">
      <c r="A649" s="402" t="s">
        <v>9499</v>
      </c>
      <c r="B649" s="402" t="s">
        <v>9497</v>
      </c>
      <c r="C649" s="402" t="s">
        <v>9498</v>
      </c>
      <c r="D649" s="402" t="s">
        <v>9496</v>
      </c>
      <c r="E649" s="402" t="s">
        <v>9491</v>
      </c>
      <c r="F649" s="402" t="s">
        <v>9472</v>
      </c>
      <c r="G649" s="402" t="s">
        <v>7635</v>
      </c>
      <c r="H649" s="402" t="s">
        <v>9473</v>
      </c>
      <c r="I649" s="402" t="s">
        <v>6334</v>
      </c>
      <c r="J649" s="402" t="s">
        <v>9466</v>
      </c>
      <c r="K649" s="402" t="s">
        <v>6334</v>
      </c>
      <c r="L649" s="402" t="s">
        <v>6376</v>
      </c>
    </row>
    <row r="650" spans="1:12" ht="123.75" x14ac:dyDescent="0.25">
      <c r="A650" s="403" t="s">
        <v>9503</v>
      </c>
      <c r="B650" s="403" t="s">
        <v>9501</v>
      </c>
      <c r="C650" s="403" t="s">
        <v>9502</v>
      </c>
      <c r="D650" s="403" t="s">
        <v>9500</v>
      </c>
      <c r="E650" s="403" t="s">
        <v>9484</v>
      </c>
      <c r="F650" s="403" t="s">
        <v>9485</v>
      </c>
      <c r="G650" s="403" t="s">
        <v>6665</v>
      </c>
      <c r="H650" s="403" t="s">
        <v>9504</v>
      </c>
      <c r="I650" s="403" t="s">
        <v>6334</v>
      </c>
      <c r="J650" s="403" t="s">
        <v>9466</v>
      </c>
      <c r="K650" s="403" t="s">
        <v>6334</v>
      </c>
      <c r="L650" s="403" t="s">
        <v>6442</v>
      </c>
    </row>
    <row r="651" spans="1:12" ht="101.25" x14ac:dyDescent="0.25">
      <c r="A651" s="402" t="s">
        <v>9508</v>
      </c>
      <c r="B651" s="402" t="s">
        <v>9506</v>
      </c>
      <c r="C651" s="402" t="s">
        <v>9507</v>
      </c>
      <c r="D651" s="402" t="s">
        <v>9505</v>
      </c>
      <c r="E651" s="402" t="s">
        <v>9491</v>
      </c>
      <c r="F651" s="402" t="s">
        <v>9472</v>
      </c>
      <c r="G651" s="402" t="s">
        <v>7635</v>
      </c>
      <c r="H651" s="402" t="s">
        <v>9473</v>
      </c>
      <c r="I651" s="402" t="s">
        <v>6334</v>
      </c>
      <c r="J651" s="402" t="s">
        <v>9466</v>
      </c>
      <c r="K651" s="402" t="s">
        <v>6334</v>
      </c>
      <c r="L651" s="402" t="s">
        <v>6376</v>
      </c>
    </row>
    <row r="652" spans="1:12" ht="101.25" x14ac:dyDescent="0.25">
      <c r="A652" s="403" t="s">
        <v>9512</v>
      </c>
      <c r="B652" s="403" t="s">
        <v>9510</v>
      </c>
      <c r="C652" s="403" t="s">
        <v>9511</v>
      </c>
      <c r="D652" s="403" t="s">
        <v>9509</v>
      </c>
      <c r="E652" s="403" t="s">
        <v>9491</v>
      </c>
      <c r="F652" s="403" t="s">
        <v>9472</v>
      </c>
      <c r="G652" s="403" t="s">
        <v>7635</v>
      </c>
      <c r="H652" s="403" t="s">
        <v>9473</v>
      </c>
      <c r="I652" s="403" t="s">
        <v>6334</v>
      </c>
      <c r="J652" s="403" t="s">
        <v>9466</v>
      </c>
      <c r="K652" s="403" t="s">
        <v>6334</v>
      </c>
      <c r="L652" s="403" t="s">
        <v>6376</v>
      </c>
    </row>
    <row r="653" spans="1:12" ht="101.25" x14ac:dyDescent="0.25">
      <c r="A653" s="402" t="s">
        <v>9516</v>
      </c>
      <c r="B653" s="402" t="s">
        <v>9514</v>
      </c>
      <c r="C653" s="402" t="s">
        <v>9515</v>
      </c>
      <c r="D653" s="402" t="s">
        <v>9513</v>
      </c>
      <c r="E653" s="402" t="s">
        <v>9491</v>
      </c>
      <c r="F653" s="402" t="s">
        <v>9472</v>
      </c>
      <c r="G653" s="402" t="s">
        <v>7635</v>
      </c>
      <c r="H653" s="402" t="s">
        <v>9473</v>
      </c>
      <c r="I653" s="402" t="s">
        <v>6334</v>
      </c>
      <c r="J653" s="402" t="s">
        <v>9466</v>
      </c>
      <c r="K653" s="402" t="s">
        <v>6334</v>
      </c>
      <c r="L653" s="402" t="s">
        <v>6376</v>
      </c>
    </row>
    <row r="654" spans="1:12" ht="101.25" x14ac:dyDescent="0.25">
      <c r="A654" s="403" t="s">
        <v>9519</v>
      </c>
      <c r="B654" s="403" t="s">
        <v>9518</v>
      </c>
      <c r="C654" s="403" t="s">
        <v>1058</v>
      </c>
      <c r="D654" s="403" t="s">
        <v>9517</v>
      </c>
      <c r="E654" s="403" t="s">
        <v>9491</v>
      </c>
      <c r="F654" s="403" t="s">
        <v>9472</v>
      </c>
      <c r="G654" s="403" t="s">
        <v>7635</v>
      </c>
      <c r="H654" s="403" t="s">
        <v>9473</v>
      </c>
      <c r="I654" s="403" t="s">
        <v>6334</v>
      </c>
      <c r="J654" s="403" t="s">
        <v>9466</v>
      </c>
      <c r="K654" s="403" t="s">
        <v>6334</v>
      </c>
      <c r="L654" s="403" t="s">
        <v>6376</v>
      </c>
    </row>
    <row r="655" spans="1:12" ht="112.5" x14ac:dyDescent="0.25">
      <c r="A655" s="402" t="s">
        <v>9523</v>
      </c>
      <c r="B655" s="402" t="s">
        <v>9521</v>
      </c>
      <c r="C655" s="402" t="s">
        <v>9522</v>
      </c>
      <c r="D655" s="402" t="s">
        <v>9520</v>
      </c>
      <c r="E655" s="402" t="s">
        <v>9524</v>
      </c>
      <c r="F655" s="402" t="s">
        <v>9479</v>
      </c>
      <c r="G655" s="402" t="s">
        <v>7057</v>
      </c>
      <c r="H655" s="402" t="s">
        <v>9480</v>
      </c>
      <c r="I655" s="402" t="s">
        <v>6334</v>
      </c>
      <c r="J655" s="402" t="s">
        <v>9466</v>
      </c>
      <c r="K655" s="402" t="s">
        <v>6334</v>
      </c>
      <c r="L655" s="402" t="s">
        <v>6376</v>
      </c>
    </row>
    <row r="656" spans="1:12" ht="101.25" x14ac:dyDescent="0.25">
      <c r="A656" s="403" t="s">
        <v>9528</v>
      </c>
      <c r="B656" s="403" t="s">
        <v>9526</v>
      </c>
      <c r="C656" s="403" t="s">
        <v>9527</v>
      </c>
      <c r="D656" s="403" t="s">
        <v>9525</v>
      </c>
      <c r="E656" s="403" t="s">
        <v>9491</v>
      </c>
      <c r="F656" s="403" t="s">
        <v>9472</v>
      </c>
      <c r="G656" s="403" t="s">
        <v>7635</v>
      </c>
      <c r="H656" s="403" t="s">
        <v>9473</v>
      </c>
      <c r="I656" s="403" t="s">
        <v>6334</v>
      </c>
      <c r="J656" s="403" t="s">
        <v>9466</v>
      </c>
      <c r="K656" s="403" t="s">
        <v>6334</v>
      </c>
      <c r="L656" s="403" t="s">
        <v>6376</v>
      </c>
    </row>
    <row r="657" spans="1:12" ht="101.25" x14ac:dyDescent="0.25">
      <c r="A657" s="402" t="s">
        <v>9532</v>
      </c>
      <c r="B657" s="402" t="s">
        <v>9530</v>
      </c>
      <c r="C657" s="402" t="s">
        <v>9531</v>
      </c>
      <c r="D657" s="402" t="s">
        <v>9529</v>
      </c>
      <c r="E657" s="402" t="s">
        <v>9491</v>
      </c>
      <c r="F657" s="402" t="s">
        <v>9472</v>
      </c>
      <c r="G657" s="402" t="s">
        <v>7635</v>
      </c>
      <c r="H657" s="402" t="s">
        <v>9473</v>
      </c>
      <c r="I657" s="402" t="s">
        <v>6334</v>
      </c>
      <c r="J657" s="402" t="s">
        <v>9466</v>
      </c>
      <c r="K657" s="402" t="s">
        <v>6334</v>
      </c>
      <c r="L657" s="402" t="s">
        <v>6376</v>
      </c>
    </row>
    <row r="658" spans="1:12" ht="101.25" x14ac:dyDescent="0.25">
      <c r="A658" s="403" t="s">
        <v>9536</v>
      </c>
      <c r="B658" s="403" t="s">
        <v>9534</v>
      </c>
      <c r="C658" s="403" t="s">
        <v>9535</v>
      </c>
      <c r="D658" s="403" t="s">
        <v>9533</v>
      </c>
      <c r="E658" s="403" t="s">
        <v>9491</v>
      </c>
      <c r="F658" s="403" t="s">
        <v>9472</v>
      </c>
      <c r="G658" s="403" t="s">
        <v>7635</v>
      </c>
      <c r="H658" s="403" t="s">
        <v>9473</v>
      </c>
      <c r="I658" s="403" t="s">
        <v>6334</v>
      </c>
      <c r="J658" s="403" t="s">
        <v>9466</v>
      </c>
      <c r="K658" s="403" t="s">
        <v>6334</v>
      </c>
      <c r="L658" s="403" t="s">
        <v>6376</v>
      </c>
    </row>
    <row r="659" spans="1:12" ht="202.5" x14ac:dyDescent="0.25">
      <c r="A659" s="402" t="s">
        <v>9540</v>
      </c>
      <c r="B659" s="402" t="s">
        <v>9538</v>
      </c>
      <c r="C659" s="402" t="s">
        <v>9539</v>
      </c>
      <c r="D659" s="402" t="s">
        <v>9537</v>
      </c>
      <c r="E659" s="402" t="s">
        <v>9541</v>
      </c>
      <c r="F659" s="402" t="s">
        <v>9542</v>
      </c>
      <c r="G659" s="402" t="s">
        <v>7635</v>
      </c>
      <c r="H659" s="402" t="s">
        <v>9543</v>
      </c>
      <c r="I659" s="402" t="s">
        <v>6334</v>
      </c>
      <c r="J659" s="402" t="s">
        <v>6334</v>
      </c>
      <c r="K659" s="402" t="s">
        <v>6334</v>
      </c>
      <c r="L659" s="402" t="s">
        <v>6376</v>
      </c>
    </row>
    <row r="660" spans="1:12" ht="78.75" x14ac:dyDescent="0.25">
      <c r="A660" s="403" t="s">
        <v>9546</v>
      </c>
      <c r="B660" s="403" t="s">
        <v>9545</v>
      </c>
      <c r="C660" s="403" t="s">
        <v>1058</v>
      </c>
      <c r="D660" s="403" t="s">
        <v>9544</v>
      </c>
      <c r="E660" s="403" t="s">
        <v>9541</v>
      </c>
      <c r="F660" s="403" t="s">
        <v>9542</v>
      </c>
      <c r="G660" s="403" t="s">
        <v>7635</v>
      </c>
      <c r="H660" s="403" t="s">
        <v>9543</v>
      </c>
      <c r="I660" s="403" t="s">
        <v>6334</v>
      </c>
      <c r="J660" s="403" t="s">
        <v>6334</v>
      </c>
      <c r="K660" s="403" t="s">
        <v>6334</v>
      </c>
      <c r="L660" s="403" t="s">
        <v>6376</v>
      </c>
    </row>
    <row r="661" spans="1:12" ht="78.75" x14ac:dyDescent="0.25">
      <c r="A661" s="402" t="s">
        <v>9550</v>
      </c>
      <c r="B661" s="402" t="s">
        <v>9548</v>
      </c>
      <c r="C661" s="402" t="s">
        <v>9549</v>
      </c>
      <c r="D661" s="402" t="s">
        <v>9547</v>
      </c>
      <c r="E661" s="402" t="s">
        <v>9541</v>
      </c>
      <c r="F661" s="402" t="s">
        <v>9542</v>
      </c>
      <c r="G661" s="402" t="s">
        <v>7635</v>
      </c>
      <c r="H661" s="402" t="s">
        <v>9543</v>
      </c>
      <c r="I661" s="402" t="s">
        <v>6572</v>
      </c>
      <c r="J661" s="402" t="s">
        <v>6334</v>
      </c>
      <c r="K661" s="402" t="s">
        <v>6334</v>
      </c>
      <c r="L661" s="402" t="s">
        <v>6376</v>
      </c>
    </row>
    <row r="662" spans="1:12" ht="78.75" x14ac:dyDescent="0.25">
      <c r="A662" s="403" t="s">
        <v>9554</v>
      </c>
      <c r="B662" s="403" t="s">
        <v>9552</v>
      </c>
      <c r="C662" s="403" t="s">
        <v>9553</v>
      </c>
      <c r="D662" s="403" t="s">
        <v>9551</v>
      </c>
      <c r="E662" s="403" t="s">
        <v>9541</v>
      </c>
      <c r="F662" s="403" t="s">
        <v>9542</v>
      </c>
      <c r="G662" s="403" t="s">
        <v>7635</v>
      </c>
      <c r="H662" s="403" t="s">
        <v>9543</v>
      </c>
      <c r="I662" s="403" t="s">
        <v>6334</v>
      </c>
      <c r="J662" s="403" t="s">
        <v>6334</v>
      </c>
      <c r="K662" s="403" t="s">
        <v>6334</v>
      </c>
      <c r="L662" s="403" t="s">
        <v>6376</v>
      </c>
    </row>
    <row r="663" spans="1:12" ht="135" x14ac:dyDescent="0.25">
      <c r="A663" s="402" t="s">
        <v>9558</v>
      </c>
      <c r="B663" s="402" t="s">
        <v>9556</v>
      </c>
      <c r="C663" s="402" t="s">
        <v>9557</v>
      </c>
      <c r="D663" s="402" t="s">
        <v>9555</v>
      </c>
      <c r="E663" s="402" t="s">
        <v>9459</v>
      </c>
      <c r="F663" s="402" t="s">
        <v>9460</v>
      </c>
      <c r="G663" s="402" t="s">
        <v>6665</v>
      </c>
      <c r="H663" s="402" t="s">
        <v>9461</v>
      </c>
      <c r="I663" s="402" t="s">
        <v>6334</v>
      </c>
      <c r="J663" s="402" t="s">
        <v>6334</v>
      </c>
      <c r="K663" s="402" t="s">
        <v>6334</v>
      </c>
      <c r="L663" s="402" t="s">
        <v>6376</v>
      </c>
    </row>
    <row r="664" spans="1:12" ht="67.5" x14ac:dyDescent="0.25">
      <c r="A664" s="403" t="s">
        <v>9562</v>
      </c>
      <c r="B664" s="403" t="s">
        <v>9560</v>
      </c>
      <c r="C664" s="403" t="s">
        <v>9561</v>
      </c>
      <c r="D664" s="403" t="s">
        <v>9559</v>
      </c>
      <c r="E664" s="403" t="s">
        <v>9459</v>
      </c>
      <c r="F664" s="403" t="s">
        <v>9460</v>
      </c>
      <c r="G664" s="403" t="s">
        <v>6665</v>
      </c>
      <c r="H664" s="403" t="s">
        <v>9461</v>
      </c>
      <c r="I664" s="403" t="s">
        <v>6334</v>
      </c>
      <c r="J664" s="403" t="s">
        <v>6334</v>
      </c>
      <c r="K664" s="403" t="s">
        <v>6334</v>
      </c>
      <c r="L664" s="403" t="s">
        <v>6376</v>
      </c>
    </row>
    <row r="665" spans="1:12" ht="67.5" x14ac:dyDescent="0.25">
      <c r="A665" s="402" t="s">
        <v>3078</v>
      </c>
      <c r="B665" s="402" t="s">
        <v>9564</v>
      </c>
      <c r="C665" s="402" t="s">
        <v>3080</v>
      </c>
      <c r="D665" s="402" t="s">
        <v>9563</v>
      </c>
      <c r="E665" s="402" t="s">
        <v>9459</v>
      </c>
      <c r="F665" s="402" t="s">
        <v>9565</v>
      </c>
      <c r="G665" s="402" t="s">
        <v>6665</v>
      </c>
      <c r="H665" s="402" t="s">
        <v>9566</v>
      </c>
      <c r="I665" s="402" t="s">
        <v>6334</v>
      </c>
      <c r="J665" s="402" t="s">
        <v>6334</v>
      </c>
      <c r="K665" s="402" t="s">
        <v>6334</v>
      </c>
      <c r="L665" s="402" t="s">
        <v>6376</v>
      </c>
    </row>
    <row r="666" spans="1:12" ht="67.5" x14ac:dyDescent="0.25">
      <c r="A666" s="403" t="s">
        <v>9570</v>
      </c>
      <c r="B666" s="403" t="s">
        <v>9568</v>
      </c>
      <c r="C666" s="403" t="s">
        <v>9569</v>
      </c>
      <c r="D666" s="403" t="s">
        <v>9567</v>
      </c>
      <c r="E666" s="403" t="s">
        <v>9459</v>
      </c>
      <c r="F666" s="403" t="s">
        <v>9460</v>
      </c>
      <c r="G666" s="403" t="s">
        <v>6665</v>
      </c>
      <c r="H666" s="403" t="s">
        <v>9461</v>
      </c>
      <c r="I666" s="403" t="s">
        <v>6334</v>
      </c>
      <c r="J666" s="403" t="s">
        <v>6334</v>
      </c>
      <c r="K666" s="403" t="s">
        <v>6334</v>
      </c>
      <c r="L666" s="403" t="s">
        <v>6376</v>
      </c>
    </row>
    <row r="667" spans="1:12" ht="67.5" x14ac:dyDescent="0.25">
      <c r="A667" s="402" t="s">
        <v>9574</v>
      </c>
      <c r="B667" s="402" t="s">
        <v>9572</v>
      </c>
      <c r="C667" s="402" t="s">
        <v>9573</v>
      </c>
      <c r="D667" s="402" t="s">
        <v>9571</v>
      </c>
      <c r="E667" s="402" t="s">
        <v>9459</v>
      </c>
      <c r="F667" s="402" t="s">
        <v>9460</v>
      </c>
      <c r="G667" s="402" t="s">
        <v>6665</v>
      </c>
      <c r="H667" s="402" t="s">
        <v>9461</v>
      </c>
      <c r="I667" s="402" t="s">
        <v>6334</v>
      </c>
      <c r="J667" s="402" t="s">
        <v>6334</v>
      </c>
      <c r="K667" s="402" t="s">
        <v>6334</v>
      </c>
      <c r="L667" s="402" t="s">
        <v>6376</v>
      </c>
    </row>
    <row r="668" spans="1:12" ht="67.5" x14ac:dyDescent="0.25">
      <c r="A668" s="403" t="s">
        <v>9577</v>
      </c>
      <c r="B668" s="403" t="s">
        <v>9576</v>
      </c>
      <c r="C668" s="403" t="s">
        <v>1058</v>
      </c>
      <c r="D668" s="403" t="s">
        <v>9575</v>
      </c>
      <c r="E668" s="403" t="s">
        <v>9459</v>
      </c>
      <c r="F668" s="403" t="s">
        <v>9460</v>
      </c>
      <c r="G668" s="403" t="s">
        <v>6665</v>
      </c>
      <c r="H668" s="403" t="s">
        <v>9461</v>
      </c>
      <c r="I668" s="403" t="s">
        <v>6334</v>
      </c>
      <c r="J668" s="403" t="s">
        <v>6334</v>
      </c>
      <c r="K668" s="403" t="s">
        <v>6334</v>
      </c>
      <c r="L668" s="403" t="s">
        <v>6376</v>
      </c>
    </row>
    <row r="669" spans="1:12" ht="67.5" x14ac:dyDescent="0.25">
      <c r="A669" s="402" t="s">
        <v>9580</v>
      </c>
      <c r="B669" s="402" t="s">
        <v>9579</v>
      </c>
      <c r="C669" s="402" t="s">
        <v>1058</v>
      </c>
      <c r="D669" s="402" t="s">
        <v>9578</v>
      </c>
      <c r="E669" s="402" t="s">
        <v>9459</v>
      </c>
      <c r="F669" s="402" t="s">
        <v>9460</v>
      </c>
      <c r="G669" s="402" t="s">
        <v>6665</v>
      </c>
      <c r="H669" s="402" t="s">
        <v>9461</v>
      </c>
      <c r="I669" s="402" t="s">
        <v>6334</v>
      </c>
      <c r="J669" s="402" t="s">
        <v>6334</v>
      </c>
      <c r="K669" s="402" t="s">
        <v>6334</v>
      </c>
      <c r="L669" s="402" t="s">
        <v>6376</v>
      </c>
    </row>
    <row r="670" spans="1:12" ht="101.25" x14ac:dyDescent="0.25">
      <c r="A670" s="403" t="s">
        <v>9584</v>
      </c>
      <c r="B670" s="403" t="s">
        <v>9582</v>
      </c>
      <c r="C670" s="403" t="s">
        <v>9583</v>
      </c>
      <c r="D670" s="403" t="s">
        <v>9581</v>
      </c>
      <c r="E670" s="403" t="s">
        <v>9585</v>
      </c>
      <c r="F670" s="403" t="s">
        <v>9586</v>
      </c>
      <c r="G670" s="403" t="s">
        <v>7523</v>
      </c>
      <c r="H670" s="403" t="s">
        <v>9586</v>
      </c>
      <c r="I670" s="403" t="s">
        <v>6334</v>
      </c>
      <c r="J670" s="403" t="s">
        <v>6334</v>
      </c>
      <c r="K670" s="403" t="s">
        <v>6334</v>
      </c>
      <c r="L670" s="403" t="s">
        <v>6376</v>
      </c>
    </row>
    <row r="671" spans="1:12" ht="45" x14ac:dyDescent="0.25">
      <c r="A671" s="402" t="s">
        <v>9590</v>
      </c>
      <c r="B671" s="402" t="s">
        <v>9588</v>
      </c>
      <c r="C671" s="402" t="s">
        <v>9589</v>
      </c>
      <c r="D671" s="402" t="s">
        <v>9587</v>
      </c>
      <c r="E671" s="402" t="s">
        <v>9585</v>
      </c>
      <c r="F671" s="402" t="s">
        <v>9586</v>
      </c>
      <c r="G671" s="402" t="s">
        <v>7523</v>
      </c>
      <c r="H671" s="402" t="s">
        <v>9586</v>
      </c>
      <c r="I671" s="402" t="s">
        <v>6334</v>
      </c>
      <c r="J671" s="402" t="s">
        <v>6334</v>
      </c>
      <c r="K671" s="402" t="s">
        <v>6334</v>
      </c>
      <c r="L671" s="402" t="s">
        <v>6376</v>
      </c>
    </row>
    <row r="672" spans="1:12" ht="45" x14ac:dyDescent="0.25">
      <c r="A672" s="403" t="s">
        <v>9594</v>
      </c>
      <c r="B672" s="403" t="s">
        <v>9592</v>
      </c>
      <c r="C672" s="403" t="s">
        <v>9593</v>
      </c>
      <c r="D672" s="403" t="s">
        <v>9591</v>
      </c>
      <c r="E672" s="403" t="s">
        <v>9585</v>
      </c>
      <c r="F672" s="403" t="s">
        <v>9586</v>
      </c>
      <c r="G672" s="403" t="s">
        <v>7523</v>
      </c>
      <c r="H672" s="403" t="s">
        <v>9586</v>
      </c>
      <c r="I672" s="403" t="s">
        <v>6334</v>
      </c>
      <c r="J672" s="403" t="s">
        <v>6334</v>
      </c>
      <c r="K672" s="403" t="s">
        <v>6334</v>
      </c>
      <c r="L672" s="403" t="s">
        <v>6376</v>
      </c>
    </row>
    <row r="673" spans="1:12" ht="101.25" x14ac:dyDescent="0.25">
      <c r="A673" s="402" t="s">
        <v>9598</v>
      </c>
      <c r="B673" s="402" t="s">
        <v>9596</v>
      </c>
      <c r="C673" s="402" t="s">
        <v>9597</v>
      </c>
      <c r="D673" s="402" t="s">
        <v>9595</v>
      </c>
      <c r="E673" s="402" t="s">
        <v>9491</v>
      </c>
      <c r="F673" s="402" t="s">
        <v>9472</v>
      </c>
      <c r="G673" s="402" t="s">
        <v>7635</v>
      </c>
      <c r="H673" s="402" t="s">
        <v>9473</v>
      </c>
      <c r="I673" s="402" t="s">
        <v>6572</v>
      </c>
      <c r="J673" s="402" t="s">
        <v>9466</v>
      </c>
      <c r="K673" s="402" t="s">
        <v>6334</v>
      </c>
      <c r="L673" s="402" t="s">
        <v>6376</v>
      </c>
    </row>
    <row r="674" spans="1:12" ht="101.25" x14ac:dyDescent="0.25">
      <c r="A674" s="403" t="s">
        <v>9602</v>
      </c>
      <c r="B674" s="403" t="s">
        <v>9600</v>
      </c>
      <c r="C674" s="403" t="s">
        <v>9601</v>
      </c>
      <c r="D674" s="403" t="s">
        <v>9599</v>
      </c>
      <c r="E674" s="403" t="s">
        <v>9491</v>
      </c>
      <c r="F674" s="403" t="s">
        <v>9472</v>
      </c>
      <c r="G674" s="403" t="s">
        <v>7635</v>
      </c>
      <c r="H674" s="403" t="s">
        <v>9473</v>
      </c>
      <c r="I674" s="403" t="s">
        <v>6334</v>
      </c>
      <c r="J674" s="403" t="s">
        <v>9466</v>
      </c>
      <c r="K674" s="403" t="s">
        <v>6334</v>
      </c>
      <c r="L674" s="403" t="s">
        <v>6376</v>
      </c>
    </row>
    <row r="675" spans="1:12" ht="78.75" x14ac:dyDescent="0.25">
      <c r="A675" s="402" t="s">
        <v>9606</v>
      </c>
      <c r="B675" s="402" t="s">
        <v>9604</v>
      </c>
      <c r="C675" s="402" t="s">
        <v>9605</v>
      </c>
      <c r="D675" s="402" t="s">
        <v>9603</v>
      </c>
      <c r="E675" s="402" t="s">
        <v>9541</v>
      </c>
      <c r="F675" s="402" t="s">
        <v>9542</v>
      </c>
      <c r="G675" s="402" t="s">
        <v>7635</v>
      </c>
      <c r="H675" s="402" t="s">
        <v>9543</v>
      </c>
      <c r="I675" s="402" t="s">
        <v>6334</v>
      </c>
      <c r="J675" s="402" t="s">
        <v>6334</v>
      </c>
      <c r="K675" s="402" t="s">
        <v>6334</v>
      </c>
      <c r="L675" s="402" t="s">
        <v>6376</v>
      </c>
    </row>
    <row r="676" spans="1:12" ht="67.5" x14ac:dyDescent="0.25">
      <c r="A676" s="403" t="s">
        <v>9610</v>
      </c>
      <c r="B676" s="403" t="s">
        <v>9608</v>
      </c>
      <c r="C676" s="403" t="s">
        <v>9609</v>
      </c>
      <c r="D676" s="403" t="s">
        <v>9607</v>
      </c>
      <c r="E676" s="403" t="s">
        <v>9459</v>
      </c>
      <c r="F676" s="403" t="s">
        <v>9460</v>
      </c>
      <c r="G676" s="403" t="s">
        <v>6665</v>
      </c>
      <c r="H676" s="403" t="s">
        <v>9461</v>
      </c>
      <c r="I676" s="403" t="s">
        <v>6334</v>
      </c>
      <c r="J676" s="403" t="s">
        <v>6334</v>
      </c>
      <c r="K676" s="403" t="s">
        <v>6334</v>
      </c>
      <c r="L676" s="403" t="s">
        <v>6376</v>
      </c>
    </row>
    <row r="677" spans="1:12" ht="78.75" x14ac:dyDescent="0.25">
      <c r="A677" s="402" t="s">
        <v>9613</v>
      </c>
      <c r="B677" s="402" t="s">
        <v>9612</v>
      </c>
      <c r="C677" s="402" t="s">
        <v>1058</v>
      </c>
      <c r="D677" s="402" t="s">
        <v>9611</v>
      </c>
      <c r="E677" s="402" t="s">
        <v>9614</v>
      </c>
      <c r="F677" s="402" t="s">
        <v>9615</v>
      </c>
      <c r="G677" s="402" t="s">
        <v>6665</v>
      </c>
      <c r="H677" s="402" t="s">
        <v>9616</v>
      </c>
      <c r="I677" s="402" t="s">
        <v>6334</v>
      </c>
      <c r="J677" s="402" t="s">
        <v>6334</v>
      </c>
      <c r="K677" s="402" t="s">
        <v>6334</v>
      </c>
      <c r="L677" s="402" t="s">
        <v>6376</v>
      </c>
    </row>
    <row r="678" spans="1:12" ht="67.5" x14ac:dyDescent="0.25">
      <c r="A678" s="403" t="s">
        <v>9620</v>
      </c>
      <c r="B678" s="403" t="s">
        <v>9618</v>
      </c>
      <c r="C678" s="403" t="s">
        <v>9619</v>
      </c>
      <c r="D678" s="403" t="s">
        <v>9617</v>
      </c>
      <c r="E678" s="403" t="s">
        <v>9459</v>
      </c>
      <c r="F678" s="403" t="s">
        <v>9460</v>
      </c>
      <c r="G678" s="403" t="s">
        <v>6665</v>
      </c>
      <c r="H678" s="403" t="s">
        <v>9461</v>
      </c>
      <c r="I678" s="403" t="s">
        <v>6334</v>
      </c>
      <c r="J678" s="403" t="s">
        <v>6334</v>
      </c>
      <c r="K678" s="403" t="s">
        <v>6334</v>
      </c>
      <c r="L678" s="403" t="s">
        <v>6376</v>
      </c>
    </row>
    <row r="679" spans="1:12" ht="45" x14ac:dyDescent="0.25">
      <c r="A679" s="402" t="s">
        <v>9624</v>
      </c>
      <c r="B679" s="402" t="s">
        <v>9622</v>
      </c>
      <c r="C679" s="402" t="s">
        <v>9623</v>
      </c>
      <c r="D679" s="402" t="s">
        <v>9621</v>
      </c>
      <c r="E679" s="402" t="s">
        <v>9585</v>
      </c>
      <c r="F679" s="402" t="s">
        <v>9586</v>
      </c>
      <c r="G679" s="402" t="s">
        <v>7523</v>
      </c>
      <c r="H679" s="402" t="s">
        <v>9625</v>
      </c>
      <c r="I679" s="402" t="s">
        <v>6334</v>
      </c>
      <c r="J679" s="402" t="s">
        <v>6334</v>
      </c>
      <c r="K679" s="402" t="s">
        <v>6334</v>
      </c>
      <c r="L679" s="402" t="s">
        <v>6442</v>
      </c>
    </row>
    <row r="680" spans="1:12" ht="101.25" x14ac:dyDescent="0.25">
      <c r="A680" s="403" t="s">
        <v>9629</v>
      </c>
      <c r="B680" s="403" t="s">
        <v>9627</v>
      </c>
      <c r="C680" s="403" t="s">
        <v>9628</v>
      </c>
      <c r="D680" s="403" t="s">
        <v>9626</v>
      </c>
      <c r="E680" s="403" t="s">
        <v>9491</v>
      </c>
      <c r="F680" s="403" t="s">
        <v>9472</v>
      </c>
      <c r="G680" s="403" t="s">
        <v>7635</v>
      </c>
      <c r="H680" s="403" t="s">
        <v>9473</v>
      </c>
      <c r="I680" s="403" t="s">
        <v>6334</v>
      </c>
      <c r="J680" s="403" t="s">
        <v>9630</v>
      </c>
      <c r="K680" s="403" t="s">
        <v>6334</v>
      </c>
      <c r="L680" s="403" t="s">
        <v>6376</v>
      </c>
    </row>
    <row r="681" spans="1:12" ht="409.5" x14ac:dyDescent="0.25">
      <c r="A681" s="402" t="s">
        <v>9634</v>
      </c>
      <c r="B681" s="402" t="s">
        <v>9632</v>
      </c>
      <c r="C681" s="402" t="s">
        <v>9633</v>
      </c>
      <c r="D681" s="402" t="s">
        <v>9631</v>
      </c>
      <c r="E681" s="402" t="s">
        <v>9491</v>
      </c>
      <c r="F681" s="402" t="s">
        <v>9472</v>
      </c>
      <c r="G681" s="402" t="s">
        <v>7635</v>
      </c>
      <c r="H681" s="402" t="s">
        <v>9473</v>
      </c>
      <c r="I681" s="402" t="s">
        <v>6334</v>
      </c>
      <c r="J681" s="402" t="s">
        <v>9466</v>
      </c>
      <c r="K681" s="402" t="s">
        <v>6334</v>
      </c>
      <c r="L681" s="402" t="s">
        <v>6376</v>
      </c>
    </row>
    <row r="682" spans="1:12" ht="101.25" x14ac:dyDescent="0.25">
      <c r="A682" s="403" t="s">
        <v>9638</v>
      </c>
      <c r="B682" s="403" t="s">
        <v>9636</v>
      </c>
      <c r="C682" s="403" t="s">
        <v>9637</v>
      </c>
      <c r="D682" s="403" t="s">
        <v>9635</v>
      </c>
      <c r="E682" s="403" t="s">
        <v>9541</v>
      </c>
      <c r="F682" s="403" t="s">
        <v>9542</v>
      </c>
      <c r="G682" s="403" t="s">
        <v>7635</v>
      </c>
      <c r="H682" s="403" t="s">
        <v>9543</v>
      </c>
      <c r="I682" s="403" t="s">
        <v>6334</v>
      </c>
      <c r="J682" s="403" t="s">
        <v>6334</v>
      </c>
      <c r="K682" s="403" t="s">
        <v>6334</v>
      </c>
      <c r="L682" s="403" t="s">
        <v>6376</v>
      </c>
    </row>
    <row r="683" spans="1:12" ht="123.75" x14ac:dyDescent="0.25">
      <c r="A683" s="402" t="s">
        <v>9642</v>
      </c>
      <c r="B683" s="402" t="s">
        <v>9640</v>
      </c>
      <c r="C683" s="402" t="s">
        <v>9641</v>
      </c>
      <c r="D683" s="402" t="s">
        <v>9639</v>
      </c>
      <c r="E683" s="402" t="s">
        <v>9459</v>
      </c>
      <c r="F683" s="402" t="s">
        <v>9460</v>
      </c>
      <c r="G683" s="402" t="s">
        <v>6665</v>
      </c>
      <c r="H683" s="402" t="s">
        <v>9461</v>
      </c>
      <c r="I683" s="402" t="s">
        <v>6334</v>
      </c>
      <c r="J683" s="402" t="s">
        <v>6334</v>
      </c>
      <c r="K683" s="402" t="s">
        <v>6334</v>
      </c>
      <c r="L683" s="402" t="s">
        <v>6376</v>
      </c>
    </row>
    <row r="684" spans="1:12" ht="258.75" x14ac:dyDescent="0.25">
      <c r="A684" s="403" t="s">
        <v>9646</v>
      </c>
      <c r="B684" s="403" t="s">
        <v>9644</v>
      </c>
      <c r="C684" s="403" t="s">
        <v>9645</v>
      </c>
      <c r="D684" s="403" t="s">
        <v>9643</v>
      </c>
      <c r="E684" s="403" t="s">
        <v>9585</v>
      </c>
      <c r="F684" s="403" t="s">
        <v>9586</v>
      </c>
      <c r="G684" s="403" t="s">
        <v>7523</v>
      </c>
      <c r="H684" s="403" t="s">
        <v>9586</v>
      </c>
      <c r="I684" s="403" t="s">
        <v>6334</v>
      </c>
      <c r="J684" s="403" t="s">
        <v>6334</v>
      </c>
      <c r="K684" s="403" t="s">
        <v>6334</v>
      </c>
      <c r="L684" s="403" t="s">
        <v>6376</v>
      </c>
    </row>
    <row r="685" spans="1:12" ht="78.75" x14ac:dyDescent="0.25">
      <c r="A685" s="402" t="s">
        <v>1058</v>
      </c>
      <c r="B685" s="402" t="s">
        <v>9648</v>
      </c>
      <c r="C685" s="402" t="s">
        <v>9649</v>
      </c>
      <c r="D685" s="402" t="s">
        <v>9647</v>
      </c>
      <c r="E685" s="402" t="s">
        <v>9650</v>
      </c>
      <c r="F685" s="402" t="s">
        <v>9651</v>
      </c>
      <c r="G685" s="402" t="s">
        <v>6388</v>
      </c>
      <c r="H685" s="402" t="s">
        <v>9652</v>
      </c>
      <c r="I685" s="402" t="s">
        <v>6334</v>
      </c>
      <c r="J685" s="402" t="s">
        <v>6334</v>
      </c>
      <c r="K685" s="402" t="s">
        <v>6334</v>
      </c>
      <c r="L685" s="402" t="s">
        <v>6376</v>
      </c>
    </row>
    <row r="686" spans="1:12" ht="45" x14ac:dyDescent="0.25">
      <c r="A686" s="403" t="s">
        <v>9656</v>
      </c>
      <c r="B686" s="403" t="s">
        <v>9654</v>
      </c>
      <c r="C686" s="403" t="s">
        <v>9655</v>
      </c>
      <c r="D686" s="403" t="s">
        <v>9653</v>
      </c>
      <c r="E686" s="403" t="s">
        <v>6797</v>
      </c>
      <c r="F686" s="403" t="s">
        <v>6798</v>
      </c>
      <c r="G686" s="403" t="s">
        <v>6452</v>
      </c>
      <c r="H686" s="403" t="s">
        <v>6798</v>
      </c>
      <c r="I686" s="403" t="s">
        <v>6334</v>
      </c>
      <c r="J686" s="403" t="s">
        <v>6334</v>
      </c>
      <c r="K686" s="403" t="s">
        <v>6334</v>
      </c>
      <c r="L686" s="403" t="s">
        <v>835</v>
      </c>
    </row>
    <row r="687" spans="1:12" ht="67.5" x14ac:dyDescent="0.25">
      <c r="A687" s="402" t="s">
        <v>9660</v>
      </c>
      <c r="B687" s="402" t="s">
        <v>9658</v>
      </c>
      <c r="C687" s="402" t="s">
        <v>9659</v>
      </c>
      <c r="D687" s="402" t="s">
        <v>9657</v>
      </c>
      <c r="E687" s="402" t="s">
        <v>26157</v>
      </c>
      <c r="F687" s="402" t="s">
        <v>18714</v>
      </c>
      <c r="G687" s="402" t="s">
        <v>26158</v>
      </c>
      <c r="H687" s="402" t="s">
        <v>18715</v>
      </c>
      <c r="I687" s="402" t="s">
        <v>6334</v>
      </c>
      <c r="J687" s="402" t="s">
        <v>6597</v>
      </c>
      <c r="K687" s="402" t="s">
        <v>6334</v>
      </c>
      <c r="L687" s="402" t="s">
        <v>26099</v>
      </c>
    </row>
    <row r="688" spans="1:12" ht="56.25" x14ac:dyDescent="0.25">
      <c r="A688" s="403" t="s">
        <v>9664</v>
      </c>
      <c r="B688" s="403" t="s">
        <v>9662</v>
      </c>
      <c r="C688" s="403" t="s">
        <v>9663</v>
      </c>
      <c r="D688" s="403" t="s">
        <v>9661</v>
      </c>
      <c r="E688" s="403" t="s">
        <v>9665</v>
      </c>
      <c r="F688" s="403" t="s">
        <v>9666</v>
      </c>
      <c r="G688" s="403" t="s">
        <v>9667</v>
      </c>
      <c r="H688" s="403" t="s">
        <v>9668</v>
      </c>
      <c r="I688" s="403" t="s">
        <v>6334</v>
      </c>
      <c r="J688" s="403" t="s">
        <v>6334</v>
      </c>
      <c r="K688" s="403" t="s">
        <v>6334</v>
      </c>
      <c r="L688" s="403" t="s">
        <v>835</v>
      </c>
    </row>
    <row r="689" spans="1:12" ht="67.5" x14ac:dyDescent="0.25">
      <c r="A689" s="402" t="s">
        <v>9671</v>
      </c>
      <c r="B689" s="402" t="s">
        <v>9670</v>
      </c>
      <c r="C689" s="402" t="s">
        <v>1331</v>
      </c>
      <c r="D689" s="402" t="s">
        <v>9669</v>
      </c>
      <c r="E689" s="402" t="s">
        <v>9672</v>
      </c>
      <c r="F689" s="402" t="s">
        <v>9673</v>
      </c>
      <c r="G689" s="402" t="s">
        <v>6452</v>
      </c>
      <c r="H689" s="402" t="s">
        <v>9674</v>
      </c>
      <c r="I689" s="402" t="s">
        <v>6334</v>
      </c>
      <c r="J689" s="402" t="s">
        <v>6334</v>
      </c>
      <c r="K689" s="402" t="s">
        <v>6334</v>
      </c>
      <c r="L689" s="402" t="s">
        <v>835</v>
      </c>
    </row>
    <row r="690" spans="1:12" ht="67.5" x14ac:dyDescent="0.25">
      <c r="A690" s="403" t="s">
        <v>6334</v>
      </c>
      <c r="B690" s="403" t="s">
        <v>9676</v>
      </c>
      <c r="C690" s="403" t="s">
        <v>9677</v>
      </c>
      <c r="D690" s="403" t="s">
        <v>9675</v>
      </c>
      <c r="E690" s="403" t="s">
        <v>7363</v>
      </c>
      <c r="F690" s="403" t="s">
        <v>7364</v>
      </c>
      <c r="G690" s="403" t="s">
        <v>6486</v>
      </c>
      <c r="H690" s="403" t="s">
        <v>7364</v>
      </c>
      <c r="I690" s="403" t="s">
        <v>6334</v>
      </c>
      <c r="J690" s="403" t="s">
        <v>6334</v>
      </c>
      <c r="K690" s="403" t="s">
        <v>6334</v>
      </c>
      <c r="L690" s="403" t="s">
        <v>835</v>
      </c>
    </row>
    <row r="691" spans="1:12" ht="45" x14ac:dyDescent="0.25">
      <c r="A691" s="402" t="s">
        <v>6334</v>
      </c>
      <c r="B691" s="402" t="s">
        <v>9679</v>
      </c>
      <c r="C691" s="402" t="s">
        <v>9680</v>
      </c>
      <c r="D691" s="402" t="s">
        <v>9678</v>
      </c>
      <c r="E691" s="402" t="s">
        <v>7510</v>
      </c>
      <c r="F691" s="402" t="s">
        <v>7511</v>
      </c>
      <c r="G691" s="402" t="s">
        <v>7070</v>
      </c>
      <c r="H691" s="402" t="s">
        <v>7511</v>
      </c>
      <c r="I691" s="402" t="s">
        <v>6334</v>
      </c>
      <c r="J691" s="402" t="s">
        <v>6334</v>
      </c>
      <c r="K691" s="402" t="s">
        <v>6334</v>
      </c>
      <c r="L691" s="402" t="s">
        <v>835</v>
      </c>
    </row>
    <row r="692" spans="1:12" ht="112.5" x14ac:dyDescent="0.25">
      <c r="A692" s="403" t="s">
        <v>9684</v>
      </c>
      <c r="B692" s="403" t="s">
        <v>9682</v>
      </c>
      <c r="C692" s="403" t="s">
        <v>9683</v>
      </c>
      <c r="D692" s="403" t="s">
        <v>9681</v>
      </c>
      <c r="E692" s="403" t="s">
        <v>6484</v>
      </c>
      <c r="F692" s="403" t="s">
        <v>6485</v>
      </c>
      <c r="G692" s="403" t="s">
        <v>6486</v>
      </c>
      <c r="H692" s="403" t="s">
        <v>9685</v>
      </c>
      <c r="I692" s="403" t="s">
        <v>6334</v>
      </c>
      <c r="J692" s="403" t="s">
        <v>6334</v>
      </c>
      <c r="K692" s="403" t="s">
        <v>9686</v>
      </c>
      <c r="L692" s="403" t="s">
        <v>835</v>
      </c>
    </row>
    <row r="693" spans="1:12" ht="56.25" x14ac:dyDescent="0.25">
      <c r="A693" s="402" t="s">
        <v>9690</v>
      </c>
      <c r="B693" s="402" t="s">
        <v>9688</v>
      </c>
      <c r="C693" s="402" t="s">
        <v>9689</v>
      </c>
      <c r="D693" s="402" t="s">
        <v>9687</v>
      </c>
      <c r="E693" s="402" t="s">
        <v>9691</v>
      </c>
      <c r="F693" s="402" t="s">
        <v>9692</v>
      </c>
      <c r="G693" s="402" t="s">
        <v>6609</v>
      </c>
      <c r="H693" s="402" t="s">
        <v>9693</v>
      </c>
      <c r="I693" s="402" t="s">
        <v>6334</v>
      </c>
      <c r="J693" s="402" t="s">
        <v>6334</v>
      </c>
      <c r="K693" s="402" t="s">
        <v>6334</v>
      </c>
      <c r="L693" s="402" t="s">
        <v>835</v>
      </c>
    </row>
    <row r="694" spans="1:12" ht="45" x14ac:dyDescent="0.25">
      <c r="A694" s="403" t="s">
        <v>9697</v>
      </c>
      <c r="B694" s="403" t="s">
        <v>9695</v>
      </c>
      <c r="C694" s="403" t="s">
        <v>9696</v>
      </c>
      <c r="D694" s="403" t="s">
        <v>9694</v>
      </c>
      <c r="E694" s="403" t="s">
        <v>8368</v>
      </c>
      <c r="F694" s="403" t="s">
        <v>8369</v>
      </c>
      <c r="G694" s="403" t="s">
        <v>6334</v>
      </c>
      <c r="H694" s="403" t="s">
        <v>8369</v>
      </c>
      <c r="I694" s="403" t="s">
        <v>6334</v>
      </c>
      <c r="J694" s="403" t="s">
        <v>6334</v>
      </c>
      <c r="K694" s="403" t="s">
        <v>6334</v>
      </c>
      <c r="L694" s="403" t="s">
        <v>835</v>
      </c>
    </row>
    <row r="695" spans="1:12" ht="90" x14ac:dyDescent="0.25">
      <c r="A695" s="402" t="s">
        <v>9701</v>
      </c>
      <c r="B695" s="402" t="s">
        <v>9699</v>
      </c>
      <c r="C695" s="402" t="s">
        <v>9700</v>
      </c>
      <c r="D695" s="402" t="s">
        <v>9698</v>
      </c>
      <c r="E695" s="402" t="s">
        <v>6484</v>
      </c>
      <c r="F695" s="402" t="s">
        <v>6485</v>
      </c>
      <c r="G695" s="402" t="s">
        <v>6486</v>
      </c>
      <c r="H695" s="402" t="s">
        <v>6485</v>
      </c>
      <c r="I695" s="402" t="s">
        <v>6334</v>
      </c>
      <c r="J695" s="402" t="s">
        <v>6334</v>
      </c>
      <c r="K695" s="402" t="s">
        <v>6334</v>
      </c>
      <c r="L695" s="402" t="s">
        <v>835</v>
      </c>
    </row>
    <row r="696" spans="1:12" ht="90" x14ac:dyDescent="0.25">
      <c r="A696" s="403" t="s">
        <v>9705</v>
      </c>
      <c r="B696" s="403" t="s">
        <v>9703</v>
      </c>
      <c r="C696" s="403" t="s">
        <v>9704</v>
      </c>
      <c r="D696" s="403" t="s">
        <v>9702</v>
      </c>
      <c r="E696" s="403" t="s">
        <v>7298</v>
      </c>
      <c r="F696" s="403" t="s">
        <v>7299</v>
      </c>
      <c r="G696" s="403" t="s">
        <v>6917</v>
      </c>
      <c r="H696" s="403" t="s">
        <v>7299</v>
      </c>
      <c r="I696" s="403" t="s">
        <v>6334</v>
      </c>
      <c r="J696" s="403" t="s">
        <v>6334</v>
      </c>
      <c r="K696" s="403" t="s">
        <v>6334</v>
      </c>
      <c r="L696" s="403" t="s">
        <v>835</v>
      </c>
    </row>
    <row r="697" spans="1:12" ht="56.25" x14ac:dyDescent="0.25">
      <c r="A697" s="402" t="s">
        <v>9709</v>
      </c>
      <c r="B697" s="402" t="s">
        <v>9707</v>
      </c>
      <c r="C697" s="402" t="s">
        <v>9708</v>
      </c>
      <c r="D697" s="402" t="s">
        <v>9706</v>
      </c>
      <c r="E697" s="402" t="s">
        <v>6915</v>
      </c>
      <c r="F697" s="402" t="s">
        <v>6916</v>
      </c>
      <c r="G697" s="402" t="s">
        <v>6917</v>
      </c>
      <c r="H697" s="402" t="s">
        <v>6916</v>
      </c>
      <c r="I697" s="402" t="s">
        <v>6334</v>
      </c>
      <c r="J697" s="402" t="s">
        <v>6334</v>
      </c>
      <c r="K697" s="402" t="s">
        <v>6334</v>
      </c>
      <c r="L697" s="402" t="s">
        <v>835</v>
      </c>
    </row>
    <row r="698" spans="1:12" ht="123.75" x14ac:dyDescent="0.25">
      <c r="A698" s="403" t="s">
        <v>9713</v>
      </c>
      <c r="B698" s="403" t="s">
        <v>9711</v>
      </c>
      <c r="C698" s="403" t="s">
        <v>9712</v>
      </c>
      <c r="D698" s="403" t="s">
        <v>9710</v>
      </c>
      <c r="E698" s="403" t="s">
        <v>6915</v>
      </c>
      <c r="F698" s="403" t="s">
        <v>6916</v>
      </c>
      <c r="G698" s="403" t="s">
        <v>6917</v>
      </c>
      <c r="H698" s="403" t="s">
        <v>6916</v>
      </c>
      <c r="I698" s="403" t="s">
        <v>6334</v>
      </c>
      <c r="J698" s="403" t="s">
        <v>6334</v>
      </c>
      <c r="K698" s="403" t="s">
        <v>6334</v>
      </c>
      <c r="L698" s="403" t="s">
        <v>6343</v>
      </c>
    </row>
    <row r="699" spans="1:12" ht="146.25" x14ac:dyDescent="0.25">
      <c r="A699" s="402" t="s">
        <v>9717</v>
      </c>
      <c r="B699" s="402" t="s">
        <v>9715</v>
      </c>
      <c r="C699" s="402" t="s">
        <v>9716</v>
      </c>
      <c r="D699" s="402" t="s">
        <v>9714</v>
      </c>
      <c r="E699" s="402" t="s">
        <v>9318</v>
      </c>
      <c r="F699" s="402" t="s">
        <v>9319</v>
      </c>
      <c r="G699" s="402" t="s">
        <v>6777</v>
      </c>
      <c r="H699" s="402" t="s">
        <v>9319</v>
      </c>
      <c r="I699" s="402" t="s">
        <v>6334</v>
      </c>
      <c r="J699" s="402" t="s">
        <v>6334</v>
      </c>
      <c r="K699" s="402" t="s">
        <v>6334</v>
      </c>
      <c r="L699" s="402" t="s">
        <v>6376</v>
      </c>
    </row>
    <row r="700" spans="1:12" ht="33.75" x14ac:dyDescent="0.25">
      <c r="A700" s="403" t="s">
        <v>26162</v>
      </c>
      <c r="B700" s="403" t="s">
        <v>26160</v>
      </c>
      <c r="C700" s="403" t="s">
        <v>26161</v>
      </c>
      <c r="D700" s="403" t="s">
        <v>26159</v>
      </c>
      <c r="E700" s="403" t="s">
        <v>6720</v>
      </c>
      <c r="F700" s="403" t="s">
        <v>6721</v>
      </c>
      <c r="G700" s="403" t="s">
        <v>6722</v>
      </c>
      <c r="H700" s="403" t="s">
        <v>6723</v>
      </c>
      <c r="I700" s="403" t="s">
        <v>6572</v>
      </c>
      <c r="J700" s="403" t="s">
        <v>6555</v>
      </c>
      <c r="K700" s="403" t="s">
        <v>6334</v>
      </c>
      <c r="L700" s="403" t="s">
        <v>26089</v>
      </c>
    </row>
    <row r="701" spans="1:12" ht="33.75" x14ac:dyDescent="0.25">
      <c r="A701" s="402" t="s">
        <v>26166</v>
      </c>
      <c r="B701" s="402" t="s">
        <v>26164</v>
      </c>
      <c r="C701" s="402" t="s">
        <v>26165</v>
      </c>
      <c r="D701" s="402" t="s">
        <v>26163</v>
      </c>
      <c r="E701" s="402" t="s">
        <v>6720</v>
      </c>
      <c r="F701" s="402" t="s">
        <v>6721</v>
      </c>
      <c r="G701" s="402" t="s">
        <v>6722</v>
      </c>
      <c r="H701" s="402" t="s">
        <v>6723</v>
      </c>
      <c r="I701" s="402" t="s">
        <v>6334</v>
      </c>
      <c r="J701" s="402" t="s">
        <v>6597</v>
      </c>
      <c r="K701" s="402" t="s">
        <v>6334</v>
      </c>
      <c r="L701" s="402" t="s">
        <v>26089</v>
      </c>
    </row>
    <row r="702" spans="1:12" ht="56.25" x14ac:dyDescent="0.25">
      <c r="A702" s="403" t="s">
        <v>26170</v>
      </c>
      <c r="B702" s="403" t="s">
        <v>26168</v>
      </c>
      <c r="C702" s="403" t="s">
        <v>26169</v>
      </c>
      <c r="D702" s="403" t="s">
        <v>26167</v>
      </c>
      <c r="E702" s="403" t="s">
        <v>26171</v>
      </c>
      <c r="F702" s="403" t="s">
        <v>19807</v>
      </c>
      <c r="G702" s="403" t="s">
        <v>6567</v>
      </c>
      <c r="H702" s="403" t="s">
        <v>26172</v>
      </c>
      <c r="I702" s="403" t="s">
        <v>6334</v>
      </c>
      <c r="J702" s="403" t="s">
        <v>6555</v>
      </c>
      <c r="K702" s="403" t="s">
        <v>6334</v>
      </c>
      <c r="L702" s="403" t="s">
        <v>26089</v>
      </c>
    </row>
    <row r="703" spans="1:12" ht="78.75" x14ac:dyDescent="0.25">
      <c r="A703" s="402" t="s">
        <v>26176</v>
      </c>
      <c r="B703" s="402" t="s">
        <v>26174</v>
      </c>
      <c r="C703" s="402" t="s">
        <v>26175</v>
      </c>
      <c r="D703" s="402" t="s">
        <v>26173</v>
      </c>
      <c r="E703" s="402" t="s">
        <v>21607</v>
      </c>
      <c r="F703" s="402" t="s">
        <v>6798</v>
      </c>
      <c r="G703" s="402" t="s">
        <v>6452</v>
      </c>
      <c r="H703" s="402" t="s">
        <v>6799</v>
      </c>
      <c r="I703" s="402" t="s">
        <v>6334</v>
      </c>
      <c r="J703" s="402" t="s">
        <v>6555</v>
      </c>
      <c r="K703" s="402" t="s">
        <v>6334</v>
      </c>
      <c r="L703" s="402" t="s">
        <v>26089</v>
      </c>
    </row>
    <row r="704" spans="1:12" ht="67.5" x14ac:dyDescent="0.25">
      <c r="A704" s="403" t="s">
        <v>6334</v>
      </c>
      <c r="B704" s="403" t="s">
        <v>26178</v>
      </c>
      <c r="C704" s="403" t="s">
        <v>6334</v>
      </c>
      <c r="D704" s="403" t="s">
        <v>26177</v>
      </c>
      <c r="E704" s="403" t="s">
        <v>26179</v>
      </c>
      <c r="F704" s="403" t="s">
        <v>26180</v>
      </c>
      <c r="G704" s="403" t="s">
        <v>6567</v>
      </c>
      <c r="H704" s="403" t="s">
        <v>26181</v>
      </c>
      <c r="I704" s="403" t="s">
        <v>6334</v>
      </c>
      <c r="J704" s="403" t="s">
        <v>6555</v>
      </c>
      <c r="K704" s="403" t="s">
        <v>6334</v>
      </c>
      <c r="L704" s="403" t="s">
        <v>26089</v>
      </c>
    </row>
    <row r="705" spans="1:12" ht="67.5" x14ac:dyDescent="0.25">
      <c r="A705" s="402" t="s">
        <v>26185</v>
      </c>
      <c r="B705" s="402" t="s">
        <v>26183</v>
      </c>
      <c r="C705" s="402" t="s">
        <v>26184</v>
      </c>
      <c r="D705" s="402" t="s">
        <v>26182</v>
      </c>
      <c r="E705" s="402" t="s">
        <v>26186</v>
      </c>
      <c r="F705" s="402" t="s">
        <v>26187</v>
      </c>
      <c r="G705" s="402" t="s">
        <v>6452</v>
      </c>
      <c r="H705" s="402" t="s">
        <v>26188</v>
      </c>
      <c r="I705" s="402" t="s">
        <v>6334</v>
      </c>
      <c r="J705" s="402" t="s">
        <v>6555</v>
      </c>
      <c r="K705" s="402" t="s">
        <v>6334</v>
      </c>
      <c r="L705" s="402" t="s">
        <v>26089</v>
      </c>
    </row>
    <row r="706" spans="1:12" ht="67.5" x14ac:dyDescent="0.25">
      <c r="A706" s="403" t="s">
        <v>26192</v>
      </c>
      <c r="B706" s="403" t="s">
        <v>26190</v>
      </c>
      <c r="C706" s="403" t="s">
        <v>26191</v>
      </c>
      <c r="D706" s="403" t="s">
        <v>26189</v>
      </c>
      <c r="E706" s="403" t="s">
        <v>26193</v>
      </c>
      <c r="F706" s="403" t="s">
        <v>26194</v>
      </c>
      <c r="G706" s="403" t="s">
        <v>8352</v>
      </c>
      <c r="H706" s="403" t="s">
        <v>26195</v>
      </c>
      <c r="I706" s="403" t="s">
        <v>6334</v>
      </c>
      <c r="J706" s="403" t="s">
        <v>6555</v>
      </c>
      <c r="K706" s="403" t="s">
        <v>6334</v>
      </c>
      <c r="L706" s="403" t="s">
        <v>26089</v>
      </c>
    </row>
    <row r="707" spans="1:12" ht="56.25" x14ac:dyDescent="0.25">
      <c r="A707" s="402" t="s">
        <v>1375</v>
      </c>
      <c r="B707" s="402" t="s">
        <v>26197</v>
      </c>
      <c r="C707" s="402" t="s">
        <v>6334</v>
      </c>
      <c r="D707" s="402" t="s">
        <v>26196</v>
      </c>
      <c r="E707" s="402" t="s">
        <v>26198</v>
      </c>
      <c r="F707" s="402" t="s">
        <v>26199</v>
      </c>
      <c r="G707" s="402" t="s">
        <v>26158</v>
      </c>
      <c r="H707" s="402" t="s">
        <v>26200</v>
      </c>
      <c r="I707" s="402" t="s">
        <v>6334</v>
      </c>
      <c r="J707" s="402" t="s">
        <v>6555</v>
      </c>
      <c r="K707" s="402" t="s">
        <v>6334</v>
      </c>
      <c r="L707" s="402" t="s">
        <v>26089</v>
      </c>
    </row>
    <row r="708" spans="1:12" ht="56.25" x14ac:dyDescent="0.25">
      <c r="A708" s="403" t="s">
        <v>1330</v>
      </c>
      <c r="B708" s="403" t="s">
        <v>26202</v>
      </c>
      <c r="C708" s="403" t="s">
        <v>1331</v>
      </c>
      <c r="D708" s="403" t="s">
        <v>26201</v>
      </c>
      <c r="E708" s="403" t="s">
        <v>26198</v>
      </c>
      <c r="F708" s="403" t="s">
        <v>9692</v>
      </c>
      <c r="G708" s="403" t="s">
        <v>26158</v>
      </c>
      <c r="H708" s="403" t="s">
        <v>9693</v>
      </c>
      <c r="I708" s="403" t="s">
        <v>6334</v>
      </c>
      <c r="J708" s="403" t="s">
        <v>6555</v>
      </c>
      <c r="K708" s="403" t="s">
        <v>6334</v>
      </c>
      <c r="L708" s="403" t="s">
        <v>26089</v>
      </c>
    </row>
    <row r="709" spans="1:12" ht="56.25" x14ac:dyDescent="0.25">
      <c r="A709" s="402" t="s">
        <v>9721</v>
      </c>
      <c r="B709" s="402" t="s">
        <v>9719</v>
      </c>
      <c r="C709" s="402" t="s">
        <v>9720</v>
      </c>
      <c r="D709" s="402" t="s">
        <v>9718</v>
      </c>
      <c r="E709" s="402" t="s">
        <v>9722</v>
      </c>
      <c r="F709" s="402" t="s">
        <v>9723</v>
      </c>
      <c r="G709" s="402" t="s">
        <v>9264</v>
      </c>
      <c r="H709" s="402" t="s">
        <v>9724</v>
      </c>
      <c r="I709" s="402" t="s">
        <v>6334</v>
      </c>
      <c r="J709" s="402" t="s">
        <v>6334</v>
      </c>
      <c r="K709" s="402" t="s">
        <v>6548</v>
      </c>
      <c r="L709" s="402" t="s">
        <v>835</v>
      </c>
    </row>
    <row r="710" spans="1:12" ht="33.75" x14ac:dyDescent="0.25">
      <c r="A710" s="403" t="s">
        <v>9721</v>
      </c>
      <c r="B710" s="403" t="s">
        <v>9726</v>
      </c>
      <c r="C710" s="403" t="s">
        <v>9720</v>
      </c>
      <c r="D710" s="403" t="s">
        <v>9725</v>
      </c>
      <c r="E710" s="403" t="s">
        <v>6720</v>
      </c>
      <c r="F710" s="403" t="s">
        <v>6721</v>
      </c>
      <c r="G710" s="403" t="s">
        <v>6722</v>
      </c>
      <c r="H710" s="403" t="s">
        <v>6723</v>
      </c>
      <c r="I710" s="403" t="s">
        <v>6334</v>
      </c>
      <c r="J710" s="403" t="s">
        <v>6334</v>
      </c>
      <c r="K710" s="403" t="s">
        <v>6334</v>
      </c>
      <c r="L710" s="403" t="s">
        <v>835</v>
      </c>
    </row>
    <row r="711" spans="1:12" ht="56.25" x14ac:dyDescent="0.25">
      <c r="A711" s="402" t="s">
        <v>1409</v>
      </c>
      <c r="B711" s="402" t="s">
        <v>9728</v>
      </c>
      <c r="C711" s="402" t="s">
        <v>1410</v>
      </c>
      <c r="D711" s="402" t="s">
        <v>9727</v>
      </c>
      <c r="E711" s="402" t="s">
        <v>8285</v>
      </c>
      <c r="F711" s="402" t="s">
        <v>8286</v>
      </c>
      <c r="G711" s="402" t="s">
        <v>6609</v>
      </c>
      <c r="H711" s="402" t="s">
        <v>9729</v>
      </c>
      <c r="I711" s="402" t="s">
        <v>6334</v>
      </c>
      <c r="J711" s="402" t="s">
        <v>7071</v>
      </c>
      <c r="K711" s="402" t="s">
        <v>6334</v>
      </c>
      <c r="L711" s="402" t="s">
        <v>835</v>
      </c>
    </row>
    <row r="712" spans="1:12" ht="67.5" x14ac:dyDescent="0.25">
      <c r="A712" s="403" t="s">
        <v>9733</v>
      </c>
      <c r="B712" s="403" t="s">
        <v>9731</v>
      </c>
      <c r="C712" s="403" t="s">
        <v>9732</v>
      </c>
      <c r="D712" s="403" t="s">
        <v>9730</v>
      </c>
      <c r="E712" s="403" t="s">
        <v>9734</v>
      </c>
      <c r="F712" s="403" t="s">
        <v>9735</v>
      </c>
      <c r="G712" s="403" t="s">
        <v>7426</v>
      </c>
      <c r="H712" s="403" t="s">
        <v>9736</v>
      </c>
      <c r="I712" s="403" t="s">
        <v>6360</v>
      </c>
      <c r="J712" s="403" t="s">
        <v>6334</v>
      </c>
      <c r="K712" s="403" t="s">
        <v>6334</v>
      </c>
      <c r="L712" s="403" t="s">
        <v>835</v>
      </c>
    </row>
    <row r="713" spans="1:12" ht="67.5" x14ac:dyDescent="0.25">
      <c r="A713" s="402" t="s">
        <v>6334</v>
      </c>
      <c r="B713" s="402" t="s">
        <v>9738</v>
      </c>
      <c r="C713" s="402" t="s">
        <v>9739</v>
      </c>
      <c r="D713" s="402" t="s">
        <v>9737</v>
      </c>
      <c r="E713" s="402" t="s">
        <v>9740</v>
      </c>
      <c r="F713" s="402" t="s">
        <v>9741</v>
      </c>
      <c r="G713" s="402" t="s">
        <v>6434</v>
      </c>
      <c r="H713" s="402" t="s">
        <v>9741</v>
      </c>
      <c r="I713" s="402" t="s">
        <v>6334</v>
      </c>
      <c r="J713" s="402" t="s">
        <v>6334</v>
      </c>
      <c r="K713" s="402" t="s">
        <v>6334</v>
      </c>
      <c r="L713" s="402" t="s">
        <v>835</v>
      </c>
    </row>
    <row r="714" spans="1:12" ht="78.75" x14ac:dyDescent="0.25">
      <c r="A714" s="403" t="s">
        <v>9745</v>
      </c>
      <c r="B714" s="403" t="s">
        <v>9743</v>
      </c>
      <c r="C714" s="403" t="s">
        <v>9744</v>
      </c>
      <c r="D714" s="403" t="s">
        <v>9742</v>
      </c>
      <c r="E714" s="403" t="s">
        <v>9691</v>
      </c>
      <c r="F714" s="403" t="s">
        <v>9692</v>
      </c>
      <c r="G714" s="403" t="s">
        <v>6609</v>
      </c>
      <c r="H714" s="403" t="s">
        <v>9693</v>
      </c>
      <c r="I714" s="403" t="s">
        <v>6334</v>
      </c>
      <c r="J714" s="403" t="s">
        <v>6334</v>
      </c>
      <c r="K714" s="403" t="s">
        <v>6334</v>
      </c>
      <c r="L714" s="403" t="s">
        <v>835</v>
      </c>
    </row>
    <row r="715" spans="1:12" ht="56.25" x14ac:dyDescent="0.25">
      <c r="A715" s="402" t="s">
        <v>9749</v>
      </c>
      <c r="B715" s="402" t="s">
        <v>9747</v>
      </c>
      <c r="C715" s="402" t="s">
        <v>9748</v>
      </c>
      <c r="D715" s="402" t="s">
        <v>9746</v>
      </c>
      <c r="E715" s="402" t="s">
        <v>9750</v>
      </c>
      <c r="F715" s="402" t="s">
        <v>9751</v>
      </c>
      <c r="G715" s="402" t="s">
        <v>7745</v>
      </c>
      <c r="H715" s="402" t="s">
        <v>9752</v>
      </c>
      <c r="I715" s="402" t="s">
        <v>6334</v>
      </c>
      <c r="J715" s="402" t="s">
        <v>6334</v>
      </c>
      <c r="K715" s="402" t="s">
        <v>6548</v>
      </c>
      <c r="L715" s="402" t="s">
        <v>835</v>
      </c>
    </row>
    <row r="716" spans="1:12" ht="33.75" x14ac:dyDescent="0.25">
      <c r="A716" s="403" t="s">
        <v>9756</v>
      </c>
      <c r="B716" s="403" t="s">
        <v>9754</v>
      </c>
      <c r="C716" s="403" t="s">
        <v>9755</v>
      </c>
      <c r="D716" s="403" t="s">
        <v>9753</v>
      </c>
      <c r="E716" s="403" t="s">
        <v>6726</v>
      </c>
      <c r="F716" s="403" t="s">
        <v>8830</v>
      </c>
      <c r="G716" s="403" t="s">
        <v>6452</v>
      </c>
      <c r="H716" s="403" t="s">
        <v>8830</v>
      </c>
      <c r="I716" s="403" t="s">
        <v>6334</v>
      </c>
      <c r="J716" s="403" t="s">
        <v>6334</v>
      </c>
      <c r="K716" s="403" t="s">
        <v>6334</v>
      </c>
      <c r="L716" s="403" t="s">
        <v>835</v>
      </c>
    </row>
    <row r="717" spans="1:12" ht="45" x14ac:dyDescent="0.25">
      <c r="A717" s="402" t="s">
        <v>1058</v>
      </c>
      <c r="B717" s="402" t="s">
        <v>9758</v>
      </c>
      <c r="C717" s="402" t="s">
        <v>9759</v>
      </c>
      <c r="D717" s="402" t="s">
        <v>9757</v>
      </c>
      <c r="E717" s="402" t="s">
        <v>7510</v>
      </c>
      <c r="F717" s="402" t="s">
        <v>7511</v>
      </c>
      <c r="G717" s="402" t="s">
        <v>7070</v>
      </c>
      <c r="H717" s="402" t="s">
        <v>7511</v>
      </c>
      <c r="I717" s="402" t="s">
        <v>6334</v>
      </c>
      <c r="J717" s="402" t="s">
        <v>6334</v>
      </c>
      <c r="K717" s="402" t="s">
        <v>6334</v>
      </c>
      <c r="L717" s="402" t="s">
        <v>6376</v>
      </c>
    </row>
    <row r="718" spans="1:12" ht="45" x14ac:dyDescent="0.25">
      <c r="A718" s="403" t="s">
        <v>1058</v>
      </c>
      <c r="B718" s="403" t="s">
        <v>9761</v>
      </c>
      <c r="C718" s="403" t="s">
        <v>9762</v>
      </c>
      <c r="D718" s="403" t="s">
        <v>9760</v>
      </c>
      <c r="E718" s="403" t="s">
        <v>7041</v>
      </c>
      <c r="F718" s="403" t="s">
        <v>7042</v>
      </c>
      <c r="G718" s="403" t="s">
        <v>7043</v>
      </c>
      <c r="H718" s="403" t="s">
        <v>7042</v>
      </c>
      <c r="I718" s="403" t="s">
        <v>6334</v>
      </c>
      <c r="J718" s="403" t="s">
        <v>6334</v>
      </c>
      <c r="K718" s="403" t="s">
        <v>6334</v>
      </c>
      <c r="L718" s="403" t="s">
        <v>6376</v>
      </c>
    </row>
    <row r="719" spans="1:12" ht="33.75" x14ac:dyDescent="0.25">
      <c r="A719" s="402" t="s">
        <v>9766</v>
      </c>
      <c r="B719" s="402" t="s">
        <v>9764</v>
      </c>
      <c r="C719" s="402" t="s">
        <v>9765</v>
      </c>
      <c r="D719" s="402" t="s">
        <v>9763</v>
      </c>
      <c r="E719" s="402" t="s">
        <v>6720</v>
      </c>
      <c r="F719" s="402" t="s">
        <v>6721</v>
      </c>
      <c r="G719" s="402" t="s">
        <v>6722</v>
      </c>
      <c r="H719" s="402" t="s">
        <v>6723</v>
      </c>
      <c r="I719" s="402" t="s">
        <v>6334</v>
      </c>
      <c r="J719" s="402" t="s">
        <v>6334</v>
      </c>
      <c r="K719" s="402" t="s">
        <v>6334</v>
      </c>
      <c r="L719" s="402" t="s">
        <v>835</v>
      </c>
    </row>
    <row r="720" spans="1:12" ht="33.75" x14ac:dyDescent="0.25">
      <c r="A720" s="403" t="s">
        <v>9770</v>
      </c>
      <c r="B720" s="403" t="s">
        <v>9768</v>
      </c>
      <c r="C720" s="403" t="s">
        <v>9769</v>
      </c>
      <c r="D720" s="403" t="s">
        <v>9767</v>
      </c>
      <c r="E720" s="403" t="s">
        <v>6497</v>
      </c>
      <c r="F720" s="403" t="s">
        <v>6498</v>
      </c>
      <c r="G720" s="403" t="s">
        <v>6499</v>
      </c>
      <c r="H720" s="403" t="s">
        <v>6498</v>
      </c>
      <c r="I720" s="403" t="s">
        <v>6334</v>
      </c>
      <c r="J720" s="403" t="s">
        <v>6334</v>
      </c>
      <c r="K720" s="403" t="s">
        <v>6334</v>
      </c>
      <c r="L720" s="403" t="s">
        <v>9771</v>
      </c>
    </row>
    <row r="721" spans="1:12" ht="33.75" x14ac:dyDescent="0.25">
      <c r="A721" s="402" t="s">
        <v>1201</v>
      </c>
      <c r="B721" s="402" t="s">
        <v>9773</v>
      </c>
      <c r="C721" s="402" t="s">
        <v>1202</v>
      </c>
      <c r="D721" s="402" t="s">
        <v>9772</v>
      </c>
      <c r="E721" s="402" t="s">
        <v>6720</v>
      </c>
      <c r="F721" s="402" t="s">
        <v>6721</v>
      </c>
      <c r="G721" s="402" t="s">
        <v>6722</v>
      </c>
      <c r="H721" s="402" t="s">
        <v>6723</v>
      </c>
      <c r="I721" s="402" t="s">
        <v>6334</v>
      </c>
      <c r="J721" s="402" t="s">
        <v>6334</v>
      </c>
      <c r="K721" s="402" t="s">
        <v>6334</v>
      </c>
      <c r="L721" s="402" t="s">
        <v>835</v>
      </c>
    </row>
    <row r="722" spans="1:12" ht="33.75" x14ac:dyDescent="0.25">
      <c r="A722" s="403" t="s">
        <v>1058</v>
      </c>
      <c r="B722" s="403" t="s">
        <v>9775</v>
      </c>
      <c r="C722" s="403" t="s">
        <v>9776</v>
      </c>
      <c r="D722" s="403" t="s">
        <v>9774</v>
      </c>
      <c r="E722" s="403" t="s">
        <v>7041</v>
      </c>
      <c r="F722" s="403" t="s">
        <v>7042</v>
      </c>
      <c r="G722" s="403" t="s">
        <v>7043</v>
      </c>
      <c r="H722" s="403" t="s">
        <v>7042</v>
      </c>
      <c r="I722" s="403" t="s">
        <v>6334</v>
      </c>
      <c r="J722" s="403" t="s">
        <v>6334</v>
      </c>
      <c r="K722" s="403" t="s">
        <v>6334</v>
      </c>
      <c r="L722" s="403" t="s">
        <v>6376</v>
      </c>
    </row>
    <row r="723" spans="1:12" ht="67.5" x14ac:dyDescent="0.25">
      <c r="A723" s="402" t="s">
        <v>2939</v>
      </c>
      <c r="B723" s="402" t="s">
        <v>9778</v>
      </c>
      <c r="C723" s="402" t="s">
        <v>2941</v>
      </c>
      <c r="D723" s="402" t="s">
        <v>9777</v>
      </c>
      <c r="E723" s="402" t="s">
        <v>9779</v>
      </c>
      <c r="F723" s="402" t="s">
        <v>9780</v>
      </c>
      <c r="G723" s="402" t="s">
        <v>6440</v>
      </c>
      <c r="H723" s="402" t="s">
        <v>9780</v>
      </c>
      <c r="I723" s="402" t="s">
        <v>6334</v>
      </c>
      <c r="J723" s="402" t="s">
        <v>6334</v>
      </c>
      <c r="K723" s="402" t="s">
        <v>6334</v>
      </c>
      <c r="L723" s="402" t="s">
        <v>9781</v>
      </c>
    </row>
    <row r="724" spans="1:12" ht="56.25" x14ac:dyDescent="0.25">
      <c r="A724" s="403" t="s">
        <v>2004</v>
      </c>
      <c r="B724" s="403" t="s">
        <v>9783</v>
      </c>
      <c r="C724" s="403" t="s">
        <v>4700</v>
      </c>
      <c r="D724" s="403" t="s">
        <v>9782</v>
      </c>
      <c r="E724" s="403" t="s">
        <v>6642</v>
      </c>
      <c r="F724" s="403" t="s">
        <v>9784</v>
      </c>
      <c r="G724" s="403" t="s">
        <v>6567</v>
      </c>
      <c r="H724" s="403" t="s">
        <v>9785</v>
      </c>
      <c r="I724" s="403" t="s">
        <v>6334</v>
      </c>
      <c r="J724" s="403" t="s">
        <v>6334</v>
      </c>
      <c r="K724" s="403" t="s">
        <v>6334</v>
      </c>
      <c r="L724" s="403" t="s">
        <v>835</v>
      </c>
    </row>
    <row r="725" spans="1:12" ht="56.25" x14ac:dyDescent="0.25">
      <c r="A725" s="402" t="s">
        <v>6334</v>
      </c>
      <c r="B725" s="402" t="s">
        <v>9787</v>
      </c>
      <c r="C725" s="402" t="s">
        <v>6334</v>
      </c>
      <c r="D725" s="402" t="s">
        <v>9786</v>
      </c>
      <c r="E725" s="402" t="s">
        <v>6642</v>
      </c>
      <c r="F725" s="402" t="s">
        <v>9784</v>
      </c>
      <c r="G725" s="402" t="s">
        <v>6567</v>
      </c>
      <c r="H725" s="402" t="s">
        <v>9785</v>
      </c>
      <c r="I725" s="402" t="s">
        <v>6334</v>
      </c>
      <c r="J725" s="402" t="s">
        <v>7123</v>
      </c>
      <c r="K725" s="402" t="s">
        <v>9788</v>
      </c>
      <c r="L725" s="402" t="s">
        <v>835</v>
      </c>
    </row>
    <row r="726" spans="1:12" ht="67.5" x14ac:dyDescent="0.25">
      <c r="A726" s="403" t="s">
        <v>1751</v>
      </c>
      <c r="B726" s="403" t="s">
        <v>9790</v>
      </c>
      <c r="C726" s="403" t="s">
        <v>3005</v>
      </c>
      <c r="D726" s="403" t="s">
        <v>9789</v>
      </c>
      <c r="E726" s="403" t="s">
        <v>9791</v>
      </c>
      <c r="F726" s="403" t="s">
        <v>9792</v>
      </c>
      <c r="G726" s="403" t="s">
        <v>6601</v>
      </c>
      <c r="H726" s="403" t="s">
        <v>9793</v>
      </c>
      <c r="I726" s="403" t="s">
        <v>6334</v>
      </c>
      <c r="J726" s="403" t="s">
        <v>6334</v>
      </c>
      <c r="K726" s="403" t="s">
        <v>6334</v>
      </c>
      <c r="L726" s="403" t="s">
        <v>835</v>
      </c>
    </row>
    <row r="727" spans="1:12" ht="67.5" x14ac:dyDescent="0.25">
      <c r="A727" s="402" t="s">
        <v>1705</v>
      </c>
      <c r="B727" s="402" t="s">
        <v>9795</v>
      </c>
      <c r="C727" s="402" t="s">
        <v>2946</v>
      </c>
      <c r="D727" s="402" t="s">
        <v>9794</v>
      </c>
      <c r="E727" s="402" t="s">
        <v>9796</v>
      </c>
      <c r="F727" s="402" t="s">
        <v>9797</v>
      </c>
      <c r="G727" s="402" t="s">
        <v>6388</v>
      </c>
      <c r="H727" s="402" t="s">
        <v>9798</v>
      </c>
      <c r="I727" s="402" t="s">
        <v>6334</v>
      </c>
      <c r="J727" s="402" t="s">
        <v>6334</v>
      </c>
      <c r="K727" s="402" t="s">
        <v>6334</v>
      </c>
      <c r="L727" s="402" t="s">
        <v>835</v>
      </c>
    </row>
    <row r="728" spans="1:12" ht="67.5" x14ac:dyDescent="0.25">
      <c r="A728" s="403" t="s">
        <v>1058</v>
      </c>
      <c r="B728" s="403" t="s">
        <v>9800</v>
      </c>
      <c r="C728" s="403" t="s">
        <v>1058</v>
      </c>
      <c r="D728" s="403" t="s">
        <v>9799</v>
      </c>
      <c r="E728" s="403" t="s">
        <v>9796</v>
      </c>
      <c r="F728" s="403" t="s">
        <v>9797</v>
      </c>
      <c r="G728" s="403" t="s">
        <v>6388</v>
      </c>
      <c r="H728" s="403" t="s">
        <v>9798</v>
      </c>
      <c r="I728" s="403" t="s">
        <v>6334</v>
      </c>
      <c r="J728" s="403" t="s">
        <v>6334</v>
      </c>
      <c r="K728" s="403" t="s">
        <v>6390</v>
      </c>
      <c r="L728" s="403" t="s">
        <v>6343</v>
      </c>
    </row>
    <row r="729" spans="1:12" ht="78.75" x14ac:dyDescent="0.25">
      <c r="A729" s="402" t="s">
        <v>2144</v>
      </c>
      <c r="B729" s="402" t="s">
        <v>9802</v>
      </c>
      <c r="C729" s="402" t="s">
        <v>9803</v>
      </c>
      <c r="D729" s="402" t="s">
        <v>9801</v>
      </c>
      <c r="E729" s="402" t="s">
        <v>9804</v>
      </c>
      <c r="F729" s="402" t="s">
        <v>9805</v>
      </c>
      <c r="G729" s="402" t="s">
        <v>9806</v>
      </c>
      <c r="H729" s="402" t="s">
        <v>9807</v>
      </c>
      <c r="I729" s="402" t="s">
        <v>6334</v>
      </c>
      <c r="J729" s="402" t="s">
        <v>6334</v>
      </c>
      <c r="K729" s="402" t="s">
        <v>6335</v>
      </c>
      <c r="L729" s="402" t="s">
        <v>835</v>
      </c>
    </row>
    <row r="730" spans="1:12" ht="33.75" x14ac:dyDescent="0.25">
      <c r="A730" s="403" t="s">
        <v>9811</v>
      </c>
      <c r="B730" s="403" t="s">
        <v>9809</v>
      </c>
      <c r="C730" s="403" t="s">
        <v>9810</v>
      </c>
      <c r="D730" s="403" t="s">
        <v>9808</v>
      </c>
      <c r="E730" s="403" t="s">
        <v>9812</v>
      </c>
      <c r="F730" s="403" t="s">
        <v>9813</v>
      </c>
      <c r="G730" s="403" t="s">
        <v>7160</v>
      </c>
      <c r="H730" s="403" t="s">
        <v>9813</v>
      </c>
      <c r="I730" s="403" t="s">
        <v>6334</v>
      </c>
      <c r="J730" s="403" t="s">
        <v>6334</v>
      </c>
      <c r="K730" s="403" t="s">
        <v>6334</v>
      </c>
      <c r="L730" s="403" t="s">
        <v>835</v>
      </c>
    </row>
    <row r="731" spans="1:12" ht="56.25" x14ac:dyDescent="0.25">
      <c r="A731" s="402" t="s">
        <v>9817</v>
      </c>
      <c r="B731" s="402" t="s">
        <v>9815</v>
      </c>
      <c r="C731" s="402" t="s">
        <v>9816</v>
      </c>
      <c r="D731" s="402" t="s">
        <v>9814</v>
      </c>
      <c r="E731" s="402" t="s">
        <v>9818</v>
      </c>
      <c r="F731" s="402" t="s">
        <v>9819</v>
      </c>
      <c r="G731" s="402" t="s">
        <v>6382</v>
      </c>
      <c r="H731" s="402" t="s">
        <v>9819</v>
      </c>
      <c r="I731" s="402" t="s">
        <v>6334</v>
      </c>
      <c r="J731" s="402" t="s">
        <v>6334</v>
      </c>
      <c r="K731" s="402" t="s">
        <v>6334</v>
      </c>
      <c r="L731" s="402" t="s">
        <v>835</v>
      </c>
    </row>
    <row r="732" spans="1:12" ht="78.75" x14ac:dyDescent="0.25">
      <c r="A732" s="403" t="s">
        <v>1058</v>
      </c>
      <c r="B732" s="403" t="s">
        <v>9821</v>
      </c>
      <c r="C732" s="403" t="s">
        <v>1058</v>
      </c>
      <c r="D732" s="403" t="s">
        <v>9820</v>
      </c>
      <c r="E732" s="403" t="s">
        <v>9822</v>
      </c>
      <c r="F732" s="403" t="s">
        <v>9823</v>
      </c>
      <c r="G732" s="403" t="s">
        <v>6388</v>
      </c>
      <c r="H732" s="403" t="s">
        <v>9824</v>
      </c>
      <c r="I732" s="403" t="s">
        <v>6334</v>
      </c>
      <c r="J732" s="403" t="s">
        <v>6334</v>
      </c>
      <c r="K732" s="403" t="s">
        <v>6390</v>
      </c>
      <c r="L732" s="403" t="s">
        <v>6343</v>
      </c>
    </row>
    <row r="733" spans="1:12" ht="67.5" x14ac:dyDescent="0.25">
      <c r="A733" s="402" t="s">
        <v>9828</v>
      </c>
      <c r="B733" s="402" t="s">
        <v>9826</v>
      </c>
      <c r="C733" s="402" t="s">
        <v>9827</v>
      </c>
      <c r="D733" s="402" t="s">
        <v>9825</v>
      </c>
      <c r="E733" s="402" t="s">
        <v>9829</v>
      </c>
      <c r="F733" s="402" t="s">
        <v>9830</v>
      </c>
      <c r="G733" s="402" t="s">
        <v>6567</v>
      </c>
      <c r="H733" s="402" t="s">
        <v>9831</v>
      </c>
      <c r="I733" s="402" t="s">
        <v>6611</v>
      </c>
      <c r="J733" s="402" t="s">
        <v>6334</v>
      </c>
      <c r="K733" s="402" t="s">
        <v>6334</v>
      </c>
      <c r="L733" s="402" t="s">
        <v>835</v>
      </c>
    </row>
    <row r="734" spans="1:12" ht="45" x14ac:dyDescent="0.25">
      <c r="A734" s="403" t="s">
        <v>2123</v>
      </c>
      <c r="B734" s="403" t="s">
        <v>5377</v>
      </c>
      <c r="C734" s="403" t="s">
        <v>5378</v>
      </c>
      <c r="D734" s="403" t="s">
        <v>9832</v>
      </c>
      <c r="E734" s="403" t="s">
        <v>9833</v>
      </c>
      <c r="F734" s="403" t="s">
        <v>9834</v>
      </c>
      <c r="G734" s="403" t="s">
        <v>8352</v>
      </c>
      <c r="H734" s="403" t="s">
        <v>9834</v>
      </c>
      <c r="I734" s="403" t="s">
        <v>6334</v>
      </c>
      <c r="J734" s="403" t="s">
        <v>6334</v>
      </c>
      <c r="K734" s="403" t="s">
        <v>6334</v>
      </c>
      <c r="L734" s="403" t="s">
        <v>835</v>
      </c>
    </row>
    <row r="735" spans="1:12" ht="45" x14ac:dyDescent="0.25">
      <c r="A735" s="402" t="s">
        <v>1418</v>
      </c>
      <c r="B735" s="402" t="s">
        <v>9836</v>
      </c>
      <c r="C735" s="402" t="s">
        <v>1419</v>
      </c>
      <c r="D735" s="402" t="s">
        <v>9835</v>
      </c>
      <c r="E735" s="402" t="s">
        <v>9837</v>
      </c>
      <c r="F735" s="402" t="s">
        <v>9838</v>
      </c>
      <c r="G735" s="402" t="s">
        <v>9839</v>
      </c>
      <c r="H735" s="402" t="s">
        <v>7500</v>
      </c>
      <c r="I735" s="402" t="s">
        <v>6334</v>
      </c>
      <c r="J735" s="402" t="s">
        <v>6334</v>
      </c>
      <c r="K735" s="402" t="s">
        <v>6335</v>
      </c>
      <c r="L735" s="402" t="s">
        <v>835</v>
      </c>
    </row>
    <row r="736" spans="1:12" ht="101.25" x14ac:dyDescent="0.25">
      <c r="A736" s="403" t="s">
        <v>6334</v>
      </c>
      <c r="B736" s="403" t="s">
        <v>26203</v>
      </c>
      <c r="C736" s="403" t="s">
        <v>6334</v>
      </c>
      <c r="D736" s="403" t="s">
        <v>9840</v>
      </c>
      <c r="E736" s="403" t="s">
        <v>7498</v>
      </c>
      <c r="F736" s="403" t="s">
        <v>7499</v>
      </c>
      <c r="G736" s="403" t="s">
        <v>6493</v>
      </c>
      <c r="H736" s="403" t="s">
        <v>7500</v>
      </c>
      <c r="I736" s="403" t="s">
        <v>6334</v>
      </c>
      <c r="J736" s="403" t="s">
        <v>9841</v>
      </c>
      <c r="K736" s="403" t="s">
        <v>6569</v>
      </c>
      <c r="L736" s="403" t="s">
        <v>835</v>
      </c>
    </row>
    <row r="737" spans="1:12" ht="45" x14ac:dyDescent="0.25">
      <c r="A737" s="402" t="s">
        <v>9845</v>
      </c>
      <c r="B737" s="402" t="s">
        <v>9843</v>
      </c>
      <c r="C737" s="402" t="s">
        <v>9844</v>
      </c>
      <c r="D737" s="402" t="s">
        <v>9842</v>
      </c>
      <c r="E737" s="402" t="s">
        <v>9846</v>
      </c>
      <c r="F737" s="402" t="s">
        <v>9847</v>
      </c>
      <c r="G737" s="402" t="s">
        <v>9848</v>
      </c>
      <c r="H737" s="402" t="s">
        <v>9847</v>
      </c>
      <c r="I737" s="402" t="s">
        <v>6334</v>
      </c>
      <c r="J737" s="402" t="s">
        <v>6334</v>
      </c>
      <c r="K737" s="402" t="s">
        <v>6334</v>
      </c>
      <c r="L737" s="402" t="s">
        <v>835</v>
      </c>
    </row>
    <row r="738" spans="1:12" ht="67.5" x14ac:dyDescent="0.25">
      <c r="A738" s="403" t="s">
        <v>6334</v>
      </c>
      <c r="B738" s="403" t="s">
        <v>9850</v>
      </c>
      <c r="C738" s="403" t="s">
        <v>9851</v>
      </c>
      <c r="D738" s="403" t="s">
        <v>9849</v>
      </c>
      <c r="E738" s="403" t="s">
        <v>9852</v>
      </c>
      <c r="F738" s="403" t="s">
        <v>9853</v>
      </c>
      <c r="G738" s="403" t="s">
        <v>9089</v>
      </c>
      <c r="H738" s="403" t="s">
        <v>9853</v>
      </c>
      <c r="I738" s="403" t="s">
        <v>6334</v>
      </c>
      <c r="J738" s="403" t="s">
        <v>6334</v>
      </c>
      <c r="K738" s="403" t="s">
        <v>6334</v>
      </c>
      <c r="L738" s="403" t="s">
        <v>835</v>
      </c>
    </row>
    <row r="739" spans="1:12" ht="33.75" x14ac:dyDescent="0.25">
      <c r="A739" s="402" t="s">
        <v>9857</v>
      </c>
      <c r="B739" s="402" t="s">
        <v>9855</v>
      </c>
      <c r="C739" s="402" t="s">
        <v>9856</v>
      </c>
      <c r="D739" s="402" t="s">
        <v>9854</v>
      </c>
      <c r="E739" s="402" t="s">
        <v>7376</v>
      </c>
      <c r="F739" s="402" t="s">
        <v>7377</v>
      </c>
      <c r="G739" s="402" t="s">
        <v>6350</v>
      </c>
      <c r="H739" s="402" t="s">
        <v>7378</v>
      </c>
      <c r="I739" s="402" t="s">
        <v>6334</v>
      </c>
      <c r="J739" s="402" t="s">
        <v>6334</v>
      </c>
      <c r="K739" s="402" t="s">
        <v>6548</v>
      </c>
      <c r="L739" s="402" t="s">
        <v>835</v>
      </c>
    </row>
    <row r="740" spans="1:12" ht="22.5" x14ac:dyDescent="0.25">
      <c r="A740" s="403" t="s">
        <v>6334</v>
      </c>
      <c r="B740" s="403" t="s">
        <v>9859</v>
      </c>
      <c r="C740" s="403" t="s">
        <v>6334</v>
      </c>
      <c r="D740" s="403" t="s">
        <v>9858</v>
      </c>
      <c r="E740" s="403" t="s">
        <v>9860</v>
      </c>
      <c r="F740" s="403" t="s">
        <v>9861</v>
      </c>
      <c r="G740" s="403" t="s">
        <v>6350</v>
      </c>
      <c r="H740" s="403" t="s">
        <v>9861</v>
      </c>
      <c r="I740" s="403" t="s">
        <v>6334</v>
      </c>
      <c r="J740" s="403" t="s">
        <v>6334</v>
      </c>
      <c r="K740" s="403" t="s">
        <v>6548</v>
      </c>
      <c r="L740" s="403" t="s">
        <v>835</v>
      </c>
    </row>
    <row r="741" spans="1:12" ht="90" x14ac:dyDescent="0.25">
      <c r="A741" s="402" t="s">
        <v>9865</v>
      </c>
      <c r="B741" s="402" t="s">
        <v>9863</v>
      </c>
      <c r="C741" s="402" t="s">
        <v>9864</v>
      </c>
      <c r="D741" s="402" t="s">
        <v>9862</v>
      </c>
      <c r="E741" s="402" t="s">
        <v>6720</v>
      </c>
      <c r="F741" s="402" t="s">
        <v>6721</v>
      </c>
      <c r="G741" s="402" t="s">
        <v>6722</v>
      </c>
      <c r="H741" s="402" t="s">
        <v>6723</v>
      </c>
      <c r="I741" s="402" t="s">
        <v>6334</v>
      </c>
      <c r="J741" s="402" t="s">
        <v>6334</v>
      </c>
      <c r="K741" s="402" t="s">
        <v>6334</v>
      </c>
      <c r="L741" s="402" t="s">
        <v>6376</v>
      </c>
    </row>
    <row r="742" spans="1:12" ht="45" x14ac:dyDescent="0.25">
      <c r="A742" s="403" t="s">
        <v>9869</v>
      </c>
      <c r="B742" s="403" t="s">
        <v>9867</v>
      </c>
      <c r="C742" s="403" t="s">
        <v>9868</v>
      </c>
      <c r="D742" s="403" t="s">
        <v>9866</v>
      </c>
      <c r="E742" s="403" t="s">
        <v>9870</v>
      </c>
      <c r="F742" s="403" t="s">
        <v>9871</v>
      </c>
      <c r="G742" s="403" t="s">
        <v>7029</v>
      </c>
      <c r="H742" s="403" t="s">
        <v>9872</v>
      </c>
      <c r="I742" s="403" t="s">
        <v>6334</v>
      </c>
      <c r="J742" s="403" t="s">
        <v>6334</v>
      </c>
      <c r="K742" s="403" t="s">
        <v>6334</v>
      </c>
      <c r="L742" s="403" t="s">
        <v>6343</v>
      </c>
    </row>
    <row r="743" spans="1:12" ht="67.5" x14ac:dyDescent="0.25">
      <c r="A743" s="402" t="s">
        <v>9876</v>
      </c>
      <c r="B743" s="402" t="s">
        <v>9874</v>
      </c>
      <c r="C743" s="402" t="s">
        <v>9875</v>
      </c>
      <c r="D743" s="402" t="s">
        <v>9873</v>
      </c>
      <c r="E743" s="402" t="s">
        <v>9877</v>
      </c>
      <c r="F743" s="402" t="s">
        <v>9878</v>
      </c>
      <c r="G743" s="402" t="s">
        <v>6415</v>
      </c>
      <c r="H743" s="402" t="s">
        <v>9878</v>
      </c>
      <c r="I743" s="402" t="s">
        <v>6334</v>
      </c>
      <c r="J743" s="402" t="s">
        <v>6334</v>
      </c>
      <c r="K743" s="402" t="s">
        <v>6334</v>
      </c>
      <c r="L743" s="402" t="s">
        <v>6343</v>
      </c>
    </row>
    <row r="744" spans="1:12" ht="67.5" x14ac:dyDescent="0.25">
      <c r="A744" s="403" t="s">
        <v>9882</v>
      </c>
      <c r="B744" s="403" t="s">
        <v>9880</v>
      </c>
      <c r="C744" s="403" t="s">
        <v>9881</v>
      </c>
      <c r="D744" s="403" t="s">
        <v>9879</v>
      </c>
      <c r="E744" s="403" t="s">
        <v>9883</v>
      </c>
      <c r="F744" s="403" t="s">
        <v>9884</v>
      </c>
      <c r="G744" s="403" t="s">
        <v>7426</v>
      </c>
      <c r="H744" s="403" t="s">
        <v>9885</v>
      </c>
      <c r="I744" s="403" t="s">
        <v>6334</v>
      </c>
      <c r="J744" s="403" t="s">
        <v>6334</v>
      </c>
      <c r="K744" s="403" t="s">
        <v>6548</v>
      </c>
      <c r="L744" s="403" t="s">
        <v>835</v>
      </c>
    </row>
    <row r="745" spans="1:12" ht="56.25" x14ac:dyDescent="0.25">
      <c r="A745" s="402" t="s">
        <v>6334</v>
      </c>
      <c r="B745" s="402" t="s">
        <v>9887</v>
      </c>
      <c r="C745" s="402" t="s">
        <v>9888</v>
      </c>
      <c r="D745" s="402" t="s">
        <v>9886</v>
      </c>
      <c r="E745" s="402" t="s">
        <v>9889</v>
      </c>
      <c r="F745" s="402" t="s">
        <v>9890</v>
      </c>
      <c r="G745" s="402" t="s">
        <v>6452</v>
      </c>
      <c r="H745" s="402" t="s">
        <v>9890</v>
      </c>
      <c r="I745" s="402" t="s">
        <v>6334</v>
      </c>
      <c r="J745" s="402" t="s">
        <v>6334</v>
      </c>
      <c r="K745" s="402" t="s">
        <v>6334</v>
      </c>
      <c r="L745" s="402" t="s">
        <v>835</v>
      </c>
    </row>
    <row r="746" spans="1:12" ht="112.5" x14ac:dyDescent="0.25">
      <c r="A746" s="403" t="s">
        <v>1058</v>
      </c>
      <c r="B746" s="403" t="s">
        <v>9892</v>
      </c>
      <c r="C746" s="403" t="s">
        <v>9893</v>
      </c>
      <c r="D746" s="403" t="s">
        <v>9891</v>
      </c>
      <c r="E746" s="403" t="s">
        <v>8907</v>
      </c>
      <c r="F746" s="403" t="s">
        <v>8908</v>
      </c>
      <c r="G746" s="403" t="s">
        <v>6452</v>
      </c>
      <c r="H746" s="403" t="s">
        <v>8908</v>
      </c>
      <c r="I746" s="403" t="s">
        <v>6334</v>
      </c>
      <c r="J746" s="403" t="s">
        <v>6334</v>
      </c>
      <c r="K746" s="403" t="s">
        <v>6334</v>
      </c>
      <c r="L746" s="403" t="s">
        <v>6376</v>
      </c>
    </row>
    <row r="747" spans="1:12" ht="78.75" x14ac:dyDescent="0.25">
      <c r="A747" s="402" t="s">
        <v>9897</v>
      </c>
      <c r="B747" s="402" t="s">
        <v>9895</v>
      </c>
      <c r="C747" s="402" t="s">
        <v>9896</v>
      </c>
      <c r="D747" s="402" t="s">
        <v>9894</v>
      </c>
      <c r="E747" s="402" t="s">
        <v>9898</v>
      </c>
      <c r="F747" s="402" t="s">
        <v>9899</v>
      </c>
      <c r="G747" s="402" t="s">
        <v>6434</v>
      </c>
      <c r="H747" s="402" t="s">
        <v>9900</v>
      </c>
      <c r="I747" s="402" t="s">
        <v>6334</v>
      </c>
      <c r="J747" s="402" t="s">
        <v>6334</v>
      </c>
      <c r="K747" s="402" t="s">
        <v>6334</v>
      </c>
      <c r="L747" s="402" t="s">
        <v>6376</v>
      </c>
    </row>
    <row r="748" spans="1:12" ht="56.25" x14ac:dyDescent="0.25">
      <c r="A748" s="403" t="s">
        <v>1239</v>
      </c>
      <c r="B748" s="403" t="s">
        <v>9902</v>
      </c>
      <c r="C748" s="403" t="s">
        <v>1240</v>
      </c>
      <c r="D748" s="403" t="s">
        <v>9901</v>
      </c>
      <c r="E748" s="403" t="s">
        <v>9903</v>
      </c>
      <c r="F748" s="403" t="s">
        <v>9904</v>
      </c>
      <c r="G748" s="403" t="s">
        <v>9905</v>
      </c>
      <c r="H748" s="403" t="s">
        <v>9906</v>
      </c>
      <c r="I748" s="403" t="s">
        <v>6334</v>
      </c>
      <c r="J748" s="403" t="s">
        <v>6334</v>
      </c>
      <c r="K748" s="403" t="s">
        <v>6334</v>
      </c>
      <c r="L748" s="403" t="s">
        <v>6343</v>
      </c>
    </row>
    <row r="749" spans="1:12" ht="45" x14ac:dyDescent="0.25">
      <c r="A749" s="402" t="s">
        <v>1058</v>
      </c>
      <c r="B749" s="402" t="s">
        <v>9908</v>
      </c>
      <c r="C749" s="402" t="s">
        <v>9909</v>
      </c>
      <c r="D749" s="402" t="s">
        <v>9907</v>
      </c>
      <c r="E749" s="402" t="s">
        <v>6720</v>
      </c>
      <c r="F749" s="402" t="s">
        <v>6721</v>
      </c>
      <c r="G749" s="402" t="s">
        <v>6722</v>
      </c>
      <c r="H749" s="402" t="s">
        <v>6723</v>
      </c>
      <c r="I749" s="402" t="s">
        <v>6334</v>
      </c>
      <c r="J749" s="402" t="s">
        <v>6334</v>
      </c>
      <c r="K749" s="402" t="s">
        <v>6334</v>
      </c>
      <c r="L749" s="402" t="s">
        <v>6376</v>
      </c>
    </row>
    <row r="750" spans="1:12" ht="202.5" x14ac:dyDescent="0.25">
      <c r="A750" s="403" t="s">
        <v>26206</v>
      </c>
      <c r="B750" s="403" t="s">
        <v>26205</v>
      </c>
      <c r="C750" s="403" t="s">
        <v>6334</v>
      </c>
      <c r="D750" s="403" t="s">
        <v>26204</v>
      </c>
      <c r="E750" s="403" t="s">
        <v>26207</v>
      </c>
      <c r="F750" s="403" t="s">
        <v>26208</v>
      </c>
      <c r="G750" s="403" t="s">
        <v>7202</v>
      </c>
      <c r="H750" s="403" t="s">
        <v>26209</v>
      </c>
      <c r="I750" s="403" t="s">
        <v>6334</v>
      </c>
      <c r="J750" s="403" t="s">
        <v>8222</v>
      </c>
      <c r="K750" s="403" t="s">
        <v>6334</v>
      </c>
      <c r="L750" s="403" t="s">
        <v>26210</v>
      </c>
    </row>
    <row r="751" spans="1:12" ht="168.75" x14ac:dyDescent="0.25">
      <c r="A751" s="402" t="s">
        <v>6334</v>
      </c>
      <c r="B751" s="402" t="s">
        <v>9911</v>
      </c>
      <c r="C751" s="402" t="s">
        <v>6334</v>
      </c>
      <c r="D751" s="402" t="s">
        <v>9910</v>
      </c>
      <c r="E751" s="402" t="s">
        <v>7863</v>
      </c>
      <c r="F751" s="402" t="s">
        <v>7864</v>
      </c>
      <c r="G751" s="402" t="s">
        <v>6452</v>
      </c>
      <c r="H751" s="402" t="s">
        <v>7865</v>
      </c>
      <c r="I751" s="402" t="s">
        <v>6334</v>
      </c>
      <c r="J751" s="402" t="s">
        <v>7123</v>
      </c>
      <c r="K751" s="402" t="s">
        <v>9788</v>
      </c>
      <c r="L751" s="402" t="s">
        <v>835</v>
      </c>
    </row>
    <row r="752" spans="1:12" ht="90" x14ac:dyDescent="0.25">
      <c r="A752" s="403" t="s">
        <v>9915</v>
      </c>
      <c r="B752" s="403" t="s">
        <v>9913</v>
      </c>
      <c r="C752" s="403" t="s">
        <v>9914</v>
      </c>
      <c r="D752" s="403" t="s">
        <v>9912</v>
      </c>
      <c r="E752" s="403" t="s">
        <v>9916</v>
      </c>
      <c r="F752" s="403" t="s">
        <v>9917</v>
      </c>
      <c r="G752" s="403" t="s">
        <v>6388</v>
      </c>
      <c r="H752" s="403" t="s">
        <v>9918</v>
      </c>
      <c r="I752" s="403" t="s">
        <v>6334</v>
      </c>
      <c r="J752" s="403" t="s">
        <v>6334</v>
      </c>
      <c r="K752" s="403" t="s">
        <v>6334</v>
      </c>
      <c r="L752" s="403" t="s">
        <v>835</v>
      </c>
    </row>
    <row r="753" spans="1:12" ht="78.75" x14ac:dyDescent="0.25">
      <c r="A753" s="402" t="s">
        <v>3976</v>
      </c>
      <c r="B753" s="402" t="s">
        <v>9920</v>
      </c>
      <c r="C753" s="402" t="s">
        <v>3978</v>
      </c>
      <c r="D753" s="402" t="s">
        <v>9919</v>
      </c>
      <c r="E753" s="402" t="s">
        <v>9921</v>
      </c>
      <c r="F753" s="402" t="s">
        <v>9922</v>
      </c>
      <c r="G753" s="402" t="s">
        <v>6388</v>
      </c>
      <c r="H753" s="402" t="s">
        <v>9923</v>
      </c>
      <c r="I753" s="402" t="s">
        <v>6334</v>
      </c>
      <c r="J753" s="402" t="s">
        <v>9924</v>
      </c>
      <c r="K753" s="402" t="s">
        <v>6334</v>
      </c>
      <c r="L753" s="402" t="s">
        <v>835</v>
      </c>
    </row>
    <row r="754" spans="1:12" ht="90" x14ac:dyDescent="0.25">
      <c r="A754" s="403" t="s">
        <v>4143</v>
      </c>
      <c r="B754" s="403" t="s">
        <v>9926</v>
      </c>
      <c r="C754" s="403" t="s">
        <v>4145</v>
      </c>
      <c r="D754" s="403" t="s">
        <v>9925</v>
      </c>
      <c r="E754" s="403" t="s">
        <v>9927</v>
      </c>
      <c r="F754" s="403" t="s">
        <v>9928</v>
      </c>
      <c r="G754" s="403" t="s">
        <v>6388</v>
      </c>
      <c r="H754" s="403" t="s">
        <v>9929</v>
      </c>
      <c r="I754" s="403" t="s">
        <v>6572</v>
      </c>
      <c r="J754" s="403" t="s">
        <v>9930</v>
      </c>
      <c r="K754" s="403" t="s">
        <v>6334</v>
      </c>
      <c r="L754" s="403" t="s">
        <v>835</v>
      </c>
    </row>
    <row r="755" spans="1:12" ht="78.75" x14ac:dyDescent="0.25">
      <c r="A755" s="402" t="s">
        <v>3322</v>
      </c>
      <c r="B755" s="402" t="s">
        <v>9932</v>
      </c>
      <c r="C755" s="402" t="s">
        <v>3324</v>
      </c>
      <c r="D755" s="402" t="s">
        <v>9931</v>
      </c>
      <c r="E755" s="402" t="s">
        <v>9921</v>
      </c>
      <c r="F755" s="402" t="s">
        <v>9922</v>
      </c>
      <c r="G755" s="402" t="s">
        <v>6388</v>
      </c>
      <c r="H755" s="402" t="s">
        <v>9923</v>
      </c>
      <c r="I755" s="402" t="s">
        <v>6334</v>
      </c>
      <c r="J755" s="402" t="s">
        <v>9933</v>
      </c>
      <c r="K755" s="402" t="s">
        <v>6334</v>
      </c>
      <c r="L755" s="402" t="s">
        <v>835</v>
      </c>
    </row>
    <row r="756" spans="1:12" ht="101.25" x14ac:dyDescent="0.25">
      <c r="A756" s="403" t="s">
        <v>2149</v>
      </c>
      <c r="B756" s="403" t="s">
        <v>9935</v>
      </c>
      <c r="C756" s="403" t="s">
        <v>4861</v>
      </c>
      <c r="D756" s="403" t="s">
        <v>9934</v>
      </c>
      <c r="E756" s="403" t="s">
        <v>9936</v>
      </c>
      <c r="F756" s="403" t="s">
        <v>9937</v>
      </c>
      <c r="G756" s="403" t="s">
        <v>6388</v>
      </c>
      <c r="H756" s="403" t="s">
        <v>9938</v>
      </c>
      <c r="I756" s="403" t="s">
        <v>6334</v>
      </c>
      <c r="J756" s="403" t="s">
        <v>26211</v>
      </c>
      <c r="K756" s="403" t="s">
        <v>6334</v>
      </c>
      <c r="L756" s="403" t="s">
        <v>835</v>
      </c>
    </row>
    <row r="757" spans="1:12" ht="78.75" x14ac:dyDescent="0.25">
      <c r="A757" s="402" t="s">
        <v>4862</v>
      </c>
      <c r="B757" s="402" t="s">
        <v>9940</v>
      </c>
      <c r="C757" s="402" t="s">
        <v>4864</v>
      </c>
      <c r="D757" s="402" t="s">
        <v>9939</v>
      </c>
      <c r="E757" s="402" t="s">
        <v>9921</v>
      </c>
      <c r="F757" s="402" t="s">
        <v>9922</v>
      </c>
      <c r="G757" s="402" t="s">
        <v>6388</v>
      </c>
      <c r="H757" s="402" t="s">
        <v>9923</v>
      </c>
      <c r="I757" s="402" t="s">
        <v>6334</v>
      </c>
      <c r="J757" s="402" t="s">
        <v>9933</v>
      </c>
      <c r="K757" s="402" t="s">
        <v>6334</v>
      </c>
      <c r="L757" s="402" t="s">
        <v>835</v>
      </c>
    </row>
    <row r="758" spans="1:12" ht="101.25" x14ac:dyDescent="0.25">
      <c r="A758" s="403" t="s">
        <v>1501</v>
      </c>
      <c r="B758" s="403" t="s">
        <v>9942</v>
      </c>
      <c r="C758" s="403" t="s">
        <v>2523</v>
      </c>
      <c r="D758" s="403" t="s">
        <v>9941</v>
      </c>
      <c r="E758" s="403" t="s">
        <v>9936</v>
      </c>
      <c r="F758" s="403" t="s">
        <v>9937</v>
      </c>
      <c r="G758" s="403" t="s">
        <v>6388</v>
      </c>
      <c r="H758" s="403" t="s">
        <v>9938</v>
      </c>
      <c r="I758" s="403" t="s">
        <v>6334</v>
      </c>
      <c r="J758" s="403" t="s">
        <v>9943</v>
      </c>
      <c r="K758" s="403" t="s">
        <v>6334</v>
      </c>
      <c r="L758" s="403" t="s">
        <v>835</v>
      </c>
    </row>
    <row r="759" spans="1:12" ht="101.25" x14ac:dyDescent="0.25">
      <c r="A759" s="402" t="s">
        <v>2527</v>
      </c>
      <c r="B759" s="402" t="s">
        <v>9945</v>
      </c>
      <c r="C759" s="402" t="s">
        <v>2529</v>
      </c>
      <c r="D759" s="402" t="s">
        <v>9944</v>
      </c>
      <c r="E759" s="402" t="s">
        <v>9936</v>
      </c>
      <c r="F759" s="402" t="s">
        <v>9937</v>
      </c>
      <c r="G759" s="402" t="s">
        <v>6388</v>
      </c>
      <c r="H759" s="402" t="s">
        <v>9938</v>
      </c>
      <c r="I759" s="402" t="s">
        <v>6334</v>
      </c>
      <c r="J759" s="402" t="s">
        <v>9943</v>
      </c>
      <c r="K759" s="402" t="s">
        <v>6334</v>
      </c>
      <c r="L759" s="402" t="s">
        <v>835</v>
      </c>
    </row>
    <row r="760" spans="1:12" ht="90" x14ac:dyDescent="0.25">
      <c r="A760" s="403" t="s">
        <v>2955</v>
      </c>
      <c r="B760" s="403" t="s">
        <v>9947</v>
      </c>
      <c r="C760" s="403" t="s">
        <v>2957</v>
      </c>
      <c r="D760" s="403" t="s">
        <v>9946</v>
      </c>
      <c r="E760" s="403" t="s">
        <v>9948</v>
      </c>
      <c r="F760" s="403" t="s">
        <v>9949</v>
      </c>
      <c r="G760" s="403" t="s">
        <v>7523</v>
      </c>
      <c r="H760" s="403" t="s">
        <v>9950</v>
      </c>
      <c r="I760" s="403" t="s">
        <v>6334</v>
      </c>
      <c r="J760" s="403" t="s">
        <v>9951</v>
      </c>
      <c r="K760" s="403" t="s">
        <v>7317</v>
      </c>
      <c r="L760" s="403" t="s">
        <v>835</v>
      </c>
    </row>
    <row r="761" spans="1:12" ht="101.25" x14ac:dyDescent="0.25">
      <c r="A761" s="402" t="s">
        <v>2009</v>
      </c>
      <c r="B761" s="402" t="s">
        <v>9953</v>
      </c>
      <c r="C761" s="402" t="s">
        <v>4702</v>
      </c>
      <c r="D761" s="402" t="s">
        <v>9952</v>
      </c>
      <c r="E761" s="402" t="s">
        <v>9954</v>
      </c>
      <c r="F761" s="402" t="s">
        <v>9955</v>
      </c>
      <c r="G761" s="402" t="s">
        <v>7153</v>
      </c>
      <c r="H761" s="402" t="s">
        <v>9956</v>
      </c>
      <c r="I761" s="402" t="s">
        <v>6334</v>
      </c>
      <c r="J761" s="402" t="s">
        <v>6334</v>
      </c>
      <c r="K761" s="402" t="s">
        <v>6334</v>
      </c>
      <c r="L761" s="402" t="s">
        <v>835</v>
      </c>
    </row>
    <row r="762" spans="1:12" ht="101.25" x14ac:dyDescent="0.25">
      <c r="A762" s="403" t="s">
        <v>4071</v>
      </c>
      <c r="B762" s="403" t="s">
        <v>26213</v>
      </c>
      <c r="C762" s="403" t="s">
        <v>4073</v>
      </c>
      <c r="D762" s="403" t="s">
        <v>26212</v>
      </c>
      <c r="E762" s="403" t="s">
        <v>26214</v>
      </c>
      <c r="F762" s="403" t="s">
        <v>26215</v>
      </c>
      <c r="G762" s="403" t="s">
        <v>6665</v>
      </c>
      <c r="H762" s="403" t="s">
        <v>26216</v>
      </c>
      <c r="I762" s="403" t="s">
        <v>6334</v>
      </c>
      <c r="J762" s="403" t="s">
        <v>6334</v>
      </c>
      <c r="K762" s="403" t="s">
        <v>9788</v>
      </c>
      <c r="L762" s="403" t="s">
        <v>26210</v>
      </c>
    </row>
    <row r="763" spans="1:12" ht="101.25" x14ac:dyDescent="0.25">
      <c r="A763" s="402" t="s">
        <v>3439</v>
      </c>
      <c r="B763" s="402" t="s">
        <v>26218</v>
      </c>
      <c r="C763" s="402" t="s">
        <v>3441</v>
      </c>
      <c r="D763" s="402" t="s">
        <v>26217</v>
      </c>
      <c r="E763" s="402" t="s">
        <v>26214</v>
      </c>
      <c r="F763" s="402" t="s">
        <v>26215</v>
      </c>
      <c r="G763" s="402" t="s">
        <v>6665</v>
      </c>
      <c r="H763" s="402" t="s">
        <v>26216</v>
      </c>
      <c r="I763" s="402" t="s">
        <v>6334</v>
      </c>
      <c r="J763" s="402" t="s">
        <v>6334</v>
      </c>
      <c r="K763" s="402" t="s">
        <v>9788</v>
      </c>
      <c r="L763" s="402" t="s">
        <v>26210</v>
      </c>
    </row>
    <row r="764" spans="1:12" ht="101.25" x14ac:dyDescent="0.25">
      <c r="A764" s="403" t="s">
        <v>2583</v>
      </c>
      <c r="B764" s="403" t="s">
        <v>26220</v>
      </c>
      <c r="C764" s="403" t="s">
        <v>2462</v>
      </c>
      <c r="D764" s="403" t="s">
        <v>26219</v>
      </c>
      <c r="E764" s="403" t="s">
        <v>26214</v>
      </c>
      <c r="F764" s="403" t="s">
        <v>26215</v>
      </c>
      <c r="G764" s="403" t="s">
        <v>6665</v>
      </c>
      <c r="H764" s="403" t="s">
        <v>26216</v>
      </c>
      <c r="I764" s="403" t="s">
        <v>6334</v>
      </c>
      <c r="J764" s="403" t="s">
        <v>18202</v>
      </c>
      <c r="K764" s="403" t="s">
        <v>9788</v>
      </c>
      <c r="L764" s="403" t="s">
        <v>26210</v>
      </c>
    </row>
    <row r="765" spans="1:12" ht="33.75" x14ac:dyDescent="0.25">
      <c r="A765" s="402" t="s">
        <v>9959</v>
      </c>
      <c r="B765" s="402" t="s">
        <v>9958</v>
      </c>
      <c r="C765" s="402" t="s">
        <v>1367</v>
      </c>
      <c r="D765" s="402" t="s">
        <v>9957</v>
      </c>
      <c r="E765" s="402" t="s">
        <v>9960</v>
      </c>
      <c r="F765" s="402" t="s">
        <v>9961</v>
      </c>
      <c r="G765" s="402" t="s">
        <v>6917</v>
      </c>
      <c r="H765" s="402" t="s">
        <v>9961</v>
      </c>
      <c r="I765" s="402" t="s">
        <v>6334</v>
      </c>
      <c r="J765" s="402" t="s">
        <v>7071</v>
      </c>
      <c r="K765" s="402" t="s">
        <v>6334</v>
      </c>
      <c r="L765" s="402" t="s">
        <v>835</v>
      </c>
    </row>
    <row r="766" spans="1:12" ht="67.5" x14ac:dyDescent="0.25">
      <c r="A766" s="403" t="s">
        <v>2972</v>
      </c>
      <c r="B766" s="403" t="s">
        <v>9963</v>
      </c>
      <c r="C766" s="403" t="s">
        <v>2974</v>
      </c>
      <c r="D766" s="403" t="s">
        <v>9962</v>
      </c>
      <c r="E766" s="403" t="s">
        <v>7863</v>
      </c>
      <c r="F766" s="403" t="s">
        <v>7864</v>
      </c>
      <c r="G766" s="403" t="s">
        <v>6452</v>
      </c>
      <c r="H766" s="403" t="s">
        <v>7865</v>
      </c>
      <c r="I766" s="403" t="s">
        <v>6334</v>
      </c>
      <c r="J766" s="403" t="s">
        <v>7637</v>
      </c>
      <c r="K766" s="403" t="s">
        <v>6334</v>
      </c>
      <c r="L766" s="403" t="s">
        <v>6343</v>
      </c>
    </row>
    <row r="767" spans="1:12" ht="135" x14ac:dyDescent="0.25">
      <c r="A767" s="402" t="s">
        <v>5012</v>
      </c>
      <c r="B767" s="402" t="s">
        <v>9965</v>
      </c>
      <c r="C767" s="402" t="s">
        <v>5014</v>
      </c>
      <c r="D767" s="402" t="s">
        <v>9964</v>
      </c>
      <c r="E767" s="402" t="s">
        <v>9966</v>
      </c>
      <c r="F767" s="402" t="s">
        <v>9967</v>
      </c>
      <c r="G767" s="402" t="s">
        <v>9968</v>
      </c>
      <c r="H767" s="402" t="s">
        <v>9969</v>
      </c>
      <c r="I767" s="402" t="s">
        <v>6334</v>
      </c>
      <c r="J767" s="402" t="s">
        <v>6555</v>
      </c>
      <c r="K767" s="402" t="s">
        <v>6334</v>
      </c>
      <c r="L767" s="402" t="s">
        <v>6343</v>
      </c>
    </row>
    <row r="768" spans="1:12" ht="135" x14ac:dyDescent="0.25">
      <c r="A768" s="403" t="s">
        <v>4752</v>
      </c>
      <c r="B768" s="403" t="s">
        <v>9971</v>
      </c>
      <c r="C768" s="403" t="s">
        <v>4754</v>
      </c>
      <c r="D768" s="403" t="s">
        <v>9970</v>
      </c>
      <c r="E768" s="403" t="s">
        <v>9966</v>
      </c>
      <c r="F768" s="403" t="s">
        <v>9967</v>
      </c>
      <c r="G768" s="403" t="s">
        <v>9968</v>
      </c>
      <c r="H768" s="403" t="s">
        <v>9969</v>
      </c>
      <c r="I768" s="403" t="s">
        <v>6334</v>
      </c>
      <c r="J768" s="403" t="s">
        <v>6555</v>
      </c>
      <c r="K768" s="403" t="s">
        <v>6334</v>
      </c>
      <c r="L768" s="403" t="s">
        <v>6343</v>
      </c>
    </row>
    <row r="769" spans="1:12" ht="67.5" x14ac:dyDescent="0.25">
      <c r="A769" s="402" t="s">
        <v>6334</v>
      </c>
      <c r="B769" s="402" t="s">
        <v>9973</v>
      </c>
      <c r="C769" s="402" t="s">
        <v>6334</v>
      </c>
      <c r="D769" s="402" t="s">
        <v>9972</v>
      </c>
      <c r="E769" s="402" t="s">
        <v>6565</v>
      </c>
      <c r="F769" s="402" t="s">
        <v>6566</v>
      </c>
      <c r="G769" s="402" t="s">
        <v>6567</v>
      </c>
      <c r="H769" s="402" t="s">
        <v>6568</v>
      </c>
      <c r="I769" s="402" t="s">
        <v>6334</v>
      </c>
      <c r="J769" s="402" t="s">
        <v>7123</v>
      </c>
      <c r="K769" s="402" t="s">
        <v>9788</v>
      </c>
      <c r="L769" s="402" t="s">
        <v>835</v>
      </c>
    </row>
    <row r="770" spans="1:12" ht="67.5" x14ac:dyDescent="0.25">
      <c r="A770" s="403" t="s">
        <v>6334</v>
      </c>
      <c r="B770" s="403" t="s">
        <v>9975</v>
      </c>
      <c r="C770" s="403" t="s">
        <v>6334</v>
      </c>
      <c r="D770" s="403" t="s">
        <v>9974</v>
      </c>
      <c r="E770" s="403" t="s">
        <v>6565</v>
      </c>
      <c r="F770" s="403" t="s">
        <v>6566</v>
      </c>
      <c r="G770" s="403" t="s">
        <v>6567</v>
      </c>
      <c r="H770" s="403" t="s">
        <v>6568</v>
      </c>
      <c r="I770" s="403" t="s">
        <v>6334</v>
      </c>
      <c r="J770" s="403" t="s">
        <v>7123</v>
      </c>
      <c r="K770" s="403" t="s">
        <v>9788</v>
      </c>
      <c r="L770" s="403" t="s">
        <v>835</v>
      </c>
    </row>
    <row r="771" spans="1:12" ht="67.5" x14ac:dyDescent="0.25">
      <c r="A771" s="402" t="s">
        <v>6334</v>
      </c>
      <c r="B771" s="402" t="s">
        <v>9977</v>
      </c>
      <c r="C771" s="402" t="s">
        <v>6334</v>
      </c>
      <c r="D771" s="402" t="s">
        <v>9976</v>
      </c>
      <c r="E771" s="402" t="s">
        <v>7843</v>
      </c>
      <c r="F771" s="402" t="s">
        <v>7844</v>
      </c>
      <c r="G771" s="402" t="s">
        <v>6567</v>
      </c>
      <c r="H771" s="402" t="s">
        <v>7845</v>
      </c>
      <c r="I771" s="402" t="s">
        <v>6334</v>
      </c>
      <c r="J771" s="402" t="s">
        <v>7123</v>
      </c>
      <c r="K771" s="402" t="s">
        <v>9788</v>
      </c>
      <c r="L771" s="402" t="s">
        <v>835</v>
      </c>
    </row>
    <row r="772" spans="1:12" ht="123.75" x14ac:dyDescent="0.25">
      <c r="A772" s="403" t="s">
        <v>6334</v>
      </c>
      <c r="B772" s="403" t="s">
        <v>26221</v>
      </c>
      <c r="C772" s="403" t="s">
        <v>6334</v>
      </c>
      <c r="D772" s="403" t="s">
        <v>9978</v>
      </c>
      <c r="E772" s="403" t="s">
        <v>9979</v>
      </c>
      <c r="F772" s="403" t="s">
        <v>9980</v>
      </c>
      <c r="G772" s="403" t="s">
        <v>6388</v>
      </c>
      <c r="H772" s="403" t="s">
        <v>9981</v>
      </c>
      <c r="I772" s="403" t="s">
        <v>6334</v>
      </c>
      <c r="J772" s="403" t="s">
        <v>9982</v>
      </c>
      <c r="K772" s="403" t="s">
        <v>9788</v>
      </c>
      <c r="L772" s="403" t="s">
        <v>7095</v>
      </c>
    </row>
    <row r="773" spans="1:12" ht="67.5" x14ac:dyDescent="0.25">
      <c r="A773" s="402" t="s">
        <v>9986</v>
      </c>
      <c r="B773" s="402" t="s">
        <v>9984</v>
      </c>
      <c r="C773" s="402" t="s">
        <v>9985</v>
      </c>
      <c r="D773" s="402" t="s">
        <v>9983</v>
      </c>
      <c r="E773" s="402" t="s">
        <v>7863</v>
      </c>
      <c r="F773" s="402" t="s">
        <v>7864</v>
      </c>
      <c r="G773" s="402" t="s">
        <v>6452</v>
      </c>
      <c r="H773" s="402" t="s">
        <v>7865</v>
      </c>
      <c r="I773" s="402" t="s">
        <v>6334</v>
      </c>
      <c r="J773" s="402" t="s">
        <v>7123</v>
      </c>
      <c r="K773" s="402" t="s">
        <v>7317</v>
      </c>
      <c r="L773" s="402" t="s">
        <v>835</v>
      </c>
    </row>
    <row r="774" spans="1:12" ht="67.5" x14ac:dyDescent="0.25">
      <c r="A774" s="403" t="s">
        <v>9990</v>
      </c>
      <c r="B774" s="403" t="s">
        <v>9988</v>
      </c>
      <c r="C774" s="403" t="s">
        <v>9989</v>
      </c>
      <c r="D774" s="403" t="s">
        <v>9987</v>
      </c>
      <c r="E774" s="403" t="s">
        <v>7863</v>
      </c>
      <c r="F774" s="403" t="s">
        <v>7864</v>
      </c>
      <c r="G774" s="403" t="s">
        <v>6452</v>
      </c>
      <c r="H774" s="403" t="s">
        <v>7865</v>
      </c>
      <c r="I774" s="403" t="s">
        <v>6334</v>
      </c>
      <c r="J774" s="403" t="s">
        <v>7123</v>
      </c>
      <c r="K774" s="403" t="s">
        <v>7317</v>
      </c>
      <c r="L774" s="403" t="s">
        <v>835</v>
      </c>
    </row>
    <row r="775" spans="1:12" ht="67.5" x14ac:dyDescent="0.25">
      <c r="A775" s="402" t="s">
        <v>1058</v>
      </c>
      <c r="B775" s="402" t="s">
        <v>9992</v>
      </c>
      <c r="C775" s="402" t="s">
        <v>1058</v>
      </c>
      <c r="D775" s="402" t="s">
        <v>9991</v>
      </c>
      <c r="E775" s="402" t="s">
        <v>7843</v>
      </c>
      <c r="F775" s="402" t="s">
        <v>7844</v>
      </c>
      <c r="G775" s="402" t="s">
        <v>6567</v>
      </c>
      <c r="H775" s="402" t="s">
        <v>7845</v>
      </c>
      <c r="I775" s="402" t="s">
        <v>6334</v>
      </c>
      <c r="J775" s="402" t="s">
        <v>9993</v>
      </c>
      <c r="K775" s="402" t="s">
        <v>9788</v>
      </c>
      <c r="L775" s="402" t="s">
        <v>6343</v>
      </c>
    </row>
    <row r="776" spans="1:12" ht="78.75" x14ac:dyDescent="0.25">
      <c r="A776" s="403" t="s">
        <v>9997</v>
      </c>
      <c r="B776" s="403" t="s">
        <v>9995</v>
      </c>
      <c r="C776" s="403" t="s">
        <v>9996</v>
      </c>
      <c r="D776" s="403" t="s">
        <v>9994</v>
      </c>
      <c r="E776" s="403" t="s">
        <v>7863</v>
      </c>
      <c r="F776" s="403" t="s">
        <v>7864</v>
      </c>
      <c r="G776" s="403" t="s">
        <v>6452</v>
      </c>
      <c r="H776" s="403" t="s">
        <v>7865</v>
      </c>
      <c r="I776" s="403" t="s">
        <v>6334</v>
      </c>
      <c r="J776" s="403" t="s">
        <v>7123</v>
      </c>
      <c r="K776" s="403" t="s">
        <v>9788</v>
      </c>
      <c r="L776" s="403" t="s">
        <v>835</v>
      </c>
    </row>
    <row r="777" spans="1:12" ht="78.75" x14ac:dyDescent="0.25">
      <c r="A777" s="402" t="s">
        <v>6334</v>
      </c>
      <c r="B777" s="402" t="s">
        <v>9999</v>
      </c>
      <c r="C777" s="402" t="s">
        <v>6334</v>
      </c>
      <c r="D777" s="402" t="s">
        <v>9998</v>
      </c>
      <c r="E777" s="402" t="s">
        <v>10000</v>
      </c>
      <c r="F777" s="402" t="s">
        <v>10001</v>
      </c>
      <c r="G777" s="402" t="s">
        <v>6486</v>
      </c>
      <c r="H777" s="402" t="s">
        <v>10002</v>
      </c>
      <c r="I777" s="402" t="s">
        <v>6334</v>
      </c>
      <c r="J777" s="402" t="s">
        <v>7465</v>
      </c>
      <c r="K777" s="402" t="s">
        <v>9788</v>
      </c>
      <c r="L777" s="402" t="s">
        <v>835</v>
      </c>
    </row>
    <row r="778" spans="1:12" ht="67.5" x14ac:dyDescent="0.25">
      <c r="A778" s="403" t="s">
        <v>3018</v>
      </c>
      <c r="B778" s="403" t="s">
        <v>10004</v>
      </c>
      <c r="C778" s="403" t="s">
        <v>3020</v>
      </c>
      <c r="D778" s="403" t="s">
        <v>10003</v>
      </c>
      <c r="E778" s="403" t="s">
        <v>10005</v>
      </c>
      <c r="F778" s="403" t="s">
        <v>10006</v>
      </c>
      <c r="G778" s="403" t="s">
        <v>6567</v>
      </c>
      <c r="H778" s="403" t="s">
        <v>10007</v>
      </c>
      <c r="I778" s="403" t="s">
        <v>6334</v>
      </c>
      <c r="J778" s="403" t="s">
        <v>6334</v>
      </c>
      <c r="K778" s="403" t="s">
        <v>6334</v>
      </c>
      <c r="L778" s="403" t="s">
        <v>835</v>
      </c>
    </row>
    <row r="779" spans="1:12" ht="56.25" x14ac:dyDescent="0.25">
      <c r="A779" s="402" t="s">
        <v>10011</v>
      </c>
      <c r="B779" s="402" t="s">
        <v>10009</v>
      </c>
      <c r="C779" s="402" t="s">
        <v>10010</v>
      </c>
      <c r="D779" s="402" t="s">
        <v>10008</v>
      </c>
      <c r="E779" s="402" t="s">
        <v>10012</v>
      </c>
      <c r="F779" s="402" t="s">
        <v>10013</v>
      </c>
      <c r="G779" s="402" t="s">
        <v>6609</v>
      </c>
      <c r="H779" s="402" t="s">
        <v>10014</v>
      </c>
      <c r="I779" s="402" t="s">
        <v>6334</v>
      </c>
      <c r="J779" s="402" t="s">
        <v>6334</v>
      </c>
      <c r="K779" s="402" t="s">
        <v>6334</v>
      </c>
      <c r="L779" s="402" t="s">
        <v>6343</v>
      </c>
    </row>
    <row r="780" spans="1:12" ht="90" x14ac:dyDescent="0.25">
      <c r="A780" s="403" t="s">
        <v>3947</v>
      </c>
      <c r="B780" s="403" t="s">
        <v>10016</v>
      </c>
      <c r="C780" s="403" t="s">
        <v>3949</v>
      </c>
      <c r="D780" s="403" t="s">
        <v>10015</v>
      </c>
      <c r="E780" s="403" t="s">
        <v>10017</v>
      </c>
      <c r="F780" s="403" t="s">
        <v>10018</v>
      </c>
      <c r="G780" s="403" t="s">
        <v>8352</v>
      </c>
      <c r="H780" s="403" t="s">
        <v>10019</v>
      </c>
      <c r="I780" s="403" t="s">
        <v>6334</v>
      </c>
      <c r="J780" s="403" t="s">
        <v>6334</v>
      </c>
      <c r="K780" s="403" t="s">
        <v>6334</v>
      </c>
      <c r="L780" s="403" t="s">
        <v>835</v>
      </c>
    </row>
    <row r="781" spans="1:12" ht="45" x14ac:dyDescent="0.25">
      <c r="A781" s="402" t="s">
        <v>10023</v>
      </c>
      <c r="B781" s="402" t="s">
        <v>10021</v>
      </c>
      <c r="C781" s="402" t="s">
        <v>10022</v>
      </c>
      <c r="D781" s="402" t="s">
        <v>10020</v>
      </c>
      <c r="E781" s="402" t="s">
        <v>10024</v>
      </c>
      <c r="F781" s="402" t="s">
        <v>10025</v>
      </c>
      <c r="G781" s="402" t="s">
        <v>7523</v>
      </c>
      <c r="H781" s="402" t="s">
        <v>10025</v>
      </c>
      <c r="I781" s="402" t="s">
        <v>6334</v>
      </c>
      <c r="J781" s="402" t="s">
        <v>6334</v>
      </c>
      <c r="K781" s="402" t="s">
        <v>6334</v>
      </c>
      <c r="L781" s="402" t="s">
        <v>835</v>
      </c>
    </row>
    <row r="782" spans="1:12" ht="45" x14ac:dyDescent="0.25">
      <c r="A782" s="403" t="s">
        <v>10029</v>
      </c>
      <c r="B782" s="403" t="s">
        <v>10027</v>
      </c>
      <c r="C782" s="403" t="s">
        <v>10028</v>
      </c>
      <c r="D782" s="403" t="s">
        <v>10026</v>
      </c>
      <c r="E782" s="403" t="s">
        <v>10030</v>
      </c>
      <c r="F782" s="403" t="s">
        <v>10031</v>
      </c>
      <c r="G782" s="403" t="s">
        <v>6382</v>
      </c>
      <c r="H782" s="403" t="s">
        <v>10031</v>
      </c>
      <c r="I782" s="403" t="s">
        <v>6334</v>
      </c>
      <c r="J782" s="403" t="s">
        <v>6334</v>
      </c>
      <c r="K782" s="403" t="s">
        <v>6334</v>
      </c>
      <c r="L782" s="403" t="s">
        <v>6376</v>
      </c>
    </row>
    <row r="783" spans="1:12" ht="112.5" x14ac:dyDescent="0.25">
      <c r="A783" s="402" t="s">
        <v>5547</v>
      </c>
      <c r="B783" s="402" t="s">
        <v>10033</v>
      </c>
      <c r="C783" s="402" t="s">
        <v>5792</v>
      </c>
      <c r="D783" s="402" t="s">
        <v>10032</v>
      </c>
      <c r="E783" s="402" t="s">
        <v>10034</v>
      </c>
      <c r="F783" s="402" t="s">
        <v>10035</v>
      </c>
      <c r="G783" s="402" t="s">
        <v>9968</v>
      </c>
      <c r="H783" s="402" t="s">
        <v>10036</v>
      </c>
      <c r="I783" s="402" t="s">
        <v>6334</v>
      </c>
      <c r="J783" s="402" t="s">
        <v>10037</v>
      </c>
      <c r="K783" s="402" t="s">
        <v>6334</v>
      </c>
      <c r="L783" s="402" t="s">
        <v>6376</v>
      </c>
    </row>
    <row r="784" spans="1:12" ht="157.5" x14ac:dyDescent="0.25">
      <c r="A784" s="403" t="s">
        <v>1058</v>
      </c>
      <c r="B784" s="403" t="s">
        <v>10039</v>
      </c>
      <c r="C784" s="403" t="s">
        <v>10040</v>
      </c>
      <c r="D784" s="403" t="s">
        <v>10038</v>
      </c>
      <c r="E784" s="403" t="s">
        <v>10041</v>
      </c>
      <c r="F784" s="403" t="s">
        <v>10042</v>
      </c>
      <c r="G784" s="403" t="s">
        <v>6777</v>
      </c>
      <c r="H784" s="403" t="s">
        <v>10043</v>
      </c>
      <c r="I784" s="403" t="s">
        <v>6334</v>
      </c>
      <c r="J784" s="403" t="s">
        <v>6555</v>
      </c>
      <c r="K784" s="403" t="s">
        <v>6334</v>
      </c>
      <c r="L784" s="403" t="s">
        <v>6376</v>
      </c>
    </row>
    <row r="785" spans="1:12" ht="90" x14ac:dyDescent="0.25">
      <c r="A785" s="402" t="s">
        <v>1058</v>
      </c>
      <c r="B785" s="402" t="s">
        <v>10045</v>
      </c>
      <c r="C785" s="402" t="s">
        <v>10046</v>
      </c>
      <c r="D785" s="402" t="s">
        <v>10044</v>
      </c>
      <c r="E785" s="402" t="s">
        <v>10047</v>
      </c>
      <c r="F785" s="402" t="s">
        <v>10048</v>
      </c>
      <c r="G785" s="402" t="s">
        <v>6434</v>
      </c>
      <c r="H785" s="402" t="s">
        <v>10049</v>
      </c>
      <c r="I785" s="402" t="s">
        <v>6334</v>
      </c>
      <c r="J785" s="402" t="s">
        <v>6334</v>
      </c>
      <c r="K785" s="402" t="s">
        <v>6334</v>
      </c>
      <c r="L785" s="402" t="s">
        <v>6376</v>
      </c>
    </row>
    <row r="786" spans="1:12" ht="22.5" x14ac:dyDescent="0.25">
      <c r="A786" s="403" t="s">
        <v>10053</v>
      </c>
      <c r="B786" s="403" t="s">
        <v>10051</v>
      </c>
      <c r="C786" s="403" t="s">
        <v>10052</v>
      </c>
      <c r="D786" s="403" t="s">
        <v>10050</v>
      </c>
      <c r="E786" s="403" t="s">
        <v>8581</v>
      </c>
      <c r="F786" s="403" t="s">
        <v>10054</v>
      </c>
      <c r="G786" s="403" t="s">
        <v>7540</v>
      </c>
      <c r="H786" s="403" t="s">
        <v>10054</v>
      </c>
      <c r="I786" s="403" t="s">
        <v>6334</v>
      </c>
      <c r="J786" s="403" t="s">
        <v>6334</v>
      </c>
      <c r="K786" s="403" t="s">
        <v>6334</v>
      </c>
      <c r="L786" s="403" t="s">
        <v>934</v>
      </c>
    </row>
    <row r="787" spans="1:12" ht="78.75" x14ac:dyDescent="0.25">
      <c r="A787" s="402" t="s">
        <v>10058</v>
      </c>
      <c r="B787" s="402" t="s">
        <v>10056</v>
      </c>
      <c r="C787" s="402" t="s">
        <v>10057</v>
      </c>
      <c r="D787" s="402" t="s">
        <v>10055</v>
      </c>
      <c r="E787" s="402" t="s">
        <v>8581</v>
      </c>
      <c r="F787" s="402" t="s">
        <v>10054</v>
      </c>
      <c r="G787" s="402" t="s">
        <v>7540</v>
      </c>
      <c r="H787" s="402" t="s">
        <v>10054</v>
      </c>
      <c r="I787" s="402" t="s">
        <v>6334</v>
      </c>
      <c r="J787" s="402" t="s">
        <v>6334</v>
      </c>
      <c r="K787" s="402" t="s">
        <v>6334</v>
      </c>
      <c r="L787" s="402" t="s">
        <v>934</v>
      </c>
    </row>
    <row r="788" spans="1:12" ht="45" x14ac:dyDescent="0.25">
      <c r="A788" s="403" t="s">
        <v>5511</v>
      </c>
      <c r="B788" s="403" t="s">
        <v>10060</v>
      </c>
      <c r="C788" s="403" t="s">
        <v>5754</v>
      </c>
      <c r="D788" s="403" t="s">
        <v>10059</v>
      </c>
      <c r="E788" s="403" t="s">
        <v>6438</v>
      </c>
      <c r="F788" s="403" t="s">
        <v>10061</v>
      </c>
      <c r="G788" s="403" t="s">
        <v>6440</v>
      </c>
      <c r="H788" s="403" t="s">
        <v>10061</v>
      </c>
      <c r="I788" s="403" t="s">
        <v>6334</v>
      </c>
      <c r="J788" s="403" t="s">
        <v>6334</v>
      </c>
      <c r="K788" s="403" t="s">
        <v>6334</v>
      </c>
      <c r="L788" s="403" t="s">
        <v>934</v>
      </c>
    </row>
    <row r="789" spans="1:12" ht="78.75" x14ac:dyDescent="0.25">
      <c r="A789" s="402" t="s">
        <v>10065</v>
      </c>
      <c r="B789" s="402" t="s">
        <v>10063</v>
      </c>
      <c r="C789" s="402" t="s">
        <v>10064</v>
      </c>
      <c r="D789" s="402" t="s">
        <v>10062</v>
      </c>
      <c r="E789" s="402" t="s">
        <v>10066</v>
      </c>
      <c r="F789" s="402" t="s">
        <v>10067</v>
      </c>
      <c r="G789" s="402" t="s">
        <v>7523</v>
      </c>
      <c r="H789" s="402" t="s">
        <v>10068</v>
      </c>
      <c r="I789" s="402" t="s">
        <v>6334</v>
      </c>
      <c r="J789" s="402" t="s">
        <v>6334</v>
      </c>
      <c r="K789" s="402" t="s">
        <v>6334</v>
      </c>
      <c r="L789" s="402" t="s">
        <v>10069</v>
      </c>
    </row>
    <row r="790" spans="1:12" ht="101.25" x14ac:dyDescent="0.25">
      <c r="A790" s="403" t="s">
        <v>10073</v>
      </c>
      <c r="B790" s="403" t="s">
        <v>10071</v>
      </c>
      <c r="C790" s="403" t="s">
        <v>10072</v>
      </c>
      <c r="D790" s="403" t="s">
        <v>10070</v>
      </c>
      <c r="E790" s="403" t="s">
        <v>10074</v>
      </c>
      <c r="F790" s="403" t="s">
        <v>10075</v>
      </c>
      <c r="G790" s="403" t="s">
        <v>10076</v>
      </c>
      <c r="H790" s="403" t="s">
        <v>10077</v>
      </c>
      <c r="I790" s="403" t="s">
        <v>7093</v>
      </c>
      <c r="J790" s="403" t="s">
        <v>6334</v>
      </c>
      <c r="K790" s="403" t="s">
        <v>6334</v>
      </c>
      <c r="L790" s="403" t="s">
        <v>10069</v>
      </c>
    </row>
    <row r="791" spans="1:12" ht="56.25" x14ac:dyDescent="0.25">
      <c r="A791" s="402" t="s">
        <v>26225</v>
      </c>
      <c r="B791" s="402" t="s">
        <v>26223</v>
      </c>
      <c r="C791" s="402" t="s">
        <v>26224</v>
      </c>
      <c r="D791" s="402" t="s">
        <v>26222</v>
      </c>
      <c r="E791" s="402" t="s">
        <v>26226</v>
      </c>
      <c r="F791" s="402" t="s">
        <v>26227</v>
      </c>
      <c r="G791" s="402" t="s">
        <v>6440</v>
      </c>
      <c r="H791" s="402" t="s">
        <v>26227</v>
      </c>
      <c r="I791" s="402" t="s">
        <v>6334</v>
      </c>
      <c r="J791" s="402" t="s">
        <v>6334</v>
      </c>
      <c r="K791" s="402" t="s">
        <v>6334</v>
      </c>
      <c r="L791" s="402" t="s">
        <v>26210</v>
      </c>
    </row>
    <row r="792" spans="1:12" ht="33.75" x14ac:dyDescent="0.25">
      <c r="A792" s="403" t="s">
        <v>10081</v>
      </c>
      <c r="B792" s="403" t="s">
        <v>10079</v>
      </c>
      <c r="C792" s="403" t="s">
        <v>10080</v>
      </c>
      <c r="D792" s="403" t="s">
        <v>10078</v>
      </c>
      <c r="E792" s="403" t="s">
        <v>8815</v>
      </c>
      <c r="F792" s="403" t="s">
        <v>8816</v>
      </c>
      <c r="G792" s="403" t="s">
        <v>7070</v>
      </c>
      <c r="H792" s="403" t="s">
        <v>8816</v>
      </c>
      <c r="I792" s="403" t="s">
        <v>6334</v>
      </c>
      <c r="J792" s="403" t="s">
        <v>7071</v>
      </c>
      <c r="K792" s="403" t="s">
        <v>6334</v>
      </c>
      <c r="L792" s="403" t="s">
        <v>835</v>
      </c>
    </row>
    <row r="793" spans="1:12" ht="33.75" x14ac:dyDescent="0.25">
      <c r="A793" s="402" t="s">
        <v>10085</v>
      </c>
      <c r="B793" s="402" t="s">
        <v>10083</v>
      </c>
      <c r="C793" s="402" t="s">
        <v>10084</v>
      </c>
      <c r="D793" s="402" t="s">
        <v>10082</v>
      </c>
      <c r="E793" s="402" t="s">
        <v>8815</v>
      </c>
      <c r="F793" s="402" t="s">
        <v>8816</v>
      </c>
      <c r="G793" s="402" t="s">
        <v>7070</v>
      </c>
      <c r="H793" s="402" t="s">
        <v>8816</v>
      </c>
      <c r="I793" s="402" t="s">
        <v>6334</v>
      </c>
      <c r="J793" s="402" t="s">
        <v>7071</v>
      </c>
      <c r="K793" s="402" t="s">
        <v>6334</v>
      </c>
      <c r="L793" s="402" t="s">
        <v>835</v>
      </c>
    </row>
    <row r="794" spans="1:12" ht="101.25" x14ac:dyDescent="0.25">
      <c r="A794" s="403" t="s">
        <v>6334</v>
      </c>
      <c r="B794" s="403" t="s">
        <v>10087</v>
      </c>
      <c r="C794" s="403" t="s">
        <v>6334</v>
      </c>
      <c r="D794" s="403" t="s">
        <v>10086</v>
      </c>
      <c r="E794" s="403" t="s">
        <v>7757</v>
      </c>
      <c r="F794" s="403" t="s">
        <v>10088</v>
      </c>
      <c r="G794" s="403" t="s">
        <v>6452</v>
      </c>
      <c r="H794" s="403" t="s">
        <v>10088</v>
      </c>
      <c r="I794" s="403" t="s">
        <v>6334</v>
      </c>
      <c r="J794" s="403" t="s">
        <v>7123</v>
      </c>
      <c r="K794" s="403" t="s">
        <v>9788</v>
      </c>
      <c r="L794" s="403" t="s">
        <v>835</v>
      </c>
    </row>
    <row r="795" spans="1:12" ht="56.25" x14ac:dyDescent="0.25">
      <c r="A795" s="402" t="s">
        <v>10092</v>
      </c>
      <c r="B795" s="402" t="s">
        <v>10090</v>
      </c>
      <c r="C795" s="402" t="s">
        <v>10091</v>
      </c>
      <c r="D795" s="402" t="s">
        <v>10089</v>
      </c>
      <c r="E795" s="402" t="s">
        <v>10093</v>
      </c>
      <c r="F795" s="402" t="s">
        <v>10094</v>
      </c>
      <c r="G795" s="402" t="s">
        <v>6567</v>
      </c>
      <c r="H795" s="402" t="s">
        <v>10094</v>
      </c>
      <c r="I795" s="402" t="s">
        <v>6334</v>
      </c>
      <c r="J795" s="402" t="s">
        <v>6334</v>
      </c>
      <c r="K795" s="402" t="s">
        <v>6334</v>
      </c>
      <c r="L795" s="402" t="s">
        <v>835</v>
      </c>
    </row>
    <row r="796" spans="1:12" ht="22.5" x14ac:dyDescent="0.25">
      <c r="A796" s="403" t="s">
        <v>1718</v>
      </c>
      <c r="B796" s="403" t="s">
        <v>10096</v>
      </c>
      <c r="C796" s="403" t="s">
        <v>10097</v>
      </c>
      <c r="D796" s="403" t="s">
        <v>10095</v>
      </c>
      <c r="E796" s="403" t="s">
        <v>8562</v>
      </c>
      <c r="F796" s="403" t="s">
        <v>8563</v>
      </c>
      <c r="G796" s="403" t="s">
        <v>7540</v>
      </c>
      <c r="H796" s="403" t="s">
        <v>8563</v>
      </c>
      <c r="I796" s="403" t="s">
        <v>6334</v>
      </c>
      <c r="J796" s="403" t="s">
        <v>6334</v>
      </c>
      <c r="K796" s="403" t="s">
        <v>6334</v>
      </c>
      <c r="L796" s="403" t="s">
        <v>835</v>
      </c>
    </row>
    <row r="797" spans="1:12" ht="45" x14ac:dyDescent="0.25">
      <c r="A797" s="402" t="s">
        <v>6334</v>
      </c>
      <c r="B797" s="402" t="s">
        <v>10099</v>
      </c>
      <c r="C797" s="402" t="s">
        <v>10100</v>
      </c>
      <c r="D797" s="402" t="s">
        <v>10098</v>
      </c>
      <c r="E797" s="402" t="s">
        <v>6450</v>
      </c>
      <c r="F797" s="402" t="s">
        <v>6451</v>
      </c>
      <c r="G797" s="402" t="s">
        <v>6452</v>
      </c>
      <c r="H797" s="402" t="s">
        <v>6453</v>
      </c>
      <c r="I797" s="402" t="s">
        <v>6334</v>
      </c>
      <c r="J797" s="402" t="s">
        <v>6334</v>
      </c>
      <c r="K797" s="402" t="s">
        <v>6334</v>
      </c>
      <c r="L797" s="402" t="s">
        <v>835</v>
      </c>
    </row>
    <row r="798" spans="1:12" ht="45" x14ac:dyDescent="0.25">
      <c r="A798" s="403" t="s">
        <v>10104</v>
      </c>
      <c r="B798" s="403" t="s">
        <v>10102</v>
      </c>
      <c r="C798" s="403" t="s">
        <v>10103</v>
      </c>
      <c r="D798" s="403" t="s">
        <v>10101</v>
      </c>
      <c r="E798" s="403" t="s">
        <v>7627</v>
      </c>
      <c r="F798" s="403" t="s">
        <v>7628</v>
      </c>
      <c r="G798" s="403" t="s">
        <v>6486</v>
      </c>
      <c r="H798" s="403" t="s">
        <v>7628</v>
      </c>
      <c r="I798" s="403" t="s">
        <v>6334</v>
      </c>
      <c r="J798" s="403" t="s">
        <v>6334</v>
      </c>
      <c r="K798" s="403" t="s">
        <v>6334</v>
      </c>
      <c r="L798" s="403" t="s">
        <v>835</v>
      </c>
    </row>
    <row r="799" spans="1:12" ht="45" x14ac:dyDescent="0.25">
      <c r="A799" s="402" t="s">
        <v>2076</v>
      </c>
      <c r="B799" s="402" t="s">
        <v>10106</v>
      </c>
      <c r="C799" s="402" t="s">
        <v>10107</v>
      </c>
      <c r="D799" s="402" t="s">
        <v>10105</v>
      </c>
      <c r="E799" s="402" t="s">
        <v>8594</v>
      </c>
      <c r="F799" s="402" t="s">
        <v>10108</v>
      </c>
      <c r="G799" s="402" t="s">
        <v>6452</v>
      </c>
      <c r="H799" s="402" t="s">
        <v>10108</v>
      </c>
      <c r="I799" s="402" t="s">
        <v>6334</v>
      </c>
      <c r="J799" s="402" t="s">
        <v>6334</v>
      </c>
      <c r="K799" s="402" t="s">
        <v>6334</v>
      </c>
      <c r="L799" s="402" t="s">
        <v>835</v>
      </c>
    </row>
    <row r="800" spans="1:12" ht="123.75" x14ac:dyDescent="0.25">
      <c r="A800" s="403" t="s">
        <v>10112</v>
      </c>
      <c r="B800" s="403" t="s">
        <v>10110</v>
      </c>
      <c r="C800" s="403" t="s">
        <v>10111</v>
      </c>
      <c r="D800" s="403" t="s">
        <v>10109</v>
      </c>
      <c r="E800" s="403" t="s">
        <v>10113</v>
      </c>
      <c r="F800" s="403" t="s">
        <v>10114</v>
      </c>
      <c r="G800" s="403" t="s">
        <v>10115</v>
      </c>
      <c r="H800" s="403" t="s">
        <v>7299</v>
      </c>
      <c r="I800" s="403" t="s">
        <v>6334</v>
      </c>
      <c r="J800" s="403" t="s">
        <v>10116</v>
      </c>
      <c r="K800" s="403" t="s">
        <v>8645</v>
      </c>
      <c r="L800" s="403" t="s">
        <v>835</v>
      </c>
    </row>
    <row r="801" spans="1:12" ht="78.75" x14ac:dyDescent="0.25">
      <c r="A801" s="402" t="s">
        <v>6334</v>
      </c>
      <c r="B801" s="402" t="s">
        <v>26228</v>
      </c>
      <c r="C801" s="402" t="s">
        <v>6334</v>
      </c>
      <c r="D801" s="402" t="s">
        <v>10117</v>
      </c>
      <c r="E801" s="402" t="s">
        <v>7298</v>
      </c>
      <c r="F801" s="402" t="s">
        <v>7299</v>
      </c>
      <c r="G801" s="402" t="s">
        <v>6917</v>
      </c>
      <c r="H801" s="402" t="s">
        <v>6334</v>
      </c>
      <c r="I801" s="402" t="s">
        <v>6334</v>
      </c>
      <c r="J801" s="402" t="s">
        <v>10118</v>
      </c>
      <c r="K801" s="402" t="s">
        <v>6569</v>
      </c>
      <c r="L801" s="402" t="s">
        <v>835</v>
      </c>
    </row>
    <row r="802" spans="1:12" ht="22.5" x14ac:dyDescent="0.25">
      <c r="A802" s="403" t="s">
        <v>10121</v>
      </c>
      <c r="B802" s="403" t="s">
        <v>10120</v>
      </c>
      <c r="C802" s="403" t="s">
        <v>6334</v>
      </c>
      <c r="D802" s="403" t="s">
        <v>10119</v>
      </c>
      <c r="E802" s="403" t="s">
        <v>10122</v>
      </c>
      <c r="F802" s="403" t="s">
        <v>26229</v>
      </c>
      <c r="G802" s="403" t="s">
        <v>10123</v>
      </c>
      <c r="H802" s="403" t="s">
        <v>10123</v>
      </c>
      <c r="I802" s="403" t="s">
        <v>6334</v>
      </c>
      <c r="J802" s="403" t="s">
        <v>6334</v>
      </c>
      <c r="K802" s="403" t="s">
        <v>6334</v>
      </c>
      <c r="L802" s="403" t="s">
        <v>6436</v>
      </c>
    </row>
    <row r="803" spans="1:12" ht="22.5" x14ac:dyDescent="0.25">
      <c r="A803" s="402" t="s">
        <v>6334</v>
      </c>
      <c r="B803" s="402" t="s">
        <v>10125</v>
      </c>
      <c r="C803" s="402" t="s">
        <v>6334</v>
      </c>
      <c r="D803" s="402" t="s">
        <v>10124</v>
      </c>
      <c r="E803" s="402" t="s">
        <v>10122</v>
      </c>
      <c r="F803" s="402" t="s">
        <v>26229</v>
      </c>
      <c r="G803" s="402" t="s">
        <v>10123</v>
      </c>
      <c r="H803" s="402" t="s">
        <v>10123</v>
      </c>
      <c r="I803" s="402" t="s">
        <v>6334</v>
      </c>
      <c r="J803" s="402" t="s">
        <v>6334</v>
      </c>
      <c r="K803" s="402" t="s">
        <v>6686</v>
      </c>
      <c r="L803" s="402" t="s">
        <v>6436</v>
      </c>
    </row>
    <row r="804" spans="1:12" ht="78.75" x14ac:dyDescent="0.25">
      <c r="A804" s="403" t="s">
        <v>10129</v>
      </c>
      <c r="B804" s="403" t="s">
        <v>10127</v>
      </c>
      <c r="C804" s="403" t="s">
        <v>10128</v>
      </c>
      <c r="D804" s="403" t="s">
        <v>10126</v>
      </c>
      <c r="E804" s="403" t="s">
        <v>10130</v>
      </c>
      <c r="F804" s="403" t="s">
        <v>10131</v>
      </c>
      <c r="G804" s="403" t="s">
        <v>6553</v>
      </c>
      <c r="H804" s="403" t="s">
        <v>10132</v>
      </c>
      <c r="I804" s="403" t="s">
        <v>6334</v>
      </c>
      <c r="J804" s="403" t="s">
        <v>6334</v>
      </c>
      <c r="K804" s="403" t="s">
        <v>6334</v>
      </c>
      <c r="L804" s="403" t="s">
        <v>835</v>
      </c>
    </row>
    <row r="805" spans="1:12" ht="45" x14ac:dyDescent="0.25">
      <c r="A805" s="402" t="s">
        <v>10136</v>
      </c>
      <c r="B805" s="402" t="s">
        <v>10134</v>
      </c>
      <c r="C805" s="402" t="s">
        <v>10135</v>
      </c>
      <c r="D805" s="402" t="s">
        <v>10133</v>
      </c>
      <c r="E805" s="402" t="s">
        <v>10137</v>
      </c>
      <c r="F805" s="402" t="s">
        <v>10138</v>
      </c>
      <c r="G805" s="402" t="s">
        <v>9065</v>
      </c>
      <c r="H805" s="402" t="s">
        <v>10138</v>
      </c>
      <c r="I805" s="402" t="s">
        <v>6334</v>
      </c>
      <c r="J805" s="402" t="s">
        <v>6334</v>
      </c>
      <c r="K805" s="402" t="s">
        <v>6334</v>
      </c>
      <c r="L805" s="402" t="s">
        <v>835</v>
      </c>
    </row>
    <row r="806" spans="1:12" ht="101.25" x14ac:dyDescent="0.25">
      <c r="A806" s="403" t="s">
        <v>6334</v>
      </c>
      <c r="B806" s="403" t="s">
        <v>10140</v>
      </c>
      <c r="C806" s="403" t="s">
        <v>6334</v>
      </c>
      <c r="D806" s="403" t="s">
        <v>10139</v>
      </c>
      <c r="E806" s="403" t="s">
        <v>7086</v>
      </c>
      <c r="F806" s="403" t="s">
        <v>7122</v>
      </c>
      <c r="G806" s="403" t="s">
        <v>6486</v>
      </c>
      <c r="H806" s="403" t="s">
        <v>7122</v>
      </c>
      <c r="I806" s="403" t="s">
        <v>6334</v>
      </c>
      <c r="J806" s="403" t="s">
        <v>7123</v>
      </c>
      <c r="K806" s="403" t="s">
        <v>9788</v>
      </c>
      <c r="L806" s="403" t="s">
        <v>835</v>
      </c>
    </row>
    <row r="807" spans="1:12" ht="22.5" x14ac:dyDescent="0.25">
      <c r="A807" s="402" t="s">
        <v>10144</v>
      </c>
      <c r="B807" s="402" t="s">
        <v>10142</v>
      </c>
      <c r="C807" s="402" t="s">
        <v>10143</v>
      </c>
      <c r="D807" s="402" t="s">
        <v>10141</v>
      </c>
      <c r="E807" s="402" t="s">
        <v>6704</v>
      </c>
      <c r="F807" s="402" t="s">
        <v>6705</v>
      </c>
      <c r="G807" s="402" t="s">
        <v>6486</v>
      </c>
      <c r="H807" s="402" t="s">
        <v>6705</v>
      </c>
      <c r="I807" s="402" t="s">
        <v>6334</v>
      </c>
      <c r="J807" s="402" t="s">
        <v>6334</v>
      </c>
      <c r="K807" s="402" t="s">
        <v>6334</v>
      </c>
      <c r="L807" s="402" t="s">
        <v>835</v>
      </c>
    </row>
    <row r="808" spans="1:12" ht="33.75" x14ac:dyDescent="0.25">
      <c r="A808" s="403" t="s">
        <v>10148</v>
      </c>
      <c r="B808" s="403" t="s">
        <v>10146</v>
      </c>
      <c r="C808" s="403" t="s">
        <v>10147</v>
      </c>
      <c r="D808" s="403" t="s">
        <v>10145</v>
      </c>
      <c r="E808" s="403" t="s">
        <v>7903</v>
      </c>
      <c r="F808" s="403" t="s">
        <v>10149</v>
      </c>
      <c r="G808" s="403" t="s">
        <v>6586</v>
      </c>
      <c r="H808" s="403" t="s">
        <v>10149</v>
      </c>
      <c r="I808" s="403" t="s">
        <v>6334</v>
      </c>
      <c r="J808" s="403" t="s">
        <v>6334</v>
      </c>
      <c r="K808" s="403" t="s">
        <v>6334</v>
      </c>
      <c r="L808" s="403" t="s">
        <v>835</v>
      </c>
    </row>
    <row r="809" spans="1:12" ht="22.5" x14ac:dyDescent="0.25">
      <c r="A809" s="402" t="s">
        <v>10153</v>
      </c>
      <c r="B809" s="402" t="s">
        <v>10151</v>
      </c>
      <c r="C809" s="402" t="s">
        <v>10152</v>
      </c>
      <c r="D809" s="402" t="s">
        <v>10150</v>
      </c>
      <c r="E809" s="402" t="s">
        <v>7041</v>
      </c>
      <c r="F809" s="402" t="s">
        <v>7042</v>
      </c>
      <c r="G809" s="402" t="s">
        <v>7043</v>
      </c>
      <c r="H809" s="402" t="s">
        <v>7042</v>
      </c>
      <c r="I809" s="402" t="s">
        <v>6334</v>
      </c>
      <c r="J809" s="402" t="s">
        <v>6334</v>
      </c>
      <c r="K809" s="402" t="s">
        <v>6334</v>
      </c>
      <c r="L809" s="402" t="s">
        <v>6376</v>
      </c>
    </row>
    <row r="810" spans="1:12" ht="33.75" x14ac:dyDescent="0.25">
      <c r="A810" s="403" t="s">
        <v>10157</v>
      </c>
      <c r="B810" s="403" t="s">
        <v>10155</v>
      </c>
      <c r="C810" s="403" t="s">
        <v>10156</v>
      </c>
      <c r="D810" s="403" t="s">
        <v>10154</v>
      </c>
      <c r="E810" s="403" t="s">
        <v>7215</v>
      </c>
      <c r="F810" s="403" t="s">
        <v>7216</v>
      </c>
      <c r="G810" s="403" t="s">
        <v>6493</v>
      </c>
      <c r="H810" s="403" t="s">
        <v>7216</v>
      </c>
      <c r="I810" s="403" t="s">
        <v>6334</v>
      </c>
      <c r="J810" s="403" t="s">
        <v>6334</v>
      </c>
      <c r="K810" s="403" t="s">
        <v>6334</v>
      </c>
      <c r="L810" s="403" t="s">
        <v>835</v>
      </c>
    </row>
    <row r="811" spans="1:12" ht="45" x14ac:dyDescent="0.25">
      <c r="A811" s="402" t="s">
        <v>10161</v>
      </c>
      <c r="B811" s="402" t="s">
        <v>10159</v>
      </c>
      <c r="C811" s="402" t="s">
        <v>10160</v>
      </c>
      <c r="D811" s="402" t="s">
        <v>10158</v>
      </c>
      <c r="E811" s="402" t="s">
        <v>6992</v>
      </c>
      <c r="F811" s="402" t="s">
        <v>9331</v>
      </c>
      <c r="G811" s="402" t="s">
        <v>6493</v>
      </c>
      <c r="H811" s="402" t="s">
        <v>9331</v>
      </c>
      <c r="I811" s="402" t="s">
        <v>6334</v>
      </c>
      <c r="J811" s="402" t="s">
        <v>6334</v>
      </c>
      <c r="K811" s="402" t="s">
        <v>6334</v>
      </c>
      <c r="L811" s="402" t="s">
        <v>835</v>
      </c>
    </row>
    <row r="812" spans="1:12" ht="78.75" x14ac:dyDescent="0.25">
      <c r="A812" s="403" t="s">
        <v>6334</v>
      </c>
      <c r="B812" s="403" t="s">
        <v>10163</v>
      </c>
      <c r="C812" s="403" t="s">
        <v>10164</v>
      </c>
      <c r="D812" s="403" t="s">
        <v>10162</v>
      </c>
      <c r="E812" s="403" t="s">
        <v>10165</v>
      </c>
      <c r="F812" s="403" t="s">
        <v>10166</v>
      </c>
      <c r="G812" s="403" t="s">
        <v>6374</v>
      </c>
      <c r="H812" s="403" t="s">
        <v>10167</v>
      </c>
      <c r="I812" s="403" t="s">
        <v>6334</v>
      </c>
      <c r="J812" s="403" t="s">
        <v>6334</v>
      </c>
      <c r="K812" s="403" t="s">
        <v>6334</v>
      </c>
      <c r="L812" s="403" t="s">
        <v>835</v>
      </c>
    </row>
    <row r="813" spans="1:12" ht="56.25" x14ac:dyDescent="0.25">
      <c r="A813" s="402" t="s">
        <v>1797</v>
      </c>
      <c r="B813" s="402" t="s">
        <v>10169</v>
      </c>
      <c r="C813" s="402" t="s">
        <v>10170</v>
      </c>
      <c r="D813" s="402" t="s">
        <v>10168</v>
      </c>
      <c r="E813" s="402" t="s">
        <v>10171</v>
      </c>
      <c r="F813" s="402" t="s">
        <v>7261</v>
      </c>
      <c r="G813" s="402" t="s">
        <v>6415</v>
      </c>
      <c r="H813" s="402" t="s">
        <v>7262</v>
      </c>
      <c r="I813" s="402" t="s">
        <v>6334</v>
      </c>
      <c r="J813" s="402" t="s">
        <v>6334</v>
      </c>
      <c r="K813" s="402" t="s">
        <v>6334</v>
      </c>
      <c r="L813" s="402" t="s">
        <v>835</v>
      </c>
    </row>
    <row r="814" spans="1:12" ht="56.25" x14ac:dyDescent="0.25">
      <c r="A814" s="403" t="s">
        <v>6334</v>
      </c>
      <c r="B814" s="403" t="s">
        <v>10173</v>
      </c>
      <c r="C814" s="403" t="s">
        <v>6334</v>
      </c>
      <c r="D814" s="403" t="s">
        <v>10172</v>
      </c>
      <c r="E814" s="403" t="s">
        <v>10174</v>
      </c>
      <c r="F814" s="403" t="s">
        <v>10175</v>
      </c>
      <c r="G814" s="403" t="s">
        <v>8752</v>
      </c>
      <c r="H814" s="403" t="s">
        <v>10175</v>
      </c>
      <c r="I814" s="403" t="s">
        <v>6334</v>
      </c>
      <c r="J814" s="403" t="s">
        <v>6334</v>
      </c>
      <c r="K814" s="403" t="s">
        <v>6390</v>
      </c>
      <c r="L814" s="403" t="s">
        <v>835</v>
      </c>
    </row>
    <row r="815" spans="1:12" ht="67.5" x14ac:dyDescent="0.25">
      <c r="A815" s="402" t="s">
        <v>10179</v>
      </c>
      <c r="B815" s="402" t="s">
        <v>10177</v>
      </c>
      <c r="C815" s="402" t="s">
        <v>10178</v>
      </c>
      <c r="D815" s="402" t="s">
        <v>10176</v>
      </c>
      <c r="E815" s="402" t="s">
        <v>10180</v>
      </c>
      <c r="F815" s="402" t="s">
        <v>10181</v>
      </c>
      <c r="G815" s="402" t="s">
        <v>8752</v>
      </c>
      <c r="H815" s="402" t="s">
        <v>10181</v>
      </c>
      <c r="I815" s="402" t="s">
        <v>6334</v>
      </c>
      <c r="J815" s="402" t="s">
        <v>6334</v>
      </c>
      <c r="K815" s="402" t="s">
        <v>6334</v>
      </c>
      <c r="L815" s="402" t="s">
        <v>835</v>
      </c>
    </row>
    <row r="816" spans="1:12" ht="67.5" x14ac:dyDescent="0.25">
      <c r="A816" s="403" t="s">
        <v>10185</v>
      </c>
      <c r="B816" s="403" t="s">
        <v>10183</v>
      </c>
      <c r="C816" s="403" t="s">
        <v>10184</v>
      </c>
      <c r="D816" s="403" t="s">
        <v>10182</v>
      </c>
      <c r="E816" s="403" t="s">
        <v>10180</v>
      </c>
      <c r="F816" s="403" t="s">
        <v>10181</v>
      </c>
      <c r="G816" s="403" t="s">
        <v>8752</v>
      </c>
      <c r="H816" s="403" t="s">
        <v>10181</v>
      </c>
      <c r="I816" s="403" t="s">
        <v>6334</v>
      </c>
      <c r="J816" s="403" t="s">
        <v>6334</v>
      </c>
      <c r="K816" s="403" t="s">
        <v>6334</v>
      </c>
      <c r="L816" s="403" t="s">
        <v>835</v>
      </c>
    </row>
    <row r="817" spans="1:12" ht="67.5" x14ac:dyDescent="0.25">
      <c r="A817" s="402" t="s">
        <v>10189</v>
      </c>
      <c r="B817" s="402" t="s">
        <v>10187</v>
      </c>
      <c r="C817" s="402" t="s">
        <v>10188</v>
      </c>
      <c r="D817" s="402" t="s">
        <v>10186</v>
      </c>
      <c r="E817" s="402" t="s">
        <v>10180</v>
      </c>
      <c r="F817" s="402" t="s">
        <v>10181</v>
      </c>
      <c r="G817" s="402" t="s">
        <v>8752</v>
      </c>
      <c r="H817" s="402" t="s">
        <v>10181</v>
      </c>
      <c r="I817" s="402" t="s">
        <v>6334</v>
      </c>
      <c r="J817" s="402" t="s">
        <v>6334</v>
      </c>
      <c r="K817" s="402" t="s">
        <v>6334</v>
      </c>
      <c r="L817" s="402" t="s">
        <v>835</v>
      </c>
    </row>
    <row r="818" spans="1:12" ht="56.25" x14ac:dyDescent="0.25">
      <c r="A818" s="403" t="s">
        <v>6334</v>
      </c>
      <c r="B818" s="403" t="s">
        <v>10191</v>
      </c>
      <c r="C818" s="403" t="s">
        <v>6334</v>
      </c>
      <c r="D818" s="403" t="s">
        <v>10190</v>
      </c>
      <c r="E818" s="403" t="s">
        <v>10174</v>
      </c>
      <c r="F818" s="403" t="s">
        <v>10175</v>
      </c>
      <c r="G818" s="403" t="s">
        <v>8752</v>
      </c>
      <c r="H818" s="403" t="s">
        <v>10175</v>
      </c>
      <c r="I818" s="403" t="s">
        <v>6334</v>
      </c>
      <c r="J818" s="403" t="s">
        <v>6334</v>
      </c>
      <c r="K818" s="403" t="s">
        <v>6390</v>
      </c>
      <c r="L818" s="403" t="s">
        <v>835</v>
      </c>
    </row>
    <row r="819" spans="1:12" ht="56.25" x14ac:dyDescent="0.25">
      <c r="A819" s="402" t="s">
        <v>10195</v>
      </c>
      <c r="B819" s="402" t="s">
        <v>10193</v>
      </c>
      <c r="C819" s="402" t="s">
        <v>10194</v>
      </c>
      <c r="D819" s="402" t="s">
        <v>10192</v>
      </c>
      <c r="E819" s="402" t="s">
        <v>10174</v>
      </c>
      <c r="F819" s="402" t="s">
        <v>10175</v>
      </c>
      <c r="G819" s="402" t="s">
        <v>8752</v>
      </c>
      <c r="H819" s="402" t="s">
        <v>10175</v>
      </c>
      <c r="I819" s="402" t="s">
        <v>6334</v>
      </c>
      <c r="J819" s="402" t="s">
        <v>6334</v>
      </c>
      <c r="K819" s="402" t="s">
        <v>6334</v>
      </c>
      <c r="L819" s="402" t="s">
        <v>835</v>
      </c>
    </row>
    <row r="820" spans="1:12" ht="56.25" x14ac:dyDescent="0.25">
      <c r="A820" s="403" t="s">
        <v>10199</v>
      </c>
      <c r="B820" s="403" t="s">
        <v>10197</v>
      </c>
      <c r="C820" s="403" t="s">
        <v>10198</v>
      </c>
      <c r="D820" s="403" t="s">
        <v>10196</v>
      </c>
      <c r="E820" s="403" t="s">
        <v>10174</v>
      </c>
      <c r="F820" s="403" t="s">
        <v>10175</v>
      </c>
      <c r="G820" s="403" t="s">
        <v>8752</v>
      </c>
      <c r="H820" s="403" t="s">
        <v>10175</v>
      </c>
      <c r="I820" s="403" t="s">
        <v>6334</v>
      </c>
      <c r="J820" s="403" t="s">
        <v>6334</v>
      </c>
      <c r="K820" s="403" t="s">
        <v>6334</v>
      </c>
      <c r="L820" s="403" t="s">
        <v>835</v>
      </c>
    </row>
    <row r="821" spans="1:12" ht="56.25" x14ac:dyDescent="0.25">
      <c r="A821" s="402" t="s">
        <v>10203</v>
      </c>
      <c r="B821" s="402" t="s">
        <v>10201</v>
      </c>
      <c r="C821" s="402" t="s">
        <v>10202</v>
      </c>
      <c r="D821" s="402" t="s">
        <v>10200</v>
      </c>
      <c r="E821" s="402" t="s">
        <v>10174</v>
      </c>
      <c r="F821" s="402" t="s">
        <v>10175</v>
      </c>
      <c r="G821" s="402" t="s">
        <v>8752</v>
      </c>
      <c r="H821" s="402" t="s">
        <v>10175</v>
      </c>
      <c r="I821" s="402" t="s">
        <v>6334</v>
      </c>
      <c r="J821" s="402" t="s">
        <v>6334</v>
      </c>
      <c r="K821" s="402" t="s">
        <v>6334</v>
      </c>
      <c r="L821" s="402" t="s">
        <v>835</v>
      </c>
    </row>
    <row r="822" spans="1:12" ht="56.25" x14ac:dyDescent="0.25">
      <c r="A822" s="403" t="s">
        <v>10207</v>
      </c>
      <c r="B822" s="403" t="s">
        <v>10205</v>
      </c>
      <c r="C822" s="403" t="s">
        <v>10206</v>
      </c>
      <c r="D822" s="403" t="s">
        <v>10204</v>
      </c>
      <c r="E822" s="403" t="s">
        <v>10208</v>
      </c>
      <c r="F822" s="403" t="s">
        <v>10209</v>
      </c>
      <c r="G822" s="403" t="s">
        <v>8752</v>
      </c>
      <c r="H822" s="403" t="s">
        <v>10209</v>
      </c>
      <c r="I822" s="403" t="s">
        <v>6334</v>
      </c>
      <c r="J822" s="403" t="s">
        <v>6334</v>
      </c>
      <c r="K822" s="403" t="s">
        <v>6334</v>
      </c>
      <c r="L822" s="403" t="s">
        <v>835</v>
      </c>
    </row>
    <row r="823" spans="1:12" ht="45" x14ac:dyDescent="0.25">
      <c r="A823" s="402" t="s">
        <v>10213</v>
      </c>
      <c r="B823" s="402" t="s">
        <v>10211</v>
      </c>
      <c r="C823" s="402" t="s">
        <v>10212</v>
      </c>
      <c r="D823" s="402" t="s">
        <v>10210</v>
      </c>
      <c r="E823" s="402" t="s">
        <v>6992</v>
      </c>
      <c r="F823" s="402" t="s">
        <v>9331</v>
      </c>
      <c r="G823" s="402" t="s">
        <v>6493</v>
      </c>
      <c r="H823" s="402" t="s">
        <v>9331</v>
      </c>
      <c r="I823" s="402" t="s">
        <v>6334</v>
      </c>
      <c r="J823" s="402" t="s">
        <v>6334</v>
      </c>
      <c r="K823" s="402" t="s">
        <v>6334</v>
      </c>
      <c r="L823" s="402" t="s">
        <v>6376</v>
      </c>
    </row>
    <row r="824" spans="1:12" ht="78.75" x14ac:dyDescent="0.25">
      <c r="A824" s="403" t="s">
        <v>10217</v>
      </c>
      <c r="B824" s="403" t="s">
        <v>10215</v>
      </c>
      <c r="C824" s="403" t="s">
        <v>10216</v>
      </c>
      <c r="D824" s="403" t="s">
        <v>10214</v>
      </c>
      <c r="E824" s="403" t="s">
        <v>10218</v>
      </c>
      <c r="F824" s="403" t="s">
        <v>10219</v>
      </c>
      <c r="G824" s="403" t="s">
        <v>6513</v>
      </c>
      <c r="H824" s="403" t="s">
        <v>10219</v>
      </c>
      <c r="I824" s="403" t="s">
        <v>6334</v>
      </c>
      <c r="J824" s="403" t="s">
        <v>6334</v>
      </c>
      <c r="K824" s="403" t="s">
        <v>6334</v>
      </c>
      <c r="L824" s="403" t="s">
        <v>6376</v>
      </c>
    </row>
    <row r="825" spans="1:12" ht="45" x14ac:dyDescent="0.25">
      <c r="A825" s="402" t="s">
        <v>1058</v>
      </c>
      <c r="B825" s="402" t="s">
        <v>10221</v>
      </c>
      <c r="C825" s="402" t="s">
        <v>10222</v>
      </c>
      <c r="D825" s="402" t="s">
        <v>10220</v>
      </c>
      <c r="E825" s="402" t="s">
        <v>10223</v>
      </c>
      <c r="F825" s="402" t="s">
        <v>8321</v>
      </c>
      <c r="G825" s="402" t="s">
        <v>7070</v>
      </c>
      <c r="H825" s="402" t="s">
        <v>8322</v>
      </c>
      <c r="I825" s="402" t="s">
        <v>6334</v>
      </c>
      <c r="J825" s="402" t="s">
        <v>6334</v>
      </c>
      <c r="K825" s="402" t="s">
        <v>6334</v>
      </c>
      <c r="L825" s="402" t="s">
        <v>6376</v>
      </c>
    </row>
    <row r="826" spans="1:12" ht="67.5" x14ac:dyDescent="0.25">
      <c r="A826" s="403" t="s">
        <v>1305</v>
      </c>
      <c r="B826" s="403" t="s">
        <v>10225</v>
      </c>
      <c r="C826" s="403" t="s">
        <v>1306</v>
      </c>
      <c r="D826" s="403" t="s">
        <v>10224</v>
      </c>
      <c r="E826" s="403" t="s">
        <v>10226</v>
      </c>
      <c r="F826" s="403" t="s">
        <v>10227</v>
      </c>
      <c r="G826" s="403" t="s">
        <v>6388</v>
      </c>
      <c r="H826" s="403" t="s">
        <v>10228</v>
      </c>
      <c r="I826" s="403" t="s">
        <v>6334</v>
      </c>
      <c r="J826" s="403" t="s">
        <v>6334</v>
      </c>
      <c r="K826" s="403" t="s">
        <v>6334</v>
      </c>
      <c r="L826" s="403" t="s">
        <v>6343</v>
      </c>
    </row>
    <row r="827" spans="1:12" ht="78.75" x14ac:dyDescent="0.25">
      <c r="A827" s="402" t="s">
        <v>6334</v>
      </c>
      <c r="B827" s="402" t="s">
        <v>10230</v>
      </c>
      <c r="C827" s="402" t="s">
        <v>6334</v>
      </c>
      <c r="D827" s="402" t="s">
        <v>10229</v>
      </c>
      <c r="E827" s="402" t="s">
        <v>10231</v>
      </c>
      <c r="F827" s="402" t="s">
        <v>10232</v>
      </c>
      <c r="G827" s="402" t="s">
        <v>6388</v>
      </c>
      <c r="H827" s="402" t="s">
        <v>10233</v>
      </c>
      <c r="I827" s="402" t="s">
        <v>6334</v>
      </c>
      <c r="J827" s="402" t="s">
        <v>9933</v>
      </c>
      <c r="K827" s="402" t="s">
        <v>9788</v>
      </c>
      <c r="L827" s="402" t="s">
        <v>835</v>
      </c>
    </row>
    <row r="828" spans="1:12" ht="78.75" x14ac:dyDescent="0.25">
      <c r="A828" s="403" t="s">
        <v>2524</v>
      </c>
      <c r="B828" s="403" t="s">
        <v>10235</v>
      </c>
      <c r="C828" s="403" t="s">
        <v>2526</v>
      </c>
      <c r="D828" s="403" t="s">
        <v>10234</v>
      </c>
      <c r="E828" s="403" t="s">
        <v>10236</v>
      </c>
      <c r="F828" s="403" t="s">
        <v>10237</v>
      </c>
      <c r="G828" s="403" t="s">
        <v>6452</v>
      </c>
      <c r="H828" s="403" t="s">
        <v>10238</v>
      </c>
      <c r="I828" s="403" t="s">
        <v>6334</v>
      </c>
      <c r="J828" s="403" t="s">
        <v>6334</v>
      </c>
      <c r="K828" s="403" t="s">
        <v>6334</v>
      </c>
      <c r="L828" s="403" t="s">
        <v>835</v>
      </c>
    </row>
    <row r="829" spans="1:12" ht="78.75" x14ac:dyDescent="0.25">
      <c r="A829" s="402" t="s">
        <v>6334</v>
      </c>
      <c r="B829" s="402" t="s">
        <v>10240</v>
      </c>
      <c r="C829" s="402" t="s">
        <v>6334</v>
      </c>
      <c r="D829" s="402" t="s">
        <v>10239</v>
      </c>
      <c r="E829" s="402" t="s">
        <v>10231</v>
      </c>
      <c r="F829" s="402" t="s">
        <v>10232</v>
      </c>
      <c r="G829" s="402" t="s">
        <v>6388</v>
      </c>
      <c r="H829" s="402" t="s">
        <v>10233</v>
      </c>
      <c r="I829" s="402" t="s">
        <v>6334</v>
      </c>
      <c r="J829" s="402" t="s">
        <v>9933</v>
      </c>
      <c r="K829" s="402" t="s">
        <v>9788</v>
      </c>
      <c r="L829" s="402" t="s">
        <v>835</v>
      </c>
    </row>
    <row r="830" spans="1:12" ht="90" x14ac:dyDescent="0.25">
      <c r="A830" s="403" t="s">
        <v>4373</v>
      </c>
      <c r="B830" s="403" t="s">
        <v>10242</v>
      </c>
      <c r="C830" s="403" t="s">
        <v>4375</v>
      </c>
      <c r="D830" s="403" t="s">
        <v>10241</v>
      </c>
      <c r="E830" s="403" t="s">
        <v>10243</v>
      </c>
      <c r="F830" s="403" t="s">
        <v>10244</v>
      </c>
      <c r="G830" s="403" t="s">
        <v>7231</v>
      </c>
      <c r="H830" s="403" t="s">
        <v>10244</v>
      </c>
      <c r="I830" s="403" t="s">
        <v>6334</v>
      </c>
      <c r="J830" s="403" t="s">
        <v>6334</v>
      </c>
      <c r="K830" s="403" t="s">
        <v>6334</v>
      </c>
      <c r="L830" s="403" t="s">
        <v>835</v>
      </c>
    </row>
    <row r="831" spans="1:12" ht="90" x14ac:dyDescent="0.25">
      <c r="A831" s="402" t="s">
        <v>4373</v>
      </c>
      <c r="B831" s="402" t="s">
        <v>26230</v>
      </c>
      <c r="C831" s="402" t="s">
        <v>4375</v>
      </c>
      <c r="D831" s="402" t="s">
        <v>10245</v>
      </c>
      <c r="E831" s="402" t="s">
        <v>10246</v>
      </c>
      <c r="F831" s="402" t="s">
        <v>10247</v>
      </c>
      <c r="G831" s="402" t="s">
        <v>7231</v>
      </c>
      <c r="H831" s="402" t="s">
        <v>10247</v>
      </c>
      <c r="I831" s="402" t="s">
        <v>6334</v>
      </c>
      <c r="J831" s="402" t="s">
        <v>6334</v>
      </c>
      <c r="K831" s="402" t="s">
        <v>6334</v>
      </c>
      <c r="L831" s="402" t="s">
        <v>835</v>
      </c>
    </row>
    <row r="832" spans="1:12" ht="90" x14ac:dyDescent="0.25">
      <c r="A832" s="403" t="s">
        <v>3015</v>
      </c>
      <c r="B832" s="403" t="s">
        <v>10249</v>
      </c>
      <c r="C832" s="403" t="s">
        <v>3017</v>
      </c>
      <c r="D832" s="403" t="s">
        <v>10248</v>
      </c>
      <c r="E832" s="403" t="s">
        <v>10250</v>
      </c>
      <c r="F832" s="403" t="s">
        <v>10247</v>
      </c>
      <c r="G832" s="403" t="s">
        <v>7231</v>
      </c>
      <c r="H832" s="403" t="s">
        <v>10251</v>
      </c>
      <c r="I832" s="403" t="s">
        <v>6334</v>
      </c>
      <c r="J832" s="403" t="s">
        <v>6334</v>
      </c>
      <c r="K832" s="403" t="s">
        <v>6334</v>
      </c>
      <c r="L832" s="403" t="s">
        <v>6343</v>
      </c>
    </row>
    <row r="833" spans="1:12" ht="78.75" x14ac:dyDescent="0.25">
      <c r="A833" s="402" t="s">
        <v>10255</v>
      </c>
      <c r="B833" s="402" t="s">
        <v>10253</v>
      </c>
      <c r="C833" s="402" t="s">
        <v>10254</v>
      </c>
      <c r="D833" s="402" t="s">
        <v>10252</v>
      </c>
      <c r="E833" s="402" t="s">
        <v>10231</v>
      </c>
      <c r="F833" s="402" t="s">
        <v>10232</v>
      </c>
      <c r="G833" s="402" t="s">
        <v>6388</v>
      </c>
      <c r="H833" s="402" t="s">
        <v>10233</v>
      </c>
      <c r="I833" s="402" t="s">
        <v>6334</v>
      </c>
      <c r="J833" s="402" t="s">
        <v>10256</v>
      </c>
      <c r="K833" s="402" t="s">
        <v>7317</v>
      </c>
      <c r="L833" s="402" t="s">
        <v>835</v>
      </c>
    </row>
    <row r="834" spans="1:12" ht="78.75" x14ac:dyDescent="0.25">
      <c r="A834" s="403" t="s">
        <v>10260</v>
      </c>
      <c r="B834" s="403" t="s">
        <v>10258</v>
      </c>
      <c r="C834" s="403" t="s">
        <v>10259</v>
      </c>
      <c r="D834" s="403" t="s">
        <v>10257</v>
      </c>
      <c r="E834" s="403" t="s">
        <v>10261</v>
      </c>
      <c r="F834" s="403" t="s">
        <v>10262</v>
      </c>
      <c r="G834" s="403" t="s">
        <v>6601</v>
      </c>
      <c r="H834" s="403" t="s">
        <v>10263</v>
      </c>
      <c r="I834" s="403" t="s">
        <v>6334</v>
      </c>
      <c r="J834" s="403" t="s">
        <v>6334</v>
      </c>
      <c r="K834" s="403" t="s">
        <v>6334</v>
      </c>
      <c r="L834" s="403" t="s">
        <v>835</v>
      </c>
    </row>
    <row r="835" spans="1:12" ht="67.5" x14ac:dyDescent="0.25">
      <c r="A835" s="402" t="s">
        <v>2896</v>
      </c>
      <c r="B835" s="402" t="s">
        <v>10265</v>
      </c>
      <c r="C835" s="402" t="s">
        <v>2898</v>
      </c>
      <c r="D835" s="402" t="s">
        <v>10264</v>
      </c>
      <c r="E835" s="402" t="s">
        <v>10261</v>
      </c>
      <c r="F835" s="402" t="s">
        <v>10262</v>
      </c>
      <c r="G835" s="402" t="s">
        <v>6601</v>
      </c>
      <c r="H835" s="402" t="s">
        <v>10263</v>
      </c>
      <c r="I835" s="402" t="s">
        <v>6334</v>
      </c>
      <c r="J835" s="402" t="s">
        <v>6334</v>
      </c>
      <c r="K835" s="402" t="s">
        <v>6334</v>
      </c>
      <c r="L835" s="402" t="s">
        <v>835</v>
      </c>
    </row>
    <row r="836" spans="1:12" ht="90" x14ac:dyDescent="0.25">
      <c r="A836" s="403" t="s">
        <v>4715</v>
      </c>
      <c r="B836" s="403" t="s">
        <v>10267</v>
      </c>
      <c r="C836" s="403" t="s">
        <v>4717</v>
      </c>
      <c r="D836" s="403" t="s">
        <v>10266</v>
      </c>
      <c r="E836" s="403" t="s">
        <v>10268</v>
      </c>
      <c r="F836" s="403" t="s">
        <v>10269</v>
      </c>
      <c r="G836" s="403" t="s">
        <v>9968</v>
      </c>
      <c r="H836" s="403" t="s">
        <v>10270</v>
      </c>
      <c r="I836" s="403" t="s">
        <v>6334</v>
      </c>
      <c r="J836" s="403" t="s">
        <v>6334</v>
      </c>
      <c r="K836" s="403" t="s">
        <v>6334</v>
      </c>
      <c r="L836" s="403" t="s">
        <v>6343</v>
      </c>
    </row>
    <row r="837" spans="1:12" ht="67.5" x14ac:dyDescent="0.25">
      <c r="A837" s="402" t="s">
        <v>4353</v>
      </c>
      <c r="B837" s="402" t="s">
        <v>10272</v>
      </c>
      <c r="C837" s="402" t="s">
        <v>4355</v>
      </c>
      <c r="D837" s="402" t="s">
        <v>10271</v>
      </c>
      <c r="E837" s="402" t="s">
        <v>10261</v>
      </c>
      <c r="F837" s="402" t="s">
        <v>10262</v>
      </c>
      <c r="G837" s="402" t="s">
        <v>6601</v>
      </c>
      <c r="H837" s="402" t="s">
        <v>10263</v>
      </c>
      <c r="I837" s="402" t="s">
        <v>6334</v>
      </c>
      <c r="J837" s="402" t="s">
        <v>6334</v>
      </c>
      <c r="K837" s="402" t="s">
        <v>6334</v>
      </c>
      <c r="L837" s="402" t="s">
        <v>835</v>
      </c>
    </row>
    <row r="838" spans="1:12" ht="56.25" x14ac:dyDescent="0.25">
      <c r="A838" s="403" t="s">
        <v>10276</v>
      </c>
      <c r="B838" s="403" t="s">
        <v>10274</v>
      </c>
      <c r="C838" s="403" t="s">
        <v>10275</v>
      </c>
      <c r="D838" s="403" t="s">
        <v>10273</v>
      </c>
      <c r="E838" s="403" t="s">
        <v>10277</v>
      </c>
      <c r="F838" s="403" t="s">
        <v>10278</v>
      </c>
      <c r="G838" s="403" t="s">
        <v>6382</v>
      </c>
      <c r="H838" s="403" t="s">
        <v>10278</v>
      </c>
      <c r="I838" s="403" t="s">
        <v>6334</v>
      </c>
      <c r="J838" s="403" t="s">
        <v>6334</v>
      </c>
      <c r="K838" s="403" t="s">
        <v>6334</v>
      </c>
      <c r="L838" s="403" t="s">
        <v>835</v>
      </c>
    </row>
    <row r="839" spans="1:12" ht="56.25" x14ac:dyDescent="0.25">
      <c r="A839" s="402" t="s">
        <v>6334</v>
      </c>
      <c r="B839" s="402" t="s">
        <v>10280</v>
      </c>
      <c r="C839" s="402" t="s">
        <v>6334</v>
      </c>
      <c r="D839" s="402" t="s">
        <v>10279</v>
      </c>
      <c r="E839" s="402" t="s">
        <v>10281</v>
      </c>
      <c r="F839" s="402" t="s">
        <v>10282</v>
      </c>
      <c r="G839" s="402" t="s">
        <v>6388</v>
      </c>
      <c r="H839" s="402" t="s">
        <v>10282</v>
      </c>
      <c r="I839" s="402" t="s">
        <v>6334</v>
      </c>
      <c r="J839" s="402" t="s">
        <v>6334</v>
      </c>
      <c r="K839" s="402" t="s">
        <v>6390</v>
      </c>
      <c r="L839" s="402" t="s">
        <v>835</v>
      </c>
    </row>
    <row r="840" spans="1:12" ht="56.25" x14ac:dyDescent="0.25">
      <c r="A840" s="403" t="s">
        <v>4704</v>
      </c>
      <c r="B840" s="403" t="s">
        <v>10284</v>
      </c>
      <c r="C840" s="403" t="s">
        <v>4706</v>
      </c>
      <c r="D840" s="403" t="s">
        <v>10283</v>
      </c>
      <c r="E840" s="403" t="s">
        <v>10285</v>
      </c>
      <c r="F840" s="403" t="s">
        <v>10286</v>
      </c>
      <c r="G840" s="403" t="s">
        <v>6388</v>
      </c>
      <c r="H840" s="403" t="s">
        <v>10286</v>
      </c>
      <c r="I840" s="403" t="s">
        <v>6334</v>
      </c>
      <c r="J840" s="403" t="s">
        <v>6334</v>
      </c>
      <c r="K840" s="403" t="s">
        <v>6334</v>
      </c>
      <c r="L840" s="403" t="s">
        <v>835</v>
      </c>
    </row>
    <row r="841" spans="1:12" ht="78.75" x14ac:dyDescent="0.25">
      <c r="A841" s="402" t="s">
        <v>6334</v>
      </c>
      <c r="B841" s="402" t="s">
        <v>10288</v>
      </c>
      <c r="C841" s="402" t="s">
        <v>6334</v>
      </c>
      <c r="D841" s="402" t="s">
        <v>10287</v>
      </c>
      <c r="E841" s="402" t="s">
        <v>7314</v>
      </c>
      <c r="F841" s="402" t="s">
        <v>7315</v>
      </c>
      <c r="G841" s="402" t="s">
        <v>6665</v>
      </c>
      <c r="H841" s="402" t="s">
        <v>7316</v>
      </c>
      <c r="I841" s="402" t="s">
        <v>6334</v>
      </c>
      <c r="J841" s="402" t="s">
        <v>10289</v>
      </c>
      <c r="K841" s="402" t="s">
        <v>9788</v>
      </c>
      <c r="L841" s="402" t="s">
        <v>835</v>
      </c>
    </row>
    <row r="842" spans="1:12" ht="90" x14ac:dyDescent="0.25">
      <c r="A842" s="403" t="s">
        <v>6334</v>
      </c>
      <c r="B842" s="403" t="s">
        <v>10291</v>
      </c>
      <c r="C842" s="403" t="s">
        <v>6334</v>
      </c>
      <c r="D842" s="403" t="s">
        <v>10290</v>
      </c>
      <c r="E842" s="403" t="s">
        <v>10292</v>
      </c>
      <c r="F842" s="403" t="s">
        <v>10293</v>
      </c>
      <c r="G842" s="403" t="s">
        <v>6388</v>
      </c>
      <c r="H842" s="403" t="s">
        <v>10294</v>
      </c>
      <c r="I842" s="403" t="s">
        <v>6334</v>
      </c>
      <c r="J842" s="403" t="s">
        <v>10295</v>
      </c>
      <c r="K842" s="403" t="s">
        <v>9788</v>
      </c>
      <c r="L842" s="403" t="s">
        <v>835</v>
      </c>
    </row>
    <row r="843" spans="1:12" ht="90" x14ac:dyDescent="0.25">
      <c r="A843" s="402" t="s">
        <v>5502</v>
      </c>
      <c r="B843" s="402" t="s">
        <v>10297</v>
      </c>
      <c r="C843" s="402" t="s">
        <v>5745</v>
      </c>
      <c r="D843" s="402" t="s">
        <v>10296</v>
      </c>
      <c r="E843" s="402" t="s">
        <v>10298</v>
      </c>
      <c r="F843" s="402" t="s">
        <v>10299</v>
      </c>
      <c r="G843" s="402" t="s">
        <v>10300</v>
      </c>
      <c r="H843" s="402" t="s">
        <v>10301</v>
      </c>
      <c r="I843" s="402" t="s">
        <v>6334</v>
      </c>
      <c r="J843" s="402" t="s">
        <v>6334</v>
      </c>
      <c r="K843" s="402" t="s">
        <v>7317</v>
      </c>
      <c r="L843" s="402" t="s">
        <v>835</v>
      </c>
    </row>
    <row r="844" spans="1:12" ht="90" x14ac:dyDescent="0.25">
      <c r="A844" s="403" t="s">
        <v>5502</v>
      </c>
      <c r="B844" s="403" t="s">
        <v>26231</v>
      </c>
      <c r="C844" s="403" t="s">
        <v>5745</v>
      </c>
      <c r="D844" s="403" t="s">
        <v>10302</v>
      </c>
      <c r="E844" s="403" t="s">
        <v>10303</v>
      </c>
      <c r="F844" s="403" t="s">
        <v>10304</v>
      </c>
      <c r="G844" s="403" t="s">
        <v>10300</v>
      </c>
      <c r="H844" s="403" t="s">
        <v>10305</v>
      </c>
      <c r="I844" s="403" t="s">
        <v>6334</v>
      </c>
      <c r="J844" s="403" t="s">
        <v>6334</v>
      </c>
      <c r="K844" s="403" t="s">
        <v>7317</v>
      </c>
      <c r="L844" s="403" t="s">
        <v>835</v>
      </c>
    </row>
    <row r="845" spans="1:12" ht="67.5" x14ac:dyDescent="0.25">
      <c r="A845" s="402" t="s">
        <v>5557</v>
      </c>
      <c r="B845" s="402" t="s">
        <v>10307</v>
      </c>
      <c r="C845" s="402" t="s">
        <v>5807</v>
      </c>
      <c r="D845" s="402" t="s">
        <v>10306</v>
      </c>
      <c r="E845" s="402" t="s">
        <v>10308</v>
      </c>
      <c r="F845" s="402" t="s">
        <v>10309</v>
      </c>
      <c r="G845" s="402" t="s">
        <v>7635</v>
      </c>
      <c r="H845" s="402" t="s">
        <v>10310</v>
      </c>
      <c r="I845" s="402" t="s">
        <v>6334</v>
      </c>
      <c r="J845" s="402" t="s">
        <v>6334</v>
      </c>
      <c r="K845" s="402" t="s">
        <v>7317</v>
      </c>
      <c r="L845" s="402" t="s">
        <v>6343</v>
      </c>
    </row>
    <row r="846" spans="1:12" ht="67.5" x14ac:dyDescent="0.25">
      <c r="A846" s="403" t="s">
        <v>5524</v>
      </c>
      <c r="B846" s="403" t="s">
        <v>10312</v>
      </c>
      <c r="C846" s="403" t="s">
        <v>5768</v>
      </c>
      <c r="D846" s="403" t="s">
        <v>10311</v>
      </c>
      <c r="E846" s="403" t="s">
        <v>10313</v>
      </c>
      <c r="F846" s="403" t="s">
        <v>10314</v>
      </c>
      <c r="G846" s="403" t="s">
        <v>7635</v>
      </c>
      <c r="H846" s="403" t="s">
        <v>10315</v>
      </c>
      <c r="I846" s="403" t="s">
        <v>6334</v>
      </c>
      <c r="J846" s="403" t="s">
        <v>6334</v>
      </c>
      <c r="K846" s="403" t="s">
        <v>7317</v>
      </c>
      <c r="L846" s="403" t="s">
        <v>835</v>
      </c>
    </row>
    <row r="847" spans="1:12" ht="67.5" x14ac:dyDescent="0.25">
      <c r="A847" s="402" t="s">
        <v>10319</v>
      </c>
      <c r="B847" s="402" t="s">
        <v>10317</v>
      </c>
      <c r="C847" s="402" t="s">
        <v>10318</v>
      </c>
      <c r="D847" s="402" t="s">
        <v>10316</v>
      </c>
      <c r="E847" s="402" t="s">
        <v>10313</v>
      </c>
      <c r="F847" s="402" t="s">
        <v>10314</v>
      </c>
      <c r="G847" s="402" t="s">
        <v>7635</v>
      </c>
      <c r="H847" s="402" t="s">
        <v>10315</v>
      </c>
      <c r="I847" s="402" t="s">
        <v>6334</v>
      </c>
      <c r="J847" s="402" t="s">
        <v>6334</v>
      </c>
      <c r="K847" s="402" t="s">
        <v>7317</v>
      </c>
      <c r="L847" s="402" t="s">
        <v>835</v>
      </c>
    </row>
    <row r="848" spans="1:12" ht="78.75" x14ac:dyDescent="0.25">
      <c r="A848" s="403" t="s">
        <v>10323</v>
      </c>
      <c r="B848" s="403" t="s">
        <v>10321</v>
      </c>
      <c r="C848" s="403" t="s">
        <v>10322</v>
      </c>
      <c r="D848" s="403" t="s">
        <v>10320</v>
      </c>
      <c r="E848" s="403" t="s">
        <v>10324</v>
      </c>
      <c r="F848" s="403" t="s">
        <v>10325</v>
      </c>
      <c r="G848" s="403" t="s">
        <v>7635</v>
      </c>
      <c r="H848" s="403" t="s">
        <v>10326</v>
      </c>
      <c r="I848" s="403" t="s">
        <v>6334</v>
      </c>
      <c r="J848" s="403" t="s">
        <v>6334</v>
      </c>
      <c r="K848" s="403" t="s">
        <v>7317</v>
      </c>
      <c r="L848" s="403" t="s">
        <v>835</v>
      </c>
    </row>
    <row r="849" spans="1:12" ht="101.25" x14ac:dyDescent="0.25">
      <c r="A849" s="402" t="s">
        <v>5513</v>
      </c>
      <c r="B849" s="402" t="s">
        <v>10328</v>
      </c>
      <c r="C849" s="402" t="s">
        <v>5756</v>
      </c>
      <c r="D849" s="402" t="s">
        <v>10327</v>
      </c>
      <c r="E849" s="402" t="s">
        <v>10329</v>
      </c>
      <c r="F849" s="402" t="s">
        <v>10330</v>
      </c>
      <c r="G849" s="402" t="s">
        <v>6460</v>
      </c>
      <c r="H849" s="402" t="s">
        <v>10331</v>
      </c>
      <c r="I849" s="402" t="s">
        <v>6334</v>
      </c>
      <c r="J849" s="402" t="s">
        <v>6334</v>
      </c>
      <c r="K849" s="402" t="s">
        <v>7317</v>
      </c>
      <c r="L849" s="402" t="s">
        <v>835</v>
      </c>
    </row>
    <row r="850" spans="1:12" ht="90" x14ac:dyDescent="0.25">
      <c r="A850" s="403" t="s">
        <v>5503</v>
      </c>
      <c r="B850" s="403" t="s">
        <v>10333</v>
      </c>
      <c r="C850" s="403" t="s">
        <v>5746</v>
      </c>
      <c r="D850" s="403" t="s">
        <v>10332</v>
      </c>
      <c r="E850" s="403" t="s">
        <v>10308</v>
      </c>
      <c r="F850" s="403" t="s">
        <v>10309</v>
      </c>
      <c r="G850" s="403" t="s">
        <v>7635</v>
      </c>
      <c r="H850" s="403" t="s">
        <v>10310</v>
      </c>
      <c r="I850" s="403" t="s">
        <v>6334</v>
      </c>
      <c r="J850" s="403" t="s">
        <v>6334</v>
      </c>
      <c r="K850" s="403" t="s">
        <v>7317</v>
      </c>
      <c r="L850" s="403" t="s">
        <v>6343</v>
      </c>
    </row>
    <row r="851" spans="1:12" ht="101.25" x14ac:dyDescent="0.25">
      <c r="A851" s="402" t="s">
        <v>5492</v>
      </c>
      <c r="B851" s="402" t="s">
        <v>10335</v>
      </c>
      <c r="C851" s="402" t="s">
        <v>5735</v>
      </c>
      <c r="D851" s="402" t="s">
        <v>10334</v>
      </c>
      <c r="E851" s="402" t="s">
        <v>10308</v>
      </c>
      <c r="F851" s="402" t="s">
        <v>10309</v>
      </c>
      <c r="G851" s="402" t="s">
        <v>7635</v>
      </c>
      <c r="H851" s="402" t="s">
        <v>10310</v>
      </c>
      <c r="I851" s="402" t="s">
        <v>6334</v>
      </c>
      <c r="J851" s="402" t="s">
        <v>6334</v>
      </c>
      <c r="K851" s="402" t="s">
        <v>7317</v>
      </c>
      <c r="L851" s="402" t="s">
        <v>6343</v>
      </c>
    </row>
    <row r="852" spans="1:12" ht="90" x14ac:dyDescent="0.25">
      <c r="A852" s="403" t="s">
        <v>4831</v>
      </c>
      <c r="B852" s="403" t="s">
        <v>10337</v>
      </c>
      <c r="C852" s="403" t="s">
        <v>4833</v>
      </c>
      <c r="D852" s="403" t="s">
        <v>10336</v>
      </c>
      <c r="E852" s="403" t="s">
        <v>10338</v>
      </c>
      <c r="F852" s="403" t="s">
        <v>10339</v>
      </c>
      <c r="G852" s="403" t="s">
        <v>6388</v>
      </c>
      <c r="H852" s="403" t="s">
        <v>10340</v>
      </c>
      <c r="I852" s="403" t="s">
        <v>6334</v>
      </c>
      <c r="J852" s="403" t="s">
        <v>6334</v>
      </c>
      <c r="K852" s="403" t="s">
        <v>7317</v>
      </c>
      <c r="L852" s="403" t="s">
        <v>835</v>
      </c>
    </row>
    <row r="853" spans="1:12" ht="56.25" x14ac:dyDescent="0.25">
      <c r="A853" s="402" t="s">
        <v>10344</v>
      </c>
      <c r="B853" s="402" t="s">
        <v>10342</v>
      </c>
      <c r="C853" s="402" t="s">
        <v>10343</v>
      </c>
      <c r="D853" s="402" t="s">
        <v>10341</v>
      </c>
      <c r="E853" s="402" t="s">
        <v>10345</v>
      </c>
      <c r="F853" s="402" t="s">
        <v>10346</v>
      </c>
      <c r="G853" s="402" t="s">
        <v>6553</v>
      </c>
      <c r="H853" s="402" t="s">
        <v>10346</v>
      </c>
      <c r="I853" s="402" t="s">
        <v>6334</v>
      </c>
      <c r="J853" s="402" t="s">
        <v>6334</v>
      </c>
      <c r="K853" s="402" t="s">
        <v>6334</v>
      </c>
      <c r="L853" s="402" t="s">
        <v>6376</v>
      </c>
    </row>
    <row r="854" spans="1:12" ht="33.75" x14ac:dyDescent="0.25">
      <c r="A854" s="403" t="s">
        <v>1986</v>
      </c>
      <c r="B854" s="403" t="s">
        <v>26233</v>
      </c>
      <c r="C854" s="403" t="s">
        <v>25395</v>
      </c>
      <c r="D854" s="403" t="s">
        <v>26232</v>
      </c>
      <c r="E854" s="403" t="s">
        <v>26234</v>
      </c>
      <c r="F854" s="403" t="s">
        <v>26235</v>
      </c>
      <c r="G854" s="403" t="s">
        <v>6440</v>
      </c>
      <c r="H854" s="403" t="s">
        <v>26235</v>
      </c>
      <c r="I854" s="403" t="s">
        <v>6334</v>
      </c>
      <c r="J854" s="403" t="s">
        <v>26236</v>
      </c>
      <c r="K854" s="403" t="s">
        <v>6334</v>
      </c>
      <c r="L854" s="403" t="s">
        <v>26089</v>
      </c>
    </row>
    <row r="855" spans="1:12" ht="33.75" x14ac:dyDescent="0.25">
      <c r="A855" s="402" t="s">
        <v>1986</v>
      </c>
      <c r="B855" s="402" t="s">
        <v>26238</v>
      </c>
      <c r="C855" s="402" t="s">
        <v>25395</v>
      </c>
      <c r="D855" s="402" t="s">
        <v>26237</v>
      </c>
      <c r="E855" s="402" t="s">
        <v>26234</v>
      </c>
      <c r="F855" s="402" t="s">
        <v>26235</v>
      </c>
      <c r="G855" s="402" t="s">
        <v>6440</v>
      </c>
      <c r="H855" s="402" t="s">
        <v>26235</v>
      </c>
      <c r="I855" s="402" t="s">
        <v>6334</v>
      </c>
      <c r="J855" s="402" t="s">
        <v>6334</v>
      </c>
      <c r="K855" s="402" t="s">
        <v>6334</v>
      </c>
      <c r="L855" s="402" t="s">
        <v>26089</v>
      </c>
    </row>
    <row r="856" spans="1:12" ht="56.25" x14ac:dyDescent="0.25">
      <c r="A856" s="403" t="s">
        <v>10350</v>
      </c>
      <c r="B856" s="403" t="s">
        <v>10348</v>
      </c>
      <c r="C856" s="403" t="s">
        <v>10349</v>
      </c>
      <c r="D856" s="403" t="s">
        <v>10347</v>
      </c>
      <c r="E856" s="403" t="s">
        <v>10277</v>
      </c>
      <c r="F856" s="403" t="s">
        <v>10278</v>
      </c>
      <c r="G856" s="403" t="s">
        <v>6382</v>
      </c>
      <c r="H856" s="403" t="s">
        <v>10278</v>
      </c>
      <c r="I856" s="403" t="s">
        <v>6334</v>
      </c>
      <c r="J856" s="403" t="s">
        <v>6334</v>
      </c>
      <c r="K856" s="403" t="s">
        <v>6334</v>
      </c>
      <c r="L856" s="403" t="s">
        <v>835</v>
      </c>
    </row>
    <row r="857" spans="1:12" ht="56.25" x14ac:dyDescent="0.25">
      <c r="A857" s="402" t="s">
        <v>1058</v>
      </c>
      <c r="B857" s="402" t="s">
        <v>10352</v>
      </c>
      <c r="C857" s="402" t="s">
        <v>1058</v>
      </c>
      <c r="D857" s="402" t="s">
        <v>10351</v>
      </c>
      <c r="E857" s="402" t="s">
        <v>10353</v>
      </c>
      <c r="F857" s="402" t="s">
        <v>10282</v>
      </c>
      <c r="G857" s="402" t="s">
        <v>6388</v>
      </c>
      <c r="H857" s="402" t="s">
        <v>10282</v>
      </c>
      <c r="I857" s="402" t="s">
        <v>6334</v>
      </c>
      <c r="J857" s="402" t="s">
        <v>6334</v>
      </c>
      <c r="K857" s="402" t="s">
        <v>6390</v>
      </c>
      <c r="L857" s="402" t="s">
        <v>6343</v>
      </c>
    </row>
    <row r="858" spans="1:12" ht="33.75" x14ac:dyDescent="0.25">
      <c r="A858" s="403" t="s">
        <v>1308</v>
      </c>
      <c r="B858" s="403" t="s">
        <v>10355</v>
      </c>
      <c r="C858" s="403" t="s">
        <v>1309</v>
      </c>
      <c r="D858" s="403" t="s">
        <v>10354</v>
      </c>
      <c r="E858" s="403" t="s">
        <v>6330</v>
      </c>
      <c r="F858" s="403" t="s">
        <v>6331</v>
      </c>
      <c r="G858" s="403" t="s">
        <v>6332</v>
      </c>
      <c r="H858" s="403" t="s">
        <v>6333</v>
      </c>
      <c r="I858" s="403" t="s">
        <v>6334</v>
      </c>
      <c r="J858" s="403" t="s">
        <v>6334</v>
      </c>
      <c r="K858" s="403" t="s">
        <v>6335</v>
      </c>
      <c r="L858" s="403" t="s">
        <v>835</v>
      </c>
    </row>
    <row r="859" spans="1:12" ht="33.75" x14ac:dyDescent="0.25">
      <c r="A859" s="402" t="s">
        <v>1312</v>
      </c>
      <c r="B859" s="402" t="s">
        <v>10357</v>
      </c>
      <c r="C859" s="402" t="s">
        <v>1313</v>
      </c>
      <c r="D859" s="402" t="s">
        <v>10356</v>
      </c>
      <c r="E859" s="402" t="s">
        <v>6330</v>
      </c>
      <c r="F859" s="402" t="s">
        <v>6331</v>
      </c>
      <c r="G859" s="402" t="s">
        <v>6332</v>
      </c>
      <c r="H859" s="402" t="s">
        <v>6333</v>
      </c>
      <c r="I859" s="402" t="s">
        <v>6334</v>
      </c>
      <c r="J859" s="402" t="s">
        <v>6334</v>
      </c>
      <c r="K859" s="402" t="s">
        <v>6335</v>
      </c>
      <c r="L859" s="402" t="s">
        <v>835</v>
      </c>
    </row>
    <row r="860" spans="1:12" ht="33.75" x14ac:dyDescent="0.25">
      <c r="A860" s="403" t="s">
        <v>1314</v>
      </c>
      <c r="B860" s="403" t="s">
        <v>10359</v>
      </c>
      <c r="C860" s="403" t="s">
        <v>1315</v>
      </c>
      <c r="D860" s="403" t="s">
        <v>10358</v>
      </c>
      <c r="E860" s="403" t="s">
        <v>6330</v>
      </c>
      <c r="F860" s="403" t="s">
        <v>6331</v>
      </c>
      <c r="G860" s="403" t="s">
        <v>6332</v>
      </c>
      <c r="H860" s="403" t="s">
        <v>6333</v>
      </c>
      <c r="I860" s="403" t="s">
        <v>6334</v>
      </c>
      <c r="J860" s="403" t="s">
        <v>6334</v>
      </c>
      <c r="K860" s="403" t="s">
        <v>6335</v>
      </c>
      <c r="L860" s="403" t="s">
        <v>835</v>
      </c>
    </row>
    <row r="861" spans="1:12" ht="33.75" x14ac:dyDescent="0.25">
      <c r="A861" s="402" t="s">
        <v>10363</v>
      </c>
      <c r="B861" s="402" t="s">
        <v>10361</v>
      </c>
      <c r="C861" s="402" t="s">
        <v>10362</v>
      </c>
      <c r="D861" s="402" t="s">
        <v>10360</v>
      </c>
      <c r="E861" s="402" t="s">
        <v>6330</v>
      </c>
      <c r="F861" s="402" t="s">
        <v>6331</v>
      </c>
      <c r="G861" s="402" t="s">
        <v>6332</v>
      </c>
      <c r="H861" s="402" t="s">
        <v>6333</v>
      </c>
      <c r="I861" s="402" t="s">
        <v>6334</v>
      </c>
      <c r="J861" s="402" t="s">
        <v>6334</v>
      </c>
      <c r="K861" s="402" t="s">
        <v>10364</v>
      </c>
      <c r="L861" s="402" t="s">
        <v>835</v>
      </c>
    </row>
    <row r="862" spans="1:12" ht="78.75" x14ac:dyDescent="0.25">
      <c r="A862" s="403" t="s">
        <v>10363</v>
      </c>
      <c r="B862" s="403" t="s">
        <v>26239</v>
      </c>
      <c r="C862" s="403" t="s">
        <v>10362</v>
      </c>
      <c r="D862" s="403" t="s">
        <v>10365</v>
      </c>
      <c r="E862" s="403" t="s">
        <v>10366</v>
      </c>
      <c r="F862" s="403" t="s">
        <v>10367</v>
      </c>
      <c r="G862" s="403" t="s">
        <v>10368</v>
      </c>
      <c r="H862" s="403" t="s">
        <v>10369</v>
      </c>
      <c r="I862" s="403" t="s">
        <v>6334</v>
      </c>
      <c r="J862" s="403" t="s">
        <v>6334</v>
      </c>
      <c r="K862" s="403" t="s">
        <v>10370</v>
      </c>
      <c r="L862" s="403" t="s">
        <v>835</v>
      </c>
    </row>
    <row r="863" spans="1:12" ht="45" x14ac:dyDescent="0.25">
      <c r="A863" s="402" t="s">
        <v>1836</v>
      </c>
      <c r="B863" s="402" t="s">
        <v>10372</v>
      </c>
      <c r="C863" s="402" t="s">
        <v>10373</v>
      </c>
      <c r="D863" s="402" t="s">
        <v>10371</v>
      </c>
      <c r="E863" s="402" t="s">
        <v>10374</v>
      </c>
      <c r="F863" s="402" t="s">
        <v>10375</v>
      </c>
      <c r="G863" s="402" t="s">
        <v>10376</v>
      </c>
      <c r="H863" s="402" t="s">
        <v>10377</v>
      </c>
      <c r="I863" s="402" t="s">
        <v>6334</v>
      </c>
      <c r="J863" s="402" t="s">
        <v>6334</v>
      </c>
      <c r="K863" s="402" t="s">
        <v>6335</v>
      </c>
      <c r="L863" s="402" t="s">
        <v>835</v>
      </c>
    </row>
    <row r="864" spans="1:12" ht="67.5" x14ac:dyDescent="0.25">
      <c r="A864" s="403" t="s">
        <v>1605</v>
      </c>
      <c r="B864" s="403" t="s">
        <v>10379</v>
      </c>
      <c r="C864" s="403" t="s">
        <v>10380</v>
      </c>
      <c r="D864" s="403" t="s">
        <v>10378</v>
      </c>
      <c r="E864" s="403" t="s">
        <v>10381</v>
      </c>
      <c r="F864" s="403" t="s">
        <v>10382</v>
      </c>
      <c r="G864" s="403" t="s">
        <v>7012</v>
      </c>
      <c r="H864" s="403" t="s">
        <v>10383</v>
      </c>
      <c r="I864" s="403" t="s">
        <v>10384</v>
      </c>
      <c r="J864" s="403" t="s">
        <v>6334</v>
      </c>
      <c r="K864" s="403" t="s">
        <v>6686</v>
      </c>
      <c r="L864" s="403" t="s">
        <v>835</v>
      </c>
    </row>
    <row r="865" spans="1:12" ht="112.5" x14ac:dyDescent="0.25">
      <c r="A865" s="402" t="s">
        <v>10388</v>
      </c>
      <c r="B865" s="402" t="s">
        <v>10386</v>
      </c>
      <c r="C865" s="402" t="s">
        <v>10387</v>
      </c>
      <c r="D865" s="402" t="s">
        <v>10385</v>
      </c>
      <c r="E865" s="402" t="s">
        <v>10389</v>
      </c>
      <c r="F865" s="402" t="s">
        <v>10390</v>
      </c>
      <c r="G865" s="402" t="s">
        <v>7012</v>
      </c>
      <c r="H865" s="402" t="s">
        <v>10391</v>
      </c>
      <c r="I865" s="402" t="s">
        <v>6334</v>
      </c>
      <c r="J865" s="402" t="s">
        <v>6334</v>
      </c>
      <c r="K865" s="402" t="s">
        <v>6686</v>
      </c>
      <c r="L865" s="402" t="s">
        <v>6343</v>
      </c>
    </row>
    <row r="866" spans="1:12" ht="191.25" x14ac:dyDescent="0.25">
      <c r="A866" s="403" t="s">
        <v>10395</v>
      </c>
      <c r="B866" s="403" t="s">
        <v>10393</v>
      </c>
      <c r="C866" s="403" t="s">
        <v>10394</v>
      </c>
      <c r="D866" s="403" t="s">
        <v>10392</v>
      </c>
      <c r="E866" s="403" t="s">
        <v>10396</v>
      </c>
      <c r="F866" s="403" t="s">
        <v>10397</v>
      </c>
      <c r="G866" s="403" t="s">
        <v>7012</v>
      </c>
      <c r="H866" s="403" t="s">
        <v>10398</v>
      </c>
      <c r="I866" s="403" t="s">
        <v>6334</v>
      </c>
      <c r="J866" s="403" t="s">
        <v>6334</v>
      </c>
      <c r="K866" s="403" t="s">
        <v>6686</v>
      </c>
      <c r="L866" s="403" t="s">
        <v>6343</v>
      </c>
    </row>
    <row r="867" spans="1:12" ht="382.5" x14ac:dyDescent="0.25">
      <c r="A867" s="402" t="s">
        <v>10402</v>
      </c>
      <c r="B867" s="402" t="s">
        <v>10400</v>
      </c>
      <c r="C867" s="402" t="s">
        <v>10401</v>
      </c>
      <c r="D867" s="402" t="s">
        <v>10399</v>
      </c>
      <c r="E867" s="402" t="s">
        <v>10396</v>
      </c>
      <c r="F867" s="402" t="s">
        <v>10397</v>
      </c>
      <c r="G867" s="402" t="s">
        <v>7012</v>
      </c>
      <c r="H867" s="402" t="s">
        <v>10398</v>
      </c>
      <c r="I867" s="402" t="s">
        <v>6334</v>
      </c>
      <c r="J867" s="402" t="s">
        <v>6334</v>
      </c>
      <c r="K867" s="402" t="s">
        <v>6686</v>
      </c>
      <c r="L867" s="402" t="s">
        <v>6343</v>
      </c>
    </row>
    <row r="868" spans="1:12" ht="45" x14ac:dyDescent="0.25">
      <c r="A868" s="403" t="s">
        <v>5372</v>
      </c>
      <c r="B868" s="403" t="s">
        <v>5373</v>
      </c>
      <c r="C868" s="403" t="s">
        <v>5374</v>
      </c>
      <c r="D868" s="403" t="s">
        <v>10403</v>
      </c>
      <c r="E868" s="403" t="s">
        <v>10404</v>
      </c>
      <c r="F868" s="403" t="s">
        <v>10405</v>
      </c>
      <c r="G868" s="403" t="s">
        <v>7102</v>
      </c>
      <c r="H868" s="403" t="s">
        <v>10406</v>
      </c>
      <c r="I868" s="403" t="s">
        <v>6334</v>
      </c>
      <c r="J868" s="403" t="s">
        <v>6334</v>
      </c>
      <c r="K868" s="403" t="s">
        <v>6335</v>
      </c>
      <c r="L868" s="403" t="s">
        <v>835</v>
      </c>
    </row>
    <row r="869" spans="1:12" ht="33.75" x14ac:dyDescent="0.25">
      <c r="A869" s="402" t="s">
        <v>5368</v>
      </c>
      <c r="B869" s="402" t="s">
        <v>10408</v>
      </c>
      <c r="C869" s="402" t="s">
        <v>5369</v>
      </c>
      <c r="D869" s="402" t="s">
        <v>10407</v>
      </c>
      <c r="E869" s="402" t="s">
        <v>6330</v>
      </c>
      <c r="F869" s="402" t="s">
        <v>6331</v>
      </c>
      <c r="G869" s="402" t="s">
        <v>6332</v>
      </c>
      <c r="H869" s="402" t="s">
        <v>6333</v>
      </c>
      <c r="I869" s="402" t="s">
        <v>6334</v>
      </c>
      <c r="J869" s="402" t="s">
        <v>6334</v>
      </c>
      <c r="K869" s="402" t="s">
        <v>6335</v>
      </c>
      <c r="L869" s="402" t="s">
        <v>835</v>
      </c>
    </row>
    <row r="870" spans="1:12" ht="78.75" x14ac:dyDescent="0.25">
      <c r="A870" s="403" t="s">
        <v>10412</v>
      </c>
      <c r="B870" s="403" t="s">
        <v>10410</v>
      </c>
      <c r="C870" s="403" t="s">
        <v>10411</v>
      </c>
      <c r="D870" s="403" t="s">
        <v>10409</v>
      </c>
      <c r="E870" s="403" t="s">
        <v>6330</v>
      </c>
      <c r="F870" s="403" t="s">
        <v>6331</v>
      </c>
      <c r="G870" s="403" t="s">
        <v>6332</v>
      </c>
      <c r="H870" s="403" t="s">
        <v>6333</v>
      </c>
      <c r="I870" s="403" t="s">
        <v>6334</v>
      </c>
      <c r="J870" s="403" t="s">
        <v>6334</v>
      </c>
      <c r="K870" s="403" t="s">
        <v>10364</v>
      </c>
      <c r="L870" s="403" t="s">
        <v>835</v>
      </c>
    </row>
    <row r="871" spans="1:12" ht="56.25" x14ac:dyDescent="0.25">
      <c r="A871" s="402" t="s">
        <v>1361</v>
      </c>
      <c r="B871" s="402" t="s">
        <v>10414</v>
      </c>
      <c r="C871" s="402" t="s">
        <v>1362</v>
      </c>
      <c r="D871" s="402" t="s">
        <v>10413</v>
      </c>
      <c r="E871" s="402" t="s">
        <v>10366</v>
      </c>
      <c r="F871" s="402" t="s">
        <v>10367</v>
      </c>
      <c r="G871" s="402" t="s">
        <v>10368</v>
      </c>
      <c r="H871" s="402" t="s">
        <v>10369</v>
      </c>
      <c r="I871" s="402" t="s">
        <v>6334</v>
      </c>
      <c r="J871" s="402" t="s">
        <v>6334</v>
      </c>
      <c r="K871" s="402" t="s">
        <v>10415</v>
      </c>
      <c r="L871" s="402" t="s">
        <v>835</v>
      </c>
    </row>
    <row r="872" spans="1:12" ht="56.25" x14ac:dyDescent="0.25">
      <c r="A872" s="403" t="s">
        <v>5360</v>
      </c>
      <c r="B872" s="403" t="s">
        <v>10417</v>
      </c>
      <c r="C872" s="403" t="s">
        <v>5361</v>
      </c>
      <c r="D872" s="403" t="s">
        <v>10416</v>
      </c>
      <c r="E872" s="403" t="s">
        <v>10418</v>
      </c>
      <c r="F872" s="403" t="s">
        <v>10419</v>
      </c>
      <c r="G872" s="403" t="s">
        <v>9018</v>
      </c>
      <c r="H872" s="403" t="s">
        <v>10419</v>
      </c>
      <c r="I872" s="403" t="s">
        <v>6334</v>
      </c>
      <c r="J872" s="403" t="s">
        <v>6334</v>
      </c>
      <c r="K872" s="403" t="s">
        <v>10420</v>
      </c>
      <c r="L872" s="403" t="s">
        <v>835</v>
      </c>
    </row>
    <row r="873" spans="1:12" ht="45" x14ac:dyDescent="0.25">
      <c r="A873" s="402" t="s">
        <v>10424</v>
      </c>
      <c r="B873" s="402" t="s">
        <v>10422</v>
      </c>
      <c r="C873" s="402" t="s">
        <v>10423</v>
      </c>
      <c r="D873" s="402" t="s">
        <v>10421</v>
      </c>
      <c r="E873" s="402" t="s">
        <v>6330</v>
      </c>
      <c r="F873" s="402" t="s">
        <v>6331</v>
      </c>
      <c r="G873" s="402" t="s">
        <v>6332</v>
      </c>
      <c r="H873" s="402" t="s">
        <v>10425</v>
      </c>
      <c r="I873" s="402" t="s">
        <v>6334</v>
      </c>
      <c r="J873" s="402" t="s">
        <v>6334</v>
      </c>
      <c r="K873" s="402" t="s">
        <v>6335</v>
      </c>
      <c r="L873" s="402" t="s">
        <v>835</v>
      </c>
    </row>
    <row r="874" spans="1:12" ht="33.75" x14ac:dyDescent="0.25">
      <c r="A874" s="403" t="s">
        <v>10429</v>
      </c>
      <c r="B874" s="403" t="s">
        <v>10427</v>
      </c>
      <c r="C874" s="403" t="s">
        <v>10428</v>
      </c>
      <c r="D874" s="403" t="s">
        <v>10426</v>
      </c>
      <c r="E874" s="403" t="s">
        <v>6330</v>
      </c>
      <c r="F874" s="403" t="s">
        <v>6331</v>
      </c>
      <c r="G874" s="403" t="s">
        <v>6332</v>
      </c>
      <c r="H874" s="403" t="s">
        <v>6333</v>
      </c>
      <c r="I874" s="403" t="s">
        <v>6334</v>
      </c>
      <c r="J874" s="403" t="s">
        <v>6334</v>
      </c>
      <c r="K874" s="403" t="s">
        <v>6335</v>
      </c>
      <c r="L874" s="403" t="s">
        <v>835</v>
      </c>
    </row>
    <row r="875" spans="1:12" ht="78.75" x14ac:dyDescent="0.25">
      <c r="A875" s="402" t="s">
        <v>1220</v>
      </c>
      <c r="B875" s="402" t="s">
        <v>10431</v>
      </c>
      <c r="C875" s="402" t="s">
        <v>1221</v>
      </c>
      <c r="D875" s="402" t="s">
        <v>10430</v>
      </c>
      <c r="E875" s="402" t="s">
        <v>10396</v>
      </c>
      <c r="F875" s="402" t="s">
        <v>10397</v>
      </c>
      <c r="G875" s="402" t="s">
        <v>7012</v>
      </c>
      <c r="H875" s="402" t="s">
        <v>10398</v>
      </c>
      <c r="I875" s="402" t="s">
        <v>6334</v>
      </c>
      <c r="J875" s="402" t="s">
        <v>6334</v>
      </c>
      <c r="K875" s="402" t="s">
        <v>6334</v>
      </c>
      <c r="L875" s="402" t="s">
        <v>835</v>
      </c>
    </row>
    <row r="876" spans="1:12" ht="67.5" x14ac:dyDescent="0.25">
      <c r="A876" s="403" t="s">
        <v>10435</v>
      </c>
      <c r="B876" s="403" t="s">
        <v>10433</v>
      </c>
      <c r="C876" s="403" t="s">
        <v>10434</v>
      </c>
      <c r="D876" s="403" t="s">
        <v>10432</v>
      </c>
      <c r="E876" s="403" t="s">
        <v>10389</v>
      </c>
      <c r="F876" s="403" t="s">
        <v>10390</v>
      </c>
      <c r="G876" s="403" t="s">
        <v>7012</v>
      </c>
      <c r="H876" s="403" t="s">
        <v>10391</v>
      </c>
      <c r="I876" s="403" t="s">
        <v>6334</v>
      </c>
      <c r="J876" s="403" t="s">
        <v>6334</v>
      </c>
      <c r="K876" s="403" t="s">
        <v>6334</v>
      </c>
      <c r="L876" s="403" t="s">
        <v>835</v>
      </c>
    </row>
    <row r="877" spans="1:12" ht="67.5" x14ac:dyDescent="0.25">
      <c r="A877" s="402" t="s">
        <v>10439</v>
      </c>
      <c r="B877" s="402" t="s">
        <v>10437</v>
      </c>
      <c r="C877" s="402" t="s">
        <v>10438</v>
      </c>
      <c r="D877" s="402" t="s">
        <v>10436</v>
      </c>
      <c r="E877" s="402" t="s">
        <v>10389</v>
      </c>
      <c r="F877" s="402" t="s">
        <v>10390</v>
      </c>
      <c r="G877" s="402" t="s">
        <v>7012</v>
      </c>
      <c r="H877" s="402" t="s">
        <v>10391</v>
      </c>
      <c r="I877" s="402" t="s">
        <v>6334</v>
      </c>
      <c r="J877" s="402" t="s">
        <v>6334</v>
      </c>
      <c r="K877" s="402" t="s">
        <v>6334</v>
      </c>
      <c r="L877" s="402" t="s">
        <v>835</v>
      </c>
    </row>
    <row r="878" spans="1:12" ht="90" x14ac:dyDescent="0.25">
      <c r="A878" s="403" t="s">
        <v>48</v>
      </c>
      <c r="B878" s="403" t="s">
        <v>10441</v>
      </c>
      <c r="C878" s="403" t="s">
        <v>1184</v>
      </c>
      <c r="D878" s="403" t="s">
        <v>10440</v>
      </c>
      <c r="E878" s="403" t="s">
        <v>10442</v>
      </c>
      <c r="F878" s="403" t="s">
        <v>10443</v>
      </c>
      <c r="G878" s="403" t="s">
        <v>6541</v>
      </c>
      <c r="H878" s="403" t="s">
        <v>10444</v>
      </c>
      <c r="I878" s="403" t="s">
        <v>6334</v>
      </c>
      <c r="J878" s="403" t="s">
        <v>6334</v>
      </c>
      <c r="K878" s="403" t="s">
        <v>10445</v>
      </c>
      <c r="L878" s="403" t="s">
        <v>835</v>
      </c>
    </row>
    <row r="879" spans="1:12" ht="78.75" x14ac:dyDescent="0.25">
      <c r="A879" s="402" t="s">
        <v>49</v>
      </c>
      <c r="B879" s="402" t="s">
        <v>10447</v>
      </c>
      <c r="C879" s="402" t="s">
        <v>1079</v>
      </c>
      <c r="D879" s="402" t="s">
        <v>10446</v>
      </c>
      <c r="E879" s="402" t="s">
        <v>10448</v>
      </c>
      <c r="F879" s="402" t="s">
        <v>10449</v>
      </c>
      <c r="G879" s="402" t="s">
        <v>6541</v>
      </c>
      <c r="H879" s="402" t="s">
        <v>10450</v>
      </c>
      <c r="I879" s="402" t="s">
        <v>6334</v>
      </c>
      <c r="J879" s="402" t="s">
        <v>6334</v>
      </c>
      <c r="K879" s="402" t="s">
        <v>6334</v>
      </c>
      <c r="L879" s="402" t="s">
        <v>835</v>
      </c>
    </row>
    <row r="880" spans="1:12" ht="56.25" x14ac:dyDescent="0.25">
      <c r="A880" s="403" t="s">
        <v>10454</v>
      </c>
      <c r="B880" s="403" t="s">
        <v>10452</v>
      </c>
      <c r="C880" s="403" t="s">
        <v>10453</v>
      </c>
      <c r="D880" s="403" t="s">
        <v>10451</v>
      </c>
      <c r="E880" s="403" t="s">
        <v>10455</v>
      </c>
      <c r="F880" s="403" t="s">
        <v>10456</v>
      </c>
      <c r="G880" s="403" t="s">
        <v>6429</v>
      </c>
      <c r="H880" s="403" t="s">
        <v>10456</v>
      </c>
      <c r="I880" s="403" t="s">
        <v>6334</v>
      </c>
      <c r="J880" s="403" t="s">
        <v>7123</v>
      </c>
      <c r="K880" s="403" t="s">
        <v>6686</v>
      </c>
      <c r="L880" s="403" t="s">
        <v>835</v>
      </c>
    </row>
    <row r="881" spans="1:12" ht="56.25" x14ac:dyDescent="0.25">
      <c r="A881" s="402" t="s">
        <v>1072</v>
      </c>
      <c r="B881" s="402" t="s">
        <v>10458</v>
      </c>
      <c r="C881" s="402" t="s">
        <v>5323</v>
      </c>
      <c r="D881" s="402" t="s">
        <v>10457</v>
      </c>
      <c r="E881" s="402" t="s">
        <v>10459</v>
      </c>
      <c r="F881" s="402" t="s">
        <v>10460</v>
      </c>
      <c r="G881" s="402" t="s">
        <v>10461</v>
      </c>
      <c r="H881" s="402" t="s">
        <v>10462</v>
      </c>
      <c r="I881" s="402" t="s">
        <v>6334</v>
      </c>
      <c r="J881" s="402" t="s">
        <v>6334</v>
      </c>
      <c r="K881" s="402" t="s">
        <v>6334</v>
      </c>
      <c r="L881" s="402" t="s">
        <v>6977</v>
      </c>
    </row>
    <row r="882" spans="1:12" ht="56.25" x14ac:dyDescent="0.25">
      <c r="A882" s="403" t="s">
        <v>10466</v>
      </c>
      <c r="B882" s="403" t="s">
        <v>10464</v>
      </c>
      <c r="C882" s="403" t="s">
        <v>10465</v>
      </c>
      <c r="D882" s="403" t="s">
        <v>10463</v>
      </c>
      <c r="E882" s="403" t="s">
        <v>10467</v>
      </c>
      <c r="F882" s="403" t="s">
        <v>10468</v>
      </c>
      <c r="G882" s="403" t="s">
        <v>7012</v>
      </c>
      <c r="H882" s="403" t="s">
        <v>10468</v>
      </c>
      <c r="I882" s="403" t="s">
        <v>6334</v>
      </c>
      <c r="J882" s="403" t="s">
        <v>6334</v>
      </c>
      <c r="K882" s="403" t="s">
        <v>6686</v>
      </c>
      <c r="L882" s="403" t="s">
        <v>835</v>
      </c>
    </row>
    <row r="883" spans="1:12" ht="45" x14ac:dyDescent="0.25">
      <c r="A883" s="402" t="s">
        <v>1580</v>
      </c>
      <c r="B883" s="402" t="s">
        <v>10470</v>
      </c>
      <c r="C883" s="402" t="s">
        <v>10471</v>
      </c>
      <c r="D883" s="402" t="s">
        <v>10469</v>
      </c>
      <c r="E883" s="402" t="s">
        <v>10472</v>
      </c>
      <c r="F883" s="402" t="s">
        <v>10473</v>
      </c>
      <c r="G883" s="402" t="s">
        <v>9667</v>
      </c>
      <c r="H883" s="402" t="s">
        <v>10473</v>
      </c>
      <c r="I883" s="402" t="s">
        <v>6334</v>
      </c>
      <c r="J883" s="402" t="s">
        <v>10474</v>
      </c>
      <c r="K883" s="402" t="s">
        <v>6334</v>
      </c>
      <c r="L883" s="402" t="s">
        <v>835</v>
      </c>
    </row>
    <row r="884" spans="1:12" ht="78.75" x14ac:dyDescent="0.25">
      <c r="A884" s="403" t="s">
        <v>1206</v>
      </c>
      <c r="B884" s="403" t="s">
        <v>10476</v>
      </c>
      <c r="C884" s="403" t="s">
        <v>1207</v>
      </c>
      <c r="D884" s="403" t="s">
        <v>10475</v>
      </c>
      <c r="E884" s="403" t="s">
        <v>10477</v>
      </c>
      <c r="F884" s="403" t="s">
        <v>10478</v>
      </c>
      <c r="G884" s="403" t="s">
        <v>6541</v>
      </c>
      <c r="H884" s="403" t="s">
        <v>10479</v>
      </c>
      <c r="I884" s="403" t="s">
        <v>6334</v>
      </c>
      <c r="J884" s="403" t="s">
        <v>7123</v>
      </c>
      <c r="K884" s="403" t="s">
        <v>10420</v>
      </c>
      <c r="L884" s="403" t="s">
        <v>6977</v>
      </c>
    </row>
    <row r="885" spans="1:12" ht="56.25" x14ac:dyDescent="0.25">
      <c r="A885" s="402" t="s">
        <v>2268</v>
      </c>
      <c r="B885" s="402" t="s">
        <v>10481</v>
      </c>
      <c r="C885" s="402" t="s">
        <v>10482</v>
      </c>
      <c r="D885" s="402" t="s">
        <v>10480</v>
      </c>
      <c r="E885" s="402" t="s">
        <v>10483</v>
      </c>
      <c r="F885" s="402" t="s">
        <v>10484</v>
      </c>
      <c r="G885" s="402" t="s">
        <v>9667</v>
      </c>
      <c r="H885" s="402" t="s">
        <v>10485</v>
      </c>
      <c r="I885" s="402" t="s">
        <v>6334</v>
      </c>
      <c r="J885" s="402" t="s">
        <v>10474</v>
      </c>
      <c r="K885" s="402" t="s">
        <v>6334</v>
      </c>
      <c r="L885" s="402" t="s">
        <v>835</v>
      </c>
    </row>
    <row r="886" spans="1:12" ht="33.75" x14ac:dyDescent="0.25">
      <c r="A886" s="403" t="s">
        <v>10489</v>
      </c>
      <c r="B886" s="403" t="s">
        <v>10487</v>
      </c>
      <c r="C886" s="403" t="s">
        <v>10488</v>
      </c>
      <c r="D886" s="403" t="s">
        <v>10486</v>
      </c>
      <c r="E886" s="403" t="s">
        <v>6726</v>
      </c>
      <c r="F886" s="403" t="s">
        <v>8830</v>
      </c>
      <c r="G886" s="403" t="s">
        <v>6452</v>
      </c>
      <c r="H886" s="403" t="s">
        <v>8830</v>
      </c>
      <c r="I886" s="403" t="s">
        <v>6334</v>
      </c>
      <c r="J886" s="403" t="s">
        <v>6334</v>
      </c>
      <c r="K886" s="403" t="s">
        <v>6334</v>
      </c>
      <c r="L886" s="403" t="s">
        <v>835</v>
      </c>
    </row>
    <row r="887" spans="1:12" ht="146.25" x14ac:dyDescent="0.25">
      <c r="A887" s="402" t="s">
        <v>10493</v>
      </c>
      <c r="B887" s="402" t="s">
        <v>10491</v>
      </c>
      <c r="C887" s="402" t="s">
        <v>10492</v>
      </c>
      <c r="D887" s="402" t="s">
        <v>10490</v>
      </c>
      <c r="E887" s="402" t="s">
        <v>10494</v>
      </c>
      <c r="F887" s="402" t="s">
        <v>10495</v>
      </c>
      <c r="G887" s="402" t="s">
        <v>9667</v>
      </c>
      <c r="H887" s="402" t="s">
        <v>10496</v>
      </c>
      <c r="I887" s="402" t="s">
        <v>6334</v>
      </c>
      <c r="J887" s="402" t="s">
        <v>6334</v>
      </c>
      <c r="K887" s="402" t="s">
        <v>6686</v>
      </c>
      <c r="L887" s="402" t="s">
        <v>835</v>
      </c>
    </row>
    <row r="888" spans="1:12" ht="33.75" x14ac:dyDescent="0.25">
      <c r="A888" s="403" t="s">
        <v>10500</v>
      </c>
      <c r="B888" s="403" t="s">
        <v>10498</v>
      </c>
      <c r="C888" s="403" t="s">
        <v>10499</v>
      </c>
      <c r="D888" s="403" t="s">
        <v>10497</v>
      </c>
      <c r="E888" s="403" t="s">
        <v>10501</v>
      </c>
      <c r="F888" s="403" t="s">
        <v>10502</v>
      </c>
      <c r="G888" s="403" t="s">
        <v>6350</v>
      </c>
      <c r="H888" s="403" t="s">
        <v>10502</v>
      </c>
      <c r="I888" s="403" t="s">
        <v>6334</v>
      </c>
      <c r="J888" s="403" t="s">
        <v>6334</v>
      </c>
      <c r="K888" s="403" t="s">
        <v>6334</v>
      </c>
      <c r="L888" s="403" t="s">
        <v>835</v>
      </c>
    </row>
    <row r="889" spans="1:12" ht="33.75" x14ac:dyDescent="0.25">
      <c r="A889" s="402" t="s">
        <v>10506</v>
      </c>
      <c r="B889" s="402" t="s">
        <v>10504</v>
      </c>
      <c r="C889" s="402" t="s">
        <v>10505</v>
      </c>
      <c r="D889" s="402" t="s">
        <v>10503</v>
      </c>
      <c r="E889" s="402" t="s">
        <v>10507</v>
      </c>
      <c r="F889" s="402" t="s">
        <v>10508</v>
      </c>
      <c r="G889" s="402" t="s">
        <v>9264</v>
      </c>
      <c r="H889" s="402" t="s">
        <v>10508</v>
      </c>
      <c r="I889" s="402" t="s">
        <v>6334</v>
      </c>
      <c r="J889" s="402" t="s">
        <v>6334</v>
      </c>
      <c r="K889" s="402" t="s">
        <v>6334</v>
      </c>
      <c r="L889" s="402" t="s">
        <v>835</v>
      </c>
    </row>
    <row r="890" spans="1:12" ht="78.75" x14ac:dyDescent="0.25">
      <c r="A890" s="403" t="s">
        <v>1845</v>
      </c>
      <c r="B890" s="403" t="s">
        <v>10510</v>
      </c>
      <c r="C890" s="403" t="s">
        <v>10511</v>
      </c>
      <c r="D890" s="403" t="s">
        <v>10509</v>
      </c>
      <c r="E890" s="403" t="s">
        <v>10512</v>
      </c>
      <c r="F890" s="403" t="s">
        <v>10513</v>
      </c>
      <c r="G890" s="403" t="s">
        <v>6665</v>
      </c>
      <c r="H890" s="403" t="s">
        <v>10514</v>
      </c>
      <c r="I890" s="403" t="s">
        <v>6334</v>
      </c>
      <c r="J890" s="403" t="s">
        <v>7141</v>
      </c>
      <c r="K890" s="403" t="s">
        <v>6334</v>
      </c>
      <c r="L890" s="403" t="s">
        <v>835</v>
      </c>
    </row>
    <row r="891" spans="1:12" ht="45" x14ac:dyDescent="0.25">
      <c r="A891" s="402" t="s">
        <v>10518</v>
      </c>
      <c r="B891" s="402" t="s">
        <v>10516</v>
      </c>
      <c r="C891" s="402" t="s">
        <v>10517</v>
      </c>
      <c r="D891" s="402" t="s">
        <v>10515</v>
      </c>
      <c r="E891" s="402" t="s">
        <v>10519</v>
      </c>
      <c r="F891" s="402" t="s">
        <v>10520</v>
      </c>
      <c r="G891" s="402" t="s">
        <v>7635</v>
      </c>
      <c r="H891" s="402" t="s">
        <v>10521</v>
      </c>
      <c r="I891" s="402" t="s">
        <v>6334</v>
      </c>
      <c r="J891" s="402" t="s">
        <v>6597</v>
      </c>
      <c r="K891" s="402" t="s">
        <v>6334</v>
      </c>
      <c r="L891" s="402" t="s">
        <v>6343</v>
      </c>
    </row>
    <row r="892" spans="1:12" ht="45" x14ac:dyDescent="0.25">
      <c r="A892" s="403" t="s">
        <v>10525</v>
      </c>
      <c r="B892" s="403" t="s">
        <v>10523</v>
      </c>
      <c r="C892" s="403" t="s">
        <v>10524</v>
      </c>
      <c r="D892" s="403" t="s">
        <v>10522</v>
      </c>
      <c r="E892" s="403" t="s">
        <v>10519</v>
      </c>
      <c r="F892" s="403" t="s">
        <v>10520</v>
      </c>
      <c r="G892" s="403" t="s">
        <v>7635</v>
      </c>
      <c r="H892" s="403" t="s">
        <v>10521</v>
      </c>
      <c r="I892" s="403" t="s">
        <v>6334</v>
      </c>
      <c r="J892" s="403" t="s">
        <v>6334</v>
      </c>
      <c r="K892" s="403" t="s">
        <v>6334</v>
      </c>
      <c r="L892" s="403" t="s">
        <v>835</v>
      </c>
    </row>
    <row r="893" spans="1:12" ht="45" x14ac:dyDescent="0.25">
      <c r="A893" s="402" t="s">
        <v>10529</v>
      </c>
      <c r="B893" s="402" t="s">
        <v>10527</v>
      </c>
      <c r="C893" s="402" t="s">
        <v>10528</v>
      </c>
      <c r="D893" s="402" t="s">
        <v>10526</v>
      </c>
      <c r="E893" s="402" t="s">
        <v>10519</v>
      </c>
      <c r="F893" s="402" t="s">
        <v>10520</v>
      </c>
      <c r="G893" s="402" t="s">
        <v>7635</v>
      </c>
      <c r="H893" s="402" t="s">
        <v>10521</v>
      </c>
      <c r="I893" s="402" t="s">
        <v>6334</v>
      </c>
      <c r="J893" s="402" t="s">
        <v>6334</v>
      </c>
      <c r="K893" s="402" t="s">
        <v>6334</v>
      </c>
      <c r="L893" s="402" t="s">
        <v>835</v>
      </c>
    </row>
    <row r="894" spans="1:12" ht="45" x14ac:dyDescent="0.25">
      <c r="A894" s="403" t="s">
        <v>10533</v>
      </c>
      <c r="B894" s="403" t="s">
        <v>10531</v>
      </c>
      <c r="C894" s="403" t="s">
        <v>10532</v>
      </c>
      <c r="D894" s="403" t="s">
        <v>10530</v>
      </c>
      <c r="E894" s="403" t="s">
        <v>10519</v>
      </c>
      <c r="F894" s="403" t="s">
        <v>10520</v>
      </c>
      <c r="G894" s="403" t="s">
        <v>7635</v>
      </c>
      <c r="H894" s="403" t="s">
        <v>10521</v>
      </c>
      <c r="I894" s="403" t="s">
        <v>6334</v>
      </c>
      <c r="J894" s="403" t="s">
        <v>6334</v>
      </c>
      <c r="K894" s="403" t="s">
        <v>6334</v>
      </c>
      <c r="L894" s="403" t="s">
        <v>835</v>
      </c>
    </row>
    <row r="895" spans="1:12" ht="90" x14ac:dyDescent="0.25">
      <c r="A895" s="402" t="s">
        <v>1080</v>
      </c>
      <c r="B895" s="402" t="s">
        <v>10535</v>
      </c>
      <c r="C895" s="402" t="s">
        <v>1081</v>
      </c>
      <c r="D895" s="402" t="s">
        <v>10534</v>
      </c>
      <c r="E895" s="402" t="s">
        <v>10536</v>
      </c>
      <c r="F895" s="402" t="s">
        <v>10537</v>
      </c>
      <c r="G895" s="402" t="s">
        <v>7012</v>
      </c>
      <c r="H895" s="402" t="s">
        <v>10538</v>
      </c>
      <c r="I895" s="402" t="s">
        <v>6334</v>
      </c>
      <c r="J895" s="402" t="s">
        <v>10539</v>
      </c>
      <c r="K895" s="402" t="s">
        <v>6334</v>
      </c>
      <c r="L895" s="402" t="s">
        <v>835</v>
      </c>
    </row>
    <row r="896" spans="1:12" ht="45" x14ac:dyDescent="0.25">
      <c r="A896" s="403" t="s">
        <v>10543</v>
      </c>
      <c r="B896" s="403" t="s">
        <v>10541</v>
      </c>
      <c r="C896" s="403" t="s">
        <v>10542</v>
      </c>
      <c r="D896" s="403" t="s">
        <v>10540</v>
      </c>
      <c r="E896" s="403" t="s">
        <v>10519</v>
      </c>
      <c r="F896" s="403" t="s">
        <v>10520</v>
      </c>
      <c r="G896" s="403" t="s">
        <v>7635</v>
      </c>
      <c r="H896" s="403" t="s">
        <v>10521</v>
      </c>
      <c r="I896" s="403" t="s">
        <v>6334</v>
      </c>
      <c r="J896" s="403" t="s">
        <v>10544</v>
      </c>
      <c r="K896" s="403" t="s">
        <v>6334</v>
      </c>
      <c r="L896" s="403" t="s">
        <v>6343</v>
      </c>
    </row>
    <row r="897" spans="1:12" ht="67.5" x14ac:dyDescent="0.25">
      <c r="A897" s="402" t="s">
        <v>2230</v>
      </c>
      <c r="B897" s="402" t="s">
        <v>10546</v>
      </c>
      <c r="C897" s="402" t="s">
        <v>10547</v>
      </c>
      <c r="D897" s="402" t="s">
        <v>10545</v>
      </c>
      <c r="E897" s="402" t="s">
        <v>6812</v>
      </c>
      <c r="F897" s="402" t="s">
        <v>6813</v>
      </c>
      <c r="G897" s="402" t="s">
        <v>6452</v>
      </c>
      <c r="H897" s="402" t="s">
        <v>6814</v>
      </c>
      <c r="I897" s="402" t="s">
        <v>6334</v>
      </c>
      <c r="J897" s="402" t="s">
        <v>6334</v>
      </c>
      <c r="K897" s="402" t="s">
        <v>6334</v>
      </c>
      <c r="L897" s="402" t="s">
        <v>835</v>
      </c>
    </row>
    <row r="898" spans="1:12" ht="78.75" x14ac:dyDescent="0.25">
      <c r="A898" s="403" t="s">
        <v>2251</v>
      </c>
      <c r="B898" s="403" t="s">
        <v>10549</v>
      </c>
      <c r="C898" s="403" t="s">
        <v>10550</v>
      </c>
      <c r="D898" s="403" t="s">
        <v>10548</v>
      </c>
      <c r="E898" s="403" t="s">
        <v>10551</v>
      </c>
      <c r="F898" s="403" t="s">
        <v>10552</v>
      </c>
      <c r="G898" s="403" t="s">
        <v>9667</v>
      </c>
      <c r="H898" s="403" t="s">
        <v>10553</v>
      </c>
      <c r="I898" s="403" t="s">
        <v>6334</v>
      </c>
      <c r="J898" s="403" t="s">
        <v>6334</v>
      </c>
      <c r="K898" s="403" t="s">
        <v>6334</v>
      </c>
      <c r="L898" s="403" t="s">
        <v>835</v>
      </c>
    </row>
    <row r="899" spans="1:12" ht="90" x14ac:dyDescent="0.25">
      <c r="A899" s="402" t="s">
        <v>10557</v>
      </c>
      <c r="B899" s="402" t="s">
        <v>10555</v>
      </c>
      <c r="C899" s="402" t="s">
        <v>10556</v>
      </c>
      <c r="D899" s="402" t="s">
        <v>10554</v>
      </c>
      <c r="E899" s="402" t="s">
        <v>10558</v>
      </c>
      <c r="F899" s="402" t="s">
        <v>10559</v>
      </c>
      <c r="G899" s="402" t="s">
        <v>7745</v>
      </c>
      <c r="H899" s="402" t="s">
        <v>10560</v>
      </c>
      <c r="I899" s="402" t="s">
        <v>6334</v>
      </c>
      <c r="J899" s="402" t="s">
        <v>6334</v>
      </c>
      <c r="K899" s="402" t="s">
        <v>6334</v>
      </c>
      <c r="L899" s="402" t="s">
        <v>835</v>
      </c>
    </row>
    <row r="900" spans="1:12" ht="45" x14ac:dyDescent="0.25">
      <c r="A900" s="403" t="s">
        <v>10564</v>
      </c>
      <c r="B900" s="403" t="s">
        <v>10562</v>
      </c>
      <c r="C900" s="403" t="s">
        <v>10563</v>
      </c>
      <c r="D900" s="403" t="s">
        <v>10561</v>
      </c>
      <c r="E900" s="403" t="s">
        <v>10565</v>
      </c>
      <c r="F900" s="403" t="s">
        <v>10566</v>
      </c>
      <c r="G900" s="403" t="s">
        <v>6452</v>
      </c>
      <c r="H900" s="403" t="s">
        <v>10567</v>
      </c>
      <c r="I900" s="403" t="s">
        <v>10568</v>
      </c>
      <c r="J900" s="403" t="s">
        <v>6334</v>
      </c>
      <c r="K900" s="403" t="s">
        <v>6334</v>
      </c>
      <c r="L900" s="403" t="s">
        <v>835</v>
      </c>
    </row>
    <row r="901" spans="1:12" ht="45" x14ac:dyDescent="0.25">
      <c r="A901" s="402" t="s">
        <v>10572</v>
      </c>
      <c r="B901" s="402" t="s">
        <v>10570</v>
      </c>
      <c r="C901" s="402" t="s">
        <v>10571</v>
      </c>
      <c r="D901" s="402" t="s">
        <v>10569</v>
      </c>
      <c r="E901" s="402" t="s">
        <v>10573</v>
      </c>
      <c r="F901" s="402" t="s">
        <v>10574</v>
      </c>
      <c r="G901" s="402" t="s">
        <v>10575</v>
      </c>
      <c r="H901" s="402" t="s">
        <v>10576</v>
      </c>
      <c r="I901" s="402" t="s">
        <v>6334</v>
      </c>
      <c r="J901" s="402" t="s">
        <v>6334</v>
      </c>
      <c r="K901" s="402" t="s">
        <v>6334</v>
      </c>
      <c r="L901" s="402" t="s">
        <v>835</v>
      </c>
    </row>
    <row r="902" spans="1:12" ht="33.75" x14ac:dyDescent="0.25">
      <c r="A902" s="403" t="s">
        <v>10580</v>
      </c>
      <c r="B902" s="403" t="s">
        <v>10578</v>
      </c>
      <c r="C902" s="403" t="s">
        <v>10579</v>
      </c>
      <c r="D902" s="403" t="s">
        <v>10577</v>
      </c>
      <c r="E902" s="403" t="s">
        <v>7505</v>
      </c>
      <c r="F902" s="403" t="s">
        <v>7506</v>
      </c>
      <c r="G902" s="403" t="s">
        <v>6452</v>
      </c>
      <c r="H902" s="403" t="s">
        <v>7506</v>
      </c>
      <c r="I902" s="403" t="s">
        <v>6334</v>
      </c>
      <c r="J902" s="403" t="s">
        <v>6334</v>
      </c>
      <c r="K902" s="403" t="s">
        <v>6334</v>
      </c>
      <c r="L902" s="403" t="s">
        <v>835</v>
      </c>
    </row>
    <row r="903" spans="1:12" ht="56.25" x14ac:dyDescent="0.25">
      <c r="A903" s="402" t="s">
        <v>10584</v>
      </c>
      <c r="B903" s="402" t="s">
        <v>10582</v>
      </c>
      <c r="C903" s="402" t="s">
        <v>10583</v>
      </c>
      <c r="D903" s="402" t="s">
        <v>10581</v>
      </c>
      <c r="E903" s="402" t="s">
        <v>10585</v>
      </c>
      <c r="F903" s="402" t="s">
        <v>10586</v>
      </c>
      <c r="G903" s="402" t="s">
        <v>7635</v>
      </c>
      <c r="H903" s="402" t="s">
        <v>10587</v>
      </c>
      <c r="I903" s="402" t="s">
        <v>6334</v>
      </c>
      <c r="J903" s="402" t="s">
        <v>6334</v>
      </c>
      <c r="K903" s="402" t="s">
        <v>6334</v>
      </c>
      <c r="L903" s="402" t="s">
        <v>835</v>
      </c>
    </row>
    <row r="904" spans="1:12" ht="45" x14ac:dyDescent="0.25">
      <c r="A904" s="403" t="s">
        <v>10591</v>
      </c>
      <c r="B904" s="403" t="s">
        <v>10589</v>
      </c>
      <c r="C904" s="403" t="s">
        <v>10590</v>
      </c>
      <c r="D904" s="403" t="s">
        <v>10588</v>
      </c>
      <c r="E904" s="403" t="s">
        <v>10519</v>
      </c>
      <c r="F904" s="403" t="s">
        <v>10520</v>
      </c>
      <c r="G904" s="403" t="s">
        <v>7635</v>
      </c>
      <c r="H904" s="403" t="s">
        <v>10521</v>
      </c>
      <c r="I904" s="403" t="s">
        <v>6334</v>
      </c>
      <c r="J904" s="403" t="s">
        <v>6334</v>
      </c>
      <c r="K904" s="403" t="s">
        <v>6334</v>
      </c>
      <c r="L904" s="403" t="s">
        <v>835</v>
      </c>
    </row>
    <row r="905" spans="1:12" ht="33.75" x14ac:dyDescent="0.25">
      <c r="A905" s="402" t="s">
        <v>10595</v>
      </c>
      <c r="B905" s="402" t="s">
        <v>10593</v>
      </c>
      <c r="C905" s="402" t="s">
        <v>10594</v>
      </c>
      <c r="D905" s="402" t="s">
        <v>10592</v>
      </c>
      <c r="E905" s="402" t="s">
        <v>7505</v>
      </c>
      <c r="F905" s="402" t="s">
        <v>7506</v>
      </c>
      <c r="G905" s="402" t="s">
        <v>6452</v>
      </c>
      <c r="H905" s="402" t="s">
        <v>7506</v>
      </c>
      <c r="I905" s="402" t="s">
        <v>6334</v>
      </c>
      <c r="J905" s="402" t="s">
        <v>6334</v>
      </c>
      <c r="K905" s="402" t="s">
        <v>6334</v>
      </c>
      <c r="L905" s="402" t="s">
        <v>835</v>
      </c>
    </row>
    <row r="906" spans="1:12" ht="56.25" x14ac:dyDescent="0.25">
      <c r="A906" s="403" t="s">
        <v>1364</v>
      </c>
      <c r="B906" s="403" t="s">
        <v>10597</v>
      </c>
      <c r="C906" s="403" t="s">
        <v>1365</v>
      </c>
      <c r="D906" s="403" t="s">
        <v>10596</v>
      </c>
      <c r="E906" s="403" t="s">
        <v>6649</v>
      </c>
      <c r="F906" s="403" t="s">
        <v>6650</v>
      </c>
      <c r="G906" s="403" t="s">
        <v>10598</v>
      </c>
      <c r="H906" s="403" t="s">
        <v>6651</v>
      </c>
      <c r="I906" s="403" t="s">
        <v>6334</v>
      </c>
      <c r="J906" s="403" t="s">
        <v>6334</v>
      </c>
      <c r="K906" s="403" t="s">
        <v>6334</v>
      </c>
      <c r="L906" s="403" t="s">
        <v>835</v>
      </c>
    </row>
    <row r="907" spans="1:12" ht="67.5" x14ac:dyDescent="0.25">
      <c r="A907" s="402" t="s">
        <v>10602</v>
      </c>
      <c r="B907" s="402" t="s">
        <v>10600</v>
      </c>
      <c r="C907" s="402" t="s">
        <v>10601</v>
      </c>
      <c r="D907" s="402" t="s">
        <v>10599</v>
      </c>
      <c r="E907" s="402" t="s">
        <v>10603</v>
      </c>
      <c r="F907" s="402" t="s">
        <v>10604</v>
      </c>
      <c r="G907" s="402" t="s">
        <v>7223</v>
      </c>
      <c r="H907" s="402" t="s">
        <v>10605</v>
      </c>
      <c r="I907" s="402" t="s">
        <v>6334</v>
      </c>
      <c r="J907" s="402" t="s">
        <v>6334</v>
      </c>
      <c r="K907" s="402" t="s">
        <v>6334</v>
      </c>
      <c r="L907" s="402" t="s">
        <v>835</v>
      </c>
    </row>
    <row r="908" spans="1:12" ht="101.25" x14ac:dyDescent="0.25">
      <c r="A908" s="403" t="s">
        <v>6334</v>
      </c>
      <c r="B908" s="403" t="s">
        <v>10607</v>
      </c>
      <c r="C908" s="403" t="s">
        <v>10608</v>
      </c>
      <c r="D908" s="403" t="s">
        <v>10606</v>
      </c>
      <c r="E908" s="403" t="s">
        <v>6720</v>
      </c>
      <c r="F908" s="403" t="s">
        <v>6721</v>
      </c>
      <c r="G908" s="403" t="s">
        <v>6722</v>
      </c>
      <c r="H908" s="403" t="s">
        <v>6723</v>
      </c>
      <c r="I908" s="403" t="s">
        <v>6334</v>
      </c>
      <c r="J908" s="403" t="s">
        <v>6334</v>
      </c>
      <c r="K908" s="403" t="s">
        <v>6334</v>
      </c>
      <c r="L908" s="403" t="s">
        <v>835</v>
      </c>
    </row>
    <row r="909" spans="1:12" ht="90" x14ac:dyDescent="0.25">
      <c r="A909" s="402" t="s">
        <v>10612</v>
      </c>
      <c r="B909" s="402" t="s">
        <v>10610</v>
      </c>
      <c r="C909" s="402" t="s">
        <v>10611</v>
      </c>
      <c r="D909" s="402" t="s">
        <v>10609</v>
      </c>
      <c r="E909" s="402" t="s">
        <v>10613</v>
      </c>
      <c r="F909" s="402" t="s">
        <v>10614</v>
      </c>
      <c r="G909" s="402" t="s">
        <v>6486</v>
      </c>
      <c r="H909" s="402" t="s">
        <v>10614</v>
      </c>
      <c r="I909" s="402" t="s">
        <v>6334</v>
      </c>
      <c r="J909" s="402" t="s">
        <v>6334</v>
      </c>
      <c r="K909" s="402" t="s">
        <v>6334</v>
      </c>
      <c r="L909" s="402" t="s">
        <v>835</v>
      </c>
    </row>
    <row r="910" spans="1:12" ht="67.5" x14ac:dyDescent="0.25">
      <c r="A910" s="403" t="s">
        <v>10618</v>
      </c>
      <c r="B910" s="403" t="s">
        <v>10616</v>
      </c>
      <c r="C910" s="403" t="s">
        <v>10617</v>
      </c>
      <c r="D910" s="403" t="s">
        <v>10615</v>
      </c>
      <c r="E910" s="403" t="s">
        <v>6807</v>
      </c>
      <c r="F910" s="403" t="s">
        <v>6808</v>
      </c>
      <c r="G910" s="403" t="s">
        <v>6452</v>
      </c>
      <c r="H910" s="403" t="s">
        <v>6809</v>
      </c>
      <c r="I910" s="403" t="s">
        <v>6334</v>
      </c>
      <c r="J910" s="403" t="s">
        <v>6334</v>
      </c>
      <c r="K910" s="403" t="s">
        <v>6334</v>
      </c>
      <c r="L910" s="403" t="s">
        <v>835</v>
      </c>
    </row>
    <row r="911" spans="1:12" ht="56.25" x14ac:dyDescent="0.25">
      <c r="A911" s="402" t="s">
        <v>10622</v>
      </c>
      <c r="B911" s="402" t="s">
        <v>10620</v>
      </c>
      <c r="C911" s="402" t="s">
        <v>10621</v>
      </c>
      <c r="D911" s="402" t="s">
        <v>10619</v>
      </c>
      <c r="E911" s="402" t="s">
        <v>9131</v>
      </c>
      <c r="F911" s="402" t="s">
        <v>9132</v>
      </c>
      <c r="G911" s="402" t="s">
        <v>6609</v>
      </c>
      <c r="H911" s="402" t="s">
        <v>9133</v>
      </c>
      <c r="I911" s="402" t="s">
        <v>6334</v>
      </c>
      <c r="J911" s="402" t="s">
        <v>6334</v>
      </c>
      <c r="K911" s="402" t="s">
        <v>6334</v>
      </c>
      <c r="L911" s="402" t="s">
        <v>835</v>
      </c>
    </row>
    <row r="912" spans="1:12" ht="56.25" x14ac:dyDescent="0.25">
      <c r="A912" s="403" t="s">
        <v>10626</v>
      </c>
      <c r="B912" s="403" t="s">
        <v>10624</v>
      </c>
      <c r="C912" s="403" t="s">
        <v>10625</v>
      </c>
      <c r="D912" s="403" t="s">
        <v>10623</v>
      </c>
      <c r="E912" s="403" t="s">
        <v>10627</v>
      </c>
      <c r="F912" s="403" t="s">
        <v>10628</v>
      </c>
      <c r="G912" s="403" t="s">
        <v>6452</v>
      </c>
      <c r="H912" s="403" t="s">
        <v>10629</v>
      </c>
      <c r="I912" s="403" t="s">
        <v>6334</v>
      </c>
      <c r="J912" s="403" t="s">
        <v>6334</v>
      </c>
      <c r="K912" s="403" t="s">
        <v>6334</v>
      </c>
      <c r="L912" s="403" t="s">
        <v>835</v>
      </c>
    </row>
    <row r="913" spans="1:12" ht="45" x14ac:dyDescent="0.25">
      <c r="A913" s="402" t="s">
        <v>10633</v>
      </c>
      <c r="B913" s="402" t="s">
        <v>10631</v>
      </c>
      <c r="C913" s="402" t="s">
        <v>10632</v>
      </c>
      <c r="D913" s="402" t="s">
        <v>10630</v>
      </c>
      <c r="E913" s="402" t="s">
        <v>10565</v>
      </c>
      <c r="F913" s="402" t="s">
        <v>10566</v>
      </c>
      <c r="G913" s="402" t="s">
        <v>6452</v>
      </c>
      <c r="H913" s="402" t="s">
        <v>10567</v>
      </c>
      <c r="I913" s="402" t="s">
        <v>6334</v>
      </c>
      <c r="J913" s="402" t="s">
        <v>6334</v>
      </c>
      <c r="K913" s="402" t="s">
        <v>6334</v>
      </c>
      <c r="L913" s="402" t="s">
        <v>835</v>
      </c>
    </row>
    <row r="914" spans="1:12" ht="135" x14ac:dyDescent="0.25">
      <c r="A914" s="403" t="s">
        <v>10637</v>
      </c>
      <c r="B914" s="403" t="s">
        <v>10635</v>
      </c>
      <c r="C914" s="403" t="s">
        <v>10636</v>
      </c>
      <c r="D914" s="403" t="s">
        <v>10634</v>
      </c>
      <c r="E914" s="403" t="s">
        <v>6484</v>
      </c>
      <c r="F914" s="403" t="s">
        <v>6485</v>
      </c>
      <c r="G914" s="403" t="s">
        <v>6486</v>
      </c>
      <c r="H914" s="403" t="s">
        <v>6485</v>
      </c>
      <c r="I914" s="403" t="s">
        <v>6334</v>
      </c>
      <c r="J914" s="403" t="s">
        <v>6334</v>
      </c>
      <c r="K914" s="403" t="s">
        <v>6334</v>
      </c>
      <c r="L914" s="403" t="s">
        <v>835</v>
      </c>
    </row>
    <row r="915" spans="1:12" ht="90" x14ac:dyDescent="0.25">
      <c r="A915" s="402" t="s">
        <v>6334</v>
      </c>
      <c r="B915" s="402" t="s">
        <v>10639</v>
      </c>
      <c r="C915" s="402" t="s">
        <v>10640</v>
      </c>
      <c r="D915" s="402" t="s">
        <v>10638</v>
      </c>
      <c r="E915" s="402" t="s">
        <v>10641</v>
      </c>
      <c r="F915" s="402" t="s">
        <v>10642</v>
      </c>
      <c r="G915" s="402" t="s">
        <v>6609</v>
      </c>
      <c r="H915" s="402" t="s">
        <v>10642</v>
      </c>
      <c r="I915" s="402" t="s">
        <v>6334</v>
      </c>
      <c r="J915" s="402" t="s">
        <v>6334</v>
      </c>
      <c r="K915" s="402" t="s">
        <v>6334</v>
      </c>
      <c r="L915" s="402" t="s">
        <v>835</v>
      </c>
    </row>
    <row r="916" spans="1:12" ht="90" x14ac:dyDescent="0.25">
      <c r="A916" s="403" t="s">
        <v>10646</v>
      </c>
      <c r="B916" s="403" t="s">
        <v>10644</v>
      </c>
      <c r="C916" s="403" t="s">
        <v>10645</v>
      </c>
      <c r="D916" s="403" t="s">
        <v>10643</v>
      </c>
      <c r="E916" s="403" t="s">
        <v>6497</v>
      </c>
      <c r="F916" s="403" t="s">
        <v>6498</v>
      </c>
      <c r="G916" s="403" t="s">
        <v>6334</v>
      </c>
      <c r="H916" s="403" t="s">
        <v>6498</v>
      </c>
      <c r="I916" s="403" t="s">
        <v>6334</v>
      </c>
      <c r="J916" s="403" t="s">
        <v>6334</v>
      </c>
      <c r="K916" s="403" t="s">
        <v>6334</v>
      </c>
      <c r="L916" s="403" t="s">
        <v>835</v>
      </c>
    </row>
    <row r="917" spans="1:12" ht="33.75" x14ac:dyDescent="0.25">
      <c r="A917" s="402" t="s">
        <v>10650</v>
      </c>
      <c r="B917" s="402" t="s">
        <v>10648</v>
      </c>
      <c r="C917" s="402" t="s">
        <v>10649</v>
      </c>
      <c r="D917" s="402" t="s">
        <v>10647</v>
      </c>
      <c r="E917" s="402" t="s">
        <v>7621</v>
      </c>
      <c r="F917" s="402" t="s">
        <v>7622</v>
      </c>
      <c r="G917" s="402" t="s">
        <v>6486</v>
      </c>
      <c r="H917" s="402" t="s">
        <v>7622</v>
      </c>
      <c r="I917" s="402" t="s">
        <v>6334</v>
      </c>
      <c r="J917" s="402" t="s">
        <v>6334</v>
      </c>
      <c r="K917" s="402" t="s">
        <v>6334</v>
      </c>
      <c r="L917" s="402" t="s">
        <v>835</v>
      </c>
    </row>
    <row r="918" spans="1:12" ht="22.5" x14ac:dyDescent="0.25">
      <c r="A918" s="403" t="s">
        <v>10654</v>
      </c>
      <c r="B918" s="403" t="s">
        <v>10652</v>
      </c>
      <c r="C918" s="403" t="s">
        <v>10653</v>
      </c>
      <c r="D918" s="403" t="s">
        <v>10651</v>
      </c>
      <c r="E918" s="403" t="s">
        <v>6497</v>
      </c>
      <c r="F918" s="403" t="s">
        <v>6498</v>
      </c>
      <c r="G918" s="403" t="s">
        <v>6334</v>
      </c>
      <c r="H918" s="403" t="s">
        <v>6498</v>
      </c>
      <c r="I918" s="403" t="s">
        <v>6334</v>
      </c>
      <c r="J918" s="403" t="s">
        <v>6334</v>
      </c>
      <c r="K918" s="403" t="s">
        <v>6334</v>
      </c>
      <c r="L918" s="403" t="s">
        <v>835</v>
      </c>
    </row>
    <row r="919" spans="1:12" ht="123.75" x14ac:dyDescent="0.25">
      <c r="A919" s="402" t="s">
        <v>1058</v>
      </c>
      <c r="B919" s="402" t="s">
        <v>10656</v>
      </c>
      <c r="C919" s="402" t="s">
        <v>10657</v>
      </c>
      <c r="D919" s="402" t="s">
        <v>10655</v>
      </c>
      <c r="E919" s="402" t="s">
        <v>7505</v>
      </c>
      <c r="F919" s="402" t="s">
        <v>7506</v>
      </c>
      <c r="G919" s="402" t="s">
        <v>6452</v>
      </c>
      <c r="H919" s="402" t="s">
        <v>7506</v>
      </c>
      <c r="I919" s="402" t="s">
        <v>6334</v>
      </c>
      <c r="J919" s="402" t="s">
        <v>6334</v>
      </c>
      <c r="K919" s="402" t="s">
        <v>6334</v>
      </c>
      <c r="L919" s="402" t="s">
        <v>6343</v>
      </c>
    </row>
    <row r="920" spans="1:12" ht="33.75" x14ac:dyDescent="0.25">
      <c r="A920" s="403" t="s">
        <v>10661</v>
      </c>
      <c r="B920" s="403" t="s">
        <v>10659</v>
      </c>
      <c r="C920" s="403" t="s">
        <v>10660</v>
      </c>
      <c r="D920" s="403" t="s">
        <v>10658</v>
      </c>
      <c r="E920" s="403" t="s">
        <v>8514</v>
      </c>
      <c r="F920" s="403" t="s">
        <v>8515</v>
      </c>
      <c r="G920" s="403" t="s">
        <v>6486</v>
      </c>
      <c r="H920" s="403" t="s">
        <v>8515</v>
      </c>
      <c r="I920" s="403" t="s">
        <v>6334</v>
      </c>
      <c r="J920" s="403" t="s">
        <v>6334</v>
      </c>
      <c r="K920" s="403" t="s">
        <v>6334</v>
      </c>
      <c r="L920" s="403" t="s">
        <v>835</v>
      </c>
    </row>
    <row r="921" spans="1:12" ht="67.5" x14ac:dyDescent="0.25">
      <c r="A921" s="402" t="s">
        <v>5512</v>
      </c>
      <c r="B921" s="402" t="s">
        <v>10663</v>
      </c>
      <c r="C921" s="402" t="s">
        <v>5755</v>
      </c>
      <c r="D921" s="402" t="s">
        <v>10662</v>
      </c>
      <c r="E921" s="402" t="s">
        <v>9796</v>
      </c>
      <c r="F921" s="402" t="s">
        <v>9797</v>
      </c>
      <c r="G921" s="402" t="s">
        <v>6388</v>
      </c>
      <c r="H921" s="402" t="s">
        <v>9798</v>
      </c>
      <c r="I921" s="402" t="s">
        <v>6334</v>
      </c>
      <c r="J921" s="402" t="s">
        <v>6334</v>
      </c>
      <c r="K921" s="402" t="s">
        <v>6334</v>
      </c>
      <c r="L921" s="402" t="s">
        <v>835</v>
      </c>
    </row>
    <row r="922" spans="1:12" ht="22.5" x14ac:dyDescent="0.25">
      <c r="A922" s="403" t="s">
        <v>10667</v>
      </c>
      <c r="B922" s="403" t="s">
        <v>10665</v>
      </c>
      <c r="C922" s="403" t="s">
        <v>10666</v>
      </c>
      <c r="D922" s="403" t="s">
        <v>10664</v>
      </c>
      <c r="E922" s="403" t="s">
        <v>6704</v>
      </c>
      <c r="F922" s="403" t="s">
        <v>6705</v>
      </c>
      <c r="G922" s="403" t="s">
        <v>6486</v>
      </c>
      <c r="H922" s="403" t="s">
        <v>6705</v>
      </c>
      <c r="I922" s="403" t="s">
        <v>6334</v>
      </c>
      <c r="J922" s="403" t="s">
        <v>6334</v>
      </c>
      <c r="K922" s="403" t="s">
        <v>6334</v>
      </c>
      <c r="L922" s="403" t="s">
        <v>835</v>
      </c>
    </row>
    <row r="923" spans="1:12" ht="33.75" x14ac:dyDescent="0.25">
      <c r="A923" s="402" t="s">
        <v>10671</v>
      </c>
      <c r="B923" s="402" t="s">
        <v>10669</v>
      </c>
      <c r="C923" s="402" t="s">
        <v>10670</v>
      </c>
      <c r="D923" s="402" t="s">
        <v>10668</v>
      </c>
      <c r="E923" s="402" t="s">
        <v>8368</v>
      </c>
      <c r="F923" s="402" t="s">
        <v>8369</v>
      </c>
      <c r="G923" s="402" t="s">
        <v>6334</v>
      </c>
      <c r="H923" s="402" t="s">
        <v>8369</v>
      </c>
      <c r="I923" s="402" t="s">
        <v>6334</v>
      </c>
      <c r="J923" s="402" t="s">
        <v>6334</v>
      </c>
      <c r="K923" s="402" t="s">
        <v>6334</v>
      </c>
      <c r="L923" s="402" t="s">
        <v>835</v>
      </c>
    </row>
    <row r="924" spans="1:12" ht="45" x14ac:dyDescent="0.25">
      <c r="A924" s="403" t="s">
        <v>10675</v>
      </c>
      <c r="B924" s="403" t="s">
        <v>10673</v>
      </c>
      <c r="C924" s="403" t="s">
        <v>10674</v>
      </c>
      <c r="D924" s="403" t="s">
        <v>10672</v>
      </c>
      <c r="E924" s="403" t="s">
        <v>7621</v>
      </c>
      <c r="F924" s="403" t="s">
        <v>7622</v>
      </c>
      <c r="G924" s="403" t="s">
        <v>6486</v>
      </c>
      <c r="H924" s="403" t="s">
        <v>7622</v>
      </c>
      <c r="I924" s="403" t="s">
        <v>6334</v>
      </c>
      <c r="J924" s="403" t="s">
        <v>6334</v>
      </c>
      <c r="K924" s="403" t="s">
        <v>6334</v>
      </c>
      <c r="L924" s="403" t="s">
        <v>6376</v>
      </c>
    </row>
    <row r="925" spans="1:12" ht="33.75" x14ac:dyDescent="0.25">
      <c r="A925" s="402" t="s">
        <v>10679</v>
      </c>
      <c r="B925" s="402" t="s">
        <v>10677</v>
      </c>
      <c r="C925" s="402" t="s">
        <v>10678</v>
      </c>
      <c r="D925" s="402" t="s">
        <v>10676</v>
      </c>
      <c r="E925" s="402" t="s">
        <v>8907</v>
      </c>
      <c r="F925" s="402" t="s">
        <v>8908</v>
      </c>
      <c r="G925" s="402" t="s">
        <v>6452</v>
      </c>
      <c r="H925" s="402" t="s">
        <v>8908</v>
      </c>
      <c r="I925" s="402" t="s">
        <v>6334</v>
      </c>
      <c r="J925" s="402" t="s">
        <v>6334</v>
      </c>
      <c r="K925" s="402" t="s">
        <v>6334</v>
      </c>
      <c r="L925" s="402" t="s">
        <v>835</v>
      </c>
    </row>
    <row r="926" spans="1:12" ht="78.75" x14ac:dyDescent="0.25">
      <c r="A926" s="403" t="s">
        <v>10683</v>
      </c>
      <c r="B926" s="403" t="s">
        <v>10681</v>
      </c>
      <c r="C926" s="403" t="s">
        <v>10682</v>
      </c>
      <c r="D926" s="403" t="s">
        <v>10680</v>
      </c>
      <c r="E926" s="403" t="s">
        <v>6807</v>
      </c>
      <c r="F926" s="403" t="s">
        <v>6808</v>
      </c>
      <c r="G926" s="403" t="s">
        <v>6452</v>
      </c>
      <c r="H926" s="403" t="s">
        <v>6809</v>
      </c>
      <c r="I926" s="403" t="s">
        <v>6334</v>
      </c>
      <c r="J926" s="403" t="s">
        <v>6334</v>
      </c>
      <c r="K926" s="403" t="s">
        <v>6334</v>
      </c>
      <c r="L926" s="403" t="s">
        <v>6376</v>
      </c>
    </row>
    <row r="927" spans="1:12" ht="90" x14ac:dyDescent="0.25">
      <c r="A927" s="402" t="s">
        <v>10687</v>
      </c>
      <c r="B927" s="402" t="s">
        <v>10685</v>
      </c>
      <c r="C927" s="402" t="s">
        <v>10686</v>
      </c>
      <c r="D927" s="402" t="s">
        <v>10684</v>
      </c>
      <c r="E927" s="402" t="s">
        <v>10688</v>
      </c>
      <c r="F927" s="402" t="s">
        <v>10689</v>
      </c>
      <c r="G927" s="402" t="s">
        <v>10690</v>
      </c>
      <c r="H927" s="402" t="s">
        <v>10691</v>
      </c>
      <c r="I927" s="402" t="s">
        <v>6334</v>
      </c>
      <c r="J927" s="402" t="s">
        <v>6334</v>
      </c>
      <c r="K927" s="402" t="s">
        <v>6334</v>
      </c>
      <c r="L927" s="402" t="s">
        <v>835</v>
      </c>
    </row>
    <row r="928" spans="1:12" ht="247.5" x14ac:dyDescent="0.25">
      <c r="A928" s="403" t="s">
        <v>6334</v>
      </c>
      <c r="B928" s="403" t="s">
        <v>10693</v>
      </c>
      <c r="C928" s="403" t="s">
        <v>10694</v>
      </c>
      <c r="D928" s="403" t="s">
        <v>10692</v>
      </c>
      <c r="E928" s="403" t="s">
        <v>10565</v>
      </c>
      <c r="F928" s="403" t="s">
        <v>10566</v>
      </c>
      <c r="G928" s="403" t="s">
        <v>6452</v>
      </c>
      <c r="H928" s="403" t="s">
        <v>10567</v>
      </c>
      <c r="I928" s="403" t="s">
        <v>6334</v>
      </c>
      <c r="J928" s="403" t="s">
        <v>6334</v>
      </c>
      <c r="K928" s="403" t="s">
        <v>6334</v>
      </c>
      <c r="L928" s="403" t="s">
        <v>835</v>
      </c>
    </row>
    <row r="929" spans="1:12" ht="56.25" x14ac:dyDescent="0.25">
      <c r="A929" s="402" t="s">
        <v>10698</v>
      </c>
      <c r="B929" s="402" t="s">
        <v>10696</v>
      </c>
      <c r="C929" s="402" t="s">
        <v>10697</v>
      </c>
      <c r="D929" s="402" t="s">
        <v>10695</v>
      </c>
      <c r="E929" s="402" t="s">
        <v>8562</v>
      </c>
      <c r="F929" s="402" t="s">
        <v>8563</v>
      </c>
      <c r="G929" s="402" t="s">
        <v>7540</v>
      </c>
      <c r="H929" s="402" t="s">
        <v>8563</v>
      </c>
      <c r="I929" s="402" t="s">
        <v>6334</v>
      </c>
      <c r="J929" s="402" t="s">
        <v>6334</v>
      </c>
      <c r="K929" s="402" t="s">
        <v>6334</v>
      </c>
      <c r="L929" s="402" t="s">
        <v>6376</v>
      </c>
    </row>
    <row r="930" spans="1:12" ht="67.5" x14ac:dyDescent="0.25">
      <c r="A930" s="403" t="s">
        <v>10702</v>
      </c>
      <c r="B930" s="403" t="s">
        <v>10700</v>
      </c>
      <c r="C930" s="403" t="s">
        <v>10701</v>
      </c>
      <c r="D930" s="403" t="s">
        <v>10699</v>
      </c>
      <c r="E930" s="403" t="s">
        <v>10703</v>
      </c>
      <c r="F930" s="403" t="s">
        <v>10704</v>
      </c>
      <c r="G930" s="403" t="s">
        <v>6342</v>
      </c>
      <c r="H930" s="403" t="s">
        <v>10705</v>
      </c>
      <c r="I930" s="403" t="s">
        <v>6334</v>
      </c>
      <c r="J930" s="403" t="s">
        <v>6334</v>
      </c>
      <c r="K930" s="403" t="s">
        <v>6334</v>
      </c>
      <c r="L930" s="403" t="s">
        <v>6376</v>
      </c>
    </row>
    <row r="931" spans="1:12" ht="78.75" x14ac:dyDescent="0.25">
      <c r="A931" s="402" t="s">
        <v>10709</v>
      </c>
      <c r="B931" s="402" t="s">
        <v>10707</v>
      </c>
      <c r="C931" s="402" t="s">
        <v>10708</v>
      </c>
      <c r="D931" s="402" t="s">
        <v>10706</v>
      </c>
      <c r="E931" s="402" t="s">
        <v>6720</v>
      </c>
      <c r="F931" s="402" t="s">
        <v>6721</v>
      </c>
      <c r="G931" s="402" t="s">
        <v>6722</v>
      </c>
      <c r="H931" s="402" t="s">
        <v>6723</v>
      </c>
      <c r="I931" s="402" t="s">
        <v>6334</v>
      </c>
      <c r="J931" s="402" t="s">
        <v>6334</v>
      </c>
      <c r="K931" s="402" t="s">
        <v>6334</v>
      </c>
      <c r="L931" s="402" t="s">
        <v>6376</v>
      </c>
    </row>
    <row r="932" spans="1:12" ht="123.75" x14ac:dyDescent="0.25">
      <c r="A932" s="403" t="s">
        <v>1058</v>
      </c>
      <c r="B932" s="403" t="s">
        <v>10711</v>
      </c>
      <c r="C932" s="403" t="s">
        <v>10712</v>
      </c>
      <c r="D932" s="403" t="s">
        <v>10710</v>
      </c>
      <c r="E932" s="403" t="s">
        <v>8320</v>
      </c>
      <c r="F932" s="403" t="s">
        <v>8321</v>
      </c>
      <c r="G932" s="403" t="s">
        <v>7070</v>
      </c>
      <c r="H932" s="403" t="s">
        <v>8322</v>
      </c>
      <c r="I932" s="403" t="s">
        <v>6334</v>
      </c>
      <c r="J932" s="403" t="s">
        <v>6334</v>
      </c>
      <c r="K932" s="403" t="s">
        <v>6334</v>
      </c>
      <c r="L932" s="403" t="s">
        <v>6376</v>
      </c>
    </row>
    <row r="933" spans="1:12" ht="67.5" x14ac:dyDescent="0.25">
      <c r="A933" s="402" t="s">
        <v>1058</v>
      </c>
      <c r="B933" s="402" t="s">
        <v>10714</v>
      </c>
      <c r="C933" s="402" t="s">
        <v>10715</v>
      </c>
      <c r="D933" s="402" t="s">
        <v>10713</v>
      </c>
      <c r="E933" s="402" t="s">
        <v>8834</v>
      </c>
      <c r="F933" s="402" t="s">
        <v>8835</v>
      </c>
      <c r="G933" s="402" t="s">
        <v>6486</v>
      </c>
      <c r="H933" s="402" t="s">
        <v>8835</v>
      </c>
      <c r="I933" s="402" t="s">
        <v>6334</v>
      </c>
      <c r="J933" s="402" t="s">
        <v>6334</v>
      </c>
      <c r="K933" s="402" t="s">
        <v>6334</v>
      </c>
      <c r="L933" s="402" t="s">
        <v>6376</v>
      </c>
    </row>
    <row r="934" spans="1:12" ht="112.5" x14ac:dyDescent="0.25">
      <c r="A934" s="403" t="s">
        <v>1058</v>
      </c>
      <c r="B934" s="403" t="s">
        <v>10717</v>
      </c>
      <c r="C934" s="403" t="s">
        <v>10718</v>
      </c>
      <c r="D934" s="403" t="s">
        <v>10716</v>
      </c>
      <c r="E934" s="403" t="s">
        <v>6720</v>
      </c>
      <c r="F934" s="403" t="s">
        <v>6721</v>
      </c>
      <c r="G934" s="403" t="s">
        <v>6722</v>
      </c>
      <c r="H934" s="403" t="s">
        <v>6723</v>
      </c>
      <c r="I934" s="403" t="s">
        <v>6334</v>
      </c>
      <c r="J934" s="403" t="s">
        <v>6334</v>
      </c>
      <c r="K934" s="403" t="s">
        <v>6334</v>
      </c>
      <c r="L934" s="403" t="s">
        <v>6376</v>
      </c>
    </row>
    <row r="935" spans="1:12" ht="45" x14ac:dyDescent="0.25">
      <c r="A935" s="402" t="s">
        <v>10722</v>
      </c>
      <c r="B935" s="402" t="s">
        <v>10720</v>
      </c>
      <c r="C935" s="402" t="s">
        <v>10721</v>
      </c>
      <c r="D935" s="402" t="s">
        <v>10719</v>
      </c>
      <c r="E935" s="402" t="s">
        <v>8834</v>
      </c>
      <c r="F935" s="402" t="s">
        <v>8835</v>
      </c>
      <c r="G935" s="402" t="s">
        <v>6486</v>
      </c>
      <c r="H935" s="402" t="s">
        <v>8835</v>
      </c>
      <c r="I935" s="402" t="s">
        <v>6334</v>
      </c>
      <c r="J935" s="402" t="s">
        <v>6334</v>
      </c>
      <c r="K935" s="402" t="s">
        <v>6334</v>
      </c>
      <c r="L935" s="402" t="s">
        <v>6376</v>
      </c>
    </row>
    <row r="936" spans="1:12" ht="146.25" x14ac:dyDescent="0.25">
      <c r="A936" s="403" t="s">
        <v>1058</v>
      </c>
      <c r="B936" s="403" t="s">
        <v>10724</v>
      </c>
      <c r="C936" s="403" t="s">
        <v>10725</v>
      </c>
      <c r="D936" s="403" t="s">
        <v>10723</v>
      </c>
      <c r="E936" s="403" t="s">
        <v>7607</v>
      </c>
      <c r="F936" s="403" t="s">
        <v>7608</v>
      </c>
      <c r="G936" s="403" t="s">
        <v>7070</v>
      </c>
      <c r="H936" s="403" t="s">
        <v>7609</v>
      </c>
      <c r="I936" s="403" t="s">
        <v>6334</v>
      </c>
      <c r="J936" s="403" t="s">
        <v>6334</v>
      </c>
      <c r="K936" s="403" t="s">
        <v>6334</v>
      </c>
      <c r="L936" s="403" t="s">
        <v>6376</v>
      </c>
    </row>
    <row r="937" spans="1:12" ht="45" x14ac:dyDescent="0.25">
      <c r="A937" s="402" t="s">
        <v>10729</v>
      </c>
      <c r="B937" s="402" t="s">
        <v>10727</v>
      </c>
      <c r="C937" s="402" t="s">
        <v>10728</v>
      </c>
      <c r="D937" s="402" t="s">
        <v>10726</v>
      </c>
      <c r="E937" s="402" t="s">
        <v>10730</v>
      </c>
      <c r="F937" s="402" t="s">
        <v>10731</v>
      </c>
      <c r="G937" s="402" t="s">
        <v>7523</v>
      </c>
      <c r="H937" s="402" t="s">
        <v>10731</v>
      </c>
      <c r="I937" s="402" t="s">
        <v>6334</v>
      </c>
      <c r="J937" s="402" t="s">
        <v>6334</v>
      </c>
      <c r="K937" s="402" t="s">
        <v>6334</v>
      </c>
      <c r="L937" s="402" t="s">
        <v>6376</v>
      </c>
    </row>
    <row r="938" spans="1:12" ht="67.5" x14ac:dyDescent="0.25">
      <c r="A938" s="403" t="s">
        <v>1058</v>
      </c>
      <c r="B938" s="403" t="s">
        <v>10733</v>
      </c>
      <c r="C938" s="403" t="s">
        <v>10734</v>
      </c>
      <c r="D938" s="403" t="s">
        <v>10732</v>
      </c>
      <c r="E938" s="403" t="s">
        <v>10735</v>
      </c>
      <c r="F938" s="403" t="s">
        <v>10736</v>
      </c>
      <c r="G938" s="403" t="s">
        <v>6665</v>
      </c>
      <c r="H938" s="403" t="s">
        <v>10737</v>
      </c>
      <c r="I938" s="403" t="s">
        <v>6334</v>
      </c>
      <c r="J938" s="403" t="s">
        <v>6334</v>
      </c>
      <c r="K938" s="403" t="s">
        <v>6334</v>
      </c>
      <c r="L938" s="403" t="s">
        <v>6376</v>
      </c>
    </row>
    <row r="939" spans="1:12" ht="56.25" x14ac:dyDescent="0.25">
      <c r="A939" s="402" t="s">
        <v>2161</v>
      </c>
      <c r="B939" s="402" t="s">
        <v>10739</v>
      </c>
      <c r="C939" s="402" t="s">
        <v>10740</v>
      </c>
      <c r="D939" s="402" t="s">
        <v>10738</v>
      </c>
      <c r="E939" s="402" t="s">
        <v>10741</v>
      </c>
      <c r="F939" s="402" t="s">
        <v>10742</v>
      </c>
      <c r="G939" s="402" t="s">
        <v>7012</v>
      </c>
      <c r="H939" s="402" t="s">
        <v>10742</v>
      </c>
      <c r="I939" s="402" t="s">
        <v>10384</v>
      </c>
      <c r="J939" s="402" t="s">
        <v>6334</v>
      </c>
      <c r="K939" s="402" t="s">
        <v>6334</v>
      </c>
      <c r="L939" s="402" t="s">
        <v>835</v>
      </c>
    </row>
    <row r="940" spans="1:12" ht="45" x14ac:dyDescent="0.25">
      <c r="A940" s="403" t="s">
        <v>10746</v>
      </c>
      <c r="B940" s="403" t="s">
        <v>10744</v>
      </c>
      <c r="C940" s="403" t="s">
        <v>10745</v>
      </c>
      <c r="D940" s="403" t="s">
        <v>10743</v>
      </c>
      <c r="E940" s="403" t="s">
        <v>10747</v>
      </c>
      <c r="F940" s="403" t="s">
        <v>10748</v>
      </c>
      <c r="G940" s="403" t="s">
        <v>10461</v>
      </c>
      <c r="H940" s="403" t="s">
        <v>10749</v>
      </c>
      <c r="I940" s="403" t="s">
        <v>6334</v>
      </c>
      <c r="J940" s="403" t="s">
        <v>6334</v>
      </c>
      <c r="K940" s="403" t="s">
        <v>10420</v>
      </c>
      <c r="L940" s="403" t="s">
        <v>934</v>
      </c>
    </row>
    <row r="941" spans="1:12" ht="22.5" x14ac:dyDescent="0.25">
      <c r="A941" s="402" t="s">
        <v>10753</v>
      </c>
      <c r="B941" s="402" t="s">
        <v>10751</v>
      </c>
      <c r="C941" s="402" t="s">
        <v>10752</v>
      </c>
      <c r="D941" s="402" t="s">
        <v>10750</v>
      </c>
      <c r="E941" s="402" t="s">
        <v>8562</v>
      </c>
      <c r="F941" s="402" t="s">
        <v>8563</v>
      </c>
      <c r="G941" s="402" t="s">
        <v>7540</v>
      </c>
      <c r="H941" s="402" t="s">
        <v>8563</v>
      </c>
      <c r="I941" s="402" t="s">
        <v>6334</v>
      </c>
      <c r="J941" s="402" t="s">
        <v>6334</v>
      </c>
      <c r="K941" s="402" t="s">
        <v>6334</v>
      </c>
      <c r="L941" s="402" t="s">
        <v>10069</v>
      </c>
    </row>
    <row r="942" spans="1:12" ht="22.5" x14ac:dyDescent="0.25">
      <c r="A942" s="403" t="s">
        <v>10757</v>
      </c>
      <c r="B942" s="403" t="s">
        <v>10755</v>
      </c>
      <c r="C942" s="403" t="s">
        <v>10756</v>
      </c>
      <c r="D942" s="403" t="s">
        <v>10754</v>
      </c>
      <c r="E942" s="403" t="s">
        <v>10758</v>
      </c>
      <c r="F942" s="403" t="s">
        <v>6485</v>
      </c>
      <c r="G942" s="403" t="s">
        <v>6486</v>
      </c>
      <c r="H942" s="403" t="s">
        <v>6485</v>
      </c>
      <c r="I942" s="403" t="s">
        <v>6334</v>
      </c>
      <c r="J942" s="403" t="s">
        <v>6334</v>
      </c>
      <c r="K942" s="403" t="s">
        <v>6334</v>
      </c>
      <c r="L942" s="403" t="s">
        <v>10069</v>
      </c>
    </row>
    <row r="943" spans="1:12" ht="56.25" x14ac:dyDescent="0.25">
      <c r="A943" s="402" t="s">
        <v>2027</v>
      </c>
      <c r="B943" s="402" t="s">
        <v>10760</v>
      </c>
      <c r="C943" s="402" t="s">
        <v>10761</v>
      </c>
      <c r="D943" s="402" t="s">
        <v>10759</v>
      </c>
      <c r="E943" s="402" t="s">
        <v>10762</v>
      </c>
      <c r="F943" s="402" t="s">
        <v>10763</v>
      </c>
      <c r="G943" s="402" t="s">
        <v>10368</v>
      </c>
      <c r="H943" s="402" t="s">
        <v>10764</v>
      </c>
      <c r="I943" s="402" t="s">
        <v>6334</v>
      </c>
      <c r="J943" s="402" t="s">
        <v>6334</v>
      </c>
      <c r="K943" s="402" t="s">
        <v>6335</v>
      </c>
      <c r="L943" s="402" t="s">
        <v>835</v>
      </c>
    </row>
    <row r="944" spans="1:12" ht="123.75" x14ac:dyDescent="0.25">
      <c r="A944" s="403" t="s">
        <v>2024</v>
      </c>
      <c r="B944" s="403" t="s">
        <v>10766</v>
      </c>
      <c r="C944" s="403" t="s">
        <v>4711</v>
      </c>
      <c r="D944" s="403" t="s">
        <v>10765</v>
      </c>
      <c r="E944" s="403" t="s">
        <v>10767</v>
      </c>
      <c r="F944" s="403" t="s">
        <v>10768</v>
      </c>
      <c r="G944" s="403" t="s">
        <v>7324</v>
      </c>
      <c r="H944" s="403" t="s">
        <v>26240</v>
      </c>
      <c r="I944" s="403" t="s">
        <v>6334</v>
      </c>
      <c r="J944" s="403" t="s">
        <v>6334</v>
      </c>
      <c r="K944" s="403" t="s">
        <v>6335</v>
      </c>
      <c r="L944" s="403" t="s">
        <v>10769</v>
      </c>
    </row>
    <row r="945" spans="1:12" ht="33.75" x14ac:dyDescent="0.25">
      <c r="A945" s="402" t="s">
        <v>10773</v>
      </c>
      <c r="B945" s="402" t="s">
        <v>10771</v>
      </c>
      <c r="C945" s="402" t="s">
        <v>10772</v>
      </c>
      <c r="D945" s="402" t="s">
        <v>10770</v>
      </c>
      <c r="E945" s="402" t="s">
        <v>6855</v>
      </c>
      <c r="F945" s="402" t="s">
        <v>10774</v>
      </c>
      <c r="G945" s="402" t="s">
        <v>6486</v>
      </c>
      <c r="H945" s="402" t="s">
        <v>10774</v>
      </c>
      <c r="I945" s="402" t="s">
        <v>6334</v>
      </c>
      <c r="J945" s="402" t="s">
        <v>7123</v>
      </c>
      <c r="K945" s="402" t="s">
        <v>6334</v>
      </c>
      <c r="L945" s="402" t="s">
        <v>835</v>
      </c>
    </row>
    <row r="946" spans="1:12" ht="22.5" x14ac:dyDescent="0.25">
      <c r="A946" s="403" t="s">
        <v>2054</v>
      </c>
      <c r="B946" s="403" t="s">
        <v>10776</v>
      </c>
      <c r="C946" s="403" t="s">
        <v>10777</v>
      </c>
      <c r="D946" s="403" t="s">
        <v>10775</v>
      </c>
      <c r="E946" s="403" t="s">
        <v>8562</v>
      </c>
      <c r="F946" s="403" t="s">
        <v>8563</v>
      </c>
      <c r="G946" s="403" t="s">
        <v>7540</v>
      </c>
      <c r="H946" s="403" t="s">
        <v>8563</v>
      </c>
      <c r="I946" s="403" t="s">
        <v>6334</v>
      </c>
      <c r="J946" s="403" t="s">
        <v>6334</v>
      </c>
      <c r="K946" s="403" t="s">
        <v>6334</v>
      </c>
      <c r="L946" s="403" t="s">
        <v>835</v>
      </c>
    </row>
    <row r="947" spans="1:12" ht="78.75" x14ac:dyDescent="0.25">
      <c r="A947" s="402" t="s">
        <v>10781</v>
      </c>
      <c r="B947" s="402" t="s">
        <v>10779</v>
      </c>
      <c r="C947" s="402" t="s">
        <v>10780</v>
      </c>
      <c r="D947" s="402" t="s">
        <v>10778</v>
      </c>
      <c r="E947" s="402" t="s">
        <v>10782</v>
      </c>
      <c r="F947" s="402" t="s">
        <v>10783</v>
      </c>
      <c r="G947" s="402" t="s">
        <v>6382</v>
      </c>
      <c r="H947" s="402" t="s">
        <v>10784</v>
      </c>
      <c r="I947" s="402" t="s">
        <v>6334</v>
      </c>
      <c r="J947" s="402" t="s">
        <v>6334</v>
      </c>
      <c r="K947" s="402" t="s">
        <v>6334</v>
      </c>
      <c r="L947" s="402" t="s">
        <v>835</v>
      </c>
    </row>
    <row r="948" spans="1:12" ht="90" x14ac:dyDescent="0.25">
      <c r="A948" s="403" t="s">
        <v>1964</v>
      </c>
      <c r="B948" s="403" t="s">
        <v>10786</v>
      </c>
      <c r="C948" s="403" t="s">
        <v>4462</v>
      </c>
      <c r="D948" s="403" t="s">
        <v>10785</v>
      </c>
      <c r="E948" s="403" t="s">
        <v>10787</v>
      </c>
      <c r="F948" s="403" t="s">
        <v>10788</v>
      </c>
      <c r="G948" s="403" t="s">
        <v>6382</v>
      </c>
      <c r="H948" s="403" t="s">
        <v>10789</v>
      </c>
      <c r="I948" s="403" t="s">
        <v>6334</v>
      </c>
      <c r="J948" s="403" t="s">
        <v>6334</v>
      </c>
      <c r="K948" s="403" t="s">
        <v>6334</v>
      </c>
      <c r="L948" s="403" t="s">
        <v>7704</v>
      </c>
    </row>
    <row r="949" spans="1:12" ht="67.5" x14ac:dyDescent="0.25">
      <c r="A949" s="402" t="s">
        <v>10793</v>
      </c>
      <c r="B949" s="402" t="s">
        <v>10791</v>
      </c>
      <c r="C949" s="402" t="s">
        <v>10792</v>
      </c>
      <c r="D949" s="402" t="s">
        <v>10790</v>
      </c>
      <c r="E949" s="402" t="s">
        <v>10794</v>
      </c>
      <c r="F949" s="402" t="s">
        <v>10795</v>
      </c>
      <c r="G949" s="402" t="s">
        <v>6567</v>
      </c>
      <c r="H949" s="402" t="s">
        <v>10796</v>
      </c>
      <c r="I949" s="402" t="s">
        <v>6334</v>
      </c>
      <c r="J949" s="402" t="s">
        <v>6334</v>
      </c>
      <c r="K949" s="402" t="s">
        <v>6334</v>
      </c>
      <c r="L949" s="402" t="s">
        <v>6343</v>
      </c>
    </row>
    <row r="950" spans="1:12" ht="90" x14ac:dyDescent="0.25">
      <c r="A950" s="403" t="s">
        <v>1879</v>
      </c>
      <c r="B950" s="403" t="s">
        <v>10798</v>
      </c>
      <c r="C950" s="403" t="s">
        <v>4191</v>
      </c>
      <c r="D950" s="403" t="s">
        <v>10797</v>
      </c>
      <c r="E950" s="403" t="s">
        <v>10799</v>
      </c>
      <c r="F950" s="403" t="s">
        <v>10800</v>
      </c>
      <c r="G950" s="403" t="s">
        <v>6382</v>
      </c>
      <c r="H950" s="403" t="s">
        <v>10800</v>
      </c>
      <c r="I950" s="403" t="s">
        <v>6334</v>
      </c>
      <c r="J950" s="403" t="s">
        <v>26241</v>
      </c>
      <c r="K950" s="403" t="s">
        <v>6334</v>
      </c>
      <c r="L950" s="403" t="s">
        <v>10769</v>
      </c>
    </row>
    <row r="951" spans="1:12" ht="56.25" x14ac:dyDescent="0.25">
      <c r="A951" s="402" t="s">
        <v>2038</v>
      </c>
      <c r="B951" s="402" t="s">
        <v>10803</v>
      </c>
      <c r="C951" s="402" t="s">
        <v>10804</v>
      </c>
      <c r="D951" s="402" t="s">
        <v>10802</v>
      </c>
      <c r="E951" s="402" t="s">
        <v>10805</v>
      </c>
      <c r="F951" s="402" t="s">
        <v>10806</v>
      </c>
      <c r="G951" s="402" t="s">
        <v>10368</v>
      </c>
      <c r="H951" s="402" t="s">
        <v>10807</v>
      </c>
      <c r="I951" s="402" t="s">
        <v>6334</v>
      </c>
      <c r="J951" s="402" t="s">
        <v>6334</v>
      </c>
      <c r="K951" s="402" t="s">
        <v>6335</v>
      </c>
      <c r="L951" s="402" t="s">
        <v>835</v>
      </c>
    </row>
    <row r="952" spans="1:12" ht="101.25" x14ac:dyDescent="0.25">
      <c r="A952" s="403" t="s">
        <v>1527</v>
      </c>
      <c r="B952" s="403" t="s">
        <v>10809</v>
      </c>
      <c r="C952" s="403" t="s">
        <v>2639</v>
      </c>
      <c r="D952" s="403" t="s">
        <v>10808</v>
      </c>
      <c r="E952" s="403" t="s">
        <v>10810</v>
      </c>
      <c r="F952" s="403" t="s">
        <v>10811</v>
      </c>
      <c r="G952" s="403" t="s">
        <v>6388</v>
      </c>
      <c r="H952" s="403" t="s">
        <v>10812</v>
      </c>
      <c r="I952" s="403" t="s">
        <v>6334</v>
      </c>
      <c r="J952" s="403" t="s">
        <v>7123</v>
      </c>
      <c r="K952" s="403" t="s">
        <v>6334</v>
      </c>
      <c r="L952" s="403" t="s">
        <v>835</v>
      </c>
    </row>
    <row r="953" spans="1:12" ht="67.5" x14ac:dyDescent="0.25">
      <c r="A953" s="402" t="s">
        <v>2062</v>
      </c>
      <c r="B953" s="402" t="s">
        <v>10814</v>
      </c>
      <c r="C953" s="402" t="s">
        <v>10815</v>
      </c>
      <c r="D953" s="402" t="s">
        <v>10813</v>
      </c>
      <c r="E953" s="402" t="s">
        <v>10816</v>
      </c>
      <c r="F953" s="402" t="s">
        <v>10817</v>
      </c>
      <c r="G953" s="402" t="s">
        <v>7173</v>
      </c>
      <c r="H953" s="402" t="s">
        <v>10818</v>
      </c>
      <c r="I953" s="402" t="s">
        <v>6334</v>
      </c>
      <c r="J953" s="402" t="s">
        <v>7123</v>
      </c>
      <c r="K953" s="402" t="s">
        <v>6334</v>
      </c>
      <c r="L953" s="402" t="s">
        <v>835</v>
      </c>
    </row>
    <row r="954" spans="1:12" ht="78.75" x14ac:dyDescent="0.25">
      <c r="A954" s="403" t="s">
        <v>1539</v>
      </c>
      <c r="B954" s="403" t="s">
        <v>10820</v>
      </c>
      <c r="C954" s="403" t="s">
        <v>2641</v>
      </c>
      <c r="D954" s="403" t="s">
        <v>10819</v>
      </c>
      <c r="E954" s="403" t="s">
        <v>10821</v>
      </c>
      <c r="F954" s="403" t="s">
        <v>10822</v>
      </c>
      <c r="G954" s="403" t="s">
        <v>6541</v>
      </c>
      <c r="H954" s="403" t="s">
        <v>10823</v>
      </c>
      <c r="I954" s="403" t="s">
        <v>6334</v>
      </c>
      <c r="J954" s="403" t="s">
        <v>6334</v>
      </c>
      <c r="K954" s="403" t="s">
        <v>6334</v>
      </c>
      <c r="L954" s="403" t="s">
        <v>835</v>
      </c>
    </row>
    <row r="955" spans="1:12" ht="33.75" x14ac:dyDescent="0.25">
      <c r="A955" s="402" t="s">
        <v>1980</v>
      </c>
      <c r="B955" s="402" t="s">
        <v>10825</v>
      </c>
      <c r="C955" s="402" t="s">
        <v>4661</v>
      </c>
      <c r="D955" s="402" t="s">
        <v>10824</v>
      </c>
      <c r="E955" s="402" t="s">
        <v>10826</v>
      </c>
      <c r="F955" s="402" t="s">
        <v>10827</v>
      </c>
      <c r="G955" s="402" t="s">
        <v>6486</v>
      </c>
      <c r="H955" s="402" t="s">
        <v>10827</v>
      </c>
      <c r="I955" s="402" t="s">
        <v>6334</v>
      </c>
      <c r="J955" s="402" t="s">
        <v>6334</v>
      </c>
      <c r="K955" s="402" t="s">
        <v>2287</v>
      </c>
      <c r="L955" s="402" t="s">
        <v>10769</v>
      </c>
    </row>
    <row r="956" spans="1:12" ht="56.25" x14ac:dyDescent="0.25">
      <c r="A956" s="403" t="s">
        <v>2169</v>
      </c>
      <c r="B956" s="403" t="s">
        <v>10829</v>
      </c>
      <c r="C956" s="403" t="s">
        <v>10830</v>
      </c>
      <c r="D956" s="403" t="s">
        <v>10828</v>
      </c>
      <c r="E956" s="403" t="s">
        <v>10831</v>
      </c>
      <c r="F956" s="403" t="s">
        <v>10832</v>
      </c>
      <c r="G956" s="403" t="s">
        <v>7029</v>
      </c>
      <c r="H956" s="403" t="s">
        <v>10832</v>
      </c>
      <c r="I956" s="403" t="s">
        <v>10384</v>
      </c>
      <c r="J956" s="403" t="s">
        <v>7123</v>
      </c>
      <c r="K956" s="403" t="s">
        <v>6334</v>
      </c>
      <c r="L956" s="403" t="s">
        <v>835</v>
      </c>
    </row>
    <row r="957" spans="1:12" ht="45" x14ac:dyDescent="0.25">
      <c r="A957" s="402" t="s">
        <v>2183</v>
      </c>
      <c r="B957" s="402" t="s">
        <v>10834</v>
      </c>
      <c r="C957" s="402" t="s">
        <v>10835</v>
      </c>
      <c r="D957" s="402" t="s">
        <v>10833</v>
      </c>
      <c r="E957" s="402" t="s">
        <v>8086</v>
      </c>
      <c r="F957" s="402" t="s">
        <v>10836</v>
      </c>
      <c r="G957" s="402" t="s">
        <v>6567</v>
      </c>
      <c r="H957" s="402" t="s">
        <v>10837</v>
      </c>
      <c r="I957" s="402" t="s">
        <v>6334</v>
      </c>
      <c r="J957" s="402" t="s">
        <v>6334</v>
      </c>
      <c r="K957" s="402" t="s">
        <v>6334</v>
      </c>
      <c r="L957" s="402" t="s">
        <v>835</v>
      </c>
    </row>
    <row r="958" spans="1:12" ht="45" x14ac:dyDescent="0.25">
      <c r="A958" s="403" t="s">
        <v>10841</v>
      </c>
      <c r="B958" s="403" t="s">
        <v>10839</v>
      </c>
      <c r="C958" s="403" t="s">
        <v>10840</v>
      </c>
      <c r="D958" s="403" t="s">
        <v>10838</v>
      </c>
      <c r="E958" s="403" t="s">
        <v>10842</v>
      </c>
      <c r="F958" s="403" t="s">
        <v>10843</v>
      </c>
      <c r="G958" s="403" t="s">
        <v>6586</v>
      </c>
      <c r="H958" s="403" t="s">
        <v>10843</v>
      </c>
      <c r="I958" s="403" t="s">
        <v>6334</v>
      </c>
      <c r="J958" s="403" t="s">
        <v>6334</v>
      </c>
      <c r="K958" s="403" t="s">
        <v>6334</v>
      </c>
      <c r="L958" s="403" t="s">
        <v>835</v>
      </c>
    </row>
    <row r="959" spans="1:12" ht="56.25" x14ac:dyDescent="0.25">
      <c r="A959" s="402" t="s">
        <v>10847</v>
      </c>
      <c r="B959" s="402" t="s">
        <v>10845</v>
      </c>
      <c r="C959" s="402" t="s">
        <v>10846</v>
      </c>
      <c r="D959" s="402" t="s">
        <v>10844</v>
      </c>
      <c r="E959" s="402" t="s">
        <v>10848</v>
      </c>
      <c r="F959" s="402" t="s">
        <v>10849</v>
      </c>
      <c r="G959" s="402" t="s">
        <v>7635</v>
      </c>
      <c r="H959" s="402" t="s">
        <v>10849</v>
      </c>
      <c r="I959" s="402" t="s">
        <v>6334</v>
      </c>
      <c r="J959" s="402" t="s">
        <v>10850</v>
      </c>
      <c r="K959" s="402" t="s">
        <v>6334</v>
      </c>
      <c r="L959" s="402" t="s">
        <v>835</v>
      </c>
    </row>
    <row r="960" spans="1:12" ht="56.25" x14ac:dyDescent="0.25">
      <c r="A960" s="403" t="s">
        <v>10854</v>
      </c>
      <c r="B960" s="403" t="s">
        <v>10852</v>
      </c>
      <c r="C960" s="403" t="s">
        <v>10853</v>
      </c>
      <c r="D960" s="403" t="s">
        <v>10851</v>
      </c>
      <c r="E960" s="403" t="s">
        <v>10855</v>
      </c>
      <c r="F960" s="403" t="s">
        <v>10856</v>
      </c>
      <c r="G960" s="403" t="s">
        <v>7173</v>
      </c>
      <c r="H960" s="403" t="s">
        <v>10856</v>
      </c>
      <c r="I960" s="403" t="s">
        <v>6334</v>
      </c>
      <c r="J960" s="403" t="s">
        <v>6334</v>
      </c>
      <c r="K960" s="403" t="s">
        <v>6686</v>
      </c>
      <c r="L960" s="403" t="s">
        <v>835</v>
      </c>
    </row>
    <row r="961" spans="1:12" ht="90" x14ac:dyDescent="0.25">
      <c r="A961" s="402" t="s">
        <v>5469</v>
      </c>
      <c r="B961" s="402" t="s">
        <v>10858</v>
      </c>
      <c r="C961" s="402" t="s">
        <v>5711</v>
      </c>
      <c r="D961" s="402" t="s">
        <v>10857</v>
      </c>
      <c r="E961" s="402" t="s">
        <v>10859</v>
      </c>
      <c r="F961" s="402" t="s">
        <v>10860</v>
      </c>
      <c r="G961" s="402" t="s">
        <v>6541</v>
      </c>
      <c r="H961" s="402" t="s">
        <v>10861</v>
      </c>
      <c r="I961" s="402" t="s">
        <v>6334</v>
      </c>
      <c r="J961" s="402" t="s">
        <v>6334</v>
      </c>
      <c r="K961" s="402" t="s">
        <v>6334</v>
      </c>
      <c r="L961" s="402" t="s">
        <v>835</v>
      </c>
    </row>
    <row r="962" spans="1:12" ht="56.25" x14ac:dyDescent="0.25">
      <c r="A962" s="403" t="s">
        <v>2164</v>
      </c>
      <c r="B962" s="403" t="s">
        <v>10863</v>
      </c>
      <c r="C962" s="403" t="s">
        <v>10864</v>
      </c>
      <c r="D962" s="403" t="s">
        <v>10862</v>
      </c>
      <c r="E962" s="403" t="s">
        <v>26242</v>
      </c>
      <c r="F962" s="403" t="s">
        <v>26243</v>
      </c>
      <c r="G962" s="403" t="s">
        <v>10461</v>
      </c>
      <c r="H962" s="403" t="s">
        <v>26244</v>
      </c>
      <c r="I962" s="403" t="s">
        <v>6334</v>
      </c>
      <c r="J962" s="403" t="s">
        <v>6334</v>
      </c>
      <c r="K962" s="403" t="s">
        <v>6334</v>
      </c>
      <c r="L962" s="403" t="s">
        <v>26099</v>
      </c>
    </row>
    <row r="963" spans="1:12" ht="78.75" x14ac:dyDescent="0.25">
      <c r="A963" s="402" t="s">
        <v>2253</v>
      </c>
      <c r="B963" s="402" t="s">
        <v>10866</v>
      </c>
      <c r="C963" s="402" t="s">
        <v>10867</v>
      </c>
      <c r="D963" s="402" t="s">
        <v>10865</v>
      </c>
      <c r="E963" s="402" t="s">
        <v>10868</v>
      </c>
      <c r="F963" s="402" t="s">
        <v>10869</v>
      </c>
      <c r="G963" s="402" t="s">
        <v>6382</v>
      </c>
      <c r="H963" s="402" t="s">
        <v>10869</v>
      </c>
      <c r="I963" s="402" t="s">
        <v>6334</v>
      </c>
      <c r="J963" s="402" t="s">
        <v>6334</v>
      </c>
      <c r="K963" s="402" t="s">
        <v>6334</v>
      </c>
      <c r="L963" s="402" t="s">
        <v>835</v>
      </c>
    </row>
    <row r="964" spans="1:12" ht="56.25" x14ac:dyDescent="0.25">
      <c r="A964" s="403" t="s">
        <v>10873</v>
      </c>
      <c r="B964" s="403" t="s">
        <v>10871</v>
      </c>
      <c r="C964" s="403" t="s">
        <v>10872</v>
      </c>
      <c r="D964" s="403" t="s">
        <v>10870</v>
      </c>
      <c r="E964" s="403" t="s">
        <v>10855</v>
      </c>
      <c r="F964" s="403" t="s">
        <v>10856</v>
      </c>
      <c r="G964" s="403" t="s">
        <v>7173</v>
      </c>
      <c r="H964" s="403" t="s">
        <v>10856</v>
      </c>
      <c r="I964" s="403" t="s">
        <v>6334</v>
      </c>
      <c r="J964" s="403" t="s">
        <v>6334</v>
      </c>
      <c r="K964" s="403" t="s">
        <v>6686</v>
      </c>
      <c r="L964" s="403" t="s">
        <v>835</v>
      </c>
    </row>
    <row r="965" spans="1:12" ht="45" x14ac:dyDescent="0.25">
      <c r="A965" s="402" t="s">
        <v>2041</v>
      </c>
      <c r="B965" s="402" t="s">
        <v>10875</v>
      </c>
      <c r="C965" s="402" t="s">
        <v>10876</v>
      </c>
      <c r="D965" s="402" t="s">
        <v>10874</v>
      </c>
      <c r="E965" s="402" t="s">
        <v>10877</v>
      </c>
      <c r="F965" s="402" t="s">
        <v>10878</v>
      </c>
      <c r="G965" s="402" t="s">
        <v>9018</v>
      </c>
      <c r="H965" s="402" t="s">
        <v>10879</v>
      </c>
      <c r="I965" s="402" t="s">
        <v>6334</v>
      </c>
      <c r="J965" s="402" t="s">
        <v>6334</v>
      </c>
      <c r="K965" s="402" t="s">
        <v>10415</v>
      </c>
      <c r="L965" s="402" t="s">
        <v>835</v>
      </c>
    </row>
    <row r="966" spans="1:12" ht="45" x14ac:dyDescent="0.25">
      <c r="A966" s="403" t="s">
        <v>1903</v>
      </c>
      <c r="B966" s="403" t="s">
        <v>10881</v>
      </c>
      <c r="C966" s="403" t="s">
        <v>10882</v>
      </c>
      <c r="D966" s="403" t="s">
        <v>10880</v>
      </c>
      <c r="E966" s="403" t="s">
        <v>10883</v>
      </c>
      <c r="F966" s="403" t="s">
        <v>10878</v>
      </c>
      <c r="G966" s="403" t="s">
        <v>9018</v>
      </c>
      <c r="H966" s="403" t="s">
        <v>10879</v>
      </c>
      <c r="I966" s="403" t="s">
        <v>6334</v>
      </c>
      <c r="J966" s="403" t="s">
        <v>6334</v>
      </c>
      <c r="K966" s="403" t="s">
        <v>6335</v>
      </c>
      <c r="L966" s="403" t="s">
        <v>835</v>
      </c>
    </row>
    <row r="967" spans="1:12" ht="45" x14ac:dyDescent="0.25">
      <c r="A967" s="402" t="s">
        <v>2065</v>
      </c>
      <c r="B967" s="402" t="s">
        <v>10885</v>
      </c>
      <c r="C967" s="402" t="s">
        <v>10886</v>
      </c>
      <c r="D967" s="402" t="s">
        <v>10884</v>
      </c>
      <c r="E967" s="402" t="s">
        <v>10887</v>
      </c>
      <c r="F967" s="402" t="s">
        <v>10888</v>
      </c>
      <c r="G967" s="402" t="s">
        <v>6541</v>
      </c>
      <c r="H967" s="402" t="s">
        <v>10888</v>
      </c>
      <c r="I967" s="402" t="s">
        <v>6334</v>
      </c>
      <c r="J967" s="402" t="s">
        <v>7123</v>
      </c>
      <c r="K967" s="402" t="s">
        <v>10420</v>
      </c>
      <c r="L967" s="402" t="s">
        <v>835</v>
      </c>
    </row>
    <row r="968" spans="1:12" ht="78.75" x14ac:dyDescent="0.25">
      <c r="A968" s="403" t="s">
        <v>10892</v>
      </c>
      <c r="B968" s="403" t="s">
        <v>10890</v>
      </c>
      <c r="C968" s="403" t="s">
        <v>10891</v>
      </c>
      <c r="D968" s="403" t="s">
        <v>10889</v>
      </c>
      <c r="E968" s="403" t="s">
        <v>10893</v>
      </c>
      <c r="F968" s="403" t="s">
        <v>10894</v>
      </c>
      <c r="G968" s="403" t="s">
        <v>7173</v>
      </c>
      <c r="H968" s="403" t="s">
        <v>10894</v>
      </c>
      <c r="I968" s="403" t="s">
        <v>6334</v>
      </c>
      <c r="J968" s="403" t="s">
        <v>7123</v>
      </c>
      <c r="K968" s="403" t="s">
        <v>6686</v>
      </c>
      <c r="L968" s="403" t="s">
        <v>835</v>
      </c>
    </row>
    <row r="969" spans="1:12" ht="78.75" x14ac:dyDescent="0.25">
      <c r="A969" s="402" t="s">
        <v>2171</v>
      </c>
      <c r="B969" s="402" t="s">
        <v>10896</v>
      </c>
      <c r="C969" s="402" t="s">
        <v>5814</v>
      </c>
      <c r="D969" s="402" t="s">
        <v>10895</v>
      </c>
      <c r="E969" s="402" t="s">
        <v>10897</v>
      </c>
      <c r="F969" s="402" t="s">
        <v>10898</v>
      </c>
      <c r="G969" s="402" t="s">
        <v>7523</v>
      </c>
      <c r="H969" s="402" t="s">
        <v>10899</v>
      </c>
      <c r="I969" s="402" t="s">
        <v>6334</v>
      </c>
      <c r="J969" s="402" t="s">
        <v>6334</v>
      </c>
      <c r="K969" s="402" t="s">
        <v>6334</v>
      </c>
      <c r="L969" s="402" t="s">
        <v>835</v>
      </c>
    </row>
    <row r="970" spans="1:12" ht="33.75" x14ac:dyDescent="0.25">
      <c r="A970" s="403" t="s">
        <v>1697</v>
      </c>
      <c r="B970" s="403" t="s">
        <v>10901</v>
      </c>
      <c r="C970" s="403" t="s">
        <v>10902</v>
      </c>
      <c r="D970" s="403" t="s">
        <v>10900</v>
      </c>
      <c r="E970" s="403" t="s">
        <v>10903</v>
      </c>
      <c r="F970" s="403" t="s">
        <v>10904</v>
      </c>
      <c r="G970" s="403" t="s">
        <v>6777</v>
      </c>
      <c r="H970" s="403" t="s">
        <v>10904</v>
      </c>
      <c r="I970" s="403" t="s">
        <v>6334</v>
      </c>
      <c r="J970" s="403" t="s">
        <v>6334</v>
      </c>
      <c r="K970" s="403" t="s">
        <v>6334</v>
      </c>
      <c r="L970" s="403" t="s">
        <v>835</v>
      </c>
    </row>
    <row r="971" spans="1:12" ht="135" x14ac:dyDescent="0.25">
      <c r="A971" s="402" t="s">
        <v>1536</v>
      </c>
      <c r="B971" s="402" t="s">
        <v>10906</v>
      </c>
      <c r="C971" s="402" t="s">
        <v>10907</v>
      </c>
      <c r="D971" s="402" t="s">
        <v>10905</v>
      </c>
      <c r="E971" s="402" t="s">
        <v>10908</v>
      </c>
      <c r="F971" s="402" t="s">
        <v>10909</v>
      </c>
      <c r="G971" s="402" t="s">
        <v>7012</v>
      </c>
      <c r="H971" s="402" t="s">
        <v>10910</v>
      </c>
      <c r="I971" s="402" t="s">
        <v>6334</v>
      </c>
      <c r="J971" s="402" t="s">
        <v>6334</v>
      </c>
      <c r="K971" s="402" t="s">
        <v>10420</v>
      </c>
      <c r="L971" s="402" t="s">
        <v>835</v>
      </c>
    </row>
    <row r="972" spans="1:12" ht="135" x14ac:dyDescent="0.25">
      <c r="A972" s="403" t="s">
        <v>10914</v>
      </c>
      <c r="B972" s="403" t="s">
        <v>10912</v>
      </c>
      <c r="C972" s="403" t="s">
        <v>10913</v>
      </c>
      <c r="D972" s="403" t="s">
        <v>10911</v>
      </c>
      <c r="E972" s="403" t="s">
        <v>10915</v>
      </c>
      <c r="F972" s="403" t="s">
        <v>10916</v>
      </c>
      <c r="G972" s="403" t="s">
        <v>7153</v>
      </c>
      <c r="H972" s="403" t="s">
        <v>10917</v>
      </c>
      <c r="I972" s="403" t="s">
        <v>6334</v>
      </c>
      <c r="J972" s="403" t="s">
        <v>6334</v>
      </c>
      <c r="K972" s="403" t="s">
        <v>10918</v>
      </c>
      <c r="L972" s="403" t="s">
        <v>6343</v>
      </c>
    </row>
    <row r="973" spans="1:12" ht="45" x14ac:dyDescent="0.25">
      <c r="A973" s="402" t="s">
        <v>10922</v>
      </c>
      <c r="B973" s="402" t="s">
        <v>10920</v>
      </c>
      <c r="C973" s="402" t="s">
        <v>10921</v>
      </c>
      <c r="D973" s="402" t="s">
        <v>10919</v>
      </c>
      <c r="E973" s="402" t="s">
        <v>10923</v>
      </c>
      <c r="F973" s="402" t="s">
        <v>10924</v>
      </c>
      <c r="G973" s="402" t="s">
        <v>7160</v>
      </c>
      <c r="H973" s="402" t="s">
        <v>10924</v>
      </c>
      <c r="I973" s="402" t="s">
        <v>6334</v>
      </c>
      <c r="J973" s="402" t="s">
        <v>6334</v>
      </c>
      <c r="K973" s="402" t="s">
        <v>6334</v>
      </c>
      <c r="L973" s="402" t="s">
        <v>835</v>
      </c>
    </row>
    <row r="974" spans="1:12" ht="78.75" x14ac:dyDescent="0.25">
      <c r="A974" s="403" t="s">
        <v>10928</v>
      </c>
      <c r="B974" s="403" t="s">
        <v>10926</v>
      </c>
      <c r="C974" s="403" t="s">
        <v>10927</v>
      </c>
      <c r="D974" s="403" t="s">
        <v>10925</v>
      </c>
      <c r="E974" s="403" t="s">
        <v>10929</v>
      </c>
      <c r="F974" s="403" t="s">
        <v>10930</v>
      </c>
      <c r="G974" s="403" t="s">
        <v>6374</v>
      </c>
      <c r="H974" s="403" t="s">
        <v>10930</v>
      </c>
      <c r="I974" s="403" t="s">
        <v>6334</v>
      </c>
      <c r="J974" s="403" t="s">
        <v>6334</v>
      </c>
      <c r="K974" s="403" t="s">
        <v>6334</v>
      </c>
      <c r="L974" s="403" t="s">
        <v>835</v>
      </c>
    </row>
    <row r="975" spans="1:12" ht="56.25" x14ac:dyDescent="0.25">
      <c r="A975" s="402" t="s">
        <v>1585</v>
      </c>
      <c r="B975" s="402" t="s">
        <v>10932</v>
      </c>
      <c r="C975" s="402" t="s">
        <v>10933</v>
      </c>
      <c r="D975" s="402" t="s">
        <v>10931</v>
      </c>
      <c r="E975" s="402" t="s">
        <v>26245</v>
      </c>
      <c r="F975" s="402" t="s">
        <v>26246</v>
      </c>
      <c r="G975" s="402" t="s">
        <v>9667</v>
      </c>
      <c r="H975" s="402" t="s">
        <v>26246</v>
      </c>
      <c r="I975" s="402" t="s">
        <v>6334</v>
      </c>
      <c r="J975" s="402" t="s">
        <v>6334</v>
      </c>
      <c r="K975" s="402" t="s">
        <v>6334</v>
      </c>
      <c r="L975" s="402" t="s">
        <v>26099</v>
      </c>
    </row>
    <row r="976" spans="1:12" ht="78.75" x14ac:dyDescent="0.25">
      <c r="A976" s="403" t="s">
        <v>2247</v>
      </c>
      <c r="B976" s="403" t="s">
        <v>10936</v>
      </c>
      <c r="C976" s="403" t="s">
        <v>6070</v>
      </c>
      <c r="D976" s="403" t="s">
        <v>10935</v>
      </c>
      <c r="E976" s="403" t="s">
        <v>10236</v>
      </c>
      <c r="F976" s="403" t="s">
        <v>10237</v>
      </c>
      <c r="G976" s="403" t="s">
        <v>6452</v>
      </c>
      <c r="H976" s="403" t="s">
        <v>10238</v>
      </c>
      <c r="I976" s="403" t="s">
        <v>6334</v>
      </c>
      <c r="J976" s="403" t="s">
        <v>7123</v>
      </c>
      <c r="K976" s="403" t="s">
        <v>6334</v>
      </c>
      <c r="L976" s="403" t="s">
        <v>835</v>
      </c>
    </row>
    <row r="977" spans="1:12" ht="56.25" x14ac:dyDescent="0.25">
      <c r="A977" s="402" t="s">
        <v>1518</v>
      </c>
      <c r="B977" s="402" t="s">
        <v>10938</v>
      </c>
      <c r="C977" s="402" t="s">
        <v>6074</v>
      </c>
      <c r="D977" s="402" t="s">
        <v>10937</v>
      </c>
      <c r="E977" s="402" t="s">
        <v>10939</v>
      </c>
      <c r="F977" s="402" t="s">
        <v>10940</v>
      </c>
      <c r="G977" s="402" t="s">
        <v>6777</v>
      </c>
      <c r="H977" s="402" t="s">
        <v>10941</v>
      </c>
      <c r="I977" s="402" t="s">
        <v>6334</v>
      </c>
      <c r="J977" s="402" t="s">
        <v>6334</v>
      </c>
      <c r="K977" s="402" t="s">
        <v>6334</v>
      </c>
      <c r="L977" s="402" t="s">
        <v>835</v>
      </c>
    </row>
    <row r="978" spans="1:12" ht="101.25" x14ac:dyDescent="0.25">
      <c r="A978" s="403" t="s">
        <v>1694</v>
      </c>
      <c r="B978" s="403" t="s">
        <v>10943</v>
      </c>
      <c r="C978" s="403" t="s">
        <v>5364</v>
      </c>
      <c r="D978" s="403" t="s">
        <v>10942</v>
      </c>
      <c r="E978" s="403" t="s">
        <v>10944</v>
      </c>
      <c r="F978" s="403" t="s">
        <v>10945</v>
      </c>
      <c r="G978" s="403" t="s">
        <v>6541</v>
      </c>
      <c r="H978" s="403" t="s">
        <v>10946</v>
      </c>
      <c r="I978" s="403" t="s">
        <v>6334</v>
      </c>
      <c r="J978" s="403" t="s">
        <v>6334</v>
      </c>
      <c r="K978" s="403" t="s">
        <v>10420</v>
      </c>
      <c r="L978" s="403" t="s">
        <v>835</v>
      </c>
    </row>
    <row r="979" spans="1:12" ht="90" x14ac:dyDescent="0.25">
      <c r="A979" s="402" t="s">
        <v>1487</v>
      </c>
      <c r="B979" s="402" t="s">
        <v>10948</v>
      </c>
      <c r="C979" s="402" t="s">
        <v>10949</v>
      </c>
      <c r="D979" s="402" t="s">
        <v>10947</v>
      </c>
      <c r="E979" s="402" t="s">
        <v>10950</v>
      </c>
      <c r="F979" s="402" t="s">
        <v>10951</v>
      </c>
      <c r="G979" s="402" t="s">
        <v>7721</v>
      </c>
      <c r="H979" s="402" t="s">
        <v>10952</v>
      </c>
      <c r="I979" s="402" t="s">
        <v>6334</v>
      </c>
      <c r="J979" s="402" t="s">
        <v>6334</v>
      </c>
      <c r="K979" s="402" t="s">
        <v>6334</v>
      </c>
      <c r="L979" s="402" t="s">
        <v>835</v>
      </c>
    </row>
    <row r="980" spans="1:12" ht="78.75" x14ac:dyDescent="0.25">
      <c r="A980" s="403" t="s">
        <v>10956</v>
      </c>
      <c r="B980" s="403" t="s">
        <v>10954</v>
      </c>
      <c r="C980" s="403" t="s">
        <v>10955</v>
      </c>
      <c r="D980" s="403" t="s">
        <v>10953</v>
      </c>
      <c r="E980" s="403" t="s">
        <v>10957</v>
      </c>
      <c r="F980" s="403" t="s">
        <v>10958</v>
      </c>
      <c r="G980" s="403" t="s">
        <v>7721</v>
      </c>
      <c r="H980" s="403" t="s">
        <v>10958</v>
      </c>
      <c r="I980" s="403" t="s">
        <v>6334</v>
      </c>
      <c r="J980" s="403" t="s">
        <v>6334</v>
      </c>
      <c r="K980" s="403" t="s">
        <v>6334</v>
      </c>
      <c r="L980" s="403" t="s">
        <v>835</v>
      </c>
    </row>
    <row r="981" spans="1:12" ht="45" x14ac:dyDescent="0.25">
      <c r="A981" s="402" t="s">
        <v>3024</v>
      </c>
      <c r="B981" s="402" t="s">
        <v>10960</v>
      </c>
      <c r="C981" s="402" t="s">
        <v>3026</v>
      </c>
      <c r="D981" s="402" t="s">
        <v>10959</v>
      </c>
      <c r="E981" s="402" t="s">
        <v>10041</v>
      </c>
      <c r="F981" s="402" t="s">
        <v>10042</v>
      </c>
      <c r="G981" s="402" t="s">
        <v>6777</v>
      </c>
      <c r="H981" s="402" t="s">
        <v>10043</v>
      </c>
      <c r="I981" s="402" t="s">
        <v>6334</v>
      </c>
      <c r="J981" s="402" t="s">
        <v>10961</v>
      </c>
      <c r="K981" s="402" t="s">
        <v>6686</v>
      </c>
      <c r="L981" s="402" t="s">
        <v>835</v>
      </c>
    </row>
    <row r="982" spans="1:12" ht="56.25" x14ac:dyDescent="0.25">
      <c r="A982" s="403" t="s">
        <v>10965</v>
      </c>
      <c r="B982" s="403" t="s">
        <v>10963</v>
      </c>
      <c r="C982" s="403" t="s">
        <v>10964</v>
      </c>
      <c r="D982" s="403" t="s">
        <v>10962</v>
      </c>
      <c r="E982" s="403" t="s">
        <v>6726</v>
      </c>
      <c r="F982" s="403" t="s">
        <v>8830</v>
      </c>
      <c r="G982" s="403" t="s">
        <v>6452</v>
      </c>
      <c r="H982" s="403" t="s">
        <v>8830</v>
      </c>
      <c r="I982" s="403" t="s">
        <v>6334</v>
      </c>
      <c r="J982" s="403" t="s">
        <v>6334</v>
      </c>
      <c r="K982" s="403" t="s">
        <v>6686</v>
      </c>
      <c r="L982" s="403" t="s">
        <v>835</v>
      </c>
    </row>
    <row r="983" spans="1:12" ht="78.75" x14ac:dyDescent="0.25">
      <c r="A983" s="402" t="s">
        <v>1746</v>
      </c>
      <c r="B983" s="402" t="s">
        <v>10967</v>
      </c>
      <c r="C983" s="402" t="s">
        <v>10968</v>
      </c>
      <c r="D983" s="402" t="s">
        <v>10966</v>
      </c>
      <c r="E983" s="402" t="s">
        <v>10969</v>
      </c>
      <c r="F983" s="402" t="s">
        <v>10970</v>
      </c>
      <c r="G983" s="402" t="s">
        <v>6452</v>
      </c>
      <c r="H983" s="402" t="s">
        <v>10971</v>
      </c>
      <c r="I983" s="402" t="s">
        <v>6334</v>
      </c>
      <c r="J983" s="402" t="s">
        <v>6334</v>
      </c>
      <c r="K983" s="402" t="s">
        <v>6686</v>
      </c>
      <c r="L983" s="402" t="s">
        <v>835</v>
      </c>
    </row>
    <row r="984" spans="1:12" ht="67.5" x14ac:dyDescent="0.25">
      <c r="A984" s="403" t="s">
        <v>6334</v>
      </c>
      <c r="B984" s="403" t="s">
        <v>10973</v>
      </c>
      <c r="C984" s="403" t="s">
        <v>6334</v>
      </c>
      <c r="D984" s="403" t="s">
        <v>10972</v>
      </c>
      <c r="E984" s="403" t="s">
        <v>10974</v>
      </c>
      <c r="F984" s="403" t="s">
        <v>10975</v>
      </c>
      <c r="G984" s="403" t="s">
        <v>6388</v>
      </c>
      <c r="H984" s="403" t="s">
        <v>10976</v>
      </c>
      <c r="I984" s="403" t="s">
        <v>6334</v>
      </c>
      <c r="J984" s="403" t="s">
        <v>6334</v>
      </c>
      <c r="K984" s="403" t="s">
        <v>10977</v>
      </c>
      <c r="L984" s="403" t="s">
        <v>835</v>
      </c>
    </row>
    <row r="985" spans="1:12" ht="90" x14ac:dyDescent="0.25">
      <c r="A985" s="402" t="s">
        <v>1898</v>
      </c>
      <c r="B985" s="402" t="s">
        <v>10979</v>
      </c>
      <c r="C985" s="402" t="s">
        <v>4257</v>
      </c>
      <c r="D985" s="402" t="s">
        <v>10978</v>
      </c>
      <c r="E985" s="402" t="s">
        <v>10980</v>
      </c>
      <c r="F985" s="402" t="s">
        <v>10981</v>
      </c>
      <c r="G985" s="402" t="s">
        <v>6388</v>
      </c>
      <c r="H985" s="402" t="s">
        <v>10982</v>
      </c>
      <c r="I985" s="402" t="s">
        <v>6334</v>
      </c>
      <c r="J985" s="402" t="s">
        <v>6555</v>
      </c>
      <c r="K985" s="402" t="s">
        <v>6334</v>
      </c>
      <c r="L985" s="402" t="s">
        <v>835</v>
      </c>
    </row>
    <row r="986" spans="1:12" ht="90" x14ac:dyDescent="0.25">
      <c r="A986" s="403" t="s">
        <v>2189</v>
      </c>
      <c r="B986" s="403" t="s">
        <v>10984</v>
      </c>
      <c r="C986" s="403" t="s">
        <v>4885</v>
      </c>
      <c r="D986" s="403" t="s">
        <v>10983</v>
      </c>
      <c r="E986" s="403" t="s">
        <v>10985</v>
      </c>
      <c r="F986" s="403" t="s">
        <v>10986</v>
      </c>
      <c r="G986" s="403" t="s">
        <v>6388</v>
      </c>
      <c r="H986" s="403" t="s">
        <v>10987</v>
      </c>
      <c r="I986" s="403" t="s">
        <v>6334</v>
      </c>
      <c r="J986" s="403" t="s">
        <v>6334</v>
      </c>
      <c r="K986" s="403" t="s">
        <v>6334</v>
      </c>
      <c r="L986" s="403" t="s">
        <v>835</v>
      </c>
    </row>
    <row r="987" spans="1:12" ht="78.75" x14ac:dyDescent="0.25">
      <c r="A987" s="402" t="s">
        <v>1841</v>
      </c>
      <c r="B987" s="402" t="s">
        <v>10989</v>
      </c>
      <c r="C987" s="402" t="s">
        <v>4032</v>
      </c>
      <c r="D987" s="402" t="s">
        <v>10988</v>
      </c>
      <c r="E987" s="402" t="s">
        <v>10990</v>
      </c>
      <c r="F987" s="402" t="s">
        <v>10991</v>
      </c>
      <c r="G987" s="402" t="s">
        <v>6388</v>
      </c>
      <c r="H987" s="402" t="s">
        <v>10992</v>
      </c>
      <c r="I987" s="402" t="s">
        <v>6334</v>
      </c>
      <c r="J987" s="402" t="s">
        <v>6334</v>
      </c>
      <c r="K987" s="402" t="s">
        <v>6334</v>
      </c>
      <c r="L987" s="402" t="s">
        <v>835</v>
      </c>
    </row>
    <row r="988" spans="1:12" ht="78.75" x14ac:dyDescent="0.25">
      <c r="A988" s="403" t="s">
        <v>2101</v>
      </c>
      <c r="B988" s="403" t="s">
        <v>10994</v>
      </c>
      <c r="C988" s="403" t="s">
        <v>4745</v>
      </c>
      <c r="D988" s="403" t="s">
        <v>10993</v>
      </c>
      <c r="E988" s="403" t="s">
        <v>9921</v>
      </c>
      <c r="F988" s="403" t="s">
        <v>10995</v>
      </c>
      <c r="G988" s="403" t="s">
        <v>6388</v>
      </c>
      <c r="H988" s="403" t="s">
        <v>10996</v>
      </c>
      <c r="I988" s="403" t="s">
        <v>6334</v>
      </c>
      <c r="J988" s="403" t="s">
        <v>6334</v>
      </c>
      <c r="K988" s="403" t="s">
        <v>6334</v>
      </c>
      <c r="L988" s="403" t="s">
        <v>835</v>
      </c>
    </row>
    <row r="989" spans="1:12" ht="67.5" x14ac:dyDescent="0.25">
      <c r="A989" s="402" t="s">
        <v>1890</v>
      </c>
      <c r="B989" s="402" t="s">
        <v>10998</v>
      </c>
      <c r="C989" s="402" t="s">
        <v>4225</v>
      </c>
      <c r="D989" s="402" t="s">
        <v>10997</v>
      </c>
      <c r="E989" s="402" t="s">
        <v>10999</v>
      </c>
      <c r="F989" s="402" t="s">
        <v>11000</v>
      </c>
      <c r="G989" s="402" t="s">
        <v>6553</v>
      </c>
      <c r="H989" s="402" t="s">
        <v>11001</v>
      </c>
      <c r="I989" s="402" t="s">
        <v>6334</v>
      </c>
      <c r="J989" s="402" t="s">
        <v>6334</v>
      </c>
      <c r="K989" s="402" t="s">
        <v>6334</v>
      </c>
      <c r="L989" s="402" t="s">
        <v>835</v>
      </c>
    </row>
    <row r="990" spans="1:12" ht="78.75" x14ac:dyDescent="0.25">
      <c r="A990" s="403" t="s">
        <v>1816</v>
      </c>
      <c r="B990" s="403" t="s">
        <v>11003</v>
      </c>
      <c r="C990" s="403" t="s">
        <v>3767</v>
      </c>
      <c r="D990" s="403" t="s">
        <v>11002</v>
      </c>
      <c r="E990" s="403" t="s">
        <v>11004</v>
      </c>
      <c r="F990" s="403" t="s">
        <v>11005</v>
      </c>
      <c r="G990" s="403" t="s">
        <v>6388</v>
      </c>
      <c r="H990" s="403" t="s">
        <v>11006</v>
      </c>
      <c r="I990" s="403" t="s">
        <v>6334</v>
      </c>
      <c r="J990" s="403" t="s">
        <v>6334</v>
      </c>
      <c r="K990" s="403" t="s">
        <v>6334</v>
      </c>
      <c r="L990" s="403" t="s">
        <v>835</v>
      </c>
    </row>
    <row r="991" spans="1:12" ht="78.75" x14ac:dyDescent="0.25">
      <c r="A991" s="402" t="s">
        <v>1907</v>
      </c>
      <c r="B991" s="402" t="s">
        <v>11008</v>
      </c>
      <c r="C991" s="402" t="s">
        <v>4301</v>
      </c>
      <c r="D991" s="402" t="s">
        <v>11007</v>
      </c>
      <c r="E991" s="402" t="s">
        <v>11009</v>
      </c>
      <c r="F991" s="402" t="s">
        <v>11010</v>
      </c>
      <c r="G991" s="402" t="s">
        <v>6388</v>
      </c>
      <c r="H991" s="402" t="s">
        <v>11011</v>
      </c>
      <c r="I991" s="402" t="s">
        <v>6334</v>
      </c>
      <c r="J991" s="402" t="s">
        <v>6334</v>
      </c>
      <c r="K991" s="402" t="s">
        <v>6334</v>
      </c>
      <c r="L991" s="402" t="s">
        <v>835</v>
      </c>
    </row>
    <row r="992" spans="1:12" ht="90" x14ac:dyDescent="0.25">
      <c r="A992" s="403" t="s">
        <v>11015</v>
      </c>
      <c r="B992" s="403" t="s">
        <v>11013</v>
      </c>
      <c r="C992" s="403" t="s">
        <v>11014</v>
      </c>
      <c r="D992" s="403" t="s">
        <v>11012</v>
      </c>
      <c r="E992" s="403" t="s">
        <v>6565</v>
      </c>
      <c r="F992" s="403" t="s">
        <v>6566</v>
      </c>
      <c r="G992" s="403" t="s">
        <v>6567</v>
      </c>
      <c r="H992" s="403" t="s">
        <v>6568</v>
      </c>
      <c r="I992" s="403" t="s">
        <v>6334</v>
      </c>
      <c r="J992" s="403" t="s">
        <v>6597</v>
      </c>
      <c r="K992" s="403" t="s">
        <v>6334</v>
      </c>
      <c r="L992" s="403" t="s">
        <v>6343</v>
      </c>
    </row>
    <row r="993" spans="1:12" ht="78.75" x14ac:dyDescent="0.25">
      <c r="A993" s="402" t="s">
        <v>1982</v>
      </c>
      <c r="B993" s="402" t="s">
        <v>11017</v>
      </c>
      <c r="C993" s="402" t="s">
        <v>4675</v>
      </c>
      <c r="D993" s="402" t="s">
        <v>11016</v>
      </c>
      <c r="E993" s="402" t="s">
        <v>7928</v>
      </c>
      <c r="F993" s="402" t="s">
        <v>7929</v>
      </c>
      <c r="G993" s="402" t="s">
        <v>6567</v>
      </c>
      <c r="H993" s="402" t="s">
        <v>7930</v>
      </c>
      <c r="I993" s="402" t="s">
        <v>6334</v>
      </c>
      <c r="J993" s="402" t="s">
        <v>6334</v>
      </c>
      <c r="K993" s="402" t="s">
        <v>6334</v>
      </c>
      <c r="L993" s="402" t="s">
        <v>835</v>
      </c>
    </row>
    <row r="994" spans="1:12" ht="112.5" x14ac:dyDescent="0.25">
      <c r="A994" s="403" t="s">
        <v>2681</v>
      </c>
      <c r="B994" s="403" t="s">
        <v>11019</v>
      </c>
      <c r="C994" s="403" t="s">
        <v>2683</v>
      </c>
      <c r="D994" s="403" t="s">
        <v>11018</v>
      </c>
      <c r="E994" s="403" t="s">
        <v>11020</v>
      </c>
      <c r="F994" s="403" t="s">
        <v>11021</v>
      </c>
      <c r="G994" s="403" t="s">
        <v>6567</v>
      </c>
      <c r="H994" s="403" t="s">
        <v>11022</v>
      </c>
      <c r="I994" s="403" t="s">
        <v>6334</v>
      </c>
      <c r="J994" s="403" t="s">
        <v>6334</v>
      </c>
      <c r="K994" s="403" t="s">
        <v>6334</v>
      </c>
      <c r="L994" s="403" t="s">
        <v>6343</v>
      </c>
    </row>
    <row r="995" spans="1:12" ht="78.75" x14ac:dyDescent="0.25">
      <c r="A995" s="402" t="s">
        <v>11026</v>
      </c>
      <c r="B995" s="402" t="s">
        <v>11024</v>
      </c>
      <c r="C995" s="402" t="s">
        <v>11025</v>
      </c>
      <c r="D995" s="402" t="s">
        <v>11023</v>
      </c>
      <c r="E995" s="402" t="s">
        <v>7788</v>
      </c>
      <c r="F995" s="402" t="s">
        <v>7789</v>
      </c>
      <c r="G995" s="402" t="s">
        <v>6567</v>
      </c>
      <c r="H995" s="402" t="s">
        <v>7789</v>
      </c>
      <c r="I995" s="402" t="s">
        <v>6334</v>
      </c>
      <c r="J995" s="402" t="s">
        <v>6334</v>
      </c>
      <c r="K995" s="402" t="s">
        <v>6334</v>
      </c>
      <c r="L995" s="402" t="s">
        <v>835</v>
      </c>
    </row>
    <row r="996" spans="1:12" ht="33.75" x14ac:dyDescent="0.25">
      <c r="A996" s="403" t="s">
        <v>11030</v>
      </c>
      <c r="B996" s="403" t="s">
        <v>11028</v>
      </c>
      <c r="C996" s="403" t="s">
        <v>11029</v>
      </c>
      <c r="D996" s="403" t="s">
        <v>11027</v>
      </c>
      <c r="E996" s="403" t="s">
        <v>11031</v>
      </c>
      <c r="F996" s="403" t="s">
        <v>11032</v>
      </c>
      <c r="G996" s="403" t="s">
        <v>6342</v>
      </c>
      <c r="H996" s="403" t="s">
        <v>11032</v>
      </c>
      <c r="I996" s="403" t="s">
        <v>6334</v>
      </c>
      <c r="J996" s="403" t="s">
        <v>6334</v>
      </c>
      <c r="K996" s="403" t="s">
        <v>6334</v>
      </c>
      <c r="L996" s="403" t="s">
        <v>6343</v>
      </c>
    </row>
    <row r="997" spans="1:12" ht="56.25" x14ac:dyDescent="0.25">
      <c r="A997" s="402" t="s">
        <v>2035</v>
      </c>
      <c r="B997" s="402" t="s">
        <v>11034</v>
      </c>
      <c r="C997" s="402" t="s">
        <v>11035</v>
      </c>
      <c r="D997" s="402" t="s">
        <v>11033</v>
      </c>
      <c r="E997" s="402" t="s">
        <v>11036</v>
      </c>
      <c r="F997" s="402" t="s">
        <v>11037</v>
      </c>
      <c r="G997" s="402" t="s">
        <v>6541</v>
      </c>
      <c r="H997" s="402" t="s">
        <v>11037</v>
      </c>
      <c r="I997" s="402" t="s">
        <v>6334</v>
      </c>
      <c r="J997" s="402" t="s">
        <v>6334</v>
      </c>
      <c r="K997" s="402" t="s">
        <v>6334</v>
      </c>
      <c r="L997" s="402" t="s">
        <v>835</v>
      </c>
    </row>
    <row r="998" spans="1:12" ht="33.75" x14ac:dyDescent="0.25">
      <c r="A998" s="403" t="s">
        <v>11041</v>
      </c>
      <c r="B998" s="403" t="s">
        <v>11039</v>
      </c>
      <c r="C998" s="403" t="s">
        <v>11040</v>
      </c>
      <c r="D998" s="403" t="s">
        <v>11038</v>
      </c>
      <c r="E998" s="403" t="s">
        <v>10507</v>
      </c>
      <c r="F998" s="403" t="s">
        <v>10508</v>
      </c>
      <c r="G998" s="403" t="s">
        <v>9264</v>
      </c>
      <c r="H998" s="403" t="s">
        <v>10508</v>
      </c>
      <c r="I998" s="403" t="s">
        <v>6334</v>
      </c>
      <c r="J998" s="403" t="s">
        <v>6334</v>
      </c>
      <c r="K998" s="403" t="s">
        <v>6334</v>
      </c>
      <c r="L998" s="403" t="s">
        <v>835</v>
      </c>
    </row>
    <row r="999" spans="1:12" ht="45" x14ac:dyDescent="0.25">
      <c r="A999" s="402" t="s">
        <v>11045</v>
      </c>
      <c r="B999" s="402" t="s">
        <v>11043</v>
      </c>
      <c r="C999" s="402" t="s">
        <v>11044</v>
      </c>
      <c r="D999" s="402" t="s">
        <v>11042</v>
      </c>
      <c r="E999" s="402" t="s">
        <v>7451</v>
      </c>
      <c r="F999" s="402" t="s">
        <v>7452</v>
      </c>
      <c r="G999" s="402" t="s">
        <v>6486</v>
      </c>
      <c r="H999" s="402" t="s">
        <v>7453</v>
      </c>
      <c r="I999" s="402" t="s">
        <v>6334</v>
      </c>
      <c r="J999" s="402" t="s">
        <v>6334</v>
      </c>
      <c r="K999" s="402" t="s">
        <v>6334</v>
      </c>
      <c r="L999" s="402" t="s">
        <v>835</v>
      </c>
    </row>
    <row r="1000" spans="1:12" ht="78.75" x14ac:dyDescent="0.25">
      <c r="A1000" s="403" t="s">
        <v>11049</v>
      </c>
      <c r="B1000" s="403" t="s">
        <v>11047</v>
      </c>
      <c r="C1000" s="403" t="s">
        <v>11048</v>
      </c>
      <c r="D1000" s="403" t="s">
        <v>11046</v>
      </c>
      <c r="E1000" s="403" t="s">
        <v>11050</v>
      </c>
      <c r="F1000" s="403" t="s">
        <v>11051</v>
      </c>
      <c r="G1000" s="403" t="s">
        <v>7721</v>
      </c>
      <c r="H1000" s="403" t="s">
        <v>11051</v>
      </c>
      <c r="I1000" s="403" t="s">
        <v>6334</v>
      </c>
      <c r="J1000" s="403" t="s">
        <v>6334</v>
      </c>
      <c r="K1000" s="403" t="s">
        <v>6334</v>
      </c>
      <c r="L1000" s="403" t="s">
        <v>835</v>
      </c>
    </row>
    <row r="1001" spans="1:12" ht="22.5" x14ac:dyDescent="0.25">
      <c r="A1001" s="402" t="s">
        <v>11055</v>
      </c>
      <c r="B1001" s="402" t="s">
        <v>11053</v>
      </c>
      <c r="C1001" s="402" t="s">
        <v>11054</v>
      </c>
      <c r="D1001" s="402" t="s">
        <v>11052</v>
      </c>
      <c r="E1001" s="402" t="s">
        <v>11056</v>
      </c>
      <c r="F1001" s="402" t="s">
        <v>11057</v>
      </c>
      <c r="G1001" s="402" t="s">
        <v>6350</v>
      </c>
      <c r="H1001" s="402" t="s">
        <v>11057</v>
      </c>
      <c r="I1001" s="402" t="s">
        <v>6334</v>
      </c>
      <c r="J1001" s="402" t="s">
        <v>6334</v>
      </c>
      <c r="K1001" s="402" t="s">
        <v>6334</v>
      </c>
      <c r="L1001" s="402" t="s">
        <v>835</v>
      </c>
    </row>
    <row r="1002" spans="1:12" ht="45" x14ac:dyDescent="0.25">
      <c r="A1002" s="403" t="s">
        <v>11061</v>
      </c>
      <c r="B1002" s="403" t="s">
        <v>11059</v>
      </c>
      <c r="C1002" s="403" t="s">
        <v>11060</v>
      </c>
      <c r="D1002" s="403" t="s">
        <v>11058</v>
      </c>
      <c r="E1002" s="403" t="s">
        <v>11062</v>
      </c>
      <c r="F1002" s="403" t="s">
        <v>11063</v>
      </c>
      <c r="G1002" s="403" t="s">
        <v>9667</v>
      </c>
      <c r="H1002" s="403" t="s">
        <v>11063</v>
      </c>
      <c r="I1002" s="403" t="s">
        <v>6334</v>
      </c>
      <c r="J1002" s="403" t="s">
        <v>6334</v>
      </c>
      <c r="K1002" s="403" t="s">
        <v>6334</v>
      </c>
      <c r="L1002" s="403" t="s">
        <v>835</v>
      </c>
    </row>
    <row r="1003" spans="1:12" ht="45" x14ac:dyDescent="0.25">
      <c r="A1003" s="402" t="s">
        <v>11067</v>
      </c>
      <c r="B1003" s="402" t="s">
        <v>11065</v>
      </c>
      <c r="C1003" s="402" t="s">
        <v>11066</v>
      </c>
      <c r="D1003" s="402" t="s">
        <v>11064</v>
      </c>
      <c r="E1003" s="402" t="s">
        <v>11068</v>
      </c>
      <c r="F1003" s="402" t="s">
        <v>11069</v>
      </c>
      <c r="G1003" s="402" t="s">
        <v>6486</v>
      </c>
      <c r="H1003" s="402" t="s">
        <v>11070</v>
      </c>
      <c r="I1003" s="402" t="s">
        <v>6334</v>
      </c>
      <c r="J1003" s="402" t="s">
        <v>6334</v>
      </c>
      <c r="K1003" s="402" t="s">
        <v>6335</v>
      </c>
      <c r="L1003" s="402" t="s">
        <v>835</v>
      </c>
    </row>
    <row r="1004" spans="1:12" ht="67.5" x14ac:dyDescent="0.25">
      <c r="A1004" s="403" t="s">
        <v>5575</v>
      </c>
      <c r="B1004" s="403" t="s">
        <v>5700</v>
      </c>
      <c r="C1004" s="403" t="s">
        <v>5833</v>
      </c>
      <c r="D1004" s="403" t="s">
        <v>11071</v>
      </c>
      <c r="E1004" s="403" t="s">
        <v>11072</v>
      </c>
      <c r="F1004" s="403" t="s">
        <v>11073</v>
      </c>
      <c r="G1004" s="403" t="s">
        <v>7523</v>
      </c>
      <c r="H1004" s="403" t="s">
        <v>11073</v>
      </c>
      <c r="I1004" s="403" t="s">
        <v>6334</v>
      </c>
      <c r="J1004" s="403" t="s">
        <v>6334</v>
      </c>
      <c r="K1004" s="403" t="s">
        <v>10420</v>
      </c>
      <c r="L1004" s="403" t="s">
        <v>835</v>
      </c>
    </row>
    <row r="1005" spans="1:12" ht="67.5" x14ac:dyDescent="0.25">
      <c r="A1005" s="402" t="s">
        <v>11077</v>
      </c>
      <c r="B1005" s="402" t="s">
        <v>11075</v>
      </c>
      <c r="C1005" s="402" t="s">
        <v>11076</v>
      </c>
      <c r="D1005" s="402" t="s">
        <v>11074</v>
      </c>
      <c r="E1005" s="402" t="s">
        <v>11078</v>
      </c>
      <c r="F1005" s="402" t="s">
        <v>11079</v>
      </c>
      <c r="G1005" s="402" t="s">
        <v>6388</v>
      </c>
      <c r="H1005" s="402" t="s">
        <v>11080</v>
      </c>
      <c r="I1005" s="402" t="s">
        <v>6334</v>
      </c>
      <c r="J1005" s="402" t="s">
        <v>6334</v>
      </c>
      <c r="K1005" s="402" t="s">
        <v>6334</v>
      </c>
      <c r="L1005" s="402" t="s">
        <v>835</v>
      </c>
    </row>
    <row r="1006" spans="1:12" ht="45" x14ac:dyDescent="0.25">
      <c r="A1006" s="403" t="s">
        <v>11084</v>
      </c>
      <c r="B1006" s="403" t="s">
        <v>11082</v>
      </c>
      <c r="C1006" s="403" t="s">
        <v>11083</v>
      </c>
      <c r="D1006" s="403" t="s">
        <v>11081</v>
      </c>
      <c r="E1006" s="403" t="s">
        <v>11085</v>
      </c>
      <c r="F1006" s="403" t="s">
        <v>11086</v>
      </c>
      <c r="G1006" s="403" t="s">
        <v>6382</v>
      </c>
      <c r="H1006" s="403" t="s">
        <v>11086</v>
      </c>
      <c r="I1006" s="403" t="s">
        <v>6334</v>
      </c>
      <c r="J1006" s="403" t="s">
        <v>6334</v>
      </c>
      <c r="K1006" s="403" t="s">
        <v>6334</v>
      </c>
      <c r="L1006" s="403" t="s">
        <v>835</v>
      </c>
    </row>
    <row r="1007" spans="1:12" ht="56.25" x14ac:dyDescent="0.25">
      <c r="A1007" s="402" t="s">
        <v>1660</v>
      </c>
      <c r="B1007" s="402" t="s">
        <v>11088</v>
      </c>
      <c r="C1007" s="402" t="s">
        <v>2701</v>
      </c>
      <c r="D1007" s="402" t="s">
        <v>11087</v>
      </c>
      <c r="E1007" s="402" t="s">
        <v>11089</v>
      </c>
      <c r="F1007" s="402" t="s">
        <v>11090</v>
      </c>
      <c r="G1007" s="402" t="s">
        <v>7635</v>
      </c>
      <c r="H1007" s="402" t="s">
        <v>11091</v>
      </c>
      <c r="I1007" s="402" t="s">
        <v>6334</v>
      </c>
      <c r="J1007" s="402" t="s">
        <v>6334</v>
      </c>
      <c r="K1007" s="402" t="s">
        <v>6334</v>
      </c>
      <c r="L1007" s="402" t="s">
        <v>835</v>
      </c>
    </row>
    <row r="1008" spans="1:12" ht="56.25" x14ac:dyDescent="0.25">
      <c r="A1008" s="403" t="s">
        <v>11095</v>
      </c>
      <c r="B1008" s="403" t="s">
        <v>11093</v>
      </c>
      <c r="C1008" s="403" t="s">
        <v>11094</v>
      </c>
      <c r="D1008" s="403" t="s">
        <v>11092</v>
      </c>
      <c r="E1008" s="403" t="s">
        <v>8136</v>
      </c>
      <c r="F1008" s="403" t="s">
        <v>8137</v>
      </c>
      <c r="G1008" s="403" t="s">
        <v>6452</v>
      </c>
      <c r="H1008" s="403" t="s">
        <v>8138</v>
      </c>
      <c r="I1008" s="403" t="s">
        <v>6334</v>
      </c>
      <c r="J1008" s="403" t="s">
        <v>6334</v>
      </c>
      <c r="K1008" s="403" t="s">
        <v>6334</v>
      </c>
      <c r="L1008" s="403" t="s">
        <v>835</v>
      </c>
    </row>
    <row r="1009" spans="1:12" ht="33.75" x14ac:dyDescent="0.25">
      <c r="A1009" s="402" t="s">
        <v>1864</v>
      </c>
      <c r="B1009" s="402" t="s">
        <v>11097</v>
      </c>
      <c r="C1009" s="402" t="s">
        <v>6072</v>
      </c>
      <c r="D1009" s="402" t="s">
        <v>11096</v>
      </c>
      <c r="E1009" s="402" t="s">
        <v>6726</v>
      </c>
      <c r="F1009" s="402" t="s">
        <v>6727</v>
      </c>
      <c r="G1009" s="402" t="s">
        <v>6452</v>
      </c>
      <c r="H1009" s="402" t="s">
        <v>6727</v>
      </c>
      <c r="I1009" s="402" t="s">
        <v>6334</v>
      </c>
      <c r="J1009" s="402" t="s">
        <v>6334</v>
      </c>
      <c r="K1009" s="402" t="s">
        <v>6334</v>
      </c>
      <c r="L1009" s="402" t="s">
        <v>835</v>
      </c>
    </row>
    <row r="1010" spans="1:12" ht="22.5" x14ac:dyDescent="0.25">
      <c r="A1010" s="403" t="s">
        <v>11101</v>
      </c>
      <c r="B1010" s="403" t="s">
        <v>11099</v>
      </c>
      <c r="C1010" s="403" t="s">
        <v>11100</v>
      </c>
      <c r="D1010" s="403" t="s">
        <v>11098</v>
      </c>
      <c r="E1010" s="403" t="s">
        <v>7482</v>
      </c>
      <c r="F1010" s="403" t="s">
        <v>7483</v>
      </c>
      <c r="G1010" s="403" t="s">
        <v>6486</v>
      </c>
      <c r="H1010" s="403" t="s">
        <v>7483</v>
      </c>
      <c r="I1010" s="403" t="s">
        <v>6334</v>
      </c>
      <c r="J1010" s="403" t="s">
        <v>6334</v>
      </c>
      <c r="K1010" s="403" t="s">
        <v>6334</v>
      </c>
      <c r="L1010" s="403" t="s">
        <v>835</v>
      </c>
    </row>
    <row r="1011" spans="1:12" ht="45" x14ac:dyDescent="0.25">
      <c r="A1011" s="402" t="s">
        <v>11104</v>
      </c>
      <c r="B1011" s="402" t="s">
        <v>11103</v>
      </c>
      <c r="C1011" s="402" t="s">
        <v>6334</v>
      </c>
      <c r="D1011" s="402" t="s">
        <v>11102</v>
      </c>
      <c r="E1011" s="402" t="s">
        <v>11105</v>
      </c>
      <c r="F1011" s="402" t="s">
        <v>11106</v>
      </c>
      <c r="G1011" s="402" t="s">
        <v>11107</v>
      </c>
      <c r="H1011" s="402" t="s">
        <v>11106</v>
      </c>
      <c r="I1011" s="402" t="s">
        <v>6334</v>
      </c>
      <c r="J1011" s="402" t="s">
        <v>6334</v>
      </c>
      <c r="K1011" s="402" t="s">
        <v>6334</v>
      </c>
      <c r="L1011" s="402" t="s">
        <v>835</v>
      </c>
    </row>
    <row r="1012" spans="1:12" ht="56.25" x14ac:dyDescent="0.25">
      <c r="A1012" s="403" t="s">
        <v>11111</v>
      </c>
      <c r="B1012" s="403" t="s">
        <v>11109</v>
      </c>
      <c r="C1012" s="403" t="s">
        <v>11110</v>
      </c>
      <c r="D1012" s="403" t="s">
        <v>11108</v>
      </c>
      <c r="E1012" s="403" t="s">
        <v>11112</v>
      </c>
      <c r="F1012" s="403" t="s">
        <v>11113</v>
      </c>
      <c r="G1012" s="403" t="s">
        <v>9667</v>
      </c>
      <c r="H1012" s="403" t="s">
        <v>11113</v>
      </c>
      <c r="I1012" s="403" t="s">
        <v>6334</v>
      </c>
      <c r="J1012" s="403" t="s">
        <v>6334</v>
      </c>
      <c r="K1012" s="403" t="s">
        <v>6334</v>
      </c>
      <c r="L1012" s="403" t="s">
        <v>835</v>
      </c>
    </row>
    <row r="1013" spans="1:12" ht="56.25" x14ac:dyDescent="0.25">
      <c r="A1013" s="402" t="s">
        <v>5283</v>
      </c>
      <c r="B1013" s="402" t="s">
        <v>11115</v>
      </c>
      <c r="C1013" s="402" t="s">
        <v>5285</v>
      </c>
      <c r="D1013" s="402" t="s">
        <v>11114</v>
      </c>
      <c r="E1013" s="402" t="s">
        <v>11116</v>
      </c>
      <c r="F1013" s="402" t="s">
        <v>11117</v>
      </c>
      <c r="G1013" s="402" t="s">
        <v>6553</v>
      </c>
      <c r="H1013" s="402" t="s">
        <v>11118</v>
      </c>
      <c r="I1013" s="402" t="s">
        <v>6334</v>
      </c>
      <c r="J1013" s="402" t="s">
        <v>6334</v>
      </c>
      <c r="K1013" s="402" t="s">
        <v>6334</v>
      </c>
      <c r="L1013" s="402" t="s">
        <v>835</v>
      </c>
    </row>
    <row r="1014" spans="1:12" ht="101.25" x14ac:dyDescent="0.25">
      <c r="A1014" s="403" t="s">
        <v>4738</v>
      </c>
      <c r="B1014" s="403" t="s">
        <v>11120</v>
      </c>
      <c r="C1014" s="403" t="s">
        <v>4740</v>
      </c>
      <c r="D1014" s="403" t="s">
        <v>11119</v>
      </c>
      <c r="E1014" s="403" t="s">
        <v>6720</v>
      </c>
      <c r="F1014" s="403" t="s">
        <v>6721</v>
      </c>
      <c r="G1014" s="403" t="s">
        <v>6722</v>
      </c>
      <c r="H1014" s="403" t="s">
        <v>6723</v>
      </c>
      <c r="I1014" s="403" t="s">
        <v>6334</v>
      </c>
      <c r="J1014" s="403" t="s">
        <v>6334</v>
      </c>
      <c r="K1014" s="403" t="s">
        <v>6334</v>
      </c>
      <c r="L1014" s="403" t="s">
        <v>835</v>
      </c>
    </row>
    <row r="1015" spans="1:12" ht="90" x14ac:dyDescent="0.25">
      <c r="A1015" s="402" t="s">
        <v>11124</v>
      </c>
      <c r="B1015" s="402" t="s">
        <v>11122</v>
      </c>
      <c r="C1015" s="402" t="s">
        <v>11123</v>
      </c>
      <c r="D1015" s="402" t="s">
        <v>11121</v>
      </c>
      <c r="E1015" s="402" t="s">
        <v>11125</v>
      </c>
      <c r="F1015" s="402" t="s">
        <v>11126</v>
      </c>
      <c r="G1015" s="402" t="s">
        <v>6601</v>
      </c>
      <c r="H1015" s="402" t="s">
        <v>11127</v>
      </c>
      <c r="I1015" s="402" t="s">
        <v>6334</v>
      </c>
      <c r="J1015" s="402" t="s">
        <v>11128</v>
      </c>
      <c r="K1015" s="402" t="s">
        <v>6334</v>
      </c>
      <c r="L1015" s="402" t="s">
        <v>835</v>
      </c>
    </row>
    <row r="1016" spans="1:12" ht="56.25" x14ac:dyDescent="0.25">
      <c r="A1016" s="403" t="s">
        <v>4304</v>
      </c>
      <c r="B1016" s="403" t="s">
        <v>11130</v>
      </c>
      <c r="C1016" s="403" t="s">
        <v>4306</v>
      </c>
      <c r="D1016" s="403" t="s">
        <v>11129</v>
      </c>
      <c r="E1016" s="403" t="s">
        <v>9750</v>
      </c>
      <c r="F1016" s="403" t="s">
        <v>9751</v>
      </c>
      <c r="G1016" s="403" t="s">
        <v>7745</v>
      </c>
      <c r="H1016" s="403" t="s">
        <v>9752</v>
      </c>
      <c r="I1016" s="403" t="s">
        <v>6334</v>
      </c>
      <c r="J1016" s="403" t="s">
        <v>6334</v>
      </c>
      <c r="K1016" s="403" t="s">
        <v>6548</v>
      </c>
      <c r="L1016" s="403" t="s">
        <v>835</v>
      </c>
    </row>
    <row r="1017" spans="1:12" ht="45" x14ac:dyDescent="0.25">
      <c r="A1017" s="402" t="s">
        <v>11134</v>
      </c>
      <c r="B1017" s="402" t="s">
        <v>11132</v>
      </c>
      <c r="C1017" s="402" t="s">
        <v>11133</v>
      </c>
      <c r="D1017" s="402" t="s">
        <v>11131</v>
      </c>
      <c r="E1017" s="402" t="s">
        <v>11135</v>
      </c>
      <c r="F1017" s="402" t="s">
        <v>11136</v>
      </c>
      <c r="G1017" s="402" t="s">
        <v>6415</v>
      </c>
      <c r="H1017" s="402" t="s">
        <v>11136</v>
      </c>
      <c r="I1017" s="402" t="s">
        <v>6334</v>
      </c>
      <c r="J1017" s="402" t="s">
        <v>6334</v>
      </c>
      <c r="K1017" s="402" t="s">
        <v>6334</v>
      </c>
      <c r="L1017" s="402" t="s">
        <v>835</v>
      </c>
    </row>
    <row r="1018" spans="1:12" ht="101.25" x14ac:dyDescent="0.25">
      <c r="A1018" s="403" t="s">
        <v>11140</v>
      </c>
      <c r="B1018" s="403" t="s">
        <v>11138</v>
      </c>
      <c r="C1018" s="403" t="s">
        <v>11139</v>
      </c>
      <c r="D1018" s="403" t="s">
        <v>11137</v>
      </c>
      <c r="E1018" s="403" t="s">
        <v>11141</v>
      </c>
      <c r="F1018" s="403" t="s">
        <v>11142</v>
      </c>
      <c r="G1018" s="403" t="s">
        <v>6388</v>
      </c>
      <c r="H1018" s="403" t="s">
        <v>11143</v>
      </c>
      <c r="I1018" s="403" t="s">
        <v>6334</v>
      </c>
      <c r="J1018" s="403" t="s">
        <v>11144</v>
      </c>
      <c r="K1018" s="403" t="s">
        <v>6334</v>
      </c>
      <c r="L1018" s="403" t="s">
        <v>6343</v>
      </c>
    </row>
    <row r="1019" spans="1:12" ht="90" x14ac:dyDescent="0.25">
      <c r="A1019" s="402" t="s">
        <v>1800</v>
      </c>
      <c r="B1019" s="402" t="s">
        <v>11146</v>
      </c>
      <c r="C1019" s="402" t="s">
        <v>3518</v>
      </c>
      <c r="D1019" s="402" t="s">
        <v>11145</v>
      </c>
      <c r="E1019" s="402" t="s">
        <v>11147</v>
      </c>
      <c r="F1019" s="402" t="s">
        <v>11148</v>
      </c>
      <c r="G1019" s="402" t="s">
        <v>6553</v>
      </c>
      <c r="H1019" s="402" t="s">
        <v>11149</v>
      </c>
      <c r="I1019" s="402" t="s">
        <v>6334</v>
      </c>
      <c r="J1019" s="402" t="s">
        <v>6334</v>
      </c>
      <c r="K1019" s="402" t="s">
        <v>6334</v>
      </c>
      <c r="L1019" s="402" t="s">
        <v>835</v>
      </c>
    </row>
    <row r="1020" spans="1:12" ht="78.75" x14ac:dyDescent="0.25">
      <c r="A1020" s="403" t="s">
        <v>11153</v>
      </c>
      <c r="B1020" s="403" t="s">
        <v>11151</v>
      </c>
      <c r="C1020" s="403" t="s">
        <v>11152</v>
      </c>
      <c r="D1020" s="403" t="s">
        <v>11150</v>
      </c>
      <c r="E1020" s="403" t="s">
        <v>11154</v>
      </c>
      <c r="F1020" s="403" t="s">
        <v>11155</v>
      </c>
      <c r="G1020" s="403" t="s">
        <v>8352</v>
      </c>
      <c r="H1020" s="403" t="s">
        <v>11156</v>
      </c>
      <c r="I1020" s="403" t="s">
        <v>6334</v>
      </c>
      <c r="J1020" s="403" t="s">
        <v>6334</v>
      </c>
      <c r="K1020" s="403" t="s">
        <v>6334</v>
      </c>
      <c r="L1020" s="403" t="s">
        <v>835</v>
      </c>
    </row>
    <row r="1021" spans="1:12" ht="112.5" x14ac:dyDescent="0.25">
      <c r="A1021" s="402" t="s">
        <v>11160</v>
      </c>
      <c r="B1021" s="402" t="s">
        <v>11158</v>
      </c>
      <c r="C1021" s="402" t="s">
        <v>11159</v>
      </c>
      <c r="D1021" s="402" t="s">
        <v>11157</v>
      </c>
      <c r="E1021" s="402" t="s">
        <v>11161</v>
      </c>
      <c r="F1021" s="402" t="s">
        <v>11162</v>
      </c>
      <c r="G1021" s="402" t="s">
        <v>11163</v>
      </c>
      <c r="H1021" s="402" t="s">
        <v>11162</v>
      </c>
      <c r="I1021" s="402" t="s">
        <v>6334</v>
      </c>
      <c r="J1021" s="402" t="s">
        <v>6334</v>
      </c>
      <c r="K1021" s="402" t="s">
        <v>6334</v>
      </c>
      <c r="L1021" s="402" t="s">
        <v>835</v>
      </c>
    </row>
    <row r="1022" spans="1:12" ht="45" x14ac:dyDescent="0.25">
      <c r="A1022" s="403" t="s">
        <v>5567</v>
      </c>
      <c r="B1022" s="403" t="s">
        <v>11165</v>
      </c>
      <c r="C1022" s="403" t="s">
        <v>5822</v>
      </c>
      <c r="D1022" s="403" t="s">
        <v>11164</v>
      </c>
      <c r="E1022" s="403" t="s">
        <v>6775</v>
      </c>
      <c r="F1022" s="403" t="s">
        <v>6776</v>
      </c>
      <c r="G1022" s="403" t="s">
        <v>6777</v>
      </c>
      <c r="H1022" s="403" t="s">
        <v>11166</v>
      </c>
      <c r="I1022" s="403" t="s">
        <v>10384</v>
      </c>
      <c r="J1022" s="403" t="s">
        <v>6334</v>
      </c>
      <c r="K1022" s="403" t="s">
        <v>6334</v>
      </c>
      <c r="L1022" s="403" t="s">
        <v>6343</v>
      </c>
    </row>
    <row r="1023" spans="1:12" ht="56.25" x14ac:dyDescent="0.25">
      <c r="A1023" s="402" t="s">
        <v>6334</v>
      </c>
      <c r="B1023" s="402" t="s">
        <v>11168</v>
      </c>
      <c r="C1023" s="402" t="s">
        <v>11169</v>
      </c>
      <c r="D1023" s="402" t="s">
        <v>11167</v>
      </c>
      <c r="E1023" s="402" t="s">
        <v>11170</v>
      </c>
      <c r="F1023" s="402" t="s">
        <v>11171</v>
      </c>
      <c r="G1023" s="402" t="s">
        <v>6493</v>
      </c>
      <c r="H1023" s="402" t="s">
        <v>11171</v>
      </c>
      <c r="I1023" s="402" t="s">
        <v>6334</v>
      </c>
      <c r="J1023" s="402" t="s">
        <v>6334</v>
      </c>
      <c r="K1023" s="402" t="s">
        <v>6334</v>
      </c>
      <c r="L1023" s="402" t="s">
        <v>835</v>
      </c>
    </row>
    <row r="1024" spans="1:12" ht="45" x14ac:dyDescent="0.25">
      <c r="A1024" s="403" t="s">
        <v>11175</v>
      </c>
      <c r="B1024" s="403" t="s">
        <v>11173</v>
      </c>
      <c r="C1024" s="403" t="s">
        <v>11174</v>
      </c>
      <c r="D1024" s="403" t="s">
        <v>11172</v>
      </c>
      <c r="E1024" s="403" t="s">
        <v>8907</v>
      </c>
      <c r="F1024" s="403" t="s">
        <v>8908</v>
      </c>
      <c r="G1024" s="403" t="s">
        <v>6452</v>
      </c>
      <c r="H1024" s="403" t="s">
        <v>8908</v>
      </c>
      <c r="I1024" s="403" t="s">
        <v>6334</v>
      </c>
      <c r="J1024" s="403" t="s">
        <v>6334</v>
      </c>
      <c r="K1024" s="403" t="s">
        <v>6334</v>
      </c>
      <c r="L1024" s="403" t="s">
        <v>835</v>
      </c>
    </row>
    <row r="1025" spans="1:12" ht="56.25" x14ac:dyDescent="0.25">
      <c r="A1025" s="402" t="s">
        <v>3809</v>
      </c>
      <c r="B1025" s="402" t="s">
        <v>11177</v>
      </c>
      <c r="C1025" s="402" t="s">
        <v>3811</v>
      </c>
      <c r="D1025" s="402" t="s">
        <v>11176</v>
      </c>
      <c r="E1025" s="402" t="s">
        <v>11178</v>
      </c>
      <c r="F1025" s="402" t="s">
        <v>11179</v>
      </c>
      <c r="G1025" s="402" t="s">
        <v>6777</v>
      </c>
      <c r="H1025" s="402" t="s">
        <v>11180</v>
      </c>
      <c r="I1025" s="402" t="s">
        <v>6334</v>
      </c>
      <c r="J1025" s="402" t="s">
        <v>6334</v>
      </c>
      <c r="K1025" s="402" t="s">
        <v>6334</v>
      </c>
      <c r="L1025" s="402" t="s">
        <v>835</v>
      </c>
    </row>
    <row r="1026" spans="1:12" ht="33.75" x14ac:dyDescent="0.25">
      <c r="A1026" s="403" t="s">
        <v>11184</v>
      </c>
      <c r="B1026" s="403" t="s">
        <v>11182</v>
      </c>
      <c r="C1026" s="403" t="s">
        <v>11183</v>
      </c>
      <c r="D1026" s="403" t="s">
        <v>11181</v>
      </c>
      <c r="E1026" s="403" t="s">
        <v>11185</v>
      </c>
      <c r="F1026" s="403" t="s">
        <v>11186</v>
      </c>
      <c r="G1026" s="403" t="s">
        <v>6486</v>
      </c>
      <c r="H1026" s="403" t="s">
        <v>11186</v>
      </c>
      <c r="I1026" s="403" t="s">
        <v>6334</v>
      </c>
      <c r="J1026" s="403" t="s">
        <v>6334</v>
      </c>
      <c r="K1026" s="403" t="s">
        <v>6334</v>
      </c>
      <c r="L1026" s="403" t="s">
        <v>10769</v>
      </c>
    </row>
    <row r="1027" spans="1:12" ht="56.25" x14ac:dyDescent="0.25">
      <c r="A1027" s="402" t="s">
        <v>11190</v>
      </c>
      <c r="B1027" s="402" t="s">
        <v>11188</v>
      </c>
      <c r="C1027" s="402" t="s">
        <v>11189</v>
      </c>
      <c r="D1027" s="402" t="s">
        <v>11187</v>
      </c>
      <c r="E1027" s="402" t="s">
        <v>11191</v>
      </c>
      <c r="F1027" s="402" t="s">
        <v>11192</v>
      </c>
      <c r="G1027" s="402" t="s">
        <v>9018</v>
      </c>
      <c r="H1027" s="402" t="s">
        <v>11193</v>
      </c>
      <c r="I1027" s="402" t="s">
        <v>10384</v>
      </c>
      <c r="J1027" s="402" t="s">
        <v>6334</v>
      </c>
      <c r="K1027" s="402" t="s">
        <v>6334</v>
      </c>
      <c r="L1027" s="402" t="s">
        <v>835</v>
      </c>
    </row>
    <row r="1028" spans="1:12" ht="22.5" x14ac:dyDescent="0.25">
      <c r="A1028" s="403" t="s">
        <v>11197</v>
      </c>
      <c r="B1028" s="403" t="s">
        <v>11195</v>
      </c>
      <c r="C1028" s="403" t="s">
        <v>11196</v>
      </c>
      <c r="D1028" s="403" t="s">
        <v>11194</v>
      </c>
      <c r="E1028" s="403" t="s">
        <v>9269</v>
      </c>
      <c r="F1028" s="403" t="s">
        <v>9270</v>
      </c>
      <c r="G1028" s="403" t="s">
        <v>7540</v>
      </c>
      <c r="H1028" s="403" t="s">
        <v>9270</v>
      </c>
      <c r="I1028" s="403" t="s">
        <v>6334</v>
      </c>
      <c r="J1028" s="403" t="s">
        <v>6334</v>
      </c>
      <c r="K1028" s="403" t="s">
        <v>6334</v>
      </c>
      <c r="L1028" s="403" t="s">
        <v>835</v>
      </c>
    </row>
    <row r="1029" spans="1:12" ht="56.25" x14ac:dyDescent="0.25">
      <c r="A1029" s="402" t="s">
        <v>1667</v>
      </c>
      <c r="B1029" s="402" t="s">
        <v>11199</v>
      </c>
      <c r="C1029" s="402" t="s">
        <v>6078</v>
      </c>
      <c r="D1029" s="402" t="s">
        <v>11198</v>
      </c>
      <c r="E1029" s="402" t="s">
        <v>11200</v>
      </c>
      <c r="F1029" s="402" t="s">
        <v>11201</v>
      </c>
      <c r="G1029" s="402" t="s">
        <v>6452</v>
      </c>
      <c r="H1029" s="402" t="s">
        <v>11202</v>
      </c>
      <c r="I1029" s="402" t="s">
        <v>6334</v>
      </c>
      <c r="J1029" s="402" t="s">
        <v>6334</v>
      </c>
      <c r="K1029" s="402" t="s">
        <v>6334</v>
      </c>
      <c r="L1029" s="402" t="s">
        <v>835</v>
      </c>
    </row>
    <row r="1030" spans="1:12" ht="78.75" x14ac:dyDescent="0.25">
      <c r="A1030" s="403" t="s">
        <v>11206</v>
      </c>
      <c r="B1030" s="403" t="s">
        <v>11204</v>
      </c>
      <c r="C1030" s="403" t="s">
        <v>11205</v>
      </c>
      <c r="D1030" s="403" t="s">
        <v>11203</v>
      </c>
      <c r="E1030" s="403" t="s">
        <v>11207</v>
      </c>
      <c r="F1030" s="403" t="s">
        <v>11208</v>
      </c>
      <c r="G1030" s="403" t="s">
        <v>7523</v>
      </c>
      <c r="H1030" s="403" t="s">
        <v>11208</v>
      </c>
      <c r="I1030" s="403" t="s">
        <v>6334</v>
      </c>
      <c r="J1030" s="403" t="s">
        <v>6334</v>
      </c>
      <c r="K1030" s="403" t="s">
        <v>6334</v>
      </c>
      <c r="L1030" s="403" t="s">
        <v>835</v>
      </c>
    </row>
    <row r="1031" spans="1:12" ht="56.25" x14ac:dyDescent="0.25">
      <c r="A1031" s="402" t="s">
        <v>11212</v>
      </c>
      <c r="B1031" s="402" t="s">
        <v>11210</v>
      </c>
      <c r="C1031" s="402" t="s">
        <v>11211</v>
      </c>
      <c r="D1031" s="402" t="s">
        <v>11209</v>
      </c>
      <c r="E1031" s="402" t="s">
        <v>11200</v>
      </c>
      <c r="F1031" s="402" t="s">
        <v>11201</v>
      </c>
      <c r="G1031" s="402" t="s">
        <v>6452</v>
      </c>
      <c r="H1031" s="402" t="s">
        <v>11202</v>
      </c>
      <c r="I1031" s="402" t="s">
        <v>6334</v>
      </c>
      <c r="J1031" s="402" t="s">
        <v>6334</v>
      </c>
      <c r="K1031" s="402" t="s">
        <v>6334</v>
      </c>
      <c r="L1031" s="402" t="s">
        <v>835</v>
      </c>
    </row>
    <row r="1032" spans="1:12" ht="33.75" x14ac:dyDescent="0.25">
      <c r="A1032" s="403" t="s">
        <v>11216</v>
      </c>
      <c r="B1032" s="403" t="s">
        <v>11214</v>
      </c>
      <c r="C1032" s="403" t="s">
        <v>11215</v>
      </c>
      <c r="D1032" s="403" t="s">
        <v>11213</v>
      </c>
      <c r="E1032" s="403" t="s">
        <v>7505</v>
      </c>
      <c r="F1032" s="403" t="s">
        <v>7506</v>
      </c>
      <c r="G1032" s="403" t="s">
        <v>6452</v>
      </c>
      <c r="H1032" s="403" t="s">
        <v>7506</v>
      </c>
      <c r="I1032" s="403" t="s">
        <v>6334</v>
      </c>
      <c r="J1032" s="403" t="s">
        <v>6334</v>
      </c>
      <c r="K1032" s="403" t="s">
        <v>6334</v>
      </c>
      <c r="L1032" s="403" t="s">
        <v>835</v>
      </c>
    </row>
    <row r="1033" spans="1:12" ht="56.25" x14ac:dyDescent="0.25">
      <c r="A1033" s="402" t="s">
        <v>11220</v>
      </c>
      <c r="B1033" s="402" t="s">
        <v>11218</v>
      </c>
      <c r="C1033" s="402" t="s">
        <v>11219</v>
      </c>
      <c r="D1033" s="402" t="s">
        <v>11217</v>
      </c>
      <c r="E1033" s="402" t="s">
        <v>11221</v>
      </c>
      <c r="F1033" s="402" t="s">
        <v>11222</v>
      </c>
      <c r="G1033" s="402" t="s">
        <v>7029</v>
      </c>
      <c r="H1033" s="402" t="s">
        <v>11222</v>
      </c>
      <c r="I1033" s="402" t="s">
        <v>6334</v>
      </c>
      <c r="J1033" s="402" t="s">
        <v>6334</v>
      </c>
      <c r="K1033" s="402" t="s">
        <v>6334</v>
      </c>
      <c r="L1033" s="402" t="s">
        <v>835</v>
      </c>
    </row>
    <row r="1034" spans="1:12" ht="67.5" x14ac:dyDescent="0.25">
      <c r="A1034" s="403" t="s">
        <v>11226</v>
      </c>
      <c r="B1034" s="403" t="s">
        <v>11224</v>
      </c>
      <c r="C1034" s="403" t="s">
        <v>11225</v>
      </c>
      <c r="D1034" s="403" t="s">
        <v>11223</v>
      </c>
      <c r="E1034" s="403" t="s">
        <v>11227</v>
      </c>
      <c r="F1034" s="403" t="s">
        <v>11228</v>
      </c>
      <c r="G1034" s="403" t="s">
        <v>11229</v>
      </c>
      <c r="H1034" s="403" t="s">
        <v>11228</v>
      </c>
      <c r="I1034" s="403" t="s">
        <v>6334</v>
      </c>
      <c r="J1034" s="403" t="s">
        <v>6334</v>
      </c>
      <c r="K1034" s="403" t="s">
        <v>6334</v>
      </c>
      <c r="L1034" s="403" t="s">
        <v>835</v>
      </c>
    </row>
    <row r="1035" spans="1:12" ht="90" x14ac:dyDescent="0.25">
      <c r="A1035" s="402" t="s">
        <v>11233</v>
      </c>
      <c r="B1035" s="402" t="s">
        <v>11231</v>
      </c>
      <c r="C1035" s="402" t="s">
        <v>11232</v>
      </c>
      <c r="D1035" s="402" t="s">
        <v>11230</v>
      </c>
      <c r="E1035" s="402" t="s">
        <v>11234</v>
      </c>
      <c r="F1035" s="402" t="s">
        <v>11235</v>
      </c>
      <c r="G1035" s="402" t="s">
        <v>7523</v>
      </c>
      <c r="H1035" s="402" t="s">
        <v>11236</v>
      </c>
      <c r="I1035" s="402" t="s">
        <v>6334</v>
      </c>
      <c r="J1035" s="402" t="s">
        <v>6334</v>
      </c>
      <c r="K1035" s="402" t="s">
        <v>6334</v>
      </c>
      <c r="L1035" s="402" t="s">
        <v>835</v>
      </c>
    </row>
    <row r="1036" spans="1:12" ht="33.75" x14ac:dyDescent="0.25">
      <c r="A1036" s="403" t="s">
        <v>3812</v>
      </c>
      <c r="B1036" s="403" t="s">
        <v>11238</v>
      </c>
      <c r="C1036" s="403" t="s">
        <v>3814</v>
      </c>
      <c r="D1036" s="403" t="s">
        <v>11237</v>
      </c>
      <c r="E1036" s="403" t="s">
        <v>6438</v>
      </c>
      <c r="F1036" s="403" t="s">
        <v>11239</v>
      </c>
      <c r="G1036" s="403" t="s">
        <v>6440</v>
      </c>
      <c r="H1036" s="403" t="s">
        <v>11240</v>
      </c>
      <c r="I1036" s="403" t="s">
        <v>6334</v>
      </c>
      <c r="J1036" s="403" t="s">
        <v>6334</v>
      </c>
      <c r="K1036" s="403" t="s">
        <v>6334</v>
      </c>
      <c r="L1036" s="403" t="s">
        <v>835</v>
      </c>
    </row>
    <row r="1037" spans="1:12" ht="45" x14ac:dyDescent="0.25">
      <c r="A1037" s="402" t="s">
        <v>11244</v>
      </c>
      <c r="B1037" s="402" t="s">
        <v>11242</v>
      </c>
      <c r="C1037" s="402" t="s">
        <v>11243</v>
      </c>
      <c r="D1037" s="402" t="s">
        <v>11241</v>
      </c>
      <c r="E1037" s="402" t="s">
        <v>11245</v>
      </c>
      <c r="F1037" s="402" t="s">
        <v>11246</v>
      </c>
      <c r="G1037" s="402" t="s">
        <v>6722</v>
      </c>
      <c r="H1037" s="402" t="s">
        <v>11247</v>
      </c>
      <c r="I1037" s="402" t="s">
        <v>10384</v>
      </c>
      <c r="J1037" s="402" t="s">
        <v>6334</v>
      </c>
      <c r="K1037" s="402" t="s">
        <v>6334</v>
      </c>
      <c r="L1037" s="402" t="s">
        <v>6376</v>
      </c>
    </row>
    <row r="1038" spans="1:12" ht="67.5" x14ac:dyDescent="0.25">
      <c r="A1038" s="403" t="s">
        <v>11251</v>
      </c>
      <c r="B1038" s="403" t="s">
        <v>11249</v>
      </c>
      <c r="C1038" s="403" t="s">
        <v>11250</v>
      </c>
      <c r="D1038" s="403" t="s">
        <v>11248</v>
      </c>
      <c r="E1038" s="403" t="s">
        <v>11252</v>
      </c>
      <c r="F1038" s="403" t="s">
        <v>11253</v>
      </c>
      <c r="G1038" s="403" t="s">
        <v>7223</v>
      </c>
      <c r="H1038" s="403" t="s">
        <v>11254</v>
      </c>
      <c r="I1038" s="403" t="s">
        <v>6334</v>
      </c>
      <c r="J1038" s="403" t="s">
        <v>6334</v>
      </c>
      <c r="K1038" s="403" t="s">
        <v>6334</v>
      </c>
      <c r="L1038" s="403" t="s">
        <v>835</v>
      </c>
    </row>
    <row r="1039" spans="1:12" ht="45" x14ac:dyDescent="0.25">
      <c r="A1039" s="402" t="s">
        <v>11258</v>
      </c>
      <c r="B1039" s="402" t="s">
        <v>11256</v>
      </c>
      <c r="C1039" s="402" t="s">
        <v>11257</v>
      </c>
      <c r="D1039" s="402" t="s">
        <v>11255</v>
      </c>
      <c r="E1039" s="402" t="s">
        <v>6450</v>
      </c>
      <c r="F1039" s="402" t="s">
        <v>6451</v>
      </c>
      <c r="G1039" s="402" t="s">
        <v>6452</v>
      </c>
      <c r="H1039" s="402" t="s">
        <v>6453</v>
      </c>
      <c r="I1039" s="402" t="s">
        <v>6334</v>
      </c>
      <c r="J1039" s="402" t="s">
        <v>6334</v>
      </c>
      <c r="K1039" s="402" t="s">
        <v>6334</v>
      </c>
      <c r="L1039" s="402" t="s">
        <v>835</v>
      </c>
    </row>
    <row r="1040" spans="1:12" ht="33.75" x14ac:dyDescent="0.25">
      <c r="A1040" s="403" t="s">
        <v>11262</v>
      </c>
      <c r="B1040" s="403" t="s">
        <v>11260</v>
      </c>
      <c r="C1040" s="403" t="s">
        <v>11261</v>
      </c>
      <c r="D1040" s="403" t="s">
        <v>11259</v>
      </c>
      <c r="E1040" s="403" t="s">
        <v>8907</v>
      </c>
      <c r="F1040" s="403" t="s">
        <v>8908</v>
      </c>
      <c r="G1040" s="403" t="s">
        <v>6452</v>
      </c>
      <c r="H1040" s="403" t="s">
        <v>8908</v>
      </c>
      <c r="I1040" s="403" t="s">
        <v>6334</v>
      </c>
      <c r="J1040" s="403" t="s">
        <v>6334</v>
      </c>
      <c r="K1040" s="403" t="s">
        <v>6334</v>
      </c>
      <c r="L1040" s="403" t="s">
        <v>6376</v>
      </c>
    </row>
    <row r="1041" spans="1:12" ht="67.5" x14ac:dyDescent="0.25">
      <c r="A1041" s="402" t="s">
        <v>1058</v>
      </c>
      <c r="B1041" s="402" t="s">
        <v>11264</v>
      </c>
      <c r="C1041" s="402" t="s">
        <v>11265</v>
      </c>
      <c r="D1041" s="402" t="s">
        <v>11263</v>
      </c>
      <c r="E1041" s="402" t="s">
        <v>11266</v>
      </c>
      <c r="F1041" s="402" t="s">
        <v>11267</v>
      </c>
      <c r="G1041" s="402" t="s">
        <v>6493</v>
      </c>
      <c r="H1041" s="402" t="s">
        <v>11268</v>
      </c>
      <c r="I1041" s="402" t="s">
        <v>7445</v>
      </c>
      <c r="J1041" s="402" t="s">
        <v>6334</v>
      </c>
      <c r="K1041" s="402" t="s">
        <v>6334</v>
      </c>
      <c r="L1041" s="402" t="s">
        <v>6376</v>
      </c>
    </row>
    <row r="1042" spans="1:12" ht="78.75" x14ac:dyDescent="0.25">
      <c r="A1042" s="403" t="s">
        <v>1058</v>
      </c>
      <c r="B1042" s="403" t="s">
        <v>11270</v>
      </c>
      <c r="C1042" s="403" t="s">
        <v>11271</v>
      </c>
      <c r="D1042" s="403" t="s">
        <v>11269</v>
      </c>
      <c r="E1042" s="403" t="s">
        <v>8368</v>
      </c>
      <c r="F1042" s="403" t="s">
        <v>8369</v>
      </c>
      <c r="G1042" s="403" t="s">
        <v>6499</v>
      </c>
      <c r="H1042" s="403" t="s">
        <v>8369</v>
      </c>
      <c r="I1042" s="403" t="s">
        <v>6334</v>
      </c>
      <c r="J1042" s="403" t="s">
        <v>6334</v>
      </c>
      <c r="K1042" s="403" t="s">
        <v>6334</v>
      </c>
      <c r="L1042" s="403" t="s">
        <v>6376</v>
      </c>
    </row>
    <row r="1043" spans="1:12" ht="56.25" x14ac:dyDescent="0.25">
      <c r="A1043" s="402" t="s">
        <v>11275</v>
      </c>
      <c r="B1043" s="402" t="s">
        <v>11273</v>
      </c>
      <c r="C1043" s="402" t="s">
        <v>11274</v>
      </c>
      <c r="D1043" s="402" t="s">
        <v>11272</v>
      </c>
      <c r="E1043" s="402" t="s">
        <v>11116</v>
      </c>
      <c r="F1043" s="402" t="s">
        <v>11117</v>
      </c>
      <c r="G1043" s="402" t="s">
        <v>6553</v>
      </c>
      <c r="H1043" s="402" t="s">
        <v>11118</v>
      </c>
      <c r="I1043" s="402" t="s">
        <v>6334</v>
      </c>
      <c r="J1043" s="402" t="s">
        <v>6334</v>
      </c>
      <c r="K1043" s="402" t="s">
        <v>6334</v>
      </c>
      <c r="L1043" s="402" t="s">
        <v>6376</v>
      </c>
    </row>
    <row r="1044" spans="1:12" ht="22.5" x14ac:dyDescent="0.25">
      <c r="A1044" s="403" t="s">
        <v>11279</v>
      </c>
      <c r="B1044" s="403" t="s">
        <v>11277</v>
      </c>
      <c r="C1044" s="403" t="s">
        <v>11278</v>
      </c>
      <c r="D1044" s="403" t="s">
        <v>11276</v>
      </c>
      <c r="E1044" s="403" t="s">
        <v>11056</v>
      </c>
      <c r="F1044" s="403" t="s">
        <v>11057</v>
      </c>
      <c r="G1044" s="403" t="s">
        <v>6350</v>
      </c>
      <c r="H1044" s="403" t="s">
        <v>11057</v>
      </c>
      <c r="I1044" s="403" t="s">
        <v>6334</v>
      </c>
      <c r="J1044" s="403" t="s">
        <v>6334</v>
      </c>
      <c r="K1044" s="403" t="s">
        <v>6334</v>
      </c>
      <c r="L1044" s="403" t="s">
        <v>6376</v>
      </c>
    </row>
    <row r="1045" spans="1:12" ht="45" x14ac:dyDescent="0.25">
      <c r="A1045" s="402" t="s">
        <v>11283</v>
      </c>
      <c r="B1045" s="402" t="s">
        <v>11281</v>
      </c>
      <c r="C1045" s="402" t="s">
        <v>11282</v>
      </c>
      <c r="D1045" s="402" t="s">
        <v>11280</v>
      </c>
      <c r="E1045" s="402" t="s">
        <v>6807</v>
      </c>
      <c r="F1045" s="402" t="s">
        <v>6808</v>
      </c>
      <c r="G1045" s="402" t="s">
        <v>6452</v>
      </c>
      <c r="H1045" s="402" t="s">
        <v>6809</v>
      </c>
      <c r="I1045" s="402" t="s">
        <v>6334</v>
      </c>
      <c r="J1045" s="402" t="s">
        <v>6334</v>
      </c>
      <c r="K1045" s="402" t="s">
        <v>6334</v>
      </c>
      <c r="L1045" s="402" t="s">
        <v>6376</v>
      </c>
    </row>
    <row r="1046" spans="1:12" ht="33.75" x14ac:dyDescent="0.25">
      <c r="A1046" s="403" t="s">
        <v>11287</v>
      </c>
      <c r="B1046" s="403" t="s">
        <v>11285</v>
      </c>
      <c r="C1046" s="403" t="s">
        <v>11286</v>
      </c>
      <c r="D1046" s="403" t="s">
        <v>11284</v>
      </c>
      <c r="E1046" s="403" t="s">
        <v>8368</v>
      </c>
      <c r="F1046" s="403" t="s">
        <v>8369</v>
      </c>
      <c r="G1046" s="403" t="s">
        <v>6334</v>
      </c>
      <c r="H1046" s="403" t="s">
        <v>8369</v>
      </c>
      <c r="I1046" s="403" t="s">
        <v>6334</v>
      </c>
      <c r="J1046" s="403" t="s">
        <v>6334</v>
      </c>
      <c r="K1046" s="403" t="s">
        <v>6334</v>
      </c>
      <c r="L1046" s="403" t="s">
        <v>6376</v>
      </c>
    </row>
    <row r="1047" spans="1:12" ht="45" x14ac:dyDescent="0.25">
      <c r="A1047" s="402" t="s">
        <v>11291</v>
      </c>
      <c r="B1047" s="402" t="s">
        <v>11289</v>
      </c>
      <c r="C1047" s="402" t="s">
        <v>11290</v>
      </c>
      <c r="D1047" s="402" t="s">
        <v>11288</v>
      </c>
      <c r="E1047" s="402" t="s">
        <v>7215</v>
      </c>
      <c r="F1047" s="402" t="s">
        <v>7216</v>
      </c>
      <c r="G1047" s="402" t="s">
        <v>6493</v>
      </c>
      <c r="H1047" s="402" t="s">
        <v>7216</v>
      </c>
      <c r="I1047" s="402" t="s">
        <v>6334</v>
      </c>
      <c r="J1047" s="402" t="s">
        <v>6334</v>
      </c>
      <c r="K1047" s="402" t="s">
        <v>6334</v>
      </c>
      <c r="L1047" s="402" t="s">
        <v>6376</v>
      </c>
    </row>
    <row r="1048" spans="1:12" ht="33.75" x14ac:dyDescent="0.25">
      <c r="A1048" s="403" t="s">
        <v>11295</v>
      </c>
      <c r="B1048" s="403" t="s">
        <v>11293</v>
      </c>
      <c r="C1048" s="403" t="s">
        <v>11294</v>
      </c>
      <c r="D1048" s="403" t="s">
        <v>11292</v>
      </c>
      <c r="E1048" s="403" t="s">
        <v>6726</v>
      </c>
      <c r="F1048" s="403" t="s">
        <v>6727</v>
      </c>
      <c r="G1048" s="403" t="s">
        <v>6452</v>
      </c>
      <c r="H1048" s="403" t="s">
        <v>6727</v>
      </c>
      <c r="I1048" s="403" t="s">
        <v>6334</v>
      </c>
      <c r="J1048" s="403" t="s">
        <v>6334</v>
      </c>
      <c r="K1048" s="403" t="s">
        <v>6334</v>
      </c>
      <c r="L1048" s="403" t="s">
        <v>6376</v>
      </c>
    </row>
    <row r="1049" spans="1:12" ht="45" x14ac:dyDescent="0.25">
      <c r="A1049" s="402" t="s">
        <v>11299</v>
      </c>
      <c r="B1049" s="402" t="s">
        <v>11297</v>
      </c>
      <c r="C1049" s="402" t="s">
        <v>11298</v>
      </c>
      <c r="D1049" s="402" t="s">
        <v>11296</v>
      </c>
      <c r="E1049" s="402" t="s">
        <v>6680</v>
      </c>
      <c r="F1049" s="402" t="s">
        <v>6681</v>
      </c>
      <c r="G1049" s="402" t="s">
        <v>6452</v>
      </c>
      <c r="H1049" s="402" t="s">
        <v>6681</v>
      </c>
      <c r="I1049" s="402" t="s">
        <v>6334</v>
      </c>
      <c r="J1049" s="402" t="s">
        <v>6334</v>
      </c>
      <c r="K1049" s="402" t="s">
        <v>6334</v>
      </c>
      <c r="L1049" s="402" t="s">
        <v>6376</v>
      </c>
    </row>
    <row r="1050" spans="1:12" ht="45" x14ac:dyDescent="0.25">
      <c r="A1050" s="403" t="s">
        <v>11303</v>
      </c>
      <c r="B1050" s="403" t="s">
        <v>11301</v>
      </c>
      <c r="C1050" s="403" t="s">
        <v>11302</v>
      </c>
      <c r="D1050" s="403" t="s">
        <v>11300</v>
      </c>
      <c r="E1050" s="403" t="s">
        <v>8495</v>
      </c>
      <c r="F1050" s="403" t="s">
        <v>8496</v>
      </c>
      <c r="G1050" s="403" t="s">
        <v>6486</v>
      </c>
      <c r="H1050" s="403" t="s">
        <v>8496</v>
      </c>
      <c r="I1050" s="403" t="s">
        <v>6334</v>
      </c>
      <c r="J1050" s="403" t="s">
        <v>6334</v>
      </c>
      <c r="K1050" s="403" t="s">
        <v>6334</v>
      </c>
      <c r="L1050" s="403" t="s">
        <v>6376</v>
      </c>
    </row>
    <row r="1051" spans="1:12" ht="67.5" x14ac:dyDescent="0.25">
      <c r="A1051" s="402" t="s">
        <v>11307</v>
      </c>
      <c r="B1051" s="402" t="s">
        <v>11305</v>
      </c>
      <c r="C1051" s="402" t="s">
        <v>11306</v>
      </c>
      <c r="D1051" s="402" t="s">
        <v>11304</v>
      </c>
      <c r="E1051" s="402" t="s">
        <v>11308</v>
      </c>
      <c r="F1051" s="402" t="s">
        <v>11309</v>
      </c>
      <c r="G1051" s="402" t="s">
        <v>7540</v>
      </c>
      <c r="H1051" s="402" t="s">
        <v>11309</v>
      </c>
      <c r="I1051" s="402" t="s">
        <v>6334</v>
      </c>
      <c r="J1051" s="402" t="s">
        <v>6334</v>
      </c>
      <c r="K1051" s="402" t="s">
        <v>6334</v>
      </c>
      <c r="L1051" s="402" t="s">
        <v>8564</v>
      </c>
    </row>
    <row r="1052" spans="1:12" ht="67.5" x14ac:dyDescent="0.25">
      <c r="A1052" s="403" t="s">
        <v>51</v>
      </c>
      <c r="B1052" s="403" t="s">
        <v>11311</v>
      </c>
      <c r="C1052" s="403" t="s">
        <v>1148</v>
      </c>
      <c r="D1052" s="403" t="s">
        <v>11310</v>
      </c>
      <c r="E1052" s="403" t="s">
        <v>11312</v>
      </c>
      <c r="F1052" s="403" t="s">
        <v>11313</v>
      </c>
      <c r="G1052" s="403" t="s">
        <v>11314</v>
      </c>
      <c r="H1052" s="403" t="s">
        <v>11313</v>
      </c>
      <c r="I1052" s="403" t="s">
        <v>6334</v>
      </c>
      <c r="J1052" s="403" t="s">
        <v>11315</v>
      </c>
      <c r="K1052" s="403" t="s">
        <v>6334</v>
      </c>
      <c r="L1052" s="403" t="s">
        <v>835</v>
      </c>
    </row>
    <row r="1053" spans="1:12" ht="22.5" x14ac:dyDescent="0.25">
      <c r="A1053" s="402" t="s">
        <v>1150</v>
      </c>
      <c r="B1053" s="402" t="s">
        <v>11317</v>
      </c>
      <c r="C1053" s="402" t="s">
        <v>1151</v>
      </c>
      <c r="D1053" s="402" t="s">
        <v>11316</v>
      </c>
      <c r="E1053" s="402" t="s">
        <v>11056</v>
      </c>
      <c r="F1053" s="402" t="s">
        <v>11057</v>
      </c>
      <c r="G1053" s="402" t="s">
        <v>6350</v>
      </c>
      <c r="H1053" s="402" t="s">
        <v>11057</v>
      </c>
      <c r="I1053" s="402" t="s">
        <v>6334</v>
      </c>
      <c r="J1053" s="402" t="s">
        <v>6334</v>
      </c>
      <c r="K1053" s="402" t="s">
        <v>6334</v>
      </c>
      <c r="L1053" s="402" t="s">
        <v>835</v>
      </c>
    </row>
    <row r="1054" spans="1:12" ht="45" x14ac:dyDescent="0.25">
      <c r="A1054" s="403" t="s">
        <v>1158</v>
      </c>
      <c r="B1054" s="403" t="s">
        <v>11319</v>
      </c>
      <c r="C1054" s="403" t="s">
        <v>1160</v>
      </c>
      <c r="D1054" s="403" t="s">
        <v>11318</v>
      </c>
      <c r="E1054" s="403" t="s">
        <v>11320</v>
      </c>
      <c r="F1054" s="403" t="s">
        <v>11321</v>
      </c>
      <c r="G1054" s="403" t="s">
        <v>7338</v>
      </c>
      <c r="H1054" s="403" t="s">
        <v>11322</v>
      </c>
      <c r="I1054" s="403" t="s">
        <v>6334</v>
      </c>
      <c r="J1054" s="403" t="s">
        <v>6334</v>
      </c>
      <c r="K1054" s="403" t="s">
        <v>6334</v>
      </c>
      <c r="L1054" s="403" t="s">
        <v>835</v>
      </c>
    </row>
    <row r="1055" spans="1:12" ht="78.75" x14ac:dyDescent="0.25">
      <c r="A1055" s="402" t="s">
        <v>1168</v>
      </c>
      <c r="B1055" s="402" t="s">
        <v>11324</v>
      </c>
      <c r="C1055" s="402" t="s">
        <v>1170</v>
      </c>
      <c r="D1055" s="402" t="s">
        <v>11323</v>
      </c>
      <c r="E1055" s="402" t="s">
        <v>11325</v>
      </c>
      <c r="F1055" s="402" t="s">
        <v>11326</v>
      </c>
      <c r="G1055" s="402" t="s">
        <v>7338</v>
      </c>
      <c r="H1055" s="402" t="s">
        <v>11327</v>
      </c>
      <c r="I1055" s="402" t="s">
        <v>6334</v>
      </c>
      <c r="J1055" s="402" t="s">
        <v>6334</v>
      </c>
      <c r="K1055" s="402" t="s">
        <v>6334</v>
      </c>
      <c r="L1055" s="402" t="s">
        <v>835</v>
      </c>
    </row>
    <row r="1056" spans="1:12" ht="56.25" x14ac:dyDescent="0.25">
      <c r="A1056" s="403" t="s">
        <v>1161</v>
      </c>
      <c r="B1056" s="403" t="s">
        <v>11329</v>
      </c>
      <c r="C1056" s="403" t="s">
        <v>1162</v>
      </c>
      <c r="D1056" s="403" t="s">
        <v>11328</v>
      </c>
      <c r="E1056" s="403" t="s">
        <v>11330</v>
      </c>
      <c r="F1056" s="403" t="s">
        <v>11331</v>
      </c>
      <c r="G1056" s="403" t="s">
        <v>7173</v>
      </c>
      <c r="H1056" s="403" t="s">
        <v>11332</v>
      </c>
      <c r="I1056" s="403" t="s">
        <v>6334</v>
      </c>
      <c r="J1056" s="403" t="s">
        <v>6334</v>
      </c>
      <c r="K1056" s="403" t="s">
        <v>6334</v>
      </c>
      <c r="L1056" s="403" t="s">
        <v>6343</v>
      </c>
    </row>
    <row r="1057" spans="1:12" ht="56.25" x14ac:dyDescent="0.25">
      <c r="A1057" s="402" t="s">
        <v>6334</v>
      </c>
      <c r="B1057" s="402" t="s">
        <v>11334</v>
      </c>
      <c r="C1057" s="402" t="s">
        <v>11335</v>
      </c>
      <c r="D1057" s="402" t="s">
        <v>11333</v>
      </c>
      <c r="E1057" s="402" t="s">
        <v>11336</v>
      </c>
      <c r="F1057" s="402" t="s">
        <v>11337</v>
      </c>
      <c r="G1057" s="402" t="s">
        <v>6429</v>
      </c>
      <c r="H1057" s="402" t="s">
        <v>11338</v>
      </c>
      <c r="I1057" s="402" t="s">
        <v>10384</v>
      </c>
      <c r="J1057" s="402" t="s">
        <v>6334</v>
      </c>
      <c r="K1057" s="402" t="s">
        <v>6686</v>
      </c>
      <c r="L1057" s="402" t="s">
        <v>835</v>
      </c>
    </row>
    <row r="1058" spans="1:12" ht="56.25" x14ac:dyDescent="0.25">
      <c r="A1058" s="403" t="s">
        <v>11342</v>
      </c>
      <c r="B1058" s="403" t="s">
        <v>11340</v>
      </c>
      <c r="C1058" s="403" t="s">
        <v>11341</v>
      </c>
      <c r="D1058" s="403" t="s">
        <v>11339</v>
      </c>
      <c r="E1058" s="403" t="s">
        <v>11343</v>
      </c>
      <c r="F1058" s="403" t="s">
        <v>11344</v>
      </c>
      <c r="G1058" s="403" t="s">
        <v>7173</v>
      </c>
      <c r="H1058" s="403" t="s">
        <v>11344</v>
      </c>
      <c r="I1058" s="403" t="s">
        <v>6334</v>
      </c>
      <c r="J1058" s="403" t="s">
        <v>6334</v>
      </c>
      <c r="K1058" s="403" t="s">
        <v>6334</v>
      </c>
      <c r="L1058" s="403" t="s">
        <v>835</v>
      </c>
    </row>
    <row r="1059" spans="1:12" ht="33.75" x14ac:dyDescent="0.25">
      <c r="A1059" s="402" t="s">
        <v>11348</v>
      </c>
      <c r="B1059" s="402" t="s">
        <v>11346</v>
      </c>
      <c r="C1059" s="402" t="s">
        <v>11347</v>
      </c>
      <c r="D1059" s="402" t="s">
        <v>11345</v>
      </c>
      <c r="E1059" s="402" t="s">
        <v>11349</v>
      </c>
      <c r="F1059" s="402" t="s">
        <v>11350</v>
      </c>
      <c r="G1059" s="402" t="s">
        <v>6429</v>
      </c>
      <c r="H1059" s="402" t="s">
        <v>11350</v>
      </c>
      <c r="I1059" s="402" t="s">
        <v>6334</v>
      </c>
      <c r="J1059" s="402" t="s">
        <v>10474</v>
      </c>
      <c r="K1059" s="402" t="s">
        <v>6334</v>
      </c>
      <c r="L1059" s="402" t="s">
        <v>835</v>
      </c>
    </row>
    <row r="1060" spans="1:12" ht="56.25" x14ac:dyDescent="0.25">
      <c r="A1060" s="403" t="s">
        <v>1591</v>
      </c>
      <c r="B1060" s="403" t="s">
        <v>11352</v>
      </c>
      <c r="C1060" s="403" t="s">
        <v>11353</v>
      </c>
      <c r="D1060" s="403" t="s">
        <v>11351</v>
      </c>
      <c r="E1060" s="403" t="s">
        <v>11354</v>
      </c>
      <c r="F1060" s="403" t="s">
        <v>11355</v>
      </c>
      <c r="G1060" s="403" t="s">
        <v>6486</v>
      </c>
      <c r="H1060" s="403" t="s">
        <v>11355</v>
      </c>
      <c r="I1060" s="403" t="s">
        <v>6334</v>
      </c>
      <c r="J1060" s="403" t="s">
        <v>6334</v>
      </c>
      <c r="K1060" s="403" t="s">
        <v>6334</v>
      </c>
      <c r="L1060" s="403" t="s">
        <v>835</v>
      </c>
    </row>
    <row r="1061" spans="1:12" ht="112.5" x14ac:dyDescent="0.25">
      <c r="A1061" s="402" t="s">
        <v>11359</v>
      </c>
      <c r="B1061" s="402" t="s">
        <v>11357</v>
      </c>
      <c r="C1061" s="402" t="s">
        <v>11358</v>
      </c>
      <c r="D1061" s="402" t="s">
        <v>11356</v>
      </c>
      <c r="E1061" s="402" t="s">
        <v>6704</v>
      </c>
      <c r="F1061" s="402" t="s">
        <v>7548</v>
      </c>
      <c r="G1061" s="402" t="s">
        <v>6486</v>
      </c>
      <c r="H1061" s="402" t="s">
        <v>7548</v>
      </c>
      <c r="I1061" s="402" t="s">
        <v>6334</v>
      </c>
      <c r="J1061" s="402" t="s">
        <v>6334</v>
      </c>
      <c r="K1061" s="402" t="s">
        <v>6686</v>
      </c>
      <c r="L1061" s="402" t="s">
        <v>835</v>
      </c>
    </row>
    <row r="1062" spans="1:12" ht="67.5" x14ac:dyDescent="0.25">
      <c r="A1062" s="403" t="s">
        <v>1092</v>
      </c>
      <c r="B1062" s="403" t="s">
        <v>11361</v>
      </c>
      <c r="C1062" s="403" t="s">
        <v>1094</v>
      </c>
      <c r="D1062" s="403" t="s">
        <v>11360</v>
      </c>
      <c r="E1062" s="403" t="s">
        <v>11362</v>
      </c>
      <c r="F1062" s="403" t="s">
        <v>11363</v>
      </c>
      <c r="G1062" s="403" t="s">
        <v>6541</v>
      </c>
      <c r="H1062" s="403" t="s">
        <v>11363</v>
      </c>
      <c r="I1062" s="403" t="s">
        <v>6334</v>
      </c>
      <c r="J1062" s="403" t="s">
        <v>6334</v>
      </c>
      <c r="K1062" s="403" t="s">
        <v>6334</v>
      </c>
      <c r="L1062" s="403" t="s">
        <v>835</v>
      </c>
    </row>
    <row r="1063" spans="1:12" ht="56.25" x14ac:dyDescent="0.25">
      <c r="A1063" s="402" t="s">
        <v>1095</v>
      </c>
      <c r="B1063" s="402" t="s">
        <v>11365</v>
      </c>
      <c r="C1063" s="402" t="s">
        <v>1097</v>
      </c>
      <c r="D1063" s="402" t="s">
        <v>11364</v>
      </c>
      <c r="E1063" s="402" t="s">
        <v>11366</v>
      </c>
      <c r="F1063" s="402" t="s">
        <v>11367</v>
      </c>
      <c r="G1063" s="402" t="s">
        <v>11368</v>
      </c>
      <c r="H1063" s="402" t="s">
        <v>11367</v>
      </c>
      <c r="I1063" s="402" t="s">
        <v>6334</v>
      </c>
      <c r="J1063" s="402" t="s">
        <v>6334</v>
      </c>
      <c r="K1063" s="402" t="s">
        <v>6334</v>
      </c>
      <c r="L1063" s="402" t="s">
        <v>7331</v>
      </c>
    </row>
    <row r="1064" spans="1:12" ht="45" x14ac:dyDescent="0.25">
      <c r="A1064" s="403" t="s">
        <v>11372</v>
      </c>
      <c r="B1064" s="403" t="s">
        <v>11370</v>
      </c>
      <c r="C1064" s="403" t="s">
        <v>11371</v>
      </c>
      <c r="D1064" s="403" t="s">
        <v>11369</v>
      </c>
      <c r="E1064" s="403" t="s">
        <v>11373</v>
      </c>
      <c r="F1064" s="403" t="s">
        <v>11374</v>
      </c>
      <c r="G1064" s="403" t="s">
        <v>6486</v>
      </c>
      <c r="H1064" s="403" t="s">
        <v>11374</v>
      </c>
      <c r="I1064" s="403" t="s">
        <v>6334</v>
      </c>
      <c r="J1064" s="403" t="s">
        <v>6334</v>
      </c>
      <c r="K1064" s="403" t="s">
        <v>6334</v>
      </c>
      <c r="L1064" s="403" t="s">
        <v>835</v>
      </c>
    </row>
    <row r="1065" spans="1:12" ht="67.5" x14ac:dyDescent="0.25">
      <c r="A1065" s="402" t="s">
        <v>1070</v>
      </c>
      <c r="B1065" s="402" t="s">
        <v>11376</v>
      </c>
      <c r="C1065" s="402" t="s">
        <v>1099</v>
      </c>
      <c r="D1065" s="402" t="s">
        <v>11375</v>
      </c>
      <c r="E1065" s="402" t="s">
        <v>11377</v>
      </c>
      <c r="F1065" s="402" t="s">
        <v>11378</v>
      </c>
      <c r="G1065" s="402" t="s">
        <v>6486</v>
      </c>
      <c r="H1065" s="402" t="s">
        <v>11379</v>
      </c>
      <c r="I1065" s="402" t="s">
        <v>6334</v>
      </c>
      <c r="J1065" s="402" t="s">
        <v>6334</v>
      </c>
      <c r="K1065" s="402" t="s">
        <v>6334</v>
      </c>
      <c r="L1065" s="402" t="s">
        <v>835</v>
      </c>
    </row>
    <row r="1066" spans="1:12" ht="101.25" x14ac:dyDescent="0.25">
      <c r="A1066" s="403" t="s">
        <v>1544</v>
      </c>
      <c r="B1066" s="403" t="s">
        <v>11381</v>
      </c>
      <c r="C1066" s="403" t="s">
        <v>11382</v>
      </c>
      <c r="D1066" s="403" t="s">
        <v>11380</v>
      </c>
      <c r="E1066" s="403" t="s">
        <v>11383</v>
      </c>
      <c r="F1066" s="403" t="s">
        <v>11384</v>
      </c>
      <c r="G1066" s="403" t="s">
        <v>6561</v>
      </c>
      <c r="H1066" s="403" t="s">
        <v>11385</v>
      </c>
      <c r="I1066" s="403" t="s">
        <v>6334</v>
      </c>
      <c r="J1066" s="403" t="s">
        <v>6334</v>
      </c>
      <c r="K1066" s="403" t="s">
        <v>6334</v>
      </c>
      <c r="L1066" s="403" t="s">
        <v>835</v>
      </c>
    </row>
    <row r="1067" spans="1:12" ht="33.75" x14ac:dyDescent="0.25">
      <c r="A1067" s="402" t="s">
        <v>11389</v>
      </c>
      <c r="B1067" s="402" t="s">
        <v>11387</v>
      </c>
      <c r="C1067" s="402" t="s">
        <v>11388</v>
      </c>
      <c r="D1067" s="402" t="s">
        <v>11386</v>
      </c>
      <c r="E1067" s="402" t="s">
        <v>7363</v>
      </c>
      <c r="F1067" s="402" t="s">
        <v>7364</v>
      </c>
      <c r="G1067" s="402" t="s">
        <v>6486</v>
      </c>
      <c r="H1067" s="402" t="s">
        <v>7364</v>
      </c>
      <c r="I1067" s="402" t="s">
        <v>6334</v>
      </c>
      <c r="J1067" s="402" t="s">
        <v>11390</v>
      </c>
      <c r="K1067" s="402" t="s">
        <v>6334</v>
      </c>
      <c r="L1067" s="402" t="s">
        <v>835</v>
      </c>
    </row>
    <row r="1068" spans="1:12" ht="90" x14ac:dyDescent="0.25">
      <c r="A1068" s="403" t="s">
        <v>2259</v>
      </c>
      <c r="B1068" s="403" t="s">
        <v>11392</v>
      </c>
      <c r="C1068" s="403" t="s">
        <v>11393</v>
      </c>
      <c r="D1068" s="403" t="s">
        <v>11391</v>
      </c>
      <c r="E1068" s="403" t="s">
        <v>11394</v>
      </c>
      <c r="F1068" s="403" t="s">
        <v>11395</v>
      </c>
      <c r="G1068" s="403" t="s">
        <v>6382</v>
      </c>
      <c r="H1068" s="403" t="s">
        <v>11396</v>
      </c>
      <c r="I1068" s="403" t="s">
        <v>6334</v>
      </c>
      <c r="J1068" s="403" t="s">
        <v>6334</v>
      </c>
      <c r="K1068" s="403" t="s">
        <v>6334</v>
      </c>
      <c r="L1068" s="403" t="s">
        <v>6343</v>
      </c>
    </row>
    <row r="1069" spans="1:12" ht="33.75" x14ac:dyDescent="0.25">
      <c r="A1069" s="402" t="s">
        <v>1654</v>
      </c>
      <c r="B1069" s="402" t="s">
        <v>11398</v>
      </c>
      <c r="C1069" s="402" t="s">
        <v>11399</v>
      </c>
      <c r="D1069" s="402" t="s">
        <v>11397</v>
      </c>
      <c r="E1069" s="402" t="s">
        <v>6330</v>
      </c>
      <c r="F1069" s="402" t="s">
        <v>6331</v>
      </c>
      <c r="G1069" s="402" t="s">
        <v>6332</v>
      </c>
      <c r="H1069" s="402" t="s">
        <v>6333</v>
      </c>
      <c r="I1069" s="402" t="s">
        <v>6334</v>
      </c>
      <c r="J1069" s="402" t="s">
        <v>6334</v>
      </c>
      <c r="K1069" s="402" t="s">
        <v>6335</v>
      </c>
      <c r="L1069" s="402" t="s">
        <v>835</v>
      </c>
    </row>
    <row r="1070" spans="1:12" ht="33.75" x14ac:dyDescent="0.25">
      <c r="A1070" s="403" t="s">
        <v>11402</v>
      </c>
      <c r="B1070" s="403" t="s">
        <v>11401</v>
      </c>
      <c r="C1070" s="403" t="s">
        <v>6334</v>
      </c>
      <c r="D1070" s="403" t="s">
        <v>11400</v>
      </c>
      <c r="E1070" s="403" t="s">
        <v>6330</v>
      </c>
      <c r="F1070" s="403" t="s">
        <v>6331</v>
      </c>
      <c r="G1070" s="403" t="s">
        <v>6332</v>
      </c>
      <c r="H1070" s="403" t="s">
        <v>6333</v>
      </c>
      <c r="I1070" s="403" t="s">
        <v>6334</v>
      </c>
      <c r="J1070" s="403" t="s">
        <v>6334</v>
      </c>
      <c r="K1070" s="403" t="s">
        <v>6335</v>
      </c>
      <c r="L1070" s="403" t="s">
        <v>835</v>
      </c>
    </row>
    <row r="1071" spans="1:12" ht="33.75" x14ac:dyDescent="0.25">
      <c r="A1071" s="402" t="s">
        <v>11406</v>
      </c>
      <c r="B1071" s="402" t="s">
        <v>11404</v>
      </c>
      <c r="C1071" s="402" t="s">
        <v>11405</v>
      </c>
      <c r="D1071" s="402" t="s">
        <v>11403</v>
      </c>
      <c r="E1071" s="402" t="s">
        <v>6330</v>
      </c>
      <c r="F1071" s="402" t="s">
        <v>6331</v>
      </c>
      <c r="G1071" s="402" t="s">
        <v>6332</v>
      </c>
      <c r="H1071" s="402" t="s">
        <v>6333</v>
      </c>
      <c r="I1071" s="402" t="s">
        <v>6334</v>
      </c>
      <c r="J1071" s="402" t="s">
        <v>6334</v>
      </c>
      <c r="K1071" s="402" t="s">
        <v>10415</v>
      </c>
      <c r="L1071" s="402" t="s">
        <v>835</v>
      </c>
    </row>
    <row r="1072" spans="1:12" ht="67.5" x14ac:dyDescent="0.25">
      <c r="A1072" s="403" t="s">
        <v>1904</v>
      </c>
      <c r="B1072" s="403" t="s">
        <v>11408</v>
      </c>
      <c r="C1072" s="403" t="s">
        <v>11409</v>
      </c>
      <c r="D1072" s="403" t="s">
        <v>11407</v>
      </c>
      <c r="E1072" s="403" t="s">
        <v>11410</v>
      </c>
      <c r="F1072" s="403" t="s">
        <v>11411</v>
      </c>
      <c r="G1072" s="403" t="s">
        <v>7173</v>
      </c>
      <c r="H1072" s="403" t="s">
        <v>11412</v>
      </c>
      <c r="I1072" s="403" t="s">
        <v>11413</v>
      </c>
      <c r="J1072" s="403" t="s">
        <v>6334</v>
      </c>
      <c r="K1072" s="403" t="s">
        <v>6334</v>
      </c>
      <c r="L1072" s="403" t="s">
        <v>835</v>
      </c>
    </row>
    <row r="1073" spans="1:12" ht="101.25" x14ac:dyDescent="0.25">
      <c r="A1073" s="402" t="s">
        <v>2059</v>
      </c>
      <c r="B1073" s="402" t="s">
        <v>11415</v>
      </c>
      <c r="C1073" s="402" t="s">
        <v>4722</v>
      </c>
      <c r="D1073" s="402" t="s">
        <v>11414</v>
      </c>
      <c r="E1073" s="402" t="s">
        <v>11416</v>
      </c>
      <c r="F1073" s="402" t="s">
        <v>11417</v>
      </c>
      <c r="G1073" s="402" t="s">
        <v>6529</v>
      </c>
      <c r="H1073" s="402" t="s">
        <v>11418</v>
      </c>
      <c r="I1073" s="402" t="s">
        <v>6334</v>
      </c>
      <c r="J1073" s="402" t="s">
        <v>6334</v>
      </c>
      <c r="K1073" s="402" t="s">
        <v>6335</v>
      </c>
      <c r="L1073" s="402" t="s">
        <v>6436</v>
      </c>
    </row>
    <row r="1074" spans="1:12" ht="67.5" x14ac:dyDescent="0.25">
      <c r="A1074" s="403" t="s">
        <v>1678</v>
      </c>
      <c r="B1074" s="403" t="s">
        <v>11420</v>
      </c>
      <c r="C1074" s="403" t="s">
        <v>11421</v>
      </c>
      <c r="D1074" s="403" t="s">
        <v>11419</v>
      </c>
      <c r="E1074" s="403" t="s">
        <v>11422</v>
      </c>
      <c r="F1074" s="403" t="s">
        <v>11423</v>
      </c>
      <c r="G1074" s="403" t="s">
        <v>6541</v>
      </c>
      <c r="H1074" s="403" t="s">
        <v>11424</v>
      </c>
      <c r="I1074" s="403" t="s">
        <v>11413</v>
      </c>
      <c r="J1074" s="403" t="s">
        <v>6334</v>
      </c>
      <c r="K1074" s="403" t="s">
        <v>10420</v>
      </c>
      <c r="L1074" s="403" t="s">
        <v>835</v>
      </c>
    </row>
    <row r="1075" spans="1:12" ht="56.25" x14ac:dyDescent="0.25">
      <c r="A1075" s="402" t="s">
        <v>1611</v>
      </c>
      <c r="B1075" s="402" t="s">
        <v>11426</v>
      </c>
      <c r="C1075" s="402" t="s">
        <v>11427</v>
      </c>
      <c r="D1075" s="402" t="s">
        <v>11425</v>
      </c>
      <c r="E1075" s="402" t="s">
        <v>11422</v>
      </c>
      <c r="F1075" s="402" t="s">
        <v>11423</v>
      </c>
      <c r="G1075" s="402" t="s">
        <v>10461</v>
      </c>
      <c r="H1075" s="402" t="s">
        <v>11428</v>
      </c>
      <c r="I1075" s="402" t="s">
        <v>10568</v>
      </c>
      <c r="J1075" s="402" t="s">
        <v>11429</v>
      </c>
      <c r="K1075" s="402" t="s">
        <v>6334</v>
      </c>
      <c r="L1075" s="402" t="s">
        <v>7331</v>
      </c>
    </row>
    <row r="1076" spans="1:12" ht="90" x14ac:dyDescent="0.25">
      <c r="A1076" s="403" t="s">
        <v>1525</v>
      </c>
      <c r="B1076" s="403" t="s">
        <v>11431</v>
      </c>
      <c r="C1076" s="403" t="s">
        <v>11432</v>
      </c>
      <c r="D1076" s="403" t="s">
        <v>11430</v>
      </c>
      <c r="E1076" s="403" t="s">
        <v>11433</v>
      </c>
      <c r="F1076" s="403" t="s">
        <v>11434</v>
      </c>
      <c r="G1076" s="403" t="s">
        <v>11435</v>
      </c>
      <c r="H1076" s="403" t="s">
        <v>11434</v>
      </c>
      <c r="I1076" s="403" t="s">
        <v>6334</v>
      </c>
      <c r="J1076" s="403" t="s">
        <v>7123</v>
      </c>
      <c r="K1076" s="403" t="s">
        <v>6334</v>
      </c>
      <c r="L1076" s="403" t="s">
        <v>835</v>
      </c>
    </row>
    <row r="1077" spans="1:12" ht="22.5" x14ac:dyDescent="0.25">
      <c r="A1077" s="402" t="s">
        <v>1089</v>
      </c>
      <c r="B1077" s="402" t="s">
        <v>11437</v>
      </c>
      <c r="C1077" s="402" t="s">
        <v>1091</v>
      </c>
      <c r="D1077" s="402" t="s">
        <v>11436</v>
      </c>
      <c r="E1077" s="402" t="s">
        <v>6704</v>
      </c>
      <c r="F1077" s="402" t="s">
        <v>6705</v>
      </c>
      <c r="G1077" s="402" t="s">
        <v>6486</v>
      </c>
      <c r="H1077" s="402" t="s">
        <v>6705</v>
      </c>
      <c r="I1077" s="402" t="s">
        <v>6334</v>
      </c>
      <c r="J1077" s="402" t="s">
        <v>6334</v>
      </c>
      <c r="K1077" s="402" t="s">
        <v>6334</v>
      </c>
      <c r="L1077" s="402" t="s">
        <v>835</v>
      </c>
    </row>
    <row r="1078" spans="1:12" ht="45" x14ac:dyDescent="0.25">
      <c r="A1078" s="403" t="s">
        <v>11441</v>
      </c>
      <c r="B1078" s="403" t="s">
        <v>11439</v>
      </c>
      <c r="C1078" s="403" t="s">
        <v>11440</v>
      </c>
      <c r="D1078" s="403" t="s">
        <v>11438</v>
      </c>
      <c r="E1078" s="403" t="s">
        <v>7778</v>
      </c>
      <c r="F1078" s="403" t="s">
        <v>7779</v>
      </c>
      <c r="G1078" s="403" t="s">
        <v>6586</v>
      </c>
      <c r="H1078" s="403" t="s">
        <v>7780</v>
      </c>
      <c r="I1078" s="403" t="s">
        <v>6334</v>
      </c>
      <c r="J1078" s="403" t="s">
        <v>6334</v>
      </c>
      <c r="K1078" s="403" t="s">
        <v>6334</v>
      </c>
      <c r="L1078" s="403" t="s">
        <v>835</v>
      </c>
    </row>
    <row r="1079" spans="1:12" ht="56.25" x14ac:dyDescent="0.25">
      <c r="A1079" s="402" t="s">
        <v>11445</v>
      </c>
      <c r="B1079" s="402" t="s">
        <v>11443</v>
      </c>
      <c r="C1079" s="402" t="s">
        <v>11444</v>
      </c>
      <c r="D1079" s="402" t="s">
        <v>11442</v>
      </c>
      <c r="E1079" s="402" t="s">
        <v>11446</v>
      </c>
      <c r="F1079" s="402" t="s">
        <v>11447</v>
      </c>
      <c r="G1079" s="402" t="s">
        <v>6382</v>
      </c>
      <c r="H1079" s="402" t="s">
        <v>11448</v>
      </c>
      <c r="I1079" s="402" t="s">
        <v>6334</v>
      </c>
      <c r="J1079" s="402" t="s">
        <v>6334</v>
      </c>
      <c r="K1079" s="402" t="s">
        <v>6334</v>
      </c>
      <c r="L1079" s="402" t="s">
        <v>6343</v>
      </c>
    </row>
    <row r="1080" spans="1:12" ht="56.25" x14ac:dyDescent="0.25">
      <c r="A1080" s="403" t="s">
        <v>1767</v>
      </c>
      <c r="B1080" s="403" t="s">
        <v>11450</v>
      </c>
      <c r="C1080" s="403" t="s">
        <v>6176</v>
      </c>
      <c r="D1080" s="403" t="s">
        <v>11449</v>
      </c>
      <c r="E1080" s="403" t="s">
        <v>11451</v>
      </c>
      <c r="F1080" s="403" t="s">
        <v>11452</v>
      </c>
      <c r="G1080" s="403" t="s">
        <v>6493</v>
      </c>
      <c r="H1080" s="403" t="s">
        <v>11452</v>
      </c>
      <c r="I1080" s="403" t="s">
        <v>6334</v>
      </c>
      <c r="J1080" s="403" t="s">
        <v>7071</v>
      </c>
      <c r="K1080" s="403" t="s">
        <v>6334</v>
      </c>
      <c r="L1080" s="403" t="s">
        <v>835</v>
      </c>
    </row>
    <row r="1081" spans="1:12" ht="67.5" x14ac:dyDescent="0.25">
      <c r="A1081" s="402" t="s">
        <v>1109</v>
      </c>
      <c r="B1081" s="402" t="s">
        <v>11454</v>
      </c>
      <c r="C1081" s="402" t="s">
        <v>1111</v>
      </c>
      <c r="D1081" s="402" t="s">
        <v>11453</v>
      </c>
      <c r="E1081" s="402" t="s">
        <v>11455</v>
      </c>
      <c r="F1081" s="402" t="s">
        <v>11456</v>
      </c>
      <c r="G1081" s="402" t="s">
        <v>6541</v>
      </c>
      <c r="H1081" s="402" t="s">
        <v>11457</v>
      </c>
      <c r="I1081" s="402" t="s">
        <v>10568</v>
      </c>
      <c r="J1081" s="402" t="s">
        <v>6334</v>
      </c>
      <c r="K1081" s="402" t="s">
        <v>6334</v>
      </c>
      <c r="L1081" s="402" t="s">
        <v>835</v>
      </c>
    </row>
    <row r="1082" spans="1:12" ht="67.5" x14ac:dyDescent="0.25">
      <c r="A1082" s="403" t="s">
        <v>11461</v>
      </c>
      <c r="B1082" s="403" t="s">
        <v>11459</v>
      </c>
      <c r="C1082" s="403" t="s">
        <v>11460</v>
      </c>
      <c r="D1082" s="403" t="s">
        <v>11458</v>
      </c>
      <c r="E1082" s="403" t="s">
        <v>11462</v>
      </c>
      <c r="F1082" s="403" t="s">
        <v>11463</v>
      </c>
      <c r="G1082" s="403" t="s">
        <v>11464</v>
      </c>
      <c r="H1082" s="403" t="s">
        <v>11465</v>
      </c>
      <c r="I1082" s="403" t="s">
        <v>6334</v>
      </c>
      <c r="J1082" s="403" t="s">
        <v>6334</v>
      </c>
      <c r="K1082" s="403" t="s">
        <v>6334</v>
      </c>
      <c r="L1082" s="403" t="s">
        <v>6343</v>
      </c>
    </row>
    <row r="1083" spans="1:12" ht="78.75" x14ac:dyDescent="0.25">
      <c r="A1083" s="402" t="s">
        <v>11469</v>
      </c>
      <c r="B1083" s="402" t="s">
        <v>11467</v>
      </c>
      <c r="C1083" s="402" t="s">
        <v>11468</v>
      </c>
      <c r="D1083" s="402" t="s">
        <v>11466</v>
      </c>
      <c r="E1083" s="402" t="s">
        <v>11470</v>
      </c>
      <c r="F1083" s="402" t="s">
        <v>11471</v>
      </c>
      <c r="G1083" s="402" t="s">
        <v>11464</v>
      </c>
      <c r="H1083" s="402" t="s">
        <v>11472</v>
      </c>
      <c r="I1083" s="402" t="s">
        <v>6334</v>
      </c>
      <c r="J1083" s="402" t="s">
        <v>6334</v>
      </c>
      <c r="K1083" s="402" t="s">
        <v>6334</v>
      </c>
      <c r="L1083" s="402" t="s">
        <v>835</v>
      </c>
    </row>
    <row r="1084" spans="1:12" ht="78.75" x14ac:dyDescent="0.25">
      <c r="A1084" s="403" t="s">
        <v>11469</v>
      </c>
      <c r="B1084" s="403" t="s">
        <v>26247</v>
      </c>
      <c r="C1084" s="403" t="s">
        <v>11468</v>
      </c>
      <c r="D1084" s="403" t="s">
        <v>11473</v>
      </c>
      <c r="E1084" s="403" t="s">
        <v>11474</v>
      </c>
      <c r="F1084" s="403" t="s">
        <v>11475</v>
      </c>
      <c r="G1084" s="403" t="s">
        <v>11464</v>
      </c>
      <c r="H1084" s="403" t="s">
        <v>11476</v>
      </c>
      <c r="I1084" s="403" t="s">
        <v>6334</v>
      </c>
      <c r="J1084" s="403" t="s">
        <v>6334</v>
      </c>
      <c r="K1084" s="403" t="s">
        <v>6334</v>
      </c>
      <c r="L1084" s="403" t="s">
        <v>835</v>
      </c>
    </row>
    <row r="1085" spans="1:12" ht="78.75" x14ac:dyDescent="0.25">
      <c r="A1085" s="402" t="s">
        <v>1876</v>
      </c>
      <c r="B1085" s="402" t="s">
        <v>11478</v>
      </c>
      <c r="C1085" s="402" t="s">
        <v>11479</v>
      </c>
      <c r="D1085" s="402" t="s">
        <v>11477</v>
      </c>
      <c r="E1085" s="402" t="s">
        <v>11480</v>
      </c>
      <c r="F1085" s="402" t="s">
        <v>11481</v>
      </c>
      <c r="G1085" s="402" t="s">
        <v>7231</v>
      </c>
      <c r="H1085" s="402" t="s">
        <v>11482</v>
      </c>
      <c r="I1085" s="402" t="s">
        <v>6334</v>
      </c>
      <c r="J1085" s="402" t="s">
        <v>6334</v>
      </c>
      <c r="K1085" s="402" t="s">
        <v>6334</v>
      </c>
      <c r="L1085" s="402" t="s">
        <v>835</v>
      </c>
    </row>
    <row r="1086" spans="1:12" ht="78.75" x14ac:dyDescent="0.25">
      <c r="A1086" s="403" t="s">
        <v>1876</v>
      </c>
      <c r="B1086" s="403" t="s">
        <v>26248</v>
      </c>
      <c r="C1086" s="403" t="s">
        <v>11479</v>
      </c>
      <c r="D1086" s="403" t="s">
        <v>11483</v>
      </c>
      <c r="E1086" s="403" t="s">
        <v>11484</v>
      </c>
      <c r="F1086" s="403" t="s">
        <v>11485</v>
      </c>
      <c r="G1086" s="403" t="s">
        <v>7231</v>
      </c>
      <c r="H1086" s="403" t="s">
        <v>11486</v>
      </c>
      <c r="I1086" s="403" t="s">
        <v>6334</v>
      </c>
      <c r="J1086" s="403" t="s">
        <v>6334</v>
      </c>
      <c r="K1086" s="403" t="s">
        <v>6334</v>
      </c>
      <c r="L1086" s="403" t="s">
        <v>835</v>
      </c>
    </row>
    <row r="1087" spans="1:12" ht="22.5" x14ac:dyDescent="0.25">
      <c r="A1087" s="402" t="s">
        <v>11490</v>
      </c>
      <c r="B1087" s="402" t="s">
        <v>11488</v>
      </c>
      <c r="C1087" s="402" t="s">
        <v>11489</v>
      </c>
      <c r="D1087" s="402" t="s">
        <v>11487</v>
      </c>
      <c r="E1087" s="402" t="s">
        <v>7108</v>
      </c>
      <c r="F1087" s="402" t="s">
        <v>7109</v>
      </c>
      <c r="G1087" s="402" t="s">
        <v>7110</v>
      </c>
      <c r="H1087" s="402" t="s">
        <v>7109</v>
      </c>
      <c r="I1087" s="402" t="s">
        <v>6334</v>
      </c>
      <c r="J1087" s="402" t="s">
        <v>6334</v>
      </c>
      <c r="K1087" s="402" t="s">
        <v>6334</v>
      </c>
      <c r="L1087" s="402" t="s">
        <v>835</v>
      </c>
    </row>
    <row r="1088" spans="1:12" ht="56.25" x14ac:dyDescent="0.25">
      <c r="A1088" s="403" t="s">
        <v>11490</v>
      </c>
      <c r="B1088" s="403" t="s">
        <v>26249</v>
      </c>
      <c r="C1088" s="403" t="s">
        <v>11489</v>
      </c>
      <c r="D1088" s="403" t="s">
        <v>11491</v>
      </c>
      <c r="E1088" s="403" t="s">
        <v>11492</v>
      </c>
      <c r="F1088" s="403" t="s">
        <v>11493</v>
      </c>
      <c r="G1088" s="403" t="s">
        <v>7110</v>
      </c>
      <c r="H1088" s="403" t="s">
        <v>11493</v>
      </c>
      <c r="I1088" s="403" t="s">
        <v>6334</v>
      </c>
      <c r="J1088" s="403" t="s">
        <v>6334</v>
      </c>
      <c r="K1088" s="403" t="s">
        <v>6548</v>
      </c>
      <c r="L1088" s="403" t="s">
        <v>835</v>
      </c>
    </row>
    <row r="1089" spans="1:12" ht="22.5" x14ac:dyDescent="0.25">
      <c r="A1089" s="402" t="s">
        <v>11497</v>
      </c>
      <c r="B1089" s="402" t="s">
        <v>11495</v>
      </c>
      <c r="C1089" s="402" t="s">
        <v>11496</v>
      </c>
      <c r="D1089" s="402" t="s">
        <v>11494</v>
      </c>
      <c r="E1089" s="402" t="s">
        <v>7108</v>
      </c>
      <c r="F1089" s="402" t="s">
        <v>7109</v>
      </c>
      <c r="G1089" s="402" t="s">
        <v>7110</v>
      </c>
      <c r="H1089" s="402" t="s">
        <v>7109</v>
      </c>
      <c r="I1089" s="402" t="s">
        <v>6334</v>
      </c>
      <c r="J1089" s="402" t="s">
        <v>6334</v>
      </c>
      <c r="K1089" s="402" t="s">
        <v>6334</v>
      </c>
      <c r="L1089" s="402" t="s">
        <v>835</v>
      </c>
    </row>
    <row r="1090" spans="1:12" ht="33.75" x14ac:dyDescent="0.25">
      <c r="A1090" s="403" t="s">
        <v>11497</v>
      </c>
      <c r="B1090" s="403" t="s">
        <v>26250</v>
      </c>
      <c r="C1090" s="403" t="s">
        <v>11496</v>
      </c>
      <c r="D1090" s="403" t="s">
        <v>11498</v>
      </c>
      <c r="E1090" s="403" t="s">
        <v>11492</v>
      </c>
      <c r="F1090" s="403" t="s">
        <v>11493</v>
      </c>
      <c r="G1090" s="403" t="s">
        <v>7110</v>
      </c>
      <c r="H1090" s="403" t="s">
        <v>11493</v>
      </c>
      <c r="I1090" s="403" t="s">
        <v>6334</v>
      </c>
      <c r="J1090" s="403" t="s">
        <v>6334</v>
      </c>
      <c r="K1090" s="403" t="s">
        <v>6334</v>
      </c>
      <c r="L1090" s="403" t="s">
        <v>835</v>
      </c>
    </row>
    <row r="1091" spans="1:12" ht="22.5" x14ac:dyDescent="0.25">
      <c r="A1091" s="402" t="s">
        <v>1058</v>
      </c>
      <c r="B1091" s="402" t="s">
        <v>11500</v>
      </c>
      <c r="C1091" s="402" t="s">
        <v>1058</v>
      </c>
      <c r="D1091" s="402" t="s">
        <v>11499</v>
      </c>
      <c r="E1091" s="402" t="s">
        <v>11492</v>
      </c>
      <c r="F1091" s="402" t="s">
        <v>11493</v>
      </c>
      <c r="G1091" s="402" t="s">
        <v>7110</v>
      </c>
      <c r="H1091" s="402" t="s">
        <v>11493</v>
      </c>
      <c r="I1091" s="402" t="s">
        <v>6334</v>
      </c>
      <c r="J1091" s="402" t="s">
        <v>6334</v>
      </c>
      <c r="K1091" s="402" t="s">
        <v>6548</v>
      </c>
      <c r="L1091" s="402" t="s">
        <v>6343</v>
      </c>
    </row>
    <row r="1092" spans="1:12" ht="135" x14ac:dyDescent="0.25">
      <c r="A1092" s="403" t="s">
        <v>11504</v>
      </c>
      <c r="B1092" s="403" t="s">
        <v>11502</v>
      </c>
      <c r="C1092" s="403" t="s">
        <v>11503</v>
      </c>
      <c r="D1092" s="403" t="s">
        <v>11501</v>
      </c>
      <c r="E1092" s="403" t="s">
        <v>11505</v>
      </c>
      <c r="F1092" s="403" t="s">
        <v>11506</v>
      </c>
      <c r="G1092" s="403" t="s">
        <v>11163</v>
      </c>
      <c r="H1092" s="403" t="s">
        <v>11506</v>
      </c>
      <c r="I1092" s="403" t="s">
        <v>6334</v>
      </c>
      <c r="J1092" s="403" t="s">
        <v>6334</v>
      </c>
      <c r="K1092" s="403" t="s">
        <v>6334</v>
      </c>
      <c r="L1092" s="403" t="s">
        <v>835</v>
      </c>
    </row>
    <row r="1093" spans="1:12" ht="101.25" x14ac:dyDescent="0.25">
      <c r="A1093" s="402" t="s">
        <v>11510</v>
      </c>
      <c r="B1093" s="402" t="s">
        <v>11508</v>
      </c>
      <c r="C1093" s="402" t="s">
        <v>11509</v>
      </c>
      <c r="D1093" s="402" t="s">
        <v>11507</v>
      </c>
      <c r="E1093" s="402" t="s">
        <v>11511</v>
      </c>
      <c r="F1093" s="402" t="s">
        <v>11512</v>
      </c>
      <c r="G1093" s="402" t="s">
        <v>11513</v>
      </c>
      <c r="H1093" s="402" t="s">
        <v>11512</v>
      </c>
      <c r="I1093" s="402" t="s">
        <v>6334</v>
      </c>
      <c r="J1093" s="402" t="s">
        <v>6334</v>
      </c>
      <c r="K1093" s="402" t="s">
        <v>6334</v>
      </c>
      <c r="L1093" s="402" t="s">
        <v>835</v>
      </c>
    </row>
    <row r="1094" spans="1:12" ht="112.5" x14ac:dyDescent="0.25">
      <c r="A1094" s="403" t="s">
        <v>11517</v>
      </c>
      <c r="B1094" s="403" t="s">
        <v>11515</v>
      </c>
      <c r="C1094" s="403" t="s">
        <v>11516</v>
      </c>
      <c r="D1094" s="403" t="s">
        <v>11514</v>
      </c>
      <c r="E1094" s="403" t="s">
        <v>26251</v>
      </c>
      <c r="F1094" s="403" t="s">
        <v>26252</v>
      </c>
      <c r="G1094" s="403" t="s">
        <v>6342</v>
      </c>
      <c r="H1094" s="403" t="s">
        <v>11518</v>
      </c>
      <c r="I1094" s="403" t="s">
        <v>6360</v>
      </c>
      <c r="J1094" s="403" t="s">
        <v>6334</v>
      </c>
      <c r="K1094" s="403" t="s">
        <v>6548</v>
      </c>
      <c r="L1094" s="403" t="s">
        <v>835</v>
      </c>
    </row>
    <row r="1095" spans="1:12" ht="67.5" x14ac:dyDescent="0.25">
      <c r="A1095" s="402" t="s">
        <v>11522</v>
      </c>
      <c r="B1095" s="402" t="s">
        <v>11520</v>
      </c>
      <c r="C1095" s="402" t="s">
        <v>11521</v>
      </c>
      <c r="D1095" s="402" t="s">
        <v>11519</v>
      </c>
      <c r="E1095" s="402" t="s">
        <v>26251</v>
      </c>
      <c r="F1095" s="402" t="s">
        <v>26252</v>
      </c>
      <c r="G1095" s="402" t="s">
        <v>6342</v>
      </c>
      <c r="H1095" s="402" t="s">
        <v>11518</v>
      </c>
      <c r="I1095" s="402" t="s">
        <v>6360</v>
      </c>
      <c r="J1095" s="402" t="s">
        <v>6334</v>
      </c>
      <c r="K1095" s="402" t="s">
        <v>6548</v>
      </c>
      <c r="L1095" s="402" t="s">
        <v>835</v>
      </c>
    </row>
    <row r="1096" spans="1:12" ht="22.5" x14ac:dyDescent="0.25">
      <c r="A1096" s="403" t="s">
        <v>11526</v>
      </c>
      <c r="B1096" s="403" t="s">
        <v>11524</v>
      </c>
      <c r="C1096" s="403" t="s">
        <v>11525</v>
      </c>
      <c r="D1096" s="403" t="s">
        <v>11523</v>
      </c>
      <c r="E1096" s="403" t="s">
        <v>11527</v>
      </c>
      <c r="F1096" s="403" t="s">
        <v>11528</v>
      </c>
      <c r="G1096" s="403" t="s">
        <v>6350</v>
      </c>
      <c r="H1096" s="403" t="s">
        <v>11528</v>
      </c>
      <c r="I1096" s="403" t="s">
        <v>6334</v>
      </c>
      <c r="J1096" s="403" t="s">
        <v>6334</v>
      </c>
      <c r="K1096" s="403" t="s">
        <v>6548</v>
      </c>
      <c r="L1096" s="403" t="s">
        <v>835</v>
      </c>
    </row>
    <row r="1097" spans="1:12" ht="45" x14ac:dyDescent="0.25">
      <c r="A1097" s="402" t="s">
        <v>11531</v>
      </c>
      <c r="B1097" s="402" t="s">
        <v>11530</v>
      </c>
      <c r="C1097" s="402" t="s">
        <v>6334</v>
      </c>
      <c r="D1097" s="402" t="s">
        <v>11529</v>
      </c>
      <c r="E1097" s="402" t="s">
        <v>6704</v>
      </c>
      <c r="F1097" s="402" t="s">
        <v>6705</v>
      </c>
      <c r="G1097" s="402" t="s">
        <v>6486</v>
      </c>
      <c r="H1097" s="402" t="s">
        <v>6705</v>
      </c>
      <c r="I1097" s="402" t="s">
        <v>6334</v>
      </c>
      <c r="J1097" s="402" t="s">
        <v>6334</v>
      </c>
      <c r="K1097" s="402" t="s">
        <v>6334</v>
      </c>
      <c r="L1097" s="402" t="s">
        <v>835</v>
      </c>
    </row>
    <row r="1098" spans="1:12" ht="78.75" x14ac:dyDescent="0.25">
      <c r="A1098" s="403" t="s">
        <v>2684</v>
      </c>
      <c r="B1098" s="403" t="s">
        <v>11533</v>
      </c>
      <c r="C1098" s="403" t="s">
        <v>2686</v>
      </c>
      <c r="D1098" s="403" t="s">
        <v>11532</v>
      </c>
      <c r="E1098" s="403" t="s">
        <v>11534</v>
      </c>
      <c r="F1098" s="403" t="s">
        <v>11535</v>
      </c>
      <c r="G1098" s="403" t="s">
        <v>6452</v>
      </c>
      <c r="H1098" s="403" t="s">
        <v>11536</v>
      </c>
      <c r="I1098" s="403" t="s">
        <v>6334</v>
      </c>
      <c r="J1098" s="403" t="s">
        <v>6334</v>
      </c>
      <c r="K1098" s="403" t="s">
        <v>6334</v>
      </c>
      <c r="L1098" s="403" t="s">
        <v>835</v>
      </c>
    </row>
    <row r="1099" spans="1:12" ht="56.25" x14ac:dyDescent="0.25">
      <c r="A1099" s="402" t="s">
        <v>11540</v>
      </c>
      <c r="B1099" s="402" t="s">
        <v>11538</v>
      </c>
      <c r="C1099" s="402" t="s">
        <v>11539</v>
      </c>
      <c r="D1099" s="402" t="s">
        <v>11537</v>
      </c>
      <c r="E1099" s="402" t="s">
        <v>11541</v>
      </c>
      <c r="F1099" s="402" t="s">
        <v>11542</v>
      </c>
      <c r="G1099" s="402" t="s">
        <v>7173</v>
      </c>
      <c r="H1099" s="402" t="s">
        <v>11543</v>
      </c>
      <c r="I1099" s="402" t="s">
        <v>11413</v>
      </c>
      <c r="J1099" s="402" t="s">
        <v>6334</v>
      </c>
      <c r="K1099" s="402" t="s">
        <v>6686</v>
      </c>
      <c r="L1099" s="402" t="s">
        <v>835</v>
      </c>
    </row>
    <row r="1100" spans="1:12" ht="67.5" x14ac:dyDescent="0.25">
      <c r="A1100" s="403" t="s">
        <v>1870</v>
      </c>
      <c r="B1100" s="403" t="s">
        <v>11545</v>
      </c>
      <c r="C1100" s="403" t="s">
        <v>11546</v>
      </c>
      <c r="D1100" s="403" t="s">
        <v>11544</v>
      </c>
      <c r="E1100" s="403" t="s">
        <v>11547</v>
      </c>
      <c r="F1100" s="403" t="s">
        <v>11548</v>
      </c>
      <c r="G1100" s="403" t="s">
        <v>11314</v>
      </c>
      <c r="H1100" s="403" t="s">
        <v>11548</v>
      </c>
      <c r="I1100" s="403" t="s">
        <v>6334</v>
      </c>
      <c r="J1100" s="403" t="s">
        <v>11549</v>
      </c>
      <c r="K1100" s="403" t="s">
        <v>6334</v>
      </c>
      <c r="L1100" s="403" t="s">
        <v>6343</v>
      </c>
    </row>
    <row r="1101" spans="1:12" ht="67.5" x14ac:dyDescent="0.25">
      <c r="A1101" s="402" t="s">
        <v>11553</v>
      </c>
      <c r="B1101" s="402" t="s">
        <v>11551</v>
      </c>
      <c r="C1101" s="402" t="s">
        <v>11552</v>
      </c>
      <c r="D1101" s="402" t="s">
        <v>11550</v>
      </c>
      <c r="E1101" s="402" t="s">
        <v>11554</v>
      </c>
      <c r="F1101" s="402" t="s">
        <v>11555</v>
      </c>
      <c r="G1101" s="402" t="s">
        <v>7338</v>
      </c>
      <c r="H1101" s="402" t="s">
        <v>11555</v>
      </c>
      <c r="I1101" s="402" t="s">
        <v>6334</v>
      </c>
      <c r="J1101" s="402" t="s">
        <v>7071</v>
      </c>
      <c r="K1101" s="402" t="s">
        <v>6334</v>
      </c>
      <c r="L1101" s="402" t="s">
        <v>835</v>
      </c>
    </row>
    <row r="1102" spans="1:12" ht="67.5" x14ac:dyDescent="0.25">
      <c r="A1102" s="403" t="s">
        <v>11559</v>
      </c>
      <c r="B1102" s="403" t="s">
        <v>11557</v>
      </c>
      <c r="C1102" s="403" t="s">
        <v>11558</v>
      </c>
      <c r="D1102" s="403" t="s">
        <v>11556</v>
      </c>
      <c r="E1102" s="403" t="s">
        <v>11554</v>
      </c>
      <c r="F1102" s="403" t="s">
        <v>11555</v>
      </c>
      <c r="G1102" s="403" t="s">
        <v>6374</v>
      </c>
      <c r="H1102" s="403" t="s">
        <v>11555</v>
      </c>
      <c r="I1102" s="403" t="s">
        <v>6334</v>
      </c>
      <c r="J1102" s="403" t="s">
        <v>7071</v>
      </c>
      <c r="K1102" s="403" t="s">
        <v>6334</v>
      </c>
      <c r="L1102" s="403" t="s">
        <v>835</v>
      </c>
    </row>
    <row r="1103" spans="1:12" ht="33.75" x14ac:dyDescent="0.25">
      <c r="A1103" s="402" t="s">
        <v>11563</v>
      </c>
      <c r="B1103" s="402" t="s">
        <v>11561</v>
      </c>
      <c r="C1103" s="402" t="s">
        <v>11562</v>
      </c>
      <c r="D1103" s="402" t="s">
        <v>11560</v>
      </c>
      <c r="E1103" s="402" t="s">
        <v>6726</v>
      </c>
      <c r="F1103" s="402" t="s">
        <v>6727</v>
      </c>
      <c r="G1103" s="402" t="s">
        <v>6452</v>
      </c>
      <c r="H1103" s="402" t="s">
        <v>6727</v>
      </c>
      <c r="I1103" s="402" t="s">
        <v>6334</v>
      </c>
      <c r="J1103" s="402" t="s">
        <v>6334</v>
      </c>
      <c r="K1103" s="402" t="s">
        <v>6334</v>
      </c>
      <c r="L1103" s="402" t="s">
        <v>835</v>
      </c>
    </row>
    <row r="1104" spans="1:12" ht="33.75" x14ac:dyDescent="0.25">
      <c r="A1104" s="403" t="s">
        <v>11567</v>
      </c>
      <c r="B1104" s="403" t="s">
        <v>11565</v>
      </c>
      <c r="C1104" s="403" t="s">
        <v>11566</v>
      </c>
      <c r="D1104" s="403" t="s">
        <v>11564</v>
      </c>
      <c r="E1104" s="403" t="s">
        <v>7086</v>
      </c>
      <c r="F1104" s="403" t="s">
        <v>7087</v>
      </c>
      <c r="G1104" s="403" t="s">
        <v>6486</v>
      </c>
      <c r="H1104" s="403" t="s">
        <v>7087</v>
      </c>
      <c r="I1104" s="403" t="s">
        <v>6334</v>
      </c>
      <c r="J1104" s="403" t="s">
        <v>6334</v>
      </c>
      <c r="K1104" s="403" t="s">
        <v>6334</v>
      </c>
      <c r="L1104" s="403" t="s">
        <v>835</v>
      </c>
    </row>
    <row r="1105" spans="1:12" ht="33.75" x14ac:dyDescent="0.25">
      <c r="A1105" s="402" t="s">
        <v>11571</v>
      </c>
      <c r="B1105" s="402" t="s">
        <v>11569</v>
      </c>
      <c r="C1105" s="402" t="s">
        <v>11570</v>
      </c>
      <c r="D1105" s="402" t="s">
        <v>11568</v>
      </c>
      <c r="E1105" s="402" t="s">
        <v>7086</v>
      </c>
      <c r="F1105" s="402" t="s">
        <v>7087</v>
      </c>
      <c r="G1105" s="402" t="s">
        <v>6486</v>
      </c>
      <c r="H1105" s="402" t="s">
        <v>7087</v>
      </c>
      <c r="I1105" s="402" t="s">
        <v>6334</v>
      </c>
      <c r="J1105" s="402" t="s">
        <v>6334</v>
      </c>
      <c r="K1105" s="402" t="s">
        <v>6334</v>
      </c>
      <c r="L1105" s="402" t="s">
        <v>835</v>
      </c>
    </row>
    <row r="1106" spans="1:12" ht="33.75" x14ac:dyDescent="0.25">
      <c r="A1106" s="403" t="s">
        <v>1130</v>
      </c>
      <c r="B1106" s="403" t="s">
        <v>11573</v>
      </c>
      <c r="C1106" s="403" t="s">
        <v>1132</v>
      </c>
      <c r="D1106" s="403" t="s">
        <v>11572</v>
      </c>
      <c r="E1106" s="403" t="s">
        <v>11574</v>
      </c>
      <c r="F1106" s="403" t="s">
        <v>11575</v>
      </c>
      <c r="G1106" s="403" t="s">
        <v>6486</v>
      </c>
      <c r="H1106" s="403" t="s">
        <v>11576</v>
      </c>
      <c r="I1106" s="403" t="s">
        <v>6334</v>
      </c>
      <c r="J1106" s="403" t="s">
        <v>6334</v>
      </c>
      <c r="K1106" s="403" t="s">
        <v>6334</v>
      </c>
      <c r="L1106" s="403" t="s">
        <v>835</v>
      </c>
    </row>
    <row r="1107" spans="1:12" ht="33.75" x14ac:dyDescent="0.25">
      <c r="A1107" s="402" t="s">
        <v>755</v>
      </c>
      <c r="B1107" s="402" t="s">
        <v>756</v>
      </c>
      <c r="C1107" s="402" t="s">
        <v>757</v>
      </c>
      <c r="D1107" s="402" t="s">
        <v>11577</v>
      </c>
      <c r="E1107" s="402" t="s">
        <v>11574</v>
      </c>
      <c r="F1107" s="402" t="s">
        <v>11575</v>
      </c>
      <c r="G1107" s="402" t="s">
        <v>6486</v>
      </c>
      <c r="H1107" s="402" t="s">
        <v>11576</v>
      </c>
      <c r="I1107" s="402" t="s">
        <v>6334</v>
      </c>
      <c r="J1107" s="402" t="s">
        <v>6334</v>
      </c>
      <c r="K1107" s="402" t="s">
        <v>6334</v>
      </c>
      <c r="L1107" s="402" t="s">
        <v>835</v>
      </c>
    </row>
    <row r="1108" spans="1:12" ht="67.5" x14ac:dyDescent="0.25">
      <c r="A1108" s="403" t="s">
        <v>11581</v>
      </c>
      <c r="B1108" s="403" t="s">
        <v>11579</v>
      </c>
      <c r="C1108" s="403" t="s">
        <v>11580</v>
      </c>
      <c r="D1108" s="403" t="s">
        <v>11578</v>
      </c>
      <c r="E1108" s="403" t="s">
        <v>11582</v>
      </c>
      <c r="F1108" s="403" t="s">
        <v>11583</v>
      </c>
      <c r="G1108" s="403" t="s">
        <v>6429</v>
      </c>
      <c r="H1108" s="403" t="s">
        <v>11584</v>
      </c>
      <c r="I1108" s="403" t="s">
        <v>6334</v>
      </c>
      <c r="J1108" s="403" t="s">
        <v>11585</v>
      </c>
      <c r="K1108" s="403" t="s">
        <v>6334</v>
      </c>
      <c r="L1108" s="403" t="s">
        <v>835</v>
      </c>
    </row>
    <row r="1109" spans="1:12" ht="101.25" x14ac:dyDescent="0.25">
      <c r="A1109" s="402" t="s">
        <v>2083</v>
      </c>
      <c r="B1109" s="402" t="s">
        <v>11587</v>
      </c>
      <c r="C1109" s="402" t="s">
        <v>5802</v>
      </c>
      <c r="D1109" s="402" t="s">
        <v>11586</v>
      </c>
      <c r="E1109" s="402" t="s">
        <v>26253</v>
      </c>
      <c r="F1109" s="402" t="s">
        <v>26254</v>
      </c>
      <c r="G1109" s="402" t="s">
        <v>11368</v>
      </c>
      <c r="H1109" s="402" t="s">
        <v>26255</v>
      </c>
      <c r="I1109" s="402" t="s">
        <v>6334</v>
      </c>
      <c r="J1109" s="402" t="s">
        <v>6334</v>
      </c>
      <c r="K1109" s="402" t="s">
        <v>6334</v>
      </c>
      <c r="L1109" s="402" t="s">
        <v>26099</v>
      </c>
    </row>
    <row r="1110" spans="1:12" ht="135" x14ac:dyDescent="0.25">
      <c r="A1110" s="403" t="s">
        <v>11591</v>
      </c>
      <c r="B1110" s="403" t="s">
        <v>11589</v>
      </c>
      <c r="C1110" s="403" t="s">
        <v>11590</v>
      </c>
      <c r="D1110" s="403" t="s">
        <v>11588</v>
      </c>
      <c r="E1110" s="403" t="s">
        <v>11592</v>
      </c>
      <c r="F1110" s="403" t="s">
        <v>11593</v>
      </c>
      <c r="G1110" s="403" t="s">
        <v>6553</v>
      </c>
      <c r="H1110" s="403" t="s">
        <v>11593</v>
      </c>
      <c r="I1110" s="403" t="s">
        <v>6334</v>
      </c>
      <c r="J1110" s="403" t="s">
        <v>6334</v>
      </c>
      <c r="K1110" s="403" t="s">
        <v>6686</v>
      </c>
      <c r="L1110" s="403" t="s">
        <v>835</v>
      </c>
    </row>
    <row r="1111" spans="1:12" ht="33.75" x14ac:dyDescent="0.25">
      <c r="A1111" s="402" t="s">
        <v>11597</v>
      </c>
      <c r="B1111" s="402" t="s">
        <v>11595</v>
      </c>
      <c r="C1111" s="402" t="s">
        <v>11596</v>
      </c>
      <c r="D1111" s="402" t="s">
        <v>11594</v>
      </c>
      <c r="E1111" s="402" t="s">
        <v>7086</v>
      </c>
      <c r="F1111" s="402" t="s">
        <v>7122</v>
      </c>
      <c r="G1111" s="402" t="s">
        <v>6486</v>
      </c>
      <c r="H1111" s="402" t="s">
        <v>7122</v>
      </c>
      <c r="I1111" s="402" t="s">
        <v>6334</v>
      </c>
      <c r="J1111" s="402" t="s">
        <v>6334</v>
      </c>
      <c r="K1111" s="402" t="s">
        <v>6334</v>
      </c>
      <c r="L1111" s="402" t="s">
        <v>835</v>
      </c>
    </row>
    <row r="1112" spans="1:12" ht="56.25" x14ac:dyDescent="0.25">
      <c r="A1112" s="403" t="s">
        <v>11601</v>
      </c>
      <c r="B1112" s="403" t="s">
        <v>11599</v>
      </c>
      <c r="C1112" s="403" t="s">
        <v>11600</v>
      </c>
      <c r="D1112" s="403" t="s">
        <v>11598</v>
      </c>
      <c r="E1112" s="403" t="s">
        <v>10855</v>
      </c>
      <c r="F1112" s="403" t="s">
        <v>10856</v>
      </c>
      <c r="G1112" s="403" t="s">
        <v>7173</v>
      </c>
      <c r="H1112" s="403" t="s">
        <v>10856</v>
      </c>
      <c r="I1112" s="403" t="s">
        <v>6334</v>
      </c>
      <c r="J1112" s="403" t="s">
        <v>6334</v>
      </c>
      <c r="K1112" s="403" t="s">
        <v>6334</v>
      </c>
      <c r="L1112" s="403" t="s">
        <v>835</v>
      </c>
    </row>
    <row r="1113" spans="1:12" ht="22.5" x14ac:dyDescent="0.25">
      <c r="A1113" s="402" t="s">
        <v>11605</v>
      </c>
      <c r="B1113" s="402" t="s">
        <v>11603</v>
      </c>
      <c r="C1113" s="402" t="s">
        <v>11604</v>
      </c>
      <c r="D1113" s="402" t="s">
        <v>11602</v>
      </c>
      <c r="E1113" s="402" t="s">
        <v>6704</v>
      </c>
      <c r="F1113" s="402" t="s">
        <v>6705</v>
      </c>
      <c r="G1113" s="402" t="s">
        <v>6486</v>
      </c>
      <c r="H1113" s="402" t="s">
        <v>6705</v>
      </c>
      <c r="I1113" s="402" t="s">
        <v>6334</v>
      </c>
      <c r="J1113" s="402" t="s">
        <v>6334</v>
      </c>
      <c r="K1113" s="402" t="s">
        <v>6334</v>
      </c>
      <c r="L1113" s="402" t="s">
        <v>835</v>
      </c>
    </row>
    <row r="1114" spans="1:12" ht="78.75" x14ac:dyDescent="0.25">
      <c r="A1114" s="403" t="s">
        <v>11609</v>
      </c>
      <c r="B1114" s="403" t="s">
        <v>11607</v>
      </c>
      <c r="C1114" s="403" t="s">
        <v>11608</v>
      </c>
      <c r="D1114" s="403" t="s">
        <v>11606</v>
      </c>
      <c r="E1114" s="403" t="s">
        <v>11610</v>
      </c>
      <c r="F1114" s="403" t="s">
        <v>11611</v>
      </c>
      <c r="G1114" s="403" t="s">
        <v>7721</v>
      </c>
      <c r="H1114" s="403" t="s">
        <v>11611</v>
      </c>
      <c r="I1114" s="403" t="s">
        <v>6334</v>
      </c>
      <c r="J1114" s="403" t="s">
        <v>6334</v>
      </c>
      <c r="K1114" s="403" t="s">
        <v>6334</v>
      </c>
      <c r="L1114" s="403" t="s">
        <v>835</v>
      </c>
    </row>
    <row r="1115" spans="1:12" ht="45" x14ac:dyDescent="0.25">
      <c r="A1115" s="402" t="s">
        <v>11615</v>
      </c>
      <c r="B1115" s="402" t="s">
        <v>11613</v>
      </c>
      <c r="C1115" s="402" t="s">
        <v>11614</v>
      </c>
      <c r="D1115" s="402" t="s">
        <v>11612</v>
      </c>
      <c r="E1115" s="402" t="s">
        <v>11616</v>
      </c>
      <c r="F1115" s="402" t="s">
        <v>11617</v>
      </c>
      <c r="G1115" s="402" t="s">
        <v>11618</v>
      </c>
      <c r="H1115" s="402" t="s">
        <v>11619</v>
      </c>
      <c r="I1115" s="402" t="s">
        <v>6334</v>
      </c>
      <c r="J1115" s="402" t="s">
        <v>6334</v>
      </c>
      <c r="K1115" s="402" t="s">
        <v>6334</v>
      </c>
      <c r="L1115" s="402" t="s">
        <v>6977</v>
      </c>
    </row>
    <row r="1116" spans="1:12" ht="45" x14ac:dyDescent="0.25">
      <c r="A1116" s="403" t="s">
        <v>11623</v>
      </c>
      <c r="B1116" s="403" t="s">
        <v>11621</v>
      </c>
      <c r="C1116" s="403" t="s">
        <v>11622</v>
      </c>
      <c r="D1116" s="403" t="s">
        <v>11620</v>
      </c>
      <c r="E1116" s="403" t="s">
        <v>7451</v>
      </c>
      <c r="F1116" s="403" t="s">
        <v>7452</v>
      </c>
      <c r="G1116" s="403" t="s">
        <v>6486</v>
      </c>
      <c r="H1116" s="403" t="s">
        <v>7453</v>
      </c>
      <c r="I1116" s="403" t="s">
        <v>6334</v>
      </c>
      <c r="J1116" s="403" t="s">
        <v>11585</v>
      </c>
      <c r="K1116" s="403" t="s">
        <v>6334</v>
      </c>
      <c r="L1116" s="403" t="s">
        <v>835</v>
      </c>
    </row>
    <row r="1117" spans="1:12" ht="112.5" x14ac:dyDescent="0.25">
      <c r="A1117" s="402" t="s">
        <v>11627</v>
      </c>
      <c r="B1117" s="402" t="s">
        <v>11625</v>
      </c>
      <c r="C1117" s="402" t="s">
        <v>11626</v>
      </c>
      <c r="D1117" s="402" t="s">
        <v>11624</v>
      </c>
      <c r="E1117" s="402" t="s">
        <v>11628</v>
      </c>
      <c r="F1117" s="402" t="s">
        <v>11629</v>
      </c>
      <c r="G1117" s="402" t="s">
        <v>6382</v>
      </c>
      <c r="H1117" s="402" t="s">
        <v>11630</v>
      </c>
      <c r="I1117" s="402" t="s">
        <v>6334</v>
      </c>
      <c r="J1117" s="402" t="s">
        <v>6334</v>
      </c>
      <c r="K1117" s="402" t="s">
        <v>6334</v>
      </c>
      <c r="L1117" s="402" t="s">
        <v>835</v>
      </c>
    </row>
    <row r="1118" spans="1:12" ht="45" x14ac:dyDescent="0.25">
      <c r="A1118" s="403" t="s">
        <v>1126</v>
      </c>
      <c r="B1118" s="403" t="s">
        <v>11632</v>
      </c>
      <c r="C1118" s="403" t="s">
        <v>1127</v>
      </c>
      <c r="D1118" s="403" t="s">
        <v>11631</v>
      </c>
      <c r="E1118" s="403" t="s">
        <v>11349</v>
      </c>
      <c r="F1118" s="403" t="s">
        <v>11633</v>
      </c>
      <c r="G1118" s="403" t="s">
        <v>6429</v>
      </c>
      <c r="H1118" s="403" t="s">
        <v>11633</v>
      </c>
      <c r="I1118" s="403" t="s">
        <v>6334</v>
      </c>
      <c r="J1118" s="403" t="s">
        <v>6334</v>
      </c>
      <c r="K1118" s="403" t="s">
        <v>6334</v>
      </c>
      <c r="L1118" s="403" t="s">
        <v>6343</v>
      </c>
    </row>
    <row r="1119" spans="1:12" ht="101.25" x14ac:dyDescent="0.25">
      <c r="A1119" s="402" t="s">
        <v>11637</v>
      </c>
      <c r="B1119" s="402" t="s">
        <v>11635</v>
      </c>
      <c r="C1119" s="402" t="s">
        <v>11636</v>
      </c>
      <c r="D1119" s="402" t="s">
        <v>11634</v>
      </c>
      <c r="E1119" s="402" t="s">
        <v>11638</v>
      </c>
      <c r="F1119" s="402" t="s">
        <v>11639</v>
      </c>
      <c r="G1119" s="402" t="s">
        <v>7029</v>
      </c>
      <c r="H1119" s="402" t="s">
        <v>11640</v>
      </c>
      <c r="I1119" s="402" t="s">
        <v>6334</v>
      </c>
      <c r="J1119" s="402" t="s">
        <v>6334</v>
      </c>
      <c r="K1119" s="402" t="s">
        <v>6334</v>
      </c>
      <c r="L1119" s="402" t="s">
        <v>835</v>
      </c>
    </row>
    <row r="1120" spans="1:12" ht="56.25" x14ac:dyDescent="0.25">
      <c r="A1120" s="403" t="s">
        <v>11644</v>
      </c>
      <c r="B1120" s="403" t="s">
        <v>11642</v>
      </c>
      <c r="C1120" s="403" t="s">
        <v>11643</v>
      </c>
      <c r="D1120" s="403" t="s">
        <v>11641</v>
      </c>
      <c r="E1120" s="403" t="s">
        <v>11645</v>
      </c>
      <c r="F1120" s="403" t="s">
        <v>11646</v>
      </c>
      <c r="G1120" s="403" t="s">
        <v>6382</v>
      </c>
      <c r="H1120" s="403" t="s">
        <v>11646</v>
      </c>
      <c r="I1120" s="403" t="s">
        <v>6334</v>
      </c>
      <c r="J1120" s="403" t="s">
        <v>7123</v>
      </c>
      <c r="K1120" s="403" t="s">
        <v>6334</v>
      </c>
      <c r="L1120" s="403" t="s">
        <v>6343</v>
      </c>
    </row>
    <row r="1121" spans="1:12" ht="90" x14ac:dyDescent="0.25">
      <c r="A1121" s="402" t="s">
        <v>11650</v>
      </c>
      <c r="B1121" s="402" t="s">
        <v>11648</v>
      </c>
      <c r="C1121" s="402" t="s">
        <v>11649</v>
      </c>
      <c r="D1121" s="402" t="s">
        <v>11647</v>
      </c>
      <c r="E1121" s="402" t="s">
        <v>11651</v>
      </c>
      <c r="F1121" s="402" t="s">
        <v>11652</v>
      </c>
      <c r="G1121" s="402" t="s">
        <v>7523</v>
      </c>
      <c r="H1121" s="402" t="s">
        <v>11652</v>
      </c>
      <c r="I1121" s="402" t="s">
        <v>6334</v>
      </c>
      <c r="J1121" s="402" t="s">
        <v>6334</v>
      </c>
      <c r="K1121" s="402" t="s">
        <v>6334</v>
      </c>
      <c r="L1121" s="402" t="s">
        <v>835</v>
      </c>
    </row>
    <row r="1122" spans="1:12" ht="56.25" x14ac:dyDescent="0.25">
      <c r="A1122" s="403" t="s">
        <v>11655</v>
      </c>
      <c r="B1122" s="403" t="s">
        <v>11654</v>
      </c>
      <c r="C1122" s="403" t="s">
        <v>6334</v>
      </c>
      <c r="D1122" s="403" t="s">
        <v>11653</v>
      </c>
      <c r="E1122" s="403" t="s">
        <v>8788</v>
      </c>
      <c r="F1122" s="403" t="s">
        <v>8789</v>
      </c>
      <c r="G1122" s="403" t="s">
        <v>6486</v>
      </c>
      <c r="H1122" s="403" t="s">
        <v>8790</v>
      </c>
      <c r="I1122" s="403" t="s">
        <v>6334</v>
      </c>
      <c r="J1122" s="403" t="s">
        <v>6334</v>
      </c>
      <c r="K1122" s="403" t="s">
        <v>6334</v>
      </c>
      <c r="L1122" s="403" t="s">
        <v>835</v>
      </c>
    </row>
    <row r="1123" spans="1:12" ht="45" x14ac:dyDescent="0.25">
      <c r="A1123" s="402" t="s">
        <v>11659</v>
      </c>
      <c r="B1123" s="402" t="s">
        <v>11657</v>
      </c>
      <c r="C1123" s="402" t="s">
        <v>11658</v>
      </c>
      <c r="D1123" s="402" t="s">
        <v>11656</v>
      </c>
      <c r="E1123" s="402" t="s">
        <v>9338</v>
      </c>
      <c r="F1123" s="402" t="s">
        <v>9339</v>
      </c>
      <c r="G1123" s="402" t="s">
        <v>6486</v>
      </c>
      <c r="H1123" s="402" t="s">
        <v>9340</v>
      </c>
      <c r="I1123" s="402" t="s">
        <v>6334</v>
      </c>
      <c r="J1123" s="402" t="s">
        <v>6334</v>
      </c>
      <c r="K1123" s="402" t="s">
        <v>6334</v>
      </c>
      <c r="L1123" s="402" t="s">
        <v>835</v>
      </c>
    </row>
    <row r="1124" spans="1:12" ht="45" x14ac:dyDescent="0.25">
      <c r="A1124" s="403" t="s">
        <v>11663</v>
      </c>
      <c r="B1124" s="403" t="s">
        <v>11661</v>
      </c>
      <c r="C1124" s="403" t="s">
        <v>11662</v>
      </c>
      <c r="D1124" s="403" t="s">
        <v>11660</v>
      </c>
      <c r="E1124" s="403" t="s">
        <v>8717</v>
      </c>
      <c r="F1124" s="403" t="s">
        <v>8718</v>
      </c>
      <c r="G1124" s="403" t="s">
        <v>6486</v>
      </c>
      <c r="H1124" s="403" t="s">
        <v>8719</v>
      </c>
      <c r="I1124" s="403" t="s">
        <v>6334</v>
      </c>
      <c r="J1124" s="403" t="s">
        <v>6334</v>
      </c>
      <c r="K1124" s="403" t="s">
        <v>6334</v>
      </c>
      <c r="L1124" s="403" t="s">
        <v>835</v>
      </c>
    </row>
    <row r="1125" spans="1:12" ht="56.25" x14ac:dyDescent="0.25">
      <c r="A1125" s="402" t="s">
        <v>742</v>
      </c>
      <c r="B1125" s="402" t="s">
        <v>11665</v>
      </c>
      <c r="C1125" s="402" t="s">
        <v>6200</v>
      </c>
      <c r="D1125" s="402" t="s">
        <v>11664</v>
      </c>
      <c r="E1125" s="402" t="s">
        <v>11666</v>
      </c>
      <c r="F1125" s="402" t="s">
        <v>11667</v>
      </c>
      <c r="G1125" s="402" t="s">
        <v>6460</v>
      </c>
      <c r="H1125" s="402" t="s">
        <v>11667</v>
      </c>
      <c r="I1125" s="402" t="s">
        <v>6334</v>
      </c>
      <c r="J1125" s="402" t="s">
        <v>6334</v>
      </c>
      <c r="K1125" s="402" t="s">
        <v>6334</v>
      </c>
      <c r="L1125" s="402" t="s">
        <v>835</v>
      </c>
    </row>
    <row r="1126" spans="1:12" ht="67.5" x14ac:dyDescent="0.25">
      <c r="A1126" s="403" t="s">
        <v>11671</v>
      </c>
      <c r="B1126" s="403" t="s">
        <v>11669</v>
      </c>
      <c r="C1126" s="403" t="s">
        <v>11670</v>
      </c>
      <c r="D1126" s="403" t="s">
        <v>11668</v>
      </c>
      <c r="E1126" s="403" t="s">
        <v>11672</v>
      </c>
      <c r="F1126" s="403" t="s">
        <v>11673</v>
      </c>
      <c r="G1126" s="403" t="s">
        <v>6486</v>
      </c>
      <c r="H1126" s="403" t="s">
        <v>11674</v>
      </c>
      <c r="I1126" s="403" t="s">
        <v>6334</v>
      </c>
      <c r="J1126" s="403" t="s">
        <v>6334</v>
      </c>
      <c r="K1126" s="403" t="s">
        <v>6334</v>
      </c>
      <c r="L1126" s="403" t="s">
        <v>835</v>
      </c>
    </row>
    <row r="1127" spans="1:12" ht="56.25" x14ac:dyDescent="0.25">
      <c r="A1127" s="402" t="s">
        <v>11678</v>
      </c>
      <c r="B1127" s="402" t="s">
        <v>11676</v>
      </c>
      <c r="C1127" s="402" t="s">
        <v>11677</v>
      </c>
      <c r="D1127" s="402" t="s">
        <v>11675</v>
      </c>
      <c r="E1127" s="402" t="s">
        <v>8788</v>
      </c>
      <c r="F1127" s="402" t="s">
        <v>8789</v>
      </c>
      <c r="G1127" s="402" t="s">
        <v>6486</v>
      </c>
      <c r="H1127" s="402" t="s">
        <v>8790</v>
      </c>
      <c r="I1127" s="402" t="s">
        <v>6334</v>
      </c>
      <c r="J1127" s="402" t="s">
        <v>11679</v>
      </c>
      <c r="K1127" s="402" t="s">
        <v>6334</v>
      </c>
      <c r="L1127" s="402" t="s">
        <v>835</v>
      </c>
    </row>
    <row r="1128" spans="1:12" ht="67.5" x14ac:dyDescent="0.25">
      <c r="A1128" s="403" t="s">
        <v>11683</v>
      </c>
      <c r="B1128" s="403" t="s">
        <v>11681</v>
      </c>
      <c r="C1128" s="403" t="s">
        <v>11682</v>
      </c>
      <c r="D1128" s="403" t="s">
        <v>11680</v>
      </c>
      <c r="E1128" s="403" t="s">
        <v>11684</v>
      </c>
      <c r="F1128" s="403" t="s">
        <v>11685</v>
      </c>
      <c r="G1128" s="403" t="s">
        <v>6452</v>
      </c>
      <c r="H1128" s="403" t="s">
        <v>11686</v>
      </c>
      <c r="I1128" s="403" t="s">
        <v>6334</v>
      </c>
      <c r="J1128" s="403" t="s">
        <v>11679</v>
      </c>
      <c r="K1128" s="403" t="s">
        <v>6334</v>
      </c>
      <c r="L1128" s="403" t="s">
        <v>835</v>
      </c>
    </row>
    <row r="1129" spans="1:12" ht="67.5" x14ac:dyDescent="0.25">
      <c r="A1129" s="402" t="s">
        <v>11690</v>
      </c>
      <c r="B1129" s="402" t="s">
        <v>11688</v>
      </c>
      <c r="C1129" s="402" t="s">
        <v>11689</v>
      </c>
      <c r="D1129" s="402" t="s">
        <v>11687</v>
      </c>
      <c r="E1129" s="402" t="s">
        <v>11691</v>
      </c>
      <c r="F1129" s="402" t="s">
        <v>11692</v>
      </c>
      <c r="G1129" s="402" t="s">
        <v>6541</v>
      </c>
      <c r="H1129" s="402" t="s">
        <v>11692</v>
      </c>
      <c r="I1129" s="402" t="s">
        <v>6334</v>
      </c>
      <c r="J1129" s="402" t="s">
        <v>6334</v>
      </c>
      <c r="K1129" s="402" t="s">
        <v>6334</v>
      </c>
      <c r="L1129" s="402" t="s">
        <v>835</v>
      </c>
    </row>
    <row r="1130" spans="1:12" ht="78.75" x14ac:dyDescent="0.25">
      <c r="A1130" s="403" t="s">
        <v>11696</v>
      </c>
      <c r="B1130" s="403" t="s">
        <v>11694</v>
      </c>
      <c r="C1130" s="403" t="s">
        <v>11695</v>
      </c>
      <c r="D1130" s="403" t="s">
        <v>11693</v>
      </c>
      <c r="E1130" s="403" t="s">
        <v>11697</v>
      </c>
      <c r="F1130" s="403" t="s">
        <v>11698</v>
      </c>
      <c r="G1130" s="403" t="s">
        <v>8752</v>
      </c>
      <c r="H1130" s="403" t="s">
        <v>11699</v>
      </c>
      <c r="I1130" s="403" t="s">
        <v>6334</v>
      </c>
      <c r="J1130" s="403" t="s">
        <v>11700</v>
      </c>
      <c r="K1130" s="403" t="s">
        <v>10420</v>
      </c>
      <c r="L1130" s="403" t="s">
        <v>835</v>
      </c>
    </row>
    <row r="1131" spans="1:12" ht="45" x14ac:dyDescent="0.25">
      <c r="A1131" s="402" t="s">
        <v>11704</v>
      </c>
      <c r="B1131" s="402" t="s">
        <v>11702</v>
      </c>
      <c r="C1131" s="402" t="s">
        <v>11703</v>
      </c>
      <c r="D1131" s="402" t="s">
        <v>11701</v>
      </c>
      <c r="E1131" s="402" t="s">
        <v>11705</v>
      </c>
      <c r="F1131" s="402" t="s">
        <v>11706</v>
      </c>
      <c r="G1131" s="402" t="s">
        <v>7338</v>
      </c>
      <c r="H1131" s="402" t="s">
        <v>11706</v>
      </c>
      <c r="I1131" s="402" t="s">
        <v>6334</v>
      </c>
      <c r="J1131" s="402" t="s">
        <v>6334</v>
      </c>
      <c r="K1131" s="402" t="s">
        <v>6334</v>
      </c>
      <c r="L1131" s="402" t="s">
        <v>835</v>
      </c>
    </row>
    <row r="1132" spans="1:12" ht="78.75" x14ac:dyDescent="0.25">
      <c r="A1132" s="403" t="s">
        <v>11710</v>
      </c>
      <c r="B1132" s="403" t="s">
        <v>11708</v>
      </c>
      <c r="C1132" s="403" t="s">
        <v>11709</v>
      </c>
      <c r="D1132" s="403" t="s">
        <v>11707</v>
      </c>
      <c r="E1132" s="403" t="s">
        <v>11711</v>
      </c>
      <c r="F1132" s="403" t="s">
        <v>11712</v>
      </c>
      <c r="G1132" s="403" t="s">
        <v>7683</v>
      </c>
      <c r="H1132" s="403" t="s">
        <v>11712</v>
      </c>
      <c r="I1132" s="403" t="s">
        <v>6334</v>
      </c>
      <c r="J1132" s="403" t="s">
        <v>6334</v>
      </c>
      <c r="K1132" s="403" t="s">
        <v>6334</v>
      </c>
      <c r="L1132" s="403" t="s">
        <v>835</v>
      </c>
    </row>
    <row r="1133" spans="1:12" ht="45" x14ac:dyDescent="0.25">
      <c r="A1133" s="402" t="s">
        <v>11716</v>
      </c>
      <c r="B1133" s="402" t="s">
        <v>11714</v>
      </c>
      <c r="C1133" s="402" t="s">
        <v>11715</v>
      </c>
      <c r="D1133" s="402" t="s">
        <v>11713</v>
      </c>
      <c r="E1133" s="402" t="s">
        <v>7363</v>
      </c>
      <c r="F1133" s="402" t="s">
        <v>7364</v>
      </c>
      <c r="G1133" s="402" t="s">
        <v>6486</v>
      </c>
      <c r="H1133" s="402" t="s">
        <v>7364</v>
      </c>
      <c r="I1133" s="402" t="s">
        <v>6334</v>
      </c>
      <c r="J1133" s="402" t="s">
        <v>6334</v>
      </c>
      <c r="K1133" s="402" t="s">
        <v>6334</v>
      </c>
      <c r="L1133" s="402" t="s">
        <v>835</v>
      </c>
    </row>
    <row r="1134" spans="1:12" ht="112.5" x14ac:dyDescent="0.25">
      <c r="A1134" s="403" t="s">
        <v>11720</v>
      </c>
      <c r="B1134" s="403" t="s">
        <v>11718</v>
      </c>
      <c r="C1134" s="403" t="s">
        <v>11719</v>
      </c>
      <c r="D1134" s="403" t="s">
        <v>11717</v>
      </c>
      <c r="E1134" s="403" t="s">
        <v>8429</v>
      </c>
      <c r="F1134" s="403" t="s">
        <v>7238</v>
      </c>
      <c r="G1134" s="403" t="s">
        <v>6493</v>
      </c>
      <c r="H1134" s="403" t="s">
        <v>7238</v>
      </c>
      <c r="I1134" s="403" t="s">
        <v>6334</v>
      </c>
      <c r="J1134" s="403" t="s">
        <v>7071</v>
      </c>
      <c r="K1134" s="403" t="s">
        <v>6334</v>
      </c>
      <c r="L1134" s="403" t="s">
        <v>835</v>
      </c>
    </row>
    <row r="1135" spans="1:12" ht="22.5" x14ac:dyDescent="0.25">
      <c r="A1135" s="402" t="s">
        <v>11724</v>
      </c>
      <c r="B1135" s="402" t="s">
        <v>11722</v>
      </c>
      <c r="C1135" s="402" t="s">
        <v>11723</v>
      </c>
      <c r="D1135" s="402" t="s">
        <v>11721</v>
      </c>
      <c r="E1135" s="402" t="s">
        <v>7363</v>
      </c>
      <c r="F1135" s="402" t="s">
        <v>7364</v>
      </c>
      <c r="G1135" s="402" t="s">
        <v>6486</v>
      </c>
      <c r="H1135" s="402" t="s">
        <v>7364</v>
      </c>
      <c r="I1135" s="402" t="s">
        <v>6334</v>
      </c>
      <c r="J1135" s="402" t="s">
        <v>6334</v>
      </c>
      <c r="K1135" s="402" t="s">
        <v>6334</v>
      </c>
      <c r="L1135" s="402" t="s">
        <v>835</v>
      </c>
    </row>
    <row r="1136" spans="1:12" ht="22.5" x14ac:dyDescent="0.25">
      <c r="A1136" s="403" t="s">
        <v>11728</v>
      </c>
      <c r="B1136" s="403" t="s">
        <v>11726</v>
      </c>
      <c r="C1136" s="403" t="s">
        <v>11727</v>
      </c>
      <c r="D1136" s="403" t="s">
        <v>11725</v>
      </c>
      <c r="E1136" s="403" t="s">
        <v>7298</v>
      </c>
      <c r="F1136" s="403" t="s">
        <v>7299</v>
      </c>
      <c r="G1136" s="403" t="s">
        <v>6917</v>
      </c>
      <c r="H1136" s="403" t="s">
        <v>7299</v>
      </c>
      <c r="I1136" s="403" t="s">
        <v>6334</v>
      </c>
      <c r="J1136" s="403" t="s">
        <v>6334</v>
      </c>
      <c r="K1136" s="403" t="s">
        <v>6334</v>
      </c>
      <c r="L1136" s="403" t="s">
        <v>835</v>
      </c>
    </row>
    <row r="1137" spans="1:12" ht="33.75" x14ac:dyDescent="0.25">
      <c r="A1137" s="402" t="s">
        <v>11732</v>
      </c>
      <c r="B1137" s="402" t="s">
        <v>11730</v>
      </c>
      <c r="C1137" s="402" t="s">
        <v>11731</v>
      </c>
      <c r="D1137" s="402" t="s">
        <v>11729</v>
      </c>
      <c r="E1137" s="402" t="s">
        <v>7363</v>
      </c>
      <c r="F1137" s="402" t="s">
        <v>7364</v>
      </c>
      <c r="G1137" s="402" t="s">
        <v>6486</v>
      </c>
      <c r="H1137" s="402" t="s">
        <v>7364</v>
      </c>
      <c r="I1137" s="402" t="s">
        <v>6334</v>
      </c>
      <c r="J1137" s="402" t="s">
        <v>6334</v>
      </c>
      <c r="K1137" s="402" t="s">
        <v>6334</v>
      </c>
      <c r="L1137" s="402" t="s">
        <v>835</v>
      </c>
    </row>
    <row r="1138" spans="1:12" ht="45" x14ac:dyDescent="0.25">
      <c r="A1138" s="403" t="s">
        <v>11736</v>
      </c>
      <c r="B1138" s="403" t="s">
        <v>11734</v>
      </c>
      <c r="C1138" s="403" t="s">
        <v>11735</v>
      </c>
      <c r="D1138" s="403" t="s">
        <v>11733</v>
      </c>
      <c r="E1138" s="403" t="s">
        <v>11737</v>
      </c>
      <c r="F1138" s="403" t="s">
        <v>11738</v>
      </c>
      <c r="G1138" s="403" t="s">
        <v>7523</v>
      </c>
      <c r="H1138" s="403" t="s">
        <v>11738</v>
      </c>
      <c r="I1138" s="403" t="s">
        <v>6334</v>
      </c>
      <c r="J1138" s="403" t="s">
        <v>6334</v>
      </c>
      <c r="K1138" s="403" t="s">
        <v>6334</v>
      </c>
      <c r="L1138" s="403" t="s">
        <v>835</v>
      </c>
    </row>
    <row r="1139" spans="1:12" ht="78.75" x14ac:dyDescent="0.25">
      <c r="A1139" s="402" t="s">
        <v>11742</v>
      </c>
      <c r="B1139" s="402" t="s">
        <v>11740</v>
      </c>
      <c r="C1139" s="402" t="s">
        <v>11741</v>
      </c>
      <c r="D1139" s="402" t="s">
        <v>11739</v>
      </c>
      <c r="E1139" s="402" t="s">
        <v>11743</v>
      </c>
      <c r="F1139" s="402" t="s">
        <v>11744</v>
      </c>
      <c r="G1139" s="402" t="s">
        <v>6609</v>
      </c>
      <c r="H1139" s="402" t="s">
        <v>11744</v>
      </c>
      <c r="I1139" s="402" t="s">
        <v>6334</v>
      </c>
      <c r="J1139" s="402" t="s">
        <v>6555</v>
      </c>
      <c r="K1139" s="402" t="s">
        <v>6334</v>
      </c>
      <c r="L1139" s="402" t="s">
        <v>6343</v>
      </c>
    </row>
    <row r="1140" spans="1:12" ht="33.75" x14ac:dyDescent="0.25">
      <c r="A1140" s="403" t="s">
        <v>11748</v>
      </c>
      <c r="B1140" s="403" t="s">
        <v>11746</v>
      </c>
      <c r="C1140" s="403" t="s">
        <v>11747</v>
      </c>
      <c r="D1140" s="403" t="s">
        <v>11745</v>
      </c>
      <c r="E1140" s="403" t="s">
        <v>6704</v>
      </c>
      <c r="F1140" s="403" t="s">
        <v>11749</v>
      </c>
      <c r="G1140" s="403" t="s">
        <v>6486</v>
      </c>
      <c r="H1140" s="403" t="s">
        <v>11749</v>
      </c>
      <c r="I1140" s="403" t="s">
        <v>6334</v>
      </c>
      <c r="J1140" s="403" t="s">
        <v>6334</v>
      </c>
      <c r="K1140" s="403" t="s">
        <v>6334</v>
      </c>
      <c r="L1140" s="403" t="s">
        <v>835</v>
      </c>
    </row>
    <row r="1141" spans="1:12" ht="33.75" x14ac:dyDescent="0.25">
      <c r="A1141" s="402" t="s">
        <v>11753</v>
      </c>
      <c r="B1141" s="402" t="s">
        <v>11751</v>
      </c>
      <c r="C1141" s="402" t="s">
        <v>11752</v>
      </c>
      <c r="D1141" s="402" t="s">
        <v>11750</v>
      </c>
      <c r="E1141" s="402" t="s">
        <v>6915</v>
      </c>
      <c r="F1141" s="402" t="s">
        <v>6916</v>
      </c>
      <c r="G1141" s="402" t="s">
        <v>6917</v>
      </c>
      <c r="H1141" s="402" t="s">
        <v>6916</v>
      </c>
      <c r="I1141" s="402" t="s">
        <v>6334</v>
      </c>
      <c r="J1141" s="402" t="s">
        <v>6334</v>
      </c>
      <c r="K1141" s="402" t="s">
        <v>6334</v>
      </c>
      <c r="L1141" s="402" t="s">
        <v>835</v>
      </c>
    </row>
    <row r="1142" spans="1:12" ht="33.75" x14ac:dyDescent="0.25">
      <c r="A1142" s="403" t="s">
        <v>11757</v>
      </c>
      <c r="B1142" s="403" t="s">
        <v>11755</v>
      </c>
      <c r="C1142" s="403" t="s">
        <v>11756</v>
      </c>
      <c r="D1142" s="403" t="s">
        <v>11754</v>
      </c>
      <c r="E1142" s="403" t="s">
        <v>6915</v>
      </c>
      <c r="F1142" s="403" t="s">
        <v>6916</v>
      </c>
      <c r="G1142" s="403" t="s">
        <v>6917</v>
      </c>
      <c r="H1142" s="403" t="s">
        <v>6916</v>
      </c>
      <c r="I1142" s="403" t="s">
        <v>6334</v>
      </c>
      <c r="J1142" s="403" t="s">
        <v>6334</v>
      </c>
      <c r="K1142" s="403" t="s">
        <v>6334</v>
      </c>
      <c r="L1142" s="403" t="s">
        <v>835</v>
      </c>
    </row>
    <row r="1143" spans="1:12" ht="33.75" x14ac:dyDescent="0.25">
      <c r="A1143" s="402" t="s">
        <v>6334</v>
      </c>
      <c r="B1143" s="402" t="s">
        <v>11759</v>
      </c>
      <c r="C1143" s="402" t="s">
        <v>11760</v>
      </c>
      <c r="D1143" s="402" t="s">
        <v>11758</v>
      </c>
      <c r="E1143" s="402" t="s">
        <v>8362</v>
      </c>
      <c r="F1143" s="402" t="s">
        <v>8363</v>
      </c>
      <c r="G1143" s="402" t="s">
        <v>6493</v>
      </c>
      <c r="H1143" s="402" t="s">
        <v>11761</v>
      </c>
      <c r="I1143" s="402" t="s">
        <v>6334</v>
      </c>
      <c r="J1143" s="402" t="s">
        <v>6334</v>
      </c>
      <c r="K1143" s="402" t="s">
        <v>6334</v>
      </c>
      <c r="L1143" s="402" t="s">
        <v>835</v>
      </c>
    </row>
    <row r="1144" spans="1:12" ht="33.75" x14ac:dyDescent="0.25">
      <c r="A1144" s="403" t="s">
        <v>11765</v>
      </c>
      <c r="B1144" s="403" t="s">
        <v>11763</v>
      </c>
      <c r="C1144" s="403" t="s">
        <v>11764</v>
      </c>
      <c r="D1144" s="403" t="s">
        <v>11762</v>
      </c>
      <c r="E1144" s="403" t="s">
        <v>6855</v>
      </c>
      <c r="F1144" s="403" t="s">
        <v>6856</v>
      </c>
      <c r="G1144" s="403" t="s">
        <v>6486</v>
      </c>
      <c r="H1144" s="403" t="s">
        <v>6856</v>
      </c>
      <c r="I1144" s="403" t="s">
        <v>6334</v>
      </c>
      <c r="J1144" s="403" t="s">
        <v>6334</v>
      </c>
      <c r="K1144" s="403" t="s">
        <v>6334</v>
      </c>
      <c r="L1144" s="403" t="s">
        <v>835</v>
      </c>
    </row>
    <row r="1145" spans="1:12" ht="45" x14ac:dyDescent="0.25">
      <c r="A1145" s="402" t="s">
        <v>11769</v>
      </c>
      <c r="B1145" s="402" t="s">
        <v>11767</v>
      </c>
      <c r="C1145" s="402" t="s">
        <v>11768</v>
      </c>
      <c r="D1145" s="402" t="s">
        <v>11766</v>
      </c>
      <c r="E1145" s="402" t="s">
        <v>8884</v>
      </c>
      <c r="F1145" s="402" t="s">
        <v>8885</v>
      </c>
      <c r="G1145" s="402" t="s">
        <v>6493</v>
      </c>
      <c r="H1145" s="402" t="s">
        <v>8885</v>
      </c>
      <c r="I1145" s="402" t="s">
        <v>6334</v>
      </c>
      <c r="J1145" s="402" t="s">
        <v>6334</v>
      </c>
      <c r="K1145" s="402" t="s">
        <v>6334</v>
      </c>
      <c r="L1145" s="402" t="s">
        <v>835</v>
      </c>
    </row>
    <row r="1146" spans="1:12" ht="33.75" x14ac:dyDescent="0.25">
      <c r="A1146" s="403" t="s">
        <v>11773</v>
      </c>
      <c r="B1146" s="403" t="s">
        <v>11771</v>
      </c>
      <c r="C1146" s="403" t="s">
        <v>11772</v>
      </c>
      <c r="D1146" s="403" t="s">
        <v>11770</v>
      </c>
      <c r="E1146" s="403" t="s">
        <v>8907</v>
      </c>
      <c r="F1146" s="403" t="s">
        <v>8908</v>
      </c>
      <c r="G1146" s="403" t="s">
        <v>6452</v>
      </c>
      <c r="H1146" s="403" t="s">
        <v>8908</v>
      </c>
      <c r="I1146" s="403" t="s">
        <v>6334</v>
      </c>
      <c r="J1146" s="403" t="s">
        <v>6334</v>
      </c>
      <c r="K1146" s="403" t="s">
        <v>6334</v>
      </c>
      <c r="L1146" s="403" t="s">
        <v>835</v>
      </c>
    </row>
    <row r="1147" spans="1:12" ht="67.5" x14ac:dyDescent="0.25">
      <c r="A1147" s="402" t="s">
        <v>11777</v>
      </c>
      <c r="B1147" s="402" t="s">
        <v>11775</v>
      </c>
      <c r="C1147" s="402" t="s">
        <v>11776</v>
      </c>
      <c r="D1147" s="402" t="s">
        <v>11774</v>
      </c>
      <c r="E1147" s="402" t="s">
        <v>6726</v>
      </c>
      <c r="F1147" s="402" t="s">
        <v>8830</v>
      </c>
      <c r="G1147" s="402" t="s">
        <v>11778</v>
      </c>
      <c r="H1147" s="402" t="s">
        <v>8830</v>
      </c>
      <c r="I1147" s="402" t="s">
        <v>6334</v>
      </c>
      <c r="J1147" s="402" t="s">
        <v>6334</v>
      </c>
      <c r="K1147" s="402" t="s">
        <v>6334</v>
      </c>
      <c r="L1147" s="402" t="s">
        <v>835</v>
      </c>
    </row>
    <row r="1148" spans="1:12" ht="33.75" x14ac:dyDescent="0.25">
      <c r="A1148" s="403" t="s">
        <v>11782</v>
      </c>
      <c r="B1148" s="403" t="s">
        <v>11780</v>
      </c>
      <c r="C1148" s="403" t="s">
        <v>11781</v>
      </c>
      <c r="D1148" s="403" t="s">
        <v>11779</v>
      </c>
      <c r="E1148" s="403" t="s">
        <v>7194</v>
      </c>
      <c r="F1148" s="403" t="s">
        <v>7195</v>
      </c>
      <c r="G1148" s="403" t="s">
        <v>6486</v>
      </c>
      <c r="H1148" s="403" t="s">
        <v>7195</v>
      </c>
      <c r="I1148" s="403" t="s">
        <v>6334</v>
      </c>
      <c r="J1148" s="403" t="s">
        <v>6334</v>
      </c>
      <c r="K1148" s="403" t="s">
        <v>6334</v>
      </c>
      <c r="L1148" s="403" t="s">
        <v>835</v>
      </c>
    </row>
    <row r="1149" spans="1:12" ht="33.75" x14ac:dyDescent="0.25">
      <c r="A1149" s="402" t="s">
        <v>11786</v>
      </c>
      <c r="B1149" s="402" t="s">
        <v>11784</v>
      </c>
      <c r="C1149" s="402" t="s">
        <v>11785</v>
      </c>
      <c r="D1149" s="402" t="s">
        <v>11783</v>
      </c>
      <c r="E1149" s="402" t="s">
        <v>9098</v>
      </c>
      <c r="F1149" s="402" t="s">
        <v>11787</v>
      </c>
      <c r="G1149" s="402" t="s">
        <v>6486</v>
      </c>
      <c r="H1149" s="402" t="s">
        <v>11787</v>
      </c>
      <c r="I1149" s="402" t="s">
        <v>6334</v>
      </c>
      <c r="J1149" s="402" t="s">
        <v>6334</v>
      </c>
      <c r="K1149" s="402" t="s">
        <v>6334</v>
      </c>
      <c r="L1149" s="402" t="s">
        <v>835</v>
      </c>
    </row>
    <row r="1150" spans="1:12" ht="45" x14ac:dyDescent="0.25">
      <c r="A1150" s="403" t="s">
        <v>737</v>
      </c>
      <c r="B1150" s="403" t="s">
        <v>11789</v>
      </c>
      <c r="C1150" s="403" t="s">
        <v>739</v>
      </c>
      <c r="D1150" s="403" t="s">
        <v>11788</v>
      </c>
      <c r="E1150" s="403" t="s">
        <v>7363</v>
      </c>
      <c r="F1150" s="403" t="s">
        <v>7364</v>
      </c>
      <c r="G1150" s="403" t="s">
        <v>6486</v>
      </c>
      <c r="H1150" s="403" t="s">
        <v>7364</v>
      </c>
      <c r="I1150" s="403" t="s">
        <v>6334</v>
      </c>
      <c r="J1150" s="403" t="s">
        <v>6334</v>
      </c>
      <c r="K1150" s="403" t="s">
        <v>6334</v>
      </c>
      <c r="L1150" s="403" t="s">
        <v>835</v>
      </c>
    </row>
    <row r="1151" spans="1:12" ht="33.75" x14ac:dyDescent="0.25">
      <c r="A1151" s="402" t="s">
        <v>11793</v>
      </c>
      <c r="B1151" s="402" t="s">
        <v>11791</v>
      </c>
      <c r="C1151" s="402" t="s">
        <v>11792</v>
      </c>
      <c r="D1151" s="402" t="s">
        <v>11790</v>
      </c>
      <c r="E1151" s="402" t="s">
        <v>7363</v>
      </c>
      <c r="F1151" s="402" t="s">
        <v>7364</v>
      </c>
      <c r="G1151" s="402" t="s">
        <v>6486</v>
      </c>
      <c r="H1151" s="402" t="s">
        <v>7364</v>
      </c>
      <c r="I1151" s="402" t="s">
        <v>6334</v>
      </c>
      <c r="J1151" s="402" t="s">
        <v>6334</v>
      </c>
      <c r="K1151" s="402" t="s">
        <v>6334</v>
      </c>
      <c r="L1151" s="402" t="s">
        <v>7704</v>
      </c>
    </row>
    <row r="1152" spans="1:12" ht="33.75" x14ac:dyDescent="0.25">
      <c r="A1152" s="403" t="s">
        <v>761</v>
      </c>
      <c r="B1152" s="403" t="s">
        <v>11795</v>
      </c>
      <c r="C1152" s="403" t="s">
        <v>11796</v>
      </c>
      <c r="D1152" s="403" t="s">
        <v>11794</v>
      </c>
      <c r="E1152" s="403" t="s">
        <v>9098</v>
      </c>
      <c r="F1152" s="403" t="s">
        <v>9099</v>
      </c>
      <c r="G1152" s="403" t="s">
        <v>6486</v>
      </c>
      <c r="H1152" s="403" t="s">
        <v>9099</v>
      </c>
      <c r="I1152" s="403" t="s">
        <v>6334</v>
      </c>
      <c r="J1152" s="403" t="s">
        <v>6334</v>
      </c>
      <c r="K1152" s="403" t="s">
        <v>6334</v>
      </c>
      <c r="L1152" s="403" t="s">
        <v>835</v>
      </c>
    </row>
    <row r="1153" spans="1:12" ht="56.25" x14ac:dyDescent="0.25">
      <c r="A1153" s="402" t="s">
        <v>11800</v>
      </c>
      <c r="B1153" s="402" t="s">
        <v>11798</v>
      </c>
      <c r="C1153" s="402" t="s">
        <v>11799</v>
      </c>
      <c r="D1153" s="402" t="s">
        <v>11797</v>
      </c>
      <c r="E1153" s="402" t="s">
        <v>6855</v>
      </c>
      <c r="F1153" s="402" t="s">
        <v>6856</v>
      </c>
      <c r="G1153" s="402" t="s">
        <v>6486</v>
      </c>
      <c r="H1153" s="402" t="s">
        <v>6856</v>
      </c>
      <c r="I1153" s="402" t="s">
        <v>6334</v>
      </c>
      <c r="J1153" s="402" t="s">
        <v>6334</v>
      </c>
      <c r="K1153" s="402" t="s">
        <v>6334</v>
      </c>
      <c r="L1153" s="402" t="s">
        <v>835</v>
      </c>
    </row>
    <row r="1154" spans="1:12" ht="33.75" x14ac:dyDescent="0.25">
      <c r="A1154" s="403" t="s">
        <v>11804</v>
      </c>
      <c r="B1154" s="403" t="s">
        <v>11802</v>
      </c>
      <c r="C1154" s="403" t="s">
        <v>11803</v>
      </c>
      <c r="D1154" s="403" t="s">
        <v>11801</v>
      </c>
      <c r="E1154" s="403" t="s">
        <v>11056</v>
      </c>
      <c r="F1154" s="403" t="s">
        <v>11057</v>
      </c>
      <c r="G1154" s="403" t="s">
        <v>6350</v>
      </c>
      <c r="H1154" s="403" t="s">
        <v>11805</v>
      </c>
      <c r="I1154" s="403" t="s">
        <v>10568</v>
      </c>
      <c r="J1154" s="403" t="s">
        <v>6334</v>
      </c>
      <c r="K1154" s="403" t="s">
        <v>6334</v>
      </c>
      <c r="L1154" s="403" t="s">
        <v>835</v>
      </c>
    </row>
    <row r="1155" spans="1:12" ht="45" x14ac:dyDescent="0.25">
      <c r="A1155" s="402" t="s">
        <v>6334</v>
      </c>
      <c r="B1155" s="402" t="s">
        <v>11807</v>
      </c>
      <c r="C1155" s="402" t="s">
        <v>11808</v>
      </c>
      <c r="D1155" s="402" t="s">
        <v>11806</v>
      </c>
      <c r="E1155" s="402" t="s">
        <v>7363</v>
      </c>
      <c r="F1155" s="402" t="s">
        <v>7364</v>
      </c>
      <c r="G1155" s="402" t="s">
        <v>6486</v>
      </c>
      <c r="H1155" s="402" t="s">
        <v>7364</v>
      </c>
      <c r="I1155" s="402" t="s">
        <v>6334</v>
      </c>
      <c r="J1155" s="402" t="s">
        <v>6334</v>
      </c>
      <c r="K1155" s="402" t="s">
        <v>6334</v>
      </c>
      <c r="L1155" s="402" t="s">
        <v>835</v>
      </c>
    </row>
    <row r="1156" spans="1:12" ht="101.25" x14ac:dyDescent="0.25">
      <c r="A1156" s="403" t="s">
        <v>11812</v>
      </c>
      <c r="B1156" s="403" t="s">
        <v>11810</v>
      </c>
      <c r="C1156" s="403" t="s">
        <v>11811</v>
      </c>
      <c r="D1156" s="403" t="s">
        <v>11809</v>
      </c>
      <c r="E1156" s="403" t="s">
        <v>11813</v>
      </c>
      <c r="F1156" s="403" t="s">
        <v>11814</v>
      </c>
      <c r="G1156" s="403" t="s">
        <v>6541</v>
      </c>
      <c r="H1156" s="403" t="s">
        <v>11815</v>
      </c>
      <c r="I1156" s="403" t="s">
        <v>6334</v>
      </c>
      <c r="J1156" s="403" t="s">
        <v>6334</v>
      </c>
      <c r="K1156" s="403" t="s">
        <v>6334</v>
      </c>
      <c r="L1156" s="403" t="s">
        <v>7095</v>
      </c>
    </row>
    <row r="1157" spans="1:12" ht="33.75" x14ac:dyDescent="0.25">
      <c r="A1157" s="402" t="s">
        <v>11819</v>
      </c>
      <c r="B1157" s="402" t="s">
        <v>11817</v>
      </c>
      <c r="C1157" s="402" t="s">
        <v>11818</v>
      </c>
      <c r="D1157" s="402" t="s">
        <v>11816</v>
      </c>
      <c r="E1157" s="402" t="s">
        <v>7194</v>
      </c>
      <c r="F1157" s="402" t="s">
        <v>7195</v>
      </c>
      <c r="G1157" s="402" t="s">
        <v>6486</v>
      </c>
      <c r="H1157" s="402" t="s">
        <v>7195</v>
      </c>
      <c r="I1157" s="402" t="s">
        <v>6334</v>
      </c>
      <c r="J1157" s="402" t="s">
        <v>6334</v>
      </c>
      <c r="K1157" s="402" t="s">
        <v>6334</v>
      </c>
      <c r="L1157" s="402" t="s">
        <v>835</v>
      </c>
    </row>
    <row r="1158" spans="1:12" ht="56.25" x14ac:dyDescent="0.25">
      <c r="A1158" s="403" t="s">
        <v>4297</v>
      </c>
      <c r="B1158" s="403" t="s">
        <v>11821</v>
      </c>
      <c r="C1158" s="403" t="s">
        <v>4299</v>
      </c>
      <c r="D1158" s="403" t="s">
        <v>11820</v>
      </c>
      <c r="E1158" s="403" t="s">
        <v>11822</v>
      </c>
      <c r="F1158" s="403" t="s">
        <v>11823</v>
      </c>
      <c r="G1158" s="403" t="s">
        <v>6777</v>
      </c>
      <c r="H1158" s="403" t="s">
        <v>11824</v>
      </c>
      <c r="I1158" s="403" t="s">
        <v>6334</v>
      </c>
      <c r="J1158" s="403" t="s">
        <v>6334</v>
      </c>
      <c r="K1158" s="403" t="s">
        <v>6334</v>
      </c>
      <c r="L1158" s="403" t="s">
        <v>835</v>
      </c>
    </row>
    <row r="1159" spans="1:12" ht="101.25" x14ac:dyDescent="0.25">
      <c r="A1159" s="402" t="s">
        <v>5470</v>
      </c>
      <c r="B1159" s="402" t="s">
        <v>11826</v>
      </c>
      <c r="C1159" s="402" t="s">
        <v>5712</v>
      </c>
      <c r="D1159" s="402" t="s">
        <v>11825</v>
      </c>
      <c r="E1159" s="402" t="s">
        <v>11827</v>
      </c>
      <c r="F1159" s="402" t="s">
        <v>11828</v>
      </c>
      <c r="G1159" s="402" t="s">
        <v>6541</v>
      </c>
      <c r="H1159" s="402" t="s">
        <v>11828</v>
      </c>
      <c r="I1159" s="402" t="s">
        <v>10568</v>
      </c>
      <c r="J1159" s="402" t="s">
        <v>6334</v>
      </c>
      <c r="K1159" s="402" t="s">
        <v>6334</v>
      </c>
      <c r="L1159" s="402" t="s">
        <v>835</v>
      </c>
    </row>
    <row r="1160" spans="1:12" ht="67.5" x14ac:dyDescent="0.25">
      <c r="A1160" s="403" t="s">
        <v>1128</v>
      </c>
      <c r="B1160" s="403" t="s">
        <v>11830</v>
      </c>
      <c r="C1160" s="403" t="s">
        <v>1129</v>
      </c>
      <c r="D1160" s="403" t="s">
        <v>11829</v>
      </c>
      <c r="E1160" s="403" t="s">
        <v>11831</v>
      </c>
      <c r="F1160" s="403" t="s">
        <v>11832</v>
      </c>
      <c r="G1160" s="403" t="s">
        <v>11163</v>
      </c>
      <c r="H1160" s="403" t="s">
        <v>11832</v>
      </c>
      <c r="I1160" s="403" t="s">
        <v>6334</v>
      </c>
      <c r="J1160" s="403" t="s">
        <v>6334</v>
      </c>
      <c r="K1160" s="403" t="s">
        <v>6334</v>
      </c>
      <c r="L1160" s="403" t="s">
        <v>835</v>
      </c>
    </row>
    <row r="1161" spans="1:12" ht="45" x14ac:dyDescent="0.25">
      <c r="A1161" s="402" t="s">
        <v>1103</v>
      </c>
      <c r="B1161" s="402" t="s">
        <v>11834</v>
      </c>
      <c r="C1161" s="402" t="s">
        <v>1105</v>
      </c>
      <c r="D1161" s="402" t="s">
        <v>11833</v>
      </c>
      <c r="E1161" s="402" t="s">
        <v>8581</v>
      </c>
      <c r="F1161" s="402" t="s">
        <v>11835</v>
      </c>
      <c r="G1161" s="402" t="s">
        <v>7540</v>
      </c>
      <c r="H1161" s="402" t="s">
        <v>11835</v>
      </c>
      <c r="I1161" s="402" t="s">
        <v>6334</v>
      </c>
      <c r="J1161" s="402" t="s">
        <v>6334</v>
      </c>
      <c r="K1161" s="402" t="s">
        <v>6334</v>
      </c>
      <c r="L1161" s="402" t="s">
        <v>835</v>
      </c>
    </row>
    <row r="1162" spans="1:12" ht="67.5" x14ac:dyDescent="0.25">
      <c r="A1162" s="403" t="s">
        <v>11838</v>
      </c>
      <c r="B1162" s="403" t="s">
        <v>11837</v>
      </c>
      <c r="C1162" s="403" t="s">
        <v>1163</v>
      </c>
      <c r="D1162" s="403" t="s">
        <v>11836</v>
      </c>
      <c r="E1162" s="403" t="s">
        <v>11839</v>
      </c>
      <c r="F1162" s="403" t="s">
        <v>11840</v>
      </c>
      <c r="G1162" s="403" t="s">
        <v>7338</v>
      </c>
      <c r="H1162" s="403" t="s">
        <v>11841</v>
      </c>
      <c r="I1162" s="403" t="s">
        <v>6334</v>
      </c>
      <c r="J1162" s="403" t="s">
        <v>6334</v>
      </c>
      <c r="K1162" s="403" t="s">
        <v>6334</v>
      </c>
      <c r="L1162" s="403" t="s">
        <v>835</v>
      </c>
    </row>
    <row r="1163" spans="1:12" ht="78.75" x14ac:dyDescent="0.25">
      <c r="A1163" s="402" t="s">
        <v>1058</v>
      </c>
      <c r="B1163" s="402" t="s">
        <v>11843</v>
      </c>
      <c r="C1163" s="402" t="s">
        <v>11844</v>
      </c>
      <c r="D1163" s="402" t="s">
        <v>11842</v>
      </c>
      <c r="E1163" s="402" t="s">
        <v>6497</v>
      </c>
      <c r="F1163" s="402" t="s">
        <v>6498</v>
      </c>
      <c r="G1163" s="402" t="s">
        <v>6499</v>
      </c>
      <c r="H1163" s="402" t="s">
        <v>6498</v>
      </c>
      <c r="I1163" s="402" t="s">
        <v>6334</v>
      </c>
      <c r="J1163" s="402" t="s">
        <v>6334</v>
      </c>
      <c r="K1163" s="402" t="s">
        <v>6334</v>
      </c>
      <c r="L1163" s="402" t="s">
        <v>6376</v>
      </c>
    </row>
    <row r="1164" spans="1:12" ht="56.25" x14ac:dyDescent="0.25">
      <c r="A1164" s="403" t="s">
        <v>11848</v>
      </c>
      <c r="B1164" s="403" t="s">
        <v>11846</v>
      </c>
      <c r="C1164" s="403" t="s">
        <v>11847</v>
      </c>
      <c r="D1164" s="403" t="s">
        <v>11845</v>
      </c>
      <c r="E1164" s="403" t="s">
        <v>8521</v>
      </c>
      <c r="F1164" s="403" t="s">
        <v>8522</v>
      </c>
      <c r="G1164" s="403" t="s">
        <v>6486</v>
      </c>
      <c r="H1164" s="403" t="s">
        <v>8522</v>
      </c>
      <c r="I1164" s="403" t="s">
        <v>6334</v>
      </c>
      <c r="J1164" s="403" t="s">
        <v>6334</v>
      </c>
      <c r="K1164" s="403" t="s">
        <v>6334</v>
      </c>
      <c r="L1164" s="403" t="s">
        <v>6376</v>
      </c>
    </row>
    <row r="1165" spans="1:12" ht="78.75" x14ac:dyDescent="0.25">
      <c r="A1165" s="402" t="s">
        <v>1058</v>
      </c>
      <c r="B1165" s="402" t="s">
        <v>11850</v>
      </c>
      <c r="C1165" s="402" t="s">
        <v>11851</v>
      </c>
      <c r="D1165" s="402" t="s">
        <v>11849</v>
      </c>
      <c r="E1165" s="402" t="s">
        <v>6807</v>
      </c>
      <c r="F1165" s="402" t="s">
        <v>6808</v>
      </c>
      <c r="G1165" s="402" t="s">
        <v>6452</v>
      </c>
      <c r="H1165" s="402" t="s">
        <v>6809</v>
      </c>
      <c r="I1165" s="402" t="s">
        <v>6334</v>
      </c>
      <c r="J1165" s="402" t="s">
        <v>6334</v>
      </c>
      <c r="K1165" s="402" t="s">
        <v>6334</v>
      </c>
      <c r="L1165" s="402" t="s">
        <v>6376</v>
      </c>
    </row>
    <row r="1166" spans="1:12" ht="45" x14ac:dyDescent="0.25">
      <c r="A1166" s="403" t="s">
        <v>1058</v>
      </c>
      <c r="B1166" s="403" t="s">
        <v>11853</v>
      </c>
      <c r="C1166" s="403" t="s">
        <v>11854</v>
      </c>
      <c r="D1166" s="403" t="s">
        <v>11852</v>
      </c>
      <c r="E1166" s="403" t="s">
        <v>6807</v>
      </c>
      <c r="F1166" s="403" t="s">
        <v>6808</v>
      </c>
      <c r="G1166" s="403" t="s">
        <v>6452</v>
      </c>
      <c r="H1166" s="403" t="s">
        <v>6809</v>
      </c>
      <c r="I1166" s="403" t="s">
        <v>6334</v>
      </c>
      <c r="J1166" s="403" t="s">
        <v>6334</v>
      </c>
      <c r="K1166" s="403" t="s">
        <v>6334</v>
      </c>
      <c r="L1166" s="403" t="s">
        <v>6376</v>
      </c>
    </row>
    <row r="1167" spans="1:12" ht="67.5" x14ac:dyDescent="0.25">
      <c r="A1167" s="402" t="s">
        <v>11858</v>
      </c>
      <c r="B1167" s="402" t="s">
        <v>11856</v>
      </c>
      <c r="C1167" s="402" t="s">
        <v>11857</v>
      </c>
      <c r="D1167" s="402" t="s">
        <v>11855</v>
      </c>
      <c r="E1167" s="402" t="s">
        <v>11859</v>
      </c>
      <c r="F1167" s="402" t="s">
        <v>11860</v>
      </c>
      <c r="G1167" s="402" t="s">
        <v>7029</v>
      </c>
      <c r="H1167" s="402" t="s">
        <v>11860</v>
      </c>
      <c r="I1167" s="402" t="s">
        <v>6334</v>
      </c>
      <c r="J1167" s="402" t="s">
        <v>6334</v>
      </c>
      <c r="K1167" s="402" t="s">
        <v>6334</v>
      </c>
      <c r="L1167" s="402" t="s">
        <v>6376</v>
      </c>
    </row>
    <row r="1168" spans="1:12" ht="45" x14ac:dyDescent="0.25">
      <c r="A1168" s="403" t="s">
        <v>11864</v>
      </c>
      <c r="B1168" s="403" t="s">
        <v>11862</v>
      </c>
      <c r="C1168" s="403" t="s">
        <v>11863</v>
      </c>
      <c r="D1168" s="403" t="s">
        <v>11861</v>
      </c>
      <c r="E1168" s="403" t="s">
        <v>7505</v>
      </c>
      <c r="F1168" s="403" t="s">
        <v>7506</v>
      </c>
      <c r="G1168" s="403" t="s">
        <v>6452</v>
      </c>
      <c r="H1168" s="403" t="s">
        <v>7506</v>
      </c>
      <c r="I1168" s="403" t="s">
        <v>6334</v>
      </c>
      <c r="J1168" s="403" t="s">
        <v>6334</v>
      </c>
      <c r="K1168" s="403" t="s">
        <v>6334</v>
      </c>
      <c r="L1168" s="403" t="s">
        <v>6376</v>
      </c>
    </row>
    <row r="1169" spans="1:12" ht="67.5" x14ac:dyDescent="0.25">
      <c r="A1169" s="402" t="s">
        <v>1058</v>
      </c>
      <c r="B1169" s="402" t="s">
        <v>11866</v>
      </c>
      <c r="C1169" s="402" t="s">
        <v>11867</v>
      </c>
      <c r="D1169" s="402" t="s">
        <v>11865</v>
      </c>
      <c r="E1169" s="402" t="s">
        <v>9287</v>
      </c>
      <c r="F1169" s="402" t="s">
        <v>9288</v>
      </c>
      <c r="G1169" s="402" t="s">
        <v>7540</v>
      </c>
      <c r="H1169" s="402" t="s">
        <v>9288</v>
      </c>
      <c r="I1169" s="402" t="s">
        <v>6334</v>
      </c>
      <c r="J1169" s="402" t="s">
        <v>6334</v>
      </c>
      <c r="K1169" s="402" t="s">
        <v>6334</v>
      </c>
      <c r="L1169" s="402" t="s">
        <v>6376</v>
      </c>
    </row>
    <row r="1170" spans="1:12" ht="56.25" x14ac:dyDescent="0.25">
      <c r="A1170" s="403" t="s">
        <v>11871</v>
      </c>
      <c r="B1170" s="403" t="s">
        <v>11869</v>
      </c>
      <c r="C1170" s="403" t="s">
        <v>11870</v>
      </c>
      <c r="D1170" s="403" t="s">
        <v>11868</v>
      </c>
      <c r="E1170" s="403" t="s">
        <v>6992</v>
      </c>
      <c r="F1170" s="403" t="s">
        <v>9331</v>
      </c>
      <c r="G1170" s="403" t="s">
        <v>6493</v>
      </c>
      <c r="H1170" s="403" t="s">
        <v>9331</v>
      </c>
      <c r="I1170" s="403" t="s">
        <v>6334</v>
      </c>
      <c r="J1170" s="403" t="s">
        <v>6334</v>
      </c>
      <c r="K1170" s="403" t="s">
        <v>6334</v>
      </c>
      <c r="L1170" s="403" t="s">
        <v>6376</v>
      </c>
    </row>
    <row r="1171" spans="1:12" ht="45" x14ac:dyDescent="0.25">
      <c r="A1171" s="402" t="s">
        <v>1153</v>
      </c>
      <c r="B1171" s="402" t="s">
        <v>11873</v>
      </c>
      <c r="C1171" s="402" t="s">
        <v>1155</v>
      </c>
      <c r="D1171" s="402" t="s">
        <v>11872</v>
      </c>
      <c r="E1171" s="402" t="s">
        <v>7614</v>
      </c>
      <c r="F1171" s="402" t="s">
        <v>7615</v>
      </c>
      <c r="G1171" s="402" t="s">
        <v>7173</v>
      </c>
      <c r="H1171" s="402" t="s">
        <v>7616</v>
      </c>
      <c r="I1171" s="402" t="s">
        <v>6334</v>
      </c>
      <c r="J1171" s="402" t="s">
        <v>6334</v>
      </c>
      <c r="K1171" s="402" t="s">
        <v>6334</v>
      </c>
      <c r="L1171" s="402" t="s">
        <v>835</v>
      </c>
    </row>
    <row r="1172" spans="1:12" ht="45" x14ac:dyDescent="0.25">
      <c r="A1172" s="403" t="s">
        <v>11877</v>
      </c>
      <c r="B1172" s="403" t="s">
        <v>11875</v>
      </c>
      <c r="C1172" s="403" t="s">
        <v>11876</v>
      </c>
      <c r="D1172" s="403" t="s">
        <v>11874</v>
      </c>
      <c r="E1172" s="403" t="s">
        <v>11878</v>
      </c>
      <c r="F1172" s="403" t="s">
        <v>11267</v>
      </c>
      <c r="G1172" s="403" t="s">
        <v>6493</v>
      </c>
      <c r="H1172" s="403" t="s">
        <v>11267</v>
      </c>
      <c r="I1172" s="403" t="s">
        <v>6334</v>
      </c>
      <c r="J1172" s="403" t="s">
        <v>6334</v>
      </c>
      <c r="K1172" s="403" t="s">
        <v>6334</v>
      </c>
      <c r="L1172" s="403" t="s">
        <v>835</v>
      </c>
    </row>
    <row r="1173" spans="1:12" ht="56.25" x14ac:dyDescent="0.25">
      <c r="A1173" s="402" t="s">
        <v>6334</v>
      </c>
      <c r="B1173" s="402" t="s">
        <v>11880</v>
      </c>
      <c r="C1173" s="402" t="s">
        <v>11881</v>
      </c>
      <c r="D1173" s="402" t="s">
        <v>11879</v>
      </c>
      <c r="E1173" s="402" t="s">
        <v>6450</v>
      </c>
      <c r="F1173" s="402" t="s">
        <v>6451</v>
      </c>
      <c r="G1173" s="402" t="s">
        <v>6452</v>
      </c>
      <c r="H1173" s="402" t="s">
        <v>6453</v>
      </c>
      <c r="I1173" s="402" t="s">
        <v>6334</v>
      </c>
      <c r="J1173" s="402" t="s">
        <v>6334</v>
      </c>
      <c r="K1173" s="402" t="s">
        <v>6334</v>
      </c>
      <c r="L1173" s="402" t="s">
        <v>835</v>
      </c>
    </row>
    <row r="1174" spans="1:12" ht="33.75" x14ac:dyDescent="0.25">
      <c r="A1174" s="403" t="s">
        <v>11885</v>
      </c>
      <c r="B1174" s="403" t="s">
        <v>11883</v>
      </c>
      <c r="C1174" s="403" t="s">
        <v>11884</v>
      </c>
      <c r="D1174" s="403" t="s">
        <v>11882</v>
      </c>
      <c r="E1174" s="403" t="s">
        <v>11574</v>
      </c>
      <c r="F1174" s="403" t="s">
        <v>11575</v>
      </c>
      <c r="G1174" s="403" t="s">
        <v>6486</v>
      </c>
      <c r="H1174" s="403" t="s">
        <v>11576</v>
      </c>
      <c r="I1174" s="403" t="s">
        <v>6334</v>
      </c>
      <c r="J1174" s="403" t="s">
        <v>6334</v>
      </c>
      <c r="K1174" s="403" t="s">
        <v>6334</v>
      </c>
      <c r="L1174" s="403" t="s">
        <v>835</v>
      </c>
    </row>
    <row r="1175" spans="1:12" ht="56.25" x14ac:dyDescent="0.25">
      <c r="A1175" s="402" t="s">
        <v>11889</v>
      </c>
      <c r="B1175" s="402" t="s">
        <v>11887</v>
      </c>
      <c r="C1175" s="402" t="s">
        <v>11888</v>
      </c>
      <c r="D1175" s="402" t="s">
        <v>11886</v>
      </c>
      <c r="E1175" s="402" t="s">
        <v>11890</v>
      </c>
      <c r="F1175" s="402" t="s">
        <v>11891</v>
      </c>
      <c r="G1175" s="402" t="s">
        <v>7029</v>
      </c>
      <c r="H1175" s="402" t="s">
        <v>11891</v>
      </c>
      <c r="I1175" s="402" t="s">
        <v>6334</v>
      </c>
      <c r="J1175" s="402" t="s">
        <v>6334</v>
      </c>
      <c r="K1175" s="402" t="s">
        <v>6334</v>
      </c>
      <c r="L1175" s="402" t="s">
        <v>835</v>
      </c>
    </row>
    <row r="1176" spans="1:12" ht="45" x14ac:dyDescent="0.25">
      <c r="A1176" s="403" t="s">
        <v>11895</v>
      </c>
      <c r="B1176" s="403" t="s">
        <v>11893</v>
      </c>
      <c r="C1176" s="403" t="s">
        <v>11894</v>
      </c>
      <c r="D1176" s="403" t="s">
        <v>11892</v>
      </c>
      <c r="E1176" s="403" t="s">
        <v>11896</v>
      </c>
      <c r="F1176" s="403" t="s">
        <v>11897</v>
      </c>
      <c r="G1176" s="403" t="s">
        <v>6342</v>
      </c>
      <c r="H1176" s="403" t="s">
        <v>11897</v>
      </c>
      <c r="I1176" s="403" t="s">
        <v>6334</v>
      </c>
      <c r="J1176" s="403" t="s">
        <v>6334</v>
      </c>
      <c r="K1176" s="403" t="s">
        <v>6548</v>
      </c>
      <c r="L1176" s="403" t="s">
        <v>835</v>
      </c>
    </row>
    <row r="1177" spans="1:12" ht="45" x14ac:dyDescent="0.25">
      <c r="A1177" s="402" t="s">
        <v>11901</v>
      </c>
      <c r="B1177" s="402" t="s">
        <v>11899</v>
      </c>
      <c r="C1177" s="402" t="s">
        <v>11900</v>
      </c>
      <c r="D1177" s="402" t="s">
        <v>11898</v>
      </c>
      <c r="E1177" s="402" t="s">
        <v>9889</v>
      </c>
      <c r="F1177" s="402" t="s">
        <v>9890</v>
      </c>
      <c r="G1177" s="402" t="s">
        <v>6452</v>
      </c>
      <c r="H1177" s="402" t="s">
        <v>9890</v>
      </c>
      <c r="I1177" s="402" t="s">
        <v>6334</v>
      </c>
      <c r="J1177" s="402" t="s">
        <v>6334</v>
      </c>
      <c r="K1177" s="402" t="s">
        <v>6334</v>
      </c>
      <c r="L1177" s="402" t="s">
        <v>835</v>
      </c>
    </row>
    <row r="1178" spans="1:12" ht="33.75" x14ac:dyDescent="0.25">
      <c r="A1178" s="403" t="s">
        <v>11905</v>
      </c>
      <c r="B1178" s="403" t="s">
        <v>11903</v>
      </c>
      <c r="C1178" s="403" t="s">
        <v>11904</v>
      </c>
      <c r="D1178" s="403" t="s">
        <v>11902</v>
      </c>
      <c r="E1178" s="403" t="s">
        <v>6720</v>
      </c>
      <c r="F1178" s="403" t="s">
        <v>6721</v>
      </c>
      <c r="G1178" s="403" t="s">
        <v>6722</v>
      </c>
      <c r="H1178" s="403" t="s">
        <v>6723</v>
      </c>
      <c r="I1178" s="403" t="s">
        <v>6334</v>
      </c>
      <c r="J1178" s="403" t="s">
        <v>6334</v>
      </c>
      <c r="K1178" s="403" t="s">
        <v>6334</v>
      </c>
      <c r="L1178" s="403" t="s">
        <v>835</v>
      </c>
    </row>
    <row r="1179" spans="1:12" ht="45" x14ac:dyDescent="0.25">
      <c r="A1179" s="402" t="s">
        <v>11909</v>
      </c>
      <c r="B1179" s="402" t="s">
        <v>11907</v>
      </c>
      <c r="C1179" s="402" t="s">
        <v>11908</v>
      </c>
      <c r="D1179" s="402" t="s">
        <v>11906</v>
      </c>
      <c r="E1179" s="402" t="s">
        <v>9281</v>
      </c>
      <c r="F1179" s="402" t="s">
        <v>11910</v>
      </c>
      <c r="G1179" s="402" t="s">
        <v>6609</v>
      </c>
      <c r="H1179" s="402" t="s">
        <v>11910</v>
      </c>
      <c r="I1179" s="402" t="s">
        <v>6334</v>
      </c>
      <c r="J1179" s="402" t="s">
        <v>6334</v>
      </c>
      <c r="K1179" s="402" t="s">
        <v>6334</v>
      </c>
      <c r="L1179" s="402" t="s">
        <v>835</v>
      </c>
    </row>
    <row r="1180" spans="1:12" ht="45" x14ac:dyDescent="0.25">
      <c r="A1180" s="403" t="s">
        <v>11914</v>
      </c>
      <c r="B1180" s="403" t="s">
        <v>11912</v>
      </c>
      <c r="C1180" s="403" t="s">
        <v>11913</v>
      </c>
      <c r="D1180" s="403" t="s">
        <v>11911</v>
      </c>
      <c r="E1180" s="403" t="s">
        <v>11915</v>
      </c>
      <c r="F1180" s="403" t="s">
        <v>11916</v>
      </c>
      <c r="G1180" s="403" t="s">
        <v>6486</v>
      </c>
      <c r="H1180" s="403" t="s">
        <v>11916</v>
      </c>
      <c r="I1180" s="403" t="s">
        <v>6334</v>
      </c>
      <c r="J1180" s="403" t="s">
        <v>6334</v>
      </c>
      <c r="K1180" s="403" t="s">
        <v>6334</v>
      </c>
      <c r="L1180" s="403" t="s">
        <v>835</v>
      </c>
    </row>
    <row r="1181" spans="1:12" ht="56.25" x14ac:dyDescent="0.25">
      <c r="A1181" s="402" t="s">
        <v>11920</v>
      </c>
      <c r="B1181" s="402" t="s">
        <v>11918</v>
      </c>
      <c r="C1181" s="402" t="s">
        <v>11919</v>
      </c>
      <c r="D1181" s="402" t="s">
        <v>11917</v>
      </c>
      <c r="E1181" s="402" t="s">
        <v>11921</v>
      </c>
      <c r="F1181" s="402" t="s">
        <v>11922</v>
      </c>
      <c r="G1181" s="402" t="s">
        <v>6429</v>
      </c>
      <c r="H1181" s="402" t="s">
        <v>11923</v>
      </c>
      <c r="I1181" s="402" t="s">
        <v>6334</v>
      </c>
      <c r="J1181" s="402" t="s">
        <v>6334</v>
      </c>
      <c r="K1181" s="402" t="s">
        <v>6686</v>
      </c>
      <c r="L1181" s="402" t="s">
        <v>6343</v>
      </c>
    </row>
    <row r="1182" spans="1:12" ht="33.75" x14ac:dyDescent="0.25">
      <c r="A1182" s="403" t="s">
        <v>11927</v>
      </c>
      <c r="B1182" s="403" t="s">
        <v>11925</v>
      </c>
      <c r="C1182" s="403" t="s">
        <v>11926</v>
      </c>
      <c r="D1182" s="403" t="s">
        <v>11924</v>
      </c>
      <c r="E1182" s="403" t="s">
        <v>6497</v>
      </c>
      <c r="F1182" s="403" t="s">
        <v>6498</v>
      </c>
      <c r="G1182" s="403" t="s">
        <v>6334</v>
      </c>
      <c r="H1182" s="403" t="s">
        <v>6498</v>
      </c>
      <c r="I1182" s="403" t="s">
        <v>6334</v>
      </c>
      <c r="J1182" s="403" t="s">
        <v>6334</v>
      </c>
      <c r="K1182" s="403" t="s">
        <v>6334</v>
      </c>
      <c r="L1182" s="403" t="s">
        <v>835</v>
      </c>
    </row>
    <row r="1183" spans="1:12" ht="33.75" x14ac:dyDescent="0.25">
      <c r="A1183" s="402" t="s">
        <v>11931</v>
      </c>
      <c r="B1183" s="402" t="s">
        <v>11929</v>
      </c>
      <c r="C1183" s="402" t="s">
        <v>11930</v>
      </c>
      <c r="D1183" s="402" t="s">
        <v>11928</v>
      </c>
      <c r="E1183" s="402" t="s">
        <v>7415</v>
      </c>
      <c r="F1183" s="402" t="s">
        <v>7416</v>
      </c>
      <c r="G1183" s="402" t="s">
        <v>6342</v>
      </c>
      <c r="H1183" s="402" t="s">
        <v>7416</v>
      </c>
      <c r="I1183" s="402" t="s">
        <v>6334</v>
      </c>
      <c r="J1183" s="402" t="s">
        <v>6334</v>
      </c>
      <c r="K1183" s="402" t="s">
        <v>6334</v>
      </c>
      <c r="L1183" s="402" t="s">
        <v>835</v>
      </c>
    </row>
    <row r="1184" spans="1:12" ht="67.5" x14ac:dyDescent="0.25">
      <c r="A1184" s="403" t="s">
        <v>6334</v>
      </c>
      <c r="B1184" s="403" t="s">
        <v>11933</v>
      </c>
      <c r="C1184" s="403" t="s">
        <v>11934</v>
      </c>
      <c r="D1184" s="403" t="s">
        <v>11932</v>
      </c>
      <c r="E1184" s="403" t="s">
        <v>6855</v>
      </c>
      <c r="F1184" s="403" t="s">
        <v>6856</v>
      </c>
      <c r="G1184" s="403" t="s">
        <v>6486</v>
      </c>
      <c r="H1184" s="403" t="s">
        <v>6856</v>
      </c>
      <c r="I1184" s="403" t="s">
        <v>6334</v>
      </c>
      <c r="J1184" s="403" t="s">
        <v>6334</v>
      </c>
      <c r="K1184" s="403" t="s">
        <v>6334</v>
      </c>
      <c r="L1184" s="403" t="s">
        <v>835</v>
      </c>
    </row>
    <row r="1185" spans="1:12" ht="78.75" x14ac:dyDescent="0.25">
      <c r="A1185" s="402" t="s">
        <v>6334</v>
      </c>
      <c r="B1185" s="402" t="s">
        <v>11936</v>
      </c>
      <c r="C1185" s="402" t="s">
        <v>11937</v>
      </c>
      <c r="D1185" s="402" t="s">
        <v>11935</v>
      </c>
      <c r="E1185" s="402" t="s">
        <v>6915</v>
      </c>
      <c r="F1185" s="402" t="s">
        <v>6916</v>
      </c>
      <c r="G1185" s="402" t="s">
        <v>6917</v>
      </c>
      <c r="H1185" s="402" t="s">
        <v>6916</v>
      </c>
      <c r="I1185" s="402" t="s">
        <v>6334</v>
      </c>
      <c r="J1185" s="402" t="s">
        <v>6334</v>
      </c>
      <c r="K1185" s="402" t="s">
        <v>6334</v>
      </c>
      <c r="L1185" s="402" t="s">
        <v>835</v>
      </c>
    </row>
    <row r="1186" spans="1:12" ht="45" x14ac:dyDescent="0.25">
      <c r="A1186" s="403" t="s">
        <v>11941</v>
      </c>
      <c r="B1186" s="403" t="s">
        <v>11939</v>
      </c>
      <c r="C1186" s="403" t="s">
        <v>11940</v>
      </c>
      <c r="D1186" s="403" t="s">
        <v>11938</v>
      </c>
      <c r="E1186" s="403" t="s">
        <v>7652</v>
      </c>
      <c r="F1186" s="403" t="s">
        <v>7653</v>
      </c>
      <c r="G1186" s="403" t="s">
        <v>6917</v>
      </c>
      <c r="H1186" s="403" t="s">
        <v>7653</v>
      </c>
      <c r="I1186" s="403" t="s">
        <v>6334</v>
      </c>
      <c r="J1186" s="403" t="s">
        <v>6334</v>
      </c>
      <c r="K1186" s="403" t="s">
        <v>6334</v>
      </c>
      <c r="L1186" s="403" t="s">
        <v>835</v>
      </c>
    </row>
    <row r="1187" spans="1:12" ht="78.75" x14ac:dyDescent="0.25">
      <c r="A1187" s="402" t="s">
        <v>6334</v>
      </c>
      <c r="B1187" s="402" t="s">
        <v>11943</v>
      </c>
      <c r="C1187" s="402" t="s">
        <v>11944</v>
      </c>
      <c r="D1187" s="402" t="s">
        <v>11942</v>
      </c>
      <c r="E1187" s="402" t="s">
        <v>6855</v>
      </c>
      <c r="F1187" s="402" t="s">
        <v>6856</v>
      </c>
      <c r="G1187" s="402" t="s">
        <v>6486</v>
      </c>
      <c r="H1187" s="402" t="s">
        <v>6856</v>
      </c>
      <c r="I1187" s="402" t="s">
        <v>6334</v>
      </c>
      <c r="J1187" s="402" t="s">
        <v>6334</v>
      </c>
      <c r="K1187" s="402" t="s">
        <v>6334</v>
      </c>
      <c r="L1187" s="402" t="s">
        <v>835</v>
      </c>
    </row>
    <row r="1188" spans="1:12" ht="191.25" x14ac:dyDescent="0.25">
      <c r="A1188" s="403" t="s">
        <v>6334</v>
      </c>
      <c r="B1188" s="403" t="s">
        <v>11946</v>
      </c>
      <c r="C1188" s="403" t="s">
        <v>11947</v>
      </c>
      <c r="D1188" s="403" t="s">
        <v>11945</v>
      </c>
      <c r="E1188" s="403" t="s">
        <v>6497</v>
      </c>
      <c r="F1188" s="403" t="s">
        <v>6498</v>
      </c>
      <c r="G1188" s="403" t="s">
        <v>6334</v>
      </c>
      <c r="H1188" s="403" t="s">
        <v>6498</v>
      </c>
      <c r="I1188" s="403" t="s">
        <v>6334</v>
      </c>
      <c r="J1188" s="403" t="s">
        <v>6334</v>
      </c>
      <c r="K1188" s="403" t="s">
        <v>6334</v>
      </c>
      <c r="L1188" s="403" t="s">
        <v>835</v>
      </c>
    </row>
    <row r="1189" spans="1:12" ht="56.25" x14ac:dyDescent="0.25">
      <c r="A1189" s="402" t="s">
        <v>6334</v>
      </c>
      <c r="B1189" s="402" t="s">
        <v>11949</v>
      </c>
      <c r="C1189" s="402" t="s">
        <v>11950</v>
      </c>
      <c r="D1189" s="402" t="s">
        <v>11948</v>
      </c>
      <c r="E1189" s="402" t="s">
        <v>7510</v>
      </c>
      <c r="F1189" s="402" t="s">
        <v>7511</v>
      </c>
      <c r="G1189" s="402" t="s">
        <v>7070</v>
      </c>
      <c r="H1189" s="402" t="s">
        <v>7511</v>
      </c>
      <c r="I1189" s="402" t="s">
        <v>6334</v>
      </c>
      <c r="J1189" s="402" t="s">
        <v>6334</v>
      </c>
      <c r="K1189" s="402" t="s">
        <v>6334</v>
      </c>
      <c r="L1189" s="402" t="s">
        <v>835</v>
      </c>
    </row>
    <row r="1190" spans="1:12" ht="45" x14ac:dyDescent="0.25">
      <c r="A1190" s="403" t="s">
        <v>11954</v>
      </c>
      <c r="B1190" s="403" t="s">
        <v>11952</v>
      </c>
      <c r="C1190" s="403" t="s">
        <v>11953</v>
      </c>
      <c r="D1190" s="403" t="s">
        <v>11951</v>
      </c>
      <c r="E1190" s="403" t="s">
        <v>7627</v>
      </c>
      <c r="F1190" s="403" t="s">
        <v>7628</v>
      </c>
      <c r="G1190" s="403" t="s">
        <v>6486</v>
      </c>
      <c r="H1190" s="403" t="s">
        <v>7628</v>
      </c>
      <c r="I1190" s="403" t="s">
        <v>6334</v>
      </c>
      <c r="J1190" s="403" t="s">
        <v>6334</v>
      </c>
      <c r="K1190" s="403" t="s">
        <v>6334</v>
      </c>
      <c r="L1190" s="403" t="s">
        <v>835</v>
      </c>
    </row>
    <row r="1191" spans="1:12" ht="78.75" x14ac:dyDescent="0.25">
      <c r="A1191" s="402" t="s">
        <v>6334</v>
      </c>
      <c r="B1191" s="402" t="s">
        <v>11956</v>
      </c>
      <c r="C1191" s="402" t="s">
        <v>11957</v>
      </c>
      <c r="D1191" s="402" t="s">
        <v>11955</v>
      </c>
      <c r="E1191" s="402" t="s">
        <v>6915</v>
      </c>
      <c r="F1191" s="402" t="s">
        <v>6916</v>
      </c>
      <c r="G1191" s="402" t="s">
        <v>6917</v>
      </c>
      <c r="H1191" s="402" t="s">
        <v>6916</v>
      </c>
      <c r="I1191" s="402" t="s">
        <v>6334</v>
      </c>
      <c r="J1191" s="402" t="s">
        <v>6334</v>
      </c>
      <c r="K1191" s="402" t="s">
        <v>6334</v>
      </c>
      <c r="L1191" s="402" t="s">
        <v>835</v>
      </c>
    </row>
    <row r="1192" spans="1:12" ht="67.5" x14ac:dyDescent="0.25">
      <c r="A1192" s="403" t="s">
        <v>11961</v>
      </c>
      <c r="B1192" s="403" t="s">
        <v>11959</v>
      </c>
      <c r="C1192" s="403" t="s">
        <v>11960</v>
      </c>
      <c r="D1192" s="403" t="s">
        <v>11958</v>
      </c>
      <c r="E1192" s="403" t="s">
        <v>8368</v>
      </c>
      <c r="F1192" s="403" t="s">
        <v>8369</v>
      </c>
      <c r="G1192" s="403" t="s">
        <v>6334</v>
      </c>
      <c r="H1192" s="403" t="s">
        <v>8369</v>
      </c>
      <c r="I1192" s="403" t="s">
        <v>6334</v>
      </c>
      <c r="J1192" s="403" t="s">
        <v>6334</v>
      </c>
      <c r="K1192" s="403" t="s">
        <v>6334</v>
      </c>
      <c r="L1192" s="403" t="s">
        <v>835</v>
      </c>
    </row>
    <row r="1193" spans="1:12" ht="56.25" x14ac:dyDescent="0.25">
      <c r="A1193" s="402" t="s">
        <v>5475</v>
      </c>
      <c r="B1193" s="402" t="s">
        <v>11963</v>
      </c>
      <c r="C1193" s="402" t="s">
        <v>5718</v>
      </c>
      <c r="D1193" s="402" t="s">
        <v>11962</v>
      </c>
      <c r="E1193" s="402" t="s">
        <v>11964</v>
      </c>
      <c r="F1193" s="402" t="s">
        <v>11965</v>
      </c>
      <c r="G1193" s="402" t="s">
        <v>9018</v>
      </c>
      <c r="H1193" s="402" t="s">
        <v>11966</v>
      </c>
      <c r="I1193" s="402" t="s">
        <v>10568</v>
      </c>
      <c r="J1193" s="402" t="s">
        <v>6334</v>
      </c>
      <c r="K1193" s="402" t="s">
        <v>6334</v>
      </c>
      <c r="L1193" s="402" t="s">
        <v>835</v>
      </c>
    </row>
    <row r="1194" spans="1:12" ht="22.5" x14ac:dyDescent="0.25">
      <c r="A1194" s="403" t="s">
        <v>805</v>
      </c>
      <c r="B1194" s="403" t="s">
        <v>11968</v>
      </c>
      <c r="C1194" s="403" t="s">
        <v>1102</v>
      </c>
      <c r="D1194" s="403" t="s">
        <v>11967</v>
      </c>
      <c r="E1194" s="403" t="s">
        <v>6704</v>
      </c>
      <c r="F1194" s="403" t="s">
        <v>6705</v>
      </c>
      <c r="G1194" s="403" t="s">
        <v>6486</v>
      </c>
      <c r="H1194" s="403" t="s">
        <v>6705</v>
      </c>
      <c r="I1194" s="403" t="s">
        <v>6334</v>
      </c>
      <c r="J1194" s="403" t="s">
        <v>6334</v>
      </c>
      <c r="K1194" s="403" t="s">
        <v>6334</v>
      </c>
      <c r="L1194" s="403" t="s">
        <v>835</v>
      </c>
    </row>
    <row r="1195" spans="1:12" ht="101.25" x14ac:dyDescent="0.25">
      <c r="A1195" s="402" t="s">
        <v>6334</v>
      </c>
      <c r="B1195" s="402" t="s">
        <v>11970</v>
      </c>
      <c r="C1195" s="402" t="s">
        <v>11971</v>
      </c>
      <c r="D1195" s="402" t="s">
        <v>11969</v>
      </c>
      <c r="E1195" s="402" t="s">
        <v>8368</v>
      </c>
      <c r="F1195" s="402" t="s">
        <v>8369</v>
      </c>
      <c r="G1195" s="402" t="s">
        <v>6334</v>
      </c>
      <c r="H1195" s="402" t="s">
        <v>8369</v>
      </c>
      <c r="I1195" s="402" t="s">
        <v>6334</v>
      </c>
      <c r="J1195" s="402" t="s">
        <v>6334</v>
      </c>
      <c r="K1195" s="402" t="s">
        <v>6334</v>
      </c>
      <c r="L1195" s="402" t="s">
        <v>835</v>
      </c>
    </row>
    <row r="1196" spans="1:12" ht="67.5" x14ac:dyDescent="0.25">
      <c r="A1196" s="403" t="s">
        <v>11975</v>
      </c>
      <c r="B1196" s="403" t="s">
        <v>11973</v>
      </c>
      <c r="C1196" s="403" t="s">
        <v>11974</v>
      </c>
      <c r="D1196" s="403" t="s">
        <v>11972</v>
      </c>
      <c r="E1196" s="403" t="s">
        <v>11976</v>
      </c>
      <c r="F1196" s="403" t="s">
        <v>11977</v>
      </c>
      <c r="G1196" s="403" t="s">
        <v>7721</v>
      </c>
      <c r="H1196" s="403" t="s">
        <v>11977</v>
      </c>
      <c r="I1196" s="403" t="s">
        <v>6334</v>
      </c>
      <c r="J1196" s="403" t="s">
        <v>6334</v>
      </c>
      <c r="K1196" s="403" t="s">
        <v>6334</v>
      </c>
      <c r="L1196" s="403" t="s">
        <v>835</v>
      </c>
    </row>
    <row r="1197" spans="1:12" ht="101.25" x14ac:dyDescent="0.25">
      <c r="A1197" s="402" t="s">
        <v>11981</v>
      </c>
      <c r="B1197" s="402" t="s">
        <v>11979</v>
      </c>
      <c r="C1197" s="402" t="s">
        <v>11980</v>
      </c>
      <c r="D1197" s="402" t="s">
        <v>11978</v>
      </c>
      <c r="E1197" s="402" t="s">
        <v>11982</v>
      </c>
      <c r="F1197" s="402" t="s">
        <v>11983</v>
      </c>
      <c r="G1197" s="402" t="s">
        <v>11435</v>
      </c>
      <c r="H1197" s="402" t="s">
        <v>11983</v>
      </c>
      <c r="I1197" s="402" t="s">
        <v>6334</v>
      </c>
      <c r="J1197" s="402" t="s">
        <v>6334</v>
      </c>
      <c r="K1197" s="402" t="s">
        <v>6334</v>
      </c>
      <c r="L1197" s="402" t="s">
        <v>835</v>
      </c>
    </row>
    <row r="1198" spans="1:12" ht="67.5" x14ac:dyDescent="0.25">
      <c r="A1198" s="403" t="s">
        <v>11987</v>
      </c>
      <c r="B1198" s="403" t="s">
        <v>11985</v>
      </c>
      <c r="C1198" s="403" t="s">
        <v>11986</v>
      </c>
      <c r="D1198" s="403" t="s">
        <v>11984</v>
      </c>
      <c r="E1198" s="403" t="s">
        <v>7041</v>
      </c>
      <c r="F1198" s="403" t="s">
        <v>7042</v>
      </c>
      <c r="G1198" s="403" t="s">
        <v>7043</v>
      </c>
      <c r="H1198" s="403" t="s">
        <v>7042</v>
      </c>
      <c r="I1198" s="403" t="s">
        <v>6334</v>
      </c>
      <c r="J1198" s="403" t="s">
        <v>6334</v>
      </c>
      <c r="K1198" s="403" t="s">
        <v>6334</v>
      </c>
      <c r="L1198" s="403" t="s">
        <v>835</v>
      </c>
    </row>
    <row r="1199" spans="1:12" ht="33.75" x14ac:dyDescent="0.25">
      <c r="A1199" s="402" t="s">
        <v>11991</v>
      </c>
      <c r="B1199" s="402" t="s">
        <v>11989</v>
      </c>
      <c r="C1199" s="402" t="s">
        <v>11990</v>
      </c>
      <c r="D1199" s="402" t="s">
        <v>11988</v>
      </c>
      <c r="E1199" s="402" t="s">
        <v>7505</v>
      </c>
      <c r="F1199" s="402" t="s">
        <v>7506</v>
      </c>
      <c r="G1199" s="402" t="s">
        <v>6452</v>
      </c>
      <c r="H1199" s="402" t="s">
        <v>7506</v>
      </c>
      <c r="I1199" s="402" t="s">
        <v>6334</v>
      </c>
      <c r="J1199" s="402" t="s">
        <v>6334</v>
      </c>
      <c r="K1199" s="402" t="s">
        <v>6334</v>
      </c>
      <c r="L1199" s="402" t="s">
        <v>835</v>
      </c>
    </row>
    <row r="1200" spans="1:12" ht="45" x14ac:dyDescent="0.25">
      <c r="A1200" s="403" t="s">
        <v>11995</v>
      </c>
      <c r="B1200" s="403" t="s">
        <v>11993</v>
      </c>
      <c r="C1200" s="403" t="s">
        <v>11994</v>
      </c>
      <c r="D1200" s="403" t="s">
        <v>11992</v>
      </c>
      <c r="E1200" s="403" t="s">
        <v>11878</v>
      </c>
      <c r="F1200" s="403" t="s">
        <v>11267</v>
      </c>
      <c r="G1200" s="403" t="s">
        <v>6493</v>
      </c>
      <c r="H1200" s="403" t="s">
        <v>11267</v>
      </c>
      <c r="I1200" s="403" t="s">
        <v>6334</v>
      </c>
      <c r="J1200" s="403" t="s">
        <v>6334</v>
      </c>
      <c r="K1200" s="403" t="s">
        <v>6334</v>
      </c>
      <c r="L1200" s="403" t="s">
        <v>835</v>
      </c>
    </row>
    <row r="1201" spans="1:12" ht="45" x14ac:dyDescent="0.25">
      <c r="A1201" s="402" t="s">
        <v>11999</v>
      </c>
      <c r="B1201" s="402" t="s">
        <v>11997</v>
      </c>
      <c r="C1201" s="402" t="s">
        <v>11998</v>
      </c>
      <c r="D1201" s="402" t="s">
        <v>11996</v>
      </c>
      <c r="E1201" s="402" t="s">
        <v>9281</v>
      </c>
      <c r="F1201" s="402" t="s">
        <v>11910</v>
      </c>
      <c r="G1201" s="402" t="s">
        <v>6609</v>
      </c>
      <c r="H1201" s="402" t="s">
        <v>11910</v>
      </c>
      <c r="I1201" s="402" t="s">
        <v>6334</v>
      </c>
      <c r="J1201" s="402" t="s">
        <v>6334</v>
      </c>
      <c r="K1201" s="402" t="s">
        <v>6334</v>
      </c>
      <c r="L1201" s="402" t="s">
        <v>835</v>
      </c>
    </row>
    <row r="1202" spans="1:12" ht="33.75" x14ac:dyDescent="0.25">
      <c r="A1202" s="403" t="s">
        <v>12003</v>
      </c>
      <c r="B1202" s="403" t="s">
        <v>12001</v>
      </c>
      <c r="C1202" s="403" t="s">
        <v>12002</v>
      </c>
      <c r="D1202" s="403" t="s">
        <v>12000</v>
      </c>
      <c r="E1202" s="403" t="s">
        <v>8907</v>
      </c>
      <c r="F1202" s="403" t="s">
        <v>8908</v>
      </c>
      <c r="G1202" s="403" t="s">
        <v>6452</v>
      </c>
      <c r="H1202" s="403" t="s">
        <v>8908</v>
      </c>
      <c r="I1202" s="403" t="s">
        <v>6334</v>
      </c>
      <c r="J1202" s="403" t="s">
        <v>6334</v>
      </c>
      <c r="K1202" s="403" t="s">
        <v>6334</v>
      </c>
      <c r="L1202" s="403" t="s">
        <v>835</v>
      </c>
    </row>
    <row r="1203" spans="1:12" ht="67.5" x14ac:dyDescent="0.25">
      <c r="A1203" s="402" t="s">
        <v>12007</v>
      </c>
      <c r="B1203" s="402" t="s">
        <v>12005</v>
      </c>
      <c r="C1203" s="402" t="s">
        <v>12006</v>
      </c>
      <c r="D1203" s="402" t="s">
        <v>12004</v>
      </c>
      <c r="E1203" s="402" t="s">
        <v>10565</v>
      </c>
      <c r="F1203" s="402" t="s">
        <v>10566</v>
      </c>
      <c r="G1203" s="402" t="s">
        <v>6452</v>
      </c>
      <c r="H1203" s="402" t="s">
        <v>10567</v>
      </c>
      <c r="I1203" s="402" t="s">
        <v>6334</v>
      </c>
      <c r="J1203" s="402" t="s">
        <v>6334</v>
      </c>
      <c r="K1203" s="402" t="s">
        <v>6334</v>
      </c>
      <c r="L1203" s="402" t="s">
        <v>835</v>
      </c>
    </row>
    <row r="1204" spans="1:12" ht="45" x14ac:dyDescent="0.25">
      <c r="A1204" s="403" t="s">
        <v>12011</v>
      </c>
      <c r="B1204" s="403" t="s">
        <v>12009</v>
      </c>
      <c r="C1204" s="403" t="s">
        <v>12010</v>
      </c>
      <c r="D1204" s="403" t="s">
        <v>12008</v>
      </c>
      <c r="E1204" s="403" t="s">
        <v>6807</v>
      </c>
      <c r="F1204" s="403" t="s">
        <v>6808</v>
      </c>
      <c r="G1204" s="403" t="s">
        <v>6452</v>
      </c>
      <c r="H1204" s="403" t="s">
        <v>6809</v>
      </c>
      <c r="I1204" s="403" t="s">
        <v>6334</v>
      </c>
      <c r="J1204" s="403" t="s">
        <v>6334</v>
      </c>
      <c r="K1204" s="403" t="s">
        <v>6334</v>
      </c>
      <c r="L1204" s="403" t="s">
        <v>835</v>
      </c>
    </row>
    <row r="1205" spans="1:12" ht="45" x14ac:dyDescent="0.25">
      <c r="A1205" s="402" t="s">
        <v>6334</v>
      </c>
      <c r="B1205" s="402" t="s">
        <v>12013</v>
      </c>
      <c r="C1205" s="402" t="s">
        <v>12014</v>
      </c>
      <c r="D1205" s="402" t="s">
        <v>12012</v>
      </c>
      <c r="E1205" s="402" t="s">
        <v>8368</v>
      </c>
      <c r="F1205" s="402" t="s">
        <v>8369</v>
      </c>
      <c r="G1205" s="402" t="s">
        <v>6334</v>
      </c>
      <c r="H1205" s="402" t="s">
        <v>8369</v>
      </c>
      <c r="I1205" s="402" t="s">
        <v>6334</v>
      </c>
      <c r="J1205" s="402" t="s">
        <v>6334</v>
      </c>
      <c r="K1205" s="402" t="s">
        <v>6334</v>
      </c>
      <c r="L1205" s="402" t="s">
        <v>835</v>
      </c>
    </row>
    <row r="1206" spans="1:12" ht="56.25" x14ac:dyDescent="0.25">
      <c r="A1206" s="403" t="s">
        <v>12018</v>
      </c>
      <c r="B1206" s="403" t="s">
        <v>12016</v>
      </c>
      <c r="C1206" s="403" t="s">
        <v>12017</v>
      </c>
      <c r="D1206" s="403" t="s">
        <v>12015</v>
      </c>
      <c r="E1206" s="403" t="s">
        <v>12019</v>
      </c>
      <c r="F1206" s="403" t="s">
        <v>12020</v>
      </c>
      <c r="G1206" s="403" t="s">
        <v>7202</v>
      </c>
      <c r="H1206" s="403" t="s">
        <v>12020</v>
      </c>
      <c r="I1206" s="403" t="s">
        <v>6334</v>
      </c>
      <c r="J1206" s="403" t="s">
        <v>6334</v>
      </c>
      <c r="K1206" s="403" t="s">
        <v>6334</v>
      </c>
      <c r="L1206" s="403" t="s">
        <v>835</v>
      </c>
    </row>
    <row r="1207" spans="1:12" ht="45" x14ac:dyDescent="0.25">
      <c r="A1207" s="402" t="s">
        <v>12024</v>
      </c>
      <c r="B1207" s="402" t="s">
        <v>12022</v>
      </c>
      <c r="C1207" s="402" t="s">
        <v>12023</v>
      </c>
      <c r="D1207" s="402" t="s">
        <v>12021</v>
      </c>
      <c r="E1207" s="402" t="s">
        <v>6855</v>
      </c>
      <c r="F1207" s="402" t="s">
        <v>6856</v>
      </c>
      <c r="G1207" s="402" t="s">
        <v>6486</v>
      </c>
      <c r="H1207" s="402" t="s">
        <v>6856</v>
      </c>
      <c r="I1207" s="402" t="s">
        <v>6334</v>
      </c>
      <c r="J1207" s="402" t="s">
        <v>6334</v>
      </c>
      <c r="K1207" s="402" t="s">
        <v>6334</v>
      </c>
      <c r="L1207" s="402" t="s">
        <v>835</v>
      </c>
    </row>
    <row r="1208" spans="1:12" ht="33.75" x14ac:dyDescent="0.25">
      <c r="A1208" s="403" t="s">
        <v>12028</v>
      </c>
      <c r="B1208" s="403" t="s">
        <v>12026</v>
      </c>
      <c r="C1208" s="403" t="s">
        <v>12027</v>
      </c>
      <c r="D1208" s="403" t="s">
        <v>12025</v>
      </c>
      <c r="E1208" s="403" t="s">
        <v>7041</v>
      </c>
      <c r="F1208" s="403" t="s">
        <v>7042</v>
      </c>
      <c r="G1208" s="403" t="s">
        <v>7043</v>
      </c>
      <c r="H1208" s="403" t="s">
        <v>7042</v>
      </c>
      <c r="I1208" s="403" t="s">
        <v>6334</v>
      </c>
      <c r="J1208" s="403" t="s">
        <v>6334</v>
      </c>
      <c r="K1208" s="403" t="s">
        <v>6334</v>
      </c>
      <c r="L1208" s="403" t="s">
        <v>835</v>
      </c>
    </row>
    <row r="1209" spans="1:12" ht="56.25" x14ac:dyDescent="0.25">
      <c r="A1209" s="402" t="s">
        <v>12032</v>
      </c>
      <c r="B1209" s="402" t="s">
        <v>12030</v>
      </c>
      <c r="C1209" s="402" t="s">
        <v>12031</v>
      </c>
      <c r="D1209" s="402" t="s">
        <v>12029</v>
      </c>
      <c r="E1209" s="402" t="s">
        <v>10627</v>
      </c>
      <c r="F1209" s="402" t="s">
        <v>10628</v>
      </c>
      <c r="G1209" s="402" t="s">
        <v>6452</v>
      </c>
      <c r="H1209" s="402" t="s">
        <v>10629</v>
      </c>
      <c r="I1209" s="402" t="s">
        <v>6334</v>
      </c>
      <c r="J1209" s="402" t="s">
        <v>6334</v>
      </c>
      <c r="K1209" s="402" t="s">
        <v>6334</v>
      </c>
      <c r="L1209" s="402" t="s">
        <v>835</v>
      </c>
    </row>
    <row r="1210" spans="1:12" ht="45" x14ac:dyDescent="0.25">
      <c r="A1210" s="403" t="s">
        <v>12036</v>
      </c>
      <c r="B1210" s="403" t="s">
        <v>12034</v>
      </c>
      <c r="C1210" s="403" t="s">
        <v>12035</v>
      </c>
      <c r="D1210" s="403" t="s">
        <v>12033</v>
      </c>
      <c r="E1210" s="403" t="s">
        <v>6497</v>
      </c>
      <c r="F1210" s="403" t="s">
        <v>6498</v>
      </c>
      <c r="G1210" s="403" t="s">
        <v>6334</v>
      </c>
      <c r="H1210" s="403" t="s">
        <v>6498</v>
      </c>
      <c r="I1210" s="403" t="s">
        <v>6334</v>
      </c>
      <c r="J1210" s="403" t="s">
        <v>6334</v>
      </c>
      <c r="K1210" s="403" t="s">
        <v>6334</v>
      </c>
      <c r="L1210" s="403" t="s">
        <v>835</v>
      </c>
    </row>
    <row r="1211" spans="1:12" ht="67.5" x14ac:dyDescent="0.25">
      <c r="A1211" s="402" t="s">
        <v>6334</v>
      </c>
      <c r="B1211" s="402" t="s">
        <v>12038</v>
      </c>
      <c r="C1211" s="402" t="s">
        <v>12039</v>
      </c>
      <c r="D1211" s="402" t="s">
        <v>12037</v>
      </c>
      <c r="E1211" s="402" t="s">
        <v>7505</v>
      </c>
      <c r="F1211" s="402" t="s">
        <v>7506</v>
      </c>
      <c r="G1211" s="402" t="s">
        <v>6452</v>
      </c>
      <c r="H1211" s="402" t="s">
        <v>7506</v>
      </c>
      <c r="I1211" s="402" t="s">
        <v>6334</v>
      </c>
      <c r="J1211" s="402" t="s">
        <v>6334</v>
      </c>
      <c r="K1211" s="402" t="s">
        <v>6334</v>
      </c>
      <c r="L1211" s="402" t="s">
        <v>835</v>
      </c>
    </row>
    <row r="1212" spans="1:12" ht="33.75" x14ac:dyDescent="0.25">
      <c r="A1212" s="403" t="s">
        <v>12043</v>
      </c>
      <c r="B1212" s="403" t="s">
        <v>12041</v>
      </c>
      <c r="C1212" s="403" t="s">
        <v>12042</v>
      </c>
      <c r="D1212" s="403" t="s">
        <v>12040</v>
      </c>
      <c r="E1212" s="403" t="s">
        <v>6720</v>
      </c>
      <c r="F1212" s="403" t="s">
        <v>6721</v>
      </c>
      <c r="G1212" s="403" t="s">
        <v>6722</v>
      </c>
      <c r="H1212" s="403" t="s">
        <v>6723</v>
      </c>
      <c r="I1212" s="403" t="s">
        <v>6334</v>
      </c>
      <c r="J1212" s="403" t="s">
        <v>6334</v>
      </c>
      <c r="K1212" s="403" t="s">
        <v>6334</v>
      </c>
      <c r="L1212" s="403" t="s">
        <v>835</v>
      </c>
    </row>
    <row r="1213" spans="1:12" ht="33.75" x14ac:dyDescent="0.25">
      <c r="A1213" s="402" t="s">
        <v>12047</v>
      </c>
      <c r="B1213" s="402" t="s">
        <v>12045</v>
      </c>
      <c r="C1213" s="402" t="s">
        <v>12046</v>
      </c>
      <c r="D1213" s="402" t="s">
        <v>12044</v>
      </c>
      <c r="E1213" s="402" t="s">
        <v>11056</v>
      </c>
      <c r="F1213" s="402" t="s">
        <v>11057</v>
      </c>
      <c r="G1213" s="402" t="s">
        <v>6350</v>
      </c>
      <c r="H1213" s="402" t="s">
        <v>11805</v>
      </c>
      <c r="I1213" s="402" t="s">
        <v>10568</v>
      </c>
      <c r="J1213" s="402" t="s">
        <v>6334</v>
      </c>
      <c r="K1213" s="402" t="s">
        <v>6334</v>
      </c>
      <c r="L1213" s="402" t="s">
        <v>835</v>
      </c>
    </row>
    <row r="1214" spans="1:12" ht="22.5" x14ac:dyDescent="0.25">
      <c r="A1214" s="403" t="s">
        <v>12051</v>
      </c>
      <c r="B1214" s="403" t="s">
        <v>12049</v>
      </c>
      <c r="C1214" s="403" t="s">
        <v>12050</v>
      </c>
      <c r="D1214" s="403" t="s">
        <v>12048</v>
      </c>
      <c r="E1214" s="403" t="s">
        <v>12052</v>
      </c>
      <c r="F1214" s="403" t="s">
        <v>12053</v>
      </c>
      <c r="G1214" s="403" t="s">
        <v>12054</v>
      </c>
      <c r="H1214" s="403" t="s">
        <v>12053</v>
      </c>
      <c r="I1214" s="403" t="s">
        <v>6334</v>
      </c>
      <c r="J1214" s="403" t="s">
        <v>6334</v>
      </c>
      <c r="K1214" s="403" t="s">
        <v>6334</v>
      </c>
      <c r="L1214" s="403" t="s">
        <v>835</v>
      </c>
    </row>
    <row r="1215" spans="1:12" ht="78.75" x14ac:dyDescent="0.25">
      <c r="A1215" s="402" t="s">
        <v>12058</v>
      </c>
      <c r="B1215" s="402" t="s">
        <v>12056</v>
      </c>
      <c r="C1215" s="402" t="s">
        <v>12057</v>
      </c>
      <c r="D1215" s="402" t="s">
        <v>12055</v>
      </c>
      <c r="E1215" s="402" t="s">
        <v>10641</v>
      </c>
      <c r="F1215" s="402" t="s">
        <v>10642</v>
      </c>
      <c r="G1215" s="402" t="s">
        <v>6609</v>
      </c>
      <c r="H1215" s="402" t="s">
        <v>10642</v>
      </c>
      <c r="I1215" s="402" t="s">
        <v>6334</v>
      </c>
      <c r="J1215" s="402" t="s">
        <v>6334</v>
      </c>
      <c r="K1215" s="402" t="s">
        <v>6334</v>
      </c>
      <c r="L1215" s="402" t="s">
        <v>835</v>
      </c>
    </row>
    <row r="1216" spans="1:12" ht="22.5" x14ac:dyDescent="0.25">
      <c r="A1216" s="403" t="s">
        <v>12062</v>
      </c>
      <c r="B1216" s="403" t="s">
        <v>12060</v>
      </c>
      <c r="C1216" s="403" t="s">
        <v>12061</v>
      </c>
      <c r="D1216" s="403" t="s">
        <v>12059</v>
      </c>
      <c r="E1216" s="403" t="s">
        <v>6915</v>
      </c>
      <c r="F1216" s="403" t="s">
        <v>6916</v>
      </c>
      <c r="G1216" s="403" t="s">
        <v>6917</v>
      </c>
      <c r="H1216" s="403" t="s">
        <v>6916</v>
      </c>
      <c r="I1216" s="403" t="s">
        <v>6334</v>
      </c>
      <c r="J1216" s="403" t="s">
        <v>6334</v>
      </c>
      <c r="K1216" s="403" t="s">
        <v>6334</v>
      </c>
      <c r="L1216" s="403" t="s">
        <v>835</v>
      </c>
    </row>
    <row r="1217" spans="1:12" ht="78.75" x14ac:dyDescent="0.25">
      <c r="A1217" s="402" t="s">
        <v>12066</v>
      </c>
      <c r="B1217" s="402" t="s">
        <v>12064</v>
      </c>
      <c r="C1217" s="402" t="s">
        <v>12065</v>
      </c>
      <c r="D1217" s="402" t="s">
        <v>12063</v>
      </c>
      <c r="E1217" s="402" t="s">
        <v>6497</v>
      </c>
      <c r="F1217" s="402" t="s">
        <v>6498</v>
      </c>
      <c r="G1217" s="402" t="s">
        <v>6334</v>
      </c>
      <c r="H1217" s="402" t="s">
        <v>6498</v>
      </c>
      <c r="I1217" s="402" t="s">
        <v>6334</v>
      </c>
      <c r="J1217" s="402" t="s">
        <v>6334</v>
      </c>
      <c r="K1217" s="402" t="s">
        <v>6334</v>
      </c>
      <c r="L1217" s="402" t="s">
        <v>835</v>
      </c>
    </row>
    <row r="1218" spans="1:12" ht="337.5" x14ac:dyDescent="0.25">
      <c r="A1218" s="403" t="s">
        <v>6334</v>
      </c>
      <c r="B1218" s="403" t="s">
        <v>12068</v>
      </c>
      <c r="C1218" s="403" t="s">
        <v>12069</v>
      </c>
      <c r="D1218" s="403" t="s">
        <v>12067</v>
      </c>
      <c r="E1218" s="403" t="s">
        <v>12070</v>
      </c>
      <c r="F1218" s="403" t="s">
        <v>12071</v>
      </c>
      <c r="G1218" s="403" t="s">
        <v>7029</v>
      </c>
      <c r="H1218" s="403" t="s">
        <v>12071</v>
      </c>
      <c r="I1218" s="403" t="s">
        <v>6334</v>
      </c>
      <c r="J1218" s="403" t="s">
        <v>6334</v>
      </c>
      <c r="K1218" s="403" t="s">
        <v>6334</v>
      </c>
      <c r="L1218" s="403" t="s">
        <v>835</v>
      </c>
    </row>
    <row r="1219" spans="1:12" ht="90" x14ac:dyDescent="0.25">
      <c r="A1219" s="402" t="s">
        <v>12075</v>
      </c>
      <c r="B1219" s="402" t="s">
        <v>12073</v>
      </c>
      <c r="C1219" s="402" t="s">
        <v>12074</v>
      </c>
      <c r="D1219" s="402" t="s">
        <v>12072</v>
      </c>
      <c r="E1219" s="402" t="s">
        <v>11433</v>
      </c>
      <c r="F1219" s="402" t="s">
        <v>11434</v>
      </c>
      <c r="G1219" s="402" t="s">
        <v>11435</v>
      </c>
      <c r="H1219" s="402" t="s">
        <v>11434</v>
      </c>
      <c r="I1219" s="402" t="s">
        <v>6334</v>
      </c>
      <c r="J1219" s="402" t="s">
        <v>6334</v>
      </c>
      <c r="K1219" s="402" t="s">
        <v>6334</v>
      </c>
      <c r="L1219" s="402" t="s">
        <v>835</v>
      </c>
    </row>
    <row r="1220" spans="1:12" ht="33.75" x14ac:dyDescent="0.25">
      <c r="A1220" s="403" t="s">
        <v>12079</v>
      </c>
      <c r="B1220" s="403" t="s">
        <v>12077</v>
      </c>
      <c r="C1220" s="403" t="s">
        <v>12078</v>
      </c>
      <c r="D1220" s="403" t="s">
        <v>12076</v>
      </c>
      <c r="E1220" s="403" t="s">
        <v>6497</v>
      </c>
      <c r="F1220" s="403" t="s">
        <v>6498</v>
      </c>
      <c r="G1220" s="403" t="s">
        <v>6917</v>
      </c>
      <c r="H1220" s="403" t="s">
        <v>6498</v>
      </c>
      <c r="I1220" s="403" t="s">
        <v>6334</v>
      </c>
      <c r="J1220" s="403" t="s">
        <v>6334</v>
      </c>
      <c r="K1220" s="403" t="s">
        <v>6334</v>
      </c>
      <c r="L1220" s="403" t="s">
        <v>835</v>
      </c>
    </row>
    <row r="1221" spans="1:12" ht="33.75" x14ac:dyDescent="0.25">
      <c r="A1221" s="402" t="s">
        <v>12083</v>
      </c>
      <c r="B1221" s="402" t="s">
        <v>12081</v>
      </c>
      <c r="C1221" s="402" t="s">
        <v>12082</v>
      </c>
      <c r="D1221" s="402" t="s">
        <v>12080</v>
      </c>
      <c r="E1221" s="402" t="s">
        <v>8769</v>
      </c>
      <c r="F1221" s="402" t="s">
        <v>8770</v>
      </c>
      <c r="G1221" s="402" t="s">
        <v>6917</v>
      </c>
      <c r="H1221" s="402" t="s">
        <v>8770</v>
      </c>
      <c r="I1221" s="402" t="s">
        <v>6334</v>
      </c>
      <c r="J1221" s="402" t="s">
        <v>6334</v>
      </c>
      <c r="K1221" s="402" t="s">
        <v>6334</v>
      </c>
      <c r="L1221" s="402" t="s">
        <v>835</v>
      </c>
    </row>
    <row r="1222" spans="1:12" ht="45" x14ac:dyDescent="0.25">
      <c r="A1222" s="403" t="s">
        <v>12087</v>
      </c>
      <c r="B1222" s="403" t="s">
        <v>12085</v>
      </c>
      <c r="C1222" s="403" t="s">
        <v>12086</v>
      </c>
      <c r="D1222" s="403" t="s">
        <v>12084</v>
      </c>
      <c r="E1222" s="403" t="s">
        <v>9281</v>
      </c>
      <c r="F1222" s="403" t="s">
        <v>11910</v>
      </c>
      <c r="G1222" s="403" t="s">
        <v>6609</v>
      </c>
      <c r="H1222" s="403" t="s">
        <v>11910</v>
      </c>
      <c r="I1222" s="403" t="s">
        <v>6334</v>
      </c>
      <c r="J1222" s="403" t="s">
        <v>6334</v>
      </c>
      <c r="K1222" s="403" t="s">
        <v>6334</v>
      </c>
      <c r="L1222" s="403" t="s">
        <v>835</v>
      </c>
    </row>
    <row r="1223" spans="1:12" ht="146.25" x14ac:dyDescent="0.25">
      <c r="A1223" s="402" t="s">
        <v>12091</v>
      </c>
      <c r="B1223" s="402" t="s">
        <v>12089</v>
      </c>
      <c r="C1223" s="402" t="s">
        <v>12090</v>
      </c>
      <c r="D1223" s="402" t="s">
        <v>12088</v>
      </c>
      <c r="E1223" s="402" t="s">
        <v>7476</v>
      </c>
      <c r="F1223" s="402" t="s">
        <v>7477</v>
      </c>
      <c r="G1223" s="402" t="s">
        <v>6452</v>
      </c>
      <c r="H1223" s="402" t="s">
        <v>7477</v>
      </c>
      <c r="I1223" s="402" t="s">
        <v>6334</v>
      </c>
      <c r="J1223" s="402" t="s">
        <v>6334</v>
      </c>
      <c r="K1223" s="402" t="s">
        <v>6334</v>
      </c>
      <c r="L1223" s="402" t="s">
        <v>835</v>
      </c>
    </row>
    <row r="1224" spans="1:12" ht="33.75" x14ac:dyDescent="0.25">
      <c r="A1224" s="403" t="s">
        <v>12095</v>
      </c>
      <c r="B1224" s="403" t="s">
        <v>12093</v>
      </c>
      <c r="C1224" s="403" t="s">
        <v>12094</v>
      </c>
      <c r="D1224" s="403" t="s">
        <v>12092</v>
      </c>
      <c r="E1224" s="403" t="s">
        <v>8769</v>
      </c>
      <c r="F1224" s="403" t="s">
        <v>8770</v>
      </c>
      <c r="G1224" s="403" t="s">
        <v>6917</v>
      </c>
      <c r="H1224" s="403" t="s">
        <v>8770</v>
      </c>
      <c r="I1224" s="403" t="s">
        <v>6334</v>
      </c>
      <c r="J1224" s="403" t="s">
        <v>6334</v>
      </c>
      <c r="K1224" s="403" t="s">
        <v>6334</v>
      </c>
      <c r="L1224" s="403" t="s">
        <v>835</v>
      </c>
    </row>
    <row r="1225" spans="1:12" ht="67.5" x14ac:dyDescent="0.25">
      <c r="A1225" s="402" t="s">
        <v>12099</v>
      </c>
      <c r="B1225" s="402" t="s">
        <v>12097</v>
      </c>
      <c r="C1225" s="402" t="s">
        <v>12098</v>
      </c>
      <c r="D1225" s="402" t="s">
        <v>12096</v>
      </c>
      <c r="E1225" s="402" t="s">
        <v>9281</v>
      </c>
      <c r="F1225" s="402" t="s">
        <v>11910</v>
      </c>
      <c r="G1225" s="402" t="s">
        <v>6609</v>
      </c>
      <c r="H1225" s="402" t="s">
        <v>11910</v>
      </c>
      <c r="I1225" s="402" t="s">
        <v>6334</v>
      </c>
      <c r="J1225" s="402" t="s">
        <v>6334</v>
      </c>
      <c r="K1225" s="402" t="s">
        <v>6334</v>
      </c>
      <c r="L1225" s="402" t="s">
        <v>835</v>
      </c>
    </row>
    <row r="1226" spans="1:12" ht="33.75" x14ac:dyDescent="0.25">
      <c r="A1226" s="403" t="s">
        <v>12103</v>
      </c>
      <c r="B1226" s="403" t="s">
        <v>12101</v>
      </c>
      <c r="C1226" s="403" t="s">
        <v>12102</v>
      </c>
      <c r="D1226" s="403" t="s">
        <v>12100</v>
      </c>
      <c r="E1226" s="403" t="s">
        <v>8820</v>
      </c>
      <c r="F1226" s="403" t="s">
        <v>8821</v>
      </c>
      <c r="G1226" s="403" t="s">
        <v>6486</v>
      </c>
      <c r="H1226" s="403" t="s">
        <v>8821</v>
      </c>
      <c r="I1226" s="403" t="s">
        <v>6334</v>
      </c>
      <c r="J1226" s="403" t="s">
        <v>6334</v>
      </c>
      <c r="K1226" s="403" t="s">
        <v>6334</v>
      </c>
      <c r="L1226" s="403" t="s">
        <v>835</v>
      </c>
    </row>
    <row r="1227" spans="1:12" ht="33.75" x14ac:dyDescent="0.25">
      <c r="A1227" s="402" t="s">
        <v>12107</v>
      </c>
      <c r="B1227" s="402" t="s">
        <v>12105</v>
      </c>
      <c r="C1227" s="402" t="s">
        <v>12106</v>
      </c>
      <c r="D1227" s="402" t="s">
        <v>12104</v>
      </c>
      <c r="E1227" s="402" t="s">
        <v>7510</v>
      </c>
      <c r="F1227" s="402" t="s">
        <v>7511</v>
      </c>
      <c r="G1227" s="402" t="s">
        <v>7070</v>
      </c>
      <c r="H1227" s="402" t="s">
        <v>7511</v>
      </c>
      <c r="I1227" s="402" t="s">
        <v>6334</v>
      </c>
      <c r="J1227" s="402" t="s">
        <v>6334</v>
      </c>
      <c r="K1227" s="402" t="s">
        <v>6334</v>
      </c>
      <c r="L1227" s="402" t="s">
        <v>835</v>
      </c>
    </row>
    <row r="1228" spans="1:12" ht="90" x14ac:dyDescent="0.25">
      <c r="A1228" s="403" t="s">
        <v>12111</v>
      </c>
      <c r="B1228" s="403" t="s">
        <v>12109</v>
      </c>
      <c r="C1228" s="403" t="s">
        <v>12110</v>
      </c>
      <c r="D1228" s="403" t="s">
        <v>12108</v>
      </c>
      <c r="E1228" s="403" t="s">
        <v>8884</v>
      </c>
      <c r="F1228" s="403" t="s">
        <v>12112</v>
      </c>
      <c r="G1228" s="403" t="s">
        <v>6493</v>
      </c>
      <c r="H1228" s="403" t="s">
        <v>12112</v>
      </c>
      <c r="I1228" s="403" t="s">
        <v>6334</v>
      </c>
      <c r="J1228" s="403" t="s">
        <v>6334</v>
      </c>
      <c r="K1228" s="403" t="s">
        <v>6334</v>
      </c>
      <c r="L1228" s="403" t="s">
        <v>835</v>
      </c>
    </row>
    <row r="1229" spans="1:12" ht="67.5" x14ac:dyDescent="0.25">
      <c r="A1229" s="402" t="s">
        <v>5476</v>
      </c>
      <c r="B1229" s="402" t="s">
        <v>12114</v>
      </c>
      <c r="C1229" s="402" t="s">
        <v>5719</v>
      </c>
      <c r="D1229" s="402" t="s">
        <v>12113</v>
      </c>
      <c r="E1229" s="402" t="s">
        <v>6438</v>
      </c>
      <c r="F1229" s="402" t="s">
        <v>11239</v>
      </c>
      <c r="G1229" s="402" t="s">
        <v>6440</v>
      </c>
      <c r="H1229" s="402" t="s">
        <v>12115</v>
      </c>
      <c r="I1229" s="402" t="s">
        <v>10568</v>
      </c>
      <c r="J1229" s="402" t="s">
        <v>6334</v>
      </c>
      <c r="K1229" s="402" t="s">
        <v>6334</v>
      </c>
      <c r="L1229" s="402" t="s">
        <v>835</v>
      </c>
    </row>
    <row r="1230" spans="1:12" ht="101.25" x14ac:dyDescent="0.25">
      <c r="A1230" s="403" t="s">
        <v>12119</v>
      </c>
      <c r="B1230" s="403" t="s">
        <v>12117</v>
      </c>
      <c r="C1230" s="403" t="s">
        <v>12118</v>
      </c>
      <c r="D1230" s="403" t="s">
        <v>12116</v>
      </c>
      <c r="E1230" s="403" t="s">
        <v>11349</v>
      </c>
      <c r="F1230" s="403" t="s">
        <v>11633</v>
      </c>
      <c r="G1230" s="403" t="s">
        <v>6429</v>
      </c>
      <c r="H1230" s="403" t="s">
        <v>11633</v>
      </c>
      <c r="I1230" s="403" t="s">
        <v>6334</v>
      </c>
      <c r="J1230" s="403" t="s">
        <v>6334</v>
      </c>
      <c r="K1230" s="403" t="s">
        <v>6334</v>
      </c>
      <c r="L1230" s="403" t="s">
        <v>835</v>
      </c>
    </row>
    <row r="1231" spans="1:12" ht="45" x14ac:dyDescent="0.25">
      <c r="A1231" s="402" t="s">
        <v>12123</v>
      </c>
      <c r="B1231" s="402" t="s">
        <v>12121</v>
      </c>
      <c r="C1231" s="402" t="s">
        <v>12122</v>
      </c>
      <c r="D1231" s="402" t="s">
        <v>12120</v>
      </c>
      <c r="E1231" s="402" t="s">
        <v>8429</v>
      </c>
      <c r="F1231" s="402" t="s">
        <v>7238</v>
      </c>
      <c r="G1231" s="402" t="s">
        <v>6493</v>
      </c>
      <c r="H1231" s="402" t="s">
        <v>7238</v>
      </c>
      <c r="I1231" s="402" t="s">
        <v>6334</v>
      </c>
      <c r="J1231" s="402" t="s">
        <v>6334</v>
      </c>
      <c r="K1231" s="402" t="s">
        <v>6334</v>
      </c>
      <c r="L1231" s="402" t="s">
        <v>835</v>
      </c>
    </row>
    <row r="1232" spans="1:12" ht="56.25" x14ac:dyDescent="0.25">
      <c r="A1232" s="403" t="s">
        <v>4025</v>
      </c>
      <c r="B1232" s="403" t="s">
        <v>12125</v>
      </c>
      <c r="C1232" s="403" t="s">
        <v>4027</v>
      </c>
      <c r="D1232" s="403" t="s">
        <v>12124</v>
      </c>
      <c r="E1232" s="403" t="s">
        <v>12126</v>
      </c>
      <c r="F1232" s="403" t="s">
        <v>12127</v>
      </c>
      <c r="G1232" s="403" t="s">
        <v>6382</v>
      </c>
      <c r="H1232" s="403" t="s">
        <v>12127</v>
      </c>
      <c r="I1232" s="403" t="s">
        <v>6334</v>
      </c>
      <c r="J1232" s="403" t="s">
        <v>6334</v>
      </c>
      <c r="K1232" s="403" t="s">
        <v>6334</v>
      </c>
      <c r="L1232" s="403" t="s">
        <v>835</v>
      </c>
    </row>
    <row r="1233" spans="1:12" ht="135" x14ac:dyDescent="0.25">
      <c r="A1233" s="402" t="s">
        <v>4484</v>
      </c>
      <c r="B1233" s="402" t="s">
        <v>26256</v>
      </c>
      <c r="C1233" s="402" t="s">
        <v>4486</v>
      </c>
      <c r="D1233" s="402" t="s">
        <v>12128</v>
      </c>
      <c r="E1233" s="402" t="s">
        <v>26257</v>
      </c>
      <c r="F1233" s="402" t="s">
        <v>26258</v>
      </c>
      <c r="G1233" s="402" t="s">
        <v>6382</v>
      </c>
      <c r="H1233" s="402" t="s">
        <v>26258</v>
      </c>
      <c r="I1233" s="402" t="s">
        <v>6334</v>
      </c>
      <c r="J1233" s="402" t="s">
        <v>26259</v>
      </c>
      <c r="K1233" s="402" t="s">
        <v>6334</v>
      </c>
      <c r="L1233" s="402" t="s">
        <v>26103</v>
      </c>
    </row>
    <row r="1234" spans="1:12" ht="45" x14ac:dyDescent="0.25">
      <c r="A1234" s="403" t="s">
        <v>1787</v>
      </c>
      <c r="B1234" s="403" t="s">
        <v>12130</v>
      </c>
      <c r="C1234" s="403" t="s">
        <v>12131</v>
      </c>
      <c r="D1234" s="403" t="s">
        <v>12129</v>
      </c>
      <c r="E1234" s="403" t="s">
        <v>12132</v>
      </c>
      <c r="F1234" s="403" t="s">
        <v>12133</v>
      </c>
      <c r="G1234" s="403" t="s">
        <v>7173</v>
      </c>
      <c r="H1234" s="403" t="s">
        <v>12133</v>
      </c>
      <c r="I1234" s="403" t="s">
        <v>6334</v>
      </c>
      <c r="J1234" s="403" t="s">
        <v>6334</v>
      </c>
      <c r="K1234" s="403" t="s">
        <v>6334</v>
      </c>
      <c r="L1234" s="403" t="s">
        <v>835</v>
      </c>
    </row>
    <row r="1235" spans="1:12" ht="213.75" x14ac:dyDescent="0.25">
      <c r="A1235" s="402" t="s">
        <v>1058</v>
      </c>
      <c r="B1235" s="402" t="s">
        <v>12135</v>
      </c>
      <c r="C1235" s="402" t="s">
        <v>12136</v>
      </c>
      <c r="D1235" s="402" t="s">
        <v>12134</v>
      </c>
      <c r="E1235" s="402" t="s">
        <v>6484</v>
      </c>
      <c r="F1235" s="402" t="s">
        <v>6485</v>
      </c>
      <c r="G1235" s="402" t="s">
        <v>6486</v>
      </c>
      <c r="H1235" s="402" t="s">
        <v>6485</v>
      </c>
      <c r="I1235" s="402" t="s">
        <v>6334</v>
      </c>
      <c r="J1235" s="402" t="s">
        <v>6334</v>
      </c>
      <c r="K1235" s="402" t="s">
        <v>6334</v>
      </c>
      <c r="L1235" s="402" t="s">
        <v>6376</v>
      </c>
    </row>
    <row r="1236" spans="1:12" ht="78.75" x14ac:dyDescent="0.25">
      <c r="A1236" s="403" t="s">
        <v>12140</v>
      </c>
      <c r="B1236" s="403" t="s">
        <v>12138</v>
      </c>
      <c r="C1236" s="403" t="s">
        <v>12139</v>
      </c>
      <c r="D1236" s="403" t="s">
        <v>12137</v>
      </c>
      <c r="E1236" s="403" t="s">
        <v>6915</v>
      </c>
      <c r="F1236" s="403" t="s">
        <v>6916</v>
      </c>
      <c r="G1236" s="403" t="s">
        <v>6917</v>
      </c>
      <c r="H1236" s="403" t="s">
        <v>6916</v>
      </c>
      <c r="I1236" s="403" t="s">
        <v>6334</v>
      </c>
      <c r="J1236" s="403" t="s">
        <v>12141</v>
      </c>
      <c r="K1236" s="403" t="s">
        <v>6334</v>
      </c>
      <c r="L1236" s="403" t="s">
        <v>835</v>
      </c>
    </row>
    <row r="1237" spans="1:12" ht="56.25" x14ac:dyDescent="0.25">
      <c r="A1237" s="402" t="s">
        <v>12145</v>
      </c>
      <c r="B1237" s="402" t="s">
        <v>12143</v>
      </c>
      <c r="C1237" s="402" t="s">
        <v>12144</v>
      </c>
      <c r="D1237" s="402" t="s">
        <v>12142</v>
      </c>
      <c r="E1237" s="402" t="s">
        <v>6720</v>
      </c>
      <c r="F1237" s="402" t="s">
        <v>6721</v>
      </c>
      <c r="G1237" s="402" t="s">
        <v>6722</v>
      </c>
      <c r="H1237" s="402" t="s">
        <v>6723</v>
      </c>
      <c r="I1237" s="402" t="s">
        <v>6334</v>
      </c>
      <c r="J1237" s="402" t="s">
        <v>6334</v>
      </c>
      <c r="K1237" s="402" t="s">
        <v>6334</v>
      </c>
      <c r="L1237" s="402" t="s">
        <v>835</v>
      </c>
    </row>
    <row r="1238" spans="1:12" ht="67.5" x14ac:dyDescent="0.25">
      <c r="A1238" s="403" t="s">
        <v>12149</v>
      </c>
      <c r="B1238" s="403" t="s">
        <v>12147</v>
      </c>
      <c r="C1238" s="403" t="s">
        <v>12148</v>
      </c>
      <c r="D1238" s="403" t="s">
        <v>12146</v>
      </c>
      <c r="E1238" s="403" t="s">
        <v>12150</v>
      </c>
      <c r="F1238" s="403" t="s">
        <v>12151</v>
      </c>
      <c r="G1238" s="403" t="s">
        <v>8352</v>
      </c>
      <c r="H1238" s="403" t="s">
        <v>12152</v>
      </c>
      <c r="I1238" s="403" t="s">
        <v>6334</v>
      </c>
      <c r="J1238" s="403" t="s">
        <v>6334</v>
      </c>
      <c r="K1238" s="403" t="s">
        <v>6334</v>
      </c>
      <c r="L1238" s="403" t="s">
        <v>835</v>
      </c>
    </row>
    <row r="1239" spans="1:12" ht="33.75" x14ac:dyDescent="0.25">
      <c r="A1239" s="402" t="s">
        <v>12156</v>
      </c>
      <c r="B1239" s="402" t="s">
        <v>12154</v>
      </c>
      <c r="C1239" s="402" t="s">
        <v>12155</v>
      </c>
      <c r="D1239" s="402" t="s">
        <v>12153</v>
      </c>
      <c r="E1239" s="402" t="s">
        <v>6484</v>
      </c>
      <c r="F1239" s="402" t="s">
        <v>6485</v>
      </c>
      <c r="G1239" s="402" t="s">
        <v>6486</v>
      </c>
      <c r="H1239" s="402" t="s">
        <v>6485</v>
      </c>
      <c r="I1239" s="402" t="s">
        <v>6334</v>
      </c>
      <c r="J1239" s="402" t="s">
        <v>6334</v>
      </c>
      <c r="K1239" s="402" t="s">
        <v>6334</v>
      </c>
      <c r="L1239" s="402" t="s">
        <v>835</v>
      </c>
    </row>
    <row r="1240" spans="1:12" ht="67.5" x14ac:dyDescent="0.25">
      <c r="A1240" s="403" t="s">
        <v>12160</v>
      </c>
      <c r="B1240" s="403" t="s">
        <v>12158</v>
      </c>
      <c r="C1240" s="403" t="s">
        <v>12159</v>
      </c>
      <c r="D1240" s="403" t="s">
        <v>12157</v>
      </c>
      <c r="E1240" s="403" t="s">
        <v>6720</v>
      </c>
      <c r="F1240" s="403" t="s">
        <v>6721</v>
      </c>
      <c r="G1240" s="403" t="s">
        <v>6722</v>
      </c>
      <c r="H1240" s="403" t="s">
        <v>6723</v>
      </c>
      <c r="I1240" s="403" t="s">
        <v>6334</v>
      </c>
      <c r="J1240" s="403" t="s">
        <v>6334</v>
      </c>
      <c r="K1240" s="403" t="s">
        <v>6334</v>
      </c>
      <c r="L1240" s="403" t="s">
        <v>835</v>
      </c>
    </row>
    <row r="1241" spans="1:12" ht="101.25" x14ac:dyDescent="0.25">
      <c r="A1241" s="402" t="s">
        <v>1058</v>
      </c>
      <c r="B1241" s="402" t="s">
        <v>12162</v>
      </c>
      <c r="C1241" s="402" t="s">
        <v>12163</v>
      </c>
      <c r="D1241" s="402" t="s">
        <v>12161</v>
      </c>
      <c r="E1241" s="402" t="s">
        <v>6720</v>
      </c>
      <c r="F1241" s="402" t="s">
        <v>6721</v>
      </c>
      <c r="G1241" s="402" t="s">
        <v>6722</v>
      </c>
      <c r="H1241" s="402" t="s">
        <v>6723</v>
      </c>
      <c r="I1241" s="402" t="s">
        <v>6334</v>
      </c>
      <c r="J1241" s="402" t="s">
        <v>6334</v>
      </c>
      <c r="K1241" s="402" t="s">
        <v>6334</v>
      </c>
      <c r="L1241" s="402" t="s">
        <v>6376</v>
      </c>
    </row>
    <row r="1242" spans="1:12" ht="78.75" x14ac:dyDescent="0.25">
      <c r="A1242" s="403" t="s">
        <v>6334</v>
      </c>
      <c r="B1242" s="403" t="s">
        <v>12165</v>
      </c>
      <c r="C1242" s="403" t="s">
        <v>12166</v>
      </c>
      <c r="D1242" s="403" t="s">
        <v>12164</v>
      </c>
      <c r="E1242" s="403" t="s">
        <v>7041</v>
      </c>
      <c r="F1242" s="403" t="s">
        <v>7042</v>
      </c>
      <c r="G1242" s="403" t="s">
        <v>7043</v>
      </c>
      <c r="H1242" s="403" t="s">
        <v>7042</v>
      </c>
      <c r="I1242" s="403" t="s">
        <v>6334</v>
      </c>
      <c r="J1242" s="403" t="s">
        <v>6334</v>
      </c>
      <c r="K1242" s="403" t="s">
        <v>6334</v>
      </c>
      <c r="L1242" s="403" t="s">
        <v>835</v>
      </c>
    </row>
    <row r="1243" spans="1:12" ht="33.75" x14ac:dyDescent="0.25">
      <c r="A1243" s="402" t="s">
        <v>12170</v>
      </c>
      <c r="B1243" s="402" t="s">
        <v>12168</v>
      </c>
      <c r="C1243" s="402" t="s">
        <v>12169</v>
      </c>
      <c r="D1243" s="402" t="s">
        <v>12167</v>
      </c>
      <c r="E1243" s="402" t="s">
        <v>8521</v>
      </c>
      <c r="F1243" s="402" t="s">
        <v>8522</v>
      </c>
      <c r="G1243" s="402" t="s">
        <v>6486</v>
      </c>
      <c r="H1243" s="402" t="s">
        <v>8522</v>
      </c>
      <c r="I1243" s="402" t="s">
        <v>6334</v>
      </c>
      <c r="J1243" s="402" t="s">
        <v>6334</v>
      </c>
      <c r="K1243" s="402" t="s">
        <v>6334</v>
      </c>
      <c r="L1243" s="402" t="s">
        <v>6376</v>
      </c>
    </row>
    <row r="1244" spans="1:12" ht="78.75" x14ac:dyDescent="0.25">
      <c r="A1244" s="403" t="s">
        <v>12174</v>
      </c>
      <c r="B1244" s="403" t="s">
        <v>12172</v>
      </c>
      <c r="C1244" s="403" t="s">
        <v>12173</v>
      </c>
      <c r="D1244" s="403" t="s">
        <v>12171</v>
      </c>
      <c r="E1244" s="403" t="s">
        <v>6497</v>
      </c>
      <c r="F1244" s="403" t="s">
        <v>6498</v>
      </c>
      <c r="G1244" s="403" t="s">
        <v>6334</v>
      </c>
      <c r="H1244" s="403" t="s">
        <v>6498</v>
      </c>
      <c r="I1244" s="403" t="s">
        <v>6334</v>
      </c>
      <c r="J1244" s="403" t="s">
        <v>6334</v>
      </c>
      <c r="K1244" s="403" t="s">
        <v>6334</v>
      </c>
      <c r="L1244" s="403" t="s">
        <v>835</v>
      </c>
    </row>
    <row r="1245" spans="1:12" ht="67.5" x14ac:dyDescent="0.25">
      <c r="A1245" s="402" t="s">
        <v>12178</v>
      </c>
      <c r="B1245" s="402" t="s">
        <v>12176</v>
      </c>
      <c r="C1245" s="402" t="s">
        <v>12177</v>
      </c>
      <c r="D1245" s="402" t="s">
        <v>12175</v>
      </c>
      <c r="E1245" s="402" t="s">
        <v>12179</v>
      </c>
      <c r="F1245" s="402" t="s">
        <v>12180</v>
      </c>
      <c r="G1245" s="402" t="s">
        <v>6609</v>
      </c>
      <c r="H1245" s="402" t="s">
        <v>12181</v>
      </c>
      <c r="I1245" s="402" t="s">
        <v>6334</v>
      </c>
      <c r="J1245" s="402" t="s">
        <v>6334</v>
      </c>
      <c r="K1245" s="402" t="s">
        <v>6334</v>
      </c>
      <c r="L1245" s="402" t="s">
        <v>6376</v>
      </c>
    </row>
    <row r="1246" spans="1:12" ht="22.5" x14ac:dyDescent="0.25">
      <c r="A1246" s="403" t="s">
        <v>12185</v>
      </c>
      <c r="B1246" s="403" t="s">
        <v>12183</v>
      </c>
      <c r="C1246" s="403" t="s">
        <v>12184</v>
      </c>
      <c r="D1246" s="403" t="s">
        <v>12182</v>
      </c>
      <c r="E1246" s="403" t="s">
        <v>7350</v>
      </c>
      <c r="F1246" s="403" t="s">
        <v>7299</v>
      </c>
      <c r="G1246" s="403" t="s">
        <v>6917</v>
      </c>
      <c r="H1246" s="403" t="s">
        <v>7299</v>
      </c>
      <c r="I1246" s="403" t="s">
        <v>6334</v>
      </c>
      <c r="J1246" s="403" t="s">
        <v>6334</v>
      </c>
      <c r="K1246" s="403" t="s">
        <v>6334</v>
      </c>
      <c r="L1246" s="403" t="s">
        <v>6376</v>
      </c>
    </row>
    <row r="1247" spans="1:12" ht="45" x14ac:dyDescent="0.25">
      <c r="A1247" s="402" t="s">
        <v>12189</v>
      </c>
      <c r="B1247" s="402" t="s">
        <v>12187</v>
      </c>
      <c r="C1247" s="402" t="s">
        <v>12188</v>
      </c>
      <c r="D1247" s="402" t="s">
        <v>12186</v>
      </c>
      <c r="E1247" s="402" t="s">
        <v>12190</v>
      </c>
      <c r="F1247" s="402" t="s">
        <v>12191</v>
      </c>
      <c r="G1247" s="402" t="s">
        <v>6513</v>
      </c>
      <c r="H1247" s="402" t="s">
        <v>12192</v>
      </c>
      <c r="I1247" s="402" t="s">
        <v>6334</v>
      </c>
      <c r="J1247" s="402" t="s">
        <v>13603</v>
      </c>
      <c r="K1247" s="402" t="s">
        <v>6334</v>
      </c>
      <c r="L1247" s="402" t="s">
        <v>6442</v>
      </c>
    </row>
    <row r="1248" spans="1:12" ht="45" x14ac:dyDescent="0.25">
      <c r="A1248" s="403" t="s">
        <v>12196</v>
      </c>
      <c r="B1248" s="403" t="s">
        <v>12194</v>
      </c>
      <c r="C1248" s="403" t="s">
        <v>12195</v>
      </c>
      <c r="D1248" s="403" t="s">
        <v>12193</v>
      </c>
      <c r="E1248" s="403" t="s">
        <v>8368</v>
      </c>
      <c r="F1248" s="403" t="s">
        <v>8369</v>
      </c>
      <c r="G1248" s="403" t="s">
        <v>6334</v>
      </c>
      <c r="H1248" s="403" t="s">
        <v>8369</v>
      </c>
      <c r="I1248" s="403" t="s">
        <v>6334</v>
      </c>
      <c r="J1248" s="403" t="s">
        <v>6334</v>
      </c>
      <c r="K1248" s="403" t="s">
        <v>6334</v>
      </c>
      <c r="L1248" s="403" t="s">
        <v>835</v>
      </c>
    </row>
    <row r="1249" spans="1:12" ht="45" x14ac:dyDescent="0.25">
      <c r="A1249" s="402" t="s">
        <v>12200</v>
      </c>
      <c r="B1249" s="402" t="s">
        <v>12198</v>
      </c>
      <c r="C1249" s="402" t="s">
        <v>12199</v>
      </c>
      <c r="D1249" s="402" t="s">
        <v>12197</v>
      </c>
      <c r="E1249" s="402" t="s">
        <v>10345</v>
      </c>
      <c r="F1249" s="402" t="s">
        <v>10346</v>
      </c>
      <c r="G1249" s="402" t="s">
        <v>6553</v>
      </c>
      <c r="H1249" s="402" t="s">
        <v>10346</v>
      </c>
      <c r="I1249" s="402" t="s">
        <v>6334</v>
      </c>
      <c r="J1249" s="402" t="s">
        <v>6334</v>
      </c>
      <c r="K1249" s="402" t="s">
        <v>6334</v>
      </c>
      <c r="L1249" s="402" t="s">
        <v>835</v>
      </c>
    </row>
    <row r="1250" spans="1:12" ht="56.25" x14ac:dyDescent="0.25">
      <c r="A1250" s="403" t="s">
        <v>12204</v>
      </c>
      <c r="B1250" s="403" t="s">
        <v>12202</v>
      </c>
      <c r="C1250" s="403" t="s">
        <v>12203</v>
      </c>
      <c r="D1250" s="403" t="s">
        <v>12201</v>
      </c>
      <c r="E1250" s="403" t="s">
        <v>20455</v>
      </c>
      <c r="F1250" s="403" t="s">
        <v>12205</v>
      </c>
      <c r="G1250" s="403" t="s">
        <v>6553</v>
      </c>
      <c r="H1250" s="403" t="s">
        <v>12206</v>
      </c>
      <c r="I1250" s="403" t="s">
        <v>6334</v>
      </c>
      <c r="J1250" s="403" t="s">
        <v>12207</v>
      </c>
      <c r="K1250" s="403" t="s">
        <v>6334</v>
      </c>
      <c r="L1250" s="403" t="s">
        <v>7095</v>
      </c>
    </row>
    <row r="1251" spans="1:12" ht="56.25" x14ac:dyDescent="0.25">
      <c r="A1251" s="402" t="s">
        <v>12210</v>
      </c>
      <c r="B1251" s="402" t="s">
        <v>12209</v>
      </c>
      <c r="C1251" s="402" t="s">
        <v>6334</v>
      </c>
      <c r="D1251" s="402" t="s">
        <v>12208</v>
      </c>
      <c r="E1251" s="402" t="s">
        <v>6720</v>
      </c>
      <c r="F1251" s="402" t="s">
        <v>6721</v>
      </c>
      <c r="G1251" s="402" t="s">
        <v>6722</v>
      </c>
      <c r="H1251" s="402" t="s">
        <v>6723</v>
      </c>
      <c r="I1251" s="402" t="s">
        <v>6334</v>
      </c>
      <c r="J1251" s="402" t="s">
        <v>6597</v>
      </c>
      <c r="K1251" s="402" t="s">
        <v>6334</v>
      </c>
      <c r="L1251" s="402" t="s">
        <v>835</v>
      </c>
    </row>
    <row r="1252" spans="1:12" ht="56.25" x14ac:dyDescent="0.25">
      <c r="A1252" s="403" t="s">
        <v>12214</v>
      </c>
      <c r="B1252" s="403" t="s">
        <v>12212</v>
      </c>
      <c r="C1252" s="403" t="s">
        <v>12213</v>
      </c>
      <c r="D1252" s="403" t="s">
        <v>12211</v>
      </c>
      <c r="E1252" s="403" t="s">
        <v>12215</v>
      </c>
      <c r="F1252" s="403" t="s">
        <v>12216</v>
      </c>
      <c r="G1252" s="403" t="s">
        <v>6429</v>
      </c>
      <c r="H1252" s="403" t="s">
        <v>12216</v>
      </c>
      <c r="I1252" s="403" t="s">
        <v>6334</v>
      </c>
      <c r="J1252" s="403" t="s">
        <v>6334</v>
      </c>
      <c r="K1252" s="403" t="s">
        <v>6334</v>
      </c>
      <c r="L1252" s="403" t="s">
        <v>6376</v>
      </c>
    </row>
    <row r="1253" spans="1:12" ht="45" x14ac:dyDescent="0.25">
      <c r="A1253" s="402" t="s">
        <v>1058</v>
      </c>
      <c r="B1253" s="402" t="s">
        <v>12218</v>
      </c>
      <c r="C1253" s="402" t="s">
        <v>12219</v>
      </c>
      <c r="D1253" s="402" t="s">
        <v>12217</v>
      </c>
      <c r="E1253" s="402" t="s">
        <v>12220</v>
      </c>
      <c r="F1253" s="402" t="s">
        <v>12221</v>
      </c>
      <c r="G1253" s="402" t="s">
        <v>6486</v>
      </c>
      <c r="H1253" s="402" t="s">
        <v>12221</v>
      </c>
      <c r="I1253" s="402" t="s">
        <v>6334</v>
      </c>
      <c r="J1253" s="402" t="s">
        <v>6334</v>
      </c>
      <c r="K1253" s="402" t="s">
        <v>6334</v>
      </c>
      <c r="L1253" s="402" t="s">
        <v>6376</v>
      </c>
    </row>
    <row r="1254" spans="1:12" ht="33.75" x14ac:dyDescent="0.25">
      <c r="A1254" s="403" t="s">
        <v>12225</v>
      </c>
      <c r="B1254" s="403" t="s">
        <v>12223</v>
      </c>
      <c r="C1254" s="403" t="s">
        <v>12224</v>
      </c>
      <c r="D1254" s="403" t="s">
        <v>12222</v>
      </c>
      <c r="E1254" s="403" t="s">
        <v>6855</v>
      </c>
      <c r="F1254" s="403" t="s">
        <v>6856</v>
      </c>
      <c r="G1254" s="403" t="s">
        <v>6486</v>
      </c>
      <c r="H1254" s="403" t="s">
        <v>6856</v>
      </c>
      <c r="I1254" s="403" t="s">
        <v>6334</v>
      </c>
      <c r="J1254" s="403" t="s">
        <v>6334</v>
      </c>
      <c r="K1254" s="403" t="s">
        <v>6334</v>
      </c>
      <c r="L1254" s="403" t="s">
        <v>6376</v>
      </c>
    </row>
    <row r="1255" spans="1:12" ht="67.5" x14ac:dyDescent="0.25">
      <c r="A1255" s="402" t="s">
        <v>1058</v>
      </c>
      <c r="B1255" s="402" t="s">
        <v>12227</v>
      </c>
      <c r="C1255" s="402" t="s">
        <v>12228</v>
      </c>
      <c r="D1255" s="402" t="s">
        <v>12226</v>
      </c>
      <c r="E1255" s="402" t="s">
        <v>7482</v>
      </c>
      <c r="F1255" s="402" t="s">
        <v>7483</v>
      </c>
      <c r="G1255" s="402" t="s">
        <v>6486</v>
      </c>
      <c r="H1255" s="402" t="s">
        <v>7483</v>
      </c>
      <c r="I1255" s="402" t="s">
        <v>6334</v>
      </c>
      <c r="J1255" s="402" t="s">
        <v>6334</v>
      </c>
      <c r="K1255" s="402" t="s">
        <v>6334</v>
      </c>
      <c r="L1255" s="402" t="s">
        <v>6376</v>
      </c>
    </row>
    <row r="1256" spans="1:12" ht="56.25" x14ac:dyDescent="0.25">
      <c r="A1256" s="403" t="s">
        <v>1058</v>
      </c>
      <c r="B1256" s="403" t="s">
        <v>12230</v>
      </c>
      <c r="C1256" s="403" t="s">
        <v>12231</v>
      </c>
      <c r="D1256" s="403" t="s">
        <v>12229</v>
      </c>
      <c r="E1256" s="403" t="s">
        <v>8368</v>
      </c>
      <c r="F1256" s="403" t="s">
        <v>8369</v>
      </c>
      <c r="G1256" s="403" t="s">
        <v>6499</v>
      </c>
      <c r="H1256" s="403" t="s">
        <v>8369</v>
      </c>
      <c r="I1256" s="403" t="s">
        <v>6334</v>
      </c>
      <c r="J1256" s="403" t="s">
        <v>6334</v>
      </c>
      <c r="K1256" s="403" t="s">
        <v>6334</v>
      </c>
      <c r="L1256" s="403" t="s">
        <v>6376</v>
      </c>
    </row>
    <row r="1257" spans="1:12" ht="67.5" x14ac:dyDescent="0.25">
      <c r="A1257" s="402" t="s">
        <v>12235</v>
      </c>
      <c r="B1257" s="402" t="s">
        <v>12233</v>
      </c>
      <c r="C1257" s="402" t="s">
        <v>12234</v>
      </c>
      <c r="D1257" s="402" t="s">
        <v>12232</v>
      </c>
      <c r="E1257" s="402" t="s">
        <v>12236</v>
      </c>
      <c r="F1257" s="402" t="s">
        <v>12237</v>
      </c>
      <c r="G1257" s="402" t="s">
        <v>6513</v>
      </c>
      <c r="H1257" s="402" t="s">
        <v>12238</v>
      </c>
      <c r="I1257" s="402" t="s">
        <v>6334</v>
      </c>
      <c r="J1257" s="402" t="s">
        <v>6334</v>
      </c>
      <c r="K1257" s="402" t="s">
        <v>6334</v>
      </c>
      <c r="L1257" s="402" t="s">
        <v>6376</v>
      </c>
    </row>
    <row r="1258" spans="1:12" ht="67.5" x14ac:dyDescent="0.25">
      <c r="A1258" s="403" t="s">
        <v>12242</v>
      </c>
      <c r="B1258" s="403" t="s">
        <v>12240</v>
      </c>
      <c r="C1258" s="403" t="s">
        <v>12241</v>
      </c>
      <c r="D1258" s="403" t="s">
        <v>12239</v>
      </c>
      <c r="E1258" s="403" t="s">
        <v>12243</v>
      </c>
      <c r="F1258" s="403" t="s">
        <v>12244</v>
      </c>
      <c r="G1258" s="403" t="s">
        <v>7338</v>
      </c>
      <c r="H1258" s="403" t="s">
        <v>12245</v>
      </c>
      <c r="I1258" s="403" t="s">
        <v>6360</v>
      </c>
      <c r="J1258" s="403" t="s">
        <v>6334</v>
      </c>
      <c r="K1258" s="403" t="s">
        <v>6334</v>
      </c>
      <c r="L1258" s="403" t="s">
        <v>6376</v>
      </c>
    </row>
    <row r="1259" spans="1:12" ht="33.75" x14ac:dyDescent="0.25">
      <c r="A1259" s="402" t="s">
        <v>12249</v>
      </c>
      <c r="B1259" s="402" t="s">
        <v>12247</v>
      </c>
      <c r="C1259" s="402" t="s">
        <v>12248</v>
      </c>
      <c r="D1259" s="402" t="s">
        <v>12246</v>
      </c>
      <c r="E1259" s="402" t="s">
        <v>7505</v>
      </c>
      <c r="F1259" s="402" t="s">
        <v>7506</v>
      </c>
      <c r="G1259" s="402" t="s">
        <v>6452</v>
      </c>
      <c r="H1259" s="402" t="s">
        <v>7506</v>
      </c>
      <c r="I1259" s="402" t="s">
        <v>6334</v>
      </c>
      <c r="J1259" s="402" t="s">
        <v>6334</v>
      </c>
      <c r="K1259" s="402" t="s">
        <v>6334</v>
      </c>
      <c r="L1259" s="402" t="s">
        <v>6376</v>
      </c>
    </row>
    <row r="1260" spans="1:12" ht="67.5" x14ac:dyDescent="0.25">
      <c r="A1260" s="403" t="s">
        <v>1112</v>
      </c>
      <c r="B1260" s="403" t="s">
        <v>1113</v>
      </c>
      <c r="C1260" s="403" t="s">
        <v>1114</v>
      </c>
      <c r="D1260" s="403" t="s">
        <v>12250</v>
      </c>
      <c r="E1260" s="403" t="s">
        <v>12251</v>
      </c>
      <c r="F1260" s="403" t="s">
        <v>12252</v>
      </c>
      <c r="G1260" s="403" t="s">
        <v>6541</v>
      </c>
      <c r="H1260" s="403" t="s">
        <v>12253</v>
      </c>
      <c r="I1260" s="403" t="s">
        <v>10568</v>
      </c>
      <c r="J1260" s="403" t="s">
        <v>6334</v>
      </c>
      <c r="K1260" s="403" t="s">
        <v>6334</v>
      </c>
      <c r="L1260" s="403" t="s">
        <v>6376</v>
      </c>
    </row>
    <row r="1261" spans="1:12" ht="409.5" x14ac:dyDescent="0.25">
      <c r="A1261" s="402" t="s">
        <v>12256</v>
      </c>
      <c r="B1261" s="402" t="s">
        <v>12255</v>
      </c>
      <c r="C1261" s="402" t="s">
        <v>6334</v>
      </c>
      <c r="D1261" s="402" t="s">
        <v>12254</v>
      </c>
      <c r="E1261" s="402" t="s">
        <v>6720</v>
      </c>
      <c r="F1261" s="402" t="s">
        <v>6721</v>
      </c>
      <c r="G1261" s="402" t="s">
        <v>6722</v>
      </c>
      <c r="H1261" s="402" t="s">
        <v>6723</v>
      </c>
      <c r="I1261" s="402" t="s">
        <v>6334</v>
      </c>
      <c r="J1261" s="402" t="s">
        <v>6555</v>
      </c>
      <c r="K1261" s="402" t="s">
        <v>6334</v>
      </c>
      <c r="L1261" s="402" t="s">
        <v>6376</v>
      </c>
    </row>
    <row r="1262" spans="1:12" ht="22.5" x14ac:dyDescent="0.25">
      <c r="A1262" s="403" t="s">
        <v>12260</v>
      </c>
      <c r="B1262" s="403" t="s">
        <v>12258</v>
      </c>
      <c r="C1262" s="403" t="s">
        <v>12259</v>
      </c>
      <c r="D1262" s="403" t="s">
        <v>12257</v>
      </c>
      <c r="E1262" s="403" t="s">
        <v>6915</v>
      </c>
      <c r="F1262" s="403" t="s">
        <v>6916</v>
      </c>
      <c r="G1262" s="403" t="s">
        <v>6917</v>
      </c>
      <c r="H1262" s="403" t="s">
        <v>6916</v>
      </c>
      <c r="I1262" s="403" t="s">
        <v>6334</v>
      </c>
      <c r="J1262" s="403" t="s">
        <v>6334</v>
      </c>
      <c r="K1262" s="403" t="s">
        <v>6334</v>
      </c>
      <c r="L1262" s="403" t="s">
        <v>6376</v>
      </c>
    </row>
    <row r="1263" spans="1:12" ht="112.5" x14ac:dyDescent="0.25">
      <c r="A1263" s="402" t="s">
        <v>12264</v>
      </c>
      <c r="B1263" s="402" t="s">
        <v>12262</v>
      </c>
      <c r="C1263" s="402" t="s">
        <v>12263</v>
      </c>
      <c r="D1263" s="402" t="s">
        <v>12261</v>
      </c>
      <c r="E1263" s="402" t="s">
        <v>12265</v>
      </c>
      <c r="F1263" s="402" t="s">
        <v>12266</v>
      </c>
      <c r="G1263" s="402" t="s">
        <v>6513</v>
      </c>
      <c r="H1263" s="402" t="s">
        <v>12266</v>
      </c>
      <c r="I1263" s="402" t="s">
        <v>6334</v>
      </c>
      <c r="J1263" s="402" t="s">
        <v>6334</v>
      </c>
      <c r="K1263" s="402" t="s">
        <v>6569</v>
      </c>
      <c r="L1263" s="402" t="s">
        <v>6376</v>
      </c>
    </row>
    <row r="1264" spans="1:12" ht="56.25" x14ac:dyDescent="0.25">
      <c r="A1264" s="403" t="s">
        <v>12270</v>
      </c>
      <c r="B1264" s="403" t="s">
        <v>12268</v>
      </c>
      <c r="C1264" s="403" t="s">
        <v>12269</v>
      </c>
      <c r="D1264" s="403" t="s">
        <v>12267</v>
      </c>
      <c r="E1264" s="403" t="s">
        <v>6720</v>
      </c>
      <c r="F1264" s="403" t="s">
        <v>6721</v>
      </c>
      <c r="G1264" s="403" t="s">
        <v>6722</v>
      </c>
      <c r="H1264" s="403" t="s">
        <v>6723</v>
      </c>
      <c r="I1264" s="403" t="s">
        <v>6334</v>
      </c>
      <c r="J1264" s="403" t="s">
        <v>6334</v>
      </c>
      <c r="K1264" s="403" t="s">
        <v>6334</v>
      </c>
      <c r="L1264" s="403" t="s">
        <v>6376</v>
      </c>
    </row>
    <row r="1265" spans="1:12" ht="45" x14ac:dyDescent="0.25">
      <c r="A1265" s="402" t="s">
        <v>12274</v>
      </c>
      <c r="B1265" s="402" t="s">
        <v>12272</v>
      </c>
      <c r="C1265" s="402" t="s">
        <v>12273</v>
      </c>
      <c r="D1265" s="402" t="s">
        <v>12271</v>
      </c>
      <c r="E1265" s="402" t="s">
        <v>12275</v>
      </c>
      <c r="F1265" s="402" t="s">
        <v>12276</v>
      </c>
      <c r="G1265" s="402" t="s">
        <v>7173</v>
      </c>
      <c r="H1265" s="402" t="s">
        <v>12276</v>
      </c>
      <c r="I1265" s="402" t="s">
        <v>6334</v>
      </c>
      <c r="J1265" s="402" t="s">
        <v>6334</v>
      </c>
      <c r="K1265" s="402" t="s">
        <v>6334</v>
      </c>
      <c r="L1265" s="402" t="s">
        <v>6376</v>
      </c>
    </row>
    <row r="1266" spans="1:12" ht="33.75" x14ac:dyDescent="0.25">
      <c r="A1266" s="403" t="s">
        <v>12280</v>
      </c>
      <c r="B1266" s="403" t="s">
        <v>12278</v>
      </c>
      <c r="C1266" s="403" t="s">
        <v>12279</v>
      </c>
      <c r="D1266" s="403" t="s">
        <v>12277</v>
      </c>
      <c r="E1266" s="403" t="s">
        <v>7298</v>
      </c>
      <c r="F1266" s="403" t="s">
        <v>7299</v>
      </c>
      <c r="G1266" s="403" t="s">
        <v>6917</v>
      </c>
      <c r="H1266" s="403" t="s">
        <v>7299</v>
      </c>
      <c r="I1266" s="403" t="s">
        <v>6334</v>
      </c>
      <c r="J1266" s="403" t="s">
        <v>6334</v>
      </c>
      <c r="K1266" s="403" t="s">
        <v>6334</v>
      </c>
      <c r="L1266" s="403" t="s">
        <v>6376</v>
      </c>
    </row>
    <row r="1267" spans="1:12" ht="90" x14ac:dyDescent="0.25">
      <c r="A1267" s="402" t="s">
        <v>12284</v>
      </c>
      <c r="B1267" s="402" t="s">
        <v>12282</v>
      </c>
      <c r="C1267" s="402" t="s">
        <v>12283</v>
      </c>
      <c r="D1267" s="402" t="s">
        <v>12281</v>
      </c>
      <c r="E1267" s="402" t="s">
        <v>12285</v>
      </c>
      <c r="F1267" s="402" t="s">
        <v>12286</v>
      </c>
      <c r="G1267" s="402" t="s">
        <v>12287</v>
      </c>
      <c r="H1267" s="402" t="s">
        <v>12288</v>
      </c>
      <c r="I1267" s="402" t="s">
        <v>6334</v>
      </c>
      <c r="J1267" s="402" t="s">
        <v>6334</v>
      </c>
      <c r="K1267" s="402" t="s">
        <v>6334</v>
      </c>
      <c r="L1267" s="402" t="s">
        <v>6376</v>
      </c>
    </row>
    <row r="1268" spans="1:12" ht="45" x14ac:dyDescent="0.25">
      <c r="A1268" s="403" t="s">
        <v>12292</v>
      </c>
      <c r="B1268" s="403" t="s">
        <v>12290</v>
      </c>
      <c r="C1268" s="403" t="s">
        <v>12291</v>
      </c>
      <c r="D1268" s="403" t="s">
        <v>12289</v>
      </c>
      <c r="E1268" s="403" t="s">
        <v>8482</v>
      </c>
      <c r="F1268" s="403" t="s">
        <v>8483</v>
      </c>
      <c r="G1268" s="403" t="s">
        <v>6493</v>
      </c>
      <c r="H1268" s="403" t="s">
        <v>8483</v>
      </c>
      <c r="I1268" s="403" t="s">
        <v>6334</v>
      </c>
      <c r="J1268" s="403" t="s">
        <v>6334</v>
      </c>
      <c r="K1268" s="403" t="s">
        <v>6334</v>
      </c>
      <c r="L1268" s="403" t="s">
        <v>6376</v>
      </c>
    </row>
    <row r="1269" spans="1:12" ht="45" x14ac:dyDescent="0.25">
      <c r="A1269" s="402" t="s">
        <v>12296</v>
      </c>
      <c r="B1269" s="402" t="s">
        <v>12294</v>
      </c>
      <c r="C1269" s="402" t="s">
        <v>12295</v>
      </c>
      <c r="D1269" s="402" t="s">
        <v>12293</v>
      </c>
      <c r="E1269" s="402" t="s">
        <v>8514</v>
      </c>
      <c r="F1269" s="402" t="s">
        <v>8515</v>
      </c>
      <c r="G1269" s="402" t="s">
        <v>6486</v>
      </c>
      <c r="H1269" s="402" t="s">
        <v>8515</v>
      </c>
      <c r="I1269" s="402" t="s">
        <v>6334</v>
      </c>
      <c r="J1269" s="402" t="s">
        <v>6334</v>
      </c>
      <c r="K1269" s="402" t="s">
        <v>6334</v>
      </c>
      <c r="L1269" s="402" t="s">
        <v>6376</v>
      </c>
    </row>
    <row r="1270" spans="1:12" ht="56.25" x14ac:dyDescent="0.25">
      <c r="A1270" s="403" t="s">
        <v>12300</v>
      </c>
      <c r="B1270" s="403" t="s">
        <v>12298</v>
      </c>
      <c r="C1270" s="403" t="s">
        <v>12299</v>
      </c>
      <c r="D1270" s="403" t="s">
        <v>12297</v>
      </c>
      <c r="E1270" s="403" t="s">
        <v>6497</v>
      </c>
      <c r="F1270" s="403" t="s">
        <v>6498</v>
      </c>
      <c r="G1270" s="403" t="s">
        <v>6499</v>
      </c>
      <c r="H1270" s="403" t="s">
        <v>6498</v>
      </c>
      <c r="I1270" s="403" t="s">
        <v>6334</v>
      </c>
      <c r="J1270" s="403" t="s">
        <v>6334</v>
      </c>
      <c r="K1270" s="403" t="s">
        <v>6334</v>
      </c>
      <c r="L1270" s="403" t="s">
        <v>6376</v>
      </c>
    </row>
    <row r="1271" spans="1:12" ht="90" x14ac:dyDescent="0.25">
      <c r="A1271" s="402" t="s">
        <v>12304</v>
      </c>
      <c r="B1271" s="402" t="s">
        <v>12302</v>
      </c>
      <c r="C1271" s="402" t="s">
        <v>12303</v>
      </c>
      <c r="D1271" s="402" t="s">
        <v>12301</v>
      </c>
      <c r="E1271" s="402" t="s">
        <v>12305</v>
      </c>
      <c r="F1271" s="402" t="s">
        <v>12306</v>
      </c>
      <c r="G1271" s="402" t="s">
        <v>6609</v>
      </c>
      <c r="H1271" s="402" t="s">
        <v>12306</v>
      </c>
      <c r="I1271" s="402" t="s">
        <v>6334</v>
      </c>
      <c r="J1271" s="402" t="s">
        <v>6334</v>
      </c>
      <c r="K1271" s="402" t="s">
        <v>6334</v>
      </c>
      <c r="L1271" s="402" t="s">
        <v>6376</v>
      </c>
    </row>
    <row r="1272" spans="1:12" ht="90" x14ac:dyDescent="0.25">
      <c r="A1272" s="403" t="s">
        <v>12304</v>
      </c>
      <c r="B1272" s="403" t="s">
        <v>12308</v>
      </c>
      <c r="C1272" s="403" t="s">
        <v>12303</v>
      </c>
      <c r="D1272" s="403" t="s">
        <v>12307</v>
      </c>
      <c r="E1272" s="403" t="s">
        <v>12309</v>
      </c>
      <c r="F1272" s="403" t="s">
        <v>12310</v>
      </c>
      <c r="G1272" s="403" t="s">
        <v>6434</v>
      </c>
      <c r="H1272" s="403" t="s">
        <v>12310</v>
      </c>
      <c r="I1272" s="403" t="s">
        <v>6334</v>
      </c>
      <c r="J1272" s="403" t="s">
        <v>6334</v>
      </c>
      <c r="K1272" s="403" t="s">
        <v>6334</v>
      </c>
      <c r="L1272" s="403" t="s">
        <v>6376</v>
      </c>
    </row>
    <row r="1273" spans="1:12" ht="135" x14ac:dyDescent="0.25">
      <c r="A1273" s="402" t="s">
        <v>12314</v>
      </c>
      <c r="B1273" s="402" t="s">
        <v>12312</v>
      </c>
      <c r="C1273" s="402" t="s">
        <v>12313</v>
      </c>
      <c r="D1273" s="402" t="s">
        <v>12311</v>
      </c>
      <c r="E1273" s="402" t="s">
        <v>7363</v>
      </c>
      <c r="F1273" s="402" t="s">
        <v>7364</v>
      </c>
      <c r="G1273" s="402" t="s">
        <v>6486</v>
      </c>
      <c r="H1273" s="402" t="s">
        <v>7364</v>
      </c>
      <c r="I1273" s="402" t="s">
        <v>6334</v>
      </c>
      <c r="J1273" s="402" t="s">
        <v>6334</v>
      </c>
      <c r="K1273" s="402" t="s">
        <v>6334</v>
      </c>
      <c r="L1273" s="402" t="s">
        <v>6376</v>
      </c>
    </row>
    <row r="1274" spans="1:12" ht="45" x14ac:dyDescent="0.25">
      <c r="A1274" s="403" t="s">
        <v>12318</v>
      </c>
      <c r="B1274" s="403" t="s">
        <v>12316</v>
      </c>
      <c r="C1274" s="403" t="s">
        <v>12317</v>
      </c>
      <c r="D1274" s="403" t="s">
        <v>12315</v>
      </c>
      <c r="E1274" s="403" t="s">
        <v>7652</v>
      </c>
      <c r="F1274" s="403" t="s">
        <v>7653</v>
      </c>
      <c r="G1274" s="403" t="s">
        <v>6917</v>
      </c>
      <c r="H1274" s="403" t="s">
        <v>7653</v>
      </c>
      <c r="I1274" s="403" t="s">
        <v>6334</v>
      </c>
      <c r="J1274" s="403" t="s">
        <v>6334</v>
      </c>
      <c r="K1274" s="403" t="s">
        <v>6334</v>
      </c>
      <c r="L1274" s="403" t="s">
        <v>6376</v>
      </c>
    </row>
    <row r="1275" spans="1:12" ht="56.25" x14ac:dyDescent="0.25">
      <c r="A1275" s="402" t="s">
        <v>12322</v>
      </c>
      <c r="B1275" s="402" t="s">
        <v>12320</v>
      </c>
      <c r="C1275" s="402" t="s">
        <v>12321</v>
      </c>
      <c r="D1275" s="402" t="s">
        <v>12319</v>
      </c>
      <c r="E1275" s="402" t="s">
        <v>6497</v>
      </c>
      <c r="F1275" s="402" t="s">
        <v>6498</v>
      </c>
      <c r="G1275" s="402" t="s">
        <v>6499</v>
      </c>
      <c r="H1275" s="402" t="s">
        <v>6498</v>
      </c>
      <c r="I1275" s="402" t="s">
        <v>6334</v>
      </c>
      <c r="J1275" s="402" t="s">
        <v>6334</v>
      </c>
      <c r="K1275" s="402" t="s">
        <v>6334</v>
      </c>
      <c r="L1275" s="402" t="s">
        <v>6376</v>
      </c>
    </row>
    <row r="1276" spans="1:12" ht="202.5" x14ac:dyDescent="0.25">
      <c r="A1276" s="403" t="s">
        <v>12326</v>
      </c>
      <c r="B1276" s="403" t="s">
        <v>12324</v>
      </c>
      <c r="C1276" s="403" t="s">
        <v>12325</v>
      </c>
      <c r="D1276" s="403" t="s">
        <v>12323</v>
      </c>
      <c r="E1276" s="403" t="s">
        <v>7041</v>
      </c>
      <c r="F1276" s="403" t="s">
        <v>7042</v>
      </c>
      <c r="G1276" s="403" t="s">
        <v>7043</v>
      </c>
      <c r="H1276" s="403" t="s">
        <v>7042</v>
      </c>
      <c r="I1276" s="403" t="s">
        <v>6334</v>
      </c>
      <c r="J1276" s="403" t="s">
        <v>6334</v>
      </c>
      <c r="K1276" s="403" t="s">
        <v>6334</v>
      </c>
      <c r="L1276" s="403" t="s">
        <v>6376</v>
      </c>
    </row>
    <row r="1277" spans="1:12" ht="56.25" x14ac:dyDescent="0.25">
      <c r="A1277" s="402" t="s">
        <v>12330</v>
      </c>
      <c r="B1277" s="402" t="s">
        <v>12328</v>
      </c>
      <c r="C1277" s="402" t="s">
        <v>12329</v>
      </c>
      <c r="D1277" s="402" t="s">
        <v>12327</v>
      </c>
      <c r="E1277" s="402" t="s">
        <v>8368</v>
      </c>
      <c r="F1277" s="402" t="s">
        <v>8369</v>
      </c>
      <c r="G1277" s="402" t="s">
        <v>6499</v>
      </c>
      <c r="H1277" s="402" t="s">
        <v>8369</v>
      </c>
      <c r="I1277" s="402" t="s">
        <v>6334</v>
      </c>
      <c r="J1277" s="402" t="s">
        <v>6334</v>
      </c>
      <c r="K1277" s="402" t="s">
        <v>6334</v>
      </c>
      <c r="L1277" s="402" t="s">
        <v>6376</v>
      </c>
    </row>
    <row r="1278" spans="1:12" ht="213.75" x14ac:dyDescent="0.25">
      <c r="A1278" s="403" t="s">
        <v>12334</v>
      </c>
      <c r="B1278" s="403" t="s">
        <v>12332</v>
      </c>
      <c r="C1278" s="403" t="s">
        <v>12333</v>
      </c>
      <c r="D1278" s="403" t="s">
        <v>12331</v>
      </c>
      <c r="E1278" s="403" t="s">
        <v>12335</v>
      </c>
      <c r="F1278" s="403" t="s">
        <v>12336</v>
      </c>
      <c r="G1278" s="403" t="s">
        <v>12337</v>
      </c>
      <c r="H1278" s="403" t="s">
        <v>12338</v>
      </c>
      <c r="I1278" s="403" t="s">
        <v>6334</v>
      </c>
      <c r="J1278" s="403" t="s">
        <v>6334</v>
      </c>
      <c r="K1278" s="403" t="s">
        <v>6334</v>
      </c>
      <c r="L1278" s="403" t="s">
        <v>6376</v>
      </c>
    </row>
    <row r="1279" spans="1:12" ht="67.5" x14ac:dyDescent="0.25">
      <c r="A1279" s="402" t="s">
        <v>1058</v>
      </c>
      <c r="B1279" s="402" t="s">
        <v>12340</v>
      </c>
      <c r="C1279" s="402" t="s">
        <v>12341</v>
      </c>
      <c r="D1279" s="402" t="s">
        <v>12339</v>
      </c>
      <c r="E1279" s="402" t="s">
        <v>8907</v>
      </c>
      <c r="F1279" s="402" t="s">
        <v>8908</v>
      </c>
      <c r="G1279" s="402" t="s">
        <v>6452</v>
      </c>
      <c r="H1279" s="402" t="s">
        <v>8908</v>
      </c>
      <c r="I1279" s="402" t="s">
        <v>6334</v>
      </c>
      <c r="J1279" s="402" t="s">
        <v>6334</v>
      </c>
      <c r="K1279" s="402" t="s">
        <v>6334</v>
      </c>
      <c r="L1279" s="402" t="s">
        <v>6376</v>
      </c>
    </row>
    <row r="1280" spans="1:12" ht="67.5" x14ac:dyDescent="0.25">
      <c r="A1280" s="403" t="s">
        <v>1058</v>
      </c>
      <c r="B1280" s="403" t="s">
        <v>12343</v>
      </c>
      <c r="C1280" s="403" t="s">
        <v>12344</v>
      </c>
      <c r="D1280" s="403" t="s">
        <v>12342</v>
      </c>
      <c r="E1280" s="403" t="s">
        <v>12179</v>
      </c>
      <c r="F1280" s="403" t="s">
        <v>12180</v>
      </c>
      <c r="G1280" s="403" t="s">
        <v>6609</v>
      </c>
      <c r="H1280" s="403" t="s">
        <v>12181</v>
      </c>
      <c r="I1280" s="403" t="s">
        <v>6334</v>
      </c>
      <c r="J1280" s="403" t="s">
        <v>6334</v>
      </c>
      <c r="K1280" s="403" t="s">
        <v>6334</v>
      </c>
      <c r="L1280" s="403" t="s">
        <v>6376</v>
      </c>
    </row>
    <row r="1281" spans="1:12" ht="45" x14ac:dyDescent="0.25">
      <c r="A1281" s="402" t="s">
        <v>1058</v>
      </c>
      <c r="B1281" s="402" t="s">
        <v>12346</v>
      </c>
      <c r="C1281" s="402" t="s">
        <v>12347</v>
      </c>
      <c r="D1281" s="402" t="s">
        <v>12345</v>
      </c>
      <c r="E1281" s="402" t="s">
        <v>12348</v>
      </c>
      <c r="F1281" s="402" t="s">
        <v>12349</v>
      </c>
      <c r="G1281" s="402" t="s">
        <v>6917</v>
      </c>
      <c r="H1281" s="402" t="s">
        <v>12349</v>
      </c>
      <c r="I1281" s="402" t="s">
        <v>6334</v>
      </c>
      <c r="J1281" s="402" t="s">
        <v>6334</v>
      </c>
      <c r="K1281" s="402" t="s">
        <v>6334</v>
      </c>
      <c r="L1281" s="402" t="s">
        <v>6376</v>
      </c>
    </row>
    <row r="1282" spans="1:12" ht="22.5" x14ac:dyDescent="0.25">
      <c r="A1282" s="403" t="s">
        <v>1058</v>
      </c>
      <c r="B1282" s="403" t="s">
        <v>12351</v>
      </c>
      <c r="C1282" s="403" t="s">
        <v>12352</v>
      </c>
      <c r="D1282" s="403" t="s">
        <v>12350</v>
      </c>
      <c r="E1282" s="403" t="s">
        <v>8368</v>
      </c>
      <c r="F1282" s="403" t="s">
        <v>8369</v>
      </c>
      <c r="G1282" s="403" t="s">
        <v>6499</v>
      </c>
      <c r="H1282" s="403" t="s">
        <v>8369</v>
      </c>
      <c r="I1282" s="403" t="s">
        <v>6334</v>
      </c>
      <c r="J1282" s="403" t="s">
        <v>6334</v>
      </c>
      <c r="K1282" s="403" t="s">
        <v>6334</v>
      </c>
      <c r="L1282" s="403" t="s">
        <v>6376</v>
      </c>
    </row>
    <row r="1283" spans="1:12" ht="67.5" x14ac:dyDescent="0.25">
      <c r="A1283" s="402" t="s">
        <v>1058</v>
      </c>
      <c r="B1283" s="402" t="s">
        <v>12354</v>
      </c>
      <c r="C1283" s="402" t="s">
        <v>12355</v>
      </c>
      <c r="D1283" s="402" t="s">
        <v>12353</v>
      </c>
      <c r="E1283" s="402" t="s">
        <v>6497</v>
      </c>
      <c r="F1283" s="402" t="s">
        <v>6498</v>
      </c>
      <c r="G1283" s="402" t="s">
        <v>6499</v>
      </c>
      <c r="H1283" s="402" t="s">
        <v>6498</v>
      </c>
      <c r="I1283" s="402" t="s">
        <v>6334</v>
      </c>
      <c r="J1283" s="402" t="s">
        <v>6334</v>
      </c>
      <c r="K1283" s="402" t="s">
        <v>6334</v>
      </c>
      <c r="L1283" s="402" t="s">
        <v>6376</v>
      </c>
    </row>
    <row r="1284" spans="1:12" ht="303.75" x14ac:dyDescent="0.25">
      <c r="A1284" s="403" t="s">
        <v>1058</v>
      </c>
      <c r="B1284" s="403" t="s">
        <v>12357</v>
      </c>
      <c r="C1284" s="403" t="s">
        <v>12358</v>
      </c>
      <c r="D1284" s="403" t="s">
        <v>12356</v>
      </c>
      <c r="E1284" s="403" t="s">
        <v>7041</v>
      </c>
      <c r="F1284" s="403" t="s">
        <v>7042</v>
      </c>
      <c r="G1284" s="403" t="s">
        <v>7043</v>
      </c>
      <c r="H1284" s="403" t="s">
        <v>7042</v>
      </c>
      <c r="I1284" s="403" t="s">
        <v>6334</v>
      </c>
      <c r="J1284" s="403" t="s">
        <v>6334</v>
      </c>
      <c r="K1284" s="403" t="s">
        <v>6334</v>
      </c>
      <c r="L1284" s="403" t="s">
        <v>6376</v>
      </c>
    </row>
    <row r="1285" spans="1:12" ht="56.25" x14ac:dyDescent="0.25">
      <c r="A1285" s="402" t="s">
        <v>1058</v>
      </c>
      <c r="B1285" s="402" t="s">
        <v>12360</v>
      </c>
      <c r="C1285" s="402" t="s">
        <v>12361</v>
      </c>
      <c r="D1285" s="402" t="s">
        <v>12359</v>
      </c>
      <c r="E1285" s="402" t="s">
        <v>7505</v>
      </c>
      <c r="F1285" s="402" t="s">
        <v>7506</v>
      </c>
      <c r="G1285" s="402" t="s">
        <v>6452</v>
      </c>
      <c r="H1285" s="402" t="s">
        <v>7506</v>
      </c>
      <c r="I1285" s="402" t="s">
        <v>6334</v>
      </c>
      <c r="J1285" s="402" t="s">
        <v>6334</v>
      </c>
      <c r="K1285" s="402" t="s">
        <v>6334</v>
      </c>
      <c r="L1285" s="402" t="s">
        <v>6376</v>
      </c>
    </row>
    <row r="1286" spans="1:12" ht="112.5" x14ac:dyDescent="0.25">
      <c r="A1286" s="403" t="s">
        <v>26263</v>
      </c>
      <c r="B1286" s="403" t="s">
        <v>26261</v>
      </c>
      <c r="C1286" s="403" t="s">
        <v>26262</v>
      </c>
      <c r="D1286" s="403" t="s">
        <v>26260</v>
      </c>
      <c r="E1286" s="403" t="s">
        <v>10758</v>
      </c>
      <c r="F1286" s="403" t="s">
        <v>6485</v>
      </c>
      <c r="G1286" s="403" t="s">
        <v>6486</v>
      </c>
      <c r="H1286" s="403" t="s">
        <v>6485</v>
      </c>
      <c r="I1286" s="403" t="s">
        <v>6334</v>
      </c>
      <c r="J1286" s="403" t="s">
        <v>6334</v>
      </c>
      <c r="K1286" s="403" t="s">
        <v>6334</v>
      </c>
      <c r="L1286" s="403" t="s">
        <v>26210</v>
      </c>
    </row>
    <row r="1287" spans="1:12" ht="90" x14ac:dyDescent="0.25">
      <c r="A1287" s="402" t="s">
        <v>1598</v>
      </c>
      <c r="B1287" s="402" t="s">
        <v>12363</v>
      </c>
      <c r="C1287" s="402" t="s">
        <v>6215</v>
      </c>
      <c r="D1287" s="402" t="s">
        <v>12362</v>
      </c>
      <c r="E1287" s="402" t="s">
        <v>12364</v>
      </c>
      <c r="F1287" s="402" t="s">
        <v>12365</v>
      </c>
      <c r="G1287" s="402" t="s">
        <v>7721</v>
      </c>
      <c r="H1287" s="402" t="s">
        <v>12365</v>
      </c>
      <c r="I1287" s="402" t="s">
        <v>6334</v>
      </c>
      <c r="J1287" s="402" t="s">
        <v>12366</v>
      </c>
      <c r="K1287" s="402" t="s">
        <v>6334</v>
      </c>
      <c r="L1287" s="402" t="s">
        <v>835</v>
      </c>
    </row>
    <row r="1288" spans="1:12" ht="112.5" x14ac:dyDescent="0.25">
      <c r="A1288" s="403" t="s">
        <v>2209</v>
      </c>
      <c r="B1288" s="403" t="s">
        <v>12368</v>
      </c>
      <c r="C1288" s="403" t="s">
        <v>5006</v>
      </c>
      <c r="D1288" s="403" t="s">
        <v>12367</v>
      </c>
      <c r="E1288" s="403" t="s">
        <v>12369</v>
      </c>
      <c r="F1288" s="403" t="s">
        <v>12370</v>
      </c>
      <c r="G1288" s="403" t="s">
        <v>6388</v>
      </c>
      <c r="H1288" s="403" t="s">
        <v>12371</v>
      </c>
      <c r="I1288" s="403" t="s">
        <v>6334</v>
      </c>
      <c r="J1288" s="403" t="s">
        <v>6334</v>
      </c>
      <c r="K1288" s="403" t="s">
        <v>6334</v>
      </c>
      <c r="L1288" s="403" t="s">
        <v>835</v>
      </c>
    </row>
    <row r="1289" spans="1:12" ht="112.5" x14ac:dyDescent="0.25">
      <c r="A1289" s="402" t="s">
        <v>12375</v>
      </c>
      <c r="B1289" s="402" t="s">
        <v>12373</v>
      </c>
      <c r="C1289" s="402" t="s">
        <v>12374</v>
      </c>
      <c r="D1289" s="402" t="s">
        <v>12372</v>
      </c>
      <c r="E1289" s="402" t="s">
        <v>12369</v>
      </c>
      <c r="F1289" s="402" t="s">
        <v>12370</v>
      </c>
      <c r="G1289" s="402" t="s">
        <v>6388</v>
      </c>
      <c r="H1289" s="402" t="s">
        <v>12371</v>
      </c>
      <c r="I1289" s="402" t="s">
        <v>6334</v>
      </c>
      <c r="J1289" s="402" t="s">
        <v>6334</v>
      </c>
      <c r="K1289" s="402" t="s">
        <v>6334</v>
      </c>
      <c r="L1289" s="402" t="s">
        <v>835</v>
      </c>
    </row>
    <row r="1290" spans="1:12" ht="56.25" x14ac:dyDescent="0.25">
      <c r="A1290" s="403" t="s">
        <v>12379</v>
      </c>
      <c r="B1290" s="403" t="s">
        <v>12377</v>
      </c>
      <c r="C1290" s="403" t="s">
        <v>12378</v>
      </c>
      <c r="D1290" s="403" t="s">
        <v>12376</v>
      </c>
      <c r="E1290" s="403" t="s">
        <v>12380</v>
      </c>
      <c r="F1290" s="403" t="s">
        <v>12381</v>
      </c>
      <c r="G1290" s="403" t="s">
        <v>6415</v>
      </c>
      <c r="H1290" s="403" t="s">
        <v>12381</v>
      </c>
      <c r="I1290" s="403" t="s">
        <v>6334</v>
      </c>
      <c r="J1290" s="403" t="s">
        <v>7123</v>
      </c>
      <c r="K1290" s="403" t="s">
        <v>6686</v>
      </c>
      <c r="L1290" s="403" t="s">
        <v>835</v>
      </c>
    </row>
    <row r="1291" spans="1:12" ht="78.75" x14ac:dyDescent="0.25">
      <c r="A1291" s="402" t="s">
        <v>12385</v>
      </c>
      <c r="B1291" s="402" t="s">
        <v>12383</v>
      </c>
      <c r="C1291" s="402" t="s">
        <v>12384</v>
      </c>
      <c r="D1291" s="402" t="s">
        <v>12382</v>
      </c>
      <c r="E1291" s="402" t="s">
        <v>12386</v>
      </c>
      <c r="F1291" s="402" t="s">
        <v>12387</v>
      </c>
      <c r="G1291" s="402" t="s">
        <v>6434</v>
      </c>
      <c r="H1291" s="402" t="s">
        <v>12387</v>
      </c>
      <c r="I1291" s="402" t="s">
        <v>6334</v>
      </c>
      <c r="J1291" s="402" t="s">
        <v>6555</v>
      </c>
      <c r="K1291" s="402" t="s">
        <v>6334</v>
      </c>
      <c r="L1291" s="402" t="s">
        <v>6343</v>
      </c>
    </row>
    <row r="1292" spans="1:12" ht="101.25" x14ac:dyDescent="0.25">
      <c r="A1292" s="403" t="s">
        <v>12391</v>
      </c>
      <c r="B1292" s="403" t="s">
        <v>12389</v>
      </c>
      <c r="C1292" s="403" t="s">
        <v>12390</v>
      </c>
      <c r="D1292" s="403" t="s">
        <v>12388</v>
      </c>
      <c r="E1292" s="403" t="s">
        <v>12392</v>
      </c>
      <c r="F1292" s="403" t="s">
        <v>12393</v>
      </c>
      <c r="G1292" s="403" t="s">
        <v>8352</v>
      </c>
      <c r="H1292" s="403" t="s">
        <v>12393</v>
      </c>
      <c r="I1292" s="403" t="s">
        <v>6334</v>
      </c>
      <c r="J1292" s="403" t="s">
        <v>6334</v>
      </c>
      <c r="K1292" s="403" t="s">
        <v>6686</v>
      </c>
      <c r="L1292" s="403" t="s">
        <v>835</v>
      </c>
    </row>
    <row r="1293" spans="1:12" ht="45" x14ac:dyDescent="0.25">
      <c r="A1293" s="402" t="s">
        <v>12397</v>
      </c>
      <c r="B1293" s="402" t="s">
        <v>12395</v>
      </c>
      <c r="C1293" s="402" t="s">
        <v>12396</v>
      </c>
      <c r="D1293" s="402" t="s">
        <v>12394</v>
      </c>
      <c r="E1293" s="402" t="s">
        <v>8594</v>
      </c>
      <c r="F1293" s="402" t="s">
        <v>8595</v>
      </c>
      <c r="G1293" s="402" t="s">
        <v>6452</v>
      </c>
      <c r="H1293" s="402" t="s">
        <v>8595</v>
      </c>
      <c r="I1293" s="402" t="s">
        <v>6334</v>
      </c>
      <c r="J1293" s="402" t="s">
        <v>6334</v>
      </c>
      <c r="K1293" s="402" t="s">
        <v>6334</v>
      </c>
      <c r="L1293" s="402" t="s">
        <v>835</v>
      </c>
    </row>
    <row r="1294" spans="1:12" ht="56.25" x14ac:dyDescent="0.25">
      <c r="A1294" s="403" t="s">
        <v>12401</v>
      </c>
      <c r="B1294" s="403" t="s">
        <v>12399</v>
      </c>
      <c r="C1294" s="403" t="s">
        <v>12400</v>
      </c>
      <c r="D1294" s="403" t="s">
        <v>12398</v>
      </c>
      <c r="E1294" s="403" t="s">
        <v>12402</v>
      </c>
      <c r="F1294" s="403" t="s">
        <v>12403</v>
      </c>
      <c r="G1294" s="403" t="s">
        <v>6452</v>
      </c>
      <c r="H1294" s="403" t="s">
        <v>12403</v>
      </c>
      <c r="I1294" s="403" t="s">
        <v>6334</v>
      </c>
      <c r="J1294" s="403" t="s">
        <v>6334</v>
      </c>
      <c r="K1294" s="403" t="s">
        <v>6686</v>
      </c>
      <c r="L1294" s="403" t="s">
        <v>835</v>
      </c>
    </row>
    <row r="1295" spans="1:12" ht="67.5" x14ac:dyDescent="0.25">
      <c r="A1295" s="402" t="s">
        <v>12407</v>
      </c>
      <c r="B1295" s="402" t="s">
        <v>12405</v>
      </c>
      <c r="C1295" s="402" t="s">
        <v>12406</v>
      </c>
      <c r="D1295" s="402" t="s">
        <v>12404</v>
      </c>
      <c r="E1295" s="402" t="s">
        <v>12408</v>
      </c>
      <c r="F1295" s="402" t="s">
        <v>12409</v>
      </c>
      <c r="G1295" s="402" t="s">
        <v>7029</v>
      </c>
      <c r="H1295" s="402" t="s">
        <v>12409</v>
      </c>
      <c r="I1295" s="402" t="s">
        <v>6334</v>
      </c>
      <c r="J1295" s="402" t="s">
        <v>7123</v>
      </c>
      <c r="K1295" s="402" t="s">
        <v>6334</v>
      </c>
      <c r="L1295" s="402" t="s">
        <v>835</v>
      </c>
    </row>
    <row r="1296" spans="1:12" ht="56.25" x14ac:dyDescent="0.25">
      <c r="A1296" s="403" t="s">
        <v>1574</v>
      </c>
      <c r="B1296" s="403" t="s">
        <v>12411</v>
      </c>
      <c r="C1296" s="403" t="s">
        <v>12412</v>
      </c>
      <c r="D1296" s="403" t="s">
        <v>12410</v>
      </c>
      <c r="E1296" s="403" t="s">
        <v>12413</v>
      </c>
      <c r="F1296" s="403" t="s">
        <v>12414</v>
      </c>
      <c r="G1296" s="403" t="s">
        <v>6452</v>
      </c>
      <c r="H1296" s="403" t="s">
        <v>12415</v>
      </c>
      <c r="I1296" s="403" t="s">
        <v>6334</v>
      </c>
      <c r="J1296" s="403" t="s">
        <v>7123</v>
      </c>
      <c r="K1296" s="403" t="s">
        <v>6334</v>
      </c>
      <c r="L1296" s="403" t="s">
        <v>835</v>
      </c>
    </row>
    <row r="1297" spans="1:12" ht="56.25" x14ac:dyDescent="0.25">
      <c r="A1297" s="402" t="s">
        <v>12419</v>
      </c>
      <c r="B1297" s="402" t="s">
        <v>12417</v>
      </c>
      <c r="C1297" s="402" t="s">
        <v>12418</v>
      </c>
      <c r="D1297" s="402" t="s">
        <v>12416</v>
      </c>
      <c r="E1297" s="402" t="s">
        <v>12420</v>
      </c>
      <c r="F1297" s="402" t="s">
        <v>12421</v>
      </c>
      <c r="G1297" s="402" t="s">
        <v>8352</v>
      </c>
      <c r="H1297" s="402" t="s">
        <v>12421</v>
      </c>
      <c r="I1297" s="402" t="s">
        <v>6334</v>
      </c>
      <c r="J1297" s="402" t="s">
        <v>6334</v>
      </c>
      <c r="K1297" s="402" t="s">
        <v>6334</v>
      </c>
      <c r="L1297" s="402" t="s">
        <v>835</v>
      </c>
    </row>
    <row r="1298" spans="1:12" ht="45" x14ac:dyDescent="0.25">
      <c r="A1298" s="403" t="s">
        <v>12425</v>
      </c>
      <c r="B1298" s="403" t="s">
        <v>12423</v>
      </c>
      <c r="C1298" s="403" t="s">
        <v>12424</v>
      </c>
      <c r="D1298" s="403" t="s">
        <v>12422</v>
      </c>
      <c r="E1298" s="403" t="s">
        <v>12426</v>
      </c>
      <c r="F1298" s="403" t="s">
        <v>12427</v>
      </c>
      <c r="G1298" s="403" t="s">
        <v>8352</v>
      </c>
      <c r="H1298" s="403" t="s">
        <v>12427</v>
      </c>
      <c r="I1298" s="403" t="s">
        <v>6334</v>
      </c>
      <c r="J1298" s="403" t="s">
        <v>8652</v>
      </c>
      <c r="K1298" s="403" t="s">
        <v>6334</v>
      </c>
      <c r="L1298" s="403" t="s">
        <v>835</v>
      </c>
    </row>
    <row r="1299" spans="1:12" ht="67.5" x14ac:dyDescent="0.25">
      <c r="A1299" s="402" t="s">
        <v>12431</v>
      </c>
      <c r="B1299" s="402" t="s">
        <v>12429</v>
      </c>
      <c r="C1299" s="402" t="s">
        <v>12430</v>
      </c>
      <c r="D1299" s="402" t="s">
        <v>12428</v>
      </c>
      <c r="E1299" s="402" t="s">
        <v>12432</v>
      </c>
      <c r="F1299" s="402" t="s">
        <v>12433</v>
      </c>
      <c r="G1299" s="402" t="s">
        <v>6567</v>
      </c>
      <c r="H1299" s="402" t="s">
        <v>12434</v>
      </c>
      <c r="I1299" s="402" t="s">
        <v>6334</v>
      </c>
      <c r="J1299" s="402" t="s">
        <v>12435</v>
      </c>
      <c r="K1299" s="402" t="s">
        <v>6334</v>
      </c>
      <c r="L1299" s="402" t="s">
        <v>835</v>
      </c>
    </row>
    <row r="1300" spans="1:12" ht="90" x14ac:dyDescent="0.25">
      <c r="A1300" s="403" t="s">
        <v>12438</v>
      </c>
      <c r="B1300" s="403" t="s">
        <v>26264</v>
      </c>
      <c r="C1300" s="403" t="s">
        <v>12437</v>
      </c>
      <c r="D1300" s="403" t="s">
        <v>12436</v>
      </c>
      <c r="E1300" s="403" t="s">
        <v>26265</v>
      </c>
      <c r="F1300" s="403" t="s">
        <v>26266</v>
      </c>
      <c r="G1300" s="403" t="s">
        <v>26158</v>
      </c>
      <c r="H1300" s="403" t="s">
        <v>26267</v>
      </c>
      <c r="I1300" s="403" t="s">
        <v>6334</v>
      </c>
      <c r="J1300" s="403" t="s">
        <v>16492</v>
      </c>
      <c r="K1300" s="403" t="s">
        <v>6334</v>
      </c>
      <c r="L1300" s="403" t="s">
        <v>26103</v>
      </c>
    </row>
    <row r="1301" spans="1:12" ht="56.25" x14ac:dyDescent="0.25">
      <c r="A1301" s="402" t="s">
        <v>12442</v>
      </c>
      <c r="B1301" s="402" t="s">
        <v>12440</v>
      </c>
      <c r="C1301" s="402" t="s">
        <v>12441</v>
      </c>
      <c r="D1301" s="402" t="s">
        <v>12439</v>
      </c>
      <c r="E1301" s="402" t="s">
        <v>6642</v>
      </c>
      <c r="F1301" s="402" t="s">
        <v>6643</v>
      </c>
      <c r="G1301" s="402" t="s">
        <v>6567</v>
      </c>
      <c r="H1301" s="402" t="s">
        <v>6644</v>
      </c>
      <c r="I1301" s="402" t="s">
        <v>6334</v>
      </c>
      <c r="J1301" s="402" t="s">
        <v>7123</v>
      </c>
      <c r="K1301" s="402" t="s">
        <v>6334</v>
      </c>
      <c r="L1301" s="402" t="s">
        <v>835</v>
      </c>
    </row>
    <row r="1302" spans="1:12" ht="78.75" x14ac:dyDescent="0.25">
      <c r="A1302" s="403" t="s">
        <v>12445</v>
      </c>
      <c r="B1302" s="403" t="s">
        <v>26268</v>
      </c>
      <c r="C1302" s="403" t="s">
        <v>12444</v>
      </c>
      <c r="D1302" s="403" t="s">
        <v>12443</v>
      </c>
      <c r="E1302" s="403" t="s">
        <v>26269</v>
      </c>
      <c r="F1302" s="403" t="s">
        <v>26270</v>
      </c>
      <c r="G1302" s="403" t="s">
        <v>26271</v>
      </c>
      <c r="H1302" s="403" t="s">
        <v>26272</v>
      </c>
      <c r="I1302" s="403" t="s">
        <v>6334</v>
      </c>
      <c r="J1302" s="403" t="s">
        <v>26273</v>
      </c>
      <c r="K1302" s="403" t="s">
        <v>6334</v>
      </c>
      <c r="L1302" s="403" t="s">
        <v>26103</v>
      </c>
    </row>
    <row r="1303" spans="1:12" ht="67.5" x14ac:dyDescent="0.25">
      <c r="A1303" s="402" t="s">
        <v>12449</v>
      </c>
      <c r="B1303" s="402" t="s">
        <v>12447</v>
      </c>
      <c r="C1303" s="402" t="s">
        <v>12448</v>
      </c>
      <c r="D1303" s="402" t="s">
        <v>12446</v>
      </c>
      <c r="E1303" s="402" t="s">
        <v>9672</v>
      </c>
      <c r="F1303" s="402" t="s">
        <v>9673</v>
      </c>
      <c r="G1303" s="402" t="s">
        <v>6452</v>
      </c>
      <c r="H1303" s="402" t="s">
        <v>9674</v>
      </c>
      <c r="I1303" s="402" t="s">
        <v>6334</v>
      </c>
      <c r="J1303" s="402" t="s">
        <v>12435</v>
      </c>
      <c r="K1303" s="402" t="s">
        <v>6334</v>
      </c>
      <c r="L1303" s="402" t="s">
        <v>835</v>
      </c>
    </row>
    <row r="1304" spans="1:12" ht="78.75" x14ac:dyDescent="0.25">
      <c r="A1304" s="403" t="s">
        <v>12453</v>
      </c>
      <c r="B1304" s="403" t="s">
        <v>12451</v>
      </c>
      <c r="C1304" s="403" t="s">
        <v>12452</v>
      </c>
      <c r="D1304" s="403" t="s">
        <v>12450</v>
      </c>
      <c r="E1304" s="403" t="s">
        <v>12454</v>
      </c>
      <c r="F1304" s="403" t="s">
        <v>12455</v>
      </c>
      <c r="G1304" s="403" t="s">
        <v>6553</v>
      </c>
      <c r="H1304" s="403" t="s">
        <v>12456</v>
      </c>
      <c r="I1304" s="403" t="s">
        <v>6334</v>
      </c>
      <c r="J1304" s="403" t="s">
        <v>6334</v>
      </c>
      <c r="K1304" s="403" t="s">
        <v>6334</v>
      </c>
      <c r="L1304" s="403" t="s">
        <v>835</v>
      </c>
    </row>
    <row r="1305" spans="1:12" ht="56.25" x14ac:dyDescent="0.25">
      <c r="A1305" s="402" t="s">
        <v>12460</v>
      </c>
      <c r="B1305" s="402" t="s">
        <v>12458</v>
      </c>
      <c r="C1305" s="402" t="s">
        <v>12459</v>
      </c>
      <c r="D1305" s="402" t="s">
        <v>12457</v>
      </c>
      <c r="E1305" s="402" t="s">
        <v>12461</v>
      </c>
      <c r="F1305" s="402" t="s">
        <v>12462</v>
      </c>
      <c r="G1305" s="402" t="s">
        <v>6452</v>
      </c>
      <c r="H1305" s="402" t="s">
        <v>12463</v>
      </c>
      <c r="I1305" s="402" t="s">
        <v>6334</v>
      </c>
      <c r="J1305" s="402" t="s">
        <v>6334</v>
      </c>
      <c r="K1305" s="402" t="s">
        <v>6334</v>
      </c>
      <c r="L1305" s="402" t="s">
        <v>835</v>
      </c>
    </row>
    <row r="1306" spans="1:12" ht="56.25" x14ac:dyDescent="0.25">
      <c r="A1306" s="403" t="s">
        <v>12467</v>
      </c>
      <c r="B1306" s="403" t="s">
        <v>12465</v>
      </c>
      <c r="C1306" s="403" t="s">
        <v>12466</v>
      </c>
      <c r="D1306" s="403" t="s">
        <v>12464</v>
      </c>
      <c r="E1306" s="403" t="s">
        <v>8600</v>
      </c>
      <c r="F1306" s="403" t="s">
        <v>8601</v>
      </c>
      <c r="G1306" s="403" t="s">
        <v>6452</v>
      </c>
      <c r="H1306" s="403" t="s">
        <v>8602</v>
      </c>
      <c r="I1306" s="403" t="s">
        <v>6334</v>
      </c>
      <c r="J1306" s="403" t="s">
        <v>6334</v>
      </c>
      <c r="K1306" s="403" t="s">
        <v>6334</v>
      </c>
      <c r="L1306" s="403" t="s">
        <v>835</v>
      </c>
    </row>
    <row r="1307" spans="1:12" ht="67.5" x14ac:dyDescent="0.25">
      <c r="A1307" s="402" t="s">
        <v>12471</v>
      </c>
      <c r="B1307" s="402" t="s">
        <v>12469</v>
      </c>
      <c r="C1307" s="402" t="s">
        <v>12470</v>
      </c>
      <c r="D1307" s="402" t="s">
        <v>12468</v>
      </c>
      <c r="E1307" s="402" t="s">
        <v>12472</v>
      </c>
      <c r="F1307" s="402" t="s">
        <v>12473</v>
      </c>
      <c r="G1307" s="402" t="s">
        <v>12474</v>
      </c>
      <c r="H1307" s="402" t="s">
        <v>12473</v>
      </c>
      <c r="I1307" s="402" t="s">
        <v>6334</v>
      </c>
      <c r="J1307" s="402" t="s">
        <v>6334</v>
      </c>
      <c r="K1307" s="402" t="s">
        <v>6334</v>
      </c>
      <c r="L1307" s="402" t="s">
        <v>835</v>
      </c>
    </row>
    <row r="1308" spans="1:12" ht="22.5" x14ac:dyDescent="0.25">
      <c r="A1308" s="403" t="s">
        <v>12478</v>
      </c>
      <c r="B1308" s="403" t="s">
        <v>12476</v>
      </c>
      <c r="C1308" s="403" t="s">
        <v>12477</v>
      </c>
      <c r="D1308" s="403" t="s">
        <v>12475</v>
      </c>
      <c r="E1308" s="403" t="s">
        <v>6915</v>
      </c>
      <c r="F1308" s="403" t="s">
        <v>6916</v>
      </c>
      <c r="G1308" s="403" t="s">
        <v>6917</v>
      </c>
      <c r="H1308" s="403" t="s">
        <v>6916</v>
      </c>
      <c r="I1308" s="403" t="s">
        <v>6334</v>
      </c>
      <c r="J1308" s="403" t="s">
        <v>6334</v>
      </c>
      <c r="K1308" s="403" t="s">
        <v>6334</v>
      </c>
      <c r="L1308" s="403" t="s">
        <v>835</v>
      </c>
    </row>
    <row r="1309" spans="1:12" ht="45" x14ac:dyDescent="0.25">
      <c r="A1309" s="402" t="s">
        <v>6334</v>
      </c>
      <c r="B1309" s="402" t="s">
        <v>12480</v>
      </c>
      <c r="C1309" s="402" t="s">
        <v>12481</v>
      </c>
      <c r="D1309" s="402" t="s">
        <v>12479</v>
      </c>
      <c r="E1309" s="402" t="s">
        <v>8320</v>
      </c>
      <c r="F1309" s="402" t="s">
        <v>8321</v>
      </c>
      <c r="G1309" s="402" t="s">
        <v>7070</v>
      </c>
      <c r="H1309" s="402" t="s">
        <v>8322</v>
      </c>
      <c r="I1309" s="402" t="s">
        <v>6334</v>
      </c>
      <c r="J1309" s="402" t="s">
        <v>6334</v>
      </c>
      <c r="K1309" s="402" t="s">
        <v>6334</v>
      </c>
      <c r="L1309" s="402" t="s">
        <v>835</v>
      </c>
    </row>
    <row r="1310" spans="1:12" ht="56.25" x14ac:dyDescent="0.25">
      <c r="A1310" s="403" t="s">
        <v>12485</v>
      </c>
      <c r="B1310" s="403" t="s">
        <v>12483</v>
      </c>
      <c r="C1310" s="403" t="s">
        <v>12484</v>
      </c>
      <c r="D1310" s="403" t="s">
        <v>12482</v>
      </c>
      <c r="E1310" s="403" t="s">
        <v>12486</v>
      </c>
      <c r="F1310" s="403" t="s">
        <v>12487</v>
      </c>
      <c r="G1310" s="403" t="s">
        <v>7635</v>
      </c>
      <c r="H1310" s="403" t="s">
        <v>12488</v>
      </c>
      <c r="I1310" s="403" t="s">
        <v>6334</v>
      </c>
      <c r="J1310" s="403" t="s">
        <v>6334</v>
      </c>
      <c r="K1310" s="403" t="s">
        <v>6334</v>
      </c>
      <c r="L1310" s="403" t="s">
        <v>835</v>
      </c>
    </row>
    <row r="1311" spans="1:12" ht="33.75" x14ac:dyDescent="0.25">
      <c r="A1311" s="402" t="s">
        <v>6334</v>
      </c>
      <c r="B1311" s="402" t="s">
        <v>12490</v>
      </c>
      <c r="C1311" s="402" t="s">
        <v>12491</v>
      </c>
      <c r="D1311" s="402" t="s">
        <v>12489</v>
      </c>
      <c r="E1311" s="402" t="s">
        <v>7041</v>
      </c>
      <c r="F1311" s="402" t="s">
        <v>7042</v>
      </c>
      <c r="G1311" s="402" t="s">
        <v>7043</v>
      </c>
      <c r="H1311" s="402" t="s">
        <v>7042</v>
      </c>
      <c r="I1311" s="402" t="s">
        <v>6334</v>
      </c>
      <c r="J1311" s="402" t="s">
        <v>6334</v>
      </c>
      <c r="K1311" s="402" t="s">
        <v>6334</v>
      </c>
      <c r="L1311" s="402" t="s">
        <v>835</v>
      </c>
    </row>
    <row r="1312" spans="1:12" ht="33.75" x14ac:dyDescent="0.25">
      <c r="A1312" s="403" t="s">
        <v>6334</v>
      </c>
      <c r="B1312" s="403" t="s">
        <v>12493</v>
      </c>
      <c r="C1312" s="403" t="s">
        <v>12494</v>
      </c>
      <c r="D1312" s="403" t="s">
        <v>12492</v>
      </c>
      <c r="E1312" s="403" t="s">
        <v>7041</v>
      </c>
      <c r="F1312" s="403" t="s">
        <v>7042</v>
      </c>
      <c r="G1312" s="403" t="s">
        <v>7043</v>
      </c>
      <c r="H1312" s="403" t="s">
        <v>7042</v>
      </c>
      <c r="I1312" s="403" t="s">
        <v>6334</v>
      </c>
      <c r="J1312" s="403" t="s">
        <v>6334</v>
      </c>
      <c r="K1312" s="403" t="s">
        <v>6334</v>
      </c>
      <c r="L1312" s="403" t="s">
        <v>835</v>
      </c>
    </row>
    <row r="1313" spans="1:12" ht="45" x14ac:dyDescent="0.25">
      <c r="A1313" s="402" t="s">
        <v>6334</v>
      </c>
      <c r="B1313" s="402" t="s">
        <v>12496</v>
      </c>
      <c r="C1313" s="402" t="s">
        <v>12497</v>
      </c>
      <c r="D1313" s="402" t="s">
        <v>12495</v>
      </c>
      <c r="E1313" s="402" t="s">
        <v>8924</v>
      </c>
      <c r="F1313" s="402" t="s">
        <v>8925</v>
      </c>
      <c r="G1313" s="402" t="s">
        <v>6609</v>
      </c>
      <c r="H1313" s="402" t="s">
        <v>8925</v>
      </c>
      <c r="I1313" s="402" t="s">
        <v>6334</v>
      </c>
      <c r="J1313" s="402" t="s">
        <v>6334</v>
      </c>
      <c r="K1313" s="402" t="s">
        <v>6334</v>
      </c>
      <c r="L1313" s="402" t="s">
        <v>835</v>
      </c>
    </row>
    <row r="1314" spans="1:12" ht="56.25" x14ac:dyDescent="0.25">
      <c r="A1314" s="403" t="s">
        <v>12501</v>
      </c>
      <c r="B1314" s="403" t="s">
        <v>12499</v>
      </c>
      <c r="C1314" s="403" t="s">
        <v>12500</v>
      </c>
      <c r="D1314" s="403" t="s">
        <v>12498</v>
      </c>
      <c r="E1314" s="403" t="s">
        <v>12502</v>
      </c>
      <c r="F1314" s="403" t="s">
        <v>12503</v>
      </c>
      <c r="G1314" s="403" t="s">
        <v>6665</v>
      </c>
      <c r="H1314" s="403" t="s">
        <v>12503</v>
      </c>
      <c r="I1314" s="403" t="s">
        <v>6334</v>
      </c>
      <c r="J1314" s="403" t="s">
        <v>6334</v>
      </c>
      <c r="K1314" s="403" t="s">
        <v>6334</v>
      </c>
      <c r="L1314" s="403" t="s">
        <v>835</v>
      </c>
    </row>
    <row r="1315" spans="1:12" ht="67.5" x14ac:dyDescent="0.25">
      <c r="A1315" s="402" t="s">
        <v>12507</v>
      </c>
      <c r="B1315" s="402" t="s">
        <v>12505</v>
      </c>
      <c r="C1315" s="402" t="s">
        <v>12506</v>
      </c>
      <c r="D1315" s="402" t="s">
        <v>12504</v>
      </c>
      <c r="E1315" s="402" t="s">
        <v>12508</v>
      </c>
      <c r="F1315" s="402" t="s">
        <v>12509</v>
      </c>
      <c r="G1315" s="402" t="s">
        <v>6493</v>
      </c>
      <c r="H1315" s="402" t="s">
        <v>12509</v>
      </c>
      <c r="I1315" s="402" t="s">
        <v>6334</v>
      </c>
      <c r="J1315" s="402" t="s">
        <v>6334</v>
      </c>
      <c r="K1315" s="402" t="s">
        <v>6334</v>
      </c>
      <c r="L1315" s="402" t="s">
        <v>835</v>
      </c>
    </row>
    <row r="1316" spans="1:12" ht="56.25" x14ac:dyDescent="0.25">
      <c r="A1316" s="403" t="s">
        <v>2195</v>
      </c>
      <c r="B1316" s="403" t="s">
        <v>12511</v>
      </c>
      <c r="C1316" s="403" t="s">
        <v>12512</v>
      </c>
      <c r="D1316" s="403" t="s">
        <v>12510</v>
      </c>
      <c r="E1316" s="403" t="s">
        <v>26274</v>
      </c>
      <c r="F1316" s="403" t="s">
        <v>26275</v>
      </c>
      <c r="G1316" s="403" t="s">
        <v>6460</v>
      </c>
      <c r="H1316" s="403" t="s">
        <v>26276</v>
      </c>
      <c r="I1316" s="403" t="s">
        <v>6334</v>
      </c>
      <c r="J1316" s="403" t="s">
        <v>6334</v>
      </c>
      <c r="K1316" s="403" t="s">
        <v>6334</v>
      </c>
      <c r="L1316" s="403" t="s">
        <v>26099</v>
      </c>
    </row>
    <row r="1317" spans="1:12" ht="45" x14ac:dyDescent="0.25">
      <c r="A1317" s="402" t="s">
        <v>12516</v>
      </c>
      <c r="B1317" s="402" t="s">
        <v>12514</v>
      </c>
      <c r="C1317" s="402" t="s">
        <v>12515</v>
      </c>
      <c r="D1317" s="402" t="s">
        <v>12513</v>
      </c>
      <c r="E1317" s="402" t="s">
        <v>9338</v>
      </c>
      <c r="F1317" s="402" t="s">
        <v>9339</v>
      </c>
      <c r="G1317" s="402" t="s">
        <v>6486</v>
      </c>
      <c r="H1317" s="402" t="s">
        <v>9340</v>
      </c>
      <c r="I1317" s="402" t="s">
        <v>6334</v>
      </c>
      <c r="J1317" s="402" t="s">
        <v>6334</v>
      </c>
      <c r="K1317" s="402" t="s">
        <v>6334</v>
      </c>
      <c r="L1317" s="402" t="s">
        <v>835</v>
      </c>
    </row>
    <row r="1318" spans="1:12" ht="45" x14ac:dyDescent="0.25">
      <c r="A1318" s="403" t="s">
        <v>12520</v>
      </c>
      <c r="B1318" s="403" t="s">
        <v>12518</v>
      </c>
      <c r="C1318" s="403" t="s">
        <v>12519</v>
      </c>
      <c r="D1318" s="403" t="s">
        <v>12517</v>
      </c>
      <c r="E1318" s="403" t="s">
        <v>12305</v>
      </c>
      <c r="F1318" s="403" t="s">
        <v>12306</v>
      </c>
      <c r="G1318" s="403" t="s">
        <v>6609</v>
      </c>
      <c r="H1318" s="403" t="s">
        <v>12306</v>
      </c>
      <c r="I1318" s="403" t="s">
        <v>6334</v>
      </c>
      <c r="J1318" s="403" t="s">
        <v>6334</v>
      </c>
      <c r="K1318" s="403" t="s">
        <v>6334</v>
      </c>
      <c r="L1318" s="403" t="s">
        <v>835</v>
      </c>
    </row>
    <row r="1319" spans="1:12" ht="22.5" x14ac:dyDescent="0.25">
      <c r="A1319" s="402" t="s">
        <v>12524</v>
      </c>
      <c r="B1319" s="402" t="s">
        <v>12522</v>
      </c>
      <c r="C1319" s="402" t="s">
        <v>12523</v>
      </c>
      <c r="D1319" s="402" t="s">
        <v>12521</v>
      </c>
      <c r="E1319" s="402" t="s">
        <v>12052</v>
      </c>
      <c r="F1319" s="402" t="s">
        <v>12053</v>
      </c>
      <c r="G1319" s="402" t="s">
        <v>12054</v>
      </c>
      <c r="H1319" s="402" t="s">
        <v>12053</v>
      </c>
      <c r="I1319" s="402" t="s">
        <v>6334</v>
      </c>
      <c r="J1319" s="402" t="s">
        <v>6334</v>
      </c>
      <c r="K1319" s="402" t="s">
        <v>6334</v>
      </c>
      <c r="L1319" s="402" t="s">
        <v>835</v>
      </c>
    </row>
    <row r="1320" spans="1:12" ht="45" x14ac:dyDescent="0.25">
      <c r="A1320" s="403" t="s">
        <v>12528</v>
      </c>
      <c r="B1320" s="403" t="s">
        <v>12526</v>
      </c>
      <c r="C1320" s="403" t="s">
        <v>12527</v>
      </c>
      <c r="D1320" s="403" t="s">
        <v>12525</v>
      </c>
      <c r="E1320" s="403" t="s">
        <v>8404</v>
      </c>
      <c r="F1320" s="403" t="s">
        <v>8405</v>
      </c>
      <c r="G1320" s="403" t="s">
        <v>7070</v>
      </c>
      <c r="H1320" s="403" t="s">
        <v>8406</v>
      </c>
      <c r="I1320" s="403" t="s">
        <v>6334</v>
      </c>
      <c r="J1320" s="403" t="s">
        <v>6334</v>
      </c>
      <c r="K1320" s="403" t="s">
        <v>6334</v>
      </c>
      <c r="L1320" s="403" t="s">
        <v>835</v>
      </c>
    </row>
    <row r="1321" spans="1:12" ht="45" x14ac:dyDescent="0.25">
      <c r="A1321" s="402" t="s">
        <v>6334</v>
      </c>
      <c r="B1321" s="402" t="s">
        <v>12530</v>
      </c>
      <c r="C1321" s="402" t="s">
        <v>12531</v>
      </c>
      <c r="D1321" s="402" t="s">
        <v>12529</v>
      </c>
      <c r="E1321" s="402" t="s">
        <v>8514</v>
      </c>
      <c r="F1321" s="402" t="s">
        <v>8515</v>
      </c>
      <c r="G1321" s="402" t="s">
        <v>6486</v>
      </c>
      <c r="H1321" s="402" t="s">
        <v>8515</v>
      </c>
      <c r="I1321" s="402" t="s">
        <v>6334</v>
      </c>
      <c r="J1321" s="402" t="s">
        <v>6334</v>
      </c>
      <c r="K1321" s="402" t="s">
        <v>6334</v>
      </c>
      <c r="L1321" s="402" t="s">
        <v>835</v>
      </c>
    </row>
    <row r="1322" spans="1:12" ht="33.75" x14ac:dyDescent="0.25">
      <c r="A1322" s="403" t="s">
        <v>12535</v>
      </c>
      <c r="B1322" s="403" t="s">
        <v>12533</v>
      </c>
      <c r="C1322" s="403" t="s">
        <v>12534</v>
      </c>
      <c r="D1322" s="403" t="s">
        <v>12532</v>
      </c>
      <c r="E1322" s="403" t="s">
        <v>8907</v>
      </c>
      <c r="F1322" s="403" t="s">
        <v>8908</v>
      </c>
      <c r="G1322" s="403" t="s">
        <v>6452</v>
      </c>
      <c r="H1322" s="403" t="s">
        <v>8908</v>
      </c>
      <c r="I1322" s="403" t="s">
        <v>6334</v>
      </c>
      <c r="J1322" s="403" t="s">
        <v>6334</v>
      </c>
      <c r="K1322" s="403" t="s">
        <v>6334</v>
      </c>
      <c r="L1322" s="403" t="s">
        <v>835</v>
      </c>
    </row>
    <row r="1323" spans="1:12" ht="45" x14ac:dyDescent="0.25">
      <c r="A1323" s="402" t="s">
        <v>6237</v>
      </c>
      <c r="B1323" s="402" t="s">
        <v>12537</v>
      </c>
      <c r="C1323" s="402" t="s">
        <v>6238</v>
      </c>
      <c r="D1323" s="402" t="s">
        <v>12536</v>
      </c>
      <c r="E1323" s="402" t="s">
        <v>12380</v>
      </c>
      <c r="F1323" s="402" t="s">
        <v>12381</v>
      </c>
      <c r="G1323" s="402" t="s">
        <v>6415</v>
      </c>
      <c r="H1323" s="402" t="s">
        <v>12381</v>
      </c>
      <c r="I1323" s="402" t="s">
        <v>6334</v>
      </c>
      <c r="J1323" s="402" t="s">
        <v>6334</v>
      </c>
      <c r="K1323" s="402" t="s">
        <v>6334</v>
      </c>
      <c r="L1323" s="402" t="s">
        <v>835</v>
      </c>
    </row>
    <row r="1324" spans="1:12" ht="56.25" x14ac:dyDescent="0.25">
      <c r="A1324" s="403" t="s">
        <v>12541</v>
      </c>
      <c r="B1324" s="403" t="s">
        <v>12539</v>
      </c>
      <c r="C1324" s="403" t="s">
        <v>12540</v>
      </c>
      <c r="D1324" s="403" t="s">
        <v>12538</v>
      </c>
      <c r="E1324" s="403" t="s">
        <v>12542</v>
      </c>
      <c r="F1324" s="403" t="s">
        <v>12543</v>
      </c>
      <c r="G1324" s="403" t="s">
        <v>6486</v>
      </c>
      <c r="H1324" s="403" t="s">
        <v>12544</v>
      </c>
      <c r="I1324" s="403" t="s">
        <v>6334</v>
      </c>
      <c r="J1324" s="403" t="s">
        <v>6334</v>
      </c>
      <c r="K1324" s="403" t="s">
        <v>6334</v>
      </c>
      <c r="L1324" s="403" t="s">
        <v>835</v>
      </c>
    </row>
    <row r="1325" spans="1:12" ht="56.25" x14ac:dyDescent="0.25">
      <c r="A1325" s="402" t="s">
        <v>12548</v>
      </c>
      <c r="B1325" s="402" t="s">
        <v>12546</v>
      </c>
      <c r="C1325" s="402" t="s">
        <v>12547</v>
      </c>
      <c r="D1325" s="402" t="s">
        <v>12545</v>
      </c>
      <c r="E1325" s="402" t="s">
        <v>6450</v>
      </c>
      <c r="F1325" s="402" t="s">
        <v>6451</v>
      </c>
      <c r="G1325" s="402" t="s">
        <v>6452</v>
      </c>
      <c r="H1325" s="402" t="s">
        <v>6453</v>
      </c>
      <c r="I1325" s="402" t="s">
        <v>6334</v>
      </c>
      <c r="J1325" s="402" t="s">
        <v>6334</v>
      </c>
      <c r="K1325" s="402" t="s">
        <v>6334</v>
      </c>
      <c r="L1325" s="402" t="s">
        <v>835</v>
      </c>
    </row>
    <row r="1326" spans="1:12" ht="67.5" x14ac:dyDescent="0.25">
      <c r="A1326" s="403" t="s">
        <v>12552</v>
      </c>
      <c r="B1326" s="403" t="s">
        <v>12550</v>
      </c>
      <c r="C1326" s="403" t="s">
        <v>12551</v>
      </c>
      <c r="D1326" s="403" t="s">
        <v>12549</v>
      </c>
      <c r="E1326" s="403" t="s">
        <v>6704</v>
      </c>
      <c r="F1326" s="403" t="s">
        <v>6705</v>
      </c>
      <c r="G1326" s="403" t="s">
        <v>6486</v>
      </c>
      <c r="H1326" s="403" t="s">
        <v>6705</v>
      </c>
      <c r="I1326" s="403" t="s">
        <v>6334</v>
      </c>
      <c r="J1326" s="403" t="s">
        <v>6334</v>
      </c>
      <c r="K1326" s="403" t="s">
        <v>6334</v>
      </c>
      <c r="L1326" s="403" t="s">
        <v>835</v>
      </c>
    </row>
    <row r="1327" spans="1:12" ht="135" x14ac:dyDescent="0.25">
      <c r="A1327" s="402" t="s">
        <v>12556</v>
      </c>
      <c r="B1327" s="402" t="s">
        <v>12554</v>
      </c>
      <c r="C1327" s="402" t="s">
        <v>12555</v>
      </c>
      <c r="D1327" s="402" t="s">
        <v>12553</v>
      </c>
      <c r="E1327" s="402" t="s">
        <v>12557</v>
      </c>
      <c r="F1327" s="402" t="s">
        <v>12558</v>
      </c>
      <c r="G1327" s="402" t="s">
        <v>6609</v>
      </c>
      <c r="H1327" s="402" t="s">
        <v>12559</v>
      </c>
      <c r="I1327" s="402" t="s">
        <v>6334</v>
      </c>
      <c r="J1327" s="402" t="s">
        <v>6334</v>
      </c>
      <c r="K1327" s="402" t="s">
        <v>6334</v>
      </c>
      <c r="L1327" s="402" t="s">
        <v>835</v>
      </c>
    </row>
    <row r="1328" spans="1:12" ht="56.25" x14ac:dyDescent="0.25">
      <c r="A1328" s="403" t="s">
        <v>6142</v>
      </c>
      <c r="B1328" s="403" t="s">
        <v>12561</v>
      </c>
      <c r="C1328" s="403" t="s">
        <v>6143</v>
      </c>
      <c r="D1328" s="403" t="s">
        <v>12560</v>
      </c>
      <c r="E1328" s="403" t="s">
        <v>12562</v>
      </c>
      <c r="F1328" s="403" t="s">
        <v>12563</v>
      </c>
      <c r="G1328" s="403" t="s">
        <v>7223</v>
      </c>
      <c r="H1328" s="403" t="s">
        <v>12563</v>
      </c>
      <c r="I1328" s="403" t="s">
        <v>6334</v>
      </c>
      <c r="J1328" s="403" t="s">
        <v>6334</v>
      </c>
      <c r="K1328" s="403" t="s">
        <v>6334</v>
      </c>
      <c r="L1328" s="403" t="s">
        <v>835</v>
      </c>
    </row>
    <row r="1329" spans="1:12" ht="45" x14ac:dyDescent="0.25">
      <c r="A1329" s="402" t="s">
        <v>12567</v>
      </c>
      <c r="B1329" s="402" t="s">
        <v>12565</v>
      </c>
      <c r="C1329" s="402" t="s">
        <v>12566</v>
      </c>
      <c r="D1329" s="402" t="s">
        <v>12564</v>
      </c>
      <c r="E1329" s="402" t="s">
        <v>8820</v>
      </c>
      <c r="F1329" s="402" t="s">
        <v>8821</v>
      </c>
      <c r="G1329" s="402" t="s">
        <v>6486</v>
      </c>
      <c r="H1329" s="402" t="s">
        <v>8821</v>
      </c>
      <c r="I1329" s="402" t="s">
        <v>6334</v>
      </c>
      <c r="J1329" s="402" t="s">
        <v>6334</v>
      </c>
      <c r="K1329" s="402" t="s">
        <v>6334</v>
      </c>
      <c r="L1329" s="402" t="s">
        <v>835</v>
      </c>
    </row>
    <row r="1330" spans="1:12" ht="45" x14ac:dyDescent="0.25">
      <c r="A1330" s="403" t="s">
        <v>12571</v>
      </c>
      <c r="B1330" s="403" t="s">
        <v>12569</v>
      </c>
      <c r="C1330" s="403" t="s">
        <v>12570</v>
      </c>
      <c r="D1330" s="403" t="s">
        <v>12568</v>
      </c>
      <c r="E1330" s="403" t="s">
        <v>8495</v>
      </c>
      <c r="F1330" s="403" t="s">
        <v>8496</v>
      </c>
      <c r="G1330" s="403" t="s">
        <v>6486</v>
      </c>
      <c r="H1330" s="403" t="s">
        <v>8496</v>
      </c>
      <c r="I1330" s="403" t="s">
        <v>6334</v>
      </c>
      <c r="J1330" s="403" t="s">
        <v>6334</v>
      </c>
      <c r="K1330" s="403" t="s">
        <v>6334</v>
      </c>
      <c r="L1330" s="403" t="s">
        <v>835</v>
      </c>
    </row>
    <row r="1331" spans="1:12" ht="90" x14ac:dyDescent="0.25">
      <c r="A1331" s="402" t="s">
        <v>12575</v>
      </c>
      <c r="B1331" s="402" t="s">
        <v>12573</v>
      </c>
      <c r="C1331" s="402" t="s">
        <v>12574</v>
      </c>
      <c r="D1331" s="402" t="s">
        <v>12572</v>
      </c>
      <c r="E1331" s="402" t="s">
        <v>12576</v>
      </c>
      <c r="F1331" s="402" t="s">
        <v>12577</v>
      </c>
      <c r="G1331" s="402" t="s">
        <v>6609</v>
      </c>
      <c r="H1331" s="402" t="s">
        <v>12578</v>
      </c>
      <c r="I1331" s="402" t="s">
        <v>6334</v>
      </c>
      <c r="J1331" s="402" t="s">
        <v>6334</v>
      </c>
      <c r="K1331" s="402" t="s">
        <v>6334</v>
      </c>
      <c r="L1331" s="402" t="s">
        <v>835</v>
      </c>
    </row>
    <row r="1332" spans="1:12" ht="33.75" x14ac:dyDescent="0.25">
      <c r="A1332" s="403" t="s">
        <v>12582</v>
      </c>
      <c r="B1332" s="403" t="s">
        <v>12580</v>
      </c>
      <c r="C1332" s="403" t="s">
        <v>12581</v>
      </c>
      <c r="D1332" s="403" t="s">
        <v>12579</v>
      </c>
      <c r="E1332" s="403" t="s">
        <v>7041</v>
      </c>
      <c r="F1332" s="403" t="s">
        <v>7042</v>
      </c>
      <c r="G1332" s="403" t="s">
        <v>7043</v>
      </c>
      <c r="H1332" s="403" t="s">
        <v>7042</v>
      </c>
      <c r="I1332" s="403" t="s">
        <v>6334</v>
      </c>
      <c r="J1332" s="403" t="s">
        <v>6334</v>
      </c>
      <c r="K1332" s="403" t="s">
        <v>6334</v>
      </c>
      <c r="L1332" s="403" t="s">
        <v>835</v>
      </c>
    </row>
    <row r="1333" spans="1:12" ht="33.75" x14ac:dyDescent="0.25">
      <c r="A1333" s="402" t="s">
        <v>12586</v>
      </c>
      <c r="B1333" s="402" t="s">
        <v>12584</v>
      </c>
      <c r="C1333" s="402" t="s">
        <v>12585</v>
      </c>
      <c r="D1333" s="402" t="s">
        <v>12583</v>
      </c>
      <c r="E1333" s="402" t="s">
        <v>9287</v>
      </c>
      <c r="F1333" s="402" t="s">
        <v>9288</v>
      </c>
      <c r="G1333" s="402" t="s">
        <v>7540</v>
      </c>
      <c r="H1333" s="402" t="s">
        <v>9288</v>
      </c>
      <c r="I1333" s="402" t="s">
        <v>6334</v>
      </c>
      <c r="J1333" s="402" t="s">
        <v>6334</v>
      </c>
      <c r="K1333" s="402" t="s">
        <v>6334</v>
      </c>
      <c r="L1333" s="402" t="s">
        <v>835</v>
      </c>
    </row>
    <row r="1334" spans="1:12" ht="22.5" x14ac:dyDescent="0.25">
      <c r="A1334" s="403" t="s">
        <v>12590</v>
      </c>
      <c r="B1334" s="403" t="s">
        <v>12588</v>
      </c>
      <c r="C1334" s="403" t="s">
        <v>12589</v>
      </c>
      <c r="D1334" s="403" t="s">
        <v>12587</v>
      </c>
      <c r="E1334" s="403" t="s">
        <v>7041</v>
      </c>
      <c r="F1334" s="403" t="s">
        <v>7042</v>
      </c>
      <c r="G1334" s="403" t="s">
        <v>7043</v>
      </c>
      <c r="H1334" s="403" t="s">
        <v>7042</v>
      </c>
      <c r="I1334" s="403" t="s">
        <v>6334</v>
      </c>
      <c r="J1334" s="403" t="s">
        <v>6334</v>
      </c>
      <c r="K1334" s="403" t="s">
        <v>6334</v>
      </c>
      <c r="L1334" s="403" t="s">
        <v>835</v>
      </c>
    </row>
    <row r="1335" spans="1:12" ht="33.75" x14ac:dyDescent="0.25">
      <c r="A1335" s="402" t="s">
        <v>12594</v>
      </c>
      <c r="B1335" s="402" t="s">
        <v>12592</v>
      </c>
      <c r="C1335" s="402" t="s">
        <v>12593</v>
      </c>
      <c r="D1335" s="402" t="s">
        <v>12591</v>
      </c>
      <c r="E1335" s="402" t="s">
        <v>7041</v>
      </c>
      <c r="F1335" s="402" t="s">
        <v>7042</v>
      </c>
      <c r="G1335" s="402" t="s">
        <v>7043</v>
      </c>
      <c r="H1335" s="402" t="s">
        <v>7042</v>
      </c>
      <c r="I1335" s="402" t="s">
        <v>6334</v>
      </c>
      <c r="J1335" s="402" t="s">
        <v>6334</v>
      </c>
      <c r="K1335" s="402" t="s">
        <v>6334</v>
      </c>
      <c r="L1335" s="402" t="s">
        <v>835</v>
      </c>
    </row>
    <row r="1336" spans="1:12" ht="45" x14ac:dyDescent="0.25">
      <c r="A1336" s="403" t="s">
        <v>12598</v>
      </c>
      <c r="B1336" s="403" t="s">
        <v>12596</v>
      </c>
      <c r="C1336" s="403" t="s">
        <v>12597</v>
      </c>
      <c r="D1336" s="403" t="s">
        <v>12595</v>
      </c>
      <c r="E1336" s="403" t="s">
        <v>8368</v>
      </c>
      <c r="F1336" s="403" t="s">
        <v>8369</v>
      </c>
      <c r="G1336" s="403" t="s">
        <v>6334</v>
      </c>
      <c r="H1336" s="403" t="s">
        <v>8369</v>
      </c>
      <c r="I1336" s="403" t="s">
        <v>6334</v>
      </c>
      <c r="J1336" s="403" t="s">
        <v>6334</v>
      </c>
      <c r="K1336" s="403" t="s">
        <v>6334</v>
      </c>
      <c r="L1336" s="403" t="s">
        <v>835</v>
      </c>
    </row>
    <row r="1337" spans="1:12" ht="56.25" x14ac:dyDescent="0.25">
      <c r="A1337" s="402" t="s">
        <v>12602</v>
      </c>
      <c r="B1337" s="402" t="s">
        <v>12600</v>
      </c>
      <c r="C1337" s="402" t="s">
        <v>12601</v>
      </c>
      <c r="D1337" s="402" t="s">
        <v>12599</v>
      </c>
      <c r="E1337" s="402" t="s">
        <v>6497</v>
      </c>
      <c r="F1337" s="402" t="s">
        <v>6498</v>
      </c>
      <c r="G1337" s="402" t="s">
        <v>6334</v>
      </c>
      <c r="H1337" s="402" t="s">
        <v>6498</v>
      </c>
      <c r="I1337" s="402" t="s">
        <v>6334</v>
      </c>
      <c r="J1337" s="402" t="s">
        <v>6334</v>
      </c>
      <c r="K1337" s="402" t="s">
        <v>6334</v>
      </c>
      <c r="L1337" s="402" t="s">
        <v>835</v>
      </c>
    </row>
    <row r="1338" spans="1:12" ht="56.25" x14ac:dyDescent="0.25">
      <c r="A1338" s="403" t="s">
        <v>12606</v>
      </c>
      <c r="B1338" s="403" t="s">
        <v>12604</v>
      </c>
      <c r="C1338" s="403" t="s">
        <v>12605</v>
      </c>
      <c r="D1338" s="403" t="s">
        <v>12603</v>
      </c>
      <c r="E1338" s="403" t="s">
        <v>10627</v>
      </c>
      <c r="F1338" s="403" t="s">
        <v>10628</v>
      </c>
      <c r="G1338" s="403" t="s">
        <v>6452</v>
      </c>
      <c r="H1338" s="403" t="s">
        <v>10629</v>
      </c>
      <c r="I1338" s="403" t="s">
        <v>6334</v>
      </c>
      <c r="J1338" s="403" t="s">
        <v>6334</v>
      </c>
      <c r="K1338" s="403" t="s">
        <v>6334</v>
      </c>
      <c r="L1338" s="403" t="s">
        <v>835</v>
      </c>
    </row>
    <row r="1339" spans="1:12" ht="90" x14ac:dyDescent="0.25">
      <c r="A1339" s="402" t="s">
        <v>6334</v>
      </c>
      <c r="B1339" s="402" t="s">
        <v>12608</v>
      </c>
      <c r="C1339" s="402" t="s">
        <v>12609</v>
      </c>
      <c r="D1339" s="402" t="s">
        <v>12607</v>
      </c>
      <c r="E1339" s="402" t="s">
        <v>7627</v>
      </c>
      <c r="F1339" s="402" t="s">
        <v>7628</v>
      </c>
      <c r="G1339" s="402" t="s">
        <v>6486</v>
      </c>
      <c r="H1339" s="402" t="s">
        <v>7628</v>
      </c>
      <c r="I1339" s="402" t="s">
        <v>6334</v>
      </c>
      <c r="J1339" s="402" t="s">
        <v>6334</v>
      </c>
      <c r="K1339" s="402" t="s">
        <v>6334</v>
      </c>
      <c r="L1339" s="402" t="s">
        <v>835</v>
      </c>
    </row>
    <row r="1340" spans="1:12" ht="56.25" x14ac:dyDescent="0.25">
      <c r="A1340" s="403" t="s">
        <v>12613</v>
      </c>
      <c r="B1340" s="403" t="s">
        <v>12611</v>
      </c>
      <c r="C1340" s="403" t="s">
        <v>12612</v>
      </c>
      <c r="D1340" s="403" t="s">
        <v>12610</v>
      </c>
      <c r="E1340" s="403" t="s">
        <v>12614</v>
      </c>
      <c r="F1340" s="403" t="s">
        <v>12615</v>
      </c>
      <c r="G1340" s="403" t="s">
        <v>7029</v>
      </c>
      <c r="H1340" s="403" t="s">
        <v>12615</v>
      </c>
      <c r="I1340" s="403" t="s">
        <v>6334</v>
      </c>
      <c r="J1340" s="403" t="s">
        <v>6334</v>
      </c>
      <c r="K1340" s="403" t="s">
        <v>6334</v>
      </c>
      <c r="L1340" s="403" t="s">
        <v>6343</v>
      </c>
    </row>
    <row r="1341" spans="1:12" ht="45" x14ac:dyDescent="0.25">
      <c r="A1341" s="402" t="s">
        <v>12619</v>
      </c>
      <c r="B1341" s="402" t="s">
        <v>12617</v>
      </c>
      <c r="C1341" s="402" t="s">
        <v>12618</v>
      </c>
      <c r="D1341" s="402" t="s">
        <v>12616</v>
      </c>
      <c r="E1341" s="402" t="s">
        <v>12620</v>
      </c>
      <c r="F1341" s="402" t="s">
        <v>12621</v>
      </c>
      <c r="G1341" s="402" t="s">
        <v>10461</v>
      </c>
      <c r="H1341" s="402" t="s">
        <v>12621</v>
      </c>
      <c r="I1341" s="402" t="s">
        <v>6334</v>
      </c>
      <c r="J1341" s="402" t="s">
        <v>6334</v>
      </c>
      <c r="K1341" s="402" t="s">
        <v>6334</v>
      </c>
      <c r="L1341" s="402" t="s">
        <v>835</v>
      </c>
    </row>
    <row r="1342" spans="1:12" ht="146.25" x14ac:dyDescent="0.25">
      <c r="A1342" s="403" t="s">
        <v>6334</v>
      </c>
      <c r="B1342" s="403" t="s">
        <v>12623</v>
      </c>
      <c r="C1342" s="403" t="s">
        <v>12624</v>
      </c>
      <c r="D1342" s="403" t="s">
        <v>12622</v>
      </c>
      <c r="E1342" s="403" t="s">
        <v>6497</v>
      </c>
      <c r="F1342" s="403" t="s">
        <v>6498</v>
      </c>
      <c r="G1342" s="403" t="s">
        <v>6334</v>
      </c>
      <c r="H1342" s="403" t="s">
        <v>6498</v>
      </c>
      <c r="I1342" s="403" t="s">
        <v>6334</v>
      </c>
      <c r="J1342" s="403" t="s">
        <v>6334</v>
      </c>
      <c r="K1342" s="403" t="s">
        <v>6334</v>
      </c>
      <c r="L1342" s="403" t="s">
        <v>26108</v>
      </c>
    </row>
    <row r="1343" spans="1:12" ht="33.75" x14ac:dyDescent="0.25">
      <c r="A1343" s="402" t="s">
        <v>12628</v>
      </c>
      <c r="B1343" s="402" t="s">
        <v>12626</v>
      </c>
      <c r="C1343" s="402" t="s">
        <v>12627</v>
      </c>
      <c r="D1343" s="402" t="s">
        <v>12625</v>
      </c>
      <c r="E1343" s="402" t="s">
        <v>6720</v>
      </c>
      <c r="F1343" s="402" t="s">
        <v>6721</v>
      </c>
      <c r="G1343" s="402" t="s">
        <v>6722</v>
      </c>
      <c r="H1343" s="402" t="s">
        <v>6723</v>
      </c>
      <c r="I1343" s="402" t="s">
        <v>6334</v>
      </c>
      <c r="J1343" s="402" t="s">
        <v>6334</v>
      </c>
      <c r="K1343" s="402" t="s">
        <v>6334</v>
      </c>
      <c r="L1343" s="402" t="s">
        <v>835</v>
      </c>
    </row>
    <row r="1344" spans="1:12" ht="56.25" x14ac:dyDescent="0.25">
      <c r="A1344" s="403" t="s">
        <v>6334</v>
      </c>
      <c r="B1344" s="403" t="s">
        <v>12630</v>
      </c>
      <c r="C1344" s="403" t="s">
        <v>12631</v>
      </c>
      <c r="D1344" s="403" t="s">
        <v>12629</v>
      </c>
      <c r="E1344" s="403" t="s">
        <v>12632</v>
      </c>
      <c r="F1344" s="403" t="s">
        <v>12633</v>
      </c>
      <c r="G1344" s="403" t="s">
        <v>7029</v>
      </c>
      <c r="H1344" s="403" t="s">
        <v>12633</v>
      </c>
      <c r="I1344" s="403" t="s">
        <v>6334</v>
      </c>
      <c r="J1344" s="403" t="s">
        <v>6334</v>
      </c>
      <c r="K1344" s="403" t="s">
        <v>6334</v>
      </c>
      <c r="L1344" s="403" t="s">
        <v>835</v>
      </c>
    </row>
    <row r="1345" spans="1:12" ht="56.25" x14ac:dyDescent="0.25">
      <c r="A1345" s="402" t="s">
        <v>12637</v>
      </c>
      <c r="B1345" s="402" t="s">
        <v>12635</v>
      </c>
      <c r="C1345" s="402" t="s">
        <v>12636</v>
      </c>
      <c r="D1345" s="402" t="s">
        <v>12634</v>
      </c>
      <c r="E1345" s="402" t="s">
        <v>8136</v>
      </c>
      <c r="F1345" s="402" t="s">
        <v>8137</v>
      </c>
      <c r="G1345" s="402" t="s">
        <v>6452</v>
      </c>
      <c r="H1345" s="402" t="s">
        <v>8138</v>
      </c>
      <c r="I1345" s="402" t="s">
        <v>6334</v>
      </c>
      <c r="J1345" s="402" t="s">
        <v>6334</v>
      </c>
      <c r="K1345" s="402" t="s">
        <v>6334</v>
      </c>
      <c r="L1345" s="402" t="s">
        <v>835</v>
      </c>
    </row>
    <row r="1346" spans="1:12" ht="123.75" x14ac:dyDescent="0.25">
      <c r="A1346" s="403" t="s">
        <v>6334</v>
      </c>
      <c r="B1346" s="403" t="s">
        <v>12639</v>
      </c>
      <c r="C1346" s="403" t="s">
        <v>12640</v>
      </c>
      <c r="D1346" s="403" t="s">
        <v>12638</v>
      </c>
      <c r="E1346" s="403" t="s">
        <v>8857</v>
      </c>
      <c r="F1346" s="403" t="s">
        <v>8858</v>
      </c>
      <c r="G1346" s="403" t="s">
        <v>6486</v>
      </c>
      <c r="H1346" s="403" t="s">
        <v>8858</v>
      </c>
      <c r="I1346" s="403" t="s">
        <v>6334</v>
      </c>
      <c r="J1346" s="403" t="s">
        <v>6334</v>
      </c>
      <c r="K1346" s="403" t="s">
        <v>6334</v>
      </c>
      <c r="L1346" s="403" t="s">
        <v>835</v>
      </c>
    </row>
    <row r="1347" spans="1:12" ht="56.25" x14ac:dyDescent="0.25">
      <c r="A1347" s="402" t="s">
        <v>6334</v>
      </c>
      <c r="B1347" s="402" t="s">
        <v>12642</v>
      </c>
      <c r="C1347" s="402" t="s">
        <v>12643</v>
      </c>
      <c r="D1347" s="402" t="s">
        <v>12641</v>
      </c>
      <c r="E1347" s="402" t="s">
        <v>10627</v>
      </c>
      <c r="F1347" s="402" t="s">
        <v>10628</v>
      </c>
      <c r="G1347" s="402" t="s">
        <v>6452</v>
      </c>
      <c r="H1347" s="402" t="s">
        <v>10629</v>
      </c>
      <c r="I1347" s="402" t="s">
        <v>6334</v>
      </c>
      <c r="J1347" s="402" t="s">
        <v>6334</v>
      </c>
      <c r="K1347" s="402" t="s">
        <v>6334</v>
      </c>
      <c r="L1347" s="402" t="s">
        <v>835</v>
      </c>
    </row>
    <row r="1348" spans="1:12" ht="45" x14ac:dyDescent="0.25">
      <c r="A1348" s="403" t="s">
        <v>12647</v>
      </c>
      <c r="B1348" s="403" t="s">
        <v>12645</v>
      </c>
      <c r="C1348" s="403" t="s">
        <v>12646</v>
      </c>
      <c r="D1348" s="403" t="s">
        <v>12644</v>
      </c>
      <c r="E1348" s="403" t="s">
        <v>9281</v>
      </c>
      <c r="F1348" s="403" t="s">
        <v>11910</v>
      </c>
      <c r="G1348" s="403" t="s">
        <v>6609</v>
      </c>
      <c r="H1348" s="403" t="s">
        <v>11910</v>
      </c>
      <c r="I1348" s="403" t="s">
        <v>6334</v>
      </c>
      <c r="J1348" s="403" t="s">
        <v>6334</v>
      </c>
      <c r="K1348" s="403" t="s">
        <v>6334</v>
      </c>
      <c r="L1348" s="403" t="s">
        <v>835</v>
      </c>
    </row>
    <row r="1349" spans="1:12" ht="33.75" x14ac:dyDescent="0.25">
      <c r="A1349" s="402" t="s">
        <v>12651</v>
      </c>
      <c r="B1349" s="402" t="s">
        <v>12649</v>
      </c>
      <c r="C1349" s="402" t="s">
        <v>12650</v>
      </c>
      <c r="D1349" s="402" t="s">
        <v>12648</v>
      </c>
      <c r="E1349" s="402" t="s">
        <v>6497</v>
      </c>
      <c r="F1349" s="402" t="s">
        <v>6498</v>
      </c>
      <c r="G1349" s="402" t="s">
        <v>6334</v>
      </c>
      <c r="H1349" s="402" t="s">
        <v>6498</v>
      </c>
      <c r="I1349" s="402" t="s">
        <v>6334</v>
      </c>
      <c r="J1349" s="402" t="s">
        <v>6334</v>
      </c>
      <c r="K1349" s="402" t="s">
        <v>6334</v>
      </c>
      <c r="L1349" s="402" t="s">
        <v>835</v>
      </c>
    </row>
    <row r="1350" spans="1:12" ht="56.25" x14ac:dyDescent="0.25">
      <c r="A1350" s="403" t="s">
        <v>12655</v>
      </c>
      <c r="B1350" s="403" t="s">
        <v>12653</v>
      </c>
      <c r="C1350" s="403" t="s">
        <v>12654</v>
      </c>
      <c r="D1350" s="403" t="s">
        <v>12652</v>
      </c>
      <c r="E1350" s="403" t="s">
        <v>7041</v>
      </c>
      <c r="F1350" s="403" t="s">
        <v>7042</v>
      </c>
      <c r="G1350" s="403" t="s">
        <v>7043</v>
      </c>
      <c r="H1350" s="403" t="s">
        <v>7042</v>
      </c>
      <c r="I1350" s="403" t="s">
        <v>6334</v>
      </c>
      <c r="J1350" s="403" t="s">
        <v>6334</v>
      </c>
      <c r="K1350" s="403" t="s">
        <v>6334</v>
      </c>
      <c r="L1350" s="403" t="s">
        <v>835</v>
      </c>
    </row>
    <row r="1351" spans="1:12" ht="348.75" x14ac:dyDescent="0.25">
      <c r="A1351" s="402" t="s">
        <v>6334</v>
      </c>
      <c r="B1351" s="402" t="s">
        <v>12657</v>
      </c>
      <c r="C1351" s="402" t="s">
        <v>12658</v>
      </c>
      <c r="D1351" s="402" t="s">
        <v>12656</v>
      </c>
      <c r="E1351" s="402" t="s">
        <v>6720</v>
      </c>
      <c r="F1351" s="402" t="s">
        <v>6721</v>
      </c>
      <c r="G1351" s="402" t="s">
        <v>6722</v>
      </c>
      <c r="H1351" s="402" t="s">
        <v>6723</v>
      </c>
      <c r="I1351" s="402" t="s">
        <v>6334</v>
      </c>
      <c r="J1351" s="402" t="s">
        <v>6334</v>
      </c>
      <c r="K1351" s="402" t="s">
        <v>6334</v>
      </c>
      <c r="L1351" s="402" t="s">
        <v>835</v>
      </c>
    </row>
    <row r="1352" spans="1:12" ht="157.5" x14ac:dyDescent="0.25">
      <c r="A1352" s="403" t="s">
        <v>6334</v>
      </c>
      <c r="B1352" s="403" t="s">
        <v>12660</v>
      </c>
      <c r="C1352" s="403" t="s">
        <v>12661</v>
      </c>
      <c r="D1352" s="403" t="s">
        <v>12659</v>
      </c>
      <c r="E1352" s="403" t="s">
        <v>7607</v>
      </c>
      <c r="F1352" s="403" t="s">
        <v>7608</v>
      </c>
      <c r="G1352" s="403" t="s">
        <v>7070</v>
      </c>
      <c r="H1352" s="403" t="s">
        <v>7609</v>
      </c>
      <c r="I1352" s="403" t="s">
        <v>6334</v>
      </c>
      <c r="J1352" s="403" t="s">
        <v>6334</v>
      </c>
      <c r="K1352" s="403" t="s">
        <v>6334</v>
      </c>
      <c r="L1352" s="403" t="s">
        <v>835</v>
      </c>
    </row>
    <row r="1353" spans="1:12" ht="67.5" x14ac:dyDescent="0.25">
      <c r="A1353" s="402" t="s">
        <v>12665</v>
      </c>
      <c r="B1353" s="402" t="s">
        <v>12663</v>
      </c>
      <c r="C1353" s="402" t="s">
        <v>12664</v>
      </c>
      <c r="D1353" s="402" t="s">
        <v>12662</v>
      </c>
      <c r="E1353" s="402" t="s">
        <v>12666</v>
      </c>
      <c r="F1353" s="402" t="s">
        <v>12667</v>
      </c>
      <c r="G1353" s="402" t="s">
        <v>6486</v>
      </c>
      <c r="H1353" s="402" t="s">
        <v>12667</v>
      </c>
      <c r="I1353" s="402" t="s">
        <v>6334</v>
      </c>
      <c r="J1353" s="402" t="s">
        <v>6334</v>
      </c>
      <c r="K1353" s="402" t="s">
        <v>6334</v>
      </c>
      <c r="L1353" s="402" t="s">
        <v>835</v>
      </c>
    </row>
    <row r="1354" spans="1:12" ht="33.75" x14ac:dyDescent="0.25">
      <c r="A1354" s="403" t="s">
        <v>12671</v>
      </c>
      <c r="B1354" s="403" t="s">
        <v>12669</v>
      </c>
      <c r="C1354" s="403" t="s">
        <v>12670</v>
      </c>
      <c r="D1354" s="403" t="s">
        <v>12668</v>
      </c>
      <c r="E1354" s="403" t="s">
        <v>8815</v>
      </c>
      <c r="F1354" s="403" t="s">
        <v>8816</v>
      </c>
      <c r="G1354" s="403" t="s">
        <v>7070</v>
      </c>
      <c r="H1354" s="403" t="s">
        <v>8816</v>
      </c>
      <c r="I1354" s="403" t="s">
        <v>6334</v>
      </c>
      <c r="J1354" s="403" t="s">
        <v>6334</v>
      </c>
      <c r="K1354" s="403" t="s">
        <v>6334</v>
      </c>
      <c r="L1354" s="403" t="s">
        <v>835</v>
      </c>
    </row>
    <row r="1355" spans="1:12" ht="67.5" x14ac:dyDescent="0.25">
      <c r="A1355" s="402" t="s">
        <v>12675</v>
      </c>
      <c r="B1355" s="402" t="s">
        <v>12673</v>
      </c>
      <c r="C1355" s="402" t="s">
        <v>12674</v>
      </c>
      <c r="D1355" s="402" t="s">
        <v>12672</v>
      </c>
      <c r="E1355" s="402" t="s">
        <v>8136</v>
      </c>
      <c r="F1355" s="402" t="s">
        <v>8137</v>
      </c>
      <c r="G1355" s="402" t="s">
        <v>6452</v>
      </c>
      <c r="H1355" s="402" t="s">
        <v>8138</v>
      </c>
      <c r="I1355" s="402" t="s">
        <v>6334</v>
      </c>
      <c r="J1355" s="402" t="s">
        <v>6597</v>
      </c>
      <c r="K1355" s="402" t="s">
        <v>6334</v>
      </c>
      <c r="L1355" s="402" t="s">
        <v>835</v>
      </c>
    </row>
    <row r="1356" spans="1:12" ht="45" x14ac:dyDescent="0.25">
      <c r="A1356" s="403" t="s">
        <v>12679</v>
      </c>
      <c r="B1356" s="403" t="s">
        <v>12677</v>
      </c>
      <c r="C1356" s="403" t="s">
        <v>12678</v>
      </c>
      <c r="D1356" s="403" t="s">
        <v>12676</v>
      </c>
      <c r="E1356" s="403" t="s">
        <v>6497</v>
      </c>
      <c r="F1356" s="403" t="s">
        <v>6498</v>
      </c>
      <c r="G1356" s="403" t="s">
        <v>6499</v>
      </c>
      <c r="H1356" s="403" t="s">
        <v>6498</v>
      </c>
      <c r="I1356" s="403" t="s">
        <v>6334</v>
      </c>
      <c r="J1356" s="403" t="s">
        <v>6334</v>
      </c>
      <c r="K1356" s="403" t="s">
        <v>6334</v>
      </c>
      <c r="L1356" s="403" t="s">
        <v>6376</v>
      </c>
    </row>
    <row r="1357" spans="1:12" ht="33.75" x14ac:dyDescent="0.25">
      <c r="A1357" s="402" t="s">
        <v>12683</v>
      </c>
      <c r="B1357" s="402" t="s">
        <v>12681</v>
      </c>
      <c r="C1357" s="402" t="s">
        <v>12682</v>
      </c>
      <c r="D1357" s="402" t="s">
        <v>12680</v>
      </c>
      <c r="E1357" s="402" t="s">
        <v>6720</v>
      </c>
      <c r="F1357" s="402" t="s">
        <v>6721</v>
      </c>
      <c r="G1357" s="402" t="s">
        <v>6722</v>
      </c>
      <c r="H1357" s="402" t="s">
        <v>6723</v>
      </c>
      <c r="I1357" s="402" t="s">
        <v>6334</v>
      </c>
      <c r="J1357" s="402" t="s">
        <v>6334</v>
      </c>
      <c r="K1357" s="402" t="s">
        <v>6334</v>
      </c>
      <c r="L1357" s="402" t="s">
        <v>6376</v>
      </c>
    </row>
    <row r="1358" spans="1:12" ht="67.5" x14ac:dyDescent="0.25">
      <c r="A1358" s="403" t="s">
        <v>12687</v>
      </c>
      <c r="B1358" s="403" t="s">
        <v>12685</v>
      </c>
      <c r="C1358" s="403" t="s">
        <v>12686</v>
      </c>
      <c r="D1358" s="403" t="s">
        <v>12684</v>
      </c>
      <c r="E1358" s="403" t="s">
        <v>12688</v>
      </c>
      <c r="F1358" s="403" t="s">
        <v>12689</v>
      </c>
      <c r="G1358" s="403" t="s">
        <v>6665</v>
      </c>
      <c r="H1358" s="403" t="s">
        <v>12690</v>
      </c>
      <c r="I1358" s="403" t="s">
        <v>6334</v>
      </c>
      <c r="J1358" s="403" t="s">
        <v>6334</v>
      </c>
      <c r="K1358" s="403" t="s">
        <v>6334</v>
      </c>
      <c r="L1358" s="403" t="s">
        <v>6376</v>
      </c>
    </row>
    <row r="1359" spans="1:12" ht="56.25" x14ac:dyDescent="0.25">
      <c r="A1359" s="402" t="s">
        <v>12694</v>
      </c>
      <c r="B1359" s="402" t="s">
        <v>12692</v>
      </c>
      <c r="C1359" s="402" t="s">
        <v>12693</v>
      </c>
      <c r="D1359" s="402" t="s">
        <v>12691</v>
      </c>
      <c r="E1359" s="402" t="s">
        <v>6720</v>
      </c>
      <c r="F1359" s="402" t="s">
        <v>6721</v>
      </c>
      <c r="G1359" s="402" t="s">
        <v>6722</v>
      </c>
      <c r="H1359" s="402" t="s">
        <v>6723</v>
      </c>
      <c r="I1359" s="402" t="s">
        <v>6334</v>
      </c>
      <c r="J1359" s="402" t="s">
        <v>6334</v>
      </c>
      <c r="K1359" s="402" t="s">
        <v>6334</v>
      </c>
      <c r="L1359" s="402" t="s">
        <v>6376</v>
      </c>
    </row>
    <row r="1360" spans="1:12" ht="56.25" x14ac:dyDescent="0.25">
      <c r="A1360" s="403" t="s">
        <v>5506</v>
      </c>
      <c r="B1360" s="403" t="s">
        <v>12696</v>
      </c>
      <c r="C1360" s="403" t="s">
        <v>5749</v>
      </c>
      <c r="D1360" s="403" t="s">
        <v>12695</v>
      </c>
      <c r="E1360" s="403" t="s">
        <v>7607</v>
      </c>
      <c r="F1360" s="403" t="s">
        <v>7608</v>
      </c>
      <c r="G1360" s="403" t="s">
        <v>7070</v>
      </c>
      <c r="H1360" s="403" t="s">
        <v>7609</v>
      </c>
      <c r="I1360" s="403" t="s">
        <v>6334</v>
      </c>
      <c r="J1360" s="403" t="s">
        <v>6555</v>
      </c>
      <c r="K1360" s="403" t="s">
        <v>6334</v>
      </c>
      <c r="L1360" s="403" t="s">
        <v>6376</v>
      </c>
    </row>
    <row r="1361" spans="1:12" ht="45" x14ac:dyDescent="0.25">
      <c r="A1361" s="402" t="s">
        <v>5555</v>
      </c>
      <c r="B1361" s="402" t="s">
        <v>12698</v>
      </c>
      <c r="C1361" s="402" t="s">
        <v>5805</v>
      </c>
      <c r="D1361" s="402" t="s">
        <v>12697</v>
      </c>
      <c r="E1361" s="402" t="s">
        <v>12699</v>
      </c>
      <c r="F1361" s="402" t="s">
        <v>12700</v>
      </c>
      <c r="G1361" s="402" t="s">
        <v>6440</v>
      </c>
      <c r="H1361" s="402" t="s">
        <v>12701</v>
      </c>
      <c r="I1361" s="402" t="s">
        <v>6334</v>
      </c>
      <c r="J1361" s="402" t="s">
        <v>26277</v>
      </c>
      <c r="K1361" s="402" t="s">
        <v>6334</v>
      </c>
      <c r="L1361" s="402" t="s">
        <v>6442</v>
      </c>
    </row>
    <row r="1362" spans="1:12" ht="33.75" x14ac:dyDescent="0.25">
      <c r="A1362" s="403" t="s">
        <v>12705</v>
      </c>
      <c r="B1362" s="403" t="s">
        <v>12703</v>
      </c>
      <c r="C1362" s="403" t="s">
        <v>12704</v>
      </c>
      <c r="D1362" s="403" t="s">
        <v>12702</v>
      </c>
      <c r="E1362" s="403" t="s">
        <v>6497</v>
      </c>
      <c r="F1362" s="403" t="s">
        <v>6498</v>
      </c>
      <c r="G1362" s="403" t="s">
        <v>6499</v>
      </c>
      <c r="H1362" s="403" t="s">
        <v>6498</v>
      </c>
      <c r="I1362" s="403" t="s">
        <v>6334</v>
      </c>
      <c r="J1362" s="403" t="s">
        <v>6334</v>
      </c>
      <c r="K1362" s="403" t="s">
        <v>6334</v>
      </c>
      <c r="L1362" s="403" t="s">
        <v>6376</v>
      </c>
    </row>
    <row r="1363" spans="1:12" ht="45" x14ac:dyDescent="0.25">
      <c r="A1363" s="402" t="s">
        <v>12709</v>
      </c>
      <c r="B1363" s="402" t="s">
        <v>12707</v>
      </c>
      <c r="C1363" s="402" t="s">
        <v>12708</v>
      </c>
      <c r="D1363" s="402" t="s">
        <v>12706</v>
      </c>
      <c r="E1363" s="402" t="s">
        <v>12710</v>
      </c>
      <c r="F1363" s="402" t="s">
        <v>12711</v>
      </c>
      <c r="G1363" s="402" t="s">
        <v>6553</v>
      </c>
      <c r="H1363" s="402" t="s">
        <v>12712</v>
      </c>
      <c r="I1363" s="402" t="s">
        <v>6334</v>
      </c>
      <c r="J1363" s="402" t="s">
        <v>6334</v>
      </c>
      <c r="K1363" s="402" t="s">
        <v>6334</v>
      </c>
      <c r="L1363" s="402" t="s">
        <v>6442</v>
      </c>
    </row>
    <row r="1364" spans="1:12" ht="56.25" x14ac:dyDescent="0.25">
      <c r="A1364" s="403" t="s">
        <v>12716</v>
      </c>
      <c r="B1364" s="403" t="s">
        <v>12714</v>
      </c>
      <c r="C1364" s="403" t="s">
        <v>12715</v>
      </c>
      <c r="D1364" s="403" t="s">
        <v>12713</v>
      </c>
      <c r="E1364" s="403" t="s">
        <v>12717</v>
      </c>
      <c r="F1364" s="403" t="s">
        <v>12718</v>
      </c>
      <c r="G1364" s="403" t="s">
        <v>6609</v>
      </c>
      <c r="H1364" s="403" t="s">
        <v>12718</v>
      </c>
      <c r="I1364" s="403" t="s">
        <v>6334</v>
      </c>
      <c r="J1364" s="403" t="s">
        <v>6334</v>
      </c>
      <c r="K1364" s="403" t="s">
        <v>6334</v>
      </c>
      <c r="L1364" s="403" t="s">
        <v>6376</v>
      </c>
    </row>
    <row r="1365" spans="1:12" ht="33.75" x14ac:dyDescent="0.25">
      <c r="A1365" s="402" t="s">
        <v>12722</v>
      </c>
      <c r="B1365" s="402" t="s">
        <v>12720</v>
      </c>
      <c r="C1365" s="402" t="s">
        <v>12721</v>
      </c>
      <c r="D1365" s="402" t="s">
        <v>12719</v>
      </c>
      <c r="E1365" s="402" t="s">
        <v>6720</v>
      </c>
      <c r="F1365" s="402" t="s">
        <v>6721</v>
      </c>
      <c r="G1365" s="402" t="s">
        <v>6722</v>
      </c>
      <c r="H1365" s="402" t="s">
        <v>6723</v>
      </c>
      <c r="I1365" s="402" t="s">
        <v>6334</v>
      </c>
      <c r="J1365" s="402" t="s">
        <v>6334</v>
      </c>
      <c r="K1365" s="402" t="s">
        <v>6334</v>
      </c>
      <c r="L1365" s="402" t="s">
        <v>6376</v>
      </c>
    </row>
    <row r="1366" spans="1:12" ht="78.75" x14ac:dyDescent="0.25">
      <c r="A1366" s="403" t="s">
        <v>12726</v>
      </c>
      <c r="B1366" s="403" t="s">
        <v>12724</v>
      </c>
      <c r="C1366" s="403" t="s">
        <v>12725</v>
      </c>
      <c r="D1366" s="403" t="s">
        <v>12723</v>
      </c>
      <c r="E1366" s="403" t="s">
        <v>12727</v>
      </c>
      <c r="F1366" s="403" t="s">
        <v>12728</v>
      </c>
      <c r="G1366" s="403" t="s">
        <v>6434</v>
      </c>
      <c r="H1366" s="403" t="s">
        <v>12728</v>
      </c>
      <c r="I1366" s="403" t="s">
        <v>6334</v>
      </c>
      <c r="J1366" s="403" t="s">
        <v>6334</v>
      </c>
      <c r="K1366" s="403" t="s">
        <v>6334</v>
      </c>
      <c r="L1366" s="403" t="s">
        <v>6376</v>
      </c>
    </row>
    <row r="1367" spans="1:12" ht="78.75" x14ac:dyDescent="0.25">
      <c r="A1367" s="402" t="s">
        <v>12732</v>
      </c>
      <c r="B1367" s="402" t="s">
        <v>12730</v>
      </c>
      <c r="C1367" s="402" t="s">
        <v>12731</v>
      </c>
      <c r="D1367" s="402" t="s">
        <v>12729</v>
      </c>
      <c r="E1367" s="402" t="s">
        <v>6497</v>
      </c>
      <c r="F1367" s="402" t="s">
        <v>6498</v>
      </c>
      <c r="G1367" s="402" t="s">
        <v>6499</v>
      </c>
      <c r="H1367" s="402" t="s">
        <v>6498</v>
      </c>
      <c r="I1367" s="402" t="s">
        <v>6334</v>
      </c>
      <c r="J1367" s="402" t="s">
        <v>6334</v>
      </c>
      <c r="K1367" s="402" t="s">
        <v>6334</v>
      </c>
      <c r="L1367" s="402" t="s">
        <v>6376</v>
      </c>
    </row>
    <row r="1368" spans="1:12" ht="33.75" x14ac:dyDescent="0.25">
      <c r="A1368" s="403" t="s">
        <v>12736</v>
      </c>
      <c r="B1368" s="403" t="s">
        <v>12734</v>
      </c>
      <c r="C1368" s="403" t="s">
        <v>12735</v>
      </c>
      <c r="D1368" s="403" t="s">
        <v>12733</v>
      </c>
      <c r="E1368" s="403" t="s">
        <v>6855</v>
      </c>
      <c r="F1368" s="403" t="s">
        <v>6856</v>
      </c>
      <c r="G1368" s="403" t="s">
        <v>6486</v>
      </c>
      <c r="H1368" s="403" t="s">
        <v>6856</v>
      </c>
      <c r="I1368" s="403" t="s">
        <v>6334</v>
      </c>
      <c r="J1368" s="403" t="s">
        <v>6334</v>
      </c>
      <c r="K1368" s="403" t="s">
        <v>6334</v>
      </c>
      <c r="L1368" s="403" t="s">
        <v>6376</v>
      </c>
    </row>
    <row r="1369" spans="1:12" ht="303.75" x14ac:dyDescent="0.25">
      <c r="A1369" s="402" t="s">
        <v>1058</v>
      </c>
      <c r="B1369" s="402" t="s">
        <v>12738</v>
      </c>
      <c r="C1369" s="402" t="s">
        <v>12739</v>
      </c>
      <c r="D1369" s="402" t="s">
        <v>12737</v>
      </c>
      <c r="E1369" s="402" t="s">
        <v>12740</v>
      </c>
      <c r="F1369" s="402" t="s">
        <v>12741</v>
      </c>
      <c r="G1369" s="402" t="s">
        <v>6350</v>
      </c>
      <c r="H1369" s="402" t="s">
        <v>12742</v>
      </c>
      <c r="I1369" s="402" t="s">
        <v>12743</v>
      </c>
      <c r="J1369" s="402" t="s">
        <v>6334</v>
      </c>
      <c r="K1369" s="402" t="s">
        <v>6334</v>
      </c>
      <c r="L1369" s="402" t="s">
        <v>6376</v>
      </c>
    </row>
    <row r="1370" spans="1:12" ht="123.75" x14ac:dyDescent="0.25">
      <c r="A1370" s="403" t="s">
        <v>1058</v>
      </c>
      <c r="B1370" s="403" t="s">
        <v>12745</v>
      </c>
      <c r="C1370" s="403" t="s">
        <v>12746</v>
      </c>
      <c r="D1370" s="403" t="s">
        <v>12744</v>
      </c>
      <c r="E1370" s="403" t="s">
        <v>12747</v>
      </c>
      <c r="F1370" s="403" t="s">
        <v>12748</v>
      </c>
      <c r="G1370" s="403" t="s">
        <v>7012</v>
      </c>
      <c r="H1370" s="403" t="s">
        <v>12749</v>
      </c>
      <c r="I1370" s="403" t="s">
        <v>6334</v>
      </c>
      <c r="J1370" s="403" t="s">
        <v>6334</v>
      </c>
      <c r="K1370" s="403" t="s">
        <v>6334</v>
      </c>
      <c r="L1370" s="403" t="s">
        <v>6376</v>
      </c>
    </row>
    <row r="1371" spans="1:12" ht="56.25" x14ac:dyDescent="0.25">
      <c r="A1371" s="402" t="s">
        <v>12753</v>
      </c>
      <c r="B1371" s="402" t="s">
        <v>12751</v>
      </c>
      <c r="C1371" s="402" t="s">
        <v>12752</v>
      </c>
      <c r="D1371" s="402" t="s">
        <v>12750</v>
      </c>
      <c r="E1371" s="402" t="s">
        <v>26278</v>
      </c>
      <c r="F1371" s="402" t="s">
        <v>26279</v>
      </c>
      <c r="G1371" s="402" t="s">
        <v>7202</v>
      </c>
      <c r="H1371" s="402" t="s">
        <v>26280</v>
      </c>
      <c r="I1371" s="402" t="s">
        <v>6334</v>
      </c>
      <c r="J1371" s="402" t="s">
        <v>16492</v>
      </c>
      <c r="K1371" s="402" t="s">
        <v>6334</v>
      </c>
      <c r="L1371" s="402" t="s">
        <v>26281</v>
      </c>
    </row>
    <row r="1372" spans="1:12" ht="45" x14ac:dyDescent="0.25">
      <c r="A1372" s="403" t="s">
        <v>12757</v>
      </c>
      <c r="B1372" s="403" t="s">
        <v>12755</v>
      </c>
      <c r="C1372" s="403" t="s">
        <v>12756</v>
      </c>
      <c r="D1372" s="403" t="s">
        <v>12754</v>
      </c>
      <c r="E1372" s="403" t="s">
        <v>11245</v>
      </c>
      <c r="F1372" s="403" t="s">
        <v>11246</v>
      </c>
      <c r="G1372" s="403" t="s">
        <v>6722</v>
      </c>
      <c r="H1372" s="403" t="s">
        <v>12758</v>
      </c>
      <c r="I1372" s="403" t="s">
        <v>6334</v>
      </c>
      <c r="J1372" s="403" t="s">
        <v>12759</v>
      </c>
      <c r="K1372" s="403" t="s">
        <v>6334</v>
      </c>
      <c r="L1372" s="403" t="s">
        <v>10069</v>
      </c>
    </row>
    <row r="1373" spans="1:12" ht="135" x14ac:dyDescent="0.25">
      <c r="A1373" s="402" t="s">
        <v>26283</v>
      </c>
      <c r="B1373" s="402" t="s">
        <v>26282</v>
      </c>
      <c r="C1373" s="402" t="s">
        <v>12761</v>
      </c>
      <c r="D1373" s="402" t="s">
        <v>12760</v>
      </c>
      <c r="E1373" s="402" t="s">
        <v>26284</v>
      </c>
      <c r="F1373" s="402" t="s">
        <v>26285</v>
      </c>
      <c r="G1373" s="402" t="s">
        <v>7202</v>
      </c>
      <c r="H1373" s="402" t="s">
        <v>26286</v>
      </c>
      <c r="I1373" s="402" t="s">
        <v>6334</v>
      </c>
      <c r="J1373" s="402" t="s">
        <v>12762</v>
      </c>
      <c r="K1373" s="402" t="s">
        <v>6334</v>
      </c>
      <c r="L1373" s="402" t="s">
        <v>26287</v>
      </c>
    </row>
    <row r="1374" spans="1:12" ht="112.5" x14ac:dyDescent="0.25">
      <c r="A1374" s="403" t="s">
        <v>26291</v>
      </c>
      <c r="B1374" s="403" t="s">
        <v>26289</v>
      </c>
      <c r="C1374" s="403" t="s">
        <v>26290</v>
      </c>
      <c r="D1374" s="403" t="s">
        <v>26288</v>
      </c>
      <c r="E1374" s="403" t="s">
        <v>26292</v>
      </c>
      <c r="F1374" s="403" t="s">
        <v>26293</v>
      </c>
      <c r="G1374" s="403" t="s">
        <v>7223</v>
      </c>
      <c r="H1374" s="403" t="s">
        <v>26294</v>
      </c>
      <c r="I1374" s="403" t="s">
        <v>6334</v>
      </c>
      <c r="J1374" s="403" t="s">
        <v>26295</v>
      </c>
      <c r="K1374" s="403" t="s">
        <v>6334</v>
      </c>
      <c r="L1374" s="403" t="s">
        <v>26210</v>
      </c>
    </row>
    <row r="1375" spans="1:12" ht="90" x14ac:dyDescent="0.25">
      <c r="A1375" s="402" t="s">
        <v>26299</v>
      </c>
      <c r="B1375" s="402" t="s">
        <v>26297</v>
      </c>
      <c r="C1375" s="402" t="s">
        <v>26298</v>
      </c>
      <c r="D1375" s="402" t="s">
        <v>26296</v>
      </c>
      <c r="E1375" s="402" t="s">
        <v>26300</v>
      </c>
      <c r="F1375" s="402" t="s">
        <v>6485</v>
      </c>
      <c r="G1375" s="402" t="s">
        <v>6486</v>
      </c>
      <c r="H1375" s="402" t="s">
        <v>6485</v>
      </c>
      <c r="I1375" s="402" t="s">
        <v>6334</v>
      </c>
      <c r="J1375" s="402" t="s">
        <v>26301</v>
      </c>
      <c r="K1375" s="402" t="s">
        <v>6334</v>
      </c>
      <c r="L1375" s="402" t="s">
        <v>26302</v>
      </c>
    </row>
    <row r="1376" spans="1:12" ht="123.75" x14ac:dyDescent="0.25">
      <c r="A1376" s="403" t="s">
        <v>810</v>
      </c>
      <c r="B1376" s="403" t="s">
        <v>12764</v>
      </c>
      <c r="C1376" s="403" t="s">
        <v>6147</v>
      </c>
      <c r="D1376" s="403" t="s">
        <v>12763</v>
      </c>
      <c r="E1376" s="403" t="s">
        <v>12765</v>
      </c>
      <c r="F1376" s="403" t="s">
        <v>12766</v>
      </c>
      <c r="G1376" s="403" t="s">
        <v>10076</v>
      </c>
      <c r="H1376" s="403" t="s">
        <v>12767</v>
      </c>
      <c r="I1376" s="403" t="s">
        <v>6334</v>
      </c>
      <c r="J1376" s="403" t="s">
        <v>26303</v>
      </c>
      <c r="K1376" s="403" t="s">
        <v>12768</v>
      </c>
      <c r="L1376" s="403" t="s">
        <v>6977</v>
      </c>
    </row>
    <row r="1377" spans="1:12" ht="45" x14ac:dyDescent="0.25">
      <c r="A1377" s="402" t="s">
        <v>12772</v>
      </c>
      <c r="B1377" s="402" t="s">
        <v>12770</v>
      </c>
      <c r="C1377" s="402" t="s">
        <v>12771</v>
      </c>
      <c r="D1377" s="402" t="s">
        <v>12769</v>
      </c>
      <c r="E1377" s="402" t="s">
        <v>12773</v>
      </c>
      <c r="F1377" s="402" t="s">
        <v>12774</v>
      </c>
      <c r="G1377" s="402" t="s">
        <v>6541</v>
      </c>
      <c r="H1377" s="402" t="s">
        <v>12774</v>
      </c>
      <c r="I1377" s="402" t="s">
        <v>6334</v>
      </c>
      <c r="J1377" s="402" t="s">
        <v>6334</v>
      </c>
      <c r="K1377" s="402" t="s">
        <v>6548</v>
      </c>
      <c r="L1377" s="402" t="s">
        <v>835</v>
      </c>
    </row>
    <row r="1378" spans="1:12" ht="67.5" x14ac:dyDescent="0.25">
      <c r="A1378" s="403" t="s">
        <v>2049</v>
      </c>
      <c r="B1378" s="403" t="s">
        <v>26304</v>
      </c>
      <c r="C1378" s="403" t="s">
        <v>12776</v>
      </c>
      <c r="D1378" s="403" t="s">
        <v>12775</v>
      </c>
      <c r="E1378" s="403" t="s">
        <v>26305</v>
      </c>
      <c r="F1378" s="403" t="s">
        <v>26306</v>
      </c>
      <c r="G1378" s="403" t="s">
        <v>6541</v>
      </c>
      <c r="H1378" s="403" t="s">
        <v>26307</v>
      </c>
      <c r="I1378" s="403" t="s">
        <v>6334</v>
      </c>
      <c r="J1378" s="403" t="s">
        <v>6334</v>
      </c>
      <c r="K1378" s="403" t="s">
        <v>6334</v>
      </c>
      <c r="L1378" s="403" t="s">
        <v>26103</v>
      </c>
    </row>
    <row r="1379" spans="1:12" ht="22.5" x14ac:dyDescent="0.25">
      <c r="A1379" s="402" t="s">
        <v>12780</v>
      </c>
      <c r="B1379" s="402" t="s">
        <v>12778</v>
      </c>
      <c r="C1379" s="402" t="s">
        <v>12779</v>
      </c>
      <c r="D1379" s="402" t="s">
        <v>12777</v>
      </c>
      <c r="E1379" s="402" t="s">
        <v>12052</v>
      </c>
      <c r="F1379" s="402" t="s">
        <v>12053</v>
      </c>
      <c r="G1379" s="402" t="s">
        <v>12054</v>
      </c>
      <c r="H1379" s="402" t="s">
        <v>12053</v>
      </c>
      <c r="I1379" s="402" t="s">
        <v>6334</v>
      </c>
      <c r="J1379" s="402" t="s">
        <v>6334</v>
      </c>
      <c r="K1379" s="402" t="s">
        <v>6334</v>
      </c>
      <c r="L1379" s="402" t="s">
        <v>6343</v>
      </c>
    </row>
    <row r="1380" spans="1:12" ht="45" x14ac:dyDescent="0.25">
      <c r="A1380" s="403" t="s">
        <v>12784</v>
      </c>
      <c r="B1380" s="403" t="s">
        <v>12782</v>
      </c>
      <c r="C1380" s="403" t="s">
        <v>12783</v>
      </c>
      <c r="D1380" s="403" t="s">
        <v>12781</v>
      </c>
      <c r="E1380" s="403" t="s">
        <v>12785</v>
      </c>
      <c r="F1380" s="403" t="s">
        <v>12786</v>
      </c>
      <c r="G1380" s="403" t="s">
        <v>6429</v>
      </c>
      <c r="H1380" s="403" t="s">
        <v>12786</v>
      </c>
      <c r="I1380" s="403" t="s">
        <v>6334</v>
      </c>
      <c r="J1380" s="403" t="s">
        <v>6334</v>
      </c>
      <c r="K1380" s="403" t="s">
        <v>6334</v>
      </c>
      <c r="L1380" s="403" t="s">
        <v>6436</v>
      </c>
    </row>
    <row r="1381" spans="1:12" ht="22.5" x14ac:dyDescent="0.25">
      <c r="A1381" s="402" t="s">
        <v>12790</v>
      </c>
      <c r="B1381" s="402" t="s">
        <v>12788</v>
      </c>
      <c r="C1381" s="402" t="s">
        <v>12789</v>
      </c>
      <c r="D1381" s="402" t="s">
        <v>12787</v>
      </c>
      <c r="E1381" s="402" t="s">
        <v>11056</v>
      </c>
      <c r="F1381" s="402" t="s">
        <v>11057</v>
      </c>
      <c r="G1381" s="402" t="s">
        <v>6350</v>
      </c>
      <c r="H1381" s="402" t="s">
        <v>11057</v>
      </c>
      <c r="I1381" s="402" t="s">
        <v>6334</v>
      </c>
      <c r="J1381" s="402" t="s">
        <v>6334</v>
      </c>
      <c r="K1381" s="402" t="s">
        <v>6334</v>
      </c>
      <c r="L1381" s="402" t="s">
        <v>835</v>
      </c>
    </row>
    <row r="1382" spans="1:12" ht="22.5" x14ac:dyDescent="0.25">
      <c r="A1382" s="403" t="s">
        <v>12794</v>
      </c>
      <c r="B1382" s="403" t="s">
        <v>12792</v>
      </c>
      <c r="C1382" s="403" t="s">
        <v>12793</v>
      </c>
      <c r="D1382" s="403" t="s">
        <v>12791</v>
      </c>
      <c r="E1382" s="403" t="s">
        <v>11056</v>
      </c>
      <c r="F1382" s="403" t="s">
        <v>11057</v>
      </c>
      <c r="G1382" s="403" t="s">
        <v>6350</v>
      </c>
      <c r="H1382" s="403" t="s">
        <v>11057</v>
      </c>
      <c r="I1382" s="403" t="s">
        <v>6334</v>
      </c>
      <c r="J1382" s="403" t="s">
        <v>6334</v>
      </c>
      <c r="K1382" s="403" t="s">
        <v>6334</v>
      </c>
      <c r="L1382" s="403" t="s">
        <v>835</v>
      </c>
    </row>
    <row r="1383" spans="1:12" ht="90" x14ac:dyDescent="0.25">
      <c r="A1383" s="402" t="s">
        <v>1533</v>
      </c>
      <c r="B1383" s="402" t="s">
        <v>12796</v>
      </c>
      <c r="C1383" s="402" t="s">
        <v>12797</v>
      </c>
      <c r="D1383" s="402" t="s">
        <v>12795</v>
      </c>
      <c r="E1383" s="402" t="s">
        <v>12798</v>
      </c>
      <c r="F1383" s="402" t="s">
        <v>12799</v>
      </c>
      <c r="G1383" s="402" t="s">
        <v>7683</v>
      </c>
      <c r="H1383" s="402" t="s">
        <v>12800</v>
      </c>
      <c r="I1383" s="402" t="s">
        <v>7093</v>
      </c>
      <c r="J1383" s="402" t="s">
        <v>26308</v>
      </c>
      <c r="K1383" s="402" t="s">
        <v>10420</v>
      </c>
      <c r="L1383" s="402" t="s">
        <v>6977</v>
      </c>
    </row>
    <row r="1384" spans="1:12" ht="123.75" x14ac:dyDescent="0.25">
      <c r="A1384" s="403" t="s">
        <v>12804</v>
      </c>
      <c r="B1384" s="403" t="s">
        <v>12802</v>
      </c>
      <c r="C1384" s="403" t="s">
        <v>12803</v>
      </c>
      <c r="D1384" s="403" t="s">
        <v>12801</v>
      </c>
      <c r="E1384" s="403" t="s">
        <v>12805</v>
      </c>
      <c r="F1384" s="403" t="s">
        <v>12806</v>
      </c>
      <c r="G1384" s="403" t="s">
        <v>7115</v>
      </c>
      <c r="H1384" s="403" t="s">
        <v>12807</v>
      </c>
      <c r="I1384" s="403" t="s">
        <v>6334</v>
      </c>
      <c r="J1384" s="403" t="s">
        <v>6334</v>
      </c>
      <c r="K1384" s="403" t="s">
        <v>6334</v>
      </c>
      <c r="L1384" s="403" t="s">
        <v>835</v>
      </c>
    </row>
    <row r="1385" spans="1:12" ht="90" x14ac:dyDescent="0.25">
      <c r="A1385" s="402" t="s">
        <v>2262</v>
      </c>
      <c r="B1385" s="402" t="s">
        <v>12809</v>
      </c>
      <c r="C1385" s="402" t="s">
        <v>12810</v>
      </c>
      <c r="D1385" s="402" t="s">
        <v>12808</v>
      </c>
      <c r="E1385" s="402" t="s">
        <v>12811</v>
      </c>
      <c r="F1385" s="402" t="s">
        <v>12812</v>
      </c>
      <c r="G1385" s="402" t="s">
        <v>6382</v>
      </c>
      <c r="H1385" s="402" t="s">
        <v>12813</v>
      </c>
      <c r="I1385" s="402" t="s">
        <v>6334</v>
      </c>
      <c r="J1385" s="402" t="s">
        <v>6334</v>
      </c>
      <c r="K1385" s="402" t="s">
        <v>6334</v>
      </c>
      <c r="L1385" s="402" t="s">
        <v>6343</v>
      </c>
    </row>
    <row r="1386" spans="1:12" ht="22.5" x14ac:dyDescent="0.25">
      <c r="A1386" s="403" t="s">
        <v>12817</v>
      </c>
      <c r="B1386" s="403" t="s">
        <v>12815</v>
      </c>
      <c r="C1386" s="403" t="s">
        <v>12816</v>
      </c>
      <c r="D1386" s="403" t="s">
        <v>12814</v>
      </c>
      <c r="E1386" s="403" t="s">
        <v>7298</v>
      </c>
      <c r="F1386" s="403" t="s">
        <v>7299</v>
      </c>
      <c r="G1386" s="403" t="s">
        <v>6917</v>
      </c>
      <c r="H1386" s="403" t="s">
        <v>7299</v>
      </c>
      <c r="I1386" s="403" t="s">
        <v>6334</v>
      </c>
      <c r="J1386" s="403" t="s">
        <v>6334</v>
      </c>
      <c r="K1386" s="403" t="s">
        <v>6334</v>
      </c>
      <c r="L1386" s="403" t="s">
        <v>835</v>
      </c>
    </row>
    <row r="1387" spans="1:12" ht="22.5" x14ac:dyDescent="0.25">
      <c r="A1387" s="402" t="s">
        <v>1491</v>
      </c>
      <c r="B1387" s="402" t="s">
        <v>12819</v>
      </c>
      <c r="C1387" s="402" t="s">
        <v>12820</v>
      </c>
      <c r="D1387" s="402" t="s">
        <v>12818</v>
      </c>
      <c r="E1387" s="402" t="s">
        <v>6704</v>
      </c>
      <c r="F1387" s="402" t="s">
        <v>6705</v>
      </c>
      <c r="G1387" s="402" t="s">
        <v>6486</v>
      </c>
      <c r="H1387" s="402" t="s">
        <v>6705</v>
      </c>
      <c r="I1387" s="402" t="s">
        <v>6334</v>
      </c>
      <c r="J1387" s="402" t="s">
        <v>6334</v>
      </c>
      <c r="K1387" s="402" t="s">
        <v>6334</v>
      </c>
      <c r="L1387" s="402" t="s">
        <v>835</v>
      </c>
    </row>
    <row r="1388" spans="1:12" ht="67.5" x14ac:dyDescent="0.25">
      <c r="A1388" s="403" t="s">
        <v>12824</v>
      </c>
      <c r="B1388" s="403" t="s">
        <v>12822</v>
      </c>
      <c r="C1388" s="403" t="s">
        <v>12823</v>
      </c>
      <c r="D1388" s="403" t="s">
        <v>12821</v>
      </c>
      <c r="E1388" s="403" t="s">
        <v>26309</v>
      </c>
      <c r="F1388" s="403" t="s">
        <v>26310</v>
      </c>
      <c r="G1388" s="403" t="s">
        <v>6567</v>
      </c>
      <c r="H1388" s="403" t="s">
        <v>26311</v>
      </c>
      <c r="I1388" s="403" t="s">
        <v>6334</v>
      </c>
      <c r="J1388" s="403" t="s">
        <v>12762</v>
      </c>
      <c r="K1388" s="403" t="s">
        <v>6686</v>
      </c>
      <c r="L1388" s="403" t="s">
        <v>26099</v>
      </c>
    </row>
    <row r="1389" spans="1:12" ht="45" x14ac:dyDescent="0.25">
      <c r="A1389" s="402" t="s">
        <v>12828</v>
      </c>
      <c r="B1389" s="402" t="s">
        <v>12826</v>
      </c>
      <c r="C1389" s="402" t="s">
        <v>12827</v>
      </c>
      <c r="D1389" s="402" t="s">
        <v>12825</v>
      </c>
      <c r="E1389" s="402" t="s">
        <v>7269</v>
      </c>
      <c r="F1389" s="402" t="s">
        <v>7270</v>
      </c>
      <c r="G1389" s="402" t="s">
        <v>6586</v>
      </c>
      <c r="H1389" s="402" t="s">
        <v>7271</v>
      </c>
      <c r="I1389" s="402" t="s">
        <v>6334</v>
      </c>
      <c r="J1389" s="402" t="s">
        <v>6334</v>
      </c>
      <c r="K1389" s="402" t="s">
        <v>6334</v>
      </c>
      <c r="L1389" s="402" t="s">
        <v>835</v>
      </c>
    </row>
    <row r="1390" spans="1:12" ht="45" x14ac:dyDescent="0.25">
      <c r="A1390" s="403" t="s">
        <v>12832</v>
      </c>
      <c r="B1390" s="403" t="s">
        <v>12830</v>
      </c>
      <c r="C1390" s="403" t="s">
        <v>12831</v>
      </c>
      <c r="D1390" s="403" t="s">
        <v>12829</v>
      </c>
      <c r="E1390" s="403" t="s">
        <v>12833</v>
      </c>
      <c r="F1390" s="403" t="s">
        <v>12834</v>
      </c>
      <c r="G1390" s="403" t="s">
        <v>7173</v>
      </c>
      <c r="H1390" s="403" t="s">
        <v>12835</v>
      </c>
      <c r="I1390" s="403" t="s">
        <v>6334</v>
      </c>
      <c r="J1390" s="403" t="s">
        <v>6334</v>
      </c>
      <c r="K1390" s="403" t="s">
        <v>6334</v>
      </c>
      <c r="L1390" s="403" t="s">
        <v>835</v>
      </c>
    </row>
    <row r="1391" spans="1:12" ht="67.5" x14ac:dyDescent="0.25">
      <c r="A1391" s="402" t="s">
        <v>12839</v>
      </c>
      <c r="B1391" s="402" t="s">
        <v>12837</v>
      </c>
      <c r="C1391" s="402" t="s">
        <v>12838</v>
      </c>
      <c r="D1391" s="402" t="s">
        <v>12836</v>
      </c>
      <c r="E1391" s="402" t="s">
        <v>12840</v>
      </c>
      <c r="F1391" s="402" t="s">
        <v>12841</v>
      </c>
      <c r="G1391" s="402" t="s">
        <v>12842</v>
      </c>
      <c r="H1391" s="402" t="s">
        <v>12843</v>
      </c>
      <c r="I1391" s="402" t="s">
        <v>6334</v>
      </c>
      <c r="J1391" s="402" t="s">
        <v>7123</v>
      </c>
      <c r="K1391" s="402" t="s">
        <v>6569</v>
      </c>
      <c r="L1391" s="402" t="s">
        <v>835</v>
      </c>
    </row>
    <row r="1392" spans="1:12" ht="22.5" x14ac:dyDescent="0.25">
      <c r="A1392" s="403" t="s">
        <v>1949</v>
      </c>
      <c r="B1392" s="403" t="s">
        <v>12845</v>
      </c>
      <c r="C1392" s="403" t="s">
        <v>12846</v>
      </c>
      <c r="D1392" s="403" t="s">
        <v>12844</v>
      </c>
      <c r="E1392" s="403" t="s">
        <v>11056</v>
      </c>
      <c r="F1392" s="403" t="s">
        <v>11057</v>
      </c>
      <c r="G1392" s="403" t="s">
        <v>6350</v>
      </c>
      <c r="H1392" s="403" t="s">
        <v>11057</v>
      </c>
      <c r="I1392" s="403" t="s">
        <v>6334</v>
      </c>
      <c r="J1392" s="403" t="s">
        <v>6334</v>
      </c>
      <c r="K1392" s="403" t="s">
        <v>6334</v>
      </c>
      <c r="L1392" s="403" t="s">
        <v>835</v>
      </c>
    </row>
    <row r="1393" spans="1:12" ht="56.25" x14ac:dyDescent="0.25">
      <c r="A1393" s="402" t="s">
        <v>12850</v>
      </c>
      <c r="B1393" s="402" t="s">
        <v>12848</v>
      </c>
      <c r="C1393" s="402" t="s">
        <v>12849</v>
      </c>
      <c r="D1393" s="402" t="s">
        <v>12847</v>
      </c>
      <c r="E1393" s="402" t="s">
        <v>7458</v>
      </c>
      <c r="F1393" s="402" t="s">
        <v>7459</v>
      </c>
      <c r="G1393" s="402" t="s">
        <v>7173</v>
      </c>
      <c r="H1393" s="402" t="s">
        <v>7460</v>
      </c>
      <c r="I1393" s="402" t="s">
        <v>6334</v>
      </c>
      <c r="J1393" s="402" t="s">
        <v>6334</v>
      </c>
      <c r="K1393" s="402" t="s">
        <v>6334</v>
      </c>
      <c r="L1393" s="402" t="s">
        <v>835</v>
      </c>
    </row>
    <row r="1394" spans="1:12" ht="33.75" x14ac:dyDescent="0.25">
      <c r="A1394" s="403" t="s">
        <v>5887</v>
      </c>
      <c r="B1394" s="403" t="s">
        <v>12852</v>
      </c>
      <c r="C1394" s="403" t="s">
        <v>5888</v>
      </c>
      <c r="D1394" s="403" t="s">
        <v>12851</v>
      </c>
      <c r="E1394" s="403" t="s">
        <v>7194</v>
      </c>
      <c r="F1394" s="403" t="s">
        <v>7195</v>
      </c>
      <c r="G1394" s="403" t="s">
        <v>6486</v>
      </c>
      <c r="H1394" s="403" t="s">
        <v>7195</v>
      </c>
      <c r="I1394" s="403" t="s">
        <v>6334</v>
      </c>
      <c r="J1394" s="403" t="s">
        <v>6334</v>
      </c>
      <c r="K1394" s="403" t="s">
        <v>6334</v>
      </c>
      <c r="L1394" s="403" t="s">
        <v>835</v>
      </c>
    </row>
    <row r="1395" spans="1:12" ht="45" x14ac:dyDescent="0.25">
      <c r="A1395" s="402" t="s">
        <v>12856</v>
      </c>
      <c r="B1395" s="402" t="s">
        <v>12854</v>
      </c>
      <c r="C1395" s="402" t="s">
        <v>12855</v>
      </c>
      <c r="D1395" s="402" t="s">
        <v>12853</v>
      </c>
      <c r="E1395" s="402" t="s">
        <v>12857</v>
      </c>
      <c r="F1395" s="402" t="s">
        <v>12858</v>
      </c>
      <c r="G1395" s="402" t="s">
        <v>7523</v>
      </c>
      <c r="H1395" s="402" t="s">
        <v>12858</v>
      </c>
      <c r="I1395" s="402" t="s">
        <v>6334</v>
      </c>
      <c r="J1395" s="402" t="s">
        <v>6334</v>
      </c>
      <c r="K1395" s="402" t="s">
        <v>6334</v>
      </c>
      <c r="L1395" s="402" t="s">
        <v>835</v>
      </c>
    </row>
    <row r="1396" spans="1:12" ht="33.75" x14ac:dyDescent="0.25">
      <c r="A1396" s="403" t="s">
        <v>12862</v>
      </c>
      <c r="B1396" s="403" t="s">
        <v>12860</v>
      </c>
      <c r="C1396" s="403" t="s">
        <v>12861</v>
      </c>
      <c r="D1396" s="403" t="s">
        <v>12859</v>
      </c>
      <c r="E1396" s="403" t="s">
        <v>6484</v>
      </c>
      <c r="F1396" s="403" t="s">
        <v>6485</v>
      </c>
      <c r="G1396" s="403" t="s">
        <v>6486</v>
      </c>
      <c r="H1396" s="403" t="s">
        <v>6485</v>
      </c>
      <c r="I1396" s="403" t="s">
        <v>6334</v>
      </c>
      <c r="J1396" s="403" t="s">
        <v>6334</v>
      </c>
      <c r="K1396" s="403" t="s">
        <v>6334</v>
      </c>
      <c r="L1396" s="403" t="s">
        <v>835</v>
      </c>
    </row>
    <row r="1397" spans="1:12" ht="101.25" x14ac:dyDescent="0.25">
      <c r="A1397" s="402" t="s">
        <v>12866</v>
      </c>
      <c r="B1397" s="402" t="s">
        <v>12864</v>
      </c>
      <c r="C1397" s="402" t="s">
        <v>12865</v>
      </c>
      <c r="D1397" s="402" t="s">
        <v>12863</v>
      </c>
      <c r="E1397" s="402" t="s">
        <v>26312</v>
      </c>
      <c r="F1397" s="402" t="s">
        <v>26313</v>
      </c>
      <c r="G1397" s="402" t="s">
        <v>9968</v>
      </c>
      <c r="H1397" s="402" t="s">
        <v>26314</v>
      </c>
      <c r="I1397" s="402" t="s">
        <v>7093</v>
      </c>
      <c r="J1397" s="402" t="s">
        <v>26315</v>
      </c>
      <c r="K1397" s="402" t="s">
        <v>6334</v>
      </c>
      <c r="L1397" s="402" t="s">
        <v>26099</v>
      </c>
    </row>
    <row r="1398" spans="1:12" ht="45" x14ac:dyDescent="0.25">
      <c r="A1398" s="403" t="s">
        <v>12869</v>
      </c>
      <c r="B1398" s="403" t="s">
        <v>26316</v>
      </c>
      <c r="C1398" s="403" t="s">
        <v>12868</v>
      </c>
      <c r="D1398" s="403" t="s">
        <v>12867</v>
      </c>
      <c r="E1398" s="403" t="s">
        <v>8404</v>
      </c>
      <c r="F1398" s="403" t="s">
        <v>8405</v>
      </c>
      <c r="G1398" s="403" t="s">
        <v>7070</v>
      </c>
      <c r="H1398" s="403" t="s">
        <v>8406</v>
      </c>
      <c r="I1398" s="403" t="s">
        <v>6334</v>
      </c>
      <c r="J1398" s="403" t="s">
        <v>12762</v>
      </c>
      <c r="K1398" s="403" t="s">
        <v>6334</v>
      </c>
      <c r="L1398" s="403" t="s">
        <v>26317</v>
      </c>
    </row>
    <row r="1399" spans="1:12" ht="33.75" x14ac:dyDescent="0.25">
      <c r="A1399" s="402" t="s">
        <v>12873</v>
      </c>
      <c r="B1399" s="402" t="s">
        <v>12871</v>
      </c>
      <c r="C1399" s="402" t="s">
        <v>12872</v>
      </c>
      <c r="D1399" s="402" t="s">
        <v>12870</v>
      </c>
      <c r="E1399" s="402" t="s">
        <v>8907</v>
      </c>
      <c r="F1399" s="402" t="s">
        <v>8908</v>
      </c>
      <c r="G1399" s="402" t="s">
        <v>6452</v>
      </c>
      <c r="H1399" s="402" t="s">
        <v>8908</v>
      </c>
      <c r="I1399" s="402" t="s">
        <v>6334</v>
      </c>
      <c r="J1399" s="402" t="s">
        <v>6334</v>
      </c>
      <c r="K1399" s="402" t="s">
        <v>6334</v>
      </c>
      <c r="L1399" s="402" t="s">
        <v>6376</v>
      </c>
    </row>
    <row r="1400" spans="1:12" ht="78.75" x14ac:dyDescent="0.25">
      <c r="A1400" s="403" t="s">
        <v>12877</v>
      </c>
      <c r="B1400" s="403" t="s">
        <v>12875</v>
      </c>
      <c r="C1400" s="403" t="s">
        <v>12876</v>
      </c>
      <c r="D1400" s="403" t="s">
        <v>12874</v>
      </c>
      <c r="E1400" s="403" t="s">
        <v>12878</v>
      </c>
      <c r="F1400" s="403" t="s">
        <v>12879</v>
      </c>
      <c r="G1400" s="403" t="s">
        <v>6601</v>
      </c>
      <c r="H1400" s="403" t="s">
        <v>12879</v>
      </c>
      <c r="I1400" s="403" t="s">
        <v>6334</v>
      </c>
      <c r="J1400" s="403" t="s">
        <v>7071</v>
      </c>
      <c r="K1400" s="403" t="s">
        <v>6334</v>
      </c>
      <c r="L1400" s="403" t="s">
        <v>835</v>
      </c>
    </row>
    <row r="1401" spans="1:12" ht="45" x14ac:dyDescent="0.25">
      <c r="A1401" s="402" t="s">
        <v>12883</v>
      </c>
      <c r="B1401" s="402" t="s">
        <v>12881</v>
      </c>
      <c r="C1401" s="402" t="s">
        <v>12882</v>
      </c>
      <c r="D1401" s="402" t="s">
        <v>12880</v>
      </c>
      <c r="E1401" s="402" t="s">
        <v>9889</v>
      </c>
      <c r="F1401" s="402" t="s">
        <v>9890</v>
      </c>
      <c r="G1401" s="402" t="s">
        <v>6452</v>
      </c>
      <c r="H1401" s="402" t="s">
        <v>9890</v>
      </c>
      <c r="I1401" s="402" t="s">
        <v>6334</v>
      </c>
      <c r="J1401" s="402" t="s">
        <v>6334</v>
      </c>
      <c r="K1401" s="402" t="s">
        <v>6334</v>
      </c>
      <c r="L1401" s="402" t="s">
        <v>835</v>
      </c>
    </row>
    <row r="1402" spans="1:12" ht="101.25" x14ac:dyDescent="0.25">
      <c r="A1402" s="403" t="s">
        <v>6334</v>
      </c>
      <c r="B1402" s="403" t="s">
        <v>12885</v>
      </c>
      <c r="C1402" s="403" t="s">
        <v>12886</v>
      </c>
      <c r="D1402" s="403" t="s">
        <v>12884</v>
      </c>
      <c r="E1402" s="403" t="s">
        <v>8907</v>
      </c>
      <c r="F1402" s="403" t="s">
        <v>8908</v>
      </c>
      <c r="G1402" s="403" t="s">
        <v>6452</v>
      </c>
      <c r="H1402" s="403" t="s">
        <v>8908</v>
      </c>
      <c r="I1402" s="403" t="s">
        <v>6334</v>
      </c>
      <c r="J1402" s="403" t="s">
        <v>6334</v>
      </c>
      <c r="K1402" s="403" t="s">
        <v>6334</v>
      </c>
      <c r="L1402" s="403" t="s">
        <v>835</v>
      </c>
    </row>
    <row r="1403" spans="1:12" ht="33.75" x14ac:dyDescent="0.25">
      <c r="A1403" s="402" t="s">
        <v>12890</v>
      </c>
      <c r="B1403" s="402" t="s">
        <v>12888</v>
      </c>
      <c r="C1403" s="402" t="s">
        <v>12889</v>
      </c>
      <c r="D1403" s="402" t="s">
        <v>12887</v>
      </c>
      <c r="E1403" s="402" t="s">
        <v>7041</v>
      </c>
      <c r="F1403" s="402" t="s">
        <v>7042</v>
      </c>
      <c r="G1403" s="402" t="s">
        <v>7043</v>
      </c>
      <c r="H1403" s="402" t="s">
        <v>7042</v>
      </c>
      <c r="I1403" s="402" t="s">
        <v>6334</v>
      </c>
      <c r="J1403" s="402" t="s">
        <v>6334</v>
      </c>
      <c r="K1403" s="402" t="s">
        <v>6334</v>
      </c>
      <c r="L1403" s="402" t="s">
        <v>835</v>
      </c>
    </row>
    <row r="1404" spans="1:12" ht="33.75" x14ac:dyDescent="0.25">
      <c r="A1404" s="403" t="s">
        <v>12894</v>
      </c>
      <c r="B1404" s="403" t="s">
        <v>12892</v>
      </c>
      <c r="C1404" s="403" t="s">
        <v>12893</v>
      </c>
      <c r="D1404" s="403" t="s">
        <v>12891</v>
      </c>
      <c r="E1404" s="403" t="s">
        <v>8907</v>
      </c>
      <c r="F1404" s="403" t="s">
        <v>8908</v>
      </c>
      <c r="G1404" s="403" t="s">
        <v>6452</v>
      </c>
      <c r="H1404" s="403" t="s">
        <v>8908</v>
      </c>
      <c r="I1404" s="403" t="s">
        <v>6334</v>
      </c>
      <c r="J1404" s="403" t="s">
        <v>6334</v>
      </c>
      <c r="K1404" s="403" t="s">
        <v>6334</v>
      </c>
      <c r="L1404" s="403" t="s">
        <v>835</v>
      </c>
    </row>
    <row r="1405" spans="1:12" ht="33.75" x14ac:dyDescent="0.25">
      <c r="A1405" s="402" t="s">
        <v>12898</v>
      </c>
      <c r="B1405" s="402" t="s">
        <v>12896</v>
      </c>
      <c r="C1405" s="402" t="s">
        <v>12897</v>
      </c>
      <c r="D1405" s="402" t="s">
        <v>12895</v>
      </c>
      <c r="E1405" s="402" t="s">
        <v>6484</v>
      </c>
      <c r="F1405" s="402" t="s">
        <v>6485</v>
      </c>
      <c r="G1405" s="402" t="s">
        <v>6486</v>
      </c>
      <c r="H1405" s="402" t="s">
        <v>6485</v>
      </c>
      <c r="I1405" s="402" t="s">
        <v>6334</v>
      </c>
      <c r="J1405" s="402" t="s">
        <v>6334</v>
      </c>
      <c r="K1405" s="402" t="s">
        <v>6334</v>
      </c>
      <c r="L1405" s="402" t="s">
        <v>835</v>
      </c>
    </row>
    <row r="1406" spans="1:12" ht="191.25" x14ac:dyDescent="0.25">
      <c r="A1406" s="403" t="s">
        <v>6334</v>
      </c>
      <c r="B1406" s="403" t="s">
        <v>26318</v>
      </c>
      <c r="C1406" s="403" t="s">
        <v>12900</v>
      </c>
      <c r="D1406" s="403" t="s">
        <v>12899</v>
      </c>
      <c r="E1406" s="403" t="s">
        <v>6484</v>
      </c>
      <c r="F1406" s="403" t="s">
        <v>6485</v>
      </c>
      <c r="G1406" s="403" t="s">
        <v>6486</v>
      </c>
      <c r="H1406" s="403" t="s">
        <v>6485</v>
      </c>
      <c r="I1406" s="403" t="s">
        <v>6334</v>
      </c>
      <c r="J1406" s="403" t="s">
        <v>6334</v>
      </c>
      <c r="K1406" s="403" t="s">
        <v>6334</v>
      </c>
      <c r="L1406" s="403" t="s">
        <v>835</v>
      </c>
    </row>
    <row r="1407" spans="1:12" ht="45" x14ac:dyDescent="0.25">
      <c r="A1407" s="402" t="s">
        <v>12904</v>
      </c>
      <c r="B1407" s="402" t="s">
        <v>12902</v>
      </c>
      <c r="C1407" s="402" t="s">
        <v>12903</v>
      </c>
      <c r="D1407" s="402" t="s">
        <v>12901</v>
      </c>
      <c r="E1407" s="402" t="s">
        <v>6450</v>
      </c>
      <c r="F1407" s="402" t="s">
        <v>6451</v>
      </c>
      <c r="G1407" s="402" t="s">
        <v>6452</v>
      </c>
      <c r="H1407" s="402" t="s">
        <v>6453</v>
      </c>
      <c r="I1407" s="402" t="s">
        <v>6334</v>
      </c>
      <c r="J1407" s="402" t="s">
        <v>6334</v>
      </c>
      <c r="K1407" s="402" t="s">
        <v>6334</v>
      </c>
      <c r="L1407" s="402" t="s">
        <v>6376</v>
      </c>
    </row>
    <row r="1408" spans="1:12" ht="67.5" x14ac:dyDescent="0.25">
      <c r="A1408" s="403" t="s">
        <v>12908</v>
      </c>
      <c r="B1408" s="403" t="s">
        <v>12906</v>
      </c>
      <c r="C1408" s="403" t="s">
        <v>12907</v>
      </c>
      <c r="D1408" s="403" t="s">
        <v>12905</v>
      </c>
      <c r="E1408" s="403" t="s">
        <v>6807</v>
      </c>
      <c r="F1408" s="403" t="s">
        <v>6808</v>
      </c>
      <c r="G1408" s="403" t="s">
        <v>6452</v>
      </c>
      <c r="H1408" s="403" t="s">
        <v>6809</v>
      </c>
      <c r="I1408" s="403" t="s">
        <v>6334</v>
      </c>
      <c r="J1408" s="403" t="s">
        <v>6334</v>
      </c>
      <c r="K1408" s="403" t="s">
        <v>6334</v>
      </c>
      <c r="L1408" s="403" t="s">
        <v>6376</v>
      </c>
    </row>
    <row r="1409" spans="1:12" ht="180" x14ac:dyDescent="0.25">
      <c r="A1409" s="402" t="s">
        <v>1058</v>
      </c>
      <c r="B1409" s="402" t="s">
        <v>12910</v>
      </c>
      <c r="C1409" s="402" t="s">
        <v>12911</v>
      </c>
      <c r="D1409" s="402" t="s">
        <v>12909</v>
      </c>
      <c r="E1409" s="402" t="s">
        <v>8907</v>
      </c>
      <c r="F1409" s="402" t="s">
        <v>8908</v>
      </c>
      <c r="G1409" s="402" t="s">
        <v>6452</v>
      </c>
      <c r="H1409" s="402" t="s">
        <v>8908</v>
      </c>
      <c r="I1409" s="402" t="s">
        <v>6334</v>
      </c>
      <c r="J1409" s="402" t="s">
        <v>6334</v>
      </c>
      <c r="K1409" s="402" t="s">
        <v>6334</v>
      </c>
      <c r="L1409" s="402" t="s">
        <v>6376</v>
      </c>
    </row>
    <row r="1410" spans="1:12" ht="67.5" x14ac:dyDescent="0.25">
      <c r="A1410" s="403" t="s">
        <v>12915</v>
      </c>
      <c r="B1410" s="403" t="s">
        <v>12913</v>
      </c>
      <c r="C1410" s="403" t="s">
        <v>12914</v>
      </c>
      <c r="D1410" s="403" t="s">
        <v>12912</v>
      </c>
      <c r="E1410" s="403" t="s">
        <v>12916</v>
      </c>
      <c r="F1410" s="403" t="s">
        <v>12917</v>
      </c>
      <c r="G1410" s="403" t="s">
        <v>6486</v>
      </c>
      <c r="H1410" s="403" t="s">
        <v>12917</v>
      </c>
      <c r="I1410" s="403" t="s">
        <v>6334</v>
      </c>
      <c r="J1410" s="403" t="s">
        <v>6334</v>
      </c>
      <c r="K1410" s="403" t="s">
        <v>6334</v>
      </c>
      <c r="L1410" s="403" t="s">
        <v>6376</v>
      </c>
    </row>
    <row r="1411" spans="1:12" ht="33.75" x14ac:dyDescent="0.25">
      <c r="A1411" s="402" t="s">
        <v>12921</v>
      </c>
      <c r="B1411" s="402" t="s">
        <v>12919</v>
      </c>
      <c r="C1411" s="402" t="s">
        <v>12920</v>
      </c>
      <c r="D1411" s="402" t="s">
        <v>12918</v>
      </c>
      <c r="E1411" s="402" t="s">
        <v>8884</v>
      </c>
      <c r="F1411" s="402" t="s">
        <v>8885</v>
      </c>
      <c r="G1411" s="402" t="s">
        <v>6493</v>
      </c>
      <c r="H1411" s="402" t="s">
        <v>8885</v>
      </c>
      <c r="I1411" s="402" t="s">
        <v>6334</v>
      </c>
      <c r="J1411" s="402" t="s">
        <v>6334</v>
      </c>
      <c r="K1411" s="402" t="s">
        <v>6334</v>
      </c>
      <c r="L1411" s="402" t="s">
        <v>6376</v>
      </c>
    </row>
    <row r="1412" spans="1:12" ht="78.75" x14ac:dyDescent="0.25">
      <c r="A1412" s="403" t="s">
        <v>12925</v>
      </c>
      <c r="B1412" s="403" t="s">
        <v>12923</v>
      </c>
      <c r="C1412" s="403" t="s">
        <v>12924</v>
      </c>
      <c r="D1412" s="403" t="s">
        <v>12922</v>
      </c>
      <c r="E1412" s="403" t="s">
        <v>6497</v>
      </c>
      <c r="F1412" s="403" t="s">
        <v>6498</v>
      </c>
      <c r="G1412" s="403" t="s">
        <v>6499</v>
      </c>
      <c r="H1412" s="403" t="s">
        <v>6498</v>
      </c>
      <c r="I1412" s="403" t="s">
        <v>6334</v>
      </c>
      <c r="J1412" s="403" t="s">
        <v>6334</v>
      </c>
      <c r="K1412" s="403" t="s">
        <v>6334</v>
      </c>
      <c r="L1412" s="403" t="s">
        <v>6376</v>
      </c>
    </row>
    <row r="1413" spans="1:12" ht="56.25" x14ac:dyDescent="0.25">
      <c r="A1413" s="402" t="s">
        <v>12929</v>
      </c>
      <c r="B1413" s="402" t="s">
        <v>12927</v>
      </c>
      <c r="C1413" s="402" t="s">
        <v>12928</v>
      </c>
      <c r="D1413" s="402" t="s">
        <v>12926</v>
      </c>
      <c r="E1413" s="402" t="s">
        <v>12930</v>
      </c>
      <c r="F1413" s="402" t="s">
        <v>12931</v>
      </c>
      <c r="G1413" s="402" t="s">
        <v>6452</v>
      </c>
      <c r="H1413" s="402" t="s">
        <v>12931</v>
      </c>
      <c r="I1413" s="402" t="s">
        <v>6334</v>
      </c>
      <c r="J1413" s="402" t="s">
        <v>6334</v>
      </c>
      <c r="K1413" s="402" t="s">
        <v>6334</v>
      </c>
      <c r="L1413" s="402" t="s">
        <v>6376</v>
      </c>
    </row>
    <row r="1414" spans="1:12" ht="45" x14ac:dyDescent="0.25">
      <c r="A1414" s="403" t="s">
        <v>12935</v>
      </c>
      <c r="B1414" s="403" t="s">
        <v>12933</v>
      </c>
      <c r="C1414" s="403" t="s">
        <v>12934</v>
      </c>
      <c r="D1414" s="403" t="s">
        <v>12932</v>
      </c>
      <c r="E1414" s="403" t="s">
        <v>12936</v>
      </c>
      <c r="F1414" s="403" t="s">
        <v>12937</v>
      </c>
      <c r="G1414" s="403" t="s">
        <v>6493</v>
      </c>
      <c r="H1414" s="403" t="s">
        <v>12937</v>
      </c>
      <c r="I1414" s="403" t="s">
        <v>6334</v>
      </c>
      <c r="J1414" s="403" t="s">
        <v>6334</v>
      </c>
      <c r="K1414" s="403" t="s">
        <v>6334</v>
      </c>
      <c r="L1414" s="403" t="s">
        <v>6376</v>
      </c>
    </row>
    <row r="1415" spans="1:12" ht="236.25" x14ac:dyDescent="0.25">
      <c r="A1415" s="402" t="s">
        <v>26322</v>
      </c>
      <c r="B1415" s="402" t="s">
        <v>26320</v>
      </c>
      <c r="C1415" s="402" t="s">
        <v>26321</v>
      </c>
      <c r="D1415" s="402" t="s">
        <v>26319</v>
      </c>
      <c r="E1415" s="402" t="s">
        <v>26300</v>
      </c>
      <c r="F1415" s="402" t="s">
        <v>6485</v>
      </c>
      <c r="G1415" s="402" t="s">
        <v>6486</v>
      </c>
      <c r="H1415" s="402" t="s">
        <v>6485</v>
      </c>
      <c r="I1415" s="402" t="s">
        <v>6334</v>
      </c>
      <c r="J1415" s="402" t="s">
        <v>6334</v>
      </c>
      <c r="K1415" s="402" t="s">
        <v>6334</v>
      </c>
      <c r="L1415" s="402" t="s">
        <v>26089</v>
      </c>
    </row>
    <row r="1416" spans="1:12" ht="56.25" x14ac:dyDescent="0.25">
      <c r="A1416" s="403" t="s">
        <v>1961</v>
      </c>
      <c r="B1416" s="403" t="s">
        <v>12939</v>
      </c>
      <c r="C1416" s="403" t="s">
        <v>1322</v>
      </c>
      <c r="D1416" s="403" t="s">
        <v>12938</v>
      </c>
      <c r="E1416" s="403" t="s">
        <v>7614</v>
      </c>
      <c r="F1416" s="403" t="s">
        <v>7615</v>
      </c>
      <c r="G1416" s="403" t="s">
        <v>7173</v>
      </c>
      <c r="H1416" s="403" t="s">
        <v>12940</v>
      </c>
      <c r="I1416" s="403" t="s">
        <v>10384</v>
      </c>
      <c r="J1416" s="403" t="s">
        <v>6334</v>
      </c>
      <c r="K1416" s="403" t="s">
        <v>6334</v>
      </c>
      <c r="L1416" s="403" t="s">
        <v>835</v>
      </c>
    </row>
    <row r="1417" spans="1:12" ht="56.25" x14ac:dyDescent="0.25">
      <c r="A1417" s="402" t="s">
        <v>1323</v>
      </c>
      <c r="B1417" s="402" t="s">
        <v>12942</v>
      </c>
      <c r="C1417" s="402" t="s">
        <v>1324</v>
      </c>
      <c r="D1417" s="402" t="s">
        <v>12941</v>
      </c>
      <c r="E1417" s="402" t="s">
        <v>7614</v>
      </c>
      <c r="F1417" s="402" t="s">
        <v>7615</v>
      </c>
      <c r="G1417" s="402" t="s">
        <v>7173</v>
      </c>
      <c r="H1417" s="402" t="s">
        <v>12940</v>
      </c>
      <c r="I1417" s="402" t="s">
        <v>10384</v>
      </c>
      <c r="J1417" s="402" t="s">
        <v>6334</v>
      </c>
      <c r="K1417" s="402" t="s">
        <v>6334</v>
      </c>
      <c r="L1417" s="402" t="s">
        <v>835</v>
      </c>
    </row>
    <row r="1418" spans="1:12" ht="45" x14ac:dyDescent="0.25">
      <c r="A1418" s="403" t="s">
        <v>1514</v>
      </c>
      <c r="B1418" s="403" t="s">
        <v>12944</v>
      </c>
      <c r="C1418" s="403" t="s">
        <v>12945</v>
      </c>
      <c r="D1418" s="403" t="s">
        <v>12943</v>
      </c>
      <c r="E1418" s="403" t="s">
        <v>12946</v>
      </c>
      <c r="F1418" s="403" t="s">
        <v>12947</v>
      </c>
      <c r="G1418" s="403" t="s">
        <v>6429</v>
      </c>
      <c r="H1418" s="403" t="s">
        <v>12947</v>
      </c>
      <c r="I1418" s="403" t="s">
        <v>6334</v>
      </c>
      <c r="J1418" s="403" t="s">
        <v>6334</v>
      </c>
      <c r="K1418" s="403" t="s">
        <v>6334</v>
      </c>
      <c r="L1418" s="403" t="s">
        <v>835</v>
      </c>
    </row>
    <row r="1419" spans="1:12" ht="56.25" x14ac:dyDescent="0.25">
      <c r="A1419" s="402" t="s">
        <v>1558</v>
      </c>
      <c r="B1419" s="402" t="s">
        <v>12949</v>
      </c>
      <c r="C1419" s="402" t="s">
        <v>12950</v>
      </c>
      <c r="D1419" s="402" t="s">
        <v>12948</v>
      </c>
      <c r="E1419" s="402" t="s">
        <v>11330</v>
      </c>
      <c r="F1419" s="402" t="s">
        <v>11331</v>
      </c>
      <c r="G1419" s="402" t="s">
        <v>7173</v>
      </c>
      <c r="H1419" s="402" t="s">
        <v>11332</v>
      </c>
      <c r="I1419" s="402" t="s">
        <v>10384</v>
      </c>
      <c r="J1419" s="402" t="s">
        <v>6334</v>
      </c>
      <c r="K1419" s="402" t="s">
        <v>6334</v>
      </c>
      <c r="L1419" s="402" t="s">
        <v>835</v>
      </c>
    </row>
    <row r="1420" spans="1:12" ht="33.75" x14ac:dyDescent="0.25">
      <c r="A1420" s="403" t="s">
        <v>12954</v>
      </c>
      <c r="B1420" s="403" t="s">
        <v>12952</v>
      </c>
      <c r="C1420" s="403" t="s">
        <v>12953</v>
      </c>
      <c r="D1420" s="403" t="s">
        <v>12951</v>
      </c>
      <c r="E1420" s="403" t="s">
        <v>11349</v>
      </c>
      <c r="F1420" s="403" t="s">
        <v>11350</v>
      </c>
      <c r="G1420" s="403" t="s">
        <v>6429</v>
      </c>
      <c r="H1420" s="403" t="s">
        <v>11350</v>
      </c>
      <c r="I1420" s="403" t="s">
        <v>6334</v>
      </c>
      <c r="J1420" s="403" t="s">
        <v>11585</v>
      </c>
      <c r="K1420" s="403" t="s">
        <v>6334</v>
      </c>
      <c r="L1420" s="403" t="s">
        <v>835</v>
      </c>
    </row>
    <row r="1421" spans="1:12" ht="56.25" x14ac:dyDescent="0.25">
      <c r="A1421" s="402" t="s">
        <v>12958</v>
      </c>
      <c r="B1421" s="402" t="s">
        <v>12956</v>
      </c>
      <c r="C1421" s="402" t="s">
        <v>12957</v>
      </c>
      <c r="D1421" s="402" t="s">
        <v>12955</v>
      </c>
      <c r="E1421" s="402" t="s">
        <v>12959</v>
      </c>
      <c r="F1421" s="402" t="s">
        <v>12960</v>
      </c>
      <c r="G1421" s="402" t="s">
        <v>7173</v>
      </c>
      <c r="H1421" s="402" t="s">
        <v>12961</v>
      </c>
      <c r="I1421" s="402" t="s">
        <v>10384</v>
      </c>
      <c r="J1421" s="402" t="s">
        <v>6334</v>
      </c>
      <c r="K1421" s="402" t="s">
        <v>6334</v>
      </c>
      <c r="L1421" s="402" t="s">
        <v>835</v>
      </c>
    </row>
    <row r="1422" spans="1:12" ht="33.75" x14ac:dyDescent="0.25">
      <c r="A1422" s="403" t="s">
        <v>12965</v>
      </c>
      <c r="B1422" s="403" t="s">
        <v>12963</v>
      </c>
      <c r="C1422" s="403" t="s">
        <v>12964</v>
      </c>
      <c r="D1422" s="403" t="s">
        <v>12962</v>
      </c>
      <c r="E1422" s="403" t="s">
        <v>11056</v>
      </c>
      <c r="F1422" s="403" t="s">
        <v>11057</v>
      </c>
      <c r="G1422" s="403" t="s">
        <v>6350</v>
      </c>
      <c r="H1422" s="403" t="s">
        <v>11057</v>
      </c>
      <c r="I1422" s="403" t="s">
        <v>6334</v>
      </c>
      <c r="J1422" s="403" t="s">
        <v>6334</v>
      </c>
      <c r="K1422" s="403" t="s">
        <v>6334</v>
      </c>
      <c r="L1422" s="403" t="s">
        <v>835</v>
      </c>
    </row>
    <row r="1423" spans="1:12" ht="56.25" x14ac:dyDescent="0.25">
      <c r="A1423" s="402" t="s">
        <v>12969</v>
      </c>
      <c r="B1423" s="402" t="s">
        <v>12967</v>
      </c>
      <c r="C1423" s="402" t="s">
        <v>12968</v>
      </c>
      <c r="D1423" s="402" t="s">
        <v>12966</v>
      </c>
      <c r="E1423" s="402" t="s">
        <v>12970</v>
      </c>
      <c r="F1423" s="402" t="s">
        <v>12971</v>
      </c>
      <c r="G1423" s="402" t="s">
        <v>6429</v>
      </c>
      <c r="H1423" s="402" t="s">
        <v>12971</v>
      </c>
      <c r="I1423" s="402" t="s">
        <v>6334</v>
      </c>
      <c r="J1423" s="402" t="s">
        <v>7123</v>
      </c>
      <c r="K1423" s="402" t="s">
        <v>6334</v>
      </c>
      <c r="L1423" s="402" t="s">
        <v>835</v>
      </c>
    </row>
    <row r="1424" spans="1:12" ht="33.75" x14ac:dyDescent="0.25">
      <c r="A1424" s="403" t="s">
        <v>1325</v>
      </c>
      <c r="B1424" s="403" t="s">
        <v>12973</v>
      </c>
      <c r="C1424" s="403" t="s">
        <v>1326</v>
      </c>
      <c r="D1424" s="403" t="s">
        <v>12972</v>
      </c>
      <c r="E1424" s="403" t="s">
        <v>6427</v>
      </c>
      <c r="F1424" s="403" t="s">
        <v>12974</v>
      </c>
      <c r="G1424" s="403" t="s">
        <v>6429</v>
      </c>
      <c r="H1424" s="403" t="s">
        <v>12974</v>
      </c>
      <c r="I1424" s="403" t="s">
        <v>6334</v>
      </c>
      <c r="J1424" s="403" t="s">
        <v>6334</v>
      </c>
      <c r="K1424" s="403" t="s">
        <v>6334</v>
      </c>
      <c r="L1424" s="403" t="s">
        <v>835</v>
      </c>
    </row>
    <row r="1425" spans="1:12" ht="33.75" x14ac:dyDescent="0.25">
      <c r="A1425" s="402" t="s">
        <v>12978</v>
      </c>
      <c r="B1425" s="402" t="s">
        <v>12976</v>
      </c>
      <c r="C1425" s="402" t="s">
        <v>12977</v>
      </c>
      <c r="D1425" s="402" t="s">
        <v>12975</v>
      </c>
      <c r="E1425" s="402" t="s">
        <v>6427</v>
      </c>
      <c r="F1425" s="402" t="s">
        <v>12974</v>
      </c>
      <c r="G1425" s="402" t="s">
        <v>6429</v>
      </c>
      <c r="H1425" s="402" t="s">
        <v>12974</v>
      </c>
      <c r="I1425" s="402" t="s">
        <v>6334</v>
      </c>
      <c r="J1425" s="402" t="s">
        <v>6334</v>
      </c>
      <c r="K1425" s="402" t="s">
        <v>6334</v>
      </c>
      <c r="L1425" s="402" t="s">
        <v>835</v>
      </c>
    </row>
    <row r="1426" spans="1:12" ht="67.5" x14ac:dyDescent="0.25">
      <c r="A1426" s="403" t="s">
        <v>12982</v>
      </c>
      <c r="B1426" s="403" t="s">
        <v>12980</v>
      </c>
      <c r="C1426" s="403" t="s">
        <v>12981</v>
      </c>
      <c r="D1426" s="403" t="s">
        <v>12979</v>
      </c>
      <c r="E1426" s="403" t="s">
        <v>12983</v>
      </c>
      <c r="F1426" s="403" t="s">
        <v>12984</v>
      </c>
      <c r="G1426" s="403" t="s">
        <v>7029</v>
      </c>
      <c r="H1426" s="403" t="s">
        <v>12985</v>
      </c>
      <c r="I1426" s="403" t="s">
        <v>6334</v>
      </c>
      <c r="J1426" s="403" t="s">
        <v>11585</v>
      </c>
      <c r="K1426" s="403" t="s">
        <v>6334</v>
      </c>
      <c r="L1426" s="403" t="s">
        <v>835</v>
      </c>
    </row>
    <row r="1427" spans="1:12" ht="78.75" x14ac:dyDescent="0.25">
      <c r="A1427" s="402" t="s">
        <v>12989</v>
      </c>
      <c r="B1427" s="402" t="s">
        <v>12987</v>
      </c>
      <c r="C1427" s="402" t="s">
        <v>12988</v>
      </c>
      <c r="D1427" s="402" t="s">
        <v>12986</v>
      </c>
      <c r="E1427" s="402" t="s">
        <v>12990</v>
      </c>
      <c r="F1427" s="402" t="s">
        <v>12991</v>
      </c>
      <c r="G1427" s="402" t="s">
        <v>6567</v>
      </c>
      <c r="H1427" s="402" t="s">
        <v>12992</v>
      </c>
      <c r="I1427" s="402" t="s">
        <v>6334</v>
      </c>
      <c r="J1427" s="402" t="s">
        <v>6555</v>
      </c>
      <c r="K1427" s="402" t="s">
        <v>6334</v>
      </c>
      <c r="L1427" s="402" t="s">
        <v>6343</v>
      </c>
    </row>
    <row r="1428" spans="1:12" ht="101.25" x14ac:dyDescent="0.25">
      <c r="A1428" s="403" t="s">
        <v>12995</v>
      </c>
      <c r="B1428" s="403" t="s">
        <v>26323</v>
      </c>
      <c r="C1428" s="403" t="s">
        <v>12994</v>
      </c>
      <c r="D1428" s="403" t="s">
        <v>12993</v>
      </c>
      <c r="E1428" s="403" t="s">
        <v>26324</v>
      </c>
      <c r="F1428" s="403" t="s">
        <v>26325</v>
      </c>
      <c r="G1428" s="403" t="s">
        <v>26097</v>
      </c>
      <c r="H1428" s="403" t="s">
        <v>26326</v>
      </c>
      <c r="I1428" s="403" t="s">
        <v>6334</v>
      </c>
      <c r="J1428" s="403" t="s">
        <v>26327</v>
      </c>
      <c r="K1428" s="403" t="s">
        <v>6334</v>
      </c>
      <c r="L1428" s="403" t="s">
        <v>26099</v>
      </c>
    </row>
    <row r="1429" spans="1:12" ht="56.25" x14ac:dyDescent="0.25">
      <c r="A1429" s="402" t="s">
        <v>12999</v>
      </c>
      <c r="B1429" s="402" t="s">
        <v>12997</v>
      </c>
      <c r="C1429" s="402" t="s">
        <v>12998</v>
      </c>
      <c r="D1429" s="402" t="s">
        <v>12996</v>
      </c>
      <c r="E1429" s="402" t="s">
        <v>13000</v>
      </c>
      <c r="F1429" s="402" t="s">
        <v>13001</v>
      </c>
      <c r="G1429" s="402" t="s">
        <v>6388</v>
      </c>
      <c r="H1429" s="402" t="s">
        <v>13002</v>
      </c>
      <c r="I1429" s="402" t="s">
        <v>6334</v>
      </c>
      <c r="J1429" s="402" t="s">
        <v>6334</v>
      </c>
      <c r="K1429" s="402" t="s">
        <v>6334</v>
      </c>
      <c r="L1429" s="402" t="s">
        <v>835</v>
      </c>
    </row>
    <row r="1430" spans="1:12" ht="33.75" x14ac:dyDescent="0.25">
      <c r="A1430" s="403" t="s">
        <v>13006</v>
      </c>
      <c r="B1430" s="403" t="s">
        <v>13004</v>
      </c>
      <c r="C1430" s="403" t="s">
        <v>13005</v>
      </c>
      <c r="D1430" s="403" t="s">
        <v>13003</v>
      </c>
      <c r="E1430" s="403" t="s">
        <v>6427</v>
      </c>
      <c r="F1430" s="403" t="s">
        <v>12974</v>
      </c>
      <c r="G1430" s="403" t="s">
        <v>6429</v>
      </c>
      <c r="H1430" s="403" t="s">
        <v>12974</v>
      </c>
      <c r="I1430" s="403" t="s">
        <v>6334</v>
      </c>
      <c r="J1430" s="403" t="s">
        <v>6334</v>
      </c>
      <c r="K1430" s="403" t="s">
        <v>10420</v>
      </c>
      <c r="L1430" s="403" t="s">
        <v>835</v>
      </c>
    </row>
    <row r="1431" spans="1:12" ht="67.5" x14ac:dyDescent="0.25">
      <c r="A1431" s="402" t="s">
        <v>13010</v>
      </c>
      <c r="B1431" s="402" t="s">
        <v>13008</v>
      </c>
      <c r="C1431" s="402" t="s">
        <v>13009</v>
      </c>
      <c r="D1431" s="402" t="s">
        <v>13007</v>
      </c>
      <c r="E1431" s="402" t="s">
        <v>9672</v>
      </c>
      <c r="F1431" s="402" t="s">
        <v>9673</v>
      </c>
      <c r="G1431" s="402" t="s">
        <v>6452</v>
      </c>
      <c r="H1431" s="402" t="s">
        <v>9674</v>
      </c>
      <c r="I1431" s="402" t="s">
        <v>6334</v>
      </c>
      <c r="J1431" s="402" t="s">
        <v>6334</v>
      </c>
      <c r="K1431" s="402" t="s">
        <v>6334</v>
      </c>
      <c r="L1431" s="402" t="s">
        <v>835</v>
      </c>
    </row>
    <row r="1432" spans="1:12" ht="78.75" x14ac:dyDescent="0.25">
      <c r="A1432" s="403" t="s">
        <v>3184</v>
      </c>
      <c r="B1432" s="403" t="s">
        <v>13012</v>
      </c>
      <c r="C1432" s="403" t="s">
        <v>3186</v>
      </c>
      <c r="D1432" s="403" t="s">
        <v>13011</v>
      </c>
      <c r="E1432" s="403" t="s">
        <v>13013</v>
      </c>
      <c r="F1432" s="403" t="s">
        <v>13014</v>
      </c>
      <c r="G1432" s="403" t="s">
        <v>6388</v>
      </c>
      <c r="H1432" s="403" t="s">
        <v>13015</v>
      </c>
      <c r="I1432" s="403" t="s">
        <v>6334</v>
      </c>
      <c r="J1432" s="403" t="s">
        <v>6334</v>
      </c>
      <c r="K1432" s="403" t="s">
        <v>6334</v>
      </c>
      <c r="L1432" s="403" t="s">
        <v>835</v>
      </c>
    </row>
    <row r="1433" spans="1:12" ht="45" x14ac:dyDescent="0.25">
      <c r="A1433" s="402" t="s">
        <v>1867</v>
      </c>
      <c r="B1433" s="402" t="s">
        <v>13017</v>
      </c>
      <c r="C1433" s="402" t="s">
        <v>13018</v>
      </c>
      <c r="D1433" s="402" t="s">
        <v>13016</v>
      </c>
      <c r="E1433" s="402" t="s">
        <v>13019</v>
      </c>
      <c r="F1433" s="402" t="s">
        <v>13020</v>
      </c>
      <c r="G1433" s="402" t="s">
        <v>6429</v>
      </c>
      <c r="H1433" s="402" t="s">
        <v>13021</v>
      </c>
      <c r="I1433" s="402" t="s">
        <v>6334</v>
      </c>
      <c r="J1433" s="402" t="s">
        <v>11585</v>
      </c>
      <c r="K1433" s="402" t="s">
        <v>6334</v>
      </c>
      <c r="L1433" s="402" t="s">
        <v>835</v>
      </c>
    </row>
    <row r="1434" spans="1:12" ht="56.25" x14ac:dyDescent="0.25">
      <c r="A1434" s="403" t="s">
        <v>2206</v>
      </c>
      <c r="B1434" s="403" t="s">
        <v>13023</v>
      </c>
      <c r="C1434" s="403" t="s">
        <v>5823</v>
      </c>
      <c r="D1434" s="403" t="s">
        <v>13022</v>
      </c>
      <c r="E1434" s="403" t="s">
        <v>13024</v>
      </c>
      <c r="F1434" s="403" t="s">
        <v>13025</v>
      </c>
      <c r="G1434" s="403" t="s">
        <v>7523</v>
      </c>
      <c r="H1434" s="403" t="s">
        <v>13026</v>
      </c>
      <c r="I1434" s="403" t="s">
        <v>6334</v>
      </c>
      <c r="J1434" s="403" t="s">
        <v>26328</v>
      </c>
      <c r="K1434" s="403" t="s">
        <v>6334</v>
      </c>
      <c r="L1434" s="403" t="s">
        <v>26099</v>
      </c>
    </row>
    <row r="1435" spans="1:12" ht="33.75" x14ac:dyDescent="0.25">
      <c r="A1435" s="402" t="s">
        <v>13030</v>
      </c>
      <c r="B1435" s="402" t="s">
        <v>13028</v>
      </c>
      <c r="C1435" s="402" t="s">
        <v>13029</v>
      </c>
      <c r="D1435" s="402" t="s">
        <v>13027</v>
      </c>
      <c r="E1435" s="402" t="s">
        <v>6726</v>
      </c>
      <c r="F1435" s="402" t="s">
        <v>6727</v>
      </c>
      <c r="G1435" s="402" t="s">
        <v>6452</v>
      </c>
      <c r="H1435" s="402" t="s">
        <v>6727</v>
      </c>
      <c r="I1435" s="402" t="s">
        <v>6334</v>
      </c>
      <c r="J1435" s="402" t="s">
        <v>6334</v>
      </c>
      <c r="K1435" s="402" t="s">
        <v>6334</v>
      </c>
      <c r="L1435" s="402" t="s">
        <v>835</v>
      </c>
    </row>
    <row r="1436" spans="1:12" ht="33.75" x14ac:dyDescent="0.25">
      <c r="A1436" s="403" t="s">
        <v>13034</v>
      </c>
      <c r="B1436" s="403" t="s">
        <v>13032</v>
      </c>
      <c r="C1436" s="403" t="s">
        <v>13033</v>
      </c>
      <c r="D1436" s="403" t="s">
        <v>13031</v>
      </c>
      <c r="E1436" s="403" t="s">
        <v>6427</v>
      </c>
      <c r="F1436" s="403" t="s">
        <v>12974</v>
      </c>
      <c r="G1436" s="403" t="s">
        <v>6429</v>
      </c>
      <c r="H1436" s="403" t="s">
        <v>12974</v>
      </c>
      <c r="I1436" s="403" t="s">
        <v>6334</v>
      </c>
      <c r="J1436" s="403" t="s">
        <v>6334</v>
      </c>
      <c r="K1436" s="403" t="s">
        <v>6334</v>
      </c>
      <c r="L1436" s="403" t="s">
        <v>835</v>
      </c>
    </row>
    <row r="1437" spans="1:12" ht="45" x14ac:dyDescent="0.25">
      <c r="A1437" s="402" t="s">
        <v>1617</v>
      </c>
      <c r="B1437" s="402" t="s">
        <v>13036</v>
      </c>
      <c r="C1437" s="402" t="s">
        <v>13037</v>
      </c>
      <c r="D1437" s="402" t="s">
        <v>13035</v>
      </c>
      <c r="E1437" s="402" t="s">
        <v>13038</v>
      </c>
      <c r="F1437" s="402" t="s">
        <v>13039</v>
      </c>
      <c r="G1437" s="402" t="s">
        <v>6429</v>
      </c>
      <c r="H1437" s="402" t="s">
        <v>13039</v>
      </c>
      <c r="I1437" s="402" t="s">
        <v>6334</v>
      </c>
      <c r="J1437" s="402" t="s">
        <v>6334</v>
      </c>
      <c r="K1437" s="402" t="s">
        <v>6334</v>
      </c>
      <c r="L1437" s="402" t="s">
        <v>835</v>
      </c>
    </row>
    <row r="1438" spans="1:12" ht="45" x14ac:dyDescent="0.25">
      <c r="A1438" s="403" t="s">
        <v>13043</v>
      </c>
      <c r="B1438" s="403" t="s">
        <v>13041</v>
      </c>
      <c r="C1438" s="403" t="s">
        <v>13042</v>
      </c>
      <c r="D1438" s="403" t="s">
        <v>13040</v>
      </c>
      <c r="E1438" s="403" t="s">
        <v>13044</v>
      </c>
      <c r="F1438" s="403" t="s">
        <v>13045</v>
      </c>
      <c r="G1438" s="403" t="s">
        <v>6429</v>
      </c>
      <c r="H1438" s="403" t="s">
        <v>13046</v>
      </c>
      <c r="I1438" s="403" t="s">
        <v>6334</v>
      </c>
      <c r="J1438" s="403" t="s">
        <v>6334</v>
      </c>
      <c r="K1438" s="403" t="s">
        <v>6334</v>
      </c>
      <c r="L1438" s="403" t="s">
        <v>835</v>
      </c>
    </row>
    <row r="1439" spans="1:12" ht="33.75" x14ac:dyDescent="0.25">
      <c r="A1439" s="402" t="s">
        <v>1614</v>
      </c>
      <c r="B1439" s="402" t="s">
        <v>13048</v>
      </c>
      <c r="C1439" s="402" t="s">
        <v>13049</v>
      </c>
      <c r="D1439" s="402" t="s">
        <v>13047</v>
      </c>
      <c r="E1439" s="402" t="s">
        <v>6427</v>
      </c>
      <c r="F1439" s="402" t="s">
        <v>12974</v>
      </c>
      <c r="G1439" s="402" t="s">
        <v>6429</v>
      </c>
      <c r="H1439" s="402" t="s">
        <v>12974</v>
      </c>
      <c r="I1439" s="402" t="s">
        <v>6334</v>
      </c>
      <c r="J1439" s="402" t="s">
        <v>6334</v>
      </c>
      <c r="K1439" s="402" t="s">
        <v>6334</v>
      </c>
      <c r="L1439" s="402" t="s">
        <v>835</v>
      </c>
    </row>
    <row r="1440" spans="1:12" ht="33.75" x14ac:dyDescent="0.25">
      <c r="A1440" s="403" t="s">
        <v>13053</v>
      </c>
      <c r="B1440" s="403" t="s">
        <v>13051</v>
      </c>
      <c r="C1440" s="403" t="s">
        <v>13052</v>
      </c>
      <c r="D1440" s="403" t="s">
        <v>13050</v>
      </c>
      <c r="E1440" s="403" t="s">
        <v>6427</v>
      </c>
      <c r="F1440" s="403" t="s">
        <v>12974</v>
      </c>
      <c r="G1440" s="403" t="s">
        <v>6429</v>
      </c>
      <c r="H1440" s="403" t="s">
        <v>12974</v>
      </c>
      <c r="I1440" s="403" t="s">
        <v>6334</v>
      </c>
      <c r="J1440" s="403" t="s">
        <v>6334</v>
      </c>
      <c r="K1440" s="403" t="s">
        <v>6334</v>
      </c>
      <c r="L1440" s="403" t="s">
        <v>835</v>
      </c>
    </row>
    <row r="1441" spans="1:12" ht="33.75" x14ac:dyDescent="0.25">
      <c r="A1441" s="402" t="s">
        <v>13057</v>
      </c>
      <c r="B1441" s="402" t="s">
        <v>13055</v>
      </c>
      <c r="C1441" s="402" t="s">
        <v>13056</v>
      </c>
      <c r="D1441" s="402" t="s">
        <v>13054</v>
      </c>
      <c r="E1441" s="402" t="s">
        <v>13058</v>
      </c>
      <c r="F1441" s="402" t="s">
        <v>13059</v>
      </c>
      <c r="G1441" s="402" t="s">
        <v>7173</v>
      </c>
      <c r="H1441" s="402" t="s">
        <v>13059</v>
      </c>
      <c r="I1441" s="402" t="s">
        <v>6334</v>
      </c>
      <c r="J1441" s="402" t="s">
        <v>6334</v>
      </c>
      <c r="K1441" s="402" t="s">
        <v>6334</v>
      </c>
      <c r="L1441" s="402" t="s">
        <v>835</v>
      </c>
    </row>
    <row r="1442" spans="1:12" ht="33.75" x14ac:dyDescent="0.25">
      <c r="A1442" s="403" t="s">
        <v>13063</v>
      </c>
      <c r="B1442" s="403" t="s">
        <v>13061</v>
      </c>
      <c r="C1442" s="403" t="s">
        <v>13062</v>
      </c>
      <c r="D1442" s="403" t="s">
        <v>13060</v>
      </c>
      <c r="E1442" s="403" t="s">
        <v>6427</v>
      </c>
      <c r="F1442" s="403" t="s">
        <v>13064</v>
      </c>
      <c r="G1442" s="403" t="s">
        <v>6429</v>
      </c>
      <c r="H1442" s="403" t="s">
        <v>13064</v>
      </c>
      <c r="I1442" s="403" t="s">
        <v>6334</v>
      </c>
      <c r="J1442" s="403" t="s">
        <v>6334</v>
      </c>
      <c r="K1442" s="403" t="s">
        <v>6334</v>
      </c>
      <c r="L1442" s="403" t="s">
        <v>835</v>
      </c>
    </row>
    <row r="1443" spans="1:12" ht="56.25" x14ac:dyDescent="0.25">
      <c r="A1443" s="402" t="s">
        <v>1900</v>
      </c>
      <c r="B1443" s="402" t="s">
        <v>13066</v>
      </c>
      <c r="C1443" s="402" t="s">
        <v>13067</v>
      </c>
      <c r="D1443" s="402" t="s">
        <v>13065</v>
      </c>
      <c r="E1443" s="402" t="s">
        <v>13068</v>
      </c>
      <c r="F1443" s="402" t="s">
        <v>13069</v>
      </c>
      <c r="G1443" s="402" t="s">
        <v>6541</v>
      </c>
      <c r="H1443" s="402" t="s">
        <v>13070</v>
      </c>
      <c r="I1443" s="402" t="s">
        <v>6334</v>
      </c>
      <c r="J1443" s="402" t="s">
        <v>6334</v>
      </c>
      <c r="K1443" s="402" t="s">
        <v>6334</v>
      </c>
      <c r="L1443" s="402" t="s">
        <v>835</v>
      </c>
    </row>
    <row r="1444" spans="1:12" ht="56.25" x14ac:dyDescent="0.25">
      <c r="A1444" s="403" t="s">
        <v>1887</v>
      </c>
      <c r="B1444" s="403" t="s">
        <v>13072</v>
      </c>
      <c r="C1444" s="403" t="s">
        <v>13073</v>
      </c>
      <c r="D1444" s="403" t="s">
        <v>13071</v>
      </c>
      <c r="E1444" s="403" t="s">
        <v>13074</v>
      </c>
      <c r="F1444" s="403" t="s">
        <v>13075</v>
      </c>
      <c r="G1444" s="403" t="s">
        <v>6382</v>
      </c>
      <c r="H1444" s="403" t="s">
        <v>13076</v>
      </c>
      <c r="I1444" s="403" t="s">
        <v>6334</v>
      </c>
      <c r="J1444" s="403" t="s">
        <v>6334</v>
      </c>
      <c r="K1444" s="403" t="s">
        <v>6334</v>
      </c>
      <c r="L1444" s="403" t="s">
        <v>835</v>
      </c>
    </row>
    <row r="1445" spans="1:12" ht="33.75" x14ac:dyDescent="0.25">
      <c r="A1445" s="402" t="s">
        <v>13080</v>
      </c>
      <c r="B1445" s="402" t="s">
        <v>13078</v>
      </c>
      <c r="C1445" s="402" t="s">
        <v>13079</v>
      </c>
      <c r="D1445" s="402" t="s">
        <v>13077</v>
      </c>
      <c r="E1445" s="402" t="s">
        <v>6726</v>
      </c>
      <c r="F1445" s="402" t="s">
        <v>6727</v>
      </c>
      <c r="G1445" s="402" t="s">
        <v>6452</v>
      </c>
      <c r="H1445" s="402" t="s">
        <v>6727</v>
      </c>
      <c r="I1445" s="402" t="s">
        <v>6334</v>
      </c>
      <c r="J1445" s="402" t="s">
        <v>6334</v>
      </c>
      <c r="K1445" s="402" t="s">
        <v>6334</v>
      </c>
      <c r="L1445" s="402" t="s">
        <v>835</v>
      </c>
    </row>
    <row r="1446" spans="1:12" ht="67.5" x14ac:dyDescent="0.25">
      <c r="A1446" s="403" t="s">
        <v>13084</v>
      </c>
      <c r="B1446" s="403" t="s">
        <v>13082</v>
      </c>
      <c r="C1446" s="403" t="s">
        <v>13083</v>
      </c>
      <c r="D1446" s="403" t="s">
        <v>13081</v>
      </c>
      <c r="E1446" s="403" t="s">
        <v>13085</v>
      </c>
      <c r="F1446" s="403" t="s">
        <v>13086</v>
      </c>
      <c r="G1446" s="403" t="s">
        <v>6452</v>
      </c>
      <c r="H1446" s="403" t="s">
        <v>13087</v>
      </c>
      <c r="I1446" s="403" t="s">
        <v>6334</v>
      </c>
      <c r="J1446" s="403" t="s">
        <v>6334</v>
      </c>
      <c r="K1446" s="403" t="s">
        <v>6334</v>
      </c>
      <c r="L1446" s="403" t="s">
        <v>835</v>
      </c>
    </row>
    <row r="1447" spans="1:12" ht="90" x14ac:dyDescent="0.25">
      <c r="A1447" s="402" t="s">
        <v>13091</v>
      </c>
      <c r="B1447" s="402" t="s">
        <v>13089</v>
      </c>
      <c r="C1447" s="402" t="s">
        <v>13090</v>
      </c>
      <c r="D1447" s="402" t="s">
        <v>13088</v>
      </c>
      <c r="E1447" s="402" t="s">
        <v>6797</v>
      </c>
      <c r="F1447" s="402" t="s">
        <v>6798</v>
      </c>
      <c r="G1447" s="402" t="s">
        <v>6452</v>
      </c>
      <c r="H1447" s="402" t="s">
        <v>6799</v>
      </c>
      <c r="I1447" s="402" t="s">
        <v>6334</v>
      </c>
      <c r="J1447" s="402" t="s">
        <v>6555</v>
      </c>
      <c r="K1447" s="402" t="s">
        <v>6334</v>
      </c>
      <c r="L1447" s="402" t="s">
        <v>6343</v>
      </c>
    </row>
    <row r="1448" spans="1:12" ht="45" x14ac:dyDescent="0.25">
      <c r="A1448" s="403" t="s">
        <v>13095</v>
      </c>
      <c r="B1448" s="403" t="s">
        <v>13093</v>
      </c>
      <c r="C1448" s="403" t="s">
        <v>13094</v>
      </c>
      <c r="D1448" s="403" t="s">
        <v>13092</v>
      </c>
      <c r="E1448" s="403" t="s">
        <v>6450</v>
      </c>
      <c r="F1448" s="403" t="s">
        <v>6451</v>
      </c>
      <c r="G1448" s="403" t="s">
        <v>6452</v>
      </c>
      <c r="H1448" s="403" t="s">
        <v>6453</v>
      </c>
      <c r="I1448" s="403" t="s">
        <v>6334</v>
      </c>
      <c r="J1448" s="403" t="s">
        <v>6334</v>
      </c>
      <c r="K1448" s="403" t="s">
        <v>6334</v>
      </c>
      <c r="L1448" s="403" t="s">
        <v>835</v>
      </c>
    </row>
    <row r="1449" spans="1:12" ht="112.5" x14ac:dyDescent="0.25">
      <c r="A1449" s="402" t="s">
        <v>2432</v>
      </c>
      <c r="B1449" s="402" t="s">
        <v>13097</v>
      </c>
      <c r="C1449" s="402" t="s">
        <v>2434</v>
      </c>
      <c r="D1449" s="402" t="s">
        <v>13096</v>
      </c>
      <c r="E1449" s="402" t="s">
        <v>13098</v>
      </c>
      <c r="F1449" s="402" t="s">
        <v>13099</v>
      </c>
      <c r="G1449" s="402" t="s">
        <v>6553</v>
      </c>
      <c r="H1449" s="402" t="s">
        <v>13100</v>
      </c>
      <c r="I1449" s="402" t="s">
        <v>6334</v>
      </c>
      <c r="J1449" s="402" t="s">
        <v>6334</v>
      </c>
      <c r="K1449" s="402" t="s">
        <v>6334</v>
      </c>
      <c r="L1449" s="402" t="s">
        <v>835</v>
      </c>
    </row>
    <row r="1450" spans="1:12" ht="45" x14ac:dyDescent="0.25">
      <c r="A1450" s="403" t="s">
        <v>13104</v>
      </c>
      <c r="B1450" s="403" t="s">
        <v>13102</v>
      </c>
      <c r="C1450" s="403" t="s">
        <v>13103</v>
      </c>
      <c r="D1450" s="403" t="s">
        <v>13101</v>
      </c>
      <c r="E1450" s="403" t="s">
        <v>6909</v>
      </c>
      <c r="F1450" s="403" t="s">
        <v>6910</v>
      </c>
      <c r="G1450" s="403" t="s">
        <v>6452</v>
      </c>
      <c r="H1450" s="403" t="s">
        <v>6910</v>
      </c>
      <c r="I1450" s="403" t="s">
        <v>6334</v>
      </c>
      <c r="J1450" s="403" t="s">
        <v>6334</v>
      </c>
      <c r="K1450" s="403" t="s">
        <v>6334</v>
      </c>
      <c r="L1450" s="403" t="s">
        <v>835</v>
      </c>
    </row>
    <row r="1451" spans="1:12" ht="33.75" x14ac:dyDescent="0.25">
      <c r="A1451" s="402" t="s">
        <v>13108</v>
      </c>
      <c r="B1451" s="402" t="s">
        <v>13106</v>
      </c>
      <c r="C1451" s="402" t="s">
        <v>13107</v>
      </c>
      <c r="D1451" s="402" t="s">
        <v>13105</v>
      </c>
      <c r="E1451" s="402" t="s">
        <v>13109</v>
      </c>
      <c r="F1451" s="402" t="s">
        <v>13110</v>
      </c>
      <c r="G1451" s="402" t="s">
        <v>6382</v>
      </c>
      <c r="H1451" s="402" t="s">
        <v>13110</v>
      </c>
      <c r="I1451" s="402" t="s">
        <v>6334</v>
      </c>
      <c r="J1451" s="402" t="s">
        <v>6334</v>
      </c>
      <c r="K1451" s="402" t="s">
        <v>6334</v>
      </c>
      <c r="L1451" s="402" t="s">
        <v>835</v>
      </c>
    </row>
    <row r="1452" spans="1:12" ht="67.5" x14ac:dyDescent="0.25">
      <c r="A1452" s="403" t="s">
        <v>6334</v>
      </c>
      <c r="B1452" s="403" t="s">
        <v>13112</v>
      </c>
      <c r="C1452" s="403" t="s">
        <v>13113</v>
      </c>
      <c r="D1452" s="403" t="s">
        <v>13111</v>
      </c>
      <c r="E1452" s="403" t="s">
        <v>6797</v>
      </c>
      <c r="F1452" s="403" t="s">
        <v>13114</v>
      </c>
      <c r="G1452" s="403" t="s">
        <v>6452</v>
      </c>
      <c r="H1452" s="403" t="s">
        <v>13115</v>
      </c>
      <c r="I1452" s="403" t="s">
        <v>6334</v>
      </c>
      <c r="J1452" s="403" t="s">
        <v>6334</v>
      </c>
      <c r="K1452" s="403" t="s">
        <v>6334</v>
      </c>
      <c r="L1452" s="403" t="s">
        <v>835</v>
      </c>
    </row>
    <row r="1453" spans="1:12" ht="45" x14ac:dyDescent="0.25">
      <c r="A1453" s="402" t="s">
        <v>13119</v>
      </c>
      <c r="B1453" s="402" t="s">
        <v>13117</v>
      </c>
      <c r="C1453" s="402" t="s">
        <v>13118</v>
      </c>
      <c r="D1453" s="402" t="s">
        <v>13116</v>
      </c>
      <c r="E1453" s="402" t="s">
        <v>7510</v>
      </c>
      <c r="F1453" s="402" t="s">
        <v>7511</v>
      </c>
      <c r="G1453" s="402" t="s">
        <v>7070</v>
      </c>
      <c r="H1453" s="402" t="s">
        <v>7511</v>
      </c>
      <c r="I1453" s="402" t="s">
        <v>6334</v>
      </c>
      <c r="J1453" s="402" t="s">
        <v>6334</v>
      </c>
      <c r="K1453" s="402" t="s">
        <v>6334</v>
      </c>
      <c r="L1453" s="402" t="s">
        <v>835</v>
      </c>
    </row>
    <row r="1454" spans="1:12" ht="45" x14ac:dyDescent="0.25">
      <c r="A1454" s="403" t="s">
        <v>13123</v>
      </c>
      <c r="B1454" s="403" t="s">
        <v>13121</v>
      </c>
      <c r="C1454" s="403" t="s">
        <v>13122</v>
      </c>
      <c r="D1454" s="403" t="s">
        <v>13120</v>
      </c>
      <c r="E1454" s="403" t="s">
        <v>26329</v>
      </c>
      <c r="F1454" s="403" t="s">
        <v>26330</v>
      </c>
      <c r="G1454" s="403" t="s">
        <v>6665</v>
      </c>
      <c r="H1454" s="403" t="s">
        <v>26331</v>
      </c>
      <c r="I1454" s="403" t="s">
        <v>6334</v>
      </c>
      <c r="J1454" s="403" t="s">
        <v>6334</v>
      </c>
      <c r="K1454" s="403" t="s">
        <v>6334</v>
      </c>
      <c r="L1454" s="403" t="s">
        <v>26108</v>
      </c>
    </row>
    <row r="1455" spans="1:12" ht="33.75" x14ac:dyDescent="0.25">
      <c r="A1455" s="402" t="s">
        <v>2271</v>
      </c>
      <c r="B1455" s="402" t="s">
        <v>13125</v>
      </c>
      <c r="C1455" s="402" t="s">
        <v>13126</v>
      </c>
      <c r="D1455" s="402" t="s">
        <v>13124</v>
      </c>
      <c r="E1455" s="402" t="s">
        <v>9098</v>
      </c>
      <c r="F1455" s="402" t="s">
        <v>9099</v>
      </c>
      <c r="G1455" s="402" t="s">
        <v>6486</v>
      </c>
      <c r="H1455" s="402" t="s">
        <v>9099</v>
      </c>
      <c r="I1455" s="402" t="s">
        <v>6334</v>
      </c>
      <c r="J1455" s="402" t="s">
        <v>6334</v>
      </c>
      <c r="K1455" s="402" t="s">
        <v>6334</v>
      </c>
      <c r="L1455" s="402" t="s">
        <v>835</v>
      </c>
    </row>
    <row r="1456" spans="1:12" ht="33.75" x14ac:dyDescent="0.25">
      <c r="A1456" s="403" t="s">
        <v>13130</v>
      </c>
      <c r="B1456" s="403" t="s">
        <v>13128</v>
      </c>
      <c r="C1456" s="403" t="s">
        <v>13129</v>
      </c>
      <c r="D1456" s="403" t="s">
        <v>13127</v>
      </c>
      <c r="E1456" s="403" t="s">
        <v>7505</v>
      </c>
      <c r="F1456" s="403" t="s">
        <v>7506</v>
      </c>
      <c r="G1456" s="403" t="s">
        <v>6452</v>
      </c>
      <c r="H1456" s="403" t="s">
        <v>7506</v>
      </c>
      <c r="I1456" s="403" t="s">
        <v>6334</v>
      </c>
      <c r="J1456" s="403" t="s">
        <v>6334</v>
      </c>
      <c r="K1456" s="403" t="s">
        <v>6334</v>
      </c>
      <c r="L1456" s="403" t="s">
        <v>835</v>
      </c>
    </row>
    <row r="1457" spans="1:12" ht="56.25" x14ac:dyDescent="0.25">
      <c r="A1457" s="402" t="s">
        <v>13134</v>
      </c>
      <c r="B1457" s="402" t="s">
        <v>13132</v>
      </c>
      <c r="C1457" s="402" t="s">
        <v>13133</v>
      </c>
      <c r="D1457" s="402" t="s">
        <v>13131</v>
      </c>
      <c r="E1457" s="402" t="s">
        <v>12461</v>
      </c>
      <c r="F1457" s="402" t="s">
        <v>12462</v>
      </c>
      <c r="G1457" s="402" t="s">
        <v>6452</v>
      </c>
      <c r="H1457" s="402" t="s">
        <v>12463</v>
      </c>
      <c r="I1457" s="402" t="s">
        <v>6334</v>
      </c>
      <c r="J1457" s="402" t="s">
        <v>6334</v>
      </c>
      <c r="K1457" s="402" t="s">
        <v>6334</v>
      </c>
      <c r="L1457" s="402" t="s">
        <v>835</v>
      </c>
    </row>
    <row r="1458" spans="1:12" ht="67.5" x14ac:dyDescent="0.25">
      <c r="A1458" s="403" t="s">
        <v>13138</v>
      </c>
      <c r="B1458" s="403" t="s">
        <v>13136</v>
      </c>
      <c r="C1458" s="403" t="s">
        <v>13137</v>
      </c>
      <c r="D1458" s="403" t="s">
        <v>13135</v>
      </c>
      <c r="E1458" s="403" t="s">
        <v>6720</v>
      </c>
      <c r="F1458" s="403" t="s">
        <v>6721</v>
      </c>
      <c r="G1458" s="403" t="s">
        <v>6722</v>
      </c>
      <c r="H1458" s="403" t="s">
        <v>6723</v>
      </c>
      <c r="I1458" s="403" t="s">
        <v>6334</v>
      </c>
      <c r="J1458" s="403" t="s">
        <v>6334</v>
      </c>
      <c r="K1458" s="403" t="s">
        <v>6334</v>
      </c>
      <c r="L1458" s="403" t="s">
        <v>835</v>
      </c>
    </row>
    <row r="1459" spans="1:12" ht="45" x14ac:dyDescent="0.25">
      <c r="A1459" s="402" t="s">
        <v>13142</v>
      </c>
      <c r="B1459" s="402" t="s">
        <v>13140</v>
      </c>
      <c r="C1459" s="402" t="s">
        <v>13141</v>
      </c>
      <c r="D1459" s="402" t="s">
        <v>13139</v>
      </c>
      <c r="E1459" s="402" t="s">
        <v>6720</v>
      </c>
      <c r="F1459" s="402" t="s">
        <v>6721</v>
      </c>
      <c r="G1459" s="402" t="s">
        <v>6722</v>
      </c>
      <c r="H1459" s="402" t="s">
        <v>6723</v>
      </c>
      <c r="I1459" s="402" t="s">
        <v>6334</v>
      </c>
      <c r="J1459" s="402" t="s">
        <v>6334</v>
      </c>
      <c r="K1459" s="402" t="s">
        <v>6334</v>
      </c>
      <c r="L1459" s="402" t="s">
        <v>835</v>
      </c>
    </row>
    <row r="1460" spans="1:12" ht="45" x14ac:dyDescent="0.25">
      <c r="A1460" s="403" t="s">
        <v>13145</v>
      </c>
      <c r="B1460" s="403" t="s">
        <v>26332</v>
      </c>
      <c r="C1460" s="403" t="s">
        <v>13144</v>
      </c>
      <c r="D1460" s="403" t="s">
        <v>13143</v>
      </c>
      <c r="E1460" s="403" t="s">
        <v>7633</v>
      </c>
      <c r="F1460" s="403" t="s">
        <v>26333</v>
      </c>
      <c r="G1460" s="403" t="s">
        <v>7635</v>
      </c>
      <c r="H1460" s="403" t="s">
        <v>26334</v>
      </c>
      <c r="I1460" s="403" t="s">
        <v>6334</v>
      </c>
      <c r="J1460" s="403" t="s">
        <v>6334</v>
      </c>
      <c r="K1460" s="403" t="s">
        <v>6334</v>
      </c>
      <c r="L1460" s="403" t="s">
        <v>26103</v>
      </c>
    </row>
    <row r="1461" spans="1:12" ht="56.25" x14ac:dyDescent="0.25">
      <c r="A1461" s="402" t="s">
        <v>6334</v>
      </c>
      <c r="B1461" s="402" t="s">
        <v>13147</v>
      </c>
      <c r="C1461" s="402" t="s">
        <v>13148</v>
      </c>
      <c r="D1461" s="402" t="s">
        <v>13146</v>
      </c>
      <c r="E1461" s="402" t="s">
        <v>6497</v>
      </c>
      <c r="F1461" s="402" t="s">
        <v>6498</v>
      </c>
      <c r="G1461" s="402" t="s">
        <v>6334</v>
      </c>
      <c r="H1461" s="402" t="s">
        <v>6498</v>
      </c>
      <c r="I1461" s="402" t="s">
        <v>6334</v>
      </c>
      <c r="J1461" s="402" t="s">
        <v>6334</v>
      </c>
      <c r="K1461" s="402" t="s">
        <v>6334</v>
      </c>
      <c r="L1461" s="402" t="s">
        <v>835</v>
      </c>
    </row>
    <row r="1462" spans="1:12" ht="33.75" x14ac:dyDescent="0.25">
      <c r="A1462" s="403" t="s">
        <v>13152</v>
      </c>
      <c r="B1462" s="403" t="s">
        <v>13150</v>
      </c>
      <c r="C1462" s="403" t="s">
        <v>13151</v>
      </c>
      <c r="D1462" s="403" t="s">
        <v>13149</v>
      </c>
      <c r="E1462" s="403" t="s">
        <v>8514</v>
      </c>
      <c r="F1462" s="403" t="s">
        <v>8515</v>
      </c>
      <c r="G1462" s="403" t="s">
        <v>6486</v>
      </c>
      <c r="H1462" s="403" t="s">
        <v>8515</v>
      </c>
      <c r="I1462" s="403" t="s">
        <v>6334</v>
      </c>
      <c r="J1462" s="403" t="s">
        <v>6334</v>
      </c>
      <c r="K1462" s="403" t="s">
        <v>6334</v>
      </c>
      <c r="L1462" s="403" t="s">
        <v>835</v>
      </c>
    </row>
    <row r="1463" spans="1:12" ht="56.25" x14ac:dyDescent="0.25">
      <c r="A1463" s="402" t="s">
        <v>13156</v>
      </c>
      <c r="B1463" s="402" t="s">
        <v>13154</v>
      </c>
      <c r="C1463" s="402" t="s">
        <v>13155</v>
      </c>
      <c r="D1463" s="402" t="s">
        <v>13153</v>
      </c>
      <c r="E1463" s="402" t="s">
        <v>7041</v>
      </c>
      <c r="F1463" s="402" t="s">
        <v>7042</v>
      </c>
      <c r="G1463" s="402" t="s">
        <v>7043</v>
      </c>
      <c r="H1463" s="402" t="s">
        <v>7042</v>
      </c>
      <c r="I1463" s="402" t="s">
        <v>6334</v>
      </c>
      <c r="J1463" s="402" t="s">
        <v>6334</v>
      </c>
      <c r="K1463" s="402" t="s">
        <v>6334</v>
      </c>
      <c r="L1463" s="402" t="s">
        <v>835</v>
      </c>
    </row>
    <row r="1464" spans="1:12" ht="22.5" x14ac:dyDescent="0.25">
      <c r="A1464" s="403" t="s">
        <v>13160</v>
      </c>
      <c r="B1464" s="403" t="s">
        <v>13158</v>
      </c>
      <c r="C1464" s="403" t="s">
        <v>13159</v>
      </c>
      <c r="D1464" s="403" t="s">
        <v>13157</v>
      </c>
      <c r="E1464" s="403" t="s">
        <v>7041</v>
      </c>
      <c r="F1464" s="403" t="s">
        <v>7042</v>
      </c>
      <c r="G1464" s="403" t="s">
        <v>7043</v>
      </c>
      <c r="H1464" s="403" t="s">
        <v>7042</v>
      </c>
      <c r="I1464" s="403" t="s">
        <v>6334</v>
      </c>
      <c r="J1464" s="403" t="s">
        <v>6334</v>
      </c>
      <c r="K1464" s="403" t="s">
        <v>6334</v>
      </c>
      <c r="L1464" s="403" t="s">
        <v>835</v>
      </c>
    </row>
    <row r="1465" spans="1:12" ht="33.75" x14ac:dyDescent="0.25">
      <c r="A1465" s="402" t="s">
        <v>13164</v>
      </c>
      <c r="B1465" s="402" t="s">
        <v>13162</v>
      </c>
      <c r="C1465" s="402" t="s">
        <v>13163</v>
      </c>
      <c r="D1465" s="402" t="s">
        <v>13161</v>
      </c>
      <c r="E1465" s="402" t="s">
        <v>8368</v>
      </c>
      <c r="F1465" s="402" t="s">
        <v>8369</v>
      </c>
      <c r="G1465" s="402" t="s">
        <v>6334</v>
      </c>
      <c r="H1465" s="402" t="s">
        <v>8369</v>
      </c>
      <c r="I1465" s="402" t="s">
        <v>6334</v>
      </c>
      <c r="J1465" s="402" t="s">
        <v>6334</v>
      </c>
      <c r="K1465" s="402" t="s">
        <v>6334</v>
      </c>
      <c r="L1465" s="402" t="s">
        <v>835</v>
      </c>
    </row>
    <row r="1466" spans="1:12" ht="56.25" x14ac:dyDescent="0.25">
      <c r="A1466" s="403" t="s">
        <v>13167</v>
      </c>
      <c r="B1466" s="403" t="s">
        <v>13166</v>
      </c>
      <c r="C1466" s="403" t="s">
        <v>6334</v>
      </c>
      <c r="D1466" s="403" t="s">
        <v>13165</v>
      </c>
      <c r="E1466" s="403" t="s">
        <v>6720</v>
      </c>
      <c r="F1466" s="403" t="s">
        <v>6721</v>
      </c>
      <c r="G1466" s="403" t="s">
        <v>6722</v>
      </c>
      <c r="H1466" s="403" t="s">
        <v>6723</v>
      </c>
      <c r="I1466" s="403" t="s">
        <v>6334</v>
      </c>
      <c r="J1466" s="403" t="s">
        <v>6334</v>
      </c>
      <c r="K1466" s="403" t="s">
        <v>6334</v>
      </c>
      <c r="L1466" s="403" t="s">
        <v>835</v>
      </c>
    </row>
    <row r="1467" spans="1:12" ht="56.25" x14ac:dyDescent="0.25">
      <c r="A1467" s="402" t="s">
        <v>13169</v>
      </c>
      <c r="B1467" s="402" t="s">
        <v>26335</v>
      </c>
      <c r="C1467" s="402" t="s">
        <v>6334</v>
      </c>
      <c r="D1467" s="402" t="s">
        <v>13168</v>
      </c>
      <c r="E1467" s="402" t="s">
        <v>13170</v>
      </c>
      <c r="F1467" s="402" t="s">
        <v>13171</v>
      </c>
      <c r="G1467" s="402" t="s">
        <v>6777</v>
      </c>
      <c r="H1467" s="402" t="s">
        <v>13172</v>
      </c>
      <c r="I1467" s="402" t="s">
        <v>6334</v>
      </c>
      <c r="J1467" s="402" t="s">
        <v>13173</v>
      </c>
      <c r="K1467" s="402" t="s">
        <v>6334</v>
      </c>
      <c r="L1467" s="402" t="s">
        <v>7095</v>
      </c>
    </row>
    <row r="1468" spans="1:12" ht="45" x14ac:dyDescent="0.25">
      <c r="A1468" s="403" t="s">
        <v>13177</v>
      </c>
      <c r="B1468" s="403" t="s">
        <v>13175</v>
      </c>
      <c r="C1468" s="403" t="s">
        <v>13176</v>
      </c>
      <c r="D1468" s="403" t="s">
        <v>13174</v>
      </c>
      <c r="E1468" s="403" t="s">
        <v>10345</v>
      </c>
      <c r="F1468" s="403" t="s">
        <v>10346</v>
      </c>
      <c r="G1468" s="403" t="s">
        <v>6553</v>
      </c>
      <c r="H1468" s="403" t="s">
        <v>10346</v>
      </c>
      <c r="I1468" s="403" t="s">
        <v>6334</v>
      </c>
      <c r="J1468" s="403" t="s">
        <v>6334</v>
      </c>
      <c r="K1468" s="403" t="s">
        <v>6334</v>
      </c>
      <c r="L1468" s="403" t="s">
        <v>835</v>
      </c>
    </row>
    <row r="1469" spans="1:12" ht="33.75" x14ac:dyDescent="0.25">
      <c r="A1469" s="402" t="s">
        <v>13181</v>
      </c>
      <c r="B1469" s="402" t="s">
        <v>13179</v>
      </c>
      <c r="C1469" s="402" t="s">
        <v>13180</v>
      </c>
      <c r="D1469" s="402" t="s">
        <v>13178</v>
      </c>
      <c r="E1469" s="402" t="s">
        <v>6720</v>
      </c>
      <c r="F1469" s="402" t="s">
        <v>6721</v>
      </c>
      <c r="G1469" s="402" t="s">
        <v>6722</v>
      </c>
      <c r="H1469" s="402" t="s">
        <v>6723</v>
      </c>
      <c r="I1469" s="402" t="s">
        <v>6334</v>
      </c>
      <c r="J1469" s="402" t="s">
        <v>6334</v>
      </c>
      <c r="K1469" s="402" t="s">
        <v>6334</v>
      </c>
      <c r="L1469" s="402" t="s">
        <v>835</v>
      </c>
    </row>
    <row r="1470" spans="1:12" ht="33.75" x14ac:dyDescent="0.25">
      <c r="A1470" s="403" t="s">
        <v>13185</v>
      </c>
      <c r="B1470" s="403" t="s">
        <v>13183</v>
      </c>
      <c r="C1470" s="403" t="s">
        <v>13184</v>
      </c>
      <c r="D1470" s="403" t="s">
        <v>13182</v>
      </c>
      <c r="E1470" s="403" t="s">
        <v>8521</v>
      </c>
      <c r="F1470" s="403" t="s">
        <v>8522</v>
      </c>
      <c r="G1470" s="403" t="s">
        <v>6486</v>
      </c>
      <c r="H1470" s="403" t="s">
        <v>8522</v>
      </c>
      <c r="I1470" s="403" t="s">
        <v>6334</v>
      </c>
      <c r="J1470" s="403" t="s">
        <v>6334</v>
      </c>
      <c r="K1470" s="403" t="s">
        <v>6334</v>
      </c>
      <c r="L1470" s="403" t="s">
        <v>835</v>
      </c>
    </row>
    <row r="1471" spans="1:12" ht="33.75" x14ac:dyDescent="0.25">
      <c r="A1471" s="402" t="s">
        <v>13189</v>
      </c>
      <c r="B1471" s="402" t="s">
        <v>13187</v>
      </c>
      <c r="C1471" s="402" t="s">
        <v>13188</v>
      </c>
      <c r="D1471" s="402" t="s">
        <v>13186</v>
      </c>
      <c r="E1471" s="402" t="s">
        <v>7627</v>
      </c>
      <c r="F1471" s="402" t="s">
        <v>7628</v>
      </c>
      <c r="G1471" s="402" t="s">
        <v>6486</v>
      </c>
      <c r="H1471" s="402" t="s">
        <v>7628</v>
      </c>
      <c r="I1471" s="402" t="s">
        <v>6334</v>
      </c>
      <c r="J1471" s="402" t="s">
        <v>6334</v>
      </c>
      <c r="K1471" s="402" t="s">
        <v>6334</v>
      </c>
      <c r="L1471" s="402" t="s">
        <v>835</v>
      </c>
    </row>
    <row r="1472" spans="1:12" ht="45" x14ac:dyDescent="0.25">
      <c r="A1472" s="403" t="s">
        <v>13193</v>
      </c>
      <c r="B1472" s="403" t="s">
        <v>13191</v>
      </c>
      <c r="C1472" s="403" t="s">
        <v>13192</v>
      </c>
      <c r="D1472" s="403" t="s">
        <v>13190</v>
      </c>
      <c r="E1472" s="403" t="s">
        <v>12936</v>
      </c>
      <c r="F1472" s="403" t="s">
        <v>12937</v>
      </c>
      <c r="G1472" s="403" t="s">
        <v>6493</v>
      </c>
      <c r="H1472" s="403" t="s">
        <v>12937</v>
      </c>
      <c r="I1472" s="403" t="s">
        <v>6334</v>
      </c>
      <c r="J1472" s="403" t="s">
        <v>6334</v>
      </c>
      <c r="K1472" s="403" t="s">
        <v>6334</v>
      </c>
      <c r="L1472" s="403" t="s">
        <v>835</v>
      </c>
    </row>
    <row r="1473" spans="1:12" ht="123.75" x14ac:dyDescent="0.25">
      <c r="A1473" s="402" t="s">
        <v>6334</v>
      </c>
      <c r="B1473" s="402" t="s">
        <v>13195</v>
      </c>
      <c r="C1473" s="402" t="s">
        <v>13196</v>
      </c>
      <c r="D1473" s="402" t="s">
        <v>13194</v>
      </c>
      <c r="E1473" s="402" t="s">
        <v>6720</v>
      </c>
      <c r="F1473" s="402" t="s">
        <v>6721</v>
      </c>
      <c r="G1473" s="402" t="s">
        <v>6722</v>
      </c>
      <c r="H1473" s="402" t="s">
        <v>6723</v>
      </c>
      <c r="I1473" s="402" t="s">
        <v>6334</v>
      </c>
      <c r="J1473" s="402" t="s">
        <v>6334</v>
      </c>
      <c r="K1473" s="402" t="s">
        <v>6334</v>
      </c>
      <c r="L1473" s="402" t="s">
        <v>835</v>
      </c>
    </row>
    <row r="1474" spans="1:12" ht="45" x14ac:dyDescent="0.25">
      <c r="A1474" s="403" t="s">
        <v>13200</v>
      </c>
      <c r="B1474" s="403" t="s">
        <v>13198</v>
      </c>
      <c r="C1474" s="403" t="s">
        <v>13199</v>
      </c>
      <c r="D1474" s="403" t="s">
        <v>13197</v>
      </c>
      <c r="E1474" s="403" t="s">
        <v>13201</v>
      </c>
      <c r="F1474" s="403" t="s">
        <v>13202</v>
      </c>
      <c r="G1474" s="403" t="s">
        <v>6777</v>
      </c>
      <c r="H1474" s="403" t="s">
        <v>13203</v>
      </c>
      <c r="I1474" s="403" t="s">
        <v>6334</v>
      </c>
      <c r="J1474" s="403" t="s">
        <v>6334</v>
      </c>
      <c r="K1474" s="403" t="s">
        <v>6334</v>
      </c>
      <c r="L1474" s="403" t="s">
        <v>835</v>
      </c>
    </row>
    <row r="1475" spans="1:12" ht="45" x14ac:dyDescent="0.25">
      <c r="A1475" s="402" t="s">
        <v>13207</v>
      </c>
      <c r="B1475" s="402" t="s">
        <v>13205</v>
      </c>
      <c r="C1475" s="402" t="s">
        <v>13206</v>
      </c>
      <c r="D1475" s="402" t="s">
        <v>13204</v>
      </c>
      <c r="E1475" s="402" t="s">
        <v>13208</v>
      </c>
      <c r="F1475" s="402" t="s">
        <v>13209</v>
      </c>
      <c r="G1475" s="402" t="s">
        <v>8464</v>
      </c>
      <c r="H1475" s="402" t="s">
        <v>13209</v>
      </c>
      <c r="I1475" s="402" t="s">
        <v>6334</v>
      </c>
      <c r="J1475" s="402" t="s">
        <v>6334</v>
      </c>
      <c r="K1475" s="402" t="s">
        <v>6334</v>
      </c>
      <c r="L1475" s="402" t="s">
        <v>835</v>
      </c>
    </row>
    <row r="1476" spans="1:12" ht="45" x14ac:dyDescent="0.25">
      <c r="A1476" s="403" t="s">
        <v>13213</v>
      </c>
      <c r="B1476" s="403" t="s">
        <v>13211</v>
      </c>
      <c r="C1476" s="403" t="s">
        <v>13212</v>
      </c>
      <c r="D1476" s="403" t="s">
        <v>13210</v>
      </c>
      <c r="E1476" s="403" t="s">
        <v>8820</v>
      </c>
      <c r="F1476" s="403" t="s">
        <v>8821</v>
      </c>
      <c r="G1476" s="403" t="s">
        <v>6486</v>
      </c>
      <c r="H1476" s="403" t="s">
        <v>8821</v>
      </c>
      <c r="I1476" s="403" t="s">
        <v>6334</v>
      </c>
      <c r="J1476" s="403" t="s">
        <v>6334</v>
      </c>
      <c r="K1476" s="403" t="s">
        <v>6334</v>
      </c>
      <c r="L1476" s="403" t="s">
        <v>835</v>
      </c>
    </row>
    <row r="1477" spans="1:12" ht="33.75" x14ac:dyDescent="0.25">
      <c r="A1477" s="402" t="s">
        <v>13217</v>
      </c>
      <c r="B1477" s="402" t="s">
        <v>13215</v>
      </c>
      <c r="C1477" s="402" t="s">
        <v>13216</v>
      </c>
      <c r="D1477" s="402" t="s">
        <v>13214</v>
      </c>
      <c r="E1477" s="402" t="s">
        <v>6497</v>
      </c>
      <c r="F1477" s="402" t="s">
        <v>6498</v>
      </c>
      <c r="G1477" s="402" t="s">
        <v>6334</v>
      </c>
      <c r="H1477" s="402" t="s">
        <v>6498</v>
      </c>
      <c r="I1477" s="402" t="s">
        <v>6334</v>
      </c>
      <c r="J1477" s="402" t="s">
        <v>6334</v>
      </c>
      <c r="K1477" s="402" t="s">
        <v>6334</v>
      </c>
      <c r="L1477" s="402" t="s">
        <v>835</v>
      </c>
    </row>
    <row r="1478" spans="1:12" ht="33.75" x14ac:dyDescent="0.25">
      <c r="A1478" s="403" t="s">
        <v>6334</v>
      </c>
      <c r="B1478" s="403" t="s">
        <v>13219</v>
      </c>
      <c r="C1478" s="403" t="s">
        <v>13220</v>
      </c>
      <c r="D1478" s="403" t="s">
        <v>13218</v>
      </c>
      <c r="E1478" s="403" t="s">
        <v>7041</v>
      </c>
      <c r="F1478" s="403" t="s">
        <v>7042</v>
      </c>
      <c r="G1478" s="403" t="s">
        <v>7043</v>
      </c>
      <c r="H1478" s="403" t="s">
        <v>7042</v>
      </c>
      <c r="I1478" s="403" t="s">
        <v>6334</v>
      </c>
      <c r="J1478" s="403" t="s">
        <v>6334</v>
      </c>
      <c r="K1478" s="403" t="s">
        <v>6334</v>
      </c>
      <c r="L1478" s="403" t="s">
        <v>835</v>
      </c>
    </row>
    <row r="1479" spans="1:12" ht="56.25" x14ac:dyDescent="0.25">
      <c r="A1479" s="402" t="s">
        <v>13224</v>
      </c>
      <c r="B1479" s="402" t="s">
        <v>13222</v>
      </c>
      <c r="C1479" s="402" t="s">
        <v>13223</v>
      </c>
      <c r="D1479" s="402" t="s">
        <v>13221</v>
      </c>
      <c r="E1479" s="402" t="s">
        <v>7041</v>
      </c>
      <c r="F1479" s="402" t="s">
        <v>7042</v>
      </c>
      <c r="G1479" s="402" t="s">
        <v>7043</v>
      </c>
      <c r="H1479" s="402" t="s">
        <v>7042</v>
      </c>
      <c r="I1479" s="402" t="s">
        <v>6334</v>
      </c>
      <c r="J1479" s="402" t="s">
        <v>6334</v>
      </c>
      <c r="K1479" s="402" t="s">
        <v>6334</v>
      </c>
      <c r="L1479" s="402" t="s">
        <v>835</v>
      </c>
    </row>
    <row r="1480" spans="1:12" ht="236.25" x14ac:dyDescent="0.25">
      <c r="A1480" s="403" t="s">
        <v>13228</v>
      </c>
      <c r="B1480" s="403" t="s">
        <v>13226</v>
      </c>
      <c r="C1480" s="403" t="s">
        <v>13227</v>
      </c>
      <c r="D1480" s="403" t="s">
        <v>13225</v>
      </c>
      <c r="E1480" s="403" t="s">
        <v>6720</v>
      </c>
      <c r="F1480" s="403" t="s">
        <v>6721</v>
      </c>
      <c r="G1480" s="403" t="s">
        <v>6722</v>
      </c>
      <c r="H1480" s="403" t="s">
        <v>6723</v>
      </c>
      <c r="I1480" s="403" t="s">
        <v>6334</v>
      </c>
      <c r="J1480" s="403" t="s">
        <v>6334</v>
      </c>
      <c r="K1480" s="403" t="s">
        <v>6334</v>
      </c>
      <c r="L1480" s="403" t="s">
        <v>835</v>
      </c>
    </row>
    <row r="1481" spans="1:12" ht="56.25" x14ac:dyDescent="0.25">
      <c r="A1481" s="402" t="s">
        <v>13232</v>
      </c>
      <c r="B1481" s="402" t="s">
        <v>13230</v>
      </c>
      <c r="C1481" s="402" t="s">
        <v>13231</v>
      </c>
      <c r="D1481" s="402" t="s">
        <v>13229</v>
      </c>
      <c r="E1481" s="402" t="s">
        <v>7642</v>
      </c>
      <c r="F1481" s="402" t="s">
        <v>7643</v>
      </c>
      <c r="G1481" s="402" t="s">
        <v>7029</v>
      </c>
      <c r="H1481" s="402" t="s">
        <v>7643</v>
      </c>
      <c r="I1481" s="402" t="s">
        <v>6334</v>
      </c>
      <c r="J1481" s="402" t="s">
        <v>6334</v>
      </c>
      <c r="K1481" s="402" t="s">
        <v>6334</v>
      </c>
      <c r="L1481" s="402" t="s">
        <v>835</v>
      </c>
    </row>
    <row r="1482" spans="1:12" ht="67.5" x14ac:dyDescent="0.25">
      <c r="A1482" s="403" t="s">
        <v>13236</v>
      </c>
      <c r="B1482" s="403" t="s">
        <v>13234</v>
      </c>
      <c r="C1482" s="403" t="s">
        <v>13235</v>
      </c>
      <c r="D1482" s="403" t="s">
        <v>13233</v>
      </c>
      <c r="E1482" s="403" t="s">
        <v>7041</v>
      </c>
      <c r="F1482" s="403" t="s">
        <v>7042</v>
      </c>
      <c r="G1482" s="403" t="s">
        <v>7043</v>
      </c>
      <c r="H1482" s="403" t="s">
        <v>7042</v>
      </c>
      <c r="I1482" s="403" t="s">
        <v>6334</v>
      </c>
      <c r="J1482" s="403" t="s">
        <v>6334</v>
      </c>
      <c r="K1482" s="403" t="s">
        <v>6334</v>
      </c>
      <c r="L1482" s="403" t="s">
        <v>835</v>
      </c>
    </row>
    <row r="1483" spans="1:12" ht="67.5" x14ac:dyDescent="0.25">
      <c r="A1483" s="402" t="s">
        <v>13240</v>
      </c>
      <c r="B1483" s="402" t="s">
        <v>13238</v>
      </c>
      <c r="C1483" s="402" t="s">
        <v>13239</v>
      </c>
      <c r="D1483" s="402" t="s">
        <v>13237</v>
      </c>
      <c r="E1483" s="402" t="s">
        <v>13241</v>
      </c>
      <c r="F1483" s="402" t="s">
        <v>13242</v>
      </c>
      <c r="G1483" s="402" t="s">
        <v>6553</v>
      </c>
      <c r="H1483" s="402" t="s">
        <v>13243</v>
      </c>
      <c r="I1483" s="402" t="s">
        <v>6334</v>
      </c>
      <c r="J1483" s="402" t="s">
        <v>6334</v>
      </c>
      <c r="K1483" s="402" t="s">
        <v>6334</v>
      </c>
      <c r="L1483" s="402" t="s">
        <v>835</v>
      </c>
    </row>
    <row r="1484" spans="1:12" ht="45" x14ac:dyDescent="0.25">
      <c r="A1484" s="403" t="s">
        <v>13247</v>
      </c>
      <c r="B1484" s="403" t="s">
        <v>13245</v>
      </c>
      <c r="C1484" s="403" t="s">
        <v>13246</v>
      </c>
      <c r="D1484" s="403" t="s">
        <v>13244</v>
      </c>
      <c r="E1484" s="403" t="s">
        <v>6720</v>
      </c>
      <c r="F1484" s="403" t="s">
        <v>6721</v>
      </c>
      <c r="G1484" s="403" t="s">
        <v>6722</v>
      </c>
      <c r="H1484" s="403" t="s">
        <v>6723</v>
      </c>
      <c r="I1484" s="403" t="s">
        <v>6334</v>
      </c>
      <c r="J1484" s="403" t="s">
        <v>6334</v>
      </c>
      <c r="K1484" s="403" t="s">
        <v>6334</v>
      </c>
      <c r="L1484" s="403" t="s">
        <v>835</v>
      </c>
    </row>
    <row r="1485" spans="1:12" ht="33.75" x14ac:dyDescent="0.25">
      <c r="A1485" s="402" t="s">
        <v>13251</v>
      </c>
      <c r="B1485" s="402" t="s">
        <v>13249</v>
      </c>
      <c r="C1485" s="402" t="s">
        <v>13250</v>
      </c>
      <c r="D1485" s="402" t="s">
        <v>13248</v>
      </c>
      <c r="E1485" s="402" t="s">
        <v>9318</v>
      </c>
      <c r="F1485" s="402" t="s">
        <v>9319</v>
      </c>
      <c r="G1485" s="402" t="s">
        <v>6777</v>
      </c>
      <c r="H1485" s="402" t="s">
        <v>9319</v>
      </c>
      <c r="I1485" s="402" t="s">
        <v>6334</v>
      </c>
      <c r="J1485" s="402" t="s">
        <v>6334</v>
      </c>
      <c r="K1485" s="402" t="s">
        <v>6334</v>
      </c>
      <c r="L1485" s="402" t="s">
        <v>835</v>
      </c>
    </row>
    <row r="1486" spans="1:12" ht="45" x14ac:dyDescent="0.25">
      <c r="A1486" s="403" t="s">
        <v>5570</v>
      </c>
      <c r="B1486" s="403" t="s">
        <v>13253</v>
      </c>
      <c r="C1486" s="403" t="s">
        <v>5827</v>
      </c>
      <c r="D1486" s="403" t="s">
        <v>13252</v>
      </c>
      <c r="E1486" s="403" t="s">
        <v>13254</v>
      </c>
      <c r="F1486" s="403" t="s">
        <v>13255</v>
      </c>
      <c r="G1486" s="403" t="s">
        <v>8464</v>
      </c>
      <c r="H1486" s="403" t="s">
        <v>13255</v>
      </c>
      <c r="I1486" s="403" t="s">
        <v>6334</v>
      </c>
      <c r="J1486" s="403" t="s">
        <v>6334</v>
      </c>
      <c r="K1486" s="403" t="s">
        <v>6334</v>
      </c>
      <c r="L1486" s="403" t="s">
        <v>835</v>
      </c>
    </row>
    <row r="1487" spans="1:12" ht="112.5" x14ac:dyDescent="0.25">
      <c r="A1487" s="402" t="s">
        <v>1058</v>
      </c>
      <c r="B1487" s="402" t="s">
        <v>13257</v>
      </c>
      <c r="C1487" s="402" t="s">
        <v>13258</v>
      </c>
      <c r="D1487" s="402" t="s">
        <v>13256</v>
      </c>
      <c r="E1487" s="402" t="s">
        <v>6720</v>
      </c>
      <c r="F1487" s="402" t="s">
        <v>6721</v>
      </c>
      <c r="G1487" s="402" t="s">
        <v>6722</v>
      </c>
      <c r="H1487" s="402" t="s">
        <v>6723</v>
      </c>
      <c r="I1487" s="402" t="s">
        <v>6334</v>
      </c>
      <c r="J1487" s="402" t="s">
        <v>6334</v>
      </c>
      <c r="K1487" s="402" t="s">
        <v>6334</v>
      </c>
      <c r="L1487" s="402" t="s">
        <v>6376</v>
      </c>
    </row>
    <row r="1488" spans="1:12" ht="33.75" x14ac:dyDescent="0.25">
      <c r="A1488" s="403" t="s">
        <v>13262</v>
      </c>
      <c r="B1488" s="403" t="s">
        <v>13260</v>
      </c>
      <c r="C1488" s="403" t="s">
        <v>13261</v>
      </c>
      <c r="D1488" s="403" t="s">
        <v>13259</v>
      </c>
      <c r="E1488" s="403" t="s">
        <v>6704</v>
      </c>
      <c r="F1488" s="403" t="s">
        <v>6705</v>
      </c>
      <c r="G1488" s="403" t="s">
        <v>6486</v>
      </c>
      <c r="H1488" s="403" t="s">
        <v>6705</v>
      </c>
      <c r="I1488" s="403" t="s">
        <v>6334</v>
      </c>
      <c r="J1488" s="403" t="s">
        <v>6334</v>
      </c>
      <c r="K1488" s="403" t="s">
        <v>6334</v>
      </c>
      <c r="L1488" s="403" t="s">
        <v>835</v>
      </c>
    </row>
    <row r="1489" spans="1:12" ht="33.75" x14ac:dyDescent="0.25">
      <c r="A1489" s="402" t="s">
        <v>13266</v>
      </c>
      <c r="B1489" s="402" t="s">
        <v>13264</v>
      </c>
      <c r="C1489" s="402" t="s">
        <v>13265</v>
      </c>
      <c r="D1489" s="402" t="s">
        <v>13263</v>
      </c>
      <c r="E1489" s="402" t="s">
        <v>7215</v>
      </c>
      <c r="F1489" s="402" t="s">
        <v>7216</v>
      </c>
      <c r="G1489" s="402" t="s">
        <v>6493</v>
      </c>
      <c r="H1489" s="402" t="s">
        <v>7216</v>
      </c>
      <c r="I1489" s="402" t="s">
        <v>6334</v>
      </c>
      <c r="J1489" s="402" t="s">
        <v>6334</v>
      </c>
      <c r="K1489" s="402" t="s">
        <v>6334</v>
      </c>
      <c r="L1489" s="402" t="s">
        <v>835</v>
      </c>
    </row>
    <row r="1490" spans="1:12" ht="45" x14ac:dyDescent="0.25">
      <c r="A1490" s="403" t="s">
        <v>13270</v>
      </c>
      <c r="B1490" s="403" t="s">
        <v>13268</v>
      </c>
      <c r="C1490" s="403" t="s">
        <v>13269</v>
      </c>
      <c r="D1490" s="403" t="s">
        <v>13267</v>
      </c>
      <c r="E1490" s="403" t="s">
        <v>6720</v>
      </c>
      <c r="F1490" s="403" t="s">
        <v>6721</v>
      </c>
      <c r="G1490" s="403" t="s">
        <v>6722</v>
      </c>
      <c r="H1490" s="403" t="s">
        <v>6723</v>
      </c>
      <c r="I1490" s="403" t="s">
        <v>6334</v>
      </c>
      <c r="J1490" s="403" t="s">
        <v>6334</v>
      </c>
      <c r="K1490" s="403" t="s">
        <v>6334</v>
      </c>
      <c r="L1490" s="403" t="s">
        <v>835</v>
      </c>
    </row>
    <row r="1491" spans="1:12" ht="45" x14ac:dyDescent="0.25">
      <c r="A1491" s="402" t="s">
        <v>13274</v>
      </c>
      <c r="B1491" s="402" t="s">
        <v>13272</v>
      </c>
      <c r="C1491" s="402" t="s">
        <v>13273</v>
      </c>
      <c r="D1491" s="402" t="s">
        <v>13271</v>
      </c>
      <c r="E1491" s="402" t="s">
        <v>10641</v>
      </c>
      <c r="F1491" s="402" t="s">
        <v>10642</v>
      </c>
      <c r="G1491" s="402" t="s">
        <v>6609</v>
      </c>
      <c r="H1491" s="402" t="s">
        <v>10642</v>
      </c>
      <c r="I1491" s="402" t="s">
        <v>6334</v>
      </c>
      <c r="J1491" s="402" t="s">
        <v>6334</v>
      </c>
      <c r="K1491" s="402" t="s">
        <v>6334</v>
      </c>
      <c r="L1491" s="402" t="s">
        <v>835</v>
      </c>
    </row>
    <row r="1492" spans="1:12" ht="56.25" x14ac:dyDescent="0.25">
      <c r="A1492" s="403" t="s">
        <v>13278</v>
      </c>
      <c r="B1492" s="403" t="s">
        <v>13276</v>
      </c>
      <c r="C1492" s="403" t="s">
        <v>13277</v>
      </c>
      <c r="D1492" s="403" t="s">
        <v>13275</v>
      </c>
      <c r="E1492" s="403" t="s">
        <v>13279</v>
      </c>
      <c r="F1492" s="403" t="s">
        <v>13280</v>
      </c>
      <c r="G1492" s="403" t="s">
        <v>6609</v>
      </c>
      <c r="H1492" s="403" t="s">
        <v>13281</v>
      </c>
      <c r="I1492" s="403" t="s">
        <v>6334</v>
      </c>
      <c r="J1492" s="403" t="s">
        <v>6334</v>
      </c>
      <c r="K1492" s="403" t="s">
        <v>6334</v>
      </c>
      <c r="L1492" s="403" t="s">
        <v>835</v>
      </c>
    </row>
    <row r="1493" spans="1:12" ht="45" x14ac:dyDescent="0.25">
      <c r="A1493" s="402" t="s">
        <v>13285</v>
      </c>
      <c r="B1493" s="402" t="s">
        <v>13283</v>
      </c>
      <c r="C1493" s="402" t="s">
        <v>13284</v>
      </c>
      <c r="D1493" s="402" t="s">
        <v>13282</v>
      </c>
      <c r="E1493" s="402" t="s">
        <v>7627</v>
      </c>
      <c r="F1493" s="402" t="s">
        <v>7628</v>
      </c>
      <c r="G1493" s="402" t="s">
        <v>6486</v>
      </c>
      <c r="H1493" s="402" t="s">
        <v>7628</v>
      </c>
      <c r="I1493" s="402" t="s">
        <v>6334</v>
      </c>
      <c r="J1493" s="402" t="s">
        <v>6334</v>
      </c>
      <c r="K1493" s="402" t="s">
        <v>6334</v>
      </c>
      <c r="L1493" s="402" t="s">
        <v>835</v>
      </c>
    </row>
    <row r="1494" spans="1:12" ht="56.25" x14ac:dyDescent="0.25">
      <c r="A1494" s="403" t="s">
        <v>6334</v>
      </c>
      <c r="B1494" s="403" t="s">
        <v>13287</v>
      </c>
      <c r="C1494" s="403" t="s">
        <v>13288</v>
      </c>
      <c r="D1494" s="403" t="s">
        <v>13286</v>
      </c>
      <c r="E1494" s="403" t="s">
        <v>13289</v>
      </c>
      <c r="F1494" s="403" t="s">
        <v>13290</v>
      </c>
      <c r="G1494" s="403" t="s">
        <v>7523</v>
      </c>
      <c r="H1494" s="403" t="s">
        <v>13290</v>
      </c>
      <c r="I1494" s="403" t="s">
        <v>6334</v>
      </c>
      <c r="J1494" s="403" t="s">
        <v>6334</v>
      </c>
      <c r="K1494" s="403" t="s">
        <v>6334</v>
      </c>
      <c r="L1494" s="403" t="s">
        <v>835</v>
      </c>
    </row>
    <row r="1495" spans="1:12" ht="56.25" x14ac:dyDescent="0.25">
      <c r="A1495" s="402" t="s">
        <v>13294</v>
      </c>
      <c r="B1495" s="402" t="s">
        <v>13292</v>
      </c>
      <c r="C1495" s="402" t="s">
        <v>13293</v>
      </c>
      <c r="D1495" s="402" t="s">
        <v>13291</v>
      </c>
      <c r="E1495" s="402" t="s">
        <v>13295</v>
      </c>
      <c r="F1495" s="402" t="s">
        <v>13296</v>
      </c>
      <c r="G1495" s="402" t="s">
        <v>6486</v>
      </c>
      <c r="H1495" s="402" t="s">
        <v>13297</v>
      </c>
      <c r="I1495" s="402" t="s">
        <v>6334</v>
      </c>
      <c r="J1495" s="402" t="s">
        <v>6334</v>
      </c>
      <c r="K1495" s="402" t="s">
        <v>6334</v>
      </c>
      <c r="L1495" s="402" t="s">
        <v>835</v>
      </c>
    </row>
    <row r="1496" spans="1:12" ht="45" x14ac:dyDescent="0.25">
      <c r="A1496" s="403" t="s">
        <v>13301</v>
      </c>
      <c r="B1496" s="403" t="s">
        <v>13299</v>
      </c>
      <c r="C1496" s="403" t="s">
        <v>13300</v>
      </c>
      <c r="D1496" s="403" t="s">
        <v>13298</v>
      </c>
      <c r="E1496" s="403" t="s">
        <v>6720</v>
      </c>
      <c r="F1496" s="403" t="s">
        <v>6721</v>
      </c>
      <c r="G1496" s="403" t="s">
        <v>6722</v>
      </c>
      <c r="H1496" s="403" t="s">
        <v>6723</v>
      </c>
      <c r="I1496" s="403" t="s">
        <v>6334</v>
      </c>
      <c r="J1496" s="403" t="s">
        <v>6334</v>
      </c>
      <c r="K1496" s="403" t="s">
        <v>6334</v>
      </c>
      <c r="L1496" s="403" t="s">
        <v>835</v>
      </c>
    </row>
    <row r="1497" spans="1:12" ht="45" x14ac:dyDescent="0.25">
      <c r="A1497" s="402" t="s">
        <v>13305</v>
      </c>
      <c r="B1497" s="402" t="s">
        <v>13303</v>
      </c>
      <c r="C1497" s="402" t="s">
        <v>13304</v>
      </c>
      <c r="D1497" s="402" t="s">
        <v>13302</v>
      </c>
      <c r="E1497" s="402" t="s">
        <v>12936</v>
      </c>
      <c r="F1497" s="402" t="s">
        <v>12937</v>
      </c>
      <c r="G1497" s="402" t="s">
        <v>6493</v>
      </c>
      <c r="H1497" s="402" t="s">
        <v>12937</v>
      </c>
      <c r="I1497" s="402" t="s">
        <v>6334</v>
      </c>
      <c r="J1497" s="402" t="s">
        <v>6334</v>
      </c>
      <c r="K1497" s="402" t="s">
        <v>6334</v>
      </c>
      <c r="L1497" s="402" t="s">
        <v>835</v>
      </c>
    </row>
    <row r="1498" spans="1:12" ht="33.75" x14ac:dyDescent="0.25">
      <c r="A1498" s="403" t="s">
        <v>13309</v>
      </c>
      <c r="B1498" s="403" t="s">
        <v>13307</v>
      </c>
      <c r="C1498" s="403" t="s">
        <v>13308</v>
      </c>
      <c r="D1498" s="403" t="s">
        <v>13306</v>
      </c>
      <c r="E1498" s="403" t="s">
        <v>7041</v>
      </c>
      <c r="F1498" s="403" t="s">
        <v>7042</v>
      </c>
      <c r="G1498" s="403" t="s">
        <v>7043</v>
      </c>
      <c r="H1498" s="403" t="s">
        <v>7042</v>
      </c>
      <c r="I1498" s="403" t="s">
        <v>6334</v>
      </c>
      <c r="J1498" s="403" t="s">
        <v>6334</v>
      </c>
      <c r="K1498" s="403" t="s">
        <v>6334</v>
      </c>
      <c r="L1498" s="403" t="s">
        <v>835</v>
      </c>
    </row>
    <row r="1499" spans="1:12" ht="45" x14ac:dyDescent="0.25">
      <c r="A1499" s="402" t="s">
        <v>13313</v>
      </c>
      <c r="B1499" s="402" t="s">
        <v>13311</v>
      </c>
      <c r="C1499" s="402" t="s">
        <v>13312</v>
      </c>
      <c r="D1499" s="402" t="s">
        <v>13310</v>
      </c>
      <c r="E1499" s="402" t="s">
        <v>6797</v>
      </c>
      <c r="F1499" s="402" t="s">
        <v>6798</v>
      </c>
      <c r="G1499" s="402" t="s">
        <v>6452</v>
      </c>
      <c r="H1499" s="402" t="s">
        <v>6799</v>
      </c>
      <c r="I1499" s="402" t="s">
        <v>6334</v>
      </c>
      <c r="J1499" s="402" t="s">
        <v>6334</v>
      </c>
      <c r="K1499" s="402" t="s">
        <v>6334</v>
      </c>
      <c r="L1499" s="402" t="s">
        <v>835</v>
      </c>
    </row>
    <row r="1500" spans="1:12" ht="33.75" x14ac:dyDescent="0.25">
      <c r="A1500" s="403" t="s">
        <v>13317</v>
      </c>
      <c r="B1500" s="403" t="s">
        <v>13315</v>
      </c>
      <c r="C1500" s="403" t="s">
        <v>13316</v>
      </c>
      <c r="D1500" s="403" t="s">
        <v>13314</v>
      </c>
      <c r="E1500" s="403" t="s">
        <v>7505</v>
      </c>
      <c r="F1500" s="403" t="s">
        <v>7506</v>
      </c>
      <c r="G1500" s="403" t="s">
        <v>6452</v>
      </c>
      <c r="H1500" s="403" t="s">
        <v>7506</v>
      </c>
      <c r="I1500" s="403" t="s">
        <v>6334</v>
      </c>
      <c r="J1500" s="403" t="s">
        <v>6334</v>
      </c>
      <c r="K1500" s="403" t="s">
        <v>6334</v>
      </c>
      <c r="L1500" s="403" t="s">
        <v>835</v>
      </c>
    </row>
    <row r="1501" spans="1:12" ht="67.5" x14ac:dyDescent="0.25">
      <c r="A1501" s="402" t="s">
        <v>13321</v>
      </c>
      <c r="B1501" s="402" t="s">
        <v>13319</v>
      </c>
      <c r="C1501" s="402" t="s">
        <v>13320</v>
      </c>
      <c r="D1501" s="402" t="s">
        <v>13318</v>
      </c>
      <c r="E1501" s="402" t="s">
        <v>6497</v>
      </c>
      <c r="F1501" s="402" t="s">
        <v>6498</v>
      </c>
      <c r="G1501" s="402" t="s">
        <v>6334</v>
      </c>
      <c r="H1501" s="402" t="s">
        <v>6498</v>
      </c>
      <c r="I1501" s="402" t="s">
        <v>6334</v>
      </c>
      <c r="J1501" s="402" t="s">
        <v>6334</v>
      </c>
      <c r="K1501" s="402" t="s">
        <v>6334</v>
      </c>
      <c r="L1501" s="402" t="s">
        <v>835</v>
      </c>
    </row>
    <row r="1502" spans="1:12" ht="56.25" x14ac:dyDescent="0.25">
      <c r="A1502" s="403" t="s">
        <v>13325</v>
      </c>
      <c r="B1502" s="403" t="s">
        <v>13323</v>
      </c>
      <c r="C1502" s="403" t="s">
        <v>13324</v>
      </c>
      <c r="D1502" s="403" t="s">
        <v>13322</v>
      </c>
      <c r="E1502" s="403" t="s">
        <v>6992</v>
      </c>
      <c r="F1502" s="403" t="s">
        <v>9331</v>
      </c>
      <c r="G1502" s="403" t="s">
        <v>6493</v>
      </c>
      <c r="H1502" s="403" t="s">
        <v>9331</v>
      </c>
      <c r="I1502" s="403" t="s">
        <v>6334</v>
      </c>
      <c r="J1502" s="403" t="s">
        <v>6334</v>
      </c>
      <c r="K1502" s="403" t="s">
        <v>6334</v>
      </c>
      <c r="L1502" s="403" t="s">
        <v>6376</v>
      </c>
    </row>
    <row r="1503" spans="1:12" ht="33.75" x14ac:dyDescent="0.25">
      <c r="A1503" s="402" t="s">
        <v>13329</v>
      </c>
      <c r="B1503" s="402" t="s">
        <v>13327</v>
      </c>
      <c r="C1503" s="402" t="s">
        <v>13328</v>
      </c>
      <c r="D1503" s="402" t="s">
        <v>13326</v>
      </c>
      <c r="E1503" s="402" t="s">
        <v>6720</v>
      </c>
      <c r="F1503" s="402" t="s">
        <v>6721</v>
      </c>
      <c r="G1503" s="402" t="s">
        <v>6722</v>
      </c>
      <c r="H1503" s="402" t="s">
        <v>6723</v>
      </c>
      <c r="I1503" s="402" t="s">
        <v>6334</v>
      </c>
      <c r="J1503" s="402" t="s">
        <v>6334</v>
      </c>
      <c r="K1503" s="402" t="s">
        <v>6334</v>
      </c>
      <c r="L1503" s="402" t="s">
        <v>835</v>
      </c>
    </row>
    <row r="1504" spans="1:12" ht="101.25" x14ac:dyDescent="0.25">
      <c r="A1504" s="403" t="s">
        <v>6334</v>
      </c>
      <c r="B1504" s="403" t="s">
        <v>13331</v>
      </c>
      <c r="C1504" s="403" t="s">
        <v>13332</v>
      </c>
      <c r="D1504" s="403" t="s">
        <v>13330</v>
      </c>
      <c r="E1504" s="403" t="s">
        <v>6720</v>
      </c>
      <c r="F1504" s="403" t="s">
        <v>6721</v>
      </c>
      <c r="G1504" s="403" t="s">
        <v>6722</v>
      </c>
      <c r="H1504" s="403" t="s">
        <v>6723</v>
      </c>
      <c r="I1504" s="403" t="s">
        <v>6334</v>
      </c>
      <c r="J1504" s="403" t="s">
        <v>6334</v>
      </c>
      <c r="K1504" s="403" t="s">
        <v>6334</v>
      </c>
      <c r="L1504" s="403" t="s">
        <v>835</v>
      </c>
    </row>
    <row r="1505" spans="1:12" ht="33.75" x14ac:dyDescent="0.25">
      <c r="A1505" s="402" t="s">
        <v>13336</v>
      </c>
      <c r="B1505" s="402" t="s">
        <v>13334</v>
      </c>
      <c r="C1505" s="402" t="s">
        <v>13335</v>
      </c>
      <c r="D1505" s="402" t="s">
        <v>13333</v>
      </c>
      <c r="E1505" s="402" t="s">
        <v>6855</v>
      </c>
      <c r="F1505" s="402" t="s">
        <v>6856</v>
      </c>
      <c r="G1505" s="402" t="s">
        <v>6486</v>
      </c>
      <c r="H1505" s="402" t="s">
        <v>6856</v>
      </c>
      <c r="I1505" s="402" t="s">
        <v>6334</v>
      </c>
      <c r="J1505" s="402" t="s">
        <v>6334</v>
      </c>
      <c r="K1505" s="402" t="s">
        <v>6334</v>
      </c>
      <c r="L1505" s="402" t="s">
        <v>6376</v>
      </c>
    </row>
    <row r="1506" spans="1:12" ht="90" x14ac:dyDescent="0.25">
      <c r="A1506" s="403" t="s">
        <v>1058</v>
      </c>
      <c r="B1506" s="403" t="s">
        <v>13338</v>
      </c>
      <c r="C1506" s="403" t="s">
        <v>13339</v>
      </c>
      <c r="D1506" s="403" t="s">
        <v>13337</v>
      </c>
      <c r="E1506" s="403" t="s">
        <v>6497</v>
      </c>
      <c r="F1506" s="403" t="s">
        <v>6498</v>
      </c>
      <c r="G1506" s="403" t="s">
        <v>6499</v>
      </c>
      <c r="H1506" s="403" t="s">
        <v>6498</v>
      </c>
      <c r="I1506" s="403" t="s">
        <v>6334</v>
      </c>
      <c r="J1506" s="403" t="s">
        <v>6334</v>
      </c>
      <c r="K1506" s="403" t="s">
        <v>6334</v>
      </c>
      <c r="L1506" s="403" t="s">
        <v>6376</v>
      </c>
    </row>
    <row r="1507" spans="1:12" ht="33.75" x14ac:dyDescent="0.25">
      <c r="A1507" s="402" t="s">
        <v>13343</v>
      </c>
      <c r="B1507" s="402" t="s">
        <v>13341</v>
      </c>
      <c r="C1507" s="402" t="s">
        <v>13342</v>
      </c>
      <c r="D1507" s="402" t="s">
        <v>13340</v>
      </c>
      <c r="E1507" s="402" t="s">
        <v>7658</v>
      </c>
      <c r="F1507" s="402" t="s">
        <v>7659</v>
      </c>
      <c r="G1507" s="402" t="s">
        <v>6486</v>
      </c>
      <c r="H1507" s="402" t="s">
        <v>7659</v>
      </c>
      <c r="I1507" s="402" t="s">
        <v>6334</v>
      </c>
      <c r="J1507" s="402" t="s">
        <v>6334</v>
      </c>
      <c r="K1507" s="402" t="s">
        <v>6334</v>
      </c>
      <c r="L1507" s="402" t="s">
        <v>6376</v>
      </c>
    </row>
    <row r="1508" spans="1:12" ht="123.75" x14ac:dyDescent="0.25">
      <c r="A1508" s="403" t="s">
        <v>13347</v>
      </c>
      <c r="B1508" s="403" t="s">
        <v>13345</v>
      </c>
      <c r="C1508" s="403" t="s">
        <v>13346</v>
      </c>
      <c r="D1508" s="403" t="s">
        <v>13344</v>
      </c>
      <c r="E1508" s="403" t="s">
        <v>8907</v>
      </c>
      <c r="F1508" s="403" t="s">
        <v>8908</v>
      </c>
      <c r="G1508" s="403" t="s">
        <v>6452</v>
      </c>
      <c r="H1508" s="403" t="s">
        <v>8908</v>
      </c>
      <c r="I1508" s="403" t="s">
        <v>6334</v>
      </c>
      <c r="J1508" s="403" t="s">
        <v>6334</v>
      </c>
      <c r="K1508" s="403" t="s">
        <v>6334</v>
      </c>
      <c r="L1508" s="403" t="s">
        <v>6376</v>
      </c>
    </row>
    <row r="1509" spans="1:12" ht="56.25" x14ac:dyDescent="0.25">
      <c r="A1509" s="402" t="s">
        <v>13351</v>
      </c>
      <c r="B1509" s="402" t="s">
        <v>13349</v>
      </c>
      <c r="C1509" s="402" t="s">
        <v>13350</v>
      </c>
      <c r="D1509" s="402" t="s">
        <v>13348</v>
      </c>
      <c r="E1509" s="402" t="s">
        <v>6497</v>
      </c>
      <c r="F1509" s="402" t="s">
        <v>6498</v>
      </c>
      <c r="G1509" s="402" t="s">
        <v>6499</v>
      </c>
      <c r="H1509" s="402" t="s">
        <v>6498</v>
      </c>
      <c r="I1509" s="402" t="s">
        <v>6334</v>
      </c>
      <c r="J1509" s="402" t="s">
        <v>6334</v>
      </c>
      <c r="K1509" s="402" t="s">
        <v>6334</v>
      </c>
      <c r="L1509" s="402" t="s">
        <v>6376</v>
      </c>
    </row>
    <row r="1510" spans="1:12" ht="33.75" x14ac:dyDescent="0.25">
      <c r="A1510" s="403" t="s">
        <v>13355</v>
      </c>
      <c r="B1510" s="403" t="s">
        <v>13353</v>
      </c>
      <c r="C1510" s="403" t="s">
        <v>13354</v>
      </c>
      <c r="D1510" s="403" t="s">
        <v>13352</v>
      </c>
      <c r="E1510" s="403" t="s">
        <v>6497</v>
      </c>
      <c r="F1510" s="403" t="s">
        <v>6498</v>
      </c>
      <c r="G1510" s="403" t="s">
        <v>6499</v>
      </c>
      <c r="H1510" s="403" t="s">
        <v>6498</v>
      </c>
      <c r="I1510" s="403" t="s">
        <v>6334</v>
      </c>
      <c r="J1510" s="403" t="s">
        <v>6334</v>
      </c>
      <c r="K1510" s="403" t="s">
        <v>6334</v>
      </c>
      <c r="L1510" s="403" t="s">
        <v>6376</v>
      </c>
    </row>
    <row r="1511" spans="1:12" ht="33.75" x14ac:dyDescent="0.25">
      <c r="A1511" s="402" t="s">
        <v>13359</v>
      </c>
      <c r="B1511" s="402" t="s">
        <v>13357</v>
      </c>
      <c r="C1511" s="402" t="s">
        <v>13358</v>
      </c>
      <c r="D1511" s="402" t="s">
        <v>13356</v>
      </c>
      <c r="E1511" s="402" t="s">
        <v>7041</v>
      </c>
      <c r="F1511" s="402" t="s">
        <v>7042</v>
      </c>
      <c r="G1511" s="402" t="s">
        <v>7043</v>
      </c>
      <c r="H1511" s="402" t="s">
        <v>7042</v>
      </c>
      <c r="I1511" s="402" t="s">
        <v>6334</v>
      </c>
      <c r="J1511" s="402" t="s">
        <v>6334</v>
      </c>
      <c r="K1511" s="402" t="s">
        <v>6334</v>
      </c>
      <c r="L1511" s="402" t="s">
        <v>6376</v>
      </c>
    </row>
    <row r="1512" spans="1:12" ht="56.25" x14ac:dyDescent="0.25">
      <c r="A1512" s="403" t="s">
        <v>13363</v>
      </c>
      <c r="B1512" s="403" t="s">
        <v>13361</v>
      </c>
      <c r="C1512" s="403" t="s">
        <v>13362</v>
      </c>
      <c r="D1512" s="403" t="s">
        <v>13360</v>
      </c>
      <c r="E1512" s="403" t="s">
        <v>13364</v>
      </c>
      <c r="F1512" s="403" t="s">
        <v>13365</v>
      </c>
      <c r="G1512" s="403" t="s">
        <v>7523</v>
      </c>
      <c r="H1512" s="403" t="s">
        <v>13365</v>
      </c>
      <c r="I1512" s="403" t="s">
        <v>6334</v>
      </c>
      <c r="J1512" s="403" t="s">
        <v>6334</v>
      </c>
      <c r="K1512" s="403" t="s">
        <v>6334</v>
      </c>
      <c r="L1512" s="403" t="s">
        <v>6376</v>
      </c>
    </row>
    <row r="1513" spans="1:12" ht="326.25" x14ac:dyDescent="0.25">
      <c r="A1513" s="402" t="s">
        <v>13369</v>
      </c>
      <c r="B1513" s="402" t="s">
        <v>13367</v>
      </c>
      <c r="C1513" s="402" t="s">
        <v>13368</v>
      </c>
      <c r="D1513" s="402" t="s">
        <v>13366</v>
      </c>
      <c r="E1513" s="402" t="s">
        <v>6720</v>
      </c>
      <c r="F1513" s="402" t="s">
        <v>6721</v>
      </c>
      <c r="G1513" s="402" t="s">
        <v>6722</v>
      </c>
      <c r="H1513" s="402" t="s">
        <v>6723</v>
      </c>
      <c r="I1513" s="402" t="s">
        <v>6334</v>
      </c>
      <c r="J1513" s="402" t="s">
        <v>6334</v>
      </c>
      <c r="K1513" s="402" t="s">
        <v>6334</v>
      </c>
      <c r="L1513" s="402" t="s">
        <v>6376</v>
      </c>
    </row>
    <row r="1514" spans="1:12" ht="56.25" x14ac:dyDescent="0.25">
      <c r="A1514" s="403" t="s">
        <v>13373</v>
      </c>
      <c r="B1514" s="403" t="s">
        <v>13371</v>
      </c>
      <c r="C1514" s="403" t="s">
        <v>13372</v>
      </c>
      <c r="D1514" s="403" t="s">
        <v>13370</v>
      </c>
      <c r="E1514" s="403" t="s">
        <v>7041</v>
      </c>
      <c r="F1514" s="403" t="s">
        <v>7042</v>
      </c>
      <c r="G1514" s="403" t="s">
        <v>7043</v>
      </c>
      <c r="H1514" s="403" t="s">
        <v>7042</v>
      </c>
      <c r="I1514" s="403" t="s">
        <v>6334</v>
      </c>
      <c r="J1514" s="403" t="s">
        <v>6334</v>
      </c>
      <c r="K1514" s="403" t="s">
        <v>6334</v>
      </c>
      <c r="L1514" s="403" t="s">
        <v>6376</v>
      </c>
    </row>
    <row r="1515" spans="1:12" ht="33.75" x14ac:dyDescent="0.25">
      <c r="A1515" s="402" t="s">
        <v>1058</v>
      </c>
      <c r="B1515" s="402" t="s">
        <v>13375</v>
      </c>
      <c r="C1515" s="402" t="s">
        <v>13376</v>
      </c>
      <c r="D1515" s="402" t="s">
        <v>13374</v>
      </c>
      <c r="E1515" s="402" t="s">
        <v>6484</v>
      </c>
      <c r="F1515" s="402" t="s">
        <v>6485</v>
      </c>
      <c r="G1515" s="402" t="s">
        <v>6486</v>
      </c>
      <c r="H1515" s="402" t="s">
        <v>6485</v>
      </c>
      <c r="I1515" s="402" t="s">
        <v>6334</v>
      </c>
      <c r="J1515" s="402" t="s">
        <v>6334</v>
      </c>
      <c r="K1515" s="402" t="s">
        <v>6334</v>
      </c>
      <c r="L1515" s="402" t="s">
        <v>6376</v>
      </c>
    </row>
    <row r="1516" spans="1:12" ht="33.75" x14ac:dyDescent="0.25">
      <c r="A1516" s="403" t="s">
        <v>13380</v>
      </c>
      <c r="B1516" s="403" t="s">
        <v>13378</v>
      </c>
      <c r="C1516" s="403" t="s">
        <v>13379</v>
      </c>
      <c r="D1516" s="403" t="s">
        <v>13377</v>
      </c>
      <c r="E1516" s="403" t="s">
        <v>8514</v>
      </c>
      <c r="F1516" s="403" t="s">
        <v>8515</v>
      </c>
      <c r="G1516" s="403" t="s">
        <v>6486</v>
      </c>
      <c r="H1516" s="403" t="s">
        <v>8515</v>
      </c>
      <c r="I1516" s="403" t="s">
        <v>6334</v>
      </c>
      <c r="J1516" s="403" t="s">
        <v>6334</v>
      </c>
      <c r="K1516" s="403" t="s">
        <v>6334</v>
      </c>
      <c r="L1516" s="403" t="s">
        <v>6376</v>
      </c>
    </row>
    <row r="1517" spans="1:12" ht="33.75" x14ac:dyDescent="0.25">
      <c r="A1517" s="402" t="s">
        <v>13384</v>
      </c>
      <c r="B1517" s="402" t="s">
        <v>13382</v>
      </c>
      <c r="C1517" s="402" t="s">
        <v>13383</v>
      </c>
      <c r="D1517" s="402" t="s">
        <v>13381</v>
      </c>
      <c r="E1517" s="402" t="s">
        <v>8514</v>
      </c>
      <c r="F1517" s="402" t="s">
        <v>8515</v>
      </c>
      <c r="G1517" s="402" t="s">
        <v>6486</v>
      </c>
      <c r="H1517" s="402" t="s">
        <v>8515</v>
      </c>
      <c r="I1517" s="402" t="s">
        <v>6334</v>
      </c>
      <c r="J1517" s="402" t="s">
        <v>6334</v>
      </c>
      <c r="K1517" s="402" t="s">
        <v>6334</v>
      </c>
      <c r="L1517" s="402" t="s">
        <v>6376</v>
      </c>
    </row>
    <row r="1518" spans="1:12" ht="33.75" x14ac:dyDescent="0.25">
      <c r="A1518" s="403" t="s">
        <v>13388</v>
      </c>
      <c r="B1518" s="403" t="s">
        <v>13386</v>
      </c>
      <c r="C1518" s="403" t="s">
        <v>13387</v>
      </c>
      <c r="D1518" s="403" t="s">
        <v>13385</v>
      </c>
      <c r="E1518" s="403" t="s">
        <v>8514</v>
      </c>
      <c r="F1518" s="403" t="s">
        <v>8515</v>
      </c>
      <c r="G1518" s="403" t="s">
        <v>6486</v>
      </c>
      <c r="H1518" s="403" t="s">
        <v>8515</v>
      </c>
      <c r="I1518" s="403" t="s">
        <v>6334</v>
      </c>
      <c r="J1518" s="403" t="s">
        <v>6334</v>
      </c>
      <c r="K1518" s="403" t="s">
        <v>6334</v>
      </c>
      <c r="L1518" s="403" t="s">
        <v>6376</v>
      </c>
    </row>
    <row r="1519" spans="1:12" ht="33.75" x14ac:dyDescent="0.25">
      <c r="A1519" s="402" t="s">
        <v>13392</v>
      </c>
      <c r="B1519" s="402" t="s">
        <v>13390</v>
      </c>
      <c r="C1519" s="402" t="s">
        <v>13391</v>
      </c>
      <c r="D1519" s="402" t="s">
        <v>13389</v>
      </c>
      <c r="E1519" s="402" t="s">
        <v>6698</v>
      </c>
      <c r="F1519" s="402" t="s">
        <v>6699</v>
      </c>
      <c r="G1519" s="402" t="s">
        <v>6567</v>
      </c>
      <c r="H1519" s="402" t="s">
        <v>6699</v>
      </c>
      <c r="I1519" s="402" t="s">
        <v>6334</v>
      </c>
      <c r="J1519" s="402" t="s">
        <v>6334</v>
      </c>
      <c r="K1519" s="402" t="s">
        <v>6334</v>
      </c>
      <c r="L1519" s="402" t="s">
        <v>6376</v>
      </c>
    </row>
    <row r="1520" spans="1:12" ht="45" x14ac:dyDescent="0.25">
      <c r="A1520" s="403" t="s">
        <v>13396</v>
      </c>
      <c r="B1520" s="403" t="s">
        <v>13394</v>
      </c>
      <c r="C1520" s="403" t="s">
        <v>13395</v>
      </c>
      <c r="D1520" s="403" t="s">
        <v>13393</v>
      </c>
      <c r="E1520" s="403" t="s">
        <v>8368</v>
      </c>
      <c r="F1520" s="403" t="s">
        <v>8369</v>
      </c>
      <c r="G1520" s="403" t="s">
        <v>6499</v>
      </c>
      <c r="H1520" s="403" t="s">
        <v>8369</v>
      </c>
      <c r="I1520" s="403" t="s">
        <v>6334</v>
      </c>
      <c r="J1520" s="403" t="s">
        <v>6334</v>
      </c>
      <c r="K1520" s="403" t="s">
        <v>6334</v>
      </c>
      <c r="L1520" s="403" t="s">
        <v>6376</v>
      </c>
    </row>
    <row r="1521" spans="1:12" ht="45" x14ac:dyDescent="0.25">
      <c r="A1521" s="402" t="s">
        <v>13400</v>
      </c>
      <c r="B1521" s="402" t="s">
        <v>13398</v>
      </c>
      <c r="C1521" s="402" t="s">
        <v>13399</v>
      </c>
      <c r="D1521" s="402" t="s">
        <v>13397</v>
      </c>
      <c r="E1521" s="402" t="s">
        <v>13401</v>
      </c>
      <c r="F1521" s="402" t="s">
        <v>13402</v>
      </c>
      <c r="G1521" s="402" t="s">
        <v>6486</v>
      </c>
      <c r="H1521" s="402" t="s">
        <v>13402</v>
      </c>
      <c r="I1521" s="402" t="s">
        <v>6334</v>
      </c>
      <c r="J1521" s="402" t="s">
        <v>6334</v>
      </c>
      <c r="K1521" s="402" t="s">
        <v>6334</v>
      </c>
      <c r="L1521" s="402" t="s">
        <v>6442</v>
      </c>
    </row>
    <row r="1522" spans="1:12" ht="67.5" x14ac:dyDescent="0.25">
      <c r="A1522" s="403" t="s">
        <v>13406</v>
      </c>
      <c r="B1522" s="403" t="s">
        <v>13404</v>
      </c>
      <c r="C1522" s="403" t="s">
        <v>13405</v>
      </c>
      <c r="D1522" s="403" t="s">
        <v>13403</v>
      </c>
      <c r="E1522" s="403" t="s">
        <v>13407</v>
      </c>
      <c r="F1522" s="403" t="s">
        <v>13408</v>
      </c>
      <c r="G1522" s="403" t="s">
        <v>6513</v>
      </c>
      <c r="H1522" s="403" t="s">
        <v>13409</v>
      </c>
      <c r="I1522" s="403" t="s">
        <v>6334</v>
      </c>
      <c r="J1522" s="403" t="s">
        <v>6334</v>
      </c>
      <c r="K1522" s="403" t="s">
        <v>6334</v>
      </c>
      <c r="L1522" s="403" t="s">
        <v>6376</v>
      </c>
    </row>
    <row r="1523" spans="1:12" ht="45" x14ac:dyDescent="0.25">
      <c r="A1523" s="402" t="s">
        <v>13413</v>
      </c>
      <c r="B1523" s="402" t="s">
        <v>13411</v>
      </c>
      <c r="C1523" s="402" t="s">
        <v>13412</v>
      </c>
      <c r="D1523" s="402" t="s">
        <v>13410</v>
      </c>
      <c r="E1523" s="402" t="s">
        <v>6909</v>
      </c>
      <c r="F1523" s="402" t="s">
        <v>6910</v>
      </c>
      <c r="G1523" s="402" t="s">
        <v>6452</v>
      </c>
      <c r="H1523" s="402" t="s">
        <v>6910</v>
      </c>
      <c r="I1523" s="402" t="s">
        <v>6334</v>
      </c>
      <c r="J1523" s="402" t="s">
        <v>6334</v>
      </c>
      <c r="K1523" s="402" t="s">
        <v>6334</v>
      </c>
      <c r="L1523" s="402" t="s">
        <v>6376</v>
      </c>
    </row>
    <row r="1524" spans="1:12" ht="78.75" x14ac:dyDescent="0.25">
      <c r="A1524" s="403" t="s">
        <v>13417</v>
      </c>
      <c r="B1524" s="403" t="s">
        <v>13415</v>
      </c>
      <c r="C1524" s="403" t="s">
        <v>13416</v>
      </c>
      <c r="D1524" s="403" t="s">
        <v>13414</v>
      </c>
      <c r="E1524" s="403" t="s">
        <v>13418</v>
      </c>
      <c r="F1524" s="403" t="s">
        <v>13419</v>
      </c>
      <c r="G1524" s="403" t="s">
        <v>6486</v>
      </c>
      <c r="H1524" s="403" t="s">
        <v>13419</v>
      </c>
      <c r="I1524" s="403" t="s">
        <v>6334</v>
      </c>
      <c r="J1524" s="403" t="s">
        <v>6334</v>
      </c>
      <c r="K1524" s="403" t="s">
        <v>6334</v>
      </c>
      <c r="L1524" s="403" t="s">
        <v>6376</v>
      </c>
    </row>
    <row r="1525" spans="1:12" ht="67.5" x14ac:dyDescent="0.25">
      <c r="A1525" s="402" t="s">
        <v>13423</v>
      </c>
      <c r="B1525" s="402" t="s">
        <v>13421</v>
      </c>
      <c r="C1525" s="402" t="s">
        <v>13422</v>
      </c>
      <c r="D1525" s="402" t="s">
        <v>13420</v>
      </c>
      <c r="E1525" s="402" t="s">
        <v>13424</v>
      </c>
      <c r="F1525" s="402" t="s">
        <v>13425</v>
      </c>
      <c r="G1525" s="402" t="s">
        <v>6917</v>
      </c>
      <c r="H1525" s="402" t="s">
        <v>13425</v>
      </c>
      <c r="I1525" s="402" t="s">
        <v>6334</v>
      </c>
      <c r="J1525" s="402" t="s">
        <v>6334</v>
      </c>
      <c r="K1525" s="402" t="s">
        <v>6334</v>
      </c>
      <c r="L1525" s="402" t="s">
        <v>6442</v>
      </c>
    </row>
    <row r="1526" spans="1:12" ht="45" x14ac:dyDescent="0.25">
      <c r="A1526" s="403" t="s">
        <v>13429</v>
      </c>
      <c r="B1526" s="403" t="s">
        <v>13427</v>
      </c>
      <c r="C1526" s="403" t="s">
        <v>13428</v>
      </c>
      <c r="D1526" s="403" t="s">
        <v>13426</v>
      </c>
      <c r="E1526" s="403" t="s">
        <v>6497</v>
      </c>
      <c r="F1526" s="403" t="s">
        <v>6498</v>
      </c>
      <c r="G1526" s="403" t="s">
        <v>6499</v>
      </c>
      <c r="H1526" s="403" t="s">
        <v>6498</v>
      </c>
      <c r="I1526" s="403" t="s">
        <v>6334</v>
      </c>
      <c r="J1526" s="403" t="s">
        <v>6334</v>
      </c>
      <c r="K1526" s="403" t="s">
        <v>6334</v>
      </c>
      <c r="L1526" s="403" t="s">
        <v>6376</v>
      </c>
    </row>
    <row r="1527" spans="1:12" ht="78.75" x14ac:dyDescent="0.25">
      <c r="A1527" s="402" t="s">
        <v>13432</v>
      </c>
      <c r="B1527" s="402" t="s">
        <v>13431</v>
      </c>
      <c r="C1527" s="402" t="s">
        <v>1058</v>
      </c>
      <c r="D1527" s="402" t="s">
        <v>13430</v>
      </c>
      <c r="E1527" s="402" t="s">
        <v>13433</v>
      </c>
      <c r="F1527" s="402" t="s">
        <v>13434</v>
      </c>
      <c r="G1527" s="402" t="s">
        <v>7029</v>
      </c>
      <c r="H1527" s="402" t="s">
        <v>13434</v>
      </c>
      <c r="I1527" s="402" t="s">
        <v>6334</v>
      </c>
      <c r="J1527" s="402" t="s">
        <v>6334</v>
      </c>
      <c r="K1527" s="402" t="s">
        <v>6334</v>
      </c>
      <c r="L1527" s="402" t="s">
        <v>6376</v>
      </c>
    </row>
    <row r="1528" spans="1:12" ht="90" x14ac:dyDescent="0.25">
      <c r="A1528" s="403" t="s">
        <v>13437</v>
      </c>
      <c r="B1528" s="403" t="s">
        <v>13436</v>
      </c>
      <c r="C1528" s="403" t="s">
        <v>1058</v>
      </c>
      <c r="D1528" s="403" t="s">
        <v>13435</v>
      </c>
      <c r="E1528" s="403" t="s">
        <v>13438</v>
      </c>
      <c r="F1528" s="403" t="s">
        <v>13439</v>
      </c>
      <c r="G1528" s="403" t="s">
        <v>7540</v>
      </c>
      <c r="H1528" s="403" t="s">
        <v>13440</v>
      </c>
      <c r="I1528" s="403" t="s">
        <v>6334</v>
      </c>
      <c r="J1528" s="403" t="s">
        <v>6334</v>
      </c>
      <c r="K1528" s="403" t="s">
        <v>6334</v>
      </c>
      <c r="L1528" s="403" t="s">
        <v>6376</v>
      </c>
    </row>
    <row r="1529" spans="1:12" ht="56.25" x14ac:dyDescent="0.25">
      <c r="A1529" s="402" t="s">
        <v>13444</v>
      </c>
      <c r="B1529" s="402" t="s">
        <v>13442</v>
      </c>
      <c r="C1529" s="402" t="s">
        <v>13443</v>
      </c>
      <c r="D1529" s="402" t="s">
        <v>13441</v>
      </c>
      <c r="E1529" s="402" t="s">
        <v>8514</v>
      </c>
      <c r="F1529" s="402" t="s">
        <v>8515</v>
      </c>
      <c r="G1529" s="402" t="s">
        <v>6486</v>
      </c>
      <c r="H1529" s="402" t="s">
        <v>8515</v>
      </c>
      <c r="I1529" s="402" t="s">
        <v>6334</v>
      </c>
      <c r="J1529" s="402" t="s">
        <v>6334</v>
      </c>
      <c r="K1529" s="402" t="s">
        <v>6334</v>
      </c>
      <c r="L1529" s="402" t="s">
        <v>6376</v>
      </c>
    </row>
    <row r="1530" spans="1:12" ht="45" x14ac:dyDescent="0.25">
      <c r="A1530" s="403" t="s">
        <v>13448</v>
      </c>
      <c r="B1530" s="403" t="s">
        <v>13446</v>
      </c>
      <c r="C1530" s="403" t="s">
        <v>13447</v>
      </c>
      <c r="D1530" s="403" t="s">
        <v>13445</v>
      </c>
      <c r="E1530" s="403" t="s">
        <v>13449</v>
      </c>
      <c r="F1530" s="403" t="s">
        <v>13450</v>
      </c>
      <c r="G1530" s="403" t="s">
        <v>6452</v>
      </c>
      <c r="H1530" s="403" t="s">
        <v>13451</v>
      </c>
      <c r="I1530" s="403" t="s">
        <v>6334</v>
      </c>
      <c r="J1530" s="403" t="s">
        <v>6334</v>
      </c>
      <c r="K1530" s="403" t="s">
        <v>6334</v>
      </c>
      <c r="L1530" s="403" t="s">
        <v>6376</v>
      </c>
    </row>
    <row r="1531" spans="1:12" ht="45" x14ac:dyDescent="0.25">
      <c r="A1531" s="402" t="s">
        <v>1058</v>
      </c>
      <c r="B1531" s="402" t="s">
        <v>13453</v>
      </c>
      <c r="C1531" s="402" t="s">
        <v>13454</v>
      </c>
      <c r="D1531" s="402" t="s">
        <v>13452</v>
      </c>
      <c r="E1531" s="402" t="s">
        <v>6450</v>
      </c>
      <c r="F1531" s="402" t="s">
        <v>6451</v>
      </c>
      <c r="G1531" s="402" t="s">
        <v>6452</v>
      </c>
      <c r="H1531" s="402" t="s">
        <v>6453</v>
      </c>
      <c r="I1531" s="402" t="s">
        <v>6334</v>
      </c>
      <c r="J1531" s="402" t="s">
        <v>6334</v>
      </c>
      <c r="K1531" s="402" t="s">
        <v>6334</v>
      </c>
      <c r="L1531" s="402" t="s">
        <v>6376</v>
      </c>
    </row>
    <row r="1532" spans="1:12" ht="45" x14ac:dyDescent="0.25">
      <c r="A1532" s="403" t="s">
        <v>13458</v>
      </c>
      <c r="B1532" s="403" t="s">
        <v>13456</v>
      </c>
      <c r="C1532" s="403" t="s">
        <v>13457</v>
      </c>
      <c r="D1532" s="403" t="s">
        <v>13455</v>
      </c>
      <c r="E1532" s="403" t="s">
        <v>6855</v>
      </c>
      <c r="F1532" s="403" t="s">
        <v>6856</v>
      </c>
      <c r="G1532" s="403" t="s">
        <v>6486</v>
      </c>
      <c r="H1532" s="403" t="s">
        <v>6856</v>
      </c>
      <c r="I1532" s="403" t="s">
        <v>6334</v>
      </c>
      <c r="J1532" s="403" t="s">
        <v>6334</v>
      </c>
      <c r="K1532" s="403" t="s">
        <v>6334</v>
      </c>
      <c r="L1532" s="403" t="s">
        <v>6376</v>
      </c>
    </row>
    <row r="1533" spans="1:12" ht="67.5" x14ac:dyDescent="0.25">
      <c r="A1533" s="402" t="s">
        <v>13462</v>
      </c>
      <c r="B1533" s="402" t="s">
        <v>13460</v>
      </c>
      <c r="C1533" s="402" t="s">
        <v>13461</v>
      </c>
      <c r="D1533" s="402" t="s">
        <v>13459</v>
      </c>
      <c r="E1533" s="402" t="s">
        <v>13279</v>
      </c>
      <c r="F1533" s="402" t="s">
        <v>13280</v>
      </c>
      <c r="G1533" s="402" t="s">
        <v>6609</v>
      </c>
      <c r="H1533" s="402" t="s">
        <v>13281</v>
      </c>
      <c r="I1533" s="402" t="s">
        <v>6334</v>
      </c>
      <c r="J1533" s="402" t="s">
        <v>6334</v>
      </c>
      <c r="K1533" s="402" t="s">
        <v>6334</v>
      </c>
      <c r="L1533" s="402" t="s">
        <v>6376</v>
      </c>
    </row>
    <row r="1534" spans="1:12" ht="90" x14ac:dyDescent="0.25">
      <c r="A1534" s="403" t="s">
        <v>13466</v>
      </c>
      <c r="B1534" s="403" t="s">
        <v>13464</v>
      </c>
      <c r="C1534" s="403" t="s">
        <v>13465</v>
      </c>
      <c r="D1534" s="403" t="s">
        <v>13463</v>
      </c>
      <c r="E1534" s="403" t="s">
        <v>13467</v>
      </c>
      <c r="F1534" s="403" t="s">
        <v>13468</v>
      </c>
      <c r="G1534" s="403" t="s">
        <v>6434</v>
      </c>
      <c r="H1534" s="403" t="s">
        <v>13469</v>
      </c>
      <c r="I1534" s="403" t="s">
        <v>6334</v>
      </c>
      <c r="J1534" s="403" t="s">
        <v>6334</v>
      </c>
      <c r="K1534" s="403" t="s">
        <v>6334</v>
      </c>
      <c r="L1534" s="403" t="s">
        <v>6376</v>
      </c>
    </row>
    <row r="1535" spans="1:12" ht="33.75" x14ac:dyDescent="0.25">
      <c r="A1535" s="402" t="s">
        <v>1058</v>
      </c>
      <c r="B1535" s="402" t="s">
        <v>13471</v>
      </c>
      <c r="C1535" s="402" t="s">
        <v>13472</v>
      </c>
      <c r="D1535" s="402" t="s">
        <v>13470</v>
      </c>
      <c r="E1535" s="402" t="s">
        <v>8514</v>
      </c>
      <c r="F1535" s="402" t="s">
        <v>8515</v>
      </c>
      <c r="G1535" s="402" t="s">
        <v>6486</v>
      </c>
      <c r="H1535" s="402" t="s">
        <v>8515</v>
      </c>
      <c r="I1535" s="402" t="s">
        <v>6334</v>
      </c>
      <c r="J1535" s="402" t="s">
        <v>6334</v>
      </c>
      <c r="K1535" s="402" t="s">
        <v>6334</v>
      </c>
      <c r="L1535" s="402" t="s">
        <v>6376</v>
      </c>
    </row>
    <row r="1536" spans="1:12" ht="45" x14ac:dyDescent="0.25">
      <c r="A1536" s="403" t="s">
        <v>13476</v>
      </c>
      <c r="B1536" s="403" t="s">
        <v>13474</v>
      </c>
      <c r="C1536" s="403" t="s">
        <v>13475</v>
      </c>
      <c r="D1536" s="403" t="s">
        <v>13473</v>
      </c>
      <c r="E1536" s="403" t="s">
        <v>10041</v>
      </c>
      <c r="F1536" s="403" t="s">
        <v>10042</v>
      </c>
      <c r="G1536" s="403" t="s">
        <v>6777</v>
      </c>
      <c r="H1536" s="403" t="s">
        <v>10043</v>
      </c>
      <c r="I1536" s="403" t="s">
        <v>6334</v>
      </c>
      <c r="J1536" s="403" t="s">
        <v>6334</v>
      </c>
      <c r="K1536" s="403" t="s">
        <v>6334</v>
      </c>
      <c r="L1536" s="403" t="s">
        <v>6376</v>
      </c>
    </row>
    <row r="1537" spans="1:12" ht="22.5" x14ac:dyDescent="0.25">
      <c r="A1537" s="402" t="s">
        <v>13480</v>
      </c>
      <c r="B1537" s="402" t="s">
        <v>13478</v>
      </c>
      <c r="C1537" s="402" t="s">
        <v>13479</v>
      </c>
      <c r="D1537" s="402" t="s">
        <v>13477</v>
      </c>
      <c r="E1537" s="402" t="s">
        <v>6704</v>
      </c>
      <c r="F1537" s="402" t="s">
        <v>6705</v>
      </c>
      <c r="G1537" s="402" t="s">
        <v>6486</v>
      </c>
      <c r="H1537" s="402" t="s">
        <v>6705</v>
      </c>
      <c r="I1537" s="402" t="s">
        <v>6334</v>
      </c>
      <c r="J1537" s="402" t="s">
        <v>6334</v>
      </c>
      <c r="K1537" s="402" t="s">
        <v>6334</v>
      </c>
      <c r="L1537" s="402" t="s">
        <v>6376</v>
      </c>
    </row>
    <row r="1538" spans="1:12" ht="33.75" x14ac:dyDescent="0.25">
      <c r="A1538" s="403" t="s">
        <v>13484</v>
      </c>
      <c r="B1538" s="403" t="s">
        <v>13482</v>
      </c>
      <c r="C1538" s="403" t="s">
        <v>13483</v>
      </c>
      <c r="D1538" s="403" t="s">
        <v>13481</v>
      </c>
      <c r="E1538" s="403" t="s">
        <v>7041</v>
      </c>
      <c r="F1538" s="403" t="s">
        <v>7042</v>
      </c>
      <c r="G1538" s="403" t="s">
        <v>7043</v>
      </c>
      <c r="H1538" s="403" t="s">
        <v>7042</v>
      </c>
      <c r="I1538" s="403" t="s">
        <v>6334</v>
      </c>
      <c r="J1538" s="403" t="s">
        <v>6334</v>
      </c>
      <c r="K1538" s="403" t="s">
        <v>6334</v>
      </c>
      <c r="L1538" s="403" t="s">
        <v>6376</v>
      </c>
    </row>
    <row r="1539" spans="1:12" ht="45" x14ac:dyDescent="0.25">
      <c r="A1539" s="402" t="s">
        <v>13488</v>
      </c>
      <c r="B1539" s="402" t="s">
        <v>13486</v>
      </c>
      <c r="C1539" s="402" t="s">
        <v>13487</v>
      </c>
      <c r="D1539" s="402" t="s">
        <v>13485</v>
      </c>
      <c r="E1539" s="402" t="s">
        <v>6497</v>
      </c>
      <c r="F1539" s="402" t="s">
        <v>6498</v>
      </c>
      <c r="G1539" s="402" t="s">
        <v>6499</v>
      </c>
      <c r="H1539" s="402" t="s">
        <v>6498</v>
      </c>
      <c r="I1539" s="402" t="s">
        <v>6334</v>
      </c>
      <c r="J1539" s="402" t="s">
        <v>6334</v>
      </c>
      <c r="K1539" s="402" t="s">
        <v>6334</v>
      </c>
      <c r="L1539" s="402" t="s">
        <v>6376</v>
      </c>
    </row>
    <row r="1540" spans="1:12" ht="90" x14ac:dyDescent="0.25">
      <c r="A1540" s="403" t="s">
        <v>13492</v>
      </c>
      <c r="B1540" s="403" t="s">
        <v>13490</v>
      </c>
      <c r="C1540" s="403" t="s">
        <v>13491</v>
      </c>
      <c r="D1540" s="403" t="s">
        <v>13489</v>
      </c>
      <c r="E1540" s="403" t="s">
        <v>6497</v>
      </c>
      <c r="F1540" s="403" t="s">
        <v>6498</v>
      </c>
      <c r="G1540" s="403" t="s">
        <v>6499</v>
      </c>
      <c r="H1540" s="403" t="s">
        <v>6498</v>
      </c>
      <c r="I1540" s="403" t="s">
        <v>6334</v>
      </c>
      <c r="J1540" s="403" t="s">
        <v>6334</v>
      </c>
      <c r="K1540" s="403" t="s">
        <v>6334</v>
      </c>
      <c r="L1540" s="403" t="s">
        <v>6376</v>
      </c>
    </row>
    <row r="1541" spans="1:12" ht="33.75" x14ac:dyDescent="0.25">
      <c r="A1541" s="402" t="s">
        <v>13496</v>
      </c>
      <c r="B1541" s="402" t="s">
        <v>13494</v>
      </c>
      <c r="C1541" s="402" t="s">
        <v>13495</v>
      </c>
      <c r="D1541" s="402" t="s">
        <v>13493</v>
      </c>
      <c r="E1541" s="402" t="s">
        <v>7627</v>
      </c>
      <c r="F1541" s="402" t="s">
        <v>7628</v>
      </c>
      <c r="G1541" s="402" t="s">
        <v>6486</v>
      </c>
      <c r="H1541" s="402" t="s">
        <v>7628</v>
      </c>
      <c r="I1541" s="402" t="s">
        <v>6334</v>
      </c>
      <c r="J1541" s="402" t="s">
        <v>6334</v>
      </c>
      <c r="K1541" s="402" t="s">
        <v>6334</v>
      </c>
      <c r="L1541" s="402" t="s">
        <v>6376</v>
      </c>
    </row>
    <row r="1542" spans="1:12" ht="45" x14ac:dyDescent="0.25">
      <c r="A1542" s="403" t="s">
        <v>13500</v>
      </c>
      <c r="B1542" s="403" t="s">
        <v>13498</v>
      </c>
      <c r="C1542" s="403" t="s">
        <v>13499</v>
      </c>
      <c r="D1542" s="403" t="s">
        <v>13497</v>
      </c>
      <c r="E1542" s="403" t="s">
        <v>13501</v>
      </c>
      <c r="F1542" s="403" t="s">
        <v>13502</v>
      </c>
      <c r="G1542" s="403" t="s">
        <v>7635</v>
      </c>
      <c r="H1542" s="403" t="s">
        <v>13502</v>
      </c>
      <c r="I1542" s="403" t="s">
        <v>6334</v>
      </c>
      <c r="J1542" s="403" t="s">
        <v>6334</v>
      </c>
      <c r="K1542" s="403" t="s">
        <v>6334</v>
      </c>
      <c r="L1542" s="403" t="s">
        <v>6376</v>
      </c>
    </row>
    <row r="1543" spans="1:12" ht="33.75" x14ac:dyDescent="0.25">
      <c r="A1543" s="402" t="s">
        <v>13506</v>
      </c>
      <c r="B1543" s="402" t="s">
        <v>13504</v>
      </c>
      <c r="C1543" s="402" t="s">
        <v>13505</v>
      </c>
      <c r="D1543" s="402" t="s">
        <v>13503</v>
      </c>
      <c r="E1543" s="402" t="s">
        <v>7627</v>
      </c>
      <c r="F1543" s="402" t="s">
        <v>7628</v>
      </c>
      <c r="G1543" s="402" t="s">
        <v>6486</v>
      </c>
      <c r="H1543" s="402" t="s">
        <v>7628</v>
      </c>
      <c r="I1543" s="402" t="s">
        <v>6334</v>
      </c>
      <c r="J1543" s="402" t="s">
        <v>6334</v>
      </c>
      <c r="K1543" s="402" t="s">
        <v>6334</v>
      </c>
      <c r="L1543" s="402" t="s">
        <v>6376</v>
      </c>
    </row>
    <row r="1544" spans="1:12" ht="22.5" x14ac:dyDescent="0.25">
      <c r="A1544" s="403" t="s">
        <v>13510</v>
      </c>
      <c r="B1544" s="403" t="s">
        <v>13508</v>
      </c>
      <c r="C1544" s="403" t="s">
        <v>13509</v>
      </c>
      <c r="D1544" s="403" t="s">
        <v>13507</v>
      </c>
      <c r="E1544" s="403" t="s">
        <v>8581</v>
      </c>
      <c r="F1544" s="403" t="s">
        <v>13511</v>
      </c>
      <c r="G1544" s="403" t="s">
        <v>7540</v>
      </c>
      <c r="H1544" s="403" t="s">
        <v>13511</v>
      </c>
      <c r="I1544" s="403" t="s">
        <v>6334</v>
      </c>
      <c r="J1544" s="403" t="s">
        <v>6334</v>
      </c>
      <c r="K1544" s="403" t="s">
        <v>6334</v>
      </c>
      <c r="L1544" s="403" t="s">
        <v>6376</v>
      </c>
    </row>
    <row r="1545" spans="1:12" ht="22.5" x14ac:dyDescent="0.25">
      <c r="A1545" s="402" t="s">
        <v>13515</v>
      </c>
      <c r="B1545" s="402" t="s">
        <v>13513</v>
      </c>
      <c r="C1545" s="402" t="s">
        <v>13514</v>
      </c>
      <c r="D1545" s="402" t="s">
        <v>13512</v>
      </c>
      <c r="E1545" s="402" t="s">
        <v>6497</v>
      </c>
      <c r="F1545" s="402" t="s">
        <v>6498</v>
      </c>
      <c r="G1545" s="402" t="s">
        <v>6499</v>
      </c>
      <c r="H1545" s="402" t="s">
        <v>6498</v>
      </c>
      <c r="I1545" s="402" t="s">
        <v>6334</v>
      </c>
      <c r="J1545" s="402" t="s">
        <v>6334</v>
      </c>
      <c r="K1545" s="402" t="s">
        <v>6334</v>
      </c>
      <c r="L1545" s="402" t="s">
        <v>6376</v>
      </c>
    </row>
    <row r="1546" spans="1:12" ht="123.75" x14ac:dyDescent="0.25">
      <c r="A1546" s="403" t="s">
        <v>13519</v>
      </c>
      <c r="B1546" s="403" t="s">
        <v>13517</v>
      </c>
      <c r="C1546" s="403" t="s">
        <v>13518</v>
      </c>
      <c r="D1546" s="403" t="s">
        <v>13516</v>
      </c>
      <c r="E1546" s="403" t="s">
        <v>10613</v>
      </c>
      <c r="F1546" s="403" t="s">
        <v>10614</v>
      </c>
      <c r="G1546" s="403" t="s">
        <v>6486</v>
      </c>
      <c r="H1546" s="403" t="s">
        <v>10614</v>
      </c>
      <c r="I1546" s="403" t="s">
        <v>6334</v>
      </c>
      <c r="J1546" s="403" t="s">
        <v>6334</v>
      </c>
      <c r="K1546" s="403" t="s">
        <v>6334</v>
      </c>
      <c r="L1546" s="403" t="s">
        <v>6376</v>
      </c>
    </row>
    <row r="1547" spans="1:12" ht="56.25" x14ac:dyDescent="0.25">
      <c r="A1547" s="402" t="s">
        <v>13523</v>
      </c>
      <c r="B1547" s="402" t="s">
        <v>13521</v>
      </c>
      <c r="C1547" s="402" t="s">
        <v>13522</v>
      </c>
      <c r="D1547" s="402" t="s">
        <v>13520</v>
      </c>
      <c r="E1547" s="402" t="s">
        <v>6497</v>
      </c>
      <c r="F1547" s="402" t="s">
        <v>6498</v>
      </c>
      <c r="G1547" s="402" t="s">
        <v>6499</v>
      </c>
      <c r="H1547" s="402" t="s">
        <v>6498</v>
      </c>
      <c r="I1547" s="402" t="s">
        <v>6334</v>
      </c>
      <c r="J1547" s="402" t="s">
        <v>6334</v>
      </c>
      <c r="K1547" s="402" t="s">
        <v>6334</v>
      </c>
      <c r="L1547" s="402" t="s">
        <v>6376</v>
      </c>
    </row>
    <row r="1548" spans="1:12" ht="101.25" x14ac:dyDescent="0.25">
      <c r="A1548" s="403" t="s">
        <v>13527</v>
      </c>
      <c r="B1548" s="403" t="s">
        <v>13525</v>
      </c>
      <c r="C1548" s="403" t="s">
        <v>13526</v>
      </c>
      <c r="D1548" s="403" t="s">
        <v>13524</v>
      </c>
      <c r="E1548" s="403" t="s">
        <v>13528</v>
      </c>
      <c r="F1548" s="403" t="s">
        <v>13529</v>
      </c>
      <c r="G1548" s="403" t="s">
        <v>13530</v>
      </c>
      <c r="H1548" s="403" t="s">
        <v>13531</v>
      </c>
      <c r="I1548" s="403" t="s">
        <v>6334</v>
      </c>
      <c r="J1548" s="403" t="s">
        <v>6555</v>
      </c>
      <c r="K1548" s="403" t="s">
        <v>6334</v>
      </c>
      <c r="L1548" s="403" t="s">
        <v>6442</v>
      </c>
    </row>
    <row r="1549" spans="1:12" ht="45" x14ac:dyDescent="0.25">
      <c r="A1549" s="402" t="s">
        <v>13535</v>
      </c>
      <c r="B1549" s="402" t="s">
        <v>13533</v>
      </c>
      <c r="C1549" s="402" t="s">
        <v>13534</v>
      </c>
      <c r="D1549" s="402" t="s">
        <v>13532</v>
      </c>
      <c r="E1549" s="402" t="s">
        <v>6497</v>
      </c>
      <c r="F1549" s="402" t="s">
        <v>6498</v>
      </c>
      <c r="G1549" s="402" t="s">
        <v>6499</v>
      </c>
      <c r="H1549" s="402" t="s">
        <v>6498</v>
      </c>
      <c r="I1549" s="402" t="s">
        <v>6334</v>
      </c>
      <c r="J1549" s="402" t="s">
        <v>6334</v>
      </c>
      <c r="K1549" s="402" t="s">
        <v>6334</v>
      </c>
      <c r="L1549" s="402" t="s">
        <v>6376</v>
      </c>
    </row>
    <row r="1550" spans="1:12" ht="56.25" x14ac:dyDescent="0.25">
      <c r="A1550" s="403" t="s">
        <v>13539</v>
      </c>
      <c r="B1550" s="403" t="s">
        <v>13537</v>
      </c>
      <c r="C1550" s="403" t="s">
        <v>13538</v>
      </c>
      <c r="D1550" s="403" t="s">
        <v>13536</v>
      </c>
      <c r="E1550" s="403" t="s">
        <v>10041</v>
      </c>
      <c r="F1550" s="403" t="s">
        <v>10042</v>
      </c>
      <c r="G1550" s="403" t="s">
        <v>6777</v>
      </c>
      <c r="H1550" s="403" t="s">
        <v>10043</v>
      </c>
      <c r="I1550" s="403" t="s">
        <v>6334</v>
      </c>
      <c r="J1550" s="403" t="s">
        <v>6334</v>
      </c>
      <c r="K1550" s="403" t="s">
        <v>6334</v>
      </c>
      <c r="L1550" s="403" t="s">
        <v>6376</v>
      </c>
    </row>
    <row r="1551" spans="1:12" ht="56.25" x14ac:dyDescent="0.25">
      <c r="A1551" s="402" t="s">
        <v>1058</v>
      </c>
      <c r="B1551" s="402" t="s">
        <v>13541</v>
      </c>
      <c r="C1551" s="402" t="s">
        <v>13542</v>
      </c>
      <c r="D1551" s="402" t="s">
        <v>13540</v>
      </c>
      <c r="E1551" s="402" t="s">
        <v>7363</v>
      </c>
      <c r="F1551" s="402" t="s">
        <v>7364</v>
      </c>
      <c r="G1551" s="402" t="s">
        <v>6486</v>
      </c>
      <c r="H1551" s="402" t="s">
        <v>7364</v>
      </c>
      <c r="I1551" s="402" t="s">
        <v>6334</v>
      </c>
      <c r="J1551" s="402" t="s">
        <v>6334</v>
      </c>
      <c r="K1551" s="402" t="s">
        <v>6334</v>
      </c>
      <c r="L1551" s="402" t="s">
        <v>6376</v>
      </c>
    </row>
    <row r="1552" spans="1:12" ht="146.25" x14ac:dyDescent="0.25">
      <c r="A1552" s="403" t="s">
        <v>1058</v>
      </c>
      <c r="B1552" s="403" t="s">
        <v>13544</v>
      </c>
      <c r="C1552" s="403" t="s">
        <v>13545</v>
      </c>
      <c r="D1552" s="403" t="s">
        <v>13543</v>
      </c>
      <c r="E1552" s="403" t="s">
        <v>6726</v>
      </c>
      <c r="F1552" s="403" t="s">
        <v>6727</v>
      </c>
      <c r="G1552" s="403" t="s">
        <v>6452</v>
      </c>
      <c r="H1552" s="403" t="s">
        <v>6727</v>
      </c>
      <c r="I1552" s="403" t="s">
        <v>6334</v>
      </c>
      <c r="J1552" s="403" t="s">
        <v>6334</v>
      </c>
      <c r="K1552" s="403" t="s">
        <v>6334</v>
      </c>
      <c r="L1552" s="403" t="s">
        <v>6376</v>
      </c>
    </row>
    <row r="1553" spans="1:12" ht="90" x14ac:dyDescent="0.25">
      <c r="A1553" s="402" t="s">
        <v>13549</v>
      </c>
      <c r="B1553" s="402" t="s">
        <v>13547</v>
      </c>
      <c r="C1553" s="402" t="s">
        <v>13548</v>
      </c>
      <c r="D1553" s="402" t="s">
        <v>13546</v>
      </c>
      <c r="E1553" s="402" t="s">
        <v>13550</v>
      </c>
      <c r="F1553" s="402" t="s">
        <v>13551</v>
      </c>
      <c r="G1553" s="402" t="s">
        <v>6388</v>
      </c>
      <c r="H1553" s="402" t="s">
        <v>13552</v>
      </c>
      <c r="I1553" s="402" t="s">
        <v>6334</v>
      </c>
      <c r="J1553" s="402" t="s">
        <v>13553</v>
      </c>
      <c r="K1553" s="402" t="s">
        <v>6334</v>
      </c>
      <c r="L1553" s="402" t="s">
        <v>8564</v>
      </c>
    </row>
    <row r="1554" spans="1:12" ht="78.75" x14ac:dyDescent="0.25">
      <c r="A1554" s="403" t="s">
        <v>13557</v>
      </c>
      <c r="B1554" s="403" t="s">
        <v>13555</v>
      </c>
      <c r="C1554" s="403" t="s">
        <v>13556</v>
      </c>
      <c r="D1554" s="403" t="s">
        <v>13554</v>
      </c>
      <c r="E1554" s="403" t="s">
        <v>13558</v>
      </c>
      <c r="F1554" s="403" t="s">
        <v>13559</v>
      </c>
      <c r="G1554" s="403" t="s">
        <v>7329</v>
      </c>
      <c r="H1554" s="403" t="s">
        <v>13560</v>
      </c>
      <c r="I1554" s="403" t="s">
        <v>6334</v>
      </c>
      <c r="J1554" s="403" t="s">
        <v>7637</v>
      </c>
      <c r="K1554" s="403" t="s">
        <v>6334</v>
      </c>
      <c r="L1554" s="403" t="s">
        <v>8564</v>
      </c>
    </row>
    <row r="1555" spans="1:12" ht="67.5" x14ac:dyDescent="0.25">
      <c r="A1555" s="402" t="s">
        <v>13563</v>
      </c>
      <c r="B1555" s="402" t="s">
        <v>13562</v>
      </c>
      <c r="C1555" s="402" t="s">
        <v>6334</v>
      </c>
      <c r="D1555" s="402" t="s">
        <v>13561</v>
      </c>
      <c r="E1555" s="402" t="s">
        <v>13564</v>
      </c>
      <c r="F1555" s="402" t="s">
        <v>13565</v>
      </c>
      <c r="G1555" s="402" t="s">
        <v>6553</v>
      </c>
      <c r="H1555" s="402" t="s">
        <v>13566</v>
      </c>
      <c r="I1555" s="402" t="s">
        <v>6334</v>
      </c>
      <c r="J1555" s="402" t="s">
        <v>12207</v>
      </c>
      <c r="K1555" s="402" t="s">
        <v>6334</v>
      </c>
      <c r="L1555" s="402" t="s">
        <v>934</v>
      </c>
    </row>
    <row r="1556" spans="1:12" ht="67.5" x14ac:dyDescent="0.25">
      <c r="A1556" s="403" t="s">
        <v>13569</v>
      </c>
      <c r="B1556" s="403" t="s">
        <v>13568</v>
      </c>
      <c r="C1556" s="403" t="s">
        <v>6334</v>
      </c>
      <c r="D1556" s="403" t="s">
        <v>13567</v>
      </c>
      <c r="E1556" s="403" t="s">
        <v>13570</v>
      </c>
      <c r="F1556" s="403" t="s">
        <v>13571</v>
      </c>
      <c r="G1556" s="403" t="s">
        <v>6553</v>
      </c>
      <c r="H1556" s="403" t="s">
        <v>13572</v>
      </c>
      <c r="I1556" s="403" t="s">
        <v>6334</v>
      </c>
      <c r="J1556" s="403" t="s">
        <v>6334</v>
      </c>
      <c r="K1556" s="403" t="s">
        <v>6334</v>
      </c>
      <c r="L1556" s="403" t="s">
        <v>10069</v>
      </c>
    </row>
    <row r="1557" spans="1:12" ht="90" x14ac:dyDescent="0.25">
      <c r="A1557" s="402" t="s">
        <v>13576</v>
      </c>
      <c r="B1557" s="402" t="s">
        <v>13574</v>
      </c>
      <c r="C1557" s="402" t="s">
        <v>13575</v>
      </c>
      <c r="D1557" s="402" t="s">
        <v>13573</v>
      </c>
      <c r="E1557" s="402" t="s">
        <v>8581</v>
      </c>
      <c r="F1557" s="402" t="s">
        <v>10054</v>
      </c>
      <c r="G1557" s="402" t="s">
        <v>7540</v>
      </c>
      <c r="H1557" s="402" t="s">
        <v>10054</v>
      </c>
      <c r="I1557" s="402" t="s">
        <v>6334</v>
      </c>
      <c r="J1557" s="402" t="s">
        <v>6334</v>
      </c>
      <c r="K1557" s="402" t="s">
        <v>6334</v>
      </c>
      <c r="L1557" s="402" t="s">
        <v>10069</v>
      </c>
    </row>
    <row r="1558" spans="1:12" ht="146.25" x14ac:dyDescent="0.25">
      <c r="A1558" s="403" t="s">
        <v>13580</v>
      </c>
      <c r="B1558" s="403" t="s">
        <v>13578</v>
      </c>
      <c r="C1558" s="403" t="s">
        <v>13579</v>
      </c>
      <c r="D1558" s="403" t="s">
        <v>13577</v>
      </c>
      <c r="E1558" s="403" t="s">
        <v>6484</v>
      </c>
      <c r="F1558" s="403" t="s">
        <v>6485</v>
      </c>
      <c r="G1558" s="403" t="s">
        <v>6486</v>
      </c>
      <c r="H1558" s="403" t="s">
        <v>6485</v>
      </c>
      <c r="I1558" s="403" t="s">
        <v>6334</v>
      </c>
      <c r="J1558" s="403" t="s">
        <v>6334</v>
      </c>
      <c r="K1558" s="403" t="s">
        <v>6334</v>
      </c>
      <c r="L1558" s="403" t="s">
        <v>9159</v>
      </c>
    </row>
    <row r="1559" spans="1:12" ht="78.75" x14ac:dyDescent="0.25">
      <c r="A1559" s="402" t="s">
        <v>13583</v>
      </c>
      <c r="B1559" s="402" t="s">
        <v>13582</v>
      </c>
      <c r="C1559" s="402" t="s">
        <v>6334</v>
      </c>
      <c r="D1559" s="402" t="s">
        <v>13581</v>
      </c>
      <c r="E1559" s="402" t="s">
        <v>13584</v>
      </c>
      <c r="F1559" s="402" t="s">
        <v>13585</v>
      </c>
      <c r="G1559" s="402" t="s">
        <v>6553</v>
      </c>
      <c r="H1559" s="402" t="s">
        <v>13586</v>
      </c>
      <c r="I1559" s="402" t="s">
        <v>6334</v>
      </c>
      <c r="J1559" s="402" t="s">
        <v>13587</v>
      </c>
      <c r="K1559" s="402" t="s">
        <v>6334</v>
      </c>
      <c r="L1559" s="402" t="s">
        <v>9159</v>
      </c>
    </row>
    <row r="1560" spans="1:12" ht="90" x14ac:dyDescent="0.25">
      <c r="A1560" s="403" t="s">
        <v>26338</v>
      </c>
      <c r="B1560" s="403" t="s">
        <v>26337</v>
      </c>
      <c r="C1560" s="403" t="s">
        <v>6334</v>
      </c>
      <c r="D1560" s="403" t="s">
        <v>26336</v>
      </c>
      <c r="E1560" s="403" t="s">
        <v>26339</v>
      </c>
      <c r="F1560" s="403" t="s">
        <v>11916</v>
      </c>
      <c r="G1560" s="403" t="s">
        <v>6486</v>
      </c>
      <c r="H1560" s="403" t="s">
        <v>11916</v>
      </c>
      <c r="I1560" s="403" t="s">
        <v>10384</v>
      </c>
      <c r="J1560" s="403" t="s">
        <v>6334</v>
      </c>
      <c r="K1560" s="403" t="s">
        <v>6334</v>
      </c>
      <c r="L1560" s="403" t="s">
        <v>26210</v>
      </c>
    </row>
    <row r="1561" spans="1:12" ht="22.5" x14ac:dyDescent="0.25">
      <c r="A1561" s="402" t="s">
        <v>4937</v>
      </c>
      <c r="B1561" s="402" t="s">
        <v>26341</v>
      </c>
      <c r="C1561" s="402" t="s">
        <v>4939</v>
      </c>
      <c r="D1561" s="402" t="s">
        <v>26340</v>
      </c>
      <c r="E1561" s="402" t="s">
        <v>6888</v>
      </c>
      <c r="F1561" s="402" t="s">
        <v>6889</v>
      </c>
      <c r="G1561" s="402" t="s">
        <v>6440</v>
      </c>
      <c r="H1561" s="402" t="s">
        <v>6889</v>
      </c>
      <c r="I1561" s="402" t="s">
        <v>6334</v>
      </c>
      <c r="J1561" s="402" t="s">
        <v>6334</v>
      </c>
      <c r="K1561" s="402" t="s">
        <v>6334</v>
      </c>
      <c r="L1561" s="402" t="s">
        <v>26210</v>
      </c>
    </row>
    <row r="1562" spans="1:12" ht="101.25" x14ac:dyDescent="0.25">
      <c r="A1562" s="403" t="s">
        <v>1421</v>
      </c>
      <c r="B1562" s="403" t="s">
        <v>13589</v>
      </c>
      <c r="C1562" s="403" t="s">
        <v>1422</v>
      </c>
      <c r="D1562" s="403" t="s">
        <v>13588</v>
      </c>
      <c r="E1562" s="403" t="s">
        <v>7350</v>
      </c>
      <c r="F1562" s="403" t="s">
        <v>7299</v>
      </c>
      <c r="G1562" s="403" t="s">
        <v>6917</v>
      </c>
      <c r="H1562" s="403" t="s">
        <v>7299</v>
      </c>
      <c r="I1562" s="403" t="s">
        <v>6334</v>
      </c>
      <c r="J1562" s="403" t="s">
        <v>13590</v>
      </c>
      <c r="K1562" s="403" t="s">
        <v>6569</v>
      </c>
      <c r="L1562" s="403" t="s">
        <v>835</v>
      </c>
    </row>
    <row r="1563" spans="1:12" ht="101.25" x14ac:dyDescent="0.25">
      <c r="A1563" s="402" t="s">
        <v>769</v>
      </c>
      <c r="B1563" s="402" t="s">
        <v>13592</v>
      </c>
      <c r="C1563" s="402" t="s">
        <v>13593</v>
      </c>
      <c r="D1563" s="402" t="s">
        <v>13591</v>
      </c>
      <c r="E1563" s="402" t="s">
        <v>13594</v>
      </c>
      <c r="F1563" s="402" t="s">
        <v>13595</v>
      </c>
      <c r="G1563" s="402" t="s">
        <v>6342</v>
      </c>
      <c r="H1563" s="402" t="s">
        <v>13595</v>
      </c>
      <c r="I1563" s="402" t="s">
        <v>6334</v>
      </c>
      <c r="J1563" s="402" t="s">
        <v>13596</v>
      </c>
      <c r="K1563" s="402" t="s">
        <v>6569</v>
      </c>
      <c r="L1563" s="402" t="s">
        <v>835</v>
      </c>
    </row>
    <row r="1564" spans="1:12" ht="67.5" x14ac:dyDescent="0.25">
      <c r="A1564" s="403" t="s">
        <v>13600</v>
      </c>
      <c r="B1564" s="403" t="s">
        <v>13598</v>
      </c>
      <c r="C1564" s="403" t="s">
        <v>13599</v>
      </c>
      <c r="D1564" s="403" t="s">
        <v>13597</v>
      </c>
      <c r="E1564" s="403" t="s">
        <v>13601</v>
      </c>
      <c r="F1564" s="403" t="s">
        <v>13602</v>
      </c>
      <c r="G1564" s="403" t="s">
        <v>8352</v>
      </c>
      <c r="H1564" s="403" t="s">
        <v>13602</v>
      </c>
      <c r="I1564" s="403" t="s">
        <v>6334</v>
      </c>
      <c r="J1564" s="403" t="s">
        <v>13603</v>
      </c>
      <c r="K1564" s="403" t="s">
        <v>6334</v>
      </c>
      <c r="L1564" s="403" t="s">
        <v>6343</v>
      </c>
    </row>
    <row r="1565" spans="1:12" ht="45" x14ac:dyDescent="0.25">
      <c r="A1565" s="402" t="s">
        <v>13607</v>
      </c>
      <c r="B1565" s="402" t="s">
        <v>13605</v>
      </c>
      <c r="C1565" s="402" t="s">
        <v>13606</v>
      </c>
      <c r="D1565" s="402" t="s">
        <v>13604</v>
      </c>
      <c r="E1565" s="402" t="s">
        <v>10223</v>
      </c>
      <c r="F1565" s="402" t="s">
        <v>8321</v>
      </c>
      <c r="G1565" s="402" t="s">
        <v>7070</v>
      </c>
      <c r="H1565" s="402" t="s">
        <v>8322</v>
      </c>
      <c r="I1565" s="402" t="s">
        <v>6334</v>
      </c>
      <c r="J1565" s="402" t="s">
        <v>8652</v>
      </c>
      <c r="K1565" s="402" t="s">
        <v>6334</v>
      </c>
      <c r="L1565" s="402" t="s">
        <v>835</v>
      </c>
    </row>
    <row r="1566" spans="1:12" ht="45" x14ac:dyDescent="0.25">
      <c r="A1566" s="403" t="s">
        <v>13611</v>
      </c>
      <c r="B1566" s="403" t="s">
        <v>13609</v>
      </c>
      <c r="C1566" s="403" t="s">
        <v>13610</v>
      </c>
      <c r="D1566" s="403" t="s">
        <v>13608</v>
      </c>
      <c r="E1566" s="403" t="s">
        <v>13612</v>
      </c>
      <c r="F1566" s="403" t="s">
        <v>13613</v>
      </c>
      <c r="G1566" s="403" t="s">
        <v>6452</v>
      </c>
      <c r="H1566" s="403" t="s">
        <v>13614</v>
      </c>
      <c r="I1566" s="403" t="s">
        <v>6334</v>
      </c>
      <c r="J1566" s="403" t="s">
        <v>6334</v>
      </c>
      <c r="K1566" s="403" t="s">
        <v>6334</v>
      </c>
      <c r="L1566" s="403" t="s">
        <v>835</v>
      </c>
    </row>
    <row r="1567" spans="1:12" ht="33.75" x14ac:dyDescent="0.25">
      <c r="A1567" s="402" t="s">
        <v>1370</v>
      </c>
      <c r="B1567" s="402" t="s">
        <v>13616</v>
      </c>
      <c r="C1567" s="402" t="s">
        <v>1371</v>
      </c>
      <c r="D1567" s="402" t="s">
        <v>13615</v>
      </c>
      <c r="E1567" s="402" t="s">
        <v>7086</v>
      </c>
      <c r="F1567" s="402" t="s">
        <v>7087</v>
      </c>
      <c r="G1567" s="402" t="s">
        <v>6486</v>
      </c>
      <c r="H1567" s="402" t="s">
        <v>7087</v>
      </c>
      <c r="I1567" s="402" t="s">
        <v>6334</v>
      </c>
      <c r="J1567" s="402" t="s">
        <v>7123</v>
      </c>
      <c r="K1567" s="402" t="s">
        <v>6334</v>
      </c>
      <c r="L1567" s="402" t="s">
        <v>835</v>
      </c>
    </row>
    <row r="1568" spans="1:12" ht="56.25" x14ac:dyDescent="0.25">
      <c r="A1568" s="403" t="s">
        <v>1058</v>
      </c>
      <c r="B1568" s="403" t="s">
        <v>13618</v>
      </c>
      <c r="C1568" s="403" t="s">
        <v>1058</v>
      </c>
      <c r="D1568" s="403" t="s">
        <v>13617</v>
      </c>
      <c r="E1568" s="403" t="s">
        <v>7086</v>
      </c>
      <c r="F1568" s="403" t="s">
        <v>7087</v>
      </c>
      <c r="G1568" s="403" t="s">
        <v>6486</v>
      </c>
      <c r="H1568" s="403" t="s">
        <v>7087</v>
      </c>
      <c r="I1568" s="403" t="s">
        <v>6334</v>
      </c>
      <c r="J1568" s="403" t="s">
        <v>7123</v>
      </c>
      <c r="K1568" s="403" t="s">
        <v>6390</v>
      </c>
      <c r="L1568" s="403" t="s">
        <v>6343</v>
      </c>
    </row>
    <row r="1569" spans="1:12" ht="123.75" x14ac:dyDescent="0.25">
      <c r="A1569" s="402" t="s">
        <v>1563</v>
      </c>
      <c r="B1569" s="402" t="s">
        <v>13620</v>
      </c>
      <c r="C1569" s="402" t="s">
        <v>13621</v>
      </c>
      <c r="D1569" s="402" t="s">
        <v>13619</v>
      </c>
      <c r="E1569" s="402" t="s">
        <v>13622</v>
      </c>
      <c r="F1569" s="402" t="s">
        <v>13623</v>
      </c>
      <c r="G1569" s="402" t="s">
        <v>7338</v>
      </c>
      <c r="H1569" s="402" t="s">
        <v>13623</v>
      </c>
      <c r="I1569" s="402" t="s">
        <v>6334</v>
      </c>
      <c r="J1569" s="402" t="s">
        <v>13624</v>
      </c>
      <c r="K1569" s="402" t="s">
        <v>6334</v>
      </c>
      <c r="L1569" s="402" t="s">
        <v>835</v>
      </c>
    </row>
    <row r="1570" spans="1:12" ht="78.75" x14ac:dyDescent="0.25">
      <c r="A1570" s="403" t="s">
        <v>2203</v>
      </c>
      <c r="B1570" s="403" t="s">
        <v>13626</v>
      </c>
      <c r="C1570" s="403" t="s">
        <v>13627</v>
      </c>
      <c r="D1570" s="403" t="s">
        <v>13625</v>
      </c>
      <c r="E1570" s="403" t="s">
        <v>13628</v>
      </c>
      <c r="F1570" s="403" t="s">
        <v>13629</v>
      </c>
      <c r="G1570" s="403" t="s">
        <v>6460</v>
      </c>
      <c r="H1570" s="403" t="s">
        <v>13629</v>
      </c>
      <c r="I1570" s="403" t="s">
        <v>6334</v>
      </c>
      <c r="J1570" s="403" t="s">
        <v>6334</v>
      </c>
      <c r="K1570" s="403" t="s">
        <v>6334</v>
      </c>
      <c r="L1570" s="403" t="s">
        <v>835</v>
      </c>
    </row>
    <row r="1571" spans="1:12" ht="78.75" x14ac:dyDescent="0.25">
      <c r="A1571" s="402" t="s">
        <v>13633</v>
      </c>
      <c r="B1571" s="402" t="s">
        <v>13631</v>
      </c>
      <c r="C1571" s="402" t="s">
        <v>13632</v>
      </c>
      <c r="D1571" s="402" t="s">
        <v>13630</v>
      </c>
      <c r="E1571" s="402" t="s">
        <v>7298</v>
      </c>
      <c r="F1571" s="402" t="s">
        <v>7299</v>
      </c>
      <c r="G1571" s="402" t="s">
        <v>6917</v>
      </c>
      <c r="H1571" s="402" t="s">
        <v>7299</v>
      </c>
      <c r="I1571" s="402" t="s">
        <v>6334</v>
      </c>
      <c r="J1571" s="402" t="s">
        <v>10118</v>
      </c>
      <c r="K1571" s="402" t="s">
        <v>6334</v>
      </c>
      <c r="L1571" s="402" t="s">
        <v>835</v>
      </c>
    </row>
    <row r="1572" spans="1:12" ht="45" x14ac:dyDescent="0.25">
      <c r="A1572" s="403" t="s">
        <v>13637</v>
      </c>
      <c r="B1572" s="403" t="s">
        <v>13635</v>
      </c>
      <c r="C1572" s="403" t="s">
        <v>13636</v>
      </c>
      <c r="D1572" s="403" t="s">
        <v>13634</v>
      </c>
      <c r="E1572" s="403" t="s">
        <v>11031</v>
      </c>
      <c r="F1572" s="403" t="s">
        <v>11032</v>
      </c>
      <c r="G1572" s="403" t="s">
        <v>6342</v>
      </c>
      <c r="H1572" s="403" t="s">
        <v>13638</v>
      </c>
      <c r="I1572" s="403" t="s">
        <v>6360</v>
      </c>
      <c r="J1572" s="403" t="s">
        <v>6334</v>
      </c>
      <c r="K1572" s="403" t="s">
        <v>6334</v>
      </c>
      <c r="L1572" s="403" t="s">
        <v>835</v>
      </c>
    </row>
    <row r="1573" spans="1:12" ht="67.5" x14ac:dyDescent="0.25">
      <c r="A1573" s="402" t="s">
        <v>2274</v>
      </c>
      <c r="B1573" s="402" t="s">
        <v>13640</v>
      </c>
      <c r="C1573" s="402" t="s">
        <v>13641</v>
      </c>
      <c r="D1573" s="402" t="s">
        <v>13639</v>
      </c>
      <c r="E1573" s="402" t="s">
        <v>13642</v>
      </c>
      <c r="F1573" s="402" t="s">
        <v>13643</v>
      </c>
      <c r="G1573" s="402" t="s">
        <v>6493</v>
      </c>
      <c r="H1573" s="402" t="s">
        <v>13643</v>
      </c>
      <c r="I1573" s="402" t="s">
        <v>6334</v>
      </c>
      <c r="J1573" s="402" t="s">
        <v>6334</v>
      </c>
      <c r="K1573" s="402" t="s">
        <v>6334</v>
      </c>
      <c r="L1573" s="402" t="s">
        <v>6343</v>
      </c>
    </row>
    <row r="1574" spans="1:12" ht="22.5" x14ac:dyDescent="0.25">
      <c r="A1574" s="403" t="s">
        <v>13647</v>
      </c>
      <c r="B1574" s="403" t="s">
        <v>13645</v>
      </c>
      <c r="C1574" s="403" t="s">
        <v>13646</v>
      </c>
      <c r="D1574" s="403" t="s">
        <v>13644</v>
      </c>
      <c r="E1574" s="403" t="s">
        <v>11056</v>
      </c>
      <c r="F1574" s="403" t="s">
        <v>11057</v>
      </c>
      <c r="G1574" s="403" t="s">
        <v>6350</v>
      </c>
      <c r="H1574" s="403" t="s">
        <v>11057</v>
      </c>
      <c r="I1574" s="403" t="s">
        <v>6334</v>
      </c>
      <c r="J1574" s="403" t="s">
        <v>6334</v>
      </c>
      <c r="K1574" s="403" t="s">
        <v>6334</v>
      </c>
      <c r="L1574" s="403" t="s">
        <v>835</v>
      </c>
    </row>
    <row r="1575" spans="1:12" ht="67.5" x14ac:dyDescent="0.25">
      <c r="A1575" s="402" t="s">
        <v>6165</v>
      </c>
      <c r="B1575" s="402" t="s">
        <v>13649</v>
      </c>
      <c r="C1575" s="402" t="s">
        <v>13650</v>
      </c>
      <c r="D1575" s="402" t="s">
        <v>13648</v>
      </c>
      <c r="E1575" s="402" t="s">
        <v>13651</v>
      </c>
      <c r="F1575" s="402" t="s">
        <v>13652</v>
      </c>
      <c r="G1575" s="402" t="s">
        <v>7173</v>
      </c>
      <c r="H1575" s="402" t="s">
        <v>13653</v>
      </c>
      <c r="I1575" s="402" t="s">
        <v>6334</v>
      </c>
      <c r="J1575" s="402" t="s">
        <v>6334</v>
      </c>
      <c r="K1575" s="402" t="s">
        <v>6334</v>
      </c>
      <c r="L1575" s="402" t="s">
        <v>835</v>
      </c>
    </row>
    <row r="1576" spans="1:12" ht="67.5" x14ac:dyDescent="0.25">
      <c r="A1576" s="403" t="s">
        <v>13657</v>
      </c>
      <c r="B1576" s="403" t="s">
        <v>13655</v>
      </c>
      <c r="C1576" s="403" t="s">
        <v>13656</v>
      </c>
      <c r="D1576" s="403" t="s">
        <v>13654</v>
      </c>
      <c r="E1576" s="403" t="s">
        <v>13658</v>
      </c>
      <c r="F1576" s="403" t="s">
        <v>13659</v>
      </c>
      <c r="G1576" s="403" t="s">
        <v>7173</v>
      </c>
      <c r="H1576" s="403" t="s">
        <v>13660</v>
      </c>
      <c r="I1576" s="403" t="s">
        <v>6334</v>
      </c>
      <c r="J1576" s="403" t="s">
        <v>6334</v>
      </c>
      <c r="K1576" s="403" t="s">
        <v>6334</v>
      </c>
      <c r="L1576" s="403" t="s">
        <v>835</v>
      </c>
    </row>
    <row r="1577" spans="1:12" ht="56.25" x14ac:dyDescent="0.25">
      <c r="A1577" s="402" t="s">
        <v>13664</v>
      </c>
      <c r="B1577" s="402" t="s">
        <v>13662</v>
      </c>
      <c r="C1577" s="402" t="s">
        <v>13663</v>
      </c>
      <c r="D1577" s="402" t="s">
        <v>13661</v>
      </c>
      <c r="E1577" s="402" t="s">
        <v>13665</v>
      </c>
      <c r="F1577" s="402" t="s">
        <v>13666</v>
      </c>
      <c r="G1577" s="402" t="s">
        <v>7173</v>
      </c>
      <c r="H1577" s="402" t="s">
        <v>13667</v>
      </c>
      <c r="I1577" s="402" t="s">
        <v>6334</v>
      </c>
      <c r="J1577" s="402" t="s">
        <v>6334</v>
      </c>
      <c r="K1577" s="402" t="s">
        <v>6686</v>
      </c>
      <c r="L1577" s="402" t="s">
        <v>835</v>
      </c>
    </row>
    <row r="1578" spans="1:12" ht="45" x14ac:dyDescent="0.25">
      <c r="A1578" s="403" t="s">
        <v>13671</v>
      </c>
      <c r="B1578" s="403" t="s">
        <v>13669</v>
      </c>
      <c r="C1578" s="403" t="s">
        <v>13670</v>
      </c>
      <c r="D1578" s="403" t="s">
        <v>13668</v>
      </c>
      <c r="E1578" s="403" t="s">
        <v>7614</v>
      </c>
      <c r="F1578" s="403" t="s">
        <v>13672</v>
      </c>
      <c r="G1578" s="403" t="s">
        <v>7173</v>
      </c>
      <c r="H1578" s="403" t="s">
        <v>13673</v>
      </c>
      <c r="I1578" s="403" t="s">
        <v>6334</v>
      </c>
      <c r="J1578" s="403" t="s">
        <v>6334</v>
      </c>
      <c r="K1578" s="403" t="s">
        <v>6686</v>
      </c>
      <c r="L1578" s="403" t="s">
        <v>835</v>
      </c>
    </row>
    <row r="1579" spans="1:12" ht="45" x14ac:dyDescent="0.25">
      <c r="A1579" s="402" t="s">
        <v>13677</v>
      </c>
      <c r="B1579" s="402" t="s">
        <v>13675</v>
      </c>
      <c r="C1579" s="402" t="s">
        <v>13676</v>
      </c>
      <c r="D1579" s="402" t="s">
        <v>13674</v>
      </c>
      <c r="E1579" s="402" t="s">
        <v>7614</v>
      </c>
      <c r="F1579" s="402" t="s">
        <v>13672</v>
      </c>
      <c r="G1579" s="402" t="s">
        <v>7173</v>
      </c>
      <c r="H1579" s="402" t="s">
        <v>13673</v>
      </c>
      <c r="I1579" s="402" t="s">
        <v>6334</v>
      </c>
      <c r="J1579" s="402" t="s">
        <v>6334</v>
      </c>
      <c r="K1579" s="402" t="s">
        <v>6686</v>
      </c>
      <c r="L1579" s="402" t="s">
        <v>835</v>
      </c>
    </row>
    <row r="1580" spans="1:12" ht="67.5" x14ac:dyDescent="0.25">
      <c r="A1580" s="403" t="s">
        <v>13681</v>
      </c>
      <c r="B1580" s="403" t="s">
        <v>13679</v>
      </c>
      <c r="C1580" s="403" t="s">
        <v>13680</v>
      </c>
      <c r="D1580" s="403" t="s">
        <v>13678</v>
      </c>
      <c r="E1580" s="403" t="s">
        <v>13682</v>
      </c>
      <c r="F1580" s="403" t="s">
        <v>13683</v>
      </c>
      <c r="G1580" s="403" t="s">
        <v>13684</v>
      </c>
      <c r="H1580" s="403" t="s">
        <v>13683</v>
      </c>
      <c r="I1580" s="403" t="s">
        <v>6334</v>
      </c>
      <c r="J1580" s="403" t="s">
        <v>6334</v>
      </c>
      <c r="K1580" s="403" t="s">
        <v>6334</v>
      </c>
      <c r="L1580" s="403" t="s">
        <v>835</v>
      </c>
    </row>
    <row r="1581" spans="1:12" ht="56.25" x14ac:dyDescent="0.25">
      <c r="A1581" s="402" t="s">
        <v>13688</v>
      </c>
      <c r="B1581" s="402" t="s">
        <v>13686</v>
      </c>
      <c r="C1581" s="402" t="s">
        <v>13687</v>
      </c>
      <c r="D1581" s="402" t="s">
        <v>13685</v>
      </c>
      <c r="E1581" s="402" t="s">
        <v>13689</v>
      </c>
      <c r="F1581" s="402" t="s">
        <v>13690</v>
      </c>
      <c r="G1581" s="402" t="s">
        <v>13684</v>
      </c>
      <c r="H1581" s="402" t="s">
        <v>13690</v>
      </c>
      <c r="I1581" s="402" t="s">
        <v>6334</v>
      </c>
      <c r="J1581" s="402" t="s">
        <v>6334</v>
      </c>
      <c r="K1581" s="402" t="s">
        <v>6334</v>
      </c>
      <c r="L1581" s="402" t="s">
        <v>835</v>
      </c>
    </row>
    <row r="1582" spans="1:12" ht="56.25" x14ac:dyDescent="0.25">
      <c r="A1582" s="403" t="s">
        <v>2179</v>
      </c>
      <c r="B1582" s="403" t="s">
        <v>13692</v>
      </c>
      <c r="C1582" s="403" t="s">
        <v>6164</v>
      </c>
      <c r="D1582" s="403" t="s">
        <v>13691</v>
      </c>
      <c r="E1582" s="403" t="s">
        <v>7614</v>
      </c>
      <c r="F1582" s="403" t="s">
        <v>7615</v>
      </c>
      <c r="G1582" s="403" t="s">
        <v>7173</v>
      </c>
      <c r="H1582" s="403" t="s">
        <v>12940</v>
      </c>
      <c r="I1582" s="403" t="s">
        <v>10384</v>
      </c>
      <c r="J1582" s="403" t="s">
        <v>6334</v>
      </c>
      <c r="K1582" s="403" t="s">
        <v>6334</v>
      </c>
      <c r="L1582" s="403" t="s">
        <v>835</v>
      </c>
    </row>
    <row r="1583" spans="1:12" ht="56.25" x14ac:dyDescent="0.25">
      <c r="A1583" s="402" t="s">
        <v>50</v>
      </c>
      <c r="B1583" s="402" t="s">
        <v>13694</v>
      </c>
      <c r="C1583" s="402" t="s">
        <v>1223</v>
      </c>
      <c r="D1583" s="402" t="s">
        <v>13693</v>
      </c>
      <c r="E1583" s="402" t="s">
        <v>7614</v>
      </c>
      <c r="F1583" s="402" t="s">
        <v>7615</v>
      </c>
      <c r="G1583" s="402" t="s">
        <v>7173</v>
      </c>
      <c r="H1583" s="402" t="s">
        <v>12940</v>
      </c>
      <c r="I1583" s="402" t="s">
        <v>10384</v>
      </c>
      <c r="J1583" s="402" t="s">
        <v>6334</v>
      </c>
      <c r="K1583" s="402" t="s">
        <v>6334</v>
      </c>
      <c r="L1583" s="402" t="s">
        <v>835</v>
      </c>
    </row>
    <row r="1584" spans="1:12" ht="56.25" x14ac:dyDescent="0.25">
      <c r="A1584" s="403" t="s">
        <v>1555</v>
      </c>
      <c r="B1584" s="403" t="s">
        <v>13696</v>
      </c>
      <c r="C1584" s="403" t="s">
        <v>13697</v>
      </c>
      <c r="D1584" s="403" t="s">
        <v>13695</v>
      </c>
      <c r="E1584" s="403" t="s">
        <v>13698</v>
      </c>
      <c r="F1584" s="403" t="s">
        <v>13699</v>
      </c>
      <c r="G1584" s="403" t="s">
        <v>6541</v>
      </c>
      <c r="H1584" s="403" t="s">
        <v>13700</v>
      </c>
      <c r="I1584" s="403" t="s">
        <v>6334</v>
      </c>
      <c r="J1584" s="403" t="s">
        <v>6334</v>
      </c>
      <c r="K1584" s="403" t="s">
        <v>10420</v>
      </c>
      <c r="L1584" s="403" t="s">
        <v>7704</v>
      </c>
    </row>
    <row r="1585" spans="1:12" ht="56.25" x14ac:dyDescent="0.25">
      <c r="A1585" s="402" t="s">
        <v>13704</v>
      </c>
      <c r="B1585" s="402" t="s">
        <v>13702</v>
      </c>
      <c r="C1585" s="402" t="s">
        <v>13703</v>
      </c>
      <c r="D1585" s="402" t="s">
        <v>13701</v>
      </c>
      <c r="E1585" s="402" t="s">
        <v>7614</v>
      </c>
      <c r="F1585" s="402" t="s">
        <v>7615</v>
      </c>
      <c r="G1585" s="402" t="s">
        <v>7173</v>
      </c>
      <c r="H1585" s="402" t="s">
        <v>12940</v>
      </c>
      <c r="I1585" s="402" t="s">
        <v>10384</v>
      </c>
      <c r="J1585" s="402" t="s">
        <v>6334</v>
      </c>
      <c r="K1585" s="402" t="s">
        <v>6686</v>
      </c>
      <c r="L1585" s="402" t="s">
        <v>835</v>
      </c>
    </row>
    <row r="1586" spans="1:12" ht="45" x14ac:dyDescent="0.25">
      <c r="A1586" s="403" t="s">
        <v>1262</v>
      </c>
      <c r="B1586" s="403" t="s">
        <v>13706</v>
      </c>
      <c r="C1586" s="403" t="s">
        <v>1263</v>
      </c>
      <c r="D1586" s="403" t="s">
        <v>13705</v>
      </c>
      <c r="E1586" s="403" t="s">
        <v>11349</v>
      </c>
      <c r="F1586" s="403" t="s">
        <v>11633</v>
      </c>
      <c r="G1586" s="403" t="s">
        <v>6429</v>
      </c>
      <c r="H1586" s="403" t="s">
        <v>13707</v>
      </c>
      <c r="I1586" s="403" t="s">
        <v>10384</v>
      </c>
      <c r="J1586" s="403" t="s">
        <v>6334</v>
      </c>
      <c r="K1586" s="403" t="s">
        <v>6334</v>
      </c>
      <c r="L1586" s="403" t="s">
        <v>835</v>
      </c>
    </row>
    <row r="1587" spans="1:12" ht="45" x14ac:dyDescent="0.25">
      <c r="A1587" s="402" t="s">
        <v>13711</v>
      </c>
      <c r="B1587" s="402" t="s">
        <v>13709</v>
      </c>
      <c r="C1587" s="402" t="s">
        <v>13710</v>
      </c>
      <c r="D1587" s="402" t="s">
        <v>13708</v>
      </c>
      <c r="E1587" s="402" t="s">
        <v>11056</v>
      </c>
      <c r="F1587" s="402" t="s">
        <v>11057</v>
      </c>
      <c r="G1587" s="402" t="s">
        <v>6350</v>
      </c>
      <c r="H1587" s="402" t="s">
        <v>11805</v>
      </c>
      <c r="I1587" s="402" t="s">
        <v>10384</v>
      </c>
      <c r="J1587" s="402" t="s">
        <v>6334</v>
      </c>
      <c r="K1587" s="402" t="s">
        <v>6686</v>
      </c>
      <c r="L1587" s="402" t="s">
        <v>835</v>
      </c>
    </row>
    <row r="1588" spans="1:12" ht="33.75" x14ac:dyDescent="0.25">
      <c r="A1588" s="403" t="s">
        <v>13715</v>
      </c>
      <c r="B1588" s="403" t="s">
        <v>13713</v>
      </c>
      <c r="C1588" s="403" t="s">
        <v>13714</v>
      </c>
      <c r="D1588" s="403" t="s">
        <v>13712</v>
      </c>
      <c r="E1588" s="403" t="s">
        <v>13058</v>
      </c>
      <c r="F1588" s="403" t="s">
        <v>13059</v>
      </c>
      <c r="G1588" s="403" t="s">
        <v>7173</v>
      </c>
      <c r="H1588" s="403" t="s">
        <v>13059</v>
      </c>
      <c r="I1588" s="403" t="s">
        <v>6334</v>
      </c>
      <c r="J1588" s="403" t="s">
        <v>6334</v>
      </c>
      <c r="K1588" s="403" t="s">
        <v>6334</v>
      </c>
      <c r="L1588" s="403" t="s">
        <v>835</v>
      </c>
    </row>
    <row r="1589" spans="1:12" ht="22.5" x14ac:dyDescent="0.25">
      <c r="A1589" s="402" t="s">
        <v>13719</v>
      </c>
      <c r="B1589" s="402" t="s">
        <v>13717</v>
      </c>
      <c r="C1589" s="402" t="s">
        <v>13718</v>
      </c>
      <c r="D1589" s="402" t="s">
        <v>13716</v>
      </c>
      <c r="E1589" s="402" t="s">
        <v>11056</v>
      </c>
      <c r="F1589" s="402" t="s">
        <v>11057</v>
      </c>
      <c r="G1589" s="402" t="s">
        <v>6350</v>
      </c>
      <c r="H1589" s="402" t="s">
        <v>11057</v>
      </c>
      <c r="I1589" s="402" t="s">
        <v>6334</v>
      </c>
      <c r="J1589" s="402" t="s">
        <v>6334</v>
      </c>
      <c r="K1589" s="402" t="s">
        <v>6334</v>
      </c>
      <c r="L1589" s="402" t="s">
        <v>835</v>
      </c>
    </row>
    <row r="1590" spans="1:12" ht="67.5" x14ac:dyDescent="0.25">
      <c r="A1590" s="403" t="s">
        <v>13723</v>
      </c>
      <c r="B1590" s="403" t="s">
        <v>13721</v>
      </c>
      <c r="C1590" s="403" t="s">
        <v>13722</v>
      </c>
      <c r="D1590" s="403" t="s">
        <v>13720</v>
      </c>
      <c r="E1590" s="403" t="s">
        <v>12052</v>
      </c>
      <c r="F1590" s="403" t="s">
        <v>12053</v>
      </c>
      <c r="G1590" s="403" t="s">
        <v>12054</v>
      </c>
      <c r="H1590" s="403" t="s">
        <v>12053</v>
      </c>
      <c r="I1590" s="403" t="s">
        <v>6334</v>
      </c>
      <c r="J1590" s="403" t="s">
        <v>6334</v>
      </c>
      <c r="K1590" s="403" t="s">
        <v>6686</v>
      </c>
      <c r="L1590" s="403" t="s">
        <v>835</v>
      </c>
    </row>
    <row r="1591" spans="1:12" ht="33.75" x14ac:dyDescent="0.25">
      <c r="A1591" s="402" t="s">
        <v>13727</v>
      </c>
      <c r="B1591" s="402" t="s">
        <v>13725</v>
      </c>
      <c r="C1591" s="402" t="s">
        <v>13726</v>
      </c>
      <c r="D1591" s="402" t="s">
        <v>13724</v>
      </c>
      <c r="E1591" s="402" t="s">
        <v>6427</v>
      </c>
      <c r="F1591" s="402" t="s">
        <v>12974</v>
      </c>
      <c r="G1591" s="402" t="s">
        <v>6429</v>
      </c>
      <c r="H1591" s="402" t="s">
        <v>12974</v>
      </c>
      <c r="I1591" s="402" t="s">
        <v>6334</v>
      </c>
      <c r="J1591" s="402" t="s">
        <v>6334</v>
      </c>
      <c r="K1591" s="402" t="s">
        <v>6334</v>
      </c>
      <c r="L1591" s="402" t="s">
        <v>835</v>
      </c>
    </row>
    <row r="1592" spans="1:12" ht="22.5" x14ac:dyDescent="0.25">
      <c r="A1592" s="403" t="s">
        <v>13731</v>
      </c>
      <c r="B1592" s="403" t="s">
        <v>13729</v>
      </c>
      <c r="C1592" s="403" t="s">
        <v>13730</v>
      </c>
      <c r="D1592" s="403" t="s">
        <v>13728</v>
      </c>
      <c r="E1592" s="403" t="s">
        <v>12052</v>
      </c>
      <c r="F1592" s="403" t="s">
        <v>12053</v>
      </c>
      <c r="G1592" s="403" t="s">
        <v>12054</v>
      </c>
      <c r="H1592" s="403" t="s">
        <v>12053</v>
      </c>
      <c r="I1592" s="403" t="s">
        <v>6334</v>
      </c>
      <c r="J1592" s="403" t="s">
        <v>6334</v>
      </c>
      <c r="K1592" s="403" t="s">
        <v>6686</v>
      </c>
      <c r="L1592" s="403" t="s">
        <v>835</v>
      </c>
    </row>
    <row r="1593" spans="1:12" ht="101.25" x14ac:dyDescent="0.25">
      <c r="A1593" s="402" t="s">
        <v>1762</v>
      </c>
      <c r="B1593" s="402" t="s">
        <v>13733</v>
      </c>
      <c r="C1593" s="402" t="s">
        <v>13734</v>
      </c>
      <c r="D1593" s="402" t="s">
        <v>13732</v>
      </c>
      <c r="E1593" s="402" t="s">
        <v>13735</v>
      </c>
      <c r="F1593" s="402" t="s">
        <v>13736</v>
      </c>
      <c r="G1593" s="402" t="s">
        <v>7173</v>
      </c>
      <c r="H1593" s="402" t="s">
        <v>13737</v>
      </c>
      <c r="I1593" s="402" t="s">
        <v>6334</v>
      </c>
      <c r="J1593" s="402" t="s">
        <v>13738</v>
      </c>
      <c r="K1593" s="402" t="s">
        <v>10420</v>
      </c>
      <c r="L1593" s="402" t="s">
        <v>835</v>
      </c>
    </row>
    <row r="1594" spans="1:12" ht="67.5" x14ac:dyDescent="0.25">
      <c r="A1594" s="403" t="s">
        <v>13742</v>
      </c>
      <c r="B1594" s="403" t="s">
        <v>13740</v>
      </c>
      <c r="C1594" s="403" t="s">
        <v>13741</v>
      </c>
      <c r="D1594" s="403" t="s">
        <v>13739</v>
      </c>
      <c r="E1594" s="403" t="s">
        <v>13743</v>
      </c>
      <c r="F1594" s="403" t="s">
        <v>13744</v>
      </c>
      <c r="G1594" s="403" t="s">
        <v>6429</v>
      </c>
      <c r="H1594" s="403" t="s">
        <v>13745</v>
      </c>
      <c r="I1594" s="403" t="s">
        <v>6334</v>
      </c>
      <c r="J1594" s="403" t="s">
        <v>6334</v>
      </c>
      <c r="K1594" s="403" t="s">
        <v>10420</v>
      </c>
      <c r="L1594" s="403" t="s">
        <v>835</v>
      </c>
    </row>
    <row r="1595" spans="1:12" ht="101.25" x14ac:dyDescent="0.25">
      <c r="A1595" s="402" t="s">
        <v>2256</v>
      </c>
      <c r="B1595" s="402" t="s">
        <v>13747</v>
      </c>
      <c r="C1595" s="402" t="s">
        <v>13748</v>
      </c>
      <c r="D1595" s="402" t="s">
        <v>13746</v>
      </c>
      <c r="E1595" s="402" t="s">
        <v>13735</v>
      </c>
      <c r="F1595" s="402" t="s">
        <v>13736</v>
      </c>
      <c r="G1595" s="402" t="s">
        <v>7173</v>
      </c>
      <c r="H1595" s="402" t="s">
        <v>13737</v>
      </c>
      <c r="I1595" s="402" t="s">
        <v>6334</v>
      </c>
      <c r="J1595" s="402" t="s">
        <v>6334</v>
      </c>
      <c r="K1595" s="402" t="s">
        <v>10420</v>
      </c>
      <c r="L1595" s="402" t="s">
        <v>835</v>
      </c>
    </row>
    <row r="1596" spans="1:12" ht="56.25" x14ac:dyDescent="0.25">
      <c r="A1596" s="403" t="s">
        <v>820</v>
      </c>
      <c r="B1596" s="403" t="s">
        <v>13750</v>
      </c>
      <c r="C1596" s="403" t="s">
        <v>13751</v>
      </c>
      <c r="D1596" s="403" t="s">
        <v>13749</v>
      </c>
      <c r="E1596" s="403" t="s">
        <v>13752</v>
      </c>
      <c r="F1596" s="403" t="s">
        <v>13753</v>
      </c>
      <c r="G1596" s="403" t="s">
        <v>7173</v>
      </c>
      <c r="H1596" s="403" t="s">
        <v>13753</v>
      </c>
      <c r="I1596" s="403" t="s">
        <v>6334</v>
      </c>
      <c r="J1596" s="403" t="s">
        <v>6334</v>
      </c>
      <c r="K1596" s="403" t="s">
        <v>10420</v>
      </c>
      <c r="L1596" s="403" t="s">
        <v>835</v>
      </c>
    </row>
    <row r="1597" spans="1:12" ht="56.25" x14ac:dyDescent="0.25">
      <c r="A1597" s="402" t="s">
        <v>1620</v>
      </c>
      <c r="B1597" s="402" t="s">
        <v>13755</v>
      </c>
      <c r="C1597" s="402" t="s">
        <v>13756</v>
      </c>
      <c r="D1597" s="402" t="s">
        <v>13754</v>
      </c>
      <c r="E1597" s="402" t="s">
        <v>13757</v>
      </c>
      <c r="F1597" s="402" t="s">
        <v>13758</v>
      </c>
      <c r="G1597" s="402" t="s">
        <v>7523</v>
      </c>
      <c r="H1597" s="402" t="s">
        <v>13758</v>
      </c>
      <c r="I1597" s="402" t="s">
        <v>6334</v>
      </c>
      <c r="J1597" s="402" t="s">
        <v>6334</v>
      </c>
      <c r="K1597" s="402" t="s">
        <v>6334</v>
      </c>
      <c r="L1597" s="402" t="s">
        <v>835</v>
      </c>
    </row>
    <row r="1598" spans="1:12" ht="67.5" x14ac:dyDescent="0.25">
      <c r="A1598" s="403" t="s">
        <v>1637</v>
      </c>
      <c r="B1598" s="403" t="s">
        <v>13760</v>
      </c>
      <c r="C1598" s="403" t="s">
        <v>5715</v>
      </c>
      <c r="D1598" s="403" t="s">
        <v>13759</v>
      </c>
      <c r="E1598" s="403" t="s">
        <v>11362</v>
      </c>
      <c r="F1598" s="403" t="s">
        <v>11363</v>
      </c>
      <c r="G1598" s="403" t="s">
        <v>6541</v>
      </c>
      <c r="H1598" s="403" t="s">
        <v>11363</v>
      </c>
      <c r="I1598" s="403" t="s">
        <v>6334</v>
      </c>
      <c r="J1598" s="403" t="s">
        <v>6334</v>
      </c>
      <c r="K1598" s="403" t="s">
        <v>6334</v>
      </c>
      <c r="L1598" s="403" t="s">
        <v>6343</v>
      </c>
    </row>
    <row r="1599" spans="1:12" ht="33.75" x14ac:dyDescent="0.25">
      <c r="A1599" s="402" t="s">
        <v>1649</v>
      </c>
      <c r="B1599" s="402" t="s">
        <v>13762</v>
      </c>
      <c r="C1599" s="402" t="s">
        <v>13763</v>
      </c>
      <c r="D1599" s="402" t="s">
        <v>13761</v>
      </c>
      <c r="E1599" s="402" t="s">
        <v>7086</v>
      </c>
      <c r="F1599" s="402" t="s">
        <v>13764</v>
      </c>
      <c r="G1599" s="402" t="s">
        <v>6486</v>
      </c>
      <c r="H1599" s="402" t="s">
        <v>13764</v>
      </c>
      <c r="I1599" s="402" t="s">
        <v>6334</v>
      </c>
      <c r="J1599" s="402" t="s">
        <v>6334</v>
      </c>
      <c r="K1599" s="402" t="s">
        <v>6334</v>
      </c>
      <c r="L1599" s="402" t="s">
        <v>835</v>
      </c>
    </row>
    <row r="1600" spans="1:12" ht="67.5" x14ac:dyDescent="0.25">
      <c r="A1600" s="403" t="s">
        <v>2243</v>
      </c>
      <c r="B1600" s="403" t="s">
        <v>13766</v>
      </c>
      <c r="C1600" s="403" t="s">
        <v>13767</v>
      </c>
      <c r="D1600" s="403" t="s">
        <v>13765</v>
      </c>
      <c r="E1600" s="403" t="s">
        <v>13768</v>
      </c>
      <c r="F1600" s="403" t="s">
        <v>13769</v>
      </c>
      <c r="G1600" s="403" t="s">
        <v>6493</v>
      </c>
      <c r="H1600" s="403" t="s">
        <v>13769</v>
      </c>
      <c r="I1600" s="403" t="s">
        <v>6334</v>
      </c>
      <c r="J1600" s="403" t="s">
        <v>6334</v>
      </c>
      <c r="K1600" s="403" t="s">
        <v>6334</v>
      </c>
      <c r="L1600" s="403" t="s">
        <v>835</v>
      </c>
    </row>
    <row r="1601" spans="1:12" ht="56.25" x14ac:dyDescent="0.25">
      <c r="A1601" s="402" t="s">
        <v>6334</v>
      </c>
      <c r="B1601" s="402" t="s">
        <v>13771</v>
      </c>
      <c r="C1601" s="402" t="s">
        <v>6334</v>
      </c>
      <c r="D1601" s="402" t="s">
        <v>13770</v>
      </c>
      <c r="E1601" s="402" t="s">
        <v>8386</v>
      </c>
      <c r="F1601" s="402" t="s">
        <v>8387</v>
      </c>
      <c r="G1601" s="402" t="s">
        <v>6609</v>
      </c>
      <c r="H1601" s="402" t="s">
        <v>8387</v>
      </c>
      <c r="I1601" s="402" t="s">
        <v>6334</v>
      </c>
      <c r="J1601" s="402" t="s">
        <v>6334</v>
      </c>
      <c r="K1601" s="402" t="s">
        <v>6390</v>
      </c>
      <c r="L1601" s="402" t="s">
        <v>835</v>
      </c>
    </row>
    <row r="1602" spans="1:12" ht="78.75" x14ac:dyDescent="0.25">
      <c r="A1602" s="403" t="s">
        <v>2239</v>
      </c>
      <c r="B1602" s="403" t="s">
        <v>13773</v>
      </c>
      <c r="C1602" s="403" t="s">
        <v>5132</v>
      </c>
      <c r="D1602" s="403" t="s">
        <v>13772</v>
      </c>
      <c r="E1602" s="403" t="s">
        <v>10236</v>
      </c>
      <c r="F1602" s="403" t="s">
        <v>10237</v>
      </c>
      <c r="G1602" s="403" t="s">
        <v>6452</v>
      </c>
      <c r="H1602" s="403" t="s">
        <v>10238</v>
      </c>
      <c r="I1602" s="403" t="s">
        <v>6334</v>
      </c>
      <c r="J1602" s="403" t="s">
        <v>6334</v>
      </c>
      <c r="K1602" s="403" t="s">
        <v>6334</v>
      </c>
      <c r="L1602" s="403" t="s">
        <v>835</v>
      </c>
    </row>
    <row r="1603" spans="1:12" ht="78.75" x14ac:dyDescent="0.25">
      <c r="A1603" s="402" t="s">
        <v>6334</v>
      </c>
      <c r="B1603" s="402" t="s">
        <v>13775</v>
      </c>
      <c r="C1603" s="402" t="s">
        <v>6334</v>
      </c>
      <c r="D1603" s="402" t="s">
        <v>13774</v>
      </c>
      <c r="E1603" s="402" t="s">
        <v>10236</v>
      </c>
      <c r="F1603" s="402" t="s">
        <v>10237</v>
      </c>
      <c r="G1603" s="402" t="s">
        <v>6452</v>
      </c>
      <c r="H1603" s="402" t="s">
        <v>10238</v>
      </c>
      <c r="I1603" s="402" t="s">
        <v>6334</v>
      </c>
      <c r="J1603" s="402" t="s">
        <v>6334</v>
      </c>
      <c r="K1603" s="402" t="s">
        <v>6390</v>
      </c>
      <c r="L1603" s="402" t="s">
        <v>835</v>
      </c>
    </row>
    <row r="1604" spans="1:12" ht="56.25" x14ac:dyDescent="0.25">
      <c r="A1604" s="403" t="s">
        <v>13779</v>
      </c>
      <c r="B1604" s="403" t="s">
        <v>13777</v>
      </c>
      <c r="C1604" s="403" t="s">
        <v>13778</v>
      </c>
      <c r="D1604" s="403" t="s">
        <v>13776</v>
      </c>
      <c r="E1604" s="403" t="s">
        <v>6992</v>
      </c>
      <c r="F1604" s="403" t="s">
        <v>9331</v>
      </c>
      <c r="G1604" s="403" t="s">
        <v>6493</v>
      </c>
      <c r="H1604" s="403" t="s">
        <v>9331</v>
      </c>
      <c r="I1604" s="403" t="s">
        <v>6334</v>
      </c>
      <c r="J1604" s="403" t="s">
        <v>6334</v>
      </c>
      <c r="K1604" s="403" t="s">
        <v>6334</v>
      </c>
      <c r="L1604" s="403" t="s">
        <v>835</v>
      </c>
    </row>
    <row r="1605" spans="1:12" ht="78.75" x14ac:dyDescent="0.25">
      <c r="A1605" s="402" t="s">
        <v>13783</v>
      </c>
      <c r="B1605" s="402" t="s">
        <v>13781</v>
      </c>
      <c r="C1605" s="402" t="s">
        <v>13782</v>
      </c>
      <c r="D1605" s="402" t="s">
        <v>13780</v>
      </c>
      <c r="E1605" s="402" t="s">
        <v>13784</v>
      </c>
      <c r="F1605" s="402" t="s">
        <v>13785</v>
      </c>
      <c r="G1605" s="402" t="s">
        <v>6486</v>
      </c>
      <c r="H1605" s="402" t="s">
        <v>13785</v>
      </c>
      <c r="I1605" s="402" t="s">
        <v>6334</v>
      </c>
      <c r="J1605" s="402" t="s">
        <v>6334</v>
      </c>
      <c r="K1605" s="402" t="s">
        <v>6334</v>
      </c>
      <c r="L1605" s="402" t="s">
        <v>835</v>
      </c>
    </row>
    <row r="1606" spans="1:12" ht="56.25" x14ac:dyDescent="0.25">
      <c r="A1606" s="403" t="s">
        <v>13789</v>
      </c>
      <c r="B1606" s="403" t="s">
        <v>13787</v>
      </c>
      <c r="C1606" s="403" t="s">
        <v>13788</v>
      </c>
      <c r="D1606" s="403" t="s">
        <v>13786</v>
      </c>
      <c r="E1606" s="403" t="s">
        <v>13790</v>
      </c>
      <c r="F1606" s="403" t="s">
        <v>13791</v>
      </c>
      <c r="G1606" s="403" t="s">
        <v>6493</v>
      </c>
      <c r="H1606" s="403" t="s">
        <v>13791</v>
      </c>
      <c r="I1606" s="403" t="s">
        <v>6334</v>
      </c>
      <c r="J1606" s="403" t="s">
        <v>6334</v>
      </c>
      <c r="K1606" s="403" t="s">
        <v>6334</v>
      </c>
      <c r="L1606" s="403" t="s">
        <v>835</v>
      </c>
    </row>
    <row r="1607" spans="1:12" ht="45" x14ac:dyDescent="0.25">
      <c r="A1607" s="402" t="s">
        <v>6334</v>
      </c>
      <c r="B1607" s="402" t="s">
        <v>13793</v>
      </c>
      <c r="C1607" s="402" t="s">
        <v>6334</v>
      </c>
      <c r="D1607" s="402" t="s">
        <v>13792</v>
      </c>
      <c r="E1607" s="402" t="s">
        <v>7869</v>
      </c>
      <c r="F1607" s="402" t="s">
        <v>7870</v>
      </c>
      <c r="G1607" s="402" t="s">
        <v>6486</v>
      </c>
      <c r="H1607" s="402" t="s">
        <v>7870</v>
      </c>
      <c r="I1607" s="402" t="s">
        <v>6334</v>
      </c>
      <c r="J1607" s="402" t="s">
        <v>6334</v>
      </c>
      <c r="K1607" s="402" t="s">
        <v>6390</v>
      </c>
      <c r="L1607" s="402" t="s">
        <v>835</v>
      </c>
    </row>
    <row r="1608" spans="1:12" ht="56.25" x14ac:dyDescent="0.25">
      <c r="A1608" s="403" t="s">
        <v>13797</v>
      </c>
      <c r="B1608" s="403" t="s">
        <v>13795</v>
      </c>
      <c r="C1608" s="403" t="s">
        <v>13796</v>
      </c>
      <c r="D1608" s="403" t="s">
        <v>13794</v>
      </c>
      <c r="E1608" s="403" t="s">
        <v>11200</v>
      </c>
      <c r="F1608" s="403" t="s">
        <v>11201</v>
      </c>
      <c r="G1608" s="403" t="s">
        <v>6452</v>
      </c>
      <c r="H1608" s="403" t="s">
        <v>11202</v>
      </c>
      <c r="I1608" s="403" t="s">
        <v>6334</v>
      </c>
      <c r="J1608" s="403" t="s">
        <v>6334</v>
      </c>
      <c r="K1608" s="403" t="s">
        <v>6334</v>
      </c>
      <c r="L1608" s="403" t="s">
        <v>835</v>
      </c>
    </row>
    <row r="1609" spans="1:12" ht="67.5" x14ac:dyDescent="0.25">
      <c r="A1609" s="402" t="s">
        <v>6334</v>
      </c>
      <c r="B1609" s="402" t="s">
        <v>13799</v>
      </c>
      <c r="C1609" s="402" t="s">
        <v>6334</v>
      </c>
      <c r="D1609" s="402" t="s">
        <v>13798</v>
      </c>
      <c r="E1609" s="402" t="s">
        <v>7863</v>
      </c>
      <c r="F1609" s="402" t="s">
        <v>7864</v>
      </c>
      <c r="G1609" s="402" t="s">
        <v>6452</v>
      </c>
      <c r="H1609" s="402" t="s">
        <v>7865</v>
      </c>
      <c r="I1609" s="402" t="s">
        <v>6334</v>
      </c>
      <c r="J1609" s="402" t="s">
        <v>6334</v>
      </c>
      <c r="K1609" s="402" t="s">
        <v>6390</v>
      </c>
      <c r="L1609" s="402" t="s">
        <v>835</v>
      </c>
    </row>
    <row r="1610" spans="1:12" ht="112.5" x14ac:dyDescent="0.25">
      <c r="A1610" s="403" t="s">
        <v>13803</v>
      </c>
      <c r="B1610" s="403" t="s">
        <v>13801</v>
      </c>
      <c r="C1610" s="403" t="s">
        <v>13802</v>
      </c>
      <c r="D1610" s="403" t="s">
        <v>13800</v>
      </c>
      <c r="E1610" s="403" t="s">
        <v>12557</v>
      </c>
      <c r="F1610" s="403" t="s">
        <v>12558</v>
      </c>
      <c r="G1610" s="403" t="s">
        <v>6609</v>
      </c>
      <c r="H1610" s="403" t="s">
        <v>12559</v>
      </c>
      <c r="I1610" s="403" t="s">
        <v>6334</v>
      </c>
      <c r="J1610" s="403" t="s">
        <v>6597</v>
      </c>
      <c r="K1610" s="403" t="s">
        <v>6334</v>
      </c>
      <c r="L1610" s="403" t="s">
        <v>835</v>
      </c>
    </row>
    <row r="1611" spans="1:12" ht="67.5" x14ac:dyDescent="0.25">
      <c r="A1611" s="402" t="s">
        <v>6334</v>
      </c>
      <c r="B1611" s="402" t="s">
        <v>13805</v>
      </c>
      <c r="C1611" s="402" t="s">
        <v>6334</v>
      </c>
      <c r="D1611" s="402" t="s">
        <v>13804</v>
      </c>
      <c r="E1611" s="402" t="s">
        <v>12557</v>
      </c>
      <c r="F1611" s="402" t="s">
        <v>12558</v>
      </c>
      <c r="G1611" s="402" t="s">
        <v>6609</v>
      </c>
      <c r="H1611" s="402" t="s">
        <v>12559</v>
      </c>
      <c r="I1611" s="402" t="s">
        <v>6334</v>
      </c>
      <c r="J1611" s="402" t="s">
        <v>6334</v>
      </c>
      <c r="K1611" s="402" t="s">
        <v>6390</v>
      </c>
      <c r="L1611" s="402" t="s">
        <v>835</v>
      </c>
    </row>
    <row r="1612" spans="1:12" ht="67.5" x14ac:dyDescent="0.25">
      <c r="A1612" s="403" t="s">
        <v>13809</v>
      </c>
      <c r="B1612" s="403" t="s">
        <v>13807</v>
      </c>
      <c r="C1612" s="403" t="s">
        <v>13808</v>
      </c>
      <c r="D1612" s="403" t="s">
        <v>13806</v>
      </c>
      <c r="E1612" s="403" t="s">
        <v>12557</v>
      </c>
      <c r="F1612" s="403" t="s">
        <v>12558</v>
      </c>
      <c r="G1612" s="403" t="s">
        <v>6609</v>
      </c>
      <c r="H1612" s="403" t="s">
        <v>12559</v>
      </c>
      <c r="I1612" s="403" t="s">
        <v>6334</v>
      </c>
      <c r="J1612" s="403" t="s">
        <v>6334</v>
      </c>
      <c r="K1612" s="403" t="s">
        <v>6334</v>
      </c>
      <c r="L1612" s="403" t="s">
        <v>6343</v>
      </c>
    </row>
    <row r="1613" spans="1:12" ht="67.5" x14ac:dyDescent="0.25">
      <c r="A1613" s="402" t="s">
        <v>1058</v>
      </c>
      <c r="B1613" s="402" t="s">
        <v>13811</v>
      </c>
      <c r="C1613" s="402" t="s">
        <v>1058</v>
      </c>
      <c r="D1613" s="402" t="s">
        <v>13810</v>
      </c>
      <c r="E1613" s="402" t="s">
        <v>7863</v>
      </c>
      <c r="F1613" s="402" t="s">
        <v>7864</v>
      </c>
      <c r="G1613" s="402" t="s">
        <v>6452</v>
      </c>
      <c r="H1613" s="402" t="s">
        <v>7865</v>
      </c>
      <c r="I1613" s="402" t="s">
        <v>6334</v>
      </c>
      <c r="J1613" s="402" t="s">
        <v>6334</v>
      </c>
      <c r="K1613" s="402" t="s">
        <v>6390</v>
      </c>
      <c r="L1613" s="402" t="s">
        <v>6343</v>
      </c>
    </row>
    <row r="1614" spans="1:12" ht="33.75" x14ac:dyDescent="0.25">
      <c r="A1614" s="403" t="s">
        <v>13815</v>
      </c>
      <c r="B1614" s="403" t="s">
        <v>13813</v>
      </c>
      <c r="C1614" s="403" t="s">
        <v>13814</v>
      </c>
      <c r="D1614" s="403" t="s">
        <v>13812</v>
      </c>
      <c r="E1614" s="403" t="s">
        <v>6720</v>
      </c>
      <c r="F1614" s="403" t="s">
        <v>6721</v>
      </c>
      <c r="G1614" s="403" t="s">
        <v>6722</v>
      </c>
      <c r="H1614" s="403" t="s">
        <v>6723</v>
      </c>
      <c r="I1614" s="403" t="s">
        <v>6334</v>
      </c>
      <c r="J1614" s="403" t="s">
        <v>6334</v>
      </c>
      <c r="K1614" s="403" t="s">
        <v>6334</v>
      </c>
      <c r="L1614" s="403" t="s">
        <v>835</v>
      </c>
    </row>
    <row r="1615" spans="1:12" ht="22.5" x14ac:dyDescent="0.25">
      <c r="A1615" s="402" t="s">
        <v>6334</v>
      </c>
      <c r="B1615" s="402" t="s">
        <v>13817</v>
      </c>
      <c r="C1615" s="402" t="s">
        <v>6334</v>
      </c>
      <c r="D1615" s="402" t="s">
        <v>13816</v>
      </c>
      <c r="E1615" s="402" t="s">
        <v>6704</v>
      </c>
      <c r="F1615" s="402" t="s">
        <v>6705</v>
      </c>
      <c r="G1615" s="402" t="s">
        <v>6486</v>
      </c>
      <c r="H1615" s="402" t="s">
        <v>6705</v>
      </c>
      <c r="I1615" s="402" t="s">
        <v>6334</v>
      </c>
      <c r="J1615" s="402" t="s">
        <v>6334</v>
      </c>
      <c r="K1615" s="402" t="s">
        <v>6390</v>
      </c>
      <c r="L1615" s="402" t="s">
        <v>835</v>
      </c>
    </row>
    <row r="1616" spans="1:12" ht="67.5" x14ac:dyDescent="0.25">
      <c r="A1616" s="403" t="s">
        <v>13821</v>
      </c>
      <c r="B1616" s="403" t="s">
        <v>13819</v>
      </c>
      <c r="C1616" s="403" t="s">
        <v>13820</v>
      </c>
      <c r="D1616" s="403" t="s">
        <v>13818</v>
      </c>
      <c r="E1616" s="403" t="s">
        <v>13822</v>
      </c>
      <c r="F1616" s="403" t="s">
        <v>13823</v>
      </c>
      <c r="G1616" s="403" t="s">
        <v>6586</v>
      </c>
      <c r="H1616" s="403" t="s">
        <v>13824</v>
      </c>
      <c r="I1616" s="403" t="s">
        <v>6334</v>
      </c>
      <c r="J1616" s="403" t="s">
        <v>6334</v>
      </c>
      <c r="K1616" s="403" t="s">
        <v>6334</v>
      </c>
      <c r="L1616" s="403" t="s">
        <v>835</v>
      </c>
    </row>
    <row r="1617" spans="1:12" ht="123.75" x14ac:dyDescent="0.25">
      <c r="A1617" s="402" t="s">
        <v>13827</v>
      </c>
      <c r="B1617" s="402" t="s">
        <v>26342</v>
      </c>
      <c r="C1617" s="402" t="s">
        <v>13826</v>
      </c>
      <c r="D1617" s="402" t="s">
        <v>13825</v>
      </c>
      <c r="E1617" s="402" t="s">
        <v>26343</v>
      </c>
      <c r="F1617" s="402" t="s">
        <v>26344</v>
      </c>
      <c r="G1617" s="402" t="s">
        <v>26097</v>
      </c>
      <c r="H1617" s="402" t="s">
        <v>26345</v>
      </c>
      <c r="I1617" s="402" t="s">
        <v>6334</v>
      </c>
      <c r="J1617" s="402" t="s">
        <v>26346</v>
      </c>
      <c r="K1617" s="402" t="s">
        <v>6334</v>
      </c>
      <c r="L1617" s="402" t="s">
        <v>26099</v>
      </c>
    </row>
    <row r="1618" spans="1:12" ht="45" x14ac:dyDescent="0.25">
      <c r="A1618" s="403" t="s">
        <v>13831</v>
      </c>
      <c r="B1618" s="403" t="s">
        <v>13829</v>
      </c>
      <c r="C1618" s="403" t="s">
        <v>13830</v>
      </c>
      <c r="D1618" s="403" t="s">
        <v>13828</v>
      </c>
      <c r="E1618" s="403" t="s">
        <v>13832</v>
      </c>
      <c r="F1618" s="403" t="s">
        <v>13833</v>
      </c>
      <c r="G1618" s="403" t="s">
        <v>7540</v>
      </c>
      <c r="H1618" s="403" t="s">
        <v>13833</v>
      </c>
      <c r="I1618" s="403" t="s">
        <v>6334</v>
      </c>
      <c r="J1618" s="403" t="s">
        <v>6334</v>
      </c>
      <c r="K1618" s="403" t="s">
        <v>6334</v>
      </c>
      <c r="L1618" s="403" t="s">
        <v>835</v>
      </c>
    </row>
    <row r="1619" spans="1:12" ht="78.75" x14ac:dyDescent="0.25">
      <c r="A1619" s="402" t="s">
        <v>2694</v>
      </c>
      <c r="B1619" s="402" t="s">
        <v>13835</v>
      </c>
      <c r="C1619" s="402" t="s">
        <v>2696</v>
      </c>
      <c r="D1619" s="402" t="s">
        <v>13834</v>
      </c>
      <c r="E1619" s="402" t="s">
        <v>10030</v>
      </c>
      <c r="F1619" s="402" t="s">
        <v>13836</v>
      </c>
      <c r="G1619" s="402" t="s">
        <v>6382</v>
      </c>
      <c r="H1619" s="402" t="s">
        <v>13836</v>
      </c>
      <c r="I1619" s="402" t="s">
        <v>6334</v>
      </c>
      <c r="J1619" s="402" t="s">
        <v>6334</v>
      </c>
      <c r="K1619" s="402" t="s">
        <v>6334</v>
      </c>
      <c r="L1619" s="402" t="s">
        <v>835</v>
      </c>
    </row>
    <row r="1620" spans="1:12" ht="90" x14ac:dyDescent="0.25">
      <c r="A1620" s="403" t="s">
        <v>13839</v>
      </c>
      <c r="B1620" s="403" t="s">
        <v>26347</v>
      </c>
      <c r="C1620" s="403" t="s">
        <v>13838</v>
      </c>
      <c r="D1620" s="403" t="s">
        <v>13837</v>
      </c>
      <c r="E1620" s="403" t="s">
        <v>26348</v>
      </c>
      <c r="F1620" s="403" t="s">
        <v>26349</v>
      </c>
      <c r="G1620" s="403" t="s">
        <v>26097</v>
      </c>
      <c r="H1620" s="403" t="s">
        <v>26326</v>
      </c>
      <c r="I1620" s="403" t="s">
        <v>6334</v>
      </c>
      <c r="J1620" s="403" t="s">
        <v>26350</v>
      </c>
      <c r="K1620" s="403" t="s">
        <v>6334</v>
      </c>
      <c r="L1620" s="403" t="s">
        <v>26099</v>
      </c>
    </row>
    <row r="1621" spans="1:12" ht="45" x14ac:dyDescent="0.25">
      <c r="A1621" s="402" t="s">
        <v>13843</v>
      </c>
      <c r="B1621" s="402" t="s">
        <v>13841</v>
      </c>
      <c r="C1621" s="402" t="s">
        <v>13842</v>
      </c>
      <c r="D1621" s="402" t="s">
        <v>13840</v>
      </c>
      <c r="E1621" s="402" t="s">
        <v>13844</v>
      </c>
      <c r="F1621" s="402" t="s">
        <v>13845</v>
      </c>
      <c r="G1621" s="402" t="s">
        <v>6665</v>
      </c>
      <c r="H1621" s="402" t="s">
        <v>13846</v>
      </c>
      <c r="I1621" s="402" t="s">
        <v>6334</v>
      </c>
      <c r="J1621" s="402" t="s">
        <v>6334</v>
      </c>
      <c r="K1621" s="402" t="s">
        <v>6334</v>
      </c>
      <c r="L1621" s="402" t="s">
        <v>835</v>
      </c>
    </row>
    <row r="1622" spans="1:12" ht="78.75" x14ac:dyDescent="0.25">
      <c r="A1622" s="403" t="s">
        <v>13850</v>
      </c>
      <c r="B1622" s="403" t="s">
        <v>13848</v>
      </c>
      <c r="C1622" s="403" t="s">
        <v>13849</v>
      </c>
      <c r="D1622" s="403" t="s">
        <v>13847</v>
      </c>
      <c r="E1622" s="403" t="s">
        <v>13851</v>
      </c>
      <c r="F1622" s="403" t="s">
        <v>13852</v>
      </c>
      <c r="G1622" s="403" t="s">
        <v>6374</v>
      </c>
      <c r="H1622" s="403" t="s">
        <v>13852</v>
      </c>
      <c r="I1622" s="403" t="s">
        <v>6334</v>
      </c>
      <c r="J1622" s="403" t="s">
        <v>8652</v>
      </c>
      <c r="K1622" s="403" t="s">
        <v>10420</v>
      </c>
      <c r="L1622" s="403" t="s">
        <v>835</v>
      </c>
    </row>
    <row r="1623" spans="1:12" ht="67.5" x14ac:dyDescent="0.25">
      <c r="A1623" s="402" t="s">
        <v>787</v>
      </c>
      <c r="B1623" s="402" t="s">
        <v>13854</v>
      </c>
      <c r="C1623" s="402" t="s">
        <v>13855</v>
      </c>
      <c r="D1623" s="402" t="s">
        <v>13853</v>
      </c>
      <c r="E1623" s="402" t="s">
        <v>13743</v>
      </c>
      <c r="F1623" s="402" t="s">
        <v>13744</v>
      </c>
      <c r="G1623" s="402" t="s">
        <v>6429</v>
      </c>
      <c r="H1623" s="402" t="s">
        <v>13745</v>
      </c>
      <c r="I1623" s="402" t="s">
        <v>6334</v>
      </c>
      <c r="J1623" s="402" t="s">
        <v>6334</v>
      </c>
      <c r="K1623" s="402" t="s">
        <v>10420</v>
      </c>
      <c r="L1623" s="402" t="s">
        <v>835</v>
      </c>
    </row>
    <row r="1624" spans="1:12" ht="33.75" x14ac:dyDescent="0.25">
      <c r="A1624" s="403" t="s">
        <v>13859</v>
      </c>
      <c r="B1624" s="403" t="s">
        <v>13857</v>
      </c>
      <c r="C1624" s="403" t="s">
        <v>13858</v>
      </c>
      <c r="D1624" s="403" t="s">
        <v>13856</v>
      </c>
      <c r="E1624" s="403" t="s">
        <v>7086</v>
      </c>
      <c r="F1624" s="403" t="s">
        <v>7087</v>
      </c>
      <c r="G1624" s="403" t="s">
        <v>6486</v>
      </c>
      <c r="H1624" s="403" t="s">
        <v>7087</v>
      </c>
      <c r="I1624" s="403" t="s">
        <v>6334</v>
      </c>
      <c r="J1624" s="403" t="s">
        <v>6334</v>
      </c>
      <c r="K1624" s="403" t="s">
        <v>6334</v>
      </c>
      <c r="L1624" s="403" t="s">
        <v>835</v>
      </c>
    </row>
    <row r="1625" spans="1:12" ht="45" x14ac:dyDescent="0.25">
      <c r="A1625" s="402" t="s">
        <v>13863</v>
      </c>
      <c r="B1625" s="402" t="s">
        <v>13861</v>
      </c>
      <c r="C1625" s="402" t="s">
        <v>13862</v>
      </c>
      <c r="D1625" s="402" t="s">
        <v>13860</v>
      </c>
      <c r="E1625" s="402" t="s">
        <v>8320</v>
      </c>
      <c r="F1625" s="402" t="s">
        <v>8321</v>
      </c>
      <c r="G1625" s="402" t="s">
        <v>7070</v>
      </c>
      <c r="H1625" s="402" t="s">
        <v>8322</v>
      </c>
      <c r="I1625" s="402" t="s">
        <v>6334</v>
      </c>
      <c r="J1625" s="402" t="s">
        <v>7071</v>
      </c>
      <c r="K1625" s="402" t="s">
        <v>6334</v>
      </c>
      <c r="L1625" s="402" t="s">
        <v>835</v>
      </c>
    </row>
    <row r="1626" spans="1:12" ht="78.75" x14ac:dyDescent="0.25">
      <c r="A1626" s="403" t="s">
        <v>13867</v>
      </c>
      <c r="B1626" s="403" t="s">
        <v>13865</v>
      </c>
      <c r="C1626" s="403" t="s">
        <v>13866</v>
      </c>
      <c r="D1626" s="403" t="s">
        <v>13864</v>
      </c>
      <c r="E1626" s="403" t="s">
        <v>13868</v>
      </c>
      <c r="F1626" s="403" t="s">
        <v>13869</v>
      </c>
      <c r="G1626" s="403" t="s">
        <v>8352</v>
      </c>
      <c r="H1626" s="403" t="s">
        <v>13869</v>
      </c>
      <c r="I1626" s="403" t="s">
        <v>6334</v>
      </c>
      <c r="J1626" s="403" t="s">
        <v>6334</v>
      </c>
      <c r="K1626" s="403" t="s">
        <v>6334</v>
      </c>
      <c r="L1626" s="403" t="s">
        <v>6343</v>
      </c>
    </row>
    <row r="1627" spans="1:12" ht="33.75" x14ac:dyDescent="0.25">
      <c r="A1627" s="402" t="s">
        <v>13873</v>
      </c>
      <c r="B1627" s="402" t="s">
        <v>13871</v>
      </c>
      <c r="C1627" s="402" t="s">
        <v>13872</v>
      </c>
      <c r="D1627" s="402" t="s">
        <v>13870</v>
      </c>
      <c r="E1627" s="402" t="s">
        <v>13874</v>
      </c>
      <c r="F1627" s="402" t="s">
        <v>7069</v>
      </c>
      <c r="G1627" s="402" t="s">
        <v>7070</v>
      </c>
      <c r="H1627" s="402" t="s">
        <v>7069</v>
      </c>
      <c r="I1627" s="402" t="s">
        <v>6334</v>
      </c>
      <c r="J1627" s="402" t="s">
        <v>6334</v>
      </c>
      <c r="K1627" s="402" t="s">
        <v>6334</v>
      </c>
      <c r="L1627" s="402" t="s">
        <v>835</v>
      </c>
    </row>
    <row r="1628" spans="1:12" ht="33.75" x14ac:dyDescent="0.25">
      <c r="A1628" s="403" t="s">
        <v>13878</v>
      </c>
      <c r="B1628" s="403" t="s">
        <v>13876</v>
      </c>
      <c r="C1628" s="403" t="s">
        <v>13877</v>
      </c>
      <c r="D1628" s="403" t="s">
        <v>13875</v>
      </c>
      <c r="E1628" s="403" t="s">
        <v>13874</v>
      </c>
      <c r="F1628" s="403" t="s">
        <v>7069</v>
      </c>
      <c r="G1628" s="403" t="s">
        <v>7070</v>
      </c>
      <c r="H1628" s="403" t="s">
        <v>7069</v>
      </c>
      <c r="I1628" s="403" t="s">
        <v>6334</v>
      </c>
      <c r="J1628" s="403" t="s">
        <v>6334</v>
      </c>
      <c r="K1628" s="403" t="s">
        <v>6334</v>
      </c>
      <c r="L1628" s="403" t="s">
        <v>835</v>
      </c>
    </row>
    <row r="1629" spans="1:12" ht="33.75" x14ac:dyDescent="0.25">
      <c r="A1629" s="402" t="s">
        <v>13882</v>
      </c>
      <c r="B1629" s="402" t="s">
        <v>13880</v>
      </c>
      <c r="C1629" s="402" t="s">
        <v>13881</v>
      </c>
      <c r="D1629" s="402" t="s">
        <v>13879</v>
      </c>
      <c r="E1629" s="402" t="s">
        <v>13883</v>
      </c>
      <c r="F1629" s="402" t="s">
        <v>7285</v>
      </c>
      <c r="G1629" s="402" t="s">
        <v>6415</v>
      </c>
      <c r="H1629" s="402" t="s">
        <v>7285</v>
      </c>
      <c r="I1629" s="402" t="s">
        <v>6334</v>
      </c>
      <c r="J1629" s="402" t="s">
        <v>6334</v>
      </c>
      <c r="K1629" s="402" t="s">
        <v>6334</v>
      </c>
      <c r="L1629" s="402" t="s">
        <v>835</v>
      </c>
    </row>
    <row r="1630" spans="1:12" ht="45" x14ac:dyDescent="0.25">
      <c r="A1630" s="403" t="s">
        <v>13887</v>
      </c>
      <c r="B1630" s="403" t="s">
        <v>13885</v>
      </c>
      <c r="C1630" s="403" t="s">
        <v>13886</v>
      </c>
      <c r="D1630" s="403" t="s">
        <v>13884</v>
      </c>
      <c r="E1630" s="403" t="s">
        <v>7778</v>
      </c>
      <c r="F1630" s="403" t="s">
        <v>7779</v>
      </c>
      <c r="G1630" s="403" t="s">
        <v>6586</v>
      </c>
      <c r="H1630" s="403" t="s">
        <v>7780</v>
      </c>
      <c r="I1630" s="403" t="s">
        <v>6334</v>
      </c>
      <c r="J1630" s="403" t="s">
        <v>6334</v>
      </c>
      <c r="K1630" s="403" t="s">
        <v>6334</v>
      </c>
      <c r="L1630" s="403" t="s">
        <v>835</v>
      </c>
    </row>
    <row r="1631" spans="1:12" ht="56.25" x14ac:dyDescent="0.25">
      <c r="A1631" s="402" t="s">
        <v>13891</v>
      </c>
      <c r="B1631" s="402" t="s">
        <v>13889</v>
      </c>
      <c r="C1631" s="402" t="s">
        <v>13890</v>
      </c>
      <c r="D1631" s="402" t="s">
        <v>13888</v>
      </c>
      <c r="E1631" s="402" t="s">
        <v>13892</v>
      </c>
      <c r="F1631" s="402" t="s">
        <v>13893</v>
      </c>
      <c r="G1631" s="402" t="s">
        <v>6567</v>
      </c>
      <c r="H1631" s="402" t="s">
        <v>13893</v>
      </c>
      <c r="I1631" s="402" t="s">
        <v>6334</v>
      </c>
      <c r="J1631" s="402" t="s">
        <v>6334</v>
      </c>
      <c r="K1631" s="402" t="s">
        <v>6334</v>
      </c>
      <c r="L1631" s="402" t="s">
        <v>835</v>
      </c>
    </row>
    <row r="1632" spans="1:12" ht="67.5" x14ac:dyDescent="0.25">
      <c r="A1632" s="403" t="s">
        <v>13897</v>
      </c>
      <c r="B1632" s="403" t="s">
        <v>13895</v>
      </c>
      <c r="C1632" s="403" t="s">
        <v>13896</v>
      </c>
      <c r="D1632" s="403" t="s">
        <v>13894</v>
      </c>
      <c r="E1632" s="403" t="s">
        <v>13898</v>
      </c>
      <c r="F1632" s="403" t="s">
        <v>13899</v>
      </c>
      <c r="G1632" s="403" t="s">
        <v>7173</v>
      </c>
      <c r="H1632" s="403" t="s">
        <v>13900</v>
      </c>
      <c r="I1632" s="403" t="s">
        <v>6334</v>
      </c>
      <c r="J1632" s="403" t="s">
        <v>6334</v>
      </c>
      <c r="K1632" s="403" t="s">
        <v>10420</v>
      </c>
      <c r="L1632" s="403" t="s">
        <v>835</v>
      </c>
    </row>
    <row r="1633" spans="1:12" ht="56.25" x14ac:dyDescent="0.25">
      <c r="A1633" s="402" t="s">
        <v>13904</v>
      </c>
      <c r="B1633" s="402" t="s">
        <v>13902</v>
      </c>
      <c r="C1633" s="402" t="s">
        <v>13903</v>
      </c>
      <c r="D1633" s="402" t="s">
        <v>13901</v>
      </c>
      <c r="E1633" s="402" t="s">
        <v>13905</v>
      </c>
      <c r="F1633" s="402" t="s">
        <v>13906</v>
      </c>
      <c r="G1633" s="402" t="s">
        <v>8352</v>
      </c>
      <c r="H1633" s="402" t="s">
        <v>13906</v>
      </c>
      <c r="I1633" s="402" t="s">
        <v>6334</v>
      </c>
      <c r="J1633" s="402" t="s">
        <v>13907</v>
      </c>
      <c r="K1633" s="402" t="s">
        <v>10420</v>
      </c>
      <c r="L1633" s="402" t="s">
        <v>835</v>
      </c>
    </row>
    <row r="1634" spans="1:12" ht="33.75" x14ac:dyDescent="0.25">
      <c r="A1634" s="403" t="s">
        <v>13911</v>
      </c>
      <c r="B1634" s="403" t="s">
        <v>13909</v>
      </c>
      <c r="C1634" s="403" t="s">
        <v>13910</v>
      </c>
      <c r="D1634" s="403" t="s">
        <v>13908</v>
      </c>
      <c r="E1634" s="403" t="s">
        <v>6704</v>
      </c>
      <c r="F1634" s="403" t="s">
        <v>6705</v>
      </c>
      <c r="G1634" s="403" t="s">
        <v>6486</v>
      </c>
      <c r="H1634" s="403" t="s">
        <v>6705</v>
      </c>
      <c r="I1634" s="403" t="s">
        <v>6334</v>
      </c>
      <c r="J1634" s="403" t="s">
        <v>6334</v>
      </c>
      <c r="K1634" s="403" t="s">
        <v>6334</v>
      </c>
      <c r="L1634" s="403" t="s">
        <v>835</v>
      </c>
    </row>
    <row r="1635" spans="1:12" ht="45" x14ac:dyDescent="0.25">
      <c r="A1635" s="402" t="s">
        <v>13915</v>
      </c>
      <c r="B1635" s="402" t="s">
        <v>13913</v>
      </c>
      <c r="C1635" s="402" t="s">
        <v>13914</v>
      </c>
      <c r="D1635" s="402" t="s">
        <v>13912</v>
      </c>
      <c r="E1635" s="402" t="s">
        <v>6726</v>
      </c>
      <c r="F1635" s="402" t="s">
        <v>6727</v>
      </c>
      <c r="G1635" s="402" t="s">
        <v>6452</v>
      </c>
      <c r="H1635" s="402" t="s">
        <v>6727</v>
      </c>
      <c r="I1635" s="402" t="s">
        <v>6334</v>
      </c>
      <c r="J1635" s="402" t="s">
        <v>6334</v>
      </c>
      <c r="K1635" s="402" t="s">
        <v>6334</v>
      </c>
      <c r="L1635" s="402" t="s">
        <v>835</v>
      </c>
    </row>
    <row r="1636" spans="1:12" ht="56.25" x14ac:dyDescent="0.25">
      <c r="A1636" s="403" t="s">
        <v>13919</v>
      </c>
      <c r="B1636" s="403" t="s">
        <v>13917</v>
      </c>
      <c r="C1636" s="403" t="s">
        <v>13918</v>
      </c>
      <c r="D1636" s="403" t="s">
        <v>13916</v>
      </c>
      <c r="E1636" s="403" t="s">
        <v>6683</v>
      </c>
      <c r="F1636" s="403" t="s">
        <v>7913</v>
      </c>
      <c r="G1636" s="403" t="s">
        <v>6452</v>
      </c>
      <c r="H1636" s="403" t="s">
        <v>7914</v>
      </c>
      <c r="I1636" s="403" t="s">
        <v>6334</v>
      </c>
      <c r="J1636" s="403" t="s">
        <v>6334</v>
      </c>
      <c r="K1636" s="403" t="s">
        <v>6334</v>
      </c>
      <c r="L1636" s="403" t="s">
        <v>835</v>
      </c>
    </row>
    <row r="1637" spans="1:12" ht="67.5" x14ac:dyDescent="0.25">
      <c r="A1637" s="402" t="s">
        <v>13923</v>
      </c>
      <c r="B1637" s="402" t="s">
        <v>13921</v>
      </c>
      <c r="C1637" s="402" t="s">
        <v>13922</v>
      </c>
      <c r="D1637" s="402" t="s">
        <v>13920</v>
      </c>
      <c r="E1637" s="402" t="s">
        <v>9672</v>
      </c>
      <c r="F1637" s="402" t="s">
        <v>9673</v>
      </c>
      <c r="G1637" s="402" t="s">
        <v>6452</v>
      </c>
      <c r="H1637" s="402" t="s">
        <v>9674</v>
      </c>
      <c r="I1637" s="402" t="s">
        <v>6334</v>
      </c>
      <c r="J1637" s="402" t="s">
        <v>6334</v>
      </c>
      <c r="K1637" s="402" t="s">
        <v>6334</v>
      </c>
      <c r="L1637" s="402" t="s">
        <v>835</v>
      </c>
    </row>
    <row r="1638" spans="1:12" ht="45" x14ac:dyDescent="0.25">
      <c r="A1638" s="403" t="s">
        <v>13926</v>
      </c>
      <c r="B1638" s="403" t="s">
        <v>13925</v>
      </c>
      <c r="C1638" s="403" t="s">
        <v>6334</v>
      </c>
      <c r="D1638" s="403" t="s">
        <v>13924</v>
      </c>
      <c r="E1638" s="403" t="s">
        <v>6726</v>
      </c>
      <c r="F1638" s="403" t="s">
        <v>6727</v>
      </c>
      <c r="G1638" s="403" t="s">
        <v>6452</v>
      </c>
      <c r="H1638" s="403" t="s">
        <v>6727</v>
      </c>
      <c r="I1638" s="403" t="s">
        <v>6334</v>
      </c>
      <c r="J1638" s="403" t="s">
        <v>6334</v>
      </c>
      <c r="K1638" s="403" t="s">
        <v>6334</v>
      </c>
      <c r="L1638" s="403" t="s">
        <v>835</v>
      </c>
    </row>
    <row r="1639" spans="1:12" ht="33.75" x14ac:dyDescent="0.25">
      <c r="A1639" s="402" t="s">
        <v>13929</v>
      </c>
      <c r="B1639" s="402" t="s">
        <v>13928</v>
      </c>
      <c r="C1639" s="402" t="s">
        <v>6334</v>
      </c>
      <c r="D1639" s="402" t="s">
        <v>13927</v>
      </c>
      <c r="E1639" s="402" t="s">
        <v>6584</v>
      </c>
      <c r="F1639" s="402" t="s">
        <v>6585</v>
      </c>
      <c r="G1639" s="402" t="s">
        <v>6586</v>
      </c>
      <c r="H1639" s="402" t="s">
        <v>6585</v>
      </c>
      <c r="I1639" s="402" t="s">
        <v>6334</v>
      </c>
      <c r="J1639" s="402" t="s">
        <v>6334</v>
      </c>
      <c r="K1639" s="402" t="s">
        <v>6334</v>
      </c>
      <c r="L1639" s="402" t="s">
        <v>835</v>
      </c>
    </row>
    <row r="1640" spans="1:12" ht="135" x14ac:dyDescent="0.25">
      <c r="A1640" s="403" t="s">
        <v>13932</v>
      </c>
      <c r="B1640" s="403" t="s">
        <v>13931</v>
      </c>
      <c r="C1640" s="403" t="s">
        <v>6334</v>
      </c>
      <c r="D1640" s="403" t="s">
        <v>13930</v>
      </c>
      <c r="E1640" s="403" t="s">
        <v>8018</v>
      </c>
      <c r="F1640" s="403" t="s">
        <v>13933</v>
      </c>
      <c r="G1640" s="403" t="s">
        <v>6567</v>
      </c>
      <c r="H1640" s="403" t="s">
        <v>13933</v>
      </c>
      <c r="I1640" s="403" t="s">
        <v>6334</v>
      </c>
      <c r="J1640" s="403" t="s">
        <v>6334</v>
      </c>
      <c r="K1640" s="403" t="s">
        <v>6334</v>
      </c>
      <c r="L1640" s="403" t="s">
        <v>835</v>
      </c>
    </row>
    <row r="1641" spans="1:12" ht="78.75" x14ac:dyDescent="0.25">
      <c r="A1641" s="402" t="s">
        <v>13937</v>
      </c>
      <c r="B1641" s="402" t="s">
        <v>13935</v>
      </c>
      <c r="C1641" s="402" t="s">
        <v>13936</v>
      </c>
      <c r="D1641" s="402" t="s">
        <v>13934</v>
      </c>
      <c r="E1641" s="402" t="s">
        <v>13938</v>
      </c>
      <c r="F1641" s="402" t="s">
        <v>13939</v>
      </c>
      <c r="G1641" s="402" t="s">
        <v>6601</v>
      </c>
      <c r="H1641" s="402" t="s">
        <v>13939</v>
      </c>
      <c r="I1641" s="402" t="s">
        <v>7445</v>
      </c>
      <c r="J1641" s="402" t="s">
        <v>6334</v>
      </c>
      <c r="K1641" s="402" t="s">
        <v>6334</v>
      </c>
      <c r="L1641" s="402" t="s">
        <v>835</v>
      </c>
    </row>
    <row r="1642" spans="1:12" ht="33.75" x14ac:dyDescent="0.25">
      <c r="A1642" s="403" t="s">
        <v>13943</v>
      </c>
      <c r="B1642" s="403" t="s">
        <v>13941</v>
      </c>
      <c r="C1642" s="403" t="s">
        <v>13942</v>
      </c>
      <c r="D1642" s="403" t="s">
        <v>13940</v>
      </c>
      <c r="E1642" s="403" t="s">
        <v>13944</v>
      </c>
      <c r="F1642" s="403" t="s">
        <v>13945</v>
      </c>
      <c r="G1642" s="403" t="s">
        <v>6567</v>
      </c>
      <c r="H1642" s="403" t="s">
        <v>13945</v>
      </c>
      <c r="I1642" s="403" t="s">
        <v>6334</v>
      </c>
      <c r="J1642" s="403" t="s">
        <v>6334</v>
      </c>
      <c r="K1642" s="403" t="s">
        <v>6334</v>
      </c>
      <c r="L1642" s="403" t="s">
        <v>835</v>
      </c>
    </row>
    <row r="1643" spans="1:12" ht="33.75" x14ac:dyDescent="0.25">
      <c r="A1643" s="402" t="s">
        <v>6334</v>
      </c>
      <c r="B1643" s="402" t="s">
        <v>13947</v>
      </c>
      <c r="C1643" s="402" t="s">
        <v>6334</v>
      </c>
      <c r="D1643" s="402" t="s">
        <v>13946</v>
      </c>
      <c r="E1643" s="402" t="s">
        <v>13944</v>
      </c>
      <c r="F1643" s="402" t="s">
        <v>13945</v>
      </c>
      <c r="G1643" s="402" t="s">
        <v>6567</v>
      </c>
      <c r="H1643" s="402" t="s">
        <v>13945</v>
      </c>
      <c r="I1643" s="402" t="s">
        <v>6334</v>
      </c>
      <c r="J1643" s="402" t="s">
        <v>6334</v>
      </c>
      <c r="K1643" s="402" t="s">
        <v>6390</v>
      </c>
      <c r="L1643" s="402" t="s">
        <v>835</v>
      </c>
    </row>
    <row r="1644" spans="1:12" ht="33.75" x14ac:dyDescent="0.25">
      <c r="A1644" s="403" t="s">
        <v>13951</v>
      </c>
      <c r="B1644" s="403" t="s">
        <v>13949</v>
      </c>
      <c r="C1644" s="403" t="s">
        <v>13950</v>
      </c>
      <c r="D1644" s="403" t="s">
        <v>13948</v>
      </c>
      <c r="E1644" s="403" t="s">
        <v>6726</v>
      </c>
      <c r="F1644" s="403" t="s">
        <v>6727</v>
      </c>
      <c r="G1644" s="403" t="s">
        <v>6452</v>
      </c>
      <c r="H1644" s="403" t="s">
        <v>6727</v>
      </c>
      <c r="I1644" s="403" t="s">
        <v>6334</v>
      </c>
      <c r="J1644" s="403" t="s">
        <v>6334</v>
      </c>
      <c r="K1644" s="403" t="s">
        <v>6334</v>
      </c>
      <c r="L1644" s="403" t="s">
        <v>835</v>
      </c>
    </row>
    <row r="1645" spans="1:12" ht="45" x14ac:dyDescent="0.25">
      <c r="A1645" s="402" t="s">
        <v>6334</v>
      </c>
      <c r="B1645" s="402" t="s">
        <v>13953</v>
      </c>
      <c r="C1645" s="402" t="s">
        <v>6334</v>
      </c>
      <c r="D1645" s="402" t="s">
        <v>13952</v>
      </c>
      <c r="E1645" s="402" t="s">
        <v>9281</v>
      </c>
      <c r="F1645" s="402" t="s">
        <v>11910</v>
      </c>
      <c r="G1645" s="402" t="s">
        <v>6609</v>
      </c>
      <c r="H1645" s="402" t="s">
        <v>11910</v>
      </c>
      <c r="I1645" s="402" t="s">
        <v>6334</v>
      </c>
      <c r="J1645" s="402" t="s">
        <v>6334</v>
      </c>
      <c r="K1645" s="402" t="s">
        <v>6390</v>
      </c>
      <c r="L1645" s="402" t="s">
        <v>835</v>
      </c>
    </row>
    <row r="1646" spans="1:12" ht="33.75" x14ac:dyDescent="0.25">
      <c r="A1646" s="403" t="s">
        <v>13957</v>
      </c>
      <c r="B1646" s="403" t="s">
        <v>13955</v>
      </c>
      <c r="C1646" s="403" t="s">
        <v>13956</v>
      </c>
      <c r="D1646" s="403" t="s">
        <v>13954</v>
      </c>
      <c r="E1646" s="403" t="s">
        <v>6726</v>
      </c>
      <c r="F1646" s="403" t="s">
        <v>6727</v>
      </c>
      <c r="G1646" s="403" t="s">
        <v>6452</v>
      </c>
      <c r="H1646" s="403" t="s">
        <v>6727</v>
      </c>
      <c r="I1646" s="403" t="s">
        <v>6334</v>
      </c>
      <c r="J1646" s="403" t="s">
        <v>6334</v>
      </c>
      <c r="K1646" s="403" t="s">
        <v>6334</v>
      </c>
      <c r="L1646" s="403" t="s">
        <v>6343</v>
      </c>
    </row>
    <row r="1647" spans="1:12" ht="45" x14ac:dyDescent="0.25">
      <c r="A1647" s="402" t="s">
        <v>13961</v>
      </c>
      <c r="B1647" s="402" t="s">
        <v>13959</v>
      </c>
      <c r="C1647" s="402" t="s">
        <v>13960</v>
      </c>
      <c r="D1647" s="402" t="s">
        <v>13958</v>
      </c>
      <c r="E1647" s="402" t="s">
        <v>6797</v>
      </c>
      <c r="F1647" s="402" t="s">
        <v>6798</v>
      </c>
      <c r="G1647" s="402" t="s">
        <v>6452</v>
      </c>
      <c r="H1647" s="402" t="s">
        <v>6799</v>
      </c>
      <c r="I1647" s="402" t="s">
        <v>6334</v>
      </c>
      <c r="J1647" s="402" t="s">
        <v>6334</v>
      </c>
      <c r="K1647" s="402" t="s">
        <v>6334</v>
      </c>
      <c r="L1647" s="402" t="s">
        <v>835</v>
      </c>
    </row>
    <row r="1648" spans="1:12" ht="45" x14ac:dyDescent="0.25">
      <c r="A1648" s="403" t="s">
        <v>13965</v>
      </c>
      <c r="B1648" s="403" t="s">
        <v>13963</v>
      </c>
      <c r="C1648" s="403" t="s">
        <v>13964</v>
      </c>
      <c r="D1648" s="403" t="s">
        <v>13962</v>
      </c>
      <c r="E1648" s="403" t="s">
        <v>7237</v>
      </c>
      <c r="F1648" s="403" t="s">
        <v>7238</v>
      </c>
      <c r="G1648" s="403" t="s">
        <v>6493</v>
      </c>
      <c r="H1648" s="403" t="s">
        <v>7238</v>
      </c>
      <c r="I1648" s="403" t="s">
        <v>6334</v>
      </c>
      <c r="J1648" s="403" t="s">
        <v>8652</v>
      </c>
      <c r="K1648" s="403" t="s">
        <v>10420</v>
      </c>
      <c r="L1648" s="403" t="s">
        <v>835</v>
      </c>
    </row>
    <row r="1649" spans="1:12" ht="101.25" x14ac:dyDescent="0.25">
      <c r="A1649" s="402" t="s">
        <v>2176</v>
      </c>
      <c r="B1649" s="402" t="s">
        <v>13967</v>
      </c>
      <c r="C1649" s="402" t="s">
        <v>13968</v>
      </c>
      <c r="D1649" s="402" t="s">
        <v>13966</v>
      </c>
      <c r="E1649" s="402" t="s">
        <v>7298</v>
      </c>
      <c r="F1649" s="402" t="s">
        <v>7299</v>
      </c>
      <c r="G1649" s="402" t="s">
        <v>6917</v>
      </c>
      <c r="H1649" s="402" t="s">
        <v>7299</v>
      </c>
      <c r="I1649" s="402" t="s">
        <v>6334</v>
      </c>
      <c r="J1649" s="402" t="s">
        <v>13969</v>
      </c>
      <c r="K1649" s="402" t="s">
        <v>6569</v>
      </c>
      <c r="L1649" s="402" t="s">
        <v>835</v>
      </c>
    </row>
    <row r="1650" spans="1:12" ht="56.25" x14ac:dyDescent="0.25">
      <c r="A1650" s="403" t="s">
        <v>1967</v>
      </c>
      <c r="B1650" s="403" t="s">
        <v>13971</v>
      </c>
      <c r="C1650" s="403" t="s">
        <v>13972</v>
      </c>
      <c r="D1650" s="403" t="s">
        <v>13970</v>
      </c>
      <c r="E1650" s="403" t="s">
        <v>13973</v>
      </c>
      <c r="F1650" s="403" t="s">
        <v>13974</v>
      </c>
      <c r="G1650" s="403" t="s">
        <v>6415</v>
      </c>
      <c r="H1650" s="403" t="s">
        <v>13974</v>
      </c>
      <c r="I1650" s="403" t="s">
        <v>6334</v>
      </c>
      <c r="J1650" s="403" t="s">
        <v>7123</v>
      </c>
      <c r="K1650" s="403" t="s">
        <v>6334</v>
      </c>
      <c r="L1650" s="403" t="s">
        <v>835</v>
      </c>
    </row>
    <row r="1651" spans="1:12" ht="45" x14ac:dyDescent="0.25">
      <c r="A1651" s="402" t="s">
        <v>13977</v>
      </c>
      <c r="B1651" s="402" t="s">
        <v>26351</v>
      </c>
      <c r="C1651" s="402" t="s">
        <v>13976</v>
      </c>
      <c r="D1651" s="402" t="s">
        <v>13975</v>
      </c>
      <c r="E1651" s="402" t="s">
        <v>11266</v>
      </c>
      <c r="F1651" s="402" t="s">
        <v>13978</v>
      </c>
      <c r="G1651" s="402" t="s">
        <v>6493</v>
      </c>
      <c r="H1651" s="402" t="s">
        <v>13978</v>
      </c>
      <c r="I1651" s="402" t="s">
        <v>6334</v>
      </c>
      <c r="J1651" s="402" t="s">
        <v>7123</v>
      </c>
      <c r="K1651" s="402" t="s">
        <v>6569</v>
      </c>
      <c r="L1651" s="402" t="s">
        <v>835</v>
      </c>
    </row>
    <row r="1652" spans="1:12" ht="67.5" x14ac:dyDescent="0.25">
      <c r="A1652" s="403" t="s">
        <v>13982</v>
      </c>
      <c r="B1652" s="403" t="s">
        <v>13980</v>
      </c>
      <c r="C1652" s="403" t="s">
        <v>13981</v>
      </c>
      <c r="D1652" s="403" t="s">
        <v>13979</v>
      </c>
      <c r="E1652" s="403" t="s">
        <v>13019</v>
      </c>
      <c r="F1652" s="403" t="s">
        <v>13020</v>
      </c>
      <c r="G1652" s="403" t="s">
        <v>6429</v>
      </c>
      <c r="H1652" s="403" t="s">
        <v>13021</v>
      </c>
      <c r="I1652" s="403" t="s">
        <v>6334</v>
      </c>
      <c r="J1652" s="403" t="s">
        <v>6334</v>
      </c>
      <c r="K1652" s="403" t="s">
        <v>6686</v>
      </c>
      <c r="L1652" s="403" t="s">
        <v>835</v>
      </c>
    </row>
    <row r="1653" spans="1:12" ht="45" x14ac:dyDescent="0.25">
      <c r="A1653" s="402" t="s">
        <v>13986</v>
      </c>
      <c r="B1653" s="402" t="s">
        <v>13984</v>
      </c>
      <c r="C1653" s="402" t="s">
        <v>13985</v>
      </c>
      <c r="D1653" s="402" t="s">
        <v>13983</v>
      </c>
      <c r="E1653" s="402" t="s">
        <v>11031</v>
      </c>
      <c r="F1653" s="402" t="s">
        <v>11032</v>
      </c>
      <c r="G1653" s="402" t="s">
        <v>6342</v>
      </c>
      <c r="H1653" s="402" t="s">
        <v>13638</v>
      </c>
      <c r="I1653" s="402" t="s">
        <v>6360</v>
      </c>
      <c r="J1653" s="402" t="s">
        <v>6334</v>
      </c>
      <c r="K1653" s="402" t="s">
        <v>12768</v>
      </c>
      <c r="L1653" s="402" t="s">
        <v>835</v>
      </c>
    </row>
    <row r="1654" spans="1:12" ht="90" x14ac:dyDescent="0.25">
      <c r="A1654" s="403" t="s">
        <v>13989</v>
      </c>
      <c r="B1654" s="403" t="s">
        <v>26352</v>
      </c>
      <c r="C1654" s="403" t="s">
        <v>13988</v>
      </c>
      <c r="D1654" s="403" t="s">
        <v>13987</v>
      </c>
      <c r="E1654" s="403" t="s">
        <v>13990</v>
      </c>
      <c r="F1654" s="403" t="s">
        <v>13991</v>
      </c>
      <c r="G1654" s="403" t="s">
        <v>6374</v>
      </c>
      <c r="H1654" s="403" t="s">
        <v>13991</v>
      </c>
      <c r="I1654" s="403" t="s">
        <v>6334</v>
      </c>
      <c r="J1654" s="403" t="s">
        <v>7446</v>
      </c>
      <c r="K1654" s="403" t="s">
        <v>12768</v>
      </c>
      <c r="L1654" s="403" t="s">
        <v>835</v>
      </c>
    </row>
    <row r="1655" spans="1:12" ht="67.5" x14ac:dyDescent="0.25">
      <c r="A1655" s="402" t="s">
        <v>13995</v>
      </c>
      <c r="B1655" s="402" t="s">
        <v>13993</v>
      </c>
      <c r="C1655" s="402" t="s">
        <v>13994</v>
      </c>
      <c r="D1655" s="402" t="s">
        <v>13992</v>
      </c>
      <c r="E1655" s="402" t="s">
        <v>13996</v>
      </c>
      <c r="F1655" s="402" t="s">
        <v>13997</v>
      </c>
      <c r="G1655" s="402" t="s">
        <v>6486</v>
      </c>
      <c r="H1655" s="402" t="s">
        <v>13998</v>
      </c>
      <c r="I1655" s="402" t="s">
        <v>6334</v>
      </c>
      <c r="J1655" s="402" t="s">
        <v>13999</v>
      </c>
      <c r="K1655" s="402" t="s">
        <v>6334</v>
      </c>
      <c r="L1655" s="402" t="s">
        <v>6343</v>
      </c>
    </row>
    <row r="1656" spans="1:12" ht="90" x14ac:dyDescent="0.25">
      <c r="A1656" s="403" t="s">
        <v>903</v>
      </c>
      <c r="B1656" s="403" t="s">
        <v>14001</v>
      </c>
      <c r="C1656" s="403" t="s">
        <v>904</v>
      </c>
      <c r="D1656" s="403" t="s">
        <v>14000</v>
      </c>
      <c r="E1656" s="403" t="s">
        <v>26353</v>
      </c>
      <c r="F1656" s="403" t="s">
        <v>26354</v>
      </c>
      <c r="G1656" s="403" t="s">
        <v>26355</v>
      </c>
      <c r="H1656" s="403" t="s">
        <v>26356</v>
      </c>
      <c r="I1656" s="403" t="s">
        <v>7093</v>
      </c>
      <c r="J1656" s="403" t="s">
        <v>26357</v>
      </c>
      <c r="K1656" s="403" t="s">
        <v>6334</v>
      </c>
      <c r="L1656" s="403" t="s">
        <v>26103</v>
      </c>
    </row>
    <row r="1657" spans="1:12" ht="56.25" x14ac:dyDescent="0.25">
      <c r="A1657" s="402" t="s">
        <v>14006</v>
      </c>
      <c r="B1657" s="402" t="s">
        <v>14004</v>
      </c>
      <c r="C1657" s="402" t="s">
        <v>14005</v>
      </c>
      <c r="D1657" s="402" t="s">
        <v>14003</v>
      </c>
      <c r="E1657" s="402" t="s">
        <v>14007</v>
      </c>
      <c r="F1657" s="402" t="s">
        <v>14008</v>
      </c>
      <c r="G1657" s="402" t="s">
        <v>6460</v>
      </c>
      <c r="H1657" s="402" t="s">
        <v>14008</v>
      </c>
      <c r="I1657" s="402" t="s">
        <v>6334</v>
      </c>
      <c r="J1657" s="402" t="s">
        <v>6334</v>
      </c>
      <c r="K1657" s="402" t="s">
        <v>6334</v>
      </c>
      <c r="L1657" s="402" t="s">
        <v>835</v>
      </c>
    </row>
    <row r="1658" spans="1:12" ht="90" x14ac:dyDescent="0.25">
      <c r="A1658" s="403" t="s">
        <v>14012</v>
      </c>
      <c r="B1658" s="403" t="s">
        <v>14010</v>
      </c>
      <c r="C1658" s="403" t="s">
        <v>14011</v>
      </c>
      <c r="D1658" s="403" t="s">
        <v>14009</v>
      </c>
      <c r="E1658" s="403" t="s">
        <v>14013</v>
      </c>
      <c r="F1658" s="403" t="s">
        <v>14014</v>
      </c>
      <c r="G1658" s="403" t="s">
        <v>8464</v>
      </c>
      <c r="H1658" s="403" t="s">
        <v>14014</v>
      </c>
      <c r="I1658" s="403" t="s">
        <v>6334</v>
      </c>
      <c r="J1658" s="403" t="s">
        <v>6334</v>
      </c>
      <c r="K1658" s="403" t="s">
        <v>6334</v>
      </c>
      <c r="L1658" s="403" t="s">
        <v>835</v>
      </c>
    </row>
    <row r="1659" spans="1:12" ht="135" x14ac:dyDescent="0.25">
      <c r="A1659" s="402" t="s">
        <v>14018</v>
      </c>
      <c r="B1659" s="402" t="s">
        <v>14016</v>
      </c>
      <c r="C1659" s="402" t="s">
        <v>14017</v>
      </c>
      <c r="D1659" s="402" t="s">
        <v>14015</v>
      </c>
      <c r="E1659" s="402" t="s">
        <v>14019</v>
      </c>
      <c r="F1659" s="402" t="s">
        <v>14020</v>
      </c>
      <c r="G1659" s="402" t="s">
        <v>8464</v>
      </c>
      <c r="H1659" s="402" t="s">
        <v>14020</v>
      </c>
      <c r="I1659" s="402" t="s">
        <v>6334</v>
      </c>
      <c r="J1659" s="402" t="s">
        <v>6334</v>
      </c>
      <c r="K1659" s="402" t="s">
        <v>6686</v>
      </c>
      <c r="L1659" s="402" t="s">
        <v>835</v>
      </c>
    </row>
    <row r="1660" spans="1:12" ht="67.5" x14ac:dyDescent="0.25">
      <c r="A1660" s="403" t="s">
        <v>14024</v>
      </c>
      <c r="B1660" s="403" t="s">
        <v>14022</v>
      </c>
      <c r="C1660" s="403" t="s">
        <v>14023</v>
      </c>
      <c r="D1660" s="403" t="s">
        <v>14021</v>
      </c>
      <c r="E1660" s="403" t="s">
        <v>14025</v>
      </c>
      <c r="F1660" s="403" t="s">
        <v>14026</v>
      </c>
      <c r="G1660" s="403" t="s">
        <v>6486</v>
      </c>
      <c r="H1660" s="403" t="s">
        <v>14027</v>
      </c>
      <c r="I1660" s="403" t="s">
        <v>6334</v>
      </c>
      <c r="J1660" s="403" t="s">
        <v>14028</v>
      </c>
      <c r="K1660" s="403" t="s">
        <v>6334</v>
      </c>
      <c r="L1660" s="403" t="s">
        <v>835</v>
      </c>
    </row>
    <row r="1661" spans="1:12" ht="78.75" x14ac:dyDescent="0.25">
      <c r="A1661" s="402" t="s">
        <v>14032</v>
      </c>
      <c r="B1661" s="402" t="s">
        <v>14030</v>
      </c>
      <c r="C1661" s="402" t="s">
        <v>14031</v>
      </c>
      <c r="D1661" s="402" t="s">
        <v>14029</v>
      </c>
      <c r="E1661" s="402" t="s">
        <v>7451</v>
      </c>
      <c r="F1661" s="402" t="s">
        <v>7452</v>
      </c>
      <c r="G1661" s="402" t="s">
        <v>6486</v>
      </c>
      <c r="H1661" s="402" t="s">
        <v>7453</v>
      </c>
      <c r="I1661" s="402" t="s">
        <v>6334</v>
      </c>
      <c r="J1661" s="402" t="s">
        <v>7465</v>
      </c>
      <c r="K1661" s="402" t="s">
        <v>6334</v>
      </c>
      <c r="L1661" s="402" t="s">
        <v>835</v>
      </c>
    </row>
    <row r="1662" spans="1:12" ht="112.5" x14ac:dyDescent="0.25">
      <c r="A1662" s="403" t="s">
        <v>14036</v>
      </c>
      <c r="B1662" s="403" t="s">
        <v>14034</v>
      </c>
      <c r="C1662" s="403" t="s">
        <v>14035</v>
      </c>
      <c r="D1662" s="403" t="s">
        <v>14033</v>
      </c>
      <c r="E1662" s="403" t="s">
        <v>14013</v>
      </c>
      <c r="F1662" s="403" t="s">
        <v>14014</v>
      </c>
      <c r="G1662" s="403" t="s">
        <v>8464</v>
      </c>
      <c r="H1662" s="403" t="s">
        <v>14014</v>
      </c>
      <c r="I1662" s="403" t="s">
        <v>6334</v>
      </c>
      <c r="J1662" s="403" t="s">
        <v>6334</v>
      </c>
      <c r="K1662" s="403" t="s">
        <v>6686</v>
      </c>
      <c r="L1662" s="403" t="s">
        <v>835</v>
      </c>
    </row>
    <row r="1663" spans="1:12" ht="67.5" x14ac:dyDescent="0.25">
      <c r="A1663" s="402" t="s">
        <v>14040</v>
      </c>
      <c r="B1663" s="402" t="s">
        <v>14038</v>
      </c>
      <c r="C1663" s="402" t="s">
        <v>14039</v>
      </c>
      <c r="D1663" s="402" t="s">
        <v>14037</v>
      </c>
      <c r="E1663" s="402" t="s">
        <v>26358</v>
      </c>
      <c r="F1663" s="402" t="s">
        <v>26359</v>
      </c>
      <c r="G1663" s="402" t="s">
        <v>16097</v>
      </c>
      <c r="H1663" s="402" t="s">
        <v>14002</v>
      </c>
      <c r="I1663" s="402" t="s">
        <v>7093</v>
      </c>
      <c r="J1663" s="402" t="s">
        <v>6334</v>
      </c>
      <c r="K1663" s="402" t="s">
        <v>6334</v>
      </c>
      <c r="L1663" s="402" t="s">
        <v>26103</v>
      </c>
    </row>
    <row r="1664" spans="1:12" ht="56.25" x14ac:dyDescent="0.25">
      <c r="A1664" s="403" t="s">
        <v>14044</v>
      </c>
      <c r="B1664" s="403" t="s">
        <v>14042</v>
      </c>
      <c r="C1664" s="403" t="s">
        <v>14043</v>
      </c>
      <c r="D1664" s="403" t="s">
        <v>14041</v>
      </c>
      <c r="E1664" s="403" t="s">
        <v>14025</v>
      </c>
      <c r="F1664" s="403" t="s">
        <v>14026</v>
      </c>
      <c r="G1664" s="403" t="s">
        <v>6486</v>
      </c>
      <c r="H1664" s="403" t="s">
        <v>14027</v>
      </c>
      <c r="I1664" s="403" t="s">
        <v>6334</v>
      </c>
      <c r="J1664" s="403" t="s">
        <v>14028</v>
      </c>
      <c r="K1664" s="403" t="s">
        <v>6334</v>
      </c>
      <c r="L1664" s="403" t="s">
        <v>835</v>
      </c>
    </row>
    <row r="1665" spans="1:12" ht="123.75" x14ac:dyDescent="0.25">
      <c r="A1665" s="402" t="s">
        <v>14048</v>
      </c>
      <c r="B1665" s="402" t="s">
        <v>14046</v>
      </c>
      <c r="C1665" s="402" t="s">
        <v>14047</v>
      </c>
      <c r="D1665" s="402" t="s">
        <v>14045</v>
      </c>
      <c r="E1665" s="402" t="s">
        <v>14013</v>
      </c>
      <c r="F1665" s="402" t="s">
        <v>14014</v>
      </c>
      <c r="G1665" s="402" t="s">
        <v>8464</v>
      </c>
      <c r="H1665" s="402" t="s">
        <v>14014</v>
      </c>
      <c r="I1665" s="402" t="s">
        <v>6334</v>
      </c>
      <c r="J1665" s="402" t="s">
        <v>6334</v>
      </c>
      <c r="K1665" s="402" t="s">
        <v>6686</v>
      </c>
      <c r="L1665" s="402" t="s">
        <v>835</v>
      </c>
    </row>
    <row r="1666" spans="1:12" ht="67.5" x14ac:dyDescent="0.25">
      <c r="A1666" s="403" t="s">
        <v>14051</v>
      </c>
      <c r="B1666" s="403" t="s">
        <v>14050</v>
      </c>
      <c r="C1666" s="403" t="s">
        <v>6334</v>
      </c>
      <c r="D1666" s="403" t="s">
        <v>14049</v>
      </c>
      <c r="E1666" s="403" t="s">
        <v>14052</v>
      </c>
      <c r="F1666" s="403" t="s">
        <v>14053</v>
      </c>
      <c r="G1666" s="403" t="s">
        <v>7523</v>
      </c>
      <c r="H1666" s="403" t="s">
        <v>14054</v>
      </c>
      <c r="I1666" s="403" t="s">
        <v>6334</v>
      </c>
      <c r="J1666" s="403" t="s">
        <v>11585</v>
      </c>
      <c r="K1666" s="403" t="s">
        <v>6686</v>
      </c>
      <c r="L1666" s="403" t="s">
        <v>835</v>
      </c>
    </row>
    <row r="1667" spans="1:12" ht="45" x14ac:dyDescent="0.25">
      <c r="A1667" s="402" t="s">
        <v>14058</v>
      </c>
      <c r="B1667" s="402" t="s">
        <v>14056</v>
      </c>
      <c r="C1667" s="402" t="s">
        <v>14057</v>
      </c>
      <c r="D1667" s="402" t="s">
        <v>14055</v>
      </c>
      <c r="E1667" s="402" t="s">
        <v>14059</v>
      </c>
      <c r="F1667" s="402" t="s">
        <v>14060</v>
      </c>
      <c r="G1667" s="402" t="s">
        <v>6486</v>
      </c>
      <c r="H1667" s="402" t="s">
        <v>14060</v>
      </c>
      <c r="I1667" s="402" t="s">
        <v>6334</v>
      </c>
      <c r="J1667" s="402" t="s">
        <v>6334</v>
      </c>
      <c r="K1667" s="402" t="s">
        <v>10420</v>
      </c>
      <c r="L1667" s="402" t="s">
        <v>835</v>
      </c>
    </row>
    <row r="1668" spans="1:12" ht="112.5" x14ac:dyDescent="0.25">
      <c r="A1668" s="403" t="s">
        <v>14064</v>
      </c>
      <c r="B1668" s="403" t="s">
        <v>14062</v>
      </c>
      <c r="C1668" s="403" t="s">
        <v>14063</v>
      </c>
      <c r="D1668" s="403" t="s">
        <v>14061</v>
      </c>
      <c r="E1668" s="403" t="s">
        <v>14065</v>
      </c>
      <c r="F1668" s="403" t="s">
        <v>14066</v>
      </c>
      <c r="G1668" s="403" t="s">
        <v>6415</v>
      </c>
      <c r="H1668" s="403" t="s">
        <v>14066</v>
      </c>
      <c r="I1668" s="403" t="s">
        <v>6334</v>
      </c>
      <c r="J1668" s="403" t="s">
        <v>13907</v>
      </c>
      <c r="K1668" s="403" t="s">
        <v>10918</v>
      </c>
      <c r="L1668" s="403" t="s">
        <v>835</v>
      </c>
    </row>
    <row r="1669" spans="1:12" ht="45" x14ac:dyDescent="0.25">
      <c r="A1669" s="402" t="s">
        <v>14070</v>
      </c>
      <c r="B1669" s="402" t="s">
        <v>14068</v>
      </c>
      <c r="C1669" s="402" t="s">
        <v>14069</v>
      </c>
      <c r="D1669" s="402" t="s">
        <v>14067</v>
      </c>
      <c r="E1669" s="402" t="s">
        <v>8788</v>
      </c>
      <c r="F1669" s="402" t="s">
        <v>8789</v>
      </c>
      <c r="G1669" s="402" t="s">
        <v>6486</v>
      </c>
      <c r="H1669" s="402" t="s">
        <v>8790</v>
      </c>
      <c r="I1669" s="402" t="s">
        <v>6334</v>
      </c>
      <c r="J1669" s="402" t="s">
        <v>6334</v>
      </c>
      <c r="K1669" s="402" t="s">
        <v>10420</v>
      </c>
      <c r="L1669" s="402" t="s">
        <v>835</v>
      </c>
    </row>
    <row r="1670" spans="1:12" ht="45" x14ac:dyDescent="0.25">
      <c r="A1670" s="403" t="s">
        <v>14074</v>
      </c>
      <c r="B1670" s="403" t="s">
        <v>14072</v>
      </c>
      <c r="C1670" s="403" t="s">
        <v>14073</v>
      </c>
      <c r="D1670" s="403" t="s">
        <v>14071</v>
      </c>
      <c r="E1670" s="403" t="s">
        <v>8788</v>
      </c>
      <c r="F1670" s="403" t="s">
        <v>8789</v>
      </c>
      <c r="G1670" s="403" t="s">
        <v>6486</v>
      </c>
      <c r="H1670" s="403" t="s">
        <v>8790</v>
      </c>
      <c r="I1670" s="403" t="s">
        <v>6334</v>
      </c>
      <c r="J1670" s="403" t="s">
        <v>6334</v>
      </c>
      <c r="K1670" s="403" t="s">
        <v>10420</v>
      </c>
      <c r="L1670" s="403" t="s">
        <v>835</v>
      </c>
    </row>
    <row r="1671" spans="1:12" ht="56.25" x14ac:dyDescent="0.25">
      <c r="A1671" s="402" t="s">
        <v>14078</v>
      </c>
      <c r="B1671" s="402" t="s">
        <v>14076</v>
      </c>
      <c r="C1671" s="402" t="s">
        <v>14077</v>
      </c>
      <c r="D1671" s="402" t="s">
        <v>14075</v>
      </c>
      <c r="E1671" s="402" t="s">
        <v>8788</v>
      </c>
      <c r="F1671" s="402" t="s">
        <v>8789</v>
      </c>
      <c r="G1671" s="402" t="s">
        <v>6486</v>
      </c>
      <c r="H1671" s="402" t="s">
        <v>8790</v>
      </c>
      <c r="I1671" s="402" t="s">
        <v>6334</v>
      </c>
      <c r="J1671" s="402" t="s">
        <v>6334</v>
      </c>
      <c r="K1671" s="402" t="s">
        <v>10420</v>
      </c>
      <c r="L1671" s="402" t="s">
        <v>835</v>
      </c>
    </row>
    <row r="1672" spans="1:12" ht="56.25" x14ac:dyDescent="0.25">
      <c r="A1672" s="403" t="s">
        <v>14082</v>
      </c>
      <c r="B1672" s="403" t="s">
        <v>14080</v>
      </c>
      <c r="C1672" s="403" t="s">
        <v>14081</v>
      </c>
      <c r="D1672" s="403" t="s">
        <v>14079</v>
      </c>
      <c r="E1672" s="403" t="s">
        <v>14083</v>
      </c>
      <c r="F1672" s="403" t="s">
        <v>14084</v>
      </c>
      <c r="G1672" s="403" t="s">
        <v>6586</v>
      </c>
      <c r="H1672" s="403" t="s">
        <v>14085</v>
      </c>
      <c r="I1672" s="403" t="s">
        <v>6334</v>
      </c>
      <c r="J1672" s="403" t="s">
        <v>7123</v>
      </c>
      <c r="K1672" s="403" t="s">
        <v>10420</v>
      </c>
      <c r="L1672" s="403" t="s">
        <v>835</v>
      </c>
    </row>
    <row r="1673" spans="1:12" ht="56.25" x14ac:dyDescent="0.25">
      <c r="A1673" s="402" t="s">
        <v>14089</v>
      </c>
      <c r="B1673" s="402" t="s">
        <v>14087</v>
      </c>
      <c r="C1673" s="402" t="s">
        <v>14088</v>
      </c>
      <c r="D1673" s="402" t="s">
        <v>14086</v>
      </c>
      <c r="E1673" s="402" t="s">
        <v>26360</v>
      </c>
      <c r="F1673" s="402" t="s">
        <v>26361</v>
      </c>
      <c r="G1673" s="402" t="s">
        <v>6429</v>
      </c>
      <c r="H1673" s="402" t="s">
        <v>26362</v>
      </c>
      <c r="I1673" s="402" t="s">
        <v>6334</v>
      </c>
      <c r="J1673" s="402" t="s">
        <v>6334</v>
      </c>
      <c r="K1673" s="402" t="s">
        <v>10420</v>
      </c>
      <c r="L1673" s="402" t="s">
        <v>26103</v>
      </c>
    </row>
    <row r="1674" spans="1:12" ht="33.75" x14ac:dyDescent="0.25">
      <c r="A1674" s="403" t="s">
        <v>14093</v>
      </c>
      <c r="B1674" s="403" t="s">
        <v>14091</v>
      </c>
      <c r="C1674" s="403" t="s">
        <v>14092</v>
      </c>
      <c r="D1674" s="403" t="s">
        <v>14090</v>
      </c>
      <c r="E1674" s="403" t="s">
        <v>6939</v>
      </c>
      <c r="F1674" s="403" t="s">
        <v>6940</v>
      </c>
      <c r="G1674" s="403" t="s">
        <v>6486</v>
      </c>
      <c r="H1674" s="403" t="s">
        <v>6940</v>
      </c>
      <c r="I1674" s="403" t="s">
        <v>6334</v>
      </c>
      <c r="J1674" s="403" t="s">
        <v>11585</v>
      </c>
      <c r="K1674" s="403" t="s">
        <v>10420</v>
      </c>
      <c r="L1674" s="403" t="s">
        <v>835</v>
      </c>
    </row>
    <row r="1675" spans="1:12" ht="67.5" x14ac:dyDescent="0.25">
      <c r="A1675" s="402" t="s">
        <v>14097</v>
      </c>
      <c r="B1675" s="402" t="s">
        <v>14095</v>
      </c>
      <c r="C1675" s="402" t="s">
        <v>14096</v>
      </c>
      <c r="D1675" s="402" t="s">
        <v>14094</v>
      </c>
      <c r="E1675" s="402" t="s">
        <v>14098</v>
      </c>
      <c r="F1675" s="402" t="s">
        <v>14099</v>
      </c>
      <c r="G1675" s="402" t="s">
        <v>6429</v>
      </c>
      <c r="H1675" s="402" t="s">
        <v>14099</v>
      </c>
      <c r="I1675" s="402" t="s">
        <v>6334</v>
      </c>
      <c r="J1675" s="402" t="s">
        <v>6334</v>
      </c>
      <c r="K1675" s="402" t="s">
        <v>10420</v>
      </c>
      <c r="L1675" s="402" t="s">
        <v>835</v>
      </c>
    </row>
    <row r="1676" spans="1:12" ht="45" x14ac:dyDescent="0.25">
      <c r="A1676" s="403" t="s">
        <v>14103</v>
      </c>
      <c r="B1676" s="403" t="s">
        <v>14101</v>
      </c>
      <c r="C1676" s="403" t="s">
        <v>14102</v>
      </c>
      <c r="D1676" s="403" t="s">
        <v>14100</v>
      </c>
      <c r="E1676" s="403" t="s">
        <v>14104</v>
      </c>
      <c r="F1676" s="403" t="s">
        <v>14105</v>
      </c>
      <c r="G1676" s="403" t="s">
        <v>6452</v>
      </c>
      <c r="H1676" s="403" t="s">
        <v>14105</v>
      </c>
      <c r="I1676" s="403" t="s">
        <v>6334</v>
      </c>
      <c r="J1676" s="403" t="s">
        <v>11585</v>
      </c>
      <c r="K1676" s="403" t="s">
        <v>10420</v>
      </c>
      <c r="L1676" s="403" t="s">
        <v>835</v>
      </c>
    </row>
    <row r="1677" spans="1:12" ht="67.5" x14ac:dyDescent="0.25">
      <c r="A1677" s="402" t="s">
        <v>14109</v>
      </c>
      <c r="B1677" s="402" t="s">
        <v>14107</v>
      </c>
      <c r="C1677" s="402" t="s">
        <v>14108</v>
      </c>
      <c r="D1677" s="402" t="s">
        <v>14106</v>
      </c>
      <c r="E1677" s="402" t="s">
        <v>14065</v>
      </c>
      <c r="F1677" s="402" t="s">
        <v>14066</v>
      </c>
      <c r="G1677" s="402" t="s">
        <v>6415</v>
      </c>
      <c r="H1677" s="402" t="s">
        <v>14066</v>
      </c>
      <c r="I1677" s="402" t="s">
        <v>6334</v>
      </c>
      <c r="J1677" s="402" t="s">
        <v>13907</v>
      </c>
      <c r="K1677" s="402" t="s">
        <v>10420</v>
      </c>
      <c r="L1677" s="402" t="s">
        <v>835</v>
      </c>
    </row>
    <row r="1678" spans="1:12" ht="45" x14ac:dyDescent="0.25">
      <c r="A1678" s="403" t="s">
        <v>14113</v>
      </c>
      <c r="B1678" s="403" t="s">
        <v>14111</v>
      </c>
      <c r="C1678" s="403" t="s">
        <v>14112</v>
      </c>
      <c r="D1678" s="403" t="s">
        <v>14110</v>
      </c>
      <c r="E1678" s="403" t="s">
        <v>14114</v>
      </c>
      <c r="F1678" s="403" t="s">
        <v>14115</v>
      </c>
      <c r="G1678" s="403" t="s">
        <v>6493</v>
      </c>
      <c r="H1678" s="403" t="s">
        <v>14115</v>
      </c>
      <c r="I1678" s="403" t="s">
        <v>6334</v>
      </c>
      <c r="J1678" s="403" t="s">
        <v>6334</v>
      </c>
      <c r="K1678" s="403" t="s">
        <v>10420</v>
      </c>
      <c r="L1678" s="403" t="s">
        <v>835</v>
      </c>
    </row>
    <row r="1679" spans="1:12" ht="45" x14ac:dyDescent="0.25">
      <c r="A1679" s="402" t="s">
        <v>14119</v>
      </c>
      <c r="B1679" s="402" t="s">
        <v>14117</v>
      </c>
      <c r="C1679" s="402" t="s">
        <v>14118</v>
      </c>
      <c r="D1679" s="402" t="s">
        <v>14116</v>
      </c>
      <c r="E1679" s="402" t="s">
        <v>14114</v>
      </c>
      <c r="F1679" s="402" t="s">
        <v>14115</v>
      </c>
      <c r="G1679" s="402" t="s">
        <v>6493</v>
      </c>
      <c r="H1679" s="402" t="s">
        <v>14115</v>
      </c>
      <c r="I1679" s="402" t="s">
        <v>6334</v>
      </c>
      <c r="J1679" s="402" t="s">
        <v>6334</v>
      </c>
      <c r="K1679" s="402" t="s">
        <v>10420</v>
      </c>
      <c r="L1679" s="402" t="s">
        <v>835</v>
      </c>
    </row>
    <row r="1680" spans="1:12" ht="56.25" x14ac:dyDescent="0.25">
      <c r="A1680" s="403" t="s">
        <v>14123</v>
      </c>
      <c r="B1680" s="403" t="s">
        <v>14121</v>
      </c>
      <c r="C1680" s="403" t="s">
        <v>14122</v>
      </c>
      <c r="D1680" s="403" t="s">
        <v>14120</v>
      </c>
      <c r="E1680" s="403" t="s">
        <v>14083</v>
      </c>
      <c r="F1680" s="403" t="s">
        <v>14084</v>
      </c>
      <c r="G1680" s="403" t="s">
        <v>6586</v>
      </c>
      <c r="H1680" s="403" t="s">
        <v>14085</v>
      </c>
      <c r="I1680" s="403" t="s">
        <v>6334</v>
      </c>
      <c r="J1680" s="403" t="s">
        <v>13907</v>
      </c>
      <c r="K1680" s="403" t="s">
        <v>10420</v>
      </c>
      <c r="L1680" s="403" t="s">
        <v>835</v>
      </c>
    </row>
    <row r="1681" spans="1:12" ht="45" x14ac:dyDescent="0.25">
      <c r="A1681" s="402" t="s">
        <v>14126</v>
      </c>
      <c r="B1681" s="402" t="s">
        <v>14125</v>
      </c>
      <c r="C1681" s="402" t="s">
        <v>6334</v>
      </c>
      <c r="D1681" s="402" t="s">
        <v>14124</v>
      </c>
      <c r="E1681" s="402" t="s">
        <v>14127</v>
      </c>
      <c r="F1681" s="402" t="s">
        <v>14128</v>
      </c>
      <c r="G1681" s="402" t="s">
        <v>6486</v>
      </c>
      <c r="H1681" s="402" t="s">
        <v>14128</v>
      </c>
      <c r="I1681" s="402" t="s">
        <v>6334</v>
      </c>
      <c r="J1681" s="402" t="s">
        <v>6334</v>
      </c>
      <c r="K1681" s="402" t="s">
        <v>10420</v>
      </c>
      <c r="L1681" s="402" t="s">
        <v>835</v>
      </c>
    </row>
    <row r="1682" spans="1:12" ht="45" x14ac:dyDescent="0.25">
      <c r="A1682" s="403" t="s">
        <v>14132</v>
      </c>
      <c r="B1682" s="403" t="s">
        <v>14130</v>
      </c>
      <c r="C1682" s="403" t="s">
        <v>14131</v>
      </c>
      <c r="D1682" s="403" t="s">
        <v>14129</v>
      </c>
      <c r="E1682" s="403" t="s">
        <v>8788</v>
      </c>
      <c r="F1682" s="403" t="s">
        <v>8789</v>
      </c>
      <c r="G1682" s="403" t="s">
        <v>6486</v>
      </c>
      <c r="H1682" s="403" t="s">
        <v>8790</v>
      </c>
      <c r="I1682" s="403" t="s">
        <v>6334</v>
      </c>
      <c r="J1682" s="403" t="s">
        <v>6334</v>
      </c>
      <c r="K1682" s="403" t="s">
        <v>10420</v>
      </c>
      <c r="L1682" s="403" t="s">
        <v>835</v>
      </c>
    </row>
    <row r="1683" spans="1:12" ht="135" x14ac:dyDescent="0.25">
      <c r="A1683" s="402" t="s">
        <v>875</v>
      </c>
      <c r="B1683" s="402" t="s">
        <v>14134</v>
      </c>
      <c r="C1683" s="402" t="s">
        <v>14135</v>
      </c>
      <c r="D1683" s="402" t="s">
        <v>14133</v>
      </c>
      <c r="E1683" s="402" t="s">
        <v>26363</v>
      </c>
      <c r="F1683" s="402" t="s">
        <v>26364</v>
      </c>
      <c r="G1683" s="402" t="s">
        <v>10076</v>
      </c>
      <c r="H1683" s="402" t="s">
        <v>26365</v>
      </c>
      <c r="I1683" s="402" t="s">
        <v>6334</v>
      </c>
      <c r="J1683" s="402" t="s">
        <v>6334</v>
      </c>
      <c r="K1683" s="402" t="s">
        <v>10420</v>
      </c>
      <c r="L1683" s="402" t="s">
        <v>26108</v>
      </c>
    </row>
    <row r="1684" spans="1:12" ht="45" x14ac:dyDescent="0.25">
      <c r="A1684" s="403" t="s">
        <v>851</v>
      </c>
      <c r="B1684" s="403" t="s">
        <v>14137</v>
      </c>
      <c r="C1684" s="403" t="s">
        <v>853</v>
      </c>
      <c r="D1684" s="403" t="s">
        <v>14136</v>
      </c>
      <c r="E1684" s="403" t="s">
        <v>8788</v>
      </c>
      <c r="F1684" s="403" t="s">
        <v>8789</v>
      </c>
      <c r="G1684" s="403" t="s">
        <v>6486</v>
      </c>
      <c r="H1684" s="403" t="s">
        <v>8790</v>
      </c>
      <c r="I1684" s="403" t="s">
        <v>6334</v>
      </c>
      <c r="J1684" s="403" t="s">
        <v>6334</v>
      </c>
      <c r="K1684" s="403" t="s">
        <v>10420</v>
      </c>
      <c r="L1684" s="403" t="s">
        <v>835</v>
      </c>
    </row>
    <row r="1685" spans="1:12" ht="56.25" x14ac:dyDescent="0.25">
      <c r="A1685" s="402" t="s">
        <v>14141</v>
      </c>
      <c r="B1685" s="402" t="s">
        <v>14139</v>
      </c>
      <c r="C1685" s="402" t="s">
        <v>14140</v>
      </c>
      <c r="D1685" s="402" t="s">
        <v>14138</v>
      </c>
      <c r="E1685" s="402" t="s">
        <v>8820</v>
      </c>
      <c r="F1685" s="402" t="s">
        <v>8821</v>
      </c>
      <c r="G1685" s="402" t="s">
        <v>6486</v>
      </c>
      <c r="H1685" s="402" t="s">
        <v>8821</v>
      </c>
      <c r="I1685" s="402" t="s">
        <v>6334</v>
      </c>
      <c r="J1685" s="402" t="s">
        <v>6334</v>
      </c>
      <c r="K1685" s="402" t="s">
        <v>10918</v>
      </c>
      <c r="L1685" s="402" t="s">
        <v>835</v>
      </c>
    </row>
    <row r="1686" spans="1:12" ht="56.25" x14ac:dyDescent="0.25">
      <c r="A1686" s="403" t="s">
        <v>14145</v>
      </c>
      <c r="B1686" s="403" t="s">
        <v>14143</v>
      </c>
      <c r="C1686" s="403" t="s">
        <v>14144</v>
      </c>
      <c r="D1686" s="403" t="s">
        <v>14142</v>
      </c>
      <c r="E1686" s="403" t="s">
        <v>8788</v>
      </c>
      <c r="F1686" s="403" t="s">
        <v>8789</v>
      </c>
      <c r="G1686" s="403" t="s">
        <v>6486</v>
      </c>
      <c r="H1686" s="403" t="s">
        <v>8790</v>
      </c>
      <c r="I1686" s="403" t="s">
        <v>6334</v>
      </c>
      <c r="J1686" s="403" t="s">
        <v>6334</v>
      </c>
      <c r="K1686" s="403" t="s">
        <v>10420</v>
      </c>
      <c r="L1686" s="403" t="s">
        <v>835</v>
      </c>
    </row>
    <row r="1687" spans="1:12" ht="56.25" x14ac:dyDescent="0.25">
      <c r="A1687" s="402" t="s">
        <v>14149</v>
      </c>
      <c r="B1687" s="402" t="s">
        <v>14147</v>
      </c>
      <c r="C1687" s="402" t="s">
        <v>14148</v>
      </c>
      <c r="D1687" s="402" t="s">
        <v>14146</v>
      </c>
      <c r="E1687" s="402" t="s">
        <v>12542</v>
      </c>
      <c r="F1687" s="402" t="s">
        <v>14150</v>
      </c>
      <c r="G1687" s="402" t="s">
        <v>6486</v>
      </c>
      <c r="H1687" s="402" t="s">
        <v>14151</v>
      </c>
      <c r="I1687" s="402" t="s">
        <v>6334</v>
      </c>
      <c r="J1687" s="402" t="s">
        <v>6334</v>
      </c>
      <c r="K1687" s="402" t="s">
        <v>10420</v>
      </c>
      <c r="L1687" s="402" t="s">
        <v>835</v>
      </c>
    </row>
    <row r="1688" spans="1:12" ht="45" x14ac:dyDescent="0.25">
      <c r="A1688" s="403" t="s">
        <v>14155</v>
      </c>
      <c r="B1688" s="403" t="s">
        <v>14153</v>
      </c>
      <c r="C1688" s="403" t="s">
        <v>14154</v>
      </c>
      <c r="D1688" s="403" t="s">
        <v>14152</v>
      </c>
      <c r="E1688" s="403" t="s">
        <v>8788</v>
      </c>
      <c r="F1688" s="403" t="s">
        <v>8789</v>
      </c>
      <c r="G1688" s="403" t="s">
        <v>6486</v>
      </c>
      <c r="H1688" s="403" t="s">
        <v>8790</v>
      </c>
      <c r="I1688" s="403" t="s">
        <v>6334</v>
      </c>
      <c r="J1688" s="403" t="s">
        <v>6334</v>
      </c>
      <c r="K1688" s="403" t="s">
        <v>10420</v>
      </c>
      <c r="L1688" s="403" t="s">
        <v>835</v>
      </c>
    </row>
    <row r="1689" spans="1:12" ht="78.75" x14ac:dyDescent="0.25">
      <c r="A1689" s="402" t="s">
        <v>14159</v>
      </c>
      <c r="B1689" s="402" t="s">
        <v>14157</v>
      </c>
      <c r="C1689" s="402" t="s">
        <v>14158</v>
      </c>
      <c r="D1689" s="402" t="s">
        <v>14156</v>
      </c>
      <c r="E1689" s="402" t="s">
        <v>14160</v>
      </c>
      <c r="F1689" s="402" t="s">
        <v>14161</v>
      </c>
      <c r="G1689" s="402" t="s">
        <v>7338</v>
      </c>
      <c r="H1689" s="402" t="s">
        <v>14161</v>
      </c>
      <c r="I1689" s="402" t="s">
        <v>6334</v>
      </c>
      <c r="J1689" s="402" t="s">
        <v>6334</v>
      </c>
      <c r="K1689" s="402" t="s">
        <v>6686</v>
      </c>
      <c r="L1689" s="402" t="s">
        <v>835</v>
      </c>
    </row>
    <row r="1690" spans="1:12" ht="101.25" x14ac:dyDescent="0.25">
      <c r="A1690" s="403" t="s">
        <v>14165</v>
      </c>
      <c r="B1690" s="403" t="s">
        <v>14163</v>
      </c>
      <c r="C1690" s="403" t="s">
        <v>14164</v>
      </c>
      <c r="D1690" s="403" t="s">
        <v>14162</v>
      </c>
      <c r="E1690" s="403" t="s">
        <v>12052</v>
      </c>
      <c r="F1690" s="403" t="s">
        <v>12053</v>
      </c>
      <c r="G1690" s="403" t="s">
        <v>12054</v>
      </c>
      <c r="H1690" s="403" t="s">
        <v>14166</v>
      </c>
      <c r="I1690" s="403" t="s">
        <v>10384</v>
      </c>
      <c r="J1690" s="403" t="s">
        <v>6334</v>
      </c>
      <c r="K1690" s="403" t="s">
        <v>6686</v>
      </c>
      <c r="L1690" s="403" t="s">
        <v>835</v>
      </c>
    </row>
    <row r="1691" spans="1:12" ht="67.5" x14ac:dyDescent="0.25">
      <c r="A1691" s="402" t="s">
        <v>14170</v>
      </c>
      <c r="B1691" s="402" t="s">
        <v>14168</v>
      </c>
      <c r="C1691" s="402" t="s">
        <v>14169</v>
      </c>
      <c r="D1691" s="402" t="s">
        <v>14167</v>
      </c>
      <c r="E1691" s="402" t="s">
        <v>12052</v>
      </c>
      <c r="F1691" s="402" t="s">
        <v>12053</v>
      </c>
      <c r="G1691" s="402" t="s">
        <v>12054</v>
      </c>
      <c r="H1691" s="402" t="s">
        <v>12053</v>
      </c>
      <c r="I1691" s="402" t="s">
        <v>6334</v>
      </c>
      <c r="J1691" s="402" t="s">
        <v>6334</v>
      </c>
      <c r="K1691" s="402" t="s">
        <v>6686</v>
      </c>
      <c r="L1691" s="402" t="s">
        <v>835</v>
      </c>
    </row>
    <row r="1692" spans="1:12" ht="67.5" x14ac:dyDescent="0.25">
      <c r="A1692" s="403" t="s">
        <v>14174</v>
      </c>
      <c r="B1692" s="403" t="s">
        <v>14172</v>
      </c>
      <c r="C1692" s="403" t="s">
        <v>14173</v>
      </c>
      <c r="D1692" s="403" t="s">
        <v>14171</v>
      </c>
      <c r="E1692" s="403" t="s">
        <v>11672</v>
      </c>
      <c r="F1692" s="403" t="s">
        <v>14175</v>
      </c>
      <c r="G1692" s="403" t="s">
        <v>6486</v>
      </c>
      <c r="H1692" s="403" t="s">
        <v>14176</v>
      </c>
      <c r="I1692" s="403" t="s">
        <v>6334</v>
      </c>
      <c r="J1692" s="403" t="s">
        <v>6334</v>
      </c>
      <c r="K1692" s="403" t="s">
        <v>10420</v>
      </c>
      <c r="L1692" s="403" t="s">
        <v>835</v>
      </c>
    </row>
    <row r="1693" spans="1:12" ht="90" x14ac:dyDescent="0.25">
      <c r="A1693" s="402" t="s">
        <v>6334</v>
      </c>
      <c r="B1693" s="402" t="s">
        <v>14178</v>
      </c>
      <c r="C1693" s="402" t="s">
        <v>6334</v>
      </c>
      <c r="D1693" s="402" t="s">
        <v>14177</v>
      </c>
      <c r="E1693" s="402" t="s">
        <v>14179</v>
      </c>
      <c r="F1693" s="402" t="s">
        <v>14180</v>
      </c>
      <c r="G1693" s="402" t="s">
        <v>6452</v>
      </c>
      <c r="H1693" s="402" t="s">
        <v>14181</v>
      </c>
      <c r="I1693" s="402" t="s">
        <v>6334</v>
      </c>
      <c r="J1693" s="402" t="s">
        <v>11585</v>
      </c>
      <c r="K1693" s="402" t="s">
        <v>6390</v>
      </c>
      <c r="L1693" s="402" t="s">
        <v>835</v>
      </c>
    </row>
    <row r="1694" spans="1:12" ht="90" x14ac:dyDescent="0.25">
      <c r="A1694" s="403" t="s">
        <v>6334</v>
      </c>
      <c r="B1694" s="403" t="s">
        <v>14183</v>
      </c>
      <c r="C1694" s="403" t="s">
        <v>6334</v>
      </c>
      <c r="D1694" s="403" t="s">
        <v>14182</v>
      </c>
      <c r="E1694" s="403" t="s">
        <v>7451</v>
      </c>
      <c r="F1694" s="403" t="s">
        <v>7452</v>
      </c>
      <c r="G1694" s="403" t="s">
        <v>6486</v>
      </c>
      <c r="H1694" s="403" t="s">
        <v>7453</v>
      </c>
      <c r="I1694" s="403" t="s">
        <v>6334</v>
      </c>
      <c r="J1694" s="403" t="s">
        <v>11585</v>
      </c>
      <c r="K1694" s="403" t="s">
        <v>6390</v>
      </c>
      <c r="L1694" s="403" t="s">
        <v>835</v>
      </c>
    </row>
    <row r="1695" spans="1:12" ht="22.5" x14ac:dyDescent="0.25">
      <c r="A1695" s="402" t="s">
        <v>14187</v>
      </c>
      <c r="B1695" s="402" t="s">
        <v>14185</v>
      </c>
      <c r="C1695" s="402" t="s">
        <v>14186</v>
      </c>
      <c r="D1695" s="402" t="s">
        <v>14184</v>
      </c>
      <c r="E1695" s="402" t="s">
        <v>7298</v>
      </c>
      <c r="F1695" s="402" t="s">
        <v>7299</v>
      </c>
      <c r="G1695" s="402" t="s">
        <v>6917</v>
      </c>
      <c r="H1695" s="402" t="s">
        <v>7299</v>
      </c>
      <c r="I1695" s="402" t="s">
        <v>6334</v>
      </c>
      <c r="J1695" s="402" t="s">
        <v>6334</v>
      </c>
      <c r="K1695" s="402" t="s">
        <v>6334</v>
      </c>
      <c r="L1695" s="402" t="s">
        <v>835</v>
      </c>
    </row>
    <row r="1696" spans="1:12" ht="33.75" x14ac:dyDescent="0.25">
      <c r="A1696" s="403" t="s">
        <v>14191</v>
      </c>
      <c r="B1696" s="403" t="s">
        <v>14189</v>
      </c>
      <c r="C1696" s="403" t="s">
        <v>14190</v>
      </c>
      <c r="D1696" s="403" t="s">
        <v>14188</v>
      </c>
      <c r="E1696" s="403" t="s">
        <v>11031</v>
      </c>
      <c r="F1696" s="403" t="s">
        <v>11032</v>
      </c>
      <c r="G1696" s="403" t="s">
        <v>6342</v>
      </c>
      <c r="H1696" s="403" t="s">
        <v>11032</v>
      </c>
      <c r="I1696" s="403" t="s">
        <v>6334</v>
      </c>
      <c r="J1696" s="403" t="s">
        <v>6334</v>
      </c>
      <c r="K1696" s="403" t="s">
        <v>6334</v>
      </c>
      <c r="L1696" s="403" t="s">
        <v>835</v>
      </c>
    </row>
    <row r="1697" spans="1:12" ht="22.5" x14ac:dyDescent="0.25">
      <c r="A1697" s="402" t="s">
        <v>14195</v>
      </c>
      <c r="B1697" s="402" t="s">
        <v>14193</v>
      </c>
      <c r="C1697" s="402" t="s">
        <v>14194</v>
      </c>
      <c r="D1697" s="402" t="s">
        <v>14192</v>
      </c>
      <c r="E1697" s="402" t="s">
        <v>7363</v>
      </c>
      <c r="F1697" s="402" t="s">
        <v>7364</v>
      </c>
      <c r="G1697" s="402" t="s">
        <v>6486</v>
      </c>
      <c r="H1697" s="402" t="s">
        <v>7364</v>
      </c>
      <c r="I1697" s="402" t="s">
        <v>6334</v>
      </c>
      <c r="J1697" s="402" t="s">
        <v>6334</v>
      </c>
      <c r="K1697" s="402" t="s">
        <v>6334</v>
      </c>
      <c r="L1697" s="402" t="s">
        <v>835</v>
      </c>
    </row>
    <row r="1698" spans="1:12" ht="45" x14ac:dyDescent="0.25">
      <c r="A1698" s="403" t="s">
        <v>14199</v>
      </c>
      <c r="B1698" s="403" t="s">
        <v>14197</v>
      </c>
      <c r="C1698" s="403" t="s">
        <v>14198</v>
      </c>
      <c r="D1698" s="403" t="s">
        <v>14196</v>
      </c>
      <c r="E1698" s="403" t="s">
        <v>14200</v>
      </c>
      <c r="F1698" s="403" t="s">
        <v>14201</v>
      </c>
      <c r="G1698" s="403" t="s">
        <v>13684</v>
      </c>
      <c r="H1698" s="403" t="s">
        <v>14201</v>
      </c>
      <c r="I1698" s="403" t="s">
        <v>6334</v>
      </c>
      <c r="J1698" s="403" t="s">
        <v>6334</v>
      </c>
      <c r="K1698" s="403" t="s">
        <v>6334</v>
      </c>
      <c r="L1698" s="403" t="s">
        <v>835</v>
      </c>
    </row>
    <row r="1699" spans="1:12" ht="33.75" x14ac:dyDescent="0.25">
      <c r="A1699" s="402" t="s">
        <v>14205</v>
      </c>
      <c r="B1699" s="402" t="s">
        <v>14203</v>
      </c>
      <c r="C1699" s="402" t="s">
        <v>14204</v>
      </c>
      <c r="D1699" s="402" t="s">
        <v>14202</v>
      </c>
      <c r="E1699" s="402" t="s">
        <v>8362</v>
      </c>
      <c r="F1699" s="402" t="s">
        <v>8363</v>
      </c>
      <c r="G1699" s="402" t="s">
        <v>6493</v>
      </c>
      <c r="H1699" s="402" t="s">
        <v>8363</v>
      </c>
      <c r="I1699" s="402" t="s">
        <v>6334</v>
      </c>
      <c r="J1699" s="402" t="s">
        <v>6334</v>
      </c>
      <c r="K1699" s="402" t="s">
        <v>6334</v>
      </c>
      <c r="L1699" s="402" t="s">
        <v>835</v>
      </c>
    </row>
    <row r="1700" spans="1:12" ht="33.75" x14ac:dyDescent="0.25">
      <c r="A1700" s="403" t="s">
        <v>14209</v>
      </c>
      <c r="B1700" s="403" t="s">
        <v>14207</v>
      </c>
      <c r="C1700" s="403" t="s">
        <v>14208</v>
      </c>
      <c r="D1700" s="403" t="s">
        <v>14206</v>
      </c>
      <c r="E1700" s="403" t="s">
        <v>14210</v>
      </c>
      <c r="F1700" s="403" t="s">
        <v>11032</v>
      </c>
      <c r="G1700" s="403" t="s">
        <v>6342</v>
      </c>
      <c r="H1700" s="403" t="s">
        <v>11032</v>
      </c>
      <c r="I1700" s="403" t="s">
        <v>6334</v>
      </c>
      <c r="J1700" s="403" t="s">
        <v>6334</v>
      </c>
      <c r="K1700" s="403" t="s">
        <v>6334</v>
      </c>
      <c r="L1700" s="403" t="s">
        <v>835</v>
      </c>
    </row>
    <row r="1701" spans="1:12" ht="56.25" x14ac:dyDescent="0.25">
      <c r="A1701" s="402" t="s">
        <v>14214</v>
      </c>
      <c r="B1701" s="402" t="s">
        <v>14212</v>
      </c>
      <c r="C1701" s="402" t="s">
        <v>14213</v>
      </c>
      <c r="D1701" s="402" t="s">
        <v>14211</v>
      </c>
      <c r="E1701" s="402" t="s">
        <v>14215</v>
      </c>
      <c r="F1701" s="402" t="s">
        <v>14216</v>
      </c>
      <c r="G1701" s="402" t="s">
        <v>6609</v>
      </c>
      <c r="H1701" s="402" t="s">
        <v>14216</v>
      </c>
      <c r="I1701" s="402" t="s">
        <v>6334</v>
      </c>
      <c r="J1701" s="402" t="s">
        <v>6334</v>
      </c>
      <c r="K1701" s="402" t="s">
        <v>6334</v>
      </c>
      <c r="L1701" s="402" t="s">
        <v>835</v>
      </c>
    </row>
    <row r="1702" spans="1:12" ht="45" x14ac:dyDescent="0.25">
      <c r="A1702" s="403" t="s">
        <v>14220</v>
      </c>
      <c r="B1702" s="403" t="s">
        <v>14218</v>
      </c>
      <c r="C1702" s="403" t="s">
        <v>14219</v>
      </c>
      <c r="D1702" s="403" t="s">
        <v>14217</v>
      </c>
      <c r="E1702" s="403" t="s">
        <v>14221</v>
      </c>
      <c r="F1702" s="403" t="s">
        <v>14222</v>
      </c>
      <c r="G1702" s="403" t="s">
        <v>13684</v>
      </c>
      <c r="H1702" s="403" t="s">
        <v>14222</v>
      </c>
      <c r="I1702" s="403" t="s">
        <v>6334</v>
      </c>
      <c r="J1702" s="403" t="s">
        <v>6334</v>
      </c>
      <c r="K1702" s="403" t="s">
        <v>6334</v>
      </c>
      <c r="L1702" s="403" t="s">
        <v>6343</v>
      </c>
    </row>
    <row r="1703" spans="1:12" ht="33.75" x14ac:dyDescent="0.25">
      <c r="A1703" s="402" t="s">
        <v>14226</v>
      </c>
      <c r="B1703" s="402" t="s">
        <v>14224</v>
      </c>
      <c r="C1703" s="402" t="s">
        <v>14225</v>
      </c>
      <c r="D1703" s="402" t="s">
        <v>14223</v>
      </c>
      <c r="E1703" s="402" t="s">
        <v>9960</v>
      </c>
      <c r="F1703" s="402" t="s">
        <v>9961</v>
      </c>
      <c r="G1703" s="402" t="s">
        <v>6917</v>
      </c>
      <c r="H1703" s="402" t="s">
        <v>9961</v>
      </c>
      <c r="I1703" s="402" t="s">
        <v>6334</v>
      </c>
      <c r="J1703" s="402" t="s">
        <v>6334</v>
      </c>
      <c r="K1703" s="402" t="s">
        <v>6334</v>
      </c>
      <c r="L1703" s="402" t="s">
        <v>835</v>
      </c>
    </row>
    <row r="1704" spans="1:12" ht="22.5" x14ac:dyDescent="0.25">
      <c r="A1704" s="403" t="s">
        <v>14230</v>
      </c>
      <c r="B1704" s="403" t="s">
        <v>14228</v>
      </c>
      <c r="C1704" s="403" t="s">
        <v>14229</v>
      </c>
      <c r="D1704" s="403" t="s">
        <v>14227</v>
      </c>
      <c r="E1704" s="403" t="s">
        <v>7363</v>
      </c>
      <c r="F1704" s="403" t="s">
        <v>7364</v>
      </c>
      <c r="G1704" s="403" t="s">
        <v>6486</v>
      </c>
      <c r="H1704" s="403" t="s">
        <v>7364</v>
      </c>
      <c r="I1704" s="403" t="s">
        <v>6334</v>
      </c>
      <c r="J1704" s="403" t="s">
        <v>6334</v>
      </c>
      <c r="K1704" s="403" t="s">
        <v>6334</v>
      </c>
      <c r="L1704" s="403" t="s">
        <v>835</v>
      </c>
    </row>
    <row r="1705" spans="1:12" ht="22.5" x14ac:dyDescent="0.25">
      <c r="A1705" s="402" t="s">
        <v>14234</v>
      </c>
      <c r="B1705" s="402" t="s">
        <v>14232</v>
      </c>
      <c r="C1705" s="402" t="s">
        <v>14233</v>
      </c>
      <c r="D1705" s="402" t="s">
        <v>14231</v>
      </c>
      <c r="E1705" s="402" t="s">
        <v>7298</v>
      </c>
      <c r="F1705" s="402" t="s">
        <v>7299</v>
      </c>
      <c r="G1705" s="402" t="s">
        <v>6917</v>
      </c>
      <c r="H1705" s="402" t="s">
        <v>7299</v>
      </c>
      <c r="I1705" s="402" t="s">
        <v>6334</v>
      </c>
      <c r="J1705" s="402" t="s">
        <v>6334</v>
      </c>
      <c r="K1705" s="402" t="s">
        <v>6334</v>
      </c>
      <c r="L1705" s="402" t="s">
        <v>835</v>
      </c>
    </row>
    <row r="1706" spans="1:12" ht="22.5" x14ac:dyDescent="0.25">
      <c r="A1706" s="403" t="s">
        <v>14238</v>
      </c>
      <c r="B1706" s="403" t="s">
        <v>14236</v>
      </c>
      <c r="C1706" s="403" t="s">
        <v>14237</v>
      </c>
      <c r="D1706" s="403" t="s">
        <v>14235</v>
      </c>
      <c r="E1706" s="403" t="s">
        <v>7363</v>
      </c>
      <c r="F1706" s="403" t="s">
        <v>7364</v>
      </c>
      <c r="G1706" s="403" t="s">
        <v>6486</v>
      </c>
      <c r="H1706" s="403" t="s">
        <v>7364</v>
      </c>
      <c r="I1706" s="403" t="s">
        <v>6334</v>
      </c>
      <c r="J1706" s="403" t="s">
        <v>6334</v>
      </c>
      <c r="K1706" s="403" t="s">
        <v>6334</v>
      </c>
      <c r="L1706" s="403" t="s">
        <v>835</v>
      </c>
    </row>
    <row r="1707" spans="1:12" ht="33.75" x14ac:dyDescent="0.25">
      <c r="A1707" s="402" t="s">
        <v>14242</v>
      </c>
      <c r="B1707" s="402" t="s">
        <v>14240</v>
      </c>
      <c r="C1707" s="402" t="s">
        <v>14241</v>
      </c>
      <c r="D1707" s="402" t="s">
        <v>14239</v>
      </c>
      <c r="E1707" s="402" t="s">
        <v>9098</v>
      </c>
      <c r="F1707" s="402" t="s">
        <v>9099</v>
      </c>
      <c r="G1707" s="402" t="s">
        <v>6486</v>
      </c>
      <c r="H1707" s="402" t="s">
        <v>9099</v>
      </c>
      <c r="I1707" s="402" t="s">
        <v>6334</v>
      </c>
      <c r="J1707" s="402" t="s">
        <v>6334</v>
      </c>
      <c r="K1707" s="402" t="s">
        <v>6334</v>
      </c>
      <c r="L1707" s="402" t="s">
        <v>835</v>
      </c>
    </row>
    <row r="1708" spans="1:12" ht="45" x14ac:dyDescent="0.25">
      <c r="A1708" s="403" t="s">
        <v>14246</v>
      </c>
      <c r="B1708" s="403" t="s">
        <v>14244</v>
      </c>
      <c r="C1708" s="403" t="s">
        <v>14245</v>
      </c>
      <c r="D1708" s="403" t="s">
        <v>14243</v>
      </c>
      <c r="E1708" s="403" t="s">
        <v>9338</v>
      </c>
      <c r="F1708" s="403" t="s">
        <v>9339</v>
      </c>
      <c r="G1708" s="403" t="s">
        <v>6486</v>
      </c>
      <c r="H1708" s="403" t="s">
        <v>9340</v>
      </c>
      <c r="I1708" s="403" t="s">
        <v>6334</v>
      </c>
      <c r="J1708" s="403" t="s">
        <v>6334</v>
      </c>
      <c r="K1708" s="403" t="s">
        <v>6334</v>
      </c>
      <c r="L1708" s="403" t="s">
        <v>835</v>
      </c>
    </row>
    <row r="1709" spans="1:12" ht="22.5" x14ac:dyDescent="0.25">
      <c r="A1709" s="402" t="s">
        <v>14250</v>
      </c>
      <c r="B1709" s="402" t="s">
        <v>14248</v>
      </c>
      <c r="C1709" s="402" t="s">
        <v>14249</v>
      </c>
      <c r="D1709" s="402" t="s">
        <v>14247</v>
      </c>
      <c r="E1709" s="402" t="s">
        <v>6888</v>
      </c>
      <c r="F1709" s="402" t="s">
        <v>6889</v>
      </c>
      <c r="G1709" s="402" t="s">
        <v>6440</v>
      </c>
      <c r="H1709" s="402" t="s">
        <v>6889</v>
      </c>
      <c r="I1709" s="402" t="s">
        <v>6334</v>
      </c>
      <c r="J1709" s="402" t="s">
        <v>6334</v>
      </c>
      <c r="K1709" s="402" t="s">
        <v>6334</v>
      </c>
      <c r="L1709" s="402" t="s">
        <v>835</v>
      </c>
    </row>
    <row r="1710" spans="1:12" ht="67.5" x14ac:dyDescent="0.25">
      <c r="A1710" s="403" t="s">
        <v>14254</v>
      </c>
      <c r="B1710" s="403" t="s">
        <v>14252</v>
      </c>
      <c r="C1710" s="403" t="s">
        <v>14253</v>
      </c>
      <c r="D1710" s="403" t="s">
        <v>14251</v>
      </c>
      <c r="E1710" s="403" t="s">
        <v>13822</v>
      </c>
      <c r="F1710" s="403" t="s">
        <v>13823</v>
      </c>
      <c r="G1710" s="403" t="s">
        <v>6586</v>
      </c>
      <c r="H1710" s="403" t="s">
        <v>13824</v>
      </c>
      <c r="I1710" s="403" t="s">
        <v>6334</v>
      </c>
      <c r="J1710" s="403" t="s">
        <v>6334</v>
      </c>
      <c r="K1710" s="403" t="s">
        <v>6334</v>
      </c>
      <c r="L1710" s="403" t="s">
        <v>835</v>
      </c>
    </row>
    <row r="1711" spans="1:12" ht="78.75" x14ac:dyDescent="0.25">
      <c r="A1711" s="402" t="s">
        <v>3494</v>
      </c>
      <c r="B1711" s="402" t="s">
        <v>14256</v>
      </c>
      <c r="C1711" s="402" t="s">
        <v>3496</v>
      </c>
      <c r="D1711" s="402" t="s">
        <v>14255</v>
      </c>
      <c r="E1711" s="402" t="s">
        <v>14257</v>
      </c>
      <c r="F1711" s="402" t="s">
        <v>14258</v>
      </c>
      <c r="G1711" s="402" t="s">
        <v>6601</v>
      </c>
      <c r="H1711" s="402" t="s">
        <v>14259</v>
      </c>
      <c r="I1711" s="402" t="s">
        <v>6334</v>
      </c>
      <c r="J1711" s="402" t="s">
        <v>6555</v>
      </c>
      <c r="K1711" s="402" t="s">
        <v>6334</v>
      </c>
      <c r="L1711" s="402" t="s">
        <v>835</v>
      </c>
    </row>
    <row r="1712" spans="1:12" ht="33.75" x14ac:dyDescent="0.25">
      <c r="A1712" s="403" t="s">
        <v>14263</v>
      </c>
      <c r="B1712" s="403" t="s">
        <v>14261</v>
      </c>
      <c r="C1712" s="403" t="s">
        <v>14262</v>
      </c>
      <c r="D1712" s="403" t="s">
        <v>14260</v>
      </c>
      <c r="E1712" s="403" t="s">
        <v>6726</v>
      </c>
      <c r="F1712" s="403" t="s">
        <v>6727</v>
      </c>
      <c r="G1712" s="403" t="s">
        <v>6452</v>
      </c>
      <c r="H1712" s="403" t="s">
        <v>6727</v>
      </c>
      <c r="I1712" s="403" t="s">
        <v>6334</v>
      </c>
      <c r="J1712" s="403" t="s">
        <v>6334</v>
      </c>
      <c r="K1712" s="403" t="s">
        <v>6334</v>
      </c>
      <c r="L1712" s="403" t="s">
        <v>835</v>
      </c>
    </row>
    <row r="1713" spans="1:12" ht="45" x14ac:dyDescent="0.25">
      <c r="A1713" s="402" t="s">
        <v>14267</v>
      </c>
      <c r="B1713" s="402" t="s">
        <v>14265</v>
      </c>
      <c r="C1713" s="402" t="s">
        <v>14266</v>
      </c>
      <c r="D1713" s="402" t="s">
        <v>14264</v>
      </c>
      <c r="E1713" s="402" t="s">
        <v>8717</v>
      </c>
      <c r="F1713" s="402" t="s">
        <v>8718</v>
      </c>
      <c r="G1713" s="402" t="s">
        <v>6486</v>
      </c>
      <c r="H1713" s="402" t="s">
        <v>8719</v>
      </c>
      <c r="I1713" s="402" t="s">
        <v>6334</v>
      </c>
      <c r="J1713" s="402" t="s">
        <v>6334</v>
      </c>
      <c r="K1713" s="402" t="s">
        <v>6334</v>
      </c>
      <c r="L1713" s="402" t="s">
        <v>835</v>
      </c>
    </row>
    <row r="1714" spans="1:12" ht="56.25" x14ac:dyDescent="0.25">
      <c r="A1714" s="403" t="s">
        <v>14271</v>
      </c>
      <c r="B1714" s="403" t="s">
        <v>14269</v>
      </c>
      <c r="C1714" s="403" t="s">
        <v>14270</v>
      </c>
      <c r="D1714" s="403" t="s">
        <v>14268</v>
      </c>
      <c r="E1714" s="403" t="s">
        <v>6797</v>
      </c>
      <c r="F1714" s="403" t="s">
        <v>6798</v>
      </c>
      <c r="G1714" s="403" t="s">
        <v>6452</v>
      </c>
      <c r="H1714" s="403" t="s">
        <v>6799</v>
      </c>
      <c r="I1714" s="403" t="s">
        <v>6334</v>
      </c>
      <c r="J1714" s="403" t="s">
        <v>6334</v>
      </c>
      <c r="K1714" s="403" t="s">
        <v>6334</v>
      </c>
      <c r="L1714" s="403" t="s">
        <v>835</v>
      </c>
    </row>
    <row r="1715" spans="1:12" ht="90" x14ac:dyDescent="0.25">
      <c r="A1715" s="402" t="s">
        <v>14274</v>
      </c>
      <c r="B1715" s="402" t="s">
        <v>14273</v>
      </c>
      <c r="C1715" s="402" t="s">
        <v>6334</v>
      </c>
      <c r="D1715" s="402" t="s">
        <v>14272</v>
      </c>
      <c r="E1715" s="402" t="s">
        <v>7595</v>
      </c>
      <c r="F1715" s="402" t="s">
        <v>7596</v>
      </c>
      <c r="G1715" s="402" t="s">
        <v>6586</v>
      </c>
      <c r="H1715" s="402" t="s">
        <v>7596</v>
      </c>
      <c r="I1715" s="402" t="s">
        <v>6334</v>
      </c>
      <c r="J1715" s="402" t="s">
        <v>6334</v>
      </c>
      <c r="K1715" s="402" t="s">
        <v>6334</v>
      </c>
      <c r="L1715" s="402" t="s">
        <v>835</v>
      </c>
    </row>
    <row r="1716" spans="1:12" ht="56.25" x14ac:dyDescent="0.25">
      <c r="A1716" s="403" t="s">
        <v>14278</v>
      </c>
      <c r="B1716" s="403" t="s">
        <v>14276</v>
      </c>
      <c r="C1716" s="403" t="s">
        <v>14277</v>
      </c>
      <c r="D1716" s="403" t="s">
        <v>14275</v>
      </c>
      <c r="E1716" s="403" t="s">
        <v>11200</v>
      </c>
      <c r="F1716" s="403" t="s">
        <v>11201</v>
      </c>
      <c r="G1716" s="403" t="s">
        <v>6452</v>
      </c>
      <c r="H1716" s="403" t="s">
        <v>11202</v>
      </c>
      <c r="I1716" s="403" t="s">
        <v>6334</v>
      </c>
      <c r="J1716" s="403" t="s">
        <v>6334</v>
      </c>
      <c r="K1716" s="403" t="s">
        <v>6334</v>
      </c>
      <c r="L1716" s="403" t="s">
        <v>835</v>
      </c>
    </row>
    <row r="1717" spans="1:12" ht="101.25" x14ac:dyDescent="0.25">
      <c r="A1717" s="402" t="s">
        <v>14281</v>
      </c>
      <c r="B1717" s="402" t="s">
        <v>26366</v>
      </c>
      <c r="C1717" s="402" t="s">
        <v>14280</v>
      </c>
      <c r="D1717" s="402" t="s">
        <v>14279</v>
      </c>
      <c r="E1717" s="402" t="s">
        <v>26324</v>
      </c>
      <c r="F1717" s="402" t="s">
        <v>26325</v>
      </c>
      <c r="G1717" s="402" t="s">
        <v>26097</v>
      </c>
      <c r="H1717" s="402" t="s">
        <v>26326</v>
      </c>
      <c r="I1717" s="402" t="s">
        <v>6334</v>
      </c>
      <c r="J1717" s="402" t="s">
        <v>26367</v>
      </c>
      <c r="K1717" s="402" t="s">
        <v>6334</v>
      </c>
      <c r="L1717" s="402" t="s">
        <v>26099</v>
      </c>
    </row>
    <row r="1718" spans="1:12" ht="45" x14ac:dyDescent="0.25">
      <c r="A1718" s="403" t="s">
        <v>14285</v>
      </c>
      <c r="B1718" s="403" t="s">
        <v>14283</v>
      </c>
      <c r="C1718" s="403" t="s">
        <v>14284</v>
      </c>
      <c r="D1718" s="403" t="s">
        <v>14282</v>
      </c>
      <c r="E1718" s="403" t="s">
        <v>14286</v>
      </c>
      <c r="F1718" s="403" t="s">
        <v>14287</v>
      </c>
      <c r="G1718" s="403" t="s">
        <v>6567</v>
      </c>
      <c r="H1718" s="403" t="s">
        <v>14287</v>
      </c>
      <c r="I1718" s="403" t="s">
        <v>6334</v>
      </c>
      <c r="J1718" s="403" t="s">
        <v>6334</v>
      </c>
      <c r="K1718" s="403" t="s">
        <v>6334</v>
      </c>
      <c r="L1718" s="403" t="s">
        <v>835</v>
      </c>
    </row>
    <row r="1719" spans="1:12" ht="56.25" x14ac:dyDescent="0.25">
      <c r="A1719" s="402" t="s">
        <v>1848</v>
      </c>
      <c r="B1719" s="402" t="s">
        <v>14289</v>
      </c>
      <c r="C1719" s="402" t="s">
        <v>4058</v>
      </c>
      <c r="D1719" s="402" t="s">
        <v>14288</v>
      </c>
      <c r="E1719" s="402" t="s">
        <v>6797</v>
      </c>
      <c r="F1719" s="402" t="s">
        <v>6798</v>
      </c>
      <c r="G1719" s="402" t="s">
        <v>6452</v>
      </c>
      <c r="H1719" s="402" t="s">
        <v>6799</v>
      </c>
      <c r="I1719" s="402" t="s">
        <v>6334</v>
      </c>
      <c r="J1719" s="402" t="s">
        <v>6334</v>
      </c>
      <c r="K1719" s="402" t="s">
        <v>6334</v>
      </c>
      <c r="L1719" s="402" t="s">
        <v>835</v>
      </c>
    </row>
    <row r="1720" spans="1:12" ht="45" x14ac:dyDescent="0.25">
      <c r="A1720" s="403" t="s">
        <v>14292</v>
      </c>
      <c r="B1720" s="403" t="s">
        <v>14291</v>
      </c>
      <c r="C1720" s="403" t="s">
        <v>6334</v>
      </c>
      <c r="D1720" s="403" t="s">
        <v>14290</v>
      </c>
      <c r="E1720" s="403" t="s">
        <v>6704</v>
      </c>
      <c r="F1720" s="403" t="s">
        <v>6705</v>
      </c>
      <c r="G1720" s="403" t="s">
        <v>6486</v>
      </c>
      <c r="H1720" s="403" t="s">
        <v>6705</v>
      </c>
      <c r="I1720" s="403" t="s">
        <v>6334</v>
      </c>
      <c r="J1720" s="403" t="s">
        <v>6334</v>
      </c>
      <c r="K1720" s="403" t="s">
        <v>6334</v>
      </c>
      <c r="L1720" s="403" t="s">
        <v>835</v>
      </c>
    </row>
    <row r="1721" spans="1:12" ht="22.5" x14ac:dyDescent="0.25">
      <c r="A1721" s="402" t="s">
        <v>6334</v>
      </c>
      <c r="B1721" s="402" t="s">
        <v>14294</v>
      </c>
      <c r="C1721" s="402" t="s">
        <v>6334</v>
      </c>
      <c r="D1721" s="402" t="s">
        <v>14293</v>
      </c>
      <c r="E1721" s="402" t="s">
        <v>6704</v>
      </c>
      <c r="F1721" s="402" t="s">
        <v>6705</v>
      </c>
      <c r="G1721" s="402" t="s">
        <v>6486</v>
      </c>
      <c r="H1721" s="402" t="s">
        <v>6705</v>
      </c>
      <c r="I1721" s="402" t="s">
        <v>6334</v>
      </c>
      <c r="J1721" s="402" t="s">
        <v>6334</v>
      </c>
      <c r="K1721" s="402" t="s">
        <v>6334</v>
      </c>
      <c r="L1721" s="402" t="s">
        <v>835</v>
      </c>
    </row>
    <row r="1722" spans="1:12" ht="90" x14ac:dyDescent="0.25">
      <c r="A1722" s="403" t="s">
        <v>14298</v>
      </c>
      <c r="B1722" s="403" t="s">
        <v>14296</v>
      </c>
      <c r="C1722" s="403" t="s">
        <v>14297</v>
      </c>
      <c r="D1722" s="403" t="s">
        <v>14295</v>
      </c>
      <c r="E1722" s="403" t="s">
        <v>7652</v>
      </c>
      <c r="F1722" s="403" t="s">
        <v>7653</v>
      </c>
      <c r="G1722" s="403" t="s">
        <v>6917</v>
      </c>
      <c r="H1722" s="403" t="s">
        <v>7653</v>
      </c>
      <c r="I1722" s="403" t="s">
        <v>6334</v>
      </c>
      <c r="J1722" s="403" t="s">
        <v>6334</v>
      </c>
      <c r="K1722" s="403" t="s">
        <v>6334</v>
      </c>
      <c r="L1722" s="403" t="s">
        <v>6343</v>
      </c>
    </row>
    <row r="1723" spans="1:12" ht="33.75" x14ac:dyDescent="0.25">
      <c r="A1723" s="402" t="s">
        <v>14302</v>
      </c>
      <c r="B1723" s="402" t="s">
        <v>14300</v>
      </c>
      <c r="C1723" s="402" t="s">
        <v>14301</v>
      </c>
      <c r="D1723" s="402" t="s">
        <v>14299</v>
      </c>
      <c r="E1723" s="402" t="s">
        <v>6704</v>
      </c>
      <c r="F1723" s="402" t="s">
        <v>6705</v>
      </c>
      <c r="G1723" s="402" t="s">
        <v>6486</v>
      </c>
      <c r="H1723" s="402" t="s">
        <v>6705</v>
      </c>
      <c r="I1723" s="402" t="s">
        <v>6334</v>
      </c>
      <c r="J1723" s="402" t="s">
        <v>6334</v>
      </c>
      <c r="K1723" s="402" t="s">
        <v>6334</v>
      </c>
      <c r="L1723" s="402" t="s">
        <v>835</v>
      </c>
    </row>
    <row r="1724" spans="1:12" ht="56.25" x14ac:dyDescent="0.25">
      <c r="A1724" s="403" t="s">
        <v>14306</v>
      </c>
      <c r="B1724" s="403" t="s">
        <v>14304</v>
      </c>
      <c r="C1724" s="403" t="s">
        <v>14305</v>
      </c>
      <c r="D1724" s="403" t="s">
        <v>14303</v>
      </c>
      <c r="E1724" s="403" t="s">
        <v>6704</v>
      </c>
      <c r="F1724" s="403" t="s">
        <v>6705</v>
      </c>
      <c r="G1724" s="403" t="s">
        <v>6486</v>
      </c>
      <c r="H1724" s="403" t="s">
        <v>6705</v>
      </c>
      <c r="I1724" s="403" t="s">
        <v>6334</v>
      </c>
      <c r="J1724" s="403" t="s">
        <v>6334</v>
      </c>
      <c r="K1724" s="403" t="s">
        <v>6334</v>
      </c>
      <c r="L1724" s="403" t="s">
        <v>835</v>
      </c>
    </row>
    <row r="1725" spans="1:12" ht="90" x14ac:dyDescent="0.25">
      <c r="A1725" s="402" t="s">
        <v>14310</v>
      </c>
      <c r="B1725" s="402" t="s">
        <v>14308</v>
      </c>
      <c r="C1725" s="402" t="s">
        <v>14309</v>
      </c>
      <c r="D1725" s="402" t="s">
        <v>14307</v>
      </c>
      <c r="E1725" s="402" t="s">
        <v>6656</v>
      </c>
      <c r="F1725" s="402" t="s">
        <v>6657</v>
      </c>
      <c r="G1725" s="402" t="s">
        <v>6452</v>
      </c>
      <c r="H1725" s="402" t="s">
        <v>6658</v>
      </c>
      <c r="I1725" s="402" t="s">
        <v>6334</v>
      </c>
      <c r="J1725" s="402" t="s">
        <v>6334</v>
      </c>
      <c r="K1725" s="402" t="s">
        <v>6334</v>
      </c>
      <c r="L1725" s="402" t="s">
        <v>835</v>
      </c>
    </row>
    <row r="1726" spans="1:12" ht="45" x14ac:dyDescent="0.25">
      <c r="A1726" s="403" t="s">
        <v>14314</v>
      </c>
      <c r="B1726" s="403" t="s">
        <v>14312</v>
      </c>
      <c r="C1726" s="403" t="s">
        <v>14313</v>
      </c>
      <c r="D1726" s="403" t="s">
        <v>14311</v>
      </c>
      <c r="E1726" s="403" t="s">
        <v>7903</v>
      </c>
      <c r="F1726" s="403" t="s">
        <v>7904</v>
      </c>
      <c r="G1726" s="403" t="s">
        <v>6586</v>
      </c>
      <c r="H1726" s="403" t="s">
        <v>7904</v>
      </c>
      <c r="I1726" s="403" t="s">
        <v>6334</v>
      </c>
      <c r="J1726" s="403" t="s">
        <v>6334</v>
      </c>
      <c r="K1726" s="403" t="s">
        <v>6334</v>
      </c>
      <c r="L1726" s="403" t="s">
        <v>835</v>
      </c>
    </row>
    <row r="1727" spans="1:12" ht="33.75" x14ac:dyDescent="0.25">
      <c r="A1727" s="402" t="s">
        <v>14317</v>
      </c>
      <c r="B1727" s="402" t="s">
        <v>14316</v>
      </c>
      <c r="C1727" s="402" t="s">
        <v>6334</v>
      </c>
      <c r="D1727" s="402" t="s">
        <v>14315</v>
      </c>
      <c r="E1727" s="402" t="s">
        <v>7086</v>
      </c>
      <c r="F1727" s="402" t="s">
        <v>7087</v>
      </c>
      <c r="G1727" s="402" t="s">
        <v>6486</v>
      </c>
      <c r="H1727" s="402" t="s">
        <v>7087</v>
      </c>
      <c r="I1727" s="402" t="s">
        <v>6334</v>
      </c>
      <c r="J1727" s="402" t="s">
        <v>6334</v>
      </c>
      <c r="K1727" s="402" t="s">
        <v>6334</v>
      </c>
      <c r="L1727" s="402" t="s">
        <v>835</v>
      </c>
    </row>
    <row r="1728" spans="1:12" ht="67.5" x14ac:dyDescent="0.25">
      <c r="A1728" s="403" t="s">
        <v>14320</v>
      </c>
      <c r="B1728" s="403" t="s">
        <v>14319</v>
      </c>
      <c r="C1728" s="403" t="s">
        <v>6334</v>
      </c>
      <c r="D1728" s="403" t="s">
        <v>14318</v>
      </c>
      <c r="E1728" s="403" t="s">
        <v>7885</v>
      </c>
      <c r="F1728" s="403" t="s">
        <v>14321</v>
      </c>
      <c r="G1728" s="403" t="s">
        <v>6567</v>
      </c>
      <c r="H1728" s="403" t="s">
        <v>14322</v>
      </c>
      <c r="I1728" s="403" t="s">
        <v>6334</v>
      </c>
      <c r="J1728" s="403" t="s">
        <v>6334</v>
      </c>
      <c r="K1728" s="403" t="s">
        <v>6334</v>
      </c>
      <c r="L1728" s="403" t="s">
        <v>835</v>
      </c>
    </row>
    <row r="1729" spans="1:12" ht="56.25" x14ac:dyDescent="0.25">
      <c r="A1729" s="402" t="s">
        <v>14326</v>
      </c>
      <c r="B1729" s="402" t="s">
        <v>14324</v>
      </c>
      <c r="C1729" s="402" t="s">
        <v>14325</v>
      </c>
      <c r="D1729" s="402" t="s">
        <v>14323</v>
      </c>
      <c r="E1729" s="402" t="s">
        <v>14327</v>
      </c>
      <c r="F1729" s="402" t="s">
        <v>14328</v>
      </c>
      <c r="G1729" s="402" t="s">
        <v>6567</v>
      </c>
      <c r="H1729" s="402" t="s">
        <v>14329</v>
      </c>
      <c r="I1729" s="402" t="s">
        <v>6334</v>
      </c>
      <c r="J1729" s="402" t="s">
        <v>6334</v>
      </c>
      <c r="K1729" s="402" t="s">
        <v>6334</v>
      </c>
      <c r="L1729" s="402" t="s">
        <v>835</v>
      </c>
    </row>
    <row r="1730" spans="1:12" ht="56.25" x14ac:dyDescent="0.25">
      <c r="A1730" s="403" t="s">
        <v>3797</v>
      </c>
      <c r="B1730" s="403" t="s">
        <v>14331</v>
      </c>
      <c r="C1730" s="403" t="s">
        <v>3799</v>
      </c>
      <c r="D1730" s="403" t="s">
        <v>14330</v>
      </c>
      <c r="E1730" s="403" t="s">
        <v>6683</v>
      </c>
      <c r="F1730" s="403" t="s">
        <v>7913</v>
      </c>
      <c r="G1730" s="403" t="s">
        <v>6452</v>
      </c>
      <c r="H1730" s="403" t="s">
        <v>7914</v>
      </c>
      <c r="I1730" s="403" t="s">
        <v>6334</v>
      </c>
      <c r="J1730" s="403" t="s">
        <v>6334</v>
      </c>
      <c r="K1730" s="403" t="s">
        <v>6334</v>
      </c>
      <c r="L1730" s="403" t="s">
        <v>835</v>
      </c>
    </row>
    <row r="1731" spans="1:12" ht="101.25" x14ac:dyDescent="0.25">
      <c r="A1731" s="402" t="s">
        <v>14334</v>
      </c>
      <c r="B1731" s="402" t="s">
        <v>26368</v>
      </c>
      <c r="C1731" s="402" t="s">
        <v>14333</v>
      </c>
      <c r="D1731" s="402" t="s">
        <v>14332</v>
      </c>
      <c r="E1731" s="402" t="s">
        <v>26369</v>
      </c>
      <c r="F1731" s="402" t="s">
        <v>26325</v>
      </c>
      <c r="G1731" s="402" t="s">
        <v>26097</v>
      </c>
      <c r="H1731" s="402" t="s">
        <v>26326</v>
      </c>
      <c r="I1731" s="402" t="s">
        <v>6334</v>
      </c>
      <c r="J1731" s="402" t="s">
        <v>26370</v>
      </c>
      <c r="K1731" s="402" t="s">
        <v>6334</v>
      </c>
      <c r="L1731" s="402" t="s">
        <v>26099</v>
      </c>
    </row>
    <row r="1732" spans="1:12" ht="56.25" x14ac:dyDescent="0.25">
      <c r="A1732" s="403" t="s">
        <v>6334</v>
      </c>
      <c r="B1732" s="403" t="s">
        <v>14336</v>
      </c>
      <c r="C1732" s="403" t="s">
        <v>14337</v>
      </c>
      <c r="D1732" s="403" t="s">
        <v>14335</v>
      </c>
      <c r="E1732" s="403" t="s">
        <v>7627</v>
      </c>
      <c r="F1732" s="403" t="s">
        <v>7628</v>
      </c>
      <c r="G1732" s="403" t="s">
        <v>6486</v>
      </c>
      <c r="H1732" s="403" t="s">
        <v>7628</v>
      </c>
      <c r="I1732" s="403" t="s">
        <v>6334</v>
      </c>
      <c r="J1732" s="403" t="s">
        <v>6334</v>
      </c>
      <c r="K1732" s="403" t="s">
        <v>6334</v>
      </c>
      <c r="L1732" s="403" t="s">
        <v>835</v>
      </c>
    </row>
    <row r="1733" spans="1:12" ht="146.25" x14ac:dyDescent="0.25">
      <c r="A1733" s="402" t="s">
        <v>6334</v>
      </c>
      <c r="B1733" s="402" t="s">
        <v>14339</v>
      </c>
      <c r="C1733" s="402" t="s">
        <v>14340</v>
      </c>
      <c r="D1733" s="402" t="s">
        <v>14338</v>
      </c>
      <c r="E1733" s="402" t="s">
        <v>7505</v>
      </c>
      <c r="F1733" s="402" t="s">
        <v>7506</v>
      </c>
      <c r="G1733" s="402" t="s">
        <v>6452</v>
      </c>
      <c r="H1733" s="402" t="s">
        <v>7506</v>
      </c>
      <c r="I1733" s="402" t="s">
        <v>6334</v>
      </c>
      <c r="J1733" s="402" t="s">
        <v>6334</v>
      </c>
      <c r="K1733" s="402" t="s">
        <v>6334</v>
      </c>
      <c r="L1733" s="402" t="s">
        <v>835</v>
      </c>
    </row>
    <row r="1734" spans="1:12" ht="33.75" x14ac:dyDescent="0.25">
      <c r="A1734" s="403" t="s">
        <v>14344</v>
      </c>
      <c r="B1734" s="403" t="s">
        <v>14342</v>
      </c>
      <c r="C1734" s="403" t="s">
        <v>14343</v>
      </c>
      <c r="D1734" s="403" t="s">
        <v>14341</v>
      </c>
      <c r="E1734" s="403" t="s">
        <v>8907</v>
      </c>
      <c r="F1734" s="403" t="s">
        <v>8908</v>
      </c>
      <c r="G1734" s="403" t="s">
        <v>6452</v>
      </c>
      <c r="H1734" s="403" t="s">
        <v>8908</v>
      </c>
      <c r="I1734" s="403" t="s">
        <v>6334</v>
      </c>
      <c r="J1734" s="403" t="s">
        <v>6334</v>
      </c>
      <c r="K1734" s="403" t="s">
        <v>6334</v>
      </c>
      <c r="L1734" s="403" t="s">
        <v>835</v>
      </c>
    </row>
    <row r="1735" spans="1:12" ht="180" x14ac:dyDescent="0.25">
      <c r="A1735" s="402" t="s">
        <v>6334</v>
      </c>
      <c r="B1735" s="402" t="s">
        <v>14346</v>
      </c>
      <c r="C1735" s="402" t="s">
        <v>14347</v>
      </c>
      <c r="D1735" s="402" t="s">
        <v>14345</v>
      </c>
      <c r="E1735" s="402" t="s">
        <v>8907</v>
      </c>
      <c r="F1735" s="402" t="s">
        <v>8908</v>
      </c>
      <c r="G1735" s="402" t="s">
        <v>6452</v>
      </c>
      <c r="H1735" s="402" t="s">
        <v>8908</v>
      </c>
      <c r="I1735" s="402" t="s">
        <v>6334</v>
      </c>
      <c r="J1735" s="402" t="s">
        <v>6334</v>
      </c>
      <c r="K1735" s="402" t="s">
        <v>6334</v>
      </c>
      <c r="L1735" s="402" t="s">
        <v>835</v>
      </c>
    </row>
    <row r="1736" spans="1:12" ht="67.5" x14ac:dyDescent="0.25">
      <c r="A1736" s="403" t="s">
        <v>14351</v>
      </c>
      <c r="B1736" s="403" t="s">
        <v>14349</v>
      </c>
      <c r="C1736" s="403" t="s">
        <v>14350</v>
      </c>
      <c r="D1736" s="403" t="s">
        <v>14348</v>
      </c>
      <c r="E1736" s="403" t="s">
        <v>6450</v>
      </c>
      <c r="F1736" s="403" t="s">
        <v>6451</v>
      </c>
      <c r="G1736" s="403" t="s">
        <v>6452</v>
      </c>
      <c r="H1736" s="403" t="s">
        <v>6453</v>
      </c>
      <c r="I1736" s="403" t="s">
        <v>6334</v>
      </c>
      <c r="J1736" s="403" t="s">
        <v>6597</v>
      </c>
      <c r="K1736" s="403" t="s">
        <v>6334</v>
      </c>
      <c r="L1736" s="403" t="s">
        <v>6436</v>
      </c>
    </row>
    <row r="1737" spans="1:12" ht="45" x14ac:dyDescent="0.25">
      <c r="A1737" s="402" t="s">
        <v>14355</v>
      </c>
      <c r="B1737" s="402" t="s">
        <v>14353</v>
      </c>
      <c r="C1737" s="402" t="s">
        <v>14354</v>
      </c>
      <c r="D1737" s="402" t="s">
        <v>14352</v>
      </c>
      <c r="E1737" s="402" t="s">
        <v>8907</v>
      </c>
      <c r="F1737" s="402" t="s">
        <v>8908</v>
      </c>
      <c r="G1737" s="402" t="s">
        <v>6452</v>
      </c>
      <c r="H1737" s="402" t="s">
        <v>8908</v>
      </c>
      <c r="I1737" s="402" t="s">
        <v>6334</v>
      </c>
      <c r="J1737" s="402" t="s">
        <v>6334</v>
      </c>
      <c r="K1737" s="402" t="s">
        <v>6334</v>
      </c>
      <c r="L1737" s="402" t="s">
        <v>835</v>
      </c>
    </row>
    <row r="1738" spans="1:12" ht="22.5" x14ac:dyDescent="0.25">
      <c r="A1738" s="403" t="s">
        <v>14359</v>
      </c>
      <c r="B1738" s="403" t="s">
        <v>14357</v>
      </c>
      <c r="C1738" s="403" t="s">
        <v>14358</v>
      </c>
      <c r="D1738" s="403" t="s">
        <v>14356</v>
      </c>
      <c r="E1738" s="403" t="s">
        <v>6484</v>
      </c>
      <c r="F1738" s="403" t="s">
        <v>6485</v>
      </c>
      <c r="G1738" s="403" t="s">
        <v>6486</v>
      </c>
      <c r="H1738" s="403" t="s">
        <v>6485</v>
      </c>
      <c r="I1738" s="403" t="s">
        <v>6334</v>
      </c>
      <c r="J1738" s="403" t="s">
        <v>6334</v>
      </c>
      <c r="K1738" s="403" t="s">
        <v>6334</v>
      </c>
      <c r="L1738" s="403" t="s">
        <v>835</v>
      </c>
    </row>
    <row r="1739" spans="1:12" ht="56.25" x14ac:dyDescent="0.25">
      <c r="A1739" s="402" t="s">
        <v>14363</v>
      </c>
      <c r="B1739" s="402" t="s">
        <v>14361</v>
      </c>
      <c r="C1739" s="402" t="s">
        <v>14362</v>
      </c>
      <c r="D1739" s="402" t="s">
        <v>14360</v>
      </c>
      <c r="E1739" s="402" t="s">
        <v>14364</v>
      </c>
      <c r="F1739" s="402" t="s">
        <v>14365</v>
      </c>
      <c r="G1739" s="402" t="s">
        <v>6486</v>
      </c>
      <c r="H1739" s="402" t="s">
        <v>14366</v>
      </c>
      <c r="I1739" s="402" t="s">
        <v>6334</v>
      </c>
      <c r="J1739" s="402" t="s">
        <v>6334</v>
      </c>
      <c r="K1739" s="402" t="s">
        <v>6334</v>
      </c>
      <c r="L1739" s="402" t="s">
        <v>835</v>
      </c>
    </row>
    <row r="1740" spans="1:12" ht="78.75" x14ac:dyDescent="0.25">
      <c r="A1740" s="403" t="s">
        <v>14370</v>
      </c>
      <c r="B1740" s="403" t="s">
        <v>14368</v>
      </c>
      <c r="C1740" s="403" t="s">
        <v>14369</v>
      </c>
      <c r="D1740" s="403" t="s">
        <v>14367</v>
      </c>
      <c r="E1740" s="403" t="s">
        <v>14371</v>
      </c>
      <c r="F1740" s="403" t="s">
        <v>14372</v>
      </c>
      <c r="G1740" s="403" t="s">
        <v>6415</v>
      </c>
      <c r="H1740" s="403" t="s">
        <v>14373</v>
      </c>
      <c r="I1740" s="403" t="s">
        <v>8131</v>
      </c>
      <c r="J1740" s="403" t="s">
        <v>6334</v>
      </c>
      <c r="K1740" s="403" t="s">
        <v>6334</v>
      </c>
      <c r="L1740" s="403" t="s">
        <v>835</v>
      </c>
    </row>
    <row r="1741" spans="1:12" ht="22.5" x14ac:dyDescent="0.25">
      <c r="A1741" s="402" t="s">
        <v>6334</v>
      </c>
      <c r="B1741" s="402" t="s">
        <v>14375</v>
      </c>
      <c r="C1741" s="402" t="s">
        <v>14376</v>
      </c>
      <c r="D1741" s="402" t="s">
        <v>14374</v>
      </c>
      <c r="E1741" s="402" t="s">
        <v>6484</v>
      </c>
      <c r="F1741" s="402" t="s">
        <v>6485</v>
      </c>
      <c r="G1741" s="402" t="s">
        <v>6486</v>
      </c>
      <c r="H1741" s="402" t="s">
        <v>6485</v>
      </c>
      <c r="I1741" s="402" t="s">
        <v>6334</v>
      </c>
      <c r="J1741" s="402" t="s">
        <v>6334</v>
      </c>
      <c r="K1741" s="402" t="s">
        <v>6334</v>
      </c>
      <c r="L1741" s="402" t="s">
        <v>835</v>
      </c>
    </row>
    <row r="1742" spans="1:12" ht="45" x14ac:dyDescent="0.25">
      <c r="A1742" s="403" t="s">
        <v>6334</v>
      </c>
      <c r="B1742" s="403" t="s">
        <v>14378</v>
      </c>
      <c r="C1742" s="403" t="s">
        <v>14379</v>
      </c>
      <c r="D1742" s="403" t="s">
        <v>14377</v>
      </c>
      <c r="E1742" s="403" t="s">
        <v>10565</v>
      </c>
      <c r="F1742" s="403" t="s">
        <v>10566</v>
      </c>
      <c r="G1742" s="403" t="s">
        <v>6452</v>
      </c>
      <c r="H1742" s="403" t="s">
        <v>10567</v>
      </c>
      <c r="I1742" s="403" t="s">
        <v>6334</v>
      </c>
      <c r="J1742" s="403" t="s">
        <v>6334</v>
      </c>
      <c r="K1742" s="403" t="s">
        <v>6334</v>
      </c>
      <c r="L1742" s="403" t="s">
        <v>835</v>
      </c>
    </row>
    <row r="1743" spans="1:12" ht="90" x14ac:dyDescent="0.25">
      <c r="A1743" s="402" t="s">
        <v>14383</v>
      </c>
      <c r="B1743" s="402" t="s">
        <v>14381</v>
      </c>
      <c r="C1743" s="402" t="s">
        <v>14382</v>
      </c>
      <c r="D1743" s="402" t="s">
        <v>14380</v>
      </c>
      <c r="E1743" s="402" t="s">
        <v>14384</v>
      </c>
      <c r="F1743" s="402" t="s">
        <v>14385</v>
      </c>
      <c r="G1743" s="402" t="s">
        <v>9018</v>
      </c>
      <c r="H1743" s="402" t="s">
        <v>14385</v>
      </c>
      <c r="I1743" s="402" t="s">
        <v>6334</v>
      </c>
      <c r="J1743" s="402" t="s">
        <v>6334</v>
      </c>
      <c r="K1743" s="402" t="s">
        <v>6334</v>
      </c>
      <c r="L1743" s="402" t="s">
        <v>835</v>
      </c>
    </row>
    <row r="1744" spans="1:12" ht="33.75" x14ac:dyDescent="0.25">
      <c r="A1744" s="403" t="s">
        <v>14389</v>
      </c>
      <c r="B1744" s="403" t="s">
        <v>14387</v>
      </c>
      <c r="C1744" s="403" t="s">
        <v>14388</v>
      </c>
      <c r="D1744" s="403" t="s">
        <v>14386</v>
      </c>
      <c r="E1744" s="403" t="s">
        <v>6484</v>
      </c>
      <c r="F1744" s="403" t="s">
        <v>6485</v>
      </c>
      <c r="G1744" s="403" t="s">
        <v>6486</v>
      </c>
      <c r="H1744" s="403" t="s">
        <v>6485</v>
      </c>
      <c r="I1744" s="403" t="s">
        <v>6334</v>
      </c>
      <c r="J1744" s="403" t="s">
        <v>6334</v>
      </c>
      <c r="K1744" s="403" t="s">
        <v>6334</v>
      </c>
      <c r="L1744" s="403" t="s">
        <v>835</v>
      </c>
    </row>
    <row r="1745" spans="1:12" ht="33.75" x14ac:dyDescent="0.25">
      <c r="A1745" s="402" t="s">
        <v>14393</v>
      </c>
      <c r="B1745" s="402" t="s">
        <v>14391</v>
      </c>
      <c r="C1745" s="402" t="s">
        <v>14392</v>
      </c>
      <c r="D1745" s="402" t="s">
        <v>14390</v>
      </c>
      <c r="E1745" s="402" t="s">
        <v>6484</v>
      </c>
      <c r="F1745" s="402" t="s">
        <v>6485</v>
      </c>
      <c r="G1745" s="402" t="s">
        <v>6486</v>
      </c>
      <c r="H1745" s="402" t="s">
        <v>6485</v>
      </c>
      <c r="I1745" s="402" t="s">
        <v>6334</v>
      </c>
      <c r="J1745" s="402" t="s">
        <v>6334</v>
      </c>
      <c r="K1745" s="402" t="s">
        <v>6334</v>
      </c>
      <c r="L1745" s="402" t="s">
        <v>835</v>
      </c>
    </row>
    <row r="1746" spans="1:12" ht="33.75" x14ac:dyDescent="0.25">
      <c r="A1746" s="403" t="s">
        <v>14397</v>
      </c>
      <c r="B1746" s="403" t="s">
        <v>14395</v>
      </c>
      <c r="C1746" s="403" t="s">
        <v>14396</v>
      </c>
      <c r="D1746" s="403" t="s">
        <v>14394</v>
      </c>
      <c r="E1746" s="403" t="s">
        <v>13784</v>
      </c>
      <c r="F1746" s="403" t="s">
        <v>13785</v>
      </c>
      <c r="G1746" s="403" t="s">
        <v>6486</v>
      </c>
      <c r="H1746" s="403" t="s">
        <v>13785</v>
      </c>
      <c r="I1746" s="403" t="s">
        <v>6334</v>
      </c>
      <c r="J1746" s="403" t="s">
        <v>6334</v>
      </c>
      <c r="K1746" s="403" t="s">
        <v>6334</v>
      </c>
      <c r="L1746" s="403" t="s">
        <v>835</v>
      </c>
    </row>
    <row r="1747" spans="1:12" ht="45" x14ac:dyDescent="0.25">
      <c r="A1747" s="402" t="s">
        <v>6334</v>
      </c>
      <c r="B1747" s="402" t="s">
        <v>14399</v>
      </c>
      <c r="C1747" s="402" t="s">
        <v>14400</v>
      </c>
      <c r="D1747" s="402" t="s">
        <v>14398</v>
      </c>
      <c r="E1747" s="402" t="s">
        <v>8907</v>
      </c>
      <c r="F1747" s="402" t="s">
        <v>8908</v>
      </c>
      <c r="G1747" s="402" t="s">
        <v>6452</v>
      </c>
      <c r="H1747" s="402" t="s">
        <v>8908</v>
      </c>
      <c r="I1747" s="402" t="s">
        <v>6334</v>
      </c>
      <c r="J1747" s="402" t="s">
        <v>6334</v>
      </c>
      <c r="K1747" s="402" t="s">
        <v>6334</v>
      </c>
      <c r="L1747" s="402" t="s">
        <v>835</v>
      </c>
    </row>
    <row r="1748" spans="1:12" ht="33.75" x14ac:dyDescent="0.25">
      <c r="A1748" s="403" t="s">
        <v>14404</v>
      </c>
      <c r="B1748" s="403" t="s">
        <v>14402</v>
      </c>
      <c r="C1748" s="403" t="s">
        <v>14403</v>
      </c>
      <c r="D1748" s="403" t="s">
        <v>14401</v>
      </c>
      <c r="E1748" s="403" t="s">
        <v>8884</v>
      </c>
      <c r="F1748" s="403" t="s">
        <v>8885</v>
      </c>
      <c r="G1748" s="403" t="s">
        <v>6493</v>
      </c>
      <c r="H1748" s="403" t="s">
        <v>8885</v>
      </c>
      <c r="I1748" s="403" t="s">
        <v>6334</v>
      </c>
      <c r="J1748" s="403" t="s">
        <v>6334</v>
      </c>
      <c r="K1748" s="403" t="s">
        <v>6334</v>
      </c>
      <c r="L1748" s="403" t="s">
        <v>6343</v>
      </c>
    </row>
    <row r="1749" spans="1:12" ht="56.25" x14ac:dyDescent="0.25">
      <c r="A1749" s="402" t="s">
        <v>14407</v>
      </c>
      <c r="B1749" s="402" t="s">
        <v>26371</v>
      </c>
      <c r="C1749" s="402" t="s">
        <v>14406</v>
      </c>
      <c r="D1749" s="402" t="s">
        <v>14405</v>
      </c>
      <c r="E1749" s="402" t="s">
        <v>14408</v>
      </c>
      <c r="F1749" s="402" t="s">
        <v>14409</v>
      </c>
      <c r="G1749" s="402" t="s">
        <v>7523</v>
      </c>
      <c r="H1749" s="402" t="s">
        <v>14409</v>
      </c>
      <c r="I1749" s="402" t="s">
        <v>6334</v>
      </c>
      <c r="J1749" s="402" t="s">
        <v>6334</v>
      </c>
      <c r="K1749" s="402" t="s">
        <v>6334</v>
      </c>
      <c r="L1749" s="402" t="s">
        <v>835</v>
      </c>
    </row>
    <row r="1750" spans="1:12" ht="56.25" x14ac:dyDescent="0.25">
      <c r="A1750" s="403" t="s">
        <v>14413</v>
      </c>
      <c r="B1750" s="403" t="s">
        <v>14411</v>
      </c>
      <c r="C1750" s="403" t="s">
        <v>14412</v>
      </c>
      <c r="D1750" s="403" t="s">
        <v>14410</v>
      </c>
      <c r="E1750" s="403" t="s">
        <v>10627</v>
      </c>
      <c r="F1750" s="403" t="s">
        <v>10628</v>
      </c>
      <c r="G1750" s="403" t="s">
        <v>6452</v>
      </c>
      <c r="H1750" s="403" t="s">
        <v>10629</v>
      </c>
      <c r="I1750" s="403" t="s">
        <v>6334</v>
      </c>
      <c r="J1750" s="403" t="s">
        <v>6334</v>
      </c>
      <c r="K1750" s="403" t="s">
        <v>6334</v>
      </c>
      <c r="L1750" s="403" t="s">
        <v>835</v>
      </c>
    </row>
    <row r="1751" spans="1:12" ht="56.25" x14ac:dyDescent="0.25">
      <c r="A1751" s="402" t="s">
        <v>14417</v>
      </c>
      <c r="B1751" s="402" t="s">
        <v>14415</v>
      </c>
      <c r="C1751" s="402" t="s">
        <v>14416</v>
      </c>
      <c r="D1751" s="402" t="s">
        <v>14414</v>
      </c>
      <c r="E1751" s="402" t="s">
        <v>6915</v>
      </c>
      <c r="F1751" s="402" t="s">
        <v>6916</v>
      </c>
      <c r="G1751" s="402" t="s">
        <v>6917</v>
      </c>
      <c r="H1751" s="402" t="s">
        <v>6916</v>
      </c>
      <c r="I1751" s="402" t="s">
        <v>6334</v>
      </c>
      <c r="J1751" s="402" t="s">
        <v>6334</v>
      </c>
      <c r="K1751" s="402" t="s">
        <v>6334</v>
      </c>
      <c r="L1751" s="402" t="s">
        <v>835</v>
      </c>
    </row>
    <row r="1752" spans="1:12" ht="22.5" x14ac:dyDescent="0.25">
      <c r="A1752" s="403" t="s">
        <v>14421</v>
      </c>
      <c r="B1752" s="403" t="s">
        <v>14419</v>
      </c>
      <c r="C1752" s="403" t="s">
        <v>14420</v>
      </c>
      <c r="D1752" s="403" t="s">
        <v>14418</v>
      </c>
      <c r="E1752" s="403" t="s">
        <v>7363</v>
      </c>
      <c r="F1752" s="403" t="s">
        <v>7364</v>
      </c>
      <c r="G1752" s="403" t="s">
        <v>6486</v>
      </c>
      <c r="H1752" s="403" t="s">
        <v>7364</v>
      </c>
      <c r="I1752" s="403" t="s">
        <v>6334</v>
      </c>
      <c r="J1752" s="403" t="s">
        <v>6334</v>
      </c>
      <c r="K1752" s="403" t="s">
        <v>6334</v>
      </c>
      <c r="L1752" s="403" t="s">
        <v>835</v>
      </c>
    </row>
    <row r="1753" spans="1:12" ht="22.5" x14ac:dyDescent="0.25">
      <c r="A1753" s="402" t="s">
        <v>1577</v>
      </c>
      <c r="B1753" s="402" t="s">
        <v>14423</v>
      </c>
      <c r="C1753" s="402" t="s">
        <v>6168</v>
      </c>
      <c r="D1753" s="402" t="s">
        <v>14422</v>
      </c>
      <c r="E1753" s="402" t="s">
        <v>12052</v>
      </c>
      <c r="F1753" s="402" t="s">
        <v>12053</v>
      </c>
      <c r="G1753" s="402" t="s">
        <v>12054</v>
      </c>
      <c r="H1753" s="402" t="s">
        <v>12053</v>
      </c>
      <c r="I1753" s="402" t="s">
        <v>6334</v>
      </c>
      <c r="J1753" s="402" t="s">
        <v>6334</v>
      </c>
      <c r="K1753" s="402" t="s">
        <v>6334</v>
      </c>
      <c r="L1753" s="402" t="s">
        <v>6343</v>
      </c>
    </row>
    <row r="1754" spans="1:12" ht="22.5" x14ac:dyDescent="0.25">
      <c r="A1754" s="403" t="s">
        <v>14427</v>
      </c>
      <c r="B1754" s="403" t="s">
        <v>14425</v>
      </c>
      <c r="C1754" s="403" t="s">
        <v>14426</v>
      </c>
      <c r="D1754" s="403" t="s">
        <v>14424</v>
      </c>
      <c r="E1754" s="403" t="s">
        <v>7298</v>
      </c>
      <c r="F1754" s="403" t="s">
        <v>7299</v>
      </c>
      <c r="G1754" s="403" t="s">
        <v>6917</v>
      </c>
      <c r="H1754" s="403" t="s">
        <v>7299</v>
      </c>
      <c r="I1754" s="403" t="s">
        <v>6334</v>
      </c>
      <c r="J1754" s="403" t="s">
        <v>6334</v>
      </c>
      <c r="K1754" s="403" t="s">
        <v>6334</v>
      </c>
      <c r="L1754" s="403" t="s">
        <v>835</v>
      </c>
    </row>
    <row r="1755" spans="1:12" ht="45" x14ac:dyDescent="0.25">
      <c r="A1755" s="402" t="s">
        <v>14431</v>
      </c>
      <c r="B1755" s="402" t="s">
        <v>14429</v>
      </c>
      <c r="C1755" s="402" t="s">
        <v>14430</v>
      </c>
      <c r="D1755" s="402" t="s">
        <v>14428</v>
      </c>
      <c r="E1755" s="402" t="s">
        <v>8717</v>
      </c>
      <c r="F1755" s="402" t="s">
        <v>8718</v>
      </c>
      <c r="G1755" s="402" t="s">
        <v>6486</v>
      </c>
      <c r="H1755" s="402" t="s">
        <v>8718</v>
      </c>
      <c r="I1755" s="402" t="s">
        <v>6334</v>
      </c>
      <c r="J1755" s="402" t="s">
        <v>6334</v>
      </c>
      <c r="K1755" s="402" t="s">
        <v>6334</v>
      </c>
      <c r="L1755" s="402" t="s">
        <v>7095</v>
      </c>
    </row>
    <row r="1756" spans="1:12" ht="33.75" x14ac:dyDescent="0.25">
      <c r="A1756" s="403" t="s">
        <v>14435</v>
      </c>
      <c r="B1756" s="403" t="s">
        <v>14433</v>
      </c>
      <c r="C1756" s="403" t="s">
        <v>14434</v>
      </c>
      <c r="D1756" s="403" t="s">
        <v>14432</v>
      </c>
      <c r="E1756" s="403" t="s">
        <v>7658</v>
      </c>
      <c r="F1756" s="403" t="s">
        <v>7659</v>
      </c>
      <c r="G1756" s="403" t="s">
        <v>6486</v>
      </c>
      <c r="H1756" s="403" t="s">
        <v>7659</v>
      </c>
      <c r="I1756" s="403" t="s">
        <v>6334</v>
      </c>
      <c r="J1756" s="403" t="s">
        <v>6334</v>
      </c>
      <c r="K1756" s="403" t="s">
        <v>6334</v>
      </c>
      <c r="L1756" s="403" t="s">
        <v>835</v>
      </c>
    </row>
    <row r="1757" spans="1:12" ht="33.75" x14ac:dyDescent="0.25">
      <c r="A1757" s="402" t="s">
        <v>14439</v>
      </c>
      <c r="B1757" s="402" t="s">
        <v>14437</v>
      </c>
      <c r="C1757" s="402" t="s">
        <v>14438</v>
      </c>
      <c r="D1757" s="402" t="s">
        <v>14436</v>
      </c>
      <c r="E1757" s="402" t="s">
        <v>7658</v>
      </c>
      <c r="F1757" s="402" t="s">
        <v>7659</v>
      </c>
      <c r="G1757" s="402" t="s">
        <v>6486</v>
      </c>
      <c r="H1757" s="402" t="s">
        <v>7659</v>
      </c>
      <c r="I1757" s="402" t="s">
        <v>6334</v>
      </c>
      <c r="J1757" s="402" t="s">
        <v>6334</v>
      </c>
      <c r="K1757" s="402" t="s">
        <v>6334</v>
      </c>
      <c r="L1757" s="402" t="s">
        <v>835</v>
      </c>
    </row>
    <row r="1758" spans="1:12" ht="22.5" x14ac:dyDescent="0.25">
      <c r="A1758" s="403" t="s">
        <v>14443</v>
      </c>
      <c r="B1758" s="403" t="s">
        <v>14441</v>
      </c>
      <c r="C1758" s="403" t="s">
        <v>14442</v>
      </c>
      <c r="D1758" s="403" t="s">
        <v>14440</v>
      </c>
      <c r="E1758" s="403" t="s">
        <v>6484</v>
      </c>
      <c r="F1758" s="403" t="s">
        <v>6485</v>
      </c>
      <c r="G1758" s="403" t="s">
        <v>6486</v>
      </c>
      <c r="H1758" s="403" t="s">
        <v>6485</v>
      </c>
      <c r="I1758" s="403" t="s">
        <v>6334</v>
      </c>
      <c r="J1758" s="403" t="s">
        <v>6334</v>
      </c>
      <c r="K1758" s="403" t="s">
        <v>6334</v>
      </c>
      <c r="L1758" s="403" t="s">
        <v>835</v>
      </c>
    </row>
    <row r="1759" spans="1:12" ht="67.5" x14ac:dyDescent="0.25">
      <c r="A1759" s="402" t="s">
        <v>14447</v>
      </c>
      <c r="B1759" s="402" t="s">
        <v>14445</v>
      </c>
      <c r="C1759" s="402" t="s">
        <v>14446</v>
      </c>
      <c r="D1759" s="402" t="s">
        <v>14444</v>
      </c>
      <c r="E1759" s="402" t="s">
        <v>13822</v>
      </c>
      <c r="F1759" s="402" t="s">
        <v>14448</v>
      </c>
      <c r="G1759" s="402" t="s">
        <v>6586</v>
      </c>
      <c r="H1759" s="402" t="s">
        <v>14449</v>
      </c>
      <c r="I1759" s="402" t="s">
        <v>6334</v>
      </c>
      <c r="J1759" s="402" t="s">
        <v>6334</v>
      </c>
      <c r="K1759" s="402" t="s">
        <v>6334</v>
      </c>
      <c r="L1759" s="402" t="s">
        <v>835</v>
      </c>
    </row>
    <row r="1760" spans="1:12" ht="56.25" x14ac:dyDescent="0.25">
      <c r="A1760" s="403" t="s">
        <v>14453</v>
      </c>
      <c r="B1760" s="403" t="s">
        <v>14451</v>
      </c>
      <c r="C1760" s="403" t="s">
        <v>14452</v>
      </c>
      <c r="D1760" s="403" t="s">
        <v>14450</v>
      </c>
      <c r="E1760" s="403" t="s">
        <v>14454</v>
      </c>
      <c r="F1760" s="403" t="s">
        <v>14455</v>
      </c>
      <c r="G1760" s="403" t="s">
        <v>7523</v>
      </c>
      <c r="H1760" s="403" t="s">
        <v>14455</v>
      </c>
      <c r="I1760" s="403" t="s">
        <v>6334</v>
      </c>
      <c r="J1760" s="403" t="s">
        <v>6334</v>
      </c>
      <c r="K1760" s="403" t="s">
        <v>6334</v>
      </c>
      <c r="L1760" s="403" t="s">
        <v>835</v>
      </c>
    </row>
    <row r="1761" spans="1:12" ht="33.75" x14ac:dyDescent="0.25">
      <c r="A1761" s="402" t="s">
        <v>6334</v>
      </c>
      <c r="B1761" s="402" t="s">
        <v>14457</v>
      </c>
      <c r="C1761" s="402" t="s">
        <v>5307</v>
      </c>
      <c r="D1761" s="402" t="s">
        <v>14456</v>
      </c>
      <c r="E1761" s="402" t="s">
        <v>6720</v>
      </c>
      <c r="F1761" s="402" t="s">
        <v>6721</v>
      </c>
      <c r="G1761" s="402" t="s">
        <v>6722</v>
      </c>
      <c r="H1761" s="402" t="s">
        <v>6723</v>
      </c>
      <c r="I1761" s="402" t="s">
        <v>6334</v>
      </c>
      <c r="J1761" s="402" t="s">
        <v>6334</v>
      </c>
      <c r="K1761" s="402" t="s">
        <v>6334</v>
      </c>
      <c r="L1761" s="402" t="s">
        <v>835</v>
      </c>
    </row>
    <row r="1762" spans="1:12" ht="78.75" x14ac:dyDescent="0.25">
      <c r="A1762" s="403" t="s">
        <v>14461</v>
      </c>
      <c r="B1762" s="403" t="s">
        <v>14459</v>
      </c>
      <c r="C1762" s="403" t="s">
        <v>14460</v>
      </c>
      <c r="D1762" s="403" t="s">
        <v>14458</v>
      </c>
      <c r="E1762" s="403" t="s">
        <v>14462</v>
      </c>
      <c r="F1762" s="403" t="s">
        <v>14463</v>
      </c>
      <c r="G1762" s="403" t="s">
        <v>13684</v>
      </c>
      <c r="H1762" s="403" t="s">
        <v>14463</v>
      </c>
      <c r="I1762" s="403" t="s">
        <v>6334</v>
      </c>
      <c r="J1762" s="403" t="s">
        <v>6334</v>
      </c>
      <c r="K1762" s="403" t="s">
        <v>6334</v>
      </c>
      <c r="L1762" s="403" t="s">
        <v>835</v>
      </c>
    </row>
    <row r="1763" spans="1:12" ht="67.5" x14ac:dyDescent="0.25">
      <c r="A1763" s="402" t="s">
        <v>14467</v>
      </c>
      <c r="B1763" s="402" t="s">
        <v>14465</v>
      </c>
      <c r="C1763" s="402" t="s">
        <v>14466</v>
      </c>
      <c r="D1763" s="402" t="s">
        <v>14464</v>
      </c>
      <c r="E1763" s="402" t="s">
        <v>14468</v>
      </c>
      <c r="F1763" s="402" t="s">
        <v>14469</v>
      </c>
      <c r="G1763" s="402" t="s">
        <v>7160</v>
      </c>
      <c r="H1763" s="402" t="s">
        <v>14470</v>
      </c>
      <c r="I1763" s="402" t="s">
        <v>6334</v>
      </c>
      <c r="J1763" s="402" t="s">
        <v>6334</v>
      </c>
      <c r="K1763" s="402" t="s">
        <v>6334</v>
      </c>
      <c r="L1763" s="402" t="s">
        <v>835</v>
      </c>
    </row>
    <row r="1764" spans="1:12" ht="90" x14ac:dyDescent="0.25">
      <c r="A1764" s="403" t="s">
        <v>14474</v>
      </c>
      <c r="B1764" s="403" t="s">
        <v>14472</v>
      </c>
      <c r="C1764" s="403" t="s">
        <v>14473</v>
      </c>
      <c r="D1764" s="403" t="s">
        <v>14471</v>
      </c>
      <c r="E1764" s="403" t="s">
        <v>6797</v>
      </c>
      <c r="F1764" s="403" t="s">
        <v>6798</v>
      </c>
      <c r="G1764" s="403" t="s">
        <v>6452</v>
      </c>
      <c r="H1764" s="403" t="s">
        <v>6799</v>
      </c>
      <c r="I1764" s="403" t="s">
        <v>6334</v>
      </c>
      <c r="J1764" s="403" t="s">
        <v>6334</v>
      </c>
      <c r="K1764" s="403" t="s">
        <v>6334</v>
      </c>
      <c r="L1764" s="403" t="s">
        <v>835</v>
      </c>
    </row>
    <row r="1765" spans="1:12" ht="45" x14ac:dyDescent="0.25">
      <c r="A1765" s="402" t="s">
        <v>14478</v>
      </c>
      <c r="B1765" s="402" t="s">
        <v>14476</v>
      </c>
      <c r="C1765" s="402" t="s">
        <v>14477</v>
      </c>
      <c r="D1765" s="402" t="s">
        <v>14475</v>
      </c>
      <c r="E1765" s="402" t="s">
        <v>6807</v>
      </c>
      <c r="F1765" s="402" t="s">
        <v>6808</v>
      </c>
      <c r="G1765" s="402" t="s">
        <v>6452</v>
      </c>
      <c r="H1765" s="402" t="s">
        <v>6809</v>
      </c>
      <c r="I1765" s="402" t="s">
        <v>6334</v>
      </c>
      <c r="J1765" s="402" t="s">
        <v>6334</v>
      </c>
      <c r="K1765" s="402" t="s">
        <v>6334</v>
      </c>
      <c r="L1765" s="402" t="s">
        <v>835</v>
      </c>
    </row>
    <row r="1766" spans="1:12" ht="101.25" x14ac:dyDescent="0.25">
      <c r="A1766" s="403" t="s">
        <v>6334</v>
      </c>
      <c r="B1766" s="403" t="s">
        <v>14480</v>
      </c>
      <c r="C1766" s="403" t="s">
        <v>14481</v>
      </c>
      <c r="D1766" s="403" t="s">
        <v>14479</v>
      </c>
      <c r="E1766" s="403" t="s">
        <v>6656</v>
      </c>
      <c r="F1766" s="403" t="s">
        <v>6657</v>
      </c>
      <c r="G1766" s="403" t="s">
        <v>6452</v>
      </c>
      <c r="H1766" s="403" t="s">
        <v>6658</v>
      </c>
      <c r="I1766" s="403" t="s">
        <v>6334</v>
      </c>
      <c r="J1766" s="403" t="s">
        <v>6334</v>
      </c>
      <c r="K1766" s="403" t="s">
        <v>6334</v>
      </c>
      <c r="L1766" s="403" t="s">
        <v>835</v>
      </c>
    </row>
    <row r="1767" spans="1:12" ht="56.25" x14ac:dyDescent="0.25">
      <c r="A1767" s="402" t="s">
        <v>14484</v>
      </c>
      <c r="B1767" s="402" t="s">
        <v>26372</v>
      </c>
      <c r="C1767" s="402" t="s">
        <v>14483</v>
      </c>
      <c r="D1767" s="402" t="s">
        <v>14482</v>
      </c>
      <c r="E1767" s="402" t="s">
        <v>14485</v>
      </c>
      <c r="F1767" s="402" t="s">
        <v>14486</v>
      </c>
      <c r="G1767" s="402" t="s">
        <v>6460</v>
      </c>
      <c r="H1767" s="402" t="s">
        <v>14486</v>
      </c>
      <c r="I1767" s="402" t="s">
        <v>6334</v>
      </c>
      <c r="J1767" s="402" t="s">
        <v>6334</v>
      </c>
      <c r="K1767" s="402" t="s">
        <v>6334</v>
      </c>
      <c r="L1767" s="402" t="s">
        <v>835</v>
      </c>
    </row>
    <row r="1768" spans="1:12" ht="45" x14ac:dyDescent="0.25">
      <c r="A1768" s="403" t="s">
        <v>14490</v>
      </c>
      <c r="B1768" s="403" t="s">
        <v>14488</v>
      </c>
      <c r="C1768" s="403" t="s">
        <v>14489</v>
      </c>
      <c r="D1768" s="403" t="s">
        <v>14487</v>
      </c>
      <c r="E1768" s="403" t="s">
        <v>6726</v>
      </c>
      <c r="F1768" s="403" t="s">
        <v>6727</v>
      </c>
      <c r="G1768" s="403" t="s">
        <v>6452</v>
      </c>
      <c r="H1768" s="403" t="s">
        <v>6727</v>
      </c>
      <c r="I1768" s="403" t="s">
        <v>6334</v>
      </c>
      <c r="J1768" s="403" t="s">
        <v>6334</v>
      </c>
      <c r="K1768" s="403" t="s">
        <v>6334</v>
      </c>
      <c r="L1768" s="403" t="s">
        <v>835</v>
      </c>
    </row>
    <row r="1769" spans="1:12" ht="56.25" x14ac:dyDescent="0.25">
      <c r="A1769" s="402" t="s">
        <v>6334</v>
      </c>
      <c r="B1769" s="402" t="s">
        <v>26373</v>
      </c>
      <c r="C1769" s="402" t="s">
        <v>14492</v>
      </c>
      <c r="D1769" s="402" t="s">
        <v>14491</v>
      </c>
      <c r="E1769" s="402" t="s">
        <v>6484</v>
      </c>
      <c r="F1769" s="402" t="s">
        <v>6485</v>
      </c>
      <c r="G1769" s="402" t="s">
        <v>6486</v>
      </c>
      <c r="H1769" s="402" t="s">
        <v>6485</v>
      </c>
      <c r="I1769" s="402" t="s">
        <v>6334</v>
      </c>
      <c r="J1769" s="402" t="s">
        <v>6334</v>
      </c>
      <c r="K1769" s="402" t="s">
        <v>6334</v>
      </c>
      <c r="L1769" s="402" t="s">
        <v>835</v>
      </c>
    </row>
    <row r="1770" spans="1:12" ht="56.25" x14ac:dyDescent="0.25">
      <c r="A1770" s="403" t="s">
        <v>14496</v>
      </c>
      <c r="B1770" s="403" t="s">
        <v>14494</v>
      </c>
      <c r="C1770" s="403" t="s">
        <v>14495</v>
      </c>
      <c r="D1770" s="403" t="s">
        <v>14493</v>
      </c>
      <c r="E1770" s="403" t="s">
        <v>14497</v>
      </c>
      <c r="F1770" s="403" t="s">
        <v>14498</v>
      </c>
      <c r="G1770" s="403" t="s">
        <v>9264</v>
      </c>
      <c r="H1770" s="403" t="s">
        <v>14499</v>
      </c>
      <c r="I1770" s="403" t="s">
        <v>6334</v>
      </c>
      <c r="J1770" s="403" t="s">
        <v>6334</v>
      </c>
      <c r="K1770" s="403" t="s">
        <v>6334</v>
      </c>
      <c r="L1770" s="403" t="s">
        <v>6343</v>
      </c>
    </row>
    <row r="1771" spans="1:12" ht="56.25" x14ac:dyDescent="0.25">
      <c r="A1771" s="402" t="s">
        <v>14503</v>
      </c>
      <c r="B1771" s="402" t="s">
        <v>14501</v>
      </c>
      <c r="C1771" s="402" t="s">
        <v>14502</v>
      </c>
      <c r="D1771" s="402" t="s">
        <v>14500</v>
      </c>
      <c r="E1771" s="402" t="s">
        <v>14504</v>
      </c>
      <c r="F1771" s="402" t="s">
        <v>14505</v>
      </c>
      <c r="G1771" s="402" t="s">
        <v>6382</v>
      </c>
      <c r="H1771" s="402" t="s">
        <v>14505</v>
      </c>
      <c r="I1771" s="402" t="s">
        <v>6334</v>
      </c>
      <c r="J1771" s="402" t="s">
        <v>6334</v>
      </c>
      <c r="K1771" s="402" t="s">
        <v>6334</v>
      </c>
      <c r="L1771" s="402" t="s">
        <v>835</v>
      </c>
    </row>
    <row r="1772" spans="1:12" ht="33.75" x14ac:dyDescent="0.25">
      <c r="A1772" s="403" t="s">
        <v>14509</v>
      </c>
      <c r="B1772" s="403" t="s">
        <v>14507</v>
      </c>
      <c r="C1772" s="403" t="s">
        <v>14508</v>
      </c>
      <c r="D1772" s="403" t="s">
        <v>14506</v>
      </c>
      <c r="E1772" s="403" t="s">
        <v>9098</v>
      </c>
      <c r="F1772" s="403" t="s">
        <v>9099</v>
      </c>
      <c r="G1772" s="403" t="s">
        <v>6486</v>
      </c>
      <c r="H1772" s="403" t="s">
        <v>9099</v>
      </c>
      <c r="I1772" s="403" t="s">
        <v>6334</v>
      </c>
      <c r="J1772" s="403" t="s">
        <v>6334</v>
      </c>
      <c r="K1772" s="403" t="s">
        <v>6334</v>
      </c>
      <c r="L1772" s="403" t="s">
        <v>835</v>
      </c>
    </row>
    <row r="1773" spans="1:12" ht="56.25" x14ac:dyDescent="0.25">
      <c r="A1773" s="402" t="s">
        <v>1058</v>
      </c>
      <c r="B1773" s="402" t="s">
        <v>14511</v>
      </c>
      <c r="C1773" s="402" t="s">
        <v>14512</v>
      </c>
      <c r="D1773" s="402" t="s">
        <v>14510</v>
      </c>
      <c r="E1773" s="402" t="s">
        <v>14513</v>
      </c>
      <c r="F1773" s="402" t="s">
        <v>14514</v>
      </c>
      <c r="G1773" s="402" t="s">
        <v>8352</v>
      </c>
      <c r="H1773" s="402" t="s">
        <v>14514</v>
      </c>
      <c r="I1773" s="402" t="s">
        <v>6334</v>
      </c>
      <c r="J1773" s="402" t="s">
        <v>6334</v>
      </c>
      <c r="K1773" s="402" t="s">
        <v>6334</v>
      </c>
      <c r="L1773" s="402" t="s">
        <v>6343</v>
      </c>
    </row>
    <row r="1774" spans="1:12" ht="56.25" x14ac:dyDescent="0.25">
      <c r="A1774" s="403" t="s">
        <v>6334</v>
      </c>
      <c r="B1774" s="403" t="s">
        <v>14516</v>
      </c>
      <c r="C1774" s="403" t="s">
        <v>14517</v>
      </c>
      <c r="D1774" s="403" t="s">
        <v>14515</v>
      </c>
      <c r="E1774" s="403" t="s">
        <v>8514</v>
      </c>
      <c r="F1774" s="403" t="s">
        <v>8515</v>
      </c>
      <c r="G1774" s="403" t="s">
        <v>6486</v>
      </c>
      <c r="H1774" s="403" t="s">
        <v>8515</v>
      </c>
      <c r="I1774" s="403" t="s">
        <v>6334</v>
      </c>
      <c r="J1774" s="403" t="s">
        <v>6334</v>
      </c>
      <c r="K1774" s="403" t="s">
        <v>6334</v>
      </c>
      <c r="L1774" s="403" t="s">
        <v>835</v>
      </c>
    </row>
    <row r="1775" spans="1:12" ht="56.25" x14ac:dyDescent="0.25">
      <c r="A1775" s="402" t="s">
        <v>14521</v>
      </c>
      <c r="B1775" s="402" t="s">
        <v>14519</v>
      </c>
      <c r="C1775" s="402" t="s">
        <v>14520</v>
      </c>
      <c r="D1775" s="402" t="s">
        <v>14518</v>
      </c>
      <c r="E1775" s="402" t="s">
        <v>14522</v>
      </c>
      <c r="F1775" s="402" t="s">
        <v>14523</v>
      </c>
      <c r="G1775" s="402" t="s">
        <v>6493</v>
      </c>
      <c r="H1775" s="402" t="s">
        <v>14523</v>
      </c>
      <c r="I1775" s="402" t="s">
        <v>6334</v>
      </c>
      <c r="J1775" s="402" t="s">
        <v>6334</v>
      </c>
      <c r="K1775" s="402" t="s">
        <v>6334</v>
      </c>
      <c r="L1775" s="402" t="s">
        <v>835</v>
      </c>
    </row>
    <row r="1776" spans="1:12" ht="45" x14ac:dyDescent="0.25">
      <c r="A1776" s="403" t="s">
        <v>14527</v>
      </c>
      <c r="B1776" s="403" t="s">
        <v>14525</v>
      </c>
      <c r="C1776" s="403" t="s">
        <v>14526</v>
      </c>
      <c r="D1776" s="403" t="s">
        <v>14524</v>
      </c>
      <c r="E1776" s="403" t="s">
        <v>6909</v>
      </c>
      <c r="F1776" s="403" t="s">
        <v>6910</v>
      </c>
      <c r="G1776" s="403" t="s">
        <v>6452</v>
      </c>
      <c r="H1776" s="403" t="s">
        <v>6910</v>
      </c>
      <c r="I1776" s="403" t="s">
        <v>6334</v>
      </c>
      <c r="J1776" s="403" t="s">
        <v>6334</v>
      </c>
      <c r="K1776" s="403" t="s">
        <v>6334</v>
      </c>
      <c r="L1776" s="403" t="s">
        <v>835</v>
      </c>
    </row>
    <row r="1777" spans="1:12" ht="90" x14ac:dyDescent="0.25">
      <c r="A1777" s="402" t="s">
        <v>6334</v>
      </c>
      <c r="B1777" s="402" t="s">
        <v>14529</v>
      </c>
      <c r="C1777" s="402" t="s">
        <v>14530</v>
      </c>
      <c r="D1777" s="402" t="s">
        <v>14528</v>
      </c>
      <c r="E1777" s="402" t="s">
        <v>8514</v>
      </c>
      <c r="F1777" s="402" t="s">
        <v>8515</v>
      </c>
      <c r="G1777" s="402" t="s">
        <v>6486</v>
      </c>
      <c r="H1777" s="402" t="s">
        <v>8515</v>
      </c>
      <c r="I1777" s="402" t="s">
        <v>6334</v>
      </c>
      <c r="J1777" s="402" t="s">
        <v>6334</v>
      </c>
      <c r="K1777" s="402" t="s">
        <v>6334</v>
      </c>
      <c r="L1777" s="402" t="s">
        <v>835</v>
      </c>
    </row>
    <row r="1778" spans="1:12" ht="33.75" x14ac:dyDescent="0.25">
      <c r="A1778" s="403" t="s">
        <v>14534</v>
      </c>
      <c r="B1778" s="403" t="s">
        <v>14532</v>
      </c>
      <c r="C1778" s="403" t="s">
        <v>14533</v>
      </c>
      <c r="D1778" s="403" t="s">
        <v>14531</v>
      </c>
      <c r="E1778" s="403" t="s">
        <v>8907</v>
      </c>
      <c r="F1778" s="403" t="s">
        <v>8908</v>
      </c>
      <c r="G1778" s="403" t="s">
        <v>6452</v>
      </c>
      <c r="H1778" s="403" t="s">
        <v>8908</v>
      </c>
      <c r="I1778" s="403" t="s">
        <v>6334</v>
      </c>
      <c r="J1778" s="403" t="s">
        <v>6334</v>
      </c>
      <c r="K1778" s="403" t="s">
        <v>6334</v>
      </c>
      <c r="L1778" s="403" t="s">
        <v>835</v>
      </c>
    </row>
    <row r="1779" spans="1:12" ht="78.75" x14ac:dyDescent="0.25">
      <c r="A1779" s="402" t="s">
        <v>14538</v>
      </c>
      <c r="B1779" s="402" t="s">
        <v>14536</v>
      </c>
      <c r="C1779" s="402" t="s">
        <v>14537</v>
      </c>
      <c r="D1779" s="402" t="s">
        <v>14535</v>
      </c>
      <c r="E1779" s="402" t="s">
        <v>6807</v>
      </c>
      <c r="F1779" s="402" t="s">
        <v>6808</v>
      </c>
      <c r="G1779" s="402" t="s">
        <v>6452</v>
      </c>
      <c r="H1779" s="402" t="s">
        <v>6809</v>
      </c>
      <c r="I1779" s="402" t="s">
        <v>6334</v>
      </c>
      <c r="J1779" s="402" t="s">
        <v>6334</v>
      </c>
      <c r="K1779" s="402" t="s">
        <v>6334</v>
      </c>
      <c r="L1779" s="402" t="s">
        <v>835</v>
      </c>
    </row>
    <row r="1780" spans="1:12" ht="45" x14ac:dyDescent="0.25">
      <c r="A1780" s="403" t="s">
        <v>14542</v>
      </c>
      <c r="B1780" s="403" t="s">
        <v>14540</v>
      </c>
      <c r="C1780" s="403" t="s">
        <v>14541</v>
      </c>
      <c r="D1780" s="403" t="s">
        <v>14539</v>
      </c>
      <c r="E1780" s="403" t="s">
        <v>6450</v>
      </c>
      <c r="F1780" s="403" t="s">
        <v>6451</v>
      </c>
      <c r="G1780" s="403" t="s">
        <v>6452</v>
      </c>
      <c r="H1780" s="403" t="s">
        <v>6453</v>
      </c>
      <c r="I1780" s="403" t="s">
        <v>6334</v>
      </c>
      <c r="J1780" s="403" t="s">
        <v>6334</v>
      </c>
      <c r="K1780" s="403" t="s">
        <v>6334</v>
      </c>
      <c r="L1780" s="403" t="s">
        <v>835</v>
      </c>
    </row>
    <row r="1781" spans="1:12" ht="56.25" x14ac:dyDescent="0.25">
      <c r="A1781" s="402" t="s">
        <v>14546</v>
      </c>
      <c r="B1781" s="402" t="s">
        <v>14544</v>
      </c>
      <c r="C1781" s="402" t="s">
        <v>14545</v>
      </c>
      <c r="D1781" s="402" t="s">
        <v>14543</v>
      </c>
      <c r="E1781" s="402" t="s">
        <v>14547</v>
      </c>
      <c r="F1781" s="402" t="s">
        <v>14548</v>
      </c>
      <c r="G1781" s="402" t="s">
        <v>11163</v>
      </c>
      <c r="H1781" s="402" t="s">
        <v>14549</v>
      </c>
      <c r="I1781" s="402" t="s">
        <v>6334</v>
      </c>
      <c r="J1781" s="402" t="s">
        <v>6334</v>
      </c>
      <c r="K1781" s="402" t="s">
        <v>6334</v>
      </c>
      <c r="L1781" s="402" t="s">
        <v>835</v>
      </c>
    </row>
    <row r="1782" spans="1:12" ht="90" x14ac:dyDescent="0.25">
      <c r="A1782" s="403" t="s">
        <v>6334</v>
      </c>
      <c r="B1782" s="403" t="s">
        <v>14551</v>
      </c>
      <c r="C1782" s="403" t="s">
        <v>14552</v>
      </c>
      <c r="D1782" s="403" t="s">
        <v>14550</v>
      </c>
      <c r="E1782" s="403" t="s">
        <v>14553</v>
      </c>
      <c r="F1782" s="403" t="s">
        <v>14554</v>
      </c>
      <c r="G1782" s="403" t="s">
        <v>6493</v>
      </c>
      <c r="H1782" s="403" t="s">
        <v>14554</v>
      </c>
      <c r="I1782" s="403" t="s">
        <v>6334</v>
      </c>
      <c r="J1782" s="403" t="s">
        <v>6334</v>
      </c>
      <c r="K1782" s="403" t="s">
        <v>6334</v>
      </c>
      <c r="L1782" s="403" t="s">
        <v>835</v>
      </c>
    </row>
    <row r="1783" spans="1:12" ht="33.75" x14ac:dyDescent="0.25">
      <c r="A1783" s="402" t="s">
        <v>14558</v>
      </c>
      <c r="B1783" s="402" t="s">
        <v>14556</v>
      </c>
      <c r="C1783" s="402" t="s">
        <v>14557</v>
      </c>
      <c r="D1783" s="402" t="s">
        <v>14555</v>
      </c>
      <c r="E1783" s="402" t="s">
        <v>8362</v>
      </c>
      <c r="F1783" s="402" t="s">
        <v>8363</v>
      </c>
      <c r="G1783" s="402" t="s">
        <v>6493</v>
      </c>
      <c r="H1783" s="402" t="s">
        <v>8363</v>
      </c>
      <c r="I1783" s="402" t="s">
        <v>6334</v>
      </c>
      <c r="J1783" s="402" t="s">
        <v>6334</v>
      </c>
      <c r="K1783" s="402" t="s">
        <v>6334</v>
      </c>
      <c r="L1783" s="402" t="s">
        <v>835</v>
      </c>
    </row>
    <row r="1784" spans="1:12" ht="33.75" x14ac:dyDescent="0.25">
      <c r="A1784" s="403" t="s">
        <v>5478</v>
      </c>
      <c r="B1784" s="403" t="s">
        <v>14560</v>
      </c>
      <c r="C1784" s="403" t="s">
        <v>5722</v>
      </c>
      <c r="D1784" s="403" t="s">
        <v>14559</v>
      </c>
      <c r="E1784" s="403" t="s">
        <v>6438</v>
      </c>
      <c r="F1784" s="403" t="s">
        <v>11239</v>
      </c>
      <c r="G1784" s="403" t="s">
        <v>6440</v>
      </c>
      <c r="H1784" s="403" t="s">
        <v>11240</v>
      </c>
      <c r="I1784" s="403" t="s">
        <v>6334</v>
      </c>
      <c r="J1784" s="403" t="s">
        <v>6334</v>
      </c>
      <c r="K1784" s="403" t="s">
        <v>6334</v>
      </c>
      <c r="L1784" s="403" t="s">
        <v>835</v>
      </c>
    </row>
    <row r="1785" spans="1:12" ht="78.75" x14ac:dyDescent="0.25">
      <c r="A1785" s="402" t="s">
        <v>14564</v>
      </c>
      <c r="B1785" s="402" t="s">
        <v>14562</v>
      </c>
      <c r="C1785" s="402" t="s">
        <v>14563</v>
      </c>
      <c r="D1785" s="402" t="s">
        <v>14561</v>
      </c>
      <c r="E1785" s="402" t="s">
        <v>14565</v>
      </c>
      <c r="F1785" s="402" t="s">
        <v>14566</v>
      </c>
      <c r="G1785" s="402" t="s">
        <v>7029</v>
      </c>
      <c r="H1785" s="402" t="s">
        <v>14567</v>
      </c>
      <c r="I1785" s="402" t="s">
        <v>6334</v>
      </c>
      <c r="J1785" s="402" t="s">
        <v>6334</v>
      </c>
      <c r="K1785" s="402" t="s">
        <v>6334</v>
      </c>
      <c r="L1785" s="402" t="s">
        <v>835</v>
      </c>
    </row>
    <row r="1786" spans="1:12" ht="22.5" x14ac:dyDescent="0.25">
      <c r="A1786" s="403" t="s">
        <v>14571</v>
      </c>
      <c r="B1786" s="403" t="s">
        <v>14569</v>
      </c>
      <c r="C1786" s="403" t="s">
        <v>14570</v>
      </c>
      <c r="D1786" s="403" t="s">
        <v>14568</v>
      </c>
      <c r="E1786" s="403" t="s">
        <v>8581</v>
      </c>
      <c r="F1786" s="403" t="s">
        <v>11835</v>
      </c>
      <c r="G1786" s="403" t="s">
        <v>7540</v>
      </c>
      <c r="H1786" s="403" t="s">
        <v>11835</v>
      </c>
      <c r="I1786" s="403" t="s">
        <v>6334</v>
      </c>
      <c r="J1786" s="403" t="s">
        <v>6334</v>
      </c>
      <c r="K1786" s="403" t="s">
        <v>6334</v>
      </c>
      <c r="L1786" s="403" t="s">
        <v>835</v>
      </c>
    </row>
    <row r="1787" spans="1:12" ht="33.75" x14ac:dyDescent="0.25">
      <c r="A1787" s="402" t="s">
        <v>14575</v>
      </c>
      <c r="B1787" s="402" t="s">
        <v>14573</v>
      </c>
      <c r="C1787" s="402" t="s">
        <v>14574</v>
      </c>
      <c r="D1787" s="402" t="s">
        <v>14572</v>
      </c>
      <c r="E1787" s="402" t="s">
        <v>6915</v>
      </c>
      <c r="F1787" s="402" t="s">
        <v>6916</v>
      </c>
      <c r="G1787" s="402" t="s">
        <v>6917</v>
      </c>
      <c r="H1787" s="402" t="s">
        <v>6916</v>
      </c>
      <c r="I1787" s="402" t="s">
        <v>6334</v>
      </c>
      <c r="J1787" s="402" t="s">
        <v>6334</v>
      </c>
      <c r="K1787" s="402" t="s">
        <v>6334</v>
      </c>
      <c r="L1787" s="402" t="s">
        <v>6343</v>
      </c>
    </row>
    <row r="1788" spans="1:12" ht="56.25" x14ac:dyDescent="0.25">
      <c r="A1788" s="403" t="s">
        <v>14579</v>
      </c>
      <c r="B1788" s="403" t="s">
        <v>14577</v>
      </c>
      <c r="C1788" s="403" t="s">
        <v>14578</v>
      </c>
      <c r="D1788" s="403" t="s">
        <v>14576</v>
      </c>
      <c r="E1788" s="403" t="s">
        <v>10627</v>
      </c>
      <c r="F1788" s="403" t="s">
        <v>10628</v>
      </c>
      <c r="G1788" s="403" t="s">
        <v>6452</v>
      </c>
      <c r="H1788" s="403" t="s">
        <v>10629</v>
      </c>
      <c r="I1788" s="403" t="s">
        <v>6334</v>
      </c>
      <c r="J1788" s="403" t="s">
        <v>6334</v>
      </c>
      <c r="K1788" s="403" t="s">
        <v>6334</v>
      </c>
      <c r="L1788" s="403" t="s">
        <v>835</v>
      </c>
    </row>
    <row r="1789" spans="1:12" ht="67.5" x14ac:dyDescent="0.25">
      <c r="A1789" s="402" t="s">
        <v>14583</v>
      </c>
      <c r="B1789" s="402" t="s">
        <v>14581</v>
      </c>
      <c r="C1789" s="402" t="s">
        <v>14582</v>
      </c>
      <c r="D1789" s="402" t="s">
        <v>14580</v>
      </c>
      <c r="E1789" s="402" t="s">
        <v>14584</v>
      </c>
      <c r="F1789" s="402" t="s">
        <v>14585</v>
      </c>
      <c r="G1789" s="402" t="s">
        <v>6452</v>
      </c>
      <c r="H1789" s="402" t="s">
        <v>14586</v>
      </c>
      <c r="I1789" s="402" t="s">
        <v>6334</v>
      </c>
      <c r="J1789" s="402" t="s">
        <v>6334</v>
      </c>
      <c r="K1789" s="402" t="s">
        <v>6334</v>
      </c>
      <c r="L1789" s="402" t="s">
        <v>835</v>
      </c>
    </row>
    <row r="1790" spans="1:12" ht="33.75" x14ac:dyDescent="0.25">
      <c r="A1790" s="403" t="s">
        <v>3990</v>
      </c>
      <c r="B1790" s="403" t="s">
        <v>14588</v>
      </c>
      <c r="C1790" s="403" t="s">
        <v>3992</v>
      </c>
      <c r="D1790" s="403" t="s">
        <v>14587</v>
      </c>
      <c r="E1790" s="403" t="s">
        <v>7041</v>
      </c>
      <c r="F1790" s="403" t="s">
        <v>7042</v>
      </c>
      <c r="G1790" s="403" t="s">
        <v>7043</v>
      </c>
      <c r="H1790" s="403" t="s">
        <v>7042</v>
      </c>
      <c r="I1790" s="403" t="s">
        <v>6334</v>
      </c>
      <c r="J1790" s="403" t="s">
        <v>6334</v>
      </c>
      <c r="K1790" s="403" t="s">
        <v>6334</v>
      </c>
      <c r="L1790" s="403" t="s">
        <v>835</v>
      </c>
    </row>
    <row r="1791" spans="1:12" ht="45" x14ac:dyDescent="0.25">
      <c r="A1791" s="402" t="s">
        <v>14592</v>
      </c>
      <c r="B1791" s="402" t="s">
        <v>14590</v>
      </c>
      <c r="C1791" s="402" t="s">
        <v>14591</v>
      </c>
      <c r="D1791" s="402" t="s">
        <v>14589</v>
      </c>
      <c r="E1791" s="402" t="s">
        <v>7451</v>
      </c>
      <c r="F1791" s="402" t="s">
        <v>7452</v>
      </c>
      <c r="G1791" s="402" t="s">
        <v>6486</v>
      </c>
      <c r="H1791" s="402" t="s">
        <v>7453</v>
      </c>
      <c r="I1791" s="402" t="s">
        <v>6334</v>
      </c>
      <c r="J1791" s="402" t="s">
        <v>11585</v>
      </c>
      <c r="K1791" s="402" t="s">
        <v>6334</v>
      </c>
      <c r="L1791" s="402" t="s">
        <v>835</v>
      </c>
    </row>
    <row r="1792" spans="1:12" ht="45" x14ac:dyDescent="0.25">
      <c r="A1792" s="403" t="s">
        <v>14596</v>
      </c>
      <c r="B1792" s="403" t="s">
        <v>14594</v>
      </c>
      <c r="C1792" s="403" t="s">
        <v>14595</v>
      </c>
      <c r="D1792" s="403" t="s">
        <v>14593</v>
      </c>
      <c r="E1792" s="403" t="s">
        <v>7451</v>
      </c>
      <c r="F1792" s="403" t="s">
        <v>7452</v>
      </c>
      <c r="G1792" s="403" t="s">
        <v>6486</v>
      </c>
      <c r="H1792" s="403" t="s">
        <v>7453</v>
      </c>
      <c r="I1792" s="403" t="s">
        <v>6334</v>
      </c>
      <c r="J1792" s="403" t="s">
        <v>11585</v>
      </c>
      <c r="K1792" s="403" t="s">
        <v>6334</v>
      </c>
      <c r="L1792" s="403" t="s">
        <v>835</v>
      </c>
    </row>
    <row r="1793" spans="1:12" ht="45" x14ac:dyDescent="0.25">
      <c r="A1793" s="402" t="s">
        <v>14600</v>
      </c>
      <c r="B1793" s="402" t="s">
        <v>14598</v>
      </c>
      <c r="C1793" s="402" t="s">
        <v>14599</v>
      </c>
      <c r="D1793" s="402" t="s">
        <v>14597</v>
      </c>
      <c r="E1793" s="402" t="s">
        <v>7041</v>
      </c>
      <c r="F1793" s="402" t="s">
        <v>7042</v>
      </c>
      <c r="G1793" s="402" t="s">
        <v>7043</v>
      </c>
      <c r="H1793" s="402" t="s">
        <v>7042</v>
      </c>
      <c r="I1793" s="402" t="s">
        <v>6334</v>
      </c>
      <c r="J1793" s="402" t="s">
        <v>6334</v>
      </c>
      <c r="K1793" s="402" t="s">
        <v>6334</v>
      </c>
      <c r="L1793" s="402" t="s">
        <v>835</v>
      </c>
    </row>
    <row r="1794" spans="1:12" ht="67.5" x14ac:dyDescent="0.25">
      <c r="A1794" s="403" t="s">
        <v>14603</v>
      </c>
      <c r="B1794" s="403" t="s">
        <v>14602</v>
      </c>
      <c r="C1794" s="403" t="s">
        <v>6334</v>
      </c>
      <c r="D1794" s="403" t="s">
        <v>14601</v>
      </c>
      <c r="E1794" s="403" t="s">
        <v>11200</v>
      </c>
      <c r="F1794" s="403" t="s">
        <v>11201</v>
      </c>
      <c r="G1794" s="403" t="s">
        <v>6452</v>
      </c>
      <c r="H1794" s="403" t="s">
        <v>11202</v>
      </c>
      <c r="I1794" s="403" t="s">
        <v>6334</v>
      </c>
      <c r="J1794" s="403" t="s">
        <v>6334</v>
      </c>
      <c r="K1794" s="403" t="s">
        <v>6334</v>
      </c>
      <c r="L1794" s="403" t="s">
        <v>835</v>
      </c>
    </row>
    <row r="1795" spans="1:12" ht="67.5" x14ac:dyDescent="0.25">
      <c r="A1795" s="402" t="s">
        <v>3932</v>
      </c>
      <c r="B1795" s="402" t="s">
        <v>14605</v>
      </c>
      <c r="C1795" s="402" t="s">
        <v>3934</v>
      </c>
      <c r="D1795" s="402" t="s">
        <v>14604</v>
      </c>
      <c r="E1795" s="402" t="s">
        <v>14606</v>
      </c>
      <c r="F1795" s="402" t="s">
        <v>14607</v>
      </c>
      <c r="G1795" s="402" t="s">
        <v>6567</v>
      </c>
      <c r="H1795" s="402" t="s">
        <v>14608</v>
      </c>
      <c r="I1795" s="402" t="s">
        <v>6334</v>
      </c>
      <c r="J1795" s="402" t="s">
        <v>6334</v>
      </c>
      <c r="K1795" s="402" t="s">
        <v>6334</v>
      </c>
      <c r="L1795" s="402" t="s">
        <v>835</v>
      </c>
    </row>
    <row r="1796" spans="1:12" ht="236.25" x14ac:dyDescent="0.25">
      <c r="A1796" s="403" t="s">
        <v>14612</v>
      </c>
      <c r="B1796" s="403" t="s">
        <v>14610</v>
      </c>
      <c r="C1796" s="403" t="s">
        <v>14611</v>
      </c>
      <c r="D1796" s="403" t="s">
        <v>14609</v>
      </c>
      <c r="E1796" s="403" t="s">
        <v>14013</v>
      </c>
      <c r="F1796" s="403" t="s">
        <v>14014</v>
      </c>
      <c r="G1796" s="403" t="s">
        <v>8464</v>
      </c>
      <c r="H1796" s="403" t="s">
        <v>14014</v>
      </c>
      <c r="I1796" s="403" t="s">
        <v>6334</v>
      </c>
      <c r="J1796" s="403" t="s">
        <v>6334</v>
      </c>
      <c r="K1796" s="403" t="s">
        <v>6686</v>
      </c>
      <c r="L1796" s="403" t="s">
        <v>835</v>
      </c>
    </row>
    <row r="1797" spans="1:12" ht="135" x14ac:dyDescent="0.25">
      <c r="A1797" s="402" t="s">
        <v>14616</v>
      </c>
      <c r="B1797" s="402" t="s">
        <v>14614</v>
      </c>
      <c r="C1797" s="402" t="s">
        <v>14615</v>
      </c>
      <c r="D1797" s="402" t="s">
        <v>14613</v>
      </c>
      <c r="E1797" s="402" t="s">
        <v>14013</v>
      </c>
      <c r="F1797" s="402" t="s">
        <v>14014</v>
      </c>
      <c r="G1797" s="402" t="s">
        <v>8464</v>
      </c>
      <c r="H1797" s="402" t="s">
        <v>14014</v>
      </c>
      <c r="I1797" s="402" t="s">
        <v>6334</v>
      </c>
      <c r="J1797" s="402" t="s">
        <v>6334</v>
      </c>
      <c r="K1797" s="402" t="s">
        <v>6686</v>
      </c>
      <c r="L1797" s="402" t="s">
        <v>835</v>
      </c>
    </row>
    <row r="1798" spans="1:12" ht="67.5" x14ac:dyDescent="0.25">
      <c r="A1798" s="403" t="s">
        <v>14620</v>
      </c>
      <c r="B1798" s="403" t="s">
        <v>14618</v>
      </c>
      <c r="C1798" s="403" t="s">
        <v>14619</v>
      </c>
      <c r="D1798" s="403" t="s">
        <v>14617</v>
      </c>
      <c r="E1798" s="403" t="s">
        <v>14621</v>
      </c>
      <c r="F1798" s="403" t="s">
        <v>14622</v>
      </c>
      <c r="G1798" s="403" t="s">
        <v>7202</v>
      </c>
      <c r="H1798" s="403" t="s">
        <v>14623</v>
      </c>
      <c r="I1798" s="403" t="s">
        <v>6334</v>
      </c>
      <c r="J1798" s="403" t="s">
        <v>6334</v>
      </c>
      <c r="K1798" s="403" t="s">
        <v>6334</v>
      </c>
      <c r="L1798" s="403" t="s">
        <v>835</v>
      </c>
    </row>
    <row r="1799" spans="1:12" ht="123.75" x14ac:dyDescent="0.25">
      <c r="A1799" s="402" t="s">
        <v>14627</v>
      </c>
      <c r="B1799" s="402" t="s">
        <v>14625</v>
      </c>
      <c r="C1799" s="402" t="s">
        <v>14626</v>
      </c>
      <c r="D1799" s="402" t="s">
        <v>14624</v>
      </c>
      <c r="E1799" s="402" t="s">
        <v>8368</v>
      </c>
      <c r="F1799" s="402" t="s">
        <v>8369</v>
      </c>
      <c r="G1799" s="402" t="s">
        <v>6334</v>
      </c>
      <c r="H1799" s="402" t="s">
        <v>8369</v>
      </c>
      <c r="I1799" s="402" t="s">
        <v>6334</v>
      </c>
      <c r="J1799" s="402" t="s">
        <v>6334</v>
      </c>
      <c r="K1799" s="402" t="s">
        <v>6334</v>
      </c>
      <c r="L1799" s="402" t="s">
        <v>835</v>
      </c>
    </row>
    <row r="1800" spans="1:12" ht="67.5" x14ac:dyDescent="0.25">
      <c r="A1800" s="403" t="s">
        <v>14631</v>
      </c>
      <c r="B1800" s="403" t="s">
        <v>14629</v>
      </c>
      <c r="C1800" s="403" t="s">
        <v>14630</v>
      </c>
      <c r="D1800" s="403" t="s">
        <v>14628</v>
      </c>
      <c r="E1800" s="403" t="s">
        <v>6812</v>
      </c>
      <c r="F1800" s="403" t="s">
        <v>6813</v>
      </c>
      <c r="G1800" s="403" t="s">
        <v>6452</v>
      </c>
      <c r="H1800" s="403" t="s">
        <v>6814</v>
      </c>
      <c r="I1800" s="403" t="s">
        <v>6334</v>
      </c>
      <c r="J1800" s="403" t="s">
        <v>11585</v>
      </c>
      <c r="K1800" s="403" t="s">
        <v>6334</v>
      </c>
      <c r="L1800" s="403" t="s">
        <v>835</v>
      </c>
    </row>
    <row r="1801" spans="1:12" ht="101.25" x14ac:dyDescent="0.25">
      <c r="A1801" s="402" t="s">
        <v>14635</v>
      </c>
      <c r="B1801" s="402" t="s">
        <v>14633</v>
      </c>
      <c r="C1801" s="402" t="s">
        <v>14634</v>
      </c>
      <c r="D1801" s="402" t="s">
        <v>14632</v>
      </c>
      <c r="E1801" s="402" t="s">
        <v>14636</v>
      </c>
      <c r="F1801" s="402" t="s">
        <v>14637</v>
      </c>
      <c r="G1801" s="402" t="s">
        <v>7745</v>
      </c>
      <c r="H1801" s="402" t="s">
        <v>14638</v>
      </c>
      <c r="I1801" s="402" t="s">
        <v>6334</v>
      </c>
      <c r="J1801" s="402" t="s">
        <v>6334</v>
      </c>
      <c r="K1801" s="402" t="s">
        <v>10420</v>
      </c>
      <c r="L1801" s="402" t="s">
        <v>6436</v>
      </c>
    </row>
    <row r="1802" spans="1:12" ht="67.5" x14ac:dyDescent="0.25">
      <c r="A1802" s="403" t="s">
        <v>14642</v>
      </c>
      <c r="B1802" s="403" t="s">
        <v>14640</v>
      </c>
      <c r="C1802" s="403" t="s">
        <v>14641</v>
      </c>
      <c r="D1802" s="403" t="s">
        <v>14639</v>
      </c>
      <c r="E1802" s="403" t="s">
        <v>14643</v>
      </c>
      <c r="F1802" s="403" t="s">
        <v>14644</v>
      </c>
      <c r="G1802" s="403" t="s">
        <v>6561</v>
      </c>
      <c r="H1802" s="403" t="s">
        <v>14644</v>
      </c>
      <c r="I1802" s="403" t="s">
        <v>6334</v>
      </c>
      <c r="J1802" s="403" t="s">
        <v>6334</v>
      </c>
      <c r="K1802" s="403" t="s">
        <v>6334</v>
      </c>
      <c r="L1802" s="403" t="s">
        <v>835</v>
      </c>
    </row>
    <row r="1803" spans="1:12" ht="67.5" x14ac:dyDescent="0.25">
      <c r="A1803" s="402" t="s">
        <v>14648</v>
      </c>
      <c r="B1803" s="402" t="s">
        <v>14646</v>
      </c>
      <c r="C1803" s="402" t="s">
        <v>14647</v>
      </c>
      <c r="D1803" s="402" t="s">
        <v>14645</v>
      </c>
      <c r="E1803" s="402" t="s">
        <v>6812</v>
      </c>
      <c r="F1803" s="402" t="s">
        <v>6813</v>
      </c>
      <c r="G1803" s="402" t="s">
        <v>6452</v>
      </c>
      <c r="H1803" s="402" t="s">
        <v>6814</v>
      </c>
      <c r="I1803" s="402" t="s">
        <v>6334</v>
      </c>
      <c r="J1803" s="402" t="s">
        <v>11585</v>
      </c>
      <c r="K1803" s="402" t="s">
        <v>6334</v>
      </c>
      <c r="L1803" s="402" t="s">
        <v>835</v>
      </c>
    </row>
    <row r="1804" spans="1:12" ht="45" x14ac:dyDescent="0.25">
      <c r="A1804" s="403" t="s">
        <v>14652</v>
      </c>
      <c r="B1804" s="403" t="s">
        <v>14650</v>
      </c>
      <c r="C1804" s="403" t="s">
        <v>14651</v>
      </c>
      <c r="D1804" s="403" t="s">
        <v>14649</v>
      </c>
      <c r="E1804" s="403" t="s">
        <v>6704</v>
      </c>
      <c r="F1804" s="403" t="s">
        <v>6705</v>
      </c>
      <c r="G1804" s="403" t="s">
        <v>6486</v>
      </c>
      <c r="H1804" s="403" t="s">
        <v>6705</v>
      </c>
      <c r="I1804" s="403" t="s">
        <v>6334</v>
      </c>
      <c r="J1804" s="403" t="s">
        <v>6334</v>
      </c>
      <c r="K1804" s="403" t="s">
        <v>6334</v>
      </c>
      <c r="L1804" s="403" t="s">
        <v>835</v>
      </c>
    </row>
    <row r="1805" spans="1:12" ht="67.5" x14ac:dyDescent="0.25">
      <c r="A1805" s="402" t="s">
        <v>14656</v>
      </c>
      <c r="B1805" s="402" t="s">
        <v>14654</v>
      </c>
      <c r="C1805" s="402" t="s">
        <v>14655</v>
      </c>
      <c r="D1805" s="402" t="s">
        <v>14653</v>
      </c>
      <c r="E1805" s="402" t="s">
        <v>14584</v>
      </c>
      <c r="F1805" s="402" t="s">
        <v>14585</v>
      </c>
      <c r="G1805" s="402" t="s">
        <v>6452</v>
      </c>
      <c r="H1805" s="402" t="s">
        <v>14586</v>
      </c>
      <c r="I1805" s="402" t="s">
        <v>6334</v>
      </c>
      <c r="J1805" s="402" t="s">
        <v>11585</v>
      </c>
      <c r="K1805" s="402" t="s">
        <v>6334</v>
      </c>
      <c r="L1805" s="402" t="s">
        <v>835</v>
      </c>
    </row>
    <row r="1806" spans="1:12" ht="33.75" x14ac:dyDescent="0.25">
      <c r="A1806" s="403" t="s">
        <v>14660</v>
      </c>
      <c r="B1806" s="403" t="s">
        <v>14658</v>
      </c>
      <c r="C1806" s="403" t="s">
        <v>14659</v>
      </c>
      <c r="D1806" s="403" t="s">
        <v>14657</v>
      </c>
      <c r="E1806" s="403" t="s">
        <v>8820</v>
      </c>
      <c r="F1806" s="403" t="s">
        <v>8821</v>
      </c>
      <c r="G1806" s="403" t="s">
        <v>6486</v>
      </c>
      <c r="H1806" s="403" t="s">
        <v>8821</v>
      </c>
      <c r="I1806" s="403" t="s">
        <v>6334</v>
      </c>
      <c r="J1806" s="403" t="s">
        <v>6334</v>
      </c>
      <c r="K1806" s="403" t="s">
        <v>6334</v>
      </c>
      <c r="L1806" s="403" t="s">
        <v>835</v>
      </c>
    </row>
    <row r="1807" spans="1:12" ht="45" x14ac:dyDescent="0.25">
      <c r="A1807" s="402" t="s">
        <v>6170</v>
      </c>
      <c r="B1807" s="402" t="s">
        <v>14662</v>
      </c>
      <c r="C1807" s="402" t="s">
        <v>6171</v>
      </c>
      <c r="D1807" s="402" t="s">
        <v>14661</v>
      </c>
      <c r="E1807" s="402" t="s">
        <v>14663</v>
      </c>
      <c r="F1807" s="402" t="s">
        <v>14664</v>
      </c>
      <c r="G1807" s="402" t="s">
        <v>6541</v>
      </c>
      <c r="H1807" s="402" t="s">
        <v>14664</v>
      </c>
      <c r="I1807" s="402" t="s">
        <v>6334</v>
      </c>
      <c r="J1807" s="402" t="s">
        <v>6334</v>
      </c>
      <c r="K1807" s="402" t="s">
        <v>6334</v>
      </c>
      <c r="L1807" s="402" t="s">
        <v>835</v>
      </c>
    </row>
    <row r="1808" spans="1:12" ht="180" x14ac:dyDescent="0.25">
      <c r="A1808" s="403" t="s">
        <v>14668</v>
      </c>
      <c r="B1808" s="403" t="s">
        <v>14666</v>
      </c>
      <c r="C1808" s="403" t="s">
        <v>14667</v>
      </c>
      <c r="D1808" s="403" t="s">
        <v>14665</v>
      </c>
      <c r="E1808" s="403" t="s">
        <v>14606</v>
      </c>
      <c r="F1808" s="403" t="s">
        <v>14607</v>
      </c>
      <c r="G1808" s="403" t="s">
        <v>6567</v>
      </c>
      <c r="H1808" s="403" t="s">
        <v>14608</v>
      </c>
      <c r="I1808" s="403" t="s">
        <v>6334</v>
      </c>
      <c r="J1808" s="403" t="s">
        <v>7767</v>
      </c>
      <c r="K1808" s="403" t="s">
        <v>6334</v>
      </c>
      <c r="L1808" s="403" t="s">
        <v>6343</v>
      </c>
    </row>
    <row r="1809" spans="1:12" ht="67.5" x14ac:dyDescent="0.25">
      <c r="A1809" s="402" t="s">
        <v>4517</v>
      </c>
      <c r="B1809" s="402" t="s">
        <v>14670</v>
      </c>
      <c r="C1809" s="402" t="s">
        <v>4519</v>
      </c>
      <c r="D1809" s="402" t="s">
        <v>14669</v>
      </c>
      <c r="E1809" s="402" t="s">
        <v>7928</v>
      </c>
      <c r="F1809" s="402" t="s">
        <v>14671</v>
      </c>
      <c r="G1809" s="402" t="s">
        <v>6567</v>
      </c>
      <c r="H1809" s="402" t="s">
        <v>14672</v>
      </c>
      <c r="I1809" s="402" t="s">
        <v>6334</v>
      </c>
      <c r="J1809" s="402" t="s">
        <v>7637</v>
      </c>
      <c r="K1809" s="402" t="s">
        <v>6334</v>
      </c>
      <c r="L1809" s="402" t="s">
        <v>6343</v>
      </c>
    </row>
    <row r="1810" spans="1:12" ht="67.5" x14ac:dyDescent="0.25">
      <c r="A1810" s="403" t="s">
        <v>4517</v>
      </c>
      <c r="B1810" s="403" t="s">
        <v>14674</v>
      </c>
      <c r="C1810" s="403" t="s">
        <v>4519</v>
      </c>
      <c r="D1810" s="403" t="s">
        <v>14673</v>
      </c>
      <c r="E1810" s="403" t="s">
        <v>6689</v>
      </c>
      <c r="F1810" s="403" t="s">
        <v>6690</v>
      </c>
      <c r="G1810" s="403" t="s">
        <v>6567</v>
      </c>
      <c r="H1810" s="403" t="s">
        <v>6691</v>
      </c>
      <c r="I1810" s="403" t="s">
        <v>6334</v>
      </c>
      <c r="J1810" s="403" t="s">
        <v>6334</v>
      </c>
      <c r="K1810" s="403" t="s">
        <v>6334</v>
      </c>
      <c r="L1810" s="403" t="s">
        <v>835</v>
      </c>
    </row>
    <row r="1811" spans="1:12" ht="45" x14ac:dyDescent="0.25">
      <c r="A1811" s="402" t="s">
        <v>14677</v>
      </c>
      <c r="B1811" s="402" t="s">
        <v>14676</v>
      </c>
      <c r="C1811" s="402" t="s">
        <v>6334</v>
      </c>
      <c r="D1811" s="402" t="s">
        <v>14675</v>
      </c>
      <c r="E1811" s="402" t="s">
        <v>8368</v>
      </c>
      <c r="F1811" s="402" t="s">
        <v>8369</v>
      </c>
      <c r="G1811" s="402" t="s">
        <v>6334</v>
      </c>
      <c r="H1811" s="402" t="s">
        <v>8369</v>
      </c>
      <c r="I1811" s="402" t="s">
        <v>6334</v>
      </c>
      <c r="J1811" s="402" t="s">
        <v>6334</v>
      </c>
      <c r="K1811" s="402" t="s">
        <v>6334</v>
      </c>
      <c r="L1811" s="402" t="s">
        <v>835</v>
      </c>
    </row>
    <row r="1812" spans="1:12" ht="67.5" x14ac:dyDescent="0.25">
      <c r="A1812" s="403" t="s">
        <v>14680</v>
      </c>
      <c r="B1812" s="403" t="s">
        <v>14679</v>
      </c>
      <c r="C1812" s="403" t="s">
        <v>6334</v>
      </c>
      <c r="D1812" s="403" t="s">
        <v>14678</v>
      </c>
      <c r="E1812" s="403" t="s">
        <v>6630</v>
      </c>
      <c r="F1812" s="403" t="s">
        <v>14681</v>
      </c>
      <c r="G1812" s="403" t="s">
        <v>6567</v>
      </c>
      <c r="H1812" s="403" t="s">
        <v>14682</v>
      </c>
      <c r="I1812" s="403" t="s">
        <v>6334</v>
      </c>
      <c r="J1812" s="403" t="s">
        <v>6334</v>
      </c>
      <c r="K1812" s="403" t="s">
        <v>6334</v>
      </c>
      <c r="L1812" s="403" t="s">
        <v>835</v>
      </c>
    </row>
    <row r="1813" spans="1:12" ht="22.5" x14ac:dyDescent="0.25">
      <c r="A1813" s="402" t="s">
        <v>14686</v>
      </c>
      <c r="B1813" s="402" t="s">
        <v>14684</v>
      </c>
      <c r="C1813" s="402" t="s">
        <v>14685</v>
      </c>
      <c r="D1813" s="402" t="s">
        <v>14683</v>
      </c>
      <c r="E1813" s="402" t="s">
        <v>11056</v>
      </c>
      <c r="F1813" s="402" t="s">
        <v>11057</v>
      </c>
      <c r="G1813" s="402" t="s">
        <v>6350</v>
      </c>
      <c r="H1813" s="402" t="s">
        <v>11057</v>
      </c>
      <c r="I1813" s="402" t="s">
        <v>6334</v>
      </c>
      <c r="J1813" s="402" t="s">
        <v>6334</v>
      </c>
      <c r="K1813" s="402" t="s">
        <v>6334</v>
      </c>
      <c r="L1813" s="402" t="s">
        <v>835</v>
      </c>
    </row>
    <row r="1814" spans="1:12" ht="78.75" x14ac:dyDescent="0.25">
      <c r="A1814" s="403" t="s">
        <v>14690</v>
      </c>
      <c r="B1814" s="403" t="s">
        <v>14688</v>
      </c>
      <c r="C1814" s="403" t="s">
        <v>14689</v>
      </c>
      <c r="D1814" s="403" t="s">
        <v>14687</v>
      </c>
      <c r="E1814" s="403" t="s">
        <v>6497</v>
      </c>
      <c r="F1814" s="403" t="s">
        <v>6498</v>
      </c>
      <c r="G1814" s="403" t="s">
        <v>6334</v>
      </c>
      <c r="H1814" s="403" t="s">
        <v>6498</v>
      </c>
      <c r="I1814" s="403" t="s">
        <v>6334</v>
      </c>
      <c r="J1814" s="403" t="s">
        <v>6334</v>
      </c>
      <c r="K1814" s="403" t="s">
        <v>6334</v>
      </c>
      <c r="L1814" s="403" t="s">
        <v>835</v>
      </c>
    </row>
    <row r="1815" spans="1:12" ht="45" x14ac:dyDescent="0.25">
      <c r="A1815" s="402" t="s">
        <v>14694</v>
      </c>
      <c r="B1815" s="402" t="s">
        <v>14692</v>
      </c>
      <c r="C1815" s="402" t="s">
        <v>14693</v>
      </c>
      <c r="D1815" s="402" t="s">
        <v>14691</v>
      </c>
      <c r="E1815" s="402" t="s">
        <v>8482</v>
      </c>
      <c r="F1815" s="402" t="s">
        <v>8483</v>
      </c>
      <c r="G1815" s="402" t="s">
        <v>6493</v>
      </c>
      <c r="H1815" s="402" t="s">
        <v>8483</v>
      </c>
      <c r="I1815" s="402" t="s">
        <v>6334</v>
      </c>
      <c r="J1815" s="402" t="s">
        <v>6334</v>
      </c>
      <c r="K1815" s="402" t="s">
        <v>6334</v>
      </c>
      <c r="L1815" s="402" t="s">
        <v>835</v>
      </c>
    </row>
    <row r="1816" spans="1:12" ht="45" x14ac:dyDescent="0.25">
      <c r="A1816" s="403" t="s">
        <v>14698</v>
      </c>
      <c r="B1816" s="403" t="s">
        <v>14696</v>
      </c>
      <c r="C1816" s="403" t="s">
        <v>14697</v>
      </c>
      <c r="D1816" s="403" t="s">
        <v>14695</v>
      </c>
      <c r="E1816" s="403" t="s">
        <v>8482</v>
      </c>
      <c r="F1816" s="403" t="s">
        <v>8483</v>
      </c>
      <c r="G1816" s="403" t="s">
        <v>6493</v>
      </c>
      <c r="H1816" s="403" t="s">
        <v>8483</v>
      </c>
      <c r="I1816" s="403" t="s">
        <v>6334</v>
      </c>
      <c r="J1816" s="403" t="s">
        <v>6334</v>
      </c>
      <c r="K1816" s="403" t="s">
        <v>6334</v>
      </c>
      <c r="L1816" s="403" t="s">
        <v>835</v>
      </c>
    </row>
    <row r="1817" spans="1:12" ht="45" x14ac:dyDescent="0.25">
      <c r="A1817" s="402" t="s">
        <v>14702</v>
      </c>
      <c r="B1817" s="402" t="s">
        <v>14700</v>
      </c>
      <c r="C1817" s="402" t="s">
        <v>14701</v>
      </c>
      <c r="D1817" s="402" t="s">
        <v>14699</v>
      </c>
      <c r="E1817" s="402" t="s">
        <v>6720</v>
      </c>
      <c r="F1817" s="402" t="s">
        <v>6721</v>
      </c>
      <c r="G1817" s="402" t="s">
        <v>6722</v>
      </c>
      <c r="H1817" s="402" t="s">
        <v>6723</v>
      </c>
      <c r="I1817" s="402" t="s">
        <v>6334</v>
      </c>
      <c r="J1817" s="402" t="s">
        <v>6334</v>
      </c>
      <c r="K1817" s="402" t="s">
        <v>6334</v>
      </c>
      <c r="L1817" s="402" t="s">
        <v>835</v>
      </c>
    </row>
    <row r="1818" spans="1:12" ht="56.25" x14ac:dyDescent="0.25">
      <c r="A1818" s="403" t="s">
        <v>14706</v>
      </c>
      <c r="B1818" s="403" t="s">
        <v>14704</v>
      </c>
      <c r="C1818" s="403" t="s">
        <v>14705</v>
      </c>
      <c r="D1818" s="403" t="s">
        <v>14703</v>
      </c>
      <c r="E1818" s="403" t="s">
        <v>6855</v>
      </c>
      <c r="F1818" s="403" t="s">
        <v>6856</v>
      </c>
      <c r="G1818" s="403" t="s">
        <v>6486</v>
      </c>
      <c r="H1818" s="403" t="s">
        <v>6856</v>
      </c>
      <c r="I1818" s="403" t="s">
        <v>6334</v>
      </c>
      <c r="J1818" s="403" t="s">
        <v>6334</v>
      </c>
      <c r="K1818" s="403" t="s">
        <v>6334</v>
      </c>
      <c r="L1818" s="403" t="s">
        <v>835</v>
      </c>
    </row>
    <row r="1819" spans="1:12" ht="45" x14ac:dyDescent="0.25">
      <c r="A1819" s="402" t="s">
        <v>6334</v>
      </c>
      <c r="B1819" s="402" t="s">
        <v>14708</v>
      </c>
      <c r="C1819" s="402" t="s">
        <v>14709</v>
      </c>
      <c r="D1819" s="402" t="s">
        <v>14707</v>
      </c>
      <c r="E1819" s="402" t="s">
        <v>14710</v>
      </c>
      <c r="F1819" s="402" t="s">
        <v>14711</v>
      </c>
      <c r="G1819" s="402" t="s">
        <v>10575</v>
      </c>
      <c r="H1819" s="402" t="s">
        <v>14711</v>
      </c>
      <c r="I1819" s="402" t="s">
        <v>6334</v>
      </c>
      <c r="J1819" s="402" t="s">
        <v>6334</v>
      </c>
      <c r="K1819" s="402" t="s">
        <v>6334</v>
      </c>
      <c r="L1819" s="402" t="s">
        <v>835</v>
      </c>
    </row>
    <row r="1820" spans="1:12" ht="33.75" x14ac:dyDescent="0.25">
      <c r="A1820" s="403" t="s">
        <v>14715</v>
      </c>
      <c r="B1820" s="403" t="s">
        <v>14713</v>
      </c>
      <c r="C1820" s="403" t="s">
        <v>14714</v>
      </c>
      <c r="D1820" s="403" t="s">
        <v>14712</v>
      </c>
      <c r="E1820" s="403" t="s">
        <v>6915</v>
      </c>
      <c r="F1820" s="403" t="s">
        <v>6916</v>
      </c>
      <c r="G1820" s="403" t="s">
        <v>6917</v>
      </c>
      <c r="H1820" s="403" t="s">
        <v>6916</v>
      </c>
      <c r="I1820" s="403" t="s">
        <v>6334</v>
      </c>
      <c r="J1820" s="403" t="s">
        <v>6334</v>
      </c>
      <c r="K1820" s="403" t="s">
        <v>6334</v>
      </c>
      <c r="L1820" s="403" t="s">
        <v>835</v>
      </c>
    </row>
    <row r="1821" spans="1:12" ht="33.75" x14ac:dyDescent="0.25">
      <c r="A1821" s="402" t="s">
        <v>14719</v>
      </c>
      <c r="B1821" s="402" t="s">
        <v>14717</v>
      </c>
      <c r="C1821" s="402" t="s">
        <v>14718</v>
      </c>
      <c r="D1821" s="402" t="s">
        <v>14716</v>
      </c>
      <c r="E1821" s="402" t="s">
        <v>8521</v>
      </c>
      <c r="F1821" s="402" t="s">
        <v>8522</v>
      </c>
      <c r="G1821" s="402" t="s">
        <v>6486</v>
      </c>
      <c r="H1821" s="402" t="s">
        <v>8522</v>
      </c>
      <c r="I1821" s="402" t="s">
        <v>6334</v>
      </c>
      <c r="J1821" s="402" t="s">
        <v>6334</v>
      </c>
      <c r="K1821" s="402" t="s">
        <v>6334</v>
      </c>
      <c r="L1821" s="402" t="s">
        <v>835</v>
      </c>
    </row>
    <row r="1822" spans="1:12" ht="67.5" x14ac:dyDescent="0.25">
      <c r="A1822" s="403" t="s">
        <v>14723</v>
      </c>
      <c r="B1822" s="403" t="s">
        <v>14721</v>
      </c>
      <c r="C1822" s="403" t="s">
        <v>14722</v>
      </c>
      <c r="D1822" s="403" t="s">
        <v>14720</v>
      </c>
      <c r="E1822" s="403" t="s">
        <v>6797</v>
      </c>
      <c r="F1822" s="403" t="s">
        <v>6798</v>
      </c>
      <c r="G1822" s="403" t="s">
        <v>6452</v>
      </c>
      <c r="H1822" s="403" t="s">
        <v>6799</v>
      </c>
      <c r="I1822" s="403" t="s">
        <v>6334</v>
      </c>
      <c r="J1822" s="403" t="s">
        <v>6334</v>
      </c>
      <c r="K1822" s="403" t="s">
        <v>6334</v>
      </c>
      <c r="L1822" s="403" t="s">
        <v>835</v>
      </c>
    </row>
    <row r="1823" spans="1:12" ht="78.75" x14ac:dyDescent="0.25">
      <c r="A1823" s="402" t="s">
        <v>14727</v>
      </c>
      <c r="B1823" s="402" t="s">
        <v>14725</v>
      </c>
      <c r="C1823" s="402" t="s">
        <v>14726</v>
      </c>
      <c r="D1823" s="402" t="s">
        <v>14724</v>
      </c>
      <c r="E1823" s="402" t="s">
        <v>14728</v>
      </c>
      <c r="F1823" s="402" t="s">
        <v>14729</v>
      </c>
      <c r="G1823" s="402" t="s">
        <v>6440</v>
      </c>
      <c r="H1823" s="402" t="s">
        <v>14729</v>
      </c>
      <c r="I1823" s="402" t="s">
        <v>6334</v>
      </c>
      <c r="J1823" s="402" t="s">
        <v>6334</v>
      </c>
      <c r="K1823" s="402" t="s">
        <v>6334</v>
      </c>
      <c r="L1823" s="402" t="s">
        <v>835</v>
      </c>
    </row>
    <row r="1824" spans="1:12" ht="22.5" x14ac:dyDescent="0.25">
      <c r="A1824" s="403" t="s">
        <v>14733</v>
      </c>
      <c r="B1824" s="403" t="s">
        <v>14731</v>
      </c>
      <c r="C1824" s="403" t="s">
        <v>14732</v>
      </c>
      <c r="D1824" s="403" t="s">
        <v>14730</v>
      </c>
      <c r="E1824" s="403" t="s">
        <v>7363</v>
      </c>
      <c r="F1824" s="403" t="s">
        <v>7364</v>
      </c>
      <c r="G1824" s="403" t="s">
        <v>6486</v>
      </c>
      <c r="H1824" s="403" t="s">
        <v>7364</v>
      </c>
      <c r="I1824" s="403" t="s">
        <v>6334</v>
      </c>
      <c r="J1824" s="403" t="s">
        <v>6334</v>
      </c>
      <c r="K1824" s="403" t="s">
        <v>6334</v>
      </c>
      <c r="L1824" s="403" t="s">
        <v>835</v>
      </c>
    </row>
    <row r="1825" spans="1:12" ht="33.75" x14ac:dyDescent="0.25">
      <c r="A1825" s="402" t="s">
        <v>14737</v>
      </c>
      <c r="B1825" s="402" t="s">
        <v>14735</v>
      </c>
      <c r="C1825" s="402" t="s">
        <v>14736</v>
      </c>
      <c r="D1825" s="402" t="s">
        <v>14734</v>
      </c>
      <c r="E1825" s="402" t="s">
        <v>6915</v>
      </c>
      <c r="F1825" s="402" t="s">
        <v>6916</v>
      </c>
      <c r="G1825" s="402" t="s">
        <v>6917</v>
      </c>
      <c r="H1825" s="402" t="s">
        <v>6916</v>
      </c>
      <c r="I1825" s="402" t="s">
        <v>6334</v>
      </c>
      <c r="J1825" s="402" t="s">
        <v>6334</v>
      </c>
      <c r="K1825" s="402" t="s">
        <v>6334</v>
      </c>
      <c r="L1825" s="402" t="s">
        <v>835</v>
      </c>
    </row>
    <row r="1826" spans="1:12" ht="90" x14ac:dyDescent="0.25">
      <c r="A1826" s="403" t="s">
        <v>14741</v>
      </c>
      <c r="B1826" s="403" t="s">
        <v>14739</v>
      </c>
      <c r="C1826" s="403" t="s">
        <v>14740</v>
      </c>
      <c r="D1826" s="403" t="s">
        <v>14738</v>
      </c>
      <c r="E1826" s="403" t="s">
        <v>6704</v>
      </c>
      <c r="F1826" s="403" t="s">
        <v>11749</v>
      </c>
      <c r="G1826" s="403" t="s">
        <v>6486</v>
      </c>
      <c r="H1826" s="403" t="s">
        <v>11749</v>
      </c>
      <c r="I1826" s="403" t="s">
        <v>6334</v>
      </c>
      <c r="J1826" s="403" t="s">
        <v>6334</v>
      </c>
      <c r="K1826" s="403" t="s">
        <v>6334</v>
      </c>
      <c r="L1826" s="403" t="s">
        <v>835</v>
      </c>
    </row>
    <row r="1827" spans="1:12" ht="45" x14ac:dyDescent="0.25">
      <c r="A1827" s="402" t="s">
        <v>14745</v>
      </c>
      <c r="B1827" s="402" t="s">
        <v>14743</v>
      </c>
      <c r="C1827" s="402" t="s">
        <v>14744</v>
      </c>
      <c r="D1827" s="402" t="s">
        <v>14742</v>
      </c>
      <c r="E1827" s="402" t="s">
        <v>7476</v>
      </c>
      <c r="F1827" s="402" t="s">
        <v>7477</v>
      </c>
      <c r="G1827" s="402" t="s">
        <v>6452</v>
      </c>
      <c r="H1827" s="402" t="s">
        <v>7477</v>
      </c>
      <c r="I1827" s="402" t="s">
        <v>6334</v>
      </c>
      <c r="J1827" s="402" t="s">
        <v>6334</v>
      </c>
      <c r="K1827" s="402" t="s">
        <v>6334</v>
      </c>
      <c r="L1827" s="402" t="s">
        <v>835</v>
      </c>
    </row>
    <row r="1828" spans="1:12" ht="146.25" x14ac:dyDescent="0.25">
      <c r="A1828" s="403" t="s">
        <v>14749</v>
      </c>
      <c r="B1828" s="403" t="s">
        <v>14747</v>
      </c>
      <c r="C1828" s="403" t="s">
        <v>14748</v>
      </c>
      <c r="D1828" s="403" t="s">
        <v>14746</v>
      </c>
      <c r="E1828" s="403" t="s">
        <v>6720</v>
      </c>
      <c r="F1828" s="403" t="s">
        <v>6721</v>
      </c>
      <c r="G1828" s="403" t="s">
        <v>6722</v>
      </c>
      <c r="H1828" s="403" t="s">
        <v>6723</v>
      </c>
      <c r="I1828" s="403" t="s">
        <v>6334</v>
      </c>
      <c r="J1828" s="403" t="s">
        <v>6334</v>
      </c>
      <c r="K1828" s="403" t="s">
        <v>6334</v>
      </c>
      <c r="L1828" s="403" t="s">
        <v>835</v>
      </c>
    </row>
    <row r="1829" spans="1:12" ht="78.75" x14ac:dyDescent="0.25">
      <c r="A1829" s="402" t="s">
        <v>6334</v>
      </c>
      <c r="B1829" s="402" t="s">
        <v>14751</v>
      </c>
      <c r="C1829" s="402" t="s">
        <v>14752</v>
      </c>
      <c r="D1829" s="402" t="s">
        <v>14750</v>
      </c>
      <c r="E1829" s="402" t="s">
        <v>8368</v>
      </c>
      <c r="F1829" s="402" t="s">
        <v>8369</v>
      </c>
      <c r="G1829" s="402" t="s">
        <v>6334</v>
      </c>
      <c r="H1829" s="402" t="s">
        <v>8369</v>
      </c>
      <c r="I1829" s="402" t="s">
        <v>6334</v>
      </c>
      <c r="J1829" s="402" t="s">
        <v>6334</v>
      </c>
      <c r="K1829" s="402" t="s">
        <v>6334</v>
      </c>
      <c r="L1829" s="402" t="s">
        <v>835</v>
      </c>
    </row>
    <row r="1830" spans="1:12" ht="33.75" x14ac:dyDescent="0.25">
      <c r="A1830" s="403" t="s">
        <v>14756</v>
      </c>
      <c r="B1830" s="403" t="s">
        <v>14754</v>
      </c>
      <c r="C1830" s="403" t="s">
        <v>14755</v>
      </c>
      <c r="D1830" s="403" t="s">
        <v>14753</v>
      </c>
      <c r="E1830" s="403" t="s">
        <v>8907</v>
      </c>
      <c r="F1830" s="403" t="s">
        <v>8908</v>
      </c>
      <c r="G1830" s="403" t="s">
        <v>6452</v>
      </c>
      <c r="H1830" s="403" t="s">
        <v>8908</v>
      </c>
      <c r="I1830" s="403" t="s">
        <v>6334</v>
      </c>
      <c r="J1830" s="403" t="s">
        <v>6334</v>
      </c>
      <c r="K1830" s="403" t="s">
        <v>6334</v>
      </c>
      <c r="L1830" s="403" t="s">
        <v>835</v>
      </c>
    </row>
    <row r="1831" spans="1:12" ht="33.75" x14ac:dyDescent="0.25">
      <c r="A1831" s="402" t="s">
        <v>14760</v>
      </c>
      <c r="B1831" s="402" t="s">
        <v>14758</v>
      </c>
      <c r="C1831" s="402" t="s">
        <v>14759</v>
      </c>
      <c r="D1831" s="402" t="s">
        <v>14757</v>
      </c>
      <c r="E1831" s="402" t="s">
        <v>6484</v>
      </c>
      <c r="F1831" s="402" t="s">
        <v>6485</v>
      </c>
      <c r="G1831" s="402" t="s">
        <v>6486</v>
      </c>
      <c r="H1831" s="402" t="s">
        <v>6485</v>
      </c>
      <c r="I1831" s="402" t="s">
        <v>6334</v>
      </c>
      <c r="J1831" s="402" t="s">
        <v>6334</v>
      </c>
      <c r="K1831" s="402" t="s">
        <v>6334</v>
      </c>
      <c r="L1831" s="402" t="s">
        <v>835</v>
      </c>
    </row>
    <row r="1832" spans="1:12" ht="56.25" x14ac:dyDescent="0.25">
      <c r="A1832" s="403" t="s">
        <v>6334</v>
      </c>
      <c r="B1832" s="403" t="s">
        <v>14762</v>
      </c>
      <c r="C1832" s="403" t="s">
        <v>14763</v>
      </c>
      <c r="D1832" s="403" t="s">
        <v>14761</v>
      </c>
      <c r="E1832" s="403" t="s">
        <v>7607</v>
      </c>
      <c r="F1832" s="403" t="s">
        <v>7608</v>
      </c>
      <c r="G1832" s="403" t="s">
        <v>7070</v>
      </c>
      <c r="H1832" s="403" t="s">
        <v>7609</v>
      </c>
      <c r="I1832" s="403" t="s">
        <v>6334</v>
      </c>
      <c r="J1832" s="403" t="s">
        <v>6334</v>
      </c>
      <c r="K1832" s="403" t="s">
        <v>6334</v>
      </c>
      <c r="L1832" s="403" t="s">
        <v>835</v>
      </c>
    </row>
    <row r="1833" spans="1:12" ht="56.25" x14ac:dyDescent="0.25">
      <c r="A1833" s="402" t="s">
        <v>6334</v>
      </c>
      <c r="B1833" s="402" t="s">
        <v>14765</v>
      </c>
      <c r="C1833" s="402" t="s">
        <v>14766</v>
      </c>
      <c r="D1833" s="402" t="s">
        <v>14764</v>
      </c>
      <c r="E1833" s="402" t="s">
        <v>8386</v>
      </c>
      <c r="F1833" s="402" t="s">
        <v>8387</v>
      </c>
      <c r="G1833" s="402" t="s">
        <v>6609</v>
      </c>
      <c r="H1833" s="402" t="s">
        <v>8387</v>
      </c>
      <c r="I1833" s="402" t="s">
        <v>6334</v>
      </c>
      <c r="J1833" s="402" t="s">
        <v>6334</v>
      </c>
      <c r="K1833" s="402" t="s">
        <v>6334</v>
      </c>
      <c r="L1833" s="402" t="s">
        <v>835</v>
      </c>
    </row>
    <row r="1834" spans="1:12" ht="67.5" x14ac:dyDescent="0.25">
      <c r="A1834" s="403" t="s">
        <v>6334</v>
      </c>
      <c r="B1834" s="403" t="s">
        <v>14768</v>
      </c>
      <c r="C1834" s="403" t="s">
        <v>14769</v>
      </c>
      <c r="D1834" s="403" t="s">
        <v>14767</v>
      </c>
      <c r="E1834" s="403" t="s">
        <v>8482</v>
      </c>
      <c r="F1834" s="403" t="s">
        <v>8483</v>
      </c>
      <c r="G1834" s="403" t="s">
        <v>6493</v>
      </c>
      <c r="H1834" s="403" t="s">
        <v>8483</v>
      </c>
      <c r="I1834" s="403" t="s">
        <v>6334</v>
      </c>
      <c r="J1834" s="403" t="s">
        <v>6334</v>
      </c>
      <c r="K1834" s="403" t="s">
        <v>6334</v>
      </c>
      <c r="L1834" s="403" t="s">
        <v>835</v>
      </c>
    </row>
    <row r="1835" spans="1:12" ht="78.75" x14ac:dyDescent="0.25">
      <c r="A1835" s="402" t="s">
        <v>6334</v>
      </c>
      <c r="B1835" s="402" t="s">
        <v>14771</v>
      </c>
      <c r="C1835" s="402" t="s">
        <v>14772</v>
      </c>
      <c r="D1835" s="402" t="s">
        <v>14770</v>
      </c>
      <c r="E1835" s="402" t="s">
        <v>8907</v>
      </c>
      <c r="F1835" s="402" t="s">
        <v>8908</v>
      </c>
      <c r="G1835" s="402" t="s">
        <v>6452</v>
      </c>
      <c r="H1835" s="402" t="s">
        <v>8908</v>
      </c>
      <c r="I1835" s="402" t="s">
        <v>6334</v>
      </c>
      <c r="J1835" s="402" t="s">
        <v>6334</v>
      </c>
      <c r="K1835" s="402" t="s">
        <v>6334</v>
      </c>
      <c r="L1835" s="402" t="s">
        <v>835</v>
      </c>
    </row>
    <row r="1836" spans="1:12" ht="45" x14ac:dyDescent="0.25">
      <c r="A1836" s="403" t="s">
        <v>14776</v>
      </c>
      <c r="B1836" s="403" t="s">
        <v>14774</v>
      </c>
      <c r="C1836" s="403" t="s">
        <v>14775</v>
      </c>
      <c r="D1836" s="403" t="s">
        <v>14773</v>
      </c>
      <c r="E1836" s="403" t="s">
        <v>8495</v>
      </c>
      <c r="F1836" s="403" t="s">
        <v>8496</v>
      </c>
      <c r="G1836" s="403" t="s">
        <v>6486</v>
      </c>
      <c r="H1836" s="403" t="s">
        <v>8496</v>
      </c>
      <c r="I1836" s="403" t="s">
        <v>6334</v>
      </c>
      <c r="J1836" s="403" t="s">
        <v>6334</v>
      </c>
      <c r="K1836" s="403" t="s">
        <v>6334</v>
      </c>
      <c r="L1836" s="403" t="s">
        <v>835</v>
      </c>
    </row>
    <row r="1837" spans="1:12" ht="78.75" x14ac:dyDescent="0.25">
      <c r="A1837" s="402" t="s">
        <v>14780</v>
      </c>
      <c r="B1837" s="402" t="s">
        <v>14778</v>
      </c>
      <c r="C1837" s="402" t="s">
        <v>14779</v>
      </c>
      <c r="D1837" s="402" t="s">
        <v>14777</v>
      </c>
      <c r="E1837" s="402" t="s">
        <v>7041</v>
      </c>
      <c r="F1837" s="402" t="s">
        <v>7042</v>
      </c>
      <c r="G1837" s="402" t="s">
        <v>7043</v>
      </c>
      <c r="H1837" s="402" t="s">
        <v>7042</v>
      </c>
      <c r="I1837" s="402" t="s">
        <v>6334</v>
      </c>
      <c r="J1837" s="402" t="s">
        <v>6334</v>
      </c>
      <c r="K1837" s="402" t="s">
        <v>6334</v>
      </c>
      <c r="L1837" s="402" t="s">
        <v>835</v>
      </c>
    </row>
    <row r="1838" spans="1:12" ht="33.75" x14ac:dyDescent="0.25">
      <c r="A1838" s="403" t="s">
        <v>14784</v>
      </c>
      <c r="B1838" s="403" t="s">
        <v>14782</v>
      </c>
      <c r="C1838" s="403" t="s">
        <v>14783</v>
      </c>
      <c r="D1838" s="403" t="s">
        <v>14781</v>
      </c>
      <c r="E1838" s="403" t="s">
        <v>8368</v>
      </c>
      <c r="F1838" s="403" t="s">
        <v>8369</v>
      </c>
      <c r="G1838" s="403" t="s">
        <v>6334</v>
      </c>
      <c r="H1838" s="403" t="s">
        <v>8369</v>
      </c>
      <c r="I1838" s="403" t="s">
        <v>6334</v>
      </c>
      <c r="J1838" s="403" t="s">
        <v>6334</v>
      </c>
      <c r="K1838" s="403" t="s">
        <v>6334</v>
      </c>
      <c r="L1838" s="403" t="s">
        <v>835</v>
      </c>
    </row>
    <row r="1839" spans="1:12" ht="90" x14ac:dyDescent="0.25">
      <c r="A1839" s="402" t="s">
        <v>14788</v>
      </c>
      <c r="B1839" s="402" t="s">
        <v>14786</v>
      </c>
      <c r="C1839" s="402" t="s">
        <v>14787</v>
      </c>
      <c r="D1839" s="402" t="s">
        <v>14785</v>
      </c>
      <c r="E1839" s="402" t="s">
        <v>14789</v>
      </c>
      <c r="F1839" s="402" t="s">
        <v>14790</v>
      </c>
      <c r="G1839" s="402" t="s">
        <v>6609</v>
      </c>
      <c r="H1839" s="402" t="s">
        <v>14791</v>
      </c>
      <c r="I1839" s="402" t="s">
        <v>6334</v>
      </c>
      <c r="J1839" s="402" t="s">
        <v>6334</v>
      </c>
      <c r="K1839" s="402" t="s">
        <v>6334</v>
      </c>
      <c r="L1839" s="402" t="s">
        <v>835</v>
      </c>
    </row>
    <row r="1840" spans="1:12" ht="180" x14ac:dyDescent="0.25">
      <c r="A1840" s="403" t="s">
        <v>14795</v>
      </c>
      <c r="B1840" s="403" t="s">
        <v>14793</v>
      </c>
      <c r="C1840" s="403" t="s">
        <v>14794</v>
      </c>
      <c r="D1840" s="403" t="s">
        <v>14792</v>
      </c>
      <c r="E1840" s="403" t="s">
        <v>7041</v>
      </c>
      <c r="F1840" s="403" t="s">
        <v>7042</v>
      </c>
      <c r="G1840" s="403" t="s">
        <v>7043</v>
      </c>
      <c r="H1840" s="403" t="s">
        <v>7042</v>
      </c>
      <c r="I1840" s="403" t="s">
        <v>6334</v>
      </c>
      <c r="J1840" s="403" t="s">
        <v>6334</v>
      </c>
      <c r="K1840" s="403" t="s">
        <v>6334</v>
      </c>
      <c r="L1840" s="403" t="s">
        <v>835</v>
      </c>
    </row>
    <row r="1841" spans="1:12" ht="146.25" x14ac:dyDescent="0.25">
      <c r="A1841" s="402" t="s">
        <v>6334</v>
      </c>
      <c r="B1841" s="402" t="s">
        <v>14797</v>
      </c>
      <c r="C1841" s="402" t="s">
        <v>14798</v>
      </c>
      <c r="D1841" s="402" t="s">
        <v>14796</v>
      </c>
      <c r="E1841" s="402" t="s">
        <v>6484</v>
      </c>
      <c r="F1841" s="402" t="s">
        <v>6485</v>
      </c>
      <c r="G1841" s="402" t="s">
        <v>6486</v>
      </c>
      <c r="H1841" s="402" t="s">
        <v>6334</v>
      </c>
      <c r="I1841" s="402" t="s">
        <v>6334</v>
      </c>
      <c r="J1841" s="402" t="s">
        <v>6334</v>
      </c>
      <c r="K1841" s="402" t="s">
        <v>6334</v>
      </c>
      <c r="L1841" s="402" t="s">
        <v>835</v>
      </c>
    </row>
    <row r="1842" spans="1:12" ht="78.75" x14ac:dyDescent="0.25">
      <c r="A1842" s="403" t="s">
        <v>14802</v>
      </c>
      <c r="B1842" s="403" t="s">
        <v>14800</v>
      </c>
      <c r="C1842" s="403" t="s">
        <v>14801</v>
      </c>
      <c r="D1842" s="403" t="s">
        <v>14799</v>
      </c>
      <c r="E1842" s="403" t="s">
        <v>7627</v>
      </c>
      <c r="F1842" s="403" t="s">
        <v>7628</v>
      </c>
      <c r="G1842" s="403" t="s">
        <v>6486</v>
      </c>
      <c r="H1842" s="403" t="s">
        <v>7628</v>
      </c>
      <c r="I1842" s="403" t="s">
        <v>6334</v>
      </c>
      <c r="J1842" s="403" t="s">
        <v>6334</v>
      </c>
      <c r="K1842" s="403" t="s">
        <v>6334</v>
      </c>
      <c r="L1842" s="403" t="s">
        <v>835</v>
      </c>
    </row>
    <row r="1843" spans="1:12" ht="56.25" x14ac:dyDescent="0.25">
      <c r="A1843" s="402" t="s">
        <v>6334</v>
      </c>
      <c r="B1843" s="402" t="s">
        <v>14804</v>
      </c>
      <c r="C1843" s="402" t="s">
        <v>14805</v>
      </c>
      <c r="D1843" s="402" t="s">
        <v>14803</v>
      </c>
      <c r="E1843" s="402" t="s">
        <v>8368</v>
      </c>
      <c r="F1843" s="402" t="s">
        <v>8369</v>
      </c>
      <c r="G1843" s="402" t="s">
        <v>6334</v>
      </c>
      <c r="H1843" s="402" t="s">
        <v>8369</v>
      </c>
      <c r="I1843" s="402" t="s">
        <v>6334</v>
      </c>
      <c r="J1843" s="402" t="s">
        <v>6334</v>
      </c>
      <c r="K1843" s="402" t="s">
        <v>6334</v>
      </c>
      <c r="L1843" s="402" t="s">
        <v>835</v>
      </c>
    </row>
    <row r="1844" spans="1:12" ht="213.75" x14ac:dyDescent="0.25">
      <c r="A1844" s="403" t="s">
        <v>14809</v>
      </c>
      <c r="B1844" s="403" t="s">
        <v>14807</v>
      </c>
      <c r="C1844" s="403" t="s">
        <v>14808</v>
      </c>
      <c r="D1844" s="403" t="s">
        <v>14806</v>
      </c>
      <c r="E1844" s="403" t="s">
        <v>8380</v>
      </c>
      <c r="F1844" s="403" t="s">
        <v>8381</v>
      </c>
      <c r="G1844" s="403" t="s">
        <v>6486</v>
      </c>
      <c r="H1844" s="403" t="s">
        <v>8381</v>
      </c>
      <c r="I1844" s="403" t="s">
        <v>6334</v>
      </c>
      <c r="J1844" s="403" t="s">
        <v>6334</v>
      </c>
      <c r="K1844" s="403" t="s">
        <v>6334</v>
      </c>
      <c r="L1844" s="403" t="s">
        <v>835</v>
      </c>
    </row>
    <row r="1845" spans="1:12" ht="67.5" x14ac:dyDescent="0.25">
      <c r="A1845" s="402" t="s">
        <v>14813</v>
      </c>
      <c r="B1845" s="402" t="s">
        <v>14811</v>
      </c>
      <c r="C1845" s="402" t="s">
        <v>14812</v>
      </c>
      <c r="D1845" s="402" t="s">
        <v>14810</v>
      </c>
      <c r="E1845" s="402" t="s">
        <v>6497</v>
      </c>
      <c r="F1845" s="402" t="s">
        <v>6498</v>
      </c>
      <c r="G1845" s="402" t="s">
        <v>6334</v>
      </c>
      <c r="H1845" s="402" t="s">
        <v>6498</v>
      </c>
      <c r="I1845" s="402" t="s">
        <v>6334</v>
      </c>
      <c r="J1845" s="402" t="s">
        <v>6334</v>
      </c>
      <c r="K1845" s="402" t="s">
        <v>6334</v>
      </c>
      <c r="L1845" s="402" t="s">
        <v>835</v>
      </c>
    </row>
    <row r="1846" spans="1:12" ht="157.5" x14ac:dyDescent="0.25">
      <c r="A1846" s="403" t="s">
        <v>6334</v>
      </c>
      <c r="B1846" s="403" t="s">
        <v>14815</v>
      </c>
      <c r="C1846" s="403" t="s">
        <v>14816</v>
      </c>
      <c r="D1846" s="403" t="s">
        <v>14814</v>
      </c>
      <c r="E1846" s="403" t="s">
        <v>10627</v>
      </c>
      <c r="F1846" s="403" t="s">
        <v>10628</v>
      </c>
      <c r="G1846" s="403" t="s">
        <v>6452</v>
      </c>
      <c r="H1846" s="403" t="s">
        <v>10629</v>
      </c>
      <c r="I1846" s="403" t="s">
        <v>6334</v>
      </c>
      <c r="J1846" s="403" t="s">
        <v>6334</v>
      </c>
      <c r="K1846" s="403" t="s">
        <v>6334</v>
      </c>
      <c r="L1846" s="403" t="s">
        <v>835</v>
      </c>
    </row>
    <row r="1847" spans="1:12" ht="33.75" x14ac:dyDescent="0.25">
      <c r="A1847" s="402" t="s">
        <v>14820</v>
      </c>
      <c r="B1847" s="402" t="s">
        <v>14818</v>
      </c>
      <c r="C1847" s="402" t="s">
        <v>14819</v>
      </c>
      <c r="D1847" s="402" t="s">
        <v>14817</v>
      </c>
      <c r="E1847" s="402" t="s">
        <v>6497</v>
      </c>
      <c r="F1847" s="402" t="s">
        <v>6498</v>
      </c>
      <c r="G1847" s="402" t="s">
        <v>6334</v>
      </c>
      <c r="H1847" s="402" t="s">
        <v>6498</v>
      </c>
      <c r="I1847" s="402" t="s">
        <v>6334</v>
      </c>
      <c r="J1847" s="402" t="s">
        <v>6334</v>
      </c>
      <c r="K1847" s="402" t="s">
        <v>6334</v>
      </c>
      <c r="L1847" s="402" t="s">
        <v>835</v>
      </c>
    </row>
    <row r="1848" spans="1:12" ht="78.75" x14ac:dyDescent="0.25">
      <c r="A1848" s="403" t="s">
        <v>6334</v>
      </c>
      <c r="B1848" s="403" t="s">
        <v>14822</v>
      </c>
      <c r="C1848" s="403" t="s">
        <v>14823</v>
      </c>
      <c r="D1848" s="403" t="s">
        <v>14821</v>
      </c>
      <c r="E1848" s="403" t="s">
        <v>7607</v>
      </c>
      <c r="F1848" s="403" t="s">
        <v>7608</v>
      </c>
      <c r="G1848" s="403" t="s">
        <v>7070</v>
      </c>
      <c r="H1848" s="403" t="s">
        <v>7609</v>
      </c>
      <c r="I1848" s="403" t="s">
        <v>6334</v>
      </c>
      <c r="J1848" s="403" t="s">
        <v>6334</v>
      </c>
      <c r="K1848" s="403" t="s">
        <v>6334</v>
      </c>
      <c r="L1848" s="403" t="s">
        <v>835</v>
      </c>
    </row>
    <row r="1849" spans="1:12" ht="112.5" x14ac:dyDescent="0.25">
      <c r="A1849" s="402" t="s">
        <v>6334</v>
      </c>
      <c r="B1849" s="402" t="s">
        <v>14825</v>
      </c>
      <c r="C1849" s="402" t="s">
        <v>14826</v>
      </c>
      <c r="D1849" s="402" t="s">
        <v>14824</v>
      </c>
      <c r="E1849" s="402" t="s">
        <v>8924</v>
      </c>
      <c r="F1849" s="402" t="s">
        <v>8925</v>
      </c>
      <c r="G1849" s="402" t="s">
        <v>6609</v>
      </c>
      <c r="H1849" s="402" t="s">
        <v>8925</v>
      </c>
      <c r="I1849" s="402" t="s">
        <v>6334</v>
      </c>
      <c r="J1849" s="402" t="s">
        <v>6334</v>
      </c>
      <c r="K1849" s="402" t="s">
        <v>6334</v>
      </c>
      <c r="L1849" s="402" t="s">
        <v>835</v>
      </c>
    </row>
    <row r="1850" spans="1:12" ht="33.75" x14ac:dyDescent="0.25">
      <c r="A1850" s="403" t="s">
        <v>6334</v>
      </c>
      <c r="B1850" s="403" t="s">
        <v>14828</v>
      </c>
      <c r="C1850" s="403" t="s">
        <v>14829</v>
      </c>
      <c r="D1850" s="403" t="s">
        <v>14827</v>
      </c>
      <c r="E1850" s="403" t="s">
        <v>6484</v>
      </c>
      <c r="F1850" s="403" t="s">
        <v>6485</v>
      </c>
      <c r="G1850" s="403" t="s">
        <v>6486</v>
      </c>
      <c r="H1850" s="403" t="s">
        <v>6485</v>
      </c>
      <c r="I1850" s="403" t="s">
        <v>6334</v>
      </c>
      <c r="J1850" s="403" t="s">
        <v>6334</v>
      </c>
      <c r="K1850" s="403" t="s">
        <v>6334</v>
      </c>
      <c r="L1850" s="403" t="s">
        <v>835</v>
      </c>
    </row>
    <row r="1851" spans="1:12" ht="90" x14ac:dyDescent="0.25">
      <c r="A1851" s="402" t="s">
        <v>6334</v>
      </c>
      <c r="B1851" s="402" t="s">
        <v>14831</v>
      </c>
      <c r="C1851" s="402" t="s">
        <v>14832</v>
      </c>
      <c r="D1851" s="402" t="s">
        <v>14830</v>
      </c>
      <c r="E1851" s="402" t="s">
        <v>8907</v>
      </c>
      <c r="F1851" s="402" t="s">
        <v>8908</v>
      </c>
      <c r="G1851" s="402" t="s">
        <v>6452</v>
      </c>
      <c r="H1851" s="402" t="s">
        <v>8908</v>
      </c>
      <c r="I1851" s="402" t="s">
        <v>6334</v>
      </c>
      <c r="J1851" s="402" t="s">
        <v>6334</v>
      </c>
      <c r="K1851" s="402" t="s">
        <v>6334</v>
      </c>
      <c r="L1851" s="402" t="s">
        <v>835</v>
      </c>
    </row>
    <row r="1852" spans="1:12" ht="56.25" x14ac:dyDescent="0.25">
      <c r="A1852" s="403" t="s">
        <v>6334</v>
      </c>
      <c r="B1852" s="403" t="s">
        <v>14834</v>
      </c>
      <c r="C1852" s="403" t="s">
        <v>14835</v>
      </c>
      <c r="D1852" s="403" t="s">
        <v>14833</v>
      </c>
      <c r="E1852" s="403" t="s">
        <v>6497</v>
      </c>
      <c r="F1852" s="403" t="s">
        <v>6498</v>
      </c>
      <c r="G1852" s="403" t="s">
        <v>6334</v>
      </c>
      <c r="H1852" s="403" t="s">
        <v>6498</v>
      </c>
      <c r="I1852" s="403" t="s">
        <v>6334</v>
      </c>
      <c r="J1852" s="403" t="s">
        <v>6334</v>
      </c>
      <c r="K1852" s="403" t="s">
        <v>6334</v>
      </c>
      <c r="L1852" s="403" t="s">
        <v>835</v>
      </c>
    </row>
    <row r="1853" spans="1:12" ht="45" x14ac:dyDescent="0.25">
      <c r="A1853" s="402" t="s">
        <v>14839</v>
      </c>
      <c r="B1853" s="402" t="s">
        <v>14837</v>
      </c>
      <c r="C1853" s="402" t="s">
        <v>14838</v>
      </c>
      <c r="D1853" s="402" t="s">
        <v>14836</v>
      </c>
      <c r="E1853" s="402" t="s">
        <v>6915</v>
      </c>
      <c r="F1853" s="402" t="s">
        <v>6916</v>
      </c>
      <c r="G1853" s="402" t="s">
        <v>6917</v>
      </c>
      <c r="H1853" s="402" t="s">
        <v>6916</v>
      </c>
      <c r="I1853" s="402" t="s">
        <v>6334</v>
      </c>
      <c r="J1853" s="402" t="s">
        <v>6334</v>
      </c>
      <c r="K1853" s="402" t="s">
        <v>6334</v>
      </c>
      <c r="L1853" s="402" t="s">
        <v>835</v>
      </c>
    </row>
    <row r="1854" spans="1:12" ht="45" x14ac:dyDescent="0.25">
      <c r="A1854" s="403" t="s">
        <v>6334</v>
      </c>
      <c r="B1854" s="403" t="s">
        <v>14841</v>
      </c>
      <c r="C1854" s="403" t="s">
        <v>14842</v>
      </c>
      <c r="D1854" s="403" t="s">
        <v>14840</v>
      </c>
      <c r="E1854" s="403" t="s">
        <v>6484</v>
      </c>
      <c r="F1854" s="403" t="s">
        <v>6485</v>
      </c>
      <c r="G1854" s="403" t="s">
        <v>6486</v>
      </c>
      <c r="H1854" s="403" t="s">
        <v>6485</v>
      </c>
      <c r="I1854" s="403" t="s">
        <v>6334</v>
      </c>
      <c r="J1854" s="403" t="s">
        <v>6334</v>
      </c>
      <c r="K1854" s="403" t="s">
        <v>6334</v>
      </c>
      <c r="L1854" s="403" t="s">
        <v>835</v>
      </c>
    </row>
    <row r="1855" spans="1:12" ht="56.25" x14ac:dyDescent="0.25">
      <c r="A1855" s="402" t="s">
        <v>14846</v>
      </c>
      <c r="B1855" s="402" t="s">
        <v>14844</v>
      </c>
      <c r="C1855" s="402" t="s">
        <v>14845</v>
      </c>
      <c r="D1855" s="402" t="s">
        <v>14843</v>
      </c>
      <c r="E1855" s="402" t="s">
        <v>6656</v>
      </c>
      <c r="F1855" s="402" t="s">
        <v>6657</v>
      </c>
      <c r="G1855" s="402" t="s">
        <v>6452</v>
      </c>
      <c r="H1855" s="402" t="s">
        <v>6658</v>
      </c>
      <c r="I1855" s="402" t="s">
        <v>6334</v>
      </c>
      <c r="J1855" s="402" t="s">
        <v>6334</v>
      </c>
      <c r="K1855" s="402" t="s">
        <v>6334</v>
      </c>
      <c r="L1855" s="402" t="s">
        <v>835</v>
      </c>
    </row>
    <row r="1856" spans="1:12" ht="157.5" x14ac:dyDescent="0.25">
      <c r="A1856" s="403" t="s">
        <v>6334</v>
      </c>
      <c r="B1856" s="403" t="s">
        <v>14848</v>
      </c>
      <c r="C1856" s="403" t="s">
        <v>14849</v>
      </c>
      <c r="D1856" s="403" t="s">
        <v>14847</v>
      </c>
      <c r="E1856" s="403" t="s">
        <v>7215</v>
      </c>
      <c r="F1856" s="403" t="s">
        <v>7216</v>
      </c>
      <c r="G1856" s="403" t="s">
        <v>6493</v>
      </c>
      <c r="H1856" s="403" t="s">
        <v>7216</v>
      </c>
      <c r="I1856" s="403" t="s">
        <v>6334</v>
      </c>
      <c r="J1856" s="403" t="s">
        <v>6334</v>
      </c>
      <c r="K1856" s="403" t="s">
        <v>6334</v>
      </c>
      <c r="L1856" s="403" t="s">
        <v>835</v>
      </c>
    </row>
    <row r="1857" spans="1:12" ht="56.25" x14ac:dyDescent="0.25">
      <c r="A1857" s="402" t="s">
        <v>6334</v>
      </c>
      <c r="B1857" s="402" t="s">
        <v>14851</v>
      </c>
      <c r="C1857" s="402" t="s">
        <v>14852</v>
      </c>
      <c r="D1857" s="402" t="s">
        <v>14850</v>
      </c>
      <c r="E1857" s="402" t="s">
        <v>8907</v>
      </c>
      <c r="F1857" s="402" t="s">
        <v>8908</v>
      </c>
      <c r="G1857" s="402" t="s">
        <v>6452</v>
      </c>
      <c r="H1857" s="402" t="s">
        <v>14853</v>
      </c>
      <c r="I1857" s="402" t="s">
        <v>6334</v>
      </c>
      <c r="J1857" s="402" t="s">
        <v>6334</v>
      </c>
      <c r="K1857" s="402" t="s">
        <v>6334</v>
      </c>
      <c r="L1857" s="402" t="s">
        <v>835</v>
      </c>
    </row>
    <row r="1858" spans="1:12" ht="56.25" x14ac:dyDescent="0.25">
      <c r="A1858" s="403" t="s">
        <v>6334</v>
      </c>
      <c r="B1858" s="403" t="s">
        <v>14855</v>
      </c>
      <c r="C1858" s="403" t="s">
        <v>14856</v>
      </c>
      <c r="D1858" s="403" t="s">
        <v>14854</v>
      </c>
      <c r="E1858" s="403" t="s">
        <v>8309</v>
      </c>
      <c r="F1858" s="403" t="s">
        <v>8310</v>
      </c>
      <c r="G1858" s="403" t="s">
        <v>6609</v>
      </c>
      <c r="H1858" s="403" t="s">
        <v>8310</v>
      </c>
      <c r="I1858" s="403" t="s">
        <v>6334</v>
      </c>
      <c r="J1858" s="403" t="s">
        <v>6334</v>
      </c>
      <c r="K1858" s="403" t="s">
        <v>6334</v>
      </c>
      <c r="L1858" s="403" t="s">
        <v>835</v>
      </c>
    </row>
    <row r="1859" spans="1:12" ht="45" x14ac:dyDescent="0.25">
      <c r="A1859" s="402" t="s">
        <v>14860</v>
      </c>
      <c r="B1859" s="402" t="s">
        <v>14858</v>
      </c>
      <c r="C1859" s="402" t="s">
        <v>14859</v>
      </c>
      <c r="D1859" s="402" t="s">
        <v>14857</v>
      </c>
      <c r="E1859" s="402" t="s">
        <v>14861</v>
      </c>
      <c r="F1859" s="402" t="s">
        <v>14862</v>
      </c>
      <c r="G1859" s="402" t="s">
        <v>7540</v>
      </c>
      <c r="H1859" s="402" t="s">
        <v>14862</v>
      </c>
      <c r="I1859" s="402" t="s">
        <v>6334</v>
      </c>
      <c r="J1859" s="402" t="s">
        <v>6334</v>
      </c>
      <c r="K1859" s="402" t="s">
        <v>6334</v>
      </c>
      <c r="L1859" s="402" t="s">
        <v>835</v>
      </c>
    </row>
    <row r="1860" spans="1:12" ht="56.25" x14ac:dyDescent="0.25">
      <c r="A1860" s="403" t="s">
        <v>14866</v>
      </c>
      <c r="B1860" s="403" t="s">
        <v>14864</v>
      </c>
      <c r="C1860" s="403" t="s">
        <v>14865</v>
      </c>
      <c r="D1860" s="403" t="s">
        <v>14863</v>
      </c>
      <c r="E1860" s="403" t="s">
        <v>7633</v>
      </c>
      <c r="F1860" s="403" t="s">
        <v>14867</v>
      </c>
      <c r="G1860" s="403" t="s">
        <v>7635</v>
      </c>
      <c r="H1860" s="403" t="s">
        <v>14868</v>
      </c>
      <c r="I1860" s="403" t="s">
        <v>6334</v>
      </c>
      <c r="J1860" s="403" t="s">
        <v>6334</v>
      </c>
      <c r="K1860" s="403" t="s">
        <v>6334</v>
      </c>
      <c r="L1860" s="403" t="s">
        <v>835</v>
      </c>
    </row>
    <row r="1861" spans="1:12" ht="56.25" x14ac:dyDescent="0.25">
      <c r="A1861" s="402" t="s">
        <v>14871</v>
      </c>
      <c r="B1861" s="402" t="s">
        <v>14870</v>
      </c>
      <c r="C1861" s="402" t="s">
        <v>6334</v>
      </c>
      <c r="D1861" s="402" t="s">
        <v>14869</v>
      </c>
      <c r="E1861" s="402" t="s">
        <v>13170</v>
      </c>
      <c r="F1861" s="402" t="s">
        <v>13171</v>
      </c>
      <c r="G1861" s="402" t="s">
        <v>6777</v>
      </c>
      <c r="H1861" s="402" t="s">
        <v>13172</v>
      </c>
      <c r="I1861" s="402" t="s">
        <v>6334</v>
      </c>
      <c r="J1861" s="402" t="s">
        <v>6334</v>
      </c>
      <c r="K1861" s="402" t="s">
        <v>6334</v>
      </c>
      <c r="L1861" s="402" t="s">
        <v>835</v>
      </c>
    </row>
    <row r="1862" spans="1:12" ht="67.5" x14ac:dyDescent="0.25">
      <c r="A1862" s="403" t="s">
        <v>4931</v>
      </c>
      <c r="B1862" s="403" t="s">
        <v>14873</v>
      </c>
      <c r="C1862" s="403" t="s">
        <v>4933</v>
      </c>
      <c r="D1862" s="403" t="s">
        <v>14872</v>
      </c>
      <c r="E1862" s="403" t="s">
        <v>10903</v>
      </c>
      <c r="F1862" s="403" t="s">
        <v>10904</v>
      </c>
      <c r="G1862" s="403" t="s">
        <v>6777</v>
      </c>
      <c r="H1862" s="403" t="s">
        <v>10904</v>
      </c>
      <c r="I1862" s="403" t="s">
        <v>6334</v>
      </c>
      <c r="J1862" s="403" t="s">
        <v>6334</v>
      </c>
      <c r="K1862" s="403" t="s">
        <v>6334</v>
      </c>
      <c r="L1862" s="403" t="s">
        <v>835</v>
      </c>
    </row>
    <row r="1863" spans="1:12" ht="67.5" x14ac:dyDescent="0.25">
      <c r="A1863" s="402" t="s">
        <v>4039</v>
      </c>
      <c r="B1863" s="402" t="s">
        <v>14875</v>
      </c>
      <c r="C1863" s="402" t="s">
        <v>4041</v>
      </c>
      <c r="D1863" s="402" t="s">
        <v>14874</v>
      </c>
      <c r="E1863" s="402" t="s">
        <v>14876</v>
      </c>
      <c r="F1863" s="402" t="s">
        <v>14877</v>
      </c>
      <c r="G1863" s="402" t="s">
        <v>6665</v>
      </c>
      <c r="H1863" s="402" t="s">
        <v>14878</v>
      </c>
      <c r="I1863" s="402" t="s">
        <v>6334</v>
      </c>
      <c r="J1863" s="402" t="s">
        <v>6334</v>
      </c>
      <c r="K1863" s="402" t="s">
        <v>6334</v>
      </c>
      <c r="L1863" s="402" t="s">
        <v>835</v>
      </c>
    </row>
    <row r="1864" spans="1:12" ht="56.25" x14ac:dyDescent="0.25">
      <c r="A1864" s="403" t="s">
        <v>6334</v>
      </c>
      <c r="B1864" s="403" t="s">
        <v>14880</v>
      </c>
      <c r="C1864" s="403" t="s">
        <v>6334</v>
      </c>
      <c r="D1864" s="403" t="s">
        <v>14879</v>
      </c>
      <c r="E1864" s="403" t="s">
        <v>6656</v>
      </c>
      <c r="F1864" s="403" t="s">
        <v>6657</v>
      </c>
      <c r="G1864" s="403" t="s">
        <v>6452</v>
      </c>
      <c r="H1864" s="403" t="s">
        <v>6658</v>
      </c>
      <c r="I1864" s="403" t="s">
        <v>6334</v>
      </c>
      <c r="J1864" s="403" t="s">
        <v>6334</v>
      </c>
      <c r="K1864" s="403" t="s">
        <v>6390</v>
      </c>
      <c r="L1864" s="403" t="s">
        <v>835</v>
      </c>
    </row>
    <row r="1865" spans="1:12" ht="101.25" x14ac:dyDescent="0.25">
      <c r="A1865" s="402" t="s">
        <v>14883</v>
      </c>
      <c r="B1865" s="402" t="s">
        <v>14882</v>
      </c>
      <c r="C1865" s="402" t="s">
        <v>6334</v>
      </c>
      <c r="D1865" s="402" t="s">
        <v>14881</v>
      </c>
      <c r="E1865" s="402" t="s">
        <v>6720</v>
      </c>
      <c r="F1865" s="402" t="s">
        <v>6721</v>
      </c>
      <c r="G1865" s="402" t="s">
        <v>6722</v>
      </c>
      <c r="H1865" s="402" t="s">
        <v>6723</v>
      </c>
      <c r="I1865" s="402" t="s">
        <v>6334</v>
      </c>
      <c r="J1865" s="402" t="s">
        <v>6334</v>
      </c>
      <c r="K1865" s="402" t="s">
        <v>6334</v>
      </c>
      <c r="L1865" s="402" t="s">
        <v>835</v>
      </c>
    </row>
    <row r="1866" spans="1:12" ht="56.25" x14ac:dyDescent="0.25">
      <c r="A1866" s="403" t="s">
        <v>14886</v>
      </c>
      <c r="B1866" s="403" t="s">
        <v>14885</v>
      </c>
      <c r="C1866" s="403" t="s">
        <v>6334</v>
      </c>
      <c r="D1866" s="403" t="s">
        <v>14884</v>
      </c>
      <c r="E1866" s="403" t="s">
        <v>6775</v>
      </c>
      <c r="F1866" s="403" t="s">
        <v>6776</v>
      </c>
      <c r="G1866" s="403" t="s">
        <v>6777</v>
      </c>
      <c r="H1866" s="403" t="s">
        <v>6778</v>
      </c>
      <c r="I1866" s="403" t="s">
        <v>6334</v>
      </c>
      <c r="J1866" s="403" t="s">
        <v>6334</v>
      </c>
      <c r="K1866" s="403" t="s">
        <v>6334</v>
      </c>
      <c r="L1866" s="403" t="s">
        <v>835</v>
      </c>
    </row>
    <row r="1867" spans="1:12" ht="45" x14ac:dyDescent="0.25">
      <c r="A1867" s="402" t="s">
        <v>14890</v>
      </c>
      <c r="B1867" s="402" t="s">
        <v>14888</v>
      </c>
      <c r="C1867" s="402" t="s">
        <v>14889</v>
      </c>
      <c r="D1867" s="402" t="s">
        <v>14887</v>
      </c>
      <c r="E1867" s="402" t="s">
        <v>7041</v>
      </c>
      <c r="F1867" s="402" t="s">
        <v>7042</v>
      </c>
      <c r="G1867" s="402" t="s">
        <v>7043</v>
      </c>
      <c r="H1867" s="402" t="s">
        <v>7042</v>
      </c>
      <c r="I1867" s="402" t="s">
        <v>6334</v>
      </c>
      <c r="J1867" s="402" t="s">
        <v>6334</v>
      </c>
      <c r="K1867" s="402" t="s">
        <v>6334</v>
      </c>
      <c r="L1867" s="402" t="s">
        <v>835</v>
      </c>
    </row>
    <row r="1868" spans="1:12" ht="56.25" x14ac:dyDescent="0.25">
      <c r="A1868" s="403" t="s">
        <v>5542</v>
      </c>
      <c r="B1868" s="403" t="s">
        <v>14892</v>
      </c>
      <c r="C1868" s="403" t="s">
        <v>5786</v>
      </c>
      <c r="D1868" s="403" t="s">
        <v>14891</v>
      </c>
      <c r="E1868" s="403" t="s">
        <v>14893</v>
      </c>
      <c r="F1868" s="403" t="s">
        <v>14894</v>
      </c>
      <c r="G1868" s="403" t="s">
        <v>6460</v>
      </c>
      <c r="H1868" s="403" t="s">
        <v>14895</v>
      </c>
      <c r="I1868" s="403" t="s">
        <v>6334</v>
      </c>
      <c r="J1868" s="403" t="s">
        <v>7071</v>
      </c>
      <c r="K1868" s="403" t="s">
        <v>6334</v>
      </c>
      <c r="L1868" s="403" t="s">
        <v>835</v>
      </c>
    </row>
    <row r="1869" spans="1:12" ht="45" x14ac:dyDescent="0.25">
      <c r="A1869" s="402" t="s">
        <v>14899</v>
      </c>
      <c r="B1869" s="402" t="s">
        <v>14897</v>
      </c>
      <c r="C1869" s="402" t="s">
        <v>14898</v>
      </c>
      <c r="D1869" s="402" t="s">
        <v>14896</v>
      </c>
      <c r="E1869" s="402" t="s">
        <v>11135</v>
      </c>
      <c r="F1869" s="402" t="s">
        <v>11136</v>
      </c>
      <c r="G1869" s="402" t="s">
        <v>14900</v>
      </c>
      <c r="H1869" s="402" t="s">
        <v>11136</v>
      </c>
      <c r="I1869" s="402" t="s">
        <v>6334</v>
      </c>
      <c r="J1869" s="402" t="s">
        <v>7071</v>
      </c>
      <c r="K1869" s="402" t="s">
        <v>6334</v>
      </c>
      <c r="L1869" s="402" t="s">
        <v>835</v>
      </c>
    </row>
    <row r="1870" spans="1:12" ht="56.25" x14ac:dyDescent="0.25">
      <c r="A1870" s="403" t="s">
        <v>14904</v>
      </c>
      <c r="B1870" s="403" t="s">
        <v>14902</v>
      </c>
      <c r="C1870" s="403" t="s">
        <v>14903</v>
      </c>
      <c r="D1870" s="403" t="s">
        <v>14901</v>
      </c>
      <c r="E1870" s="403" t="s">
        <v>7041</v>
      </c>
      <c r="F1870" s="403" t="s">
        <v>7042</v>
      </c>
      <c r="G1870" s="403" t="s">
        <v>7043</v>
      </c>
      <c r="H1870" s="403" t="s">
        <v>7042</v>
      </c>
      <c r="I1870" s="403" t="s">
        <v>6334</v>
      </c>
      <c r="J1870" s="403" t="s">
        <v>6334</v>
      </c>
      <c r="K1870" s="403" t="s">
        <v>6334</v>
      </c>
      <c r="L1870" s="403" t="s">
        <v>835</v>
      </c>
    </row>
    <row r="1871" spans="1:12" ht="33.75" x14ac:dyDescent="0.25">
      <c r="A1871" s="402" t="s">
        <v>14908</v>
      </c>
      <c r="B1871" s="402" t="s">
        <v>14906</v>
      </c>
      <c r="C1871" s="402" t="s">
        <v>14907</v>
      </c>
      <c r="D1871" s="402" t="s">
        <v>14905</v>
      </c>
      <c r="E1871" s="402" t="s">
        <v>7510</v>
      </c>
      <c r="F1871" s="402" t="s">
        <v>7511</v>
      </c>
      <c r="G1871" s="402" t="s">
        <v>7070</v>
      </c>
      <c r="H1871" s="402" t="s">
        <v>7511</v>
      </c>
      <c r="I1871" s="402" t="s">
        <v>6334</v>
      </c>
      <c r="J1871" s="402" t="s">
        <v>6334</v>
      </c>
      <c r="K1871" s="402" t="s">
        <v>6334</v>
      </c>
      <c r="L1871" s="402" t="s">
        <v>835</v>
      </c>
    </row>
    <row r="1872" spans="1:12" ht="33.75" x14ac:dyDescent="0.25">
      <c r="A1872" s="403" t="s">
        <v>14911</v>
      </c>
      <c r="B1872" s="403" t="s">
        <v>14910</v>
      </c>
      <c r="C1872" s="403" t="s">
        <v>6334</v>
      </c>
      <c r="D1872" s="403" t="s">
        <v>14909</v>
      </c>
      <c r="E1872" s="403" t="s">
        <v>6726</v>
      </c>
      <c r="F1872" s="403" t="s">
        <v>6727</v>
      </c>
      <c r="G1872" s="403" t="s">
        <v>6452</v>
      </c>
      <c r="H1872" s="403" t="s">
        <v>6727</v>
      </c>
      <c r="I1872" s="403" t="s">
        <v>6334</v>
      </c>
      <c r="J1872" s="403" t="s">
        <v>6334</v>
      </c>
      <c r="K1872" s="403" t="s">
        <v>6334</v>
      </c>
      <c r="L1872" s="403" t="s">
        <v>835</v>
      </c>
    </row>
    <row r="1873" spans="1:12" ht="45" x14ac:dyDescent="0.25">
      <c r="A1873" s="402" t="s">
        <v>939</v>
      </c>
      <c r="B1873" s="402" t="s">
        <v>14913</v>
      </c>
      <c r="C1873" s="402" t="s">
        <v>5721</v>
      </c>
      <c r="D1873" s="402" t="s">
        <v>14912</v>
      </c>
      <c r="E1873" s="402" t="s">
        <v>6438</v>
      </c>
      <c r="F1873" s="402" t="s">
        <v>6439</v>
      </c>
      <c r="G1873" s="402" t="s">
        <v>6440</v>
      </c>
      <c r="H1873" s="402" t="s">
        <v>6441</v>
      </c>
      <c r="I1873" s="402" t="s">
        <v>6334</v>
      </c>
      <c r="J1873" s="402" t="s">
        <v>6334</v>
      </c>
      <c r="K1873" s="402" t="s">
        <v>6334</v>
      </c>
      <c r="L1873" s="402" t="s">
        <v>835</v>
      </c>
    </row>
    <row r="1874" spans="1:12" ht="45" x14ac:dyDescent="0.25">
      <c r="A1874" s="403" t="s">
        <v>920</v>
      </c>
      <c r="B1874" s="403" t="s">
        <v>14915</v>
      </c>
      <c r="C1874" s="403" t="s">
        <v>921</v>
      </c>
      <c r="D1874" s="403" t="s">
        <v>14914</v>
      </c>
      <c r="E1874" s="403" t="s">
        <v>14916</v>
      </c>
      <c r="F1874" s="403" t="s">
        <v>14917</v>
      </c>
      <c r="G1874" s="403" t="s">
        <v>7635</v>
      </c>
      <c r="H1874" s="403" t="s">
        <v>14918</v>
      </c>
      <c r="I1874" s="403" t="s">
        <v>6334</v>
      </c>
      <c r="J1874" s="403" t="s">
        <v>6334</v>
      </c>
      <c r="K1874" s="403" t="s">
        <v>6334</v>
      </c>
      <c r="L1874" s="403" t="s">
        <v>835</v>
      </c>
    </row>
    <row r="1875" spans="1:12" ht="78.75" x14ac:dyDescent="0.25">
      <c r="A1875" s="402" t="s">
        <v>14922</v>
      </c>
      <c r="B1875" s="402" t="s">
        <v>14920</v>
      </c>
      <c r="C1875" s="402" t="s">
        <v>14921</v>
      </c>
      <c r="D1875" s="402" t="s">
        <v>14919</v>
      </c>
      <c r="E1875" s="402" t="s">
        <v>6642</v>
      </c>
      <c r="F1875" s="402" t="s">
        <v>9784</v>
      </c>
      <c r="G1875" s="402" t="s">
        <v>6567</v>
      </c>
      <c r="H1875" s="402" t="s">
        <v>9785</v>
      </c>
      <c r="I1875" s="402" t="s">
        <v>6334</v>
      </c>
      <c r="J1875" s="402" t="s">
        <v>14923</v>
      </c>
      <c r="K1875" s="402" t="s">
        <v>6334</v>
      </c>
      <c r="L1875" s="402" t="s">
        <v>6343</v>
      </c>
    </row>
    <row r="1876" spans="1:12" ht="45" x14ac:dyDescent="0.25">
      <c r="A1876" s="403" t="s">
        <v>14927</v>
      </c>
      <c r="B1876" s="403" t="s">
        <v>14925</v>
      </c>
      <c r="C1876" s="403" t="s">
        <v>14926</v>
      </c>
      <c r="D1876" s="403" t="s">
        <v>14924</v>
      </c>
      <c r="E1876" s="403" t="s">
        <v>6450</v>
      </c>
      <c r="F1876" s="403" t="s">
        <v>6451</v>
      </c>
      <c r="G1876" s="403" t="s">
        <v>6452</v>
      </c>
      <c r="H1876" s="403" t="s">
        <v>6453</v>
      </c>
      <c r="I1876" s="403" t="s">
        <v>6334</v>
      </c>
      <c r="J1876" s="403" t="s">
        <v>6334</v>
      </c>
      <c r="K1876" s="403" t="s">
        <v>6334</v>
      </c>
      <c r="L1876" s="403" t="s">
        <v>835</v>
      </c>
    </row>
    <row r="1877" spans="1:12" ht="45" x14ac:dyDescent="0.25">
      <c r="A1877" s="402" t="s">
        <v>14931</v>
      </c>
      <c r="B1877" s="402" t="s">
        <v>14929</v>
      </c>
      <c r="C1877" s="402" t="s">
        <v>14930</v>
      </c>
      <c r="D1877" s="402" t="s">
        <v>14928</v>
      </c>
      <c r="E1877" s="402" t="s">
        <v>14932</v>
      </c>
      <c r="F1877" s="402" t="s">
        <v>14933</v>
      </c>
      <c r="G1877" s="402" t="s">
        <v>14934</v>
      </c>
      <c r="H1877" s="402" t="s">
        <v>14933</v>
      </c>
      <c r="I1877" s="402" t="s">
        <v>6334</v>
      </c>
      <c r="J1877" s="402" t="s">
        <v>6334</v>
      </c>
      <c r="K1877" s="402" t="s">
        <v>6334</v>
      </c>
      <c r="L1877" s="402" t="s">
        <v>835</v>
      </c>
    </row>
    <row r="1878" spans="1:12" ht="33.75" x14ac:dyDescent="0.25">
      <c r="A1878" s="403" t="s">
        <v>14938</v>
      </c>
      <c r="B1878" s="403" t="s">
        <v>14936</v>
      </c>
      <c r="C1878" s="403" t="s">
        <v>14937</v>
      </c>
      <c r="D1878" s="403" t="s">
        <v>14935</v>
      </c>
      <c r="E1878" s="403" t="s">
        <v>6726</v>
      </c>
      <c r="F1878" s="403" t="s">
        <v>6727</v>
      </c>
      <c r="G1878" s="403" t="s">
        <v>6452</v>
      </c>
      <c r="H1878" s="403" t="s">
        <v>6727</v>
      </c>
      <c r="I1878" s="403" t="s">
        <v>6334</v>
      </c>
      <c r="J1878" s="403" t="s">
        <v>6334</v>
      </c>
      <c r="K1878" s="403" t="s">
        <v>6334</v>
      </c>
      <c r="L1878" s="403" t="s">
        <v>835</v>
      </c>
    </row>
    <row r="1879" spans="1:12" ht="56.25" x14ac:dyDescent="0.25">
      <c r="A1879" s="402" t="s">
        <v>14942</v>
      </c>
      <c r="B1879" s="402" t="s">
        <v>14940</v>
      </c>
      <c r="C1879" s="402" t="s">
        <v>14941</v>
      </c>
      <c r="D1879" s="402" t="s">
        <v>14939</v>
      </c>
      <c r="E1879" s="402" t="s">
        <v>6497</v>
      </c>
      <c r="F1879" s="402" t="s">
        <v>6498</v>
      </c>
      <c r="G1879" s="402" t="s">
        <v>6334</v>
      </c>
      <c r="H1879" s="402" t="s">
        <v>6498</v>
      </c>
      <c r="I1879" s="402" t="s">
        <v>6334</v>
      </c>
      <c r="J1879" s="402" t="s">
        <v>6334</v>
      </c>
      <c r="K1879" s="402" t="s">
        <v>6334</v>
      </c>
      <c r="L1879" s="402" t="s">
        <v>835</v>
      </c>
    </row>
    <row r="1880" spans="1:12" ht="56.25" x14ac:dyDescent="0.25">
      <c r="A1880" s="403" t="s">
        <v>6334</v>
      </c>
      <c r="B1880" s="403" t="s">
        <v>14944</v>
      </c>
      <c r="C1880" s="403" t="s">
        <v>14945</v>
      </c>
      <c r="D1880" s="403" t="s">
        <v>14943</v>
      </c>
      <c r="E1880" s="403" t="s">
        <v>6497</v>
      </c>
      <c r="F1880" s="403" t="s">
        <v>6498</v>
      </c>
      <c r="G1880" s="403" t="s">
        <v>6334</v>
      </c>
      <c r="H1880" s="403" t="s">
        <v>6498</v>
      </c>
      <c r="I1880" s="403" t="s">
        <v>6334</v>
      </c>
      <c r="J1880" s="403" t="s">
        <v>6334</v>
      </c>
      <c r="K1880" s="403" t="s">
        <v>6334</v>
      </c>
      <c r="L1880" s="403" t="s">
        <v>835</v>
      </c>
    </row>
    <row r="1881" spans="1:12" ht="45" x14ac:dyDescent="0.25">
      <c r="A1881" s="402" t="s">
        <v>14949</v>
      </c>
      <c r="B1881" s="402" t="s">
        <v>14947</v>
      </c>
      <c r="C1881" s="402" t="s">
        <v>14948</v>
      </c>
      <c r="D1881" s="402" t="s">
        <v>14946</v>
      </c>
      <c r="E1881" s="402" t="s">
        <v>7237</v>
      </c>
      <c r="F1881" s="402" t="s">
        <v>7238</v>
      </c>
      <c r="G1881" s="402" t="s">
        <v>6493</v>
      </c>
      <c r="H1881" s="402" t="s">
        <v>7238</v>
      </c>
      <c r="I1881" s="402" t="s">
        <v>6334</v>
      </c>
      <c r="J1881" s="402" t="s">
        <v>6334</v>
      </c>
      <c r="K1881" s="402" t="s">
        <v>6334</v>
      </c>
      <c r="L1881" s="402" t="s">
        <v>835</v>
      </c>
    </row>
    <row r="1882" spans="1:12" ht="78.75" x14ac:dyDescent="0.25">
      <c r="A1882" s="403" t="s">
        <v>14953</v>
      </c>
      <c r="B1882" s="403" t="s">
        <v>14951</v>
      </c>
      <c r="C1882" s="403" t="s">
        <v>14952</v>
      </c>
      <c r="D1882" s="403" t="s">
        <v>14950</v>
      </c>
      <c r="E1882" s="403" t="s">
        <v>7510</v>
      </c>
      <c r="F1882" s="403" t="s">
        <v>7511</v>
      </c>
      <c r="G1882" s="403" t="s">
        <v>7070</v>
      </c>
      <c r="H1882" s="403" t="s">
        <v>7511</v>
      </c>
      <c r="I1882" s="403" t="s">
        <v>6334</v>
      </c>
      <c r="J1882" s="403" t="s">
        <v>6334</v>
      </c>
      <c r="K1882" s="403" t="s">
        <v>6334</v>
      </c>
      <c r="L1882" s="403" t="s">
        <v>835</v>
      </c>
    </row>
    <row r="1883" spans="1:12" ht="33.75" x14ac:dyDescent="0.25">
      <c r="A1883" s="402" t="s">
        <v>14957</v>
      </c>
      <c r="B1883" s="402" t="s">
        <v>14955</v>
      </c>
      <c r="C1883" s="402" t="s">
        <v>14956</v>
      </c>
      <c r="D1883" s="402" t="s">
        <v>14954</v>
      </c>
      <c r="E1883" s="402" t="s">
        <v>6726</v>
      </c>
      <c r="F1883" s="402" t="s">
        <v>6727</v>
      </c>
      <c r="G1883" s="402" t="s">
        <v>6452</v>
      </c>
      <c r="H1883" s="402" t="s">
        <v>6727</v>
      </c>
      <c r="I1883" s="402" t="s">
        <v>6334</v>
      </c>
      <c r="J1883" s="402" t="s">
        <v>6334</v>
      </c>
      <c r="K1883" s="402" t="s">
        <v>6334</v>
      </c>
      <c r="L1883" s="402" t="s">
        <v>835</v>
      </c>
    </row>
    <row r="1884" spans="1:12" ht="67.5" x14ac:dyDescent="0.25">
      <c r="A1884" s="403" t="s">
        <v>14961</v>
      </c>
      <c r="B1884" s="403" t="s">
        <v>14959</v>
      </c>
      <c r="C1884" s="403" t="s">
        <v>14960</v>
      </c>
      <c r="D1884" s="403" t="s">
        <v>14958</v>
      </c>
      <c r="E1884" s="403" t="s">
        <v>12179</v>
      </c>
      <c r="F1884" s="403" t="s">
        <v>12180</v>
      </c>
      <c r="G1884" s="403" t="s">
        <v>6609</v>
      </c>
      <c r="H1884" s="403" t="s">
        <v>12181</v>
      </c>
      <c r="I1884" s="403" t="s">
        <v>6334</v>
      </c>
      <c r="J1884" s="403" t="s">
        <v>6334</v>
      </c>
      <c r="K1884" s="403" t="s">
        <v>6334</v>
      </c>
      <c r="L1884" s="403" t="s">
        <v>835</v>
      </c>
    </row>
    <row r="1885" spans="1:12" ht="67.5" x14ac:dyDescent="0.25">
      <c r="A1885" s="402" t="s">
        <v>6334</v>
      </c>
      <c r="B1885" s="402" t="s">
        <v>14963</v>
      </c>
      <c r="C1885" s="402" t="s">
        <v>14964</v>
      </c>
      <c r="D1885" s="402" t="s">
        <v>14962</v>
      </c>
      <c r="E1885" s="402" t="s">
        <v>6484</v>
      </c>
      <c r="F1885" s="402" t="s">
        <v>6485</v>
      </c>
      <c r="G1885" s="402" t="s">
        <v>6486</v>
      </c>
      <c r="H1885" s="402" t="s">
        <v>6485</v>
      </c>
      <c r="I1885" s="402" t="s">
        <v>6334</v>
      </c>
      <c r="J1885" s="402" t="s">
        <v>6334</v>
      </c>
      <c r="K1885" s="402" t="s">
        <v>6334</v>
      </c>
      <c r="L1885" s="402" t="s">
        <v>835</v>
      </c>
    </row>
    <row r="1886" spans="1:12" ht="45" x14ac:dyDescent="0.25">
      <c r="A1886" s="403" t="s">
        <v>14968</v>
      </c>
      <c r="B1886" s="403" t="s">
        <v>14966</v>
      </c>
      <c r="C1886" s="403" t="s">
        <v>14967</v>
      </c>
      <c r="D1886" s="403" t="s">
        <v>14965</v>
      </c>
      <c r="E1886" s="403" t="s">
        <v>14969</v>
      </c>
      <c r="F1886" s="403" t="s">
        <v>14970</v>
      </c>
      <c r="G1886" s="403" t="s">
        <v>7029</v>
      </c>
      <c r="H1886" s="403" t="s">
        <v>14970</v>
      </c>
      <c r="I1886" s="403" t="s">
        <v>6334</v>
      </c>
      <c r="J1886" s="403" t="s">
        <v>6334</v>
      </c>
      <c r="K1886" s="403" t="s">
        <v>6334</v>
      </c>
      <c r="L1886" s="403" t="s">
        <v>835</v>
      </c>
    </row>
    <row r="1887" spans="1:12" ht="78.75" x14ac:dyDescent="0.25">
      <c r="A1887" s="402" t="s">
        <v>14975</v>
      </c>
      <c r="B1887" s="402" t="s">
        <v>14973</v>
      </c>
      <c r="C1887" s="402" t="s">
        <v>14974</v>
      </c>
      <c r="D1887" s="402" t="s">
        <v>14972</v>
      </c>
      <c r="E1887" s="402" t="s">
        <v>14976</v>
      </c>
      <c r="F1887" s="402" t="s">
        <v>14977</v>
      </c>
      <c r="G1887" s="402" t="s">
        <v>11435</v>
      </c>
      <c r="H1887" s="402" t="s">
        <v>14977</v>
      </c>
      <c r="I1887" s="402" t="s">
        <v>6334</v>
      </c>
      <c r="J1887" s="402" t="s">
        <v>6334</v>
      </c>
      <c r="K1887" s="402" t="s">
        <v>6334</v>
      </c>
      <c r="L1887" s="402" t="s">
        <v>835</v>
      </c>
    </row>
    <row r="1888" spans="1:12" ht="78.75" x14ac:dyDescent="0.25">
      <c r="A1888" s="403" t="s">
        <v>6334</v>
      </c>
      <c r="B1888" s="403" t="s">
        <v>14979</v>
      </c>
      <c r="C1888" s="403" t="s">
        <v>14980</v>
      </c>
      <c r="D1888" s="403" t="s">
        <v>14978</v>
      </c>
      <c r="E1888" s="403" t="s">
        <v>14981</v>
      </c>
      <c r="F1888" s="403" t="s">
        <v>14982</v>
      </c>
      <c r="G1888" s="403" t="s">
        <v>7223</v>
      </c>
      <c r="H1888" s="403" t="s">
        <v>14983</v>
      </c>
      <c r="I1888" s="403" t="s">
        <v>6334</v>
      </c>
      <c r="J1888" s="403" t="s">
        <v>6334</v>
      </c>
      <c r="K1888" s="403" t="s">
        <v>6334</v>
      </c>
      <c r="L1888" s="403" t="s">
        <v>835</v>
      </c>
    </row>
    <row r="1889" spans="1:12" ht="45" x14ac:dyDescent="0.25">
      <c r="A1889" s="402" t="s">
        <v>14987</v>
      </c>
      <c r="B1889" s="402" t="s">
        <v>14985</v>
      </c>
      <c r="C1889" s="402" t="s">
        <v>14986</v>
      </c>
      <c r="D1889" s="402" t="s">
        <v>14984</v>
      </c>
      <c r="E1889" s="402" t="s">
        <v>7627</v>
      </c>
      <c r="F1889" s="402" t="s">
        <v>7628</v>
      </c>
      <c r="G1889" s="402" t="s">
        <v>6486</v>
      </c>
      <c r="H1889" s="402" t="s">
        <v>7628</v>
      </c>
      <c r="I1889" s="402" t="s">
        <v>6334</v>
      </c>
      <c r="J1889" s="402" t="s">
        <v>6334</v>
      </c>
      <c r="K1889" s="402" t="s">
        <v>6334</v>
      </c>
      <c r="L1889" s="402" t="s">
        <v>835</v>
      </c>
    </row>
    <row r="1890" spans="1:12" ht="56.25" x14ac:dyDescent="0.25">
      <c r="A1890" s="403" t="s">
        <v>14991</v>
      </c>
      <c r="B1890" s="403" t="s">
        <v>14989</v>
      </c>
      <c r="C1890" s="403" t="s">
        <v>14990</v>
      </c>
      <c r="D1890" s="403" t="s">
        <v>14988</v>
      </c>
      <c r="E1890" s="403" t="s">
        <v>6797</v>
      </c>
      <c r="F1890" s="403" t="s">
        <v>6798</v>
      </c>
      <c r="G1890" s="403" t="s">
        <v>6452</v>
      </c>
      <c r="H1890" s="403" t="s">
        <v>6799</v>
      </c>
      <c r="I1890" s="403" t="s">
        <v>6334</v>
      </c>
      <c r="J1890" s="403" t="s">
        <v>6334</v>
      </c>
      <c r="K1890" s="403" t="s">
        <v>6334</v>
      </c>
      <c r="L1890" s="403" t="s">
        <v>835</v>
      </c>
    </row>
    <row r="1891" spans="1:12" ht="45" x14ac:dyDescent="0.25">
      <c r="A1891" s="402" t="s">
        <v>14995</v>
      </c>
      <c r="B1891" s="402" t="s">
        <v>14993</v>
      </c>
      <c r="C1891" s="402" t="s">
        <v>14994</v>
      </c>
      <c r="D1891" s="402" t="s">
        <v>14992</v>
      </c>
      <c r="E1891" s="402" t="s">
        <v>9889</v>
      </c>
      <c r="F1891" s="402" t="s">
        <v>9890</v>
      </c>
      <c r="G1891" s="402" t="s">
        <v>6452</v>
      </c>
      <c r="H1891" s="402" t="s">
        <v>9890</v>
      </c>
      <c r="I1891" s="402" t="s">
        <v>6334</v>
      </c>
      <c r="J1891" s="402" t="s">
        <v>6334</v>
      </c>
      <c r="K1891" s="402" t="s">
        <v>6334</v>
      </c>
      <c r="L1891" s="402" t="s">
        <v>835</v>
      </c>
    </row>
    <row r="1892" spans="1:12" ht="67.5" x14ac:dyDescent="0.25">
      <c r="A1892" s="403" t="s">
        <v>14999</v>
      </c>
      <c r="B1892" s="403" t="s">
        <v>14997</v>
      </c>
      <c r="C1892" s="403" t="s">
        <v>14998</v>
      </c>
      <c r="D1892" s="403" t="s">
        <v>14996</v>
      </c>
      <c r="E1892" s="403" t="s">
        <v>15000</v>
      </c>
      <c r="F1892" s="403" t="s">
        <v>15001</v>
      </c>
      <c r="G1892" s="403" t="s">
        <v>6374</v>
      </c>
      <c r="H1892" s="403" t="s">
        <v>15001</v>
      </c>
      <c r="I1892" s="403" t="s">
        <v>6334</v>
      </c>
      <c r="J1892" s="403" t="s">
        <v>6334</v>
      </c>
      <c r="K1892" s="403" t="s">
        <v>6334</v>
      </c>
      <c r="L1892" s="403" t="s">
        <v>835</v>
      </c>
    </row>
    <row r="1893" spans="1:12" ht="33.75" x14ac:dyDescent="0.25">
      <c r="A1893" s="402" t="s">
        <v>15005</v>
      </c>
      <c r="B1893" s="402" t="s">
        <v>15003</v>
      </c>
      <c r="C1893" s="402" t="s">
        <v>15004</v>
      </c>
      <c r="D1893" s="402" t="s">
        <v>15002</v>
      </c>
      <c r="E1893" s="402" t="s">
        <v>11574</v>
      </c>
      <c r="F1893" s="402" t="s">
        <v>11575</v>
      </c>
      <c r="G1893" s="402" t="s">
        <v>6486</v>
      </c>
      <c r="H1893" s="402" t="s">
        <v>11576</v>
      </c>
      <c r="I1893" s="402" t="s">
        <v>6334</v>
      </c>
      <c r="J1893" s="402" t="s">
        <v>6334</v>
      </c>
      <c r="K1893" s="402" t="s">
        <v>6334</v>
      </c>
      <c r="L1893" s="402" t="s">
        <v>835</v>
      </c>
    </row>
    <row r="1894" spans="1:12" ht="45" x14ac:dyDescent="0.25">
      <c r="A1894" s="403" t="s">
        <v>15009</v>
      </c>
      <c r="B1894" s="403" t="s">
        <v>15007</v>
      </c>
      <c r="C1894" s="403" t="s">
        <v>15008</v>
      </c>
      <c r="D1894" s="403" t="s">
        <v>15006</v>
      </c>
      <c r="E1894" s="403" t="s">
        <v>14114</v>
      </c>
      <c r="F1894" s="403" t="s">
        <v>9105</v>
      </c>
      <c r="G1894" s="403" t="s">
        <v>6493</v>
      </c>
      <c r="H1894" s="403" t="s">
        <v>9105</v>
      </c>
      <c r="I1894" s="403" t="s">
        <v>6334</v>
      </c>
      <c r="J1894" s="403" t="s">
        <v>6334</v>
      </c>
      <c r="K1894" s="403" t="s">
        <v>6334</v>
      </c>
      <c r="L1894" s="403" t="s">
        <v>835</v>
      </c>
    </row>
    <row r="1895" spans="1:12" ht="33.75" x14ac:dyDescent="0.25">
      <c r="A1895" s="402" t="s">
        <v>6334</v>
      </c>
      <c r="B1895" s="402" t="s">
        <v>15011</v>
      </c>
      <c r="C1895" s="402" t="s">
        <v>15012</v>
      </c>
      <c r="D1895" s="402" t="s">
        <v>15010</v>
      </c>
      <c r="E1895" s="402" t="s">
        <v>7041</v>
      </c>
      <c r="F1895" s="402" t="s">
        <v>7042</v>
      </c>
      <c r="G1895" s="402" t="s">
        <v>7043</v>
      </c>
      <c r="H1895" s="402" t="s">
        <v>7042</v>
      </c>
      <c r="I1895" s="402" t="s">
        <v>6334</v>
      </c>
      <c r="J1895" s="402" t="s">
        <v>6334</v>
      </c>
      <c r="K1895" s="402" t="s">
        <v>6334</v>
      </c>
      <c r="L1895" s="402" t="s">
        <v>835</v>
      </c>
    </row>
    <row r="1896" spans="1:12" ht="45" x14ac:dyDescent="0.25">
      <c r="A1896" s="403" t="s">
        <v>15016</v>
      </c>
      <c r="B1896" s="403" t="s">
        <v>15014</v>
      </c>
      <c r="C1896" s="403" t="s">
        <v>15015</v>
      </c>
      <c r="D1896" s="403" t="s">
        <v>15013</v>
      </c>
      <c r="E1896" s="403" t="s">
        <v>8404</v>
      </c>
      <c r="F1896" s="403" t="s">
        <v>8405</v>
      </c>
      <c r="G1896" s="403" t="s">
        <v>7070</v>
      </c>
      <c r="H1896" s="403" t="s">
        <v>8406</v>
      </c>
      <c r="I1896" s="403" t="s">
        <v>6334</v>
      </c>
      <c r="J1896" s="403" t="s">
        <v>6334</v>
      </c>
      <c r="K1896" s="403" t="s">
        <v>6334</v>
      </c>
      <c r="L1896" s="403" t="s">
        <v>835</v>
      </c>
    </row>
    <row r="1897" spans="1:12" ht="33.75" x14ac:dyDescent="0.25">
      <c r="A1897" s="402" t="s">
        <v>15020</v>
      </c>
      <c r="B1897" s="402" t="s">
        <v>15018</v>
      </c>
      <c r="C1897" s="402" t="s">
        <v>15019</v>
      </c>
      <c r="D1897" s="402" t="s">
        <v>15017</v>
      </c>
      <c r="E1897" s="402" t="s">
        <v>8907</v>
      </c>
      <c r="F1897" s="402" t="s">
        <v>8908</v>
      </c>
      <c r="G1897" s="402" t="s">
        <v>6452</v>
      </c>
      <c r="H1897" s="402" t="s">
        <v>8908</v>
      </c>
      <c r="I1897" s="402" t="s">
        <v>6334</v>
      </c>
      <c r="J1897" s="402" t="s">
        <v>6334</v>
      </c>
      <c r="K1897" s="402" t="s">
        <v>6334</v>
      </c>
      <c r="L1897" s="402" t="s">
        <v>835</v>
      </c>
    </row>
    <row r="1898" spans="1:12" ht="56.25" x14ac:dyDescent="0.25">
      <c r="A1898" s="403" t="s">
        <v>6334</v>
      </c>
      <c r="B1898" s="403" t="s">
        <v>15022</v>
      </c>
      <c r="C1898" s="403" t="s">
        <v>15023</v>
      </c>
      <c r="D1898" s="403" t="s">
        <v>15021</v>
      </c>
      <c r="E1898" s="403" t="s">
        <v>6497</v>
      </c>
      <c r="F1898" s="403" t="s">
        <v>6498</v>
      </c>
      <c r="G1898" s="403" t="s">
        <v>6334</v>
      </c>
      <c r="H1898" s="403" t="s">
        <v>6498</v>
      </c>
      <c r="I1898" s="403" t="s">
        <v>6334</v>
      </c>
      <c r="J1898" s="403" t="s">
        <v>6334</v>
      </c>
      <c r="K1898" s="403" t="s">
        <v>6334</v>
      </c>
      <c r="L1898" s="403" t="s">
        <v>835</v>
      </c>
    </row>
    <row r="1899" spans="1:12" ht="180" x14ac:dyDescent="0.25">
      <c r="A1899" s="402" t="s">
        <v>6334</v>
      </c>
      <c r="B1899" s="402" t="s">
        <v>15025</v>
      </c>
      <c r="C1899" s="402" t="s">
        <v>15026</v>
      </c>
      <c r="D1899" s="402" t="s">
        <v>15024</v>
      </c>
      <c r="E1899" s="402" t="s">
        <v>7675</v>
      </c>
      <c r="F1899" s="402" t="s">
        <v>7676</v>
      </c>
      <c r="G1899" s="402" t="s">
        <v>7540</v>
      </c>
      <c r="H1899" s="402" t="s">
        <v>7676</v>
      </c>
      <c r="I1899" s="402" t="s">
        <v>6334</v>
      </c>
      <c r="J1899" s="402" t="s">
        <v>6334</v>
      </c>
      <c r="K1899" s="402" t="s">
        <v>6334</v>
      </c>
      <c r="L1899" s="402" t="s">
        <v>835</v>
      </c>
    </row>
    <row r="1900" spans="1:12" ht="56.25" x14ac:dyDescent="0.25">
      <c r="A1900" s="403" t="s">
        <v>15030</v>
      </c>
      <c r="B1900" s="403" t="s">
        <v>15028</v>
      </c>
      <c r="C1900" s="403" t="s">
        <v>15029</v>
      </c>
      <c r="D1900" s="403" t="s">
        <v>15027</v>
      </c>
      <c r="E1900" s="403" t="s">
        <v>14522</v>
      </c>
      <c r="F1900" s="403" t="s">
        <v>14523</v>
      </c>
      <c r="G1900" s="403" t="s">
        <v>6493</v>
      </c>
      <c r="H1900" s="403" t="s">
        <v>14523</v>
      </c>
      <c r="I1900" s="403" t="s">
        <v>6334</v>
      </c>
      <c r="J1900" s="403" t="s">
        <v>6334</v>
      </c>
      <c r="K1900" s="403" t="s">
        <v>6334</v>
      </c>
      <c r="L1900" s="403" t="s">
        <v>835</v>
      </c>
    </row>
    <row r="1901" spans="1:12" ht="33.75" x14ac:dyDescent="0.25">
      <c r="A1901" s="402" t="s">
        <v>15034</v>
      </c>
      <c r="B1901" s="402" t="s">
        <v>15032</v>
      </c>
      <c r="C1901" s="402" t="s">
        <v>15033</v>
      </c>
      <c r="D1901" s="402" t="s">
        <v>15031</v>
      </c>
      <c r="E1901" s="402" t="s">
        <v>6497</v>
      </c>
      <c r="F1901" s="402" t="s">
        <v>6498</v>
      </c>
      <c r="G1901" s="402" t="s">
        <v>6334</v>
      </c>
      <c r="H1901" s="402" t="s">
        <v>6498</v>
      </c>
      <c r="I1901" s="402" t="s">
        <v>6334</v>
      </c>
      <c r="J1901" s="402" t="s">
        <v>6334</v>
      </c>
      <c r="K1901" s="402" t="s">
        <v>6334</v>
      </c>
      <c r="L1901" s="402" t="s">
        <v>835</v>
      </c>
    </row>
    <row r="1902" spans="1:12" ht="56.25" x14ac:dyDescent="0.25">
      <c r="A1902" s="403" t="s">
        <v>15038</v>
      </c>
      <c r="B1902" s="403" t="s">
        <v>15036</v>
      </c>
      <c r="C1902" s="403" t="s">
        <v>15037</v>
      </c>
      <c r="D1902" s="403" t="s">
        <v>15035</v>
      </c>
      <c r="E1902" s="403" t="s">
        <v>14522</v>
      </c>
      <c r="F1902" s="403" t="s">
        <v>14523</v>
      </c>
      <c r="G1902" s="403" t="s">
        <v>6493</v>
      </c>
      <c r="H1902" s="403" t="s">
        <v>14523</v>
      </c>
      <c r="I1902" s="403" t="s">
        <v>6334</v>
      </c>
      <c r="J1902" s="403" t="s">
        <v>6334</v>
      </c>
      <c r="K1902" s="403" t="s">
        <v>6334</v>
      </c>
      <c r="L1902" s="403" t="s">
        <v>835</v>
      </c>
    </row>
    <row r="1903" spans="1:12" ht="56.25" x14ac:dyDescent="0.25">
      <c r="A1903" s="402" t="s">
        <v>6334</v>
      </c>
      <c r="B1903" s="402" t="s">
        <v>15040</v>
      </c>
      <c r="C1903" s="402" t="s">
        <v>15041</v>
      </c>
      <c r="D1903" s="402" t="s">
        <v>15039</v>
      </c>
      <c r="E1903" s="402" t="s">
        <v>14522</v>
      </c>
      <c r="F1903" s="402" t="s">
        <v>14523</v>
      </c>
      <c r="G1903" s="402" t="s">
        <v>6493</v>
      </c>
      <c r="H1903" s="402" t="s">
        <v>14523</v>
      </c>
      <c r="I1903" s="402" t="s">
        <v>6334</v>
      </c>
      <c r="J1903" s="402" t="s">
        <v>6334</v>
      </c>
      <c r="K1903" s="402" t="s">
        <v>6334</v>
      </c>
      <c r="L1903" s="402" t="s">
        <v>835</v>
      </c>
    </row>
    <row r="1904" spans="1:12" ht="45" x14ac:dyDescent="0.25">
      <c r="A1904" s="403" t="s">
        <v>6334</v>
      </c>
      <c r="B1904" s="403" t="s">
        <v>15043</v>
      </c>
      <c r="C1904" s="403" t="s">
        <v>15044</v>
      </c>
      <c r="D1904" s="403" t="s">
        <v>15042</v>
      </c>
      <c r="E1904" s="403" t="s">
        <v>8368</v>
      </c>
      <c r="F1904" s="403" t="s">
        <v>8369</v>
      </c>
      <c r="G1904" s="403" t="s">
        <v>6334</v>
      </c>
      <c r="H1904" s="403" t="s">
        <v>8369</v>
      </c>
      <c r="I1904" s="403" t="s">
        <v>6334</v>
      </c>
      <c r="J1904" s="403" t="s">
        <v>6334</v>
      </c>
      <c r="K1904" s="403" t="s">
        <v>6334</v>
      </c>
      <c r="L1904" s="403" t="s">
        <v>835</v>
      </c>
    </row>
    <row r="1905" spans="1:12" ht="56.25" x14ac:dyDescent="0.25">
      <c r="A1905" s="402" t="s">
        <v>15048</v>
      </c>
      <c r="B1905" s="402" t="s">
        <v>15046</v>
      </c>
      <c r="C1905" s="402" t="s">
        <v>15047</v>
      </c>
      <c r="D1905" s="402" t="s">
        <v>15045</v>
      </c>
      <c r="E1905" s="402" t="s">
        <v>7627</v>
      </c>
      <c r="F1905" s="402" t="s">
        <v>7628</v>
      </c>
      <c r="G1905" s="402" t="s">
        <v>6486</v>
      </c>
      <c r="H1905" s="402" t="s">
        <v>7628</v>
      </c>
      <c r="I1905" s="402" t="s">
        <v>6334</v>
      </c>
      <c r="J1905" s="402" t="s">
        <v>6334</v>
      </c>
      <c r="K1905" s="402" t="s">
        <v>6334</v>
      </c>
      <c r="L1905" s="402" t="s">
        <v>835</v>
      </c>
    </row>
    <row r="1906" spans="1:12" ht="45" x14ac:dyDescent="0.25">
      <c r="A1906" s="403" t="s">
        <v>15052</v>
      </c>
      <c r="B1906" s="403" t="s">
        <v>15050</v>
      </c>
      <c r="C1906" s="403" t="s">
        <v>15051</v>
      </c>
      <c r="D1906" s="403" t="s">
        <v>15049</v>
      </c>
      <c r="E1906" s="403" t="s">
        <v>7041</v>
      </c>
      <c r="F1906" s="403" t="s">
        <v>7042</v>
      </c>
      <c r="G1906" s="403" t="s">
        <v>7043</v>
      </c>
      <c r="H1906" s="403" t="s">
        <v>7042</v>
      </c>
      <c r="I1906" s="403" t="s">
        <v>6334</v>
      </c>
      <c r="J1906" s="403" t="s">
        <v>6334</v>
      </c>
      <c r="K1906" s="403" t="s">
        <v>6334</v>
      </c>
      <c r="L1906" s="403" t="s">
        <v>835</v>
      </c>
    </row>
    <row r="1907" spans="1:12" ht="22.5" x14ac:dyDescent="0.25">
      <c r="A1907" s="402" t="s">
        <v>15056</v>
      </c>
      <c r="B1907" s="402" t="s">
        <v>15054</v>
      </c>
      <c r="C1907" s="402" t="s">
        <v>15055</v>
      </c>
      <c r="D1907" s="402" t="s">
        <v>15053</v>
      </c>
      <c r="E1907" s="402" t="s">
        <v>8368</v>
      </c>
      <c r="F1907" s="402" t="s">
        <v>8369</v>
      </c>
      <c r="G1907" s="402" t="s">
        <v>6334</v>
      </c>
      <c r="H1907" s="402" t="s">
        <v>8369</v>
      </c>
      <c r="I1907" s="402" t="s">
        <v>6334</v>
      </c>
      <c r="J1907" s="402" t="s">
        <v>6334</v>
      </c>
      <c r="K1907" s="402" t="s">
        <v>6334</v>
      </c>
      <c r="L1907" s="402" t="s">
        <v>835</v>
      </c>
    </row>
    <row r="1908" spans="1:12" ht="101.25" x14ac:dyDescent="0.25">
      <c r="A1908" s="403" t="s">
        <v>15060</v>
      </c>
      <c r="B1908" s="403" t="s">
        <v>15058</v>
      </c>
      <c r="C1908" s="403" t="s">
        <v>15059</v>
      </c>
      <c r="D1908" s="403" t="s">
        <v>15057</v>
      </c>
      <c r="E1908" s="403" t="s">
        <v>7505</v>
      </c>
      <c r="F1908" s="403" t="s">
        <v>7506</v>
      </c>
      <c r="G1908" s="403" t="s">
        <v>6452</v>
      </c>
      <c r="H1908" s="403" t="s">
        <v>7506</v>
      </c>
      <c r="I1908" s="403" t="s">
        <v>6334</v>
      </c>
      <c r="J1908" s="403" t="s">
        <v>6334</v>
      </c>
      <c r="K1908" s="403" t="s">
        <v>6334</v>
      </c>
      <c r="L1908" s="403" t="s">
        <v>835</v>
      </c>
    </row>
    <row r="1909" spans="1:12" ht="22.5" x14ac:dyDescent="0.25">
      <c r="A1909" s="402" t="s">
        <v>15064</v>
      </c>
      <c r="B1909" s="402" t="s">
        <v>15062</v>
      </c>
      <c r="C1909" s="402" t="s">
        <v>15063</v>
      </c>
      <c r="D1909" s="402" t="s">
        <v>15061</v>
      </c>
      <c r="E1909" s="402" t="s">
        <v>7041</v>
      </c>
      <c r="F1909" s="402" t="s">
        <v>7042</v>
      </c>
      <c r="G1909" s="402" t="s">
        <v>7043</v>
      </c>
      <c r="H1909" s="402" t="s">
        <v>7042</v>
      </c>
      <c r="I1909" s="402" t="s">
        <v>6334</v>
      </c>
      <c r="J1909" s="402" t="s">
        <v>6334</v>
      </c>
      <c r="K1909" s="402" t="s">
        <v>6334</v>
      </c>
      <c r="L1909" s="402" t="s">
        <v>835</v>
      </c>
    </row>
    <row r="1910" spans="1:12" ht="45" x14ac:dyDescent="0.25">
      <c r="A1910" s="403" t="s">
        <v>15068</v>
      </c>
      <c r="B1910" s="403" t="s">
        <v>15066</v>
      </c>
      <c r="C1910" s="403" t="s">
        <v>15067</v>
      </c>
      <c r="D1910" s="403" t="s">
        <v>15065</v>
      </c>
      <c r="E1910" s="403" t="s">
        <v>6450</v>
      </c>
      <c r="F1910" s="403" t="s">
        <v>6451</v>
      </c>
      <c r="G1910" s="403" t="s">
        <v>6452</v>
      </c>
      <c r="H1910" s="403" t="s">
        <v>6453</v>
      </c>
      <c r="I1910" s="403" t="s">
        <v>6334</v>
      </c>
      <c r="J1910" s="403" t="s">
        <v>6334</v>
      </c>
      <c r="K1910" s="403" t="s">
        <v>6334</v>
      </c>
      <c r="L1910" s="403" t="s">
        <v>835</v>
      </c>
    </row>
    <row r="1911" spans="1:12" ht="33.75" x14ac:dyDescent="0.25">
      <c r="A1911" s="402" t="s">
        <v>6334</v>
      </c>
      <c r="B1911" s="402" t="s">
        <v>15070</v>
      </c>
      <c r="C1911" s="402" t="s">
        <v>15071</v>
      </c>
      <c r="D1911" s="402" t="s">
        <v>15069</v>
      </c>
      <c r="E1911" s="402" t="s">
        <v>7505</v>
      </c>
      <c r="F1911" s="402" t="s">
        <v>7506</v>
      </c>
      <c r="G1911" s="402" t="s">
        <v>6452</v>
      </c>
      <c r="H1911" s="402" t="s">
        <v>7506</v>
      </c>
      <c r="I1911" s="402" t="s">
        <v>6334</v>
      </c>
      <c r="J1911" s="402" t="s">
        <v>6334</v>
      </c>
      <c r="K1911" s="402" t="s">
        <v>6334</v>
      </c>
      <c r="L1911" s="402" t="s">
        <v>835</v>
      </c>
    </row>
    <row r="1912" spans="1:12" ht="78.75" x14ac:dyDescent="0.25">
      <c r="A1912" s="403" t="s">
        <v>15075</v>
      </c>
      <c r="B1912" s="403" t="s">
        <v>15073</v>
      </c>
      <c r="C1912" s="403" t="s">
        <v>15074</v>
      </c>
      <c r="D1912" s="403" t="s">
        <v>15072</v>
      </c>
      <c r="E1912" s="403" t="s">
        <v>6484</v>
      </c>
      <c r="F1912" s="403" t="s">
        <v>6485</v>
      </c>
      <c r="G1912" s="403" t="s">
        <v>6486</v>
      </c>
      <c r="H1912" s="403" t="s">
        <v>6485</v>
      </c>
      <c r="I1912" s="403" t="s">
        <v>6334</v>
      </c>
      <c r="J1912" s="403" t="s">
        <v>6334</v>
      </c>
      <c r="K1912" s="403" t="s">
        <v>6334</v>
      </c>
      <c r="L1912" s="403" t="s">
        <v>835</v>
      </c>
    </row>
    <row r="1913" spans="1:12" ht="56.25" x14ac:dyDescent="0.25">
      <c r="A1913" s="402" t="s">
        <v>15079</v>
      </c>
      <c r="B1913" s="402" t="s">
        <v>15077</v>
      </c>
      <c r="C1913" s="402" t="s">
        <v>15078</v>
      </c>
      <c r="D1913" s="402" t="s">
        <v>15076</v>
      </c>
      <c r="E1913" s="402" t="s">
        <v>15080</v>
      </c>
      <c r="F1913" s="402" t="s">
        <v>15081</v>
      </c>
      <c r="G1913" s="402" t="s">
        <v>6440</v>
      </c>
      <c r="H1913" s="402" t="s">
        <v>15081</v>
      </c>
      <c r="I1913" s="402" t="s">
        <v>6334</v>
      </c>
      <c r="J1913" s="402" t="s">
        <v>6334</v>
      </c>
      <c r="K1913" s="402" t="s">
        <v>6334</v>
      </c>
      <c r="L1913" s="402" t="s">
        <v>835</v>
      </c>
    </row>
    <row r="1914" spans="1:12" ht="78.75" x14ac:dyDescent="0.25">
      <c r="A1914" s="403" t="s">
        <v>15085</v>
      </c>
      <c r="B1914" s="403" t="s">
        <v>15083</v>
      </c>
      <c r="C1914" s="403" t="s">
        <v>15084</v>
      </c>
      <c r="D1914" s="403" t="s">
        <v>15082</v>
      </c>
      <c r="E1914" s="403" t="s">
        <v>15080</v>
      </c>
      <c r="F1914" s="403" t="s">
        <v>15081</v>
      </c>
      <c r="G1914" s="403" t="s">
        <v>6440</v>
      </c>
      <c r="H1914" s="403" t="s">
        <v>15081</v>
      </c>
      <c r="I1914" s="403" t="s">
        <v>6334</v>
      </c>
      <c r="J1914" s="403" t="s">
        <v>6334</v>
      </c>
      <c r="K1914" s="403" t="s">
        <v>6334</v>
      </c>
      <c r="L1914" s="403" t="s">
        <v>835</v>
      </c>
    </row>
    <row r="1915" spans="1:12" ht="45" x14ac:dyDescent="0.25">
      <c r="A1915" s="402" t="s">
        <v>15089</v>
      </c>
      <c r="B1915" s="402" t="s">
        <v>15087</v>
      </c>
      <c r="C1915" s="402" t="s">
        <v>15088</v>
      </c>
      <c r="D1915" s="402" t="s">
        <v>15086</v>
      </c>
      <c r="E1915" s="402" t="s">
        <v>6484</v>
      </c>
      <c r="F1915" s="402" t="s">
        <v>6485</v>
      </c>
      <c r="G1915" s="402" t="s">
        <v>6486</v>
      </c>
      <c r="H1915" s="402" t="s">
        <v>6485</v>
      </c>
      <c r="I1915" s="402" t="s">
        <v>6334</v>
      </c>
      <c r="J1915" s="402" t="s">
        <v>6334</v>
      </c>
      <c r="K1915" s="402" t="s">
        <v>6334</v>
      </c>
      <c r="L1915" s="402" t="s">
        <v>835</v>
      </c>
    </row>
    <row r="1916" spans="1:12" ht="33.75" x14ac:dyDescent="0.25">
      <c r="A1916" s="403" t="s">
        <v>15093</v>
      </c>
      <c r="B1916" s="403" t="s">
        <v>15091</v>
      </c>
      <c r="C1916" s="403" t="s">
        <v>15092</v>
      </c>
      <c r="D1916" s="403" t="s">
        <v>15090</v>
      </c>
      <c r="E1916" s="403" t="s">
        <v>8769</v>
      </c>
      <c r="F1916" s="403" t="s">
        <v>8770</v>
      </c>
      <c r="G1916" s="403" t="s">
        <v>6917</v>
      </c>
      <c r="H1916" s="403" t="s">
        <v>8770</v>
      </c>
      <c r="I1916" s="403" t="s">
        <v>6334</v>
      </c>
      <c r="J1916" s="403" t="s">
        <v>6334</v>
      </c>
      <c r="K1916" s="403" t="s">
        <v>6334</v>
      </c>
      <c r="L1916" s="403" t="s">
        <v>835</v>
      </c>
    </row>
    <row r="1917" spans="1:12" ht="348.75" x14ac:dyDescent="0.25">
      <c r="A1917" s="402" t="s">
        <v>6334</v>
      </c>
      <c r="B1917" s="402" t="s">
        <v>15095</v>
      </c>
      <c r="C1917" s="402" t="s">
        <v>15096</v>
      </c>
      <c r="D1917" s="402" t="s">
        <v>15094</v>
      </c>
      <c r="E1917" s="402" t="s">
        <v>15097</v>
      </c>
      <c r="F1917" s="402" t="s">
        <v>15098</v>
      </c>
      <c r="G1917" s="402" t="s">
        <v>7070</v>
      </c>
      <c r="H1917" s="402" t="s">
        <v>15098</v>
      </c>
      <c r="I1917" s="402" t="s">
        <v>6334</v>
      </c>
      <c r="J1917" s="402" t="s">
        <v>6334</v>
      </c>
      <c r="K1917" s="402" t="s">
        <v>6334</v>
      </c>
      <c r="L1917" s="402" t="s">
        <v>835</v>
      </c>
    </row>
    <row r="1918" spans="1:12" ht="22.5" x14ac:dyDescent="0.25">
      <c r="A1918" s="403" t="s">
        <v>15102</v>
      </c>
      <c r="B1918" s="403" t="s">
        <v>15100</v>
      </c>
      <c r="C1918" s="403" t="s">
        <v>15101</v>
      </c>
      <c r="D1918" s="403" t="s">
        <v>15099</v>
      </c>
      <c r="E1918" s="403" t="s">
        <v>6484</v>
      </c>
      <c r="F1918" s="403" t="s">
        <v>6485</v>
      </c>
      <c r="G1918" s="403" t="s">
        <v>6486</v>
      </c>
      <c r="H1918" s="403" t="s">
        <v>6485</v>
      </c>
      <c r="I1918" s="403" t="s">
        <v>6334</v>
      </c>
      <c r="J1918" s="403" t="s">
        <v>6334</v>
      </c>
      <c r="K1918" s="403" t="s">
        <v>6334</v>
      </c>
      <c r="L1918" s="403" t="s">
        <v>835</v>
      </c>
    </row>
    <row r="1919" spans="1:12" ht="45" x14ac:dyDescent="0.25">
      <c r="A1919" s="402" t="s">
        <v>15106</v>
      </c>
      <c r="B1919" s="402" t="s">
        <v>15104</v>
      </c>
      <c r="C1919" s="402" t="s">
        <v>15105</v>
      </c>
      <c r="D1919" s="402" t="s">
        <v>15103</v>
      </c>
      <c r="E1919" s="402" t="s">
        <v>6497</v>
      </c>
      <c r="F1919" s="402" t="s">
        <v>6498</v>
      </c>
      <c r="G1919" s="402" t="s">
        <v>6334</v>
      </c>
      <c r="H1919" s="402" t="s">
        <v>6498</v>
      </c>
      <c r="I1919" s="402" t="s">
        <v>6334</v>
      </c>
      <c r="J1919" s="402" t="s">
        <v>6334</v>
      </c>
      <c r="K1919" s="402" t="s">
        <v>6334</v>
      </c>
      <c r="L1919" s="402" t="s">
        <v>835</v>
      </c>
    </row>
    <row r="1920" spans="1:12" ht="45" x14ac:dyDescent="0.25">
      <c r="A1920" s="403" t="s">
        <v>15110</v>
      </c>
      <c r="B1920" s="403" t="s">
        <v>15108</v>
      </c>
      <c r="C1920" s="403" t="s">
        <v>15109</v>
      </c>
      <c r="D1920" s="403" t="s">
        <v>15107</v>
      </c>
      <c r="E1920" s="403" t="s">
        <v>14114</v>
      </c>
      <c r="F1920" s="403" t="s">
        <v>9105</v>
      </c>
      <c r="G1920" s="403" t="s">
        <v>6493</v>
      </c>
      <c r="H1920" s="403" t="s">
        <v>9105</v>
      </c>
      <c r="I1920" s="403" t="s">
        <v>6334</v>
      </c>
      <c r="J1920" s="403" t="s">
        <v>6334</v>
      </c>
      <c r="K1920" s="403" t="s">
        <v>6334</v>
      </c>
      <c r="L1920" s="403" t="s">
        <v>835</v>
      </c>
    </row>
    <row r="1921" spans="1:12" ht="33.75" x14ac:dyDescent="0.25">
      <c r="A1921" s="402" t="s">
        <v>15114</v>
      </c>
      <c r="B1921" s="402" t="s">
        <v>15112</v>
      </c>
      <c r="C1921" s="402" t="s">
        <v>15113</v>
      </c>
      <c r="D1921" s="402" t="s">
        <v>15111</v>
      </c>
      <c r="E1921" s="402" t="s">
        <v>8315</v>
      </c>
      <c r="F1921" s="402" t="s">
        <v>8316</v>
      </c>
      <c r="G1921" s="402" t="s">
        <v>6493</v>
      </c>
      <c r="H1921" s="402" t="s">
        <v>8316</v>
      </c>
      <c r="I1921" s="402" t="s">
        <v>6334</v>
      </c>
      <c r="J1921" s="402" t="s">
        <v>6334</v>
      </c>
      <c r="K1921" s="402" t="s">
        <v>6334</v>
      </c>
      <c r="L1921" s="402" t="s">
        <v>835</v>
      </c>
    </row>
    <row r="1922" spans="1:12" ht="56.25" x14ac:dyDescent="0.25">
      <c r="A1922" s="403" t="s">
        <v>15118</v>
      </c>
      <c r="B1922" s="403" t="s">
        <v>15116</v>
      </c>
      <c r="C1922" s="403" t="s">
        <v>15117</v>
      </c>
      <c r="D1922" s="403" t="s">
        <v>15115</v>
      </c>
      <c r="E1922" s="403" t="s">
        <v>6704</v>
      </c>
      <c r="F1922" s="403" t="s">
        <v>6705</v>
      </c>
      <c r="G1922" s="403" t="s">
        <v>6486</v>
      </c>
      <c r="H1922" s="403" t="s">
        <v>6705</v>
      </c>
      <c r="I1922" s="403" t="s">
        <v>6334</v>
      </c>
      <c r="J1922" s="403" t="s">
        <v>6334</v>
      </c>
      <c r="K1922" s="403" t="s">
        <v>6334</v>
      </c>
      <c r="L1922" s="403" t="s">
        <v>835</v>
      </c>
    </row>
    <row r="1923" spans="1:12" ht="56.25" x14ac:dyDescent="0.25">
      <c r="A1923" s="402" t="s">
        <v>15122</v>
      </c>
      <c r="B1923" s="402" t="s">
        <v>15120</v>
      </c>
      <c r="C1923" s="402" t="s">
        <v>15121</v>
      </c>
      <c r="D1923" s="402" t="s">
        <v>15119</v>
      </c>
      <c r="E1923" s="402" t="s">
        <v>6642</v>
      </c>
      <c r="F1923" s="402" t="s">
        <v>9784</v>
      </c>
      <c r="G1923" s="402" t="s">
        <v>6567</v>
      </c>
      <c r="H1923" s="402" t="s">
        <v>9785</v>
      </c>
      <c r="I1923" s="402" t="s">
        <v>6334</v>
      </c>
      <c r="J1923" s="402" t="s">
        <v>6334</v>
      </c>
      <c r="K1923" s="402" t="s">
        <v>6334</v>
      </c>
      <c r="L1923" s="402" t="s">
        <v>835</v>
      </c>
    </row>
    <row r="1924" spans="1:12" ht="78.75" x14ac:dyDescent="0.25">
      <c r="A1924" s="403" t="s">
        <v>15126</v>
      </c>
      <c r="B1924" s="403" t="s">
        <v>15124</v>
      </c>
      <c r="C1924" s="403" t="s">
        <v>15125</v>
      </c>
      <c r="D1924" s="403" t="s">
        <v>15123</v>
      </c>
      <c r="E1924" s="403" t="s">
        <v>14522</v>
      </c>
      <c r="F1924" s="403" t="s">
        <v>14523</v>
      </c>
      <c r="G1924" s="403" t="s">
        <v>6493</v>
      </c>
      <c r="H1924" s="403" t="s">
        <v>14523</v>
      </c>
      <c r="I1924" s="403" t="s">
        <v>6334</v>
      </c>
      <c r="J1924" s="403" t="s">
        <v>6334</v>
      </c>
      <c r="K1924" s="403" t="s">
        <v>6334</v>
      </c>
      <c r="L1924" s="403" t="s">
        <v>835</v>
      </c>
    </row>
    <row r="1925" spans="1:12" ht="78.75" x14ac:dyDescent="0.25">
      <c r="A1925" s="402" t="s">
        <v>15130</v>
      </c>
      <c r="B1925" s="402" t="s">
        <v>15128</v>
      </c>
      <c r="C1925" s="402" t="s">
        <v>15129</v>
      </c>
      <c r="D1925" s="402" t="s">
        <v>15127</v>
      </c>
      <c r="E1925" s="402" t="s">
        <v>6720</v>
      </c>
      <c r="F1925" s="402" t="s">
        <v>6721</v>
      </c>
      <c r="G1925" s="402" t="s">
        <v>6722</v>
      </c>
      <c r="H1925" s="402" t="s">
        <v>6723</v>
      </c>
      <c r="I1925" s="402" t="s">
        <v>6334</v>
      </c>
      <c r="J1925" s="402" t="s">
        <v>6334</v>
      </c>
      <c r="K1925" s="402" t="s">
        <v>6334</v>
      </c>
      <c r="L1925" s="402" t="s">
        <v>835</v>
      </c>
    </row>
    <row r="1926" spans="1:12" ht="90" x14ac:dyDescent="0.25">
      <c r="A1926" s="403" t="s">
        <v>15134</v>
      </c>
      <c r="B1926" s="403" t="s">
        <v>15132</v>
      </c>
      <c r="C1926" s="403" t="s">
        <v>15133</v>
      </c>
      <c r="D1926" s="403" t="s">
        <v>15131</v>
      </c>
      <c r="E1926" s="403" t="s">
        <v>6497</v>
      </c>
      <c r="F1926" s="403" t="s">
        <v>6498</v>
      </c>
      <c r="G1926" s="403" t="s">
        <v>6334</v>
      </c>
      <c r="H1926" s="403" t="s">
        <v>6498</v>
      </c>
      <c r="I1926" s="403" t="s">
        <v>6334</v>
      </c>
      <c r="J1926" s="403" t="s">
        <v>6334</v>
      </c>
      <c r="K1926" s="403" t="s">
        <v>6334</v>
      </c>
      <c r="L1926" s="403" t="s">
        <v>835</v>
      </c>
    </row>
    <row r="1927" spans="1:12" ht="45" x14ac:dyDescent="0.25">
      <c r="A1927" s="402" t="s">
        <v>6334</v>
      </c>
      <c r="B1927" s="402" t="s">
        <v>26374</v>
      </c>
      <c r="C1927" s="402" t="s">
        <v>15136</v>
      </c>
      <c r="D1927" s="402" t="s">
        <v>15135</v>
      </c>
      <c r="E1927" s="402" t="s">
        <v>8368</v>
      </c>
      <c r="F1927" s="402" t="s">
        <v>8369</v>
      </c>
      <c r="G1927" s="402" t="s">
        <v>6334</v>
      </c>
      <c r="H1927" s="402" t="s">
        <v>8369</v>
      </c>
      <c r="I1927" s="402" t="s">
        <v>6334</v>
      </c>
      <c r="J1927" s="402" t="s">
        <v>6334</v>
      </c>
      <c r="K1927" s="402" t="s">
        <v>6334</v>
      </c>
      <c r="L1927" s="402" t="s">
        <v>835</v>
      </c>
    </row>
    <row r="1928" spans="1:12" ht="78.75" x14ac:dyDescent="0.25">
      <c r="A1928" s="403" t="s">
        <v>15139</v>
      </c>
      <c r="B1928" s="403" t="s">
        <v>26375</v>
      </c>
      <c r="C1928" s="403" t="s">
        <v>15138</v>
      </c>
      <c r="D1928" s="403" t="s">
        <v>15137</v>
      </c>
      <c r="E1928" s="403" t="s">
        <v>26376</v>
      </c>
      <c r="F1928" s="403" t="s">
        <v>26377</v>
      </c>
      <c r="G1928" s="403" t="s">
        <v>6553</v>
      </c>
      <c r="H1928" s="403" t="s">
        <v>26378</v>
      </c>
      <c r="I1928" s="403" t="s">
        <v>6334</v>
      </c>
      <c r="J1928" s="403" t="s">
        <v>16440</v>
      </c>
      <c r="K1928" s="403" t="s">
        <v>6334</v>
      </c>
      <c r="L1928" s="403" t="s">
        <v>26103</v>
      </c>
    </row>
    <row r="1929" spans="1:12" ht="45" x14ac:dyDescent="0.25">
      <c r="A1929" s="402" t="s">
        <v>15143</v>
      </c>
      <c r="B1929" s="402" t="s">
        <v>15141</v>
      </c>
      <c r="C1929" s="402" t="s">
        <v>15142</v>
      </c>
      <c r="D1929" s="402" t="s">
        <v>15140</v>
      </c>
      <c r="E1929" s="402" t="s">
        <v>8907</v>
      </c>
      <c r="F1929" s="402" t="s">
        <v>8908</v>
      </c>
      <c r="G1929" s="402" t="s">
        <v>6452</v>
      </c>
      <c r="H1929" s="402" t="s">
        <v>8908</v>
      </c>
      <c r="I1929" s="402" t="s">
        <v>6334</v>
      </c>
      <c r="J1929" s="402" t="s">
        <v>6334</v>
      </c>
      <c r="K1929" s="402" t="s">
        <v>6334</v>
      </c>
      <c r="L1929" s="402" t="s">
        <v>835</v>
      </c>
    </row>
    <row r="1930" spans="1:12" ht="146.25" x14ac:dyDescent="0.25">
      <c r="A1930" s="403" t="s">
        <v>15146</v>
      </c>
      <c r="B1930" s="403" t="s">
        <v>26379</v>
      </c>
      <c r="C1930" s="403" t="s">
        <v>15145</v>
      </c>
      <c r="D1930" s="403" t="s">
        <v>15144</v>
      </c>
      <c r="E1930" s="403" t="s">
        <v>26324</v>
      </c>
      <c r="F1930" s="403" t="s">
        <v>26325</v>
      </c>
      <c r="G1930" s="403" t="s">
        <v>26097</v>
      </c>
      <c r="H1930" s="403" t="s">
        <v>26326</v>
      </c>
      <c r="I1930" s="403" t="s">
        <v>6334</v>
      </c>
      <c r="J1930" s="403" t="s">
        <v>26380</v>
      </c>
      <c r="K1930" s="403" t="s">
        <v>6334</v>
      </c>
      <c r="L1930" s="403" t="s">
        <v>26099</v>
      </c>
    </row>
    <row r="1931" spans="1:12" ht="67.5" x14ac:dyDescent="0.25">
      <c r="A1931" s="402" t="s">
        <v>15150</v>
      </c>
      <c r="B1931" s="402" t="s">
        <v>15148</v>
      </c>
      <c r="C1931" s="402" t="s">
        <v>15149</v>
      </c>
      <c r="D1931" s="402" t="s">
        <v>15147</v>
      </c>
      <c r="E1931" s="402" t="s">
        <v>9009</v>
      </c>
      <c r="F1931" s="402" t="s">
        <v>15151</v>
      </c>
      <c r="G1931" s="402" t="s">
        <v>6553</v>
      </c>
      <c r="H1931" s="402" t="s">
        <v>15152</v>
      </c>
      <c r="I1931" s="402" t="s">
        <v>6334</v>
      </c>
      <c r="J1931" s="402" t="s">
        <v>6334</v>
      </c>
      <c r="K1931" s="402" t="s">
        <v>6334</v>
      </c>
      <c r="L1931" s="402" t="s">
        <v>835</v>
      </c>
    </row>
    <row r="1932" spans="1:12" ht="67.5" x14ac:dyDescent="0.25">
      <c r="A1932" s="403" t="s">
        <v>15156</v>
      </c>
      <c r="B1932" s="403" t="s">
        <v>15154</v>
      </c>
      <c r="C1932" s="403" t="s">
        <v>15155</v>
      </c>
      <c r="D1932" s="403" t="s">
        <v>15153</v>
      </c>
      <c r="E1932" s="403" t="s">
        <v>15157</v>
      </c>
      <c r="F1932" s="403" t="s">
        <v>15158</v>
      </c>
      <c r="G1932" s="403" t="s">
        <v>6460</v>
      </c>
      <c r="H1932" s="403" t="s">
        <v>15158</v>
      </c>
      <c r="I1932" s="403" t="s">
        <v>6334</v>
      </c>
      <c r="J1932" s="403" t="s">
        <v>6334</v>
      </c>
      <c r="K1932" s="403" t="s">
        <v>6334</v>
      </c>
      <c r="L1932" s="403" t="s">
        <v>835</v>
      </c>
    </row>
    <row r="1933" spans="1:12" ht="33.75" x14ac:dyDescent="0.25">
      <c r="A1933" s="402" t="s">
        <v>15162</v>
      </c>
      <c r="B1933" s="402" t="s">
        <v>15160</v>
      </c>
      <c r="C1933" s="402" t="s">
        <v>15161</v>
      </c>
      <c r="D1933" s="402" t="s">
        <v>15159</v>
      </c>
      <c r="E1933" s="402" t="s">
        <v>15163</v>
      </c>
      <c r="F1933" s="402" t="s">
        <v>11528</v>
      </c>
      <c r="G1933" s="402" t="s">
        <v>6350</v>
      </c>
      <c r="H1933" s="402" t="s">
        <v>11528</v>
      </c>
      <c r="I1933" s="402" t="s">
        <v>6334</v>
      </c>
      <c r="J1933" s="402" t="s">
        <v>6334</v>
      </c>
      <c r="K1933" s="402" t="s">
        <v>6548</v>
      </c>
      <c r="L1933" s="402" t="s">
        <v>835</v>
      </c>
    </row>
    <row r="1934" spans="1:12" ht="146.25" x14ac:dyDescent="0.25">
      <c r="A1934" s="403" t="s">
        <v>6334</v>
      </c>
      <c r="B1934" s="403" t="s">
        <v>15165</v>
      </c>
      <c r="C1934" s="403" t="s">
        <v>15166</v>
      </c>
      <c r="D1934" s="403" t="s">
        <v>15164</v>
      </c>
      <c r="E1934" s="403" t="s">
        <v>8368</v>
      </c>
      <c r="F1934" s="403" t="s">
        <v>8369</v>
      </c>
      <c r="G1934" s="403" t="s">
        <v>6334</v>
      </c>
      <c r="H1934" s="403" t="s">
        <v>8369</v>
      </c>
      <c r="I1934" s="403" t="s">
        <v>6334</v>
      </c>
      <c r="J1934" s="403" t="s">
        <v>6334</v>
      </c>
      <c r="K1934" s="403" t="s">
        <v>6334</v>
      </c>
      <c r="L1934" s="403" t="s">
        <v>835</v>
      </c>
    </row>
    <row r="1935" spans="1:12" ht="135" x14ac:dyDescent="0.25">
      <c r="A1935" s="402" t="s">
        <v>6334</v>
      </c>
      <c r="B1935" s="402" t="s">
        <v>15168</v>
      </c>
      <c r="C1935" s="402" t="s">
        <v>15169</v>
      </c>
      <c r="D1935" s="402" t="s">
        <v>15167</v>
      </c>
      <c r="E1935" s="402" t="s">
        <v>7652</v>
      </c>
      <c r="F1935" s="402" t="s">
        <v>7653</v>
      </c>
      <c r="G1935" s="402" t="s">
        <v>6917</v>
      </c>
      <c r="H1935" s="402" t="s">
        <v>7653</v>
      </c>
      <c r="I1935" s="402" t="s">
        <v>6334</v>
      </c>
      <c r="J1935" s="402" t="s">
        <v>6334</v>
      </c>
      <c r="K1935" s="402" t="s">
        <v>6334</v>
      </c>
      <c r="L1935" s="402" t="s">
        <v>835</v>
      </c>
    </row>
    <row r="1936" spans="1:12" ht="67.5" x14ac:dyDescent="0.25">
      <c r="A1936" s="403" t="s">
        <v>6334</v>
      </c>
      <c r="B1936" s="403" t="s">
        <v>15171</v>
      </c>
      <c r="C1936" s="403" t="s">
        <v>15172</v>
      </c>
      <c r="D1936" s="403" t="s">
        <v>15170</v>
      </c>
      <c r="E1936" s="403" t="s">
        <v>6497</v>
      </c>
      <c r="F1936" s="403" t="s">
        <v>6498</v>
      </c>
      <c r="G1936" s="403" t="s">
        <v>6334</v>
      </c>
      <c r="H1936" s="403" t="s">
        <v>6498</v>
      </c>
      <c r="I1936" s="403" t="s">
        <v>6334</v>
      </c>
      <c r="J1936" s="403" t="s">
        <v>6334</v>
      </c>
      <c r="K1936" s="403" t="s">
        <v>6334</v>
      </c>
      <c r="L1936" s="403" t="s">
        <v>835</v>
      </c>
    </row>
    <row r="1937" spans="1:12" ht="45" x14ac:dyDescent="0.25">
      <c r="A1937" s="402" t="s">
        <v>15176</v>
      </c>
      <c r="B1937" s="402" t="s">
        <v>15174</v>
      </c>
      <c r="C1937" s="402" t="s">
        <v>15175</v>
      </c>
      <c r="D1937" s="402" t="s">
        <v>15173</v>
      </c>
      <c r="E1937" s="402" t="s">
        <v>8482</v>
      </c>
      <c r="F1937" s="402" t="s">
        <v>8483</v>
      </c>
      <c r="G1937" s="402" t="s">
        <v>6493</v>
      </c>
      <c r="H1937" s="402" t="s">
        <v>8483</v>
      </c>
      <c r="I1937" s="402" t="s">
        <v>6334</v>
      </c>
      <c r="J1937" s="402" t="s">
        <v>6334</v>
      </c>
      <c r="K1937" s="402" t="s">
        <v>6334</v>
      </c>
      <c r="L1937" s="402" t="s">
        <v>835</v>
      </c>
    </row>
    <row r="1938" spans="1:12" ht="78.75" x14ac:dyDescent="0.25">
      <c r="A1938" s="403" t="s">
        <v>15180</v>
      </c>
      <c r="B1938" s="403" t="s">
        <v>15178</v>
      </c>
      <c r="C1938" s="403" t="s">
        <v>15179</v>
      </c>
      <c r="D1938" s="403" t="s">
        <v>15177</v>
      </c>
      <c r="E1938" s="403" t="s">
        <v>9131</v>
      </c>
      <c r="F1938" s="403" t="s">
        <v>9132</v>
      </c>
      <c r="G1938" s="403" t="s">
        <v>6609</v>
      </c>
      <c r="H1938" s="403" t="s">
        <v>9133</v>
      </c>
      <c r="I1938" s="403" t="s">
        <v>6334</v>
      </c>
      <c r="J1938" s="403" t="s">
        <v>6334</v>
      </c>
      <c r="K1938" s="403" t="s">
        <v>6334</v>
      </c>
      <c r="L1938" s="403" t="s">
        <v>835</v>
      </c>
    </row>
    <row r="1939" spans="1:12" ht="180" x14ac:dyDescent="0.25">
      <c r="A1939" s="402" t="s">
        <v>15184</v>
      </c>
      <c r="B1939" s="402" t="s">
        <v>15182</v>
      </c>
      <c r="C1939" s="402" t="s">
        <v>15183</v>
      </c>
      <c r="D1939" s="402" t="s">
        <v>15181</v>
      </c>
      <c r="E1939" s="402" t="s">
        <v>6497</v>
      </c>
      <c r="F1939" s="402" t="s">
        <v>6498</v>
      </c>
      <c r="G1939" s="402" t="s">
        <v>6334</v>
      </c>
      <c r="H1939" s="402" t="s">
        <v>6498</v>
      </c>
      <c r="I1939" s="402" t="s">
        <v>6334</v>
      </c>
      <c r="J1939" s="402" t="s">
        <v>6334</v>
      </c>
      <c r="K1939" s="402" t="s">
        <v>6334</v>
      </c>
      <c r="L1939" s="402" t="s">
        <v>835</v>
      </c>
    </row>
    <row r="1940" spans="1:12" ht="78.75" x14ac:dyDescent="0.25">
      <c r="A1940" s="403" t="s">
        <v>15188</v>
      </c>
      <c r="B1940" s="403" t="s">
        <v>15186</v>
      </c>
      <c r="C1940" s="403" t="s">
        <v>15187</v>
      </c>
      <c r="D1940" s="403" t="s">
        <v>15185</v>
      </c>
      <c r="E1940" s="403" t="s">
        <v>7041</v>
      </c>
      <c r="F1940" s="403" t="s">
        <v>7042</v>
      </c>
      <c r="G1940" s="403" t="s">
        <v>7043</v>
      </c>
      <c r="H1940" s="403" t="s">
        <v>7042</v>
      </c>
      <c r="I1940" s="403" t="s">
        <v>6334</v>
      </c>
      <c r="J1940" s="403" t="s">
        <v>6334</v>
      </c>
      <c r="K1940" s="403" t="s">
        <v>6334</v>
      </c>
      <c r="L1940" s="403" t="s">
        <v>835</v>
      </c>
    </row>
    <row r="1941" spans="1:12" ht="67.5" x14ac:dyDescent="0.25">
      <c r="A1941" s="402" t="s">
        <v>15191</v>
      </c>
      <c r="B1941" s="402" t="s">
        <v>26381</v>
      </c>
      <c r="C1941" s="402" t="s">
        <v>15190</v>
      </c>
      <c r="D1941" s="402" t="s">
        <v>15189</v>
      </c>
      <c r="E1941" s="402" t="s">
        <v>12179</v>
      </c>
      <c r="F1941" s="402" t="s">
        <v>12180</v>
      </c>
      <c r="G1941" s="402" t="s">
        <v>6609</v>
      </c>
      <c r="H1941" s="402" t="s">
        <v>12181</v>
      </c>
      <c r="I1941" s="402" t="s">
        <v>6334</v>
      </c>
      <c r="J1941" s="402" t="s">
        <v>6334</v>
      </c>
      <c r="K1941" s="402" t="s">
        <v>6334</v>
      </c>
      <c r="L1941" s="402" t="s">
        <v>835</v>
      </c>
    </row>
    <row r="1942" spans="1:12" ht="67.5" x14ac:dyDescent="0.25">
      <c r="A1942" s="403" t="s">
        <v>15194</v>
      </c>
      <c r="B1942" s="403" t="s">
        <v>26382</v>
      </c>
      <c r="C1942" s="403" t="s">
        <v>15193</v>
      </c>
      <c r="D1942" s="403" t="s">
        <v>15192</v>
      </c>
      <c r="E1942" s="403" t="s">
        <v>12179</v>
      </c>
      <c r="F1942" s="403" t="s">
        <v>12180</v>
      </c>
      <c r="G1942" s="403" t="s">
        <v>6609</v>
      </c>
      <c r="H1942" s="403" t="s">
        <v>12181</v>
      </c>
      <c r="I1942" s="403" t="s">
        <v>6334</v>
      </c>
      <c r="J1942" s="403" t="s">
        <v>6334</v>
      </c>
      <c r="K1942" s="403" t="s">
        <v>6334</v>
      </c>
      <c r="L1942" s="403" t="s">
        <v>835</v>
      </c>
    </row>
    <row r="1943" spans="1:12" ht="45" x14ac:dyDescent="0.25">
      <c r="A1943" s="402" t="s">
        <v>15198</v>
      </c>
      <c r="B1943" s="402" t="s">
        <v>15196</v>
      </c>
      <c r="C1943" s="402" t="s">
        <v>15197</v>
      </c>
      <c r="D1943" s="402" t="s">
        <v>15195</v>
      </c>
      <c r="E1943" s="402" t="s">
        <v>11915</v>
      </c>
      <c r="F1943" s="402" t="s">
        <v>11916</v>
      </c>
      <c r="G1943" s="402" t="s">
        <v>6486</v>
      </c>
      <c r="H1943" s="402" t="s">
        <v>11916</v>
      </c>
      <c r="I1943" s="402" t="s">
        <v>6334</v>
      </c>
      <c r="J1943" s="402" t="s">
        <v>6334</v>
      </c>
      <c r="K1943" s="402" t="s">
        <v>6334</v>
      </c>
      <c r="L1943" s="402" t="s">
        <v>835</v>
      </c>
    </row>
    <row r="1944" spans="1:12" ht="45" x14ac:dyDescent="0.25">
      <c r="A1944" s="403" t="s">
        <v>15202</v>
      </c>
      <c r="B1944" s="403" t="s">
        <v>15200</v>
      </c>
      <c r="C1944" s="403" t="s">
        <v>15201</v>
      </c>
      <c r="D1944" s="403" t="s">
        <v>15199</v>
      </c>
      <c r="E1944" s="403" t="s">
        <v>6704</v>
      </c>
      <c r="F1944" s="403" t="s">
        <v>6705</v>
      </c>
      <c r="G1944" s="403" t="s">
        <v>6486</v>
      </c>
      <c r="H1944" s="403" t="s">
        <v>6705</v>
      </c>
      <c r="I1944" s="403" t="s">
        <v>6334</v>
      </c>
      <c r="J1944" s="403" t="s">
        <v>6334</v>
      </c>
      <c r="K1944" s="403" t="s">
        <v>6334</v>
      </c>
      <c r="L1944" s="403" t="s">
        <v>835</v>
      </c>
    </row>
    <row r="1945" spans="1:12" ht="33.75" x14ac:dyDescent="0.25">
      <c r="A1945" s="402" t="s">
        <v>15206</v>
      </c>
      <c r="B1945" s="402" t="s">
        <v>15204</v>
      </c>
      <c r="C1945" s="402" t="s">
        <v>15205</v>
      </c>
      <c r="D1945" s="402" t="s">
        <v>15203</v>
      </c>
      <c r="E1945" s="402" t="s">
        <v>6726</v>
      </c>
      <c r="F1945" s="402" t="s">
        <v>6727</v>
      </c>
      <c r="G1945" s="402" t="s">
        <v>6452</v>
      </c>
      <c r="H1945" s="402" t="s">
        <v>6727</v>
      </c>
      <c r="I1945" s="402" t="s">
        <v>6334</v>
      </c>
      <c r="J1945" s="402" t="s">
        <v>6334</v>
      </c>
      <c r="K1945" s="402" t="s">
        <v>6334</v>
      </c>
      <c r="L1945" s="402" t="s">
        <v>835</v>
      </c>
    </row>
    <row r="1946" spans="1:12" ht="22.5" x14ac:dyDescent="0.25">
      <c r="A1946" s="403" t="s">
        <v>15210</v>
      </c>
      <c r="B1946" s="403" t="s">
        <v>15208</v>
      </c>
      <c r="C1946" s="403" t="s">
        <v>15209</v>
      </c>
      <c r="D1946" s="403" t="s">
        <v>15207</v>
      </c>
      <c r="E1946" s="403" t="s">
        <v>8368</v>
      </c>
      <c r="F1946" s="403" t="s">
        <v>8369</v>
      </c>
      <c r="G1946" s="403" t="s">
        <v>6334</v>
      </c>
      <c r="H1946" s="403" t="s">
        <v>8369</v>
      </c>
      <c r="I1946" s="403" t="s">
        <v>6334</v>
      </c>
      <c r="J1946" s="403" t="s">
        <v>6334</v>
      </c>
      <c r="K1946" s="403" t="s">
        <v>6334</v>
      </c>
      <c r="L1946" s="403" t="s">
        <v>835</v>
      </c>
    </row>
    <row r="1947" spans="1:12" ht="67.5" x14ac:dyDescent="0.25">
      <c r="A1947" s="402" t="s">
        <v>15214</v>
      </c>
      <c r="B1947" s="402" t="s">
        <v>15212</v>
      </c>
      <c r="C1947" s="402" t="s">
        <v>15213</v>
      </c>
      <c r="D1947" s="402" t="s">
        <v>15211</v>
      </c>
      <c r="E1947" s="402" t="s">
        <v>6497</v>
      </c>
      <c r="F1947" s="402" t="s">
        <v>6498</v>
      </c>
      <c r="G1947" s="402" t="s">
        <v>6334</v>
      </c>
      <c r="H1947" s="402" t="s">
        <v>6498</v>
      </c>
      <c r="I1947" s="402" t="s">
        <v>6334</v>
      </c>
      <c r="J1947" s="402" t="s">
        <v>6334</v>
      </c>
      <c r="K1947" s="402" t="s">
        <v>6334</v>
      </c>
      <c r="L1947" s="402" t="s">
        <v>835</v>
      </c>
    </row>
    <row r="1948" spans="1:12" ht="56.25" x14ac:dyDescent="0.25">
      <c r="A1948" s="403" t="s">
        <v>15218</v>
      </c>
      <c r="B1948" s="403" t="s">
        <v>15216</v>
      </c>
      <c r="C1948" s="403" t="s">
        <v>15217</v>
      </c>
      <c r="D1948" s="403" t="s">
        <v>15215</v>
      </c>
      <c r="E1948" s="403" t="s">
        <v>6484</v>
      </c>
      <c r="F1948" s="403" t="s">
        <v>6485</v>
      </c>
      <c r="G1948" s="403" t="s">
        <v>6486</v>
      </c>
      <c r="H1948" s="403" t="s">
        <v>6485</v>
      </c>
      <c r="I1948" s="403" t="s">
        <v>6334</v>
      </c>
      <c r="J1948" s="403" t="s">
        <v>6334</v>
      </c>
      <c r="K1948" s="403" t="s">
        <v>6334</v>
      </c>
      <c r="L1948" s="403" t="s">
        <v>835</v>
      </c>
    </row>
    <row r="1949" spans="1:12" ht="22.5" x14ac:dyDescent="0.25">
      <c r="A1949" s="402" t="s">
        <v>15222</v>
      </c>
      <c r="B1949" s="402" t="s">
        <v>15220</v>
      </c>
      <c r="C1949" s="402" t="s">
        <v>15221</v>
      </c>
      <c r="D1949" s="402" t="s">
        <v>15219</v>
      </c>
      <c r="E1949" s="402" t="s">
        <v>6915</v>
      </c>
      <c r="F1949" s="402" t="s">
        <v>6916</v>
      </c>
      <c r="G1949" s="402" t="s">
        <v>6917</v>
      </c>
      <c r="H1949" s="402" t="s">
        <v>6916</v>
      </c>
      <c r="I1949" s="402" t="s">
        <v>6334</v>
      </c>
      <c r="J1949" s="402" t="s">
        <v>6334</v>
      </c>
      <c r="K1949" s="402" t="s">
        <v>6334</v>
      </c>
      <c r="L1949" s="402" t="s">
        <v>835</v>
      </c>
    </row>
    <row r="1950" spans="1:12" ht="78.75" x14ac:dyDescent="0.25">
      <c r="A1950" s="403" t="s">
        <v>6334</v>
      </c>
      <c r="B1950" s="403" t="s">
        <v>15224</v>
      </c>
      <c r="C1950" s="403" t="s">
        <v>15225</v>
      </c>
      <c r="D1950" s="403" t="s">
        <v>15223</v>
      </c>
      <c r="E1950" s="403" t="s">
        <v>10641</v>
      </c>
      <c r="F1950" s="403" t="s">
        <v>10642</v>
      </c>
      <c r="G1950" s="403" t="s">
        <v>6609</v>
      </c>
      <c r="H1950" s="403" t="s">
        <v>10642</v>
      </c>
      <c r="I1950" s="403" t="s">
        <v>6334</v>
      </c>
      <c r="J1950" s="403" t="s">
        <v>6334</v>
      </c>
      <c r="K1950" s="403" t="s">
        <v>6334</v>
      </c>
      <c r="L1950" s="403" t="s">
        <v>835</v>
      </c>
    </row>
    <row r="1951" spans="1:12" ht="56.25" x14ac:dyDescent="0.25">
      <c r="A1951" s="402" t="s">
        <v>15229</v>
      </c>
      <c r="B1951" s="402" t="s">
        <v>15227</v>
      </c>
      <c r="C1951" s="402" t="s">
        <v>15228</v>
      </c>
      <c r="D1951" s="402" t="s">
        <v>15226</v>
      </c>
      <c r="E1951" s="402" t="s">
        <v>6720</v>
      </c>
      <c r="F1951" s="402" t="s">
        <v>6721</v>
      </c>
      <c r="G1951" s="402" t="s">
        <v>6722</v>
      </c>
      <c r="H1951" s="402" t="s">
        <v>6723</v>
      </c>
      <c r="I1951" s="402" t="s">
        <v>6334</v>
      </c>
      <c r="J1951" s="402" t="s">
        <v>6334</v>
      </c>
      <c r="K1951" s="402" t="s">
        <v>6334</v>
      </c>
      <c r="L1951" s="402" t="s">
        <v>835</v>
      </c>
    </row>
    <row r="1952" spans="1:12" ht="112.5" x14ac:dyDescent="0.25">
      <c r="A1952" s="403" t="s">
        <v>1058</v>
      </c>
      <c r="B1952" s="403" t="s">
        <v>15231</v>
      </c>
      <c r="C1952" s="403" t="s">
        <v>15232</v>
      </c>
      <c r="D1952" s="403" t="s">
        <v>15230</v>
      </c>
      <c r="E1952" s="403" t="s">
        <v>15233</v>
      </c>
      <c r="F1952" s="403" t="s">
        <v>15234</v>
      </c>
      <c r="G1952" s="403" t="s">
        <v>7029</v>
      </c>
      <c r="H1952" s="403" t="s">
        <v>15234</v>
      </c>
      <c r="I1952" s="403" t="s">
        <v>6334</v>
      </c>
      <c r="J1952" s="403" t="s">
        <v>6334</v>
      </c>
      <c r="K1952" s="403" t="s">
        <v>6334</v>
      </c>
      <c r="L1952" s="403" t="s">
        <v>6343</v>
      </c>
    </row>
    <row r="1953" spans="1:12" ht="67.5" x14ac:dyDescent="0.25">
      <c r="A1953" s="402" t="s">
        <v>15238</v>
      </c>
      <c r="B1953" s="402" t="s">
        <v>15236</v>
      </c>
      <c r="C1953" s="402" t="s">
        <v>15237</v>
      </c>
      <c r="D1953" s="402" t="s">
        <v>15235</v>
      </c>
      <c r="E1953" s="402" t="s">
        <v>6720</v>
      </c>
      <c r="F1953" s="402" t="s">
        <v>6721</v>
      </c>
      <c r="G1953" s="402" t="s">
        <v>6722</v>
      </c>
      <c r="H1953" s="402" t="s">
        <v>6723</v>
      </c>
      <c r="I1953" s="402" t="s">
        <v>6334</v>
      </c>
      <c r="J1953" s="402" t="s">
        <v>6334</v>
      </c>
      <c r="K1953" s="402" t="s">
        <v>6334</v>
      </c>
      <c r="L1953" s="402" t="s">
        <v>835</v>
      </c>
    </row>
    <row r="1954" spans="1:12" ht="33.75" x14ac:dyDescent="0.25">
      <c r="A1954" s="403" t="s">
        <v>15242</v>
      </c>
      <c r="B1954" s="403" t="s">
        <v>15240</v>
      </c>
      <c r="C1954" s="403" t="s">
        <v>15241</v>
      </c>
      <c r="D1954" s="403" t="s">
        <v>15239</v>
      </c>
      <c r="E1954" s="403" t="s">
        <v>8521</v>
      </c>
      <c r="F1954" s="403" t="s">
        <v>8522</v>
      </c>
      <c r="G1954" s="403" t="s">
        <v>6486</v>
      </c>
      <c r="H1954" s="403" t="s">
        <v>8522</v>
      </c>
      <c r="I1954" s="403" t="s">
        <v>6334</v>
      </c>
      <c r="J1954" s="403" t="s">
        <v>6334</v>
      </c>
      <c r="K1954" s="403" t="s">
        <v>6334</v>
      </c>
      <c r="L1954" s="403" t="s">
        <v>835</v>
      </c>
    </row>
    <row r="1955" spans="1:12" ht="45" x14ac:dyDescent="0.25">
      <c r="A1955" s="402" t="s">
        <v>15246</v>
      </c>
      <c r="B1955" s="402" t="s">
        <v>15244</v>
      </c>
      <c r="C1955" s="402" t="s">
        <v>15245</v>
      </c>
      <c r="D1955" s="402" t="s">
        <v>15243</v>
      </c>
      <c r="E1955" s="402" t="s">
        <v>6720</v>
      </c>
      <c r="F1955" s="402" t="s">
        <v>6721</v>
      </c>
      <c r="G1955" s="402" t="s">
        <v>6722</v>
      </c>
      <c r="H1955" s="402" t="s">
        <v>6723</v>
      </c>
      <c r="I1955" s="402" t="s">
        <v>6334</v>
      </c>
      <c r="J1955" s="402" t="s">
        <v>6334</v>
      </c>
      <c r="K1955" s="402" t="s">
        <v>6334</v>
      </c>
      <c r="L1955" s="402" t="s">
        <v>835</v>
      </c>
    </row>
    <row r="1956" spans="1:12" ht="45" x14ac:dyDescent="0.25">
      <c r="A1956" s="403" t="s">
        <v>15250</v>
      </c>
      <c r="B1956" s="403" t="s">
        <v>15248</v>
      </c>
      <c r="C1956" s="403" t="s">
        <v>15249</v>
      </c>
      <c r="D1956" s="403" t="s">
        <v>15247</v>
      </c>
      <c r="E1956" s="403" t="s">
        <v>8852</v>
      </c>
      <c r="F1956" s="403" t="s">
        <v>8853</v>
      </c>
      <c r="G1956" s="403" t="s">
        <v>6493</v>
      </c>
      <c r="H1956" s="403" t="s">
        <v>8853</v>
      </c>
      <c r="I1956" s="403" t="s">
        <v>6334</v>
      </c>
      <c r="J1956" s="403" t="s">
        <v>6334</v>
      </c>
      <c r="K1956" s="403" t="s">
        <v>6334</v>
      </c>
      <c r="L1956" s="403" t="s">
        <v>835</v>
      </c>
    </row>
    <row r="1957" spans="1:12" ht="33.75" x14ac:dyDescent="0.25">
      <c r="A1957" s="402" t="s">
        <v>15254</v>
      </c>
      <c r="B1957" s="402" t="s">
        <v>15252</v>
      </c>
      <c r="C1957" s="402" t="s">
        <v>15253</v>
      </c>
      <c r="D1957" s="402" t="s">
        <v>15251</v>
      </c>
      <c r="E1957" s="402" t="s">
        <v>8368</v>
      </c>
      <c r="F1957" s="402" t="s">
        <v>8369</v>
      </c>
      <c r="G1957" s="402" t="s">
        <v>6334</v>
      </c>
      <c r="H1957" s="402" t="s">
        <v>8369</v>
      </c>
      <c r="I1957" s="402" t="s">
        <v>6334</v>
      </c>
      <c r="J1957" s="402" t="s">
        <v>6334</v>
      </c>
      <c r="K1957" s="402" t="s">
        <v>6334</v>
      </c>
      <c r="L1957" s="402" t="s">
        <v>835</v>
      </c>
    </row>
    <row r="1958" spans="1:12" ht="90" x14ac:dyDescent="0.25">
      <c r="A1958" s="403" t="s">
        <v>6334</v>
      </c>
      <c r="B1958" s="403" t="s">
        <v>15256</v>
      </c>
      <c r="C1958" s="403" t="s">
        <v>15257</v>
      </c>
      <c r="D1958" s="403" t="s">
        <v>15255</v>
      </c>
      <c r="E1958" s="403" t="s">
        <v>15258</v>
      </c>
      <c r="F1958" s="403" t="s">
        <v>15259</v>
      </c>
      <c r="G1958" s="403" t="s">
        <v>7202</v>
      </c>
      <c r="H1958" s="403" t="s">
        <v>15260</v>
      </c>
      <c r="I1958" s="403" t="s">
        <v>6334</v>
      </c>
      <c r="J1958" s="403" t="s">
        <v>6334</v>
      </c>
      <c r="K1958" s="403" t="s">
        <v>6334</v>
      </c>
      <c r="L1958" s="403" t="s">
        <v>835</v>
      </c>
    </row>
    <row r="1959" spans="1:12" ht="180" x14ac:dyDescent="0.25">
      <c r="A1959" s="402" t="s">
        <v>6334</v>
      </c>
      <c r="B1959" s="402" t="s">
        <v>15262</v>
      </c>
      <c r="C1959" s="402" t="s">
        <v>15263</v>
      </c>
      <c r="D1959" s="402" t="s">
        <v>15261</v>
      </c>
      <c r="E1959" s="402" t="s">
        <v>6484</v>
      </c>
      <c r="F1959" s="402" t="s">
        <v>6485</v>
      </c>
      <c r="G1959" s="402" t="s">
        <v>6486</v>
      </c>
      <c r="H1959" s="402" t="s">
        <v>6485</v>
      </c>
      <c r="I1959" s="402" t="s">
        <v>6334</v>
      </c>
      <c r="J1959" s="402" t="s">
        <v>6334</v>
      </c>
      <c r="K1959" s="402" t="s">
        <v>6334</v>
      </c>
      <c r="L1959" s="402" t="s">
        <v>835</v>
      </c>
    </row>
    <row r="1960" spans="1:12" ht="22.5" x14ac:dyDescent="0.25">
      <c r="A1960" s="403" t="s">
        <v>15267</v>
      </c>
      <c r="B1960" s="403" t="s">
        <v>15265</v>
      </c>
      <c r="C1960" s="403" t="s">
        <v>15266</v>
      </c>
      <c r="D1960" s="403" t="s">
        <v>15264</v>
      </c>
      <c r="E1960" s="403" t="s">
        <v>7041</v>
      </c>
      <c r="F1960" s="403" t="s">
        <v>7042</v>
      </c>
      <c r="G1960" s="403" t="s">
        <v>7043</v>
      </c>
      <c r="H1960" s="403" t="s">
        <v>7042</v>
      </c>
      <c r="I1960" s="403" t="s">
        <v>6334</v>
      </c>
      <c r="J1960" s="403" t="s">
        <v>6334</v>
      </c>
      <c r="K1960" s="403" t="s">
        <v>6334</v>
      </c>
      <c r="L1960" s="403" t="s">
        <v>835</v>
      </c>
    </row>
    <row r="1961" spans="1:12" ht="33.75" x14ac:dyDescent="0.25">
      <c r="A1961" s="402" t="s">
        <v>15271</v>
      </c>
      <c r="B1961" s="402" t="s">
        <v>15269</v>
      </c>
      <c r="C1961" s="402" t="s">
        <v>15270</v>
      </c>
      <c r="D1961" s="402" t="s">
        <v>15268</v>
      </c>
      <c r="E1961" s="402" t="s">
        <v>8884</v>
      </c>
      <c r="F1961" s="402" t="s">
        <v>8885</v>
      </c>
      <c r="G1961" s="402" t="s">
        <v>6493</v>
      </c>
      <c r="H1961" s="402" t="s">
        <v>8885</v>
      </c>
      <c r="I1961" s="402" t="s">
        <v>6334</v>
      </c>
      <c r="J1961" s="402" t="s">
        <v>6334</v>
      </c>
      <c r="K1961" s="402" t="s">
        <v>6334</v>
      </c>
      <c r="L1961" s="402" t="s">
        <v>835</v>
      </c>
    </row>
    <row r="1962" spans="1:12" ht="45" x14ac:dyDescent="0.25">
      <c r="A1962" s="403" t="s">
        <v>15275</v>
      </c>
      <c r="B1962" s="403" t="s">
        <v>15273</v>
      </c>
      <c r="C1962" s="403" t="s">
        <v>15274</v>
      </c>
      <c r="D1962" s="403" t="s">
        <v>15272</v>
      </c>
      <c r="E1962" s="403" t="s">
        <v>8852</v>
      </c>
      <c r="F1962" s="403" t="s">
        <v>8853</v>
      </c>
      <c r="G1962" s="403" t="s">
        <v>6493</v>
      </c>
      <c r="H1962" s="403" t="s">
        <v>8853</v>
      </c>
      <c r="I1962" s="403" t="s">
        <v>6334</v>
      </c>
      <c r="J1962" s="403" t="s">
        <v>6334</v>
      </c>
      <c r="K1962" s="403" t="s">
        <v>6334</v>
      </c>
      <c r="L1962" s="403" t="s">
        <v>835</v>
      </c>
    </row>
    <row r="1963" spans="1:12" ht="56.25" x14ac:dyDescent="0.25">
      <c r="A1963" s="402" t="s">
        <v>15279</v>
      </c>
      <c r="B1963" s="402" t="s">
        <v>15277</v>
      </c>
      <c r="C1963" s="402" t="s">
        <v>15278</v>
      </c>
      <c r="D1963" s="402" t="s">
        <v>15276</v>
      </c>
      <c r="E1963" s="402" t="s">
        <v>15280</v>
      </c>
      <c r="F1963" s="402" t="s">
        <v>15281</v>
      </c>
      <c r="G1963" s="402" t="s">
        <v>6460</v>
      </c>
      <c r="H1963" s="402" t="s">
        <v>15281</v>
      </c>
      <c r="I1963" s="402" t="s">
        <v>6334</v>
      </c>
      <c r="J1963" s="402" t="s">
        <v>6334</v>
      </c>
      <c r="K1963" s="402" t="s">
        <v>6334</v>
      </c>
      <c r="L1963" s="402" t="s">
        <v>835</v>
      </c>
    </row>
    <row r="1964" spans="1:12" ht="123.75" x14ac:dyDescent="0.25">
      <c r="A1964" s="403" t="s">
        <v>6334</v>
      </c>
      <c r="B1964" s="403" t="s">
        <v>15283</v>
      </c>
      <c r="C1964" s="403" t="s">
        <v>15284</v>
      </c>
      <c r="D1964" s="403" t="s">
        <v>15282</v>
      </c>
      <c r="E1964" s="403" t="s">
        <v>7627</v>
      </c>
      <c r="F1964" s="403" t="s">
        <v>7628</v>
      </c>
      <c r="G1964" s="403" t="s">
        <v>6486</v>
      </c>
      <c r="H1964" s="403" t="s">
        <v>7628</v>
      </c>
      <c r="I1964" s="403" t="s">
        <v>6334</v>
      </c>
      <c r="J1964" s="403" t="s">
        <v>6334</v>
      </c>
      <c r="K1964" s="403" t="s">
        <v>6334</v>
      </c>
      <c r="L1964" s="403" t="s">
        <v>835</v>
      </c>
    </row>
    <row r="1965" spans="1:12" ht="112.5" x14ac:dyDescent="0.25">
      <c r="A1965" s="402" t="s">
        <v>15288</v>
      </c>
      <c r="B1965" s="402" t="s">
        <v>15286</v>
      </c>
      <c r="C1965" s="402" t="s">
        <v>15287</v>
      </c>
      <c r="D1965" s="402" t="s">
        <v>15285</v>
      </c>
      <c r="E1965" s="402" t="s">
        <v>12179</v>
      </c>
      <c r="F1965" s="402" t="s">
        <v>12180</v>
      </c>
      <c r="G1965" s="402" t="s">
        <v>6609</v>
      </c>
      <c r="H1965" s="402" t="s">
        <v>12181</v>
      </c>
      <c r="I1965" s="402" t="s">
        <v>6334</v>
      </c>
      <c r="J1965" s="402" t="s">
        <v>6334</v>
      </c>
      <c r="K1965" s="402" t="s">
        <v>6334</v>
      </c>
      <c r="L1965" s="402" t="s">
        <v>835</v>
      </c>
    </row>
    <row r="1966" spans="1:12" ht="67.5" x14ac:dyDescent="0.25">
      <c r="A1966" s="403" t="s">
        <v>15292</v>
      </c>
      <c r="B1966" s="403" t="s">
        <v>15290</v>
      </c>
      <c r="C1966" s="403" t="s">
        <v>15291</v>
      </c>
      <c r="D1966" s="403" t="s">
        <v>15289</v>
      </c>
      <c r="E1966" s="403" t="s">
        <v>15293</v>
      </c>
      <c r="F1966" s="403" t="s">
        <v>15294</v>
      </c>
      <c r="G1966" s="403" t="s">
        <v>7223</v>
      </c>
      <c r="H1966" s="403" t="s">
        <v>15294</v>
      </c>
      <c r="I1966" s="403" t="s">
        <v>6334</v>
      </c>
      <c r="J1966" s="403" t="s">
        <v>6334</v>
      </c>
      <c r="K1966" s="403" t="s">
        <v>6334</v>
      </c>
      <c r="L1966" s="403" t="s">
        <v>835</v>
      </c>
    </row>
    <row r="1967" spans="1:12" ht="45" x14ac:dyDescent="0.25">
      <c r="A1967" s="402" t="s">
        <v>15298</v>
      </c>
      <c r="B1967" s="402" t="s">
        <v>15296</v>
      </c>
      <c r="C1967" s="402" t="s">
        <v>15297</v>
      </c>
      <c r="D1967" s="402" t="s">
        <v>15295</v>
      </c>
      <c r="E1967" s="402" t="s">
        <v>7027</v>
      </c>
      <c r="F1967" s="402" t="s">
        <v>7028</v>
      </c>
      <c r="G1967" s="402" t="s">
        <v>7029</v>
      </c>
      <c r="H1967" s="402" t="s">
        <v>7028</v>
      </c>
      <c r="I1967" s="402" t="s">
        <v>6334</v>
      </c>
      <c r="J1967" s="402" t="s">
        <v>6334</v>
      </c>
      <c r="K1967" s="402" t="s">
        <v>6334</v>
      </c>
      <c r="L1967" s="402" t="s">
        <v>835</v>
      </c>
    </row>
    <row r="1968" spans="1:12" ht="33.75" x14ac:dyDescent="0.25">
      <c r="A1968" s="403" t="s">
        <v>15302</v>
      </c>
      <c r="B1968" s="403" t="s">
        <v>15300</v>
      </c>
      <c r="C1968" s="403" t="s">
        <v>15301</v>
      </c>
      <c r="D1968" s="403" t="s">
        <v>15299</v>
      </c>
      <c r="E1968" s="403" t="s">
        <v>15233</v>
      </c>
      <c r="F1968" s="403" t="s">
        <v>15234</v>
      </c>
      <c r="G1968" s="403" t="s">
        <v>7029</v>
      </c>
      <c r="H1968" s="403" t="s">
        <v>15234</v>
      </c>
      <c r="I1968" s="403" t="s">
        <v>6334</v>
      </c>
      <c r="J1968" s="403" t="s">
        <v>6334</v>
      </c>
      <c r="K1968" s="403" t="s">
        <v>6334</v>
      </c>
      <c r="L1968" s="403" t="s">
        <v>835</v>
      </c>
    </row>
    <row r="1969" spans="1:12" ht="90" x14ac:dyDescent="0.25">
      <c r="A1969" s="402" t="s">
        <v>6334</v>
      </c>
      <c r="B1969" s="402" t="s">
        <v>15304</v>
      </c>
      <c r="C1969" s="402" t="s">
        <v>15305</v>
      </c>
      <c r="D1969" s="402" t="s">
        <v>15303</v>
      </c>
      <c r="E1969" s="402" t="s">
        <v>15306</v>
      </c>
      <c r="F1969" s="402" t="s">
        <v>15307</v>
      </c>
      <c r="G1969" s="402" t="s">
        <v>7173</v>
      </c>
      <c r="H1969" s="402" t="s">
        <v>15307</v>
      </c>
      <c r="I1969" s="402" t="s">
        <v>6334</v>
      </c>
      <c r="J1969" s="402" t="s">
        <v>6334</v>
      </c>
      <c r="K1969" s="402" t="s">
        <v>6548</v>
      </c>
      <c r="L1969" s="402" t="s">
        <v>835</v>
      </c>
    </row>
    <row r="1970" spans="1:12" ht="78.75" x14ac:dyDescent="0.25">
      <c r="A1970" s="403" t="s">
        <v>6334</v>
      </c>
      <c r="B1970" s="403" t="s">
        <v>15309</v>
      </c>
      <c r="C1970" s="403" t="s">
        <v>15310</v>
      </c>
      <c r="D1970" s="403" t="s">
        <v>15308</v>
      </c>
      <c r="E1970" s="403" t="s">
        <v>6720</v>
      </c>
      <c r="F1970" s="403" t="s">
        <v>6721</v>
      </c>
      <c r="G1970" s="403" t="s">
        <v>6722</v>
      </c>
      <c r="H1970" s="403" t="s">
        <v>6723</v>
      </c>
      <c r="I1970" s="403" t="s">
        <v>6334</v>
      </c>
      <c r="J1970" s="403" t="s">
        <v>6334</v>
      </c>
      <c r="K1970" s="403" t="s">
        <v>6334</v>
      </c>
      <c r="L1970" s="403" t="s">
        <v>835</v>
      </c>
    </row>
    <row r="1971" spans="1:12" ht="78.75" x14ac:dyDescent="0.25">
      <c r="A1971" s="402" t="s">
        <v>15314</v>
      </c>
      <c r="B1971" s="402" t="s">
        <v>15312</v>
      </c>
      <c r="C1971" s="402" t="s">
        <v>15313</v>
      </c>
      <c r="D1971" s="402" t="s">
        <v>15311</v>
      </c>
      <c r="E1971" s="402" t="s">
        <v>15315</v>
      </c>
      <c r="F1971" s="402" t="s">
        <v>15316</v>
      </c>
      <c r="G1971" s="402" t="s">
        <v>8752</v>
      </c>
      <c r="H1971" s="402" t="s">
        <v>15316</v>
      </c>
      <c r="I1971" s="402" t="s">
        <v>6334</v>
      </c>
      <c r="J1971" s="402" t="s">
        <v>6334</v>
      </c>
      <c r="K1971" s="402" t="s">
        <v>6334</v>
      </c>
      <c r="L1971" s="402" t="s">
        <v>6376</v>
      </c>
    </row>
    <row r="1972" spans="1:12" ht="33.75" x14ac:dyDescent="0.25">
      <c r="A1972" s="403" t="s">
        <v>15320</v>
      </c>
      <c r="B1972" s="403" t="s">
        <v>15318</v>
      </c>
      <c r="C1972" s="403" t="s">
        <v>15319</v>
      </c>
      <c r="D1972" s="403" t="s">
        <v>15317</v>
      </c>
      <c r="E1972" s="403" t="s">
        <v>6720</v>
      </c>
      <c r="F1972" s="403" t="s">
        <v>6721</v>
      </c>
      <c r="G1972" s="403" t="s">
        <v>6722</v>
      </c>
      <c r="H1972" s="403" t="s">
        <v>6723</v>
      </c>
      <c r="I1972" s="403" t="s">
        <v>6334</v>
      </c>
      <c r="J1972" s="403" t="s">
        <v>6334</v>
      </c>
      <c r="K1972" s="403" t="s">
        <v>6334</v>
      </c>
      <c r="L1972" s="403" t="s">
        <v>835</v>
      </c>
    </row>
    <row r="1973" spans="1:12" ht="90" x14ac:dyDescent="0.25">
      <c r="A1973" s="402" t="s">
        <v>15324</v>
      </c>
      <c r="B1973" s="402" t="s">
        <v>15322</v>
      </c>
      <c r="C1973" s="402" t="s">
        <v>15323</v>
      </c>
      <c r="D1973" s="402" t="s">
        <v>15321</v>
      </c>
      <c r="E1973" s="402" t="s">
        <v>7215</v>
      </c>
      <c r="F1973" s="402" t="s">
        <v>7216</v>
      </c>
      <c r="G1973" s="402" t="s">
        <v>6493</v>
      </c>
      <c r="H1973" s="402" t="s">
        <v>7216</v>
      </c>
      <c r="I1973" s="402" t="s">
        <v>6334</v>
      </c>
      <c r="J1973" s="402" t="s">
        <v>6334</v>
      </c>
      <c r="K1973" s="402" t="s">
        <v>6334</v>
      </c>
      <c r="L1973" s="402" t="s">
        <v>835</v>
      </c>
    </row>
    <row r="1974" spans="1:12" ht="33.75" x14ac:dyDescent="0.25">
      <c r="A1974" s="403" t="s">
        <v>15328</v>
      </c>
      <c r="B1974" s="403" t="s">
        <v>15326</v>
      </c>
      <c r="C1974" s="403" t="s">
        <v>15327</v>
      </c>
      <c r="D1974" s="403" t="s">
        <v>15325</v>
      </c>
      <c r="E1974" s="403" t="s">
        <v>8769</v>
      </c>
      <c r="F1974" s="403" t="s">
        <v>8770</v>
      </c>
      <c r="G1974" s="403" t="s">
        <v>6917</v>
      </c>
      <c r="H1974" s="403" t="s">
        <v>8770</v>
      </c>
      <c r="I1974" s="403" t="s">
        <v>6334</v>
      </c>
      <c r="J1974" s="403" t="s">
        <v>6334</v>
      </c>
      <c r="K1974" s="403" t="s">
        <v>6334</v>
      </c>
      <c r="L1974" s="403" t="s">
        <v>835</v>
      </c>
    </row>
    <row r="1975" spans="1:12" ht="101.25" x14ac:dyDescent="0.25">
      <c r="A1975" s="402" t="s">
        <v>15332</v>
      </c>
      <c r="B1975" s="402" t="s">
        <v>15330</v>
      </c>
      <c r="C1975" s="402" t="s">
        <v>15331</v>
      </c>
      <c r="D1975" s="402" t="s">
        <v>15329</v>
      </c>
      <c r="E1975" s="402" t="s">
        <v>15333</v>
      </c>
      <c r="F1975" s="402" t="s">
        <v>15334</v>
      </c>
      <c r="G1975" s="402" t="s">
        <v>6452</v>
      </c>
      <c r="H1975" s="402" t="s">
        <v>15335</v>
      </c>
      <c r="I1975" s="402" t="s">
        <v>6334</v>
      </c>
      <c r="J1975" s="402" t="s">
        <v>6334</v>
      </c>
      <c r="K1975" s="402" t="s">
        <v>6334</v>
      </c>
      <c r="L1975" s="402" t="s">
        <v>835</v>
      </c>
    </row>
    <row r="1976" spans="1:12" ht="157.5" x14ac:dyDescent="0.25">
      <c r="A1976" s="403" t="s">
        <v>15338</v>
      </c>
      <c r="B1976" s="403" t="s">
        <v>15337</v>
      </c>
      <c r="C1976" s="403" t="s">
        <v>15331</v>
      </c>
      <c r="D1976" s="403" t="s">
        <v>15336</v>
      </c>
      <c r="E1976" s="403" t="s">
        <v>15339</v>
      </c>
      <c r="F1976" s="403" t="s">
        <v>15340</v>
      </c>
      <c r="G1976" s="403" t="s">
        <v>6388</v>
      </c>
      <c r="H1976" s="403" t="s">
        <v>15341</v>
      </c>
      <c r="I1976" s="403" t="s">
        <v>6334</v>
      </c>
      <c r="J1976" s="403" t="s">
        <v>7637</v>
      </c>
      <c r="K1976" s="403" t="s">
        <v>6334</v>
      </c>
      <c r="L1976" s="403" t="s">
        <v>6343</v>
      </c>
    </row>
    <row r="1977" spans="1:12" ht="56.25" x14ac:dyDescent="0.25">
      <c r="A1977" s="402" t="s">
        <v>6334</v>
      </c>
      <c r="B1977" s="402" t="s">
        <v>15343</v>
      </c>
      <c r="C1977" s="402" t="s">
        <v>6334</v>
      </c>
      <c r="D1977" s="402" t="s">
        <v>15342</v>
      </c>
      <c r="E1977" s="402" t="s">
        <v>6656</v>
      </c>
      <c r="F1977" s="402" t="s">
        <v>6657</v>
      </c>
      <c r="G1977" s="402" t="s">
        <v>6452</v>
      </c>
      <c r="H1977" s="402" t="s">
        <v>6658</v>
      </c>
      <c r="I1977" s="402" t="s">
        <v>6334</v>
      </c>
      <c r="J1977" s="402" t="s">
        <v>6334</v>
      </c>
      <c r="K1977" s="402" t="s">
        <v>6390</v>
      </c>
      <c r="L1977" s="402" t="s">
        <v>835</v>
      </c>
    </row>
    <row r="1978" spans="1:12" ht="90" x14ac:dyDescent="0.25">
      <c r="A1978" s="403" t="s">
        <v>15346</v>
      </c>
      <c r="B1978" s="403" t="s">
        <v>15345</v>
      </c>
      <c r="C1978" s="403" t="s">
        <v>6334</v>
      </c>
      <c r="D1978" s="403" t="s">
        <v>15344</v>
      </c>
      <c r="E1978" s="403" t="s">
        <v>6450</v>
      </c>
      <c r="F1978" s="403" t="s">
        <v>6451</v>
      </c>
      <c r="G1978" s="403" t="s">
        <v>6452</v>
      </c>
      <c r="H1978" s="403" t="s">
        <v>6453</v>
      </c>
      <c r="I1978" s="403" t="s">
        <v>6334</v>
      </c>
      <c r="J1978" s="403" t="s">
        <v>6334</v>
      </c>
      <c r="K1978" s="403" t="s">
        <v>6334</v>
      </c>
      <c r="L1978" s="403" t="s">
        <v>835</v>
      </c>
    </row>
    <row r="1979" spans="1:12" ht="56.25" x14ac:dyDescent="0.25">
      <c r="A1979" s="402" t="s">
        <v>15350</v>
      </c>
      <c r="B1979" s="402" t="s">
        <v>15348</v>
      </c>
      <c r="C1979" s="402" t="s">
        <v>15349</v>
      </c>
      <c r="D1979" s="402" t="s">
        <v>15347</v>
      </c>
      <c r="E1979" s="402" t="s">
        <v>11915</v>
      </c>
      <c r="F1979" s="402" t="s">
        <v>11916</v>
      </c>
      <c r="G1979" s="402" t="s">
        <v>6486</v>
      </c>
      <c r="H1979" s="402" t="s">
        <v>11916</v>
      </c>
      <c r="I1979" s="402" t="s">
        <v>6334</v>
      </c>
      <c r="J1979" s="402" t="s">
        <v>6334</v>
      </c>
      <c r="K1979" s="402" t="s">
        <v>6334</v>
      </c>
      <c r="L1979" s="402" t="s">
        <v>835</v>
      </c>
    </row>
    <row r="1980" spans="1:12" ht="135" x14ac:dyDescent="0.25">
      <c r="A1980" s="403" t="s">
        <v>15354</v>
      </c>
      <c r="B1980" s="403" t="s">
        <v>15352</v>
      </c>
      <c r="C1980" s="403" t="s">
        <v>15353</v>
      </c>
      <c r="D1980" s="403" t="s">
        <v>15351</v>
      </c>
      <c r="E1980" s="403" t="s">
        <v>14916</v>
      </c>
      <c r="F1980" s="403" t="s">
        <v>15355</v>
      </c>
      <c r="G1980" s="403" t="s">
        <v>7635</v>
      </c>
      <c r="H1980" s="403" t="s">
        <v>15356</v>
      </c>
      <c r="I1980" s="403" t="s">
        <v>6334</v>
      </c>
      <c r="J1980" s="403" t="s">
        <v>6334</v>
      </c>
      <c r="K1980" s="403" t="s">
        <v>6334</v>
      </c>
      <c r="L1980" s="403" t="s">
        <v>835</v>
      </c>
    </row>
    <row r="1981" spans="1:12" ht="78.75" x14ac:dyDescent="0.25">
      <c r="A1981" s="402" t="s">
        <v>15360</v>
      </c>
      <c r="B1981" s="402" t="s">
        <v>15358</v>
      </c>
      <c r="C1981" s="402" t="s">
        <v>15359</v>
      </c>
      <c r="D1981" s="402" t="s">
        <v>15357</v>
      </c>
      <c r="E1981" s="402" t="s">
        <v>15361</v>
      </c>
      <c r="F1981" s="402" t="s">
        <v>15362</v>
      </c>
      <c r="G1981" s="402" t="s">
        <v>6553</v>
      </c>
      <c r="H1981" s="402" t="s">
        <v>15363</v>
      </c>
      <c r="I1981" s="402" t="s">
        <v>6334</v>
      </c>
      <c r="J1981" s="402" t="s">
        <v>6334</v>
      </c>
      <c r="K1981" s="402" t="s">
        <v>6334</v>
      </c>
      <c r="L1981" s="402" t="s">
        <v>835</v>
      </c>
    </row>
    <row r="1982" spans="1:12" ht="33.75" x14ac:dyDescent="0.25">
      <c r="A1982" s="403" t="s">
        <v>15367</v>
      </c>
      <c r="B1982" s="403" t="s">
        <v>15365</v>
      </c>
      <c r="C1982" s="403" t="s">
        <v>15366</v>
      </c>
      <c r="D1982" s="403" t="s">
        <v>15364</v>
      </c>
      <c r="E1982" s="403" t="s">
        <v>8884</v>
      </c>
      <c r="F1982" s="403" t="s">
        <v>8885</v>
      </c>
      <c r="G1982" s="403" t="s">
        <v>6493</v>
      </c>
      <c r="H1982" s="403" t="s">
        <v>8885</v>
      </c>
      <c r="I1982" s="403" t="s">
        <v>6334</v>
      </c>
      <c r="J1982" s="403" t="s">
        <v>6334</v>
      </c>
      <c r="K1982" s="403" t="s">
        <v>6334</v>
      </c>
      <c r="L1982" s="403" t="s">
        <v>6376</v>
      </c>
    </row>
    <row r="1983" spans="1:12" ht="22.5" x14ac:dyDescent="0.25">
      <c r="A1983" s="402" t="s">
        <v>15371</v>
      </c>
      <c r="B1983" s="402" t="s">
        <v>15369</v>
      </c>
      <c r="C1983" s="402" t="s">
        <v>15370</v>
      </c>
      <c r="D1983" s="402" t="s">
        <v>15368</v>
      </c>
      <c r="E1983" s="402" t="s">
        <v>7363</v>
      </c>
      <c r="F1983" s="402" t="s">
        <v>7364</v>
      </c>
      <c r="G1983" s="402" t="s">
        <v>6486</v>
      </c>
      <c r="H1983" s="402" t="s">
        <v>7364</v>
      </c>
      <c r="I1983" s="402" t="s">
        <v>6334</v>
      </c>
      <c r="J1983" s="402" t="s">
        <v>6334</v>
      </c>
      <c r="K1983" s="402" t="s">
        <v>6334</v>
      </c>
      <c r="L1983" s="402" t="s">
        <v>6376</v>
      </c>
    </row>
    <row r="1984" spans="1:12" ht="45" x14ac:dyDescent="0.25">
      <c r="A1984" s="403" t="s">
        <v>923</v>
      </c>
      <c r="B1984" s="403" t="s">
        <v>15373</v>
      </c>
      <c r="C1984" s="403" t="s">
        <v>924</v>
      </c>
      <c r="D1984" s="403" t="s">
        <v>15372</v>
      </c>
      <c r="E1984" s="403" t="s">
        <v>7633</v>
      </c>
      <c r="F1984" s="403" t="s">
        <v>15374</v>
      </c>
      <c r="G1984" s="403" t="s">
        <v>7635</v>
      </c>
      <c r="H1984" s="403" t="s">
        <v>15375</v>
      </c>
      <c r="I1984" s="403" t="s">
        <v>6334</v>
      </c>
      <c r="J1984" s="403" t="s">
        <v>6334</v>
      </c>
      <c r="K1984" s="403" t="s">
        <v>6334</v>
      </c>
      <c r="L1984" s="403" t="s">
        <v>835</v>
      </c>
    </row>
    <row r="1985" spans="1:12" ht="90" x14ac:dyDescent="0.25">
      <c r="A1985" s="402" t="s">
        <v>15379</v>
      </c>
      <c r="B1985" s="402" t="s">
        <v>15377</v>
      </c>
      <c r="C1985" s="402" t="s">
        <v>15378</v>
      </c>
      <c r="D1985" s="402" t="s">
        <v>15376</v>
      </c>
      <c r="E1985" s="402" t="s">
        <v>7885</v>
      </c>
      <c r="F1985" s="402" t="s">
        <v>15380</v>
      </c>
      <c r="G1985" s="402" t="s">
        <v>6567</v>
      </c>
      <c r="H1985" s="402" t="s">
        <v>15381</v>
      </c>
      <c r="I1985" s="402" t="s">
        <v>6334</v>
      </c>
      <c r="J1985" s="402" t="s">
        <v>6334</v>
      </c>
      <c r="K1985" s="402" t="s">
        <v>6334</v>
      </c>
      <c r="L1985" s="402" t="s">
        <v>835</v>
      </c>
    </row>
    <row r="1986" spans="1:12" ht="157.5" x14ac:dyDescent="0.25">
      <c r="A1986" s="403" t="s">
        <v>15383</v>
      </c>
      <c r="B1986" s="403" t="s">
        <v>26383</v>
      </c>
      <c r="C1986" s="403" t="s">
        <v>6334</v>
      </c>
      <c r="D1986" s="403" t="s">
        <v>15382</v>
      </c>
      <c r="E1986" s="403" t="s">
        <v>6450</v>
      </c>
      <c r="F1986" s="403" t="s">
        <v>6451</v>
      </c>
      <c r="G1986" s="403" t="s">
        <v>6452</v>
      </c>
      <c r="H1986" s="403" t="s">
        <v>6453</v>
      </c>
      <c r="I1986" s="403" t="s">
        <v>6334</v>
      </c>
      <c r="J1986" s="403" t="s">
        <v>6334</v>
      </c>
      <c r="K1986" s="403" t="s">
        <v>6334</v>
      </c>
      <c r="L1986" s="403" t="s">
        <v>835</v>
      </c>
    </row>
    <row r="1987" spans="1:12" ht="90" x14ac:dyDescent="0.25">
      <c r="A1987" s="402" t="s">
        <v>15332</v>
      </c>
      <c r="B1987" s="402" t="s">
        <v>15385</v>
      </c>
      <c r="C1987" s="402" t="s">
        <v>15331</v>
      </c>
      <c r="D1987" s="402" t="s">
        <v>15384</v>
      </c>
      <c r="E1987" s="402" t="s">
        <v>15386</v>
      </c>
      <c r="F1987" s="402" t="s">
        <v>15387</v>
      </c>
      <c r="G1987" s="402" t="s">
        <v>6452</v>
      </c>
      <c r="H1987" s="402" t="s">
        <v>15388</v>
      </c>
      <c r="I1987" s="402" t="s">
        <v>6334</v>
      </c>
      <c r="J1987" s="402" t="s">
        <v>6334</v>
      </c>
      <c r="K1987" s="402" t="s">
        <v>6334</v>
      </c>
      <c r="L1987" s="402" t="s">
        <v>835</v>
      </c>
    </row>
    <row r="1988" spans="1:12" ht="56.25" x14ac:dyDescent="0.25">
      <c r="A1988" s="403" t="s">
        <v>15392</v>
      </c>
      <c r="B1988" s="403" t="s">
        <v>15390</v>
      </c>
      <c r="C1988" s="403" t="s">
        <v>15391</v>
      </c>
      <c r="D1988" s="403" t="s">
        <v>15389</v>
      </c>
      <c r="E1988" s="403" t="s">
        <v>9281</v>
      </c>
      <c r="F1988" s="403" t="s">
        <v>11910</v>
      </c>
      <c r="G1988" s="403" t="s">
        <v>6609</v>
      </c>
      <c r="H1988" s="403" t="s">
        <v>11910</v>
      </c>
      <c r="I1988" s="403" t="s">
        <v>6334</v>
      </c>
      <c r="J1988" s="403" t="s">
        <v>6334</v>
      </c>
      <c r="K1988" s="403" t="s">
        <v>6334</v>
      </c>
      <c r="L1988" s="403" t="s">
        <v>835</v>
      </c>
    </row>
    <row r="1989" spans="1:12" ht="45" x14ac:dyDescent="0.25">
      <c r="A1989" s="402" t="s">
        <v>15396</v>
      </c>
      <c r="B1989" s="402" t="s">
        <v>15394</v>
      </c>
      <c r="C1989" s="402" t="s">
        <v>15395</v>
      </c>
      <c r="D1989" s="402" t="s">
        <v>15393</v>
      </c>
      <c r="E1989" s="402" t="s">
        <v>15397</v>
      </c>
      <c r="F1989" s="402" t="s">
        <v>15398</v>
      </c>
      <c r="G1989" s="402" t="s">
        <v>7202</v>
      </c>
      <c r="H1989" s="402" t="s">
        <v>15398</v>
      </c>
      <c r="I1989" s="402" t="s">
        <v>6334</v>
      </c>
      <c r="J1989" s="402" t="s">
        <v>6334</v>
      </c>
      <c r="K1989" s="402" t="s">
        <v>6334</v>
      </c>
      <c r="L1989" s="402" t="s">
        <v>835</v>
      </c>
    </row>
    <row r="1990" spans="1:12" ht="56.25" x14ac:dyDescent="0.25">
      <c r="A1990" s="403" t="s">
        <v>6334</v>
      </c>
      <c r="B1990" s="403" t="s">
        <v>15400</v>
      </c>
      <c r="C1990" s="403" t="s">
        <v>15401</v>
      </c>
      <c r="D1990" s="403" t="s">
        <v>15399</v>
      </c>
      <c r="E1990" s="403" t="s">
        <v>7607</v>
      </c>
      <c r="F1990" s="403" t="s">
        <v>7608</v>
      </c>
      <c r="G1990" s="403" t="s">
        <v>7070</v>
      </c>
      <c r="H1990" s="403" t="s">
        <v>7609</v>
      </c>
      <c r="I1990" s="403" t="s">
        <v>6334</v>
      </c>
      <c r="J1990" s="403" t="s">
        <v>6334</v>
      </c>
      <c r="K1990" s="403" t="s">
        <v>6334</v>
      </c>
      <c r="L1990" s="403" t="s">
        <v>835</v>
      </c>
    </row>
    <row r="1991" spans="1:12" ht="33.75" x14ac:dyDescent="0.25">
      <c r="A1991" s="402" t="s">
        <v>15405</v>
      </c>
      <c r="B1991" s="402" t="s">
        <v>15403</v>
      </c>
      <c r="C1991" s="402" t="s">
        <v>15404</v>
      </c>
      <c r="D1991" s="402" t="s">
        <v>15402</v>
      </c>
      <c r="E1991" s="402" t="s">
        <v>6484</v>
      </c>
      <c r="F1991" s="402" t="s">
        <v>6485</v>
      </c>
      <c r="G1991" s="402" t="s">
        <v>6486</v>
      </c>
      <c r="H1991" s="402" t="s">
        <v>6485</v>
      </c>
      <c r="I1991" s="402" t="s">
        <v>6334</v>
      </c>
      <c r="J1991" s="402" t="s">
        <v>6334</v>
      </c>
      <c r="K1991" s="402" t="s">
        <v>6334</v>
      </c>
      <c r="L1991" s="402" t="s">
        <v>835</v>
      </c>
    </row>
    <row r="1992" spans="1:12" ht="33.75" x14ac:dyDescent="0.25">
      <c r="A1992" s="403" t="s">
        <v>15409</v>
      </c>
      <c r="B1992" s="403" t="s">
        <v>15407</v>
      </c>
      <c r="C1992" s="403" t="s">
        <v>15408</v>
      </c>
      <c r="D1992" s="403" t="s">
        <v>15406</v>
      </c>
      <c r="E1992" s="403" t="s">
        <v>9098</v>
      </c>
      <c r="F1992" s="403" t="s">
        <v>9099</v>
      </c>
      <c r="G1992" s="403" t="s">
        <v>6486</v>
      </c>
      <c r="H1992" s="403" t="s">
        <v>9099</v>
      </c>
      <c r="I1992" s="403" t="s">
        <v>6334</v>
      </c>
      <c r="J1992" s="403" t="s">
        <v>6334</v>
      </c>
      <c r="K1992" s="403" t="s">
        <v>6334</v>
      </c>
      <c r="L1992" s="403" t="s">
        <v>835</v>
      </c>
    </row>
    <row r="1993" spans="1:12" ht="22.5" x14ac:dyDescent="0.25">
      <c r="A1993" s="402" t="s">
        <v>15413</v>
      </c>
      <c r="B1993" s="402" t="s">
        <v>15411</v>
      </c>
      <c r="C1993" s="402" t="s">
        <v>15412</v>
      </c>
      <c r="D1993" s="402" t="s">
        <v>15410</v>
      </c>
      <c r="E1993" s="402" t="s">
        <v>6915</v>
      </c>
      <c r="F1993" s="402" t="s">
        <v>6916</v>
      </c>
      <c r="G1993" s="402" t="s">
        <v>6917</v>
      </c>
      <c r="H1993" s="402" t="s">
        <v>6916</v>
      </c>
      <c r="I1993" s="402" t="s">
        <v>6334</v>
      </c>
      <c r="J1993" s="402" t="s">
        <v>6334</v>
      </c>
      <c r="K1993" s="402" t="s">
        <v>6334</v>
      </c>
      <c r="L1993" s="402" t="s">
        <v>835</v>
      </c>
    </row>
    <row r="1994" spans="1:12" ht="45" x14ac:dyDescent="0.25">
      <c r="A1994" s="403" t="s">
        <v>15417</v>
      </c>
      <c r="B1994" s="403" t="s">
        <v>15415</v>
      </c>
      <c r="C1994" s="403" t="s">
        <v>15416</v>
      </c>
      <c r="D1994" s="403" t="s">
        <v>15414</v>
      </c>
      <c r="E1994" s="403" t="s">
        <v>8907</v>
      </c>
      <c r="F1994" s="403" t="s">
        <v>8908</v>
      </c>
      <c r="G1994" s="403" t="s">
        <v>6452</v>
      </c>
      <c r="H1994" s="403" t="s">
        <v>8908</v>
      </c>
      <c r="I1994" s="403" t="s">
        <v>6334</v>
      </c>
      <c r="J1994" s="403" t="s">
        <v>6334</v>
      </c>
      <c r="K1994" s="403" t="s">
        <v>6334</v>
      </c>
      <c r="L1994" s="403" t="s">
        <v>835</v>
      </c>
    </row>
    <row r="1995" spans="1:12" ht="56.25" x14ac:dyDescent="0.25">
      <c r="A1995" s="402" t="s">
        <v>15421</v>
      </c>
      <c r="B1995" s="402" t="s">
        <v>15419</v>
      </c>
      <c r="C1995" s="402" t="s">
        <v>15420</v>
      </c>
      <c r="D1995" s="402" t="s">
        <v>15418</v>
      </c>
      <c r="E1995" s="402" t="s">
        <v>6497</v>
      </c>
      <c r="F1995" s="402" t="s">
        <v>6498</v>
      </c>
      <c r="G1995" s="402" t="s">
        <v>6334</v>
      </c>
      <c r="H1995" s="402" t="s">
        <v>6498</v>
      </c>
      <c r="I1995" s="402" t="s">
        <v>6334</v>
      </c>
      <c r="J1995" s="402" t="s">
        <v>6334</v>
      </c>
      <c r="K1995" s="402" t="s">
        <v>6334</v>
      </c>
      <c r="L1995" s="402" t="s">
        <v>835</v>
      </c>
    </row>
    <row r="1996" spans="1:12" ht="33.75" x14ac:dyDescent="0.25">
      <c r="A1996" s="403" t="s">
        <v>15425</v>
      </c>
      <c r="B1996" s="403" t="s">
        <v>15423</v>
      </c>
      <c r="C1996" s="403" t="s">
        <v>15424</v>
      </c>
      <c r="D1996" s="403" t="s">
        <v>15422</v>
      </c>
      <c r="E1996" s="403" t="s">
        <v>6915</v>
      </c>
      <c r="F1996" s="403" t="s">
        <v>6916</v>
      </c>
      <c r="G1996" s="403" t="s">
        <v>6917</v>
      </c>
      <c r="H1996" s="403" t="s">
        <v>6916</v>
      </c>
      <c r="I1996" s="403" t="s">
        <v>6334</v>
      </c>
      <c r="J1996" s="403" t="s">
        <v>6334</v>
      </c>
      <c r="K1996" s="403" t="s">
        <v>6334</v>
      </c>
      <c r="L1996" s="403" t="s">
        <v>835</v>
      </c>
    </row>
    <row r="1997" spans="1:12" ht="67.5" x14ac:dyDescent="0.25">
      <c r="A1997" s="402" t="s">
        <v>15429</v>
      </c>
      <c r="B1997" s="402" t="s">
        <v>15427</v>
      </c>
      <c r="C1997" s="402" t="s">
        <v>15428</v>
      </c>
      <c r="D1997" s="402" t="s">
        <v>15426</v>
      </c>
      <c r="E1997" s="402" t="s">
        <v>6497</v>
      </c>
      <c r="F1997" s="402" t="s">
        <v>6498</v>
      </c>
      <c r="G1997" s="402" t="s">
        <v>6334</v>
      </c>
      <c r="H1997" s="402" t="s">
        <v>6498</v>
      </c>
      <c r="I1997" s="402" t="s">
        <v>6334</v>
      </c>
      <c r="J1997" s="402" t="s">
        <v>6334</v>
      </c>
      <c r="K1997" s="402" t="s">
        <v>6334</v>
      </c>
      <c r="L1997" s="402" t="s">
        <v>835</v>
      </c>
    </row>
    <row r="1998" spans="1:12" ht="33.75" x14ac:dyDescent="0.25">
      <c r="A1998" s="403" t="s">
        <v>15433</v>
      </c>
      <c r="B1998" s="403" t="s">
        <v>15431</v>
      </c>
      <c r="C1998" s="403" t="s">
        <v>15432</v>
      </c>
      <c r="D1998" s="403" t="s">
        <v>15430</v>
      </c>
      <c r="E1998" s="403" t="s">
        <v>6915</v>
      </c>
      <c r="F1998" s="403" t="s">
        <v>6916</v>
      </c>
      <c r="G1998" s="403" t="s">
        <v>6917</v>
      </c>
      <c r="H1998" s="403" t="s">
        <v>6916</v>
      </c>
      <c r="I1998" s="403" t="s">
        <v>6334</v>
      </c>
      <c r="J1998" s="403" t="s">
        <v>6334</v>
      </c>
      <c r="K1998" s="403" t="s">
        <v>6334</v>
      </c>
      <c r="L1998" s="403" t="s">
        <v>835</v>
      </c>
    </row>
    <row r="1999" spans="1:12" ht="56.25" x14ac:dyDescent="0.25">
      <c r="A1999" s="402" t="s">
        <v>15437</v>
      </c>
      <c r="B1999" s="402" t="s">
        <v>15435</v>
      </c>
      <c r="C1999" s="402" t="s">
        <v>15436</v>
      </c>
      <c r="D1999" s="402" t="s">
        <v>15434</v>
      </c>
      <c r="E1999" s="402" t="s">
        <v>8514</v>
      </c>
      <c r="F1999" s="402" t="s">
        <v>8515</v>
      </c>
      <c r="G1999" s="402" t="s">
        <v>6486</v>
      </c>
      <c r="H1999" s="402" t="s">
        <v>8515</v>
      </c>
      <c r="I1999" s="402" t="s">
        <v>6334</v>
      </c>
      <c r="J1999" s="402" t="s">
        <v>6334</v>
      </c>
      <c r="K1999" s="402" t="s">
        <v>6334</v>
      </c>
      <c r="L1999" s="402" t="s">
        <v>835</v>
      </c>
    </row>
    <row r="2000" spans="1:12" ht="45" x14ac:dyDescent="0.25">
      <c r="A2000" s="403" t="s">
        <v>15441</v>
      </c>
      <c r="B2000" s="403" t="s">
        <v>15439</v>
      </c>
      <c r="C2000" s="403" t="s">
        <v>15440</v>
      </c>
      <c r="D2000" s="403" t="s">
        <v>15438</v>
      </c>
      <c r="E2000" s="403" t="s">
        <v>7627</v>
      </c>
      <c r="F2000" s="403" t="s">
        <v>7628</v>
      </c>
      <c r="G2000" s="403" t="s">
        <v>6486</v>
      </c>
      <c r="H2000" s="403" t="s">
        <v>7628</v>
      </c>
      <c r="I2000" s="403" t="s">
        <v>6334</v>
      </c>
      <c r="J2000" s="403" t="s">
        <v>6334</v>
      </c>
      <c r="K2000" s="403" t="s">
        <v>6334</v>
      </c>
      <c r="L2000" s="403" t="s">
        <v>835</v>
      </c>
    </row>
    <row r="2001" spans="1:12" ht="33.75" x14ac:dyDescent="0.25">
      <c r="A2001" s="402" t="s">
        <v>15445</v>
      </c>
      <c r="B2001" s="402" t="s">
        <v>15443</v>
      </c>
      <c r="C2001" s="402" t="s">
        <v>15444</v>
      </c>
      <c r="D2001" s="402" t="s">
        <v>15442</v>
      </c>
      <c r="E2001" s="402" t="s">
        <v>15446</v>
      </c>
      <c r="F2001" s="402" t="s">
        <v>15447</v>
      </c>
      <c r="G2001" s="402" t="s">
        <v>6917</v>
      </c>
      <c r="H2001" s="402" t="s">
        <v>15447</v>
      </c>
      <c r="I2001" s="402" t="s">
        <v>6334</v>
      </c>
      <c r="J2001" s="402" t="s">
        <v>6334</v>
      </c>
      <c r="K2001" s="402" t="s">
        <v>6334</v>
      </c>
      <c r="L2001" s="402" t="s">
        <v>835</v>
      </c>
    </row>
    <row r="2002" spans="1:12" ht="337.5" x14ac:dyDescent="0.25">
      <c r="A2002" s="403" t="s">
        <v>6334</v>
      </c>
      <c r="B2002" s="403" t="s">
        <v>15449</v>
      </c>
      <c r="C2002" s="403" t="s">
        <v>15450</v>
      </c>
      <c r="D2002" s="403" t="s">
        <v>15448</v>
      </c>
      <c r="E2002" s="403" t="s">
        <v>15451</v>
      </c>
      <c r="F2002" s="403" t="s">
        <v>15452</v>
      </c>
      <c r="G2002" s="403" t="s">
        <v>7745</v>
      </c>
      <c r="H2002" s="403" t="s">
        <v>15453</v>
      </c>
      <c r="I2002" s="403" t="s">
        <v>6334</v>
      </c>
      <c r="J2002" s="403" t="s">
        <v>6334</v>
      </c>
      <c r="K2002" s="403" t="s">
        <v>6334</v>
      </c>
      <c r="L2002" s="403" t="s">
        <v>835</v>
      </c>
    </row>
    <row r="2003" spans="1:12" ht="78.75" x14ac:dyDescent="0.25">
      <c r="A2003" s="402" t="s">
        <v>15457</v>
      </c>
      <c r="B2003" s="402" t="s">
        <v>15455</v>
      </c>
      <c r="C2003" s="402" t="s">
        <v>15456</v>
      </c>
      <c r="D2003" s="402" t="s">
        <v>15454</v>
      </c>
      <c r="E2003" s="402" t="s">
        <v>6497</v>
      </c>
      <c r="F2003" s="402" t="s">
        <v>6498</v>
      </c>
      <c r="G2003" s="402" t="s">
        <v>6334</v>
      </c>
      <c r="H2003" s="402" t="s">
        <v>6498</v>
      </c>
      <c r="I2003" s="402" t="s">
        <v>6334</v>
      </c>
      <c r="J2003" s="402" t="s">
        <v>6334</v>
      </c>
      <c r="K2003" s="402" t="s">
        <v>6334</v>
      </c>
      <c r="L2003" s="402" t="s">
        <v>835</v>
      </c>
    </row>
    <row r="2004" spans="1:12" ht="146.25" x14ac:dyDescent="0.25">
      <c r="A2004" s="403" t="s">
        <v>15461</v>
      </c>
      <c r="B2004" s="403" t="s">
        <v>15459</v>
      </c>
      <c r="C2004" s="403" t="s">
        <v>15460</v>
      </c>
      <c r="D2004" s="403" t="s">
        <v>15458</v>
      </c>
      <c r="E2004" s="403" t="s">
        <v>7215</v>
      </c>
      <c r="F2004" s="403" t="s">
        <v>7216</v>
      </c>
      <c r="G2004" s="403" t="s">
        <v>6493</v>
      </c>
      <c r="H2004" s="403" t="s">
        <v>7216</v>
      </c>
      <c r="I2004" s="403" t="s">
        <v>6334</v>
      </c>
      <c r="J2004" s="403" t="s">
        <v>6334</v>
      </c>
      <c r="K2004" s="403" t="s">
        <v>6334</v>
      </c>
      <c r="L2004" s="403" t="s">
        <v>835</v>
      </c>
    </row>
    <row r="2005" spans="1:12" ht="45" x14ac:dyDescent="0.25">
      <c r="A2005" s="402" t="s">
        <v>15465</v>
      </c>
      <c r="B2005" s="402" t="s">
        <v>15463</v>
      </c>
      <c r="C2005" s="402" t="s">
        <v>15464</v>
      </c>
      <c r="D2005" s="402" t="s">
        <v>15462</v>
      </c>
      <c r="E2005" s="402" t="s">
        <v>8514</v>
      </c>
      <c r="F2005" s="402" t="s">
        <v>8515</v>
      </c>
      <c r="G2005" s="402" t="s">
        <v>6486</v>
      </c>
      <c r="H2005" s="402" t="s">
        <v>8515</v>
      </c>
      <c r="I2005" s="402" t="s">
        <v>6334</v>
      </c>
      <c r="J2005" s="402" t="s">
        <v>6334</v>
      </c>
      <c r="K2005" s="402" t="s">
        <v>6334</v>
      </c>
      <c r="L2005" s="402" t="s">
        <v>835</v>
      </c>
    </row>
    <row r="2006" spans="1:12" ht="90" x14ac:dyDescent="0.25">
      <c r="A2006" s="403" t="s">
        <v>15469</v>
      </c>
      <c r="B2006" s="403" t="s">
        <v>15467</v>
      </c>
      <c r="C2006" s="403" t="s">
        <v>15468</v>
      </c>
      <c r="D2006" s="403" t="s">
        <v>15466</v>
      </c>
      <c r="E2006" s="403" t="s">
        <v>8769</v>
      </c>
      <c r="F2006" s="403" t="s">
        <v>8770</v>
      </c>
      <c r="G2006" s="403" t="s">
        <v>6917</v>
      </c>
      <c r="H2006" s="403" t="s">
        <v>8770</v>
      </c>
      <c r="I2006" s="403" t="s">
        <v>6334</v>
      </c>
      <c r="J2006" s="403" t="s">
        <v>6334</v>
      </c>
      <c r="K2006" s="403" t="s">
        <v>6334</v>
      </c>
      <c r="L2006" s="403" t="s">
        <v>835</v>
      </c>
    </row>
    <row r="2007" spans="1:12" ht="112.5" x14ac:dyDescent="0.25">
      <c r="A2007" s="402" t="s">
        <v>15473</v>
      </c>
      <c r="B2007" s="402" t="s">
        <v>15471</v>
      </c>
      <c r="C2007" s="402" t="s">
        <v>15472</v>
      </c>
      <c r="D2007" s="402" t="s">
        <v>15470</v>
      </c>
      <c r="E2007" s="402" t="s">
        <v>6484</v>
      </c>
      <c r="F2007" s="402" t="s">
        <v>6485</v>
      </c>
      <c r="G2007" s="402" t="s">
        <v>6486</v>
      </c>
      <c r="H2007" s="402" t="s">
        <v>6485</v>
      </c>
      <c r="I2007" s="402" t="s">
        <v>6334</v>
      </c>
      <c r="J2007" s="402" t="s">
        <v>6334</v>
      </c>
      <c r="K2007" s="402" t="s">
        <v>6334</v>
      </c>
      <c r="L2007" s="402" t="s">
        <v>835</v>
      </c>
    </row>
    <row r="2008" spans="1:12" ht="33.75" x14ac:dyDescent="0.25">
      <c r="A2008" s="403" t="s">
        <v>15477</v>
      </c>
      <c r="B2008" s="403" t="s">
        <v>15475</v>
      </c>
      <c r="C2008" s="403" t="s">
        <v>15476</v>
      </c>
      <c r="D2008" s="403" t="s">
        <v>15474</v>
      </c>
      <c r="E2008" s="403" t="s">
        <v>7041</v>
      </c>
      <c r="F2008" s="403" t="s">
        <v>7042</v>
      </c>
      <c r="G2008" s="403" t="s">
        <v>7043</v>
      </c>
      <c r="H2008" s="403" t="s">
        <v>7042</v>
      </c>
      <c r="I2008" s="403" t="s">
        <v>6334</v>
      </c>
      <c r="J2008" s="403" t="s">
        <v>6334</v>
      </c>
      <c r="K2008" s="403" t="s">
        <v>6334</v>
      </c>
      <c r="L2008" s="403" t="s">
        <v>835</v>
      </c>
    </row>
    <row r="2009" spans="1:12" ht="123.75" x14ac:dyDescent="0.25">
      <c r="A2009" s="402" t="s">
        <v>15481</v>
      </c>
      <c r="B2009" s="402" t="s">
        <v>15479</v>
      </c>
      <c r="C2009" s="402" t="s">
        <v>15480</v>
      </c>
      <c r="D2009" s="402" t="s">
        <v>15478</v>
      </c>
      <c r="E2009" s="402" t="s">
        <v>7510</v>
      </c>
      <c r="F2009" s="402" t="s">
        <v>7511</v>
      </c>
      <c r="G2009" s="402" t="s">
        <v>7070</v>
      </c>
      <c r="H2009" s="402" t="s">
        <v>7511</v>
      </c>
      <c r="I2009" s="402" t="s">
        <v>6334</v>
      </c>
      <c r="J2009" s="402" t="s">
        <v>6334</v>
      </c>
      <c r="K2009" s="402" t="s">
        <v>6334</v>
      </c>
      <c r="L2009" s="402" t="s">
        <v>835</v>
      </c>
    </row>
    <row r="2010" spans="1:12" ht="168.75" x14ac:dyDescent="0.25">
      <c r="A2010" s="403" t="s">
        <v>6334</v>
      </c>
      <c r="B2010" s="403" t="s">
        <v>15483</v>
      </c>
      <c r="C2010" s="403" t="s">
        <v>15484</v>
      </c>
      <c r="D2010" s="403" t="s">
        <v>15482</v>
      </c>
      <c r="E2010" s="403" t="s">
        <v>7041</v>
      </c>
      <c r="F2010" s="403" t="s">
        <v>7042</v>
      </c>
      <c r="G2010" s="403" t="s">
        <v>7043</v>
      </c>
      <c r="H2010" s="403" t="s">
        <v>7042</v>
      </c>
      <c r="I2010" s="403" t="s">
        <v>6334</v>
      </c>
      <c r="J2010" s="403" t="s">
        <v>6334</v>
      </c>
      <c r="K2010" s="403" t="s">
        <v>6334</v>
      </c>
      <c r="L2010" s="403" t="s">
        <v>835</v>
      </c>
    </row>
    <row r="2011" spans="1:12" ht="90" x14ac:dyDescent="0.25">
      <c r="A2011" s="402" t="s">
        <v>6334</v>
      </c>
      <c r="B2011" s="402" t="s">
        <v>15486</v>
      </c>
      <c r="C2011" s="402" t="s">
        <v>15487</v>
      </c>
      <c r="D2011" s="402" t="s">
        <v>15485</v>
      </c>
      <c r="E2011" s="402" t="s">
        <v>6497</v>
      </c>
      <c r="F2011" s="402" t="s">
        <v>6498</v>
      </c>
      <c r="G2011" s="402" t="s">
        <v>6334</v>
      </c>
      <c r="H2011" s="402" t="s">
        <v>6498</v>
      </c>
      <c r="I2011" s="402" t="s">
        <v>6334</v>
      </c>
      <c r="J2011" s="402" t="s">
        <v>6334</v>
      </c>
      <c r="K2011" s="402" t="s">
        <v>6334</v>
      </c>
      <c r="L2011" s="402" t="s">
        <v>835</v>
      </c>
    </row>
    <row r="2012" spans="1:12" ht="67.5" x14ac:dyDescent="0.25">
      <c r="A2012" s="403" t="s">
        <v>15491</v>
      </c>
      <c r="B2012" s="403" t="s">
        <v>15489</v>
      </c>
      <c r="C2012" s="403" t="s">
        <v>15490</v>
      </c>
      <c r="D2012" s="403" t="s">
        <v>15488</v>
      </c>
      <c r="E2012" s="403" t="s">
        <v>15492</v>
      </c>
      <c r="F2012" s="403" t="s">
        <v>15493</v>
      </c>
      <c r="G2012" s="403" t="s">
        <v>6553</v>
      </c>
      <c r="H2012" s="403" t="s">
        <v>15494</v>
      </c>
      <c r="I2012" s="403" t="s">
        <v>6334</v>
      </c>
      <c r="J2012" s="403" t="s">
        <v>6334</v>
      </c>
      <c r="K2012" s="403" t="s">
        <v>6334</v>
      </c>
      <c r="L2012" s="403" t="s">
        <v>835</v>
      </c>
    </row>
    <row r="2013" spans="1:12" ht="281.25" x14ac:dyDescent="0.25">
      <c r="A2013" s="402" t="s">
        <v>6334</v>
      </c>
      <c r="B2013" s="402" t="s">
        <v>15496</v>
      </c>
      <c r="C2013" s="402" t="s">
        <v>15497</v>
      </c>
      <c r="D2013" s="402" t="s">
        <v>15495</v>
      </c>
      <c r="E2013" s="402" t="s">
        <v>8368</v>
      </c>
      <c r="F2013" s="402" t="s">
        <v>8369</v>
      </c>
      <c r="G2013" s="402" t="s">
        <v>6334</v>
      </c>
      <c r="H2013" s="402" t="s">
        <v>8369</v>
      </c>
      <c r="I2013" s="402" t="s">
        <v>6334</v>
      </c>
      <c r="J2013" s="402" t="s">
        <v>6334</v>
      </c>
      <c r="K2013" s="402" t="s">
        <v>6334</v>
      </c>
      <c r="L2013" s="402" t="s">
        <v>835</v>
      </c>
    </row>
    <row r="2014" spans="1:12" ht="101.25" x14ac:dyDescent="0.25">
      <c r="A2014" s="403" t="s">
        <v>15501</v>
      </c>
      <c r="B2014" s="403" t="s">
        <v>15499</v>
      </c>
      <c r="C2014" s="403" t="s">
        <v>15500</v>
      </c>
      <c r="D2014" s="403" t="s">
        <v>15498</v>
      </c>
      <c r="E2014" s="403" t="s">
        <v>7041</v>
      </c>
      <c r="F2014" s="403" t="s">
        <v>7042</v>
      </c>
      <c r="G2014" s="403" t="s">
        <v>7043</v>
      </c>
      <c r="H2014" s="403" t="s">
        <v>7042</v>
      </c>
      <c r="I2014" s="403" t="s">
        <v>6334</v>
      </c>
      <c r="J2014" s="403" t="s">
        <v>6334</v>
      </c>
      <c r="K2014" s="403" t="s">
        <v>6334</v>
      </c>
      <c r="L2014" s="403" t="s">
        <v>835</v>
      </c>
    </row>
    <row r="2015" spans="1:12" ht="22.5" x14ac:dyDescent="0.25">
      <c r="A2015" s="402" t="s">
        <v>15505</v>
      </c>
      <c r="B2015" s="402" t="s">
        <v>15503</v>
      </c>
      <c r="C2015" s="402" t="s">
        <v>15504</v>
      </c>
      <c r="D2015" s="402" t="s">
        <v>15502</v>
      </c>
      <c r="E2015" s="402" t="s">
        <v>7041</v>
      </c>
      <c r="F2015" s="402" t="s">
        <v>7042</v>
      </c>
      <c r="G2015" s="402" t="s">
        <v>7043</v>
      </c>
      <c r="H2015" s="402" t="s">
        <v>7042</v>
      </c>
      <c r="I2015" s="402" t="s">
        <v>6334</v>
      </c>
      <c r="J2015" s="402" t="s">
        <v>6334</v>
      </c>
      <c r="K2015" s="402" t="s">
        <v>6334</v>
      </c>
      <c r="L2015" s="402" t="s">
        <v>835</v>
      </c>
    </row>
    <row r="2016" spans="1:12" ht="101.25" x14ac:dyDescent="0.25">
      <c r="A2016" s="403" t="s">
        <v>6334</v>
      </c>
      <c r="B2016" s="403" t="s">
        <v>15507</v>
      </c>
      <c r="C2016" s="403" t="s">
        <v>15508</v>
      </c>
      <c r="D2016" s="403" t="s">
        <v>15506</v>
      </c>
      <c r="E2016" s="403" t="s">
        <v>8368</v>
      </c>
      <c r="F2016" s="403" t="s">
        <v>8369</v>
      </c>
      <c r="G2016" s="403" t="s">
        <v>6334</v>
      </c>
      <c r="H2016" s="403" t="s">
        <v>8369</v>
      </c>
      <c r="I2016" s="403" t="s">
        <v>6334</v>
      </c>
      <c r="J2016" s="403" t="s">
        <v>6334</v>
      </c>
      <c r="K2016" s="403" t="s">
        <v>6334</v>
      </c>
      <c r="L2016" s="403" t="s">
        <v>835</v>
      </c>
    </row>
    <row r="2017" spans="1:12" ht="112.5" x14ac:dyDescent="0.25">
      <c r="A2017" s="402" t="s">
        <v>15512</v>
      </c>
      <c r="B2017" s="402" t="s">
        <v>15510</v>
      </c>
      <c r="C2017" s="402" t="s">
        <v>15511</v>
      </c>
      <c r="D2017" s="402" t="s">
        <v>15509</v>
      </c>
      <c r="E2017" s="402" t="s">
        <v>8368</v>
      </c>
      <c r="F2017" s="402" t="s">
        <v>8369</v>
      </c>
      <c r="G2017" s="402" t="s">
        <v>6334</v>
      </c>
      <c r="H2017" s="402" t="s">
        <v>8369</v>
      </c>
      <c r="I2017" s="402" t="s">
        <v>6334</v>
      </c>
      <c r="J2017" s="402" t="s">
        <v>6334</v>
      </c>
      <c r="K2017" s="402" t="s">
        <v>6334</v>
      </c>
      <c r="L2017" s="402" t="s">
        <v>835</v>
      </c>
    </row>
    <row r="2018" spans="1:12" ht="315" x14ac:dyDescent="0.25">
      <c r="A2018" s="403" t="s">
        <v>6334</v>
      </c>
      <c r="B2018" s="403" t="s">
        <v>15514</v>
      </c>
      <c r="C2018" s="403" t="s">
        <v>15515</v>
      </c>
      <c r="D2018" s="403" t="s">
        <v>15513</v>
      </c>
      <c r="E2018" s="403" t="s">
        <v>7041</v>
      </c>
      <c r="F2018" s="403" t="s">
        <v>7042</v>
      </c>
      <c r="G2018" s="403" t="s">
        <v>7043</v>
      </c>
      <c r="H2018" s="403" t="s">
        <v>7042</v>
      </c>
      <c r="I2018" s="403" t="s">
        <v>6334</v>
      </c>
      <c r="J2018" s="403" t="s">
        <v>6334</v>
      </c>
      <c r="K2018" s="403" t="s">
        <v>6334</v>
      </c>
      <c r="L2018" s="403" t="s">
        <v>835</v>
      </c>
    </row>
    <row r="2019" spans="1:12" ht="78.75" x14ac:dyDescent="0.25">
      <c r="A2019" s="402" t="s">
        <v>15519</v>
      </c>
      <c r="B2019" s="402" t="s">
        <v>15517</v>
      </c>
      <c r="C2019" s="402" t="s">
        <v>15518</v>
      </c>
      <c r="D2019" s="402" t="s">
        <v>15516</v>
      </c>
      <c r="E2019" s="402" t="s">
        <v>15520</v>
      </c>
      <c r="F2019" s="402" t="s">
        <v>15521</v>
      </c>
      <c r="G2019" s="402" t="s">
        <v>7223</v>
      </c>
      <c r="H2019" s="402" t="s">
        <v>15522</v>
      </c>
      <c r="I2019" s="402" t="s">
        <v>6334</v>
      </c>
      <c r="J2019" s="402" t="s">
        <v>6334</v>
      </c>
      <c r="K2019" s="402" t="s">
        <v>6334</v>
      </c>
      <c r="L2019" s="402" t="s">
        <v>835</v>
      </c>
    </row>
    <row r="2020" spans="1:12" ht="409.5" x14ac:dyDescent="0.25">
      <c r="A2020" s="403" t="s">
        <v>6334</v>
      </c>
      <c r="B2020" s="403" t="s">
        <v>15524</v>
      </c>
      <c r="C2020" s="403" t="s">
        <v>15525</v>
      </c>
      <c r="D2020" s="403" t="s">
        <v>15523</v>
      </c>
      <c r="E2020" s="403" t="s">
        <v>6484</v>
      </c>
      <c r="F2020" s="403" t="s">
        <v>6485</v>
      </c>
      <c r="G2020" s="403" t="s">
        <v>6486</v>
      </c>
      <c r="H2020" s="403" t="s">
        <v>6485</v>
      </c>
      <c r="I2020" s="403" t="s">
        <v>6334</v>
      </c>
      <c r="J2020" s="403" t="s">
        <v>6334</v>
      </c>
      <c r="K2020" s="403" t="s">
        <v>6334</v>
      </c>
      <c r="L2020" s="403" t="s">
        <v>835</v>
      </c>
    </row>
    <row r="2021" spans="1:12" ht="90" x14ac:dyDescent="0.25">
      <c r="A2021" s="402" t="s">
        <v>15529</v>
      </c>
      <c r="B2021" s="402" t="s">
        <v>15527</v>
      </c>
      <c r="C2021" s="402" t="s">
        <v>15528</v>
      </c>
      <c r="D2021" s="402" t="s">
        <v>15526</v>
      </c>
      <c r="E2021" s="402" t="s">
        <v>8368</v>
      </c>
      <c r="F2021" s="402" t="s">
        <v>8369</v>
      </c>
      <c r="G2021" s="402" t="s">
        <v>6334</v>
      </c>
      <c r="H2021" s="402" t="s">
        <v>8369</v>
      </c>
      <c r="I2021" s="402" t="s">
        <v>6334</v>
      </c>
      <c r="J2021" s="402" t="s">
        <v>6334</v>
      </c>
      <c r="K2021" s="402" t="s">
        <v>6334</v>
      </c>
      <c r="L2021" s="402" t="s">
        <v>835</v>
      </c>
    </row>
    <row r="2022" spans="1:12" ht="135" x14ac:dyDescent="0.25">
      <c r="A2022" s="403" t="s">
        <v>15533</v>
      </c>
      <c r="B2022" s="403" t="s">
        <v>15531</v>
      </c>
      <c r="C2022" s="403" t="s">
        <v>15532</v>
      </c>
      <c r="D2022" s="403" t="s">
        <v>15530</v>
      </c>
      <c r="E2022" s="403" t="s">
        <v>8769</v>
      </c>
      <c r="F2022" s="403" t="s">
        <v>8770</v>
      </c>
      <c r="G2022" s="403" t="s">
        <v>6917</v>
      </c>
      <c r="H2022" s="403" t="s">
        <v>8770</v>
      </c>
      <c r="I2022" s="403" t="s">
        <v>6334</v>
      </c>
      <c r="J2022" s="403" t="s">
        <v>6334</v>
      </c>
      <c r="K2022" s="403" t="s">
        <v>6334</v>
      </c>
      <c r="L2022" s="403" t="s">
        <v>835</v>
      </c>
    </row>
    <row r="2023" spans="1:12" ht="45" x14ac:dyDescent="0.25">
      <c r="A2023" s="402" t="s">
        <v>15537</v>
      </c>
      <c r="B2023" s="402" t="s">
        <v>15535</v>
      </c>
      <c r="C2023" s="402" t="s">
        <v>15536</v>
      </c>
      <c r="D2023" s="402" t="s">
        <v>15534</v>
      </c>
      <c r="E2023" s="402" t="s">
        <v>6497</v>
      </c>
      <c r="F2023" s="402" t="s">
        <v>6498</v>
      </c>
      <c r="G2023" s="402" t="s">
        <v>6499</v>
      </c>
      <c r="H2023" s="402" t="s">
        <v>6498</v>
      </c>
      <c r="I2023" s="402" t="s">
        <v>6334</v>
      </c>
      <c r="J2023" s="402" t="s">
        <v>6334</v>
      </c>
      <c r="K2023" s="402" t="s">
        <v>6334</v>
      </c>
      <c r="L2023" s="402" t="s">
        <v>6376</v>
      </c>
    </row>
    <row r="2024" spans="1:12" ht="67.5" x14ac:dyDescent="0.25">
      <c r="A2024" s="403" t="s">
        <v>15541</v>
      </c>
      <c r="B2024" s="403" t="s">
        <v>15539</v>
      </c>
      <c r="C2024" s="403" t="s">
        <v>15540</v>
      </c>
      <c r="D2024" s="403" t="s">
        <v>15538</v>
      </c>
      <c r="E2024" s="403" t="s">
        <v>6484</v>
      </c>
      <c r="F2024" s="403" t="s">
        <v>6485</v>
      </c>
      <c r="G2024" s="403" t="s">
        <v>6486</v>
      </c>
      <c r="H2024" s="403" t="s">
        <v>6485</v>
      </c>
      <c r="I2024" s="403" t="s">
        <v>6334</v>
      </c>
      <c r="J2024" s="403" t="s">
        <v>6334</v>
      </c>
      <c r="K2024" s="403" t="s">
        <v>6334</v>
      </c>
      <c r="L2024" s="403" t="s">
        <v>6376</v>
      </c>
    </row>
    <row r="2025" spans="1:12" ht="56.25" x14ac:dyDescent="0.25">
      <c r="A2025" s="402" t="s">
        <v>15545</v>
      </c>
      <c r="B2025" s="402" t="s">
        <v>15543</v>
      </c>
      <c r="C2025" s="402" t="s">
        <v>15544</v>
      </c>
      <c r="D2025" s="402" t="s">
        <v>15542</v>
      </c>
      <c r="E2025" s="402" t="s">
        <v>6497</v>
      </c>
      <c r="F2025" s="402" t="s">
        <v>6498</v>
      </c>
      <c r="G2025" s="402" t="s">
        <v>6334</v>
      </c>
      <c r="H2025" s="402" t="s">
        <v>6498</v>
      </c>
      <c r="I2025" s="402" t="s">
        <v>6334</v>
      </c>
      <c r="J2025" s="402" t="s">
        <v>6334</v>
      </c>
      <c r="K2025" s="402" t="s">
        <v>6334</v>
      </c>
      <c r="L2025" s="402" t="s">
        <v>835</v>
      </c>
    </row>
    <row r="2026" spans="1:12" ht="191.25" x14ac:dyDescent="0.25">
      <c r="A2026" s="403" t="s">
        <v>15549</v>
      </c>
      <c r="B2026" s="403" t="s">
        <v>15547</v>
      </c>
      <c r="C2026" s="403" t="s">
        <v>15548</v>
      </c>
      <c r="D2026" s="403" t="s">
        <v>15546</v>
      </c>
      <c r="E2026" s="403" t="s">
        <v>6484</v>
      </c>
      <c r="F2026" s="403" t="s">
        <v>6485</v>
      </c>
      <c r="G2026" s="403" t="s">
        <v>6486</v>
      </c>
      <c r="H2026" s="403" t="s">
        <v>6485</v>
      </c>
      <c r="I2026" s="403" t="s">
        <v>6334</v>
      </c>
      <c r="J2026" s="403" t="s">
        <v>6334</v>
      </c>
      <c r="K2026" s="403" t="s">
        <v>6334</v>
      </c>
      <c r="L2026" s="403" t="s">
        <v>835</v>
      </c>
    </row>
    <row r="2027" spans="1:12" ht="33.75" x14ac:dyDescent="0.25">
      <c r="A2027" s="402" t="s">
        <v>15553</v>
      </c>
      <c r="B2027" s="402" t="s">
        <v>15551</v>
      </c>
      <c r="C2027" s="402" t="s">
        <v>15552</v>
      </c>
      <c r="D2027" s="402" t="s">
        <v>15550</v>
      </c>
      <c r="E2027" s="402" t="s">
        <v>9960</v>
      </c>
      <c r="F2027" s="402" t="s">
        <v>9961</v>
      </c>
      <c r="G2027" s="402" t="s">
        <v>6917</v>
      </c>
      <c r="H2027" s="402" t="s">
        <v>9961</v>
      </c>
      <c r="I2027" s="402" t="s">
        <v>6334</v>
      </c>
      <c r="J2027" s="402" t="s">
        <v>6334</v>
      </c>
      <c r="K2027" s="402" t="s">
        <v>6334</v>
      </c>
      <c r="L2027" s="402" t="s">
        <v>835</v>
      </c>
    </row>
    <row r="2028" spans="1:12" ht="56.25" x14ac:dyDescent="0.25">
      <c r="A2028" s="403" t="s">
        <v>1058</v>
      </c>
      <c r="B2028" s="403" t="s">
        <v>15555</v>
      </c>
      <c r="C2028" s="403" t="s">
        <v>15556</v>
      </c>
      <c r="D2028" s="403" t="s">
        <v>15554</v>
      </c>
      <c r="E2028" s="403" t="s">
        <v>9281</v>
      </c>
      <c r="F2028" s="403" t="s">
        <v>11910</v>
      </c>
      <c r="G2028" s="403" t="s">
        <v>6609</v>
      </c>
      <c r="H2028" s="403" t="s">
        <v>11910</v>
      </c>
      <c r="I2028" s="403" t="s">
        <v>6334</v>
      </c>
      <c r="J2028" s="403" t="s">
        <v>6334</v>
      </c>
      <c r="K2028" s="403" t="s">
        <v>6334</v>
      </c>
      <c r="L2028" s="403" t="s">
        <v>6376</v>
      </c>
    </row>
    <row r="2029" spans="1:12" ht="45" x14ac:dyDescent="0.25">
      <c r="A2029" s="402" t="s">
        <v>15560</v>
      </c>
      <c r="B2029" s="402" t="s">
        <v>15558</v>
      </c>
      <c r="C2029" s="402" t="s">
        <v>15559</v>
      </c>
      <c r="D2029" s="402" t="s">
        <v>15557</v>
      </c>
      <c r="E2029" s="402" t="s">
        <v>15561</v>
      </c>
      <c r="F2029" s="402" t="s">
        <v>15562</v>
      </c>
      <c r="G2029" s="402" t="s">
        <v>6388</v>
      </c>
      <c r="H2029" s="402" t="s">
        <v>15562</v>
      </c>
      <c r="I2029" s="402" t="s">
        <v>6334</v>
      </c>
      <c r="J2029" s="402" t="s">
        <v>6334</v>
      </c>
      <c r="K2029" s="402" t="s">
        <v>6334</v>
      </c>
      <c r="L2029" s="402" t="s">
        <v>835</v>
      </c>
    </row>
    <row r="2030" spans="1:12" ht="67.5" x14ac:dyDescent="0.25">
      <c r="A2030" s="403" t="s">
        <v>15566</v>
      </c>
      <c r="B2030" s="403" t="s">
        <v>15564</v>
      </c>
      <c r="C2030" s="403" t="s">
        <v>15565</v>
      </c>
      <c r="D2030" s="403" t="s">
        <v>15563</v>
      </c>
      <c r="E2030" s="403" t="s">
        <v>6497</v>
      </c>
      <c r="F2030" s="403" t="s">
        <v>6498</v>
      </c>
      <c r="G2030" s="403" t="s">
        <v>6334</v>
      </c>
      <c r="H2030" s="403" t="s">
        <v>6498</v>
      </c>
      <c r="I2030" s="403" t="s">
        <v>6334</v>
      </c>
      <c r="J2030" s="403" t="s">
        <v>6334</v>
      </c>
      <c r="K2030" s="403" t="s">
        <v>6334</v>
      </c>
      <c r="L2030" s="403" t="s">
        <v>835</v>
      </c>
    </row>
    <row r="2031" spans="1:12" ht="56.25" x14ac:dyDescent="0.25">
      <c r="A2031" s="402" t="s">
        <v>942</v>
      </c>
      <c r="B2031" s="402" t="s">
        <v>15568</v>
      </c>
      <c r="C2031" s="402" t="s">
        <v>5793</v>
      </c>
      <c r="D2031" s="402" t="s">
        <v>15567</v>
      </c>
      <c r="E2031" s="402" t="s">
        <v>6438</v>
      </c>
      <c r="F2031" s="402" t="s">
        <v>11239</v>
      </c>
      <c r="G2031" s="402" t="s">
        <v>6440</v>
      </c>
      <c r="H2031" s="402" t="s">
        <v>11240</v>
      </c>
      <c r="I2031" s="402" t="s">
        <v>6334</v>
      </c>
      <c r="J2031" s="402" t="s">
        <v>6334</v>
      </c>
      <c r="K2031" s="402" t="s">
        <v>6334</v>
      </c>
      <c r="L2031" s="402" t="s">
        <v>835</v>
      </c>
    </row>
    <row r="2032" spans="1:12" ht="56.25" x14ac:dyDescent="0.25">
      <c r="A2032" s="403" t="s">
        <v>1058</v>
      </c>
      <c r="B2032" s="403" t="s">
        <v>15570</v>
      </c>
      <c r="C2032" s="403" t="s">
        <v>15571</v>
      </c>
      <c r="D2032" s="403" t="s">
        <v>15569</v>
      </c>
      <c r="E2032" s="403" t="s">
        <v>6497</v>
      </c>
      <c r="F2032" s="403" t="s">
        <v>6498</v>
      </c>
      <c r="G2032" s="403" t="s">
        <v>6499</v>
      </c>
      <c r="H2032" s="403" t="s">
        <v>6498</v>
      </c>
      <c r="I2032" s="403" t="s">
        <v>6334</v>
      </c>
      <c r="J2032" s="403" t="s">
        <v>6334</v>
      </c>
      <c r="K2032" s="403" t="s">
        <v>6334</v>
      </c>
      <c r="L2032" s="403" t="s">
        <v>6376</v>
      </c>
    </row>
    <row r="2033" spans="1:12" ht="56.25" x14ac:dyDescent="0.25">
      <c r="A2033" s="402" t="s">
        <v>15575</v>
      </c>
      <c r="B2033" s="402" t="s">
        <v>15573</v>
      </c>
      <c r="C2033" s="402" t="s">
        <v>15574</v>
      </c>
      <c r="D2033" s="402" t="s">
        <v>15572</v>
      </c>
      <c r="E2033" s="402" t="s">
        <v>7215</v>
      </c>
      <c r="F2033" s="402" t="s">
        <v>7216</v>
      </c>
      <c r="G2033" s="402" t="s">
        <v>6493</v>
      </c>
      <c r="H2033" s="402" t="s">
        <v>7216</v>
      </c>
      <c r="I2033" s="402" t="s">
        <v>6334</v>
      </c>
      <c r="J2033" s="402" t="s">
        <v>6334</v>
      </c>
      <c r="K2033" s="402" t="s">
        <v>6334</v>
      </c>
      <c r="L2033" s="402" t="s">
        <v>6376</v>
      </c>
    </row>
    <row r="2034" spans="1:12" ht="45" x14ac:dyDescent="0.25">
      <c r="A2034" s="403" t="s">
        <v>938</v>
      </c>
      <c r="B2034" s="403" t="s">
        <v>15577</v>
      </c>
      <c r="C2034" s="403" t="s">
        <v>5799</v>
      </c>
      <c r="D2034" s="403" t="s">
        <v>15576</v>
      </c>
      <c r="E2034" s="403" t="s">
        <v>6438</v>
      </c>
      <c r="F2034" s="403" t="s">
        <v>15578</v>
      </c>
      <c r="G2034" s="403" t="s">
        <v>6440</v>
      </c>
      <c r="H2034" s="403" t="s">
        <v>15578</v>
      </c>
      <c r="I2034" s="403" t="s">
        <v>6334</v>
      </c>
      <c r="J2034" s="403" t="s">
        <v>6334</v>
      </c>
      <c r="K2034" s="403" t="s">
        <v>6334</v>
      </c>
      <c r="L2034" s="403" t="s">
        <v>6376</v>
      </c>
    </row>
    <row r="2035" spans="1:12" ht="78.75" x14ac:dyDescent="0.25">
      <c r="A2035" s="402" t="s">
        <v>15582</v>
      </c>
      <c r="B2035" s="402" t="s">
        <v>15580</v>
      </c>
      <c r="C2035" s="402" t="s">
        <v>15581</v>
      </c>
      <c r="D2035" s="402" t="s">
        <v>15579</v>
      </c>
      <c r="E2035" s="402" t="s">
        <v>6497</v>
      </c>
      <c r="F2035" s="402" t="s">
        <v>6498</v>
      </c>
      <c r="G2035" s="402" t="s">
        <v>6499</v>
      </c>
      <c r="H2035" s="402" t="s">
        <v>6498</v>
      </c>
      <c r="I2035" s="402" t="s">
        <v>6334</v>
      </c>
      <c r="J2035" s="402" t="s">
        <v>6334</v>
      </c>
      <c r="K2035" s="402" t="s">
        <v>6334</v>
      </c>
      <c r="L2035" s="402" t="s">
        <v>6376</v>
      </c>
    </row>
    <row r="2036" spans="1:12" ht="56.25" x14ac:dyDescent="0.25">
      <c r="A2036" s="403" t="s">
        <v>1058</v>
      </c>
      <c r="B2036" s="403" t="s">
        <v>15584</v>
      </c>
      <c r="C2036" s="403" t="s">
        <v>15585</v>
      </c>
      <c r="D2036" s="403" t="s">
        <v>15583</v>
      </c>
      <c r="E2036" s="403" t="s">
        <v>6497</v>
      </c>
      <c r="F2036" s="403" t="s">
        <v>6498</v>
      </c>
      <c r="G2036" s="403" t="s">
        <v>6499</v>
      </c>
      <c r="H2036" s="403" t="s">
        <v>6498</v>
      </c>
      <c r="I2036" s="403" t="s">
        <v>6334</v>
      </c>
      <c r="J2036" s="403" t="s">
        <v>6334</v>
      </c>
      <c r="K2036" s="403" t="s">
        <v>6334</v>
      </c>
      <c r="L2036" s="403" t="s">
        <v>6376</v>
      </c>
    </row>
    <row r="2037" spans="1:12" ht="90" x14ac:dyDescent="0.25">
      <c r="A2037" s="402" t="s">
        <v>15589</v>
      </c>
      <c r="B2037" s="402" t="s">
        <v>15587</v>
      </c>
      <c r="C2037" s="402" t="s">
        <v>15588</v>
      </c>
      <c r="D2037" s="402" t="s">
        <v>15586</v>
      </c>
      <c r="E2037" s="402" t="s">
        <v>8368</v>
      </c>
      <c r="F2037" s="402" t="s">
        <v>8369</v>
      </c>
      <c r="G2037" s="402" t="s">
        <v>6499</v>
      </c>
      <c r="H2037" s="402" t="s">
        <v>8369</v>
      </c>
      <c r="I2037" s="402" t="s">
        <v>6334</v>
      </c>
      <c r="J2037" s="402" t="s">
        <v>6334</v>
      </c>
      <c r="K2037" s="402" t="s">
        <v>6334</v>
      </c>
      <c r="L2037" s="402" t="s">
        <v>6376</v>
      </c>
    </row>
    <row r="2038" spans="1:12" ht="225" x14ac:dyDescent="0.25">
      <c r="A2038" s="403" t="s">
        <v>6334</v>
      </c>
      <c r="B2038" s="403" t="s">
        <v>15591</v>
      </c>
      <c r="C2038" s="403" t="s">
        <v>15592</v>
      </c>
      <c r="D2038" s="403" t="s">
        <v>15590</v>
      </c>
      <c r="E2038" s="403" t="s">
        <v>15593</v>
      </c>
      <c r="F2038" s="403" t="s">
        <v>15594</v>
      </c>
      <c r="G2038" s="403" t="s">
        <v>6440</v>
      </c>
      <c r="H2038" s="403" t="s">
        <v>15594</v>
      </c>
      <c r="I2038" s="403" t="s">
        <v>6334</v>
      </c>
      <c r="J2038" s="403" t="s">
        <v>6334</v>
      </c>
      <c r="K2038" s="403" t="s">
        <v>6334</v>
      </c>
      <c r="L2038" s="403" t="s">
        <v>835</v>
      </c>
    </row>
    <row r="2039" spans="1:12" ht="45" x14ac:dyDescent="0.25">
      <c r="A2039" s="402" t="s">
        <v>15598</v>
      </c>
      <c r="B2039" s="402" t="s">
        <v>15596</v>
      </c>
      <c r="C2039" s="402" t="s">
        <v>15597</v>
      </c>
      <c r="D2039" s="402" t="s">
        <v>15595</v>
      </c>
      <c r="E2039" s="402" t="s">
        <v>6720</v>
      </c>
      <c r="F2039" s="402" t="s">
        <v>6721</v>
      </c>
      <c r="G2039" s="402" t="s">
        <v>6722</v>
      </c>
      <c r="H2039" s="402" t="s">
        <v>6723</v>
      </c>
      <c r="I2039" s="402" t="s">
        <v>6334</v>
      </c>
      <c r="J2039" s="402" t="s">
        <v>6334</v>
      </c>
      <c r="K2039" s="402" t="s">
        <v>6334</v>
      </c>
      <c r="L2039" s="402" t="s">
        <v>835</v>
      </c>
    </row>
    <row r="2040" spans="1:12" ht="101.25" x14ac:dyDescent="0.25">
      <c r="A2040" s="403" t="s">
        <v>15602</v>
      </c>
      <c r="B2040" s="403" t="s">
        <v>15600</v>
      </c>
      <c r="C2040" s="403" t="s">
        <v>15601</v>
      </c>
      <c r="D2040" s="403" t="s">
        <v>15599</v>
      </c>
      <c r="E2040" s="403" t="s">
        <v>6484</v>
      </c>
      <c r="F2040" s="403" t="s">
        <v>6485</v>
      </c>
      <c r="G2040" s="403" t="s">
        <v>6486</v>
      </c>
      <c r="H2040" s="403" t="s">
        <v>6485</v>
      </c>
      <c r="I2040" s="403" t="s">
        <v>6334</v>
      </c>
      <c r="J2040" s="403" t="s">
        <v>6334</v>
      </c>
      <c r="K2040" s="403" t="s">
        <v>6334</v>
      </c>
      <c r="L2040" s="403" t="s">
        <v>835</v>
      </c>
    </row>
    <row r="2041" spans="1:12" ht="33.75" x14ac:dyDescent="0.25">
      <c r="A2041" s="402" t="s">
        <v>6334</v>
      </c>
      <c r="B2041" s="402" t="s">
        <v>15604</v>
      </c>
      <c r="C2041" s="402" t="s">
        <v>15605</v>
      </c>
      <c r="D2041" s="402" t="s">
        <v>15603</v>
      </c>
      <c r="E2041" s="402" t="s">
        <v>7215</v>
      </c>
      <c r="F2041" s="402" t="s">
        <v>7216</v>
      </c>
      <c r="G2041" s="402" t="s">
        <v>6493</v>
      </c>
      <c r="H2041" s="402" t="s">
        <v>7216</v>
      </c>
      <c r="I2041" s="402" t="s">
        <v>6334</v>
      </c>
      <c r="J2041" s="402" t="s">
        <v>6334</v>
      </c>
      <c r="K2041" s="402" t="s">
        <v>6334</v>
      </c>
      <c r="L2041" s="402" t="s">
        <v>835</v>
      </c>
    </row>
    <row r="2042" spans="1:12" ht="191.25" x14ac:dyDescent="0.25">
      <c r="A2042" s="403" t="s">
        <v>1058</v>
      </c>
      <c r="B2042" s="403" t="s">
        <v>15607</v>
      </c>
      <c r="C2042" s="403" t="s">
        <v>15608</v>
      </c>
      <c r="D2042" s="403" t="s">
        <v>15606</v>
      </c>
      <c r="E2042" s="403" t="s">
        <v>8562</v>
      </c>
      <c r="F2042" s="403" t="s">
        <v>8563</v>
      </c>
      <c r="G2042" s="403" t="s">
        <v>7540</v>
      </c>
      <c r="H2042" s="403" t="s">
        <v>8563</v>
      </c>
      <c r="I2042" s="403" t="s">
        <v>6334</v>
      </c>
      <c r="J2042" s="403" t="s">
        <v>6334</v>
      </c>
      <c r="K2042" s="403" t="s">
        <v>6334</v>
      </c>
      <c r="L2042" s="403" t="s">
        <v>6376</v>
      </c>
    </row>
    <row r="2043" spans="1:12" ht="45" x14ac:dyDescent="0.25">
      <c r="A2043" s="402" t="s">
        <v>15612</v>
      </c>
      <c r="B2043" s="402" t="s">
        <v>15610</v>
      </c>
      <c r="C2043" s="402" t="s">
        <v>15611</v>
      </c>
      <c r="D2043" s="402" t="s">
        <v>15609</v>
      </c>
      <c r="E2043" s="402" t="s">
        <v>7041</v>
      </c>
      <c r="F2043" s="402" t="s">
        <v>7042</v>
      </c>
      <c r="G2043" s="402" t="s">
        <v>7043</v>
      </c>
      <c r="H2043" s="402" t="s">
        <v>7042</v>
      </c>
      <c r="I2043" s="402" t="s">
        <v>6334</v>
      </c>
      <c r="J2043" s="402" t="s">
        <v>6334</v>
      </c>
      <c r="K2043" s="402" t="s">
        <v>6334</v>
      </c>
      <c r="L2043" s="402" t="s">
        <v>835</v>
      </c>
    </row>
    <row r="2044" spans="1:12" ht="67.5" x14ac:dyDescent="0.25">
      <c r="A2044" s="403" t="s">
        <v>15616</v>
      </c>
      <c r="B2044" s="403" t="s">
        <v>15614</v>
      </c>
      <c r="C2044" s="403" t="s">
        <v>15615</v>
      </c>
      <c r="D2044" s="403" t="s">
        <v>15613</v>
      </c>
      <c r="E2044" s="403" t="s">
        <v>6915</v>
      </c>
      <c r="F2044" s="403" t="s">
        <v>6916</v>
      </c>
      <c r="G2044" s="403" t="s">
        <v>6917</v>
      </c>
      <c r="H2044" s="403" t="s">
        <v>6916</v>
      </c>
      <c r="I2044" s="403" t="s">
        <v>6334</v>
      </c>
      <c r="J2044" s="403" t="s">
        <v>6334</v>
      </c>
      <c r="K2044" s="403" t="s">
        <v>6334</v>
      </c>
      <c r="L2044" s="403" t="s">
        <v>835</v>
      </c>
    </row>
    <row r="2045" spans="1:12" ht="33.75" x14ac:dyDescent="0.25">
      <c r="A2045" s="402" t="s">
        <v>15620</v>
      </c>
      <c r="B2045" s="402" t="s">
        <v>15618</v>
      </c>
      <c r="C2045" s="402" t="s">
        <v>15619</v>
      </c>
      <c r="D2045" s="402" t="s">
        <v>15617</v>
      </c>
      <c r="E2045" s="402" t="s">
        <v>6720</v>
      </c>
      <c r="F2045" s="402" t="s">
        <v>6721</v>
      </c>
      <c r="G2045" s="402" t="s">
        <v>6722</v>
      </c>
      <c r="H2045" s="402" t="s">
        <v>6723</v>
      </c>
      <c r="I2045" s="402" t="s">
        <v>6334</v>
      </c>
      <c r="J2045" s="402" t="s">
        <v>6334</v>
      </c>
      <c r="K2045" s="402" t="s">
        <v>6334</v>
      </c>
      <c r="L2045" s="402" t="s">
        <v>835</v>
      </c>
    </row>
    <row r="2046" spans="1:12" ht="45" x14ac:dyDescent="0.25">
      <c r="A2046" s="403" t="s">
        <v>15624</v>
      </c>
      <c r="B2046" s="403" t="s">
        <v>15622</v>
      </c>
      <c r="C2046" s="403" t="s">
        <v>15623</v>
      </c>
      <c r="D2046" s="403" t="s">
        <v>15621</v>
      </c>
      <c r="E2046" s="403" t="s">
        <v>6484</v>
      </c>
      <c r="F2046" s="403" t="s">
        <v>6485</v>
      </c>
      <c r="G2046" s="403" t="s">
        <v>6486</v>
      </c>
      <c r="H2046" s="403" t="s">
        <v>6485</v>
      </c>
      <c r="I2046" s="403" t="s">
        <v>6334</v>
      </c>
      <c r="J2046" s="403" t="s">
        <v>6334</v>
      </c>
      <c r="K2046" s="403" t="s">
        <v>6334</v>
      </c>
      <c r="L2046" s="403" t="s">
        <v>835</v>
      </c>
    </row>
    <row r="2047" spans="1:12" ht="45" x14ac:dyDescent="0.25">
      <c r="A2047" s="402" t="s">
        <v>15628</v>
      </c>
      <c r="B2047" s="402" t="s">
        <v>15626</v>
      </c>
      <c r="C2047" s="402" t="s">
        <v>15627</v>
      </c>
      <c r="D2047" s="402" t="s">
        <v>15625</v>
      </c>
      <c r="E2047" s="402" t="s">
        <v>6497</v>
      </c>
      <c r="F2047" s="402" t="s">
        <v>6498</v>
      </c>
      <c r="G2047" s="402" t="s">
        <v>6334</v>
      </c>
      <c r="H2047" s="402" t="s">
        <v>6498</v>
      </c>
      <c r="I2047" s="402" t="s">
        <v>6334</v>
      </c>
      <c r="J2047" s="402" t="s">
        <v>6334</v>
      </c>
      <c r="K2047" s="402" t="s">
        <v>6334</v>
      </c>
      <c r="L2047" s="402" t="s">
        <v>835</v>
      </c>
    </row>
    <row r="2048" spans="1:12" ht="22.5" x14ac:dyDescent="0.25">
      <c r="A2048" s="403" t="s">
        <v>6334</v>
      </c>
      <c r="B2048" s="403" t="s">
        <v>15630</v>
      </c>
      <c r="C2048" s="403" t="s">
        <v>15631</v>
      </c>
      <c r="D2048" s="403" t="s">
        <v>15629</v>
      </c>
      <c r="E2048" s="403" t="s">
        <v>6497</v>
      </c>
      <c r="F2048" s="403" t="s">
        <v>6498</v>
      </c>
      <c r="G2048" s="403" t="s">
        <v>6334</v>
      </c>
      <c r="H2048" s="403" t="s">
        <v>6498</v>
      </c>
      <c r="I2048" s="403" t="s">
        <v>6334</v>
      </c>
      <c r="J2048" s="403" t="s">
        <v>6334</v>
      </c>
      <c r="K2048" s="403" t="s">
        <v>6334</v>
      </c>
      <c r="L2048" s="403" t="s">
        <v>835</v>
      </c>
    </row>
    <row r="2049" spans="1:12" ht="33.75" x14ac:dyDescent="0.25">
      <c r="A2049" s="402" t="s">
        <v>15635</v>
      </c>
      <c r="B2049" s="402" t="s">
        <v>15633</v>
      </c>
      <c r="C2049" s="402" t="s">
        <v>15634</v>
      </c>
      <c r="D2049" s="402" t="s">
        <v>15632</v>
      </c>
      <c r="E2049" s="402" t="s">
        <v>12220</v>
      </c>
      <c r="F2049" s="402" t="s">
        <v>12221</v>
      </c>
      <c r="G2049" s="402" t="s">
        <v>6486</v>
      </c>
      <c r="H2049" s="402" t="s">
        <v>12221</v>
      </c>
      <c r="I2049" s="402" t="s">
        <v>6334</v>
      </c>
      <c r="J2049" s="402" t="s">
        <v>6334</v>
      </c>
      <c r="K2049" s="402" t="s">
        <v>6334</v>
      </c>
      <c r="L2049" s="402" t="s">
        <v>835</v>
      </c>
    </row>
    <row r="2050" spans="1:12" ht="56.25" x14ac:dyDescent="0.25">
      <c r="A2050" s="403" t="s">
        <v>6334</v>
      </c>
      <c r="B2050" s="403" t="s">
        <v>15637</v>
      </c>
      <c r="C2050" s="403" t="s">
        <v>15638</v>
      </c>
      <c r="D2050" s="403" t="s">
        <v>15636</v>
      </c>
      <c r="E2050" s="403" t="s">
        <v>8924</v>
      </c>
      <c r="F2050" s="403" t="s">
        <v>8925</v>
      </c>
      <c r="G2050" s="403" t="s">
        <v>6609</v>
      </c>
      <c r="H2050" s="403" t="s">
        <v>8925</v>
      </c>
      <c r="I2050" s="403" t="s">
        <v>6334</v>
      </c>
      <c r="J2050" s="403" t="s">
        <v>6334</v>
      </c>
      <c r="K2050" s="403" t="s">
        <v>6334</v>
      </c>
      <c r="L2050" s="403" t="s">
        <v>835</v>
      </c>
    </row>
    <row r="2051" spans="1:12" ht="45" x14ac:dyDescent="0.25">
      <c r="A2051" s="402" t="s">
        <v>6334</v>
      </c>
      <c r="B2051" s="402" t="s">
        <v>15640</v>
      </c>
      <c r="C2051" s="402" t="s">
        <v>15641</v>
      </c>
      <c r="D2051" s="402" t="s">
        <v>15639</v>
      </c>
      <c r="E2051" s="402" t="s">
        <v>6807</v>
      </c>
      <c r="F2051" s="402" t="s">
        <v>6808</v>
      </c>
      <c r="G2051" s="402" t="s">
        <v>6452</v>
      </c>
      <c r="H2051" s="402" t="s">
        <v>6809</v>
      </c>
      <c r="I2051" s="402" t="s">
        <v>6334</v>
      </c>
      <c r="J2051" s="402" t="s">
        <v>6334</v>
      </c>
      <c r="K2051" s="402" t="s">
        <v>6334</v>
      </c>
      <c r="L2051" s="402" t="s">
        <v>835</v>
      </c>
    </row>
    <row r="2052" spans="1:12" ht="56.25" x14ac:dyDescent="0.25">
      <c r="A2052" s="403" t="s">
        <v>15645</v>
      </c>
      <c r="B2052" s="403" t="s">
        <v>15643</v>
      </c>
      <c r="C2052" s="403" t="s">
        <v>15644</v>
      </c>
      <c r="D2052" s="403" t="s">
        <v>15642</v>
      </c>
      <c r="E2052" s="403" t="s">
        <v>6497</v>
      </c>
      <c r="F2052" s="403" t="s">
        <v>6498</v>
      </c>
      <c r="G2052" s="403" t="s">
        <v>6334</v>
      </c>
      <c r="H2052" s="403" t="s">
        <v>6498</v>
      </c>
      <c r="I2052" s="403" t="s">
        <v>6334</v>
      </c>
      <c r="J2052" s="403" t="s">
        <v>6334</v>
      </c>
      <c r="K2052" s="403" t="s">
        <v>6334</v>
      </c>
      <c r="L2052" s="403" t="s">
        <v>835</v>
      </c>
    </row>
    <row r="2053" spans="1:12" ht="45" x14ac:dyDescent="0.25">
      <c r="A2053" s="402" t="s">
        <v>15649</v>
      </c>
      <c r="B2053" s="402" t="s">
        <v>15647</v>
      </c>
      <c r="C2053" s="402" t="s">
        <v>15648</v>
      </c>
      <c r="D2053" s="402" t="s">
        <v>15646</v>
      </c>
      <c r="E2053" s="402" t="s">
        <v>12305</v>
      </c>
      <c r="F2053" s="402" t="s">
        <v>12306</v>
      </c>
      <c r="G2053" s="402" t="s">
        <v>6609</v>
      </c>
      <c r="H2053" s="402" t="s">
        <v>15650</v>
      </c>
      <c r="I2053" s="402" t="s">
        <v>6334</v>
      </c>
      <c r="J2053" s="402" t="s">
        <v>6334</v>
      </c>
      <c r="K2053" s="402" t="s">
        <v>6334</v>
      </c>
      <c r="L2053" s="402" t="s">
        <v>835</v>
      </c>
    </row>
    <row r="2054" spans="1:12" ht="56.25" x14ac:dyDescent="0.25">
      <c r="A2054" s="403" t="s">
        <v>15654</v>
      </c>
      <c r="B2054" s="403" t="s">
        <v>15652</v>
      </c>
      <c r="C2054" s="403" t="s">
        <v>15653</v>
      </c>
      <c r="D2054" s="403" t="s">
        <v>15651</v>
      </c>
      <c r="E2054" s="403" t="s">
        <v>7298</v>
      </c>
      <c r="F2054" s="403" t="s">
        <v>7299</v>
      </c>
      <c r="G2054" s="403" t="s">
        <v>6917</v>
      </c>
      <c r="H2054" s="403" t="s">
        <v>7299</v>
      </c>
      <c r="I2054" s="403" t="s">
        <v>6334</v>
      </c>
      <c r="J2054" s="403" t="s">
        <v>6334</v>
      </c>
      <c r="K2054" s="403" t="s">
        <v>6334</v>
      </c>
      <c r="L2054" s="403" t="s">
        <v>835</v>
      </c>
    </row>
    <row r="2055" spans="1:12" ht="78.75" x14ac:dyDescent="0.25">
      <c r="A2055" s="402" t="s">
        <v>6334</v>
      </c>
      <c r="B2055" s="402" t="s">
        <v>15656</v>
      </c>
      <c r="C2055" s="402" t="s">
        <v>15657</v>
      </c>
      <c r="D2055" s="402" t="s">
        <v>15655</v>
      </c>
      <c r="E2055" s="402" t="s">
        <v>15658</v>
      </c>
      <c r="F2055" s="402" t="s">
        <v>15659</v>
      </c>
      <c r="G2055" s="402" t="s">
        <v>6388</v>
      </c>
      <c r="H2055" s="402" t="s">
        <v>15660</v>
      </c>
      <c r="I2055" s="402" t="s">
        <v>6334</v>
      </c>
      <c r="J2055" s="402" t="s">
        <v>6334</v>
      </c>
      <c r="K2055" s="402" t="s">
        <v>6334</v>
      </c>
      <c r="L2055" s="402" t="s">
        <v>6442</v>
      </c>
    </row>
    <row r="2056" spans="1:12" ht="112.5" x14ac:dyDescent="0.25">
      <c r="A2056" s="403" t="s">
        <v>6334</v>
      </c>
      <c r="B2056" s="403" t="s">
        <v>15662</v>
      </c>
      <c r="C2056" s="403" t="s">
        <v>15663</v>
      </c>
      <c r="D2056" s="403" t="s">
        <v>15661</v>
      </c>
      <c r="E2056" s="403" t="s">
        <v>8368</v>
      </c>
      <c r="F2056" s="403" t="s">
        <v>8369</v>
      </c>
      <c r="G2056" s="403" t="s">
        <v>6334</v>
      </c>
      <c r="H2056" s="403" t="s">
        <v>8369</v>
      </c>
      <c r="I2056" s="403" t="s">
        <v>6334</v>
      </c>
      <c r="J2056" s="403" t="s">
        <v>6334</v>
      </c>
      <c r="K2056" s="403" t="s">
        <v>6334</v>
      </c>
      <c r="L2056" s="403" t="s">
        <v>835</v>
      </c>
    </row>
    <row r="2057" spans="1:12" ht="168.75" x14ac:dyDescent="0.25">
      <c r="A2057" s="402" t="s">
        <v>6334</v>
      </c>
      <c r="B2057" s="402" t="s">
        <v>15665</v>
      </c>
      <c r="C2057" s="402" t="s">
        <v>15666</v>
      </c>
      <c r="D2057" s="402" t="s">
        <v>15664</v>
      </c>
      <c r="E2057" s="402" t="s">
        <v>7041</v>
      </c>
      <c r="F2057" s="402" t="s">
        <v>7042</v>
      </c>
      <c r="G2057" s="402" t="s">
        <v>7043</v>
      </c>
      <c r="H2057" s="402" t="s">
        <v>7042</v>
      </c>
      <c r="I2057" s="402" t="s">
        <v>6334</v>
      </c>
      <c r="J2057" s="402" t="s">
        <v>6334</v>
      </c>
      <c r="K2057" s="402" t="s">
        <v>6334</v>
      </c>
      <c r="L2057" s="402" t="s">
        <v>835</v>
      </c>
    </row>
    <row r="2058" spans="1:12" ht="90" x14ac:dyDescent="0.25">
      <c r="A2058" s="403" t="s">
        <v>15670</v>
      </c>
      <c r="B2058" s="403" t="s">
        <v>15668</v>
      </c>
      <c r="C2058" s="403" t="s">
        <v>15669</v>
      </c>
      <c r="D2058" s="403" t="s">
        <v>15667</v>
      </c>
      <c r="E2058" s="403" t="s">
        <v>6915</v>
      </c>
      <c r="F2058" s="403" t="s">
        <v>6916</v>
      </c>
      <c r="G2058" s="403" t="s">
        <v>6917</v>
      </c>
      <c r="H2058" s="403" t="s">
        <v>6916</v>
      </c>
      <c r="I2058" s="403" t="s">
        <v>6334</v>
      </c>
      <c r="J2058" s="403" t="s">
        <v>6334</v>
      </c>
      <c r="K2058" s="403" t="s">
        <v>6334</v>
      </c>
      <c r="L2058" s="403" t="s">
        <v>835</v>
      </c>
    </row>
    <row r="2059" spans="1:12" ht="180" x14ac:dyDescent="0.25">
      <c r="A2059" s="402" t="s">
        <v>6334</v>
      </c>
      <c r="B2059" s="402" t="s">
        <v>15672</v>
      </c>
      <c r="C2059" s="402" t="s">
        <v>15673</v>
      </c>
      <c r="D2059" s="402" t="s">
        <v>15671</v>
      </c>
      <c r="E2059" s="402" t="s">
        <v>6915</v>
      </c>
      <c r="F2059" s="402" t="s">
        <v>6916</v>
      </c>
      <c r="G2059" s="402" t="s">
        <v>6917</v>
      </c>
      <c r="H2059" s="402" t="s">
        <v>6916</v>
      </c>
      <c r="I2059" s="402" t="s">
        <v>6334</v>
      </c>
      <c r="J2059" s="402" t="s">
        <v>6334</v>
      </c>
      <c r="K2059" s="402" t="s">
        <v>6334</v>
      </c>
      <c r="L2059" s="402" t="s">
        <v>835</v>
      </c>
    </row>
    <row r="2060" spans="1:12" ht="22.5" x14ac:dyDescent="0.25">
      <c r="A2060" s="403" t="s">
        <v>15677</v>
      </c>
      <c r="B2060" s="403" t="s">
        <v>15675</v>
      </c>
      <c r="C2060" s="403" t="s">
        <v>15676</v>
      </c>
      <c r="D2060" s="403" t="s">
        <v>15674</v>
      </c>
      <c r="E2060" s="403" t="s">
        <v>7041</v>
      </c>
      <c r="F2060" s="403" t="s">
        <v>7042</v>
      </c>
      <c r="G2060" s="403" t="s">
        <v>7043</v>
      </c>
      <c r="H2060" s="403" t="s">
        <v>7042</v>
      </c>
      <c r="I2060" s="403" t="s">
        <v>6334</v>
      </c>
      <c r="J2060" s="403" t="s">
        <v>6334</v>
      </c>
      <c r="K2060" s="403" t="s">
        <v>6334</v>
      </c>
      <c r="L2060" s="403" t="s">
        <v>6376</v>
      </c>
    </row>
    <row r="2061" spans="1:12" ht="67.5" x14ac:dyDescent="0.25">
      <c r="A2061" s="402" t="s">
        <v>15681</v>
      </c>
      <c r="B2061" s="402" t="s">
        <v>15679</v>
      </c>
      <c r="C2061" s="402" t="s">
        <v>15680</v>
      </c>
      <c r="D2061" s="402" t="s">
        <v>15678</v>
      </c>
      <c r="E2061" s="402" t="s">
        <v>14522</v>
      </c>
      <c r="F2061" s="402" t="s">
        <v>14523</v>
      </c>
      <c r="G2061" s="402" t="s">
        <v>6493</v>
      </c>
      <c r="H2061" s="402" t="s">
        <v>14523</v>
      </c>
      <c r="I2061" s="402" t="s">
        <v>6334</v>
      </c>
      <c r="J2061" s="402" t="s">
        <v>6334</v>
      </c>
      <c r="K2061" s="402" t="s">
        <v>6334</v>
      </c>
      <c r="L2061" s="402" t="s">
        <v>6376</v>
      </c>
    </row>
    <row r="2062" spans="1:12" ht="135" x14ac:dyDescent="0.25">
      <c r="A2062" s="403" t="s">
        <v>1058</v>
      </c>
      <c r="B2062" s="403" t="s">
        <v>15683</v>
      </c>
      <c r="C2062" s="403" t="s">
        <v>15684</v>
      </c>
      <c r="D2062" s="403" t="s">
        <v>15682</v>
      </c>
      <c r="E2062" s="403" t="s">
        <v>7476</v>
      </c>
      <c r="F2062" s="403" t="s">
        <v>7477</v>
      </c>
      <c r="G2062" s="403" t="s">
        <v>6452</v>
      </c>
      <c r="H2062" s="403" t="s">
        <v>7477</v>
      </c>
      <c r="I2062" s="403" t="s">
        <v>6334</v>
      </c>
      <c r="J2062" s="403" t="s">
        <v>6334</v>
      </c>
      <c r="K2062" s="403" t="s">
        <v>6334</v>
      </c>
      <c r="L2062" s="403" t="s">
        <v>6376</v>
      </c>
    </row>
    <row r="2063" spans="1:12" ht="56.25" x14ac:dyDescent="0.25">
      <c r="A2063" s="402" t="s">
        <v>15688</v>
      </c>
      <c r="B2063" s="402" t="s">
        <v>15686</v>
      </c>
      <c r="C2063" s="402" t="s">
        <v>15687</v>
      </c>
      <c r="D2063" s="402" t="s">
        <v>15685</v>
      </c>
      <c r="E2063" s="402" t="s">
        <v>8368</v>
      </c>
      <c r="F2063" s="402" t="s">
        <v>8369</v>
      </c>
      <c r="G2063" s="402" t="s">
        <v>6334</v>
      </c>
      <c r="H2063" s="402" t="s">
        <v>8369</v>
      </c>
      <c r="I2063" s="402" t="s">
        <v>6334</v>
      </c>
      <c r="J2063" s="402" t="s">
        <v>6334</v>
      </c>
      <c r="K2063" s="402" t="s">
        <v>6334</v>
      </c>
      <c r="L2063" s="402" t="s">
        <v>835</v>
      </c>
    </row>
    <row r="2064" spans="1:12" ht="270" x14ac:dyDescent="0.25">
      <c r="A2064" s="403" t="s">
        <v>6334</v>
      </c>
      <c r="B2064" s="403" t="s">
        <v>15690</v>
      </c>
      <c r="C2064" s="403" t="s">
        <v>15691</v>
      </c>
      <c r="D2064" s="403" t="s">
        <v>15689</v>
      </c>
      <c r="E2064" s="403" t="s">
        <v>8482</v>
      </c>
      <c r="F2064" s="403" t="s">
        <v>8483</v>
      </c>
      <c r="G2064" s="403" t="s">
        <v>6493</v>
      </c>
      <c r="H2064" s="403" t="s">
        <v>8483</v>
      </c>
      <c r="I2064" s="403" t="s">
        <v>6334</v>
      </c>
      <c r="J2064" s="403" t="s">
        <v>6334</v>
      </c>
      <c r="K2064" s="403" t="s">
        <v>6334</v>
      </c>
      <c r="L2064" s="403" t="s">
        <v>835</v>
      </c>
    </row>
    <row r="2065" spans="1:12" ht="33.75" x14ac:dyDescent="0.25">
      <c r="A2065" s="402" t="s">
        <v>15695</v>
      </c>
      <c r="B2065" s="402" t="s">
        <v>15693</v>
      </c>
      <c r="C2065" s="402" t="s">
        <v>15694</v>
      </c>
      <c r="D2065" s="402" t="s">
        <v>15692</v>
      </c>
      <c r="E2065" s="402" t="s">
        <v>6484</v>
      </c>
      <c r="F2065" s="402" t="s">
        <v>6485</v>
      </c>
      <c r="G2065" s="402" t="s">
        <v>6486</v>
      </c>
      <c r="H2065" s="402" t="s">
        <v>6485</v>
      </c>
      <c r="I2065" s="402" t="s">
        <v>6334</v>
      </c>
      <c r="J2065" s="402" t="s">
        <v>6334</v>
      </c>
      <c r="K2065" s="402" t="s">
        <v>6334</v>
      </c>
      <c r="L2065" s="402" t="s">
        <v>6376</v>
      </c>
    </row>
    <row r="2066" spans="1:12" ht="67.5" x14ac:dyDescent="0.25">
      <c r="A2066" s="403" t="s">
        <v>15699</v>
      </c>
      <c r="B2066" s="403" t="s">
        <v>15697</v>
      </c>
      <c r="C2066" s="403" t="s">
        <v>15698</v>
      </c>
      <c r="D2066" s="403" t="s">
        <v>15696</v>
      </c>
      <c r="E2066" s="403" t="s">
        <v>7476</v>
      </c>
      <c r="F2066" s="403" t="s">
        <v>7477</v>
      </c>
      <c r="G2066" s="403" t="s">
        <v>6452</v>
      </c>
      <c r="H2066" s="403" t="s">
        <v>7477</v>
      </c>
      <c r="I2066" s="403" t="s">
        <v>6334</v>
      </c>
      <c r="J2066" s="403" t="s">
        <v>6334</v>
      </c>
      <c r="K2066" s="403" t="s">
        <v>6334</v>
      </c>
      <c r="L2066" s="403" t="s">
        <v>835</v>
      </c>
    </row>
    <row r="2067" spans="1:12" ht="45" x14ac:dyDescent="0.25">
      <c r="A2067" s="402" t="s">
        <v>15703</v>
      </c>
      <c r="B2067" s="402" t="s">
        <v>15701</v>
      </c>
      <c r="C2067" s="402" t="s">
        <v>15702</v>
      </c>
      <c r="D2067" s="402" t="s">
        <v>15700</v>
      </c>
      <c r="E2067" s="402" t="s">
        <v>7215</v>
      </c>
      <c r="F2067" s="402" t="s">
        <v>7216</v>
      </c>
      <c r="G2067" s="402" t="s">
        <v>6493</v>
      </c>
      <c r="H2067" s="402" t="s">
        <v>7216</v>
      </c>
      <c r="I2067" s="402" t="s">
        <v>6334</v>
      </c>
      <c r="J2067" s="402" t="s">
        <v>6334</v>
      </c>
      <c r="K2067" s="402" t="s">
        <v>6334</v>
      </c>
      <c r="L2067" s="402" t="s">
        <v>835</v>
      </c>
    </row>
    <row r="2068" spans="1:12" ht="45" x14ac:dyDescent="0.25">
      <c r="A2068" s="403" t="s">
        <v>15707</v>
      </c>
      <c r="B2068" s="403" t="s">
        <v>15705</v>
      </c>
      <c r="C2068" s="403" t="s">
        <v>15706</v>
      </c>
      <c r="D2068" s="403" t="s">
        <v>15704</v>
      </c>
      <c r="E2068" s="403" t="s">
        <v>12936</v>
      </c>
      <c r="F2068" s="403" t="s">
        <v>12937</v>
      </c>
      <c r="G2068" s="403" t="s">
        <v>6493</v>
      </c>
      <c r="H2068" s="403" t="s">
        <v>12937</v>
      </c>
      <c r="I2068" s="403" t="s">
        <v>6334</v>
      </c>
      <c r="J2068" s="403" t="s">
        <v>6334</v>
      </c>
      <c r="K2068" s="403" t="s">
        <v>6334</v>
      </c>
      <c r="L2068" s="403" t="s">
        <v>835</v>
      </c>
    </row>
    <row r="2069" spans="1:12" ht="33.75" x14ac:dyDescent="0.25">
      <c r="A2069" s="402" t="s">
        <v>15711</v>
      </c>
      <c r="B2069" s="402" t="s">
        <v>15709</v>
      </c>
      <c r="C2069" s="402" t="s">
        <v>15710</v>
      </c>
      <c r="D2069" s="402" t="s">
        <v>15708</v>
      </c>
      <c r="E2069" s="402" t="s">
        <v>7538</v>
      </c>
      <c r="F2069" s="402" t="s">
        <v>15712</v>
      </c>
      <c r="G2069" s="402" t="s">
        <v>7540</v>
      </c>
      <c r="H2069" s="402" t="s">
        <v>15712</v>
      </c>
      <c r="I2069" s="402" t="s">
        <v>6334</v>
      </c>
      <c r="J2069" s="402" t="s">
        <v>6334</v>
      </c>
      <c r="K2069" s="402" t="s">
        <v>6334</v>
      </c>
      <c r="L2069" s="402" t="s">
        <v>6442</v>
      </c>
    </row>
    <row r="2070" spans="1:12" ht="101.25" x14ac:dyDescent="0.25">
      <c r="A2070" s="403" t="s">
        <v>15716</v>
      </c>
      <c r="B2070" s="403" t="s">
        <v>15714</v>
      </c>
      <c r="C2070" s="403" t="s">
        <v>15715</v>
      </c>
      <c r="D2070" s="403" t="s">
        <v>15713</v>
      </c>
      <c r="E2070" s="403" t="s">
        <v>15717</v>
      </c>
      <c r="F2070" s="403" t="s">
        <v>15718</v>
      </c>
      <c r="G2070" s="403" t="s">
        <v>6609</v>
      </c>
      <c r="H2070" s="403" t="s">
        <v>15719</v>
      </c>
      <c r="I2070" s="403" t="s">
        <v>6334</v>
      </c>
      <c r="J2070" s="403" t="s">
        <v>6334</v>
      </c>
      <c r="K2070" s="403" t="s">
        <v>6334</v>
      </c>
      <c r="L2070" s="403" t="s">
        <v>6376</v>
      </c>
    </row>
    <row r="2071" spans="1:12" ht="123.75" x14ac:dyDescent="0.25">
      <c r="A2071" s="402" t="s">
        <v>1058</v>
      </c>
      <c r="B2071" s="402" t="s">
        <v>15721</v>
      </c>
      <c r="C2071" s="402" t="s">
        <v>15722</v>
      </c>
      <c r="D2071" s="402" t="s">
        <v>15720</v>
      </c>
      <c r="E2071" s="402" t="s">
        <v>7215</v>
      </c>
      <c r="F2071" s="402" t="s">
        <v>7216</v>
      </c>
      <c r="G2071" s="402" t="s">
        <v>6493</v>
      </c>
      <c r="H2071" s="402" t="s">
        <v>7216</v>
      </c>
      <c r="I2071" s="402" t="s">
        <v>6334</v>
      </c>
      <c r="J2071" s="402" t="s">
        <v>6334</v>
      </c>
      <c r="K2071" s="402" t="s">
        <v>6334</v>
      </c>
      <c r="L2071" s="402" t="s">
        <v>6376</v>
      </c>
    </row>
    <row r="2072" spans="1:12" ht="45" x14ac:dyDescent="0.25">
      <c r="A2072" s="403" t="s">
        <v>15726</v>
      </c>
      <c r="B2072" s="403" t="s">
        <v>15724</v>
      </c>
      <c r="C2072" s="403" t="s">
        <v>15725</v>
      </c>
      <c r="D2072" s="403" t="s">
        <v>15723</v>
      </c>
      <c r="E2072" s="403" t="s">
        <v>7627</v>
      </c>
      <c r="F2072" s="403" t="s">
        <v>7628</v>
      </c>
      <c r="G2072" s="403" t="s">
        <v>6486</v>
      </c>
      <c r="H2072" s="403" t="s">
        <v>7628</v>
      </c>
      <c r="I2072" s="403" t="s">
        <v>6334</v>
      </c>
      <c r="J2072" s="403" t="s">
        <v>6334</v>
      </c>
      <c r="K2072" s="403" t="s">
        <v>6334</v>
      </c>
      <c r="L2072" s="403" t="s">
        <v>6376</v>
      </c>
    </row>
    <row r="2073" spans="1:12" ht="78.75" x14ac:dyDescent="0.25">
      <c r="A2073" s="402" t="s">
        <v>15730</v>
      </c>
      <c r="B2073" s="402" t="s">
        <v>15728</v>
      </c>
      <c r="C2073" s="402" t="s">
        <v>15729</v>
      </c>
      <c r="D2073" s="402" t="s">
        <v>15727</v>
      </c>
      <c r="E2073" s="402" t="s">
        <v>8368</v>
      </c>
      <c r="F2073" s="402" t="s">
        <v>8369</v>
      </c>
      <c r="G2073" s="402" t="s">
        <v>6499</v>
      </c>
      <c r="H2073" s="402" t="s">
        <v>8369</v>
      </c>
      <c r="I2073" s="402" t="s">
        <v>6334</v>
      </c>
      <c r="J2073" s="402" t="s">
        <v>6334</v>
      </c>
      <c r="K2073" s="402" t="s">
        <v>6334</v>
      </c>
      <c r="L2073" s="402" t="s">
        <v>6376</v>
      </c>
    </row>
    <row r="2074" spans="1:12" ht="409.5" x14ac:dyDescent="0.25">
      <c r="A2074" s="403" t="s">
        <v>1058</v>
      </c>
      <c r="B2074" s="403" t="s">
        <v>15732</v>
      </c>
      <c r="C2074" s="403" t="s">
        <v>15733</v>
      </c>
      <c r="D2074" s="403" t="s">
        <v>15731</v>
      </c>
      <c r="E2074" s="403" t="s">
        <v>8769</v>
      </c>
      <c r="F2074" s="403" t="s">
        <v>8770</v>
      </c>
      <c r="G2074" s="403" t="s">
        <v>6917</v>
      </c>
      <c r="H2074" s="403" t="s">
        <v>8770</v>
      </c>
      <c r="I2074" s="403" t="s">
        <v>6334</v>
      </c>
      <c r="J2074" s="403" t="s">
        <v>6334</v>
      </c>
      <c r="K2074" s="403" t="s">
        <v>6334</v>
      </c>
      <c r="L2074" s="403" t="s">
        <v>6376</v>
      </c>
    </row>
    <row r="2075" spans="1:12" ht="33.75" x14ac:dyDescent="0.25">
      <c r="A2075" s="402" t="s">
        <v>1058</v>
      </c>
      <c r="B2075" s="402" t="s">
        <v>15735</v>
      </c>
      <c r="C2075" s="402" t="s">
        <v>15736</v>
      </c>
      <c r="D2075" s="402" t="s">
        <v>15734</v>
      </c>
      <c r="E2075" s="402" t="s">
        <v>6497</v>
      </c>
      <c r="F2075" s="402" t="s">
        <v>6498</v>
      </c>
      <c r="G2075" s="402" t="s">
        <v>6334</v>
      </c>
      <c r="H2075" s="402" t="s">
        <v>6498</v>
      </c>
      <c r="I2075" s="402" t="s">
        <v>6334</v>
      </c>
      <c r="J2075" s="402" t="s">
        <v>6334</v>
      </c>
      <c r="K2075" s="402" t="s">
        <v>6334</v>
      </c>
      <c r="L2075" s="402" t="s">
        <v>6376</v>
      </c>
    </row>
    <row r="2076" spans="1:12" ht="45" x14ac:dyDescent="0.25">
      <c r="A2076" s="403" t="s">
        <v>15740</v>
      </c>
      <c r="B2076" s="403" t="s">
        <v>15738</v>
      </c>
      <c r="C2076" s="403" t="s">
        <v>15739</v>
      </c>
      <c r="D2076" s="403" t="s">
        <v>15737</v>
      </c>
      <c r="E2076" s="403" t="s">
        <v>15741</v>
      </c>
      <c r="F2076" s="403" t="s">
        <v>15742</v>
      </c>
      <c r="G2076" s="403" t="s">
        <v>9018</v>
      </c>
      <c r="H2076" s="403" t="s">
        <v>15742</v>
      </c>
      <c r="I2076" s="403" t="s">
        <v>6334</v>
      </c>
      <c r="J2076" s="403" t="s">
        <v>6334</v>
      </c>
      <c r="K2076" s="403" t="s">
        <v>6334</v>
      </c>
      <c r="L2076" s="403" t="s">
        <v>6376</v>
      </c>
    </row>
    <row r="2077" spans="1:12" ht="45" x14ac:dyDescent="0.25">
      <c r="A2077" s="402" t="s">
        <v>3244</v>
      </c>
      <c r="B2077" s="402" t="s">
        <v>15744</v>
      </c>
      <c r="C2077" s="402" t="s">
        <v>6334</v>
      </c>
      <c r="D2077" s="402" t="s">
        <v>15743</v>
      </c>
      <c r="E2077" s="402" t="s">
        <v>6720</v>
      </c>
      <c r="F2077" s="402" t="s">
        <v>6721</v>
      </c>
      <c r="G2077" s="402" t="s">
        <v>6722</v>
      </c>
      <c r="H2077" s="402" t="s">
        <v>6723</v>
      </c>
      <c r="I2077" s="402" t="s">
        <v>6334</v>
      </c>
      <c r="J2077" s="402" t="s">
        <v>6334</v>
      </c>
      <c r="K2077" s="402" t="s">
        <v>6334</v>
      </c>
      <c r="L2077" s="402" t="s">
        <v>835</v>
      </c>
    </row>
    <row r="2078" spans="1:12" ht="348.75" x14ac:dyDescent="0.25">
      <c r="A2078" s="403" t="s">
        <v>6334</v>
      </c>
      <c r="B2078" s="403" t="s">
        <v>15746</v>
      </c>
      <c r="C2078" s="403" t="s">
        <v>15747</v>
      </c>
      <c r="D2078" s="403" t="s">
        <v>15745</v>
      </c>
      <c r="E2078" s="403" t="s">
        <v>7675</v>
      </c>
      <c r="F2078" s="403" t="s">
        <v>7676</v>
      </c>
      <c r="G2078" s="403" t="s">
        <v>7540</v>
      </c>
      <c r="H2078" s="403" t="s">
        <v>7676</v>
      </c>
      <c r="I2078" s="403" t="s">
        <v>6334</v>
      </c>
      <c r="J2078" s="403" t="s">
        <v>6334</v>
      </c>
      <c r="K2078" s="403" t="s">
        <v>6334</v>
      </c>
      <c r="L2078" s="403" t="s">
        <v>835</v>
      </c>
    </row>
    <row r="2079" spans="1:12" ht="33.75" x14ac:dyDescent="0.25">
      <c r="A2079" s="402" t="s">
        <v>15751</v>
      </c>
      <c r="B2079" s="402" t="s">
        <v>15749</v>
      </c>
      <c r="C2079" s="402" t="s">
        <v>15750</v>
      </c>
      <c r="D2079" s="402" t="s">
        <v>15748</v>
      </c>
      <c r="E2079" s="402" t="s">
        <v>6915</v>
      </c>
      <c r="F2079" s="402" t="s">
        <v>6916</v>
      </c>
      <c r="G2079" s="402" t="s">
        <v>6917</v>
      </c>
      <c r="H2079" s="402" t="s">
        <v>6916</v>
      </c>
      <c r="I2079" s="402" t="s">
        <v>6334</v>
      </c>
      <c r="J2079" s="402" t="s">
        <v>6334</v>
      </c>
      <c r="K2079" s="402" t="s">
        <v>6334</v>
      </c>
      <c r="L2079" s="402" t="s">
        <v>6376</v>
      </c>
    </row>
    <row r="2080" spans="1:12" ht="56.25" x14ac:dyDescent="0.25">
      <c r="A2080" s="403" t="s">
        <v>15755</v>
      </c>
      <c r="B2080" s="403" t="s">
        <v>15753</v>
      </c>
      <c r="C2080" s="403" t="s">
        <v>15754</v>
      </c>
      <c r="D2080" s="403" t="s">
        <v>15752</v>
      </c>
      <c r="E2080" s="403" t="s">
        <v>8368</v>
      </c>
      <c r="F2080" s="403" t="s">
        <v>8369</v>
      </c>
      <c r="G2080" s="403" t="s">
        <v>6499</v>
      </c>
      <c r="H2080" s="403" t="s">
        <v>8369</v>
      </c>
      <c r="I2080" s="403" t="s">
        <v>6334</v>
      </c>
      <c r="J2080" s="403" t="s">
        <v>6334</v>
      </c>
      <c r="K2080" s="403" t="s">
        <v>6334</v>
      </c>
      <c r="L2080" s="403" t="s">
        <v>6376</v>
      </c>
    </row>
    <row r="2081" spans="1:12" ht="56.25" x14ac:dyDescent="0.25">
      <c r="A2081" s="402" t="s">
        <v>15759</v>
      </c>
      <c r="B2081" s="402" t="s">
        <v>15757</v>
      </c>
      <c r="C2081" s="402" t="s">
        <v>15758</v>
      </c>
      <c r="D2081" s="402" t="s">
        <v>15756</v>
      </c>
      <c r="E2081" s="402" t="s">
        <v>6497</v>
      </c>
      <c r="F2081" s="402" t="s">
        <v>6498</v>
      </c>
      <c r="G2081" s="402" t="s">
        <v>6499</v>
      </c>
      <c r="H2081" s="402" t="s">
        <v>6498</v>
      </c>
      <c r="I2081" s="402" t="s">
        <v>6334</v>
      </c>
      <c r="J2081" s="402" t="s">
        <v>6334</v>
      </c>
      <c r="K2081" s="402" t="s">
        <v>6334</v>
      </c>
      <c r="L2081" s="402" t="s">
        <v>6376</v>
      </c>
    </row>
    <row r="2082" spans="1:12" ht="33.75" x14ac:dyDescent="0.25">
      <c r="A2082" s="403" t="s">
        <v>15763</v>
      </c>
      <c r="B2082" s="403" t="s">
        <v>15761</v>
      </c>
      <c r="C2082" s="403" t="s">
        <v>15762</v>
      </c>
      <c r="D2082" s="403" t="s">
        <v>15760</v>
      </c>
      <c r="E2082" s="403" t="s">
        <v>9318</v>
      </c>
      <c r="F2082" s="403" t="s">
        <v>9319</v>
      </c>
      <c r="G2082" s="403" t="s">
        <v>6777</v>
      </c>
      <c r="H2082" s="403" t="s">
        <v>9319</v>
      </c>
      <c r="I2082" s="403" t="s">
        <v>6334</v>
      </c>
      <c r="J2082" s="403" t="s">
        <v>6334</v>
      </c>
      <c r="K2082" s="403" t="s">
        <v>6334</v>
      </c>
      <c r="L2082" s="403" t="s">
        <v>6376</v>
      </c>
    </row>
    <row r="2083" spans="1:12" ht="78.75" x14ac:dyDescent="0.25">
      <c r="A2083" s="402" t="s">
        <v>15767</v>
      </c>
      <c r="B2083" s="402" t="s">
        <v>15765</v>
      </c>
      <c r="C2083" s="402" t="s">
        <v>15766</v>
      </c>
      <c r="D2083" s="402" t="s">
        <v>15764</v>
      </c>
      <c r="E2083" s="402" t="s">
        <v>8368</v>
      </c>
      <c r="F2083" s="402" t="s">
        <v>8369</v>
      </c>
      <c r="G2083" s="402" t="s">
        <v>6499</v>
      </c>
      <c r="H2083" s="402" t="s">
        <v>8369</v>
      </c>
      <c r="I2083" s="402" t="s">
        <v>6334</v>
      </c>
      <c r="J2083" s="402" t="s">
        <v>6334</v>
      </c>
      <c r="K2083" s="402" t="s">
        <v>6334</v>
      </c>
      <c r="L2083" s="402" t="s">
        <v>6376</v>
      </c>
    </row>
    <row r="2084" spans="1:12" ht="135" x14ac:dyDescent="0.25">
      <c r="A2084" s="403" t="s">
        <v>1058</v>
      </c>
      <c r="B2084" s="403" t="s">
        <v>15769</v>
      </c>
      <c r="C2084" s="403" t="s">
        <v>15770</v>
      </c>
      <c r="D2084" s="403" t="s">
        <v>15768</v>
      </c>
      <c r="E2084" s="403" t="s">
        <v>7215</v>
      </c>
      <c r="F2084" s="403" t="s">
        <v>7216</v>
      </c>
      <c r="G2084" s="403" t="s">
        <v>6493</v>
      </c>
      <c r="H2084" s="403" t="s">
        <v>7216</v>
      </c>
      <c r="I2084" s="403" t="s">
        <v>6334</v>
      </c>
      <c r="J2084" s="403" t="s">
        <v>6334</v>
      </c>
      <c r="K2084" s="403" t="s">
        <v>6334</v>
      </c>
      <c r="L2084" s="403" t="s">
        <v>6376</v>
      </c>
    </row>
    <row r="2085" spans="1:12" ht="56.25" x14ac:dyDescent="0.25">
      <c r="A2085" s="402" t="s">
        <v>15774</v>
      </c>
      <c r="B2085" s="402" t="s">
        <v>15772</v>
      </c>
      <c r="C2085" s="402" t="s">
        <v>15773</v>
      </c>
      <c r="D2085" s="402" t="s">
        <v>15771</v>
      </c>
      <c r="E2085" s="402" t="s">
        <v>15775</v>
      </c>
      <c r="F2085" s="402" t="s">
        <v>15776</v>
      </c>
      <c r="G2085" s="402" t="s">
        <v>6388</v>
      </c>
      <c r="H2085" s="402" t="s">
        <v>15776</v>
      </c>
      <c r="I2085" s="402" t="s">
        <v>6334</v>
      </c>
      <c r="J2085" s="402" t="s">
        <v>6334</v>
      </c>
      <c r="K2085" s="402" t="s">
        <v>6334</v>
      </c>
      <c r="L2085" s="402" t="s">
        <v>6376</v>
      </c>
    </row>
    <row r="2086" spans="1:12" ht="33.75" x14ac:dyDescent="0.25">
      <c r="A2086" s="403" t="s">
        <v>1058</v>
      </c>
      <c r="B2086" s="403" t="s">
        <v>15778</v>
      </c>
      <c r="C2086" s="403" t="s">
        <v>15779</v>
      </c>
      <c r="D2086" s="403" t="s">
        <v>15777</v>
      </c>
      <c r="E2086" s="403" t="s">
        <v>8769</v>
      </c>
      <c r="F2086" s="403" t="s">
        <v>8770</v>
      </c>
      <c r="G2086" s="403" t="s">
        <v>6917</v>
      </c>
      <c r="H2086" s="403" t="s">
        <v>8770</v>
      </c>
      <c r="I2086" s="403" t="s">
        <v>6334</v>
      </c>
      <c r="J2086" s="403" t="s">
        <v>6334</v>
      </c>
      <c r="K2086" s="403" t="s">
        <v>6334</v>
      </c>
      <c r="L2086" s="403" t="s">
        <v>6376</v>
      </c>
    </row>
    <row r="2087" spans="1:12" ht="45" x14ac:dyDescent="0.25">
      <c r="A2087" s="402" t="s">
        <v>15783</v>
      </c>
      <c r="B2087" s="402" t="s">
        <v>15781</v>
      </c>
      <c r="C2087" s="402" t="s">
        <v>15782</v>
      </c>
      <c r="D2087" s="402" t="s">
        <v>15780</v>
      </c>
      <c r="E2087" s="402" t="s">
        <v>6992</v>
      </c>
      <c r="F2087" s="402" t="s">
        <v>9331</v>
      </c>
      <c r="G2087" s="402" t="s">
        <v>6493</v>
      </c>
      <c r="H2087" s="402" t="s">
        <v>9331</v>
      </c>
      <c r="I2087" s="402" t="s">
        <v>6334</v>
      </c>
      <c r="J2087" s="402" t="s">
        <v>6334</v>
      </c>
      <c r="K2087" s="402" t="s">
        <v>6334</v>
      </c>
      <c r="L2087" s="402" t="s">
        <v>6376</v>
      </c>
    </row>
    <row r="2088" spans="1:12" ht="78.75" x14ac:dyDescent="0.25">
      <c r="A2088" s="403" t="s">
        <v>1058</v>
      </c>
      <c r="B2088" s="403" t="s">
        <v>15785</v>
      </c>
      <c r="C2088" s="403" t="s">
        <v>15786</v>
      </c>
      <c r="D2088" s="403" t="s">
        <v>15784</v>
      </c>
      <c r="E2088" s="403" t="s">
        <v>15787</v>
      </c>
      <c r="F2088" s="403" t="s">
        <v>15788</v>
      </c>
      <c r="G2088" s="403" t="s">
        <v>9968</v>
      </c>
      <c r="H2088" s="403" t="s">
        <v>15789</v>
      </c>
      <c r="I2088" s="403" t="s">
        <v>6334</v>
      </c>
      <c r="J2088" s="403" t="s">
        <v>6334</v>
      </c>
      <c r="K2088" s="403" t="s">
        <v>6334</v>
      </c>
      <c r="L2088" s="403" t="s">
        <v>6376</v>
      </c>
    </row>
    <row r="2089" spans="1:12" ht="56.25" x14ac:dyDescent="0.25">
      <c r="A2089" s="402" t="s">
        <v>15793</v>
      </c>
      <c r="B2089" s="402" t="s">
        <v>15791</v>
      </c>
      <c r="C2089" s="402" t="s">
        <v>15792</v>
      </c>
      <c r="D2089" s="402" t="s">
        <v>15790</v>
      </c>
      <c r="E2089" s="402" t="s">
        <v>6497</v>
      </c>
      <c r="F2089" s="402" t="s">
        <v>6498</v>
      </c>
      <c r="G2089" s="402" t="s">
        <v>6499</v>
      </c>
      <c r="H2089" s="402" t="s">
        <v>6498</v>
      </c>
      <c r="I2089" s="402" t="s">
        <v>6334</v>
      </c>
      <c r="J2089" s="402" t="s">
        <v>6334</v>
      </c>
      <c r="K2089" s="402" t="s">
        <v>6334</v>
      </c>
      <c r="L2089" s="402" t="s">
        <v>6376</v>
      </c>
    </row>
    <row r="2090" spans="1:12" ht="67.5" x14ac:dyDescent="0.25">
      <c r="A2090" s="403" t="s">
        <v>15797</v>
      </c>
      <c r="B2090" s="403" t="s">
        <v>15795</v>
      </c>
      <c r="C2090" s="403" t="s">
        <v>15796</v>
      </c>
      <c r="D2090" s="403" t="s">
        <v>15794</v>
      </c>
      <c r="E2090" s="403" t="s">
        <v>15798</v>
      </c>
      <c r="F2090" s="403" t="s">
        <v>15799</v>
      </c>
      <c r="G2090" s="403" t="s">
        <v>6609</v>
      </c>
      <c r="H2090" s="403" t="s">
        <v>15800</v>
      </c>
      <c r="I2090" s="403" t="s">
        <v>6334</v>
      </c>
      <c r="J2090" s="403" t="s">
        <v>6334</v>
      </c>
      <c r="K2090" s="403" t="s">
        <v>6334</v>
      </c>
      <c r="L2090" s="403" t="s">
        <v>6376</v>
      </c>
    </row>
    <row r="2091" spans="1:12" ht="45" x14ac:dyDescent="0.25">
      <c r="A2091" s="402" t="s">
        <v>15804</v>
      </c>
      <c r="B2091" s="402" t="s">
        <v>15802</v>
      </c>
      <c r="C2091" s="402" t="s">
        <v>15803</v>
      </c>
      <c r="D2091" s="402" t="s">
        <v>15801</v>
      </c>
      <c r="E2091" s="402" t="s">
        <v>8404</v>
      </c>
      <c r="F2091" s="402" t="s">
        <v>8405</v>
      </c>
      <c r="G2091" s="402" t="s">
        <v>7070</v>
      </c>
      <c r="H2091" s="402" t="s">
        <v>8406</v>
      </c>
      <c r="I2091" s="402" t="s">
        <v>6334</v>
      </c>
      <c r="J2091" s="402" t="s">
        <v>6334</v>
      </c>
      <c r="K2091" s="402" t="s">
        <v>6334</v>
      </c>
      <c r="L2091" s="402" t="s">
        <v>6376</v>
      </c>
    </row>
    <row r="2092" spans="1:12" ht="33.75" x14ac:dyDescent="0.25">
      <c r="A2092" s="403" t="s">
        <v>1058</v>
      </c>
      <c r="B2092" s="403" t="s">
        <v>15806</v>
      </c>
      <c r="C2092" s="403" t="s">
        <v>15807</v>
      </c>
      <c r="D2092" s="403" t="s">
        <v>15805</v>
      </c>
      <c r="E2092" s="403" t="s">
        <v>6720</v>
      </c>
      <c r="F2092" s="403" t="s">
        <v>6721</v>
      </c>
      <c r="G2092" s="403" t="s">
        <v>6722</v>
      </c>
      <c r="H2092" s="403" t="s">
        <v>6723</v>
      </c>
      <c r="I2092" s="403" t="s">
        <v>6334</v>
      </c>
      <c r="J2092" s="403" t="s">
        <v>6334</v>
      </c>
      <c r="K2092" s="403" t="s">
        <v>6334</v>
      </c>
      <c r="L2092" s="403" t="s">
        <v>6376</v>
      </c>
    </row>
    <row r="2093" spans="1:12" ht="112.5" x14ac:dyDescent="0.25">
      <c r="A2093" s="402" t="s">
        <v>15811</v>
      </c>
      <c r="B2093" s="402" t="s">
        <v>15809</v>
      </c>
      <c r="C2093" s="402" t="s">
        <v>15810</v>
      </c>
      <c r="D2093" s="402" t="s">
        <v>15808</v>
      </c>
      <c r="E2093" s="402" t="s">
        <v>15717</v>
      </c>
      <c r="F2093" s="402" t="s">
        <v>15718</v>
      </c>
      <c r="G2093" s="402" t="s">
        <v>6609</v>
      </c>
      <c r="H2093" s="402" t="s">
        <v>15719</v>
      </c>
      <c r="I2093" s="402" t="s">
        <v>6334</v>
      </c>
      <c r="J2093" s="402" t="s">
        <v>6334</v>
      </c>
      <c r="K2093" s="402" t="s">
        <v>6334</v>
      </c>
      <c r="L2093" s="402" t="s">
        <v>6376</v>
      </c>
    </row>
    <row r="2094" spans="1:12" ht="67.5" x14ac:dyDescent="0.25">
      <c r="A2094" s="403" t="s">
        <v>15815</v>
      </c>
      <c r="B2094" s="403" t="s">
        <v>15813</v>
      </c>
      <c r="C2094" s="403" t="s">
        <v>15814</v>
      </c>
      <c r="D2094" s="403" t="s">
        <v>15812</v>
      </c>
      <c r="E2094" s="403" t="s">
        <v>8368</v>
      </c>
      <c r="F2094" s="403" t="s">
        <v>8369</v>
      </c>
      <c r="G2094" s="403" t="s">
        <v>6499</v>
      </c>
      <c r="H2094" s="403" t="s">
        <v>8369</v>
      </c>
      <c r="I2094" s="403" t="s">
        <v>6334</v>
      </c>
      <c r="J2094" s="403" t="s">
        <v>6334</v>
      </c>
      <c r="K2094" s="403" t="s">
        <v>6334</v>
      </c>
      <c r="L2094" s="403" t="s">
        <v>6376</v>
      </c>
    </row>
    <row r="2095" spans="1:12" ht="33.75" x14ac:dyDescent="0.25">
      <c r="A2095" s="402" t="s">
        <v>15819</v>
      </c>
      <c r="B2095" s="402" t="s">
        <v>15817</v>
      </c>
      <c r="C2095" s="402" t="s">
        <v>15818</v>
      </c>
      <c r="D2095" s="402" t="s">
        <v>15816</v>
      </c>
      <c r="E2095" s="402" t="s">
        <v>7505</v>
      </c>
      <c r="F2095" s="402" t="s">
        <v>7506</v>
      </c>
      <c r="G2095" s="402" t="s">
        <v>6452</v>
      </c>
      <c r="H2095" s="402" t="s">
        <v>7506</v>
      </c>
      <c r="I2095" s="402" t="s">
        <v>6334</v>
      </c>
      <c r="J2095" s="402" t="s">
        <v>6334</v>
      </c>
      <c r="K2095" s="402" t="s">
        <v>6334</v>
      </c>
      <c r="L2095" s="402" t="s">
        <v>6376</v>
      </c>
    </row>
    <row r="2096" spans="1:12" ht="146.25" x14ac:dyDescent="0.25">
      <c r="A2096" s="403" t="s">
        <v>15823</v>
      </c>
      <c r="B2096" s="403" t="s">
        <v>15821</v>
      </c>
      <c r="C2096" s="403" t="s">
        <v>15822</v>
      </c>
      <c r="D2096" s="403" t="s">
        <v>15820</v>
      </c>
      <c r="E2096" s="403" t="s">
        <v>6484</v>
      </c>
      <c r="F2096" s="403" t="s">
        <v>6485</v>
      </c>
      <c r="G2096" s="403" t="s">
        <v>6486</v>
      </c>
      <c r="H2096" s="403" t="s">
        <v>6485</v>
      </c>
      <c r="I2096" s="403" t="s">
        <v>6334</v>
      </c>
      <c r="J2096" s="403" t="s">
        <v>6334</v>
      </c>
      <c r="K2096" s="403" t="s">
        <v>6334</v>
      </c>
      <c r="L2096" s="403" t="s">
        <v>6376</v>
      </c>
    </row>
    <row r="2097" spans="1:12" ht="45" x14ac:dyDescent="0.25">
      <c r="A2097" s="402" t="s">
        <v>15827</v>
      </c>
      <c r="B2097" s="402" t="s">
        <v>15825</v>
      </c>
      <c r="C2097" s="402" t="s">
        <v>15826</v>
      </c>
      <c r="D2097" s="402" t="s">
        <v>15824</v>
      </c>
      <c r="E2097" s="402" t="s">
        <v>8834</v>
      </c>
      <c r="F2097" s="402" t="s">
        <v>8835</v>
      </c>
      <c r="G2097" s="402" t="s">
        <v>6486</v>
      </c>
      <c r="H2097" s="402" t="s">
        <v>8835</v>
      </c>
      <c r="I2097" s="402" t="s">
        <v>6334</v>
      </c>
      <c r="J2097" s="402" t="s">
        <v>6334</v>
      </c>
      <c r="K2097" s="402" t="s">
        <v>6334</v>
      </c>
      <c r="L2097" s="402" t="s">
        <v>6442</v>
      </c>
    </row>
    <row r="2098" spans="1:12" ht="56.25" x14ac:dyDescent="0.25">
      <c r="A2098" s="403" t="s">
        <v>15831</v>
      </c>
      <c r="B2098" s="403" t="s">
        <v>15829</v>
      </c>
      <c r="C2098" s="403" t="s">
        <v>15830</v>
      </c>
      <c r="D2098" s="403" t="s">
        <v>15828</v>
      </c>
      <c r="E2098" s="403" t="s">
        <v>9281</v>
      </c>
      <c r="F2098" s="403" t="s">
        <v>11910</v>
      </c>
      <c r="G2098" s="403" t="s">
        <v>6609</v>
      </c>
      <c r="H2098" s="403" t="s">
        <v>11910</v>
      </c>
      <c r="I2098" s="403" t="s">
        <v>6334</v>
      </c>
      <c r="J2098" s="403" t="s">
        <v>6334</v>
      </c>
      <c r="K2098" s="403" t="s">
        <v>6334</v>
      </c>
      <c r="L2098" s="403" t="s">
        <v>6376</v>
      </c>
    </row>
    <row r="2099" spans="1:12" ht="56.25" x14ac:dyDescent="0.25">
      <c r="A2099" s="402" t="s">
        <v>15835</v>
      </c>
      <c r="B2099" s="402" t="s">
        <v>15833</v>
      </c>
      <c r="C2099" s="402" t="s">
        <v>15834</v>
      </c>
      <c r="D2099" s="402" t="s">
        <v>15832</v>
      </c>
      <c r="E2099" s="402" t="s">
        <v>6720</v>
      </c>
      <c r="F2099" s="402" t="s">
        <v>6721</v>
      </c>
      <c r="G2099" s="402" t="s">
        <v>6722</v>
      </c>
      <c r="H2099" s="402" t="s">
        <v>6723</v>
      </c>
      <c r="I2099" s="402" t="s">
        <v>6334</v>
      </c>
      <c r="J2099" s="402" t="s">
        <v>6334</v>
      </c>
      <c r="K2099" s="402" t="s">
        <v>6334</v>
      </c>
      <c r="L2099" s="402" t="s">
        <v>6376</v>
      </c>
    </row>
    <row r="2100" spans="1:12" ht="33.75" x14ac:dyDescent="0.25">
      <c r="A2100" s="403" t="s">
        <v>6334</v>
      </c>
      <c r="B2100" s="403" t="s">
        <v>15837</v>
      </c>
      <c r="C2100" s="403" t="s">
        <v>15838</v>
      </c>
      <c r="D2100" s="403" t="s">
        <v>15836</v>
      </c>
      <c r="E2100" s="403" t="s">
        <v>8769</v>
      </c>
      <c r="F2100" s="403" t="s">
        <v>8770</v>
      </c>
      <c r="G2100" s="403" t="s">
        <v>6917</v>
      </c>
      <c r="H2100" s="403" t="s">
        <v>8770</v>
      </c>
      <c r="I2100" s="403" t="s">
        <v>6334</v>
      </c>
      <c r="J2100" s="403" t="s">
        <v>6334</v>
      </c>
      <c r="K2100" s="403" t="s">
        <v>6334</v>
      </c>
      <c r="L2100" s="403" t="s">
        <v>6442</v>
      </c>
    </row>
    <row r="2101" spans="1:12" ht="90" x14ac:dyDescent="0.25">
      <c r="A2101" s="402" t="s">
        <v>15842</v>
      </c>
      <c r="B2101" s="402" t="s">
        <v>15840</v>
      </c>
      <c r="C2101" s="402" t="s">
        <v>15841</v>
      </c>
      <c r="D2101" s="402" t="s">
        <v>15839</v>
      </c>
      <c r="E2101" s="402" t="s">
        <v>15843</v>
      </c>
      <c r="F2101" s="402" t="s">
        <v>15844</v>
      </c>
      <c r="G2101" s="402" t="s">
        <v>6434</v>
      </c>
      <c r="H2101" s="402" t="s">
        <v>15844</v>
      </c>
      <c r="I2101" s="402" t="s">
        <v>6334</v>
      </c>
      <c r="J2101" s="402" t="s">
        <v>6334</v>
      </c>
      <c r="K2101" s="402" t="s">
        <v>6334</v>
      </c>
      <c r="L2101" s="402" t="s">
        <v>6376</v>
      </c>
    </row>
    <row r="2102" spans="1:12" ht="22.5" x14ac:dyDescent="0.25">
      <c r="A2102" s="403" t="s">
        <v>1058</v>
      </c>
      <c r="B2102" s="403" t="s">
        <v>15846</v>
      </c>
      <c r="C2102" s="403" t="s">
        <v>15847</v>
      </c>
      <c r="D2102" s="403" t="s">
        <v>15845</v>
      </c>
      <c r="E2102" s="403" t="s">
        <v>6497</v>
      </c>
      <c r="F2102" s="403" t="s">
        <v>6498</v>
      </c>
      <c r="G2102" s="403" t="s">
        <v>6499</v>
      </c>
      <c r="H2102" s="403" t="s">
        <v>6498</v>
      </c>
      <c r="I2102" s="403" t="s">
        <v>6334</v>
      </c>
      <c r="J2102" s="403" t="s">
        <v>6334</v>
      </c>
      <c r="K2102" s="403" t="s">
        <v>6334</v>
      </c>
      <c r="L2102" s="403" t="s">
        <v>6376</v>
      </c>
    </row>
    <row r="2103" spans="1:12" ht="157.5" x14ac:dyDescent="0.25">
      <c r="A2103" s="402" t="s">
        <v>1058</v>
      </c>
      <c r="B2103" s="402" t="s">
        <v>15849</v>
      </c>
      <c r="C2103" s="402" t="s">
        <v>15850</v>
      </c>
      <c r="D2103" s="402" t="s">
        <v>15848</v>
      </c>
      <c r="E2103" s="402" t="s">
        <v>6915</v>
      </c>
      <c r="F2103" s="402" t="s">
        <v>6916</v>
      </c>
      <c r="G2103" s="402" t="s">
        <v>6917</v>
      </c>
      <c r="H2103" s="402" t="s">
        <v>6916</v>
      </c>
      <c r="I2103" s="402" t="s">
        <v>6334</v>
      </c>
      <c r="J2103" s="402" t="s">
        <v>6334</v>
      </c>
      <c r="K2103" s="402" t="s">
        <v>6334</v>
      </c>
      <c r="L2103" s="402" t="s">
        <v>6376</v>
      </c>
    </row>
    <row r="2104" spans="1:12" ht="56.25" x14ac:dyDescent="0.25">
      <c r="A2104" s="403" t="s">
        <v>15854</v>
      </c>
      <c r="B2104" s="403" t="s">
        <v>15852</v>
      </c>
      <c r="C2104" s="403" t="s">
        <v>15853</v>
      </c>
      <c r="D2104" s="403" t="s">
        <v>15851</v>
      </c>
      <c r="E2104" s="403" t="s">
        <v>15855</v>
      </c>
      <c r="F2104" s="403" t="s">
        <v>15856</v>
      </c>
      <c r="G2104" s="403" t="s">
        <v>15857</v>
      </c>
      <c r="H2104" s="403" t="s">
        <v>15856</v>
      </c>
      <c r="I2104" s="403" t="s">
        <v>6334</v>
      </c>
      <c r="J2104" s="403" t="s">
        <v>6334</v>
      </c>
      <c r="K2104" s="403" t="s">
        <v>6334</v>
      </c>
      <c r="L2104" s="403" t="s">
        <v>6376</v>
      </c>
    </row>
    <row r="2105" spans="1:12" ht="67.5" x14ac:dyDescent="0.25">
      <c r="A2105" s="402" t="s">
        <v>15861</v>
      </c>
      <c r="B2105" s="402" t="s">
        <v>15859</v>
      </c>
      <c r="C2105" s="402" t="s">
        <v>15860</v>
      </c>
      <c r="D2105" s="402" t="s">
        <v>15858</v>
      </c>
      <c r="E2105" s="402" t="s">
        <v>15862</v>
      </c>
      <c r="F2105" s="402" t="s">
        <v>15863</v>
      </c>
      <c r="G2105" s="402" t="s">
        <v>7745</v>
      </c>
      <c r="H2105" s="402" t="s">
        <v>15863</v>
      </c>
      <c r="I2105" s="402" t="s">
        <v>6334</v>
      </c>
      <c r="J2105" s="402" t="s">
        <v>6334</v>
      </c>
      <c r="K2105" s="402" t="s">
        <v>6334</v>
      </c>
      <c r="L2105" s="402" t="s">
        <v>6376</v>
      </c>
    </row>
    <row r="2106" spans="1:12" ht="78.75" x14ac:dyDescent="0.25">
      <c r="A2106" s="403" t="s">
        <v>15867</v>
      </c>
      <c r="B2106" s="403" t="s">
        <v>15865</v>
      </c>
      <c r="C2106" s="403" t="s">
        <v>15866</v>
      </c>
      <c r="D2106" s="403" t="s">
        <v>15864</v>
      </c>
      <c r="E2106" s="403" t="s">
        <v>9898</v>
      </c>
      <c r="F2106" s="403" t="s">
        <v>9899</v>
      </c>
      <c r="G2106" s="403" t="s">
        <v>6434</v>
      </c>
      <c r="H2106" s="403" t="s">
        <v>9900</v>
      </c>
      <c r="I2106" s="403" t="s">
        <v>6334</v>
      </c>
      <c r="J2106" s="403" t="s">
        <v>6334</v>
      </c>
      <c r="K2106" s="403" t="s">
        <v>6334</v>
      </c>
      <c r="L2106" s="403" t="s">
        <v>6376</v>
      </c>
    </row>
    <row r="2107" spans="1:12" ht="67.5" x14ac:dyDescent="0.25">
      <c r="A2107" s="402" t="s">
        <v>15871</v>
      </c>
      <c r="B2107" s="402" t="s">
        <v>15869</v>
      </c>
      <c r="C2107" s="402" t="s">
        <v>15870</v>
      </c>
      <c r="D2107" s="402" t="s">
        <v>15868</v>
      </c>
      <c r="E2107" s="402" t="s">
        <v>6484</v>
      </c>
      <c r="F2107" s="402" t="s">
        <v>6485</v>
      </c>
      <c r="G2107" s="402" t="s">
        <v>6486</v>
      </c>
      <c r="H2107" s="402" t="s">
        <v>6485</v>
      </c>
      <c r="I2107" s="402" t="s">
        <v>6334</v>
      </c>
      <c r="J2107" s="402" t="s">
        <v>6334</v>
      </c>
      <c r="K2107" s="402" t="s">
        <v>6334</v>
      </c>
      <c r="L2107" s="402" t="s">
        <v>6376</v>
      </c>
    </row>
    <row r="2108" spans="1:12" ht="78.75" x14ac:dyDescent="0.25">
      <c r="A2108" s="403" t="s">
        <v>15875</v>
      </c>
      <c r="B2108" s="403" t="s">
        <v>15873</v>
      </c>
      <c r="C2108" s="403" t="s">
        <v>15874</v>
      </c>
      <c r="D2108" s="403" t="s">
        <v>15872</v>
      </c>
      <c r="E2108" s="403" t="s">
        <v>7041</v>
      </c>
      <c r="F2108" s="403" t="s">
        <v>7042</v>
      </c>
      <c r="G2108" s="403" t="s">
        <v>7043</v>
      </c>
      <c r="H2108" s="403" t="s">
        <v>7042</v>
      </c>
      <c r="I2108" s="403" t="s">
        <v>6334</v>
      </c>
      <c r="J2108" s="403" t="s">
        <v>6334</v>
      </c>
      <c r="K2108" s="403" t="s">
        <v>6334</v>
      </c>
      <c r="L2108" s="403" t="s">
        <v>6376</v>
      </c>
    </row>
    <row r="2109" spans="1:12" ht="67.5" x14ac:dyDescent="0.25">
      <c r="A2109" s="402" t="s">
        <v>15879</v>
      </c>
      <c r="B2109" s="402" t="s">
        <v>15877</v>
      </c>
      <c r="C2109" s="402" t="s">
        <v>15878</v>
      </c>
      <c r="D2109" s="402" t="s">
        <v>15876</v>
      </c>
      <c r="E2109" s="402" t="s">
        <v>6497</v>
      </c>
      <c r="F2109" s="402" t="s">
        <v>6498</v>
      </c>
      <c r="G2109" s="402" t="s">
        <v>6499</v>
      </c>
      <c r="H2109" s="402" t="s">
        <v>6498</v>
      </c>
      <c r="I2109" s="402" t="s">
        <v>6334</v>
      </c>
      <c r="J2109" s="402" t="s">
        <v>6334</v>
      </c>
      <c r="K2109" s="402" t="s">
        <v>6334</v>
      </c>
      <c r="L2109" s="402" t="s">
        <v>6376</v>
      </c>
    </row>
    <row r="2110" spans="1:12" ht="22.5" x14ac:dyDescent="0.25">
      <c r="A2110" s="403" t="s">
        <v>15883</v>
      </c>
      <c r="B2110" s="403" t="s">
        <v>15881</v>
      </c>
      <c r="C2110" s="403" t="s">
        <v>15882</v>
      </c>
      <c r="D2110" s="403" t="s">
        <v>15880</v>
      </c>
      <c r="E2110" s="403" t="s">
        <v>6915</v>
      </c>
      <c r="F2110" s="403" t="s">
        <v>6916</v>
      </c>
      <c r="G2110" s="403" t="s">
        <v>6917</v>
      </c>
      <c r="H2110" s="403" t="s">
        <v>6916</v>
      </c>
      <c r="I2110" s="403" t="s">
        <v>6334</v>
      </c>
      <c r="J2110" s="403" t="s">
        <v>6334</v>
      </c>
      <c r="K2110" s="403" t="s">
        <v>6334</v>
      </c>
      <c r="L2110" s="403" t="s">
        <v>6376</v>
      </c>
    </row>
    <row r="2111" spans="1:12" ht="67.5" x14ac:dyDescent="0.25">
      <c r="A2111" s="402" t="s">
        <v>1058</v>
      </c>
      <c r="B2111" s="402" t="s">
        <v>15885</v>
      </c>
      <c r="C2111" s="402" t="s">
        <v>15886</v>
      </c>
      <c r="D2111" s="402" t="s">
        <v>15884</v>
      </c>
      <c r="E2111" s="402" t="s">
        <v>7627</v>
      </c>
      <c r="F2111" s="402" t="s">
        <v>7628</v>
      </c>
      <c r="G2111" s="402" t="s">
        <v>6486</v>
      </c>
      <c r="H2111" s="402" t="s">
        <v>7628</v>
      </c>
      <c r="I2111" s="402" t="s">
        <v>6334</v>
      </c>
      <c r="J2111" s="402" t="s">
        <v>6334</v>
      </c>
      <c r="K2111" s="402" t="s">
        <v>6334</v>
      </c>
      <c r="L2111" s="402" t="s">
        <v>6376</v>
      </c>
    </row>
    <row r="2112" spans="1:12" ht="123.75" x14ac:dyDescent="0.25">
      <c r="A2112" s="403" t="s">
        <v>15890</v>
      </c>
      <c r="B2112" s="403" t="s">
        <v>15888</v>
      </c>
      <c r="C2112" s="403" t="s">
        <v>15889</v>
      </c>
      <c r="D2112" s="403" t="s">
        <v>15887</v>
      </c>
      <c r="E2112" s="403" t="s">
        <v>9281</v>
      </c>
      <c r="F2112" s="403" t="s">
        <v>11910</v>
      </c>
      <c r="G2112" s="403" t="s">
        <v>6609</v>
      </c>
      <c r="H2112" s="403" t="s">
        <v>11910</v>
      </c>
      <c r="I2112" s="403" t="s">
        <v>6334</v>
      </c>
      <c r="J2112" s="403" t="s">
        <v>6334</v>
      </c>
      <c r="K2112" s="403" t="s">
        <v>6334</v>
      </c>
      <c r="L2112" s="403" t="s">
        <v>6376</v>
      </c>
    </row>
    <row r="2113" spans="1:12" ht="33.75" x14ac:dyDescent="0.25">
      <c r="A2113" s="402" t="s">
        <v>15894</v>
      </c>
      <c r="B2113" s="402" t="s">
        <v>15892</v>
      </c>
      <c r="C2113" s="402" t="s">
        <v>15893</v>
      </c>
      <c r="D2113" s="402" t="s">
        <v>15891</v>
      </c>
      <c r="E2113" s="402" t="s">
        <v>7041</v>
      </c>
      <c r="F2113" s="402" t="s">
        <v>7042</v>
      </c>
      <c r="G2113" s="402" t="s">
        <v>7043</v>
      </c>
      <c r="H2113" s="402" t="s">
        <v>7042</v>
      </c>
      <c r="I2113" s="402" t="s">
        <v>6334</v>
      </c>
      <c r="J2113" s="402" t="s">
        <v>6334</v>
      </c>
      <c r="K2113" s="402" t="s">
        <v>6334</v>
      </c>
      <c r="L2113" s="402" t="s">
        <v>6376</v>
      </c>
    </row>
    <row r="2114" spans="1:12" ht="45" x14ac:dyDescent="0.25">
      <c r="A2114" s="403" t="s">
        <v>15898</v>
      </c>
      <c r="B2114" s="403" t="s">
        <v>15896</v>
      </c>
      <c r="C2114" s="403" t="s">
        <v>15897</v>
      </c>
      <c r="D2114" s="403" t="s">
        <v>15895</v>
      </c>
      <c r="E2114" s="403" t="s">
        <v>6484</v>
      </c>
      <c r="F2114" s="403" t="s">
        <v>6485</v>
      </c>
      <c r="G2114" s="403" t="s">
        <v>6486</v>
      </c>
      <c r="H2114" s="403" t="s">
        <v>6485</v>
      </c>
      <c r="I2114" s="403" t="s">
        <v>6334</v>
      </c>
      <c r="J2114" s="403" t="s">
        <v>6334</v>
      </c>
      <c r="K2114" s="403" t="s">
        <v>6334</v>
      </c>
      <c r="L2114" s="403" t="s">
        <v>6376</v>
      </c>
    </row>
    <row r="2115" spans="1:12" ht="67.5" x14ac:dyDescent="0.25">
      <c r="A2115" s="402" t="s">
        <v>15902</v>
      </c>
      <c r="B2115" s="402" t="s">
        <v>15900</v>
      </c>
      <c r="C2115" s="402" t="s">
        <v>15901</v>
      </c>
      <c r="D2115" s="402" t="s">
        <v>15899</v>
      </c>
      <c r="E2115" s="402" t="s">
        <v>15903</v>
      </c>
      <c r="F2115" s="402" t="s">
        <v>15904</v>
      </c>
      <c r="G2115" s="402" t="s">
        <v>9968</v>
      </c>
      <c r="H2115" s="402" t="s">
        <v>15905</v>
      </c>
      <c r="I2115" s="402" t="s">
        <v>6334</v>
      </c>
      <c r="J2115" s="402" t="s">
        <v>6334</v>
      </c>
      <c r="K2115" s="402" t="s">
        <v>6334</v>
      </c>
      <c r="L2115" s="402" t="s">
        <v>6376</v>
      </c>
    </row>
    <row r="2116" spans="1:12" ht="90" x14ac:dyDescent="0.25">
      <c r="A2116" s="403" t="s">
        <v>1058</v>
      </c>
      <c r="B2116" s="403" t="s">
        <v>15907</v>
      </c>
      <c r="C2116" s="403" t="s">
        <v>15908</v>
      </c>
      <c r="D2116" s="403" t="s">
        <v>15906</v>
      </c>
      <c r="E2116" s="403" t="s">
        <v>6497</v>
      </c>
      <c r="F2116" s="403" t="s">
        <v>6498</v>
      </c>
      <c r="G2116" s="403" t="s">
        <v>6499</v>
      </c>
      <c r="H2116" s="403" t="s">
        <v>6498</v>
      </c>
      <c r="I2116" s="403" t="s">
        <v>6334</v>
      </c>
      <c r="J2116" s="403" t="s">
        <v>6334</v>
      </c>
      <c r="K2116" s="403" t="s">
        <v>6334</v>
      </c>
      <c r="L2116" s="403" t="s">
        <v>6376</v>
      </c>
    </row>
    <row r="2117" spans="1:12" ht="33.75" x14ac:dyDescent="0.25">
      <c r="A2117" s="402" t="s">
        <v>1058</v>
      </c>
      <c r="B2117" s="402" t="s">
        <v>15910</v>
      </c>
      <c r="C2117" s="402" t="s">
        <v>15911</v>
      </c>
      <c r="D2117" s="402" t="s">
        <v>15909</v>
      </c>
      <c r="E2117" s="402" t="s">
        <v>6915</v>
      </c>
      <c r="F2117" s="402" t="s">
        <v>6916</v>
      </c>
      <c r="G2117" s="402" t="s">
        <v>6917</v>
      </c>
      <c r="H2117" s="402" t="s">
        <v>6916</v>
      </c>
      <c r="I2117" s="402" t="s">
        <v>6334</v>
      </c>
      <c r="J2117" s="402" t="s">
        <v>6334</v>
      </c>
      <c r="K2117" s="402" t="s">
        <v>6334</v>
      </c>
      <c r="L2117" s="402" t="s">
        <v>6376</v>
      </c>
    </row>
    <row r="2118" spans="1:12" ht="56.25" x14ac:dyDescent="0.25">
      <c r="A2118" s="403" t="s">
        <v>15915</v>
      </c>
      <c r="B2118" s="403" t="s">
        <v>15913</v>
      </c>
      <c r="C2118" s="403" t="s">
        <v>15914</v>
      </c>
      <c r="D2118" s="403" t="s">
        <v>15912</v>
      </c>
      <c r="E2118" s="403" t="s">
        <v>7034</v>
      </c>
      <c r="F2118" s="403" t="s">
        <v>7035</v>
      </c>
      <c r="G2118" s="403" t="s">
        <v>6513</v>
      </c>
      <c r="H2118" s="403" t="s">
        <v>7035</v>
      </c>
      <c r="I2118" s="403" t="s">
        <v>6334</v>
      </c>
      <c r="J2118" s="403" t="s">
        <v>6334</v>
      </c>
      <c r="K2118" s="403" t="s">
        <v>6334</v>
      </c>
      <c r="L2118" s="403" t="s">
        <v>6376</v>
      </c>
    </row>
    <row r="2119" spans="1:12" ht="112.5" x14ac:dyDescent="0.25">
      <c r="A2119" s="402" t="s">
        <v>1058</v>
      </c>
      <c r="B2119" s="402" t="s">
        <v>15917</v>
      </c>
      <c r="C2119" s="402" t="s">
        <v>15918</v>
      </c>
      <c r="D2119" s="402" t="s">
        <v>15916</v>
      </c>
      <c r="E2119" s="402" t="s">
        <v>6484</v>
      </c>
      <c r="F2119" s="402" t="s">
        <v>6485</v>
      </c>
      <c r="G2119" s="402" t="s">
        <v>6486</v>
      </c>
      <c r="H2119" s="402" t="s">
        <v>6485</v>
      </c>
      <c r="I2119" s="402" t="s">
        <v>6334</v>
      </c>
      <c r="J2119" s="402" t="s">
        <v>6334</v>
      </c>
      <c r="K2119" s="402" t="s">
        <v>6334</v>
      </c>
      <c r="L2119" s="402" t="s">
        <v>6376</v>
      </c>
    </row>
    <row r="2120" spans="1:12" ht="101.25" x14ac:dyDescent="0.25">
      <c r="A2120" s="403" t="s">
        <v>15922</v>
      </c>
      <c r="B2120" s="403" t="s">
        <v>15920</v>
      </c>
      <c r="C2120" s="403" t="s">
        <v>15921</v>
      </c>
      <c r="D2120" s="403" t="s">
        <v>15919</v>
      </c>
      <c r="E2120" s="403" t="s">
        <v>6484</v>
      </c>
      <c r="F2120" s="403" t="s">
        <v>6485</v>
      </c>
      <c r="G2120" s="403" t="s">
        <v>6486</v>
      </c>
      <c r="H2120" s="403" t="s">
        <v>6485</v>
      </c>
      <c r="I2120" s="403" t="s">
        <v>6334</v>
      </c>
      <c r="J2120" s="403" t="s">
        <v>6334</v>
      </c>
      <c r="K2120" s="403" t="s">
        <v>6334</v>
      </c>
      <c r="L2120" s="403" t="s">
        <v>6376</v>
      </c>
    </row>
    <row r="2121" spans="1:12" ht="45" x14ac:dyDescent="0.25">
      <c r="A2121" s="402" t="s">
        <v>15926</v>
      </c>
      <c r="B2121" s="402" t="s">
        <v>15924</v>
      </c>
      <c r="C2121" s="402" t="s">
        <v>15925</v>
      </c>
      <c r="D2121" s="402" t="s">
        <v>15923</v>
      </c>
      <c r="E2121" s="402" t="s">
        <v>8907</v>
      </c>
      <c r="F2121" s="402" t="s">
        <v>8908</v>
      </c>
      <c r="G2121" s="402" t="s">
        <v>6452</v>
      </c>
      <c r="H2121" s="402" t="s">
        <v>8908</v>
      </c>
      <c r="I2121" s="402" t="s">
        <v>6334</v>
      </c>
      <c r="J2121" s="402" t="s">
        <v>6334</v>
      </c>
      <c r="K2121" s="402" t="s">
        <v>6334</v>
      </c>
      <c r="L2121" s="402" t="s">
        <v>6376</v>
      </c>
    </row>
    <row r="2122" spans="1:12" ht="78.75" x14ac:dyDescent="0.25">
      <c r="A2122" s="403" t="s">
        <v>15930</v>
      </c>
      <c r="B2122" s="403" t="s">
        <v>15928</v>
      </c>
      <c r="C2122" s="403" t="s">
        <v>15929</v>
      </c>
      <c r="D2122" s="403" t="s">
        <v>15927</v>
      </c>
      <c r="E2122" s="403" t="s">
        <v>15931</v>
      </c>
      <c r="F2122" s="403" t="s">
        <v>15932</v>
      </c>
      <c r="G2122" s="403" t="s">
        <v>6553</v>
      </c>
      <c r="H2122" s="403" t="s">
        <v>15933</v>
      </c>
      <c r="I2122" s="403" t="s">
        <v>6334</v>
      </c>
      <c r="J2122" s="403" t="s">
        <v>6334</v>
      </c>
      <c r="K2122" s="403" t="s">
        <v>6334</v>
      </c>
      <c r="L2122" s="403" t="s">
        <v>6376</v>
      </c>
    </row>
    <row r="2123" spans="1:12" ht="168.75" x14ac:dyDescent="0.25">
      <c r="A2123" s="402" t="s">
        <v>1058</v>
      </c>
      <c r="B2123" s="402" t="s">
        <v>15935</v>
      </c>
      <c r="C2123" s="402" t="s">
        <v>15936</v>
      </c>
      <c r="D2123" s="402" t="s">
        <v>15934</v>
      </c>
      <c r="E2123" s="402" t="s">
        <v>6915</v>
      </c>
      <c r="F2123" s="402" t="s">
        <v>6916</v>
      </c>
      <c r="G2123" s="402" t="s">
        <v>6917</v>
      </c>
      <c r="H2123" s="402" t="s">
        <v>6916</v>
      </c>
      <c r="I2123" s="402" t="s">
        <v>6334</v>
      </c>
      <c r="J2123" s="402" t="s">
        <v>6334</v>
      </c>
      <c r="K2123" s="402" t="s">
        <v>6334</v>
      </c>
      <c r="L2123" s="402" t="s">
        <v>6376</v>
      </c>
    </row>
    <row r="2124" spans="1:12" ht="45" x14ac:dyDescent="0.25">
      <c r="A2124" s="403" t="s">
        <v>15940</v>
      </c>
      <c r="B2124" s="403" t="s">
        <v>15938</v>
      </c>
      <c r="C2124" s="403" t="s">
        <v>15939</v>
      </c>
      <c r="D2124" s="403" t="s">
        <v>15937</v>
      </c>
      <c r="E2124" s="403" t="s">
        <v>6915</v>
      </c>
      <c r="F2124" s="403" t="s">
        <v>6916</v>
      </c>
      <c r="G2124" s="403" t="s">
        <v>6917</v>
      </c>
      <c r="H2124" s="403" t="s">
        <v>6916</v>
      </c>
      <c r="I2124" s="403" t="s">
        <v>6334</v>
      </c>
      <c r="J2124" s="403" t="s">
        <v>6334</v>
      </c>
      <c r="K2124" s="403" t="s">
        <v>6334</v>
      </c>
      <c r="L2124" s="403" t="s">
        <v>6376</v>
      </c>
    </row>
    <row r="2125" spans="1:12" ht="112.5" x14ac:dyDescent="0.25">
      <c r="A2125" s="402" t="s">
        <v>1058</v>
      </c>
      <c r="B2125" s="402" t="s">
        <v>15942</v>
      </c>
      <c r="C2125" s="402" t="s">
        <v>15943</v>
      </c>
      <c r="D2125" s="402" t="s">
        <v>15941</v>
      </c>
      <c r="E2125" s="402" t="s">
        <v>15944</v>
      </c>
      <c r="F2125" s="402" t="s">
        <v>15945</v>
      </c>
      <c r="G2125" s="402" t="s">
        <v>6486</v>
      </c>
      <c r="H2125" s="402" t="s">
        <v>15945</v>
      </c>
      <c r="I2125" s="402" t="s">
        <v>6334</v>
      </c>
      <c r="J2125" s="402" t="s">
        <v>6334</v>
      </c>
      <c r="K2125" s="402" t="s">
        <v>6334</v>
      </c>
      <c r="L2125" s="402" t="s">
        <v>6376</v>
      </c>
    </row>
    <row r="2126" spans="1:12" ht="45" x14ac:dyDescent="0.25">
      <c r="A2126" s="403" t="s">
        <v>1058</v>
      </c>
      <c r="B2126" s="403" t="s">
        <v>15947</v>
      </c>
      <c r="C2126" s="403" t="s">
        <v>15948</v>
      </c>
      <c r="D2126" s="403" t="s">
        <v>15946</v>
      </c>
      <c r="E2126" s="403" t="s">
        <v>6720</v>
      </c>
      <c r="F2126" s="403" t="s">
        <v>6721</v>
      </c>
      <c r="G2126" s="403" t="s">
        <v>6722</v>
      </c>
      <c r="H2126" s="403" t="s">
        <v>6723</v>
      </c>
      <c r="I2126" s="403" t="s">
        <v>6334</v>
      </c>
      <c r="J2126" s="403" t="s">
        <v>6334</v>
      </c>
      <c r="K2126" s="403" t="s">
        <v>6334</v>
      </c>
      <c r="L2126" s="403" t="s">
        <v>6376</v>
      </c>
    </row>
    <row r="2127" spans="1:12" ht="67.5" x14ac:dyDescent="0.25">
      <c r="A2127" s="402" t="s">
        <v>1058</v>
      </c>
      <c r="B2127" s="402" t="s">
        <v>15950</v>
      </c>
      <c r="C2127" s="402" t="s">
        <v>15951</v>
      </c>
      <c r="D2127" s="402" t="s">
        <v>15949</v>
      </c>
      <c r="E2127" s="402" t="s">
        <v>6491</v>
      </c>
      <c r="F2127" s="402" t="s">
        <v>6492</v>
      </c>
      <c r="G2127" s="402" t="s">
        <v>6493</v>
      </c>
      <c r="H2127" s="402" t="s">
        <v>6492</v>
      </c>
      <c r="I2127" s="402" t="s">
        <v>6334</v>
      </c>
      <c r="J2127" s="402" t="s">
        <v>6334</v>
      </c>
      <c r="K2127" s="402" t="s">
        <v>6334</v>
      </c>
      <c r="L2127" s="402" t="s">
        <v>6376</v>
      </c>
    </row>
    <row r="2128" spans="1:12" ht="78.75" x14ac:dyDescent="0.25">
      <c r="A2128" s="403" t="s">
        <v>1058</v>
      </c>
      <c r="B2128" s="403" t="s">
        <v>15953</v>
      </c>
      <c r="C2128" s="403" t="s">
        <v>15954</v>
      </c>
      <c r="D2128" s="403" t="s">
        <v>15952</v>
      </c>
      <c r="E2128" s="403" t="s">
        <v>15955</v>
      </c>
      <c r="F2128" s="403" t="s">
        <v>15956</v>
      </c>
      <c r="G2128" s="403" t="s">
        <v>7029</v>
      </c>
      <c r="H2128" s="403" t="s">
        <v>15956</v>
      </c>
      <c r="I2128" s="403" t="s">
        <v>6334</v>
      </c>
      <c r="J2128" s="403" t="s">
        <v>6334</v>
      </c>
      <c r="K2128" s="403" t="s">
        <v>6334</v>
      </c>
      <c r="L2128" s="403" t="s">
        <v>6376</v>
      </c>
    </row>
    <row r="2129" spans="1:12" ht="33.75" x14ac:dyDescent="0.25">
      <c r="A2129" s="402" t="s">
        <v>15960</v>
      </c>
      <c r="B2129" s="402" t="s">
        <v>15958</v>
      </c>
      <c r="C2129" s="402" t="s">
        <v>15959</v>
      </c>
      <c r="D2129" s="402" t="s">
        <v>15957</v>
      </c>
      <c r="E2129" s="402" t="s">
        <v>6726</v>
      </c>
      <c r="F2129" s="402" t="s">
        <v>6727</v>
      </c>
      <c r="G2129" s="402" t="s">
        <v>6452</v>
      </c>
      <c r="H2129" s="402" t="s">
        <v>6727</v>
      </c>
      <c r="I2129" s="402" t="s">
        <v>6334</v>
      </c>
      <c r="J2129" s="402" t="s">
        <v>6334</v>
      </c>
      <c r="K2129" s="402" t="s">
        <v>6334</v>
      </c>
      <c r="L2129" s="402" t="s">
        <v>6376</v>
      </c>
    </row>
    <row r="2130" spans="1:12" ht="67.5" x14ac:dyDescent="0.25">
      <c r="A2130" s="403" t="s">
        <v>15964</v>
      </c>
      <c r="B2130" s="403" t="s">
        <v>15962</v>
      </c>
      <c r="C2130" s="403" t="s">
        <v>15963</v>
      </c>
      <c r="D2130" s="403" t="s">
        <v>15961</v>
      </c>
      <c r="E2130" s="403" t="s">
        <v>8907</v>
      </c>
      <c r="F2130" s="403" t="s">
        <v>8908</v>
      </c>
      <c r="G2130" s="403" t="s">
        <v>6452</v>
      </c>
      <c r="H2130" s="403" t="s">
        <v>8908</v>
      </c>
      <c r="I2130" s="403" t="s">
        <v>6334</v>
      </c>
      <c r="J2130" s="403" t="s">
        <v>6334</v>
      </c>
      <c r="K2130" s="403" t="s">
        <v>6334</v>
      </c>
      <c r="L2130" s="403" t="s">
        <v>6376</v>
      </c>
    </row>
    <row r="2131" spans="1:12" ht="33.75" x14ac:dyDescent="0.25">
      <c r="A2131" s="402" t="s">
        <v>15968</v>
      </c>
      <c r="B2131" s="402" t="s">
        <v>15966</v>
      </c>
      <c r="C2131" s="402" t="s">
        <v>15967</v>
      </c>
      <c r="D2131" s="402" t="s">
        <v>15965</v>
      </c>
      <c r="E2131" s="402" t="s">
        <v>6915</v>
      </c>
      <c r="F2131" s="402" t="s">
        <v>6916</v>
      </c>
      <c r="G2131" s="402" t="s">
        <v>6917</v>
      </c>
      <c r="H2131" s="402" t="s">
        <v>6916</v>
      </c>
      <c r="I2131" s="402" t="s">
        <v>6334</v>
      </c>
      <c r="J2131" s="402" t="s">
        <v>6334</v>
      </c>
      <c r="K2131" s="402" t="s">
        <v>6334</v>
      </c>
      <c r="L2131" s="402" t="s">
        <v>6376</v>
      </c>
    </row>
    <row r="2132" spans="1:12" ht="191.25" x14ac:dyDescent="0.25">
      <c r="A2132" s="403" t="s">
        <v>1058</v>
      </c>
      <c r="B2132" s="403" t="s">
        <v>15970</v>
      </c>
      <c r="C2132" s="403" t="s">
        <v>15971</v>
      </c>
      <c r="D2132" s="403" t="s">
        <v>15969</v>
      </c>
      <c r="E2132" s="403" t="s">
        <v>8368</v>
      </c>
      <c r="F2132" s="403" t="s">
        <v>8369</v>
      </c>
      <c r="G2132" s="403" t="s">
        <v>6499</v>
      </c>
      <c r="H2132" s="403" t="s">
        <v>8369</v>
      </c>
      <c r="I2132" s="403" t="s">
        <v>6334</v>
      </c>
      <c r="J2132" s="403" t="s">
        <v>6334</v>
      </c>
      <c r="K2132" s="403" t="s">
        <v>6334</v>
      </c>
      <c r="L2132" s="403" t="s">
        <v>6376</v>
      </c>
    </row>
    <row r="2133" spans="1:12" ht="56.25" x14ac:dyDescent="0.25">
      <c r="A2133" s="402" t="s">
        <v>15975</v>
      </c>
      <c r="B2133" s="402" t="s">
        <v>15973</v>
      </c>
      <c r="C2133" s="402" t="s">
        <v>15974</v>
      </c>
      <c r="D2133" s="402" t="s">
        <v>15972</v>
      </c>
      <c r="E2133" s="402" t="s">
        <v>8482</v>
      </c>
      <c r="F2133" s="402" t="s">
        <v>8483</v>
      </c>
      <c r="G2133" s="402" t="s">
        <v>6493</v>
      </c>
      <c r="H2133" s="402" t="s">
        <v>8483</v>
      </c>
      <c r="I2133" s="402" t="s">
        <v>6334</v>
      </c>
      <c r="J2133" s="402" t="s">
        <v>6334</v>
      </c>
      <c r="K2133" s="402" t="s">
        <v>6334</v>
      </c>
      <c r="L2133" s="402" t="s">
        <v>6376</v>
      </c>
    </row>
    <row r="2134" spans="1:12" ht="101.25" x14ac:dyDescent="0.25">
      <c r="A2134" s="403" t="s">
        <v>15979</v>
      </c>
      <c r="B2134" s="403" t="s">
        <v>15977</v>
      </c>
      <c r="C2134" s="403" t="s">
        <v>15978</v>
      </c>
      <c r="D2134" s="403" t="s">
        <v>15976</v>
      </c>
      <c r="E2134" s="403" t="s">
        <v>8482</v>
      </c>
      <c r="F2134" s="403" t="s">
        <v>8483</v>
      </c>
      <c r="G2134" s="403" t="s">
        <v>6493</v>
      </c>
      <c r="H2134" s="403" t="s">
        <v>8483</v>
      </c>
      <c r="I2134" s="403" t="s">
        <v>6334</v>
      </c>
      <c r="J2134" s="403" t="s">
        <v>6334</v>
      </c>
      <c r="K2134" s="403" t="s">
        <v>6334</v>
      </c>
      <c r="L2134" s="403" t="s">
        <v>6376</v>
      </c>
    </row>
    <row r="2135" spans="1:12" ht="56.25" x14ac:dyDescent="0.25">
      <c r="A2135" s="402" t="s">
        <v>1058</v>
      </c>
      <c r="B2135" s="402" t="s">
        <v>15981</v>
      </c>
      <c r="C2135" s="402" t="s">
        <v>15982</v>
      </c>
      <c r="D2135" s="402" t="s">
        <v>15980</v>
      </c>
      <c r="E2135" s="402" t="s">
        <v>6484</v>
      </c>
      <c r="F2135" s="402" t="s">
        <v>6485</v>
      </c>
      <c r="G2135" s="402" t="s">
        <v>6486</v>
      </c>
      <c r="H2135" s="402" t="s">
        <v>6485</v>
      </c>
      <c r="I2135" s="402" t="s">
        <v>6334</v>
      </c>
      <c r="J2135" s="402" t="s">
        <v>6334</v>
      </c>
      <c r="K2135" s="402" t="s">
        <v>6334</v>
      </c>
      <c r="L2135" s="402" t="s">
        <v>6376</v>
      </c>
    </row>
    <row r="2136" spans="1:12" ht="33.75" x14ac:dyDescent="0.25">
      <c r="A2136" s="403" t="s">
        <v>15986</v>
      </c>
      <c r="B2136" s="403" t="s">
        <v>15984</v>
      </c>
      <c r="C2136" s="403" t="s">
        <v>15985</v>
      </c>
      <c r="D2136" s="403" t="s">
        <v>15983</v>
      </c>
      <c r="E2136" s="403" t="s">
        <v>8514</v>
      </c>
      <c r="F2136" s="403" t="s">
        <v>8515</v>
      </c>
      <c r="G2136" s="403" t="s">
        <v>6486</v>
      </c>
      <c r="H2136" s="403" t="s">
        <v>8515</v>
      </c>
      <c r="I2136" s="403" t="s">
        <v>6334</v>
      </c>
      <c r="J2136" s="403" t="s">
        <v>6334</v>
      </c>
      <c r="K2136" s="403" t="s">
        <v>6334</v>
      </c>
      <c r="L2136" s="403" t="s">
        <v>6376</v>
      </c>
    </row>
    <row r="2137" spans="1:12" ht="90" x14ac:dyDescent="0.25">
      <c r="A2137" s="402" t="s">
        <v>15990</v>
      </c>
      <c r="B2137" s="402" t="s">
        <v>15988</v>
      </c>
      <c r="C2137" s="402" t="s">
        <v>15989</v>
      </c>
      <c r="D2137" s="402" t="s">
        <v>15987</v>
      </c>
      <c r="E2137" s="402" t="s">
        <v>6715</v>
      </c>
      <c r="F2137" s="402" t="s">
        <v>6716</v>
      </c>
      <c r="G2137" s="402" t="s">
        <v>6553</v>
      </c>
      <c r="H2137" s="402" t="s">
        <v>6717</v>
      </c>
      <c r="I2137" s="402" t="s">
        <v>6334</v>
      </c>
      <c r="J2137" s="402" t="s">
        <v>6334</v>
      </c>
      <c r="K2137" s="402" t="s">
        <v>6334</v>
      </c>
      <c r="L2137" s="402" t="s">
        <v>6376</v>
      </c>
    </row>
    <row r="2138" spans="1:12" ht="67.5" x14ac:dyDescent="0.25">
      <c r="A2138" s="403" t="s">
        <v>1058</v>
      </c>
      <c r="B2138" s="403" t="s">
        <v>15992</v>
      </c>
      <c r="C2138" s="403" t="s">
        <v>15993</v>
      </c>
      <c r="D2138" s="403" t="s">
        <v>15991</v>
      </c>
      <c r="E2138" s="403" t="s">
        <v>6450</v>
      </c>
      <c r="F2138" s="403" t="s">
        <v>6451</v>
      </c>
      <c r="G2138" s="403" t="s">
        <v>6452</v>
      </c>
      <c r="H2138" s="403" t="s">
        <v>6453</v>
      </c>
      <c r="I2138" s="403" t="s">
        <v>6334</v>
      </c>
      <c r="J2138" s="403" t="s">
        <v>6334</v>
      </c>
      <c r="K2138" s="403" t="s">
        <v>6334</v>
      </c>
      <c r="L2138" s="403" t="s">
        <v>6376</v>
      </c>
    </row>
    <row r="2139" spans="1:12" ht="56.25" x14ac:dyDescent="0.25">
      <c r="A2139" s="402" t="s">
        <v>15997</v>
      </c>
      <c r="B2139" s="402" t="s">
        <v>15995</v>
      </c>
      <c r="C2139" s="402" t="s">
        <v>15996</v>
      </c>
      <c r="D2139" s="402" t="s">
        <v>15994</v>
      </c>
      <c r="E2139" s="402" t="s">
        <v>15998</v>
      </c>
      <c r="F2139" s="402" t="s">
        <v>15999</v>
      </c>
      <c r="G2139" s="402" t="s">
        <v>6665</v>
      </c>
      <c r="H2139" s="402" t="s">
        <v>16000</v>
      </c>
      <c r="I2139" s="402" t="s">
        <v>6334</v>
      </c>
      <c r="J2139" s="402" t="s">
        <v>6334</v>
      </c>
      <c r="K2139" s="402" t="s">
        <v>6334</v>
      </c>
      <c r="L2139" s="402" t="s">
        <v>6376</v>
      </c>
    </row>
    <row r="2140" spans="1:12" ht="67.5" x14ac:dyDescent="0.25">
      <c r="A2140" s="403" t="s">
        <v>16004</v>
      </c>
      <c r="B2140" s="403" t="s">
        <v>16002</v>
      </c>
      <c r="C2140" s="403" t="s">
        <v>16003</v>
      </c>
      <c r="D2140" s="403" t="s">
        <v>16001</v>
      </c>
      <c r="E2140" s="403" t="s">
        <v>6497</v>
      </c>
      <c r="F2140" s="403" t="s">
        <v>6498</v>
      </c>
      <c r="G2140" s="403" t="s">
        <v>6499</v>
      </c>
      <c r="H2140" s="403" t="s">
        <v>6498</v>
      </c>
      <c r="I2140" s="403" t="s">
        <v>6334</v>
      </c>
      <c r="J2140" s="403" t="s">
        <v>6334</v>
      </c>
      <c r="K2140" s="403" t="s">
        <v>6334</v>
      </c>
      <c r="L2140" s="403" t="s">
        <v>6376</v>
      </c>
    </row>
    <row r="2141" spans="1:12" ht="180" x14ac:dyDescent="0.25">
      <c r="A2141" s="402" t="s">
        <v>6334</v>
      </c>
      <c r="B2141" s="402" t="s">
        <v>16006</v>
      </c>
      <c r="C2141" s="402" t="s">
        <v>16007</v>
      </c>
      <c r="D2141" s="402" t="s">
        <v>16005</v>
      </c>
      <c r="E2141" s="402" t="s">
        <v>6915</v>
      </c>
      <c r="F2141" s="402" t="s">
        <v>6916</v>
      </c>
      <c r="G2141" s="402" t="s">
        <v>6917</v>
      </c>
      <c r="H2141" s="402" t="s">
        <v>6916</v>
      </c>
      <c r="I2141" s="402" t="s">
        <v>6334</v>
      </c>
      <c r="J2141" s="402" t="s">
        <v>6334</v>
      </c>
      <c r="K2141" s="402" t="s">
        <v>6334</v>
      </c>
      <c r="L2141" s="402" t="s">
        <v>6442</v>
      </c>
    </row>
    <row r="2142" spans="1:12" ht="33.75" x14ac:dyDescent="0.25">
      <c r="A2142" s="403" t="s">
        <v>1058</v>
      </c>
      <c r="B2142" s="403" t="s">
        <v>16009</v>
      </c>
      <c r="C2142" s="403" t="s">
        <v>16010</v>
      </c>
      <c r="D2142" s="403" t="s">
        <v>16008</v>
      </c>
      <c r="E2142" s="403" t="s">
        <v>6497</v>
      </c>
      <c r="F2142" s="403" t="s">
        <v>6498</v>
      </c>
      <c r="G2142" s="403" t="s">
        <v>6499</v>
      </c>
      <c r="H2142" s="403" t="s">
        <v>6498</v>
      </c>
      <c r="I2142" s="403" t="s">
        <v>6334</v>
      </c>
      <c r="J2142" s="403" t="s">
        <v>6334</v>
      </c>
      <c r="K2142" s="403" t="s">
        <v>6334</v>
      </c>
      <c r="L2142" s="403" t="s">
        <v>6376</v>
      </c>
    </row>
    <row r="2143" spans="1:12" ht="45" x14ac:dyDescent="0.25">
      <c r="A2143" s="402" t="s">
        <v>16014</v>
      </c>
      <c r="B2143" s="402" t="s">
        <v>16012</v>
      </c>
      <c r="C2143" s="402" t="s">
        <v>16013</v>
      </c>
      <c r="D2143" s="402" t="s">
        <v>16011</v>
      </c>
      <c r="E2143" s="402" t="s">
        <v>7627</v>
      </c>
      <c r="F2143" s="402" t="s">
        <v>7628</v>
      </c>
      <c r="G2143" s="402" t="s">
        <v>6486</v>
      </c>
      <c r="H2143" s="402" t="s">
        <v>7628</v>
      </c>
      <c r="I2143" s="402" t="s">
        <v>6334</v>
      </c>
      <c r="J2143" s="402" t="s">
        <v>6334</v>
      </c>
      <c r="K2143" s="402" t="s">
        <v>6334</v>
      </c>
      <c r="L2143" s="402" t="s">
        <v>6376</v>
      </c>
    </row>
    <row r="2144" spans="1:12" ht="45" x14ac:dyDescent="0.25">
      <c r="A2144" s="403" t="s">
        <v>16018</v>
      </c>
      <c r="B2144" s="403" t="s">
        <v>16016</v>
      </c>
      <c r="C2144" s="403" t="s">
        <v>16017</v>
      </c>
      <c r="D2144" s="403" t="s">
        <v>16015</v>
      </c>
      <c r="E2144" s="403" t="s">
        <v>16019</v>
      </c>
      <c r="F2144" s="403" t="s">
        <v>16020</v>
      </c>
      <c r="G2144" s="403" t="s">
        <v>7029</v>
      </c>
      <c r="H2144" s="403" t="s">
        <v>16020</v>
      </c>
      <c r="I2144" s="403" t="s">
        <v>6334</v>
      </c>
      <c r="J2144" s="403" t="s">
        <v>6334</v>
      </c>
      <c r="K2144" s="403" t="s">
        <v>6334</v>
      </c>
      <c r="L2144" s="403" t="s">
        <v>6376</v>
      </c>
    </row>
    <row r="2145" spans="1:12" ht="33.75" x14ac:dyDescent="0.25">
      <c r="A2145" s="402" t="s">
        <v>16024</v>
      </c>
      <c r="B2145" s="402" t="s">
        <v>16022</v>
      </c>
      <c r="C2145" s="402" t="s">
        <v>16023</v>
      </c>
      <c r="D2145" s="402" t="s">
        <v>16021</v>
      </c>
      <c r="E2145" s="402" t="s">
        <v>6915</v>
      </c>
      <c r="F2145" s="402" t="s">
        <v>6916</v>
      </c>
      <c r="G2145" s="402" t="s">
        <v>6917</v>
      </c>
      <c r="H2145" s="402" t="s">
        <v>6916</v>
      </c>
      <c r="I2145" s="402" t="s">
        <v>6334</v>
      </c>
      <c r="J2145" s="402" t="s">
        <v>6334</v>
      </c>
      <c r="K2145" s="402" t="s">
        <v>6334</v>
      </c>
      <c r="L2145" s="402" t="s">
        <v>6376</v>
      </c>
    </row>
    <row r="2146" spans="1:12" ht="45" x14ac:dyDescent="0.25">
      <c r="A2146" s="403" t="s">
        <v>16028</v>
      </c>
      <c r="B2146" s="403" t="s">
        <v>16026</v>
      </c>
      <c r="C2146" s="403" t="s">
        <v>16027</v>
      </c>
      <c r="D2146" s="403" t="s">
        <v>16025</v>
      </c>
      <c r="E2146" s="403" t="s">
        <v>6450</v>
      </c>
      <c r="F2146" s="403" t="s">
        <v>6451</v>
      </c>
      <c r="G2146" s="403" t="s">
        <v>6452</v>
      </c>
      <c r="H2146" s="403" t="s">
        <v>6453</v>
      </c>
      <c r="I2146" s="403" t="s">
        <v>6334</v>
      </c>
      <c r="J2146" s="403" t="s">
        <v>6334</v>
      </c>
      <c r="K2146" s="403" t="s">
        <v>6334</v>
      </c>
      <c r="L2146" s="403" t="s">
        <v>6376</v>
      </c>
    </row>
    <row r="2147" spans="1:12" ht="78.75" x14ac:dyDescent="0.25">
      <c r="A2147" s="402" t="s">
        <v>1058</v>
      </c>
      <c r="B2147" s="402" t="s">
        <v>16030</v>
      </c>
      <c r="C2147" s="402" t="s">
        <v>16031</v>
      </c>
      <c r="D2147" s="402" t="s">
        <v>16029</v>
      </c>
      <c r="E2147" s="402" t="s">
        <v>6915</v>
      </c>
      <c r="F2147" s="402" t="s">
        <v>6916</v>
      </c>
      <c r="G2147" s="402" t="s">
        <v>6917</v>
      </c>
      <c r="H2147" s="402" t="s">
        <v>6916</v>
      </c>
      <c r="I2147" s="402" t="s">
        <v>6334</v>
      </c>
      <c r="J2147" s="402" t="s">
        <v>6334</v>
      </c>
      <c r="K2147" s="402" t="s">
        <v>6334</v>
      </c>
      <c r="L2147" s="402" t="s">
        <v>6376</v>
      </c>
    </row>
    <row r="2148" spans="1:12" ht="101.25" x14ac:dyDescent="0.25">
      <c r="A2148" s="403" t="s">
        <v>16035</v>
      </c>
      <c r="B2148" s="403" t="s">
        <v>16033</v>
      </c>
      <c r="C2148" s="403" t="s">
        <v>16034</v>
      </c>
      <c r="D2148" s="403" t="s">
        <v>16032</v>
      </c>
      <c r="E2148" s="403" t="s">
        <v>6915</v>
      </c>
      <c r="F2148" s="403" t="s">
        <v>6916</v>
      </c>
      <c r="G2148" s="403" t="s">
        <v>6917</v>
      </c>
      <c r="H2148" s="403" t="s">
        <v>6916</v>
      </c>
      <c r="I2148" s="403" t="s">
        <v>6334</v>
      </c>
      <c r="J2148" s="403" t="s">
        <v>6334</v>
      </c>
      <c r="K2148" s="403" t="s">
        <v>6334</v>
      </c>
      <c r="L2148" s="403" t="s">
        <v>6376</v>
      </c>
    </row>
    <row r="2149" spans="1:12" ht="56.25" x14ac:dyDescent="0.25">
      <c r="A2149" s="402" t="s">
        <v>16039</v>
      </c>
      <c r="B2149" s="402" t="s">
        <v>16037</v>
      </c>
      <c r="C2149" s="402" t="s">
        <v>16038</v>
      </c>
      <c r="D2149" s="402" t="s">
        <v>16036</v>
      </c>
      <c r="E2149" s="402" t="s">
        <v>16040</v>
      </c>
      <c r="F2149" s="402" t="s">
        <v>15452</v>
      </c>
      <c r="G2149" s="402" t="s">
        <v>7745</v>
      </c>
      <c r="H2149" s="402" t="s">
        <v>15453</v>
      </c>
      <c r="I2149" s="402" t="s">
        <v>6334</v>
      </c>
      <c r="J2149" s="402" t="s">
        <v>6334</v>
      </c>
      <c r="K2149" s="402" t="s">
        <v>6334</v>
      </c>
      <c r="L2149" s="402" t="s">
        <v>6376</v>
      </c>
    </row>
    <row r="2150" spans="1:12" ht="56.25" x14ac:dyDescent="0.25">
      <c r="A2150" s="403" t="s">
        <v>1058</v>
      </c>
      <c r="B2150" s="403" t="s">
        <v>16042</v>
      </c>
      <c r="C2150" s="403" t="s">
        <v>16043</v>
      </c>
      <c r="D2150" s="403" t="s">
        <v>16041</v>
      </c>
      <c r="E2150" s="403" t="s">
        <v>7041</v>
      </c>
      <c r="F2150" s="403" t="s">
        <v>7042</v>
      </c>
      <c r="G2150" s="403" t="s">
        <v>7043</v>
      </c>
      <c r="H2150" s="403" t="s">
        <v>7042</v>
      </c>
      <c r="I2150" s="403" t="s">
        <v>6334</v>
      </c>
      <c r="J2150" s="403" t="s">
        <v>6334</v>
      </c>
      <c r="K2150" s="403" t="s">
        <v>6334</v>
      </c>
      <c r="L2150" s="403" t="s">
        <v>6376</v>
      </c>
    </row>
    <row r="2151" spans="1:12" ht="56.25" x14ac:dyDescent="0.25">
      <c r="A2151" s="402" t="s">
        <v>16047</v>
      </c>
      <c r="B2151" s="402" t="s">
        <v>16045</v>
      </c>
      <c r="C2151" s="402" t="s">
        <v>16046</v>
      </c>
      <c r="D2151" s="402" t="s">
        <v>16044</v>
      </c>
      <c r="E2151" s="402" t="s">
        <v>6704</v>
      </c>
      <c r="F2151" s="402" t="s">
        <v>6705</v>
      </c>
      <c r="G2151" s="402" t="s">
        <v>6486</v>
      </c>
      <c r="H2151" s="402" t="s">
        <v>6705</v>
      </c>
      <c r="I2151" s="402" t="s">
        <v>6334</v>
      </c>
      <c r="J2151" s="402" t="s">
        <v>6334</v>
      </c>
      <c r="K2151" s="402" t="s">
        <v>6334</v>
      </c>
      <c r="L2151" s="402" t="s">
        <v>6376</v>
      </c>
    </row>
    <row r="2152" spans="1:12" ht="45" x14ac:dyDescent="0.25">
      <c r="A2152" s="403" t="s">
        <v>16051</v>
      </c>
      <c r="B2152" s="403" t="s">
        <v>16049</v>
      </c>
      <c r="C2152" s="403" t="s">
        <v>16050</v>
      </c>
      <c r="D2152" s="403" t="s">
        <v>16048</v>
      </c>
      <c r="E2152" s="403" t="s">
        <v>7627</v>
      </c>
      <c r="F2152" s="403" t="s">
        <v>7628</v>
      </c>
      <c r="G2152" s="403" t="s">
        <v>6486</v>
      </c>
      <c r="H2152" s="403" t="s">
        <v>7628</v>
      </c>
      <c r="I2152" s="403" t="s">
        <v>6334</v>
      </c>
      <c r="J2152" s="403" t="s">
        <v>6334</v>
      </c>
      <c r="K2152" s="403" t="s">
        <v>6334</v>
      </c>
      <c r="L2152" s="403" t="s">
        <v>6376</v>
      </c>
    </row>
    <row r="2153" spans="1:12" ht="112.5" x14ac:dyDescent="0.25">
      <c r="A2153" s="402" t="s">
        <v>16055</v>
      </c>
      <c r="B2153" s="402" t="s">
        <v>16053</v>
      </c>
      <c r="C2153" s="402" t="s">
        <v>16054</v>
      </c>
      <c r="D2153" s="402" t="s">
        <v>16052</v>
      </c>
      <c r="E2153" s="402" t="s">
        <v>7215</v>
      </c>
      <c r="F2153" s="402" t="s">
        <v>7216</v>
      </c>
      <c r="G2153" s="402" t="s">
        <v>6493</v>
      </c>
      <c r="H2153" s="402" t="s">
        <v>7216</v>
      </c>
      <c r="I2153" s="402" t="s">
        <v>6334</v>
      </c>
      <c r="J2153" s="402" t="s">
        <v>6334</v>
      </c>
      <c r="K2153" s="402" t="s">
        <v>6334</v>
      </c>
      <c r="L2153" s="402" t="s">
        <v>6376</v>
      </c>
    </row>
    <row r="2154" spans="1:12" ht="22.5" x14ac:dyDescent="0.25">
      <c r="A2154" s="403" t="s">
        <v>16059</v>
      </c>
      <c r="B2154" s="403" t="s">
        <v>16057</v>
      </c>
      <c r="C2154" s="403" t="s">
        <v>16058</v>
      </c>
      <c r="D2154" s="403" t="s">
        <v>16056</v>
      </c>
      <c r="E2154" s="403" t="s">
        <v>6704</v>
      </c>
      <c r="F2154" s="403" t="s">
        <v>6705</v>
      </c>
      <c r="G2154" s="403" t="s">
        <v>6486</v>
      </c>
      <c r="H2154" s="403" t="s">
        <v>6705</v>
      </c>
      <c r="I2154" s="403" t="s">
        <v>6334</v>
      </c>
      <c r="J2154" s="403" t="s">
        <v>6334</v>
      </c>
      <c r="K2154" s="403" t="s">
        <v>6334</v>
      </c>
      <c r="L2154" s="403" t="s">
        <v>6376</v>
      </c>
    </row>
    <row r="2155" spans="1:12" ht="56.25" x14ac:dyDescent="0.25">
      <c r="A2155" s="402" t="s">
        <v>16063</v>
      </c>
      <c r="B2155" s="402" t="s">
        <v>16061</v>
      </c>
      <c r="C2155" s="402" t="s">
        <v>16062</v>
      </c>
      <c r="D2155" s="402" t="s">
        <v>16060</v>
      </c>
      <c r="E2155" s="402" t="s">
        <v>6720</v>
      </c>
      <c r="F2155" s="402" t="s">
        <v>6721</v>
      </c>
      <c r="G2155" s="402" t="s">
        <v>6722</v>
      </c>
      <c r="H2155" s="402" t="s">
        <v>6723</v>
      </c>
      <c r="I2155" s="402" t="s">
        <v>6334</v>
      </c>
      <c r="J2155" s="402" t="s">
        <v>6334</v>
      </c>
      <c r="K2155" s="402" t="s">
        <v>6334</v>
      </c>
      <c r="L2155" s="402" t="s">
        <v>6376</v>
      </c>
    </row>
    <row r="2156" spans="1:12" ht="45" x14ac:dyDescent="0.25">
      <c r="A2156" s="403" t="s">
        <v>16067</v>
      </c>
      <c r="B2156" s="403" t="s">
        <v>16065</v>
      </c>
      <c r="C2156" s="403" t="s">
        <v>16066</v>
      </c>
      <c r="D2156" s="403" t="s">
        <v>16064</v>
      </c>
      <c r="E2156" s="403" t="s">
        <v>6704</v>
      </c>
      <c r="F2156" s="403" t="s">
        <v>6705</v>
      </c>
      <c r="G2156" s="403" t="s">
        <v>6486</v>
      </c>
      <c r="H2156" s="403" t="s">
        <v>6705</v>
      </c>
      <c r="I2156" s="403" t="s">
        <v>6334</v>
      </c>
      <c r="J2156" s="403" t="s">
        <v>6334</v>
      </c>
      <c r="K2156" s="403" t="s">
        <v>6334</v>
      </c>
      <c r="L2156" s="403" t="s">
        <v>6376</v>
      </c>
    </row>
    <row r="2157" spans="1:12" ht="225" x14ac:dyDescent="0.25">
      <c r="A2157" s="402" t="s">
        <v>1058</v>
      </c>
      <c r="B2157" s="402" t="s">
        <v>16069</v>
      </c>
      <c r="C2157" s="402" t="s">
        <v>16070</v>
      </c>
      <c r="D2157" s="402" t="s">
        <v>16068</v>
      </c>
      <c r="E2157" s="402" t="s">
        <v>7505</v>
      </c>
      <c r="F2157" s="402" t="s">
        <v>7506</v>
      </c>
      <c r="G2157" s="402" t="s">
        <v>6452</v>
      </c>
      <c r="H2157" s="402" t="s">
        <v>7506</v>
      </c>
      <c r="I2157" s="402" t="s">
        <v>6334</v>
      </c>
      <c r="J2157" s="402" t="s">
        <v>6334</v>
      </c>
      <c r="K2157" s="402" t="s">
        <v>6334</v>
      </c>
      <c r="L2157" s="402" t="s">
        <v>6376</v>
      </c>
    </row>
    <row r="2158" spans="1:12" ht="135" x14ac:dyDescent="0.25">
      <c r="A2158" s="403" t="s">
        <v>1058</v>
      </c>
      <c r="B2158" s="403" t="s">
        <v>16072</v>
      </c>
      <c r="C2158" s="403" t="s">
        <v>16073</v>
      </c>
      <c r="D2158" s="403" t="s">
        <v>16071</v>
      </c>
      <c r="E2158" s="403" t="s">
        <v>6720</v>
      </c>
      <c r="F2158" s="403" t="s">
        <v>6721</v>
      </c>
      <c r="G2158" s="403" t="s">
        <v>6722</v>
      </c>
      <c r="H2158" s="403" t="s">
        <v>6723</v>
      </c>
      <c r="I2158" s="403" t="s">
        <v>6334</v>
      </c>
      <c r="J2158" s="403" t="s">
        <v>6334</v>
      </c>
      <c r="K2158" s="403" t="s">
        <v>6334</v>
      </c>
      <c r="L2158" s="403" t="s">
        <v>6376</v>
      </c>
    </row>
    <row r="2159" spans="1:12" ht="22.5" x14ac:dyDescent="0.25">
      <c r="A2159" s="402" t="s">
        <v>16077</v>
      </c>
      <c r="B2159" s="402" t="s">
        <v>16075</v>
      </c>
      <c r="C2159" s="402" t="s">
        <v>16076</v>
      </c>
      <c r="D2159" s="402" t="s">
        <v>16074</v>
      </c>
      <c r="E2159" s="402" t="s">
        <v>7363</v>
      </c>
      <c r="F2159" s="402" t="s">
        <v>7364</v>
      </c>
      <c r="G2159" s="402" t="s">
        <v>6486</v>
      </c>
      <c r="H2159" s="402" t="s">
        <v>7364</v>
      </c>
      <c r="I2159" s="402" t="s">
        <v>6334</v>
      </c>
      <c r="J2159" s="402" t="s">
        <v>6334</v>
      </c>
      <c r="K2159" s="402" t="s">
        <v>6334</v>
      </c>
      <c r="L2159" s="402" t="s">
        <v>6376</v>
      </c>
    </row>
    <row r="2160" spans="1:12" ht="78.75" x14ac:dyDescent="0.25">
      <c r="A2160" s="403" t="s">
        <v>1058</v>
      </c>
      <c r="B2160" s="403" t="s">
        <v>16079</v>
      </c>
      <c r="C2160" s="403" t="s">
        <v>16080</v>
      </c>
      <c r="D2160" s="403" t="s">
        <v>16078</v>
      </c>
      <c r="E2160" s="403" t="s">
        <v>6484</v>
      </c>
      <c r="F2160" s="403" t="s">
        <v>6485</v>
      </c>
      <c r="G2160" s="403" t="s">
        <v>6486</v>
      </c>
      <c r="H2160" s="403" t="s">
        <v>6485</v>
      </c>
      <c r="I2160" s="403" t="s">
        <v>6334</v>
      </c>
      <c r="J2160" s="403" t="s">
        <v>6334</v>
      </c>
      <c r="K2160" s="403" t="s">
        <v>6334</v>
      </c>
      <c r="L2160" s="403" t="s">
        <v>6376</v>
      </c>
    </row>
    <row r="2161" spans="1:12" ht="45" x14ac:dyDescent="0.25">
      <c r="A2161" s="402" t="s">
        <v>16084</v>
      </c>
      <c r="B2161" s="402" t="s">
        <v>16082</v>
      </c>
      <c r="C2161" s="402" t="s">
        <v>16083</v>
      </c>
      <c r="D2161" s="402" t="s">
        <v>16081</v>
      </c>
      <c r="E2161" s="402" t="s">
        <v>11878</v>
      </c>
      <c r="F2161" s="402" t="s">
        <v>11267</v>
      </c>
      <c r="G2161" s="402" t="s">
        <v>6493</v>
      </c>
      <c r="H2161" s="402" t="s">
        <v>16085</v>
      </c>
      <c r="I2161" s="402" t="s">
        <v>6334</v>
      </c>
      <c r="J2161" s="402" t="s">
        <v>6334</v>
      </c>
      <c r="K2161" s="402" t="s">
        <v>6334</v>
      </c>
      <c r="L2161" s="402" t="s">
        <v>6376</v>
      </c>
    </row>
    <row r="2162" spans="1:12" ht="90" x14ac:dyDescent="0.25">
      <c r="A2162" s="403" t="s">
        <v>16089</v>
      </c>
      <c r="B2162" s="403" t="s">
        <v>16087</v>
      </c>
      <c r="C2162" s="403" t="s">
        <v>16088</v>
      </c>
      <c r="D2162" s="403" t="s">
        <v>16086</v>
      </c>
      <c r="E2162" s="403" t="s">
        <v>16090</v>
      </c>
      <c r="F2162" s="403" t="s">
        <v>16091</v>
      </c>
      <c r="G2162" s="403" t="s">
        <v>6513</v>
      </c>
      <c r="H2162" s="403" t="s">
        <v>16091</v>
      </c>
      <c r="I2162" s="403" t="s">
        <v>6334</v>
      </c>
      <c r="J2162" s="403" t="s">
        <v>6334</v>
      </c>
      <c r="K2162" s="403" t="s">
        <v>6334</v>
      </c>
      <c r="L2162" s="403" t="s">
        <v>6376</v>
      </c>
    </row>
    <row r="2163" spans="1:12" ht="315" x14ac:dyDescent="0.25">
      <c r="A2163" s="402" t="s">
        <v>6334</v>
      </c>
      <c r="B2163" s="402" t="s">
        <v>16093</v>
      </c>
      <c r="C2163" s="402" t="s">
        <v>16094</v>
      </c>
      <c r="D2163" s="402" t="s">
        <v>16092</v>
      </c>
      <c r="E2163" s="402" t="s">
        <v>16095</v>
      </c>
      <c r="F2163" s="402" t="s">
        <v>16096</v>
      </c>
      <c r="G2163" s="402" t="s">
        <v>16097</v>
      </c>
      <c r="H2163" s="402" t="s">
        <v>16098</v>
      </c>
      <c r="I2163" s="402" t="s">
        <v>6334</v>
      </c>
      <c r="J2163" s="402" t="s">
        <v>6334</v>
      </c>
      <c r="K2163" s="402" t="s">
        <v>6334</v>
      </c>
      <c r="L2163" s="402" t="s">
        <v>9771</v>
      </c>
    </row>
    <row r="2164" spans="1:12" ht="56.25" x14ac:dyDescent="0.25">
      <c r="A2164" s="403" t="s">
        <v>16102</v>
      </c>
      <c r="B2164" s="403" t="s">
        <v>16100</v>
      </c>
      <c r="C2164" s="403" t="s">
        <v>16101</v>
      </c>
      <c r="D2164" s="403" t="s">
        <v>16099</v>
      </c>
      <c r="E2164" s="403" t="s">
        <v>7627</v>
      </c>
      <c r="F2164" s="403" t="s">
        <v>7628</v>
      </c>
      <c r="G2164" s="403" t="s">
        <v>6486</v>
      </c>
      <c r="H2164" s="403" t="s">
        <v>7628</v>
      </c>
      <c r="I2164" s="403" t="s">
        <v>6334</v>
      </c>
      <c r="J2164" s="403" t="s">
        <v>6334</v>
      </c>
      <c r="K2164" s="403" t="s">
        <v>6334</v>
      </c>
      <c r="L2164" s="403" t="s">
        <v>6376</v>
      </c>
    </row>
    <row r="2165" spans="1:12" ht="90" x14ac:dyDescent="0.25">
      <c r="A2165" s="402" t="s">
        <v>1058</v>
      </c>
      <c r="B2165" s="402" t="s">
        <v>16104</v>
      </c>
      <c r="C2165" s="402" t="s">
        <v>16105</v>
      </c>
      <c r="D2165" s="402" t="s">
        <v>16103</v>
      </c>
      <c r="E2165" s="402" t="s">
        <v>16106</v>
      </c>
      <c r="F2165" s="402" t="s">
        <v>16107</v>
      </c>
      <c r="G2165" s="402" t="s">
        <v>6586</v>
      </c>
      <c r="H2165" s="402" t="s">
        <v>16107</v>
      </c>
      <c r="I2165" s="402" t="s">
        <v>6334</v>
      </c>
      <c r="J2165" s="402" t="s">
        <v>6334</v>
      </c>
      <c r="K2165" s="402" t="s">
        <v>6334</v>
      </c>
      <c r="L2165" s="402" t="s">
        <v>6376</v>
      </c>
    </row>
    <row r="2166" spans="1:12" ht="67.5" x14ac:dyDescent="0.25">
      <c r="A2166" s="403" t="s">
        <v>16111</v>
      </c>
      <c r="B2166" s="403" t="s">
        <v>16109</v>
      </c>
      <c r="C2166" s="403" t="s">
        <v>16110</v>
      </c>
      <c r="D2166" s="403" t="s">
        <v>16108</v>
      </c>
      <c r="E2166" s="403" t="s">
        <v>16112</v>
      </c>
      <c r="F2166" s="403" t="s">
        <v>16113</v>
      </c>
      <c r="G2166" s="403" t="s">
        <v>6493</v>
      </c>
      <c r="H2166" s="403" t="s">
        <v>16113</v>
      </c>
      <c r="I2166" s="403" t="s">
        <v>6334</v>
      </c>
      <c r="J2166" s="403" t="s">
        <v>6334</v>
      </c>
      <c r="K2166" s="403" t="s">
        <v>6334</v>
      </c>
      <c r="L2166" s="403" t="s">
        <v>6376</v>
      </c>
    </row>
    <row r="2167" spans="1:12" ht="33.75" x14ac:dyDescent="0.25">
      <c r="A2167" s="402" t="s">
        <v>16117</v>
      </c>
      <c r="B2167" s="402" t="s">
        <v>16115</v>
      </c>
      <c r="C2167" s="402" t="s">
        <v>16116</v>
      </c>
      <c r="D2167" s="402" t="s">
        <v>16114</v>
      </c>
      <c r="E2167" s="402" t="s">
        <v>6484</v>
      </c>
      <c r="F2167" s="402" t="s">
        <v>6485</v>
      </c>
      <c r="G2167" s="402" t="s">
        <v>6486</v>
      </c>
      <c r="H2167" s="402" t="s">
        <v>6485</v>
      </c>
      <c r="I2167" s="402" t="s">
        <v>6334</v>
      </c>
      <c r="J2167" s="402" t="s">
        <v>6334</v>
      </c>
      <c r="K2167" s="402" t="s">
        <v>6334</v>
      </c>
      <c r="L2167" s="402" t="s">
        <v>6376</v>
      </c>
    </row>
    <row r="2168" spans="1:12" ht="78.75" x14ac:dyDescent="0.25">
      <c r="A2168" s="403" t="s">
        <v>16121</v>
      </c>
      <c r="B2168" s="403" t="s">
        <v>16119</v>
      </c>
      <c r="C2168" s="403" t="s">
        <v>16120</v>
      </c>
      <c r="D2168" s="403" t="s">
        <v>16118</v>
      </c>
      <c r="E2168" s="403" t="s">
        <v>8136</v>
      </c>
      <c r="F2168" s="403" t="s">
        <v>8137</v>
      </c>
      <c r="G2168" s="403" t="s">
        <v>6452</v>
      </c>
      <c r="H2168" s="403" t="s">
        <v>8138</v>
      </c>
      <c r="I2168" s="403" t="s">
        <v>6334</v>
      </c>
      <c r="J2168" s="403" t="s">
        <v>6334</v>
      </c>
      <c r="K2168" s="403" t="s">
        <v>6334</v>
      </c>
      <c r="L2168" s="403" t="s">
        <v>6376</v>
      </c>
    </row>
    <row r="2169" spans="1:12" ht="90" x14ac:dyDescent="0.25">
      <c r="A2169" s="402" t="s">
        <v>16125</v>
      </c>
      <c r="B2169" s="402" t="s">
        <v>16123</v>
      </c>
      <c r="C2169" s="402" t="s">
        <v>16124</v>
      </c>
      <c r="D2169" s="402" t="s">
        <v>16122</v>
      </c>
      <c r="E2169" s="402" t="s">
        <v>8136</v>
      </c>
      <c r="F2169" s="402" t="s">
        <v>8137</v>
      </c>
      <c r="G2169" s="402" t="s">
        <v>6452</v>
      </c>
      <c r="H2169" s="402" t="s">
        <v>8138</v>
      </c>
      <c r="I2169" s="402" t="s">
        <v>6334</v>
      </c>
      <c r="J2169" s="402" t="s">
        <v>6334</v>
      </c>
      <c r="K2169" s="402" t="s">
        <v>6334</v>
      </c>
      <c r="L2169" s="402" t="s">
        <v>6376</v>
      </c>
    </row>
    <row r="2170" spans="1:12" ht="45" x14ac:dyDescent="0.25">
      <c r="A2170" s="403" t="s">
        <v>16129</v>
      </c>
      <c r="B2170" s="403" t="s">
        <v>16127</v>
      </c>
      <c r="C2170" s="403" t="s">
        <v>16128</v>
      </c>
      <c r="D2170" s="403" t="s">
        <v>16126</v>
      </c>
      <c r="E2170" s="403" t="s">
        <v>16130</v>
      </c>
      <c r="F2170" s="403" t="s">
        <v>16131</v>
      </c>
      <c r="G2170" s="403" t="s">
        <v>7029</v>
      </c>
      <c r="H2170" s="403" t="s">
        <v>16131</v>
      </c>
      <c r="I2170" s="403" t="s">
        <v>6334</v>
      </c>
      <c r="J2170" s="403" t="s">
        <v>16132</v>
      </c>
      <c r="K2170" s="403" t="s">
        <v>6334</v>
      </c>
      <c r="L2170" s="403" t="s">
        <v>6376</v>
      </c>
    </row>
    <row r="2171" spans="1:12" ht="78.75" x14ac:dyDescent="0.25">
      <c r="A2171" s="402" t="s">
        <v>1058</v>
      </c>
      <c r="B2171" s="402" t="s">
        <v>16134</v>
      </c>
      <c r="C2171" s="402" t="s">
        <v>1058</v>
      </c>
      <c r="D2171" s="402" t="s">
        <v>16133</v>
      </c>
      <c r="E2171" s="402" t="s">
        <v>6683</v>
      </c>
      <c r="F2171" s="402" t="s">
        <v>6684</v>
      </c>
      <c r="G2171" s="402" t="s">
        <v>6452</v>
      </c>
      <c r="H2171" s="402" t="s">
        <v>6685</v>
      </c>
      <c r="I2171" s="402" t="s">
        <v>6334</v>
      </c>
      <c r="J2171" s="402" t="s">
        <v>6597</v>
      </c>
      <c r="K2171" s="402" t="s">
        <v>6334</v>
      </c>
      <c r="L2171" s="402" t="s">
        <v>6376</v>
      </c>
    </row>
    <row r="2172" spans="1:12" ht="22.5" x14ac:dyDescent="0.25">
      <c r="A2172" s="403" t="s">
        <v>16138</v>
      </c>
      <c r="B2172" s="403" t="s">
        <v>16136</v>
      </c>
      <c r="C2172" s="403" t="s">
        <v>16137</v>
      </c>
      <c r="D2172" s="403" t="s">
        <v>16135</v>
      </c>
      <c r="E2172" s="403" t="s">
        <v>8581</v>
      </c>
      <c r="F2172" s="403" t="s">
        <v>11835</v>
      </c>
      <c r="G2172" s="403" t="s">
        <v>7540</v>
      </c>
      <c r="H2172" s="403" t="s">
        <v>11835</v>
      </c>
      <c r="I2172" s="403" t="s">
        <v>6334</v>
      </c>
      <c r="J2172" s="403" t="s">
        <v>6334</v>
      </c>
      <c r="K2172" s="403" t="s">
        <v>6334</v>
      </c>
      <c r="L2172" s="403" t="s">
        <v>6376</v>
      </c>
    </row>
    <row r="2173" spans="1:12" ht="33.75" x14ac:dyDescent="0.25">
      <c r="A2173" s="402" t="s">
        <v>917</v>
      </c>
      <c r="B2173" s="402" t="s">
        <v>16140</v>
      </c>
      <c r="C2173" s="402" t="s">
        <v>918</v>
      </c>
      <c r="D2173" s="402" t="s">
        <v>16139</v>
      </c>
      <c r="E2173" s="402" t="s">
        <v>6438</v>
      </c>
      <c r="F2173" s="402" t="s">
        <v>11239</v>
      </c>
      <c r="G2173" s="402" t="s">
        <v>6440</v>
      </c>
      <c r="H2173" s="402" t="s">
        <v>11240</v>
      </c>
      <c r="I2173" s="402" t="s">
        <v>6334</v>
      </c>
      <c r="J2173" s="402" t="s">
        <v>6334</v>
      </c>
      <c r="K2173" s="402" t="s">
        <v>6334</v>
      </c>
      <c r="L2173" s="402" t="s">
        <v>26384</v>
      </c>
    </row>
    <row r="2174" spans="1:12" ht="258.75" x14ac:dyDescent="0.25">
      <c r="A2174" s="403" t="s">
        <v>16144</v>
      </c>
      <c r="B2174" s="403" t="s">
        <v>16142</v>
      </c>
      <c r="C2174" s="403" t="s">
        <v>16143</v>
      </c>
      <c r="D2174" s="403" t="s">
        <v>16141</v>
      </c>
      <c r="E2174" s="403" t="s">
        <v>16145</v>
      </c>
      <c r="F2174" s="403" t="s">
        <v>16146</v>
      </c>
      <c r="G2174" s="403" t="s">
        <v>6665</v>
      </c>
      <c r="H2174" s="403" t="s">
        <v>16147</v>
      </c>
      <c r="I2174" s="403" t="s">
        <v>6334</v>
      </c>
      <c r="J2174" s="403" t="s">
        <v>6334</v>
      </c>
      <c r="K2174" s="403" t="s">
        <v>6334</v>
      </c>
      <c r="L2174" s="403" t="s">
        <v>6376</v>
      </c>
    </row>
    <row r="2175" spans="1:12" ht="67.5" x14ac:dyDescent="0.25">
      <c r="A2175" s="402" t="s">
        <v>16150</v>
      </c>
      <c r="B2175" s="402" t="s">
        <v>16149</v>
      </c>
      <c r="C2175" s="402" t="s">
        <v>1058</v>
      </c>
      <c r="D2175" s="402" t="s">
        <v>16148</v>
      </c>
      <c r="E2175" s="402" t="s">
        <v>6750</v>
      </c>
      <c r="F2175" s="402" t="s">
        <v>6751</v>
      </c>
      <c r="G2175" s="402" t="s">
        <v>6553</v>
      </c>
      <c r="H2175" s="402" t="s">
        <v>6752</v>
      </c>
      <c r="I2175" s="402" t="s">
        <v>6334</v>
      </c>
      <c r="J2175" s="402" t="s">
        <v>16151</v>
      </c>
      <c r="K2175" s="402" t="s">
        <v>6334</v>
      </c>
      <c r="L2175" s="402" t="s">
        <v>6376</v>
      </c>
    </row>
    <row r="2176" spans="1:12" ht="56.25" x14ac:dyDescent="0.25">
      <c r="A2176" s="403" t="s">
        <v>16155</v>
      </c>
      <c r="B2176" s="403" t="s">
        <v>16153</v>
      </c>
      <c r="C2176" s="403" t="s">
        <v>16154</v>
      </c>
      <c r="D2176" s="403" t="s">
        <v>16152</v>
      </c>
      <c r="E2176" s="403" t="s">
        <v>10519</v>
      </c>
      <c r="F2176" s="403" t="s">
        <v>10520</v>
      </c>
      <c r="G2176" s="403" t="s">
        <v>7635</v>
      </c>
      <c r="H2176" s="403" t="s">
        <v>10521</v>
      </c>
      <c r="I2176" s="403" t="s">
        <v>6334</v>
      </c>
      <c r="J2176" s="403" t="s">
        <v>6334</v>
      </c>
      <c r="K2176" s="403" t="s">
        <v>6334</v>
      </c>
      <c r="L2176" s="403" t="s">
        <v>6376</v>
      </c>
    </row>
    <row r="2177" spans="1:12" ht="45" x14ac:dyDescent="0.25">
      <c r="A2177" s="402" t="s">
        <v>16159</v>
      </c>
      <c r="B2177" s="402" t="s">
        <v>16157</v>
      </c>
      <c r="C2177" s="402" t="s">
        <v>16158</v>
      </c>
      <c r="D2177" s="402" t="s">
        <v>16156</v>
      </c>
      <c r="E2177" s="402" t="s">
        <v>6484</v>
      </c>
      <c r="F2177" s="402" t="s">
        <v>6485</v>
      </c>
      <c r="G2177" s="402" t="s">
        <v>6486</v>
      </c>
      <c r="H2177" s="402" t="s">
        <v>6485</v>
      </c>
      <c r="I2177" s="402" t="s">
        <v>6334</v>
      </c>
      <c r="J2177" s="402" t="s">
        <v>6334</v>
      </c>
      <c r="K2177" s="402" t="s">
        <v>6334</v>
      </c>
      <c r="L2177" s="402" t="s">
        <v>6376</v>
      </c>
    </row>
    <row r="2178" spans="1:12" ht="45" x14ac:dyDescent="0.25">
      <c r="A2178" s="403" t="s">
        <v>16163</v>
      </c>
      <c r="B2178" s="403" t="s">
        <v>16161</v>
      </c>
      <c r="C2178" s="403" t="s">
        <v>16162</v>
      </c>
      <c r="D2178" s="403" t="s">
        <v>16160</v>
      </c>
      <c r="E2178" s="403" t="s">
        <v>6915</v>
      </c>
      <c r="F2178" s="403" t="s">
        <v>6916</v>
      </c>
      <c r="G2178" s="403" t="s">
        <v>6917</v>
      </c>
      <c r="H2178" s="403" t="s">
        <v>6916</v>
      </c>
      <c r="I2178" s="403" t="s">
        <v>6334</v>
      </c>
      <c r="J2178" s="403" t="s">
        <v>6334</v>
      </c>
      <c r="K2178" s="403" t="s">
        <v>6334</v>
      </c>
      <c r="L2178" s="403" t="s">
        <v>6376</v>
      </c>
    </row>
    <row r="2179" spans="1:12" ht="56.25" x14ac:dyDescent="0.25">
      <c r="A2179" s="402" t="s">
        <v>16167</v>
      </c>
      <c r="B2179" s="402" t="s">
        <v>16165</v>
      </c>
      <c r="C2179" s="402" t="s">
        <v>16166</v>
      </c>
      <c r="D2179" s="402" t="s">
        <v>16164</v>
      </c>
      <c r="E2179" s="402" t="s">
        <v>7363</v>
      </c>
      <c r="F2179" s="402" t="s">
        <v>7364</v>
      </c>
      <c r="G2179" s="402" t="s">
        <v>6486</v>
      </c>
      <c r="H2179" s="402" t="s">
        <v>7364</v>
      </c>
      <c r="I2179" s="402" t="s">
        <v>6334</v>
      </c>
      <c r="J2179" s="402" t="s">
        <v>6334</v>
      </c>
      <c r="K2179" s="402" t="s">
        <v>6334</v>
      </c>
      <c r="L2179" s="402" t="s">
        <v>6376</v>
      </c>
    </row>
    <row r="2180" spans="1:12" ht="56.25" x14ac:dyDescent="0.25">
      <c r="A2180" s="403" t="s">
        <v>16171</v>
      </c>
      <c r="B2180" s="403" t="s">
        <v>16169</v>
      </c>
      <c r="C2180" s="403" t="s">
        <v>16170</v>
      </c>
      <c r="D2180" s="403" t="s">
        <v>16168</v>
      </c>
      <c r="E2180" s="403" t="s">
        <v>9030</v>
      </c>
      <c r="F2180" s="403" t="s">
        <v>16172</v>
      </c>
      <c r="G2180" s="403" t="s">
        <v>6493</v>
      </c>
      <c r="H2180" s="403" t="s">
        <v>16172</v>
      </c>
      <c r="I2180" s="403" t="s">
        <v>6334</v>
      </c>
      <c r="J2180" s="403" t="s">
        <v>6334</v>
      </c>
      <c r="K2180" s="403" t="s">
        <v>6334</v>
      </c>
      <c r="L2180" s="403" t="s">
        <v>6376</v>
      </c>
    </row>
    <row r="2181" spans="1:12" ht="78.75" x14ac:dyDescent="0.25">
      <c r="A2181" s="402" t="s">
        <v>1058</v>
      </c>
      <c r="B2181" s="402" t="s">
        <v>16174</v>
      </c>
      <c r="C2181" s="402" t="s">
        <v>16175</v>
      </c>
      <c r="D2181" s="402" t="s">
        <v>16173</v>
      </c>
      <c r="E2181" s="402" t="s">
        <v>6484</v>
      </c>
      <c r="F2181" s="402" t="s">
        <v>6485</v>
      </c>
      <c r="G2181" s="402" t="s">
        <v>6486</v>
      </c>
      <c r="H2181" s="402" t="s">
        <v>6485</v>
      </c>
      <c r="I2181" s="402" t="s">
        <v>6334</v>
      </c>
      <c r="J2181" s="402" t="s">
        <v>6334</v>
      </c>
      <c r="K2181" s="402" t="s">
        <v>6334</v>
      </c>
      <c r="L2181" s="402" t="s">
        <v>6376</v>
      </c>
    </row>
    <row r="2182" spans="1:12" ht="78.75" x14ac:dyDescent="0.25">
      <c r="A2182" s="403" t="s">
        <v>16179</v>
      </c>
      <c r="B2182" s="403" t="s">
        <v>16177</v>
      </c>
      <c r="C2182" s="403" t="s">
        <v>16178</v>
      </c>
      <c r="D2182" s="403" t="s">
        <v>16176</v>
      </c>
      <c r="E2182" s="403" t="s">
        <v>6497</v>
      </c>
      <c r="F2182" s="403" t="s">
        <v>6498</v>
      </c>
      <c r="G2182" s="403" t="s">
        <v>6499</v>
      </c>
      <c r="H2182" s="403" t="s">
        <v>6498</v>
      </c>
      <c r="I2182" s="403" t="s">
        <v>6334</v>
      </c>
      <c r="J2182" s="403" t="s">
        <v>6334</v>
      </c>
      <c r="K2182" s="403" t="s">
        <v>6334</v>
      </c>
      <c r="L2182" s="403" t="s">
        <v>6376</v>
      </c>
    </row>
    <row r="2183" spans="1:12" ht="112.5" x14ac:dyDescent="0.25">
      <c r="A2183" s="402" t="s">
        <v>16183</v>
      </c>
      <c r="B2183" s="402" t="s">
        <v>16181</v>
      </c>
      <c r="C2183" s="402" t="s">
        <v>16182</v>
      </c>
      <c r="D2183" s="402" t="s">
        <v>16180</v>
      </c>
      <c r="E2183" s="402" t="s">
        <v>7215</v>
      </c>
      <c r="F2183" s="402" t="s">
        <v>7216</v>
      </c>
      <c r="G2183" s="402" t="s">
        <v>6493</v>
      </c>
      <c r="H2183" s="402" t="s">
        <v>7216</v>
      </c>
      <c r="I2183" s="402" t="s">
        <v>6334</v>
      </c>
      <c r="J2183" s="402" t="s">
        <v>6334</v>
      </c>
      <c r="K2183" s="402" t="s">
        <v>6334</v>
      </c>
      <c r="L2183" s="402" t="s">
        <v>6376</v>
      </c>
    </row>
    <row r="2184" spans="1:12" ht="56.25" x14ac:dyDescent="0.25">
      <c r="A2184" s="403" t="s">
        <v>16187</v>
      </c>
      <c r="B2184" s="403" t="s">
        <v>16185</v>
      </c>
      <c r="C2184" s="403" t="s">
        <v>16186</v>
      </c>
      <c r="D2184" s="403" t="s">
        <v>16184</v>
      </c>
      <c r="E2184" s="403" t="s">
        <v>14114</v>
      </c>
      <c r="F2184" s="403" t="s">
        <v>9105</v>
      </c>
      <c r="G2184" s="403" t="s">
        <v>6493</v>
      </c>
      <c r="H2184" s="403" t="s">
        <v>9105</v>
      </c>
      <c r="I2184" s="403" t="s">
        <v>6334</v>
      </c>
      <c r="J2184" s="403" t="s">
        <v>6334</v>
      </c>
      <c r="K2184" s="403" t="s">
        <v>6334</v>
      </c>
      <c r="L2184" s="403" t="s">
        <v>6376</v>
      </c>
    </row>
    <row r="2185" spans="1:12" ht="33.75" x14ac:dyDescent="0.25">
      <c r="A2185" s="402" t="s">
        <v>16191</v>
      </c>
      <c r="B2185" s="402" t="s">
        <v>16189</v>
      </c>
      <c r="C2185" s="402" t="s">
        <v>16190</v>
      </c>
      <c r="D2185" s="402" t="s">
        <v>16188</v>
      </c>
      <c r="E2185" s="402" t="s">
        <v>6915</v>
      </c>
      <c r="F2185" s="402" t="s">
        <v>6916</v>
      </c>
      <c r="G2185" s="402" t="s">
        <v>6917</v>
      </c>
      <c r="H2185" s="402" t="s">
        <v>6916</v>
      </c>
      <c r="I2185" s="402" t="s">
        <v>6334</v>
      </c>
      <c r="J2185" s="402" t="s">
        <v>6334</v>
      </c>
      <c r="K2185" s="402" t="s">
        <v>6334</v>
      </c>
      <c r="L2185" s="402" t="s">
        <v>6376</v>
      </c>
    </row>
    <row r="2186" spans="1:12" ht="56.25" x14ac:dyDescent="0.25">
      <c r="A2186" s="403" t="s">
        <v>16195</v>
      </c>
      <c r="B2186" s="403" t="s">
        <v>16193</v>
      </c>
      <c r="C2186" s="403" t="s">
        <v>16194</v>
      </c>
      <c r="D2186" s="403" t="s">
        <v>16192</v>
      </c>
      <c r="E2186" s="403" t="s">
        <v>16196</v>
      </c>
      <c r="F2186" s="403" t="s">
        <v>16197</v>
      </c>
      <c r="G2186" s="403" t="s">
        <v>6479</v>
      </c>
      <c r="H2186" s="403" t="s">
        <v>16197</v>
      </c>
      <c r="I2186" s="403" t="s">
        <v>6334</v>
      </c>
      <c r="J2186" s="403" t="s">
        <v>6334</v>
      </c>
      <c r="K2186" s="403" t="s">
        <v>6334</v>
      </c>
      <c r="L2186" s="403" t="s">
        <v>6376</v>
      </c>
    </row>
    <row r="2187" spans="1:12" ht="56.25" x14ac:dyDescent="0.25">
      <c r="A2187" s="402" t="s">
        <v>16201</v>
      </c>
      <c r="B2187" s="402" t="s">
        <v>16199</v>
      </c>
      <c r="C2187" s="402" t="s">
        <v>16200</v>
      </c>
      <c r="D2187" s="402" t="s">
        <v>16198</v>
      </c>
      <c r="E2187" s="402" t="s">
        <v>6915</v>
      </c>
      <c r="F2187" s="402" t="s">
        <v>6916</v>
      </c>
      <c r="G2187" s="402" t="s">
        <v>6917</v>
      </c>
      <c r="H2187" s="402" t="s">
        <v>6916</v>
      </c>
      <c r="I2187" s="402" t="s">
        <v>6334</v>
      </c>
      <c r="J2187" s="402" t="s">
        <v>6334</v>
      </c>
      <c r="K2187" s="402" t="s">
        <v>6334</v>
      </c>
      <c r="L2187" s="402" t="s">
        <v>6376</v>
      </c>
    </row>
    <row r="2188" spans="1:12" ht="22.5" x14ac:dyDescent="0.25">
      <c r="A2188" s="403" t="s">
        <v>16205</v>
      </c>
      <c r="B2188" s="403" t="s">
        <v>16203</v>
      </c>
      <c r="C2188" s="403" t="s">
        <v>16204</v>
      </c>
      <c r="D2188" s="403" t="s">
        <v>16202</v>
      </c>
      <c r="E2188" s="403" t="s">
        <v>6497</v>
      </c>
      <c r="F2188" s="403" t="s">
        <v>6498</v>
      </c>
      <c r="G2188" s="403" t="s">
        <v>6499</v>
      </c>
      <c r="H2188" s="403" t="s">
        <v>6498</v>
      </c>
      <c r="I2188" s="403" t="s">
        <v>6334</v>
      </c>
      <c r="J2188" s="403" t="s">
        <v>6334</v>
      </c>
      <c r="K2188" s="403" t="s">
        <v>6334</v>
      </c>
      <c r="L2188" s="403" t="s">
        <v>6376</v>
      </c>
    </row>
    <row r="2189" spans="1:12" ht="67.5" x14ac:dyDescent="0.25">
      <c r="A2189" s="402" t="s">
        <v>16209</v>
      </c>
      <c r="B2189" s="402" t="s">
        <v>16207</v>
      </c>
      <c r="C2189" s="402" t="s">
        <v>16208</v>
      </c>
      <c r="D2189" s="402" t="s">
        <v>16206</v>
      </c>
      <c r="E2189" s="402" t="s">
        <v>6497</v>
      </c>
      <c r="F2189" s="402" t="s">
        <v>6498</v>
      </c>
      <c r="G2189" s="402" t="s">
        <v>6499</v>
      </c>
      <c r="H2189" s="402" t="s">
        <v>6498</v>
      </c>
      <c r="I2189" s="402" t="s">
        <v>6334</v>
      </c>
      <c r="J2189" s="402" t="s">
        <v>6334</v>
      </c>
      <c r="K2189" s="402" t="s">
        <v>6334</v>
      </c>
      <c r="L2189" s="402" t="s">
        <v>6376</v>
      </c>
    </row>
    <row r="2190" spans="1:12" ht="56.25" x14ac:dyDescent="0.25">
      <c r="A2190" s="403" t="s">
        <v>16213</v>
      </c>
      <c r="B2190" s="403" t="s">
        <v>16211</v>
      </c>
      <c r="C2190" s="403" t="s">
        <v>16212</v>
      </c>
      <c r="D2190" s="403" t="s">
        <v>16210</v>
      </c>
      <c r="E2190" s="403" t="s">
        <v>7658</v>
      </c>
      <c r="F2190" s="403" t="s">
        <v>7659</v>
      </c>
      <c r="G2190" s="403" t="s">
        <v>6486</v>
      </c>
      <c r="H2190" s="403" t="s">
        <v>7659</v>
      </c>
      <c r="I2190" s="403" t="s">
        <v>6334</v>
      </c>
      <c r="J2190" s="403" t="s">
        <v>6334</v>
      </c>
      <c r="K2190" s="403" t="s">
        <v>6334</v>
      </c>
      <c r="L2190" s="403" t="s">
        <v>6376</v>
      </c>
    </row>
    <row r="2191" spans="1:12" ht="33.75" x14ac:dyDescent="0.25">
      <c r="A2191" s="402" t="s">
        <v>16217</v>
      </c>
      <c r="B2191" s="402" t="s">
        <v>16215</v>
      </c>
      <c r="C2191" s="402" t="s">
        <v>16216</v>
      </c>
      <c r="D2191" s="402" t="s">
        <v>16214</v>
      </c>
      <c r="E2191" s="402" t="s">
        <v>6720</v>
      </c>
      <c r="F2191" s="402" t="s">
        <v>6721</v>
      </c>
      <c r="G2191" s="402" t="s">
        <v>6722</v>
      </c>
      <c r="H2191" s="402" t="s">
        <v>6723</v>
      </c>
      <c r="I2191" s="402" t="s">
        <v>6334</v>
      </c>
      <c r="J2191" s="402" t="s">
        <v>6334</v>
      </c>
      <c r="K2191" s="402" t="s">
        <v>6334</v>
      </c>
      <c r="L2191" s="402" t="s">
        <v>6376</v>
      </c>
    </row>
    <row r="2192" spans="1:12" ht="45" x14ac:dyDescent="0.25">
      <c r="A2192" s="403" t="s">
        <v>16221</v>
      </c>
      <c r="B2192" s="403" t="s">
        <v>16219</v>
      </c>
      <c r="C2192" s="403" t="s">
        <v>16220</v>
      </c>
      <c r="D2192" s="403" t="s">
        <v>16218</v>
      </c>
      <c r="E2192" s="403" t="s">
        <v>16222</v>
      </c>
      <c r="F2192" s="403" t="s">
        <v>16223</v>
      </c>
      <c r="G2192" s="403" t="s">
        <v>7338</v>
      </c>
      <c r="H2192" s="403" t="s">
        <v>16223</v>
      </c>
      <c r="I2192" s="403" t="s">
        <v>6334</v>
      </c>
      <c r="J2192" s="403" t="s">
        <v>6334</v>
      </c>
      <c r="K2192" s="403" t="s">
        <v>6334</v>
      </c>
      <c r="L2192" s="403" t="s">
        <v>6376</v>
      </c>
    </row>
    <row r="2193" spans="1:12" ht="45" x14ac:dyDescent="0.25">
      <c r="A2193" s="402" t="s">
        <v>16227</v>
      </c>
      <c r="B2193" s="402" t="s">
        <v>16225</v>
      </c>
      <c r="C2193" s="402" t="s">
        <v>16226</v>
      </c>
      <c r="D2193" s="402" t="s">
        <v>16224</v>
      </c>
      <c r="E2193" s="402" t="s">
        <v>7482</v>
      </c>
      <c r="F2193" s="402" t="s">
        <v>7483</v>
      </c>
      <c r="G2193" s="402" t="s">
        <v>6486</v>
      </c>
      <c r="H2193" s="402" t="s">
        <v>7483</v>
      </c>
      <c r="I2193" s="402" t="s">
        <v>6334</v>
      </c>
      <c r="J2193" s="402" t="s">
        <v>6334</v>
      </c>
      <c r="K2193" s="402" t="s">
        <v>6334</v>
      </c>
      <c r="L2193" s="402" t="s">
        <v>6376</v>
      </c>
    </row>
    <row r="2194" spans="1:12" ht="112.5" x14ac:dyDescent="0.25">
      <c r="A2194" s="403" t="s">
        <v>16231</v>
      </c>
      <c r="B2194" s="403" t="s">
        <v>16229</v>
      </c>
      <c r="C2194" s="403" t="s">
        <v>16230</v>
      </c>
      <c r="D2194" s="403" t="s">
        <v>16228</v>
      </c>
      <c r="E2194" s="403" t="s">
        <v>6915</v>
      </c>
      <c r="F2194" s="403" t="s">
        <v>6916</v>
      </c>
      <c r="G2194" s="403" t="s">
        <v>6917</v>
      </c>
      <c r="H2194" s="403" t="s">
        <v>6916</v>
      </c>
      <c r="I2194" s="403" t="s">
        <v>6334</v>
      </c>
      <c r="J2194" s="403" t="s">
        <v>6334</v>
      </c>
      <c r="K2194" s="403" t="s">
        <v>6334</v>
      </c>
      <c r="L2194" s="403" t="s">
        <v>6376</v>
      </c>
    </row>
    <row r="2195" spans="1:12" ht="101.25" x14ac:dyDescent="0.25">
      <c r="A2195" s="402" t="s">
        <v>16235</v>
      </c>
      <c r="B2195" s="402" t="s">
        <v>16233</v>
      </c>
      <c r="C2195" s="402" t="s">
        <v>16234</v>
      </c>
      <c r="D2195" s="402" t="s">
        <v>16232</v>
      </c>
      <c r="E2195" s="402" t="s">
        <v>6704</v>
      </c>
      <c r="F2195" s="402" t="s">
        <v>6705</v>
      </c>
      <c r="G2195" s="402" t="s">
        <v>6486</v>
      </c>
      <c r="H2195" s="402" t="s">
        <v>6705</v>
      </c>
      <c r="I2195" s="402" t="s">
        <v>6334</v>
      </c>
      <c r="J2195" s="402" t="s">
        <v>6334</v>
      </c>
      <c r="K2195" s="402" t="s">
        <v>6334</v>
      </c>
      <c r="L2195" s="402" t="s">
        <v>6376</v>
      </c>
    </row>
    <row r="2196" spans="1:12" ht="45" x14ac:dyDescent="0.25">
      <c r="A2196" s="403" t="s">
        <v>16239</v>
      </c>
      <c r="B2196" s="403" t="s">
        <v>16237</v>
      </c>
      <c r="C2196" s="403" t="s">
        <v>16238</v>
      </c>
      <c r="D2196" s="403" t="s">
        <v>16236</v>
      </c>
      <c r="E2196" s="403" t="s">
        <v>16240</v>
      </c>
      <c r="F2196" s="403" t="s">
        <v>16241</v>
      </c>
      <c r="G2196" s="403" t="s">
        <v>6452</v>
      </c>
      <c r="H2196" s="403" t="s">
        <v>16241</v>
      </c>
      <c r="I2196" s="403" t="s">
        <v>6334</v>
      </c>
      <c r="J2196" s="403" t="s">
        <v>6334</v>
      </c>
      <c r="K2196" s="403" t="s">
        <v>6334</v>
      </c>
      <c r="L2196" s="403" t="s">
        <v>6376</v>
      </c>
    </row>
    <row r="2197" spans="1:12" ht="33.75" x14ac:dyDescent="0.25">
      <c r="A2197" s="402" t="s">
        <v>16245</v>
      </c>
      <c r="B2197" s="402" t="s">
        <v>16243</v>
      </c>
      <c r="C2197" s="402" t="s">
        <v>16244</v>
      </c>
      <c r="D2197" s="402" t="s">
        <v>16242</v>
      </c>
      <c r="E2197" s="402" t="s">
        <v>16246</v>
      </c>
      <c r="F2197" s="402" t="s">
        <v>8316</v>
      </c>
      <c r="G2197" s="402" t="s">
        <v>6493</v>
      </c>
      <c r="H2197" s="402" t="s">
        <v>8316</v>
      </c>
      <c r="I2197" s="402" t="s">
        <v>6334</v>
      </c>
      <c r="J2197" s="402" t="s">
        <v>6334</v>
      </c>
      <c r="K2197" s="402" t="s">
        <v>6334</v>
      </c>
      <c r="L2197" s="402" t="s">
        <v>6376</v>
      </c>
    </row>
    <row r="2198" spans="1:12" ht="33.75" x14ac:dyDescent="0.25">
      <c r="A2198" s="403" t="s">
        <v>16250</v>
      </c>
      <c r="B2198" s="403" t="s">
        <v>16248</v>
      </c>
      <c r="C2198" s="403" t="s">
        <v>16249</v>
      </c>
      <c r="D2198" s="403" t="s">
        <v>16247</v>
      </c>
      <c r="E2198" s="403" t="s">
        <v>6484</v>
      </c>
      <c r="F2198" s="403" t="s">
        <v>6485</v>
      </c>
      <c r="G2198" s="403" t="s">
        <v>6486</v>
      </c>
      <c r="H2198" s="403" t="s">
        <v>6485</v>
      </c>
      <c r="I2198" s="403" t="s">
        <v>6334</v>
      </c>
      <c r="J2198" s="403" t="s">
        <v>6334</v>
      </c>
      <c r="K2198" s="403" t="s">
        <v>6334</v>
      </c>
      <c r="L2198" s="403" t="s">
        <v>6376</v>
      </c>
    </row>
    <row r="2199" spans="1:12" ht="33.75" x14ac:dyDescent="0.25">
      <c r="A2199" s="402" t="s">
        <v>16254</v>
      </c>
      <c r="B2199" s="402" t="s">
        <v>16252</v>
      </c>
      <c r="C2199" s="402" t="s">
        <v>16253</v>
      </c>
      <c r="D2199" s="402" t="s">
        <v>16251</v>
      </c>
      <c r="E2199" s="402" t="s">
        <v>7215</v>
      </c>
      <c r="F2199" s="402" t="s">
        <v>7216</v>
      </c>
      <c r="G2199" s="402" t="s">
        <v>6493</v>
      </c>
      <c r="H2199" s="402" t="s">
        <v>7216</v>
      </c>
      <c r="I2199" s="402" t="s">
        <v>6334</v>
      </c>
      <c r="J2199" s="402" t="s">
        <v>6334</v>
      </c>
      <c r="K2199" s="402" t="s">
        <v>6334</v>
      </c>
      <c r="L2199" s="402" t="s">
        <v>6376</v>
      </c>
    </row>
    <row r="2200" spans="1:12" ht="33.75" x14ac:dyDescent="0.25">
      <c r="A2200" s="403" t="s">
        <v>16258</v>
      </c>
      <c r="B2200" s="403" t="s">
        <v>16256</v>
      </c>
      <c r="C2200" s="403" t="s">
        <v>16257</v>
      </c>
      <c r="D2200" s="403" t="s">
        <v>16255</v>
      </c>
      <c r="E2200" s="403" t="s">
        <v>16259</v>
      </c>
      <c r="F2200" s="403" t="s">
        <v>16260</v>
      </c>
      <c r="G2200" s="403" t="s">
        <v>7070</v>
      </c>
      <c r="H2200" s="403" t="s">
        <v>16260</v>
      </c>
      <c r="I2200" s="403" t="s">
        <v>6334</v>
      </c>
      <c r="J2200" s="403" t="s">
        <v>6334</v>
      </c>
      <c r="K2200" s="403" t="s">
        <v>6334</v>
      </c>
      <c r="L2200" s="403" t="s">
        <v>6376</v>
      </c>
    </row>
    <row r="2201" spans="1:12" ht="157.5" x14ac:dyDescent="0.25">
      <c r="A2201" s="402" t="s">
        <v>16264</v>
      </c>
      <c r="B2201" s="402" t="s">
        <v>16262</v>
      </c>
      <c r="C2201" s="402" t="s">
        <v>16263</v>
      </c>
      <c r="D2201" s="402" t="s">
        <v>16261</v>
      </c>
      <c r="E2201" s="402" t="s">
        <v>7041</v>
      </c>
      <c r="F2201" s="402" t="s">
        <v>7042</v>
      </c>
      <c r="G2201" s="402" t="s">
        <v>7043</v>
      </c>
      <c r="H2201" s="402" t="s">
        <v>7042</v>
      </c>
      <c r="I2201" s="402" t="s">
        <v>6334</v>
      </c>
      <c r="J2201" s="402" t="s">
        <v>6334</v>
      </c>
      <c r="K2201" s="402" t="s">
        <v>6334</v>
      </c>
      <c r="L2201" s="402" t="s">
        <v>6376</v>
      </c>
    </row>
    <row r="2202" spans="1:12" ht="22.5" x14ac:dyDescent="0.25">
      <c r="A2202" s="403" t="s">
        <v>16268</v>
      </c>
      <c r="B2202" s="403" t="s">
        <v>16266</v>
      </c>
      <c r="C2202" s="403" t="s">
        <v>16267</v>
      </c>
      <c r="D2202" s="403" t="s">
        <v>16265</v>
      </c>
      <c r="E2202" s="403" t="s">
        <v>6484</v>
      </c>
      <c r="F2202" s="403" t="s">
        <v>6485</v>
      </c>
      <c r="G2202" s="403" t="s">
        <v>6486</v>
      </c>
      <c r="H2202" s="403" t="s">
        <v>6485</v>
      </c>
      <c r="I2202" s="403" t="s">
        <v>6334</v>
      </c>
      <c r="J2202" s="403" t="s">
        <v>6334</v>
      </c>
      <c r="K2202" s="403" t="s">
        <v>6334</v>
      </c>
      <c r="L2202" s="403" t="s">
        <v>6376</v>
      </c>
    </row>
    <row r="2203" spans="1:12" ht="33.75" x14ac:dyDescent="0.25">
      <c r="A2203" s="402" t="s">
        <v>16272</v>
      </c>
      <c r="B2203" s="402" t="s">
        <v>16270</v>
      </c>
      <c r="C2203" s="402" t="s">
        <v>16271</v>
      </c>
      <c r="D2203" s="402" t="s">
        <v>16269</v>
      </c>
      <c r="E2203" s="402" t="s">
        <v>8907</v>
      </c>
      <c r="F2203" s="402" t="s">
        <v>8908</v>
      </c>
      <c r="G2203" s="402" t="s">
        <v>6452</v>
      </c>
      <c r="H2203" s="402" t="s">
        <v>8908</v>
      </c>
      <c r="I2203" s="402" t="s">
        <v>6334</v>
      </c>
      <c r="J2203" s="402" t="s">
        <v>6334</v>
      </c>
      <c r="K2203" s="402" t="s">
        <v>6334</v>
      </c>
      <c r="L2203" s="402" t="s">
        <v>6376</v>
      </c>
    </row>
    <row r="2204" spans="1:12" ht="112.5" x14ac:dyDescent="0.25">
      <c r="A2204" s="403" t="s">
        <v>16276</v>
      </c>
      <c r="B2204" s="403" t="s">
        <v>16274</v>
      </c>
      <c r="C2204" s="403" t="s">
        <v>16275</v>
      </c>
      <c r="D2204" s="403" t="s">
        <v>16273</v>
      </c>
      <c r="E2204" s="403" t="s">
        <v>8769</v>
      </c>
      <c r="F2204" s="403" t="s">
        <v>8770</v>
      </c>
      <c r="G2204" s="403" t="s">
        <v>6917</v>
      </c>
      <c r="H2204" s="403" t="s">
        <v>8770</v>
      </c>
      <c r="I2204" s="403" t="s">
        <v>6334</v>
      </c>
      <c r="J2204" s="403" t="s">
        <v>6334</v>
      </c>
      <c r="K2204" s="403" t="s">
        <v>6334</v>
      </c>
      <c r="L2204" s="403" t="s">
        <v>6376</v>
      </c>
    </row>
    <row r="2205" spans="1:12" ht="112.5" x14ac:dyDescent="0.25">
      <c r="A2205" s="402" t="s">
        <v>16280</v>
      </c>
      <c r="B2205" s="402" t="s">
        <v>16278</v>
      </c>
      <c r="C2205" s="402" t="s">
        <v>16279</v>
      </c>
      <c r="D2205" s="402" t="s">
        <v>16277</v>
      </c>
      <c r="E2205" s="402" t="s">
        <v>6915</v>
      </c>
      <c r="F2205" s="402" t="s">
        <v>6916</v>
      </c>
      <c r="G2205" s="402" t="s">
        <v>6917</v>
      </c>
      <c r="H2205" s="402" t="s">
        <v>6916</v>
      </c>
      <c r="I2205" s="402" t="s">
        <v>6334</v>
      </c>
      <c r="J2205" s="402" t="s">
        <v>6334</v>
      </c>
      <c r="K2205" s="402" t="s">
        <v>6334</v>
      </c>
      <c r="L2205" s="402" t="s">
        <v>6376</v>
      </c>
    </row>
    <row r="2206" spans="1:12" ht="112.5" x14ac:dyDescent="0.25">
      <c r="A2206" s="403" t="s">
        <v>16284</v>
      </c>
      <c r="B2206" s="403" t="s">
        <v>16282</v>
      </c>
      <c r="C2206" s="403" t="s">
        <v>16283</v>
      </c>
      <c r="D2206" s="403" t="s">
        <v>16281</v>
      </c>
      <c r="E2206" s="403" t="s">
        <v>8769</v>
      </c>
      <c r="F2206" s="403" t="s">
        <v>8770</v>
      </c>
      <c r="G2206" s="403" t="s">
        <v>6917</v>
      </c>
      <c r="H2206" s="403" t="s">
        <v>8770</v>
      </c>
      <c r="I2206" s="403" t="s">
        <v>6334</v>
      </c>
      <c r="J2206" s="403" t="s">
        <v>6334</v>
      </c>
      <c r="K2206" s="403" t="s">
        <v>6334</v>
      </c>
      <c r="L2206" s="403" t="s">
        <v>6376</v>
      </c>
    </row>
    <row r="2207" spans="1:12" ht="157.5" x14ac:dyDescent="0.25">
      <c r="A2207" s="402" t="s">
        <v>16288</v>
      </c>
      <c r="B2207" s="402" t="s">
        <v>16286</v>
      </c>
      <c r="C2207" s="402" t="s">
        <v>16287</v>
      </c>
      <c r="D2207" s="402" t="s">
        <v>16285</v>
      </c>
      <c r="E2207" s="402" t="s">
        <v>6915</v>
      </c>
      <c r="F2207" s="402" t="s">
        <v>6916</v>
      </c>
      <c r="G2207" s="402" t="s">
        <v>6917</v>
      </c>
      <c r="H2207" s="402" t="s">
        <v>6916</v>
      </c>
      <c r="I2207" s="402" t="s">
        <v>6334</v>
      </c>
      <c r="J2207" s="402" t="s">
        <v>6334</v>
      </c>
      <c r="K2207" s="402" t="s">
        <v>6334</v>
      </c>
      <c r="L2207" s="402" t="s">
        <v>6376</v>
      </c>
    </row>
    <row r="2208" spans="1:12" ht="101.25" x14ac:dyDescent="0.25">
      <c r="A2208" s="403" t="s">
        <v>16292</v>
      </c>
      <c r="B2208" s="403" t="s">
        <v>16290</v>
      </c>
      <c r="C2208" s="403" t="s">
        <v>16291</v>
      </c>
      <c r="D2208" s="403" t="s">
        <v>16289</v>
      </c>
      <c r="E2208" s="403" t="s">
        <v>6915</v>
      </c>
      <c r="F2208" s="403" t="s">
        <v>6916</v>
      </c>
      <c r="G2208" s="403" t="s">
        <v>6917</v>
      </c>
      <c r="H2208" s="403" t="s">
        <v>6916</v>
      </c>
      <c r="I2208" s="403" t="s">
        <v>6334</v>
      </c>
      <c r="J2208" s="403" t="s">
        <v>6334</v>
      </c>
      <c r="K2208" s="403" t="s">
        <v>6334</v>
      </c>
      <c r="L2208" s="403" t="s">
        <v>6376</v>
      </c>
    </row>
    <row r="2209" spans="1:12" ht="33.75" x14ac:dyDescent="0.25">
      <c r="A2209" s="402" t="s">
        <v>16296</v>
      </c>
      <c r="B2209" s="402" t="s">
        <v>16294</v>
      </c>
      <c r="C2209" s="402" t="s">
        <v>16295</v>
      </c>
      <c r="D2209" s="402" t="s">
        <v>16293</v>
      </c>
      <c r="E2209" s="402" t="s">
        <v>8514</v>
      </c>
      <c r="F2209" s="402" t="s">
        <v>8515</v>
      </c>
      <c r="G2209" s="402" t="s">
        <v>6486</v>
      </c>
      <c r="H2209" s="402" t="s">
        <v>8515</v>
      </c>
      <c r="I2209" s="402" t="s">
        <v>6334</v>
      </c>
      <c r="J2209" s="402" t="s">
        <v>6334</v>
      </c>
      <c r="K2209" s="402" t="s">
        <v>6334</v>
      </c>
      <c r="L2209" s="402" t="s">
        <v>6376</v>
      </c>
    </row>
    <row r="2210" spans="1:12" ht="45" x14ac:dyDescent="0.25">
      <c r="A2210" s="403" t="s">
        <v>16300</v>
      </c>
      <c r="B2210" s="403" t="s">
        <v>16298</v>
      </c>
      <c r="C2210" s="403" t="s">
        <v>16299</v>
      </c>
      <c r="D2210" s="403" t="s">
        <v>16297</v>
      </c>
      <c r="E2210" s="403" t="s">
        <v>6450</v>
      </c>
      <c r="F2210" s="403" t="s">
        <v>6451</v>
      </c>
      <c r="G2210" s="403" t="s">
        <v>6452</v>
      </c>
      <c r="H2210" s="403" t="s">
        <v>6453</v>
      </c>
      <c r="I2210" s="403" t="s">
        <v>6334</v>
      </c>
      <c r="J2210" s="403" t="s">
        <v>6334</v>
      </c>
      <c r="K2210" s="403" t="s">
        <v>6334</v>
      </c>
      <c r="L2210" s="403" t="s">
        <v>6376</v>
      </c>
    </row>
    <row r="2211" spans="1:12" ht="33.75" x14ac:dyDescent="0.25">
      <c r="A2211" s="402" t="s">
        <v>16304</v>
      </c>
      <c r="B2211" s="402" t="s">
        <v>16302</v>
      </c>
      <c r="C2211" s="402" t="s">
        <v>16303</v>
      </c>
      <c r="D2211" s="402" t="s">
        <v>16301</v>
      </c>
      <c r="E2211" s="402" t="s">
        <v>6497</v>
      </c>
      <c r="F2211" s="402" t="s">
        <v>6498</v>
      </c>
      <c r="G2211" s="402" t="s">
        <v>6499</v>
      </c>
      <c r="H2211" s="402" t="s">
        <v>6498</v>
      </c>
      <c r="I2211" s="402" t="s">
        <v>6334</v>
      </c>
      <c r="J2211" s="402" t="s">
        <v>6334</v>
      </c>
      <c r="K2211" s="402" t="s">
        <v>6334</v>
      </c>
      <c r="L2211" s="402" t="s">
        <v>6376</v>
      </c>
    </row>
    <row r="2212" spans="1:12" ht="45" x14ac:dyDescent="0.25">
      <c r="A2212" s="403" t="s">
        <v>16308</v>
      </c>
      <c r="B2212" s="403" t="s">
        <v>16306</v>
      </c>
      <c r="C2212" s="403" t="s">
        <v>16307</v>
      </c>
      <c r="D2212" s="403" t="s">
        <v>16305</v>
      </c>
      <c r="E2212" s="403" t="s">
        <v>7510</v>
      </c>
      <c r="F2212" s="403" t="s">
        <v>7511</v>
      </c>
      <c r="G2212" s="403" t="s">
        <v>7070</v>
      </c>
      <c r="H2212" s="403" t="s">
        <v>7511</v>
      </c>
      <c r="I2212" s="403" t="s">
        <v>6334</v>
      </c>
      <c r="J2212" s="403" t="s">
        <v>6334</v>
      </c>
      <c r="K2212" s="403" t="s">
        <v>6334</v>
      </c>
      <c r="L2212" s="403" t="s">
        <v>6376</v>
      </c>
    </row>
    <row r="2213" spans="1:12" ht="22.5" x14ac:dyDescent="0.25">
      <c r="A2213" s="402" t="s">
        <v>16312</v>
      </c>
      <c r="B2213" s="402" t="s">
        <v>16310</v>
      </c>
      <c r="C2213" s="402" t="s">
        <v>16311</v>
      </c>
      <c r="D2213" s="402" t="s">
        <v>16309</v>
      </c>
      <c r="E2213" s="402" t="s">
        <v>12052</v>
      </c>
      <c r="F2213" s="402" t="s">
        <v>12053</v>
      </c>
      <c r="G2213" s="402" t="s">
        <v>12054</v>
      </c>
      <c r="H2213" s="402" t="s">
        <v>12053</v>
      </c>
      <c r="I2213" s="402" t="s">
        <v>6334</v>
      </c>
      <c r="J2213" s="402" t="s">
        <v>6334</v>
      </c>
      <c r="K2213" s="402" t="s">
        <v>6334</v>
      </c>
      <c r="L2213" s="402" t="s">
        <v>6376</v>
      </c>
    </row>
    <row r="2214" spans="1:12" ht="56.25" x14ac:dyDescent="0.25">
      <c r="A2214" s="403" t="s">
        <v>16316</v>
      </c>
      <c r="B2214" s="403" t="s">
        <v>16314</v>
      </c>
      <c r="C2214" s="403" t="s">
        <v>16315</v>
      </c>
      <c r="D2214" s="403" t="s">
        <v>16313</v>
      </c>
      <c r="E2214" s="403" t="s">
        <v>7363</v>
      </c>
      <c r="F2214" s="403" t="s">
        <v>7364</v>
      </c>
      <c r="G2214" s="403" t="s">
        <v>6486</v>
      </c>
      <c r="H2214" s="403" t="s">
        <v>7364</v>
      </c>
      <c r="I2214" s="403" t="s">
        <v>6334</v>
      </c>
      <c r="J2214" s="403" t="s">
        <v>6334</v>
      </c>
      <c r="K2214" s="403" t="s">
        <v>6334</v>
      </c>
      <c r="L2214" s="403" t="s">
        <v>6376</v>
      </c>
    </row>
    <row r="2215" spans="1:12" ht="33.75" x14ac:dyDescent="0.25">
      <c r="A2215" s="402" t="s">
        <v>16320</v>
      </c>
      <c r="B2215" s="402" t="s">
        <v>16318</v>
      </c>
      <c r="C2215" s="402" t="s">
        <v>16319</v>
      </c>
      <c r="D2215" s="402" t="s">
        <v>16317</v>
      </c>
      <c r="E2215" s="402" t="s">
        <v>12070</v>
      </c>
      <c r="F2215" s="402" t="s">
        <v>12071</v>
      </c>
      <c r="G2215" s="402" t="s">
        <v>7029</v>
      </c>
      <c r="H2215" s="402" t="s">
        <v>12071</v>
      </c>
      <c r="I2215" s="402" t="s">
        <v>6334</v>
      </c>
      <c r="J2215" s="402" t="s">
        <v>6334</v>
      </c>
      <c r="K2215" s="402" t="s">
        <v>6334</v>
      </c>
      <c r="L2215" s="402" t="s">
        <v>6376</v>
      </c>
    </row>
    <row r="2216" spans="1:12" ht="33.75" x14ac:dyDescent="0.25">
      <c r="A2216" s="403" t="s">
        <v>16324</v>
      </c>
      <c r="B2216" s="403" t="s">
        <v>16322</v>
      </c>
      <c r="C2216" s="403" t="s">
        <v>16323</v>
      </c>
      <c r="D2216" s="403" t="s">
        <v>16321</v>
      </c>
      <c r="E2216" s="403" t="s">
        <v>8769</v>
      </c>
      <c r="F2216" s="403" t="s">
        <v>8770</v>
      </c>
      <c r="G2216" s="403" t="s">
        <v>6917</v>
      </c>
      <c r="H2216" s="403" t="s">
        <v>8770</v>
      </c>
      <c r="I2216" s="403" t="s">
        <v>6334</v>
      </c>
      <c r="J2216" s="403" t="s">
        <v>6334</v>
      </c>
      <c r="K2216" s="403" t="s">
        <v>6334</v>
      </c>
      <c r="L2216" s="403" t="s">
        <v>6376</v>
      </c>
    </row>
    <row r="2217" spans="1:12" ht="56.25" x14ac:dyDescent="0.25">
      <c r="A2217" s="402" t="s">
        <v>16328</v>
      </c>
      <c r="B2217" s="402" t="s">
        <v>16326</v>
      </c>
      <c r="C2217" s="402" t="s">
        <v>16327</v>
      </c>
      <c r="D2217" s="402" t="s">
        <v>16325</v>
      </c>
      <c r="E2217" s="402" t="s">
        <v>8514</v>
      </c>
      <c r="F2217" s="402" t="s">
        <v>8515</v>
      </c>
      <c r="G2217" s="402" t="s">
        <v>6486</v>
      </c>
      <c r="H2217" s="402" t="s">
        <v>8515</v>
      </c>
      <c r="I2217" s="402" t="s">
        <v>6334</v>
      </c>
      <c r="J2217" s="402" t="s">
        <v>6334</v>
      </c>
      <c r="K2217" s="402" t="s">
        <v>6334</v>
      </c>
      <c r="L2217" s="402" t="s">
        <v>6376</v>
      </c>
    </row>
    <row r="2218" spans="1:12" ht="123.75" x14ac:dyDescent="0.25">
      <c r="A2218" s="403" t="s">
        <v>16332</v>
      </c>
      <c r="B2218" s="403" t="s">
        <v>16330</v>
      </c>
      <c r="C2218" s="403" t="s">
        <v>16331</v>
      </c>
      <c r="D2218" s="403" t="s">
        <v>16329</v>
      </c>
      <c r="E2218" s="403" t="s">
        <v>16333</v>
      </c>
      <c r="F2218" s="403" t="s">
        <v>16334</v>
      </c>
      <c r="G2218" s="403" t="s">
        <v>6434</v>
      </c>
      <c r="H2218" s="403" t="s">
        <v>16335</v>
      </c>
      <c r="I2218" s="403" t="s">
        <v>6334</v>
      </c>
      <c r="J2218" s="403" t="s">
        <v>6555</v>
      </c>
      <c r="K2218" s="403" t="s">
        <v>6334</v>
      </c>
      <c r="L2218" s="403" t="s">
        <v>6376</v>
      </c>
    </row>
    <row r="2219" spans="1:12" ht="33.75" x14ac:dyDescent="0.25">
      <c r="A2219" s="402" t="s">
        <v>16339</v>
      </c>
      <c r="B2219" s="402" t="s">
        <v>16337</v>
      </c>
      <c r="C2219" s="402" t="s">
        <v>16338</v>
      </c>
      <c r="D2219" s="402" t="s">
        <v>16336</v>
      </c>
      <c r="E2219" s="402" t="s">
        <v>7041</v>
      </c>
      <c r="F2219" s="402" t="s">
        <v>7042</v>
      </c>
      <c r="G2219" s="402" t="s">
        <v>7043</v>
      </c>
      <c r="H2219" s="402" t="s">
        <v>7042</v>
      </c>
      <c r="I2219" s="402" t="s">
        <v>6334</v>
      </c>
      <c r="J2219" s="402" t="s">
        <v>6334</v>
      </c>
      <c r="K2219" s="402" t="s">
        <v>6334</v>
      </c>
      <c r="L2219" s="402" t="s">
        <v>6376</v>
      </c>
    </row>
    <row r="2220" spans="1:12" ht="146.25" x14ac:dyDescent="0.25">
      <c r="A2220" s="403" t="s">
        <v>1058</v>
      </c>
      <c r="B2220" s="403" t="s">
        <v>16341</v>
      </c>
      <c r="C2220" s="403" t="s">
        <v>16342</v>
      </c>
      <c r="D2220" s="403" t="s">
        <v>16340</v>
      </c>
      <c r="E2220" s="403" t="s">
        <v>8907</v>
      </c>
      <c r="F2220" s="403" t="s">
        <v>8908</v>
      </c>
      <c r="G2220" s="403" t="s">
        <v>6452</v>
      </c>
      <c r="H2220" s="403" t="s">
        <v>8908</v>
      </c>
      <c r="I2220" s="403" t="s">
        <v>6334</v>
      </c>
      <c r="J2220" s="403" t="s">
        <v>6334</v>
      </c>
      <c r="K2220" s="403" t="s">
        <v>6334</v>
      </c>
      <c r="L2220" s="403" t="s">
        <v>6376</v>
      </c>
    </row>
    <row r="2221" spans="1:12" ht="33.75" x14ac:dyDescent="0.25">
      <c r="A2221" s="402" t="s">
        <v>1058</v>
      </c>
      <c r="B2221" s="402" t="s">
        <v>16344</v>
      </c>
      <c r="C2221" s="402" t="s">
        <v>16345</v>
      </c>
      <c r="D2221" s="402" t="s">
        <v>16343</v>
      </c>
      <c r="E2221" s="402" t="s">
        <v>6855</v>
      </c>
      <c r="F2221" s="402" t="s">
        <v>6856</v>
      </c>
      <c r="G2221" s="402" t="s">
        <v>6486</v>
      </c>
      <c r="H2221" s="402" t="s">
        <v>6856</v>
      </c>
      <c r="I2221" s="402" t="s">
        <v>6334</v>
      </c>
      <c r="J2221" s="402" t="s">
        <v>6334</v>
      </c>
      <c r="K2221" s="402" t="s">
        <v>6334</v>
      </c>
      <c r="L2221" s="402" t="s">
        <v>6376</v>
      </c>
    </row>
    <row r="2222" spans="1:12" ht="78.75" x14ac:dyDescent="0.25">
      <c r="A2222" s="403" t="s">
        <v>1058</v>
      </c>
      <c r="B2222" s="403" t="s">
        <v>16347</v>
      </c>
      <c r="C2222" s="403" t="s">
        <v>16348</v>
      </c>
      <c r="D2222" s="403" t="s">
        <v>16346</v>
      </c>
      <c r="E2222" s="403" t="s">
        <v>8404</v>
      </c>
      <c r="F2222" s="403" t="s">
        <v>8405</v>
      </c>
      <c r="G2222" s="403" t="s">
        <v>7070</v>
      </c>
      <c r="H2222" s="403" t="s">
        <v>8406</v>
      </c>
      <c r="I2222" s="403" t="s">
        <v>6334</v>
      </c>
      <c r="J2222" s="403" t="s">
        <v>6334</v>
      </c>
      <c r="K2222" s="403" t="s">
        <v>6334</v>
      </c>
      <c r="L2222" s="403" t="s">
        <v>6376</v>
      </c>
    </row>
    <row r="2223" spans="1:12" ht="123.75" x14ac:dyDescent="0.25">
      <c r="A2223" s="402" t="s">
        <v>1058</v>
      </c>
      <c r="B2223" s="402" t="s">
        <v>16350</v>
      </c>
      <c r="C2223" s="402" t="s">
        <v>16351</v>
      </c>
      <c r="D2223" s="402" t="s">
        <v>16349</v>
      </c>
      <c r="E2223" s="402" t="s">
        <v>7215</v>
      </c>
      <c r="F2223" s="402" t="s">
        <v>7216</v>
      </c>
      <c r="G2223" s="402" t="s">
        <v>6493</v>
      </c>
      <c r="H2223" s="402" t="s">
        <v>7216</v>
      </c>
      <c r="I2223" s="402" t="s">
        <v>6334</v>
      </c>
      <c r="J2223" s="402" t="s">
        <v>6334</v>
      </c>
      <c r="K2223" s="402" t="s">
        <v>6334</v>
      </c>
      <c r="L2223" s="402" t="s">
        <v>6376</v>
      </c>
    </row>
    <row r="2224" spans="1:12" ht="67.5" x14ac:dyDescent="0.25">
      <c r="A2224" s="403" t="s">
        <v>1058</v>
      </c>
      <c r="B2224" s="403" t="s">
        <v>16353</v>
      </c>
      <c r="C2224" s="403" t="s">
        <v>16354</v>
      </c>
      <c r="D2224" s="403" t="s">
        <v>16352</v>
      </c>
      <c r="E2224" s="403" t="s">
        <v>8462</v>
      </c>
      <c r="F2224" s="403" t="s">
        <v>8463</v>
      </c>
      <c r="G2224" s="403" t="s">
        <v>6513</v>
      </c>
      <c r="H2224" s="403" t="s">
        <v>8463</v>
      </c>
      <c r="I2224" s="403" t="s">
        <v>6334</v>
      </c>
      <c r="J2224" s="403" t="s">
        <v>6334</v>
      </c>
      <c r="K2224" s="403" t="s">
        <v>6334</v>
      </c>
      <c r="L2224" s="403" t="s">
        <v>6376</v>
      </c>
    </row>
    <row r="2225" spans="1:12" ht="101.25" x14ac:dyDescent="0.25">
      <c r="A2225" s="402" t="s">
        <v>1058</v>
      </c>
      <c r="B2225" s="402" t="s">
        <v>16356</v>
      </c>
      <c r="C2225" s="402" t="s">
        <v>16357</v>
      </c>
      <c r="D2225" s="402" t="s">
        <v>16355</v>
      </c>
      <c r="E2225" s="402" t="s">
        <v>8907</v>
      </c>
      <c r="F2225" s="402" t="s">
        <v>8908</v>
      </c>
      <c r="G2225" s="402" t="s">
        <v>6452</v>
      </c>
      <c r="H2225" s="402" t="s">
        <v>8908</v>
      </c>
      <c r="I2225" s="402" t="s">
        <v>6334</v>
      </c>
      <c r="J2225" s="402" t="s">
        <v>6334</v>
      </c>
      <c r="K2225" s="402" t="s">
        <v>6334</v>
      </c>
      <c r="L2225" s="402" t="s">
        <v>6376</v>
      </c>
    </row>
    <row r="2226" spans="1:12" ht="409.5" x14ac:dyDescent="0.25">
      <c r="A2226" s="403" t="s">
        <v>1058</v>
      </c>
      <c r="B2226" s="403" t="s">
        <v>16359</v>
      </c>
      <c r="C2226" s="403" t="s">
        <v>16360</v>
      </c>
      <c r="D2226" s="403" t="s">
        <v>16358</v>
      </c>
      <c r="E2226" s="403" t="s">
        <v>7510</v>
      </c>
      <c r="F2226" s="403" t="s">
        <v>7511</v>
      </c>
      <c r="G2226" s="403" t="s">
        <v>7070</v>
      </c>
      <c r="H2226" s="403" t="s">
        <v>7511</v>
      </c>
      <c r="I2226" s="403" t="s">
        <v>6334</v>
      </c>
      <c r="J2226" s="403" t="s">
        <v>6334</v>
      </c>
      <c r="K2226" s="403" t="s">
        <v>6334</v>
      </c>
      <c r="L2226" s="403" t="s">
        <v>6376</v>
      </c>
    </row>
    <row r="2227" spans="1:12" ht="90" x14ac:dyDescent="0.25">
      <c r="A2227" s="402" t="s">
        <v>1058</v>
      </c>
      <c r="B2227" s="402" t="s">
        <v>16362</v>
      </c>
      <c r="C2227" s="402" t="s">
        <v>16363</v>
      </c>
      <c r="D2227" s="402" t="s">
        <v>16361</v>
      </c>
      <c r="E2227" s="402" t="s">
        <v>6497</v>
      </c>
      <c r="F2227" s="402" t="s">
        <v>6498</v>
      </c>
      <c r="G2227" s="402" t="s">
        <v>6499</v>
      </c>
      <c r="H2227" s="402" t="s">
        <v>6498</v>
      </c>
      <c r="I2227" s="402" t="s">
        <v>6334</v>
      </c>
      <c r="J2227" s="402" t="s">
        <v>6334</v>
      </c>
      <c r="K2227" s="402" t="s">
        <v>6334</v>
      </c>
      <c r="L2227" s="402" t="s">
        <v>6376</v>
      </c>
    </row>
    <row r="2228" spans="1:12" ht="180" x14ac:dyDescent="0.25">
      <c r="A2228" s="403" t="s">
        <v>1058</v>
      </c>
      <c r="B2228" s="403" t="s">
        <v>16365</v>
      </c>
      <c r="C2228" s="403" t="s">
        <v>16366</v>
      </c>
      <c r="D2228" s="403" t="s">
        <v>16364</v>
      </c>
      <c r="E2228" s="403" t="s">
        <v>6497</v>
      </c>
      <c r="F2228" s="403" t="s">
        <v>6498</v>
      </c>
      <c r="G2228" s="403" t="s">
        <v>6499</v>
      </c>
      <c r="H2228" s="403" t="s">
        <v>6498</v>
      </c>
      <c r="I2228" s="403" t="s">
        <v>6334</v>
      </c>
      <c r="J2228" s="403" t="s">
        <v>6334</v>
      </c>
      <c r="K2228" s="403" t="s">
        <v>6334</v>
      </c>
      <c r="L2228" s="403" t="s">
        <v>6376</v>
      </c>
    </row>
    <row r="2229" spans="1:12" ht="45" x14ac:dyDescent="0.25">
      <c r="A2229" s="402" t="s">
        <v>16370</v>
      </c>
      <c r="B2229" s="402" t="s">
        <v>16368</v>
      </c>
      <c r="C2229" s="402" t="s">
        <v>16369</v>
      </c>
      <c r="D2229" s="402" t="s">
        <v>16367</v>
      </c>
      <c r="E2229" s="402" t="s">
        <v>6497</v>
      </c>
      <c r="F2229" s="402" t="s">
        <v>6498</v>
      </c>
      <c r="G2229" s="402" t="s">
        <v>6499</v>
      </c>
      <c r="H2229" s="402" t="s">
        <v>6498</v>
      </c>
      <c r="I2229" s="402" t="s">
        <v>6334</v>
      </c>
      <c r="J2229" s="402" t="s">
        <v>6334</v>
      </c>
      <c r="K2229" s="402" t="s">
        <v>6334</v>
      </c>
      <c r="L2229" s="402" t="s">
        <v>6376</v>
      </c>
    </row>
    <row r="2230" spans="1:12" ht="112.5" x14ac:dyDescent="0.25">
      <c r="A2230" s="403" t="s">
        <v>1058</v>
      </c>
      <c r="B2230" s="403" t="s">
        <v>16372</v>
      </c>
      <c r="C2230" s="403" t="s">
        <v>16373</v>
      </c>
      <c r="D2230" s="403" t="s">
        <v>16371</v>
      </c>
      <c r="E2230" s="403" t="s">
        <v>8907</v>
      </c>
      <c r="F2230" s="403" t="s">
        <v>8908</v>
      </c>
      <c r="G2230" s="403" t="s">
        <v>6452</v>
      </c>
      <c r="H2230" s="403" t="s">
        <v>8908</v>
      </c>
      <c r="I2230" s="403" t="s">
        <v>6334</v>
      </c>
      <c r="J2230" s="403" t="s">
        <v>6334</v>
      </c>
      <c r="K2230" s="403" t="s">
        <v>6334</v>
      </c>
      <c r="L2230" s="403" t="s">
        <v>6376</v>
      </c>
    </row>
    <row r="2231" spans="1:12" ht="67.5" x14ac:dyDescent="0.25">
      <c r="A2231" s="402" t="s">
        <v>16377</v>
      </c>
      <c r="B2231" s="402" t="s">
        <v>16375</v>
      </c>
      <c r="C2231" s="402" t="s">
        <v>16376</v>
      </c>
      <c r="D2231" s="402" t="s">
        <v>16374</v>
      </c>
      <c r="E2231" s="402" t="s">
        <v>7194</v>
      </c>
      <c r="F2231" s="402" t="s">
        <v>7195</v>
      </c>
      <c r="G2231" s="402" t="s">
        <v>6486</v>
      </c>
      <c r="H2231" s="402" t="s">
        <v>7195</v>
      </c>
      <c r="I2231" s="402" t="s">
        <v>6334</v>
      </c>
      <c r="J2231" s="402" t="s">
        <v>6334</v>
      </c>
      <c r="K2231" s="402" t="s">
        <v>6334</v>
      </c>
      <c r="L2231" s="402" t="s">
        <v>6376</v>
      </c>
    </row>
    <row r="2232" spans="1:12" ht="33.75" x14ac:dyDescent="0.25">
      <c r="A2232" s="403" t="s">
        <v>1058</v>
      </c>
      <c r="B2232" s="403" t="s">
        <v>16379</v>
      </c>
      <c r="C2232" s="403" t="s">
        <v>16380</v>
      </c>
      <c r="D2232" s="403" t="s">
        <v>16378</v>
      </c>
      <c r="E2232" s="403" t="s">
        <v>15446</v>
      </c>
      <c r="F2232" s="403" t="s">
        <v>15447</v>
      </c>
      <c r="G2232" s="403" t="s">
        <v>6917</v>
      </c>
      <c r="H2232" s="403" t="s">
        <v>15447</v>
      </c>
      <c r="I2232" s="403" t="s">
        <v>6334</v>
      </c>
      <c r="J2232" s="403" t="s">
        <v>6334</v>
      </c>
      <c r="K2232" s="403" t="s">
        <v>6334</v>
      </c>
      <c r="L2232" s="403" t="s">
        <v>6376</v>
      </c>
    </row>
    <row r="2233" spans="1:12" ht="101.25" x14ac:dyDescent="0.25">
      <c r="A2233" s="402" t="s">
        <v>1058</v>
      </c>
      <c r="B2233" s="402" t="s">
        <v>16382</v>
      </c>
      <c r="C2233" s="402" t="s">
        <v>16383</v>
      </c>
      <c r="D2233" s="402" t="s">
        <v>16381</v>
      </c>
      <c r="E2233" s="402" t="s">
        <v>9016</v>
      </c>
      <c r="F2233" s="402" t="s">
        <v>9017</v>
      </c>
      <c r="G2233" s="402" t="s">
        <v>9018</v>
      </c>
      <c r="H2233" s="402" t="s">
        <v>16384</v>
      </c>
      <c r="I2233" s="402" t="s">
        <v>6334</v>
      </c>
      <c r="J2233" s="402" t="s">
        <v>6334</v>
      </c>
      <c r="K2233" s="402" t="s">
        <v>6334</v>
      </c>
      <c r="L2233" s="402" t="s">
        <v>6376</v>
      </c>
    </row>
    <row r="2234" spans="1:12" ht="409.5" x14ac:dyDescent="0.25">
      <c r="A2234" s="403" t="s">
        <v>1058</v>
      </c>
      <c r="B2234" s="403" t="s">
        <v>16386</v>
      </c>
      <c r="C2234" s="403" t="s">
        <v>16387</v>
      </c>
      <c r="D2234" s="403" t="s">
        <v>16385</v>
      </c>
      <c r="E2234" s="403" t="s">
        <v>7505</v>
      </c>
      <c r="F2234" s="403" t="s">
        <v>7506</v>
      </c>
      <c r="G2234" s="403" t="s">
        <v>6452</v>
      </c>
      <c r="H2234" s="403" t="s">
        <v>7506</v>
      </c>
      <c r="I2234" s="403" t="s">
        <v>6334</v>
      </c>
      <c r="J2234" s="403" t="s">
        <v>6334</v>
      </c>
      <c r="K2234" s="403" t="s">
        <v>6334</v>
      </c>
      <c r="L2234" s="403" t="s">
        <v>6376</v>
      </c>
    </row>
    <row r="2235" spans="1:12" ht="56.25" x14ac:dyDescent="0.25">
      <c r="A2235" s="402" t="s">
        <v>1058</v>
      </c>
      <c r="B2235" s="402" t="s">
        <v>16389</v>
      </c>
      <c r="C2235" s="402" t="s">
        <v>16390</v>
      </c>
      <c r="D2235" s="402" t="s">
        <v>16388</v>
      </c>
      <c r="E2235" s="402" t="s">
        <v>6704</v>
      </c>
      <c r="F2235" s="402" t="s">
        <v>6705</v>
      </c>
      <c r="G2235" s="402" t="s">
        <v>6486</v>
      </c>
      <c r="H2235" s="402" t="s">
        <v>6705</v>
      </c>
      <c r="I2235" s="402" t="s">
        <v>6334</v>
      </c>
      <c r="J2235" s="402" t="s">
        <v>6334</v>
      </c>
      <c r="K2235" s="402" t="s">
        <v>6334</v>
      </c>
      <c r="L2235" s="402" t="s">
        <v>6376</v>
      </c>
    </row>
    <row r="2236" spans="1:12" ht="123.75" x14ac:dyDescent="0.25">
      <c r="A2236" s="403" t="s">
        <v>1058</v>
      </c>
      <c r="B2236" s="403" t="s">
        <v>16392</v>
      </c>
      <c r="C2236" s="403" t="s">
        <v>16393</v>
      </c>
      <c r="D2236" s="403" t="s">
        <v>16391</v>
      </c>
      <c r="E2236" s="403" t="s">
        <v>8368</v>
      </c>
      <c r="F2236" s="403" t="s">
        <v>8369</v>
      </c>
      <c r="G2236" s="403" t="s">
        <v>6499</v>
      </c>
      <c r="H2236" s="403" t="s">
        <v>8369</v>
      </c>
      <c r="I2236" s="403" t="s">
        <v>6334</v>
      </c>
      <c r="J2236" s="403" t="s">
        <v>6334</v>
      </c>
      <c r="K2236" s="403" t="s">
        <v>6334</v>
      </c>
      <c r="L2236" s="403" t="s">
        <v>6376</v>
      </c>
    </row>
    <row r="2237" spans="1:12" ht="67.5" x14ac:dyDescent="0.25">
      <c r="A2237" s="402" t="s">
        <v>16397</v>
      </c>
      <c r="B2237" s="402" t="s">
        <v>16395</v>
      </c>
      <c r="C2237" s="402" t="s">
        <v>16396</v>
      </c>
      <c r="D2237" s="402" t="s">
        <v>16394</v>
      </c>
      <c r="E2237" s="402" t="s">
        <v>6484</v>
      </c>
      <c r="F2237" s="402" t="s">
        <v>6485</v>
      </c>
      <c r="G2237" s="402" t="s">
        <v>6486</v>
      </c>
      <c r="H2237" s="402" t="s">
        <v>6485</v>
      </c>
      <c r="I2237" s="402" t="s">
        <v>6334</v>
      </c>
      <c r="J2237" s="402" t="s">
        <v>6334</v>
      </c>
      <c r="K2237" s="402" t="s">
        <v>6334</v>
      </c>
      <c r="L2237" s="402" t="s">
        <v>6376</v>
      </c>
    </row>
    <row r="2238" spans="1:12" ht="45" x14ac:dyDescent="0.25">
      <c r="A2238" s="403" t="s">
        <v>1058</v>
      </c>
      <c r="B2238" s="403" t="s">
        <v>16399</v>
      </c>
      <c r="C2238" s="403" t="s">
        <v>16400</v>
      </c>
      <c r="D2238" s="403" t="s">
        <v>16398</v>
      </c>
      <c r="E2238" s="403" t="s">
        <v>6497</v>
      </c>
      <c r="F2238" s="403" t="s">
        <v>6498</v>
      </c>
      <c r="G2238" s="403" t="s">
        <v>6499</v>
      </c>
      <c r="H2238" s="403" t="s">
        <v>6498</v>
      </c>
      <c r="I2238" s="403" t="s">
        <v>6334</v>
      </c>
      <c r="J2238" s="403" t="s">
        <v>6334</v>
      </c>
      <c r="K2238" s="403" t="s">
        <v>6334</v>
      </c>
      <c r="L2238" s="403" t="s">
        <v>6376</v>
      </c>
    </row>
    <row r="2239" spans="1:12" ht="45" x14ac:dyDescent="0.25">
      <c r="A2239" s="402" t="s">
        <v>1058</v>
      </c>
      <c r="B2239" s="402" t="s">
        <v>16402</v>
      </c>
      <c r="C2239" s="402" t="s">
        <v>16403</v>
      </c>
      <c r="D2239" s="402" t="s">
        <v>16401</v>
      </c>
      <c r="E2239" s="402" t="s">
        <v>6497</v>
      </c>
      <c r="F2239" s="402" t="s">
        <v>6498</v>
      </c>
      <c r="G2239" s="402" t="s">
        <v>6499</v>
      </c>
      <c r="H2239" s="402" t="s">
        <v>6498</v>
      </c>
      <c r="I2239" s="402" t="s">
        <v>6334</v>
      </c>
      <c r="J2239" s="402" t="s">
        <v>6334</v>
      </c>
      <c r="K2239" s="402" t="s">
        <v>6334</v>
      </c>
      <c r="L2239" s="402" t="s">
        <v>6376</v>
      </c>
    </row>
    <row r="2240" spans="1:12" ht="45" x14ac:dyDescent="0.25">
      <c r="A2240" s="403" t="s">
        <v>16407</v>
      </c>
      <c r="B2240" s="403" t="s">
        <v>16405</v>
      </c>
      <c r="C2240" s="403" t="s">
        <v>16406</v>
      </c>
      <c r="D2240" s="403" t="s">
        <v>16404</v>
      </c>
      <c r="E2240" s="403" t="s">
        <v>6497</v>
      </c>
      <c r="F2240" s="403" t="s">
        <v>6498</v>
      </c>
      <c r="G2240" s="403" t="s">
        <v>6499</v>
      </c>
      <c r="H2240" s="403" t="s">
        <v>6498</v>
      </c>
      <c r="I2240" s="403" t="s">
        <v>6334</v>
      </c>
      <c r="J2240" s="403" t="s">
        <v>6334</v>
      </c>
      <c r="K2240" s="403" t="s">
        <v>6334</v>
      </c>
      <c r="L2240" s="403" t="s">
        <v>6376</v>
      </c>
    </row>
    <row r="2241" spans="1:12" ht="56.25" x14ac:dyDescent="0.25">
      <c r="A2241" s="402" t="s">
        <v>16411</v>
      </c>
      <c r="B2241" s="402" t="s">
        <v>16409</v>
      </c>
      <c r="C2241" s="402" t="s">
        <v>16410</v>
      </c>
      <c r="D2241" s="402" t="s">
        <v>16408</v>
      </c>
      <c r="E2241" s="402" t="s">
        <v>6656</v>
      </c>
      <c r="F2241" s="402" t="s">
        <v>6657</v>
      </c>
      <c r="G2241" s="402" t="s">
        <v>6452</v>
      </c>
      <c r="H2241" s="402" t="s">
        <v>6658</v>
      </c>
      <c r="I2241" s="402" t="s">
        <v>6334</v>
      </c>
      <c r="J2241" s="402" t="s">
        <v>6334</v>
      </c>
      <c r="K2241" s="402" t="s">
        <v>6334</v>
      </c>
      <c r="L2241" s="402" t="s">
        <v>6376</v>
      </c>
    </row>
    <row r="2242" spans="1:12" ht="45" x14ac:dyDescent="0.25">
      <c r="A2242" s="403" t="s">
        <v>16415</v>
      </c>
      <c r="B2242" s="403" t="s">
        <v>16413</v>
      </c>
      <c r="C2242" s="403" t="s">
        <v>16414</v>
      </c>
      <c r="D2242" s="403" t="s">
        <v>16412</v>
      </c>
      <c r="E2242" s="403" t="s">
        <v>13019</v>
      </c>
      <c r="F2242" s="403" t="s">
        <v>13020</v>
      </c>
      <c r="G2242" s="403" t="s">
        <v>7173</v>
      </c>
      <c r="H2242" s="403" t="s">
        <v>13021</v>
      </c>
      <c r="I2242" s="403" t="s">
        <v>6334</v>
      </c>
      <c r="J2242" s="403" t="s">
        <v>6334</v>
      </c>
      <c r="K2242" s="403" t="s">
        <v>6686</v>
      </c>
      <c r="L2242" s="403" t="s">
        <v>835</v>
      </c>
    </row>
    <row r="2243" spans="1:12" ht="22.5" x14ac:dyDescent="0.25">
      <c r="A2243" s="402" t="s">
        <v>16418</v>
      </c>
      <c r="B2243" s="402" t="s">
        <v>16417</v>
      </c>
      <c r="C2243" s="402" t="s">
        <v>6334</v>
      </c>
      <c r="D2243" s="402" t="s">
        <v>16416</v>
      </c>
      <c r="E2243" s="402" t="s">
        <v>11056</v>
      </c>
      <c r="F2243" s="402" t="s">
        <v>11057</v>
      </c>
      <c r="G2243" s="402" t="s">
        <v>6350</v>
      </c>
      <c r="H2243" s="402" t="s">
        <v>11057</v>
      </c>
      <c r="I2243" s="402" t="s">
        <v>6334</v>
      </c>
      <c r="J2243" s="402" t="s">
        <v>6334</v>
      </c>
      <c r="K2243" s="402" t="s">
        <v>6686</v>
      </c>
      <c r="L2243" s="402" t="s">
        <v>835</v>
      </c>
    </row>
    <row r="2244" spans="1:12" ht="45" x14ac:dyDescent="0.25">
      <c r="A2244" s="403" t="s">
        <v>16422</v>
      </c>
      <c r="B2244" s="403" t="s">
        <v>16420</v>
      </c>
      <c r="C2244" s="403" t="s">
        <v>16421</v>
      </c>
      <c r="D2244" s="403" t="s">
        <v>16419</v>
      </c>
      <c r="E2244" s="403" t="s">
        <v>16423</v>
      </c>
      <c r="F2244" s="403" t="s">
        <v>16424</v>
      </c>
      <c r="G2244" s="403" t="s">
        <v>16425</v>
      </c>
      <c r="H2244" s="403" t="s">
        <v>16426</v>
      </c>
      <c r="I2244" s="403" t="s">
        <v>6334</v>
      </c>
      <c r="J2244" s="403" t="s">
        <v>6334</v>
      </c>
      <c r="K2244" s="403" t="s">
        <v>6334</v>
      </c>
      <c r="L2244" s="403" t="s">
        <v>8564</v>
      </c>
    </row>
    <row r="2245" spans="1:12" ht="101.25" x14ac:dyDescent="0.25">
      <c r="A2245" s="402" t="s">
        <v>16429</v>
      </c>
      <c r="B2245" s="402" t="s">
        <v>16428</v>
      </c>
      <c r="C2245" s="402" t="s">
        <v>6334</v>
      </c>
      <c r="D2245" s="402" t="s">
        <v>16427</v>
      </c>
      <c r="E2245" s="402" t="s">
        <v>16430</v>
      </c>
      <c r="F2245" s="402" t="s">
        <v>16431</v>
      </c>
      <c r="G2245" s="402" t="s">
        <v>6388</v>
      </c>
      <c r="H2245" s="402" t="s">
        <v>16432</v>
      </c>
      <c r="I2245" s="402" t="s">
        <v>6334</v>
      </c>
      <c r="J2245" s="402" t="s">
        <v>16433</v>
      </c>
      <c r="K2245" s="402" t="s">
        <v>6334</v>
      </c>
      <c r="L2245" s="402" t="s">
        <v>934</v>
      </c>
    </row>
    <row r="2246" spans="1:12" ht="270" x14ac:dyDescent="0.25">
      <c r="A2246" s="403" t="s">
        <v>16436</v>
      </c>
      <c r="B2246" s="403" t="s">
        <v>16435</v>
      </c>
      <c r="C2246" s="403" t="s">
        <v>6334</v>
      </c>
      <c r="D2246" s="403" t="s">
        <v>16434</v>
      </c>
      <c r="E2246" s="403" t="s">
        <v>16437</v>
      </c>
      <c r="F2246" s="403" t="s">
        <v>16438</v>
      </c>
      <c r="G2246" s="403" t="s">
        <v>6388</v>
      </c>
      <c r="H2246" s="403" t="s">
        <v>16439</v>
      </c>
      <c r="I2246" s="403" t="s">
        <v>6334</v>
      </c>
      <c r="J2246" s="403" t="s">
        <v>16440</v>
      </c>
      <c r="K2246" s="403" t="s">
        <v>6334</v>
      </c>
      <c r="L2246" s="403" t="s">
        <v>934</v>
      </c>
    </row>
    <row r="2247" spans="1:12" ht="33.75" x14ac:dyDescent="0.25">
      <c r="A2247" s="402" t="s">
        <v>932</v>
      </c>
      <c r="B2247" s="402" t="s">
        <v>16442</v>
      </c>
      <c r="C2247" s="402" t="s">
        <v>933</v>
      </c>
      <c r="D2247" s="402" t="s">
        <v>16441</v>
      </c>
      <c r="E2247" s="402" t="s">
        <v>6438</v>
      </c>
      <c r="F2247" s="402" t="s">
        <v>6439</v>
      </c>
      <c r="G2247" s="402" t="s">
        <v>6440</v>
      </c>
      <c r="H2247" s="402" t="s">
        <v>6441</v>
      </c>
      <c r="I2247" s="402" t="s">
        <v>6334</v>
      </c>
      <c r="J2247" s="402" t="s">
        <v>6334</v>
      </c>
      <c r="K2247" s="402" t="s">
        <v>6334</v>
      </c>
      <c r="L2247" s="402" t="s">
        <v>934</v>
      </c>
    </row>
    <row r="2248" spans="1:12" ht="90" x14ac:dyDescent="0.25">
      <c r="A2248" s="403" t="s">
        <v>5529</v>
      </c>
      <c r="B2248" s="403" t="s">
        <v>16444</v>
      </c>
      <c r="C2248" s="403" t="s">
        <v>5773</v>
      </c>
      <c r="D2248" s="403" t="s">
        <v>16443</v>
      </c>
      <c r="E2248" s="403" t="s">
        <v>16445</v>
      </c>
      <c r="F2248" s="403" t="s">
        <v>16446</v>
      </c>
      <c r="G2248" s="403" t="s">
        <v>16447</v>
      </c>
      <c r="H2248" s="403" t="s">
        <v>16448</v>
      </c>
      <c r="I2248" s="403" t="s">
        <v>6334</v>
      </c>
      <c r="J2248" s="403" t="s">
        <v>6334</v>
      </c>
      <c r="K2248" s="403" t="s">
        <v>6334</v>
      </c>
      <c r="L2248" s="403" t="s">
        <v>934</v>
      </c>
    </row>
    <row r="2249" spans="1:12" ht="90" x14ac:dyDescent="0.25">
      <c r="A2249" s="402" t="s">
        <v>5527</v>
      </c>
      <c r="B2249" s="402" t="s">
        <v>16450</v>
      </c>
      <c r="C2249" s="402" t="s">
        <v>5771</v>
      </c>
      <c r="D2249" s="402" t="s">
        <v>16449</v>
      </c>
      <c r="E2249" s="402" t="s">
        <v>16445</v>
      </c>
      <c r="F2249" s="402" t="s">
        <v>16446</v>
      </c>
      <c r="G2249" s="402" t="s">
        <v>16447</v>
      </c>
      <c r="H2249" s="402" t="s">
        <v>16448</v>
      </c>
      <c r="I2249" s="402" t="s">
        <v>6334</v>
      </c>
      <c r="J2249" s="402" t="s">
        <v>6334</v>
      </c>
      <c r="K2249" s="402" t="s">
        <v>6334</v>
      </c>
      <c r="L2249" s="402" t="s">
        <v>934</v>
      </c>
    </row>
    <row r="2250" spans="1:12" ht="56.25" x14ac:dyDescent="0.25">
      <c r="A2250" s="403" t="s">
        <v>16454</v>
      </c>
      <c r="B2250" s="403" t="s">
        <v>16452</v>
      </c>
      <c r="C2250" s="403" t="s">
        <v>16453</v>
      </c>
      <c r="D2250" s="403" t="s">
        <v>16451</v>
      </c>
      <c r="E2250" s="403" t="s">
        <v>16455</v>
      </c>
      <c r="F2250" s="403" t="s">
        <v>26385</v>
      </c>
      <c r="G2250" s="403" t="s">
        <v>8464</v>
      </c>
      <c r="H2250" s="403" t="s">
        <v>26386</v>
      </c>
      <c r="I2250" s="403" t="s">
        <v>6334</v>
      </c>
      <c r="J2250" s="403" t="s">
        <v>6334</v>
      </c>
      <c r="K2250" s="403" t="s">
        <v>6334</v>
      </c>
      <c r="L2250" s="403" t="s">
        <v>10069</v>
      </c>
    </row>
    <row r="2251" spans="1:12" ht="45" x14ac:dyDescent="0.25">
      <c r="A2251" s="402" t="s">
        <v>16459</v>
      </c>
      <c r="B2251" s="402" t="s">
        <v>16457</v>
      </c>
      <c r="C2251" s="402" t="s">
        <v>16458</v>
      </c>
      <c r="D2251" s="402" t="s">
        <v>16456</v>
      </c>
      <c r="E2251" s="402" t="s">
        <v>16460</v>
      </c>
      <c r="F2251" s="402" t="s">
        <v>16461</v>
      </c>
      <c r="G2251" s="402" t="s">
        <v>6452</v>
      </c>
      <c r="H2251" s="402" t="s">
        <v>16461</v>
      </c>
      <c r="I2251" s="402" t="s">
        <v>6334</v>
      </c>
      <c r="J2251" s="402" t="s">
        <v>6334</v>
      </c>
      <c r="K2251" s="402" t="s">
        <v>6334</v>
      </c>
      <c r="L2251" s="402" t="s">
        <v>10069</v>
      </c>
    </row>
    <row r="2252" spans="1:12" ht="67.5" x14ac:dyDescent="0.25">
      <c r="A2252" s="403" t="s">
        <v>16464</v>
      </c>
      <c r="B2252" s="403" t="s">
        <v>16463</v>
      </c>
      <c r="C2252" s="403" t="s">
        <v>6334</v>
      </c>
      <c r="D2252" s="403" t="s">
        <v>16462</v>
      </c>
      <c r="E2252" s="403" t="s">
        <v>16465</v>
      </c>
      <c r="F2252" s="403" t="s">
        <v>16466</v>
      </c>
      <c r="G2252" s="403" t="s">
        <v>6553</v>
      </c>
      <c r="H2252" s="403" t="s">
        <v>16467</v>
      </c>
      <c r="I2252" s="403" t="s">
        <v>6334</v>
      </c>
      <c r="J2252" s="403" t="s">
        <v>16440</v>
      </c>
      <c r="K2252" s="403" t="s">
        <v>6334</v>
      </c>
      <c r="L2252" s="403" t="s">
        <v>9159</v>
      </c>
    </row>
    <row r="2253" spans="1:12" ht="33.75" x14ac:dyDescent="0.25">
      <c r="A2253" s="402" t="s">
        <v>16471</v>
      </c>
      <c r="B2253" s="402" t="s">
        <v>16469</v>
      </c>
      <c r="C2253" s="402" t="s">
        <v>16470</v>
      </c>
      <c r="D2253" s="402" t="s">
        <v>16468</v>
      </c>
      <c r="E2253" s="402" t="s">
        <v>16472</v>
      </c>
      <c r="F2253" s="402" t="s">
        <v>9961</v>
      </c>
      <c r="G2253" s="402" t="s">
        <v>6917</v>
      </c>
      <c r="H2253" s="402" t="s">
        <v>9961</v>
      </c>
      <c r="I2253" s="402" t="s">
        <v>6334</v>
      </c>
      <c r="J2253" s="402" t="s">
        <v>6334</v>
      </c>
      <c r="K2253" s="402" t="s">
        <v>6334</v>
      </c>
      <c r="L2253" s="402" t="s">
        <v>9159</v>
      </c>
    </row>
    <row r="2254" spans="1:12" ht="45" x14ac:dyDescent="0.25">
      <c r="A2254" s="403" t="s">
        <v>16476</v>
      </c>
      <c r="B2254" s="403" t="s">
        <v>16474</v>
      </c>
      <c r="C2254" s="403" t="s">
        <v>16475</v>
      </c>
      <c r="D2254" s="403" t="s">
        <v>16473</v>
      </c>
      <c r="E2254" s="403" t="s">
        <v>8717</v>
      </c>
      <c r="F2254" s="403" t="s">
        <v>8718</v>
      </c>
      <c r="G2254" s="403" t="s">
        <v>6486</v>
      </c>
      <c r="H2254" s="403" t="s">
        <v>8718</v>
      </c>
      <c r="I2254" s="403" t="s">
        <v>6334</v>
      </c>
      <c r="J2254" s="403" t="s">
        <v>6334</v>
      </c>
      <c r="K2254" s="403" t="s">
        <v>6334</v>
      </c>
      <c r="L2254" s="403" t="s">
        <v>9159</v>
      </c>
    </row>
    <row r="2255" spans="1:12" ht="45" x14ac:dyDescent="0.25">
      <c r="A2255" s="402" t="s">
        <v>935</v>
      </c>
      <c r="B2255" s="402" t="s">
        <v>16478</v>
      </c>
      <c r="C2255" s="402" t="s">
        <v>936</v>
      </c>
      <c r="D2255" s="402" t="s">
        <v>16477</v>
      </c>
      <c r="E2255" s="402" t="s">
        <v>6438</v>
      </c>
      <c r="F2255" s="402" t="s">
        <v>6439</v>
      </c>
      <c r="G2255" s="402" t="s">
        <v>6440</v>
      </c>
      <c r="H2255" s="402" t="s">
        <v>6441</v>
      </c>
      <c r="I2255" s="402" t="s">
        <v>6334</v>
      </c>
      <c r="J2255" s="402" t="s">
        <v>6334</v>
      </c>
      <c r="K2255" s="402" t="s">
        <v>6334</v>
      </c>
      <c r="L2255" s="402" t="s">
        <v>9159</v>
      </c>
    </row>
    <row r="2256" spans="1:12" ht="78.75" x14ac:dyDescent="0.25">
      <c r="A2256" s="403" t="s">
        <v>16481</v>
      </c>
      <c r="B2256" s="403" t="s">
        <v>16480</v>
      </c>
      <c r="C2256" s="403" t="s">
        <v>6334</v>
      </c>
      <c r="D2256" s="403" t="s">
        <v>16479</v>
      </c>
      <c r="E2256" s="403" t="s">
        <v>16482</v>
      </c>
      <c r="F2256" s="403" t="s">
        <v>16483</v>
      </c>
      <c r="G2256" s="403" t="s">
        <v>6553</v>
      </c>
      <c r="H2256" s="403" t="s">
        <v>16484</v>
      </c>
      <c r="I2256" s="403" t="s">
        <v>6334</v>
      </c>
      <c r="J2256" s="403" t="s">
        <v>16440</v>
      </c>
      <c r="K2256" s="403" t="s">
        <v>6334</v>
      </c>
      <c r="L2256" s="403" t="s">
        <v>9159</v>
      </c>
    </row>
    <row r="2257" spans="1:12" ht="67.5" x14ac:dyDescent="0.25">
      <c r="A2257" s="402" t="s">
        <v>16488</v>
      </c>
      <c r="B2257" s="402" t="s">
        <v>16486</v>
      </c>
      <c r="C2257" s="402" t="s">
        <v>16487</v>
      </c>
      <c r="D2257" s="402" t="s">
        <v>16485</v>
      </c>
      <c r="E2257" s="402" t="s">
        <v>16489</v>
      </c>
      <c r="F2257" s="402" t="s">
        <v>16490</v>
      </c>
      <c r="G2257" s="402" t="s">
        <v>7223</v>
      </c>
      <c r="H2257" s="402" t="s">
        <v>16491</v>
      </c>
      <c r="I2257" s="402" t="s">
        <v>7093</v>
      </c>
      <c r="J2257" s="402" t="s">
        <v>16492</v>
      </c>
      <c r="K2257" s="402" t="s">
        <v>6334</v>
      </c>
      <c r="L2257" s="402" t="s">
        <v>9159</v>
      </c>
    </row>
    <row r="2258" spans="1:12" ht="78.75" x14ac:dyDescent="0.25">
      <c r="A2258" s="403" t="s">
        <v>16495</v>
      </c>
      <c r="B2258" s="403" t="s">
        <v>16494</v>
      </c>
      <c r="C2258" s="403" t="s">
        <v>6334</v>
      </c>
      <c r="D2258" s="403" t="s">
        <v>16493</v>
      </c>
      <c r="E2258" s="403" t="s">
        <v>16496</v>
      </c>
      <c r="F2258" s="403" t="s">
        <v>6966</v>
      </c>
      <c r="G2258" s="403" t="s">
        <v>6567</v>
      </c>
      <c r="H2258" s="403" t="s">
        <v>16497</v>
      </c>
      <c r="I2258" s="403" t="s">
        <v>6334</v>
      </c>
      <c r="J2258" s="403" t="s">
        <v>12759</v>
      </c>
      <c r="K2258" s="403" t="s">
        <v>6334</v>
      </c>
      <c r="L2258" s="403" t="s">
        <v>9159</v>
      </c>
    </row>
    <row r="2259" spans="1:12" ht="90" x14ac:dyDescent="0.25">
      <c r="A2259" s="402" t="s">
        <v>16500</v>
      </c>
      <c r="B2259" s="402" t="s">
        <v>16499</v>
      </c>
      <c r="C2259" s="402" t="s">
        <v>6334</v>
      </c>
      <c r="D2259" s="402" t="s">
        <v>16498</v>
      </c>
      <c r="E2259" s="402" t="s">
        <v>6775</v>
      </c>
      <c r="F2259" s="402" t="s">
        <v>6776</v>
      </c>
      <c r="G2259" s="402" t="s">
        <v>6777</v>
      </c>
      <c r="H2259" s="402" t="s">
        <v>6778</v>
      </c>
      <c r="I2259" s="402" t="s">
        <v>6334</v>
      </c>
      <c r="J2259" s="402" t="s">
        <v>13587</v>
      </c>
      <c r="K2259" s="402" t="s">
        <v>6334</v>
      </c>
      <c r="L2259" s="402" t="s">
        <v>7095</v>
      </c>
    </row>
    <row r="2260" spans="1:12" ht="56.25" x14ac:dyDescent="0.25">
      <c r="A2260" s="403" t="s">
        <v>16504</v>
      </c>
      <c r="B2260" s="403" t="s">
        <v>16502</v>
      </c>
      <c r="C2260" s="403" t="s">
        <v>16503</v>
      </c>
      <c r="D2260" s="403" t="s">
        <v>16501</v>
      </c>
      <c r="E2260" s="403" t="s">
        <v>16465</v>
      </c>
      <c r="F2260" s="403" t="s">
        <v>16505</v>
      </c>
      <c r="G2260" s="403" t="s">
        <v>6553</v>
      </c>
      <c r="H2260" s="403" t="s">
        <v>16506</v>
      </c>
      <c r="I2260" s="403" t="s">
        <v>6334</v>
      </c>
      <c r="J2260" s="403" t="s">
        <v>16440</v>
      </c>
      <c r="K2260" s="403" t="s">
        <v>6334</v>
      </c>
      <c r="L2260" s="403" t="s">
        <v>9159</v>
      </c>
    </row>
    <row r="2261" spans="1:12" ht="112.5" x14ac:dyDescent="0.25">
      <c r="A2261" s="402" t="s">
        <v>26390</v>
      </c>
      <c r="B2261" s="402" t="s">
        <v>26388</v>
      </c>
      <c r="C2261" s="402" t="s">
        <v>26389</v>
      </c>
      <c r="D2261" s="402" t="s">
        <v>26387</v>
      </c>
      <c r="E2261" s="402" t="s">
        <v>26324</v>
      </c>
      <c r="F2261" s="402" t="s">
        <v>26325</v>
      </c>
      <c r="G2261" s="402" t="s">
        <v>26097</v>
      </c>
      <c r="H2261" s="402" t="s">
        <v>26326</v>
      </c>
      <c r="I2261" s="402" t="s">
        <v>6334</v>
      </c>
      <c r="J2261" s="402" t="s">
        <v>26391</v>
      </c>
      <c r="K2261" s="402" t="s">
        <v>6334</v>
      </c>
      <c r="L2261" s="402" t="s">
        <v>26089</v>
      </c>
    </row>
    <row r="2262" spans="1:12" ht="101.25" x14ac:dyDescent="0.25">
      <c r="A2262" s="403" t="s">
        <v>26394</v>
      </c>
      <c r="B2262" s="403" t="s">
        <v>26393</v>
      </c>
      <c r="C2262" s="403" t="s">
        <v>6334</v>
      </c>
      <c r="D2262" s="403" t="s">
        <v>26392</v>
      </c>
      <c r="E2262" s="403" t="s">
        <v>26324</v>
      </c>
      <c r="F2262" s="403" t="s">
        <v>26325</v>
      </c>
      <c r="G2262" s="403" t="s">
        <v>26097</v>
      </c>
      <c r="H2262" s="403" t="s">
        <v>26326</v>
      </c>
      <c r="I2262" s="403" t="s">
        <v>8419</v>
      </c>
      <c r="J2262" s="403" t="s">
        <v>26395</v>
      </c>
      <c r="K2262" s="403" t="s">
        <v>6334</v>
      </c>
      <c r="L2262" s="403" t="s">
        <v>26089</v>
      </c>
    </row>
    <row r="2263" spans="1:12" ht="101.25" x14ac:dyDescent="0.25">
      <c r="A2263" s="402" t="s">
        <v>26399</v>
      </c>
      <c r="B2263" s="402" t="s">
        <v>26397</v>
      </c>
      <c r="C2263" s="402" t="s">
        <v>26398</v>
      </c>
      <c r="D2263" s="402" t="s">
        <v>26396</v>
      </c>
      <c r="E2263" s="402" t="s">
        <v>16445</v>
      </c>
      <c r="F2263" s="402" t="s">
        <v>26400</v>
      </c>
      <c r="G2263" s="402" t="s">
        <v>16447</v>
      </c>
      <c r="H2263" s="402" t="s">
        <v>26401</v>
      </c>
      <c r="I2263" s="402" t="s">
        <v>6334</v>
      </c>
      <c r="J2263" s="402" t="s">
        <v>6334</v>
      </c>
      <c r="K2263" s="402" t="s">
        <v>6334</v>
      </c>
      <c r="L2263" s="402" t="s">
        <v>26089</v>
      </c>
    </row>
    <row r="2264" spans="1:12" ht="33.75" x14ac:dyDescent="0.25">
      <c r="A2264" s="403" t="s">
        <v>25409</v>
      </c>
      <c r="B2264" s="403" t="s">
        <v>26403</v>
      </c>
      <c r="C2264" s="403" t="s">
        <v>25407</v>
      </c>
      <c r="D2264" s="403" t="s">
        <v>26402</v>
      </c>
      <c r="E2264" s="403" t="s">
        <v>20332</v>
      </c>
      <c r="F2264" s="403" t="s">
        <v>26404</v>
      </c>
      <c r="G2264" s="403" t="s">
        <v>7523</v>
      </c>
      <c r="H2264" s="403" t="s">
        <v>26405</v>
      </c>
      <c r="I2264" s="403" t="s">
        <v>6334</v>
      </c>
      <c r="J2264" s="403" t="s">
        <v>6334</v>
      </c>
      <c r="K2264" s="403" t="s">
        <v>6334</v>
      </c>
      <c r="L2264" s="403" t="s">
        <v>26089</v>
      </c>
    </row>
    <row r="2265" spans="1:12" ht="101.25" x14ac:dyDescent="0.25">
      <c r="A2265" s="402" t="s">
        <v>26409</v>
      </c>
      <c r="B2265" s="402" t="s">
        <v>26407</v>
      </c>
      <c r="C2265" s="402" t="s">
        <v>26408</v>
      </c>
      <c r="D2265" s="402" t="s">
        <v>26406</v>
      </c>
      <c r="E2265" s="402" t="s">
        <v>26410</v>
      </c>
      <c r="F2265" s="402" t="s">
        <v>26411</v>
      </c>
      <c r="G2265" s="402" t="s">
        <v>6440</v>
      </c>
      <c r="H2265" s="402" t="s">
        <v>26411</v>
      </c>
      <c r="I2265" s="402" t="s">
        <v>6334</v>
      </c>
      <c r="J2265" s="402" t="s">
        <v>6334</v>
      </c>
      <c r="K2265" s="402" t="s">
        <v>6334</v>
      </c>
      <c r="L2265" s="402" t="s">
        <v>26210</v>
      </c>
    </row>
    <row r="2266" spans="1:12" ht="135" x14ac:dyDescent="0.25">
      <c r="A2266" s="403" t="s">
        <v>25239</v>
      </c>
      <c r="B2266" s="403" t="s">
        <v>26413</v>
      </c>
      <c r="C2266" s="403" t="s">
        <v>25240</v>
      </c>
      <c r="D2266" s="403" t="s">
        <v>26412</v>
      </c>
      <c r="E2266" s="403" t="s">
        <v>26414</v>
      </c>
      <c r="F2266" s="403" t="s">
        <v>26415</v>
      </c>
      <c r="G2266" s="403" t="s">
        <v>16447</v>
      </c>
      <c r="H2266" s="403" t="s">
        <v>26416</v>
      </c>
      <c r="I2266" s="403" t="s">
        <v>7093</v>
      </c>
      <c r="J2266" s="403" t="s">
        <v>6334</v>
      </c>
      <c r="K2266" s="403" t="s">
        <v>26417</v>
      </c>
      <c r="L2266" s="403" t="s">
        <v>26210</v>
      </c>
    </row>
    <row r="2267" spans="1:12" ht="90" x14ac:dyDescent="0.25">
      <c r="A2267" s="402" t="s">
        <v>26420</v>
      </c>
      <c r="B2267" s="402" t="s">
        <v>26419</v>
      </c>
      <c r="C2267" s="402" t="s">
        <v>6334</v>
      </c>
      <c r="D2267" s="402" t="s">
        <v>26418</v>
      </c>
      <c r="E2267" s="402" t="s">
        <v>26421</v>
      </c>
      <c r="F2267" s="402" t="s">
        <v>26422</v>
      </c>
      <c r="G2267" s="402" t="s">
        <v>10598</v>
      </c>
      <c r="H2267" s="402" t="s">
        <v>26423</v>
      </c>
      <c r="I2267" s="402" t="s">
        <v>6334</v>
      </c>
      <c r="J2267" s="402" t="s">
        <v>8222</v>
      </c>
      <c r="K2267" s="402" t="s">
        <v>6334</v>
      </c>
      <c r="L2267" s="402" t="s">
        <v>26210</v>
      </c>
    </row>
    <row r="2268" spans="1:12" ht="101.25" x14ac:dyDescent="0.25">
      <c r="A2268" s="403" t="s">
        <v>26426</v>
      </c>
      <c r="B2268" s="403" t="s">
        <v>26425</v>
      </c>
      <c r="C2268" s="403" t="s">
        <v>6334</v>
      </c>
      <c r="D2268" s="403" t="s">
        <v>26424</v>
      </c>
      <c r="E2268" s="403" t="s">
        <v>26427</v>
      </c>
      <c r="F2268" s="403" t="s">
        <v>26428</v>
      </c>
      <c r="G2268" s="403" t="s">
        <v>6567</v>
      </c>
      <c r="H2268" s="403" t="s">
        <v>6568</v>
      </c>
      <c r="I2268" s="403" t="s">
        <v>6334</v>
      </c>
      <c r="J2268" s="403" t="s">
        <v>21561</v>
      </c>
      <c r="K2268" s="403" t="s">
        <v>6334</v>
      </c>
      <c r="L2268" s="403" t="s">
        <v>26210</v>
      </c>
    </row>
    <row r="2269" spans="1:12" ht="90" x14ac:dyDescent="0.25">
      <c r="A2269" s="402" t="s">
        <v>26431</v>
      </c>
      <c r="B2269" s="402" t="s">
        <v>26430</v>
      </c>
      <c r="C2269" s="402" t="s">
        <v>6334</v>
      </c>
      <c r="D2269" s="402" t="s">
        <v>26429</v>
      </c>
      <c r="E2269" s="402" t="s">
        <v>26432</v>
      </c>
      <c r="F2269" s="402" t="s">
        <v>26433</v>
      </c>
      <c r="G2269" s="402" t="s">
        <v>6388</v>
      </c>
      <c r="H2269" s="402" t="s">
        <v>26434</v>
      </c>
      <c r="I2269" s="402" t="s">
        <v>6334</v>
      </c>
      <c r="J2269" s="402" t="s">
        <v>8222</v>
      </c>
      <c r="K2269" s="402" t="s">
        <v>6334</v>
      </c>
      <c r="L2269" s="402" t="s">
        <v>26302</v>
      </c>
    </row>
    <row r="2270" spans="1:12" ht="56.25" x14ac:dyDescent="0.25">
      <c r="A2270" s="403" t="s">
        <v>26437</v>
      </c>
      <c r="B2270" s="403" t="s">
        <v>26436</v>
      </c>
      <c r="C2270" s="403" t="s">
        <v>6334</v>
      </c>
      <c r="D2270" s="403" t="s">
        <v>26435</v>
      </c>
      <c r="E2270" s="403" t="s">
        <v>6720</v>
      </c>
      <c r="F2270" s="403" t="s">
        <v>6721</v>
      </c>
      <c r="G2270" s="403" t="s">
        <v>6722</v>
      </c>
      <c r="H2270" s="403" t="s">
        <v>6723</v>
      </c>
      <c r="I2270" s="403" t="s">
        <v>6334</v>
      </c>
      <c r="J2270" s="403" t="s">
        <v>16440</v>
      </c>
      <c r="K2270" s="403" t="s">
        <v>6334</v>
      </c>
      <c r="L2270" s="403" t="s">
        <v>26302</v>
      </c>
    </row>
    <row r="2271" spans="1:12" ht="101.25" x14ac:dyDescent="0.25">
      <c r="A2271" s="402" t="s">
        <v>26440</v>
      </c>
      <c r="B2271" s="402" t="s">
        <v>26439</v>
      </c>
      <c r="C2271" s="402" t="s">
        <v>6334</v>
      </c>
      <c r="D2271" s="402" t="s">
        <v>26438</v>
      </c>
      <c r="E2271" s="402" t="s">
        <v>26441</v>
      </c>
      <c r="F2271" s="402" t="s">
        <v>26442</v>
      </c>
      <c r="G2271" s="402" t="s">
        <v>6553</v>
      </c>
      <c r="H2271" s="402" t="s">
        <v>26443</v>
      </c>
      <c r="I2271" s="402" t="s">
        <v>6334</v>
      </c>
      <c r="J2271" s="402" t="s">
        <v>26444</v>
      </c>
      <c r="K2271" s="402" t="s">
        <v>6334</v>
      </c>
      <c r="L2271" s="402" t="s">
        <v>26302</v>
      </c>
    </row>
    <row r="2272" spans="1:12" ht="90" x14ac:dyDescent="0.25">
      <c r="A2272" s="403" t="s">
        <v>26448</v>
      </c>
      <c r="B2272" s="403" t="s">
        <v>26446</v>
      </c>
      <c r="C2272" s="403" t="s">
        <v>26447</v>
      </c>
      <c r="D2272" s="403" t="s">
        <v>26445</v>
      </c>
      <c r="E2272" s="403" t="s">
        <v>26449</v>
      </c>
      <c r="F2272" s="403" t="s">
        <v>26450</v>
      </c>
      <c r="G2272" s="403" t="s">
        <v>6553</v>
      </c>
      <c r="H2272" s="403" t="s">
        <v>26451</v>
      </c>
      <c r="I2272" s="403" t="s">
        <v>6334</v>
      </c>
      <c r="J2272" s="403" t="s">
        <v>8222</v>
      </c>
      <c r="K2272" s="403" t="s">
        <v>6334</v>
      </c>
      <c r="L2272" s="403" t="s">
        <v>26302</v>
      </c>
    </row>
    <row r="2273" spans="1:12" ht="90" x14ac:dyDescent="0.25">
      <c r="A2273" s="402" t="s">
        <v>26455</v>
      </c>
      <c r="B2273" s="402" t="s">
        <v>26453</v>
      </c>
      <c r="C2273" s="402" t="s">
        <v>26454</v>
      </c>
      <c r="D2273" s="402" t="s">
        <v>26452</v>
      </c>
      <c r="E2273" s="402" t="s">
        <v>26449</v>
      </c>
      <c r="F2273" s="402" t="s">
        <v>26450</v>
      </c>
      <c r="G2273" s="402" t="s">
        <v>6553</v>
      </c>
      <c r="H2273" s="402" t="s">
        <v>26451</v>
      </c>
      <c r="I2273" s="402" t="s">
        <v>6334</v>
      </c>
      <c r="J2273" s="402" t="s">
        <v>8222</v>
      </c>
      <c r="K2273" s="402" t="s">
        <v>6334</v>
      </c>
      <c r="L2273" s="402" t="s">
        <v>26302</v>
      </c>
    </row>
    <row r="2274" spans="1:12" ht="101.25" x14ac:dyDescent="0.25">
      <c r="A2274" s="403" t="s">
        <v>26458</v>
      </c>
      <c r="B2274" s="403" t="s">
        <v>26457</v>
      </c>
      <c r="C2274" s="403" t="s">
        <v>6334</v>
      </c>
      <c r="D2274" s="403" t="s">
        <v>26456</v>
      </c>
      <c r="E2274" s="403" t="s">
        <v>6720</v>
      </c>
      <c r="F2274" s="403" t="s">
        <v>6721</v>
      </c>
      <c r="G2274" s="403" t="s">
        <v>6722</v>
      </c>
      <c r="H2274" s="403" t="s">
        <v>6723</v>
      </c>
      <c r="I2274" s="403" t="s">
        <v>6334</v>
      </c>
      <c r="J2274" s="403" t="s">
        <v>8222</v>
      </c>
      <c r="K2274" s="403" t="s">
        <v>6334</v>
      </c>
      <c r="L2274" s="403" t="s">
        <v>26302</v>
      </c>
    </row>
    <row r="2275" spans="1:12" ht="78.75" x14ac:dyDescent="0.25">
      <c r="A2275" s="402" t="s">
        <v>26461</v>
      </c>
      <c r="B2275" s="402" t="s">
        <v>26460</v>
      </c>
      <c r="C2275" s="402" t="s">
        <v>6334</v>
      </c>
      <c r="D2275" s="402" t="s">
        <v>26459</v>
      </c>
      <c r="E2275" s="402" t="s">
        <v>26462</v>
      </c>
      <c r="F2275" s="402" t="s">
        <v>26463</v>
      </c>
      <c r="G2275" s="402" t="s">
        <v>6665</v>
      </c>
      <c r="H2275" s="402" t="s">
        <v>26464</v>
      </c>
      <c r="I2275" s="402" t="s">
        <v>6334</v>
      </c>
      <c r="J2275" s="402" t="s">
        <v>6555</v>
      </c>
      <c r="K2275" s="402" t="s">
        <v>6334</v>
      </c>
      <c r="L2275" s="402" t="s">
        <v>26302</v>
      </c>
    </row>
    <row r="2276" spans="1:12" ht="67.5" x14ac:dyDescent="0.25">
      <c r="A2276" s="403" t="s">
        <v>3485</v>
      </c>
      <c r="B2276" s="403" t="s">
        <v>26466</v>
      </c>
      <c r="C2276" s="403" t="s">
        <v>3487</v>
      </c>
      <c r="D2276" s="403" t="s">
        <v>26465</v>
      </c>
      <c r="E2276" s="403" t="s">
        <v>6450</v>
      </c>
      <c r="F2276" s="403" t="s">
        <v>6451</v>
      </c>
      <c r="G2276" s="403" t="s">
        <v>6452</v>
      </c>
      <c r="H2276" s="403" t="s">
        <v>6453</v>
      </c>
      <c r="I2276" s="403" t="s">
        <v>6334</v>
      </c>
      <c r="J2276" s="403" t="s">
        <v>16440</v>
      </c>
      <c r="K2276" s="403" t="s">
        <v>6334</v>
      </c>
      <c r="L2276" s="403" t="s">
        <v>26302</v>
      </c>
    </row>
    <row r="2277" spans="1:12" ht="45" x14ac:dyDescent="0.25">
      <c r="A2277" s="402" t="s">
        <v>6125</v>
      </c>
      <c r="B2277" s="402" t="s">
        <v>26468</v>
      </c>
      <c r="C2277" s="402" t="s">
        <v>6126</v>
      </c>
      <c r="D2277" s="402" t="s">
        <v>26467</v>
      </c>
      <c r="E2277" s="402" t="s">
        <v>26469</v>
      </c>
      <c r="F2277" s="402" t="s">
        <v>26470</v>
      </c>
      <c r="G2277" s="402" t="s">
        <v>16447</v>
      </c>
      <c r="H2277" s="402" t="s">
        <v>26471</v>
      </c>
      <c r="I2277" s="402" t="s">
        <v>6334</v>
      </c>
      <c r="J2277" s="402" t="s">
        <v>6334</v>
      </c>
      <c r="K2277" s="402" t="s">
        <v>6334</v>
      </c>
      <c r="L2277" s="402" t="s">
        <v>26302</v>
      </c>
    </row>
    <row r="2278" spans="1:12" ht="67.5" x14ac:dyDescent="0.25">
      <c r="A2278" s="403" t="s">
        <v>2046</v>
      </c>
      <c r="B2278" s="403" t="s">
        <v>16508</v>
      </c>
      <c r="C2278" s="403" t="s">
        <v>6157</v>
      </c>
      <c r="D2278" s="403" t="s">
        <v>16507</v>
      </c>
      <c r="E2278" s="403" t="s">
        <v>16509</v>
      </c>
      <c r="F2278" s="403" t="s">
        <v>16510</v>
      </c>
      <c r="G2278" s="403" t="s">
        <v>7173</v>
      </c>
      <c r="H2278" s="403" t="s">
        <v>16510</v>
      </c>
      <c r="I2278" s="403" t="s">
        <v>6334</v>
      </c>
      <c r="J2278" s="403" t="s">
        <v>6334</v>
      </c>
      <c r="K2278" s="403" t="s">
        <v>6334</v>
      </c>
      <c r="L2278" s="403" t="s">
        <v>835</v>
      </c>
    </row>
    <row r="2279" spans="1:12" ht="56.25" x14ac:dyDescent="0.25">
      <c r="A2279" s="402" t="s">
        <v>16514</v>
      </c>
      <c r="B2279" s="402" t="s">
        <v>16512</v>
      </c>
      <c r="C2279" s="402" t="s">
        <v>16513</v>
      </c>
      <c r="D2279" s="402" t="s">
        <v>16511</v>
      </c>
      <c r="E2279" s="402" t="s">
        <v>10093</v>
      </c>
      <c r="F2279" s="402" t="s">
        <v>10094</v>
      </c>
      <c r="G2279" s="402" t="s">
        <v>6567</v>
      </c>
      <c r="H2279" s="402" t="s">
        <v>10094</v>
      </c>
      <c r="I2279" s="402" t="s">
        <v>6334</v>
      </c>
      <c r="J2279" s="402" t="s">
        <v>6334</v>
      </c>
      <c r="K2279" s="402" t="s">
        <v>6334</v>
      </c>
      <c r="L2279" s="402" t="s">
        <v>835</v>
      </c>
    </row>
    <row r="2280" spans="1:12" ht="123.75" x14ac:dyDescent="0.25">
      <c r="A2280" s="403" t="s">
        <v>1541</v>
      </c>
      <c r="B2280" s="403" t="s">
        <v>16516</v>
      </c>
      <c r="C2280" s="403" t="s">
        <v>6162</v>
      </c>
      <c r="D2280" s="403" t="s">
        <v>16515</v>
      </c>
      <c r="E2280" s="403" t="s">
        <v>16517</v>
      </c>
      <c r="F2280" s="403" t="s">
        <v>16518</v>
      </c>
      <c r="G2280" s="403" t="s">
        <v>7115</v>
      </c>
      <c r="H2280" s="403" t="s">
        <v>16518</v>
      </c>
      <c r="I2280" s="403" t="s">
        <v>6334</v>
      </c>
      <c r="J2280" s="403" t="s">
        <v>7123</v>
      </c>
      <c r="K2280" s="403" t="s">
        <v>10420</v>
      </c>
      <c r="L2280" s="403" t="s">
        <v>835</v>
      </c>
    </row>
    <row r="2281" spans="1:12" ht="67.5" x14ac:dyDescent="0.25">
      <c r="A2281" s="402" t="s">
        <v>2096</v>
      </c>
      <c r="B2281" s="402" t="s">
        <v>16520</v>
      </c>
      <c r="C2281" s="402" t="s">
        <v>16521</v>
      </c>
      <c r="D2281" s="402" t="s">
        <v>16519</v>
      </c>
      <c r="E2281" s="402" t="s">
        <v>6565</v>
      </c>
      <c r="F2281" s="402" t="s">
        <v>6566</v>
      </c>
      <c r="G2281" s="402" t="s">
        <v>6567</v>
      </c>
      <c r="H2281" s="402" t="s">
        <v>6568</v>
      </c>
      <c r="I2281" s="402" t="s">
        <v>6334</v>
      </c>
      <c r="J2281" s="402" t="s">
        <v>6334</v>
      </c>
      <c r="K2281" s="402" t="s">
        <v>6334</v>
      </c>
      <c r="L2281" s="402" t="s">
        <v>835</v>
      </c>
    </row>
    <row r="2282" spans="1:12" ht="56.25" x14ac:dyDescent="0.25">
      <c r="A2282" s="403" t="s">
        <v>16524</v>
      </c>
      <c r="B2282" s="403" t="s">
        <v>16523</v>
      </c>
      <c r="C2282" s="403" t="s">
        <v>6158</v>
      </c>
      <c r="D2282" s="403" t="s">
        <v>16522</v>
      </c>
      <c r="E2282" s="403" t="s">
        <v>16525</v>
      </c>
      <c r="F2282" s="403" t="s">
        <v>16526</v>
      </c>
      <c r="G2282" s="403" t="s">
        <v>7160</v>
      </c>
      <c r="H2282" s="403" t="s">
        <v>16526</v>
      </c>
      <c r="I2282" s="403" t="s">
        <v>6334</v>
      </c>
      <c r="J2282" s="403" t="s">
        <v>6334</v>
      </c>
      <c r="K2282" s="403" t="s">
        <v>6334</v>
      </c>
      <c r="L2282" s="403" t="s">
        <v>6343</v>
      </c>
    </row>
    <row r="2283" spans="1:12" ht="78.75" x14ac:dyDescent="0.25">
      <c r="A2283" s="402" t="s">
        <v>16530</v>
      </c>
      <c r="B2283" s="402" t="s">
        <v>16528</v>
      </c>
      <c r="C2283" s="402" t="s">
        <v>16529</v>
      </c>
      <c r="D2283" s="402" t="s">
        <v>16527</v>
      </c>
      <c r="E2283" s="402" t="s">
        <v>16531</v>
      </c>
      <c r="F2283" s="402" t="s">
        <v>16532</v>
      </c>
      <c r="G2283" s="402" t="s">
        <v>6388</v>
      </c>
      <c r="H2283" s="402" t="s">
        <v>16533</v>
      </c>
      <c r="I2283" s="402" t="s">
        <v>6334</v>
      </c>
      <c r="J2283" s="402" t="s">
        <v>6555</v>
      </c>
      <c r="K2283" s="402" t="s">
        <v>6334</v>
      </c>
      <c r="L2283" s="402" t="s">
        <v>835</v>
      </c>
    </row>
    <row r="2284" spans="1:12" ht="101.25" x14ac:dyDescent="0.25">
      <c r="A2284" s="403" t="s">
        <v>16537</v>
      </c>
      <c r="B2284" s="403" t="s">
        <v>16535</v>
      </c>
      <c r="C2284" s="403" t="s">
        <v>16536</v>
      </c>
      <c r="D2284" s="403" t="s">
        <v>16534</v>
      </c>
      <c r="E2284" s="403" t="s">
        <v>16538</v>
      </c>
      <c r="F2284" s="403" t="s">
        <v>16539</v>
      </c>
      <c r="G2284" s="403" t="s">
        <v>6388</v>
      </c>
      <c r="H2284" s="403" t="s">
        <v>16540</v>
      </c>
      <c r="I2284" s="403" t="s">
        <v>6334</v>
      </c>
      <c r="J2284" s="403" t="s">
        <v>6555</v>
      </c>
      <c r="K2284" s="403" t="s">
        <v>6334</v>
      </c>
      <c r="L2284" s="403" t="s">
        <v>835</v>
      </c>
    </row>
    <row r="2285" spans="1:12" ht="56.25" x14ac:dyDescent="0.25">
      <c r="A2285" s="402" t="s">
        <v>16544</v>
      </c>
      <c r="B2285" s="402" t="s">
        <v>16542</v>
      </c>
      <c r="C2285" s="402" t="s">
        <v>16543</v>
      </c>
      <c r="D2285" s="402" t="s">
        <v>16541</v>
      </c>
      <c r="E2285" s="402" t="s">
        <v>10093</v>
      </c>
      <c r="F2285" s="402" t="s">
        <v>10094</v>
      </c>
      <c r="G2285" s="402" t="s">
        <v>6567</v>
      </c>
      <c r="H2285" s="402" t="s">
        <v>10094</v>
      </c>
      <c r="I2285" s="402" t="s">
        <v>6334</v>
      </c>
      <c r="J2285" s="402" t="s">
        <v>6334</v>
      </c>
      <c r="K2285" s="402" t="s">
        <v>6334</v>
      </c>
      <c r="L2285" s="402" t="s">
        <v>835</v>
      </c>
    </row>
    <row r="2286" spans="1:12" ht="67.5" x14ac:dyDescent="0.25">
      <c r="A2286" s="403" t="s">
        <v>16548</v>
      </c>
      <c r="B2286" s="403" t="s">
        <v>16546</v>
      </c>
      <c r="C2286" s="403" t="s">
        <v>16547</v>
      </c>
      <c r="D2286" s="403" t="s">
        <v>16545</v>
      </c>
      <c r="E2286" s="403" t="s">
        <v>7843</v>
      </c>
      <c r="F2286" s="403" t="s">
        <v>7844</v>
      </c>
      <c r="G2286" s="403" t="s">
        <v>6567</v>
      </c>
      <c r="H2286" s="403" t="s">
        <v>7845</v>
      </c>
      <c r="I2286" s="403" t="s">
        <v>6334</v>
      </c>
      <c r="J2286" s="403" t="s">
        <v>6334</v>
      </c>
      <c r="K2286" s="403" t="s">
        <v>6334</v>
      </c>
      <c r="L2286" s="403" t="s">
        <v>835</v>
      </c>
    </row>
    <row r="2287" spans="1:12" ht="67.5" x14ac:dyDescent="0.25">
      <c r="A2287" s="402" t="s">
        <v>16552</v>
      </c>
      <c r="B2287" s="402" t="s">
        <v>16550</v>
      </c>
      <c r="C2287" s="402" t="s">
        <v>16551</v>
      </c>
      <c r="D2287" s="402" t="s">
        <v>16549</v>
      </c>
      <c r="E2287" s="402" t="s">
        <v>16553</v>
      </c>
      <c r="F2287" s="402" t="s">
        <v>16554</v>
      </c>
      <c r="G2287" s="402" t="s">
        <v>7160</v>
      </c>
      <c r="H2287" s="402" t="s">
        <v>16554</v>
      </c>
      <c r="I2287" s="402" t="s">
        <v>6334</v>
      </c>
      <c r="J2287" s="402" t="s">
        <v>13907</v>
      </c>
      <c r="K2287" s="402" t="s">
        <v>10420</v>
      </c>
      <c r="L2287" s="402" t="s">
        <v>835</v>
      </c>
    </row>
    <row r="2288" spans="1:12" ht="67.5" x14ac:dyDescent="0.25">
      <c r="A2288" s="403" t="s">
        <v>16558</v>
      </c>
      <c r="B2288" s="403" t="s">
        <v>16556</v>
      </c>
      <c r="C2288" s="403" t="s">
        <v>16557</v>
      </c>
      <c r="D2288" s="403" t="s">
        <v>16555</v>
      </c>
      <c r="E2288" s="403" t="s">
        <v>8689</v>
      </c>
      <c r="F2288" s="403" t="s">
        <v>8690</v>
      </c>
      <c r="G2288" s="403" t="s">
        <v>8588</v>
      </c>
      <c r="H2288" s="403" t="s">
        <v>8691</v>
      </c>
      <c r="I2288" s="403" t="s">
        <v>6334</v>
      </c>
      <c r="J2288" s="403" t="s">
        <v>6334</v>
      </c>
      <c r="K2288" s="403" t="s">
        <v>6335</v>
      </c>
      <c r="L2288" s="403" t="s">
        <v>6436</v>
      </c>
    </row>
    <row r="2289" spans="1:12" ht="33.75" x14ac:dyDescent="0.25">
      <c r="A2289" s="402" t="s">
        <v>16562</v>
      </c>
      <c r="B2289" s="402" t="s">
        <v>16560</v>
      </c>
      <c r="C2289" s="402" t="s">
        <v>16561</v>
      </c>
      <c r="D2289" s="402" t="s">
        <v>16559</v>
      </c>
      <c r="E2289" s="402" t="s">
        <v>7086</v>
      </c>
      <c r="F2289" s="402" t="s">
        <v>7087</v>
      </c>
      <c r="G2289" s="402" t="s">
        <v>6486</v>
      </c>
      <c r="H2289" s="402" t="s">
        <v>7087</v>
      </c>
      <c r="I2289" s="402" t="s">
        <v>6334</v>
      </c>
      <c r="J2289" s="402" t="s">
        <v>6334</v>
      </c>
      <c r="K2289" s="402" t="s">
        <v>6334</v>
      </c>
      <c r="L2289" s="402" t="s">
        <v>835</v>
      </c>
    </row>
    <row r="2290" spans="1:12" ht="45" x14ac:dyDescent="0.25">
      <c r="A2290" s="403" t="s">
        <v>16566</v>
      </c>
      <c r="B2290" s="403" t="s">
        <v>16564</v>
      </c>
      <c r="C2290" s="403" t="s">
        <v>16565</v>
      </c>
      <c r="D2290" s="403" t="s">
        <v>16563</v>
      </c>
      <c r="E2290" s="403" t="s">
        <v>11373</v>
      </c>
      <c r="F2290" s="403" t="s">
        <v>16567</v>
      </c>
      <c r="G2290" s="403" t="s">
        <v>6486</v>
      </c>
      <c r="H2290" s="403" t="s">
        <v>16567</v>
      </c>
      <c r="I2290" s="403" t="s">
        <v>6334</v>
      </c>
      <c r="J2290" s="403" t="s">
        <v>6334</v>
      </c>
      <c r="K2290" s="403" t="s">
        <v>6334</v>
      </c>
      <c r="L2290" s="403" t="s">
        <v>835</v>
      </c>
    </row>
    <row r="2291" spans="1:12" ht="90" x14ac:dyDescent="0.25">
      <c r="A2291" s="402" t="s">
        <v>16571</v>
      </c>
      <c r="B2291" s="402" t="s">
        <v>16569</v>
      </c>
      <c r="C2291" s="402" t="s">
        <v>16570</v>
      </c>
      <c r="D2291" s="402" t="s">
        <v>16568</v>
      </c>
      <c r="E2291" s="402" t="s">
        <v>16572</v>
      </c>
      <c r="F2291" s="402" t="s">
        <v>16573</v>
      </c>
      <c r="G2291" s="402" t="s">
        <v>9968</v>
      </c>
      <c r="H2291" s="402" t="s">
        <v>16574</v>
      </c>
      <c r="I2291" s="402" t="s">
        <v>6334</v>
      </c>
      <c r="J2291" s="402" t="s">
        <v>6555</v>
      </c>
      <c r="K2291" s="402" t="s">
        <v>6334</v>
      </c>
      <c r="L2291" s="402" t="s">
        <v>6343</v>
      </c>
    </row>
    <row r="2292" spans="1:12" ht="33.75" x14ac:dyDescent="0.25">
      <c r="A2292" s="403" t="s">
        <v>2711</v>
      </c>
      <c r="B2292" s="403" t="s">
        <v>16576</v>
      </c>
      <c r="C2292" s="403" t="s">
        <v>2713</v>
      </c>
      <c r="D2292" s="403" t="s">
        <v>16575</v>
      </c>
      <c r="E2292" s="403" t="s">
        <v>6726</v>
      </c>
      <c r="F2292" s="403" t="s">
        <v>16577</v>
      </c>
      <c r="G2292" s="403" t="s">
        <v>6452</v>
      </c>
      <c r="H2292" s="403" t="s">
        <v>16577</v>
      </c>
      <c r="I2292" s="403" t="s">
        <v>6334</v>
      </c>
      <c r="J2292" s="403" t="s">
        <v>6334</v>
      </c>
      <c r="K2292" s="403" t="s">
        <v>6334</v>
      </c>
      <c r="L2292" s="403" t="s">
        <v>835</v>
      </c>
    </row>
    <row r="2293" spans="1:12" ht="45" x14ac:dyDescent="0.25">
      <c r="A2293" s="402" t="s">
        <v>16581</v>
      </c>
      <c r="B2293" s="402" t="s">
        <v>16579</v>
      </c>
      <c r="C2293" s="402" t="s">
        <v>16580</v>
      </c>
      <c r="D2293" s="402" t="s">
        <v>16578</v>
      </c>
      <c r="E2293" s="402" t="s">
        <v>6450</v>
      </c>
      <c r="F2293" s="402" t="s">
        <v>6451</v>
      </c>
      <c r="G2293" s="402" t="s">
        <v>6452</v>
      </c>
      <c r="H2293" s="402" t="s">
        <v>6453</v>
      </c>
      <c r="I2293" s="402" t="s">
        <v>6334</v>
      </c>
      <c r="J2293" s="402" t="s">
        <v>6334</v>
      </c>
      <c r="K2293" s="402" t="s">
        <v>6334</v>
      </c>
      <c r="L2293" s="402" t="s">
        <v>835</v>
      </c>
    </row>
    <row r="2294" spans="1:12" ht="78.75" x14ac:dyDescent="0.25">
      <c r="A2294" s="403" t="s">
        <v>16585</v>
      </c>
      <c r="B2294" s="403" t="s">
        <v>16583</v>
      </c>
      <c r="C2294" s="403" t="s">
        <v>16584</v>
      </c>
      <c r="D2294" s="403" t="s">
        <v>16582</v>
      </c>
      <c r="E2294" s="403" t="s">
        <v>16586</v>
      </c>
      <c r="F2294" s="403" t="s">
        <v>16587</v>
      </c>
      <c r="G2294" s="403" t="s">
        <v>6388</v>
      </c>
      <c r="H2294" s="403" t="s">
        <v>16588</v>
      </c>
      <c r="I2294" s="403" t="s">
        <v>6334</v>
      </c>
      <c r="J2294" s="403" t="s">
        <v>6555</v>
      </c>
      <c r="K2294" s="403" t="s">
        <v>6334</v>
      </c>
      <c r="L2294" s="403" t="s">
        <v>835</v>
      </c>
    </row>
    <row r="2295" spans="1:12" ht="78.75" x14ac:dyDescent="0.25">
      <c r="A2295" s="402" t="s">
        <v>16592</v>
      </c>
      <c r="B2295" s="402" t="s">
        <v>16590</v>
      </c>
      <c r="C2295" s="402" t="s">
        <v>16591</v>
      </c>
      <c r="D2295" s="402" t="s">
        <v>16589</v>
      </c>
      <c r="E2295" s="402" t="s">
        <v>16593</v>
      </c>
      <c r="F2295" s="402" t="s">
        <v>16594</v>
      </c>
      <c r="G2295" s="402" t="s">
        <v>6388</v>
      </c>
      <c r="H2295" s="402" t="s">
        <v>16595</v>
      </c>
      <c r="I2295" s="402" t="s">
        <v>6334</v>
      </c>
      <c r="J2295" s="402" t="s">
        <v>6555</v>
      </c>
      <c r="K2295" s="402" t="s">
        <v>6334</v>
      </c>
      <c r="L2295" s="402" t="s">
        <v>835</v>
      </c>
    </row>
    <row r="2296" spans="1:12" ht="56.25" x14ac:dyDescent="0.25">
      <c r="A2296" s="403" t="s">
        <v>16599</v>
      </c>
      <c r="B2296" s="403" t="s">
        <v>16597</v>
      </c>
      <c r="C2296" s="403" t="s">
        <v>16598</v>
      </c>
      <c r="D2296" s="403" t="s">
        <v>16596</v>
      </c>
      <c r="E2296" s="403" t="s">
        <v>16600</v>
      </c>
      <c r="F2296" s="403" t="s">
        <v>16601</v>
      </c>
      <c r="G2296" s="403" t="s">
        <v>7173</v>
      </c>
      <c r="H2296" s="403" t="s">
        <v>16601</v>
      </c>
      <c r="I2296" s="403" t="s">
        <v>6334</v>
      </c>
      <c r="J2296" s="403" t="s">
        <v>6334</v>
      </c>
      <c r="K2296" s="403" t="s">
        <v>6548</v>
      </c>
      <c r="L2296" s="403" t="s">
        <v>835</v>
      </c>
    </row>
    <row r="2297" spans="1:12" ht="33.75" x14ac:dyDescent="0.25">
      <c r="A2297" s="402" t="s">
        <v>16605</v>
      </c>
      <c r="B2297" s="402" t="s">
        <v>16603</v>
      </c>
      <c r="C2297" s="402" t="s">
        <v>16604</v>
      </c>
      <c r="D2297" s="402" t="s">
        <v>16602</v>
      </c>
      <c r="E2297" s="402" t="s">
        <v>8769</v>
      </c>
      <c r="F2297" s="402" t="s">
        <v>8770</v>
      </c>
      <c r="G2297" s="402" t="s">
        <v>6917</v>
      </c>
      <c r="H2297" s="402" t="s">
        <v>8770</v>
      </c>
      <c r="I2297" s="402" t="s">
        <v>6334</v>
      </c>
      <c r="J2297" s="402" t="s">
        <v>6334</v>
      </c>
      <c r="K2297" s="402" t="s">
        <v>6334</v>
      </c>
      <c r="L2297" s="402" t="s">
        <v>6376</v>
      </c>
    </row>
    <row r="2298" spans="1:12" ht="56.25" x14ac:dyDescent="0.25">
      <c r="A2298" s="403" t="s">
        <v>16609</v>
      </c>
      <c r="B2298" s="403" t="s">
        <v>16607</v>
      </c>
      <c r="C2298" s="403" t="s">
        <v>16608</v>
      </c>
      <c r="D2298" s="403" t="s">
        <v>16606</v>
      </c>
      <c r="E2298" s="403" t="s">
        <v>7658</v>
      </c>
      <c r="F2298" s="403" t="s">
        <v>7659</v>
      </c>
      <c r="G2298" s="403" t="s">
        <v>6486</v>
      </c>
      <c r="H2298" s="403" t="s">
        <v>7659</v>
      </c>
      <c r="I2298" s="403" t="s">
        <v>6334</v>
      </c>
      <c r="J2298" s="403" t="s">
        <v>6334</v>
      </c>
      <c r="K2298" s="403" t="s">
        <v>6334</v>
      </c>
      <c r="L2298" s="403" t="s">
        <v>835</v>
      </c>
    </row>
    <row r="2299" spans="1:12" ht="45" x14ac:dyDescent="0.25">
      <c r="A2299" s="402" t="s">
        <v>16613</v>
      </c>
      <c r="B2299" s="402" t="s">
        <v>16611</v>
      </c>
      <c r="C2299" s="402" t="s">
        <v>16612</v>
      </c>
      <c r="D2299" s="402" t="s">
        <v>16610</v>
      </c>
      <c r="E2299" s="402" t="s">
        <v>9889</v>
      </c>
      <c r="F2299" s="402" t="s">
        <v>9890</v>
      </c>
      <c r="G2299" s="402" t="s">
        <v>6452</v>
      </c>
      <c r="H2299" s="402" t="s">
        <v>9890</v>
      </c>
      <c r="I2299" s="402" t="s">
        <v>6334</v>
      </c>
      <c r="J2299" s="402" t="s">
        <v>6334</v>
      </c>
      <c r="K2299" s="402" t="s">
        <v>6334</v>
      </c>
      <c r="L2299" s="402" t="s">
        <v>835</v>
      </c>
    </row>
    <row r="2300" spans="1:12" ht="67.5" x14ac:dyDescent="0.25">
      <c r="A2300" s="403" t="s">
        <v>16617</v>
      </c>
      <c r="B2300" s="403" t="s">
        <v>16615</v>
      </c>
      <c r="C2300" s="403" t="s">
        <v>16616</v>
      </c>
      <c r="D2300" s="403" t="s">
        <v>16614</v>
      </c>
      <c r="E2300" s="403" t="s">
        <v>6720</v>
      </c>
      <c r="F2300" s="403" t="s">
        <v>6721</v>
      </c>
      <c r="G2300" s="403" t="s">
        <v>6722</v>
      </c>
      <c r="H2300" s="403" t="s">
        <v>6723</v>
      </c>
      <c r="I2300" s="403" t="s">
        <v>6334</v>
      </c>
      <c r="J2300" s="403" t="s">
        <v>6334</v>
      </c>
      <c r="K2300" s="403" t="s">
        <v>6334</v>
      </c>
      <c r="L2300" s="403" t="s">
        <v>835</v>
      </c>
    </row>
    <row r="2301" spans="1:12" ht="45" x14ac:dyDescent="0.25">
      <c r="A2301" s="402" t="s">
        <v>16621</v>
      </c>
      <c r="B2301" s="402" t="s">
        <v>16619</v>
      </c>
      <c r="C2301" s="402" t="s">
        <v>16620</v>
      </c>
      <c r="D2301" s="402" t="s">
        <v>16618</v>
      </c>
      <c r="E2301" s="402" t="s">
        <v>6497</v>
      </c>
      <c r="F2301" s="402" t="s">
        <v>6498</v>
      </c>
      <c r="G2301" s="402" t="s">
        <v>6334</v>
      </c>
      <c r="H2301" s="402" t="s">
        <v>6498</v>
      </c>
      <c r="I2301" s="402" t="s">
        <v>6334</v>
      </c>
      <c r="J2301" s="402" t="s">
        <v>6334</v>
      </c>
      <c r="K2301" s="402" t="s">
        <v>6334</v>
      </c>
      <c r="L2301" s="402" t="s">
        <v>835</v>
      </c>
    </row>
    <row r="2302" spans="1:12" ht="33.75" x14ac:dyDescent="0.25">
      <c r="A2302" s="403" t="s">
        <v>16625</v>
      </c>
      <c r="B2302" s="403" t="s">
        <v>16623</v>
      </c>
      <c r="C2302" s="403" t="s">
        <v>16624</v>
      </c>
      <c r="D2302" s="403" t="s">
        <v>16622</v>
      </c>
      <c r="E2302" s="403" t="s">
        <v>6497</v>
      </c>
      <c r="F2302" s="403" t="s">
        <v>6498</v>
      </c>
      <c r="G2302" s="403" t="s">
        <v>6334</v>
      </c>
      <c r="H2302" s="403" t="s">
        <v>6498</v>
      </c>
      <c r="I2302" s="403" t="s">
        <v>6334</v>
      </c>
      <c r="J2302" s="403" t="s">
        <v>6334</v>
      </c>
      <c r="K2302" s="403" t="s">
        <v>6334</v>
      </c>
      <c r="L2302" s="403" t="s">
        <v>835</v>
      </c>
    </row>
    <row r="2303" spans="1:12" ht="56.25" x14ac:dyDescent="0.25">
      <c r="A2303" s="402" t="s">
        <v>16629</v>
      </c>
      <c r="B2303" s="402" t="s">
        <v>16627</v>
      </c>
      <c r="C2303" s="402" t="s">
        <v>16628</v>
      </c>
      <c r="D2303" s="402" t="s">
        <v>16626</v>
      </c>
      <c r="E2303" s="402" t="s">
        <v>16630</v>
      </c>
      <c r="F2303" s="402" t="s">
        <v>16631</v>
      </c>
      <c r="G2303" s="402" t="s">
        <v>7029</v>
      </c>
      <c r="H2303" s="402" t="s">
        <v>16631</v>
      </c>
      <c r="I2303" s="402" t="s">
        <v>6334</v>
      </c>
      <c r="J2303" s="402" t="s">
        <v>6334</v>
      </c>
      <c r="K2303" s="402" t="s">
        <v>6334</v>
      </c>
      <c r="L2303" s="402" t="s">
        <v>835</v>
      </c>
    </row>
    <row r="2304" spans="1:12" ht="112.5" x14ac:dyDescent="0.25">
      <c r="A2304" s="403" t="s">
        <v>6334</v>
      </c>
      <c r="B2304" s="403" t="s">
        <v>16633</v>
      </c>
      <c r="C2304" s="403" t="s">
        <v>16634</v>
      </c>
      <c r="D2304" s="403" t="s">
        <v>16632</v>
      </c>
      <c r="E2304" s="403" t="s">
        <v>7041</v>
      </c>
      <c r="F2304" s="403" t="s">
        <v>7042</v>
      </c>
      <c r="G2304" s="403" t="s">
        <v>7043</v>
      </c>
      <c r="H2304" s="403" t="s">
        <v>7042</v>
      </c>
      <c r="I2304" s="403" t="s">
        <v>6334</v>
      </c>
      <c r="J2304" s="403" t="s">
        <v>6334</v>
      </c>
      <c r="K2304" s="403" t="s">
        <v>6334</v>
      </c>
      <c r="L2304" s="403" t="s">
        <v>835</v>
      </c>
    </row>
    <row r="2305" spans="1:12" ht="78.75" x14ac:dyDescent="0.25">
      <c r="A2305" s="402" t="s">
        <v>16638</v>
      </c>
      <c r="B2305" s="402" t="s">
        <v>16636</v>
      </c>
      <c r="C2305" s="402" t="s">
        <v>16637</v>
      </c>
      <c r="D2305" s="402" t="s">
        <v>16635</v>
      </c>
      <c r="E2305" s="402" t="s">
        <v>16639</v>
      </c>
      <c r="F2305" s="402" t="s">
        <v>16640</v>
      </c>
      <c r="G2305" s="402" t="s">
        <v>6777</v>
      </c>
      <c r="H2305" s="402" t="s">
        <v>16640</v>
      </c>
      <c r="I2305" s="402" t="s">
        <v>6334</v>
      </c>
      <c r="J2305" s="402" t="s">
        <v>6334</v>
      </c>
      <c r="K2305" s="402" t="s">
        <v>6334</v>
      </c>
      <c r="L2305" s="402" t="s">
        <v>835</v>
      </c>
    </row>
    <row r="2306" spans="1:12" ht="67.5" x14ac:dyDescent="0.25">
      <c r="A2306" s="403" t="s">
        <v>16644</v>
      </c>
      <c r="B2306" s="403" t="s">
        <v>16642</v>
      </c>
      <c r="C2306" s="403" t="s">
        <v>16643</v>
      </c>
      <c r="D2306" s="403" t="s">
        <v>16641</v>
      </c>
      <c r="E2306" s="403" t="s">
        <v>6484</v>
      </c>
      <c r="F2306" s="403" t="s">
        <v>6485</v>
      </c>
      <c r="G2306" s="403" t="s">
        <v>6486</v>
      </c>
      <c r="H2306" s="403" t="s">
        <v>6485</v>
      </c>
      <c r="I2306" s="403" t="s">
        <v>6334</v>
      </c>
      <c r="J2306" s="403" t="s">
        <v>6334</v>
      </c>
      <c r="K2306" s="403" t="s">
        <v>6334</v>
      </c>
      <c r="L2306" s="403" t="s">
        <v>835</v>
      </c>
    </row>
    <row r="2307" spans="1:12" ht="78.75" x14ac:dyDescent="0.25">
      <c r="A2307" s="402" t="s">
        <v>16648</v>
      </c>
      <c r="B2307" s="402" t="s">
        <v>16646</v>
      </c>
      <c r="C2307" s="402" t="s">
        <v>16647</v>
      </c>
      <c r="D2307" s="402" t="s">
        <v>16645</v>
      </c>
      <c r="E2307" s="402" t="s">
        <v>6720</v>
      </c>
      <c r="F2307" s="402" t="s">
        <v>6721</v>
      </c>
      <c r="G2307" s="402" t="s">
        <v>6722</v>
      </c>
      <c r="H2307" s="402" t="s">
        <v>6723</v>
      </c>
      <c r="I2307" s="402" t="s">
        <v>6334</v>
      </c>
      <c r="J2307" s="402" t="s">
        <v>6334</v>
      </c>
      <c r="K2307" s="402" t="s">
        <v>6334</v>
      </c>
      <c r="L2307" s="402" t="s">
        <v>835</v>
      </c>
    </row>
    <row r="2308" spans="1:12" ht="33.75" x14ac:dyDescent="0.25">
      <c r="A2308" s="403" t="s">
        <v>16652</v>
      </c>
      <c r="B2308" s="403" t="s">
        <v>16650</v>
      </c>
      <c r="C2308" s="403" t="s">
        <v>16651</v>
      </c>
      <c r="D2308" s="403" t="s">
        <v>16649</v>
      </c>
      <c r="E2308" s="403" t="s">
        <v>6855</v>
      </c>
      <c r="F2308" s="403" t="s">
        <v>6856</v>
      </c>
      <c r="G2308" s="403" t="s">
        <v>6486</v>
      </c>
      <c r="H2308" s="403" t="s">
        <v>6856</v>
      </c>
      <c r="I2308" s="403" t="s">
        <v>6334</v>
      </c>
      <c r="J2308" s="403" t="s">
        <v>6334</v>
      </c>
      <c r="K2308" s="403" t="s">
        <v>6334</v>
      </c>
      <c r="L2308" s="403" t="s">
        <v>835</v>
      </c>
    </row>
    <row r="2309" spans="1:12" ht="56.25" x14ac:dyDescent="0.25">
      <c r="A2309" s="402" t="s">
        <v>16655</v>
      </c>
      <c r="B2309" s="402" t="s">
        <v>16654</v>
      </c>
      <c r="C2309" s="402" t="s">
        <v>1058</v>
      </c>
      <c r="D2309" s="402" t="s">
        <v>16653</v>
      </c>
      <c r="E2309" s="402" t="s">
        <v>6855</v>
      </c>
      <c r="F2309" s="402" t="s">
        <v>6856</v>
      </c>
      <c r="G2309" s="402" t="s">
        <v>6486</v>
      </c>
      <c r="H2309" s="402" t="s">
        <v>6856</v>
      </c>
      <c r="I2309" s="402" t="s">
        <v>6334</v>
      </c>
      <c r="J2309" s="402" t="s">
        <v>6334</v>
      </c>
      <c r="K2309" s="402" t="s">
        <v>6334</v>
      </c>
      <c r="L2309" s="402" t="s">
        <v>6376</v>
      </c>
    </row>
    <row r="2310" spans="1:12" ht="56.25" x14ac:dyDescent="0.25">
      <c r="A2310" s="403" t="s">
        <v>16659</v>
      </c>
      <c r="B2310" s="403" t="s">
        <v>16657</v>
      </c>
      <c r="C2310" s="403" t="s">
        <v>16658</v>
      </c>
      <c r="D2310" s="403" t="s">
        <v>16656</v>
      </c>
      <c r="E2310" s="403" t="s">
        <v>7627</v>
      </c>
      <c r="F2310" s="403" t="s">
        <v>7628</v>
      </c>
      <c r="G2310" s="403" t="s">
        <v>6486</v>
      </c>
      <c r="H2310" s="403" t="s">
        <v>7628</v>
      </c>
      <c r="I2310" s="403" t="s">
        <v>6334</v>
      </c>
      <c r="J2310" s="403" t="s">
        <v>6334</v>
      </c>
      <c r="K2310" s="403" t="s">
        <v>6334</v>
      </c>
      <c r="L2310" s="403" t="s">
        <v>835</v>
      </c>
    </row>
    <row r="2311" spans="1:12" ht="67.5" x14ac:dyDescent="0.25">
      <c r="A2311" s="402" t="s">
        <v>2849</v>
      </c>
      <c r="B2311" s="402" t="s">
        <v>16661</v>
      </c>
      <c r="C2311" s="402" t="s">
        <v>1058</v>
      </c>
      <c r="D2311" s="402" t="s">
        <v>16660</v>
      </c>
      <c r="E2311" s="402" t="s">
        <v>7885</v>
      </c>
      <c r="F2311" s="402" t="s">
        <v>15380</v>
      </c>
      <c r="G2311" s="402" t="s">
        <v>6567</v>
      </c>
      <c r="H2311" s="402" t="s">
        <v>15381</v>
      </c>
      <c r="I2311" s="402" t="s">
        <v>6334</v>
      </c>
      <c r="J2311" s="402" t="s">
        <v>6597</v>
      </c>
      <c r="K2311" s="402" t="s">
        <v>6334</v>
      </c>
      <c r="L2311" s="402" t="s">
        <v>6343</v>
      </c>
    </row>
    <row r="2312" spans="1:12" ht="56.25" x14ac:dyDescent="0.25">
      <c r="A2312" s="403" t="s">
        <v>6334</v>
      </c>
      <c r="B2312" s="403" t="s">
        <v>16663</v>
      </c>
      <c r="C2312" s="403" t="s">
        <v>16664</v>
      </c>
      <c r="D2312" s="403" t="s">
        <v>16662</v>
      </c>
      <c r="E2312" s="403" t="s">
        <v>8514</v>
      </c>
      <c r="F2312" s="403" t="s">
        <v>8515</v>
      </c>
      <c r="G2312" s="403" t="s">
        <v>6486</v>
      </c>
      <c r="H2312" s="403" t="s">
        <v>8515</v>
      </c>
      <c r="I2312" s="403" t="s">
        <v>6334</v>
      </c>
      <c r="J2312" s="403" t="s">
        <v>6334</v>
      </c>
      <c r="K2312" s="403" t="s">
        <v>6334</v>
      </c>
      <c r="L2312" s="403" t="s">
        <v>835</v>
      </c>
    </row>
    <row r="2313" spans="1:12" ht="45" x14ac:dyDescent="0.25">
      <c r="A2313" s="402" t="s">
        <v>16668</v>
      </c>
      <c r="B2313" s="402" t="s">
        <v>16666</v>
      </c>
      <c r="C2313" s="402" t="s">
        <v>16667</v>
      </c>
      <c r="D2313" s="402" t="s">
        <v>16665</v>
      </c>
      <c r="E2313" s="402" t="s">
        <v>6497</v>
      </c>
      <c r="F2313" s="402" t="s">
        <v>6498</v>
      </c>
      <c r="G2313" s="402" t="s">
        <v>6334</v>
      </c>
      <c r="H2313" s="402" t="s">
        <v>6498</v>
      </c>
      <c r="I2313" s="402" t="s">
        <v>6334</v>
      </c>
      <c r="J2313" s="402" t="s">
        <v>6334</v>
      </c>
      <c r="K2313" s="402" t="s">
        <v>6334</v>
      </c>
      <c r="L2313" s="402" t="s">
        <v>835</v>
      </c>
    </row>
    <row r="2314" spans="1:12" ht="67.5" x14ac:dyDescent="0.25">
      <c r="A2314" s="403" t="s">
        <v>6334</v>
      </c>
      <c r="B2314" s="403" t="s">
        <v>16670</v>
      </c>
      <c r="C2314" s="403" t="s">
        <v>16671</v>
      </c>
      <c r="D2314" s="403" t="s">
        <v>16669</v>
      </c>
      <c r="E2314" s="403" t="s">
        <v>6720</v>
      </c>
      <c r="F2314" s="403" t="s">
        <v>6721</v>
      </c>
      <c r="G2314" s="403" t="s">
        <v>6722</v>
      </c>
      <c r="H2314" s="403" t="s">
        <v>6723</v>
      </c>
      <c r="I2314" s="403" t="s">
        <v>6334</v>
      </c>
      <c r="J2314" s="403" t="s">
        <v>6334</v>
      </c>
      <c r="K2314" s="403" t="s">
        <v>6334</v>
      </c>
      <c r="L2314" s="403" t="s">
        <v>835</v>
      </c>
    </row>
    <row r="2315" spans="1:12" ht="33.75" x14ac:dyDescent="0.25">
      <c r="A2315" s="402" t="s">
        <v>16675</v>
      </c>
      <c r="B2315" s="402" t="s">
        <v>16673</v>
      </c>
      <c r="C2315" s="402" t="s">
        <v>16674</v>
      </c>
      <c r="D2315" s="402" t="s">
        <v>16672</v>
      </c>
      <c r="E2315" s="402" t="s">
        <v>6726</v>
      </c>
      <c r="F2315" s="402" t="s">
        <v>6727</v>
      </c>
      <c r="G2315" s="402" t="s">
        <v>6452</v>
      </c>
      <c r="H2315" s="402" t="s">
        <v>6727</v>
      </c>
      <c r="I2315" s="402" t="s">
        <v>6334</v>
      </c>
      <c r="J2315" s="402" t="s">
        <v>6334</v>
      </c>
      <c r="K2315" s="402" t="s">
        <v>6334</v>
      </c>
      <c r="L2315" s="402" t="s">
        <v>835</v>
      </c>
    </row>
    <row r="2316" spans="1:12" ht="45" x14ac:dyDescent="0.25">
      <c r="A2316" s="403" t="s">
        <v>16679</v>
      </c>
      <c r="B2316" s="403" t="s">
        <v>16677</v>
      </c>
      <c r="C2316" s="403" t="s">
        <v>16678</v>
      </c>
      <c r="D2316" s="403" t="s">
        <v>16676</v>
      </c>
      <c r="E2316" s="403" t="s">
        <v>6797</v>
      </c>
      <c r="F2316" s="403" t="s">
        <v>6798</v>
      </c>
      <c r="G2316" s="403" t="s">
        <v>6452</v>
      </c>
      <c r="H2316" s="403" t="s">
        <v>6799</v>
      </c>
      <c r="I2316" s="403" t="s">
        <v>6334</v>
      </c>
      <c r="J2316" s="403" t="s">
        <v>6334</v>
      </c>
      <c r="K2316" s="403" t="s">
        <v>6334</v>
      </c>
      <c r="L2316" s="403" t="s">
        <v>835</v>
      </c>
    </row>
    <row r="2317" spans="1:12" ht="56.25" x14ac:dyDescent="0.25">
      <c r="A2317" s="402" t="s">
        <v>16683</v>
      </c>
      <c r="B2317" s="402" t="s">
        <v>16681</v>
      </c>
      <c r="C2317" s="402" t="s">
        <v>16682</v>
      </c>
      <c r="D2317" s="402" t="s">
        <v>16680</v>
      </c>
      <c r="E2317" s="402" t="s">
        <v>6720</v>
      </c>
      <c r="F2317" s="402" t="s">
        <v>6721</v>
      </c>
      <c r="G2317" s="402" t="s">
        <v>6722</v>
      </c>
      <c r="H2317" s="402" t="s">
        <v>6723</v>
      </c>
      <c r="I2317" s="402" t="s">
        <v>6334</v>
      </c>
      <c r="J2317" s="402" t="s">
        <v>6334</v>
      </c>
      <c r="K2317" s="402" t="s">
        <v>6334</v>
      </c>
      <c r="L2317" s="402" t="s">
        <v>835</v>
      </c>
    </row>
    <row r="2318" spans="1:12" ht="56.25" x14ac:dyDescent="0.25">
      <c r="A2318" s="403" t="s">
        <v>16687</v>
      </c>
      <c r="B2318" s="403" t="s">
        <v>16685</v>
      </c>
      <c r="C2318" s="403" t="s">
        <v>16686</v>
      </c>
      <c r="D2318" s="403" t="s">
        <v>16684</v>
      </c>
      <c r="E2318" s="403" t="s">
        <v>6720</v>
      </c>
      <c r="F2318" s="403" t="s">
        <v>6721</v>
      </c>
      <c r="G2318" s="403" t="s">
        <v>6722</v>
      </c>
      <c r="H2318" s="403" t="s">
        <v>6723</v>
      </c>
      <c r="I2318" s="403" t="s">
        <v>6334</v>
      </c>
      <c r="J2318" s="403" t="s">
        <v>6334</v>
      </c>
      <c r="K2318" s="403" t="s">
        <v>6334</v>
      </c>
      <c r="L2318" s="403" t="s">
        <v>835</v>
      </c>
    </row>
    <row r="2319" spans="1:12" ht="56.25" x14ac:dyDescent="0.25">
      <c r="A2319" s="402" t="s">
        <v>16691</v>
      </c>
      <c r="B2319" s="402" t="s">
        <v>16689</v>
      </c>
      <c r="C2319" s="402" t="s">
        <v>16690</v>
      </c>
      <c r="D2319" s="402" t="s">
        <v>16688</v>
      </c>
      <c r="E2319" s="402" t="s">
        <v>8386</v>
      </c>
      <c r="F2319" s="402" t="s">
        <v>8387</v>
      </c>
      <c r="G2319" s="402" t="s">
        <v>6609</v>
      </c>
      <c r="H2319" s="402" t="s">
        <v>8387</v>
      </c>
      <c r="I2319" s="402" t="s">
        <v>6334</v>
      </c>
      <c r="J2319" s="402" t="s">
        <v>6334</v>
      </c>
      <c r="K2319" s="402" t="s">
        <v>6334</v>
      </c>
      <c r="L2319" s="402" t="s">
        <v>6376</v>
      </c>
    </row>
    <row r="2320" spans="1:12" ht="56.25" x14ac:dyDescent="0.25">
      <c r="A2320" s="403" t="s">
        <v>16695</v>
      </c>
      <c r="B2320" s="403" t="s">
        <v>16693</v>
      </c>
      <c r="C2320" s="403" t="s">
        <v>16694</v>
      </c>
      <c r="D2320" s="403" t="s">
        <v>16692</v>
      </c>
      <c r="E2320" s="403" t="s">
        <v>7885</v>
      </c>
      <c r="F2320" s="403" t="s">
        <v>15380</v>
      </c>
      <c r="G2320" s="403" t="s">
        <v>6567</v>
      </c>
      <c r="H2320" s="403" t="s">
        <v>15381</v>
      </c>
      <c r="I2320" s="403" t="s">
        <v>6334</v>
      </c>
      <c r="J2320" s="403" t="s">
        <v>6334</v>
      </c>
      <c r="K2320" s="403" t="s">
        <v>6334</v>
      </c>
      <c r="L2320" s="403" t="s">
        <v>835</v>
      </c>
    </row>
    <row r="2321" spans="1:12" ht="33.75" x14ac:dyDescent="0.25">
      <c r="A2321" s="402" t="s">
        <v>16699</v>
      </c>
      <c r="B2321" s="402" t="s">
        <v>16697</v>
      </c>
      <c r="C2321" s="402" t="s">
        <v>16698</v>
      </c>
      <c r="D2321" s="402" t="s">
        <v>16696</v>
      </c>
      <c r="E2321" s="402" t="s">
        <v>6726</v>
      </c>
      <c r="F2321" s="402" t="s">
        <v>6727</v>
      </c>
      <c r="G2321" s="402" t="s">
        <v>6452</v>
      </c>
      <c r="H2321" s="402" t="s">
        <v>6727</v>
      </c>
      <c r="I2321" s="402" t="s">
        <v>6334</v>
      </c>
      <c r="J2321" s="402" t="s">
        <v>6334</v>
      </c>
      <c r="K2321" s="402" t="s">
        <v>6334</v>
      </c>
      <c r="L2321" s="402" t="s">
        <v>6376</v>
      </c>
    </row>
    <row r="2322" spans="1:12" ht="67.5" x14ac:dyDescent="0.25">
      <c r="A2322" s="403" t="s">
        <v>16703</v>
      </c>
      <c r="B2322" s="403" t="s">
        <v>16701</v>
      </c>
      <c r="C2322" s="403" t="s">
        <v>16702</v>
      </c>
      <c r="D2322" s="403" t="s">
        <v>16700</v>
      </c>
      <c r="E2322" s="403" t="s">
        <v>6497</v>
      </c>
      <c r="F2322" s="403" t="s">
        <v>6498</v>
      </c>
      <c r="G2322" s="403" t="s">
        <v>6499</v>
      </c>
      <c r="H2322" s="403" t="s">
        <v>6498</v>
      </c>
      <c r="I2322" s="403" t="s">
        <v>6334</v>
      </c>
      <c r="J2322" s="403" t="s">
        <v>6334</v>
      </c>
      <c r="K2322" s="403" t="s">
        <v>6334</v>
      </c>
      <c r="L2322" s="403" t="s">
        <v>6376</v>
      </c>
    </row>
    <row r="2323" spans="1:12" ht="22.5" x14ac:dyDescent="0.25">
      <c r="A2323" s="402" t="s">
        <v>16707</v>
      </c>
      <c r="B2323" s="402" t="s">
        <v>16705</v>
      </c>
      <c r="C2323" s="402" t="s">
        <v>16706</v>
      </c>
      <c r="D2323" s="402" t="s">
        <v>16704</v>
      </c>
      <c r="E2323" s="402" t="s">
        <v>7041</v>
      </c>
      <c r="F2323" s="402" t="s">
        <v>7042</v>
      </c>
      <c r="G2323" s="402" t="s">
        <v>7043</v>
      </c>
      <c r="H2323" s="402" t="s">
        <v>7042</v>
      </c>
      <c r="I2323" s="402" t="s">
        <v>6334</v>
      </c>
      <c r="J2323" s="402" t="s">
        <v>6334</v>
      </c>
      <c r="K2323" s="402" t="s">
        <v>6334</v>
      </c>
      <c r="L2323" s="402" t="s">
        <v>6376</v>
      </c>
    </row>
    <row r="2324" spans="1:12" ht="56.25" x14ac:dyDescent="0.25">
      <c r="A2324" s="403" t="s">
        <v>16711</v>
      </c>
      <c r="B2324" s="403" t="s">
        <v>16709</v>
      </c>
      <c r="C2324" s="403" t="s">
        <v>16710</v>
      </c>
      <c r="D2324" s="403" t="s">
        <v>16708</v>
      </c>
      <c r="E2324" s="403" t="s">
        <v>16712</v>
      </c>
      <c r="F2324" s="403" t="s">
        <v>16713</v>
      </c>
      <c r="G2324" s="403" t="s">
        <v>6553</v>
      </c>
      <c r="H2324" s="403" t="s">
        <v>16713</v>
      </c>
      <c r="I2324" s="403" t="s">
        <v>6334</v>
      </c>
      <c r="J2324" s="403" t="s">
        <v>6334</v>
      </c>
      <c r="K2324" s="403" t="s">
        <v>6334</v>
      </c>
      <c r="L2324" s="403" t="s">
        <v>6376</v>
      </c>
    </row>
    <row r="2325" spans="1:12" ht="67.5" x14ac:dyDescent="0.25">
      <c r="A2325" s="402" t="s">
        <v>16717</v>
      </c>
      <c r="B2325" s="402" t="s">
        <v>16715</v>
      </c>
      <c r="C2325" s="402" t="s">
        <v>16716</v>
      </c>
      <c r="D2325" s="402" t="s">
        <v>16714</v>
      </c>
      <c r="E2325" s="402" t="s">
        <v>6450</v>
      </c>
      <c r="F2325" s="402" t="s">
        <v>6451</v>
      </c>
      <c r="G2325" s="402" t="s">
        <v>6452</v>
      </c>
      <c r="H2325" s="402" t="s">
        <v>6453</v>
      </c>
      <c r="I2325" s="402" t="s">
        <v>6334</v>
      </c>
      <c r="J2325" s="402" t="s">
        <v>6334</v>
      </c>
      <c r="K2325" s="402" t="s">
        <v>6334</v>
      </c>
      <c r="L2325" s="402" t="s">
        <v>6376</v>
      </c>
    </row>
    <row r="2326" spans="1:12" ht="157.5" x14ac:dyDescent="0.25">
      <c r="A2326" s="403" t="s">
        <v>1058</v>
      </c>
      <c r="B2326" s="403" t="s">
        <v>16719</v>
      </c>
      <c r="C2326" s="403" t="s">
        <v>16720</v>
      </c>
      <c r="D2326" s="403" t="s">
        <v>16718</v>
      </c>
      <c r="E2326" s="403" t="s">
        <v>6497</v>
      </c>
      <c r="F2326" s="403" t="s">
        <v>6498</v>
      </c>
      <c r="G2326" s="403" t="s">
        <v>6499</v>
      </c>
      <c r="H2326" s="403" t="s">
        <v>6498</v>
      </c>
      <c r="I2326" s="403" t="s">
        <v>6334</v>
      </c>
      <c r="J2326" s="403" t="s">
        <v>6334</v>
      </c>
      <c r="K2326" s="403" t="s">
        <v>6334</v>
      </c>
      <c r="L2326" s="403" t="s">
        <v>6376</v>
      </c>
    </row>
    <row r="2327" spans="1:12" ht="67.5" x14ac:dyDescent="0.25">
      <c r="A2327" s="402" t="s">
        <v>16724</v>
      </c>
      <c r="B2327" s="402" t="s">
        <v>16722</v>
      </c>
      <c r="C2327" s="402" t="s">
        <v>16723</v>
      </c>
      <c r="D2327" s="402" t="s">
        <v>16721</v>
      </c>
      <c r="E2327" s="402" t="s">
        <v>6909</v>
      </c>
      <c r="F2327" s="402" t="s">
        <v>6910</v>
      </c>
      <c r="G2327" s="402" t="s">
        <v>6452</v>
      </c>
      <c r="H2327" s="402" t="s">
        <v>6910</v>
      </c>
      <c r="I2327" s="402" t="s">
        <v>6334</v>
      </c>
      <c r="J2327" s="402" t="s">
        <v>6334</v>
      </c>
      <c r="K2327" s="402" t="s">
        <v>6334</v>
      </c>
      <c r="L2327" s="402" t="s">
        <v>6376</v>
      </c>
    </row>
    <row r="2328" spans="1:12" ht="67.5" x14ac:dyDescent="0.25">
      <c r="A2328" s="403" t="s">
        <v>16728</v>
      </c>
      <c r="B2328" s="403" t="s">
        <v>16726</v>
      </c>
      <c r="C2328" s="403" t="s">
        <v>16727</v>
      </c>
      <c r="D2328" s="403" t="s">
        <v>16725</v>
      </c>
      <c r="E2328" s="403" t="s">
        <v>6909</v>
      </c>
      <c r="F2328" s="403" t="s">
        <v>6910</v>
      </c>
      <c r="G2328" s="403" t="s">
        <v>6452</v>
      </c>
      <c r="H2328" s="403" t="s">
        <v>6910</v>
      </c>
      <c r="I2328" s="403" t="s">
        <v>6334</v>
      </c>
      <c r="J2328" s="403" t="s">
        <v>6334</v>
      </c>
      <c r="K2328" s="403" t="s">
        <v>6334</v>
      </c>
      <c r="L2328" s="403" t="s">
        <v>6376</v>
      </c>
    </row>
    <row r="2329" spans="1:12" ht="67.5" x14ac:dyDescent="0.25">
      <c r="A2329" s="402" t="s">
        <v>16732</v>
      </c>
      <c r="B2329" s="402" t="s">
        <v>16730</v>
      </c>
      <c r="C2329" s="402" t="s">
        <v>16731</v>
      </c>
      <c r="D2329" s="402" t="s">
        <v>16729</v>
      </c>
      <c r="E2329" s="402" t="s">
        <v>6909</v>
      </c>
      <c r="F2329" s="402" t="s">
        <v>6910</v>
      </c>
      <c r="G2329" s="402" t="s">
        <v>6452</v>
      </c>
      <c r="H2329" s="402" t="s">
        <v>6910</v>
      </c>
      <c r="I2329" s="402" t="s">
        <v>6334</v>
      </c>
      <c r="J2329" s="402" t="s">
        <v>6334</v>
      </c>
      <c r="K2329" s="402" t="s">
        <v>6334</v>
      </c>
      <c r="L2329" s="402" t="s">
        <v>6376</v>
      </c>
    </row>
    <row r="2330" spans="1:12" ht="67.5" x14ac:dyDescent="0.25">
      <c r="A2330" s="403" t="s">
        <v>1058</v>
      </c>
      <c r="B2330" s="403" t="s">
        <v>16734</v>
      </c>
      <c r="C2330" s="403" t="s">
        <v>16735</v>
      </c>
      <c r="D2330" s="403" t="s">
        <v>16733</v>
      </c>
      <c r="E2330" s="403" t="s">
        <v>8386</v>
      </c>
      <c r="F2330" s="403" t="s">
        <v>8387</v>
      </c>
      <c r="G2330" s="403" t="s">
        <v>6609</v>
      </c>
      <c r="H2330" s="403" t="s">
        <v>8387</v>
      </c>
      <c r="I2330" s="403" t="s">
        <v>6334</v>
      </c>
      <c r="J2330" s="403" t="s">
        <v>6334</v>
      </c>
      <c r="K2330" s="403" t="s">
        <v>6334</v>
      </c>
      <c r="L2330" s="403" t="s">
        <v>6376</v>
      </c>
    </row>
    <row r="2331" spans="1:12" ht="78.75" x14ac:dyDescent="0.25">
      <c r="A2331" s="402" t="s">
        <v>16737</v>
      </c>
      <c r="B2331" s="402" t="s">
        <v>26472</v>
      </c>
      <c r="C2331" s="402" t="s">
        <v>26473</v>
      </c>
      <c r="D2331" s="402" t="s">
        <v>16736</v>
      </c>
      <c r="E2331" s="402" t="s">
        <v>16738</v>
      </c>
      <c r="F2331" s="402" t="s">
        <v>26474</v>
      </c>
      <c r="G2331" s="402" t="s">
        <v>6388</v>
      </c>
      <c r="H2331" s="402" t="s">
        <v>26475</v>
      </c>
      <c r="I2331" s="402" t="s">
        <v>6334</v>
      </c>
      <c r="J2331" s="402" t="s">
        <v>26476</v>
      </c>
      <c r="K2331" s="402" t="s">
        <v>6334</v>
      </c>
      <c r="L2331" s="402" t="s">
        <v>26317</v>
      </c>
    </row>
    <row r="2332" spans="1:12" ht="33.75" x14ac:dyDescent="0.25">
      <c r="A2332" s="403" t="s">
        <v>1058</v>
      </c>
      <c r="B2332" s="403" t="s">
        <v>16740</v>
      </c>
      <c r="C2332" s="403" t="s">
        <v>16741</v>
      </c>
      <c r="D2332" s="403" t="s">
        <v>16739</v>
      </c>
      <c r="E2332" s="403" t="s">
        <v>8884</v>
      </c>
      <c r="F2332" s="403" t="s">
        <v>8885</v>
      </c>
      <c r="G2332" s="403" t="s">
        <v>6493</v>
      </c>
      <c r="H2332" s="403" t="s">
        <v>8885</v>
      </c>
      <c r="I2332" s="403" t="s">
        <v>6334</v>
      </c>
      <c r="J2332" s="403" t="s">
        <v>6334</v>
      </c>
      <c r="K2332" s="403" t="s">
        <v>6334</v>
      </c>
      <c r="L2332" s="403" t="s">
        <v>6376</v>
      </c>
    </row>
    <row r="2333" spans="1:12" ht="45" x14ac:dyDescent="0.25">
      <c r="A2333" s="402" t="s">
        <v>16745</v>
      </c>
      <c r="B2333" s="402" t="s">
        <v>16743</v>
      </c>
      <c r="C2333" s="402" t="s">
        <v>16744</v>
      </c>
      <c r="D2333" s="402" t="s">
        <v>16742</v>
      </c>
      <c r="E2333" s="402" t="s">
        <v>12936</v>
      </c>
      <c r="F2333" s="402" t="s">
        <v>12937</v>
      </c>
      <c r="G2333" s="402" t="s">
        <v>6493</v>
      </c>
      <c r="H2333" s="402" t="s">
        <v>12937</v>
      </c>
      <c r="I2333" s="402" t="s">
        <v>6334</v>
      </c>
      <c r="J2333" s="402" t="s">
        <v>6334</v>
      </c>
      <c r="K2333" s="402" t="s">
        <v>6334</v>
      </c>
      <c r="L2333" s="402" t="s">
        <v>6442</v>
      </c>
    </row>
    <row r="2334" spans="1:12" ht="67.5" x14ac:dyDescent="0.25">
      <c r="A2334" s="403" t="s">
        <v>16748</v>
      </c>
      <c r="B2334" s="403" t="s">
        <v>16747</v>
      </c>
      <c r="C2334" s="403" t="s">
        <v>6334</v>
      </c>
      <c r="D2334" s="403" t="s">
        <v>16746</v>
      </c>
      <c r="E2334" s="403" t="s">
        <v>16749</v>
      </c>
      <c r="F2334" s="403" t="s">
        <v>16750</v>
      </c>
      <c r="G2334" s="403" t="s">
        <v>6567</v>
      </c>
      <c r="H2334" s="403" t="s">
        <v>16751</v>
      </c>
      <c r="I2334" s="403" t="s">
        <v>6334</v>
      </c>
      <c r="J2334" s="403" t="s">
        <v>7767</v>
      </c>
      <c r="K2334" s="403" t="s">
        <v>6334</v>
      </c>
      <c r="L2334" s="403" t="s">
        <v>6436</v>
      </c>
    </row>
    <row r="2335" spans="1:12" ht="56.25" x14ac:dyDescent="0.25">
      <c r="A2335" s="402" t="s">
        <v>16755</v>
      </c>
      <c r="B2335" s="402" t="s">
        <v>16753</v>
      </c>
      <c r="C2335" s="402" t="s">
        <v>16754</v>
      </c>
      <c r="D2335" s="402" t="s">
        <v>16752</v>
      </c>
      <c r="E2335" s="402" t="s">
        <v>7041</v>
      </c>
      <c r="F2335" s="402" t="s">
        <v>7042</v>
      </c>
      <c r="G2335" s="402" t="s">
        <v>7043</v>
      </c>
      <c r="H2335" s="402" t="s">
        <v>7042</v>
      </c>
      <c r="I2335" s="402" t="s">
        <v>6334</v>
      </c>
      <c r="J2335" s="402" t="s">
        <v>6334</v>
      </c>
      <c r="K2335" s="402" t="s">
        <v>6334</v>
      </c>
      <c r="L2335" s="402" t="s">
        <v>6376</v>
      </c>
    </row>
    <row r="2336" spans="1:12" ht="33.75" x14ac:dyDescent="0.25">
      <c r="A2336" s="403" t="s">
        <v>16759</v>
      </c>
      <c r="B2336" s="403" t="s">
        <v>16757</v>
      </c>
      <c r="C2336" s="403" t="s">
        <v>16758</v>
      </c>
      <c r="D2336" s="403" t="s">
        <v>16756</v>
      </c>
      <c r="E2336" s="403" t="s">
        <v>6720</v>
      </c>
      <c r="F2336" s="403" t="s">
        <v>6721</v>
      </c>
      <c r="G2336" s="403" t="s">
        <v>6722</v>
      </c>
      <c r="H2336" s="403" t="s">
        <v>6723</v>
      </c>
      <c r="I2336" s="403" t="s">
        <v>6334</v>
      </c>
      <c r="J2336" s="403" t="s">
        <v>6334</v>
      </c>
      <c r="K2336" s="403" t="s">
        <v>6334</v>
      </c>
      <c r="L2336" s="403" t="s">
        <v>6376</v>
      </c>
    </row>
    <row r="2337" spans="1:12" ht="45" x14ac:dyDescent="0.25">
      <c r="A2337" s="402" t="s">
        <v>16763</v>
      </c>
      <c r="B2337" s="402" t="s">
        <v>16761</v>
      </c>
      <c r="C2337" s="402" t="s">
        <v>16762</v>
      </c>
      <c r="D2337" s="402" t="s">
        <v>16760</v>
      </c>
      <c r="E2337" s="402" t="s">
        <v>9281</v>
      </c>
      <c r="F2337" s="402" t="s">
        <v>11910</v>
      </c>
      <c r="G2337" s="402" t="s">
        <v>6609</v>
      </c>
      <c r="H2337" s="402" t="s">
        <v>11910</v>
      </c>
      <c r="I2337" s="402" t="s">
        <v>6334</v>
      </c>
      <c r="J2337" s="402" t="s">
        <v>6334</v>
      </c>
      <c r="K2337" s="402" t="s">
        <v>6334</v>
      </c>
      <c r="L2337" s="402" t="s">
        <v>6376</v>
      </c>
    </row>
    <row r="2338" spans="1:12" ht="67.5" x14ac:dyDescent="0.25">
      <c r="A2338" s="403" t="s">
        <v>16767</v>
      </c>
      <c r="B2338" s="403" t="s">
        <v>16765</v>
      </c>
      <c r="C2338" s="403" t="s">
        <v>16766</v>
      </c>
      <c r="D2338" s="403" t="s">
        <v>16764</v>
      </c>
      <c r="E2338" s="403" t="s">
        <v>12150</v>
      </c>
      <c r="F2338" s="403" t="s">
        <v>12151</v>
      </c>
      <c r="G2338" s="403" t="s">
        <v>8352</v>
      </c>
      <c r="H2338" s="403" t="s">
        <v>12152</v>
      </c>
      <c r="I2338" s="403" t="s">
        <v>6334</v>
      </c>
      <c r="J2338" s="403" t="s">
        <v>6334</v>
      </c>
      <c r="K2338" s="403" t="s">
        <v>6334</v>
      </c>
      <c r="L2338" s="403" t="s">
        <v>6376</v>
      </c>
    </row>
    <row r="2339" spans="1:12" ht="33.75" x14ac:dyDescent="0.25">
      <c r="A2339" s="402" t="s">
        <v>1058</v>
      </c>
      <c r="B2339" s="402" t="s">
        <v>16769</v>
      </c>
      <c r="C2339" s="402" t="s">
        <v>16770</v>
      </c>
      <c r="D2339" s="402" t="s">
        <v>16768</v>
      </c>
      <c r="E2339" s="402" t="s">
        <v>8368</v>
      </c>
      <c r="F2339" s="402" t="s">
        <v>8369</v>
      </c>
      <c r="G2339" s="402" t="s">
        <v>6499</v>
      </c>
      <c r="H2339" s="402" t="s">
        <v>8369</v>
      </c>
      <c r="I2339" s="402" t="s">
        <v>6334</v>
      </c>
      <c r="J2339" s="402" t="s">
        <v>6334</v>
      </c>
      <c r="K2339" s="402" t="s">
        <v>6334</v>
      </c>
      <c r="L2339" s="402" t="s">
        <v>6376</v>
      </c>
    </row>
    <row r="2340" spans="1:12" ht="78.75" x14ac:dyDescent="0.25">
      <c r="A2340" s="403" t="s">
        <v>6334</v>
      </c>
      <c r="B2340" s="403" t="s">
        <v>16772</v>
      </c>
      <c r="C2340" s="403" t="s">
        <v>6334</v>
      </c>
      <c r="D2340" s="403" t="s">
        <v>16771</v>
      </c>
      <c r="E2340" s="403" t="s">
        <v>16531</v>
      </c>
      <c r="F2340" s="403" t="s">
        <v>16532</v>
      </c>
      <c r="G2340" s="403" t="s">
        <v>6388</v>
      </c>
      <c r="H2340" s="403" t="s">
        <v>16533</v>
      </c>
      <c r="I2340" s="403" t="s">
        <v>6334</v>
      </c>
      <c r="J2340" s="403" t="s">
        <v>6555</v>
      </c>
      <c r="K2340" s="403" t="s">
        <v>6390</v>
      </c>
      <c r="L2340" s="403" t="s">
        <v>835</v>
      </c>
    </row>
    <row r="2341" spans="1:12" ht="101.25" x14ac:dyDescent="0.25">
      <c r="A2341" s="402" t="s">
        <v>6334</v>
      </c>
      <c r="B2341" s="402" t="s">
        <v>16774</v>
      </c>
      <c r="C2341" s="402" t="s">
        <v>6334</v>
      </c>
      <c r="D2341" s="402" t="s">
        <v>16773</v>
      </c>
      <c r="E2341" s="402" t="s">
        <v>16538</v>
      </c>
      <c r="F2341" s="402" t="s">
        <v>16539</v>
      </c>
      <c r="G2341" s="402" t="s">
        <v>6388</v>
      </c>
      <c r="H2341" s="402" t="s">
        <v>16540</v>
      </c>
      <c r="I2341" s="402" t="s">
        <v>6334</v>
      </c>
      <c r="J2341" s="402" t="s">
        <v>6555</v>
      </c>
      <c r="K2341" s="402" t="s">
        <v>6390</v>
      </c>
      <c r="L2341" s="402" t="s">
        <v>835</v>
      </c>
    </row>
    <row r="2342" spans="1:12" ht="22.5" x14ac:dyDescent="0.25">
      <c r="A2342" s="403" t="s">
        <v>26480</v>
      </c>
      <c r="B2342" s="403" t="s">
        <v>26478</v>
      </c>
      <c r="C2342" s="403" t="s">
        <v>26479</v>
      </c>
      <c r="D2342" s="403" t="s">
        <v>26477</v>
      </c>
      <c r="E2342" s="403" t="s">
        <v>26481</v>
      </c>
      <c r="F2342" s="403" t="s">
        <v>26482</v>
      </c>
      <c r="G2342" s="403" t="s">
        <v>6440</v>
      </c>
      <c r="H2342" s="403" t="s">
        <v>26482</v>
      </c>
      <c r="I2342" s="403" t="s">
        <v>6334</v>
      </c>
      <c r="J2342" s="403" t="s">
        <v>6334</v>
      </c>
      <c r="K2342" s="403" t="s">
        <v>6334</v>
      </c>
      <c r="L2342" s="403" t="s">
        <v>26089</v>
      </c>
    </row>
    <row r="2343" spans="1:12" ht="78.75" x14ac:dyDescent="0.25">
      <c r="A2343" s="402" t="s">
        <v>26485</v>
      </c>
      <c r="B2343" s="402" t="s">
        <v>26484</v>
      </c>
      <c r="C2343" s="402" t="s">
        <v>6334</v>
      </c>
      <c r="D2343" s="402" t="s">
        <v>26483</v>
      </c>
      <c r="E2343" s="402" t="s">
        <v>26486</v>
      </c>
      <c r="F2343" s="402" t="s">
        <v>6723</v>
      </c>
      <c r="G2343" s="402" t="s">
        <v>6722</v>
      </c>
      <c r="H2343" s="402" t="s">
        <v>6723</v>
      </c>
      <c r="I2343" s="402" t="s">
        <v>6334</v>
      </c>
      <c r="J2343" s="402" t="s">
        <v>6597</v>
      </c>
      <c r="K2343" s="402" t="s">
        <v>6334</v>
      </c>
      <c r="L2343" s="402" t="s">
        <v>26302</v>
      </c>
    </row>
    <row r="2344" spans="1:12" ht="56.25" x14ac:dyDescent="0.25">
      <c r="A2344" s="403" t="s">
        <v>1551</v>
      </c>
      <c r="B2344" s="403" t="s">
        <v>16776</v>
      </c>
      <c r="C2344" s="403" t="s">
        <v>16777</v>
      </c>
      <c r="D2344" s="403" t="s">
        <v>16775</v>
      </c>
      <c r="E2344" s="403" t="s">
        <v>12970</v>
      </c>
      <c r="F2344" s="403" t="s">
        <v>12971</v>
      </c>
      <c r="G2344" s="403" t="s">
        <v>6429</v>
      </c>
      <c r="H2344" s="403" t="s">
        <v>12971</v>
      </c>
      <c r="I2344" s="403" t="s">
        <v>6334</v>
      </c>
      <c r="J2344" s="403" t="s">
        <v>7123</v>
      </c>
      <c r="K2344" s="403" t="s">
        <v>6334</v>
      </c>
      <c r="L2344" s="403" t="s">
        <v>835</v>
      </c>
    </row>
    <row r="2345" spans="1:12" ht="56.25" x14ac:dyDescent="0.25">
      <c r="A2345" s="402" t="s">
        <v>2186</v>
      </c>
      <c r="B2345" s="402" t="s">
        <v>16779</v>
      </c>
      <c r="C2345" s="402" t="s">
        <v>16780</v>
      </c>
      <c r="D2345" s="402" t="s">
        <v>16778</v>
      </c>
      <c r="E2345" s="402" t="s">
        <v>16781</v>
      </c>
      <c r="F2345" s="402" t="s">
        <v>16782</v>
      </c>
      <c r="G2345" s="402" t="s">
        <v>6541</v>
      </c>
      <c r="H2345" s="402" t="s">
        <v>16782</v>
      </c>
      <c r="I2345" s="402" t="s">
        <v>6334</v>
      </c>
      <c r="J2345" s="402" t="s">
        <v>6334</v>
      </c>
      <c r="K2345" s="402" t="s">
        <v>6334</v>
      </c>
      <c r="L2345" s="402" t="s">
        <v>835</v>
      </c>
    </row>
    <row r="2346" spans="1:12" ht="90" x14ac:dyDescent="0.25">
      <c r="A2346" s="403" t="s">
        <v>2277</v>
      </c>
      <c r="B2346" s="403" t="s">
        <v>16784</v>
      </c>
      <c r="C2346" s="403" t="s">
        <v>16785</v>
      </c>
      <c r="D2346" s="403" t="s">
        <v>16783</v>
      </c>
      <c r="E2346" s="403" t="s">
        <v>16786</v>
      </c>
      <c r="F2346" s="403" t="s">
        <v>16787</v>
      </c>
      <c r="G2346" s="403" t="s">
        <v>6382</v>
      </c>
      <c r="H2346" s="403" t="s">
        <v>16788</v>
      </c>
      <c r="I2346" s="403" t="s">
        <v>6334</v>
      </c>
      <c r="J2346" s="403" t="s">
        <v>6334</v>
      </c>
      <c r="K2346" s="403" t="s">
        <v>6334</v>
      </c>
      <c r="L2346" s="403" t="s">
        <v>7704</v>
      </c>
    </row>
    <row r="2347" spans="1:12" ht="78.75" x14ac:dyDescent="0.25">
      <c r="A2347" s="402" t="s">
        <v>16792</v>
      </c>
      <c r="B2347" s="402" t="s">
        <v>16790</v>
      </c>
      <c r="C2347" s="402" t="s">
        <v>16791</v>
      </c>
      <c r="D2347" s="402" t="s">
        <v>16789</v>
      </c>
      <c r="E2347" s="402" t="s">
        <v>10231</v>
      </c>
      <c r="F2347" s="402" t="s">
        <v>10232</v>
      </c>
      <c r="G2347" s="402" t="s">
        <v>6388</v>
      </c>
      <c r="H2347" s="402" t="s">
        <v>10233</v>
      </c>
      <c r="I2347" s="402" t="s">
        <v>6334</v>
      </c>
      <c r="J2347" s="402" t="s">
        <v>6334</v>
      </c>
      <c r="K2347" s="402" t="s">
        <v>6334</v>
      </c>
      <c r="L2347" s="402" t="s">
        <v>835</v>
      </c>
    </row>
    <row r="2348" spans="1:12" ht="90" x14ac:dyDescent="0.25">
      <c r="A2348" s="403" t="s">
        <v>16796</v>
      </c>
      <c r="B2348" s="403" t="s">
        <v>16794</v>
      </c>
      <c r="C2348" s="403" t="s">
        <v>16795</v>
      </c>
      <c r="D2348" s="403" t="s">
        <v>16793</v>
      </c>
      <c r="E2348" s="403" t="s">
        <v>16797</v>
      </c>
      <c r="F2348" s="403" t="s">
        <v>16798</v>
      </c>
      <c r="G2348" s="403" t="s">
        <v>7231</v>
      </c>
      <c r="H2348" s="403" t="s">
        <v>16799</v>
      </c>
      <c r="I2348" s="403" t="s">
        <v>6334</v>
      </c>
      <c r="J2348" s="403" t="s">
        <v>6334</v>
      </c>
      <c r="K2348" s="403" t="s">
        <v>6334</v>
      </c>
      <c r="L2348" s="403" t="s">
        <v>6343</v>
      </c>
    </row>
    <row r="2349" spans="1:12" ht="67.5" x14ac:dyDescent="0.25">
      <c r="A2349" s="402" t="s">
        <v>16803</v>
      </c>
      <c r="B2349" s="402" t="s">
        <v>16801</v>
      </c>
      <c r="C2349" s="402" t="s">
        <v>16802</v>
      </c>
      <c r="D2349" s="402" t="s">
        <v>16800</v>
      </c>
      <c r="E2349" s="402" t="s">
        <v>16804</v>
      </c>
      <c r="F2349" s="402" t="s">
        <v>16805</v>
      </c>
      <c r="G2349" s="402" t="s">
        <v>6388</v>
      </c>
      <c r="H2349" s="402" t="s">
        <v>16805</v>
      </c>
      <c r="I2349" s="402" t="s">
        <v>6334</v>
      </c>
      <c r="J2349" s="402" t="s">
        <v>6334</v>
      </c>
      <c r="K2349" s="402" t="s">
        <v>6334</v>
      </c>
      <c r="L2349" s="402" t="s">
        <v>835</v>
      </c>
    </row>
    <row r="2350" spans="1:12" ht="112.5" x14ac:dyDescent="0.25">
      <c r="A2350" s="403" t="s">
        <v>16809</v>
      </c>
      <c r="B2350" s="403" t="s">
        <v>16807</v>
      </c>
      <c r="C2350" s="403" t="s">
        <v>16808</v>
      </c>
      <c r="D2350" s="403" t="s">
        <v>16806</v>
      </c>
      <c r="E2350" s="403" t="s">
        <v>16810</v>
      </c>
      <c r="F2350" s="403" t="s">
        <v>16811</v>
      </c>
      <c r="G2350" s="403" t="s">
        <v>6388</v>
      </c>
      <c r="H2350" s="403" t="s">
        <v>16812</v>
      </c>
      <c r="I2350" s="403" t="s">
        <v>6334</v>
      </c>
      <c r="J2350" s="403" t="s">
        <v>6334</v>
      </c>
      <c r="K2350" s="403" t="s">
        <v>6334</v>
      </c>
      <c r="L2350" s="403" t="s">
        <v>6343</v>
      </c>
    </row>
    <row r="2351" spans="1:12" ht="78.75" x14ac:dyDescent="0.25">
      <c r="A2351" s="402" t="s">
        <v>1662</v>
      </c>
      <c r="B2351" s="402" t="s">
        <v>16814</v>
      </c>
      <c r="C2351" s="402" t="s">
        <v>16815</v>
      </c>
      <c r="D2351" s="402" t="s">
        <v>16813</v>
      </c>
      <c r="E2351" s="402" t="s">
        <v>16816</v>
      </c>
      <c r="F2351" s="402" t="s">
        <v>16817</v>
      </c>
      <c r="G2351" s="402" t="s">
        <v>7231</v>
      </c>
      <c r="H2351" s="402" t="s">
        <v>16817</v>
      </c>
      <c r="I2351" s="402" t="s">
        <v>6334</v>
      </c>
      <c r="J2351" s="402" t="s">
        <v>6334</v>
      </c>
      <c r="K2351" s="402" t="s">
        <v>6334</v>
      </c>
      <c r="L2351" s="402" t="s">
        <v>835</v>
      </c>
    </row>
    <row r="2352" spans="1:12" ht="56.25" x14ac:dyDescent="0.25">
      <c r="A2352" s="403" t="s">
        <v>2214</v>
      </c>
      <c r="B2352" s="403" t="s">
        <v>16819</v>
      </c>
      <c r="C2352" s="403" t="s">
        <v>16820</v>
      </c>
      <c r="D2352" s="403" t="s">
        <v>16818</v>
      </c>
      <c r="E2352" s="403" t="s">
        <v>16821</v>
      </c>
      <c r="F2352" s="403" t="s">
        <v>16822</v>
      </c>
      <c r="G2352" s="403" t="s">
        <v>16823</v>
      </c>
      <c r="H2352" s="403" t="s">
        <v>16822</v>
      </c>
      <c r="I2352" s="403" t="s">
        <v>6334</v>
      </c>
      <c r="J2352" s="403" t="s">
        <v>6334</v>
      </c>
      <c r="K2352" s="403" t="s">
        <v>6334</v>
      </c>
      <c r="L2352" s="403" t="s">
        <v>6343</v>
      </c>
    </row>
    <row r="2353" spans="1:12" ht="56.25" x14ac:dyDescent="0.25">
      <c r="A2353" s="402" t="s">
        <v>6334</v>
      </c>
      <c r="B2353" s="402" t="s">
        <v>16825</v>
      </c>
      <c r="C2353" s="402" t="s">
        <v>6334</v>
      </c>
      <c r="D2353" s="402" t="s">
        <v>16824</v>
      </c>
      <c r="E2353" s="402" t="s">
        <v>16826</v>
      </c>
      <c r="F2353" s="402" t="s">
        <v>16827</v>
      </c>
      <c r="G2353" s="402" t="s">
        <v>16823</v>
      </c>
      <c r="H2353" s="402" t="s">
        <v>16827</v>
      </c>
      <c r="I2353" s="402" t="s">
        <v>6334</v>
      </c>
      <c r="J2353" s="402" t="s">
        <v>6334</v>
      </c>
      <c r="K2353" s="402" t="s">
        <v>6548</v>
      </c>
      <c r="L2353" s="402" t="s">
        <v>835</v>
      </c>
    </row>
    <row r="2354" spans="1:12" ht="67.5" x14ac:dyDescent="0.25">
      <c r="A2354" s="403" t="s">
        <v>16830</v>
      </c>
      <c r="B2354" s="403" t="s">
        <v>16829</v>
      </c>
      <c r="C2354" s="403" t="s">
        <v>6334</v>
      </c>
      <c r="D2354" s="403" t="s">
        <v>16828</v>
      </c>
      <c r="E2354" s="403" t="s">
        <v>16831</v>
      </c>
      <c r="F2354" s="403" t="s">
        <v>16832</v>
      </c>
      <c r="G2354" s="403" t="s">
        <v>16833</v>
      </c>
      <c r="H2354" s="403" t="s">
        <v>16832</v>
      </c>
      <c r="I2354" s="403" t="s">
        <v>6334</v>
      </c>
      <c r="J2354" s="403" t="s">
        <v>6334</v>
      </c>
      <c r="K2354" s="403" t="s">
        <v>6334</v>
      </c>
      <c r="L2354" s="403" t="s">
        <v>835</v>
      </c>
    </row>
    <row r="2355" spans="1:12" ht="56.25" x14ac:dyDescent="0.25">
      <c r="A2355" s="402" t="s">
        <v>16837</v>
      </c>
      <c r="B2355" s="402" t="s">
        <v>16835</v>
      </c>
      <c r="C2355" s="402" t="s">
        <v>16836</v>
      </c>
      <c r="D2355" s="402" t="s">
        <v>16834</v>
      </c>
      <c r="E2355" s="402" t="s">
        <v>16838</v>
      </c>
      <c r="F2355" s="402" t="s">
        <v>16839</v>
      </c>
      <c r="G2355" s="402" t="s">
        <v>16840</v>
      </c>
      <c r="H2355" s="402" t="s">
        <v>16839</v>
      </c>
      <c r="I2355" s="402" t="s">
        <v>6334</v>
      </c>
      <c r="J2355" s="402" t="s">
        <v>6334</v>
      </c>
      <c r="K2355" s="402" t="s">
        <v>6334</v>
      </c>
      <c r="L2355" s="402" t="s">
        <v>835</v>
      </c>
    </row>
    <row r="2356" spans="1:12" ht="67.5" x14ac:dyDescent="0.25">
      <c r="A2356" s="403" t="s">
        <v>16844</v>
      </c>
      <c r="B2356" s="403" t="s">
        <v>16842</v>
      </c>
      <c r="C2356" s="403" t="s">
        <v>16843</v>
      </c>
      <c r="D2356" s="403" t="s">
        <v>16841</v>
      </c>
      <c r="E2356" s="403" t="s">
        <v>16845</v>
      </c>
      <c r="F2356" s="403" t="s">
        <v>16846</v>
      </c>
      <c r="G2356" s="403" t="s">
        <v>16847</v>
      </c>
      <c r="H2356" s="403" t="s">
        <v>16846</v>
      </c>
      <c r="I2356" s="403" t="s">
        <v>6334</v>
      </c>
      <c r="J2356" s="403" t="s">
        <v>6334</v>
      </c>
      <c r="K2356" s="403" t="s">
        <v>6334</v>
      </c>
      <c r="L2356" s="403" t="s">
        <v>835</v>
      </c>
    </row>
    <row r="2357" spans="1:12" ht="56.25" x14ac:dyDescent="0.25">
      <c r="A2357" s="402" t="s">
        <v>16851</v>
      </c>
      <c r="B2357" s="402" t="s">
        <v>16849</v>
      </c>
      <c r="C2357" s="402" t="s">
        <v>16850</v>
      </c>
      <c r="D2357" s="402" t="s">
        <v>16848</v>
      </c>
      <c r="E2357" s="402" t="s">
        <v>16852</v>
      </c>
      <c r="F2357" s="402" t="s">
        <v>16853</v>
      </c>
      <c r="G2357" s="402" t="s">
        <v>7029</v>
      </c>
      <c r="H2357" s="402" t="s">
        <v>16853</v>
      </c>
      <c r="I2357" s="402" t="s">
        <v>6334</v>
      </c>
      <c r="J2357" s="402" t="s">
        <v>6334</v>
      </c>
      <c r="K2357" s="402" t="s">
        <v>6334</v>
      </c>
      <c r="L2357" s="402" t="s">
        <v>835</v>
      </c>
    </row>
    <row r="2358" spans="1:12" ht="78.75" x14ac:dyDescent="0.25">
      <c r="A2358" s="403" t="s">
        <v>16857</v>
      </c>
      <c r="B2358" s="403" t="s">
        <v>16855</v>
      </c>
      <c r="C2358" s="403" t="s">
        <v>16856</v>
      </c>
      <c r="D2358" s="403" t="s">
        <v>16854</v>
      </c>
      <c r="E2358" s="403" t="s">
        <v>16858</v>
      </c>
      <c r="F2358" s="403" t="s">
        <v>16859</v>
      </c>
      <c r="G2358" s="403" t="s">
        <v>6388</v>
      </c>
      <c r="H2358" s="403" t="s">
        <v>16860</v>
      </c>
      <c r="I2358" s="403" t="s">
        <v>6334</v>
      </c>
      <c r="J2358" s="403" t="s">
        <v>6334</v>
      </c>
      <c r="K2358" s="403" t="s">
        <v>6334</v>
      </c>
      <c r="L2358" s="403" t="s">
        <v>835</v>
      </c>
    </row>
    <row r="2359" spans="1:12" ht="56.25" x14ac:dyDescent="0.25">
      <c r="A2359" s="402" t="s">
        <v>16864</v>
      </c>
      <c r="B2359" s="402" t="s">
        <v>16862</v>
      </c>
      <c r="C2359" s="402" t="s">
        <v>16863</v>
      </c>
      <c r="D2359" s="402" t="s">
        <v>16861</v>
      </c>
      <c r="E2359" s="402" t="s">
        <v>16838</v>
      </c>
      <c r="F2359" s="402" t="s">
        <v>16839</v>
      </c>
      <c r="G2359" s="402" t="s">
        <v>16865</v>
      </c>
      <c r="H2359" s="402" t="s">
        <v>16839</v>
      </c>
      <c r="I2359" s="402" t="s">
        <v>6334</v>
      </c>
      <c r="J2359" s="402" t="s">
        <v>6334</v>
      </c>
      <c r="K2359" s="402" t="s">
        <v>6334</v>
      </c>
      <c r="L2359" s="402" t="s">
        <v>6343</v>
      </c>
    </row>
    <row r="2360" spans="1:12" ht="90" x14ac:dyDescent="0.25">
      <c r="A2360" s="403" t="s">
        <v>5510</v>
      </c>
      <c r="B2360" s="403" t="s">
        <v>16867</v>
      </c>
      <c r="C2360" s="403" t="s">
        <v>5753</v>
      </c>
      <c r="D2360" s="403" t="s">
        <v>16866</v>
      </c>
      <c r="E2360" s="403" t="s">
        <v>16868</v>
      </c>
      <c r="F2360" s="403" t="s">
        <v>16869</v>
      </c>
      <c r="G2360" s="403" t="s">
        <v>10300</v>
      </c>
      <c r="H2360" s="403" t="s">
        <v>10301</v>
      </c>
      <c r="I2360" s="403" t="s">
        <v>6334</v>
      </c>
      <c r="J2360" s="403" t="s">
        <v>6334</v>
      </c>
      <c r="K2360" s="403" t="s">
        <v>7317</v>
      </c>
      <c r="L2360" s="403" t="s">
        <v>835</v>
      </c>
    </row>
    <row r="2361" spans="1:12" ht="90" x14ac:dyDescent="0.25">
      <c r="A2361" s="402" t="s">
        <v>5510</v>
      </c>
      <c r="B2361" s="402" t="s">
        <v>26487</v>
      </c>
      <c r="C2361" s="402" t="s">
        <v>5753</v>
      </c>
      <c r="D2361" s="402" t="s">
        <v>16870</v>
      </c>
      <c r="E2361" s="402" t="s">
        <v>10303</v>
      </c>
      <c r="F2361" s="402" t="s">
        <v>10304</v>
      </c>
      <c r="G2361" s="402" t="s">
        <v>10300</v>
      </c>
      <c r="H2361" s="402" t="s">
        <v>10305</v>
      </c>
      <c r="I2361" s="402" t="s">
        <v>6334</v>
      </c>
      <c r="J2361" s="402" t="s">
        <v>6334</v>
      </c>
      <c r="K2361" s="402" t="s">
        <v>7317</v>
      </c>
      <c r="L2361" s="402" t="s">
        <v>835</v>
      </c>
    </row>
    <row r="2362" spans="1:12" ht="112.5" x14ac:dyDescent="0.25">
      <c r="A2362" s="403" t="s">
        <v>1852</v>
      </c>
      <c r="B2362" s="403" t="s">
        <v>16872</v>
      </c>
      <c r="C2362" s="403" t="s">
        <v>4122</v>
      </c>
      <c r="D2362" s="403" t="s">
        <v>16871</v>
      </c>
      <c r="E2362" s="403" t="s">
        <v>16873</v>
      </c>
      <c r="F2362" s="403" t="s">
        <v>16874</v>
      </c>
      <c r="G2362" s="403" t="s">
        <v>16875</v>
      </c>
      <c r="H2362" s="403" t="s">
        <v>16876</v>
      </c>
      <c r="I2362" s="403" t="s">
        <v>12743</v>
      </c>
      <c r="J2362" s="403" t="s">
        <v>6334</v>
      </c>
      <c r="K2362" s="403" t="s">
        <v>6334</v>
      </c>
      <c r="L2362" s="403" t="s">
        <v>835</v>
      </c>
    </row>
    <row r="2363" spans="1:12" ht="90" x14ac:dyDescent="0.25">
      <c r="A2363" s="402" t="s">
        <v>16880</v>
      </c>
      <c r="B2363" s="402" t="s">
        <v>16878</v>
      </c>
      <c r="C2363" s="402" t="s">
        <v>16879</v>
      </c>
      <c r="D2363" s="402" t="s">
        <v>16877</v>
      </c>
      <c r="E2363" s="402" t="s">
        <v>16858</v>
      </c>
      <c r="F2363" s="402" t="s">
        <v>16859</v>
      </c>
      <c r="G2363" s="402" t="s">
        <v>6388</v>
      </c>
      <c r="H2363" s="402" t="s">
        <v>16860</v>
      </c>
      <c r="I2363" s="402" t="s">
        <v>6334</v>
      </c>
      <c r="J2363" s="402" t="s">
        <v>6334</v>
      </c>
      <c r="K2363" s="402" t="s">
        <v>6334</v>
      </c>
      <c r="L2363" s="402" t="s">
        <v>835</v>
      </c>
    </row>
    <row r="2364" spans="1:12" ht="78.75" x14ac:dyDescent="0.25">
      <c r="A2364" s="403" t="s">
        <v>3730</v>
      </c>
      <c r="B2364" s="403" t="s">
        <v>16882</v>
      </c>
      <c r="C2364" s="403" t="s">
        <v>3732</v>
      </c>
      <c r="D2364" s="403" t="s">
        <v>16881</v>
      </c>
      <c r="E2364" s="403" t="s">
        <v>10231</v>
      </c>
      <c r="F2364" s="403" t="s">
        <v>10232</v>
      </c>
      <c r="G2364" s="403" t="s">
        <v>6388</v>
      </c>
      <c r="H2364" s="403" t="s">
        <v>10233</v>
      </c>
      <c r="I2364" s="403" t="s">
        <v>6334</v>
      </c>
      <c r="J2364" s="403" t="s">
        <v>6334</v>
      </c>
      <c r="K2364" s="403" t="s">
        <v>6334</v>
      </c>
      <c r="L2364" s="403" t="s">
        <v>835</v>
      </c>
    </row>
    <row r="2365" spans="1:12" ht="135" x14ac:dyDescent="0.25">
      <c r="A2365" s="402" t="s">
        <v>16886</v>
      </c>
      <c r="B2365" s="402" t="s">
        <v>16884</v>
      </c>
      <c r="C2365" s="402" t="s">
        <v>16885</v>
      </c>
      <c r="D2365" s="402" t="s">
        <v>16883</v>
      </c>
      <c r="E2365" s="402" t="s">
        <v>16887</v>
      </c>
      <c r="F2365" s="402" t="s">
        <v>16888</v>
      </c>
      <c r="G2365" s="402" t="s">
        <v>6665</v>
      </c>
      <c r="H2365" s="402" t="s">
        <v>16889</v>
      </c>
      <c r="I2365" s="402" t="s">
        <v>6334</v>
      </c>
      <c r="J2365" s="402" t="s">
        <v>6597</v>
      </c>
      <c r="K2365" s="402" t="s">
        <v>6334</v>
      </c>
      <c r="L2365" s="402" t="s">
        <v>6343</v>
      </c>
    </row>
    <row r="2366" spans="1:12" ht="67.5" x14ac:dyDescent="0.25">
      <c r="A2366" s="403" t="s">
        <v>4005</v>
      </c>
      <c r="B2366" s="403" t="s">
        <v>16891</v>
      </c>
      <c r="C2366" s="403" t="s">
        <v>4007</v>
      </c>
      <c r="D2366" s="403" t="s">
        <v>16890</v>
      </c>
      <c r="E2366" s="403" t="s">
        <v>16892</v>
      </c>
      <c r="F2366" s="403" t="s">
        <v>16893</v>
      </c>
      <c r="G2366" s="403" t="s">
        <v>6665</v>
      </c>
      <c r="H2366" s="403" t="s">
        <v>16894</v>
      </c>
      <c r="I2366" s="403" t="s">
        <v>6334</v>
      </c>
      <c r="J2366" s="403" t="s">
        <v>6334</v>
      </c>
      <c r="K2366" s="403" t="s">
        <v>6334</v>
      </c>
      <c r="L2366" s="403" t="s">
        <v>835</v>
      </c>
    </row>
    <row r="2367" spans="1:12" ht="78.75" x14ac:dyDescent="0.25">
      <c r="A2367" s="402" t="s">
        <v>2212</v>
      </c>
      <c r="B2367" s="402" t="s">
        <v>16896</v>
      </c>
      <c r="C2367" s="402" t="s">
        <v>5008</v>
      </c>
      <c r="D2367" s="402" t="s">
        <v>16895</v>
      </c>
      <c r="E2367" s="402" t="s">
        <v>16897</v>
      </c>
      <c r="F2367" s="402" t="s">
        <v>16898</v>
      </c>
      <c r="G2367" s="402" t="s">
        <v>6388</v>
      </c>
      <c r="H2367" s="402" t="s">
        <v>16899</v>
      </c>
      <c r="I2367" s="402" t="s">
        <v>12743</v>
      </c>
      <c r="J2367" s="402" t="s">
        <v>6334</v>
      </c>
      <c r="K2367" s="402" t="s">
        <v>6334</v>
      </c>
      <c r="L2367" s="402" t="s">
        <v>835</v>
      </c>
    </row>
    <row r="2368" spans="1:12" ht="78.75" x14ac:dyDescent="0.25">
      <c r="A2368" s="403" t="s">
        <v>6334</v>
      </c>
      <c r="B2368" s="403" t="s">
        <v>16901</v>
      </c>
      <c r="C2368" s="403" t="s">
        <v>6334</v>
      </c>
      <c r="D2368" s="403" t="s">
        <v>16900</v>
      </c>
      <c r="E2368" s="403" t="s">
        <v>16897</v>
      </c>
      <c r="F2368" s="403" t="s">
        <v>16898</v>
      </c>
      <c r="G2368" s="403" t="s">
        <v>6388</v>
      </c>
      <c r="H2368" s="403" t="s">
        <v>16899</v>
      </c>
      <c r="I2368" s="403" t="s">
        <v>12743</v>
      </c>
      <c r="J2368" s="403" t="s">
        <v>6334</v>
      </c>
      <c r="K2368" s="403" t="s">
        <v>6390</v>
      </c>
      <c r="L2368" s="403" t="s">
        <v>835</v>
      </c>
    </row>
    <row r="2369" spans="1:12" ht="90" x14ac:dyDescent="0.25">
      <c r="A2369" s="402" t="s">
        <v>16904</v>
      </c>
      <c r="B2369" s="402" t="s">
        <v>16903</v>
      </c>
      <c r="C2369" s="402" t="s">
        <v>6334</v>
      </c>
      <c r="D2369" s="402" t="s">
        <v>16902</v>
      </c>
      <c r="E2369" s="402" t="s">
        <v>6797</v>
      </c>
      <c r="F2369" s="402" t="s">
        <v>6798</v>
      </c>
      <c r="G2369" s="402" t="s">
        <v>6452</v>
      </c>
      <c r="H2369" s="402" t="s">
        <v>6799</v>
      </c>
      <c r="I2369" s="402" t="s">
        <v>6334</v>
      </c>
      <c r="J2369" s="402" t="s">
        <v>6334</v>
      </c>
      <c r="K2369" s="402" t="s">
        <v>6334</v>
      </c>
      <c r="L2369" s="402" t="s">
        <v>835</v>
      </c>
    </row>
    <row r="2370" spans="1:12" ht="67.5" x14ac:dyDescent="0.25">
      <c r="A2370" s="403" t="s">
        <v>16908</v>
      </c>
      <c r="B2370" s="403" t="s">
        <v>16906</v>
      </c>
      <c r="C2370" s="403" t="s">
        <v>16907</v>
      </c>
      <c r="D2370" s="403" t="s">
        <v>16905</v>
      </c>
      <c r="E2370" s="403" t="s">
        <v>7843</v>
      </c>
      <c r="F2370" s="403" t="s">
        <v>7844</v>
      </c>
      <c r="G2370" s="403" t="s">
        <v>6567</v>
      </c>
      <c r="H2370" s="403" t="s">
        <v>7845</v>
      </c>
      <c r="I2370" s="403" t="s">
        <v>6334</v>
      </c>
      <c r="J2370" s="403" t="s">
        <v>6334</v>
      </c>
      <c r="K2370" s="403" t="s">
        <v>6334</v>
      </c>
      <c r="L2370" s="403" t="s">
        <v>835</v>
      </c>
    </row>
    <row r="2371" spans="1:12" ht="67.5" x14ac:dyDescent="0.25">
      <c r="A2371" s="402" t="s">
        <v>6334</v>
      </c>
      <c r="B2371" s="402" t="s">
        <v>16910</v>
      </c>
      <c r="C2371" s="402" t="s">
        <v>6334</v>
      </c>
      <c r="D2371" s="402" t="s">
        <v>16909</v>
      </c>
      <c r="E2371" s="402" t="s">
        <v>7843</v>
      </c>
      <c r="F2371" s="402" t="s">
        <v>7844</v>
      </c>
      <c r="G2371" s="402" t="s">
        <v>6567</v>
      </c>
      <c r="H2371" s="402" t="s">
        <v>7845</v>
      </c>
      <c r="I2371" s="402" t="s">
        <v>6334</v>
      </c>
      <c r="J2371" s="402" t="s">
        <v>6334</v>
      </c>
      <c r="K2371" s="402" t="s">
        <v>6390</v>
      </c>
      <c r="L2371" s="402" t="s">
        <v>835</v>
      </c>
    </row>
    <row r="2372" spans="1:12" ht="67.5" x14ac:dyDescent="0.25">
      <c r="A2372" s="403" t="s">
        <v>3164</v>
      </c>
      <c r="B2372" s="403" t="s">
        <v>16912</v>
      </c>
      <c r="C2372" s="403" t="s">
        <v>3166</v>
      </c>
      <c r="D2372" s="403" t="s">
        <v>16911</v>
      </c>
      <c r="E2372" s="403" t="s">
        <v>16913</v>
      </c>
      <c r="F2372" s="403" t="s">
        <v>16914</v>
      </c>
      <c r="G2372" s="403" t="s">
        <v>6388</v>
      </c>
      <c r="H2372" s="403" t="s">
        <v>16915</v>
      </c>
      <c r="I2372" s="403" t="s">
        <v>12743</v>
      </c>
      <c r="J2372" s="403" t="s">
        <v>6334</v>
      </c>
      <c r="K2372" s="403" t="s">
        <v>6334</v>
      </c>
      <c r="L2372" s="403" t="s">
        <v>835</v>
      </c>
    </row>
    <row r="2373" spans="1:12" ht="67.5" x14ac:dyDescent="0.25">
      <c r="A2373" s="402" t="s">
        <v>6334</v>
      </c>
      <c r="B2373" s="402" t="s">
        <v>16917</v>
      </c>
      <c r="C2373" s="402" t="s">
        <v>6334</v>
      </c>
      <c r="D2373" s="402" t="s">
        <v>16916</v>
      </c>
      <c r="E2373" s="402" t="s">
        <v>16913</v>
      </c>
      <c r="F2373" s="402" t="s">
        <v>16914</v>
      </c>
      <c r="G2373" s="402" t="s">
        <v>6388</v>
      </c>
      <c r="H2373" s="402" t="s">
        <v>16918</v>
      </c>
      <c r="I2373" s="402" t="s">
        <v>6334</v>
      </c>
      <c r="J2373" s="402" t="s">
        <v>6334</v>
      </c>
      <c r="K2373" s="402" t="s">
        <v>6390</v>
      </c>
      <c r="L2373" s="402" t="s">
        <v>835</v>
      </c>
    </row>
    <row r="2374" spans="1:12" ht="56.25" x14ac:dyDescent="0.25">
      <c r="A2374" s="403" t="s">
        <v>16922</v>
      </c>
      <c r="B2374" s="403" t="s">
        <v>16920</v>
      </c>
      <c r="C2374" s="403" t="s">
        <v>16921</v>
      </c>
      <c r="D2374" s="403" t="s">
        <v>16919</v>
      </c>
      <c r="E2374" s="403" t="s">
        <v>6797</v>
      </c>
      <c r="F2374" s="403" t="s">
        <v>6798</v>
      </c>
      <c r="G2374" s="403" t="s">
        <v>6452</v>
      </c>
      <c r="H2374" s="403" t="s">
        <v>6799</v>
      </c>
      <c r="I2374" s="403" t="s">
        <v>6334</v>
      </c>
      <c r="J2374" s="403" t="s">
        <v>6334</v>
      </c>
      <c r="K2374" s="403" t="s">
        <v>6334</v>
      </c>
      <c r="L2374" s="403" t="s">
        <v>835</v>
      </c>
    </row>
    <row r="2375" spans="1:12" ht="67.5" x14ac:dyDescent="0.25">
      <c r="A2375" s="402" t="s">
        <v>16925</v>
      </c>
      <c r="B2375" s="402" t="s">
        <v>16924</v>
      </c>
      <c r="C2375" s="402" t="s">
        <v>6334</v>
      </c>
      <c r="D2375" s="402" t="s">
        <v>16923</v>
      </c>
      <c r="E2375" s="402" t="s">
        <v>7843</v>
      </c>
      <c r="F2375" s="402" t="s">
        <v>7844</v>
      </c>
      <c r="G2375" s="402" t="s">
        <v>6567</v>
      </c>
      <c r="H2375" s="402" t="s">
        <v>7845</v>
      </c>
      <c r="I2375" s="402" t="s">
        <v>6334</v>
      </c>
      <c r="J2375" s="402" t="s">
        <v>6334</v>
      </c>
      <c r="K2375" s="402" t="s">
        <v>6334</v>
      </c>
      <c r="L2375" s="402" t="s">
        <v>835</v>
      </c>
    </row>
    <row r="2376" spans="1:12" ht="67.5" x14ac:dyDescent="0.25">
      <c r="A2376" s="403" t="s">
        <v>6334</v>
      </c>
      <c r="B2376" s="403" t="s">
        <v>16927</v>
      </c>
      <c r="C2376" s="403" t="s">
        <v>6334</v>
      </c>
      <c r="D2376" s="403" t="s">
        <v>16926</v>
      </c>
      <c r="E2376" s="403" t="s">
        <v>7843</v>
      </c>
      <c r="F2376" s="403" t="s">
        <v>7844</v>
      </c>
      <c r="G2376" s="403" t="s">
        <v>6567</v>
      </c>
      <c r="H2376" s="403" t="s">
        <v>7845</v>
      </c>
      <c r="I2376" s="403" t="s">
        <v>6334</v>
      </c>
      <c r="J2376" s="403" t="s">
        <v>6334</v>
      </c>
      <c r="K2376" s="403" t="s">
        <v>6390</v>
      </c>
      <c r="L2376" s="403" t="s">
        <v>835</v>
      </c>
    </row>
    <row r="2377" spans="1:12" ht="45" x14ac:dyDescent="0.25">
      <c r="A2377" s="402" t="s">
        <v>16931</v>
      </c>
      <c r="B2377" s="402" t="s">
        <v>16929</v>
      </c>
      <c r="C2377" s="402" t="s">
        <v>16930</v>
      </c>
      <c r="D2377" s="402" t="s">
        <v>16928</v>
      </c>
      <c r="E2377" s="402" t="s">
        <v>13038</v>
      </c>
      <c r="F2377" s="402" t="s">
        <v>13039</v>
      </c>
      <c r="G2377" s="402" t="s">
        <v>6429</v>
      </c>
      <c r="H2377" s="402" t="s">
        <v>13039</v>
      </c>
      <c r="I2377" s="402" t="s">
        <v>6334</v>
      </c>
      <c r="J2377" s="402" t="s">
        <v>7123</v>
      </c>
      <c r="K2377" s="402" t="s">
        <v>6334</v>
      </c>
      <c r="L2377" s="402" t="s">
        <v>835</v>
      </c>
    </row>
    <row r="2378" spans="1:12" ht="45" x14ac:dyDescent="0.25">
      <c r="A2378" s="403" t="s">
        <v>16935</v>
      </c>
      <c r="B2378" s="403" t="s">
        <v>16933</v>
      </c>
      <c r="C2378" s="403" t="s">
        <v>16934</v>
      </c>
      <c r="D2378" s="403" t="s">
        <v>16932</v>
      </c>
      <c r="E2378" s="403" t="s">
        <v>6427</v>
      </c>
      <c r="F2378" s="403" t="s">
        <v>13064</v>
      </c>
      <c r="G2378" s="403" t="s">
        <v>6429</v>
      </c>
      <c r="H2378" s="403" t="s">
        <v>16936</v>
      </c>
      <c r="I2378" s="403" t="s">
        <v>6334</v>
      </c>
      <c r="J2378" s="403" t="s">
        <v>7123</v>
      </c>
      <c r="K2378" s="403" t="s">
        <v>6334</v>
      </c>
      <c r="L2378" s="403" t="s">
        <v>835</v>
      </c>
    </row>
    <row r="2379" spans="1:12" ht="22.5" x14ac:dyDescent="0.25">
      <c r="A2379" s="402" t="s">
        <v>16940</v>
      </c>
      <c r="B2379" s="402" t="s">
        <v>16938</v>
      </c>
      <c r="C2379" s="402" t="s">
        <v>16939</v>
      </c>
      <c r="D2379" s="402" t="s">
        <v>16937</v>
      </c>
      <c r="E2379" s="402" t="s">
        <v>6888</v>
      </c>
      <c r="F2379" s="402" t="s">
        <v>6889</v>
      </c>
      <c r="G2379" s="402" t="s">
        <v>6440</v>
      </c>
      <c r="H2379" s="402" t="s">
        <v>6889</v>
      </c>
      <c r="I2379" s="402" t="s">
        <v>6334</v>
      </c>
      <c r="J2379" s="402" t="s">
        <v>6334</v>
      </c>
      <c r="K2379" s="402" t="s">
        <v>6334</v>
      </c>
      <c r="L2379" s="402" t="s">
        <v>835</v>
      </c>
    </row>
    <row r="2380" spans="1:12" ht="33.75" x14ac:dyDescent="0.25">
      <c r="A2380" s="403" t="s">
        <v>1893</v>
      </c>
      <c r="B2380" s="403" t="s">
        <v>16942</v>
      </c>
      <c r="C2380" s="403" t="s">
        <v>16943</v>
      </c>
      <c r="D2380" s="403" t="s">
        <v>16941</v>
      </c>
      <c r="E2380" s="403" t="s">
        <v>16944</v>
      </c>
      <c r="F2380" s="403" t="s">
        <v>16945</v>
      </c>
      <c r="G2380" s="403" t="s">
        <v>7635</v>
      </c>
      <c r="H2380" s="403" t="s">
        <v>16945</v>
      </c>
      <c r="I2380" s="403" t="s">
        <v>6334</v>
      </c>
      <c r="J2380" s="403" t="s">
        <v>6334</v>
      </c>
      <c r="K2380" s="403" t="s">
        <v>6334</v>
      </c>
      <c r="L2380" s="403" t="s">
        <v>835</v>
      </c>
    </row>
    <row r="2381" spans="1:12" ht="33.75" x14ac:dyDescent="0.25">
      <c r="A2381" s="402" t="s">
        <v>5122</v>
      </c>
      <c r="B2381" s="402" t="s">
        <v>16947</v>
      </c>
      <c r="C2381" s="402" t="s">
        <v>5124</v>
      </c>
      <c r="D2381" s="402" t="s">
        <v>16946</v>
      </c>
      <c r="E2381" s="402" t="s">
        <v>16944</v>
      </c>
      <c r="F2381" s="402" t="s">
        <v>16945</v>
      </c>
      <c r="G2381" s="402" t="s">
        <v>7635</v>
      </c>
      <c r="H2381" s="402" t="s">
        <v>16945</v>
      </c>
      <c r="I2381" s="402" t="s">
        <v>6334</v>
      </c>
      <c r="J2381" s="402" t="s">
        <v>6334</v>
      </c>
      <c r="K2381" s="402" t="s">
        <v>6334</v>
      </c>
      <c r="L2381" s="402" t="s">
        <v>835</v>
      </c>
    </row>
    <row r="2382" spans="1:12" ht="67.5" x14ac:dyDescent="0.25">
      <c r="A2382" s="403" t="s">
        <v>3350</v>
      </c>
      <c r="B2382" s="403" t="s">
        <v>16949</v>
      </c>
      <c r="C2382" s="403" t="s">
        <v>3352</v>
      </c>
      <c r="D2382" s="403" t="s">
        <v>16948</v>
      </c>
      <c r="E2382" s="403" t="s">
        <v>16950</v>
      </c>
      <c r="F2382" s="403" t="s">
        <v>16951</v>
      </c>
      <c r="G2382" s="403" t="s">
        <v>6665</v>
      </c>
      <c r="H2382" s="403" t="s">
        <v>16952</v>
      </c>
      <c r="I2382" s="403" t="s">
        <v>6334</v>
      </c>
      <c r="J2382" s="403" t="s">
        <v>6334</v>
      </c>
      <c r="K2382" s="403" t="s">
        <v>6334</v>
      </c>
      <c r="L2382" s="403" t="s">
        <v>835</v>
      </c>
    </row>
    <row r="2383" spans="1:12" ht="67.5" x14ac:dyDescent="0.25">
      <c r="A2383" s="402" t="s">
        <v>16956</v>
      </c>
      <c r="B2383" s="402" t="s">
        <v>16954</v>
      </c>
      <c r="C2383" s="402" t="s">
        <v>16955</v>
      </c>
      <c r="D2383" s="402" t="s">
        <v>16953</v>
      </c>
      <c r="E2383" s="402" t="s">
        <v>16957</v>
      </c>
      <c r="F2383" s="402" t="s">
        <v>16958</v>
      </c>
      <c r="G2383" s="402" t="s">
        <v>6388</v>
      </c>
      <c r="H2383" s="402" t="s">
        <v>16958</v>
      </c>
      <c r="I2383" s="402" t="s">
        <v>6334</v>
      </c>
      <c r="J2383" s="402" t="s">
        <v>6334</v>
      </c>
      <c r="K2383" s="402" t="s">
        <v>6334</v>
      </c>
      <c r="L2383" s="402" t="s">
        <v>835</v>
      </c>
    </row>
    <row r="2384" spans="1:12" ht="45" x14ac:dyDescent="0.25">
      <c r="A2384" s="403" t="s">
        <v>16962</v>
      </c>
      <c r="B2384" s="403" t="s">
        <v>16960</v>
      </c>
      <c r="C2384" s="403" t="s">
        <v>16961</v>
      </c>
      <c r="D2384" s="403" t="s">
        <v>16959</v>
      </c>
      <c r="E2384" s="403" t="s">
        <v>6450</v>
      </c>
      <c r="F2384" s="403" t="s">
        <v>6451</v>
      </c>
      <c r="G2384" s="403" t="s">
        <v>6452</v>
      </c>
      <c r="H2384" s="403" t="s">
        <v>6453</v>
      </c>
      <c r="I2384" s="403" t="s">
        <v>6334</v>
      </c>
      <c r="J2384" s="403" t="s">
        <v>6334</v>
      </c>
      <c r="K2384" s="403" t="s">
        <v>6334</v>
      </c>
      <c r="L2384" s="403" t="s">
        <v>835</v>
      </c>
    </row>
    <row r="2385" spans="1:12" ht="45" x14ac:dyDescent="0.25">
      <c r="A2385" s="402" t="s">
        <v>4905</v>
      </c>
      <c r="B2385" s="402" t="s">
        <v>16964</v>
      </c>
      <c r="C2385" s="402" t="s">
        <v>4907</v>
      </c>
      <c r="D2385" s="402" t="s">
        <v>16963</v>
      </c>
      <c r="E2385" s="402" t="s">
        <v>6450</v>
      </c>
      <c r="F2385" s="402" t="s">
        <v>6451</v>
      </c>
      <c r="G2385" s="402" t="s">
        <v>6452</v>
      </c>
      <c r="H2385" s="402" t="s">
        <v>6453</v>
      </c>
      <c r="I2385" s="402" t="s">
        <v>6334</v>
      </c>
      <c r="J2385" s="402" t="s">
        <v>6334</v>
      </c>
      <c r="K2385" s="402" t="s">
        <v>6334</v>
      </c>
      <c r="L2385" s="402" t="s">
        <v>835</v>
      </c>
    </row>
    <row r="2386" spans="1:12" ht="56.25" x14ac:dyDescent="0.25">
      <c r="A2386" s="403" t="s">
        <v>2691</v>
      </c>
      <c r="B2386" s="403" t="s">
        <v>16966</v>
      </c>
      <c r="C2386" s="403" t="s">
        <v>2693</v>
      </c>
      <c r="D2386" s="403" t="s">
        <v>16965</v>
      </c>
      <c r="E2386" s="403" t="s">
        <v>6656</v>
      </c>
      <c r="F2386" s="403" t="s">
        <v>6657</v>
      </c>
      <c r="G2386" s="403" t="s">
        <v>6452</v>
      </c>
      <c r="H2386" s="403" t="s">
        <v>6658</v>
      </c>
      <c r="I2386" s="403" t="s">
        <v>6334</v>
      </c>
      <c r="J2386" s="403" t="s">
        <v>6334</v>
      </c>
      <c r="K2386" s="403" t="s">
        <v>6334</v>
      </c>
      <c r="L2386" s="403" t="s">
        <v>835</v>
      </c>
    </row>
    <row r="2387" spans="1:12" ht="78.75" x14ac:dyDescent="0.25">
      <c r="A2387" s="402" t="s">
        <v>16969</v>
      </c>
      <c r="B2387" s="402" t="s">
        <v>16968</v>
      </c>
      <c r="C2387" s="402" t="s">
        <v>6334</v>
      </c>
      <c r="D2387" s="402" t="s">
        <v>16967</v>
      </c>
      <c r="E2387" s="402" t="s">
        <v>6797</v>
      </c>
      <c r="F2387" s="402" t="s">
        <v>6798</v>
      </c>
      <c r="G2387" s="402" t="s">
        <v>6452</v>
      </c>
      <c r="H2387" s="402" t="s">
        <v>6799</v>
      </c>
      <c r="I2387" s="402" t="s">
        <v>6334</v>
      </c>
      <c r="J2387" s="402" t="s">
        <v>6334</v>
      </c>
      <c r="K2387" s="402" t="s">
        <v>6334</v>
      </c>
      <c r="L2387" s="402" t="s">
        <v>835</v>
      </c>
    </row>
    <row r="2388" spans="1:12" ht="180" x14ac:dyDescent="0.25">
      <c r="A2388" s="403" t="s">
        <v>3278</v>
      </c>
      <c r="B2388" s="403" t="s">
        <v>16971</v>
      </c>
      <c r="C2388" s="403" t="s">
        <v>3280</v>
      </c>
      <c r="D2388" s="403" t="s">
        <v>16970</v>
      </c>
      <c r="E2388" s="403" t="s">
        <v>16972</v>
      </c>
      <c r="F2388" s="403" t="s">
        <v>16973</v>
      </c>
      <c r="G2388" s="403" t="s">
        <v>6553</v>
      </c>
      <c r="H2388" s="403" t="s">
        <v>16974</v>
      </c>
      <c r="I2388" s="403" t="s">
        <v>6334</v>
      </c>
      <c r="J2388" s="403" t="s">
        <v>6555</v>
      </c>
      <c r="K2388" s="403" t="s">
        <v>6334</v>
      </c>
      <c r="L2388" s="403" t="s">
        <v>6343</v>
      </c>
    </row>
    <row r="2389" spans="1:12" ht="33.75" x14ac:dyDescent="0.25">
      <c r="A2389" s="402" t="s">
        <v>16978</v>
      </c>
      <c r="B2389" s="402" t="s">
        <v>16976</v>
      </c>
      <c r="C2389" s="402" t="s">
        <v>16977</v>
      </c>
      <c r="D2389" s="402" t="s">
        <v>16975</v>
      </c>
      <c r="E2389" s="402" t="s">
        <v>16979</v>
      </c>
      <c r="F2389" s="402" t="s">
        <v>16980</v>
      </c>
      <c r="G2389" s="402" t="s">
        <v>7523</v>
      </c>
      <c r="H2389" s="402" t="s">
        <v>16980</v>
      </c>
      <c r="I2389" s="402" t="s">
        <v>6334</v>
      </c>
      <c r="J2389" s="402" t="s">
        <v>6334</v>
      </c>
      <c r="K2389" s="402" t="s">
        <v>6334</v>
      </c>
      <c r="L2389" s="402" t="s">
        <v>835</v>
      </c>
    </row>
    <row r="2390" spans="1:12" ht="33.75" x14ac:dyDescent="0.25">
      <c r="A2390" s="403" t="s">
        <v>16984</v>
      </c>
      <c r="B2390" s="403" t="s">
        <v>16982</v>
      </c>
      <c r="C2390" s="403" t="s">
        <v>16983</v>
      </c>
      <c r="D2390" s="403" t="s">
        <v>16981</v>
      </c>
      <c r="E2390" s="403" t="s">
        <v>8820</v>
      </c>
      <c r="F2390" s="403" t="s">
        <v>8821</v>
      </c>
      <c r="G2390" s="403" t="s">
        <v>6486</v>
      </c>
      <c r="H2390" s="403" t="s">
        <v>8821</v>
      </c>
      <c r="I2390" s="403" t="s">
        <v>6334</v>
      </c>
      <c r="J2390" s="403" t="s">
        <v>6334</v>
      </c>
      <c r="K2390" s="403" t="s">
        <v>6334</v>
      </c>
      <c r="L2390" s="403" t="s">
        <v>835</v>
      </c>
    </row>
    <row r="2391" spans="1:12" ht="101.25" x14ac:dyDescent="0.25">
      <c r="A2391" s="402" t="s">
        <v>16988</v>
      </c>
      <c r="B2391" s="402" t="s">
        <v>16986</v>
      </c>
      <c r="C2391" s="402" t="s">
        <v>16987</v>
      </c>
      <c r="D2391" s="402" t="s">
        <v>16985</v>
      </c>
      <c r="E2391" s="402" t="s">
        <v>16989</v>
      </c>
      <c r="F2391" s="402" t="s">
        <v>16990</v>
      </c>
      <c r="G2391" s="402" t="s">
        <v>6382</v>
      </c>
      <c r="H2391" s="402" t="s">
        <v>16990</v>
      </c>
      <c r="I2391" s="402" t="s">
        <v>6334</v>
      </c>
      <c r="J2391" s="402" t="s">
        <v>6334</v>
      </c>
      <c r="K2391" s="402" t="s">
        <v>6334</v>
      </c>
      <c r="L2391" s="402" t="s">
        <v>835</v>
      </c>
    </row>
    <row r="2392" spans="1:12" ht="112.5" x14ac:dyDescent="0.25">
      <c r="A2392" s="403" t="s">
        <v>16994</v>
      </c>
      <c r="B2392" s="403" t="s">
        <v>16992</v>
      </c>
      <c r="C2392" s="403" t="s">
        <v>16993</v>
      </c>
      <c r="D2392" s="403" t="s">
        <v>16991</v>
      </c>
      <c r="E2392" s="403" t="s">
        <v>16810</v>
      </c>
      <c r="F2392" s="403" t="s">
        <v>16811</v>
      </c>
      <c r="G2392" s="403" t="s">
        <v>6388</v>
      </c>
      <c r="H2392" s="403" t="s">
        <v>16812</v>
      </c>
      <c r="I2392" s="403" t="s">
        <v>6334</v>
      </c>
      <c r="J2392" s="403" t="s">
        <v>6334</v>
      </c>
      <c r="K2392" s="403" t="s">
        <v>6334</v>
      </c>
      <c r="L2392" s="403" t="s">
        <v>835</v>
      </c>
    </row>
    <row r="2393" spans="1:12" ht="101.25" x14ac:dyDescent="0.25">
      <c r="A2393" s="402" t="s">
        <v>16998</v>
      </c>
      <c r="B2393" s="402" t="s">
        <v>16996</v>
      </c>
      <c r="C2393" s="402" t="s">
        <v>16997</v>
      </c>
      <c r="D2393" s="402" t="s">
        <v>16995</v>
      </c>
      <c r="E2393" s="402" t="s">
        <v>16999</v>
      </c>
      <c r="F2393" s="402" t="s">
        <v>17000</v>
      </c>
      <c r="G2393" s="402" t="s">
        <v>6388</v>
      </c>
      <c r="H2393" s="402" t="s">
        <v>17000</v>
      </c>
      <c r="I2393" s="402" t="s">
        <v>6334</v>
      </c>
      <c r="J2393" s="402" t="s">
        <v>6334</v>
      </c>
      <c r="K2393" s="402" t="s">
        <v>6334</v>
      </c>
      <c r="L2393" s="402" t="s">
        <v>835</v>
      </c>
    </row>
    <row r="2394" spans="1:12" ht="101.25" x14ac:dyDescent="0.25">
      <c r="A2394" s="403" t="s">
        <v>17004</v>
      </c>
      <c r="B2394" s="403" t="s">
        <v>17002</v>
      </c>
      <c r="C2394" s="403" t="s">
        <v>17003</v>
      </c>
      <c r="D2394" s="403" t="s">
        <v>17001</v>
      </c>
      <c r="E2394" s="403" t="s">
        <v>16989</v>
      </c>
      <c r="F2394" s="403" t="s">
        <v>16990</v>
      </c>
      <c r="G2394" s="403" t="s">
        <v>6382</v>
      </c>
      <c r="H2394" s="403" t="s">
        <v>16990</v>
      </c>
      <c r="I2394" s="403" t="s">
        <v>6334</v>
      </c>
      <c r="J2394" s="403" t="s">
        <v>6334</v>
      </c>
      <c r="K2394" s="403" t="s">
        <v>6334</v>
      </c>
      <c r="L2394" s="403" t="s">
        <v>835</v>
      </c>
    </row>
    <row r="2395" spans="1:12" ht="78.75" x14ac:dyDescent="0.25">
      <c r="A2395" s="402" t="s">
        <v>6334</v>
      </c>
      <c r="B2395" s="402" t="s">
        <v>17006</v>
      </c>
      <c r="C2395" s="402" t="s">
        <v>17007</v>
      </c>
      <c r="D2395" s="402" t="s">
        <v>17005</v>
      </c>
      <c r="E2395" s="402" t="s">
        <v>17008</v>
      </c>
      <c r="F2395" s="402" t="s">
        <v>17009</v>
      </c>
      <c r="G2395" s="402" t="s">
        <v>11464</v>
      </c>
      <c r="H2395" s="402" t="s">
        <v>17009</v>
      </c>
      <c r="I2395" s="402" t="s">
        <v>6334</v>
      </c>
      <c r="J2395" s="402" t="s">
        <v>6334</v>
      </c>
      <c r="K2395" s="402" t="s">
        <v>6334</v>
      </c>
      <c r="L2395" s="402" t="s">
        <v>835</v>
      </c>
    </row>
    <row r="2396" spans="1:12" ht="78.75" x14ac:dyDescent="0.25">
      <c r="A2396" s="403" t="s">
        <v>17013</v>
      </c>
      <c r="B2396" s="403" t="s">
        <v>17011</v>
      </c>
      <c r="C2396" s="403" t="s">
        <v>17012</v>
      </c>
      <c r="D2396" s="403" t="s">
        <v>17010</v>
      </c>
      <c r="E2396" s="403" t="s">
        <v>16804</v>
      </c>
      <c r="F2396" s="403" t="s">
        <v>16805</v>
      </c>
      <c r="G2396" s="403" t="s">
        <v>6388</v>
      </c>
      <c r="H2396" s="403" t="s">
        <v>16805</v>
      </c>
      <c r="I2396" s="403" t="s">
        <v>6334</v>
      </c>
      <c r="J2396" s="403" t="s">
        <v>6334</v>
      </c>
      <c r="K2396" s="403" t="s">
        <v>6334</v>
      </c>
      <c r="L2396" s="403" t="s">
        <v>835</v>
      </c>
    </row>
    <row r="2397" spans="1:12" ht="101.25" x14ac:dyDescent="0.25">
      <c r="A2397" s="402" t="s">
        <v>17017</v>
      </c>
      <c r="B2397" s="402" t="s">
        <v>17015</v>
      </c>
      <c r="C2397" s="402" t="s">
        <v>17016</v>
      </c>
      <c r="D2397" s="402" t="s">
        <v>17014</v>
      </c>
      <c r="E2397" s="402" t="s">
        <v>16999</v>
      </c>
      <c r="F2397" s="402" t="s">
        <v>17000</v>
      </c>
      <c r="G2397" s="402" t="s">
        <v>6388</v>
      </c>
      <c r="H2397" s="402" t="s">
        <v>17000</v>
      </c>
      <c r="I2397" s="402" t="s">
        <v>6334</v>
      </c>
      <c r="J2397" s="402" t="s">
        <v>6334</v>
      </c>
      <c r="K2397" s="402" t="s">
        <v>6334</v>
      </c>
      <c r="L2397" s="402" t="s">
        <v>835</v>
      </c>
    </row>
    <row r="2398" spans="1:12" ht="101.25" x14ac:dyDescent="0.25">
      <c r="A2398" s="403" t="s">
        <v>17021</v>
      </c>
      <c r="B2398" s="403" t="s">
        <v>17019</v>
      </c>
      <c r="C2398" s="403" t="s">
        <v>17020</v>
      </c>
      <c r="D2398" s="403" t="s">
        <v>17018</v>
      </c>
      <c r="E2398" s="403" t="s">
        <v>17022</v>
      </c>
      <c r="F2398" s="403" t="s">
        <v>17023</v>
      </c>
      <c r="G2398" s="403" t="s">
        <v>17024</v>
      </c>
      <c r="H2398" s="403" t="s">
        <v>17025</v>
      </c>
      <c r="I2398" s="403" t="s">
        <v>6334</v>
      </c>
      <c r="J2398" s="403" t="s">
        <v>7446</v>
      </c>
      <c r="K2398" s="403" t="s">
        <v>6548</v>
      </c>
      <c r="L2398" s="403" t="s">
        <v>835</v>
      </c>
    </row>
    <row r="2399" spans="1:12" ht="67.5" x14ac:dyDescent="0.25">
      <c r="A2399" s="402" t="s">
        <v>17029</v>
      </c>
      <c r="B2399" s="402" t="s">
        <v>17027</v>
      </c>
      <c r="C2399" s="402" t="s">
        <v>17028</v>
      </c>
      <c r="D2399" s="402" t="s">
        <v>17026</v>
      </c>
      <c r="E2399" s="402" t="s">
        <v>6607</v>
      </c>
      <c r="F2399" s="402" t="s">
        <v>6608</v>
      </c>
      <c r="G2399" s="402" t="s">
        <v>6609</v>
      </c>
      <c r="H2399" s="402" t="s">
        <v>17030</v>
      </c>
      <c r="I2399" s="402" t="s">
        <v>6334</v>
      </c>
      <c r="J2399" s="402" t="s">
        <v>6334</v>
      </c>
      <c r="K2399" s="402" t="s">
        <v>6334</v>
      </c>
      <c r="L2399" s="402" t="s">
        <v>835</v>
      </c>
    </row>
    <row r="2400" spans="1:12" ht="78.75" x14ac:dyDescent="0.25">
      <c r="A2400" s="403" t="s">
        <v>17034</v>
      </c>
      <c r="B2400" s="403" t="s">
        <v>17032</v>
      </c>
      <c r="C2400" s="403" t="s">
        <v>17033</v>
      </c>
      <c r="D2400" s="403" t="s">
        <v>17031</v>
      </c>
      <c r="E2400" s="403" t="s">
        <v>17035</v>
      </c>
      <c r="F2400" s="403" t="s">
        <v>17036</v>
      </c>
      <c r="G2400" s="403" t="s">
        <v>6665</v>
      </c>
      <c r="H2400" s="403" t="s">
        <v>17037</v>
      </c>
      <c r="I2400" s="403" t="s">
        <v>8419</v>
      </c>
      <c r="J2400" s="403" t="s">
        <v>6334</v>
      </c>
      <c r="K2400" s="403" t="s">
        <v>6334</v>
      </c>
      <c r="L2400" s="403" t="s">
        <v>835</v>
      </c>
    </row>
    <row r="2401" spans="1:12" ht="45" x14ac:dyDescent="0.25">
      <c r="A2401" s="402" t="s">
        <v>17041</v>
      </c>
      <c r="B2401" s="402" t="s">
        <v>17039</v>
      </c>
      <c r="C2401" s="402" t="s">
        <v>17040</v>
      </c>
      <c r="D2401" s="402" t="s">
        <v>17038</v>
      </c>
      <c r="E2401" s="402" t="s">
        <v>6909</v>
      </c>
      <c r="F2401" s="402" t="s">
        <v>6910</v>
      </c>
      <c r="G2401" s="402" t="s">
        <v>6452</v>
      </c>
      <c r="H2401" s="402" t="s">
        <v>6910</v>
      </c>
      <c r="I2401" s="402" t="s">
        <v>6334</v>
      </c>
      <c r="J2401" s="402" t="s">
        <v>6334</v>
      </c>
      <c r="K2401" s="402" t="s">
        <v>6334</v>
      </c>
      <c r="L2401" s="402" t="s">
        <v>835</v>
      </c>
    </row>
    <row r="2402" spans="1:12" ht="33.75" x14ac:dyDescent="0.25">
      <c r="A2402" s="403" t="s">
        <v>17045</v>
      </c>
      <c r="B2402" s="403" t="s">
        <v>17043</v>
      </c>
      <c r="C2402" s="403" t="s">
        <v>17044</v>
      </c>
      <c r="D2402" s="403" t="s">
        <v>17042</v>
      </c>
      <c r="E2402" s="403" t="s">
        <v>7505</v>
      </c>
      <c r="F2402" s="403" t="s">
        <v>7506</v>
      </c>
      <c r="G2402" s="403" t="s">
        <v>6452</v>
      </c>
      <c r="H2402" s="403" t="s">
        <v>7506</v>
      </c>
      <c r="I2402" s="403" t="s">
        <v>6334</v>
      </c>
      <c r="J2402" s="403" t="s">
        <v>6334</v>
      </c>
      <c r="K2402" s="403" t="s">
        <v>6334</v>
      </c>
      <c r="L2402" s="403" t="s">
        <v>835</v>
      </c>
    </row>
    <row r="2403" spans="1:12" ht="56.25" x14ac:dyDescent="0.25">
      <c r="A2403" s="402" t="s">
        <v>17049</v>
      </c>
      <c r="B2403" s="402" t="s">
        <v>17047</v>
      </c>
      <c r="C2403" s="402" t="s">
        <v>17048</v>
      </c>
      <c r="D2403" s="402" t="s">
        <v>17046</v>
      </c>
      <c r="E2403" s="402" t="s">
        <v>6450</v>
      </c>
      <c r="F2403" s="402" t="s">
        <v>6451</v>
      </c>
      <c r="G2403" s="402" t="s">
        <v>6452</v>
      </c>
      <c r="H2403" s="402" t="s">
        <v>6453</v>
      </c>
      <c r="I2403" s="402" t="s">
        <v>6334</v>
      </c>
      <c r="J2403" s="402" t="s">
        <v>6334</v>
      </c>
      <c r="K2403" s="402" t="s">
        <v>6334</v>
      </c>
      <c r="L2403" s="402" t="s">
        <v>835</v>
      </c>
    </row>
    <row r="2404" spans="1:12" ht="90" x14ac:dyDescent="0.25">
      <c r="A2404" s="403" t="s">
        <v>17053</v>
      </c>
      <c r="B2404" s="403" t="s">
        <v>17051</v>
      </c>
      <c r="C2404" s="403" t="s">
        <v>17052</v>
      </c>
      <c r="D2404" s="403" t="s">
        <v>17050</v>
      </c>
      <c r="E2404" s="403" t="s">
        <v>17054</v>
      </c>
      <c r="F2404" s="403" t="s">
        <v>17055</v>
      </c>
      <c r="G2404" s="403" t="s">
        <v>6601</v>
      </c>
      <c r="H2404" s="403" t="s">
        <v>17056</v>
      </c>
      <c r="I2404" s="403" t="s">
        <v>6334</v>
      </c>
      <c r="J2404" s="403" t="s">
        <v>6334</v>
      </c>
      <c r="K2404" s="403" t="s">
        <v>6334</v>
      </c>
      <c r="L2404" s="403" t="s">
        <v>835</v>
      </c>
    </row>
    <row r="2405" spans="1:12" ht="33.75" x14ac:dyDescent="0.25">
      <c r="A2405" s="402" t="s">
        <v>17060</v>
      </c>
      <c r="B2405" s="402" t="s">
        <v>17058</v>
      </c>
      <c r="C2405" s="402" t="s">
        <v>17059</v>
      </c>
      <c r="D2405" s="402" t="s">
        <v>17057</v>
      </c>
      <c r="E2405" s="402" t="s">
        <v>6726</v>
      </c>
      <c r="F2405" s="402" t="s">
        <v>6727</v>
      </c>
      <c r="G2405" s="402" t="s">
        <v>6452</v>
      </c>
      <c r="H2405" s="402" t="s">
        <v>6727</v>
      </c>
      <c r="I2405" s="402" t="s">
        <v>6334</v>
      </c>
      <c r="J2405" s="402" t="s">
        <v>6334</v>
      </c>
      <c r="K2405" s="402" t="s">
        <v>6334</v>
      </c>
      <c r="L2405" s="402" t="s">
        <v>835</v>
      </c>
    </row>
    <row r="2406" spans="1:12" ht="45" x14ac:dyDescent="0.25">
      <c r="A2406" s="403" t="s">
        <v>17063</v>
      </c>
      <c r="B2406" s="403" t="s">
        <v>17062</v>
      </c>
      <c r="C2406" s="403" t="s">
        <v>6334</v>
      </c>
      <c r="D2406" s="403" t="s">
        <v>17061</v>
      </c>
      <c r="E2406" s="403" t="s">
        <v>6720</v>
      </c>
      <c r="F2406" s="403" t="s">
        <v>6721</v>
      </c>
      <c r="G2406" s="403" t="s">
        <v>6722</v>
      </c>
      <c r="H2406" s="403" t="s">
        <v>6723</v>
      </c>
      <c r="I2406" s="403" t="s">
        <v>6334</v>
      </c>
      <c r="J2406" s="403" t="s">
        <v>6334</v>
      </c>
      <c r="K2406" s="403" t="s">
        <v>6334</v>
      </c>
      <c r="L2406" s="403" t="s">
        <v>835</v>
      </c>
    </row>
    <row r="2407" spans="1:12" ht="67.5" x14ac:dyDescent="0.25">
      <c r="A2407" s="402" t="s">
        <v>17067</v>
      </c>
      <c r="B2407" s="402" t="s">
        <v>17065</v>
      </c>
      <c r="C2407" s="402" t="s">
        <v>17066</v>
      </c>
      <c r="D2407" s="402" t="s">
        <v>17064</v>
      </c>
      <c r="E2407" s="402" t="s">
        <v>17068</v>
      </c>
      <c r="F2407" s="402" t="s">
        <v>17069</v>
      </c>
      <c r="G2407" s="402" t="s">
        <v>6665</v>
      </c>
      <c r="H2407" s="402" t="s">
        <v>17069</v>
      </c>
      <c r="I2407" s="402" t="s">
        <v>6334</v>
      </c>
      <c r="J2407" s="402" t="s">
        <v>6334</v>
      </c>
      <c r="K2407" s="402" t="s">
        <v>6334</v>
      </c>
      <c r="L2407" s="402" t="s">
        <v>835</v>
      </c>
    </row>
    <row r="2408" spans="1:12" ht="90" x14ac:dyDescent="0.25">
      <c r="A2408" s="403" t="s">
        <v>17073</v>
      </c>
      <c r="B2408" s="403" t="s">
        <v>17071</v>
      </c>
      <c r="C2408" s="403" t="s">
        <v>17072</v>
      </c>
      <c r="D2408" s="403" t="s">
        <v>17070</v>
      </c>
      <c r="E2408" s="403" t="s">
        <v>6484</v>
      </c>
      <c r="F2408" s="403" t="s">
        <v>6485</v>
      </c>
      <c r="G2408" s="403" t="s">
        <v>6486</v>
      </c>
      <c r="H2408" s="403" t="s">
        <v>6485</v>
      </c>
      <c r="I2408" s="403" t="s">
        <v>6334</v>
      </c>
      <c r="J2408" s="403" t="s">
        <v>6334</v>
      </c>
      <c r="K2408" s="403" t="s">
        <v>6334</v>
      </c>
      <c r="L2408" s="403" t="s">
        <v>835</v>
      </c>
    </row>
    <row r="2409" spans="1:12" ht="56.25" x14ac:dyDescent="0.25">
      <c r="A2409" s="402" t="s">
        <v>5564</v>
      </c>
      <c r="B2409" s="402" t="s">
        <v>17075</v>
      </c>
      <c r="C2409" s="402" t="s">
        <v>5818</v>
      </c>
      <c r="D2409" s="402" t="s">
        <v>17074</v>
      </c>
      <c r="E2409" s="402" t="s">
        <v>17076</v>
      </c>
      <c r="F2409" s="402" t="s">
        <v>17077</v>
      </c>
      <c r="G2409" s="402" t="s">
        <v>17078</v>
      </c>
      <c r="H2409" s="402" t="s">
        <v>17079</v>
      </c>
      <c r="I2409" s="402" t="s">
        <v>6334</v>
      </c>
      <c r="J2409" s="402" t="s">
        <v>6334</v>
      </c>
      <c r="K2409" s="402" t="s">
        <v>6548</v>
      </c>
      <c r="L2409" s="402" t="s">
        <v>835</v>
      </c>
    </row>
    <row r="2410" spans="1:12" ht="78.75" x14ac:dyDescent="0.25">
      <c r="A2410" s="403" t="s">
        <v>17083</v>
      </c>
      <c r="B2410" s="403" t="s">
        <v>17081</v>
      </c>
      <c r="C2410" s="403" t="s">
        <v>17082</v>
      </c>
      <c r="D2410" s="403" t="s">
        <v>17080</v>
      </c>
      <c r="E2410" s="403" t="s">
        <v>6775</v>
      </c>
      <c r="F2410" s="403" t="s">
        <v>6776</v>
      </c>
      <c r="G2410" s="403" t="s">
        <v>6777</v>
      </c>
      <c r="H2410" s="403" t="s">
        <v>6778</v>
      </c>
      <c r="I2410" s="403" t="s">
        <v>6334</v>
      </c>
      <c r="J2410" s="403" t="s">
        <v>6334</v>
      </c>
      <c r="K2410" s="403" t="s">
        <v>6334</v>
      </c>
      <c r="L2410" s="403" t="s">
        <v>6376</v>
      </c>
    </row>
    <row r="2411" spans="1:12" ht="56.25" x14ac:dyDescent="0.25">
      <c r="A2411" s="402" t="s">
        <v>17087</v>
      </c>
      <c r="B2411" s="402" t="s">
        <v>17085</v>
      </c>
      <c r="C2411" s="402" t="s">
        <v>17086</v>
      </c>
      <c r="D2411" s="402" t="s">
        <v>17084</v>
      </c>
      <c r="E2411" s="402" t="s">
        <v>6656</v>
      </c>
      <c r="F2411" s="402" t="s">
        <v>6657</v>
      </c>
      <c r="G2411" s="402" t="s">
        <v>6452</v>
      </c>
      <c r="H2411" s="402" t="s">
        <v>6658</v>
      </c>
      <c r="I2411" s="402" t="s">
        <v>6334</v>
      </c>
      <c r="J2411" s="402" t="s">
        <v>6334</v>
      </c>
      <c r="K2411" s="402" t="s">
        <v>6334</v>
      </c>
      <c r="L2411" s="402" t="s">
        <v>835</v>
      </c>
    </row>
    <row r="2412" spans="1:12" ht="90" x14ac:dyDescent="0.25">
      <c r="A2412" s="403" t="s">
        <v>17091</v>
      </c>
      <c r="B2412" s="403" t="s">
        <v>17089</v>
      </c>
      <c r="C2412" s="403" t="s">
        <v>17090</v>
      </c>
      <c r="D2412" s="403" t="s">
        <v>17088</v>
      </c>
      <c r="E2412" s="403" t="s">
        <v>6484</v>
      </c>
      <c r="F2412" s="403" t="s">
        <v>6485</v>
      </c>
      <c r="G2412" s="403" t="s">
        <v>6486</v>
      </c>
      <c r="H2412" s="403" t="s">
        <v>6485</v>
      </c>
      <c r="I2412" s="403" t="s">
        <v>6334</v>
      </c>
      <c r="J2412" s="403" t="s">
        <v>6334</v>
      </c>
      <c r="K2412" s="403" t="s">
        <v>6334</v>
      </c>
      <c r="L2412" s="403" t="s">
        <v>835</v>
      </c>
    </row>
    <row r="2413" spans="1:12" ht="56.25" x14ac:dyDescent="0.25">
      <c r="A2413" s="402" t="s">
        <v>17095</v>
      </c>
      <c r="B2413" s="402" t="s">
        <v>17093</v>
      </c>
      <c r="C2413" s="402" t="s">
        <v>17094</v>
      </c>
      <c r="D2413" s="402" t="s">
        <v>17092</v>
      </c>
      <c r="E2413" s="402" t="s">
        <v>17096</v>
      </c>
      <c r="F2413" s="402" t="s">
        <v>17097</v>
      </c>
      <c r="G2413" s="402" t="s">
        <v>7029</v>
      </c>
      <c r="H2413" s="402" t="s">
        <v>17098</v>
      </c>
      <c r="I2413" s="402" t="s">
        <v>6334</v>
      </c>
      <c r="J2413" s="402" t="s">
        <v>6334</v>
      </c>
      <c r="K2413" s="402" t="s">
        <v>6334</v>
      </c>
      <c r="L2413" s="402" t="s">
        <v>6442</v>
      </c>
    </row>
    <row r="2414" spans="1:12" ht="112.5" x14ac:dyDescent="0.25">
      <c r="A2414" s="403" t="s">
        <v>1058</v>
      </c>
      <c r="B2414" s="403" t="s">
        <v>17100</v>
      </c>
      <c r="C2414" s="403" t="s">
        <v>17101</v>
      </c>
      <c r="D2414" s="403" t="s">
        <v>17099</v>
      </c>
      <c r="E2414" s="403" t="s">
        <v>6484</v>
      </c>
      <c r="F2414" s="403" t="s">
        <v>6485</v>
      </c>
      <c r="G2414" s="403" t="s">
        <v>6486</v>
      </c>
      <c r="H2414" s="403" t="s">
        <v>6485</v>
      </c>
      <c r="I2414" s="403" t="s">
        <v>6334</v>
      </c>
      <c r="J2414" s="403" t="s">
        <v>6334</v>
      </c>
      <c r="K2414" s="403" t="s">
        <v>6334</v>
      </c>
      <c r="L2414" s="403" t="s">
        <v>6376</v>
      </c>
    </row>
    <row r="2415" spans="1:12" ht="67.5" x14ac:dyDescent="0.25">
      <c r="A2415" s="402" t="s">
        <v>2446</v>
      </c>
      <c r="B2415" s="402" t="s">
        <v>17103</v>
      </c>
      <c r="C2415" s="402" t="s">
        <v>2448</v>
      </c>
      <c r="D2415" s="402" t="s">
        <v>17102</v>
      </c>
      <c r="E2415" s="402" t="s">
        <v>17104</v>
      </c>
      <c r="F2415" s="402" t="s">
        <v>17105</v>
      </c>
      <c r="G2415" s="402" t="s">
        <v>6586</v>
      </c>
      <c r="H2415" s="402" t="s">
        <v>17106</v>
      </c>
      <c r="I2415" s="402" t="s">
        <v>6334</v>
      </c>
      <c r="J2415" s="402" t="s">
        <v>6334</v>
      </c>
      <c r="K2415" s="402" t="s">
        <v>6334</v>
      </c>
      <c r="L2415" s="402" t="s">
        <v>835</v>
      </c>
    </row>
    <row r="2416" spans="1:12" ht="45" x14ac:dyDescent="0.25">
      <c r="A2416" s="403" t="s">
        <v>17110</v>
      </c>
      <c r="B2416" s="403" t="s">
        <v>17108</v>
      </c>
      <c r="C2416" s="403" t="s">
        <v>17109</v>
      </c>
      <c r="D2416" s="403" t="s">
        <v>17107</v>
      </c>
      <c r="E2416" s="403" t="s">
        <v>6670</v>
      </c>
      <c r="F2416" s="403" t="s">
        <v>6671</v>
      </c>
      <c r="G2416" s="403" t="s">
        <v>6586</v>
      </c>
      <c r="H2416" s="403" t="s">
        <v>6671</v>
      </c>
      <c r="I2416" s="403" t="s">
        <v>6334</v>
      </c>
      <c r="J2416" s="403" t="s">
        <v>6334</v>
      </c>
      <c r="K2416" s="403" t="s">
        <v>6334</v>
      </c>
      <c r="L2416" s="403" t="s">
        <v>835</v>
      </c>
    </row>
    <row r="2417" spans="1:12" ht="78.75" x14ac:dyDescent="0.25">
      <c r="A2417" s="402" t="s">
        <v>6334</v>
      </c>
      <c r="B2417" s="402" t="s">
        <v>17112</v>
      </c>
      <c r="C2417" s="402" t="s">
        <v>6334</v>
      </c>
      <c r="D2417" s="402" t="s">
        <v>17111</v>
      </c>
      <c r="E2417" s="402" t="s">
        <v>16858</v>
      </c>
      <c r="F2417" s="402" t="s">
        <v>16859</v>
      </c>
      <c r="G2417" s="402" t="s">
        <v>6388</v>
      </c>
      <c r="H2417" s="402" t="s">
        <v>16860</v>
      </c>
      <c r="I2417" s="402" t="s">
        <v>6334</v>
      </c>
      <c r="J2417" s="402" t="s">
        <v>6334</v>
      </c>
      <c r="K2417" s="402" t="s">
        <v>6686</v>
      </c>
      <c r="L2417" s="402" t="s">
        <v>835</v>
      </c>
    </row>
    <row r="2418" spans="1:12" ht="78.75" x14ac:dyDescent="0.25">
      <c r="A2418" s="403" t="s">
        <v>17116</v>
      </c>
      <c r="B2418" s="403" t="s">
        <v>17114</v>
      </c>
      <c r="C2418" s="403" t="s">
        <v>17115</v>
      </c>
      <c r="D2418" s="403" t="s">
        <v>17113</v>
      </c>
      <c r="E2418" s="403" t="s">
        <v>17117</v>
      </c>
      <c r="F2418" s="403" t="s">
        <v>17118</v>
      </c>
      <c r="G2418" s="403" t="s">
        <v>17119</v>
      </c>
      <c r="H2418" s="403" t="s">
        <v>17120</v>
      </c>
      <c r="I2418" s="403" t="s">
        <v>6334</v>
      </c>
      <c r="J2418" s="403" t="s">
        <v>6334</v>
      </c>
      <c r="K2418" s="403" t="s">
        <v>6334</v>
      </c>
      <c r="L2418" s="403" t="s">
        <v>835</v>
      </c>
    </row>
    <row r="2419" spans="1:12" ht="90" x14ac:dyDescent="0.25">
      <c r="A2419" s="402" t="s">
        <v>1458</v>
      </c>
      <c r="B2419" s="402" t="s">
        <v>17122</v>
      </c>
      <c r="C2419" s="402" t="s">
        <v>17123</v>
      </c>
      <c r="D2419" s="402" t="s">
        <v>17121</v>
      </c>
      <c r="E2419" s="402" t="s">
        <v>17124</v>
      </c>
      <c r="F2419" s="402" t="s">
        <v>17125</v>
      </c>
      <c r="G2419" s="402" t="s">
        <v>6388</v>
      </c>
      <c r="H2419" s="402" t="s">
        <v>17125</v>
      </c>
      <c r="I2419" s="402" t="s">
        <v>6334</v>
      </c>
      <c r="J2419" s="402" t="s">
        <v>6334</v>
      </c>
      <c r="K2419" s="402" t="s">
        <v>6334</v>
      </c>
      <c r="L2419" s="402" t="s">
        <v>835</v>
      </c>
    </row>
    <row r="2420" spans="1:12" ht="67.5" x14ac:dyDescent="0.25">
      <c r="A2420" s="403" t="s">
        <v>6334</v>
      </c>
      <c r="B2420" s="403" t="s">
        <v>17127</v>
      </c>
      <c r="C2420" s="403" t="s">
        <v>6334</v>
      </c>
      <c r="D2420" s="403" t="s">
        <v>17126</v>
      </c>
      <c r="E2420" s="403" t="s">
        <v>17128</v>
      </c>
      <c r="F2420" s="403" t="s">
        <v>17129</v>
      </c>
      <c r="G2420" s="403" t="s">
        <v>6388</v>
      </c>
      <c r="H2420" s="403" t="s">
        <v>17130</v>
      </c>
      <c r="I2420" s="403" t="s">
        <v>6334</v>
      </c>
      <c r="J2420" s="403" t="s">
        <v>6334</v>
      </c>
      <c r="K2420" s="403" t="s">
        <v>10977</v>
      </c>
      <c r="L2420" s="403" t="s">
        <v>835</v>
      </c>
    </row>
    <row r="2421" spans="1:12" ht="33.75" x14ac:dyDescent="0.25">
      <c r="A2421" s="402" t="s">
        <v>17134</v>
      </c>
      <c r="B2421" s="402" t="s">
        <v>17132</v>
      </c>
      <c r="C2421" s="402" t="s">
        <v>17133</v>
      </c>
      <c r="D2421" s="402" t="s">
        <v>17131</v>
      </c>
      <c r="E2421" s="402" t="s">
        <v>7086</v>
      </c>
      <c r="F2421" s="402" t="s">
        <v>7122</v>
      </c>
      <c r="G2421" s="402" t="s">
        <v>6486</v>
      </c>
      <c r="H2421" s="402" t="s">
        <v>7122</v>
      </c>
      <c r="I2421" s="402" t="s">
        <v>6334</v>
      </c>
      <c r="J2421" s="402" t="s">
        <v>7123</v>
      </c>
      <c r="K2421" s="402" t="s">
        <v>6334</v>
      </c>
      <c r="L2421" s="402" t="s">
        <v>835</v>
      </c>
    </row>
    <row r="2422" spans="1:12" ht="33.75" x14ac:dyDescent="0.25">
      <c r="A2422" s="403" t="s">
        <v>17138</v>
      </c>
      <c r="B2422" s="403" t="s">
        <v>17136</v>
      </c>
      <c r="C2422" s="403" t="s">
        <v>17137</v>
      </c>
      <c r="D2422" s="403" t="s">
        <v>17135</v>
      </c>
      <c r="E2422" s="403" t="s">
        <v>6698</v>
      </c>
      <c r="F2422" s="403" t="s">
        <v>6699</v>
      </c>
      <c r="G2422" s="403" t="s">
        <v>6567</v>
      </c>
      <c r="H2422" s="403" t="s">
        <v>6699</v>
      </c>
      <c r="I2422" s="403" t="s">
        <v>6334</v>
      </c>
      <c r="J2422" s="403" t="s">
        <v>6334</v>
      </c>
      <c r="K2422" s="403" t="s">
        <v>6334</v>
      </c>
      <c r="L2422" s="403" t="s">
        <v>835</v>
      </c>
    </row>
    <row r="2423" spans="1:12" ht="33.75" x14ac:dyDescent="0.25">
      <c r="A2423" s="402" t="s">
        <v>17142</v>
      </c>
      <c r="B2423" s="402" t="s">
        <v>17140</v>
      </c>
      <c r="C2423" s="402" t="s">
        <v>17141</v>
      </c>
      <c r="D2423" s="402" t="s">
        <v>17139</v>
      </c>
      <c r="E2423" s="402" t="s">
        <v>6726</v>
      </c>
      <c r="F2423" s="402" t="s">
        <v>6727</v>
      </c>
      <c r="G2423" s="402" t="s">
        <v>6452</v>
      </c>
      <c r="H2423" s="402" t="s">
        <v>6727</v>
      </c>
      <c r="I2423" s="402" t="s">
        <v>6334</v>
      </c>
      <c r="J2423" s="402" t="s">
        <v>6334</v>
      </c>
      <c r="K2423" s="402" t="s">
        <v>6334</v>
      </c>
      <c r="L2423" s="402" t="s">
        <v>835</v>
      </c>
    </row>
    <row r="2424" spans="1:12" ht="78.75" x14ac:dyDescent="0.25">
      <c r="A2424" s="403" t="s">
        <v>17146</v>
      </c>
      <c r="B2424" s="403" t="s">
        <v>17144</v>
      </c>
      <c r="C2424" s="403" t="s">
        <v>17145</v>
      </c>
      <c r="D2424" s="403" t="s">
        <v>17143</v>
      </c>
      <c r="E2424" s="403" t="s">
        <v>8423</v>
      </c>
      <c r="F2424" s="403" t="s">
        <v>8424</v>
      </c>
      <c r="G2424" s="403" t="s">
        <v>7223</v>
      </c>
      <c r="H2424" s="403" t="s">
        <v>8425</v>
      </c>
      <c r="I2424" s="403" t="s">
        <v>6334</v>
      </c>
      <c r="J2424" s="403" t="s">
        <v>6334</v>
      </c>
      <c r="K2424" s="403" t="s">
        <v>6334</v>
      </c>
      <c r="L2424" s="403" t="s">
        <v>835</v>
      </c>
    </row>
    <row r="2425" spans="1:12" ht="90" x14ac:dyDescent="0.25">
      <c r="A2425" s="402" t="s">
        <v>17150</v>
      </c>
      <c r="B2425" s="402" t="s">
        <v>17148</v>
      </c>
      <c r="C2425" s="402" t="s">
        <v>17149</v>
      </c>
      <c r="D2425" s="402" t="s">
        <v>17147</v>
      </c>
      <c r="E2425" s="402" t="s">
        <v>17151</v>
      </c>
      <c r="F2425" s="402" t="s">
        <v>17152</v>
      </c>
      <c r="G2425" s="402" t="s">
        <v>6665</v>
      </c>
      <c r="H2425" s="402" t="s">
        <v>17153</v>
      </c>
      <c r="I2425" s="402" t="s">
        <v>6334</v>
      </c>
      <c r="J2425" s="402" t="s">
        <v>6334</v>
      </c>
      <c r="K2425" s="402" t="s">
        <v>6334</v>
      </c>
      <c r="L2425" s="402" t="s">
        <v>835</v>
      </c>
    </row>
    <row r="2426" spans="1:12" ht="33.75" x14ac:dyDescent="0.25">
      <c r="A2426" s="403" t="s">
        <v>17157</v>
      </c>
      <c r="B2426" s="403" t="s">
        <v>17155</v>
      </c>
      <c r="C2426" s="403" t="s">
        <v>17156</v>
      </c>
      <c r="D2426" s="403" t="s">
        <v>17154</v>
      </c>
      <c r="E2426" s="403" t="s">
        <v>7086</v>
      </c>
      <c r="F2426" s="403" t="s">
        <v>7122</v>
      </c>
      <c r="G2426" s="403" t="s">
        <v>6486</v>
      </c>
      <c r="H2426" s="403" t="s">
        <v>7122</v>
      </c>
      <c r="I2426" s="403" t="s">
        <v>6334</v>
      </c>
      <c r="J2426" s="403" t="s">
        <v>6334</v>
      </c>
      <c r="K2426" s="403" t="s">
        <v>6334</v>
      </c>
      <c r="L2426" s="403" t="s">
        <v>835</v>
      </c>
    </row>
    <row r="2427" spans="1:12" ht="45" x14ac:dyDescent="0.25">
      <c r="A2427" s="402" t="s">
        <v>17161</v>
      </c>
      <c r="B2427" s="402" t="s">
        <v>17159</v>
      </c>
      <c r="C2427" s="402" t="s">
        <v>17160</v>
      </c>
      <c r="D2427" s="402" t="s">
        <v>17158</v>
      </c>
      <c r="E2427" s="402" t="s">
        <v>17162</v>
      </c>
      <c r="F2427" s="402" t="s">
        <v>17163</v>
      </c>
      <c r="G2427" s="402" t="s">
        <v>6586</v>
      </c>
      <c r="H2427" s="402" t="s">
        <v>17163</v>
      </c>
      <c r="I2427" s="402" t="s">
        <v>6334</v>
      </c>
      <c r="J2427" s="402" t="s">
        <v>6334</v>
      </c>
      <c r="K2427" s="402" t="s">
        <v>6334</v>
      </c>
      <c r="L2427" s="402" t="s">
        <v>835</v>
      </c>
    </row>
    <row r="2428" spans="1:12" ht="45" x14ac:dyDescent="0.25">
      <c r="A2428" s="403" t="s">
        <v>17167</v>
      </c>
      <c r="B2428" s="403" t="s">
        <v>17165</v>
      </c>
      <c r="C2428" s="403" t="s">
        <v>17166</v>
      </c>
      <c r="D2428" s="403" t="s">
        <v>17164</v>
      </c>
      <c r="E2428" s="403" t="s">
        <v>17168</v>
      </c>
      <c r="F2428" s="403" t="s">
        <v>17169</v>
      </c>
      <c r="G2428" s="403" t="s">
        <v>6440</v>
      </c>
      <c r="H2428" s="403" t="s">
        <v>17169</v>
      </c>
      <c r="I2428" s="403" t="s">
        <v>6334</v>
      </c>
      <c r="J2428" s="403" t="s">
        <v>6334</v>
      </c>
      <c r="K2428" s="403" t="s">
        <v>6334</v>
      </c>
      <c r="L2428" s="403" t="s">
        <v>835</v>
      </c>
    </row>
    <row r="2429" spans="1:12" ht="101.25" x14ac:dyDescent="0.25">
      <c r="A2429" s="402" t="s">
        <v>17173</v>
      </c>
      <c r="B2429" s="402" t="s">
        <v>17171</v>
      </c>
      <c r="C2429" s="402" t="s">
        <v>17172</v>
      </c>
      <c r="D2429" s="402" t="s">
        <v>17170</v>
      </c>
      <c r="E2429" s="402" t="s">
        <v>6888</v>
      </c>
      <c r="F2429" s="402" t="s">
        <v>6889</v>
      </c>
      <c r="G2429" s="402" t="s">
        <v>6440</v>
      </c>
      <c r="H2429" s="402" t="s">
        <v>6889</v>
      </c>
      <c r="I2429" s="402" t="s">
        <v>6334</v>
      </c>
      <c r="J2429" s="402" t="s">
        <v>6334</v>
      </c>
      <c r="K2429" s="402" t="s">
        <v>6334</v>
      </c>
      <c r="L2429" s="402" t="s">
        <v>835</v>
      </c>
    </row>
    <row r="2430" spans="1:12" ht="78.75" x14ac:dyDescent="0.25">
      <c r="A2430" s="403" t="s">
        <v>5576</v>
      </c>
      <c r="B2430" s="403" t="s">
        <v>17175</v>
      </c>
      <c r="C2430" s="403" t="s">
        <v>5834</v>
      </c>
      <c r="D2430" s="403" t="s">
        <v>17174</v>
      </c>
      <c r="E2430" s="403" t="s">
        <v>17176</v>
      </c>
      <c r="F2430" s="403" t="s">
        <v>17177</v>
      </c>
      <c r="G2430" s="403" t="s">
        <v>6440</v>
      </c>
      <c r="H2430" s="403" t="s">
        <v>17177</v>
      </c>
      <c r="I2430" s="403" t="s">
        <v>6334</v>
      </c>
      <c r="J2430" s="403" t="s">
        <v>6334</v>
      </c>
      <c r="K2430" s="403" t="s">
        <v>6334</v>
      </c>
      <c r="L2430" s="403" t="s">
        <v>835</v>
      </c>
    </row>
    <row r="2431" spans="1:12" ht="45" x14ac:dyDescent="0.25">
      <c r="A2431" s="402" t="s">
        <v>3956</v>
      </c>
      <c r="B2431" s="402" t="s">
        <v>17179</v>
      </c>
      <c r="C2431" s="402" t="s">
        <v>3958</v>
      </c>
      <c r="D2431" s="402" t="s">
        <v>17178</v>
      </c>
      <c r="E2431" s="402" t="s">
        <v>6704</v>
      </c>
      <c r="F2431" s="402" t="s">
        <v>6705</v>
      </c>
      <c r="G2431" s="402" t="s">
        <v>6486</v>
      </c>
      <c r="H2431" s="402" t="s">
        <v>6705</v>
      </c>
      <c r="I2431" s="402" t="s">
        <v>6334</v>
      </c>
      <c r="J2431" s="402" t="s">
        <v>6334</v>
      </c>
      <c r="K2431" s="402" t="s">
        <v>6334</v>
      </c>
      <c r="L2431" s="402" t="s">
        <v>835</v>
      </c>
    </row>
    <row r="2432" spans="1:12" ht="45" x14ac:dyDescent="0.25">
      <c r="A2432" s="403" t="s">
        <v>5540</v>
      </c>
      <c r="B2432" s="403" t="s">
        <v>17181</v>
      </c>
      <c r="C2432" s="403" t="s">
        <v>5784</v>
      </c>
      <c r="D2432" s="403" t="s">
        <v>17180</v>
      </c>
      <c r="E2432" s="403" t="s">
        <v>10519</v>
      </c>
      <c r="F2432" s="403" t="s">
        <v>10520</v>
      </c>
      <c r="G2432" s="403" t="s">
        <v>7635</v>
      </c>
      <c r="H2432" s="403" t="s">
        <v>10521</v>
      </c>
      <c r="I2432" s="403" t="s">
        <v>6334</v>
      </c>
      <c r="J2432" s="403" t="s">
        <v>6334</v>
      </c>
      <c r="K2432" s="403" t="s">
        <v>6334</v>
      </c>
      <c r="L2432" s="403" t="s">
        <v>835</v>
      </c>
    </row>
    <row r="2433" spans="1:12" ht="123.75" x14ac:dyDescent="0.25">
      <c r="A2433" s="402" t="s">
        <v>6334</v>
      </c>
      <c r="B2433" s="402" t="s">
        <v>17183</v>
      </c>
      <c r="C2433" s="402" t="s">
        <v>17184</v>
      </c>
      <c r="D2433" s="402" t="s">
        <v>17182</v>
      </c>
      <c r="E2433" s="402" t="s">
        <v>6855</v>
      </c>
      <c r="F2433" s="402" t="s">
        <v>10774</v>
      </c>
      <c r="G2433" s="402" t="s">
        <v>6486</v>
      </c>
      <c r="H2433" s="402" t="s">
        <v>10774</v>
      </c>
      <c r="I2433" s="402" t="s">
        <v>6334</v>
      </c>
      <c r="J2433" s="402" t="s">
        <v>6334</v>
      </c>
      <c r="K2433" s="402" t="s">
        <v>6334</v>
      </c>
      <c r="L2433" s="402" t="s">
        <v>835</v>
      </c>
    </row>
    <row r="2434" spans="1:12" ht="56.25" x14ac:dyDescent="0.25">
      <c r="A2434" s="403" t="s">
        <v>17188</v>
      </c>
      <c r="B2434" s="403" t="s">
        <v>17186</v>
      </c>
      <c r="C2434" s="403" t="s">
        <v>17187</v>
      </c>
      <c r="D2434" s="403" t="s">
        <v>17185</v>
      </c>
      <c r="E2434" s="403" t="s">
        <v>7627</v>
      </c>
      <c r="F2434" s="403" t="s">
        <v>7628</v>
      </c>
      <c r="G2434" s="403" t="s">
        <v>6486</v>
      </c>
      <c r="H2434" s="403" t="s">
        <v>7628</v>
      </c>
      <c r="I2434" s="403" t="s">
        <v>6334</v>
      </c>
      <c r="J2434" s="403" t="s">
        <v>6334</v>
      </c>
      <c r="K2434" s="403" t="s">
        <v>6334</v>
      </c>
      <c r="L2434" s="403" t="s">
        <v>835</v>
      </c>
    </row>
    <row r="2435" spans="1:12" ht="112.5" x14ac:dyDescent="0.25">
      <c r="A2435" s="402" t="s">
        <v>6334</v>
      </c>
      <c r="B2435" s="402" t="s">
        <v>17190</v>
      </c>
      <c r="C2435" s="402" t="s">
        <v>17191</v>
      </c>
      <c r="D2435" s="402" t="s">
        <v>17189</v>
      </c>
      <c r="E2435" s="402" t="s">
        <v>7510</v>
      </c>
      <c r="F2435" s="402" t="s">
        <v>7511</v>
      </c>
      <c r="G2435" s="402" t="s">
        <v>7070</v>
      </c>
      <c r="H2435" s="402" t="s">
        <v>7511</v>
      </c>
      <c r="I2435" s="402" t="s">
        <v>6334</v>
      </c>
      <c r="J2435" s="402" t="s">
        <v>6334</v>
      </c>
      <c r="K2435" s="402" t="s">
        <v>6334</v>
      </c>
      <c r="L2435" s="402" t="s">
        <v>835</v>
      </c>
    </row>
    <row r="2436" spans="1:12" ht="202.5" x14ac:dyDescent="0.25">
      <c r="A2436" s="403" t="s">
        <v>17195</v>
      </c>
      <c r="B2436" s="403" t="s">
        <v>17193</v>
      </c>
      <c r="C2436" s="403" t="s">
        <v>17194</v>
      </c>
      <c r="D2436" s="403" t="s">
        <v>17192</v>
      </c>
      <c r="E2436" s="403" t="s">
        <v>6484</v>
      </c>
      <c r="F2436" s="403" t="s">
        <v>6485</v>
      </c>
      <c r="G2436" s="403" t="s">
        <v>6486</v>
      </c>
      <c r="H2436" s="403" t="s">
        <v>6485</v>
      </c>
      <c r="I2436" s="403" t="s">
        <v>6334</v>
      </c>
      <c r="J2436" s="403" t="s">
        <v>6334</v>
      </c>
      <c r="K2436" s="403" t="s">
        <v>6334</v>
      </c>
      <c r="L2436" s="403" t="s">
        <v>835</v>
      </c>
    </row>
    <row r="2437" spans="1:12" ht="90" x14ac:dyDescent="0.25">
      <c r="A2437" s="402" t="s">
        <v>17199</v>
      </c>
      <c r="B2437" s="402" t="s">
        <v>17197</v>
      </c>
      <c r="C2437" s="402" t="s">
        <v>17198</v>
      </c>
      <c r="D2437" s="402" t="s">
        <v>17196</v>
      </c>
      <c r="E2437" s="402" t="s">
        <v>17200</v>
      </c>
      <c r="F2437" s="402" t="s">
        <v>17201</v>
      </c>
      <c r="G2437" s="402" t="s">
        <v>17202</v>
      </c>
      <c r="H2437" s="402" t="s">
        <v>17201</v>
      </c>
      <c r="I2437" s="402" t="s">
        <v>6334</v>
      </c>
      <c r="J2437" s="402" t="s">
        <v>6334</v>
      </c>
      <c r="K2437" s="402" t="s">
        <v>6334</v>
      </c>
      <c r="L2437" s="402" t="s">
        <v>835</v>
      </c>
    </row>
    <row r="2438" spans="1:12" ht="101.25" x14ac:dyDescent="0.25">
      <c r="A2438" s="403" t="s">
        <v>17206</v>
      </c>
      <c r="B2438" s="403" t="s">
        <v>17204</v>
      </c>
      <c r="C2438" s="403" t="s">
        <v>17205</v>
      </c>
      <c r="D2438" s="403" t="s">
        <v>17203</v>
      </c>
      <c r="E2438" s="403" t="s">
        <v>6484</v>
      </c>
      <c r="F2438" s="403" t="s">
        <v>6485</v>
      </c>
      <c r="G2438" s="403" t="s">
        <v>6486</v>
      </c>
      <c r="H2438" s="403" t="s">
        <v>6485</v>
      </c>
      <c r="I2438" s="403" t="s">
        <v>6334</v>
      </c>
      <c r="J2438" s="403" t="s">
        <v>6334</v>
      </c>
      <c r="K2438" s="403" t="s">
        <v>6334</v>
      </c>
      <c r="L2438" s="403" t="s">
        <v>835</v>
      </c>
    </row>
    <row r="2439" spans="1:12" ht="101.25" x14ac:dyDescent="0.25">
      <c r="A2439" s="402" t="s">
        <v>17210</v>
      </c>
      <c r="B2439" s="402" t="s">
        <v>17208</v>
      </c>
      <c r="C2439" s="402" t="s">
        <v>17209</v>
      </c>
      <c r="D2439" s="402" t="s">
        <v>17207</v>
      </c>
      <c r="E2439" s="402" t="s">
        <v>6484</v>
      </c>
      <c r="F2439" s="402" t="s">
        <v>6485</v>
      </c>
      <c r="G2439" s="402" t="s">
        <v>6486</v>
      </c>
      <c r="H2439" s="402" t="s">
        <v>6485</v>
      </c>
      <c r="I2439" s="402" t="s">
        <v>6334</v>
      </c>
      <c r="J2439" s="402" t="s">
        <v>6334</v>
      </c>
      <c r="K2439" s="402" t="s">
        <v>6334</v>
      </c>
      <c r="L2439" s="402" t="s">
        <v>835</v>
      </c>
    </row>
    <row r="2440" spans="1:12" ht="303.75" x14ac:dyDescent="0.25">
      <c r="A2440" s="403" t="s">
        <v>6334</v>
      </c>
      <c r="B2440" s="403" t="s">
        <v>17212</v>
      </c>
      <c r="C2440" s="403" t="s">
        <v>17213</v>
      </c>
      <c r="D2440" s="403" t="s">
        <v>17211</v>
      </c>
      <c r="E2440" s="403" t="s">
        <v>6484</v>
      </c>
      <c r="F2440" s="403" t="s">
        <v>6485</v>
      </c>
      <c r="G2440" s="403" t="s">
        <v>6486</v>
      </c>
      <c r="H2440" s="403" t="s">
        <v>6485</v>
      </c>
      <c r="I2440" s="403" t="s">
        <v>6334</v>
      </c>
      <c r="J2440" s="403" t="s">
        <v>6334</v>
      </c>
      <c r="K2440" s="403" t="s">
        <v>6334</v>
      </c>
      <c r="L2440" s="403" t="s">
        <v>835</v>
      </c>
    </row>
    <row r="2441" spans="1:12" ht="67.5" x14ac:dyDescent="0.25">
      <c r="A2441" s="402" t="s">
        <v>6334</v>
      </c>
      <c r="B2441" s="402" t="s">
        <v>17215</v>
      </c>
      <c r="C2441" s="402" t="s">
        <v>17216</v>
      </c>
      <c r="D2441" s="402" t="s">
        <v>17214</v>
      </c>
      <c r="E2441" s="402" t="s">
        <v>8907</v>
      </c>
      <c r="F2441" s="402" t="s">
        <v>8908</v>
      </c>
      <c r="G2441" s="402" t="s">
        <v>6452</v>
      </c>
      <c r="H2441" s="402" t="s">
        <v>8908</v>
      </c>
      <c r="I2441" s="402" t="s">
        <v>6334</v>
      </c>
      <c r="J2441" s="402" t="s">
        <v>6334</v>
      </c>
      <c r="K2441" s="402" t="s">
        <v>6334</v>
      </c>
      <c r="L2441" s="402" t="s">
        <v>835</v>
      </c>
    </row>
    <row r="2442" spans="1:12" ht="78.75" x14ac:dyDescent="0.25">
      <c r="A2442" s="403" t="s">
        <v>6334</v>
      </c>
      <c r="B2442" s="403" t="s">
        <v>17218</v>
      </c>
      <c r="C2442" s="403" t="s">
        <v>17219</v>
      </c>
      <c r="D2442" s="403" t="s">
        <v>17217</v>
      </c>
      <c r="E2442" s="403" t="s">
        <v>6484</v>
      </c>
      <c r="F2442" s="403" t="s">
        <v>6485</v>
      </c>
      <c r="G2442" s="403" t="s">
        <v>6486</v>
      </c>
      <c r="H2442" s="403" t="s">
        <v>6485</v>
      </c>
      <c r="I2442" s="403" t="s">
        <v>6334</v>
      </c>
      <c r="J2442" s="403" t="s">
        <v>6334</v>
      </c>
      <c r="K2442" s="403" t="s">
        <v>6334</v>
      </c>
      <c r="L2442" s="403" t="s">
        <v>835</v>
      </c>
    </row>
    <row r="2443" spans="1:12" ht="78.75" x14ac:dyDescent="0.25">
      <c r="A2443" s="402" t="s">
        <v>17223</v>
      </c>
      <c r="B2443" s="402" t="s">
        <v>17221</v>
      </c>
      <c r="C2443" s="402" t="s">
        <v>17222</v>
      </c>
      <c r="D2443" s="402" t="s">
        <v>17220</v>
      </c>
      <c r="E2443" s="402" t="s">
        <v>6484</v>
      </c>
      <c r="F2443" s="402" t="s">
        <v>6485</v>
      </c>
      <c r="G2443" s="402" t="s">
        <v>6486</v>
      </c>
      <c r="H2443" s="402" t="s">
        <v>6485</v>
      </c>
      <c r="I2443" s="402" t="s">
        <v>6334</v>
      </c>
      <c r="J2443" s="402" t="s">
        <v>6334</v>
      </c>
      <c r="K2443" s="402" t="s">
        <v>6334</v>
      </c>
      <c r="L2443" s="402" t="s">
        <v>835</v>
      </c>
    </row>
    <row r="2444" spans="1:12" ht="90" x14ac:dyDescent="0.25">
      <c r="A2444" s="403" t="s">
        <v>17227</v>
      </c>
      <c r="B2444" s="403" t="s">
        <v>17225</v>
      </c>
      <c r="C2444" s="403" t="s">
        <v>17226</v>
      </c>
      <c r="D2444" s="403" t="s">
        <v>17224</v>
      </c>
      <c r="E2444" s="403" t="s">
        <v>17228</v>
      </c>
      <c r="F2444" s="403" t="s">
        <v>17229</v>
      </c>
      <c r="G2444" s="403" t="s">
        <v>6586</v>
      </c>
      <c r="H2444" s="403" t="s">
        <v>17229</v>
      </c>
      <c r="I2444" s="403" t="s">
        <v>6334</v>
      </c>
      <c r="J2444" s="403" t="s">
        <v>6334</v>
      </c>
      <c r="K2444" s="403" t="s">
        <v>6334</v>
      </c>
      <c r="L2444" s="403" t="s">
        <v>835</v>
      </c>
    </row>
    <row r="2445" spans="1:12" ht="56.25" x14ac:dyDescent="0.25">
      <c r="A2445" s="402" t="s">
        <v>6334</v>
      </c>
      <c r="B2445" s="402" t="s">
        <v>17231</v>
      </c>
      <c r="C2445" s="402" t="s">
        <v>17232</v>
      </c>
      <c r="D2445" s="402" t="s">
        <v>17230</v>
      </c>
      <c r="E2445" s="402" t="s">
        <v>17233</v>
      </c>
      <c r="F2445" s="402" t="s">
        <v>17234</v>
      </c>
      <c r="G2445" s="402" t="s">
        <v>7029</v>
      </c>
      <c r="H2445" s="402" t="s">
        <v>17234</v>
      </c>
      <c r="I2445" s="402" t="s">
        <v>6334</v>
      </c>
      <c r="J2445" s="402" t="s">
        <v>6334</v>
      </c>
      <c r="K2445" s="402" t="s">
        <v>6334</v>
      </c>
      <c r="L2445" s="402" t="s">
        <v>835</v>
      </c>
    </row>
    <row r="2446" spans="1:12" ht="112.5" x14ac:dyDescent="0.25">
      <c r="A2446" s="403" t="s">
        <v>6334</v>
      </c>
      <c r="B2446" s="403" t="s">
        <v>17236</v>
      </c>
      <c r="C2446" s="403" t="s">
        <v>17237</v>
      </c>
      <c r="D2446" s="403" t="s">
        <v>17235</v>
      </c>
      <c r="E2446" s="403" t="s">
        <v>17238</v>
      </c>
      <c r="F2446" s="403" t="s">
        <v>17239</v>
      </c>
      <c r="G2446" s="403" t="s">
        <v>7115</v>
      </c>
      <c r="H2446" s="403" t="s">
        <v>17240</v>
      </c>
      <c r="I2446" s="403" t="s">
        <v>6334</v>
      </c>
      <c r="J2446" s="403" t="s">
        <v>6334</v>
      </c>
      <c r="K2446" s="403" t="s">
        <v>6548</v>
      </c>
      <c r="L2446" s="403" t="s">
        <v>835</v>
      </c>
    </row>
    <row r="2447" spans="1:12" ht="90" x14ac:dyDescent="0.25">
      <c r="A2447" s="402" t="s">
        <v>6334</v>
      </c>
      <c r="B2447" s="402" t="s">
        <v>17242</v>
      </c>
      <c r="C2447" s="402" t="s">
        <v>17243</v>
      </c>
      <c r="D2447" s="402" t="s">
        <v>17241</v>
      </c>
      <c r="E2447" s="402" t="s">
        <v>6484</v>
      </c>
      <c r="F2447" s="402" t="s">
        <v>6485</v>
      </c>
      <c r="G2447" s="402" t="s">
        <v>6486</v>
      </c>
      <c r="H2447" s="402" t="s">
        <v>6485</v>
      </c>
      <c r="I2447" s="402" t="s">
        <v>6334</v>
      </c>
      <c r="J2447" s="402" t="s">
        <v>6334</v>
      </c>
      <c r="K2447" s="402" t="s">
        <v>6334</v>
      </c>
      <c r="L2447" s="402" t="s">
        <v>835</v>
      </c>
    </row>
    <row r="2448" spans="1:12" ht="78.75" x14ac:dyDescent="0.25">
      <c r="A2448" s="403" t="s">
        <v>6334</v>
      </c>
      <c r="B2448" s="403" t="s">
        <v>17245</v>
      </c>
      <c r="C2448" s="403" t="s">
        <v>6334</v>
      </c>
      <c r="D2448" s="403" t="s">
        <v>17244</v>
      </c>
      <c r="E2448" s="403" t="s">
        <v>6888</v>
      </c>
      <c r="F2448" s="403" t="s">
        <v>6889</v>
      </c>
      <c r="G2448" s="403" t="s">
        <v>6440</v>
      </c>
      <c r="H2448" s="403" t="s">
        <v>6889</v>
      </c>
      <c r="I2448" s="403" t="s">
        <v>6334</v>
      </c>
      <c r="J2448" s="403" t="s">
        <v>6334</v>
      </c>
      <c r="K2448" s="403" t="s">
        <v>6390</v>
      </c>
      <c r="L2448" s="403" t="s">
        <v>835</v>
      </c>
    </row>
    <row r="2449" spans="1:12" ht="90" x14ac:dyDescent="0.25">
      <c r="A2449" s="402" t="s">
        <v>5514</v>
      </c>
      <c r="B2449" s="402" t="s">
        <v>17247</v>
      </c>
      <c r="C2449" s="402" t="s">
        <v>5757</v>
      </c>
      <c r="D2449" s="402" t="s">
        <v>17246</v>
      </c>
      <c r="E2449" s="402" t="s">
        <v>17248</v>
      </c>
      <c r="F2449" s="402" t="s">
        <v>17249</v>
      </c>
      <c r="G2449" s="402" t="s">
        <v>6440</v>
      </c>
      <c r="H2449" s="402" t="s">
        <v>17249</v>
      </c>
      <c r="I2449" s="402" t="s">
        <v>6334</v>
      </c>
      <c r="J2449" s="402" t="s">
        <v>6334</v>
      </c>
      <c r="K2449" s="402" t="s">
        <v>6334</v>
      </c>
      <c r="L2449" s="402" t="s">
        <v>835</v>
      </c>
    </row>
    <row r="2450" spans="1:12" ht="78.75" x14ac:dyDescent="0.25">
      <c r="A2450" s="403" t="s">
        <v>17253</v>
      </c>
      <c r="B2450" s="403" t="s">
        <v>17251</v>
      </c>
      <c r="C2450" s="403" t="s">
        <v>17252</v>
      </c>
      <c r="D2450" s="403" t="s">
        <v>17250</v>
      </c>
      <c r="E2450" s="403" t="s">
        <v>17248</v>
      </c>
      <c r="F2450" s="403" t="s">
        <v>17249</v>
      </c>
      <c r="G2450" s="403" t="s">
        <v>6440</v>
      </c>
      <c r="H2450" s="403" t="s">
        <v>17249</v>
      </c>
      <c r="I2450" s="403" t="s">
        <v>6334</v>
      </c>
      <c r="J2450" s="403" t="s">
        <v>6334</v>
      </c>
      <c r="K2450" s="403" t="s">
        <v>6334</v>
      </c>
      <c r="L2450" s="403" t="s">
        <v>835</v>
      </c>
    </row>
    <row r="2451" spans="1:12" ht="67.5" x14ac:dyDescent="0.25">
      <c r="A2451" s="402" t="s">
        <v>5538</v>
      </c>
      <c r="B2451" s="402" t="s">
        <v>17255</v>
      </c>
      <c r="C2451" s="402" t="s">
        <v>5782</v>
      </c>
      <c r="D2451" s="402" t="s">
        <v>17254</v>
      </c>
      <c r="E2451" s="402" t="s">
        <v>17248</v>
      </c>
      <c r="F2451" s="402" t="s">
        <v>17249</v>
      </c>
      <c r="G2451" s="402" t="s">
        <v>6440</v>
      </c>
      <c r="H2451" s="402" t="s">
        <v>17249</v>
      </c>
      <c r="I2451" s="402" t="s">
        <v>6334</v>
      </c>
      <c r="J2451" s="402" t="s">
        <v>6334</v>
      </c>
      <c r="K2451" s="402" t="s">
        <v>6334</v>
      </c>
      <c r="L2451" s="402" t="s">
        <v>835</v>
      </c>
    </row>
    <row r="2452" spans="1:12" ht="22.5" x14ac:dyDescent="0.25">
      <c r="A2452" s="403" t="s">
        <v>5489</v>
      </c>
      <c r="B2452" s="403" t="s">
        <v>17257</v>
      </c>
      <c r="C2452" s="403" t="s">
        <v>5732</v>
      </c>
      <c r="D2452" s="403" t="s">
        <v>17256</v>
      </c>
      <c r="E2452" s="403" t="s">
        <v>15080</v>
      </c>
      <c r="F2452" s="403" t="s">
        <v>15081</v>
      </c>
      <c r="G2452" s="403" t="s">
        <v>6440</v>
      </c>
      <c r="H2452" s="403" t="s">
        <v>15081</v>
      </c>
      <c r="I2452" s="403" t="s">
        <v>6334</v>
      </c>
      <c r="J2452" s="403" t="s">
        <v>6334</v>
      </c>
      <c r="K2452" s="403" t="s">
        <v>9686</v>
      </c>
      <c r="L2452" s="403" t="s">
        <v>6436</v>
      </c>
    </row>
    <row r="2453" spans="1:12" ht="90" x14ac:dyDescent="0.25">
      <c r="A2453" s="402" t="s">
        <v>6334</v>
      </c>
      <c r="B2453" s="402" t="s">
        <v>17259</v>
      </c>
      <c r="C2453" s="402" t="s">
        <v>6334</v>
      </c>
      <c r="D2453" s="402" t="s">
        <v>17258</v>
      </c>
      <c r="E2453" s="402" t="s">
        <v>6888</v>
      </c>
      <c r="F2453" s="402" t="s">
        <v>6889</v>
      </c>
      <c r="G2453" s="402" t="s">
        <v>6440</v>
      </c>
      <c r="H2453" s="402" t="s">
        <v>6889</v>
      </c>
      <c r="I2453" s="402" t="s">
        <v>6334</v>
      </c>
      <c r="J2453" s="402" t="s">
        <v>6334</v>
      </c>
      <c r="K2453" s="402" t="s">
        <v>6390</v>
      </c>
      <c r="L2453" s="402" t="s">
        <v>835</v>
      </c>
    </row>
    <row r="2454" spans="1:12" ht="78.75" x14ac:dyDescent="0.25">
      <c r="A2454" s="403" t="s">
        <v>6334</v>
      </c>
      <c r="B2454" s="403" t="s">
        <v>17261</v>
      </c>
      <c r="C2454" s="403" t="s">
        <v>6334</v>
      </c>
      <c r="D2454" s="403" t="s">
        <v>17260</v>
      </c>
      <c r="E2454" s="403" t="s">
        <v>6888</v>
      </c>
      <c r="F2454" s="403" t="s">
        <v>6889</v>
      </c>
      <c r="G2454" s="403" t="s">
        <v>6440</v>
      </c>
      <c r="H2454" s="403" t="s">
        <v>6889</v>
      </c>
      <c r="I2454" s="403" t="s">
        <v>6334</v>
      </c>
      <c r="J2454" s="403" t="s">
        <v>6334</v>
      </c>
      <c r="K2454" s="403" t="s">
        <v>6390</v>
      </c>
      <c r="L2454" s="403" t="s">
        <v>835</v>
      </c>
    </row>
    <row r="2455" spans="1:12" ht="67.5" x14ac:dyDescent="0.25">
      <c r="A2455" s="402" t="s">
        <v>17265</v>
      </c>
      <c r="B2455" s="402" t="s">
        <v>17263</v>
      </c>
      <c r="C2455" s="402" t="s">
        <v>17264</v>
      </c>
      <c r="D2455" s="402" t="s">
        <v>17262</v>
      </c>
      <c r="E2455" s="402" t="s">
        <v>6888</v>
      </c>
      <c r="F2455" s="402" t="s">
        <v>6889</v>
      </c>
      <c r="G2455" s="402" t="s">
        <v>6440</v>
      </c>
      <c r="H2455" s="402" t="s">
        <v>6889</v>
      </c>
      <c r="I2455" s="402" t="s">
        <v>6334</v>
      </c>
      <c r="J2455" s="402" t="s">
        <v>6334</v>
      </c>
      <c r="K2455" s="402" t="s">
        <v>6334</v>
      </c>
      <c r="L2455" s="402" t="s">
        <v>835</v>
      </c>
    </row>
    <row r="2456" spans="1:12" ht="56.25" x14ac:dyDescent="0.25">
      <c r="A2456" s="403" t="s">
        <v>17269</v>
      </c>
      <c r="B2456" s="403" t="s">
        <v>17267</v>
      </c>
      <c r="C2456" s="403" t="s">
        <v>17268</v>
      </c>
      <c r="D2456" s="403" t="s">
        <v>17266</v>
      </c>
      <c r="E2456" s="403" t="s">
        <v>17270</v>
      </c>
      <c r="F2456" s="403" t="s">
        <v>17271</v>
      </c>
      <c r="G2456" s="403" t="s">
        <v>6460</v>
      </c>
      <c r="H2456" s="403" t="s">
        <v>17271</v>
      </c>
      <c r="I2456" s="403" t="s">
        <v>6334</v>
      </c>
      <c r="J2456" s="403" t="s">
        <v>6334</v>
      </c>
      <c r="K2456" s="403" t="s">
        <v>6334</v>
      </c>
      <c r="L2456" s="403" t="s">
        <v>835</v>
      </c>
    </row>
    <row r="2457" spans="1:12" ht="90" x14ac:dyDescent="0.25">
      <c r="A2457" s="402" t="s">
        <v>17275</v>
      </c>
      <c r="B2457" s="402" t="s">
        <v>17273</v>
      </c>
      <c r="C2457" s="402" t="s">
        <v>17274</v>
      </c>
      <c r="D2457" s="402" t="s">
        <v>17272</v>
      </c>
      <c r="E2457" s="402" t="s">
        <v>7041</v>
      </c>
      <c r="F2457" s="402" t="s">
        <v>7042</v>
      </c>
      <c r="G2457" s="402" t="s">
        <v>7043</v>
      </c>
      <c r="H2457" s="402" t="s">
        <v>7042</v>
      </c>
      <c r="I2457" s="402" t="s">
        <v>6334</v>
      </c>
      <c r="J2457" s="402" t="s">
        <v>6334</v>
      </c>
      <c r="K2457" s="402" t="s">
        <v>6334</v>
      </c>
      <c r="L2457" s="402" t="s">
        <v>835</v>
      </c>
    </row>
    <row r="2458" spans="1:12" ht="67.5" x14ac:dyDescent="0.25">
      <c r="A2458" s="403" t="s">
        <v>17279</v>
      </c>
      <c r="B2458" s="403" t="s">
        <v>17277</v>
      </c>
      <c r="C2458" s="403" t="s">
        <v>17278</v>
      </c>
      <c r="D2458" s="403" t="s">
        <v>17276</v>
      </c>
      <c r="E2458" s="403" t="s">
        <v>6497</v>
      </c>
      <c r="F2458" s="403" t="s">
        <v>6498</v>
      </c>
      <c r="G2458" s="403" t="s">
        <v>6334</v>
      </c>
      <c r="H2458" s="403" t="s">
        <v>6498</v>
      </c>
      <c r="I2458" s="403" t="s">
        <v>6334</v>
      </c>
      <c r="J2458" s="403" t="s">
        <v>6334</v>
      </c>
      <c r="K2458" s="403" t="s">
        <v>6334</v>
      </c>
      <c r="L2458" s="403" t="s">
        <v>835</v>
      </c>
    </row>
    <row r="2459" spans="1:12" ht="78.75" x14ac:dyDescent="0.25">
      <c r="A2459" s="402" t="s">
        <v>17283</v>
      </c>
      <c r="B2459" s="402" t="s">
        <v>17281</v>
      </c>
      <c r="C2459" s="402" t="s">
        <v>17282</v>
      </c>
      <c r="D2459" s="402" t="s">
        <v>17280</v>
      </c>
      <c r="E2459" s="402" t="s">
        <v>7041</v>
      </c>
      <c r="F2459" s="402" t="s">
        <v>7042</v>
      </c>
      <c r="G2459" s="402" t="s">
        <v>7043</v>
      </c>
      <c r="H2459" s="402" t="s">
        <v>7042</v>
      </c>
      <c r="I2459" s="402" t="s">
        <v>6334</v>
      </c>
      <c r="J2459" s="402" t="s">
        <v>6334</v>
      </c>
      <c r="K2459" s="402" t="s">
        <v>6334</v>
      </c>
      <c r="L2459" s="402" t="s">
        <v>6343</v>
      </c>
    </row>
    <row r="2460" spans="1:12" ht="67.5" x14ac:dyDescent="0.25">
      <c r="A2460" s="403" t="s">
        <v>6334</v>
      </c>
      <c r="B2460" s="403" t="s">
        <v>17285</v>
      </c>
      <c r="C2460" s="403" t="s">
        <v>17286</v>
      </c>
      <c r="D2460" s="403" t="s">
        <v>17284</v>
      </c>
      <c r="E2460" s="403" t="s">
        <v>6484</v>
      </c>
      <c r="F2460" s="403" t="s">
        <v>6485</v>
      </c>
      <c r="G2460" s="403" t="s">
        <v>6486</v>
      </c>
      <c r="H2460" s="403" t="s">
        <v>6485</v>
      </c>
      <c r="I2460" s="403" t="s">
        <v>6334</v>
      </c>
      <c r="J2460" s="403" t="s">
        <v>6334</v>
      </c>
      <c r="K2460" s="403" t="s">
        <v>6334</v>
      </c>
      <c r="L2460" s="403" t="s">
        <v>835</v>
      </c>
    </row>
    <row r="2461" spans="1:12" ht="67.5" x14ac:dyDescent="0.25">
      <c r="A2461" s="402" t="s">
        <v>17290</v>
      </c>
      <c r="B2461" s="402" t="s">
        <v>17288</v>
      </c>
      <c r="C2461" s="402" t="s">
        <v>17289</v>
      </c>
      <c r="D2461" s="402" t="s">
        <v>17287</v>
      </c>
      <c r="E2461" s="402" t="s">
        <v>8386</v>
      </c>
      <c r="F2461" s="402" t="s">
        <v>8387</v>
      </c>
      <c r="G2461" s="402" t="s">
        <v>6609</v>
      </c>
      <c r="H2461" s="402" t="s">
        <v>8387</v>
      </c>
      <c r="I2461" s="402" t="s">
        <v>6334</v>
      </c>
      <c r="J2461" s="402" t="s">
        <v>6334</v>
      </c>
      <c r="K2461" s="402" t="s">
        <v>6334</v>
      </c>
      <c r="L2461" s="402" t="s">
        <v>835</v>
      </c>
    </row>
    <row r="2462" spans="1:12" ht="90" x14ac:dyDescent="0.25">
      <c r="A2462" s="403" t="s">
        <v>6334</v>
      </c>
      <c r="B2462" s="403" t="s">
        <v>17292</v>
      </c>
      <c r="C2462" s="403" t="s">
        <v>17293</v>
      </c>
      <c r="D2462" s="403" t="s">
        <v>17291</v>
      </c>
      <c r="E2462" s="403" t="s">
        <v>7363</v>
      </c>
      <c r="F2462" s="403" t="s">
        <v>7364</v>
      </c>
      <c r="G2462" s="403" t="s">
        <v>6486</v>
      </c>
      <c r="H2462" s="403" t="s">
        <v>7364</v>
      </c>
      <c r="I2462" s="403" t="s">
        <v>6334</v>
      </c>
      <c r="J2462" s="403" t="s">
        <v>6334</v>
      </c>
      <c r="K2462" s="403" t="s">
        <v>6334</v>
      </c>
      <c r="L2462" s="403" t="s">
        <v>835</v>
      </c>
    </row>
    <row r="2463" spans="1:12" ht="78.75" x14ac:dyDescent="0.25">
      <c r="A2463" s="402" t="s">
        <v>17297</v>
      </c>
      <c r="B2463" s="402" t="s">
        <v>17295</v>
      </c>
      <c r="C2463" s="402" t="s">
        <v>17296</v>
      </c>
      <c r="D2463" s="402" t="s">
        <v>17294</v>
      </c>
      <c r="E2463" s="402" t="s">
        <v>6484</v>
      </c>
      <c r="F2463" s="402" t="s">
        <v>6485</v>
      </c>
      <c r="G2463" s="402" t="s">
        <v>6486</v>
      </c>
      <c r="H2463" s="402" t="s">
        <v>6485</v>
      </c>
      <c r="I2463" s="402" t="s">
        <v>6334</v>
      </c>
      <c r="J2463" s="402" t="s">
        <v>6334</v>
      </c>
      <c r="K2463" s="402" t="s">
        <v>6334</v>
      </c>
      <c r="L2463" s="402" t="s">
        <v>835</v>
      </c>
    </row>
    <row r="2464" spans="1:12" ht="123.75" x14ac:dyDescent="0.25">
      <c r="A2464" s="403" t="s">
        <v>17301</v>
      </c>
      <c r="B2464" s="403" t="s">
        <v>17299</v>
      </c>
      <c r="C2464" s="403" t="s">
        <v>17300</v>
      </c>
      <c r="D2464" s="403" t="s">
        <v>17298</v>
      </c>
      <c r="E2464" s="403" t="s">
        <v>6720</v>
      </c>
      <c r="F2464" s="403" t="s">
        <v>6721</v>
      </c>
      <c r="G2464" s="403" t="s">
        <v>6722</v>
      </c>
      <c r="H2464" s="403" t="s">
        <v>6723</v>
      </c>
      <c r="I2464" s="403" t="s">
        <v>6334</v>
      </c>
      <c r="J2464" s="403" t="s">
        <v>6334</v>
      </c>
      <c r="K2464" s="403" t="s">
        <v>6334</v>
      </c>
      <c r="L2464" s="403" t="s">
        <v>835</v>
      </c>
    </row>
    <row r="2465" spans="1:12" ht="90" x14ac:dyDescent="0.25">
      <c r="A2465" s="402" t="s">
        <v>17305</v>
      </c>
      <c r="B2465" s="402" t="s">
        <v>17303</v>
      </c>
      <c r="C2465" s="402" t="s">
        <v>17304</v>
      </c>
      <c r="D2465" s="402" t="s">
        <v>17302</v>
      </c>
      <c r="E2465" s="402" t="s">
        <v>8924</v>
      </c>
      <c r="F2465" s="402" t="s">
        <v>8925</v>
      </c>
      <c r="G2465" s="402" t="s">
        <v>6609</v>
      </c>
      <c r="H2465" s="402" t="s">
        <v>8925</v>
      </c>
      <c r="I2465" s="402" t="s">
        <v>6334</v>
      </c>
      <c r="J2465" s="402" t="s">
        <v>6334</v>
      </c>
      <c r="K2465" s="402" t="s">
        <v>6334</v>
      </c>
      <c r="L2465" s="402" t="s">
        <v>835</v>
      </c>
    </row>
    <row r="2466" spans="1:12" ht="101.25" x14ac:dyDescent="0.25">
      <c r="A2466" s="403" t="s">
        <v>17309</v>
      </c>
      <c r="B2466" s="403" t="s">
        <v>17307</v>
      </c>
      <c r="C2466" s="403" t="s">
        <v>17308</v>
      </c>
      <c r="D2466" s="403" t="s">
        <v>17306</v>
      </c>
      <c r="E2466" s="403" t="s">
        <v>8368</v>
      </c>
      <c r="F2466" s="403" t="s">
        <v>8369</v>
      </c>
      <c r="G2466" s="403" t="s">
        <v>6334</v>
      </c>
      <c r="H2466" s="403" t="s">
        <v>8369</v>
      </c>
      <c r="I2466" s="403" t="s">
        <v>6334</v>
      </c>
      <c r="J2466" s="403" t="s">
        <v>6334</v>
      </c>
      <c r="K2466" s="403" t="s">
        <v>6334</v>
      </c>
      <c r="L2466" s="403" t="s">
        <v>835</v>
      </c>
    </row>
    <row r="2467" spans="1:12" ht="409.5" x14ac:dyDescent="0.25">
      <c r="A2467" s="402" t="s">
        <v>6334</v>
      </c>
      <c r="B2467" s="402" t="s">
        <v>17311</v>
      </c>
      <c r="C2467" s="402" t="s">
        <v>17312</v>
      </c>
      <c r="D2467" s="402" t="s">
        <v>17310</v>
      </c>
      <c r="E2467" s="402" t="s">
        <v>8769</v>
      </c>
      <c r="F2467" s="402" t="s">
        <v>8770</v>
      </c>
      <c r="G2467" s="402" t="s">
        <v>6917</v>
      </c>
      <c r="H2467" s="402" t="s">
        <v>8770</v>
      </c>
      <c r="I2467" s="402" t="s">
        <v>6334</v>
      </c>
      <c r="J2467" s="402" t="s">
        <v>6334</v>
      </c>
      <c r="K2467" s="402" t="s">
        <v>6334</v>
      </c>
      <c r="L2467" s="402" t="s">
        <v>835</v>
      </c>
    </row>
    <row r="2468" spans="1:12" ht="409.5" x14ac:dyDescent="0.25">
      <c r="A2468" s="403" t="s">
        <v>17316</v>
      </c>
      <c r="B2468" s="403" t="s">
        <v>17314</v>
      </c>
      <c r="C2468" s="403" t="s">
        <v>17315</v>
      </c>
      <c r="D2468" s="403" t="s">
        <v>17313</v>
      </c>
      <c r="E2468" s="403" t="s">
        <v>7041</v>
      </c>
      <c r="F2468" s="403" t="s">
        <v>7042</v>
      </c>
      <c r="G2468" s="403" t="s">
        <v>7043</v>
      </c>
      <c r="H2468" s="403" t="s">
        <v>7042</v>
      </c>
      <c r="I2468" s="403" t="s">
        <v>6334</v>
      </c>
      <c r="J2468" s="403" t="s">
        <v>6334</v>
      </c>
      <c r="K2468" s="403" t="s">
        <v>6334</v>
      </c>
      <c r="L2468" s="403" t="s">
        <v>835</v>
      </c>
    </row>
    <row r="2469" spans="1:12" ht="67.5" x14ac:dyDescent="0.25">
      <c r="A2469" s="402" t="s">
        <v>6334</v>
      </c>
      <c r="B2469" s="402" t="s">
        <v>17318</v>
      </c>
      <c r="C2469" s="402" t="s">
        <v>17319</v>
      </c>
      <c r="D2469" s="402" t="s">
        <v>17317</v>
      </c>
      <c r="E2469" s="402" t="s">
        <v>6497</v>
      </c>
      <c r="F2469" s="402" t="s">
        <v>6498</v>
      </c>
      <c r="G2469" s="402" t="s">
        <v>6334</v>
      </c>
      <c r="H2469" s="402" t="s">
        <v>6498</v>
      </c>
      <c r="I2469" s="402" t="s">
        <v>6334</v>
      </c>
      <c r="J2469" s="402" t="s">
        <v>6334</v>
      </c>
      <c r="K2469" s="402" t="s">
        <v>6334</v>
      </c>
      <c r="L2469" s="402" t="s">
        <v>835</v>
      </c>
    </row>
    <row r="2470" spans="1:12" ht="67.5" x14ac:dyDescent="0.25">
      <c r="A2470" s="403" t="s">
        <v>17323</v>
      </c>
      <c r="B2470" s="403" t="s">
        <v>17321</v>
      </c>
      <c r="C2470" s="403" t="s">
        <v>17322</v>
      </c>
      <c r="D2470" s="403" t="s">
        <v>17320</v>
      </c>
      <c r="E2470" s="403" t="s">
        <v>17324</v>
      </c>
      <c r="F2470" s="403" t="s">
        <v>17325</v>
      </c>
      <c r="G2470" s="403" t="s">
        <v>6388</v>
      </c>
      <c r="H2470" s="403" t="s">
        <v>17326</v>
      </c>
      <c r="I2470" s="403" t="s">
        <v>6334</v>
      </c>
      <c r="J2470" s="403" t="s">
        <v>6334</v>
      </c>
      <c r="K2470" s="403" t="s">
        <v>6334</v>
      </c>
      <c r="L2470" s="403" t="s">
        <v>835</v>
      </c>
    </row>
    <row r="2471" spans="1:12" ht="112.5" x14ac:dyDescent="0.25">
      <c r="A2471" s="402" t="s">
        <v>17330</v>
      </c>
      <c r="B2471" s="402" t="s">
        <v>17328</v>
      </c>
      <c r="C2471" s="402" t="s">
        <v>17329</v>
      </c>
      <c r="D2471" s="402" t="s">
        <v>17327</v>
      </c>
      <c r="E2471" s="402" t="s">
        <v>6497</v>
      </c>
      <c r="F2471" s="402" t="s">
        <v>6498</v>
      </c>
      <c r="G2471" s="402" t="s">
        <v>6334</v>
      </c>
      <c r="H2471" s="402" t="s">
        <v>6498</v>
      </c>
      <c r="I2471" s="402" t="s">
        <v>6334</v>
      </c>
      <c r="J2471" s="402" t="s">
        <v>6334</v>
      </c>
      <c r="K2471" s="402" t="s">
        <v>6334</v>
      </c>
      <c r="L2471" s="402" t="s">
        <v>835</v>
      </c>
    </row>
    <row r="2472" spans="1:12" ht="112.5" x14ac:dyDescent="0.25">
      <c r="A2472" s="403" t="s">
        <v>17334</v>
      </c>
      <c r="B2472" s="403" t="s">
        <v>17332</v>
      </c>
      <c r="C2472" s="403" t="s">
        <v>17333</v>
      </c>
      <c r="D2472" s="403" t="s">
        <v>17331</v>
      </c>
      <c r="E2472" s="403" t="s">
        <v>6497</v>
      </c>
      <c r="F2472" s="403" t="s">
        <v>6498</v>
      </c>
      <c r="G2472" s="403" t="s">
        <v>6334</v>
      </c>
      <c r="H2472" s="403" t="s">
        <v>6498</v>
      </c>
      <c r="I2472" s="403" t="s">
        <v>6334</v>
      </c>
      <c r="J2472" s="403" t="s">
        <v>6334</v>
      </c>
      <c r="K2472" s="403" t="s">
        <v>6334</v>
      </c>
      <c r="L2472" s="403" t="s">
        <v>835</v>
      </c>
    </row>
    <row r="2473" spans="1:12" ht="135" x14ac:dyDescent="0.25">
      <c r="A2473" s="402" t="s">
        <v>17338</v>
      </c>
      <c r="B2473" s="402" t="s">
        <v>17336</v>
      </c>
      <c r="C2473" s="402" t="s">
        <v>17337</v>
      </c>
      <c r="D2473" s="402" t="s">
        <v>17335</v>
      </c>
      <c r="E2473" s="402" t="s">
        <v>7642</v>
      </c>
      <c r="F2473" s="402" t="s">
        <v>7643</v>
      </c>
      <c r="G2473" s="402" t="s">
        <v>7540</v>
      </c>
      <c r="H2473" s="402" t="s">
        <v>7643</v>
      </c>
      <c r="I2473" s="402" t="s">
        <v>6334</v>
      </c>
      <c r="J2473" s="402" t="s">
        <v>6334</v>
      </c>
      <c r="K2473" s="402" t="s">
        <v>6334</v>
      </c>
      <c r="L2473" s="402" t="s">
        <v>835</v>
      </c>
    </row>
    <row r="2474" spans="1:12" ht="409.5" x14ac:dyDescent="0.25">
      <c r="A2474" s="403" t="s">
        <v>1058</v>
      </c>
      <c r="B2474" s="403" t="s">
        <v>17340</v>
      </c>
      <c r="C2474" s="403" t="s">
        <v>17341</v>
      </c>
      <c r="D2474" s="403" t="s">
        <v>17339</v>
      </c>
      <c r="E2474" s="403" t="s">
        <v>8769</v>
      </c>
      <c r="F2474" s="403" t="s">
        <v>8770</v>
      </c>
      <c r="G2474" s="403" t="s">
        <v>6917</v>
      </c>
      <c r="H2474" s="403" t="s">
        <v>8770</v>
      </c>
      <c r="I2474" s="403" t="s">
        <v>6334</v>
      </c>
      <c r="J2474" s="403" t="s">
        <v>6334</v>
      </c>
      <c r="K2474" s="403" t="s">
        <v>6334</v>
      </c>
      <c r="L2474" s="403" t="s">
        <v>6376</v>
      </c>
    </row>
    <row r="2475" spans="1:12" ht="67.5" x14ac:dyDescent="0.25">
      <c r="A2475" s="402" t="s">
        <v>17345</v>
      </c>
      <c r="B2475" s="402" t="s">
        <v>17343</v>
      </c>
      <c r="C2475" s="402" t="s">
        <v>17344</v>
      </c>
      <c r="D2475" s="402" t="s">
        <v>17342</v>
      </c>
      <c r="E2475" s="402" t="s">
        <v>6720</v>
      </c>
      <c r="F2475" s="402" t="s">
        <v>6721</v>
      </c>
      <c r="G2475" s="402" t="s">
        <v>6722</v>
      </c>
      <c r="H2475" s="402" t="s">
        <v>6723</v>
      </c>
      <c r="I2475" s="402" t="s">
        <v>6334</v>
      </c>
      <c r="J2475" s="402" t="s">
        <v>6334</v>
      </c>
      <c r="K2475" s="402" t="s">
        <v>6334</v>
      </c>
      <c r="L2475" s="402" t="s">
        <v>835</v>
      </c>
    </row>
    <row r="2476" spans="1:12" ht="78.75" x14ac:dyDescent="0.25">
      <c r="A2476" s="403" t="s">
        <v>6334</v>
      </c>
      <c r="B2476" s="403" t="s">
        <v>17347</v>
      </c>
      <c r="C2476" s="403" t="s">
        <v>17348</v>
      </c>
      <c r="D2476" s="403" t="s">
        <v>17346</v>
      </c>
      <c r="E2476" s="403" t="s">
        <v>8368</v>
      </c>
      <c r="F2476" s="403" t="s">
        <v>8369</v>
      </c>
      <c r="G2476" s="403" t="s">
        <v>6334</v>
      </c>
      <c r="H2476" s="403" t="s">
        <v>8369</v>
      </c>
      <c r="I2476" s="403" t="s">
        <v>6334</v>
      </c>
      <c r="J2476" s="403" t="s">
        <v>6334</v>
      </c>
      <c r="K2476" s="403" t="s">
        <v>6334</v>
      </c>
      <c r="L2476" s="403" t="s">
        <v>835</v>
      </c>
    </row>
    <row r="2477" spans="1:12" ht="33.75" x14ac:dyDescent="0.25">
      <c r="A2477" s="402" t="s">
        <v>17352</v>
      </c>
      <c r="B2477" s="402" t="s">
        <v>17350</v>
      </c>
      <c r="C2477" s="402" t="s">
        <v>17351</v>
      </c>
      <c r="D2477" s="402" t="s">
        <v>17349</v>
      </c>
      <c r="E2477" s="402" t="s">
        <v>7658</v>
      </c>
      <c r="F2477" s="402" t="s">
        <v>7659</v>
      </c>
      <c r="G2477" s="402" t="s">
        <v>6486</v>
      </c>
      <c r="H2477" s="402" t="s">
        <v>7659</v>
      </c>
      <c r="I2477" s="402" t="s">
        <v>6334</v>
      </c>
      <c r="J2477" s="402" t="s">
        <v>6334</v>
      </c>
      <c r="K2477" s="402" t="s">
        <v>6334</v>
      </c>
      <c r="L2477" s="402" t="s">
        <v>835</v>
      </c>
    </row>
    <row r="2478" spans="1:12" ht="56.25" x14ac:dyDescent="0.25">
      <c r="A2478" s="403" t="s">
        <v>17356</v>
      </c>
      <c r="B2478" s="403" t="s">
        <v>17354</v>
      </c>
      <c r="C2478" s="403" t="s">
        <v>17355</v>
      </c>
      <c r="D2478" s="403" t="s">
        <v>17353</v>
      </c>
      <c r="E2478" s="403" t="s">
        <v>12614</v>
      </c>
      <c r="F2478" s="403" t="s">
        <v>12615</v>
      </c>
      <c r="G2478" s="403" t="s">
        <v>7029</v>
      </c>
      <c r="H2478" s="403" t="s">
        <v>12615</v>
      </c>
      <c r="I2478" s="403" t="s">
        <v>6334</v>
      </c>
      <c r="J2478" s="403" t="s">
        <v>6334</v>
      </c>
      <c r="K2478" s="403" t="s">
        <v>6334</v>
      </c>
      <c r="L2478" s="403" t="s">
        <v>835</v>
      </c>
    </row>
    <row r="2479" spans="1:12" ht="56.25" x14ac:dyDescent="0.25">
      <c r="A2479" s="402" t="s">
        <v>17360</v>
      </c>
      <c r="B2479" s="402" t="s">
        <v>17358</v>
      </c>
      <c r="C2479" s="402" t="s">
        <v>17359</v>
      </c>
      <c r="D2479" s="402" t="s">
        <v>17357</v>
      </c>
      <c r="E2479" s="402" t="s">
        <v>17361</v>
      </c>
      <c r="F2479" s="402" t="s">
        <v>17362</v>
      </c>
      <c r="G2479" s="402" t="s">
        <v>7029</v>
      </c>
      <c r="H2479" s="402" t="s">
        <v>17362</v>
      </c>
      <c r="I2479" s="402" t="s">
        <v>6334</v>
      </c>
      <c r="J2479" s="402" t="s">
        <v>6334</v>
      </c>
      <c r="K2479" s="402" t="s">
        <v>6334</v>
      </c>
      <c r="L2479" s="402" t="s">
        <v>835</v>
      </c>
    </row>
    <row r="2480" spans="1:12" ht="67.5" x14ac:dyDescent="0.25">
      <c r="A2480" s="403" t="s">
        <v>17366</v>
      </c>
      <c r="B2480" s="403" t="s">
        <v>17364</v>
      </c>
      <c r="C2480" s="403" t="s">
        <v>17365</v>
      </c>
      <c r="D2480" s="403" t="s">
        <v>17363</v>
      </c>
      <c r="E2480" s="403" t="s">
        <v>17367</v>
      </c>
      <c r="F2480" s="403" t="s">
        <v>17368</v>
      </c>
      <c r="G2480" s="403" t="s">
        <v>7540</v>
      </c>
      <c r="H2480" s="403" t="s">
        <v>17368</v>
      </c>
      <c r="I2480" s="403" t="s">
        <v>6334</v>
      </c>
      <c r="J2480" s="403" t="s">
        <v>6334</v>
      </c>
      <c r="K2480" s="403" t="s">
        <v>6334</v>
      </c>
      <c r="L2480" s="403" t="s">
        <v>835</v>
      </c>
    </row>
    <row r="2481" spans="1:12" ht="90" x14ac:dyDescent="0.25">
      <c r="A2481" s="402" t="s">
        <v>17372</v>
      </c>
      <c r="B2481" s="402" t="s">
        <v>17370</v>
      </c>
      <c r="C2481" s="402" t="s">
        <v>17371</v>
      </c>
      <c r="D2481" s="402" t="s">
        <v>17369</v>
      </c>
      <c r="E2481" s="402" t="s">
        <v>17373</v>
      </c>
      <c r="F2481" s="402" t="s">
        <v>17374</v>
      </c>
      <c r="G2481" s="402" t="s">
        <v>7202</v>
      </c>
      <c r="H2481" s="402" t="s">
        <v>17374</v>
      </c>
      <c r="I2481" s="402" t="s">
        <v>6334</v>
      </c>
      <c r="J2481" s="402" t="s">
        <v>6334</v>
      </c>
      <c r="K2481" s="402" t="s">
        <v>6334</v>
      </c>
      <c r="L2481" s="402" t="s">
        <v>835</v>
      </c>
    </row>
    <row r="2482" spans="1:12" ht="168.75" x14ac:dyDescent="0.25">
      <c r="A2482" s="403" t="s">
        <v>17378</v>
      </c>
      <c r="B2482" s="403" t="s">
        <v>17376</v>
      </c>
      <c r="C2482" s="403" t="s">
        <v>17377</v>
      </c>
      <c r="D2482" s="403" t="s">
        <v>17375</v>
      </c>
      <c r="E2482" s="403" t="s">
        <v>8482</v>
      </c>
      <c r="F2482" s="403" t="s">
        <v>8483</v>
      </c>
      <c r="G2482" s="403" t="s">
        <v>6493</v>
      </c>
      <c r="H2482" s="403" t="s">
        <v>8483</v>
      </c>
      <c r="I2482" s="403" t="s">
        <v>6334</v>
      </c>
      <c r="J2482" s="403" t="s">
        <v>6334</v>
      </c>
      <c r="K2482" s="403" t="s">
        <v>6334</v>
      </c>
      <c r="L2482" s="403" t="s">
        <v>835</v>
      </c>
    </row>
    <row r="2483" spans="1:12" ht="409.5" x14ac:dyDescent="0.25">
      <c r="A2483" s="402" t="s">
        <v>17382</v>
      </c>
      <c r="B2483" s="402" t="s">
        <v>17380</v>
      </c>
      <c r="C2483" s="402" t="s">
        <v>17381</v>
      </c>
      <c r="D2483" s="402" t="s">
        <v>17379</v>
      </c>
      <c r="E2483" s="402" t="s">
        <v>6915</v>
      </c>
      <c r="F2483" s="402" t="s">
        <v>6916</v>
      </c>
      <c r="G2483" s="402" t="s">
        <v>6917</v>
      </c>
      <c r="H2483" s="402" t="s">
        <v>6916</v>
      </c>
      <c r="I2483" s="402" t="s">
        <v>6334</v>
      </c>
      <c r="J2483" s="402" t="s">
        <v>6334</v>
      </c>
      <c r="K2483" s="402" t="s">
        <v>6334</v>
      </c>
      <c r="L2483" s="402" t="s">
        <v>835</v>
      </c>
    </row>
    <row r="2484" spans="1:12" ht="112.5" x14ac:dyDescent="0.25">
      <c r="A2484" s="403" t="s">
        <v>6334</v>
      </c>
      <c r="B2484" s="403" t="s">
        <v>17384</v>
      </c>
      <c r="C2484" s="403" t="s">
        <v>17385</v>
      </c>
      <c r="D2484" s="403" t="s">
        <v>17383</v>
      </c>
      <c r="E2484" s="403" t="s">
        <v>7215</v>
      </c>
      <c r="F2484" s="403" t="s">
        <v>7216</v>
      </c>
      <c r="G2484" s="403" t="s">
        <v>6493</v>
      </c>
      <c r="H2484" s="403" t="s">
        <v>7216</v>
      </c>
      <c r="I2484" s="403" t="s">
        <v>6334</v>
      </c>
      <c r="J2484" s="403" t="s">
        <v>6334</v>
      </c>
      <c r="K2484" s="403" t="s">
        <v>6334</v>
      </c>
      <c r="L2484" s="403" t="s">
        <v>835</v>
      </c>
    </row>
    <row r="2485" spans="1:12" ht="180" x14ac:dyDescent="0.25">
      <c r="A2485" s="402" t="s">
        <v>6334</v>
      </c>
      <c r="B2485" s="402" t="s">
        <v>17387</v>
      </c>
      <c r="C2485" s="402" t="s">
        <v>17388</v>
      </c>
      <c r="D2485" s="402" t="s">
        <v>17386</v>
      </c>
      <c r="E2485" s="402" t="s">
        <v>15446</v>
      </c>
      <c r="F2485" s="402" t="s">
        <v>15447</v>
      </c>
      <c r="G2485" s="402" t="s">
        <v>6917</v>
      </c>
      <c r="H2485" s="402" t="s">
        <v>15447</v>
      </c>
      <c r="I2485" s="402" t="s">
        <v>6334</v>
      </c>
      <c r="J2485" s="402" t="s">
        <v>6334</v>
      </c>
      <c r="K2485" s="402" t="s">
        <v>6334</v>
      </c>
      <c r="L2485" s="402" t="s">
        <v>835</v>
      </c>
    </row>
    <row r="2486" spans="1:12" ht="123.75" x14ac:dyDescent="0.25">
      <c r="A2486" s="403" t="s">
        <v>17392</v>
      </c>
      <c r="B2486" s="403" t="s">
        <v>17390</v>
      </c>
      <c r="C2486" s="403" t="s">
        <v>17391</v>
      </c>
      <c r="D2486" s="403" t="s">
        <v>17389</v>
      </c>
      <c r="E2486" s="403" t="s">
        <v>6888</v>
      </c>
      <c r="F2486" s="403" t="s">
        <v>6889</v>
      </c>
      <c r="G2486" s="403" t="s">
        <v>6440</v>
      </c>
      <c r="H2486" s="403" t="s">
        <v>6889</v>
      </c>
      <c r="I2486" s="403" t="s">
        <v>6334</v>
      </c>
      <c r="J2486" s="403" t="s">
        <v>6334</v>
      </c>
      <c r="K2486" s="403" t="s">
        <v>6334</v>
      </c>
      <c r="L2486" s="403" t="s">
        <v>835</v>
      </c>
    </row>
    <row r="2487" spans="1:12" ht="56.25" x14ac:dyDescent="0.25">
      <c r="A2487" s="402" t="s">
        <v>17396</v>
      </c>
      <c r="B2487" s="402" t="s">
        <v>17394</v>
      </c>
      <c r="C2487" s="402" t="s">
        <v>17395</v>
      </c>
      <c r="D2487" s="402" t="s">
        <v>17393</v>
      </c>
      <c r="E2487" s="402" t="s">
        <v>17397</v>
      </c>
      <c r="F2487" s="402" t="s">
        <v>17398</v>
      </c>
      <c r="G2487" s="402" t="s">
        <v>6553</v>
      </c>
      <c r="H2487" s="402" t="s">
        <v>17399</v>
      </c>
      <c r="I2487" s="402" t="s">
        <v>6334</v>
      </c>
      <c r="J2487" s="402" t="s">
        <v>6334</v>
      </c>
      <c r="K2487" s="402" t="s">
        <v>6334</v>
      </c>
      <c r="L2487" s="402" t="s">
        <v>835</v>
      </c>
    </row>
    <row r="2488" spans="1:12" ht="78.75" x14ac:dyDescent="0.25">
      <c r="A2488" s="403" t="s">
        <v>17403</v>
      </c>
      <c r="B2488" s="403" t="s">
        <v>17401</v>
      </c>
      <c r="C2488" s="403" t="s">
        <v>17402</v>
      </c>
      <c r="D2488" s="403" t="s">
        <v>17400</v>
      </c>
      <c r="E2488" s="403" t="s">
        <v>17404</v>
      </c>
      <c r="F2488" s="403" t="s">
        <v>17405</v>
      </c>
      <c r="G2488" s="403" t="s">
        <v>6553</v>
      </c>
      <c r="H2488" s="403" t="s">
        <v>17406</v>
      </c>
      <c r="I2488" s="403" t="s">
        <v>6334</v>
      </c>
      <c r="J2488" s="403" t="s">
        <v>6334</v>
      </c>
      <c r="K2488" s="403" t="s">
        <v>6334</v>
      </c>
      <c r="L2488" s="403" t="s">
        <v>835</v>
      </c>
    </row>
    <row r="2489" spans="1:12" ht="90" x14ac:dyDescent="0.25">
      <c r="A2489" s="402" t="s">
        <v>17410</v>
      </c>
      <c r="B2489" s="402" t="s">
        <v>17408</v>
      </c>
      <c r="C2489" s="402" t="s">
        <v>17409</v>
      </c>
      <c r="D2489" s="402" t="s">
        <v>17407</v>
      </c>
      <c r="E2489" s="402" t="s">
        <v>8924</v>
      </c>
      <c r="F2489" s="402" t="s">
        <v>8925</v>
      </c>
      <c r="G2489" s="402" t="s">
        <v>6609</v>
      </c>
      <c r="H2489" s="402" t="s">
        <v>8925</v>
      </c>
      <c r="I2489" s="402" t="s">
        <v>6334</v>
      </c>
      <c r="J2489" s="402" t="s">
        <v>6334</v>
      </c>
      <c r="K2489" s="402" t="s">
        <v>6334</v>
      </c>
      <c r="L2489" s="402" t="s">
        <v>835</v>
      </c>
    </row>
    <row r="2490" spans="1:12" ht="225" x14ac:dyDescent="0.25">
      <c r="A2490" s="403" t="s">
        <v>1058</v>
      </c>
      <c r="B2490" s="403" t="s">
        <v>17412</v>
      </c>
      <c r="C2490" s="403" t="s">
        <v>17413</v>
      </c>
      <c r="D2490" s="403" t="s">
        <v>17411</v>
      </c>
      <c r="E2490" s="403" t="s">
        <v>6855</v>
      </c>
      <c r="F2490" s="403" t="s">
        <v>6856</v>
      </c>
      <c r="G2490" s="403" t="s">
        <v>6486</v>
      </c>
      <c r="H2490" s="403" t="s">
        <v>6856</v>
      </c>
      <c r="I2490" s="403" t="s">
        <v>6334</v>
      </c>
      <c r="J2490" s="403" t="s">
        <v>6334</v>
      </c>
      <c r="K2490" s="403" t="s">
        <v>6334</v>
      </c>
      <c r="L2490" s="403" t="s">
        <v>6343</v>
      </c>
    </row>
    <row r="2491" spans="1:12" ht="112.5" x14ac:dyDescent="0.25">
      <c r="A2491" s="402" t="s">
        <v>17417</v>
      </c>
      <c r="B2491" s="402" t="s">
        <v>17415</v>
      </c>
      <c r="C2491" s="402" t="s">
        <v>17416</v>
      </c>
      <c r="D2491" s="402" t="s">
        <v>17414</v>
      </c>
      <c r="E2491" s="402" t="s">
        <v>7041</v>
      </c>
      <c r="F2491" s="402" t="s">
        <v>7042</v>
      </c>
      <c r="G2491" s="402" t="s">
        <v>7043</v>
      </c>
      <c r="H2491" s="402" t="s">
        <v>7042</v>
      </c>
      <c r="I2491" s="402" t="s">
        <v>6334</v>
      </c>
      <c r="J2491" s="402" t="s">
        <v>6334</v>
      </c>
      <c r="K2491" s="402" t="s">
        <v>6334</v>
      </c>
      <c r="L2491" s="402" t="s">
        <v>835</v>
      </c>
    </row>
    <row r="2492" spans="1:12" ht="90" x14ac:dyDescent="0.25">
      <c r="A2492" s="403" t="s">
        <v>6334</v>
      </c>
      <c r="B2492" s="403" t="s">
        <v>17419</v>
      </c>
      <c r="C2492" s="403" t="s">
        <v>17420</v>
      </c>
      <c r="D2492" s="403" t="s">
        <v>17418</v>
      </c>
      <c r="E2492" s="403" t="s">
        <v>7041</v>
      </c>
      <c r="F2492" s="403" t="s">
        <v>7042</v>
      </c>
      <c r="G2492" s="403" t="s">
        <v>7043</v>
      </c>
      <c r="H2492" s="403" t="s">
        <v>7042</v>
      </c>
      <c r="I2492" s="403" t="s">
        <v>6334</v>
      </c>
      <c r="J2492" s="403" t="s">
        <v>6334</v>
      </c>
      <c r="K2492" s="403" t="s">
        <v>6334</v>
      </c>
      <c r="L2492" s="403" t="s">
        <v>835</v>
      </c>
    </row>
    <row r="2493" spans="1:12" ht="180" x14ac:dyDescent="0.25">
      <c r="A2493" s="402" t="s">
        <v>6334</v>
      </c>
      <c r="B2493" s="402" t="s">
        <v>17422</v>
      </c>
      <c r="C2493" s="402" t="s">
        <v>17423</v>
      </c>
      <c r="D2493" s="402" t="s">
        <v>17421</v>
      </c>
      <c r="E2493" s="402" t="s">
        <v>6450</v>
      </c>
      <c r="F2493" s="402" t="s">
        <v>6451</v>
      </c>
      <c r="G2493" s="402" t="s">
        <v>6452</v>
      </c>
      <c r="H2493" s="402" t="s">
        <v>6453</v>
      </c>
      <c r="I2493" s="402" t="s">
        <v>6334</v>
      </c>
      <c r="J2493" s="402" t="s">
        <v>6334</v>
      </c>
      <c r="K2493" s="402" t="s">
        <v>6334</v>
      </c>
      <c r="L2493" s="402" t="s">
        <v>835</v>
      </c>
    </row>
    <row r="2494" spans="1:12" ht="78.75" x14ac:dyDescent="0.25">
      <c r="A2494" s="403" t="s">
        <v>17427</v>
      </c>
      <c r="B2494" s="403" t="s">
        <v>17425</v>
      </c>
      <c r="C2494" s="403" t="s">
        <v>17426</v>
      </c>
      <c r="D2494" s="403" t="s">
        <v>17424</v>
      </c>
      <c r="E2494" s="403" t="s">
        <v>17428</v>
      </c>
      <c r="F2494" s="403" t="s">
        <v>17429</v>
      </c>
      <c r="G2494" s="403" t="s">
        <v>6586</v>
      </c>
      <c r="H2494" s="403" t="s">
        <v>17429</v>
      </c>
      <c r="I2494" s="403" t="s">
        <v>6334</v>
      </c>
      <c r="J2494" s="403" t="s">
        <v>6334</v>
      </c>
      <c r="K2494" s="403" t="s">
        <v>6334</v>
      </c>
      <c r="L2494" s="403" t="s">
        <v>835</v>
      </c>
    </row>
    <row r="2495" spans="1:12" ht="67.5" x14ac:dyDescent="0.25">
      <c r="A2495" s="402" t="s">
        <v>17433</v>
      </c>
      <c r="B2495" s="402" t="s">
        <v>17431</v>
      </c>
      <c r="C2495" s="402" t="s">
        <v>17432</v>
      </c>
      <c r="D2495" s="402" t="s">
        <v>17430</v>
      </c>
      <c r="E2495" s="402" t="s">
        <v>9281</v>
      </c>
      <c r="F2495" s="402" t="s">
        <v>11910</v>
      </c>
      <c r="G2495" s="402" t="s">
        <v>6609</v>
      </c>
      <c r="H2495" s="402" t="s">
        <v>11910</v>
      </c>
      <c r="I2495" s="402" t="s">
        <v>6334</v>
      </c>
      <c r="J2495" s="402" t="s">
        <v>6334</v>
      </c>
      <c r="K2495" s="402" t="s">
        <v>6334</v>
      </c>
      <c r="L2495" s="402" t="s">
        <v>835</v>
      </c>
    </row>
    <row r="2496" spans="1:12" ht="56.25" x14ac:dyDescent="0.25">
      <c r="A2496" s="403" t="s">
        <v>17437</v>
      </c>
      <c r="B2496" s="403" t="s">
        <v>17435</v>
      </c>
      <c r="C2496" s="403" t="s">
        <v>17436</v>
      </c>
      <c r="D2496" s="403" t="s">
        <v>17434</v>
      </c>
      <c r="E2496" s="403" t="s">
        <v>6497</v>
      </c>
      <c r="F2496" s="403" t="s">
        <v>6498</v>
      </c>
      <c r="G2496" s="403" t="s">
        <v>6334</v>
      </c>
      <c r="H2496" s="403" t="s">
        <v>6498</v>
      </c>
      <c r="I2496" s="403" t="s">
        <v>6334</v>
      </c>
      <c r="J2496" s="403" t="s">
        <v>6334</v>
      </c>
      <c r="K2496" s="403" t="s">
        <v>6334</v>
      </c>
      <c r="L2496" s="403" t="s">
        <v>835</v>
      </c>
    </row>
    <row r="2497" spans="1:12" ht="225" x14ac:dyDescent="0.25">
      <c r="A2497" s="402" t="s">
        <v>6334</v>
      </c>
      <c r="B2497" s="402" t="s">
        <v>17439</v>
      </c>
      <c r="C2497" s="402" t="s">
        <v>17440</v>
      </c>
      <c r="D2497" s="402" t="s">
        <v>17438</v>
      </c>
      <c r="E2497" s="402" t="s">
        <v>6484</v>
      </c>
      <c r="F2497" s="402" t="s">
        <v>6485</v>
      </c>
      <c r="G2497" s="402" t="s">
        <v>6486</v>
      </c>
      <c r="H2497" s="402" t="s">
        <v>6485</v>
      </c>
      <c r="I2497" s="402" t="s">
        <v>6334</v>
      </c>
      <c r="J2497" s="402" t="s">
        <v>6334</v>
      </c>
      <c r="K2497" s="402" t="s">
        <v>6334</v>
      </c>
      <c r="L2497" s="402" t="s">
        <v>835</v>
      </c>
    </row>
    <row r="2498" spans="1:12" ht="247.5" x14ac:dyDescent="0.25">
      <c r="A2498" s="403" t="s">
        <v>6334</v>
      </c>
      <c r="B2498" s="403" t="s">
        <v>17442</v>
      </c>
      <c r="C2498" s="403" t="s">
        <v>17443</v>
      </c>
      <c r="D2498" s="403" t="s">
        <v>17441</v>
      </c>
      <c r="E2498" s="403" t="s">
        <v>7510</v>
      </c>
      <c r="F2498" s="403" t="s">
        <v>7511</v>
      </c>
      <c r="G2498" s="403" t="s">
        <v>7070</v>
      </c>
      <c r="H2498" s="403" t="s">
        <v>7511</v>
      </c>
      <c r="I2498" s="403" t="s">
        <v>6334</v>
      </c>
      <c r="J2498" s="403" t="s">
        <v>6334</v>
      </c>
      <c r="K2498" s="403" t="s">
        <v>6334</v>
      </c>
      <c r="L2498" s="403" t="s">
        <v>835</v>
      </c>
    </row>
    <row r="2499" spans="1:12" ht="45" x14ac:dyDescent="0.25">
      <c r="A2499" s="402" t="s">
        <v>17447</v>
      </c>
      <c r="B2499" s="402" t="s">
        <v>17445</v>
      </c>
      <c r="C2499" s="402" t="s">
        <v>17446</v>
      </c>
      <c r="D2499" s="402" t="s">
        <v>17444</v>
      </c>
      <c r="E2499" s="402" t="s">
        <v>6720</v>
      </c>
      <c r="F2499" s="402" t="s">
        <v>6721</v>
      </c>
      <c r="G2499" s="402" t="s">
        <v>6722</v>
      </c>
      <c r="H2499" s="402" t="s">
        <v>6723</v>
      </c>
      <c r="I2499" s="402" t="s">
        <v>6334</v>
      </c>
      <c r="J2499" s="402" t="s">
        <v>6334</v>
      </c>
      <c r="K2499" s="402" t="s">
        <v>6334</v>
      </c>
      <c r="L2499" s="402" t="s">
        <v>835</v>
      </c>
    </row>
    <row r="2500" spans="1:12" ht="123.75" x14ac:dyDescent="0.25">
      <c r="A2500" s="403" t="s">
        <v>17451</v>
      </c>
      <c r="B2500" s="403" t="s">
        <v>17449</v>
      </c>
      <c r="C2500" s="403" t="s">
        <v>17450</v>
      </c>
      <c r="D2500" s="403" t="s">
        <v>17448</v>
      </c>
      <c r="E2500" s="403" t="s">
        <v>7658</v>
      </c>
      <c r="F2500" s="403" t="s">
        <v>7659</v>
      </c>
      <c r="G2500" s="403" t="s">
        <v>6486</v>
      </c>
      <c r="H2500" s="403" t="s">
        <v>7659</v>
      </c>
      <c r="I2500" s="403" t="s">
        <v>6334</v>
      </c>
      <c r="J2500" s="403" t="s">
        <v>6334</v>
      </c>
      <c r="K2500" s="403" t="s">
        <v>6334</v>
      </c>
      <c r="L2500" s="403" t="s">
        <v>835</v>
      </c>
    </row>
    <row r="2501" spans="1:12" ht="123.75" x14ac:dyDescent="0.25">
      <c r="A2501" s="402" t="s">
        <v>17455</v>
      </c>
      <c r="B2501" s="402" t="s">
        <v>17453</v>
      </c>
      <c r="C2501" s="402" t="s">
        <v>17454</v>
      </c>
      <c r="D2501" s="402" t="s">
        <v>17452</v>
      </c>
      <c r="E2501" s="402" t="s">
        <v>8907</v>
      </c>
      <c r="F2501" s="402" t="s">
        <v>8908</v>
      </c>
      <c r="G2501" s="402" t="s">
        <v>6452</v>
      </c>
      <c r="H2501" s="402" t="s">
        <v>8908</v>
      </c>
      <c r="I2501" s="402" t="s">
        <v>6334</v>
      </c>
      <c r="J2501" s="402" t="s">
        <v>6334</v>
      </c>
      <c r="K2501" s="402" t="s">
        <v>6334</v>
      </c>
      <c r="L2501" s="402" t="s">
        <v>835</v>
      </c>
    </row>
    <row r="2502" spans="1:12" ht="101.25" x14ac:dyDescent="0.25">
      <c r="A2502" s="403" t="s">
        <v>17459</v>
      </c>
      <c r="B2502" s="403" t="s">
        <v>17457</v>
      </c>
      <c r="C2502" s="403" t="s">
        <v>17458</v>
      </c>
      <c r="D2502" s="403" t="s">
        <v>17456</v>
      </c>
      <c r="E2502" s="403" t="s">
        <v>6915</v>
      </c>
      <c r="F2502" s="403" t="s">
        <v>6916</v>
      </c>
      <c r="G2502" s="403" t="s">
        <v>6917</v>
      </c>
      <c r="H2502" s="403" t="s">
        <v>6916</v>
      </c>
      <c r="I2502" s="403" t="s">
        <v>6334</v>
      </c>
      <c r="J2502" s="403" t="s">
        <v>6334</v>
      </c>
      <c r="K2502" s="403" t="s">
        <v>6334</v>
      </c>
      <c r="L2502" s="403" t="s">
        <v>835</v>
      </c>
    </row>
    <row r="2503" spans="1:12" ht="56.25" x14ac:dyDescent="0.25">
      <c r="A2503" s="402" t="s">
        <v>17463</v>
      </c>
      <c r="B2503" s="402" t="s">
        <v>17461</v>
      </c>
      <c r="C2503" s="402" t="s">
        <v>17462</v>
      </c>
      <c r="D2503" s="402" t="s">
        <v>17460</v>
      </c>
      <c r="E2503" s="402" t="s">
        <v>6484</v>
      </c>
      <c r="F2503" s="402" t="s">
        <v>6485</v>
      </c>
      <c r="G2503" s="402" t="s">
        <v>6486</v>
      </c>
      <c r="H2503" s="402" t="s">
        <v>6485</v>
      </c>
      <c r="I2503" s="402" t="s">
        <v>6334</v>
      </c>
      <c r="J2503" s="402" t="s">
        <v>6334</v>
      </c>
      <c r="K2503" s="402" t="s">
        <v>6334</v>
      </c>
      <c r="L2503" s="402" t="s">
        <v>835</v>
      </c>
    </row>
    <row r="2504" spans="1:12" ht="123.75" x14ac:dyDescent="0.25">
      <c r="A2504" s="403" t="s">
        <v>17467</v>
      </c>
      <c r="B2504" s="403" t="s">
        <v>17465</v>
      </c>
      <c r="C2504" s="403" t="s">
        <v>17466</v>
      </c>
      <c r="D2504" s="403" t="s">
        <v>17464</v>
      </c>
      <c r="E2504" s="403" t="s">
        <v>7627</v>
      </c>
      <c r="F2504" s="403" t="s">
        <v>7628</v>
      </c>
      <c r="G2504" s="403" t="s">
        <v>6486</v>
      </c>
      <c r="H2504" s="403" t="s">
        <v>7628</v>
      </c>
      <c r="I2504" s="403" t="s">
        <v>6334</v>
      </c>
      <c r="J2504" s="403" t="s">
        <v>6334</v>
      </c>
      <c r="K2504" s="403" t="s">
        <v>6334</v>
      </c>
      <c r="L2504" s="403" t="s">
        <v>835</v>
      </c>
    </row>
    <row r="2505" spans="1:12" ht="247.5" x14ac:dyDescent="0.25">
      <c r="A2505" s="402" t="s">
        <v>6334</v>
      </c>
      <c r="B2505" s="402" t="s">
        <v>17469</v>
      </c>
      <c r="C2505" s="402" t="s">
        <v>17470</v>
      </c>
      <c r="D2505" s="402" t="s">
        <v>17468</v>
      </c>
      <c r="E2505" s="402" t="s">
        <v>7041</v>
      </c>
      <c r="F2505" s="402" t="s">
        <v>7042</v>
      </c>
      <c r="G2505" s="402" t="s">
        <v>7043</v>
      </c>
      <c r="H2505" s="402" t="s">
        <v>7042</v>
      </c>
      <c r="I2505" s="402" t="s">
        <v>6334</v>
      </c>
      <c r="J2505" s="402" t="s">
        <v>6334</v>
      </c>
      <c r="K2505" s="402" t="s">
        <v>6334</v>
      </c>
      <c r="L2505" s="402" t="s">
        <v>835</v>
      </c>
    </row>
    <row r="2506" spans="1:12" ht="123.75" x14ac:dyDescent="0.25">
      <c r="A2506" s="403" t="s">
        <v>6334</v>
      </c>
      <c r="B2506" s="403" t="s">
        <v>17472</v>
      </c>
      <c r="C2506" s="403" t="s">
        <v>17473</v>
      </c>
      <c r="D2506" s="403" t="s">
        <v>17471</v>
      </c>
      <c r="E2506" s="403" t="s">
        <v>17474</v>
      </c>
      <c r="F2506" s="403" t="s">
        <v>17475</v>
      </c>
      <c r="G2506" s="403" t="s">
        <v>6665</v>
      </c>
      <c r="H2506" s="403" t="s">
        <v>17475</v>
      </c>
      <c r="I2506" s="403" t="s">
        <v>6334</v>
      </c>
      <c r="J2506" s="403" t="s">
        <v>6334</v>
      </c>
      <c r="K2506" s="403" t="s">
        <v>6334</v>
      </c>
      <c r="L2506" s="403" t="s">
        <v>835</v>
      </c>
    </row>
    <row r="2507" spans="1:12" ht="281.25" x14ac:dyDescent="0.25">
      <c r="A2507" s="402" t="s">
        <v>6334</v>
      </c>
      <c r="B2507" s="402" t="s">
        <v>17477</v>
      </c>
      <c r="C2507" s="402" t="s">
        <v>17478</v>
      </c>
      <c r="D2507" s="402" t="s">
        <v>17476</v>
      </c>
      <c r="E2507" s="402" t="s">
        <v>8907</v>
      </c>
      <c r="F2507" s="402" t="s">
        <v>8908</v>
      </c>
      <c r="G2507" s="402" t="s">
        <v>6452</v>
      </c>
      <c r="H2507" s="402" t="s">
        <v>8908</v>
      </c>
      <c r="I2507" s="402" t="s">
        <v>6334</v>
      </c>
      <c r="J2507" s="402" t="s">
        <v>6334</v>
      </c>
      <c r="K2507" s="402" t="s">
        <v>6334</v>
      </c>
      <c r="L2507" s="402" t="s">
        <v>835</v>
      </c>
    </row>
    <row r="2508" spans="1:12" ht="90" x14ac:dyDescent="0.25">
      <c r="A2508" s="403" t="s">
        <v>6334</v>
      </c>
      <c r="B2508" s="403" t="s">
        <v>17480</v>
      </c>
      <c r="C2508" s="403" t="s">
        <v>17481</v>
      </c>
      <c r="D2508" s="403" t="s">
        <v>17479</v>
      </c>
      <c r="E2508" s="403" t="s">
        <v>8368</v>
      </c>
      <c r="F2508" s="403" t="s">
        <v>8369</v>
      </c>
      <c r="G2508" s="403" t="s">
        <v>6334</v>
      </c>
      <c r="H2508" s="403" t="s">
        <v>8369</v>
      </c>
      <c r="I2508" s="403" t="s">
        <v>6334</v>
      </c>
      <c r="J2508" s="403" t="s">
        <v>6334</v>
      </c>
      <c r="K2508" s="403" t="s">
        <v>6334</v>
      </c>
      <c r="L2508" s="403" t="s">
        <v>835</v>
      </c>
    </row>
    <row r="2509" spans="1:12" ht="157.5" x14ac:dyDescent="0.25">
      <c r="A2509" s="402" t="s">
        <v>6334</v>
      </c>
      <c r="B2509" s="402" t="s">
        <v>17483</v>
      </c>
      <c r="C2509" s="402" t="s">
        <v>17484</v>
      </c>
      <c r="D2509" s="402" t="s">
        <v>17482</v>
      </c>
      <c r="E2509" s="402" t="s">
        <v>6497</v>
      </c>
      <c r="F2509" s="402" t="s">
        <v>6498</v>
      </c>
      <c r="G2509" s="402" t="s">
        <v>6334</v>
      </c>
      <c r="H2509" s="402" t="s">
        <v>6498</v>
      </c>
      <c r="I2509" s="402" t="s">
        <v>6334</v>
      </c>
      <c r="J2509" s="402" t="s">
        <v>6334</v>
      </c>
      <c r="K2509" s="402" t="s">
        <v>6334</v>
      </c>
      <c r="L2509" s="402" t="s">
        <v>835</v>
      </c>
    </row>
    <row r="2510" spans="1:12" ht="191.25" x14ac:dyDescent="0.25">
      <c r="A2510" s="403" t="s">
        <v>6334</v>
      </c>
      <c r="B2510" s="403" t="s">
        <v>17486</v>
      </c>
      <c r="C2510" s="403" t="s">
        <v>17487</v>
      </c>
      <c r="D2510" s="403" t="s">
        <v>17485</v>
      </c>
      <c r="E2510" s="403" t="s">
        <v>6992</v>
      </c>
      <c r="F2510" s="403" t="s">
        <v>9331</v>
      </c>
      <c r="G2510" s="403" t="s">
        <v>6493</v>
      </c>
      <c r="H2510" s="403" t="s">
        <v>9331</v>
      </c>
      <c r="I2510" s="403" t="s">
        <v>6334</v>
      </c>
      <c r="J2510" s="403" t="s">
        <v>6334</v>
      </c>
      <c r="K2510" s="403" t="s">
        <v>6334</v>
      </c>
      <c r="L2510" s="403" t="s">
        <v>835</v>
      </c>
    </row>
    <row r="2511" spans="1:12" ht="67.5" x14ac:dyDescent="0.25">
      <c r="A2511" s="402" t="s">
        <v>17491</v>
      </c>
      <c r="B2511" s="402" t="s">
        <v>17489</v>
      </c>
      <c r="C2511" s="402" t="s">
        <v>17490</v>
      </c>
      <c r="D2511" s="402" t="s">
        <v>17488</v>
      </c>
      <c r="E2511" s="402" t="s">
        <v>11116</v>
      </c>
      <c r="F2511" s="402" t="s">
        <v>11117</v>
      </c>
      <c r="G2511" s="402" t="s">
        <v>6553</v>
      </c>
      <c r="H2511" s="402" t="s">
        <v>11118</v>
      </c>
      <c r="I2511" s="402" t="s">
        <v>6334</v>
      </c>
      <c r="J2511" s="402" t="s">
        <v>6334</v>
      </c>
      <c r="K2511" s="402" t="s">
        <v>6334</v>
      </c>
      <c r="L2511" s="402" t="s">
        <v>835</v>
      </c>
    </row>
    <row r="2512" spans="1:12" ht="67.5" x14ac:dyDescent="0.25">
      <c r="A2512" s="403" t="s">
        <v>17495</v>
      </c>
      <c r="B2512" s="403" t="s">
        <v>17493</v>
      </c>
      <c r="C2512" s="403" t="s">
        <v>17494</v>
      </c>
      <c r="D2512" s="403" t="s">
        <v>17492</v>
      </c>
      <c r="E2512" s="403" t="s">
        <v>17496</v>
      </c>
      <c r="F2512" s="403" t="s">
        <v>17497</v>
      </c>
      <c r="G2512" s="403" t="s">
        <v>7338</v>
      </c>
      <c r="H2512" s="403" t="s">
        <v>17497</v>
      </c>
      <c r="I2512" s="403" t="s">
        <v>6334</v>
      </c>
      <c r="J2512" s="403" t="s">
        <v>6334</v>
      </c>
      <c r="K2512" s="403" t="s">
        <v>6548</v>
      </c>
      <c r="L2512" s="403" t="s">
        <v>835</v>
      </c>
    </row>
    <row r="2513" spans="1:12" ht="123.75" x14ac:dyDescent="0.25">
      <c r="A2513" s="402" t="s">
        <v>17501</v>
      </c>
      <c r="B2513" s="402" t="s">
        <v>17499</v>
      </c>
      <c r="C2513" s="402" t="s">
        <v>17500</v>
      </c>
      <c r="D2513" s="402" t="s">
        <v>17498</v>
      </c>
      <c r="E2513" s="402" t="s">
        <v>6484</v>
      </c>
      <c r="F2513" s="402" t="s">
        <v>6485</v>
      </c>
      <c r="G2513" s="402" t="s">
        <v>6486</v>
      </c>
      <c r="H2513" s="402" t="s">
        <v>6485</v>
      </c>
      <c r="I2513" s="402" t="s">
        <v>6334</v>
      </c>
      <c r="J2513" s="402" t="s">
        <v>6334</v>
      </c>
      <c r="K2513" s="402" t="s">
        <v>6334</v>
      </c>
      <c r="L2513" s="402" t="s">
        <v>835</v>
      </c>
    </row>
    <row r="2514" spans="1:12" ht="112.5" x14ac:dyDescent="0.25">
      <c r="A2514" s="403" t="s">
        <v>6334</v>
      </c>
      <c r="B2514" s="403" t="s">
        <v>17503</v>
      </c>
      <c r="C2514" s="403" t="s">
        <v>17504</v>
      </c>
      <c r="D2514" s="403" t="s">
        <v>17502</v>
      </c>
      <c r="E2514" s="403" t="s">
        <v>7041</v>
      </c>
      <c r="F2514" s="403" t="s">
        <v>7042</v>
      </c>
      <c r="G2514" s="403" t="s">
        <v>7043</v>
      </c>
      <c r="H2514" s="403" t="s">
        <v>7042</v>
      </c>
      <c r="I2514" s="403" t="s">
        <v>6334</v>
      </c>
      <c r="J2514" s="403" t="s">
        <v>6334</v>
      </c>
      <c r="K2514" s="403" t="s">
        <v>6334</v>
      </c>
      <c r="L2514" s="403" t="s">
        <v>835</v>
      </c>
    </row>
    <row r="2515" spans="1:12" ht="90" x14ac:dyDescent="0.25">
      <c r="A2515" s="402" t="s">
        <v>17508</v>
      </c>
      <c r="B2515" s="402" t="s">
        <v>17506</v>
      </c>
      <c r="C2515" s="402" t="s">
        <v>17507</v>
      </c>
      <c r="D2515" s="402" t="s">
        <v>17505</v>
      </c>
      <c r="E2515" s="402" t="s">
        <v>6484</v>
      </c>
      <c r="F2515" s="402" t="s">
        <v>6485</v>
      </c>
      <c r="G2515" s="402" t="s">
        <v>6486</v>
      </c>
      <c r="H2515" s="402" t="s">
        <v>6485</v>
      </c>
      <c r="I2515" s="402" t="s">
        <v>6334</v>
      </c>
      <c r="J2515" s="402" t="s">
        <v>6334</v>
      </c>
      <c r="K2515" s="402" t="s">
        <v>6334</v>
      </c>
      <c r="L2515" s="402" t="s">
        <v>835</v>
      </c>
    </row>
    <row r="2516" spans="1:12" ht="146.25" x14ac:dyDescent="0.25">
      <c r="A2516" s="403" t="s">
        <v>17512</v>
      </c>
      <c r="B2516" s="403" t="s">
        <v>17510</v>
      </c>
      <c r="C2516" s="403" t="s">
        <v>17511</v>
      </c>
      <c r="D2516" s="403" t="s">
        <v>17509</v>
      </c>
      <c r="E2516" s="403" t="s">
        <v>6497</v>
      </c>
      <c r="F2516" s="403" t="s">
        <v>6498</v>
      </c>
      <c r="G2516" s="403" t="s">
        <v>6334</v>
      </c>
      <c r="H2516" s="403" t="s">
        <v>6498</v>
      </c>
      <c r="I2516" s="403" t="s">
        <v>6334</v>
      </c>
      <c r="J2516" s="403" t="s">
        <v>6334</v>
      </c>
      <c r="K2516" s="403" t="s">
        <v>6334</v>
      </c>
      <c r="L2516" s="403" t="s">
        <v>835</v>
      </c>
    </row>
    <row r="2517" spans="1:12" ht="135" x14ac:dyDescent="0.25">
      <c r="A2517" s="402" t="s">
        <v>17516</v>
      </c>
      <c r="B2517" s="402" t="s">
        <v>17514</v>
      </c>
      <c r="C2517" s="402" t="s">
        <v>17515</v>
      </c>
      <c r="D2517" s="402" t="s">
        <v>17513</v>
      </c>
      <c r="E2517" s="402" t="s">
        <v>7041</v>
      </c>
      <c r="F2517" s="402" t="s">
        <v>7042</v>
      </c>
      <c r="G2517" s="402" t="s">
        <v>7043</v>
      </c>
      <c r="H2517" s="402" t="s">
        <v>7042</v>
      </c>
      <c r="I2517" s="402" t="s">
        <v>6334</v>
      </c>
      <c r="J2517" s="402" t="s">
        <v>6334</v>
      </c>
      <c r="K2517" s="402" t="s">
        <v>6334</v>
      </c>
      <c r="L2517" s="402" t="s">
        <v>835</v>
      </c>
    </row>
    <row r="2518" spans="1:12" ht="78.75" x14ac:dyDescent="0.25">
      <c r="A2518" s="403" t="s">
        <v>17520</v>
      </c>
      <c r="B2518" s="403" t="s">
        <v>17518</v>
      </c>
      <c r="C2518" s="403" t="s">
        <v>17519</v>
      </c>
      <c r="D2518" s="403" t="s">
        <v>17517</v>
      </c>
      <c r="E2518" s="403" t="s">
        <v>6484</v>
      </c>
      <c r="F2518" s="403" t="s">
        <v>6485</v>
      </c>
      <c r="G2518" s="403" t="s">
        <v>6486</v>
      </c>
      <c r="H2518" s="403" t="s">
        <v>6485</v>
      </c>
      <c r="I2518" s="403" t="s">
        <v>6334</v>
      </c>
      <c r="J2518" s="403" t="s">
        <v>6334</v>
      </c>
      <c r="K2518" s="403" t="s">
        <v>6334</v>
      </c>
      <c r="L2518" s="403" t="s">
        <v>835</v>
      </c>
    </row>
    <row r="2519" spans="1:12" ht="168.75" x14ac:dyDescent="0.25">
      <c r="A2519" s="402" t="s">
        <v>6334</v>
      </c>
      <c r="B2519" s="402" t="s">
        <v>17522</v>
      </c>
      <c r="C2519" s="402" t="s">
        <v>17523</v>
      </c>
      <c r="D2519" s="402" t="s">
        <v>17521</v>
      </c>
      <c r="E2519" s="402" t="s">
        <v>8907</v>
      </c>
      <c r="F2519" s="402" t="s">
        <v>8908</v>
      </c>
      <c r="G2519" s="402" t="s">
        <v>6452</v>
      </c>
      <c r="H2519" s="402" t="s">
        <v>8908</v>
      </c>
      <c r="I2519" s="402" t="s">
        <v>6334</v>
      </c>
      <c r="J2519" s="402" t="s">
        <v>6334</v>
      </c>
      <c r="K2519" s="402" t="s">
        <v>6334</v>
      </c>
      <c r="L2519" s="402" t="s">
        <v>835</v>
      </c>
    </row>
    <row r="2520" spans="1:12" ht="101.25" x14ac:dyDescent="0.25">
      <c r="A2520" s="403" t="s">
        <v>17527</v>
      </c>
      <c r="B2520" s="403" t="s">
        <v>17525</v>
      </c>
      <c r="C2520" s="403" t="s">
        <v>17526</v>
      </c>
      <c r="D2520" s="403" t="s">
        <v>17524</v>
      </c>
      <c r="E2520" s="403" t="s">
        <v>17428</v>
      </c>
      <c r="F2520" s="403" t="s">
        <v>17429</v>
      </c>
      <c r="G2520" s="403" t="s">
        <v>6586</v>
      </c>
      <c r="H2520" s="403" t="s">
        <v>17429</v>
      </c>
      <c r="I2520" s="403" t="s">
        <v>6334</v>
      </c>
      <c r="J2520" s="403" t="s">
        <v>6334</v>
      </c>
      <c r="K2520" s="403" t="s">
        <v>6334</v>
      </c>
      <c r="L2520" s="403" t="s">
        <v>835</v>
      </c>
    </row>
    <row r="2521" spans="1:12" ht="112.5" x14ac:dyDescent="0.25">
      <c r="A2521" s="402" t="s">
        <v>17531</v>
      </c>
      <c r="B2521" s="402" t="s">
        <v>17529</v>
      </c>
      <c r="C2521" s="402" t="s">
        <v>17530</v>
      </c>
      <c r="D2521" s="402" t="s">
        <v>17528</v>
      </c>
      <c r="E2521" s="402" t="s">
        <v>16944</v>
      </c>
      <c r="F2521" s="402" t="s">
        <v>16945</v>
      </c>
      <c r="G2521" s="402" t="s">
        <v>7635</v>
      </c>
      <c r="H2521" s="402" t="s">
        <v>16945</v>
      </c>
      <c r="I2521" s="402" t="s">
        <v>6334</v>
      </c>
      <c r="J2521" s="402" t="s">
        <v>6334</v>
      </c>
      <c r="K2521" s="402" t="s">
        <v>6334</v>
      </c>
      <c r="L2521" s="402" t="s">
        <v>835</v>
      </c>
    </row>
    <row r="2522" spans="1:12" ht="101.25" x14ac:dyDescent="0.25">
      <c r="A2522" s="403" t="s">
        <v>17535</v>
      </c>
      <c r="B2522" s="403" t="s">
        <v>17533</v>
      </c>
      <c r="C2522" s="403" t="s">
        <v>17534</v>
      </c>
      <c r="D2522" s="403" t="s">
        <v>17532</v>
      </c>
      <c r="E2522" s="403" t="s">
        <v>6915</v>
      </c>
      <c r="F2522" s="403" t="s">
        <v>6916</v>
      </c>
      <c r="G2522" s="403" t="s">
        <v>6917</v>
      </c>
      <c r="H2522" s="403" t="s">
        <v>6916</v>
      </c>
      <c r="I2522" s="403" t="s">
        <v>6334</v>
      </c>
      <c r="J2522" s="403" t="s">
        <v>6334</v>
      </c>
      <c r="K2522" s="403" t="s">
        <v>6334</v>
      </c>
      <c r="L2522" s="403" t="s">
        <v>835</v>
      </c>
    </row>
    <row r="2523" spans="1:12" ht="56.25" x14ac:dyDescent="0.25">
      <c r="A2523" s="402" t="s">
        <v>17539</v>
      </c>
      <c r="B2523" s="402" t="s">
        <v>17537</v>
      </c>
      <c r="C2523" s="402" t="s">
        <v>17538</v>
      </c>
      <c r="D2523" s="402" t="s">
        <v>17536</v>
      </c>
      <c r="E2523" s="402" t="s">
        <v>6484</v>
      </c>
      <c r="F2523" s="402" t="s">
        <v>6485</v>
      </c>
      <c r="G2523" s="402" t="s">
        <v>6486</v>
      </c>
      <c r="H2523" s="402" t="s">
        <v>6485</v>
      </c>
      <c r="I2523" s="402" t="s">
        <v>6334</v>
      </c>
      <c r="J2523" s="402" t="s">
        <v>6334</v>
      </c>
      <c r="K2523" s="402" t="s">
        <v>6334</v>
      </c>
      <c r="L2523" s="402" t="s">
        <v>835</v>
      </c>
    </row>
    <row r="2524" spans="1:12" ht="213.75" x14ac:dyDescent="0.25">
      <c r="A2524" s="403" t="s">
        <v>1058</v>
      </c>
      <c r="B2524" s="403" t="s">
        <v>17541</v>
      </c>
      <c r="C2524" s="403" t="s">
        <v>17542</v>
      </c>
      <c r="D2524" s="403" t="s">
        <v>17540</v>
      </c>
      <c r="E2524" s="403" t="s">
        <v>8368</v>
      </c>
      <c r="F2524" s="403" t="s">
        <v>8369</v>
      </c>
      <c r="G2524" s="403" t="s">
        <v>6499</v>
      </c>
      <c r="H2524" s="403" t="s">
        <v>8369</v>
      </c>
      <c r="I2524" s="403" t="s">
        <v>6334</v>
      </c>
      <c r="J2524" s="403" t="s">
        <v>6334</v>
      </c>
      <c r="K2524" s="403" t="s">
        <v>6334</v>
      </c>
      <c r="L2524" s="403" t="s">
        <v>6376</v>
      </c>
    </row>
    <row r="2525" spans="1:12" ht="78.75" x14ac:dyDescent="0.25">
      <c r="A2525" s="402" t="s">
        <v>6334</v>
      </c>
      <c r="B2525" s="402" t="s">
        <v>17544</v>
      </c>
      <c r="C2525" s="402" t="s">
        <v>17545</v>
      </c>
      <c r="D2525" s="402" t="s">
        <v>17543</v>
      </c>
      <c r="E2525" s="402" t="s">
        <v>8924</v>
      </c>
      <c r="F2525" s="402" t="s">
        <v>8925</v>
      </c>
      <c r="G2525" s="402" t="s">
        <v>6609</v>
      </c>
      <c r="H2525" s="402" t="s">
        <v>8925</v>
      </c>
      <c r="I2525" s="402" t="s">
        <v>6334</v>
      </c>
      <c r="J2525" s="402" t="s">
        <v>6334</v>
      </c>
      <c r="K2525" s="402" t="s">
        <v>6334</v>
      </c>
      <c r="L2525" s="402" t="s">
        <v>835</v>
      </c>
    </row>
    <row r="2526" spans="1:12" ht="409.5" x14ac:dyDescent="0.25">
      <c r="A2526" s="403" t="s">
        <v>6334</v>
      </c>
      <c r="B2526" s="403" t="s">
        <v>17547</v>
      </c>
      <c r="C2526" s="403" t="s">
        <v>17548</v>
      </c>
      <c r="D2526" s="403" t="s">
        <v>17546</v>
      </c>
      <c r="E2526" s="403" t="s">
        <v>8907</v>
      </c>
      <c r="F2526" s="403" t="s">
        <v>8908</v>
      </c>
      <c r="G2526" s="403" t="s">
        <v>6452</v>
      </c>
      <c r="H2526" s="403" t="s">
        <v>8908</v>
      </c>
      <c r="I2526" s="403" t="s">
        <v>6334</v>
      </c>
      <c r="J2526" s="403" t="s">
        <v>6334</v>
      </c>
      <c r="K2526" s="403" t="s">
        <v>6334</v>
      </c>
      <c r="L2526" s="403" t="s">
        <v>835</v>
      </c>
    </row>
    <row r="2527" spans="1:12" ht="90" x14ac:dyDescent="0.25">
      <c r="A2527" s="402" t="s">
        <v>17552</v>
      </c>
      <c r="B2527" s="402" t="s">
        <v>17550</v>
      </c>
      <c r="C2527" s="402" t="s">
        <v>17551</v>
      </c>
      <c r="D2527" s="402" t="s">
        <v>17549</v>
      </c>
      <c r="E2527" s="402" t="s">
        <v>8907</v>
      </c>
      <c r="F2527" s="402" t="s">
        <v>8908</v>
      </c>
      <c r="G2527" s="402" t="s">
        <v>6452</v>
      </c>
      <c r="H2527" s="402" t="s">
        <v>8908</v>
      </c>
      <c r="I2527" s="402" t="s">
        <v>6334</v>
      </c>
      <c r="J2527" s="402" t="s">
        <v>6334</v>
      </c>
      <c r="K2527" s="402" t="s">
        <v>6334</v>
      </c>
      <c r="L2527" s="402" t="s">
        <v>835</v>
      </c>
    </row>
    <row r="2528" spans="1:12" ht="112.5" x14ac:dyDescent="0.25">
      <c r="A2528" s="403" t="s">
        <v>17556</v>
      </c>
      <c r="B2528" s="403" t="s">
        <v>17554</v>
      </c>
      <c r="C2528" s="403" t="s">
        <v>17555</v>
      </c>
      <c r="D2528" s="403" t="s">
        <v>17553</v>
      </c>
      <c r="E2528" s="403" t="s">
        <v>6915</v>
      </c>
      <c r="F2528" s="403" t="s">
        <v>6916</v>
      </c>
      <c r="G2528" s="403" t="s">
        <v>6917</v>
      </c>
      <c r="H2528" s="403" t="s">
        <v>6916</v>
      </c>
      <c r="I2528" s="403" t="s">
        <v>6334</v>
      </c>
      <c r="J2528" s="403" t="s">
        <v>6334</v>
      </c>
      <c r="K2528" s="403" t="s">
        <v>6334</v>
      </c>
      <c r="L2528" s="403" t="s">
        <v>835</v>
      </c>
    </row>
    <row r="2529" spans="1:12" ht="157.5" x14ac:dyDescent="0.25">
      <c r="A2529" s="402" t="s">
        <v>6334</v>
      </c>
      <c r="B2529" s="402" t="s">
        <v>17558</v>
      </c>
      <c r="C2529" s="402" t="s">
        <v>17559</v>
      </c>
      <c r="D2529" s="402" t="s">
        <v>17557</v>
      </c>
      <c r="E2529" s="402" t="s">
        <v>6484</v>
      </c>
      <c r="F2529" s="402" t="s">
        <v>6485</v>
      </c>
      <c r="G2529" s="402" t="s">
        <v>6486</v>
      </c>
      <c r="H2529" s="402" t="s">
        <v>6485</v>
      </c>
      <c r="I2529" s="402" t="s">
        <v>6334</v>
      </c>
      <c r="J2529" s="402" t="s">
        <v>6334</v>
      </c>
      <c r="K2529" s="402" t="s">
        <v>6334</v>
      </c>
      <c r="L2529" s="402" t="s">
        <v>835</v>
      </c>
    </row>
    <row r="2530" spans="1:12" ht="67.5" x14ac:dyDescent="0.25">
      <c r="A2530" s="403" t="s">
        <v>17563</v>
      </c>
      <c r="B2530" s="403" t="s">
        <v>17561</v>
      </c>
      <c r="C2530" s="403" t="s">
        <v>17562</v>
      </c>
      <c r="D2530" s="403" t="s">
        <v>17560</v>
      </c>
      <c r="E2530" s="403" t="s">
        <v>8368</v>
      </c>
      <c r="F2530" s="403" t="s">
        <v>8369</v>
      </c>
      <c r="G2530" s="403" t="s">
        <v>6334</v>
      </c>
      <c r="H2530" s="403" t="s">
        <v>8369</v>
      </c>
      <c r="I2530" s="403" t="s">
        <v>6334</v>
      </c>
      <c r="J2530" s="403" t="s">
        <v>6334</v>
      </c>
      <c r="K2530" s="403" t="s">
        <v>6334</v>
      </c>
      <c r="L2530" s="403" t="s">
        <v>835</v>
      </c>
    </row>
    <row r="2531" spans="1:12" ht="112.5" x14ac:dyDescent="0.25">
      <c r="A2531" s="402" t="s">
        <v>6334</v>
      </c>
      <c r="B2531" s="402" t="s">
        <v>17565</v>
      </c>
      <c r="C2531" s="402" t="s">
        <v>17566</v>
      </c>
      <c r="D2531" s="402" t="s">
        <v>17564</v>
      </c>
      <c r="E2531" s="402" t="s">
        <v>7041</v>
      </c>
      <c r="F2531" s="402" t="s">
        <v>7042</v>
      </c>
      <c r="G2531" s="402" t="s">
        <v>7043</v>
      </c>
      <c r="H2531" s="402" t="s">
        <v>7042</v>
      </c>
      <c r="I2531" s="402" t="s">
        <v>6334</v>
      </c>
      <c r="J2531" s="402" t="s">
        <v>6334</v>
      </c>
      <c r="K2531" s="402" t="s">
        <v>6334</v>
      </c>
      <c r="L2531" s="402" t="s">
        <v>835</v>
      </c>
    </row>
    <row r="2532" spans="1:12" ht="56.25" x14ac:dyDescent="0.25">
      <c r="A2532" s="403" t="s">
        <v>17570</v>
      </c>
      <c r="B2532" s="403" t="s">
        <v>17568</v>
      </c>
      <c r="C2532" s="403" t="s">
        <v>17569</v>
      </c>
      <c r="D2532" s="403" t="s">
        <v>17567</v>
      </c>
      <c r="E2532" s="403" t="s">
        <v>8907</v>
      </c>
      <c r="F2532" s="403" t="s">
        <v>8908</v>
      </c>
      <c r="G2532" s="403" t="s">
        <v>6452</v>
      </c>
      <c r="H2532" s="403" t="s">
        <v>8908</v>
      </c>
      <c r="I2532" s="403" t="s">
        <v>6334</v>
      </c>
      <c r="J2532" s="403" t="s">
        <v>6334</v>
      </c>
      <c r="K2532" s="403" t="s">
        <v>6334</v>
      </c>
      <c r="L2532" s="403" t="s">
        <v>835</v>
      </c>
    </row>
    <row r="2533" spans="1:12" ht="90" x14ac:dyDescent="0.25">
      <c r="A2533" s="402" t="s">
        <v>6334</v>
      </c>
      <c r="B2533" s="402" t="s">
        <v>17572</v>
      </c>
      <c r="C2533" s="402" t="s">
        <v>17573</v>
      </c>
      <c r="D2533" s="402" t="s">
        <v>17571</v>
      </c>
      <c r="E2533" s="402" t="s">
        <v>6484</v>
      </c>
      <c r="F2533" s="402" t="s">
        <v>6485</v>
      </c>
      <c r="G2533" s="402" t="s">
        <v>6486</v>
      </c>
      <c r="H2533" s="402" t="s">
        <v>6485</v>
      </c>
      <c r="I2533" s="402" t="s">
        <v>6334</v>
      </c>
      <c r="J2533" s="402" t="s">
        <v>6334</v>
      </c>
      <c r="K2533" s="402" t="s">
        <v>6334</v>
      </c>
      <c r="L2533" s="402" t="s">
        <v>835</v>
      </c>
    </row>
    <row r="2534" spans="1:12" ht="112.5" x14ac:dyDescent="0.25">
      <c r="A2534" s="403" t="s">
        <v>6334</v>
      </c>
      <c r="B2534" s="403" t="s">
        <v>17575</v>
      </c>
      <c r="C2534" s="403" t="s">
        <v>17576</v>
      </c>
      <c r="D2534" s="403" t="s">
        <v>17574</v>
      </c>
      <c r="E2534" s="403" t="s">
        <v>6484</v>
      </c>
      <c r="F2534" s="403" t="s">
        <v>6485</v>
      </c>
      <c r="G2534" s="403" t="s">
        <v>6486</v>
      </c>
      <c r="H2534" s="403" t="s">
        <v>6485</v>
      </c>
      <c r="I2534" s="403" t="s">
        <v>6334</v>
      </c>
      <c r="J2534" s="403" t="s">
        <v>6334</v>
      </c>
      <c r="K2534" s="403" t="s">
        <v>6334</v>
      </c>
      <c r="L2534" s="403" t="s">
        <v>835</v>
      </c>
    </row>
    <row r="2535" spans="1:12" ht="123.75" x14ac:dyDescent="0.25">
      <c r="A2535" s="402" t="s">
        <v>17580</v>
      </c>
      <c r="B2535" s="402" t="s">
        <v>17578</v>
      </c>
      <c r="C2535" s="402" t="s">
        <v>17579</v>
      </c>
      <c r="D2535" s="402" t="s">
        <v>17577</v>
      </c>
      <c r="E2535" s="402" t="s">
        <v>7041</v>
      </c>
      <c r="F2535" s="402" t="s">
        <v>7042</v>
      </c>
      <c r="G2535" s="402" t="s">
        <v>7043</v>
      </c>
      <c r="H2535" s="402" t="s">
        <v>7042</v>
      </c>
      <c r="I2535" s="402" t="s">
        <v>6334</v>
      </c>
      <c r="J2535" s="402" t="s">
        <v>6334</v>
      </c>
      <c r="K2535" s="402" t="s">
        <v>6334</v>
      </c>
      <c r="L2535" s="402" t="s">
        <v>835</v>
      </c>
    </row>
    <row r="2536" spans="1:12" ht="135" x14ac:dyDescent="0.25">
      <c r="A2536" s="403" t="s">
        <v>17584</v>
      </c>
      <c r="B2536" s="403" t="s">
        <v>17582</v>
      </c>
      <c r="C2536" s="403" t="s">
        <v>17583</v>
      </c>
      <c r="D2536" s="403" t="s">
        <v>17581</v>
      </c>
      <c r="E2536" s="403" t="s">
        <v>6992</v>
      </c>
      <c r="F2536" s="403" t="s">
        <v>9331</v>
      </c>
      <c r="G2536" s="403" t="s">
        <v>6493</v>
      </c>
      <c r="H2536" s="403" t="s">
        <v>9331</v>
      </c>
      <c r="I2536" s="403" t="s">
        <v>6334</v>
      </c>
      <c r="J2536" s="403" t="s">
        <v>6334</v>
      </c>
      <c r="K2536" s="403" t="s">
        <v>6334</v>
      </c>
      <c r="L2536" s="403" t="s">
        <v>835</v>
      </c>
    </row>
    <row r="2537" spans="1:12" ht="67.5" x14ac:dyDescent="0.25">
      <c r="A2537" s="402" t="s">
        <v>17588</v>
      </c>
      <c r="B2537" s="402" t="s">
        <v>17586</v>
      </c>
      <c r="C2537" s="402" t="s">
        <v>17587</v>
      </c>
      <c r="D2537" s="402" t="s">
        <v>17585</v>
      </c>
      <c r="E2537" s="402" t="s">
        <v>6855</v>
      </c>
      <c r="F2537" s="402" t="s">
        <v>6856</v>
      </c>
      <c r="G2537" s="402" t="s">
        <v>6486</v>
      </c>
      <c r="H2537" s="402" t="s">
        <v>6856</v>
      </c>
      <c r="I2537" s="402" t="s">
        <v>6334</v>
      </c>
      <c r="J2537" s="402" t="s">
        <v>6334</v>
      </c>
      <c r="K2537" s="402" t="s">
        <v>6334</v>
      </c>
      <c r="L2537" s="402" t="s">
        <v>835</v>
      </c>
    </row>
    <row r="2538" spans="1:12" ht="409.5" x14ac:dyDescent="0.25">
      <c r="A2538" s="403" t="s">
        <v>6334</v>
      </c>
      <c r="B2538" s="403" t="s">
        <v>17590</v>
      </c>
      <c r="C2538" s="403" t="s">
        <v>17591</v>
      </c>
      <c r="D2538" s="403" t="s">
        <v>17589</v>
      </c>
      <c r="E2538" s="403" t="s">
        <v>7215</v>
      </c>
      <c r="F2538" s="403" t="s">
        <v>7216</v>
      </c>
      <c r="G2538" s="403" t="s">
        <v>6493</v>
      </c>
      <c r="H2538" s="403" t="s">
        <v>7216</v>
      </c>
      <c r="I2538" s="403" t="s">
        <v>6334</v>
      </c>
      <c r="J2538" s="403" t="s">
        <v>6334</v>
      </c>
      <c r="K2538" s="403" t="s">
        <v>6334</v>
      </c>
      <c r="L2538" s="403" t="s">
        <v>835</v>
      </c>
    </row>
    <row r="2539" spans="1:12" ht="101.25" x14ac:dyDescent="0.25">
      <c r="A2539" s="402" t="s">
        <v>17595</v>
      </c>
      <c r="B2539" s="402" t="s">
        <v>17593</v>
      </c>
      <c r="C2539" s="402" t="s">
        <v>17594</v>
      </c>
      <c r="D2539" s="402" t="s">
        <v>17592</v>
      </c>
      <c r="E2539" s="402" t="s">
        <v>6484</v>
      </c>
      <c r="F2539" s="402" t="s">
        <v>6485</v>
      </c>
      <c r="G2539" s="402" t="s">
        <v>6486</v>
      </c>
      <c r="H2539" s="402" t="s">
        <v>6485</v>
      </c>
      <c r="I2539" s="402" t="s">
        <v>6334</v>
      </c>
      <c r="J2539" s="402" t="s">
        <v>6334</v>
      </c>
      <c r="K2539" s="402" t="s">
        <v>6334</v>
      </c>
      <c r="L2539" s="402" t="s">
        <v>835</v>
      </c>
    </row>
    <row r="2540" spans="1:12" ht="90" x14ac:dyDescent="0.25">
      <c r="A2540" s="403" t="s">
        <v>6334</v>
      </c>
      <c r="B2540" s="403" t="s">
        <v>17597</v>
      </c>
      <c r="C2540" s="403" t="s">
        <v>17598</v>
      </c>
      <c r="D2540" s="403" t="s">
        <v>17596</v>
      </c>
      <c r="E2540" s="403" t="s">
        <v>6484</v>
      </c>
      <c r="F2540" s="403" t="s">
        <v>6485</v>
      </c>
      <c r="G2540" s="403" t="s">
        <v>6486</v>
      </c>
      <c r="H2540" s="403" t="s">
        <v>6485</v>
      </c>
      <c r="I2540" s="403" t="s">
        <v>6334</v>
      </c>
      <c r="J2540" s="403" t="s">
        <v>6334</v>
      </c>
      <c r="K2540" s="403" t="s">
        <v>6334</v>
      </c>
      <c r="L2540" s="403" t="s">
        <v>835</v>
      </c>
    </row>
    <row r="2541" spans="1:12" ht="101.25" x14ac:dyDescent="0.25">
      <c r="A2541" s="402" t="s">
        <v>17602</v>
      </c>
      <c r="B2541" s="402" t="s">
        <v>17600</v>
      </c>
      <c r="C2541" s="402" t="s">
        <v>17601</v>
      </c>
      <c r="D2541" s="402" t="s">
        <v>17599</v>
      </c>
      <c r="E2541" s="402" t="s">
        <v>7215</v>
      </c>
      <c r="F2541" s="402" t="s">
        <v>7216</v>
      </c>
      <c r="G2541" s="402" t="s">
        <v>6493</v>
      </c>
      <c r="H2541" s="402" t="s">
        <v>7216</v>
      </c>
      <c r="I2541" s="402" t="s">
        <v>6334</v>
      </c>
      <c r="J2541" s="402" t="s">
        <v>6334</v>
      </c>
      <c r="K2541" s="402" t="s">
        <v>6334</v>
      </c>
      <c r="L2541" s="402" t="s">
        <v>835</v>
      </c>
    </row>
    <row r="2542" spans="1:12" ht="123.75" x14ac:dyDescent="0.25">
      <c r="A2542" s="403" t="s">
        <v>17606</v>
      </c>
      <c r="B2542" s="403" t="s">
        <v>17604</v>
      </c>
      <c r="C2542" s="403" t="s">
        <v>17605</v>
      </c>
      <c r="D2542" s="403" t="s">
        <v>17603</v>
      </c>
      <c r="E2542" s="403" t="s">
        <v>8769</v>
      </c>
      <c r="F2542" s="403" t="s">
        <v>8770</v>
      </c>
      <c r="G2542" s="403" t="s">
        <v>6917</v>
      </c>
      <c r="H2542" s="403" t="s">
        <v>8770</v>
      </c>
      <c r="I2542" s="403" t="s">
        <v>6334</v>
      </c>
      <c r="J2542" s="403" t="s">
        <v>6334</v>
      </c>
      <c r="K2542" s="403" t="s">
        <v>6334</v>
      </c>
      <c r="L2542" s="403" t="s">
        <v>835</v>
      </c>
    </row>
    <row r="2543" spans="1:12" ht="270" x14ac:dyDescent="0.25">
      <c r="A2543" s="402" t="s">
        <v>17610</v>
      </c>
      <c r="B2543" s="402" t="s">
        <v>17608</v>
      </c>
      <c r="C2543" s="402" t="s">
        <v>17609</v>
      </c>
      <c r="D2543" s="402" t="s">
        <v>17607</v>
      </c>
      <c r="E2543" s="402" t="s">
        <v>8404</v>
      </c>
      <c r="F2543" s="402" t="s">
        <v>8405</v>
      </c>
      <c r="G2543" s="402" t="s">
        <v>7070</v>
      </c>
      <c r="H2543" s="402" t="s">
        <v>8406</v>
      </c>
      <c r="I2543" s="402" t="s">
        <v>6334</v>
      </c>
      <c r="J2543" s="402" t="s">
        <v>6334</v>
      </c>
      <c r="K2543" s="402" t="s">
        <v>6334</v>
      </c>
      <c r="L2543" s="402" t="s">
        <v>835</v>
      </c>
    </row>
    <row r="2544" spans="1:12" ht="123.75" x14ac:dyDescent="0.25">
      <c r="A2544" s="403" t="s">
        <v>17614</v>
      </c>
      <c r="B2544" s="403" t="s">
        <v>17612</v>
      </c>
      <c r="C2544" s="403" t="s">
        <v>17613</v>
      </c>
      <c r="D2544" s="403" t="s">
        <v>17611</v>
      </c>
      <c r="E2544" s="403" t="s">
        <v>7215</v>
      </c>
      <c r="F2544" s="403" t="s">
        <v>7216</v>
      </c>
      <c r="G2544" s="403" t="s">
        <v>6493</v>
      </c>
      <c r="H2544" s="403" t="s">
        <v>7216</v>
      </c>
      <c r="I2544" s="403" t="s">
        <v>6334</v>
      </c>
      <c r="J2544" s="403" t="s">
        <v>6334</v>
      </c>
      <c r="K2544" s="403" t="s">
        <v>6334</v>
      </c>
      <c r="L2544" s="403" t="s">
        <v>835</v>
      </c>
    </row>
    <row r="2545" spans="1:12" ht="123.75" x14ac:dyDescent="0.25">
      <c r="A2545" s="402" t="s">
        <v>17618</v>
      </c>
      <c r="B2545" s="402" t="s">
        <v>17616</v>
      </c>
      <c r="C2545" s="402" t="s">
        <v>17617</v>
      </c>
      <c r="D2545" s="402" t="s">
        <v>17615</v>
      </c>
      <c r="E2545" s="402" t="s">
        <v>6915</v>
      </c>
      <c r="F2545" s="402" t="s">
        <v>6916</v>
      </c>
      <c r="G2545" s="402" t="s">
        <v>6917</v>
      </c>
      <c r="H2545" s="402" t="s">
        <v>6916</v>
      </c>
      <c r="I2545" s="402" t="s">
        <v>6334</v>
      </c>
      <c r="J2545" s="402" t="s">
        <v>6334</v>
      </c>
      <c r="K2545" s="402" t="s">
        <v>6334</v>
      </c>
      <c r="L2545" s="402" t="s">
        <v>835</v>
      </c>
    </row>
    <row r="2546" spans="1:12" ht="409.5" x14ac:dyDescent="0.25">
      <c r="A2546" s="403" t="s">
        <v>6334</v>
      </c>
      <c r="B2546" s="403" t="s">
        <v>17620</v>
      </c>
      <c r="C2546" s="403" t="s">
        <v>17621</v>
      </c>
      <c r="D2546" s="403" t="s">
        <v>17619</v>
      </c>
      <c r="E2546" s="403" t="s">
        <v>7510</v>
      </c>
      <c r="F2546" s="403" t="s">
        <v>7511</v>
      </c>
      <c r="G2546" s="403" t="s">
        <v>7070</v>
      </c>
      <c r="H2546" s="403" t="s">
        <v>7511</v>
      </c>
      <c r="I2546" s="403" t="s">
        <v>6334</v>
      </c>
      <c r="J2546" s="403" t="s">
        <v>6334</v>
      </c>
      <c r="K2546" s="403" t="s">
        <v>6334</v>
      </c>
      <c r="L2546" s="403" t="s">
        <v>835</v>
      </c>
    </row>
    <row r="2547" spans="1:12" ht="247.5" x14ac:dyDescent="0.25">
      <c r="A2547" s="402" t="s">
        <v>6334</v>
      </c>
      <c r="B2547" s="402" t="s">
        <v>17623</v>
      </c>
      <c r="C2547" s="402" t="s">
        <v>17624</v>
      </c>
      <c r="D2547" s="402" t="s">
        <v>17622</v>
      </c>
      <c r="E2547" s="402" t="s">
        <v>7510</v>
      </c>
      <c r="F2547" s="402" t="s">
        <v>7511</v>
      </c>
      <c r="G2547" s="402" t="s">
        <v>7070</v>
      </c>
      <c r="H2547" s="402" t="s">
        <v>7511</v>
      </c>
      <c r="I2547" s="402" t="s">
        <v>6334</v>
      </c>
      <c r="J2547" s="402" t="s">
        <v>6334</v>
      </c>
      <c r="K2547" s="402" t="s">
        <v>6334</v>
      </c>
      <c r="L2547" s="402" t="s">
        <v>835</v>
      </c>
    </row>
    <row r="2548" spans="1:12" ht="78.75" x14ac:dyDescent="0.25">
      <c r="A2548" s="403" t="s">
        <v>17628</v>
      </c>
      <c r="B2548" s="403" t="s">
        <v>17626</v>
      </c>
      <c r="C2548" s="403" t="s">
        <v>17627</v>
      </c>
      <c r="D2548" s="403" t="s">
        <v>17625</v>
      </c>
      <c r="E2548" s="403" t="s">
        <v>8404</v>
      </c>
      <c r="F2548" s="403" t="s">
        <v>8405</v>
      </c>
      <c r="G2548" s="403" t="s">
        <v>7070</v>
      </c>
      <c r="H2548" s="403" t="s">
        <v>8406</v>
      </c>
      <c r="I2548" s="403" t="s">
        <v>6334</v>
      </c>
      <c r="J2548" s="403" t="s">
        <v>6334</v>
      </c>
      <c r="K2548" s="403" t="s">
        <v>6334</v>
      </c>
      <c r="L2548" s="403" t="s">
        <v>835</v>
      </c>
    </row>
    <row r="2549" spans="1:12" ht="123.75" x14ac:dyDescent="0.25">
      <c r="A2549" s="402" t="s">
        <v>6334</v>
      </c>
      <c r="B2549" s="402" t="s">
        <v>17630</v>
      </c>
      <c r="C2549" s="402" t="s">
        <v>17631</v>
      </c>
      <c r="D2549" s="402" t="s">
        <v>17629</v>
      </c>
      <c r="E2549" s="402" t="s">
        <v>8482</v>
      </c>
      <c r="F2549" s="402" t="s">
        <v>8483</v>
      </c>
      <c r="G2549" s="402" t="s">
        <v>6493</v>
      </c>
      <c r="H2549" s="402" t="s">
        <v>17632</v>
      </c>
      <c r="I2549" s="402" t="s">
        <v>6334</v>
      </c>
      <c r="J2549" s="402" t="s">
        <v>6334</v>
      </c>
      <c r="K2549" s="402" t="s">
        <v>9686</v>
      </c>
      <c r="L2549" s="402" t="s">
        <v>835</v>
      </c>
    </row>
    <row r="2550" spans="1:12" ht="112.5" x14ac:dyDescent="0.25">
      <c r="A2550" s="403" t="s">
        <v>17636</v>
      </c>
      <c r="B2550" s="403" t="s">
        <v>17634</v>
      </c>
      <c r="C2550" s="403" t="s">
        <v>17635</v>
      </c>
      <c r="D2550" s="403" t="s">
        <v>17633</v>
      </c>
      <c r="E2550" s="403" t="s">
        <v>7215</v>
      </c>
      <c r="F2550" s="403" t="s">
        <v>7216</v>
      </c>
      <c r="G2550" s="403" t="s">
        <v>6493</v>
      </c>
      <c r="H2550" s="403" t="s">
        <v>7216</v>
      </c>
      <c r="I2550" s="403" t="s">
        <v>6334</v>
      </c>
      <c r="J2550" s="403" t="s">
        <v>6334</v>
      </c>
      <c r="K2550" s="403" t="s">
        <v>6334</v>
      </c>
      <c r="L2550" s="403" t="s">
        <v>835</v>
      </c>
    </row>
    <row r="2551" spans="1:12" ht="168.75" x14ac:dyDescent="0.25">
      <c r="A2551" s="402" t="s">
        <v>17640</v>
      </c>
      <c r="B2551" s="402" t="s">
        <v>17638</v>
      </c>
      <c r="C2551" s="402" t="s">
        <v>17639</v>
      </c>
      <c r="D2551" s="402" t="s">
        <v>17637</v>
      </c>
      <c r="E2551" s="402" t="s">
        <v>17641</v>
      </c>
      <c r="F2551" s="402" t="s">
        <v>17642</v>
      </c>
      <c r="G2551" s="402" t="s">
        <v>10300</v>
      </c>
      <c r="H2551" s="402" t="s">
        <v>17642</v>
      </c>
      <c r="I2551" s="402" t="s">
        <v>6334</v>
      </c>
      <c r="J2551" s="402" t="s">
        <v>6334</v>
      </c>
      <c r="K2551" s="402" t="s">
        <v>6334</v>
      </c>
      <c r="L2551" s="402" t="s">
        <v>835</v>
      </c>
    </row>
    <row r="2552" spans="1:12" ht="90" x14ac:dyDescent="0.25">
      <c r="A2552" s="403" t="s">
        <v>17646</v>
      </c>
      <c r="B2552" s="403" t="s">
        <v>17644</v>
      </c>
      <c r="C2552" s="403" t="s">
        <v>17645</v>
      </c>
      <c r="D2552" s="403" t="s">
        <v>17643</v>
      </c>
      <c r="E2552" s="403" t="s">
        <v>13784</v>
      </c>
      <c r="F2552" s="403" t="s">
        <v>13785</v>
      </c>
      <c r="G2552" s="403" t="s">
        <v>6486</v>
      </c>
      <c r="H2552" s="403" t="s">
        <v>13785</v>
      </c>
      <c r="I2552" s="403" t="s">
        <v>6334</v>
      </c>
      <c r="J2552" s="403" t="s">
        <v>6334</v>
      </c>
      <c r="K2552" s="403" t="s">
        <v>6334</v>
      </c>
      <c r="L2552" s="403" t="s">
        <v>6343</v>
      </c>
    </row>
    <row r="2553" spans="1:12" ht="90" x14ac:dyDescent="0.25">
      <c r="A2553" s="402" t="s">
        <v>17650</v>
      </c>
      <c r="B2553" s="402" t="s">
        <v>17648</v>
      </c>
      <c r="C2553" s="402" t="s">
        <v>17649</v>
      </c>
      <c r="D2553" s="402" t="s">
        <v>17647</v>
      </c>
      <c r="E2553" s="402" t="s">
        <v>17651</v>
      </c>
      <c r="F2553" s="402" t="s">
        <v>17652</v>
      </c>
      <c r="G2553" s="402" t="s">
        <v>6440</v>
      </c>
      <c r="H2553" s="402" t="s">
        <v>17652</v>
      </c>
      <c r="I2553" s="402" t="s">
        <v>6334</v>
      </c>
      <c r="J2553" s="402" t="s">
        <v>6334</v>
      </c>
      <c r="K2553" s="402" t="s">
        <v>6334</v>
      </c>
      <c r="L2553" s="402" t="s">
        <v>835</v>
      </c>
    </row>
    <row r="2554" spans="1:12" ht="135" x14ac:dyDescent="0.25">
      <c r="A2554" s="403" t="s">
        <v>17656</v>
      </c>
      <c r="B2554" s="403" t="s">
        <v>17654</v>
      </c>
      <c r="C2554" s="403" t="s">
        <v>17655</v>
      </c>
      <c r="D2554" s="403" t="s">
        <v>17653</v>
      </c>
      <c r="E2554" s="403" t="s">
        <v>8769</v>
      </c>
      <c r="F2554" s="403" t="s">
        <v>8770</v>
      </c>
      <c r="G2554" s="403" t="s">
        <v>6917</v>
      </c>
      <c r="H2554" s="403" t="s">
        <v>8770</v>
      </c>
      <c r="I2554" s="403" t="s">
        <v>6334</v>
      </c>
      <c r="J2554" s="403" t="s">
        <v>6334</v>
      </c>
      <c r="K2554" s="403" t="s">
        <v>6334</v>
      </c>
      <c r="L2554" s="403" t="s">
        <v>835</v>
      </c>
    </row>
    <row r="2555" spans="1:12" ht="281.25" x14ac:dyDescent="0.25">
      <c r="A2555" s="402" t="s">
        <v>6334</v>
      </c>
      <c r="B2555" s="402" t="s">
        <v>17658</v>
      </c>
      <c r="C2555" s="402" t="s">
        <v>17659</v>
      </c>
      <c r="D2555" s="402" t="s">
        <v>17657</v>
      </c>
      <c r="E2555" s="402" t="s">
        <v>7510</v>
      </c>
      <c r="F2555" s="402" t="s">
        <v>7511</v>
      </c>
      <c r="G2555" s="402" t="s">
        <v>7070</v>
      </c>
      <c r="H2555" s="402" t="s">
        <v>7511</v>
      </c>
      <c r="I2555" s="402" t="s">
        <v>6334</v>
      </c>
      <c r="J2555" s="402" t="s">
        <v>6334</v>
      </c>
      <c r="K2555" s="402" t="s">
        <v>6334</v>
      </c>
      <c r="L2555" s="402" t="s">
        <v>835</v>
      </c>
    </row>
    <row r="2556" spans="1:12" ht="146.25" x14ac:dyDescent="0.25">
      <c r="A2556" s="403" t="s">
        <v>6334</v>
      </c>
      <c r="B2556" s="403" t="s">
        <v>17661</v>
      </c>
      <c r="C2556" s="403" t="s">
        <v>17662</v>
      </c>
      <c r="D2556" s="403" t="s">
        <v>17660</v>
      </c>
      <c r="E2556" s="403" t="s">
        <v>7510</v>
      </c>
      <c r="F2556" s="403" t="s">
        <v>7511</v>
      </c>
      <c r="G2556" s="403" t="s">
        <v>7070</v>
      </c>
      <c r="H2556" s="403" t="s">
        <v>7511</v>
      </c>
      <c r="I2556" s="403" t="s">
        <v>6334</v>
      </c>
      <c r="J2556" s="403" t="s">
        <v>6334</v>
      </c>
      <c r="K2556" s="403" t="s">
        <v>6334</v>
      </c>
      <c r="L2556" s="403" t="s">
        <v>835</v>
      </c>
    </row>
    <row r="2557" spans="1:12" ht="146.25" x14ac:dyDescent="0.25">
      <c r="A2557" s="402" t="s">
        <v>6334</v>
      </c>
      <c r="B2557" s="402" t="s">
        <v>17664</v>
      </c>
      <c r="C2557" s="402" t="s">
        <v>17665</v>
      </c>
      <c r="D2557" s="402" t="s">
        <v>17663</v>
      </c>
      <c r="E2557" s="402" t="s">
        <v>8769</v>
      </c>
      <c r="F2557" s="402" t="s">
        <v>8770</v>
      </c>
      <c r="G2557" s="402" t="s">
        <v>6917</v>
      </c>
      <c r="H2557" s="402" t="s">
        <v>8770</v>
      </c>
      <c r="I2557" s="402" t="s">
        <v>6334</v>
      </c>
      <c r="J2557" s="402" t="s">
        <v>6334</v>
      </c>
      <c r="K2557" s="402" t="s">
        <v>6334</v>
      </c>
      <c r="L2557" s="402" t="s">
        <v>835</v>
      </c>
    </row>
    <row r="2558" spans="1:12" ht="101.25" x14ac:dyDescent="0.25">
      <c r="A2558" s="403" t="s">
        <v>6334</v>
      </c>
      <c r="B2558" s="403" t="s">
        <v>17667</v>
      </c>
      <c r="C2558" s="403" t="s">
        <v>17668</v>
      </c>
      <c r="D2558" s="403" t="s">
        <v>17666</v>
      </c>
      <c r="E2558" s="403" t="s">
        <v>17669</v>
      </c>
      <c r="F2558" s="403" t="s">
        <v>17670</v>
      </c>
      <c r="G2558" s="403" t="s">
        <v>7057</v>
      </c>
      <c r="H2558" s="403" t="s">
        <v>17670</v>
      </c>
      <c r="I2558" s="403" t="s">
        <v>6334</v>
      </c>
      <c r="J2558" s="403" t="s">
        <v>6334</v>
      </c>
      <c r="K2558" s="403" t="s">
        <v>6334</v>
      </c>
      <c r="L2558" s="403" t="s">
        <v>835</v>
      </c>
    </row>
    <row r="2559" spans="1:12" ht="56.25" x14ac:dyDescent="0.25">
      <c r="A2559" s="402" t="s">
        <v>17674</v>
      </c>
      <c r="B2559" s="402" t="s">
        <v>17672</v>
      </c>
      <c r="C2559" s="402" t="s">
        <v>17673</v>
      </c>
      <c r="D2559" s="402" t="s">
        <v>17671</v>
      </c>
      <c r="E2559" s="402" t="s">
        <v>6497</v>
      </c>
      <c r="F2559" s="402" t="s">
        <v>6498</v>
      </c>
      <c r="G2559" s="402" t="s">
        <v>6334</v>
      </c>
      <c r="H2559" s="402" t="s">
        <v>6498</v>
      </c>
      <c r="I2559" s="402" t="s">
        <v>6334</v>
      </c>
      <c r="J2559" s="402" t="s">
        <v>6334</v>
      </c>
      <c r="K2559" s="402" t="s">
        <v>6334</v>
      </c>
      <c r="L2559" s="402" t="s">
        <v>835</v>
      </c>
    </row>
    <row r="2560" spans="1:12" ht="45" x14ac:dyDescent="0.25">
      <c r="A2560" s="403" t="s">
        <v>17678</v>
      </c>
      <c r="B2560" s="403" t="s">
        <v>17676</v>
      </c>
      <c r="C2560" s="403" t="s">
        <v>17677</v>
      </c>
      <c r="D2560" s="403" t="s">
        <v>17675</v>
      </c>
      <c r="E2560" s="403" t="s">
        <v>8907</v>
      </c>
      <c r="F2560" s="403" t="s">
        <v>8908</v>
      </c>
      <c r="G2560" s="403" t="s">
        <v>6452</v>
      </c>
      <c r="H2560" s="403" t="s">
        <v>8908</v>
      </c>
      <c r="I2560" s="403" t="s">
        <v>6334</v>
      </c>
      <c r="J2560" s="403" t="s">
        <v>6334</v>
      </c>
      <c r="K2560" s="403" t="s">
        <v>6334</v>
      </c>
      <c r="L2560" s="403" t="s">
        <v>835</v>
      </c>
    </row>
    <row r="2561" spans="1:12" ht="78.75" x14ac:dyDescent="0.25">
      <c r="A2561" s="402" t="s">
        <v>1058</v>
      </c>
      <c r="B2561" s="402" t="s">
        <v>17680</v>
      </c>
      <c r="C2561" s="402" t="s">
        <v>17681</v>
      </c>
      <c r="D2561" s="402" t="s">
        <v>17679</v>
      </c>
      <c r="E2561" s="402" t="s">
        <v>7510</v>
      </c>
      <c r="F2561" s="402" t="s">
        <v>7511</v>
      </c>
      <c r="G2561" s="402" t="s">
        <v>7070</v>
      </c>
      <c r="H2561" s="402" t="s">
        <v>7511</v>
      </c>
      <c r="I2561" s="402" t="s">
        <v>6334</v>
      </c>
      <c r="J2561" s="402" t="s">
        <v>6334</v>
      </c>
      <c r="K2561" s="402" t="s">
        <v>6334</v>
      </c>
      <c r="L2561" s="402" t="s">
        <v>6376</v>
      </c>
    </row>
    <row r="2562" spans="1:12" ht="67.5" x14ac:dyDescent="0.25">
      <c r="A2562" s="403" t="s">
        <v>17684</v>
      </c>
      <c r="B2562" s="403" t="s">
        <v>17683</v>
      </c>
      <c r="C2562" s="403" t="s">
        <v>6334</v>
      </c>
      <c r="D2562" s="403" t="s">
        <v>17682</v>
      </c>
      <c r="E2562" s="403" t="s">
        <v>17685</v>
      </c>
      <c r="F2562" s="403" t="s">
        <v>10314</v>
      </c>
      <c r="G2562" s="403" t="s">
        <v>7635</v>
      </c>
      <c r="H2562" s="403" t="s">
        <v>17686</v>
      </c>
      <c r="I2562" s="403" t="s">
        <v>6334</v>
      </c>
      <c r="J2562" s="403" t="s">
        <v>7637</v>
      </c>
      <c r="K2562" s="403" t="s">
        <v>6334</v>
      </c>
      <c r="L2562" s="403" t="s">
        <v>835</v>
      </c>
    </row>
    <row r="2563" spans="1:12" ht="101.25" x14ac:dyDescent="0.25">
      <c r="A2563" s="402" t="s">
        <v>1058</v>
      </c>
      <c r="B2563" s="402" t="s">
        <v>17688</v>
      </c>
      <c r="C2563" s="402" t="s">
        <v>17689</v>
      </c>
      <c r="D2563" s="402" t="s">
        <v>17687</v>
      </c>
      <c r="E2563" s="402" t="s">
        <v>7215</v>
      </c>
      <c r="F2563" s="402" t="s">
        <v>7216</v>
      </c>
      <c r="G2563" s="402" t="s">
        <v>6493</v>
      </c>
      <c r="H2563" s="402" t="s">
        <v>7216</v>
      </c>
      <c r="I2563" s="402" t="s">
        <v>6334</v>
      </c>
      <c r="J2563" s="402" t="s">
        <v>6334</v>
      </c>
      <c r="K2563" s="402" t="s">
        <v>6334</v>
      </c>
      <c r="L2563" s="402" t="s">
        <v>6376</v>
      </c>
    </row>
    <row r="2564" spans="1:12" ht="236.25" x14ac:dyDescent="0.25">
      <c r="A2564" s="403" t="s">
        <v>1058</v>
      </c>
      <c r="B2564" s="403" t="s">
        <v>17691</v>
      </c>
      <c r="C2564" s="403" t="s">
        <v>17692</v>
      </c>
      <c r="D2564" s="403" t="s">
        <v>17690</v>
      </c>
      <c r="E2564" s="403" t="s">
        <v>8769</v>
      </c>
      <c r="F2564" s="403" t="s">
        <v>8770</v>
      </c>
      <c r="G2564" s="403" t="s">
        <v>6917</v>
      </c>
      <c r="H2564" s="403" t="s">
        <v>8770</v>
      </c>
      <c r="I2564" s="403" t="s">
        <v>6334</v>
      </c>
      <c r="J2564" s="403" t="s">
        <v>6334</v>
      </c>
      <c r="K2564" s="403" t="s">
        <v>6334</v>
      </c>
      <c r="L2564" s="403" t="s">
        <v>6376</v>
      </c>
    </row>
    <row r="2565" spans="1:12" ht="213.75" x14ac:dyDescent="0.25">
      <c r="A2565" s="402" t="s">
        <v>1058</v>
      </c>
      <c r="B2565" s="402" t="s">
        <v>17694</v>
      </c>
      <c r="C2565" s="402" t="s">
        <v>17695</v>
      </c>
      <c r="D2565" s="402" t="s">
        <v>17693</v>
      </c>
      <c r="E2565" s="402" t="s">
        <v>6915</v>
      </c>
      <c r="F2565" s="402" t="s">
        <v>6916</v>
      </c>
      <c r="G2565" s="402" t="s">
        <v>6917</v>
      </c>
      <c r="H2565" s="402" t="s">
        <v>6916</v>
      </c>
      <c r="I2565" s="402" t="s">
        <v>6334</v>
      </c>
      <c r="J2565" s="402" t="s">
        <v>6334</v>
      </c>
      <c r="K2565" s="402" t="s">
        <v>6334</v>
      </c>
      <c r="L2565" s="402" t="s">
        <v>6376</v>
      </c>
    </row>
    <row r="2566" spans="1:12" ht="337.5" x14ac:dyDescent="0.25">
      <c r="A2566" s="403" t="s">
        <v>17699</v>
      </c>
      <c r="B2566" s="403" t="s">
        <v>17697</v>
      </c>
      <c r="C2566" s="403" t="s">
        <v>17698</v>
      </c>
      <c r="D2566" s="403" t="s">
        <v>17696</v>
      </c>
      <c r="E2566" s="403" t="s">
        <v>6915</v>
      </c>
      <c r="F2566" s="403" t="s">
        <v>6916</v>
      </c>
      <c r="G2566" s="403" t="s">
        <v>6917</v>
      </c>
      <c r="H2566" s="403" t="s">
        <v>6916</v>
      </c>
      <c r="I2566" s="403" t="s">
        <v>6334</v>
      </c>
      <c r="J2566" s="403" t="s">
        <v>6334</v>
      </c>
      <c r="K2566" s="403" t="s">
        <v>6334</v>
      </c>
      <c r="L2566" s="403" t="s">
        <v>6376</v>
      </c>
    </row>
    <row r="2567" spans="1:12" ht="213.75" x14ac:dyDescent="0.25">
      <c r="A2567" s="402" t="s">
        <v>1058</v>
      </c>
      <c r="B2567" s="402" t="s">
        <v>17701</v>
      </c>
      <c r="C2567" s="402" t="s">
        <v>17702</v>
      </c>
      <c r="D2567" s="402" t="s">
        <v>17700</v>
      </c>
      <c r="E2567" s="402" t="s">
        <v>6915</v>
      </c>
      <c r="F2567" s="402" t="s">
        <v>6916</v>
      </c>
      <c r="G2567" s="402" t="s">
        <v>6917</v>
      </c>
      <c r="H2567" s="402" t="s">
        <v>6916</v>
      </c>
      <c r="I2567" s="402" t="s">
        <v>6334</v>
      </c>
      <c r="J2567" s="402" t="s">
        <v>6334</v>
      </c>
      <c r="K2567" s="402" t="s">
        <v>6334</v>
      </c>
      <c r="L2567" s="402" t="s">
        <v>6376</v>
      </c>
    </row>
    <row r="2568" spans="1:12" ht="409.5" x14ac:dyDescent="0.25">
      <c r="A2568" s="403" t="s">
        <v>1058</v>
      </c>
      <c r="B2568" s="403" t="s">
        <v>17704</v>
      </c>
      <c r="C2568" s="403" t="s">
        <v>17705</v>
      </c>
      <c r="D2568" s="403" t="s">
        <v>17703</v>
      </c>
      <c r="E2568" s="403" t="s">
        <v>7041</v>
      </c>
      <c r="F2568" s="403" t="s">
        <v>7042</v>
      </c>
      <c r="G2568" s="403" t="s">
        <v>7043</v>
      </c>
      <c r="H2568" s="403" t="s">
        <v>7042</v>
      </c>
      <c r="I2568" s="403" t="s">
        <v>6334</v>
      </c>
      <c r="J2568" s="403" t="s">
        <v>6334</v>
      </c>
      <c r="K2568" s="403" t="s">
        <v>6334</v>
      </c>
      <c r="L2568" s="403" t="s">
        <v>6376</v>
      </c>
    </row>
    <row r="2569" spans="1:12" ht="123.75" x14ac:dyDescent="0.25">
      <c r="A2569" s="402" t="s">
        <v>17709</v>
      </c>
      <c r="B2569" s="402" t="s">
        <v>17707</v>
      </c>
      <c r="C2569" s="402" t="s">
        <v>17708</v>
      </c>
      <c r="D2569" s="402" t="s">
        <v>17706</v>
      </c>
      <c r="E2569" s="402" t="s">
        <v>7215</v>
      </c>
      <c r="F2569" s="402" t="s">
        <v>7216</v>
      </c>
      <c r="G2569" s="402" t="s">
        <v>6493</v>
      </c>
      <c r="H2569" s="402" t="s">
        <v>7216</v>
      </c>
      <c r="I2569" s="402" t="s">
        <v>6334</v>
      </c>
      <c r="J2569" s="402" t="s">
        <v>6334</v>
      </c>
      <c r="K2569" s="402" t="s">
        <v>6334</v>
      </c>
      <c r="L2569" s="402" t="s">
        <v>6376</v>
      </c>
    </row>
    <row r="2570" spans="1:12" ht="123.75" x14ac:dyDescent="0.25">
      <c r="A2570" s="403" t="s">
        <v>1058</v>
      </c>
      <c r="B2570" s="403" t="s">
        <v>17711</v>
      </c>
      <c r="C2570" s="403" t="s">
        <v>17712</v>
      </c>
      <c r="D2570" s="403" t="s">
        <v>17710</v>
      </c>
      <c r="E2570" s="403" t="s">
        <v>6450</v>
      </c>
      <c r="F2570" s="403" t="s">
        <v>6451</v>
      </c>
      <c r="G2570" s="403" t="s">
        <v>6452</v>
      </c>
      <c r="H2570" s="403" t="s">
        <v>6453</v>
      </c>
      <c r="I2570" s="403" t="s">
        <v>6334</v>
      </c>
      <c r="J2570" s="403" t="s">
        <v>6334</v>
      </c>
      <c r="K2570" s="403" t="s">
        <v>6334</v>
      </c>
      <c r="L2570" s="403" t="s">
        <v>6376</v>
      </c>
    </row>
    <row r="2571" spans="1:12" ht="78.75" x14ac:dyDescent="0.25">
      <c r="A2571" s="402" t="s">
        <v>17716</v>
      </c>
      <c r="B2571" s="402" t="s">
        <v>17714</v>
      </c>
      <c r="C2571" s="402" t="s">
        <v>17715</v>
      </c>
      <c r="D2571" s="402" t="s">
        <v>17713</v>
      </c>
      <c r="E2571" s="402" t="s">
        <v>7041</v>
      </c>
      <c r="F2571" s="402" t="s">
        <v>7042</v>
      </c>
      <c r="G2571" s="402" t="s">
        <v>7043</v>
      </c>
      <c r="H2571" s="402" t="s">
        <v>7042</v>
      </c>
      <c r="I2571" s="402" t="s">
        <v>6334</v>
      </c>
      <c r="J2571" s="402" t="s">
        <v>6334</v>
      </c>
      <c r="K2571" s="402" t="s">
        <v>6334</v>
      </c>
      <c r="L2571" s="402" t="s">
        <v>6376</v>
      </c>
    </row>
    <row r="2572" spans="1:12" ht="101.25" x14ac:dyDescent="0.25">
      <c r="A2572" s="403" t="s">
        <v>1058</v>
      </c>
      <c r="B2572" s="403" t="s">
        <v>17718</v>
      </c>
      <c r="C2572" s="403" t="s">
        <v>17719</v>
      </c>
      <c r="D2572" s="403" t="s">
        <v>17717</v>
      </c>
      <c r="E2572" s="403" t="s">
        <v>13784</v>
      </c>
      <c r="F2572" s="403" t="s">
        <v>13785</v>
      </c>
      <c r="G2572" s="403" t="s">
        <v>6486</v>
      </c>
      <c r="H2572" s="403" t="s">
        <v>13785</v>
      </c>
      <c r="I2572" s="403" t="s">
        <v>6334</v>
      </c>
      <c r="J2572" s="403" t="s">
        <v>6334</v>
      </c>
      <c r="K2572" s="403" t="s">
        <v>6334</v>
      </c>
      <c r="L2572" s="403" t="s">
        <v>6376</v>
      </c>
    </row>
    <row r="2573" spans="1:12" ht="67.5" x14ac:dyDescent="0.25">
      <c r="A2573" s="402" t="s">
        <v>17723</v>
      </c>
      <c r="B2573" s="402" t="s">
        <v>17721</v>
      </c>
      <c r="C2573" s="402" t="s">
        <v>17722</v>
      </c>
      <c r="D2573" s="402" t="s">
        <v>17720</v>
      </c>
      <c r="E2573" s="402" t="s">
        <v>17724</v>
      </c>
      <c r="F2573" s="402" t="s">
        <v>17725</v>
      </c>
      <c r="G2573" s="402" t="s">
        <v>6553</v>
      </c>
      <c r="H2573" s="402" t="s">
        <v>17726</v>
      </c>
      <c r="I2573" s="402" t="s">
        <v>6334</v>
      </c>
      <c r="J2573" s="402" t="s">
        <v>6334</v>
      </c>
      <c r="K2573" s="402" t="s">
        <v>6334</v>
      </c>
      <c r="L2573" s="402" t="s">
        <v>6376</v>
      </c>
    </row>
    <row r="2574" spans="1:12" ht="371.25" x14ac:dyDescent="0.25">
      <c r="A2574" s="403" t="s">
        <v>17730</v>
      </c>
      <c r="B2574" s="403" t="s">
        <v>17728</v>
      </c>
      <c r="C2574" s="403" t="s">
        <v>17729</v>
      </c>
      <c r="D2574" s="403" t="s">
        <v>17727</v>
      </c>
      <c r="E2574" s="403" t="s">
        <v>17731</v>
      </c>
      <c r="F2574" s="403" t="s">
        <v>17732</v>
      </c>
      <c r="G2574" s="403" t="s">
        <v>6434</v>
      </c>
      <c r="H2574" s="403" t="s">
        <v>17733</v>
      </c>
      <c r="I2574" s="403" t="s">
        <v>6334</v>
      </c>
      <c r="J2574" s="403" t="s">
        <v>6334</v>
      </c>
      <c r="K2574" s="403" t="s">
        <v>6334</v>
      </c>
      <c r="L2574" s="403" t="s">
        <v>6376</v>
      </c>
    </row>
    <row r="2575" spans="1:12" ht="202.5" x14ac:dyDescent="0.25">
      <c r="A2575" s="402" t="s">
        <v>17737</v>
      </c>
      <c r="B2575" s="402" t="s">
        <v>17735</v>
      </c>
      <c r="C2575" s="402" t="s">
        <v>17736</v>
      </c>
      <c r="D2575" s="402" t="s">
        <v>17734</v>
      </c>
      <c r="E2575" s="402" t="s">
        <v>17738</v>
      </c>
      <c r="F2575" s="402" t="s">
        <v>17739</v>
      </c>
      <c r="G2575" s="402" t="s">
        <v>6513</v>
      </c>
      <c r="H2575" s="402" t="s">
        <v>17739</v>
      </c>
      <c r="I2575" s="402" t="s">
        <v>6334</v>
      </c>
      <c r="J2575" s="402" t="s">
        <v>6334</v>
      </c>
      <c r="K2575" s="402" t="s">
        <v>6334</v>
      </c>
      <c r="L2575" s="402" t="s">
        <v>6376</v>
      </c>
    </row>
    <row r="2576" spans="1:12" ht="67.5" x14ac:dyDescent="0.25">
      <c r="A2576" s="403" t="s">
        <v>17743</v>
      </c>
      <c r="B2576" s="403" t="s">
        <v>17741</v>
      </c>
      <c r="C2576" s="403" t="s">
        <v>17742</v>
      </c>
      <c r="D2576" s="403" t="s">
        <v>17740</v>
      </c>
      <c r="E2576" s="403" t="s">
        <v>8368</v>
      </c>
      <c r="F2576" s="403" t="s">
        <v>8369</v>
      </c>
      <c r="G2576" s="403" t="s">
        <v>6499</v>
      </c>
      <c r="H2576" s="403" t="s">
        <v>8369</v>
      </c>
      <c r="I2576" s="403" t="s">
        <v>6334</v>
      </c>
      <c r="J2576" s="403" t="s">
        <v>6334</v>
      </c>
      <c r="K2576" s="403" t="s">
        <v>6334</v>
      </c>
      <c r="L2576" s="403" t="s">
        <v>6376</v>
      </c>
    </row>
    <row r="2577" spans="1:12" ht="56.25" x14ac:dyDescent="0.25">
      <c r="A2577" s="402" t="s">
        <v>17747</v>
      </c>
      <c r="B2577" s="402" t="s">
        <v>17745</v>
      </c>
      <c r="C2577" s="402" t="s">
        <v>17746</v>
      </c>
      <c r="D2577" s="402" t="s">
        <v>17744</v>
      </c>
      <c r="E2577" s="402" t="s">
        <v>17748</v>
      </c>
      <c r="F2577" s="402" t="s">
        <v>17749</v>
      </c>
      <c r="G2577" s="402" t="s">
        <v>17750</v>
      </c>
      <c r="H2577" s="402" t="s">
        <v>17751</v>
      </c>
      <c r="I2577" s="402" t="s">
        <v>6334</v>
      </c>
      <c r="J2577" s="402" t="s">
        <v>6334</v>
      </c>
      <c r="K2577" s="402" t="s">
        <v>6334</v>
      </c>
      <c r="L2577" s="402" t="s">
        <v>6376</v>
      </c>
    </row>
    <row r="2578" spans="1:12" ht="78.75" x14ac:dyDescent="0.25">
      <c r="A2578" s="403" t="s">
        <v>17755</v>
      </c>
      <c r="B2578" s="403" t="s">
        <v>17753</v>
      </c>
      <c r="C2578" s="403" t="s">
        <v>17754</v>
      </c>
      <c r="D2578" s="403" t="s">
        <v>17752</v>
      </c>
      <c r="E2578" s="403" t="s">
        <v>17756</v>
      </c>
      <c r="F2578" s="403" t="s">
        <v>17757</v>
      </c>
      <c r="G2578" s="403" t="s">
        <v>6777</v>
      </c>
      <c r="H2578" s="403" t="s">
        <v>17757</v>
      </c>
      <c r="I2578" s="403" t="s">
        <v>6334</v>
      </c>
      <c r="J2578" s="403" t="s">
        <v>6334</v>
      </c>
      <c r="K2578" s="403" t="s">
        <v>6334</v>
      </c>
      <c r="L2578" s="403" t="s">
        <v>6376</v>
      </c>
    </row>
    <row r="2579" spans="1:12" ht="135" x14ac:dyDescent="0.25">
      <c r="A2579" s="402" t="s">
        <v>17761</v>
      </c>
      <c r="B2579" s="402" t="s">
        <v>17759</v>
      </c>
      <c r="C2579" s="402" t="s">
        <v>17760</v>
      </c>
      <c r="D2579" s="402" t="s">
        <v>17758</v>
      </c>
      <c r="E2579" s="402" t="s">
        <v>13784</v>
      </c>
      <c r="F2579" s="402" t="s">
        <v>13785</v>
      </c>
      <c r="G2579" s="402" t="s">
        <v>6486</v>
      </c>
      <c r="H2579" s="402" t="s">
        <v>13785</v>
      </c>
      <c r="I2579" s="402" t="s">
        <v>6334</v>
      </c>
      <c r="J2579" s="402" t="s">
        <v>6334</v>
      </c>
      <c r="K2579" s="402" t="s">
        <v>6334</v>
      </c>
      <c r="L2579" s="402" t="s">
        <v>6376</v>
      </c>
    </row>
    <row r="2580" spans="1:12" ht="146.25" x14ac:dyDescent="0.25">
      <c r="A2580" s="403" t="s">
        <v>1058</v>
      </c>
      <c r="B2580" s="403" t="s">
        <v>17763</v>
      </c>
      <c r="C2580" s="403" t="s">
        <v>17764</v>
      </c>
      <c r="D2580" s="403" t="s">
        <v>17762</v>
      </c>
      <c r="E2580" s="403" t="s">
        <v>17765</v>
      </c>
      <c r="F2580" s="403" t="s">
        <v>17766</v>
      </c>
      <c r="G2580" s="403" t="s">
        <v>10123</v>
      </c>
      <c r="H2580" s="403" t="s">
        <v>17766</v>
      </c>
      <c r="I2580" s="403" t="s">
        <v>6334</v>
      </c>
      <c r="J2580" s="403" t="s">
        <v>6334</v>
      </c>
      <c r="K2580" s="403" t="s">
        <v>6334</v>
      </c>
      <c r="L2580" s="403" t="s">
        <v>6376</v>
      </c>
    </row>
    <row r="2581" spans="1:12" ht="101.25" x14ac:dyDescent="0.25">
      <c r="A2581" s="402" t="s">
        <v>1058</v>
      </c>
      <c r="B2581" s="402" t="s">
        <v>17768</v>
      </c>
      <c r="C2581" s="402" t="s">
        <v>17769</v>
      </c>
      <c r="D2581" s="402" t="s">
        <v>17767</v>
      </c>
      <c r="E2581" s="402" t="s">
        <v>8769</v>
      </c>
      <c r="F2581" s="402" t="s">
        <v>8770</v>
      </c>
      <c r="G2581" s="402" t="s">
        <v>6917</v>
      </c>
      <c r="H2581" s="402" t="s">
        <v>8770</v>
      </c>
      <c r="I2581" s="402" t="s">
        <v>6334</v>
      </c>
      <c r="J2581" s="402" t="s">
        <v>6334</v>
      </c>
      <c r="K2581" s="402" t="s">
        <v>6334</v>
      </c>
      <c r="L2581" s="402" t="s">
        <v>6376</v>
      </c>
    </row>
    <row r="2582" spans="1:12" ht="337.5" x14ac:dyDescent="0.25">
      <c r="A2582" s="403" t="s">
        <v>1058</v>
      </c>
      <c r="B2582" s="403" t="s">
        <v>17771</v>
      </c>
      <c r="C2582" s="403" t="s">
        <v>17772</v>
      </c>
      <c r="D2582" s="403" t="s">
        <v>17770</v>
      </c>
      <c r="E2582" s="403" t="s">
        <v>17765</v>
      </c>
      <c r="F2582" s="403" t="s">
        <v>17766</v>
      </c>
      <c r="G2582" s="403" t="s">
        <v>10123</v>
      </c>
      <c r="H2582" s="403" t="s">
        <v>17766</v>
      </c>
      <c r="I2582" s="403" t="s">
        <v>6334</v>
      </c>
      <c r="J2582" s="403" t="s">
        <v>6334</v>
      </c>
      <c r="K2582" s="403" t="s">
        <v>6334</v>
      </c>
      <c r="L2582" s="403" t="s">
        <v>6376</v>
      </c>
    </row>
    <row r="2583" spans="1:12" ht="123.75" x14ac:dyDescent="0.25">
      <c r="A2583" s="402" t="s">
        <v>1058</v>
      </c>
      <c r="B2583" s="402" t="s">
        <v>17774</v>
      </c>
      <c r="C2583" s="402" t="s">
        <v>17775</v>
      </c>
      <c r="D2583" s="402" t="s">
        <v>17773</v>
      </c>
      <c r="E2583" s="402" t="s">
        <v>6915</v>
      </c>
      <c r="F2583" s="402" t="s">
        <v>6916</v>
      </c>
      <c r="G2583" s="402" t="s">
        <v>6917</v>
      </c>
      <c r="H2583" s="402" t="s">
        <v>6916</v>
      </c>
      <c r="I2583" s="402" t="s">
        <v>6334</v>
      </c>
      <c r="J2583" s="402" t="s">
        <v>6334</v>
      </c>
      <c r="K2583" s="402" t="s">
        <v>6334</v>
      </c>
      <c r="L2583" s="402" t="s">
        <v>6376</v>
      </c>
    </row>
    <row r="2584" spans="1:12" ht="67.5" x14ac:dyDescent="0.25">
      <c r="A2584" s="403" t="s">
        <v>1058</v>
      </c>
      <c r="B2584" s="403" t="s">
        <v>17777</v>
      </c>
      <c r="C2584" s="403" t="s">
        <v>17778</v>
      </c>
      <c r="D2584" s="403" t="s">
        <v>17776</v>
      </c>
      <c r="E2584" s="403" t="s">
        <v>9281</v>
      </c>
      <c r="F2584" s="403" t="s">
        <v>11910</v>
      </c>
      <c r="G2584" s="403" t="s">
        <v>6609</v>
      </c>
      <c r="H2584" s="403" t="s">
        <v>11910</v>
      </c>
      <c r="I2584" s="403" t="s">
        <v>6334</v>
      </c>
      <c r="J2584" s="403" t="s">
        <v>6334</v>
      </c>
      <c r="K2584" s="403" t="s">
        <v>6334</v>
      </c>
      <c r="L2584" s="403" t="s">
        <v>6376</v>
      </c>
    </row>
    <row r="2585" spans="1:12" ht="56.25" x14ac:dyDescent="0.25">
      <c r="A2585" s="402" t="s">
        <v>1058</v>
      </c>
      <c r="B2585" s="402" t="s">
        <v>17780</v>
      </c>
      <c r="C2585" s="402" t="s">
        <v>17781</v>
      </c>
      <c r="D2585" s="402" t="s">
        <v>17779</v>
      </c>
      <c r="E2585" s="402" t="s">
        <v>9281</v>
      </c>
      <c r="F2585" s="402" t="s">
        <v>11910</v>
      </c>
      <c r="G2585" s="402" t="s">
        <v>6609</v>
      </c>
      <c r="H2585" s="402" t="s">
        <v>11910</v>
      </c>
      <c r="I2585" s="402" t="s">
        <v>6334</v>
      </c>
      <c r="J2585" s="402" t="s">
        <v>6334</v>
      </c>
      <c r="K2585" s="402" t="s">
        <v>6334</v>
      </c>
      <c r="L2585" s="402" t="s">
        <v>6376</v>
      </c>
    </row>
    <row r="2586" spans="1:12" ht="168.75" x14ac:dyDescent="0.25">
      <c r="A2586" s="403" t="s">
        <v>6334</v>
      </c>
      <c r="B2586" s="403" t="s">
        <v>17783</v>
      </c>
      <c r="C2586" s="403" t="s">
        <v>17784</v>
      </c>
      <c r="D2586" s="403" t="s">
        <v>17782</v>
      </c>
      <c r="E2586" s="403" t="s">
        <v>17785</v>
      </c>
      <c r="F2586" s="403" t="s">
        <v>17786</v>
      </c>
      <c r="G2586" s="403" t="s">
        <v>7745</v>
      </c>
      <c r="H2586" s="403" t="s">
        <v>17786</v>
      </c>
      <c r="I2586" s="403" t="s">
        <v>6334</v>
      </c>
      <c r="J2586" s="403" t="s">
        <v>6334</v>
      </c>
      <c r="K2586" s="403" t="s">
        <v>6334</v>
      </c>
      <c r="L2586" s="403" t="s">
        <v>6442</v>
      </c>
    </row>
    <row r="2587" spans="1:12" ht="213.75" x14ac:dyDescent="0.25">
      <c r="A2587" s="402" t="s">
        <v>1058</v>
      </c>
      <c r="B2587" s="402" t="s">
        <v>17788</v>
      </c>
      <c r="C2587" s="402" t="s">
        <v>17789</v>
      </c>
      <c r="D2587" s="402" t="s">
        <v>17787</v>
      </c>
      <c r="E2587" s="402" t="s">
        <v>8368</v>
      </c>
      <c r="F2587" s="402" t="s">
        <v>8369</v>
      </c>
      <c r="G2587" s="402" t="s">
        <v>6499</v>
      </c>
      <c r="H2587" s="402" t="s">
        <v>8369</v>
      </c>
      <c r="I2587" s="402" t="s">
        <v>6334</v>
      </c>
      <c r="J2587" s="402" t="s">
        <v>6334</v>
      </c>
      <c r="K2587" s="402" t="s">
        <v>6334</v>
      </c>
      <c r="L2587" s="402" t="s">
        <v>6376</v>
      </c>
    </row>
    <row r="2588" spans="1:12" ht="326.25" x14ac:dyDescent="0.25">
      <c r="A2588" s="403" t="s">
        <v>1058</v>
      </c>
      <c r="B2588" s="403" t="s">
        <v>17791</v>
      </c>
      <c r="C2588" s="403" t="s">
        <v>17792</v>
      </c>
      <c r="D2588" s="403" t="s">
        <v>17790</v>
      </c>
      <c r="E2588" s="403" t="s">
        <v>8769</v>
      </c>
      <c r="F2588" s="403" t="s">
        <v>8770</v>
      </c>
      <c r="G2588" s="403" t="s">
        <v>6917</v>
      </c>
      <c r="H2588" s="403" t="s">
        <v>8770</v>
      </c>
      <c r="I2588" s="403" t="s">
        <v>6334</v>
      </c>
      <c r="J2588" s="403" t="s">
        <v>6334</v>
      </c>
      <c r="K2588" s="403" t="s">
        <v>6334</v>
      </c>
      <c r="L2588" s="403" t="s">
        <v>6376</v>
      </c>
    </row>
    <row r="2589" spans="1:12" ht="101.25" x14ac:dyDescent="0.25">
      <c r="A2589" s="402" t="s">
        <v>1058</v>
      </c>
      <c r="B2589" s="402" t="s">
        <v>17794</v>
      </c>
      <c r="C2589" s="402" t="s">
        <v>17795</v>
      </c>
      <c r="D2589" s="402" t="s">
        <v>17793</v>
      </c>
      <c r="E2589" s="402" t="s">
        <v>8368</v>
      </c>
      <c r="F2589" s="402" t="s">
        <v>8369</v>
      </c>
      <c r="G2589" s="402" t="s">
        <v>6499</v>
      </c>
      <c r="H2589" s="402" t="s">
        <v>8369</v>
      </c>
      <c r="I2589" s="402" t="s">
        <v>6334</v>
      </c>
      <c r="J2589" s="402" t="s">
        <v>6334</v>
      </c>
      <c r="K2589" s="402" t="s">
        <v>6334</v>
      </c>
      <c r="L2589" s="402" t="s">
        <v>6376</v>
      </c>
    </row>
    <row r="2590" spans="1:12" ht="236.25" x14ac:dyDescent="0.25">
      <c r="A2590" s="403" t="s">
        <v>1058</v>
      </c>
      <c r="B2590" s="403" t="s">
        <v>17797</v>
      </c>
      <c r="C2590" s="403" t="s">
        <v>17798</v>
      </c>
      <c r="D2590" s="403" t="s">
        <v>17796</v>
      </c>
      <c r="E2590" s="403" t="s">
        <v>6915</v>
      </c>
      <c r="F2590" s="403" t="s">
        <v>6916</v>
      </c>
      <c r="G2590" s="403" t="s">
        <v>6917</v>
      </c>
      <c r="H2590" s="403" t="s">
        <v>6916</v>
      </c>
      <c r="I2590" s="403" t="s">
        <v>6334</v>
      </c>
      <c r="J2590" s="403" t="s">
        <v>6334</v>
      </c>
      <c r="K2590" s="403" t="s">
        <v>6334</v>
      </c>
      <c r="L2590" s="403" t="s">
        <v>6376</v>
      </c>
    </row>
    <row r="2591" spans="1:12" ht="45" x14ac:dyDescent="0.25">
      <c r="A2591" s="402" t="s">
        <v>1058</v>
      </c>
      <c r="B2591" s="402" t="s">
        <v>17800</v>
      </c>
      <c r="C2591" s="402" t="s">
        <v>17801</v>
      </c>
      <c r="D2591" s="402" t="s">
        <v>17799</v>
      </c>
      <c r="E2591" s="402" t="s">
        <v>8368</v>
      </c>
      <c r="F2591" s="402" t="s">
        <v>8369</v>
      </c>
      <c r="G2591" s="402" t="s">
        <v>6499</v>
      </c>
      <c r="H2591" s="402" t="s">
        <v>8369</v>
      </c>
      <c r="I2591" s="402" t="s">
        <v>6334</v>
      </c>
      <c r="J2591" s="402" t="s">
        <v>6334</v>
      </c>
      <c r="K2591" s="402" t="s">
        <v>6334</v>
      </c>
      <c r="L2591" s="402" t="s">
        <v>6376</v>
      </c>
    </row>
    <row r="2592" spans="1:12" ht="191.25" x14ac:dyDescent="0.25">
      <c r="A2592" s="403" t="s">
        <v>1058</v>
      </c>
      <c r="B2592" s="403" t="s">
        <v>17803</v>
      </c>
      <c r="C2592" s="403" t="s">
        <v>17804</v>
      </c>
      <c r="D2592" s="403" t="s">
        <v>17802</v>
      </c>
      <c r="E2592" s="403" t="s">
        <v>8368</v>
      </c>
      <c r="F2592" s="403" t="s">
        <v>8369</v>
      </c>
      <c r="G2592" s="403" t="s">
        <v>6499</v>
      </c>
      <c r="H2592" s="403" t="s">
        <v>8369</v>
      </c>
      <c r="I2592" s="403" t="s">
        <v>6334</v>
      </c>
      <c r="J2592" s="403" t="s">
        <v>6334</v>
      </c>
      <c r="K2592" s="403" t="s">
        <v>6334</v>
      </c>
      <c r="L2592" s="403" t="s">
        <v>6376</v>
      </c>
    </row>
    <row r="2593" spans="1:12" ht="225" x14ac:dyDescent="0.25">
      <c r="A2593" s="402" t="s">
        <v>1058</v>
      </c>
      <c r="B2593" s="402" t="s">
        <v>17806</v>
      </c>
      <c r="C2593" s="402" t="s">
        <v>17807</v>
      </c>
      <c r="D2593" s="402" t="s">
        <v>17805</v>
      </c>
      <c r="E2593" s="402" t="s">
        <v>8769</v>
      </c>
      <c r="F2593" s="402" t="s">
        <v>8770</v>
      </c>
      <c r="G2593" s="402" t="s">
        <v>6917</v>
      </c>
      <c r="H2593" s="402" t="s">
        <v>8770</v>
      </c>
      <c r="I2593" s="402" t="s">
        <v>6334</v>
      </c>
      <c r="J2593" s="402" t="s">
        <v>6334</v>
      </c>
      <c r="K2593" s="402" t="s">
        <v>6334</v>
      </c>
      <c r="L2593" s="402" t="s">
        <v>6376</v>
      </c>
    </row>
    <row r="2594" spans="1:12" ht="157.5" x14ac:dyDescent="0.25">
      <c r="A2594" s="403" t="s">
        <v>1058</v>
      </c>
      <c r="B2594" s="403" t="s">
        <v>17809</v>
      </c>
      <c r="C2594" s="403" t="s">
        <v>17810</v>
      </c>
      <c r="D2594" s="403" t="s">
        <v>17808</v>
      </c>
      <c r="E2594" s="403" t="s">
        <v>17811</v>
      </c>
      <c r="F2594" s="403" t="s">
        <v>17812</v>
      </c>
      <c r="G2594" s="403" t="s">
        <v>6541</v>
      </c>
      <c r="H2594" s="403" t="s">
        <v>17812</v>
      </c>
      <c r="I2594" s="403" t="s">
        <v>6334</v>
      </c>
      <c r="J2594" s="403" t="s">
        <v>6334</v>
      </c>
      <c r="K2594" s="403" t="s">
        <v>6334</v>
      </c>
      <c r="L2594" s="403" t="s">
        <v>6376</v>
      </c>
    </row>
    <row r="2595" spans="1:12" ht="258.75" x14ac:dyDescent="0.25">
      <c r="A2595" s="402" t="s">
        <v>1058</v>
      </c>
      <c r="B2595" s="402" t="s">
        <v>17814</v>
      </c>
      <c r="C2595" s="402" t="s">
        <v>17815</v>
      </c>
      <c r="D2595" s="402" t="s">
        <v>17813</v>
      </c>
      <c r="E2595" s="402" t="s">
        <v>7215</v>
      </c>
      <c r="F2595" s="402" t="s">
        <v>7216</v>
      </c>
      <c r="G2595" s="402" t="s">
        <v>6493</v>
      </c>
      <c r="H2595" s="402" t="s">
        <v>7216</v>
      </c>
      <c r="I2595" s="402" t="s">
        <v>6334</v>
      </c>
      <c r="J2595" s="402" t="s">
        <v>6334</v>
      </c>
      <c r="K2595" s="402" t="s">
        <v>6334</v>
      </c>
      <c r="L2595" s="402" t="s">
        <v>6376</v>
      </c>
    </row>
    <row r="2596" spans="1:12" ht="326.25" x14ac:dyDescent="0.25">
      <c r="A2596" s="403" t="s">
        <v>17819</v>
      </c>
      <c r="B2596" s="403" t="s">
        <v>17817</v>
      </c>
      <c r="C2596" s="403" t="s">
        <v>17818</v>
      </c>
      <c r="D2596" s="403" t="s">
        <v>17816</v>
      </c>
      <c r="E2596" s="403" t="s">
        <v>6915</v>
      </c>
      <c r="F2596" s="403" t="s">
        <v>6916</v>
      </c>
      <c r="G2596" s="403" t="s">
        <v>6917</v>
      </c>
      <c r="H2596" s="403" t="s">
        <v>6916</v>
      </c>
      <c r="I2596" s="403" t="s">
        <v>6334</v>
      </c>
      <c r="J2596" s="403" t="s">
        <v>6334</v>
      </c>
      <c r="K2596" s="403" t="s">
        <v>6334</v>
      </c>
      <c r="L2596" s="403" t="s">
        <v>6376</v>
      </c>
    </row>
    <row r="2597" spans="1:12" ht="409.5" x14ac:dyDescent="0.25">
      <c r="A2597" s="402" t="s">
        <v>1058</v>
      </c>
      <c r="B2597" s="402" t="s">
        <v>17821</v>
      </c>
      <c r="C2597" s="402" t="s">
        <v>17822</v>
      </c>
      <c r="D2597" s="402" t="s">
        <v>17820</v>
      </c>
      <c r="E2597" s="402" t="s">
        <v>8769</v>
      </c>
      <c r="F2597" s="402" t="s">
        <v>8770</v>
      </c>
      <c r="G2597" s="402" t="s">
        <v>6917</v>
      </c>
      <c r="H2597" s="402" t="s">
        <v>8770</v>
      </c>
      <c r="I2597" s="402" t="s">
        <v>6334</v>
      </c>
      <c r="J2597" s="402" t="s">
        <v>6334</v>
      </c>
      <c r="K2597" s="402" t="s">
        <v>6334</v>
      </c>
      <c r="L2597" s="402" t="s">
        <v>6376</v>
      </c>
    </row>
    <row r="2598" spans="1:12" ht="67.5" x14ac:dyDescent="0.25">
      <c r="A2598" s="403" t="s">
        <v>1058</v>
      </c>
      <c r="B2598" s="403" t="s">
        <v>17824</v>
      </c>
      <c r="C2598" s="403" t="s">
        <v>17825</v>
      </c>
      <c r="D2598" s="403" t="s">
        <v>17823</v>
      </c>
      <c r="E2598" s="403" t="s">
        <v>17826</v>
      </c>
      <c r="F2598" s="403" t="s">
        <v>17827</v>
      </c>
      <c r="G2598" s="403" t="s">
        <v>9264</v>
      </c>
      <c r="H2598" s="403" t="s">
        <v>17828</v>
      </c>
      <c r="I2598" s="403" t="s">
        <v>6334</v>
      </c>
      <c r="J2598" s="403" t="s">
        <v>6334</v>
      </c>
      <c r="K2598" s="403" t="s">
        <v>6334</v>
      </c>
      <c r="L2598" s="403" t="s">
        <v>6376</v>
      </c>
    </row>
    <row r="2599" spans="1:12" ht="225" x14ac:dyDescent="0.25">
      <c r="A2599" s="402" t="s">
        <v>17832</v>
      </c>
      <c r="B2599" s="402" t="s">
        <v>17830</v>
      </c>
      <c r="C2599" s="402" t="s">
        <v>17831</v>
      </c>
      <c r="D2599" s="402" t="s">
        <v>17829</v>
      </c>
      <c r="E2599" s="402" t="s">
        <v>8482</v>
      </c>
      <c r="F2599" s="402" t="s">
        <v>8483</v>
      </c>
      <c r="G2599" s="402" t="s">
        <v>6493</v>
      </c>
      <c r="H2599" s="402" t="s">
        <v>8483</v>
      </c>
      <c r="I2599" s="402" t="s">
        <v>6334</v>
      </c>
      <c r="J2599" s="402" t="s">
        <v>6334</v>
      </c>
      <c r="K2599" s="402" t="s">
        <v>6334</v>
      </c>
      <c r="L2599" s="402" t="s">
        <v>6376</v>
      </c>
    </row>
    <row r="2600" spans="1:12" ht="409.5" x14ac:dyDescent="0.25">
      <c r="A2600" s="403" t="s">
        <v>1058</v>
      </c>
      <c r="B2600" s="403" t="s">
        <v>17834</v>
      </c>
      <c r="C2600" s="403" t="s">
        <v>17835</v>
      </c>
      <c r="D2600" s="403" t="s">
        <v>17833</v>
      </c>
      <c r="E2600" s="403" t="s">
        <v>8482</v>
      </c>
      <c r="F2600" s="403" t="s">
        <v>8483</v>
      </c>
      <c r="G2600" s="403" t="s">
        <v>6493</v>
      </c>
      <c r="H2600" s="403" t="s">
        <v>8483</v>
      </c>
      <c r="I2600" s="403" t="s">
        <v>6334</v>
      </c>
      <c r="J2600" s="403" t="s">
        <v>6334</v>
      </c>
      <c r="K2600" s="403" t="s">
        <v>6334</v>
      </c>
      <c r="L2600" s="403" t="s">
        <v>6376</v>
      </c>
    </row>
    <row r="2601" spans="1:12" ht="236.25" x14ac:dyDescent="0.25">
      <c r="A2601" s="402" t="s">
        <v>1058</v>
      </c>
      <c r="B2601" s="402" t="s">
        <v>17837</v>
      </c>
      <c r="C2601" s="402" t="s">
        <v>17838</v>
      </c>
      <c r="D2601" s="402" t="s">
        <v>17836</v>
      </c>
      <c r="E2601" s="402" t="s">
        <v>7215</v>
      </c>
      <c r="F2601" s="402" t="s">
        <v>7216</v>
      </c>
      <c r="G2601" s="402" t="s">
        <v>6493</v>
      </c>
      <c r="H2601" s="402" t="s">
        <v>7216</v>
      </c>
      <c r="I2601" s="402" t="s">
        <v>6334</v>
      </c>
      <c r="J2601" s="402" t="s">
        <v>6334</v>
      </c>
      <c r="K2601" s="402" t="s">
        <v>6334</v>
      </c>
      <c r="L2601" s="402" t="s">
        <v>6376</v>
      </c>
    </row>
    <row r="2602" spans="1:12" ht="191.25" x14ac:dyDescent="0.25">
      <c r="A2602" s="403" t="s">
        <v>1058</v>
      </c>
      <c r="B2602" s="403" t="s">
        <v>17840</v>
      </c>
      <c r="C2602" s="403" t="s">
        <v>17841</v>
      </c>
      <c r="D2602" s="403" t="s">
        <v>17839</v>
      </c>
      <c r="E2602" s="403" t="s">
        <v>7041</v>
      </c>
      <c r="F2602" s="403" t="s">
        <v>7042</v>
      </c>
      <c r="G2602" s="403" t="s">
        <v>7043</v>
      </c>
      <c r="H2602" s="403" t="s">
        <v>7042</v>
      </c>
      <c r="I2602" s="403" t="s">
        <v>6334</v>
      </c>
      <c r="J2602" s="403" t="s">
        <v>6334</v>
      </c>
      <c r="K2602" s="403" t="s">
        <v>6334</v>
      </c>
      <c r="L2602" s="403" t="s">
        <v>6376</v>
      </c>
    </row>
    <row r="2603" spans="1:12" ht="112.5" x14ac:dyDescent="0.25">
      <c r="A2603" s="402" t="s">
        <v>17845</v>
      </c>
      <c r="B2603" s="402" t="s">
        <v>17843</v>
      </c>
      <c r="C2603" s="402" t="s">
        <v>17844</v>
      </c>
      <c r="D2603" s="402" t="s">
        <v>17842</v>
      </c>
      <c r="E2603" s="402" t="s">
        <v>17846</v>
      </c>
      <c r="F2603" s="402" t="s">
        <v>17847</v>
      </c>
      <c r="G2603" s="402" t="s">
        <v>17848</v>
      </c>
      <c r="H2603" s="402" t="s">
        <v>17849</v>
      </c>
      <c r="I2603" s="402" t="s">
        <v>6334</v>
      </c>
      <c r="J2603" s="402" t="s">
        <v>17850</v>
      </c>
      <c r="K2603" s="402" t="s">
        <v>8645</v>
      </c>
      <c r="L2603" s="402" t="s">
        <v>835</v>
      </c>
    </row>
    <row r="2604" spans="1:12" ht="78.75" x14ac:dyDescent="0.25">
      <c r="A2604" s="403" t="s">
        <v>17845</v>
      </c>
      <c r="B2604" s="403" t="s">
        <v>26488</v>
      </c>
      <c r="C2604" s="403" t="s">
        <v>17844</v>
      </c>
      <c r="D2604" s="403" t="s">
        <v>17851</v>
      </c>
      <c r="E2604" s="403" t="s">
        <v>17852</v>
      </c>
      <c r="F2604" s="403" t="s">
        <v>17853</v>
      </c>
      <c r="G2604" s="403" t="s">
        <v>7338</v>
      </c>
      <c r="H2604" s="403" t="s">
        <v>17853</v>
      </c>
      <c r="I2604" s="403" t="s">
        <v>6334</v>
      </c>
      <c r="J2604" s="403" t="s">
        <v>17854</v>
      </c>
      <c r="K2604" s="403" t="s">
        <v>6569</v>
      </c>
      <c r="L2604" s="403" t="s">
        <v>835</v>
      </c>
    </row>
    <row r="2605" spans="1:12" ht="56.25" x14ac:dyDescent="0.25">
      <c r="A2605" s="402" t="s">
        <v>2043</v>
      </c>
      <c r="B2605" s="402" t="s">
        <v>17856</v>
      </c>
      <c r="C2605" s="402" t="s">
        <v>5974</v>
      </c>
      <c r="D2605" s="402" t="s">
        <v>17855</v>
      </c>
      <c r="E2605" s="402" t="s">
        <v>17857</v>
      </c>
      <c r="F2605" s="402" t="s">
        <v>17858</v>
      </c>
      <c r="G2605" s="402" t="s">
        <v>7102</v>
      </c>
      <c r="H2605" s="402" t="s">
        <v>17859</v>
      </c>
      <c r="I2605" s="402" t="s">
        <v>6334</v>
      </c>
      <c r="J2605" s="402" t="s">
        <v>6334</v>
      </c>
      <c r="K2605" s="402" t="s">
        <v>6335</v>
      </c>
      <c r="L2605" s="402" t="s">
        <v>835</v>
      </c>
    </row>
    <row r="2606" spans="1:12" ht="67.5" x14ac:dyDescent="0.25">
      <c r="A2606" s="403" t="s">
        <v>1424</v>
      </c>
      <c r="B2606" s="403" t="s">
        <v>17861</v>
      </c>
      <c r="C2606" s="403" t="s">
        <v>1425</v>
      </c>
      <c r="D2606" s="403" t="s">
        <v>17860</v>
      </c>
      <c r="E2606" s="403" t="s">
        <v>17862</v>
      </c>
      <c r="F2606" s="403" t="s">
        <v>17863</v>
      </c>
      <c r="G2606" s="403" t="s">
        <v>7338</v>
      </c>
      <c r="H2606" s="403" t="s">
        <v>17863</v>
      </c>
      <c r="I2606" s="403" t="s">
        <v>6334</v>
      </c>
      <c r="J2606" s="403" t="s">
        <v>8652</v>
      </c>
      <c r="K2606" s="403" t="s">
        <v>6334</v>
      </c>
      <c r="L2606" s="403" t="s">
        <v>835</v>
      </c>
    </row>
    <row r="2607" spans="1:12" ht="67.5" x14ac:dyDescent="0.25">
      <c r="A2607" s="402" t="s">
        <v>46</v>
      </c>
      <c r="B2607" s="402" t="s">
        <v>17865</v>
      </c>
      <c r="C2607" s="402" t="s">
        <v>1082</v>
      </c>
      <c r="D2607" s="402" t="s">
        <v>17864</v>
      </c>
      <c r="E2607" s="402" t="s">
        <v>17862</v>
      </c>
      <c r="F2607" s="402" t="s">
        <v>17863</v>
      </c>
      <c r="G2607" s="402" t="s">
        <v>7338</v>
      </c>
      <c r="H2607" s="402" t="s">
        <v>17863</v>
      </c>
      <c r="I2607" s="402" t="s">
        <v>6334</v>
      </c>
      <c r="J2607" s="402" t="s">
        <v>8652</v>
      </c>
      <c r="K2607" s="402" t="s">
        <v>6334</v>
      </c>
      <c r="L2607" s="402" t="s">
        <v>835</v>
      </c>
    </row>
    <row r="2608" spans="1:12" ht="67.5" x14ac:dyDescent="0.25">
      <c r="A2608" s="403" t="s">
        <v>1427</v>
      </c>
      <c r="B2608" s="403" t="s">
        <v>5993</v>
      </c>
      <c r="C2608" s="403" t="s">
        <v>1428</v>
      </c>
      <c r="D2608" s="403" t="s">
        <v>17866</v>
      </c>
      <c r="E2608" s="403" t="s">
        <v>17862</v>
      </c>
      <c r="F2608" s="403" t="s">
        <v>17863</v>
      </c>
      <c r="G2608" s="403" t="s">
        <v>7338</v>
      </c>
      <c r="H2608" s="403" t="s">
        <v>17863</v>
      </c>
      <c r="I2608" s="403" t="s">
        <v>6334</v>
      </c>
      <c r="J2608" s="403" t="s">
        <v>8652</v>
      </c>
      <c r="K2608" s="403" t="s">
        <v>6334</v>
      </c>
      <c r="L2608" s="403" t="s">
        <v>835</v>
      </c>
    </row>
    <row r="2609" spans="1:12" ht="78.75" x14ac:dyDescent="0.25">
      <c r="A2609" s="402" t="s">
        <v>1435</v>
      </c>
      <c r="B2609" s="402" t="s">
        <v>17868</v>
      </c>
      <c r="C2609" s="402" t="s">
        <v>1436</v>
      </c>
      <c r="D2609" s="402" t="s">
        <v>17867</v>
      </c>
      <c r="E2609" s="402" t="s">
        <v>17869</v>
      </c>
      <c r="F2609" s="402" t="s">
        <v>17870</v>
      </c>
      <c r="G2609" s="402" t="s">
        <v>11163</v>
      </c>
      <c r="H2609" s="402" t="s">
        <v>17870</v>
      </c>
      <c r="I2609" s="402" t="s">
        <v>6334</v>
      </c>
      <c r="J2609" s="402" t="s">
        <v>6334</v>
      </c>
      <c r="K2609" s="402" t="s">
        <v>6334</v>
      </c>
      <c r="L2609" s="402" t="s">
        <v>835</v>
      </c>
    </row>
    <row r="2610" spans="1:12" ht="56.25" x14ac:dyDescent="0.25">
      <c r="A2610" s="403" t="s">
        <v>5978</v>
      </c>
      <c r="B2610" s="403" t="s">
        <v>17872</v>
      </c>
      <c r="C2610" s="403" t="s">
        <v>5979</v>
      </c>
      <c r="D2610" s="403" t="s">
        <v>17871</v>
      </c>
      <c r="E2610" s="403" t="s">
        <v>17873</v>
      </c>
      <c r="F2610" s="403" t="s">
        <v>17874</v>
      </c>
      <c r="G2610" s="403" t="s">
        <v>7173</v>
      </c>
      <c r="H2610" s="403" t="s">
        <v>17875</v>
      </c>
      <c r="I2610" s="403" t="s">
        <v>6334</v>
      </c>
      <c r="J2610" s="403" t="s">
        <v>6334</v>
      </c>
      <c r="K2610" s="403" t="s">
        <v>6334</v>
      </c>
      <c r="L2610" s="403" t="s">
        <v>835</v>
      </c>
    </row>
    <row r="2611" spans="1:12" ht="112.5" x14ac:dyDescent="0.25">
      <c r="A2611" s="402" t="s">
        <v>1923</v>
      </c>
      <c r="B2611" s="402" t="s">
        <v>17877</v>
      </c>
      <c r="C2611" s="402" t="s">
        <v>5925</v>
      </c>
      <c r="D2611" s="402" t="s">
        <v>17876</v>
      </c>
      <c r="E2611" s="402" t="s">
        <v>17878</v>
      </c>
      <c r="F2611" s="402" t="s">
        <v>17879</v>
      </c>
      <c r="G2611" s="402" t="s">
        <v>6601</v>
      </c>
      <c r="H2611" s="402" t="s">
        <v>17879</v>
      </c>
      <c r="I2611" s="402" t="s">
        <v>6334</v>
      </c>
      <c r="J2611" s="402" t="s">
        <v>10801</v>
      </c>
      <c r="K2611" s="402" t="s">
        <v>6334</v>
      </c>
      <c r="L2611" s="402" t="s">
        <v>835</v>
      </c>
    </row>
    <row r="2612" spans="1:12" ht="112.5" x14ac:dyDescent="0.25">
      <c r="A2612" s="403" t="s">
        <v>6334</v>
      </c>
      <c r="B2612" s="403" t="s">
        <v>17881</v>
      </c>
      <c r="C2612" s="403" t="s">
        <v>6334</v>
      </c>
      <c r="D2612" s="403" t="s">
        <v>17880</v>
      </c>
      <c r="E2612" s="403" t="s">
        <v>17878</v>
      </c>
      <c r="F2612" s="403" t="s">
        <v>17879</v>
      </c>
      <c r="G2612" s="403" t="s">
        <v>6601</v>
      </c>
      <c r="H2612" s="403" t="s">
        <v>17879</v>
      </c>
      <c r="I2612" s="403" t="s">
        <v>6334</v>
      </c>
      <c r="J2612" s="403" t="s">
        <v>10801</v>
      </c>
      <c r="K2612" s="403" t="s">
        <v>6390</v>
      </c>
      <c r="L2612" s="403" t="s">
        <v>835</v>
      </c>
    </row>
    <row r="2613" spans="1:12" ht="78.75" x14ac:dyDescent="0.25">
      <c r="A2613" s="402" t="s">
        <v>6334</v>
      </c>
      <c r="B2613" s="402" t="s">
        <v>17883</v>
      </c>
      <c r="C2613" s="402" t="s">
        <v>6334</v>
      </c>
      <c r="D2613" s="402" t="s">
        <v>17882</v>
      </c>
      <c r="E2613" s="402" t="s">
        <v>16858</v>
      </c>
      <c r="F2613" s="402" t="s">
        <v>16859</v>
      </c>
      <c r="G2613" s="402" t="s">
        <v>6388</v>
      </c>
      <c r="H2613" s="402" t="s">
        <v>16860</v>
      </c>
      <c r="I2613" s="402" t="s">
        <v>6334</v>
      </c>
      <c r="J2613" s="402" t="s">
        <v>6334</v>
      </c>
      <c r="K2613" s="402" t="s">
        <v>6686</v>
      </c>
      <c r="L2613" s="402" t="s">
        <v>835</v>
      </c>
    </row>
    <row r="2614" spans="1:12" ht="45" x14ac:dyDescent="0.25">
      <c r="A2614" s="403" t="s">
        <v>17887</v>
      </c>
      <c r="B2614" s="403" t="s">
        <v>17885</v>
      </c>
      <c r="C2614" s="403" t="s">
        <v>17886</v>
      </c>
      <c r="D2614" s="403" t="s">
        <v>17884</v>
      </c>
      <c r="E2614" s="403" t="s">
        <v>7869</v>
      </c>
      <c r="F2614" s="403" t="s">
        <v>7870</v>
      </c>
      <c r="G2614" s="403" t="s">
        <v>6486</v>
      </c>
      <c r="H2614" s="403" t="s">
        <v>7870</v>
      </c>
      <c r="I2614" s="403" t="s">
        <v>6334</v>
      </c>
      <c r="J2614" s="403" t="s">
        <v>6334</v>
      </c>
      <c r="K2614" s="403" t="s">
        <v>6334</v>
      </c>
      <c r="L2614" s="403" t="s">
        <v>835</v>
      </c>
    </row>
    <row r="2615" spans="1:12" ht="67.5" x14ac:dyDescent="0.25">
      <c r="A2615" s="402" t="s">
        <v>17891</v>
      </c>
      <c r="B2615" s="402" t="s">
        <v>17889</v>
      </c>
      <c r="C2615" s="402" t="s">
        <v>17890</v>
      </c>
      <c r="D2615" s="402" t="s">
        <v>17888</v>
      </c>
      <c r="E2615" s="402" t="s">
        <v>17892</v>
      </c>
      <c r="F2615" s="402" t="s">
        <v>17893</v>
      </c>
      <c r="G2615" s="402" t="s">
        <v>6382</v>
      </c>
      <c r="H2615" s="402" t="s">
        <v>17893</v>
      </c>
      <c r="I2615" s="402" t="s">
        <v>6334</v>
      </c>
      <c r="J2615" s="402" t="s">
        <v>6334</v>
      </c>
      <c r="K2615" s="402" t="s">
        <v>6686</v>
      </c>
      <c r="L2615" s="402" t="s">
        <v>835</v>
      </c>
    </row>
    <row r="2616" spans="1:12" ht="45" x14ac:dyDescent="0.25">
      <c r="A2616" s="403" t="s">
        <v>17897</v>
      </c>
      <c r="B2616" s="403" t="s">
        <v>17895</v>
      </c>
      <c r="C2616" s="403" t="s">
        <v>17896</v>
      </c>
      <c r="D2616" s="403" t="s">
        <v>17894</v>
      </c>
      <c r="E2616" s="403" t="s">
        <v>7869</v>
      </c>
      <c r="F2616" s="403" t="s">
        <v>7870</v>
      </c>
      <c r="G2616" s="403" t="s">
        <v>6486</v>
      </c>
      <c r="H2616" s="403" t="s">
        <v>7870</v>
      </c>
      <c r="I2616" s="403" t="s">
        <v>6334</v>
      </c>
      <c r="J2616" s="403" t="s">
        <v>6334</v>
      </c>
      <c r="K2616" s="403" t="s">
        <v>6334</v>
      </c>
      <c r="L2616" s="403" t="s">
        <v>835</v>
      </c>
    </row>
    <row r="2617" spans="1:12" ht="45" x14ac:dyDescent="0.25">
      <c r="A2617" s="402" t="s">
        <v>17901</v>
      </c>
      <c r="B2617" s="402" t="s">
        <v>17899</v>
      </c>
      <c r="C2617" s="402" t="s">
        <v>17900</v>
      </c>
      <c r="D2617" s="402" t="s">
        <v>17898</v>
      </c>
      <c r="E2617" s="402" t="s">
        <v>8788</v>
      </c>
      <c r="F2617" s="402" t="s">
        <v>8789</v>
      </c>
      <c r="G2617" s="402" t="s">
        <v>6486</v>
      </c>
      <c r="H2617" s="402" t="s">
        <v>8790</v>
      </c>
      <c r="I2617" s="402" t="s">
        <v>6334</v>
      </c>
      <c r="J2617" s="402" t="s">
        <v>6334</v>
      </c>
      <c r="K2617" s="402" t="s">
        <v>6334</v>
      </c>
      <c r="L2617" s="402" t="s">
        <v>835</v>
      </c>
    </row>
    <row r="2618" spans="1:12" ht="78.75" x14ac:dyDescent="0.25">
      <c r="A2618" s="403" t="s">
        <v>5928</v>
      </c>
      <c r="B2618" s="403" t="s">
        <v>17903</v>
      </c>
      <c r="C2618" s="403" t="s">
        <v>5927</v>
      </c>
      <c r="D2618" s="403" t="s">
        <v>17902</v>
      </c>
      <c r="E2618" s="403" t="s">
        <v>16858</v>
      </c>
      <c r="F2618" s="403" t="s">
        <v>16859</v>
      </c>
      <c r="G2618" s="403" t="s">
        <v>6388</v>
      </c>
      <c r="H2618" s="403" t="s">
        <v>16860</v>
      </c>
      <c r="I2618" s="403" t="s">
        <v>6334</v>
      </c>
      <c r="J2618" s="403" t="s">
        <v>6334</v>
      </c>
      <c r="K2618" s="403" t="s">
        <v>6334</v>
      </c>
      <c r="L2618" s="403" t="s">
        <v>835</v>
      </c>
    </row>
    <row r="2619" spans="1:12" ht="67.5" x14ac:dyDescent="0.25">
      <c r="A2619" s="402" t="s">
        <v>1229</v>
      </c>
      <c r="B2619" s="402" t="s">
        <v>17905</v>
      </c>
      <c r="C2619" s="402" t="s">
        <v>1230</v>
      </c>
      <c r="D2619" s="402" t="s">
        <v>17904</v>
      </c>
      <c r="E2619" s="402" t="s">
        <v>17906</v>
      </c>
      <c r="F2619" s="402" t="s">
        <v>17907</v>
      </c>
      <c r="G2619" s="402" t="s">
        <v>6388</v>
      </c>
      <c r="H2619" s="402" t="s">
        <v>17907</v>
      </c>
      <c r="I2619" s="402" t="s">
        <v>6334</v>
      </c>
      <c r="J2619" s="402" t="s">
        <v>6334</v>
      </c>
      <c r="K2619" s="402" t="s">
        <v>6334</v>
      </c>
      <c r="L2619" s="402" t="s">
        <v>835</v>
      </c>
    </row>
    <row r="2620" spans="1:12" ht="67.5" x14ac:dyDescent="0.25">
      <c r="A2620" s="403" t="s">
        <v>17911</v>
      </c>
      <c r="B2620" s="403" t="s">
        <v>17909</v>
      </c>
      <c r="C2620" s="403" t="s">
        <v>17910</v>
      </c>
      <c r="D2620" s="403" t="s">
        <v>17908</v>
      </c>
      <c r="E2620" s="403" t="s">
        <v>17912</v>
      </c>
      <c r="F2620" s="403" t="s">
        <v>17913</v>
      </c>
      <c r="G2620" s="403" t="s">
        <v>11464</v>
      </c>
      <c r="H2620" s="403" t="s">
        <v>17913</v>
      </c>
      <c r="I2620" s="403" t="s">
        <v>6334</v>
      </c>
      <c r="J2620" s="403" t="s">
        <v>6334</v>
      </c>
      <c r="K2620" s="403" t="s">
        <v>6334</v>
      </c>
      <c r="L2620" s="403" t="s">
        <v>6343</v>
      </c>
    </row>
    <row r="2621" spans="1:12" ht="78.75" x14ac:dyDescent="0.25">
      <c r="A2621" s="402" t="s">
        <v>17917</v>
      </c>
      <c r="B2621" s="402" t="s">
        <v>17915</v>
      </c>
      <c r="C2621" s="402" t="s">
        <v>17916</v>
      </c>
      <c r="D2621" s="402" t="s">
        <v>17914</v>
      </c>
      <c r="E2621" s="402" t="s">
        <v>17918</v>
      </c>
      <c r="F2621" s="402" t="s">
        <v>11485</v>
      </c>
      <c r="G2621" s="402" t="s">
        <v>7231</v>
      </c>
      <c r="H2621" s="402" t="s">
        <v>11486</v>
      </c>
      <c r="I2621" s="402" t="s">
        <v>6334</v>
      </c>
      <c r="J2621" s="402" t="s">
        <v>6334</v>
      </c>
      <c r="K2621" s="402" t="s">
        <v>6334</v>
      </c>
      <c r="L2621" s="402" t="s">
        <v>6343</v>
      </c>
    </row>
    <row r="2622" spans="1:12" ht="78.75" x14ac:dyDescent="0.25">
      <c r="A2622" s="403" t="s">
        <v>17922</v>
      </c>
      <c r="B2622" s="403" t="s">
        <v>17920</v>
      </c>
      <c r="C2622" s="403" t="s">
        <v>17921</v>
      </c>
      <c r="D2622" s="403" t="s">
        <v>17919</v>
      </c>
      <c r="E2622" s="403" t="s">
        <v>17918</v>
      </c>
      <c r="F2622" s="403" t="s">
        <v>11485</v>
      </c>
      <c r="G2622" s="403" t="s">
        <v>7231</v>
      </c>
      <c r="H2622" s="403" t="s">
        <v>11486</v>
      </c>
      <c r="I2622" s="403" t="s">
        <v>6334</v>
      </c>
      <c r="J2622" s="403" t="s">
        <v>6334</v>
      </c>
      <c r="K2622" s="403" t="s">
        <v>6334</v>
      </c>
      <c r="L2622" s="403" t="s">
        <v>6343</v>
      </c>
    </row>
    <row r="2623" spans="1:12" ht="33.75" x14ac:dyDescent="0.25">
      <c r="A2623" s="402" t="s">
        <v>17926</v>
      </c>
      <c r="B2623" s="402" t="s">
        <v>17924</v>
      </c>
      <c r="C2623" s="402" t="s">
        <v>17925</v>
      </c>
      <c r="D2623" s="402" t="s">
        <v>17923</v>
      </c>
      <c r="E2623" s="402" t="s">
        <v>6726</v>
      </c>
      <c r="F2623" s="402" t="s">
        <v>6727</v>
      </c>
      <c r="G2623" s="402" t="s">
        <v>6452</v>
      </c>
      <c r="H2623" s="402" t="s">
        <v>6727</v>
      </c>
      <c r="I2623" s="402" t="s">
        <v>6334</v>
      </c>
      <c r="J2623" s="402" t="s">
        <v>6334</v>
      </c>
      <c r="K2623" s="402" t="s">
        <v>6334</v>
      </c>
      <c r="L2623" s="402" t="s">
        <v>835</v>
      </c>
    </row>
    <row r="2624" spans="1:12" ht="45" x14ac:dyDescent="0.25">
      <c r="A2624" s="403" t="s">
        <v>2224</v>
      </c>
      <c r="B2624" s="403" t="s">
        <v>17928</v>
      </c>
      <c r="C2624" s="403" t="s">
        <v>5079</v>
      </c>
      <c r="D2624" s="403" t="s">
        <v>17927</v>
      </c>
      <c r="E2624" s="403" t="s">
        <v>17929</v>
      </c>
      <c r="F2624" s="403" t="s">
        <v>17930</v>
      </c>
      <c r="G2624" s="403" t="s">
        <v>6665</v>
      </c>
      <c r="H2624" s="403" t="s">
        <v>17930</v>
      </c>
      <c r="I2624" s="403" t="s">
        <v>6334</v>
      </c>
      <c r="J2624" s="403" t="s">
        <v>17931</v>
      </c>
      <c r="K2624" s="403" t="s">
        <v>6334</v>
      </c>
      <c r="L2624" s="403" t="s">
        <v>835</v>
      </c>
    </row>
    <row r="2625" spans="1:12" ht="123.75" x14ac:dyDescent="0.25">
      <c r="A2625" s="402" t="s">
        <v>17935</v>
      </c>
      <c r="B2625" s="402" t="s">
        <v>17933</v>
      </c>
      <c r="C2625" s="402" t="s">
        <v>17934</v>
      </c>
      <c r="D2625" s="402" t="s">
        <v>17932</v>
      </c>
      <c r="E2625" s="402" t="s">
        <v>17936</v>
      </c>
      <c r="F2625" s="402" t="s">
        <v>17937</v>
      </c>
      <c r="G2625" s="402" t="s">
        <v>6388</v>
      </c>
      <c r="H2625" s="402" t="s">
        <v>17938</v>
      </c>
      <c r="I2625" s="402" t="s">
        <v>6334</v>
      </c>
      <c r="J2625" s="402" t="s">
        <v>6334</v>
      </c>
      <c r="K2625" s="402" t="s">
        <v>6334</v>
      </c>
      <c r="L2625" s="402" t="s">
        <v>835</v>
      </c>
    </row>
    <row r="2626" spans="1:12" ht="67.5" x14ac:dyDescent="0.25">
      <c r="A2626" s="403" t="s">
        <v>1571</v>
      </c>
      <c r="B2626" s="403" t="s">
        <v>17940</v>
      </c>
      <c r="C2626" s="403" t="s">
        <v>17941</v>
      </c>
      <c r="D2626" s="403" t="s">
        <v>17939</v>
      </c>
      <c r="E2626" s="403" t="s">
        <v>16957</v>
      </c>
      <c r="F2626" s="403" t="s">
        <v>16958</v>
      </c>
      <c r="G2626" s="403" t="s">
        <v>6388</v>
      </c>
      <c r="H2626" s="403" t="s">
        <v>16958</v>
      </c>
      <c r="I2626" s="403" t="s">
        <v>6334</v>
      </c>
      <c r="J2626" s="403" t="s">
        <v>6334</v>
      </c>
      <c r="K2626" s="403" t="s">
        <v>6334</v>
      </c>
      <c r="L2626" s="403" t="s">
        <v>835</v>
      </c>
    </row>
    <row r="2627" spans="1:12" ht="67.5" x14ac:dyDescent="0.25">
      <c r="A2627" s="402" t="s">
        <v>6334</v>
      </c>
      <c r="B2627" s="402" t="s">
        <v>17943</v>
      </c>
      <c r="C2627" s="402" t="s">
        <v>6334</v>
      </c>
      <c r="D2627" s="402" t="s">
        <v>17942</v>
      </c>
      <c r="E2627" s="402" t="s">
        <v>16804</v>
      </c>
      <c r="F2627" s="402" t="s">
        <v>16805</v>
      </c>
      <c r="G2627" s="402" t="s">
        <v>6388</v>
      </c>
      <c r="H2627" s="402" t="s">
        <v>16805</v>
      </c>
      <c r="I2627" s="402" t="s">
        <v>6334</v>
      </c>
      <c r="J2627" s="402" t="s">
        <v>6334</v>
      </c>
      <c r="K2627" s="402" t="s">
        <v>6686</v>
      </c>
      <c r="L2627" s="402" t="s">
        <v>835</v>
      </c>
    </row>
    <row r="2628" spans="1:12" ht="78.75" x14ac:dyDescent="0.25">
      <c r="A2628" s="403" t="s">
        <v>2843</v>
      </c>
      <c r="B2628" s="403" t="s">
        <v>17945</v>
      </c>
      <c r="C2628" s="403" t="s">
        <v>2845</v>
      </c>
      <c r="D2628" s="403" t="s">
        <v>17944</v>
      </c>
      <c r="E2628" s="403" t="s">
        <v>16858</v>
      </c>
      <c r="F2628" s="403" t="s">
        <v>16859</v>
      </c>
      <c r="G2628" s="403" t="s">
        <v>6388</v>
      </c>
      <c r="H2628" s="403" t="s">
        <v>16860</v>
      </c>
      <c r="I2628" s="403" t="s">
        <v>6334</v>
      </c>
      <c r="J2628" s="403" t="s">
        <v>6334</v>
      </c>
      <c r="K2628" s="403" t="s">
        <v>6334</v>
      </c>
      <c r="L2628" s="403" t="s">
        <v>835</v>
      </c>
    </row>
    <row r="2629" spans="1:12" ht="90" x14ac:dyDescent="0.25">
      <c r="A2629" s="402" t="s">
        <v>6334</v>
      </c>
      <c r="B2629" s="402" t="s">
        <v>17947</v>
      </c>
      <c r="C2629" s="402" t="s">
        <v>6334</v>
      </c>
      <c r="D2629" s="402" t="s">
        <v>17946</v>
      </c>
      <c r="E2629" s="402" t="s">
        <v>16804</v>
      </c>
      <c r="F2629" s="402" t="s">
        <v>16805</v>
      </c>
      <c r="G2629" s="402" t="s">
        <v>6388</v>
      </c>
      <c r="H2629" s="402" t="s">
        <v>16805</v>
      </c>
      <c r="I2629" s="402" t="s">
        <v>6334</v>
      </c>
      <c r="J2629" s="402" t="s">
        <v>6334</v>
      </c>
      <c r="K2629" s="402" t="s">
        <v>6686</v>
      </c>
      <c r="L2629" s="402" t="s">
        <v>835</v>
      </c>
    </row>
    <row r="2630" spans="1:12" ht="90" x14ac:dyDescent="0.25">
      <c r="A2630" s="403" t="s">
        <v>17951</v>
      </c>
      <c r="B2630" s="403" t="s">
        <v>17949</v>
      </c>
      <c r="C2630" s="403" t="s">
        <v>17950</v>
      </c>
      <c r="D2630" s="403" t="s">
        <v>17948</v>
      </c>
      <c r="E2630" s="403" t="s">
        <v>17952</v>
      </c>
      <c r="F2630" s="403" t="s">
        <v>17953</v>
      </c>
      <c r="G2630" s="403" t="s">
        <v>6567</v>
      </c>
      <c r="H2630" s="403" t="s">
        <v>17954</v>
      </c>
      <c r="I2630" s="403" t="s">
        <v>6334</v>
      </c>
      <c r="J2630" s="403" t="s">
        <v>6334</v>
      </c>
      <c r="K2630" s="403" t="s">
        <v>6334</v>
      </c>
      <c r="L2630" s="403" t="s">
        <v>835</v>
      </c>
    </row>
    <row r="2631" spans="1:12" ht="90" x14ac:dyDescent="0.25">
      <c r="A2631" s="402" t="s">
        <v>17958</v>
      </c>
      <c r="B2631" s="402" t="s">
        <v>17956</v>
      </c>
      <c r="C2631" s="402" t="s">
        <v>17957</v>
      </c>
      <c r="D2631" s="402" t="s">
        <v>17955</v>
      </c>
      <c r="E2631" s="402" t="s">
        <v>17952</v>
      </c>
      <c r="F2631" s="402" t="s">
        <v>17953</v>
      </c>
      <c r="G2631" s="402" t="s">
        <v>6567</v>
      </c>
      <c r="H2631" s="402" t="s">
        <v>17954</v>
      </c>
      <c r="I2631" s="402" t="s">
        <v>6334</v>
      </c>
      <c r="J2631" s="402" t="s">
        <v>6334</v>
      </c>
      <c r="K2631" s="402" t="s">
        <v>6334</v>
      </c>
      <c r="L2631" s="402" t="s">
        <v>835</v>
      </c>
    </row>
    <row r="2632" spans="1:12" ht="78.75" x14ac:dyDescent="0.25">
      <c r="A2632" s="403" t="s">
        <v>17962</v>
      </c>
      <c r="B2632" s="403" t="s">
        <v>17960</v>
      </c>
      <c r="C2632" s="403" t="s">
        <v>17961</v>
      </c>
      <c r="D2632" s="403" t="s">
        <v>17959</v>
      </c>
      <c r="E2632" s="403" t="s">
        <v>17963</v>
      </c>
      <c r="F2632" s="403" t="s">
        <v>17964</v>
      </c>
      <c r="G2632" s="403" t="s">
        <v>6567</v>
      </c>
      <c r="H2632" s="403" t="s">
        <v>17964</v>
      </c>
      <c r="I2632" s="403" t="s">
        <v>6334</v>
      </c>
      <c r="J2632" s="403" t="s">
        <v>6334</v>
      </c>
      <c r="K2632" s="403" t="s">
        <v>6334</v>
      </c>
      <c r="L2632" s="403" t="s">
        <v>835</v>
      </c>
    </row>
    <row r="2633" spans="1:12" ht="78.75" x14ac:dyDescent="0.25">
      <c r="A2633" s="402" t="s">
        <v>17968</v>
      </c>
      <c r="B2633" s="402" t="s">
        <v>17966</v>
      </c>
      <c r="C2633" s="402" t="s">
        <v>17967</v>
      </c>
      <c r="D2633" s="402" t="s">
        <v>17965</v>
      </c>
      <c r="E2633" s="402" t="s">
        <v>6670</v>
      </c>
      <c r="F2633" s="402" t="s">
        <v>6671</v>
      </c>
      <c r="G2633" s="402" t="s">
        <v>6586</v>
      </c>
      <c r="H2633" s="402" t="s">
        <v>6671</v>
      </c>
      <c r="I2633" s="402" t="s">
        <v>6334</v>
      </c>
      <c r="J2633" s="402" t="s">
        <v>6334</v>
      </c>
      <c r="K2633" s="402" t="s">
        <v>6686</v>
      </c>
      <c r="L2633" s="402" t="s">
        <v>835</v>
      </c>
    </row>
    <row r="2634" spans="1:12" ht="45" x14ac:dyDescent="0.25">
      <c r="A2634" s="403" t="s">
        <v>17972</v>
      </c>
      <c r="B2634" s="403" t="s">
        <v>17970</v>
      </c>
      <c r="C2634" s="403" t="s">
        <v>17971</v>
      </c>
      <c r="D2634" s="403" t="s">
        <v>17969</v>
      </c>
      <c r="E2634" s="403" t="s">
        <v>7869</v>
      </c>
      <c r="F2634" s="403" t="s">
        <v>7870</v>
      </c>
      <c r="G2634" s="403" t="s">
        <v>6486</v>
      </c>
      <c r="H2634" s="403" t="s">
        <v>7870</v>
      </c>
      <c r="I2634" s="403" t="s">
        <v>6334</v>
      </c>
      <c r="J2634" s="403" t="s">
        <v>6334</v>
      </c>
      <c r="K2634" s="403" t="s">
        <v>6334</v>
      </c>
      <c r="L2634" s="403" t="s">
        <v>835</v>
      </c>
    </row>
    <row r="2635" spans="1:12" ht="45" x14ac:dyDescent="0.25">
      <c r="A2635" s="402" t="s">
        <v>17976</v>
      </c>
      <c r="B2635" s="402" t="s">
        <v>17974</v>
      </c>
      <c r="C2635" s="402" t="s">
        <v>17975</v>
      </c>
      <c r="D2635" s="402" t="s">
        <v>17973</v>
      </c>
      <c r="E2635" s="402" t="s">
        <v>17977</v>
      </c>
      <c r="F2635" s="402" t="s">
        <v>17978</v>
      </c>
      <c r="G2635" s="402" t="s">
        <v>7029</v>
      </c>
      <c r="H2635" s="402" t="s">
        <v>17978</v>
      </c>
      <c r="I2635" s="402" t="s">
        <v>6334</v>
      </c>
      <c r="J2635" s="402" t="s">
        <v>6334</v>
      </c>
      <c r="K2635" s="402" t="s">
        <v>6334</v>
      </c>
      <c r="L2635" s="402" t="s">
        <v>835</v>
      </c>
    </row>
    <row r="2636" spans="1:12" ht="67.5" x14ac:dyDescent="0.25">
      <c r="A2636" s="403" t="s">
        <v>17982</v>
      </c>
      <c r="B2636" s="403" t="s">
        <v>17980</v>
      </c>
      <c r="C2636" s="403" t="s">
        <v>17981</v>
      </c>
      <c r="D2636" s="403" t="s">
        <v>17979</v>
      </c>
      <c r="E2636" s="403" t="s">
        <v>17983</v>
      </c>
      <c r="F2636" s="403" t="s">
        <v>17984</v>
      </c>
      <c r="G2636" s="403" t="s">
        <v>16865</v>
      </c>
      <c r="H2636" s="403" t="s">
        <v>17984</v>
      </c>
      <c r="I2636" s="403" t="s">
        <v>6334</v>
      </c>
      <c r="J2636" s="403" t="s">
        <v>6334</v>
      </c>
      <c r="K2636" s="403" t="s">
        <v>6334</v>
      </c>
      <c r="L2636" s="403" t="s">
        <v>6343</v>
      </c>
    </row>
    <row r="2637" spans="1:12" ht="56.25" x14ac:dyDescent="0.25">
      <c r="A2637" s="402" t="s">
        <v>17982</v>
      </c>
      <c r="B2637" s="402" t="s">
        <v>26489</v>
      </c>
      <c r="C2637" s="402" t="s">
        <v>17981</v>
      </c>
      <c r="D2637" s="402" t="s">
        <v>17985</v>
      </c>
      <c r="E2637" s="402" t="s">
        <v>17986</v>
      </c>
      <c r="F2637" s="402" t="s">
        <v>17987</v>
      </c>
      <c r="G2637" s="402" t="s">
        <v>6486</v>
      </c>
      <c r="H2637" s="402" t="s">
        <v>17987</v>
      </c>
      <c r="I2637" s="402" t="s">
        <v>6334</v>
      </c>
      <c r="J2637" s="402" t="s">
        <v>6334</v>
      </c>
      <c r="K2637" s="402" t="s">
        <v>9686</v>
      </c>
      <c r="L2637" s="402" t="s">
        <v>835</v>
      </c>
    </row>
    <row r="2638" spans="1:12" ht="67.5" x14ac:dyDescent="0.25">
      <c r="A2638" s="403" t="s">
        <v>2217</v>
      </c>
      <c r="B2638" s="403" t="s">
        <v>17989</v>
      </c>
      <c r="C2638" s="403" t="s">
        <v>5824</v>
      </c>
      <c r="D2638" s="403" t="s">
        <v>17988</v>
      </c>
      <c r="E2638" s="403" t="s">
        <v>17990</v>
      </c>
      <c r="F2638" s="403" t="s">
        <v>17991</v>
      </c>
      <c r="G2638" s="403" t="s">
        <v>6382</v>
      </c>
      <c r="H2638" s="403" t="s">
        <v>17991</v>
      </c>
      <c r="I2638" s="403" t="s">
        <v>6334</v>
      </c>
      <c r="J2638" s="403" t="s">
        <v>6334</v>
      </c>
      <c r="K2638" s="403" t="s">
        <v>6334</v>
      </c>
      <c r="L2638" s="403" t="s">
        <v>835</v>
      </c>
    </row>
    <row r="2639" spans="1:12" ht="33.75" x14ac:dyDescent="0.25">
      <c r="A2639" s="402" t="s">
        <v>2714</v>
      </c>
      <c r="B2639" s="402" t="s">
        <v>17993</v>
      </c>
      <c r="C2639" s="402" t="s">
        <v>2716</v>
      </c>
      <c r="D2639" s="402" t="s">
        <v>17992</v>
      </c>
      <c r="E2639" s="402" t="s">
        <v>16979</v>
      </c>
      <c r="F2639" s="402" t="s">
        <v>16980</v>
      </c>
      <c r="G2639" s="402" t="s">
        <v>7523</v>
      </c>
      <c r="H2639" s="402" t="s">
        <v>16980</v>
      </c>
      <c r="I2639" s="402" t="s">
        <v>6334</v>
      </c>
      <c r="J2639" s="402" t="s">
        <v>6334</v>
      </c>
      <c r="K2639" s="402" t="s">
        <v>6334</v>
      </c>
      <c r="L2639" s="402" t="s">
        <v>835</v>
      </c>
    </row>
    <row r="2640" spans="1:12" ht="33.75" x14ac:dyDescent="0.25">
      <c r="A2640" s="403" t="s">
        <v>6334</v>
      </c>
      <c r="B2640" s="403" t="s">
        <v>17995</v>
      </c>
      <c r="C2640" s="403" t="s">
        <v>6334</v>
      </c>
      <c r="D2640" s="403" t="s">
        <v>17994</v>
      </c>
      <c r="E2640" s="403" t="s">
        <v>16979</v>
      </c>
      <c r="F2640" s="403" t="s">
        <v>16980</v>
      </c>
      <c r="G2640" s="403" t="s">
        <v>7523</v>
      </c>
      <c r="H2640" s="403" t="s">
        <v>16980</v>
      </c>
      <c r="I2640" s="403" t="s">
        <v>6334</v>
      </c>
      <c r="J2640" s="403" t="s">
        <v>6334</v>
      </c>
      <c r="K2640" s="403" t="s">
        <v>6390</v>
      </c>
      <c r="L2640" s="403" t="s">
        <v>835</v>
      </c>
    </row>
    <row r="2641" spans="1:12" ht="67.5" x14ac:dyDescent="0.25">
      <c r="A2641" s="402" t="s">
        <v>17999</v>
      </c>
      <c r="B2641" s="402" t="s">
        <v>17997</v>
      </c>
      <c r="C2641" s="402" t="s">
        <v>17998</v>
      </c>
      <c r="D2641" s="402" t="s">
        <v>17996</v>
      </c>
      <c r="E2641" s="402" t="s">
        <v>18000</v>
      </c>
      <c r="F2641" s="402" t="s">
        <v>18001</v>
      </c>
      <c r="G2641" s="402" t="s">
        <v>6382</v>
      </c>
      <c r="H2641" s="402" t="s">
        <v>18002</v>
      </c>
      <c r="I2641" s="402" t="s">
        <v>6334</v>
      </c>
      <c r="J2641" s="402" t="s">
        <v>6334</v>
      </c>
      <c r="K2641" s="402" t="s">
        <v>6334</v>
      </c>
      <c r="L2641" s="402" t="s">
        <v>835</v>
      </c>
    </row>
    <row r="2642" spans="1:12" ht="56.25" x14ac:dyDescent="0.25">
      <c r="A2642" s="403" t="s">
        <v>18006</v>
      </c>
      <c r="B2642" s="403" t="s">
        <v>18004</v>
      </c>
      <c r="C2642" s="403" t="s">
        <v>18005</v>
      </c>
      <c r="D2642" s="403" t="s">
        <v>18003</v>
      </c>
      <c r="E2642" s="403" t="s">
        <v>18007</v>
      </c>
      <c r="F2642" s="403" t="s">
        <v>18008</v>
      </c>
      <c r="G2642" s="403" t="s">
        <v>6382</v>
      </c>
      <c r="H2642" s="403" t="s">
        <v>18008</v>
      </c>
      <c r="I2642" s="403" t="s">
        <v>6334</v>
      </c>
      <c r="J2642" s="403" t="s">
        <v>6334</v>
      </c>
      <c r="K2642" s="403" t="s">
        <v>6334</v>
      </c>
      <c r="L2642" s="403" t="s">
        <v>835</v>
      </c>
    </row>
    <row r="2643" spans="1:12" ht="67.5" x14ac:dyDescent="0.25">
      <c r="A2643" s="402" t="s">
        <v>18012</v>
      </c>
      <c r="B2643" s="402" t="s">
        <v>18010</v>
      </c>
      <c r="C2643" s="402" t="s">
        <v>18011</v>
      </c>
      <c r="D2643" s="402" t="s">
        <v>18009</v>
      </c>
      <c r="E2643" s="402" t="s">
        <v>17128</v>
      </c>
      <c r="F2643" s="402" t="s">
        <v>17129</v>
      </c>
      <c r="G2643" s="402" t="s">
        <v>6388</v>
      </c>
      <c r="H2643" s="402" t="s">
        <v>17130</v>
      </c>
      <c r="I2643" s="402" t="s">
        <v>6334</v>
      </c>
      <c r="J2643" s="402" t="s">
        <v>6334</v>
      </c>
      <c r="K2643" s="402" t="s">
        <v>6334</v>
      </c>
      <c r="L2643" s="402" t="s">
        <v>835</v>
      </c>
    </row>
    <row r="2644" spans="1:12" ht="45" x14ac:dyDescent="0.25">
      <c r="A2644" s="403" t="s">
        <v>2717</v>
      </c>
      <c r="B2644" s="403" t="s">
        <v>18014</v>
      </c>
      <c r="C2644" s="403" t="s">
        <v>18015</v>
      </c>
      <c r="D2644" s="403" t="s">
        <v>18013</v>
      </c>
      <c r="E2644" s="403" t="s">
        <v>18016</v>
      </c>
      <c r="F2644" s="403" t="s">
        <v>17930</v>
      </c>
      <c r="G2644" s="403" t="s">
        <v>6665</v>
      </c>
      <c r="H2644" s="403" t="s">
        <v>17930</v>
      </c>
      <c r="I2644" s="403" t="s">
        <v>6334</v>
      </c>
      <c r="J2644" s="403" t="s">
        <v>6334</v>
      </c>
      <c r="K2644" s="403" t="s">
        <v>6334</v>
      </c>
      <c r="L2644" s="403" t="s">
        <v>835</v>
      </c>
    </row>
    <row r="2645" spans="1:12" ht="56.25" x14ac:dyDescent="0.25">
      <c r="A2645" s="402" t="s">
        <v>2236</v>
      </c>
      <c r="B2645" s="402" t="s">
        <v>18018</v>
      </c>
      <c r="C2645" s="402" t="s">
        <v>5121</v>
      </c>
      <c r="D2645" s="402" t="s">
        <v>18017</v>
      </c>
      <c r="E2645" s="402" t="s">
        <v>18019</v>
      </c>
      <c r="F2645" s="402" t="s">
        <v>6744</v>
      </c>
      <c r="G2645" s="402" t="s">
        <v>6665</v>
      </c>
      <c r="H2645" s="402" t="s">
        <v>6745</v>
      </c>
      <c r="I2645" s="402" t="s">
        <v>6334</v>
      </c>
      <c r="J2645" s="402" t="s">
        <v>17931</v>
      </c>
      <c r="K2645" s="402" t="s">
        <v>6334</v>
      </c>
      <c r="L2645" s="402" t="s">
        <v>835</v>
      </c>
    </row>
    <row r="2646" spans="1:12" ht="45" x14ac:dyDescent="0.25">
      <c r="A2646" s="403" t="s">
        <v>18022</v>
      </c>
      <c r="B2646" s="403" t="s">
        <v>18021</v>
      </c>
      <c r="C2646" s="403" t="s">
        <v>6334</v>
      </c>
      <c r="D2646" s="403" t="s">
        <v>18020</v>
      </c>
      <c r="E2646" s="403" t="s">
        <v>7869</v>
      </c>
      <c r="F2646" s="403" t="s">
        <v>7870</v>
      </c>
      <c r="G2646" s="403" t="s">
        <v>6486</v>
      </c>
      <c r="H2646" s="403" t="s">
        <v>7870</v>
      </c>
      <c r="I2646" s="403" t="s">
        <v>6334</v>
      </c>
      <c r="J2646" s="403" t="s">
        <v>6334</v>
      </c>
      <c r="K2646" s="403" t="s">
        <v>6334</v>
      </c>
      <c r="L2646" s="403" t="s">
        <v>835</v>
      </c>
    </row>
    <row r="2647" spans="1:12" ht="67.5" x14ac:dyDescent="0.25">
      <c r="A2647" s="402" t="s">
        <v>18026</v>
      </c>
      <c r="B2647" s="402" t="s">
        <v>18024</v>
      </c>
      <c r="C2647" s="402" t="s">
        <v>18025</v>
      </c>
      <c r="D2647" s="402" t="s">
        <v>18023</v>
      </c>
      <c r="E2647" s="402" t="s">
        <v>18027</v>
      </c>
      <c r="F2647" s="402" t="s">
        <v>18028</v>
      </c>
      <c r="G2647" s="402" t="s">
        <v>7523</v>
      </c>
      <c r="H2647" s="402" t="s">
        <v>18028</v>
      </c>
      <c r="I2647" s="402" t="s">
        <v>6334</v>
      </c>
      <c r="J2647" s="402" t="s">
        <v>6334</v>
      </c>
      <c r="K2647" s="402" t="s">
        <v>6334</v>
      </c>
      <c r="L2647" s="402" t="s">
        <v>6343</v>
      </c>
    </row>
    <row r="2648" spans="1:12" ht="67.5" x14ac:dyDescent="0.25">
      <c r="A2648" s="403" t="s">
        <v>18032</v>
      </c>
      <c r="B2648" s="403" t="s">
        <v>18030</v>
      </c>
      <c r="C2648" s="403" t="s">
        <v>18031</v>
      </c>
      <c r="D2648" s="403" t="s">
        <v>18029</v>
      </c>
      <c r="E2648" s="403" t="s">
        <v>18033</v>
      </c>
      <c r="F2648" s="403" t="s">
        <v>18034</v>
      </c>
      <c r="G2648" s="403" t="s">
        <v>6561</v>
      </c>
      <c r="H2648" s="403" t="s">
        <v>18034</v>
      </c>
      <c r="I2648" s="403" t="s">
        <v>6334</v>
      </c>
      <c r="J2648" s="403" t="s">
        <v>6334</v>
      </c>
      <c r="K2648" s="403" t="s">
        <v>6334</v>
      </c>
      <c r="L2648" s="403" t="s">
        <v>835</v>
      </c>
    </row>
    <row r="2649" spans="1:12" ht="45" x14ac:dyDescent="0.25">
      <c r="A2649" s="402" t="s">
        <v>18038</v>
      </c>
      <c r="B2649" s="402" t="s">
        <v>18036</v>
      </c>
      <c r="C2649" s="402" t="s">
        <v>18037</v>
      </c>
      <c r="D2649" s="402" t="s">
        <v>18035</v>
      </c>
      <c r="E2649" s="402" t="s">
        <v>8429</v>
      </c>
      <c r="F2649" s="402" t="s">
        <v>7238</v>
      </c>
      <c r="G2649" s="402" t="s">
        <v>6493</v>
      </c>
      <c r="H2649" s="402" t="s">
        <v>7238</v>
      </c>
      <c r="I2649" s="402" t="s">
        <v>6334</v>
      </c>
      <c r="J2649" s="402" t="s">
        <v>6334</v>
      </c>
      <c r="K2649" s="402" t="s">
        <v>6334</v>
      </c>
      <c r="L2649" s="402" t="s">
        <v>835</v>
      </c>
    </row>
    <row r="2650" spans="1:12" ht="67.5" x14ac:dyDescent="0.25">
      <c r="A2650" s="403" t="s">
        <v>1430</v>
      </c>
      <c r="B2650" s="403" t="s">
        <v>18040</v>
      </c>
      <c r="C2650" s="403" t="s">
        <v>1431</v>
      </c>
      <c r="D2650" s="403" t="s">
        <v>18039</v>
      </c>
      <c r="E2650" s="403" t="s">
        <v>17862</v>
      </c>
      <c r="F2650" s="403" t="s">
        <v>17863</v>
      </c>
      <c r="G2650" s="403" t="s">
        <v>7338</v>
      </c>
      <c r="H2650" s="403" t="s">
        <v>17863</v>
      </c>
      <c r="I2650" s="403" t="s">
        <v>6334</v>
      </c>
      <c r="J2650" s="403" t="s">
        <v>8652</v>
      </c>
      <c r="K2650" s="403" t="s">
        <v>6334</v>
      </c>
      <c r="L2650" s="403" t="s">
        <v>835</v>
      </c>
    </row>
    <row r="2651" spans="1:12" ht="56.25" x14ac:dyDescent="0.25">
      <c r="A2651" s="402" t="s">
        <v>18044</v>
      </c>
      <c r="B2651" s="402" t="s">
        <v>18042</v>
      </c>
      <c r="C2651" s="402" t="s">
        <v>18043</v>
      </c>
      <c r="D2651" s="402" t="s">
        <v>18041</v>
      </c>
      <c r="E2651" s="402" t="s">
        <v>12970</v>
      </c>
      <c r="F2651" s="402" t="s">
        <v>12971</v>
      </c>
      <c r="G2651" s="402" t="s">
        <v>6429</v>
      </c>
      <c r="H2651" s="402" t="s">
        <v>12971</v>
      </c>
      <c r="I2651" s="402" t="s">
        <v>6334</v>
      </c>
      <c r="J2651" s="402" t="s">
        <v>6334</v>
      </c>
      <c r="K2651" s="402" t="s">
        <v>6334</v>
      </c>
      <c r="L2651" s="402" t="s">
        <v>835</v>
      </c>
    </row>
    <row r="2652" spans="1:12" ht="67.5" x14ac:dyDescent="0.25">
      <c r="A2652" s="403" t="s">
        <v>1588</v>
      </c>
      <c r="B2652" s="403" t="s">
        <v>18046</v>
      </c>
      <c r="C2652" s="403" t="s">
        <v>18047</v>
      </c>
      <c r="D2652" s="403" t="s">
        <v>18045</v>
      </c>
      <c r="E2652" s="403" t="s">
        <v>18048</v>
      </c>
      <c r="F2652" s="403" t="s">
        <v>18049</v>
      </c>
      <c r="G2652" s="403" t="s">
        <v>6479</v>
      </c>
      <c r="H2652" s="403" t="s">
        <v>18049</v>
      </c>
      <c r="I2652" s="403" t="s">
        <v>6334</v>
      </c>
      <c r="J2652" s="403" t="s">
        <v>6334</v>
      </c>
      <c r="K2652" s="403" t="s">
        <v>6334</v>
      </c>
      <c r="L2652" s="403" t="s">
        <v>6436</v>
      </c>
    </row>
    <row r="2653" spans="1:12" ht="78.75" x14ac:dyDescent="0.25">
      <c r="A2653" s="402" t="s">
        <v>1506</v>
      </c>
      <c r="B2653" s="402" t="s">
        <v>18051</v>
      </c>
      <c r="C2653" s="402" t="s">
        <v>5709</v>
      </c>
      <c r="D2653" s="402" t="s">
        <v>18050</v>
      </c>
      <c r="E2653" s="402" t="s">
        <v>18052</v>
      </c>
      <c r="F2653" s="402" t="s">
        <v>18053</v>
      </c>
      <c r="G2653" s="402" t="s">
        <v>6665</v>
      </c>
      <c r="H2653" s="402" t="s">
        <v>18053</v>
      </c>
      <c r="I2653" s="402" t="s">
        <v>6334</v>
      </c>
      <c r="J2653" s="402" t="s">
        <v>6334</v>
      </c>
      <c r="K2653" s="402" t="s">
        <v>6334</v>
      </c>
      <c r="L2653" s="402" t="s">
        <v>835</v>
      </c>
    </row>
    <row r="2654" spans="1:12" ht="90" x14ac:dyDescent="0.25">
      <c r="A2654" s="403" t="s">
        <v>18057</v>
      </c>
      <c r="B2654" s="403" t="s">
        <v>18055</v>
      </c>
      <c r="C2654" s="403" t="s">
        <v>18056</v>
      </c>
      <c r="D2654" s="403" t="s">
        <v>18054</v>
      </c>
      <c r="E2654" s="403" t="s">
        <v>18058</v>
      </c>
      <c r="F2654" s="403" t="s">
        <v>18059</v>
      </c>
      <c r="G2654" s="403" t="s">
        <v>6374</v>
      </c>
      <c r="H2654" s="403" t="s">
        <v>18059</v>
      </c>
      <c r="I2654" s="403" t="s">
        <v>6334</v>
      </c>
      <c r="J2654" s="403" t="s">
        <v>6334</v>
      </c>
      <c r="K2654" s="403" t="s">
        <v>6686</v>
      </c>
      <c r="L2654" s="403" t="s">
        <v>835</v>
      </c>
    </row>
    <row r="2655" spans="1:12" ht="56.25" x14ac:dyDescent="0.25">
      <c r="A2655" s="402" t="s">
        <v>18063</v>
      </c>
      <c r="B2655" s="402" t="s">
        <v>18061</v>
      </c>
      <c r="C2655" s="402" t="s">
        <v>18062</v>
      </c>
      <c r="D2655" s="402" t="s">
        <v>18060</v>
      </c>
      <c r="E2655" s="402" t="s">
        <v>18007</v>
      </c>
      <c r="F2655" s="402" t="s">
        <v>18008</v>
      </c>
      <c r="G2655" s="402" t="s">
        <v>6382</v>
      </c>
      <c r="H2655" s="402" t="s">
        <v>18008</v>
      </c>
      <c r="I2655" s="402" t="s">
        <v>6334</v>
      </c>
      <c r="J2655" s="402" t="s">
        <v>6334</v>
      </c>
      <c r="K2655" s="402" t="s">
        <v>6334</v>
      </c>
      <c r="L2655" s="402" t="s">
        <v>835</v>
      </c>
    </row>
    <row r="2656" spans="1:12" ht="67.5" x14ac:dyDescent="0.25">
      <c r="A2656" s="403" t="s">
        <v>18067</v>
      </c>
      <c r="B2656" s="403" t="s">
        <v>18065</v>
      </c>
      <c r="C2656" s="403" t="s">
        <v>18066</v>
      </c>
      <c r="D2656" s="403" t="s">
        <v>18064</v>
      </c>
      <c r="E2656" s="403" t="s">
        <v>16804</v>
      </c>
      <c r="F2656" s="403" t="s">
        <v>16805</v>
      </c>
      <c r="G2656" s="403" t="s">
        <v>6388</v>
      </c>
      <c r="H2656" s="403" t="s">
        <v>16805</v>
      </c>
      <c r="I2656" s="403" t="s">
        <v>6334</v>
      </c>
      <c r="J2656" s="403" t="s">
        <v>7123</v>
      </c>
      <c r="K2656" s="403" t="s">
        <v>6334</v>
      </c>
      <c r="L2656" s="403" t="s">
        <v>835</v>
      </c>
    </row>
    <row r="2657" spans="1:12" ht="78.75" x14ac:dyDescent="0.25">
      <c r="A2657" s="402" t="s">
        <v>18071</v>
      </c>
      <c r="B2657" s="402" t="s">
        <v>18069</v>
      </c>
      <c r="C2657" s="402" t="s">
        <v>18070</v>
      </c>
      <c r="D2657" s="402" t="s">
        <v>18068</v>
      </c>
      <c r="E2657" s="402" t="s">
        <v>17892</v>
      </c>
      <c r="F2657" s="402" t="s">
        <v>17893</v>
      </c>
      <c r="G2657" s="402" t="s">
        <v>6382</v>
      </c>
      <c r="H2657" s="402" t="s">
        <v>17893</v>
      </c>
      <c r="I2657" s="402" t="s">
        <v>6334</v>
      </c>
      <c r="J2657" s="402" t="s">
        <v>6334</v>
      </c>
      <c r="K2657" s="402" t="s">
        <v>6686</v>
      </c>
      <c r="L2657" s="402" t="s">
        <v>835</v>
      </c>
    </row>
    <row r="2658" spans="1:12" ht="78.75" x14ac:dyDescent="0.25">
      <c r="A2658" s="403" t="s">
        <v>18075</v>
      </c>
      <c r="B2658" s="403" t="s">
        <v>18073</v>
      </c>
      <c r="C2658" s="403" t="s">
        <v>18074</v>
      </c>
      <c r="D2658" s="403" t="s">
        <v>18072</v>
      </c>
      <c r="E2658" s="403" t="s">
        <v>17892</v>
      </c>
      <c r="F2658" s="403" t="s">
        <v>17893</v>
      </c>
      <c r="G2658" s="403" t="s">
        <v>6382</v>
      </c>
      <c r="H2658" s="403" t="s">
        <v>17893</v>
      </c>
      <c r="I2658" s="403" t="s">
        <v>6334</v>
      </c>
      <c r="J2658" s="403" t="s">
        <v>7123</v>
      </c>
      <c r="K2658" s="403" t="s">
        <v>6686</v>
      </c>
      <c r="L2658" s="403" t="s">
        <v>835</v>
      </c>
    </row>
    <row r="2659" spans="1:12" ht="56.25" x14ac:dyDescent="0.25">
      <c r="A2659" s="402" t="s">
        <v>1627</v>
      </c>
      <c r="B2659" s="402" t="s">
        <v>18077</v>
      </c>
      <c r="C2659" s="402" t="s">
        <v>18078</v>
      </c>
      <c r="D2659" s="402" t="s">
        <v>18076</v>
      </c>
      <c r="E2659" s="402" t="s">
        <v>18079</v>
      </c>
      <c r="F2659" s="402" t="s">
        <v>18080</v>
      </c>
      <c r="G2659" s="402" t="s">
        <v>8560</v>
      </c>
      <c r="H2659" s="402" t="s">
        <v>18080</v>
      </c>
      <c r="I2659" s="402" t="s">
        <v>6334</v>
      </c>
      <c r="J2659" s="402" t="s">
        <v>6334</v>
      </c>
      <c r="K2659" s="402" t="s">
        <v>6334</v>
      </c>
      <c r="L2659" s="402" t="s">
        <v>6343</v>
      </c>
    </row>
    <row r="2660" spans="1:12" ht="56.25" x14ac:dyDescent="0.25">
      <c r="A2660" s="403" t="s">
        <v>1627</v>
      </c>
      <c r="B2660" s="403" t="s">
        <v>18082</v>
      </c>
      <c r="C2660" s="403" t="s">
        <v>18078</v>
      </c>
      <c r="D2660" s="403" t="s">
        <v>18081</v>
      </c>
      <c r="E2660" s="403" t="s">
        <v>18079</v>
      </c>
      <c r="F2660" s="403" t="s">
        <v>18080</v>
      </c>
      <c r="G2660" s="403" t="s">
        <v>8560</v>
      </c>
      <c r="H2660" s="403" t="s">
        <v>18080</v>
      </c>
      <c r="I2660" s="403" t="s">
        <v>6334</v>
      </c>
      <c r="J2660" s="403" t="s">
        <v>6334</v>
      </c>
      <c r="K2660" s="403" t="s">
        <v>6334</v>
      </c>
      <c r="L2660" s="403" t="s">
        <v>6376</v>
      </c>
    </row>
    <row r="2661" spans="1:12" ht="56.25" x14ac:dyDescent="0.25">
      <c r="A2661" s="402" t="s">
        <v>1639</v>
      </c>
      <c r="B2661" s="402" t="s">
        <v>18084</v>
      </c>
      <c r="C2661" s="402" t="s">
        <v>18085</v>
      </c>
      <c r="D2661" s="402" t="s">
        <v>18083</v>
      </c>
      <c r="E2661" s="402" t="s">
        <v>18086</v>
      </c>
      <c r="F2661" s="402" t="s">
        <v>18087</v>
      </c>
      <c r="G2661" s="402" t="s">
        <v>6493</v>
      </c>
      <c r="H2661" s="402" t="s">
        <v>18087</v>
      </c>
      <c r="I2661" s="402" t="s">
        <v>6334</v>
      </c>
      <c r="J2661" s="402" t="s">
        <v>6334</v>
      </c>
      <c r="K2661" s="402" t="s">
        <v>6334</v>
      </c>
      <c r="L2661" s="402" t="s">
        <v>835</v>
      </c>
    </row>
    <row r="2662" spans="1:12" ht="56.25" x14ac:dyDescent="0.25">
      <c r="A2662" s="403" t="s">
        <v>18091</v>
      </c>
      <c r="B2662" s="403" t="s">
        <v>18089</v>
      </c>
      <c r="C2662" s="403" t="s">
        <v>18090</v>
      </c>
      <c r="D2662" s="403" t="s">
        <v>18088</v>
      </c>
      <c r="E2662" s="403" t="s">
        <v>9030</v>
      </c>
      <c r="F2662" s="403" t="s">
        <v>18092</v>
      </c>
      <c r="G2662" s="403" t="s">
        <v>6493</v>
      </c>
      <c r="H2662" s="403" t="s">
        <v>18092</v>
      </c>
      <c r="I2662" s="403" t="s">
        <v>6334</v>
      </c>
      <c r="J2662" s="403" t="s">
        <v>6334</v>
      </c>
      <c r="K2662" s="403" t="s">
        <v>6334</v>
      </c>
      <c r="L2662" s="403" t="s">
        <v>835</v>
      </c>
    </row>
    <row r="2663" spans="1:12" ht="67.5" x14ac:dyDescent="0.25">
      <c r="A2663" s="402" t="s">
        <v>18096</v>
      </c>
      <c r="B2663" s="402" t="s">
        <v>18094</v>
      </c>
      <c r="C2663" s="402" t="s">
        <v>18095</v>
      </c>
      <c r="D2663" s="402" t="s">
        <v>18093</v>
      </c>
      <c r="E2663" s="402" t="s">
        <v>15798</v>
      </c>
      <c r="F2663" s="402" t="s">
        <v>15799</v>
      </c>
      <c r="G2663" s="402" t="s">
        <v>6609</v>
      </c>
      <c r="H2663" s="402" t="s">
        <v>15799</v>
      </c>
      <c r="I2663" s="402" t="s">
        <v>6334</v>
      </c>
      <c r="J2663" s="402" t="s">
        <v>6334</v>
      </c>
      <c r="K2663" s="402" t="s">
        <v>6334</v>
      </c>
      <c r="L2663" s="402" t="s">
        <v>835</v>
      </c>
    </row>
    <row r="2664" spans="1:12" ht="56.25" x14ac:dyDescent="0.25">
      <c r="A2664" s="403" t="s">
        <v>18100</v>
      </c>
      <c r="B2664" s="403" t="s">
        <v>18098</v>
      </c>
      <c r="C2664" s="403" t="s">
        <v>18099</v>
      </c>
      <c r="D2664" s="403" t="s">
        <v>18097</v>
      </c>
      <c r="E2664" s="403" t="s">
        <v>18101</v>
      </c>
      <c r="F2664" s="403" t="s">
        <v>12244</v>
      </c>
      <c r="G2664" s="403" t="s">
        <v>7338</v>
      </c>
      <c r="H2664" s="403" t="s">
        <v>12244</v>
      </c>
      <c r="I2664" s="403" t="s">
        <v>6334</v>
      </c>
      <c r="J2664" s="403" t="s">
        <v>6334</v>
      </c>
      <c r="K2664" s="403" t="s">
        <v>6334</v>
      </c>
      <c r="L2664" s="403" t="s">
        <v>835</v>
      </c>
    </row>
    <row r="2665" spans="1:12" ht="67.5" x14ac:dyDescent="0.25">
      <c r="A2665" s="402" t="s">
        <v>18105</v>
      </c>
      <c r="B2665" s="402" t="s">
        <v>18103</v>
      </c>
      <c r="C2665" s="402" t="s">
        <v>18104</v>
      </c>
      <c r="D2665" s="402" t="s">
        <v>18102</v>
      </c>
      <c r="E2665" s="402" t="s">
        <v>18106</v>
      </c>
      <c r="F2665" s="402" t="s">
        <v>18107</v>
      </c>
      <c r="G2665" s="402" t="s">
        <v>7338</v>
      </c>
      <c r="H2665" s="402" t="s">
        <v>18107</v>
      </c>
      <c r="I2665" s="402" t="s">
        <v>6334</v>
      </c>
      <c r="J2665" s="402" t="s">
        <v>6334</v>
      </c>
      <c r="K2665" s="402" t="s">
        <v>6334</v>
      </c>
      <c r="L2665" s="402" t="s">
        <v>835</v>
      </c>
    </row>
    <row r="2666" spans="1:12" ht="67.5" x14ac:dyDescent="0.25">
      <c r="A2666" s="403" t="s">
        <v>18111</v>
      </c>
      <c r="B2666" s="403" t="s">
        <v>18109</v>
      </c>
      <c r="C2666" s="403" t="s">
        <v>18110</v>
      </c>
      <c r="D2666" s="403" t="s">
        <v>18108</v>
      </c>
      <c r="E2666" s="403" t="s">
        <v>18112</v>
      </c>
      <c r="F2666" s="403" t="s">
        <v>18113</v>
      </c>
      <c r="G2666" s="403" t="s">
        <v>6415</v>
      </c>
      <c r="H2666" s="403" t="s">
        <v>18113</v>
      </c>
      <c r="I2666" s="403" t="s">
        <v>6334</v>
      </c>
      <c r="J2666" s="403" t="s">
        <v>6334</v>
      </c>
      <c r="K2666" s="403" t="s">
        <v>6334</v>
      </c>
      <c r="L2666" s="403" t="s">
        <v>835</v>
      </c>
    </row>
    <row r="2667" spans="1:12" ht="56.25" x14ac:dyDescent="0.25">
      <c r="A2667" s="402" t="s">
        <v>18117</v>
      </c>
      <c r="B2667" s="402" t="s">
        <v>18115</v>
      </c>
      <c r="C2667" s="402" t="s">
        <v>18116</v>
      </c>
      <c r="D2667" s="402" t="s">
        <v>18114</v>
      </c>
      <c r="E2667" s="402" t="s">
        <v>13279</v>
      </c>
      <c r="F2667" s="402" t="s">
        <v>13280</v>
      </c>
      <c r="G2667" s="402" t="s">
        <v>6609</v>
      </c>
      <c r="H2667" s="402" t="s">
        <v>13281</v>
      </c>
      <c r="I2667" s="402" t="s">
        <v>6334</v>
      </c>
      <c r="J2667" s="402" t="s">
        <v>6334</v>
      </c>
      <c r="K2667" s="402" t="s">
        <v>6334</v>
      </c>
      <c r="L2667" s="402" t="s">
        <v>835</v>
      </c>
    </row>
    <row r="2668" spans="1:12" ht="78.75" x14ac:dyDescent="0.25">
      <c r="A2668" s="403" t="s">
        <v>6334</v>
      </c>
      <c r="B2668" s="403" t="s">
        <v>18119</v>
      </c>
      <c r="C2668" s="403" t="s">
        <v>6334</v>
      </c>
      <c r="D2668" s="403" t="s">
        <v>18118</v>
      </c>
      <c r="E2668" s="403" t="s">
        <v>18120</v>
      </c>
      <c r="F2668" s="403" t="s">
        <v>18121</v>
      </c>
      <c r="G2668" s="403" t="s">
        <v>6609</v>
      </c>
      <c r="H2668" s="403" t="s">
        <v>18122</v>
      </c>
      <c r="I2668" s="403" t="s">
        <v>6334</v>
      </c>
      <c r="J2668" s="403" t="s">
        <v>6334</v>
      </c>
      <c r="K2668" s="403" t="s">
        <v>6334</v>
      </c>
      <c r="L2668" s="403" t="s">
        <v>835</v>
      </c>
    </row>
    <row r="2669" spans="1:12" ht="56.25" x14ac:dyDescent="0.25">
      <c r="A2669" s="402" t="s">
        <v>18126</v>
      </c>
      <c r="B2669" s="402" t="s">
        <v>18124</v>
      </c>
      <c r="C2669" s="402" t="s">
        <v>18125</v>
      </c>
      <c r="D2669" s="402" t="s">
        <v>18123</v>
      </c>
      <c r="E2669" s="402" t="s">
        <v>8285</v>
      </c>
      <c r="F2669" s="402" t="s">
        <v>8286</v>
      </c>
      <c r="G2669" s="402" t="s">
        <v>6609</v>
      </c>
      <c r="H2669" s="402" t="s">
        <v>9729</v>
      </c>
      <c r="I2669" s="402" t="s">
        <v>6334</v>
      </c>
      <c r="J2669" s="402" t="s">
        <v>6334</v>
      </c>
      <c r="K2669" s="402" t="s">
        <v>6334</v>
      </c>
      <c r="L2669" s="402" t="s">
        <v>835</v>
      </c>
    </row>
    <row r="2670" spans="1:12" ht="67.5" x14ac:dyDescent="0.25">
      <c r="A2670" s="403" t="s">
        <v>18130</v>
      </c>
      <c r="B2670" s="403" t="s">
        <v>18128</v>
      </c>
      <c r="C2670" s="403" t="s">
        <v>18129</v>
      </c>
      <c r="D2670" s="403" t="s">
        <v>18127</v>
      </c>
      <c r="E2670" s="403" t="s">
        <v>18131</v>
      </c>
      <c r="F2670" s="403" t="s">
        <v>18132</v>
      </c>
      <c r="G2670" s="403" t="s">
        <v>6493</v>
      </c>
      <c r="H2670" s="403" t="s">
        <v>18132</v>
      </c>
      <c r="I2670" s="403" t="s">
        <v>6334</v>
      </c>
      <c r="J2670" s="403" t="s">
        <v>6334</v>
      </c>
      <c r="K2670" s="403" t="s">
        <v>6334</v>
      </c>
      <c r="L2670" s="403" t="s">
        <v>835</v>
      </c>
    </row>
    <row r="2671" spans="1:12" ht="67.5" x14ac:dyDescent="0.25">
      <c r="A2671" s="402" t="s">
        <v>2227</v>
      </c>
      <c r="B2671" s="402" t="s">
        <v>18134</v>
      </c>
      <c r="C2671" s="402" t="s">
        <v>5084</v>
      </c>
      <c r="D2671" s="402" t="s">
        <v>18133</v>
      </c>
      <c r="E2671" s="402" t="s">
        <v>18135</v>
      </c>
      <c r="F2671" s="402" t="s">
        <v>18136</v>
      </c>
      <c r="G2671" s="402" t="s">
        <v>6665</v>
      </c>
      <c r="H2671" s="402" t="s">
        <v>18137</v>
      </c>
      <c r="I2671" s="402" t="s">
        <v>6334</v>
      </c>
      <c r="J2671" s="402" t="s">
        <v>6334</v>
      </c>
      <c r="K2671" s="402" t="s">
        <v>6334</v>
      </c>
      <c r="L2671" s="402" t="s">
        <v>835</v>
      </c>
    </row>
    <row r="2672" spans="1:12" ht="67.5" x14ac:dyDescent="0.25">
      <c r="A2672" s="403" t="s">
        <v>6334</v>
      </c>
      <c r="B2672" s="403" t="s">
        <v>18139</v>
      </c>
      <c r="C2672" s="403" t="s">
        <v>6334</v>
      </c>
      <c r="D2672" s="403" t="s">
        <v>18138</v>
      </c>
      <c r="E2672" s="403" t="s">
        <v>18135</v>
      </c>
      <c r="F2672" s="403" t="s">
        <v>18136</v>
      </c>
      <c r="G2672" s="403" t="s">
        <v>6665</v>
      </c>
      <c r="H2672" s="403" t="s">
        <v>18137</v>
      </c>
      <c r="I2672" s="403" t="s">
        <v>6334</v>
      </c>
      <c r="J2672" s="403" t="s">
        <v>6334</v>
      </c>
      <c r="K2672" s="403" t="s">
        <v>6390</v>
      </c>
      <c r="L2672" s="403" t="s">
        <v>835</v>
      </c>
    </row>
    <row r="2673" spans="1:12" ht="56.25" x14ac:dyDescent="0.25">
      <c r="A2673" s="402" t="s">
        <v>18143</v>
      </c>
      <c r="B2673" s="402" t="s">
        <v>18141</v>
      </c>
      <c r="C2673" s="402" t="s">
        <v>18142</v>
      </c>
      <c r="D2673" s="402" t="s">
        <v>18140</v>
      </c>
      <c r="E2673" s="402" t="s">
        <v>18019</v>
      </c>
      <c r="F2673" s="402" t="s">
        <v>6744</v>
      </c>
      <c r="G2673" s="402" t="s">
        <v>6665</v>
      </c>
      <c r="H2673" s="402" t="s">
        <v>6745</v>
      </c>
      <c r="I2673" s="402" t="s">
        <v>6334</v>
      </c>
      <c r="J2673" s="402" t="s">
        <v>6334</v>
      </c>
      <c r="K2673" s="402" t="s">
        <v>6390</v>
      </c>
      <c r="L2673" s="402" t="s">
        <v>835</v>
      </c>
    </row>
    <row r="2674" spans="1:12" ht="56.25" x14ac:dyDescent="0.25">
      <c r="A2674" s="403" t="s">
        <v>18147</v>
      </c>
      <c r="B2674" s="403" t="s">
        <v>18145</v>
      </c>
      <c r="C2674" s="403" t="s">
        <v>18146</v>
      </c>
      <c r="D2674" s="403" t="s">
        <v>18144</v>
      </c>
      <c r="E2674" s="403" t="s">
        <v>17929</v>
      </c>
      <c r="F2674" s="403" t="s">
        <v>17930</v>
      </c>
      <c r="G2674" s="403" t="s">
        <v>6665</v>
      </c>
      <c r="H2674" s="403" t="s">
        <v>17930</v>
      </c>
      <c r="I2674" s="403" t="s">
        <v>6334</v>
      </c>
      <c r="J2674" s="403" t="s">
        <v>6334</v>
      </c>
      <c r="K2674" s="403" t="s">
        <v>6390</v>
      </c>
      <c r="L2674" s="403" t="s">
        <v>835</v>
      </c>
    </row>
    <row r="2675" spans="1:12" ht="33.75" x14ac:dyDescent="0.25">
      <c r="A2675" s="402" t="s">
        <v>2233</v>
      </c>
      <c r="B2675" s="402" t="s">
        <v>18149</v>
      </c>
      <c r="C2675" s="402" t="s">
        <v>5101</v>
      </c>
      <c r="D2675" s="402" t="s">
        <v>18148</v>
      </c>
      <c r="E2675" s="402" t="s">
        <v>18150</v>
      </c>
      <c r="F2675" s="402" t="s">
        <v>16980</v>
      </c>
      <c r="G2675" s="402" t="s">
        <v>7523</v>
      </c>
      <c r="H2675" s="402" t="s">
        <v>16980</v>
      </c>
      <c r="I2675" s="402" t="s">
        <v>6334</v>
      </c>
      <c r="J2675" s="402" t="s">
        <v>6334</v>
      </c>
      <c r="K2675" s="402" t="s">
        <v>6334</v>
      </c>
      <c r="L2675" s="402" t="s">
        <v>835</v>
      </c>
    </row>
    <row r="2676" spans="1:12" ht="45" x14ac:dyDescent="0.25">
      <c r="A2676" s="403" t="s">
        <v>6334</v>
      </c>
      <c r="B2676" s="403" t="s">
        <v>18152</v>
      </c>
      <c r="C2676" s="403" t="s">
        <v>6334</v>
      </c>
      <c r="D2676" s="403" t="s">
        <v>18151</v>
      </c>
      <c r="E2676" s="403" t="s">
        <v>18150</v>
      </c>
      <c r="F2676" s="403" t="s">
        <v>16980</v>
      </c>
      <c r="G2676" s="403" t="s">
        <v>7523</v>
      </c>
      <c r="H2676" s="403" t="s">
        <v>16980</v>
      </c>
      <c r="I2676" s="403" t="s">
        <v>6334</v>
      </c>
      <c r="J2676" s="403" t="s">
        <v>6334</v>
      </c>
      <c r="K2676" s="403" t="s">
        <v>6390</v>
      </c>
      <c r="L2676" s="403" t="s">
        <v>835</v>
      </c>
    </row>
    <row r="2677" spans="1:12" ht="78.75" x14ac:dyDescent="0.25">
      <c r="A2677" s="402" t="s">
        <v>18156</v>
      </c>
      <c r="B2677" s="402" t="s">
        <v>18154</v>
      </c>
      <c r="C2677" s="402" t="s">
        <v>18155</v>
      </c>
      <c r="D2677" s="402" t="s">
        <v>18153</v>
      </c>
      <c r="E2677" s="402" t="s">
        <v>18157</v>
      </c>
      <c r="F2677" s="402" t="s">
        <v>18158</v>
      </c>
      <c r="G2677" s="402" t="s">
        <v>7338</v>
      </c>
      <c r="H2677" s="402" t="s">
        <v>18158</v>
      </c>
      <c r="I2677" s="402" t="s">
        <v>6334</v>
      </c>
      <c r="J2677" s="402" t="s">
        <v>6334</v>
      </c>
      <c r="K2677" s="402" t="s">
        <v>6334</v>
      </c>
      <c r="L2677" s="402" t="s">
        <v>835</v>
      </c>
    </row>
    <row r="2678" spans="1:12" ht="56.25" x14ac:dyDescent="0.25">
      <c r="A2678" s="403" t="s">
        <v>18162</v>
      </c>
      <c r="B2678" s="403" t="s">
        <v>18160</v>
      </c>
      <c r="C2678" s="403" t="s">
        <v>18161</v>
      </c>
      <c r="D2678" s="403" t="s">
        <v>18159</v>
      </c>
      <c r="E2678" s="403" t="s">
        <v>18163</v>
      </c>
      <c r="F2678" s="403" t="s">
        <v>18164</v>
      </c>
      <c r="G2678" s="403" t="s">
        <v>7338</v>
      </c>
      <c r="H2678" s="403" t="s">
        <v>18164</v>
      </c>
      <c r="I2678" s="403" t="s">
        <v>6334</v>
      </c>
      <c r="J2678" s="403" t="s">
        <v>6334</v>
      </c>
      <c r="K2678" s="403" t="s">
        <v>6334</v>
      </c>
      <c r="L2678" s="403" t="s">
        <v>835</v>
      </c>
    </row>
    <row r="2679" spans="1:12" ht="56.25" x14ac:dyDescent="0.25">
      <c r="A2679" s="402" t="s">
        <v>18168</v>
      </c>
      <c r="B2679" s="402" t="s">
        <v>18166</v>
      </c>
      <c r="C2679" s="402" t="s">
        <v>18167</v>
      </c>
      <c r="D2679" s="402" t="s">
        <v>18165</v>
      </c>
      <c r="E2679" s="402" t="s">
        <v>18169</v>
      </c>
      <c r="F2679" s="402" t="s">
        <v>18170</v>
      </c>
      <c r="G2679" s="402" t="s">
        <v>7338</v>
      </c>
      <c r="H2679" s="402" t="s">
        <v>18170</v>
      </c>
      <c r="I2679" s="402" t="s">
        <v>6334</v>
      </c>
      <c r="J2679" s="402" t="s">
        <v>6334</v>
      </c>
      <c r="K2679" s="402" t="s">
        <v>6334</v>
      </c>
      <c r="L2679" s="402" t="s">
        <v>6343</v>
      </c>
    </row>
    <row r="2680" spans="1:12" ht="67.5" x14ac:dyDescent="0.25">
      <c r="A2680" s="403" t="s">
        <v>18174</v>
      </c>
      <c r="B2680" s="403" t="s">
        <v>18172</v>
      </c>
      <c r="C2680" s="403" t="s">
        <v>18173</v>
      </c>
      <c r="D2680" s="403" t="s">
        <v>18171</v>
      </c>
      <c r="E2680" s="403" t="s">
        <v>18175</v>
      </c>
      <c r="F2680" s="403" t="s">
        <v>18176</v>
      </c>
      <c r="G2680" s="403" t="s">
        <v>6388</v>
      </c>
      <c r="H2680" s="403" t="s">
        <v>18176</v>
      </c>
      <c r="I2680" s="403" t="s">
        <v>6334</v>
      </c>
      <c r="J2680" s="403" t="s">
        <v>6763</v>
      </c>
      <c r="K2680" s="403" t="s">
        <v>6334</v>
      </c>
      <c r="L2680" s="403" t="s">
        <v>835</v>
      </c>
    </row>
    <row r="2681" spans="1:12" ht="56.25" x14ac:dyDescent="0.25">
      <c r="A2681" s="402" t="s">
        <v>5463</v>
      </c>
      <c r="B2681" s="402" t="s">
        <v>18178</v>
      </c>
      <c r="C2681" s="402" t="s">
        <v>5705</v>
      </c>
      <c r="D2681" s="402" t="s">
        <v>18177</v>
      </c>
      <c r="E2681" s="402" t="s">
        <v>6743</v>
      </c>
      <c r="F2681" s="402" t="s">
        <v>6744</v>
      </c>
      <c r="G2681" s="402" t="s">
        <v>6665</v>
      </c>
      <c r="H2681" s="402" t="s">
        <v>6745</v>
      </c>
      <c r="I2681" s="402" t="s">
        <v>6334</v>
      </c>
      <c r="J2681" s="402" t="s">
        <v>6334</v>
      </c>
      <c r="K2681" s="402" t="s">
        <v>6334</v>
      </c>
      <c r="L2681" s="402" t="s">
        <v>835</v>
      </c>
    </row>
    <row r="2682" spans="1:12" ht="67.5" x14ac:dyDescent="0.25">
      <c r="A2682" s="403" t="s">
        <v>6334</v>
      </c>
      <c r="B2682" s="403" t="s">
        <v>18180</v>
      </c>
      <c r="C2682" s="403" t="s">
        <v>6334</v>
      </c>
      <c r="D2682" s="403" t="s">
        <v>18179</v>
      </c>
      <c r="E2682" s="403" t="s">
        <v>6743</v>
      </c>
      <c r="F2682" s="403" t="s">
        <v>6744</v>
      </c>
      <c r="G2682" s="403" t="s">
        <v>6665</v>
      </c>
      <c r="H2682" s="403" t="s">
        <v>6745</v>
      </c>
      <c r="I2682" s="403" t="s">
        <v>6334</v>
      </c>
      <c r="J2682" s="403" t="s">
        <v>6334</v>
      </c>
      <c r="K2682" s="403" t="s">
        <v>6390</v>
      </c>
      <c r="L2682" s="403" t="s">
        <v>835</v>
      </c>
    </row>
    <row r="2683" spans="1:12" ht="45" x14ac:dyDescent="0.25">
      <c r="A2683" s="402" t="s">
        <v>18184</v>
      </c>
      <c r="B2683" s="402" t="s">
        <v>18182</v>
      </c>
      <c r="C2683" s="402" t="s">
        <v>18183</v>
      </c>
      <c r="D2683" s="402" t="s">
        <v>18181</v>
      </c>
      <c r="E2683" s="402" t="s">
        <v>7284</v>
      </c>
      <c r="F2683" s="402" t="s">
        <v>7285</v>
      </c>
      <c r="G2683" s="402" t="s">
        <v>6415</v>
      </c>
      <c r="H2683" s="402" t="s">
        <v>7285</v>
      </c>
      <c r="I2683" s="402" t="s">
        <v>6334</v>
      </c>
      <c r="J2683" s="402" t="s">
        <v>6334</v>
      </c>
      <c r="K2683" s="402" t="s">
        <v>6334</v>
      </c>
      <c r="L2683" s="402" t="s">
        <v>835</v>
      </c>
    </row>
    <row r="2684" spans="1:12" ht="146.25" x14ac:dyDescent="0.25">
      <c r="A2684" s="403" t="s">
        <v>18188</v>
      </c>
      <c r="B2684" s="403" t="s">
        <v>18186</v>
      </c>
      <c r="C2684" s="403" t="s">
        <v>18187</v>
      </c>
      <c r="D2684" s="403" t="s">
        <v>18185</v>
      </c>
      <c r="E2684" s="403" t="s">
        <v>18016</v>
      </c>
      <c r="F2684" s="403" t="s">
        <v>17930</v>
      </c>
      <c r="G2684" s="403" t="s">
        <v>6665</v>
      </c>
      <c r="H2684" s="403" t="s">
        <v>17930</v>
      </c>
      <c r="I2684" s="403" t="s">
        <v>6334</v>
      </c>
      <c r="J2684" s="403" t="s">
        <v>6334</v>
      </c>
      <c r="K2684" s="403" t="s">
        <v>6390</v>
      </c>
      <c r="L2684" s="403" t="s">
        <v>835</v>
      </c>
    </row>
    <row r="2685" spans="1:12" ht="56.25" x14ac:dyDescent="0.25">
      <c r="A2685" s="402" t="s">
        <v>18192</v>
      </c>
      <c r="B2685" s="402" t="s">
        <v>18190</v>
      </c>
      <c r="C2685" s="402" t="s">
        <v>18191</v>
      </c>
      <c r="D2685" s="402" t="s">
        <v>18189</v>
      </c>
      <c r="E2685" s="402" t="s">
        <v>18193</v>
      </c>
      <c r="F2685" s="402" t="s">
        <v>18194</v>
      </c>
      <c r="G2685" s="402" t="s">
        <v>6553</v>
      </c>
      <c r="H2685" s="402" t="s">
        <v>18194</v>
      </c>
      <c r="I2685" s="402" t="s">
        <v>6334</v>
      </c>
      <c r="J2685" s="402" t="s">
        <v>6334</v>
      </c>
      <c r="K2685" s="402" t="s">
        <v>6334</v>
      </c>
      <c r="L2685" s="402" t="s">
        <v>835</v>
      </c>
    </row>
    <row r="2686" spans="1:12" ht="67.5" x14ac:dyDescent="0.25">
      <c r="A2686" s="403" t="s">
        <v>18198</v>
      </c>
      <c r="B2686" s="403" t="s">
        <v>18196</v>
      </c>
      <c r="C2686" s="403" t="s">
        <v>18197</v>
      </c>
      <c r="D2686" s="403" t="s">
        <v>18195</v>
      </c>
      <c r="E2686" s="403" t="s">
        <v>18199</v>
      </c>
      <c r="F2686" s="403" t="s">
        <v>18200</v>
      </c>
      <c r="G2686" s="403" t="s">
        <v>6665</v>
      </c>
      <c r="H2686" s="403" t="s">
        <v>18201</v>
      </c>
      <c r="I2686" s="403" t="s">
        <v>6334</v>
      </c>
      <c r="J2686" s="403" t="s">
        <v>18202</v>
      </c>
      <c r="K2686" s="403" t="s">
        <v>6334</v>
      </c>
      <c r="L2686" s="403" t="s">
        <v>6343</v>
      </c>
    </row>
    <row r="2687" spans="1:12" ht="22.5" x14ac:dyDescent="0.25">
      <c r="A2687" s="402" t="s">
        <v>18206</v>
      </c>
      <c r="B2687" s="402" t="s">
        <v>18204</v>
      </c>
      <c r="C2687" s="402" t="s">
        <v>18205</v>
      </c>
      <c r="D2687" s="402" t="s">
        <v>18203</v>
      </c>
      <c r="E2687" s="402" t="s">
        <v>6704</v>
      </c>
      <c r="F2687" s="402" t="s">
        <v>6705</v>
      </c>
      <c r="G2687" s="402" t="s">
        <v>6486</v>
      </c>
      <c r="H2687" s="402" t="s">
        <v>6705</v>
      </c>
      <c r="I2687" s="402" t="s">
        <v>6334</v>
      </c>
      <c r="J2687" s="402" t="s">
        <v>6334</v>
      </c>
      <c r="K2687" s="402" t="s">
        <v>6334</v>
      </c>
      <c r="L2687" s="402" t="s">
        <v>835</v>
      </c>
    </row>
    <row r="2688" spans="1:12" ht="67.5" x14ac:dyDescent="0.25">
      <c r="A2688" s="403" t="s">
        <v>5565</v>
      </c>
      <c r="B2688" s="403" t="s">
        <v>5683</v>
      </c>
      <c r="C2688" s="403" t="s">
        <v>5819</v>
      </c>
      <c r="D2688" s="403" t="s">
        <v>18207</v>
      </c>
      <c r="E2688" s="403" t="s">
        <v>18135</v>
      </c>
      <c r="F2688" s="403" t="s">
        <v>9246</v>
      </c>
      <c r="G2688" s="403" t="s">
        <v>6665</v>
      </c>
      <c r="H2688" s="403" t="s">
        <v>9247</v>
      </c>
      <c r="I2688" s="403" t="s">
        <v>6334</v>
      </c>
      <c r="J2688" s="403" t="s">
        <v>6334</v>
      </c>
      <c r="K2688" s="403" t="s">
        <v>6334</v>
      </c>
      <c r="L2688" s="403" t="s">
        <v>835</v>
      </c>
    </row>
    <row r="2689" spans="1:12" ht="67.5" x14ac:dyDescent="0.25">
      <c r="A2689" s="402" t="s">
        <v>3833</v>
      </c>
      <c r="B2689" s="402" t="s">
        <v>18209</v>
      </c>
      <c r="C2689" s="402" t="s">
        <v>3835</v>
      </c>
      <c r="D2689" s="402" t="s">
        <v>18208</v>
      </c>
      <c r="E2689" s="402" t="s">
        <v>6750</v>
      </c>
      <c r="F2689" s="402" t="s">
        <v>6751</v>
      </c>
      <c r="G2689" s="402" t="s">
        <v>6553</v>
      </c>
      <c r="H2689" s="402" t="s">
        <v>6752</v>
      </c>
      <c r="I2689" s="402" t="s">
        <v>6334</v>
      </c>
      <c r="J2689" s="402" t="s">
        <v>6555</v>
      </c>
      <c r="K2689" s="402" t="s">
        <v>6334</v>
      </c>
      <c r="L2689" s="402" t="s">
        <v>835</v>
      </c>
    </row>
    <row r="2690" spans="1:12" ht="101.25" x14ac:dyDescent="0.25">
      <c r="A2690" s="403" t="s">
        <v>2651</v>
      </c>
      <c r="B2690" s="403" t="s">
        <v>18211</v>
      </c>
      <c r="C2690" s="403" t="s">
        <v>6334</v>
      </c>
      <c r="D2690" s="403" t="s">
        <v>18210</v>
      </c>
      <c r="E2690" s="403" t="s">
        <v>18212</v>
      </c>
      <c r="F2690" s="403" t="s">
        <v>18213</v>
      </c>
      <c r="G2690" s="403" t="s">
        <v>8352</v>
      </c>
      <c r="H2690" s="403" t="s">
        <v>18214</v>
      </c>
      <c r="I2690" s="403" t="s">
        <v>6334</v>
      </c>
      <c r="J2690" s="403" t="s">
        <v>6334</v>
      </c>
      <c r="K2690" s="403" t="s">
        <v>6334</v>
      </c>
      <c r="L2690" s="403" t="s">
        <v>835</v>
      </c>
    </row>
    <row r="2691" spans="1:12" ht="45" x14ac:dyDescent="0.25">
      <c r="A2691" s="402" t="s">
        <v>2837</v>
      </c>
      <c r="B2691" s="402" t="s">
        <v>18216</v>
      </c>
      <c r="C2691" s="402" t="s">
        <v>2839</v>
      </c>
      <c r="D2691" s="402" t="s">
        <v>18215</v>
      </c>
      <c r="E2691" s="402" t="s">
        <v>6775</v>
      </c>
      <c r="F2691" s="402" t="s">
        <v>6776</v>
      </c>
      <c r="G2691" s="402" t="s">
        <v>6777</v>
      </c>
      <c r="H2691" s="402" t="s">
        <v>6778</v>
      </c>
      <c r="I2691" s="402" t="s">
        <v>6334</v>
      </c>
      <c r="J2691" s="402" t="s">
        <v>6334</v>
      </c>
      <c r="K2691" s="402" t="s">
        <v>6334</v>
      </c>
      <c r="L2691" s="402" t="s">
        <v>835</v>
      </c>
    </row>
    <row r="2692" spans="1:12" ht="45" x14ac:dyDescent="0.25">
      <c r="A2692" s="403" t="s">
        <v>18220</v>
      </c>
      <c r="B2692" s="403" t="s">
        <v>18218</v>
      </c>
      <c r="C2692" s="403" t="s">
        <v>18219</v>
      </c>
      <c r="D2692" s="403" t="s">
        <v>18217</v>
      </c>
      <c r="E2692" s="403" t="s">
        <v>6775</v>
      </c>
      <c r="F2692" s="403" t="s">
        <v>6776</v>
      </c>
      <c r="G2692" s="403" t="s">
        <v>6777</v>
      </c>
      <c r="H2692" s="403" t="s">
        <v>6778</v>
      </c>
      <c r="I2692" s="403" t="s">
        <v>6334</v>
      </c>
      <c r="J2692" s="403" t="s">
        <v>6334</v>
      </c>
      <c r="K2692" s="403" t="s">
        <v>6334</v>
      </c>
      <c r="L2692" s="403" t="s">
        <v>835</v>
      </c>
    </row>
    <row r="2693" spans="1:12" ht="33.75" x14ac:dyDescent="0.25">
      <c r="A2693" s="402" t="s">
        <v>18224</v>
      </c>
      <c r="B2693" s="402" t="s">
        <v>18222</v>
      </c>
      <c r="C2693" s="402" t="s">
        <v>18223</v>
      </c>
      <c r="D2693" s="402" t="s">
        <v>18221</v>
      </c>
      <c r="E2693" s="402" t="s">
        <v>6888</v>
      </c>
      <c r="F2693" s="402" t="s">
        <v>6889</v>
      </c>
      <c r="G2693" s="402" t="s">
        <v>6440</v>
      </c>
      <c r="H2693" s="402" t="s">
        <v>6889</v>
      </c>
      <c r="I2693" s="402" t="s">
        <v>6334</v>
      </c>
      <c r="J2693" s="402" t="s">
        <v>6334</v>
      </c>
      <c r="K2693" s="402" t="s">
        <v>6334</v>
      </c>
      <c r="L2693" s="402" t="s">
        <v>835</v>
      </c>
    </row>
    <row r="2694" spans="1:12" ht="67.5" x14ac:dyDescent="0.25">
      <c r="A2694" s="403" t="s">
        <v>2250</v>
      </c>
      <c r="B2694" s="403" t="s">
        <v>18226</v>
      </c>
      <c r="C2694" s="403" t="s">
        <v>5831</v>
      </c>
      <c r="D2694" s="403" t="s">
        <v>18225</v>
      </c>
      <c r="E2694" s="403" t="s">
        <v>18227</v>
      </c>
      <c r="F2694" s="403" t="s">
        <v>18228</v>
      </c>
      <c r="G2694" s="403" t="s">
        <v>6388</v>
      </c>
      <c r="H2694" s="403" t="s">
        <v>18228</v>
      </c>
      <c r="I2694" s="403" t="s">
        <v>6334</v>
      </c>
      <c r="J2694" s="403" t="s">
        <v>6334</v>
      </c>
      <c r="K2694" s="403" t="s">
        <v>6334</v>
      </c>
      <c r="L2694" s="403" t="s">
        <v>835</v>
      </c>
    </row>
    <row r="2695" spans="1:12" ht="45" x14ac:dyDescent="0.25">
      <c r="A2695" s="402" t="s">
        <v>18232</v>
      </c>
      <c r="B2695" s="402" t="s">
        <v>18230</v>
      </c>
      <c r="C2695" s="402" t="s">
        <v>18231</v>
      </c>
      <c r="D2695" s="402" t="s">
        <v>18229</v>
      </c>
      <c r="E2695" s="402" t="s">
        <v>7194</v>
      </c>
      <c r="F2695" s="402" t="s">
        <v>7195</v>
      </c>
      <c r="G2695" s="402" t="s">
        <v>6486</v>
      </c>
      <c r="H2695" s="402" t="s">
        <v>7195</v>
      </c>
      <c r="I2695" s="402" t="s">
        <v>6334</v>
      </c>
      <c r="J2695" s="402" t="s">
        <v>6334</v>
      </c>
      <c r="K2695" s="402" t="s">
        <v>6334</v>
      </c>
      <c r="L2695" s="402" t="s">
        <v>835</v>
      </c>
    </row>
    <row r="2696" spans="1:12" ht="45" x14ac:dyDescent="0.25">
      <c r="A2696" s="403" t="s">
        <v>18236</v>
      </c>
      <c r="B2696" s="403" t="s">
        <v>18234</v>
      </c>
      <c r="C2696" s="403" t="s">
        <v>18235</v>
      </c>
      <c r="D2696" s="403" t="s">
        <v>18233</v>
      </c>
      <c r="E2696" s="403" t="s">
        <v>6797</v>
      </c>
      <c r="F2696" s="403" t="s">
        <v>6798</v>
      </c>
      <c r="G2696" s="403" t="s">
        <v>6452</v>
      </c>
      <c r="H2696" s="403" t="s">
        <v>6799</v>
      </c>
      <c r="I2696" s="403" t="s">
        <v>6334</v>
      </c>
      <c r="J2696" s="403" t="s">
        <v>6334</v>
      </c>
      <c r="K2696" s="403" t="s">
        <v>6334</v>
      </c>
      <c r="L2696" s="403" t="s">
        <v>835</v>
      </c>
    </row>
    <row r="2697" spans="1:12" ht="90" x14ac:dyDescent="0.25">
      <c r="A2697" s="402" t="s">
        <v>18240</v>
      </c>
      <c r="B2697" s="402" t="s">
        <v>18238</v>
      </c>
      <c r="C2697" s="402" t="s">
        <v>18239</v>
      </c>
      <c r="D2697" s="402" t="s">
        <v>18237</v>
      </c>
      <c r="E2697" s="402" t="s">
        <v>18241</v>
      </c>
      <c r="F2697" s="402" t="s">
        <v>18242</v>
      </c>
      <c r="G2697" s="402" t="s">
        <v>6434</v>
      </c>
      <c r="H2697" s="402" t="s">
        <v>18243</v>
      </c>
      <c r="I2697" s="402" t="s">
        <v>6334</v>
      </c>
      <c r="J2697" s="402" t="s">
        <v>6334</v>
      </c>
      <c r="K2697" s="402" t="s">
        <v>6334</v>
      </c>
      <c r="L2697" s="402" t="s">
        <v>6343</v>
      </c>
    </row>
    <row r="2698" spans="1:12" ht="56.25" x14ac:dyDescent="0.25">
      <c r="A2698" s="403" t="s">
        <v>18247</v>
      </c>
      <c r="B2698" s="403" t="s">
        <v>18245</v>
      </c>
      <c r="C2698" s="403" t="s">
        <v>18246</v>
      </c>
      <c r="D2698" s="403" t="s">
        <v>18244</v>
      </c>
      <c r="E2698" s="403" t="s">
        <v>8285</v>
      </c>
      <c r="F2698" s="403" t="s">
        <v>8286</v>
      </c>
      <c r="G2698" s="403" t="s">
        <v>6609</v>
      </c>
      <c r="H2698" s="403" t="s">
        <v>8287</v>
      </c>
      <c r="I2698" s="403" t="s">
        <v>6334</v>
      </c>
      <c r="J2698" s="403" t="s">
        <v>6334</v>
      </c>
      <c r="K2698" s="403" t="s">
        <v>6334</v>
      </c>
      <c r="L2698" s="403" t="s">
        <v>835</v>
      </c>
    </row>
    <row r="2699" spans="1:12" ht="56.25" x14ac:dyDescent="0.25">
      <c r="A2699" s="402" t="s">
        <v>18251</v>
      </c>
      <c r="B2699" s="402" t="s">
        <v>18249</v>
      </c>
      <c r="C2699" s="402" t="s">
        <v>18250</v>
      </c>
      <c r="D2699" s="402" t="s">
        <v>18248</v>
      </c>
      <c r="E2699" s="402" t="s">
        <v>18252</v>
      </c>
      <c r="F2699" s="402" t="s">
        <v>18253</v>
      </c>
      <c r="G2699" s="402" t="s">
        <v>6553</v>
      </c>
      <c r="H2699" s="402" t="s">
        <v>18253</v>
      </c>
      <c r="I2699" s="402" t="s">
        <v>6334</v>
      </c>
      <c r="J2699" s="402" t="s">
        <v>6334</v>
      </c>
      <c r="K2699" s="402" t="s">
        <v>6334</v>
      </c>
      <c r="L2699" s="402" t="s">
        <v>835</v>
      </c>
    </row>
    <row r="2700" spans="1:12" ht="56.25" x14ac:dyDescent="0.25">
      <c r="A2700" s="403" t="s">
        <v>6334</v>
      </c>
      <c r="B2700" s="403" t="s">
        <v>18255</v>
      </c>
      <c r="C2700" s="403" t="s">
        <v>6334</v>
      </c>
      <c r="D2700" s="403" t="s">
        <v>18254</v>
      </c>
      <c r="E2700" s="403" t="s">
        <v>18252</v>
      </c>
      <c r="F2700" s="403" t="s">
        <v>18253</v>
      </c>
      <c r="G2700" s="403" t="s">
        <v>6553</v>
      </c>
      <c r="H2700" s="403" t="s">
        <v>18253</v>
      </c>
      <c r="I2700" s="403" t="s">
        <v>6334</v>
      </c>
      <c r="J2700" s="403" t="s">
        <v>6334</v>
      </c>
      <c r="K2700" s="403" t="s">
        <v>6390</v>
      </c>
      <c r="L2700" s="403" t="s">
        <v>835</v>
      </c>
    </row>
    <row r="2701" spans="1:12" ht="45" x14ac:dyDescent="0.25">
      <c r="A2701" s="402" t="s">
        <v>18259</v>
      </c>
      <c r="B2701" s="402" t="s">
        <v>18257</v>
      </c>
      <c r="C2701" s="402" t="s">
        <v>18258</v>
      </c>
      <c r="D2701" s="402" t="s">
        <v>18256</v>
      </c>
      <c r="E2701" s="402" t="s">
        <v>18016</v>
      </c>
      <c r="F2701" s="402" t="s">
        <v>17930</v>
      </c>
      <c r="G2701" s="402" t="s">
        <v>6665</v>
      </c>
      <c r="H2701" s="402" t="s">
        <v>17930</v>
      </c>
      <c r="I2701" s="402" t="s">
        <v>6334</v>
      </c>
      <c r="J2701" s="402" t="s">
        <v>18260</v>
      </c>
      <c r="K2701" s="402" t="s">
        <v>6334</v>
      </c>
      <c r="L2701" s="402" t="s">
        <v>6343</v>
      </c>
    </row>
    <row r="2702" spans="1:12" ht="101.25" x14ac:dyDescent="0.25">
      <c r="A2702" s="403" t="s">
        <v>5574</v>
      </c>
      <c r="B2702" s="403" t="s">
        <v>18262</v>
      </c>
      <c r="C2702" s="403" t="s">
        <v>5832</v>
      </c>
      <c r="D2702" s="403" t="s">
        <v>18261</v>
      </c>
      <c r="E2702" s="403" t="s">
        <v>18263</v>
      </c>
      <c r="F2702" s="403" t="s">
        <v>18264</v>
      </c>
      <c r="G2702" s="403" t="s">
        <v>6388</v>
      </c>
      <c r="H2702" s="403" t="s">
        <v>18264</v>
      </c>
      <c r="I2702" s="403" t="s">
        <v>6334</v>
      </c>
      <c r="J2702" s="403" t="s">
        <v>6334</v>
      </c>
      <c r="K2702" s="403" t="s">
        <v>6334</v>
      </c>
      <c r="L2702" s="403" t="s">
        <v>6343</v>
      </c>
    </row>
    <row r="2703" spans="1:12" ht="56.25" x14ac:dyDescent="0.25">
      <c r="A2703" s="402" t="s">
        <v>1432</v>
      </c>
      <c r="B2703" s="402" t="s">
        <v>18266</v>
      </c>
      <c r="C2703" s="402" t="s">
        <v>1433</v>
      </c>
      <c r="D2703" s="402" t="s">
        <v>18265</v>
      </c>
      <c r="E2703" s="402" t="s">
        <v>18267</v>
      </c>
      <c r="F2703" s="402" t="s">
        <v>18268</v>
      </c>
      <c r="G2703" s="402" t="s">
        <v>7338</v>
      </c>
      <c r="H2703" s="402" t="s">
        <v>18268</v>
      </c>
      <c r="I2703" s="402" t="s">
        <v>6334</v>
      </c>
      <c r="J2703" s="402" t="s">
        <v>6334</v>
      </c>
      <c r="K2703" s="402" t="s">
        <v>6334</v>
      </c>
      <c r="L2703" s="402" t="s">
        <v>835</v>
      </c>
    </row>
    <row r="2704" spans="1:12" ht="33.75" x14ac:dyDescent="0.25">
      <c r="A2704" s="403" t="s">
        <v>18272</v>
      </c>
      <c r="B2704" s="403" t="s">
        <v>18270</v>
      </c>
      <c r="C2704" s="403" t="s">
        <v>18271</v>
      </c>
      <c r="D2704" s="403" t="s">
        <v>18269</v>
      </c>
      <c r="E2704" s="403" t="s">
        <v>18273</v>
      </c>
      <c r="F2704" s="403" t="s">
        <v>15307</v>
      </c>
      <c r="G2704" s="403" t="s">
        <v>6429</v>
      </c>
      <c r="H2704" s="403" t="s">
        <v>15307</v>
      </c>
      <c r="I2704" s="403" t="s">
        <v>6334</v>
      </c>
      <c r="J2704" s="403" t="s">
        <v>6334</v>
      </c>
      <c r="K2704" s="403" t="s">
        <v>6334</v>
      </c>
      <c r="L2704" s="403" t="s">
        <v>6343</v>
      </c>
    </row>
    <row r="2705" spans="1:12" ht="56.25" x14ac:dyDescent="0.25">
      <c r="A2705" s="402" t="s">
        <v>18277</v>
      </c>
      <c r="B2705" s="402" t="s">
        <v>18275</v>
      </c>
      <c r="C2705" s="402" t="s">
        <v>18276</v>
      </c>
      <c r="D2705" s="402" t="s">
        <v>18274</v>
      </c>
      <c r="E2705" s="402" t="s">
        <v>18278</v>
      </c>
      <c r="F2705" s="402" t="s">
        <v>18279</v>
      </c>
      <c r="G2705" s="402" t="s">
        <v>6415</v>
      </c>
      <c r="H2705" s="402" t="s">
        <v>18279</v>
      </c>
      <c r="I2705" s="402" t="s">
        <v>6334</v>
      </c>
      <c r="J2705" s="402" t="s">
        <v>6334</v>
      </c>
      <c r="K2705" s="402" t="s">
        <v>6334</v>
      </c>
      <c r="L2705" s="402" t="s">
        <v>835</v>
      </c>
    </row>
    <row r="2706" spans="1:12" ht="56.25" x14ac:dyDescent="0.25">
      <c r="A2706" s="403" t="s">
        <v>18283</v>
      </c>
      <c r="B2706" s="403" t="s">
        <v>18281</v>
      </c>
      <c r="C2706" s="403" t="s">
        <v>18282</v>
      </c>
      <c r="D2706" s="403" t="s">
        <v>18280</v>
      </c>
      <c r="E2706" s="403" t="s">
        <v>18169</v>
      </c>
      <c r="F2706" s="403" t="s">
        <v>18170</v>
      </c>
      <c r="G2706" s="403" t="s">
        <v>7338</v>
      </c>
      <c r="H2706" s="403" t="s">
        <v>18170</v>
      </c>
      <c r="I2706" s="403" t="s">
        <v>6334</v>
      </c>
      <c r="J2706" s="403" t="s">
        <v>6334</v>
      </c>
      <c r="K2706" s="403" t="s">
        <v>6334</v>
      </c>
      <c r="L2706" s="403" t="s">
        <v>835</v>
      </c>
    </row>
    <row r="2707" spans="1:12" ht="56.25" x14ac:dyDescent="0.25">
      <c r="A2707" s="402" t="s">
        <v>1438</v>
      </c>
      <c r="B2707" s="402" t="s">
        <v>18285</v>
      </c>
      <c r="C2707" s="402" t="s">
        <v>1439</v>
      </c>
      <c r="D2707" s="402" t="s">
        <v>18284</v>
      </c>
      <c r="E2707" s="402" t="s">
        <v>18286</v>
      </c>
      <c r="F2707" s="402" t="s">
        <v>18287</v>
      </c>
      <c r="G2707" s="402" t="s">
        <v>6493</v>
      </c>
      <c r="H2707" s="402" t="s">
        <v>18287</v>
      </c>
      <c r="I2707" s="402" t="s">
        <v>6334</v>
      </c>
      <c r="J2707" s="402" t="s">
        <v>6334</v>
      </c>
      <c r="K2707" s="402" t="s">
        <v>6334</v>
      </c>
      <c r="L2707" s="402" t="s">
        <v>835</v>
      </c>
    </row>
    <row r="2708" spans="1:12" ht="67.5" x14ac:dyDescent="0.25">
      <c r="A2708" s="403" t="s">
        <v>18291</v>
      </c>
      <c r="B2708" s="403" t="s">
        <v>18289</v>
      </c>
      <c r="C2708" s="403" t="s">
        <v>18290</v>
      </c>
      <c r="D2708" s="403" t="s">
        <v>18288</v>
      </c>
      <c r="E2708" s="403" t="s">
        <v>18131</v>
      </c>
      <c r="F2708" s="403" t="s">
        <v>18132</v>
      </c>
      <c r="G2708" s="403" t="s">
        <v>6493</v>
      </c>
      <c r="H2708" s="403" t="s">
        <v>18132</v>
      </c>
      <c r="I2708" s="403" t="s">
        <v>6334</v>
      </c>
      <c r="J2708" s="403" t="s">
        <v>6334</v>
      </c>
      <c r="K2708" s="403" t="s">
        <v>6334</v>
      </c>
      <c r="L2708" s="403" t="s">
        <v>835</v>
      </c>
    </row>
    <row r="2709" spans="1:12" ht="22.5" x14ac:dyDescent="0.25">
      <c r="A2709" s="402" t="s">
        <v>18295</v>
      </c>
      <c r="B2709" s="402" t="s">
        <v>18293</v>
      </c>
      <c r="C2709" s="402" t="s">
        <v>18294</v>
      </c>
      <c r="D2709" s="402" t="s">
        <v>18292</v>
      </c>
      <c r="E2709" s="402" t="s">
        <v>6704</v>
      </c>
      <c r="F2709" s="402" t="s">
        <v>6705</v>
      </c>
      <c r="G2709" s="402" t="s">
        <v>6334</v>
      </c>
      <c r="H2709" s="402" t="s">
        <v>6705</v>
      </c>
      <c r="I2709" s="402" t="s">
        <v>6334</v>
      </c>
      <c r="J2709" s="402" t="s">
        <v>6334</v>
      </c>
      <c r="K2709" s="402" t="s">
        <v>6334</v>
      </c>
      <c r="L2709" s="402" t="s">
        <v>835</v>
      </c>
    </row>
    <row r="2710" spans="1:12" ht="67.5" x14ac:dyDescent="0.25">
      <c r="A2710" s="403" t="s">
        <v>18299</v>
      </c>
      <c r="B2710" s="403" t="s">
        <v>18297</v>
      </c>
      <c r="C2710" s="403" t="s">
        <v>18298</v>
      </c>
      <c r="D2710" s="403" t="s">
        <v>18296</v>
      </c>
      <c r="E2710" s="403" t="s">
        <v>8429</v>
      </c>
      <c r="F2710" s="403" t="s">
        <v>7238</v>
      </c>
      <c r="G2710" s="403" t="s">
        <v>6493</v>
      </c>
      <c r="H2710" s="403" t="s">
        <v>7238</v>
      </c>
      <c r="I2710" s="403" t="s">
        <v>6334</v>
      </c>
      <c r="J2710" s="403" t="s">
        <v>6334</v>
      </c>
      <c r="K2710" s="403" t="s">
        <v>6334</v>
      </c>
      <c r="L2710" s="403" t="s">
        <v>835</v>
      </c>
    </row>
    <row r="2711" spans="1:12" ht="33.75" x14ac:dyDescent="0.25">
      <c r="A2711" s="402" t="s">
        <v>18303</v>
      </c>
      <c r="B2711" s="402" t="s">
        <v>18301</v>
      </c>
      <c r="C2711" s="402" t="s">
        <v>18302</v>
      </c>
      <c r="D2711" s="402" t="s">
        <v>18300</v>
      </c>
      <c r="E2711" s="402" t="s">
        <v>18304</v>
      </c>
      <c r="F2711" s="402" t="s">
        <v>8363</v>
      </c>
      <c r="G2711" s="402" t="s">
        <v>6493</v>
      </c>
      <c r="H2711" s="402" t="s">
        <v>8363</v>
      </c>
      <c r="I2711" s="402" t="s">
        <v>6334</v>
      </c>
      <c r="J2711" s="402" t="s">
        <v>6334</v>
      </c>
      <c r="K2711" s="402" t="s">
        <v>6334</v>
      </c>
      <c r="L2711" s="402" t="s">
        <v>835</v>
      </c>
    </row>
    <row r="2712" spans="1:12" ht="45" x14ac:dyDescent="0.25">
      <c r="A2712" s="403" t="s">
        <v>18308</v>
      </c>
      <c r="B2712" s="403" t="s">
        <v>18306</v>
      </c>
      <c r="C2712" s="403" t="s">
        <v>18307</v>
      </c>
      <c r="D2712" s="403" t="s">
        <v>18305</v>
      </c>
      <c r="E2712" s="403" t="s">
        <v>18309</v>
      </c>
      <c r="F2712" s="403" t="s">
        <v>18310</v>
      </c>
      <c r="G2712" s="403" t="s">
        <v>6415</v>
      </c>
      <c r="H2712" s="403" t="s">
        <v>18310</v>
      </c>
      <c r="I2712" s="403" t="s">
        <v>6334</v>
      </c>
      <c r="J2712" s="403" t="s">
        <v>6334</v>
      </c>
      <c r="K2712" s="403" t="s">
        <v>6334</v>
      </c>
      <c r="L2712" s="403" t="s">
        <v>835</v>
      </c>
    </row>
    <row r="2713" spans="1:12" ht="67.5" x14ac:dyDescent="0.25">
      <c r="A2713" s="402" t="s">
        <v>18314</v>
      </c>
      <c r="B2713" s="402" t="s">
        <v>18312</v>
      </c>
      <c r="C2713" s="402" t="s">
        <v>18313</v>
      </c>
      <c r="D2713" s="402" t="s">
        <v>18311</v>
      </c>
      <c r="E2713" s="402" t="s">
        <v>18315</v>
      </c>
      <c r="F2713" s="402" t="s">
        <v>18316</v>
      </c>
      <c r="G2713" s="402" t="s">
        <v>8352</v>
      </c>
      <c r="H2713" s="402" t="s">
        <v>18316</v>
      </c>
      <c r="I2713" s="402" t="s">
        <v>6334</v>
      </c>
      <c r="J2713" s="402" t="s">
        <v>6334</v>
      </c>
      <c r="K2713" s="402" t="s">
        <v>6334</v>
      </c>
      <c r="L2713" s="402" t="s">
        <v>835</v>
      </c>
    </row>
    <row r="2714" spans="1:12" ht="67.5" x14ac:dyDescent="0.25">
      <c r="A2714" s="403" t="s">
        <v>18320</v>
      </c>
      <c r="B2714" s="403" t="s">
        <v>18318</v>
      </c>
      <c r="C2714" s="403" t="s">
        <v>18319</v>
      </c>
      <c r="D2714" s="403" t="s">
        <v>18317</v>
      </c>
      <c r="E2714" s="403" t="s">
        <v>18321</v>
      </c>
      <c r="F2714" s="403" t="s">
        <v>18322</v>
      </c>
      <c r="G2714" s="403" t="s">
        <v>6553</v>
      </c>
      <c r="H2714" s="403" t="s">
        <v>18322</v>
      </c>
      <c r="I2714" s="403" t="s">
        <v>6334</v>
      </c>
      <c r="J2714" s="403" t="s">
        <v>6334</v>
      </c>
      <c r="K2714" s="403" t="s">
        <v>6334</v>
      </c>
      <c r="L2714" s="403" t="s">
        <v>835</v>
      </c>
    </row>
    <row r="2715" spans="1:12" ht="67.5" x14ac:dyDescent="0.25">
      <c r="A2715" s="402" t="s">
        <v>18326</v>
      </c>
      <c r="B2715" s="402" t="s">
        <v>18324</v>
      </c>
      <c r="C2715" s="402" t="s">
        <v>18325</v>
      </c>
      <c r="D2715" s="402" t="s">
        <v>18323</v>
      </c>
      <c r="E2715" s="402" t="s">
        <v>18327</v>
      </c>
      <c r="F2715" s="402" t="s">
        <v>18328</v>
      </c>
      <c r="G2715" s="402" t="s">
        <v>6388</v>
      </c>
      <c r="H2715" s="402" t="s">
        <v>18329</v>
      </c>
      <c r="I2715" s="402" t="s">
        <v>6334</v>
      </c>
      <c r="J2715" s="402" t="s">
        <v>6334</v>
      </c>
      <c r="K2715" s="402" t="s">
        <v>6334</v>
      </c>
      <c r="L2715" s="402" t="s">
        <v>835</v>
      </c>
    </row>
    <row r="2716" spans="1:12" ht="56.25" x14ac:dyDescent="0.25">
      <c r="A2716" s="403" t="s">
        <v>18333</v>
      </c>
      <c r="B2716" s="403" t="s">
        <v>18331</v>
      </c>
      <c r="C2716" s="403" t="s">
        <v>18332</v>
      </c>
      <c r="D2716" s="403" t="s">
        <v>18330</v>
      </c>
      <c r="E2716" s="403" t="s">
        <v>6656</v>
      </c>
      <c r="F2716" s="403" t="s">
        <v>6657</v>
      </c>
      <c r="G2716" s="403" t="s">
        <v>6452</v>
      </c>
      <c r="H2716" s="403" t="s">
        <v>6658</v>
      </c>
      <c r="I2716" s="403" t="s">
        <v>6334</v>
      </c>
      <c r="J2716" s="403" t="s">
        <v>6334</v>
      </c>
      <c r="K2716" s="403" t="s">
        <v>6334</v>
      </c>
      <c r="L2716" s="403" t="s">
        <v>835</v>
      </c>
    </row>
    <row r="2717" spans="1:12" ht="78.75" x14ac:dyDescent="0.25">
      <c r="A2717" s="402" t="s">
        <v>6334</v>
      </c>
      <c r="B2717" s="402" t="s">
        <v>18335</v>
      </c>
      <c r="C2717" s="402" t="s">
        <v>18336</v>
      </c>
      <c r="D2717" s="402" t="s">
        <v>18334</v>
      </c>
      <c r="E2717" s="402" t="s">
        <v>18337</v>
      </c>
      <c r="F2717" s="402" t="s">
        <v>18338</v>
      </c>
      <c r="G2717" s="402" t="s">
        <v>6429</v>
      </c>
      <c r="H2717" s="402" t="s">
        <v>18338</v>
      </c>
      <c r="I2717" s="402" t="s">
        <v>6334</v>
      </c>
      <c r="J2717" s="402" t="s">
        <v>6334</v>
      </c>
      <c r="K2717" s="402" t="s">
        <v>6334</v>
      </c>
      <c r="L2717" s="402" t="s">
        <v>835</v>
      </c>
    </row>
    <row r="2718" spans="1:12" ht="33.75" x14ac:dyDescent="0.25">
      <c r="A2718" s="403" t="s">
        <v>18342</v>
      </c>
      <c r="B2718" s="403" t="s">
        <v>18340</v>
      </c>
      <c r="C2718" s="403" t="s">
        <v>18341</v>
      </c>
      <c r="D2718" s="403" t="s">
        <v>18339</v>
      </c>
      <c r="E2718" s="403" t="s">
        <v>10613</v>
      </c>
      <c r="F2718" s="403" t="s">
        <v>10614</v>
      </c>
      <c r="G2718" s="403" t="s">
        <v>6486</v>
      </c>
      <c r="H2718" s="403" t="s">
        <v>10614</v>
      </c>
      <c r="I2718" s="403" t="s">
        <v>6334</v>
      </c>
      <c r="J2718" s="403" t="s">
        <v>6334</v>
      </c>
      <c r="K2718" s="403" t="s">
        <v>6334</v>
      </c>
      <c r="L2718" s="403" t="s">
        <v>835</v>
      </c>
    </row>
    <row r="2719" spans="1:12" ht="67.5" x14ac:dyDescent="0.25">
      <c r="A2719" s="402" t="s">
        <v>18346</v>
      </c>
      <c r="B2719" s="402" t="s">
        <v>18344</v>
      </c>
      <c r="C2719" s="402" t="s">
        <v>18345</v>
      </c>
      <c r="D2719" s="402" t="s">
        <v>18343</v>
      </c>
      <c r="E2719" s="402" t="s">
        <v>18347</v>
      </c>
      <c r="F2719" s="402" t="s">
        <v>18348</v>
      </c>
      <c r="G2719" s="402" t="s">
        <v>8352</v>
      </c>
      <c r="H2719" s="402" t="s">
        <v>18349</v>
      </c>
      <c r="I2719" s="402" t="s">
        <v>6334</v>
      </c>
      <c r="J2719" s="402" t="s">
        <v>6334</v>
      </c>
      <c r="K2719" s="402" t="s">
        <v>6334</v>
      </c>
      <c r="L2719" s="402" t="s">
        <v>835</v>
      </c>
    </row>
    <row r="2720" spans="1:12" ht="45" x14ac:dyDescent="0.25">
      <c r="A2720" s="403" t="s">
        <v>18353</v>
      </c>
      <c r="B2720" s="403" t="s">
        <v>18351</v>
      </c>
      <c r="C2720" s="403" t="s">
        <v>18352</v>
      </c>
      <c r="D2720" s="403" t="s">
        <v>18350</v>
      </c>
      <c r="E2720" s="403" t="s">
        <v>12305</v>
      </c>
      <c r="F2720" s="403" t="s">
        <v>12306</v>
      </c>
      <c r="G2720" s="403" t="s">
        <v>6609</v>
      </c>
      <c r="H2720" s="403" t="s">
        <v>12306</v>
      </c>
      <c r="I2720" s="403" t="s">
        <v>6334</v>
      </c>
      <c r="J2720" s="403" t="s">
        <v>6334</v>
      </c>
      <c r="K2720" s="403" t="s">
        <v>6334</v>
      </c>
      <c r="L2720" s="403" t="s">
        <v>835</v>
      </c>
    </row>
    <row r="2721" spans="1:12" ht="123.75" x14ac:dyDescent="0.25">
      <c r="A2721" s="402" t="s">
        <v>6334</v>
      </c>
      <c r="B2721" s="402" t="s">
        <v>18355</v>
      </c>
      <c r="C2721" s="402" t="s">
        <v>18356</v>
      </c>
      <c r="D2721" s="402" t="s">
        <v>18354</v>
      </c>
      <c r="E2721" s="402" t="s">
        <v>8404</v>
      </c>
      <c r="F2721" s="402" t="s">
        <v>8405</v>
      </c>
      <c r="G2721" s="402" t="s">
        <v>7070</v>
      </c>
      <c r="H2721" s="402" t="s">
        <v>8406</v>
      </c>
      <c r="I2721" s="402" t="s">
        <v>6334</v>
      </c>
      <c r="J2721" s="402" t="s">
        <v>6334</v>
      </c>
      <c r="K2721" s="402" t="s">
        <v>6334</v>
      </c>
      <c r="L2721" s="402" t="s">
        <v>835</v>
      </c>
    </row>
    <row r="2722" spans="1:12" ht="56.25" x14ac:dyDescent="0.25">
      <c r="A2722" s="403" t="s">
        <v>6334</v>
      </c>
      <c r="B2722" s="403" t="s">
        <v>18358</v>
      </c>
      <c r="C2722" s="403" t="s">
        <v>18359</v>
      </c>
      <c r="D2722" s="403" t="s">
        <v>18357</v>
      </c>
      <c r="E2722" s="403" t="s">
        <v>7607</v>
      </c>
      <c r="F2722" s="403" t="s">
        <v>7608</v>
      </c>
      <c r="G2722" s="403" t="s">
        <v>7070</v>
      </c>
      <c r="H2722" s="403" t="s">
        <v>7609</v>
      </c>
      <c r="I2722" s="403" t="s">
        <v>6334</v>
      </c>
      <c r="J2722" s="403" t="s">
        <v>6334</v>
      </c>
      <c r="K2722" s="403" t="s">
        <v>6334</v>
      </c>
      <c r="L2722" s="403" t="s">
        <v>835</v>
      </c>
    </row>
    <row r="2723" spans="1:12" ht="56.25" x14ac:dyDescent="0.25">
      <c r="A2723" s="402" t="s">
        <v>18363</v>
      </c>
      <c r="B2723" s="402" t="s">
        <v>18361</v>
      </c>
      <c r="C2723" s="402" t="s">
        <v>18362</v>
      </c>
      <c r="D2723" s="402" t="s">
        <v>18360</v>
      </c>
      <c r="E2723" s="402" t="s">
        <v>18364</v>
      </c>
      <c r="F2723" s="402" t="s">
        <v>16973</v>
      </c>
      <c r="G2723" s="402" t="s">
        <v>6553</v>
      </c>
      <c r="H2723" s="402" t="s">
        <v>18365</v>
      </c>
      <c r="I2723" s="402" t="s">
        <v>6334</v>
      </c>
      <c r="J2723" s="402" t="s">
        <v>13587</v>
      </c>
      <c r="K2723" s="402" t="s">
        <v>6334</v>
      </c>
      <c r="L2723" s="402" t="s">
        <v>7704</v>
      </c>
    </row>
    <row r="2724" spans="1:12" ht="78.75" x14ac:dyDescent="0.25">
      <c r="A2724" s="403" t="s">
        <v>18369</v>
      </c>
      <c r="B2724" s="403" t="s">
        <v>18367</v>
      </c>
      <c r="C2724" s="403" t="s">
        <v>18368</v>
      </c>
      <c r="D2724" s="403" t="s">
        <v>18366</v>
      </c>
      <c r="E2724" s="403" t="s">
        <v>18120</v>
      </c>
      <c r="F2724" s="403" t="s">
        <v>18121</v>
      </c>
      <c r="G2724" s="403" t="s">
        <v>6609</v>
      </c>
      <c r="H2724" s="403" t="s">
        <v>18122</v>
      </c>
      <c r="I2724" s="403" t="s">
        <v>6334</v>
      </c>
      <c r="J2724" s="403" t="s">
        <v>6334</v>
      </c>
      <c r="K2724" s="403" t="s">
        <v>6334</v>
      </c>
      <c r="L2724" s="403" t="s">
        <v>835</v>
      </c>
    </row>
    <row r="2725" spans="1:12" ht="135" x14ac:dyDescent="0.25">
      <c r="A2725" s="402" t="s">
        <v>18373</v>
      </c>
      <c r="B2725" s="402" t="s">
        <v>18371</v>
      </c>
      <c r="C2725" s="402" t="s">
        <v>18372</v>
      </c>
      <c r="D2725" s="402" t="s">
        <v>18370</v>
      </c>
      <c r="E2725" s="402" t="s">
        <v>18374</v>
      </c>
      <c r="F2725" s="402" t="s">
        <v>18375</v>
      </c>
      <c r="G2725" s="402" t="s">
        <v>12287</v>
      </c>
      <c r="H2725" s="402" t="s">
        <v>18376</v>
      </c>
      <c r="I2725" s="402" t="s">
        <v>6334</v>
      </c>
      <c r="J2725" s="402" t="s">
        <v>6334</v>
      </c>
      <c r="K2725" s="402" t="s">
        <v>6569</v>
      </c>
      <c r="L2725" s="402" t="s">
        <v>6343</v>
      </c>
    </row>
    <row r="2726" spans="1:12" ht="123.75" x14ac:dyDescent="0.25">
      <c r="A2726" s="403" t="s">
        <v>18373</v>
      </c>
      <c r="B2726" s="403" t="s">
        <v>18378</v>
      </c>
      <c r="C2726" s="403" t="s">
        <v>18372</v>
      </c>
      <c r="D2726" s="403" t="s">
        <v>18377</v>
      </c>
      <c r="E2726" s="403" t="s">
        <v>18379</v>
      </c>
      <c r="F2726" s="403" t="s">
        <v>18380</v>
      </c>
      <c r="G2726" s="403" t="s">
        <v>6434</v>
      </c>
      <c r="H2726" s="403" t="s">
        <v>18381</v>
      </c>
      <c r="I2726" s="403" t="s">
        <v>6334</v>
      </c>
      <c r="J2726" s="403" t="s">
        <v>6334</v>
      </c>
      <c r="K2726" s="403" t="s">
        <v>6569</v>
      </c>
      <c r="L2726" s="403" t="s">
        <v>6376</v>
      </c>
    </row>
    <row r="2727" spans="1:12" ht="112.5" x14ac:dyDescent="0.25">
      <c r="A2727" s="402" t="s">
        <v>18385</v>
      </c>
      <c r="B2727" s="402" t="s">
        <v>18383</v>
      </c>
      <c r="C2727" s="402" t="s">
        <v>18384</v>
      </c>
      <c r="D2727" s="402" t="s">
        <v>18382</v>
      </c>
      <c r="E2727" s="402" t="s">
        <v>18386</v>
      </c>
      <c r="F2727" s="402" t="s">
        <v>18387</v>
      </c>
      <c r="G2727" s="402" t="s">
        <v>18388</v>
      </c>
      <c r="H2727" s="402" t="s">
        <v>18389</v>
      </c>
      <c r="I2727" s="402" t="s">
        <v>6334</v>
      </c>
      <c r="J2727" s="402" t="s">
        <v>6334</v>
      </c>
      <c r="K2727" s="402" t="s">
        <v>6334</v>
      </c>
      <c r="L2727" s="402" t="s">
        <v>6343</v>
      </c>
    </row>
    <row r="2728" spans="1:12" ht="33.75" x14ac:dyDescent="0.25">
      <c r="A2728" s="403" t="s">
        <v>18393</v>
      </c>
      <c r="B2728" s="403" t="s">
        <v>18391</v>
      </c>
      <c r="C2728" s="403" t="s">
        <v>18392</v>
      </c>
      <c r="D2728" s="403" t="s">
        <v>18390</v>
      </c>
      <c r="E2728" s="403" t="s">
        <v>7897</v>
      </c>
      <c r="F2728" s="403" t="s">
        <v>7898</v>
      </c>
      <c r="G2728" s="403" t="s">
        <v>6586</v>
      </c>
      <c r="H2728" s="403" t="s">
        <v>7898</v>
      </c>
      <c r="I2728" s="403" t="s">
        <v>6334</v>
      </c>
      <c r="J2728" s="403" t="s">
        <v>6334</v>
      </c>
      <c r="K2728" s="403" t="s">
        <v>6334</v>
      </c>
      <c r="L2728" s="403" t="s">
        <v>835</v>
      </c>
    </row>
    <row r="2729" spans="1:12" ht="67.5" x14ac:dyDescent="0.25">
      <c r="A2729" s="402" t="s">
        <v>18397</v>
      </c>
      <c r="B2729" s="402" t="s">
        <v>18395</v>
      </c>
      <c r="C2729" s="402" t="s">
        <v>18396</v>
      </c>
      <c r="D2729" s="402" t="s">
        <v>18394</v>
      </c>
      <c r="E2729" s="402" t="s">
        <v>17963</v>
      </c>
      <c r="F2729" s="402" t="s">
        <v>17964</v>
      </c>
      <c r="G2729" s="402" t="s">
        <v>6567</v>
      </c>
      <c r="H2729" s="402" t="s">
        <v>17964</v>
      </c>
      <c r="I2729" s="402" t="s">
        <v>6334</v>
      </c>
      <c r="J2729" s="402" t="s">
        <v>6334</v>
      </c>
      <c r="K2729" s="402" t="s">
        <v>6334</v>
      </c>
      <c r="L2729" s="402" t="s">
        <v>835</v>
      </c>
    </row>
    <row r="2730" spans="1:12" ht="78.75" x14ac:dyDescent="0.25">
      <c r="A2730" s="403" t="s">
        <v>18401</v>
      </c>
      <c r="B2730" s="403" t="s">
        <v>18399</v>
      </c>
      <c r="C2730" s="403" t="s">
        <v>18400</v>
      </c>
      <c r="D2730" s="403" t="s">
        <v>18398</v>
      </c>
      <c r="E2730" s="403" t="s">
        <v>18402</v>
      </c>
      <c r="F2730" s="403" t="s">
        <v>18403</v>
      </c>
      <c r="G2730" s="403" t="s">
        <v>6388</v>
      </c>
      <c r="H2730" s="403" t="s">
        <v>18403</v>
      </c>
      <c r="I2730" s="403" t="s">
        <v>6334</v>
      </c>
      <c r="J2730" s="403" t="s">
        <v>6334</v>
      </c>
      <c r="K2730" s="403" t="s">
        <v>6334</v>
      </c>
      <c r="L2730" s="403" t="s">
        <v>835</v>
      </c>
    </row>
    <row r="2731" spans="1:12" ht="45" x14ac:dyDescent="0.25">
      <c r="A2731" s="402" t="s">
        <v>18407</v>
      </c>
      <c r="B2731" s="402" t="s">
        <v>18405</v>
      </c>
      <c r="C2731" s="402" t="s">
        <v>18406</v>
      </c>
      <c r="D2731" s="402" t="s">
        <v>18404</v>
      </c>
      <c r="E2731" s="402" t="s">
        <v>7757</v>
      </c>
      <c r="F2731" s="402" t="s">
        <v>10088</v>
      </c>
      <c r="G2731" s="402" t="s">
        <v>6452</v>
      </c>
      <c r="H2731" s="402" t="s">
        <v>10088</v>
      </c>
      <c r="I2731" s="402" t="s">
        <v>6334</v>
      </c>
      <c r="J2731" s="402" t="s">
        <v>6334</v>
      </c>
      <c r="K2731" s="402" t="s">
        <v>6334</v>
      </c>
      <c r="L2731" s="402" t="s">
        <v>835</v>
      </c>
    </row>
    <row r="2732" spans="1:12" ht="67.5" x14ac:dyDescent="0.25">
      <c r="A2732" s="403" t="s">
        <v>18411</v>
      </c>
      <c r="B2732" s="403" t="s">
        <v>18409</v>
      </c>
      <c r="C2732" s="403" t="s">
        <v>18410</v>
      </c>
      <c r="D2732" s="403" t="s">
        <v>18408</v>
      </c>
      <c r="E2732" s="403" t="s">
        <v>18412</v>
      </c>
      <c r="F2732" s="403" t="s">
        <v>18413</v>
      </c>
      <c r="G2732" s="403" t="s">
        <v>6553</v>
      </c>
      <c r="H2732" s="403" t="s">
        <v>18414</v>
      </c>
      <c r="I2732" s="403" t="s">
        <v>6334</v>
      </c>
      <c r="J2732" s="403" t="s">
        <v>6334</v>
      </c>
      <c r="K2732" s="403" t="s">
        <v>6334</v>
      </c>
      <c r="L2732" s="403" t="s">
        <v>835</v>
      </c>
    </row>
    <row r="2733" spans="1:12" ht="56.25" x14ac:dyDescent="0.25">
      <c r="A2733" s="402" t="s">
        <v>18418</v>
      </c>
      <c r="B2733" s="402" t="s">
        <v>18416</v>
      </c>
      <c r="C2733" s="402" t="s">
        <v>18417</v>
      </c>
      <c r="D2733" s="402" t="s">
        <v>18415</v>
      </c>
      <c r="E2733" s="402" t="s">
        <v>18169</v>
      </c>
      <c r="F2733" s="402" t="s">
        <v>18170</v>
      </c>
      <c r="G2733" s="402" t="s">
        <v>7338</v>
      </c>
      <c r="H2733" s="402" t="s">
        <v>18170</v>
      </c>
      <c r="I2733" s="402" t="s">
        <v>6334</v>
      </c>
      <c r="J2733" s="402" t="s">
        <v>7071</v>
      </c>
      <c r="K2733" s="402" t="s">
        <v>6334</v>
      </c>
      <c r="L2733" s="402" t="s">
        <v>835</v>
      </c>
    </row>
    <row r="2734" spans="1:12" ht="123.75" x14ac:dyDescent="0.25">
      <c r="A2734" s="403" t="s">
        <v>18422</v>
      </c>
      <c r="B2734" s="403" t="s">
        <v>18420</v>
      </c>
      <c r="C2734" s="403" t="s">
        <v>18421</v>
      </c>
      <c r="D2734" s="403" t="s">
        <v>18419</v>
      </c>
      <c r="E2734" s="403" t="s">
        <v>18423</v>
      </c>
      <c r="F2734" s="403" t="s">
        <v>18424</v>
      </c>
      <c r="G2734" s="403" t="s">
        <v>6553</v>
      </c>
      <c r="H2734" s="403" t="s">
        <v>18425</v>
      </c>
      <c r="I2734" s="403" t="s">
        <v>6334</v>
      </c>
      <c r="J2734" s="403" t="s">
        <v>6334</v>
      </c>
      <c r="K2734" s="403" t="s">
        <v>6686</v>
      </c>
      <c r="L2734" s="403" t="s">
        <v>835</v>
      </c>
    </row>
    <row r="2735" spans="1:12" ht="33.75" x14ac:dyDescent="0.25">
      <c r="A2735" s="402" t="s">
        <v>4665</v>
      </c>
      <c r="B2735" s="402" t="s">
        <v>18427</v>
      </c>
      <c r="C2735" s="402" t="s">
        <v>4667</v>
      </c>
      <c r="D2735" s="402" t="s">
        <v>18426</v>
      </c>
      <c r="E2735" s="402" t="s">
        <v>18304</v>
      </c>
      <c r="F2735" s="402" t="s">
        <v>8363</v>
      </c>
      <c r="G2735" s="402" t="s">
        <v>6493</v>
      </c>
      <c r="H2735" s="402" t="s">
        <v>8363</v>
      </c>
      <c r="I2735" s="402" t="s">
        <v>6334</v>
      </c>
      <c r="J2735" s="402" t="s">
        <v>6334</v>
      </c>
      <c r="K2735" s="402" t="s">
        <v>6334</v>
      </c>
      <c r="L2735" s="402" t="s">
        <v>835</v>
      </c>
    </row>
    <row r="2736" spans="1:12" ht="45" x14ac:dyDescent="0.25">
      <c r="A2736" s="403" t="s">
        <v>18431</v>
      </c>
      <c r="B2736" s="403" t="s">
        <v>18429</v>
      </c>
      <c r="C2736" s="403" t="s">
        <v>18430</v>
      </c>
      <c r="D2736" s="403" t="s">
        <v>18428</v>
      </c>
      <c r="E2736" s="403" t="s">
        <v>7627</v>
      </c>
      <c r="F2736" s="403" t="s">
        <v>7628</v>
      </c>
      <c r="G2736" s="403" t="s">
        <v>6486</v>
      </c>
      <c r="H2736" s="403" t="s">
        <v>7628</v>
      </c>
      <c r="I2736" s="403" t="s">
        <v>6334</v>
      </c>
      <c r="J2736" s="403" t="s">
        <v>6334</v>
      </c>
      <c r="K2736" s="403" t="s">
        <v>6334</v>
      </c>
      <c r="L2736" s="403" t="s">
        <v>835</v>
      </c>
    </row>
    <row r="2737" spans="1:12" ht="90" x14ac:dyDescent="0.25">
      <c r="A2737" s="402" t="s">
        <v>18435</v>
      </c>
      <c r="B2737" s="402" t="s">
        <v>18433</v>
      </c>
      <c r="C2737" s="402" t="s">
        <v>18434</v>
      </c>
      <c r="D2737" s="402" t="s">
        <v>18432</v>
      </c>
      <c r="E2737" s="402" t="s">
        <v>17324</v>
      </c>
      <c r="F2737" s="402" t="s">
        <v>17325</v>
      </c>
      <c r="G2737" s="402" t="s">
        <v>6388</v>
      </c>
      <c r="H2737" s="402" t="s">
        <v>17326</v>
      </c>
      <c r="I2737" s="402" t="s">
        <v>6334</v>
      </c>
      <c r="J2737" s="402" t="s">
        <v>6334</v>
      </c>
      <c r="K2737" s="402" t="s">
        <v>6334</v>
      </c>
      <c r="L2737" s="402" t="s">
        <v>835</v>
      </c>
    </row>
    <row r="2738" spans="1:12" ht="123.75" x14ac:dyDescent="0.25">
      <c r="A2738" s="403" t="s">
        <v>18439</v>
      </c>
      <c r="B2738" s="403" t="s">
        <v>18437</v>
      </c>
      <c r="C2738" s="403" t="s">
        <v>18438</v>
      </c>
      <c r="D2738" s="403" t="s">
        <v>18436</v>
      </c>
      <c r="E2738" s="403" t="s">
        <v>6656</v>
      </c>
      <c r="F2738" s="403" t="s">
        <v>6657</v>
      </c>
      <c r="G2738" s="403" t="s">
        <v>6452</v>
      </c>
      <c r="H2738" s="403" t="s">
        <v>6658</v>
      </c>
      <c r="I2738" s="403" t="s">
        <v>6334</v>
      </c>
      <c r="J2738" s="403" t="s">
        <v>6334</v>
      </c>
      <c r="K2738" s="403" t="s">
        <v>6334</v>
      </c>
      <c r="L2738" s="403" t="s">
        <v>835</v>
      </c>
    </row>
    <row r="2739" spans="1:12" ht="67.5" x14ac:dyDescent="0.25">
      <c r="A2739" s="402" t="s">
        <v>18443</v>
      </c>
      <c r="B2739" s="402" t="s">
        <v>18441</v>
      </c>
      <c r="C2739" s="402" t="s">
        <v>18442</v>
      </c>
      <c r="D2739" s="402" t="s">
        <v>18440</v>
      </c>
      <c r="E2739" s="402" t="s">
        <v>18444</v>
      </c>
      <c r="F2739" s="402" t="s">
        <v>18445</v>
      </c>
      <c r="G2739" s="402" t="s">
        <v>6553</v>
      </c>
      <c r="H2739" s="402" t="s">
        <v>18446</v>
      </c>
      <c r="I2739" s="402" t="s">
        <v>6334</v>
      </c>
      <c r="J2739" s="402" t="s">
        <v>6334</v>
      </c>
      <c r="K2739" s="402" t="s">
        <v>6334</v>
      </c>
      <c r="L2739" s="402" t="s">
        <v>835</v>
      </c>
    </row>
    <row r="2740" spans="1:12" ht="56.25" x14ac:dyDescent="0.25">
      <c r="A2740" s="403" t="s">
        <v>1212</v>
      </c>
      <c r="B2740" s="403" t="s">
        <v>18448</v>
      </c>
      <c r="C2740" s="403" t="s">
        <v>1213</v>
      </c>
      <c r="D2740" s="403" t="s">
        <v>18447</v>
      </c>
      <c r="E2740" s="403" t="s">
        <v>6656</v>
      </c>
      <c r="F2740" s="403" t="s">
        <v>6657</v>
      </c>
      <c r="G2740" s="403" t="s">
        <v>6452</v>
      </c>
      <c r="H2740" s="403" t="s">
        <v>6658</v>
      </c>
      <c r="I2740" s="403" t="s">
        <v>6334</v>
      </c>
      <c r="J2740" s="403" t="s">
        <v>18449</v>
      </c>
      <c r="K2740" s="403" t="s">
        <v>6334</v>
      </c>
      <c r="L2740" s="403" t="s">
        <v>835</v>
      </c>
    </row>
    <row r="2741" spans="1:12" ht="90" x14ac:dyDescent="0.25">
      <c r="A2741" s="402" t="s">
        <v>1520</v>
      </c>
      <c r="B2741" s="402" t="s">
        <v>18451</v>
      </c>
      <c r="C2741" s="402" t="s">
        <v>18452</v>
      </c>
      <c r="D2741" s="402" t="s">
        <v>18450</v>
      </c>
      <c r="E2741" s="402" t="s">
        <v>7144</v>
      </c>
      <c r="F2741" s="402" t="s">
        <v>7145</v>
      </c>
      <c r="G2741" s="402" t="s">
        <v>6388</v>
      </c>
      <c r="H2741" s="402" t="s">
        <v>7146</v>
      </c>
      <c r="I2741" s="402" t="s">
        <v>6334</v>
      </c>
      <c r="J2741" s="402" t="s">
        <v>6334</v>
      </c>
      <c r="K2741" s="402" t="s">
        <v>6334</v>
      </c>
      <c r="L2741" s="402" t="s">
        <v>835</v>
      </c>
    </row>
    <row r="2742" spans="1:12" ht="56.25" x14ac:dyDescent="0.25">
      <c r="A2742" s="403" t="s">
        <v>18456</v>
      </c>
      <c r="B2742" s="403" t="s">
        <v>18454</v>
      </c>
      <c r="C2742" s="403" t="s">
        <v>18455</v>
      </c>
      <c r="D2742" s="403" t="s">
        <v>18453</v>
      </c>
      <c r="E2742" s="403" t="s">
        <v>6855</v>
      </c>
      <c r="F2742" s="403" t="s">
        <v>6856</v>
      </c>
      <c r="G2742" s="403" t="s">
        <v>6486</v>
      </c>
      <c r="H2742" s="403" t="s">
        <v>6856</v>
      </c>
      <c r="I2742" s="403" t="s">
        <v>6334</v>
      </c>
      <c r="J2742" s="403" t="s">
        <v>6334</v>
      </c>
      <c r="K2742" s="403" t="s">
        <v>6334</v>
      </c>
      <c r="L2742" s="403" t="s">
        <v>835</v>
      </c>
    </row>
    <row r="2743" spans="1:12" ht="45" x14ac:dyDescent="0.25">
      <c r="A2743" s="402" t="s">
        <v>18460</v>
      </c>
      <c r="B2743" s="402" t="s">
        <v>18458</v>
      </c>
      <c r="C2743" s="402" t="s">
        <v>18459</v>
      </c>
      <c r="D2743" s="402" t="s">
        <v>18457</v>
      </c>
      <c r="E2743" s="402" t="s">
        <v>7041</v>
      </c>
      <c r="F2743" s="402" t="s">
        <v>7042</v>
      </c>
      <c r="G2743" s="402" t="s">
        <v>7043</v>
      </c>
      <c r="H2743" s="402" t="s">
        <v>7042</v>
      </c>
      <c r="I2743" s="402" t="s">
        <v>6334</v>
      </c>
      <c r="J2743" s="402" t="s">
        <v>6334</v>
      </c>
      <c r="K2743" s="402" t="s">
        <v>6334</v>
      </c>
      <c r="L2743" s="402" t="s">
        <v>835</v>
      </c>
    </row>
    <row r="2744" spans="1:12" ht="56.25" x14ac:dyDescent="0.25">
      <c r="A2744" s="403" t="s">
        <v>18464</v>
      </c>
      <c r="B2744" s="403" t="s">
        <v>18462</v>
      </c>
      <c r="C2744" s="403" t="s">
        <v>18463</v>
      </c>
      <c r="D2744" s="403" t="s">
        <v>18461</v>
      </c>
      <c r="E2744" s="403" t="s">
        <v>18465</v>
      </c>
      <c r="F2744" s="403" t="s">
        <v>18466</v>
      </c>
      <c r="G2744" s="403" t="s">
        <v>6609</v>
      </c>
      <c r="H2744" s="403" t="s">
        <v>18466</v>
      </c>
      <c r="I2744" s="403" t="s">
        <v>6334</v>
      </c>
      <c r="J2744" s="403" t="s">
        <v>6334</v>
      </c>
      <c r="K2744" s="403" t="s">
        <v>6334</v>
      </c>
      <c r="L2744" s="403" t="s">
        <v>835</v>
      </c>
    </row>
    <row r="2745" spans="1:12" ht="56.25" x14ac:dyDescent="0.25">
      <c r="A2745" s="402" t="s">
        <v>18470</v>
      </c>
      <c r="B2745" s="402" t="s">
        <v>18468</v>
      </c>
      <c r="C2745" s="402" t="s">
        <v>18469</v>
      </c>
      <c r="D2745" s="402" t="s">
        <v>18467</v>
      </c>
      <c r="E2745" s="402" t="s">
        <v>6649</v>
      </c>
      <c r="F2745" s="402" t="s">
        <v>6650</v>
      </c>
      <c r="G2745" s="402" t="s">
        <v>6553</v>
      </c>
      <c r="H2745" s="402" t="s">
        <v>6651</v>
      </c>
      <c r="I2745" s="402" t="s">
        <v>6334</v>
      </c>
      <c r="J2745" s="402" t="s">
        <v>6334</v>
      </c>
      <c r="K2745" s="402" t="s">
        <v>6334</v>
      </c>
      <c r="L2745" s="402" t="s">
        <v>835</v>
      </c>
    </row>
    <row r="2746" spans="1:12" ht="45" x14ac:dyDescent="0.25">
      <c r="A2746" s="403" t="s">
        <v>18474</v>
      </c>
      <c r="B2746" s="403" t="s">
        <v>18472</v>
      </c>
      <c r="C2746" s="403" t="s">
        <v>18473</v>
      </c>
      <c r="D2746" s="403" t="s">
        <v>18471</v>
      </c>
      <c r="E2746" s="403" t="s">
        <v>18475</v>
      </c>
      <c r="F2746" s="403" t="s">
        <v>18476</v>
      </c>
      <c r="G2746" s="403" t="s">
        <v>7029</v>
      </c>
      <c r="H2746" s="403" t="s">
        <v>18476</v>
      </c>
      <c r="I2746" s="403" t="s">
        <v>6334</v>
      </c>
      <c r="J2746" s="403" t="s">
        <v>6334</v>
      </c>
      <c r="K2746" s="403" t="s">
        <v>6334</v>
      </c>
      <c r="L2746" s="403" t="s">
        <v>835</v>
      </c>
    </row>
    <row r="2747" spans="1:12" ht="67.5" x14ac:dyDescent="0.25">
      <c r="A2747" s="402" t="s">
        <v>18480</v>
      </c>
      <c r="B2747" s="402" t="s">
        <v>18478</v>
      </c>
      <c r="C2747" s="402" t="s">
        <v>18479</v>
      </c>
      <c r="D2747" s="402" t="s">
        <v>18477</v>
      </c>
      <c r="E2747" s="402" t="s">
        <v>18481</v>
      </c>
      <c r="F2747" s="402" t="s">
        <v>18482</v>
      </c>
      <c r="G2747" s="402" t="s">
        <v>6567</v>
      </c>
      <c r="H2747" s="402" t="s">
        <v>18483</v>
      </c>
      <c r="I2747" s="402" t="s">
        <v>6334</v>
      </c>
      <c r="J2747" s="402" t="s">
        <v>6334</v>
      </c>
      <c r="K2747" s="402" t="s">
        <v>6334</v>
      </c>
      <c r="L2747" s="402" t="s">
        <v>835</v>
      </c>
    </row>
    <row r="2748" spans="1:12" ht="67.5" x14ac:dyDescent="0.25">
      <c r="A2748" s="403" t="s">
        <v>18486</v>
      </c>
      <c r="B2748" s="403" t="s">
        <v>18485</v>
      </c>
      <c r="C2748" s="403" t="s">
        <v>6334</v>
      </c>
      <c r="D2748" s="403" t="s">
        <v>18484</v>
      </c>
      <c r="E2748" s="403" t="s">
        <v>18487</v>
      </c>
      <c r="F2748" s="403" t="s">
        <v>18488</v>
      </c>
      <c r="G2748" s="403" t="s">
        <v>6452</v>
      </c>
      <c r="H2748" s="403" t="s">
        <v>18489</v>
      </c>
      <c r="I2748" s="403" t="s">
        <v>6334</v>
      </c>
      <c r="J2748" s="403" t="s">
        <v>6334</v>
      </c>
      <c r="K2748" s="403" t="s">
        <v>6334</v>
      </c>
      <c r="L2748" s="403" t="s">
        <v>835</v>
      </c>
    </row>
    <row r="2749" spans="1:12" ht="112.5" x14ac:dyDescent="0.25">
      <c r="A2749" s="402" t="s">
        <v>18493</v>
      </c>
      <c r="B2749" s="402" t="s">
        <v>18491</v>
      </c>
      <c r="C2749" s="402" t="s">
        <v>18492</v>
      </c>
      <c r="D2749" s="402" t="s">
        <v>18490</v>
      </c>
      <c r="E2749" s="402" t="s">
        <v>18494</v>
      </c>
      <c r="F2749" s="402" t="s">
        <v>18495</v>
      </c>
      <c r="G2749" s="402" t="s">
        <v>6388</v>
      </c>
      <c r="H2749" s="402" t="s">
        <v>18496</v>
      </c>
      <c r="I2749" s="402" t="s">
        <v>6334</v>
      </c>
      <c r="J2749" s="402" t="s">
        <v>6334</v>
      </c>
      <c r="K2749" s="402" t="s">
        <v>6334</v>
      </c>
      <c r="L2749" s="402" t="s">
        <v>835</v>
      </c>
    </row>
    <row r="2750" spans="1:12" ht="112.5" x14ac:dyDescent="0.25">
      <c r="A2750" s="403" t="s">
        <v>18500</v>
      </c>
      <c r="B2750" s="403" t="s">
        <v>18498</v>
      </c>
      <c r="C2750" s="403" t="s">
        <v>18499</v>
      </c>
      <c r="D2750" s="403" t="s">
        <v>18497</v>
      </c>
      <c r="E2750" s="403" t="s">
        <v>18494</v>
      </c>
      <c r="F2750" s="403" t="s">
        <v>18495</v>
      </c>
      <c r="G2750" s="403" t="s">
        <v>6388</v>
      </c>
      <c r="H2750" s="403" t="s">
        <v>18496</v>
      </c>
      <c r="I2750" s="403" t="s">
        <v>6334</v>
      </c>
      <c r="J2750" s="403" t="s">
        <v>6334</v>
      </c>
      <c r="K2750" s="403" t="s">
        <v>6334</v>
      </c>
      <c r="L2750" s="403" t="s">
        <v>835</v>
      </c>
    </row>
    <row r="2751" spans="1:12" ht="101.25" x14ac:dyDescent="0.25">
      <c r="A2751" s="402" t="s">
        <v>18504</v>
      </c>
      <c r="B2751" s="402" t="s">
        <v>18502</v>
      </c>
      <c r="C2751" s="402" t="s">
        <v>18503</v>
      </c>
      <c r="D2751" s="402" t="s">
        <v>18501</v>
      </c>
      <c r="E2751" s="402" t="s">
        <v>18505</v>
      </c>
      <c r="F2751" s="402" t="s">
        <v>18506</v>
      </c>
      <c r="G2751" s="402" t="s">
        <v>6388</v>
      </c>
      <c r="H2751" s="402" t="s">
        <v>18507</v>
      </c>
      <c r="I2751" s="402" t="s">
        <v>6334</v>
      </c>
      <c r="J2751" s="402" t="s">
        <v>6334</v>
      </c>
      <c r="K2751" s="402" t="s">
        <v>6334</v>
      </c>
      <c r="L2751" s="402" t="s">
        <v>835</v>
      </c>
    </row>
    <row r="2752" spans="1:12" ht="101.25" x14ac:dyDescent="0.25">
      <c r="A2752" s="403" t="s">
        <v>18511</v>
      </c>
      <c r="B2752" s="403" t="s">
        <v>18509</v>
      </c>
      <c r="C2752" s="403" t="s">
        <v>18510</v>
      </c>
      <c r="D2752" s="403" t="s">
        <v>18508</v>
      </c>
      <c r="E2752" s="403" t="s">
        <v>18505</v>
      </c>
      <c r="F2752" s="403" t="s">
        <v>18506</v>
      </c>
      <c r="G2752" s="403" t="s">
        <v>6388</v>
      </c>
      <c r="H2752" s="403" t="s">
        <v>18507</v>
      </c>
      <c r="I2752" s="403" t="s">
        <v>6334</v>
      </c>
      <c r="J2752" s="403" t="s">
        <v>6334</v>
      </c>
      <c r="K2752" s="403" t="s">
        <v>6334</v>
      </c>
      <c r="L2752" s="403" t="s">
        <v>835</v>
      </c>
    </row>
    <row r="2753" spans="1:12" ht="78.75" x14ac:dyDescent="0.25">
      <c r="A2753" s="402" t="s">
        <v>1397</v>
      </c>
      <c r="B2753" s="402" t="s">
        <v>18513</v>
      </c>
      <c r="C2753" s="402" t="s">
        <v>1398</v>
      </c>
      <c r="D2753" s="402" t="s">
        <v>18512</v>
      </c>
      <c r="E2753" s="402" t="s">
        <v>18514</v>
      </c>
      <c r="F2753" s="402" t="s">
        <v>18515</v>
      </c>
      <c r="G2753" s="402" t="s">
        <v>6553</v>
      </c>
      <c r="H2753" s="402" t="s">
        <v>18516</v>
      </c>
      <c r="I2753" s="402" t="s">
        <v>6334</v>
      </c>
      <c r="J2753" s="402" t="s">
        <v>6334</v>
      </c>
      <c r="K2753" s="402" t="s">
        <v>6334</v>
      </c>
      <c r="L2753" s="402" t="s">
        <v>835</v>
      </c>
    </row>
    <row r="2754" spans="1:12" ht="112.5" x14ac:dyDescent="0.25">
      <c r="A2754" s="403" t="s">
        <v>18519</v>
      </c>
      <c r="B2754" s="403" t="s">
        <v>18518</v>
      </c>
      <c r="C2754" s="403" t="s">
        <v>6334</v>
      </c>
      <c r="D2754" s="403" t="s">
        <v>18517</v>
      </c>
      <c r="E2754" s="403" t="s">
        <v>26490</v>
      </c>
      <c r="F2754" s="403" t="s">
        <v>26491</v>
      </c>
      <c r="G2754" s="403" t="s">
        <v>6553</v>
      </c>
      <c r="H2754" s="403" t="s">
        <v>26492</v>
      </c>
      <c r="I2754" s="403" t="s">
        <v>6334</v>
      </c>
      <c r="J2754" s="403" t="s">
        <v>8222</v>
      </c>
      <c r="K2754" s="403" t="s">
        <v>6334</v>
      </c>
      <c r="L2754" s="403" t="s">
        <v>26108</v>
      </c>
    </row>
    <row r="2755" spans="1:12" ht="112.5" x14ac:dyDescent="0.25">
      <c r="A2755" s="402" t="s">
        <v>1058</v>
      </c>
      <c r="B2755" s="402" t="s">
        <v>18521</v>
      </c>
      <c r="C2755" s="402" t="s">
        <v>1058</v>
      </c>
      <c r="D2755" s="402" t="s">
        <v>18520</v>
      </c>
      <c r="E2755" s="402" t="s">
        <v>18522</v>
      </c>
      <c r="F2755" s="402" t="s">
        <v>18523</v>
      </c>
      <c r="G2755" s="402" t="s">
        <v>6388</v>
      </c>
      <c r="H2755" s="402" t="s">
        <v>18523</v>
      </c>
      <c r="I2755" s="402" t="s">
        <v>6334</v>
      </c>
      <c r="J2755" s="402" t="s">
        <v>6334</v>
      </c>
      <c r="K2755" s="402" t="s">
        <v>6334</v>
      </c>
      <c r="L2755" s="402" t="s">
        <v>6343</v>
      </c>
    </row>
    <row r="2756" spans="1:12" ht="78.75" x14ac:dyDescent="0.25">
      <c r="A2756" s="403" t="s">
        <v>18527</v>
      </c>
      <c r="B2756" s="403" t="s">
        <v>18525</v>
      </c>
      <c r="C2756" s="403" t="s">
        <v>18526</v>
      </c>
      <c r="D2756" s="403" t="s">
        <v>18524</v>
      </c>
      <c r="E2756" s="403" t="s">
        <v>18528</v>
      </c>
      <c r="F2756" s="403" t="s">
        <v>18529</v>
      </c>
      <c r="G2756" s="403" t="s">
        <v>11163</v>
      </c>
      <c r="H2756" s="403" t="s">
        <v>18529</v>
      </c>
      <c r="I2756" s="403" t="s">
        <v>6334</v>
      </c>
      <c r="J2756" s="403" t="s">
        <v>6334</v>
      </c>
      <c r="K2756" s="403" t="s">
        <v>6334</v>
      </c>
      <c r="L2756" s="403" t="s">
        <v>835</v>
      </c>
    </row>
    <row r="2757" spans="1:12" ht="67.5" x14ac:dyDescent="0.25">
      <c r="A2757" s="402" t="s">
        <v>18533</v>
      </c>
      <c r="B2757" s="402" t="s">
        <v>18531</v>
      </c>
      <c r="C2757" s="402" t="s">
        <v>18532</v>
      </c>
      <c r="D2757" s="402" t="s">
        <v>18530</v>
      </c>
      <c r="E2757" s="402" t="s">
        <v>11915</v>
      </c>
      <c r="F2757" s="402" t="s">
        <v>11916</v>
      </c>
      <c r="G2757" s="402" t="s">
        <v>6486</v>
      </c>
      <c r="H2757" s="402" t="s">
        <v>11916</v>
      </c>
      <c r="I2757" s="402" t="s">
        <v>6334</v>
      </c>
      <c r="J2757" s="402" t="s">
        <v>6334</v>
      </c>
      <c r="K2757" s="402" t="s">
        <v>6334</v>
      </c>
      <c r="L2757" s="402" t="s">
        <v>835</v>
      </c>
    </row>
    <row r="2758" spans="1:12" ht="78.75" x14ac:dyDescent="0.25">
      <c r="A2758" s="403" t="s">
        <v>18537</v>
      </c>
      <c r="B2758" s="403" t="s">
        <v>18535</v>
      </c>
      <c r="C2758" s="403" t="s">
        <v>18536</v>
      </c>
      <c r="D2758" s="403" t="s">
        <v>18534</v>
      </c>
      <c r="E2758" s="403" t="s">
        <v>6497</v>
      </c>
      <c r="F2758" s="403" t="s">
        <v>6498</v>
      </c>
      <c r="G2758" s="403" t="s">
        <v>6334</v>
      </c>
      <c r="H2758" s="403" t="s">
        <v>6498</v>
      </c>
      <c r="I2758" s="403" t="s">
        <v>6334</v>
      </c>
      <c r="J2758" s="403" t="s">
        <v>6334</v>
      </c>
      <c r="K2758" s="403" t="s">
        <v>6334</v>
      </c>
      <c r="L2758" s="403" t="s">
        <v>835</v>
      </c>
    </row>
    <row r="2759" spans="1:12" ht="67.5" x14ac:dyDescent="0.25">
      <c r="A2759" s="402" t="s">
        <v>18541</v>
      </c>
      <c r="B2759" s="402" t="s">
        <v>18539</v>
      </c>
      <c r="C2759" s="402" t="s">
        <v>18540</v>
      </c>
      <c r="D2759" s="402" t="s">
        <v>18538</v>
      </c>
      <c r="E2759" s="402" t="s">
        <v>6497</v>
      </c>
      <c r="F2759" s="402" t="s">
        <v>6498</v>
      </c>
      <c r="G2759" s="402" t="s">
        <v>6334</v>
      </c>
      <c r="H2759" s="402" t="s">
        <v>6498</v>
      </c>
      <c r="I2759" s="402" t="s">
        <v>6334</v>
      </c>
      <c r="J2759" s="402" t="s">
        <v>6334</v>
      </c>
      <c r="K2759" s="402" t="s">
        <v>6334</v>
      </c>
      <c r="L2759" s="402" t="s">
        <v>835</v>
      </c>
    </row>
    <row r="2760" spans="1:12" ht="56.25" x14ac:dyDescent="0.25">
      <c r="A2760" s="403" t="s">
        <v>6334</v>
      </c>
      <c r="B2760" s="403" t="s">
        <v>18543</v>
      </c>
      <c r="C2760" s="403" t="s">
        <v>18544</v>
      </c>
      <c r="D2760" s="403" t="s">
        <v>18542</v>
      </c>
      <c r="E2760" s="403" t="s">
        <v>8404</v>
      </c>
      <c r="F2760" s="403" t="s">
        <v>8405</v>
      </c>
      <c r="G2760" s="403" t="s">
        <v>7070</v>
      </c>
      <c r="H2760" s="403" t="s">
        <v>8406</v>
      </c>
      <c r="I2760" s="403" t="s">
        <v>6334</v>
      </c>
      <c r="J2760" s="403" t="s">
        <v>6334</v>
      </c>
      <c r="K2760" s="403" t="s">
        <v>6334</v>
      </c>
      <c r="L2760" s="403" t="s">
        <v>835</v>
      </c>
    </row>
    <row r="2761" spans="1:12" ht="67.5" x14ac:dyDescent="0.25">
      <c r="A2761" s="402" t="s">
        <v>6334</v>
      </c>
      <c r="B2761" s="402" t="s">
        <v>18546</v>
      </c>
      <c r="C2761" s="402" t="s">
        <v>18547</v>
      </c>
      <c r="D2761" s="402" t="s">
        <v>18545</v>
      </c>
      <c r="E2761" s="402" t="s">
        <v>18548</v>
      </c>
      <c r="F2761" s="402" t="s">
        <v>18549</v>
      </c>
      <c r="G2761" s="402" t="s">
        <v>7223</v>
      </c>
      <c r="H2761" s="402" t="s">
        <v>18549</v>
      </c>
      <c r="I2761" s="402" t="s">
        <v>6334</v>
      </c>
      <c r="J2761" s="402" t="s">
        <v>6334</v>
      </c>
      <c r="K2761" s="402" t="s">
        <v>6334</v>
      </c>
      <c r="L2761" s="402" t="s">
        <v>835</v>
      </c>
    </row>
    <row r="2762" spans="1:12" ht="90" x14ac:dyDescent="0.25">
      <c r="A2762" s="403" t="s">
        <v>6334</v>
      </c>
      <c r="B2762" s="403" t="s">
        <v>18551</v>
      </c>
      <c r="C2762" s="403" t="s">
        <v>18552</v>
      </c>
      <c r="D2762" s="403" t="s">
        <v>18550</v>
      </c>
      <c r="E2762" s="403" t="s">
        <v>6497</v>
      </c>
      <c r="F2762" s="403" t="s">
        <v>6498</v>
      </c>
      <c r="G2762" s="403" t="s">
        <v>6334</v>
      </c>
      <c r="H2762" s="403" t="s">
        <v>6498</v>
      </c>
      <c r="I2762" s="403" t="s">
        <v>6334</v>
      </c>
      <c r="J2762" s="403" t="s">
        <v>6334</v>
      </c>
      <c r="K2762" s="403" t="s">
        <v>6334</v>
      </c>
      <c r="L2762" s="403" t="s">
        <v>835</v>
      </c>
    </row>
    <row r="2763" spans="1:12" ht="146.25" x14ac:dyDescent="0.25">
      <c r="A2763" s="402" t="s">
        <v>6334</v>
      </c>
      <c r="B2763" s="402" t="s">
        <v>18554</v>
      </c>
      <c r="C2763" s="402" t="s">
        <v>18555</v>
      </c>
      <c r="D2763" s="402" t="s">
        <v>18553</v>
      </c>
      <c r="E2763" s="402" t="s">
        <v>8285</v>
      </c>
      <c r="F2763" s="402" t="s">
        <v>8286</v>
      </c>
      <c r="G2763" s="402" t="s">
        <v>6609</v>
      </c>
      <c r="H2763" s="402" t="s">
        <v>9729</v>
      </c>
      <c r="I2763" s="402" t="s">
        <v>6334</v>
      </c>
      <c r="J2763" s="402" t="s">
        <v>6334</v>
      </c>
      <c r="K2763" s="402" t="s">
        <v>6334</v>
      </c>
      <c r="L2763" s="402" t="s">
        <v>835</v>
      </c>
    </row>
    <row r="2764" spans="1:12" ht="90" x14ac:dyDescent="0.25">
      <c r="A2764" s="403" t="s">
        <v>18559</v>
      </c>
      <c r="B2764" s="403" t="s">
        <v>18557</v>
      </c>
      <c r="C2764" s="403" t="s">
        <v>18558</v>
      </c>
      <c r="D2764" s="403" t="s">
        <v>18556</v>
      </c>
      <c r="E2764" s="403" t="s">
        <v>18560</v>
      </c>
      <c r="F2764" s="403" t="s">
        <v>18561</v>
      </c>
      <c r="G2764" s="403" t="s">
        <v>6388</v>
      </c>
      <c r="H2764" s="403" t="s">
        <v>18561</v>
      </c>
      <c r="I2764" s="403" t="s">
        <v>6334</v>
      </c>
      <c r="J2764" s="403" t="s">
        <v>6334</v>
      </c>
      <c r="K2764" s="403" t="s">
        <v>6334</v>
      </c>
      <c r="L2764" s="403" t="s">
        <v>835</v>
      </c>
    </row>
    <row r="2765" spans="1:12" ht="90" x14ac:dyDescent="0.25">
      <c r="A2765" s="402" t="s">
        <v>18565</v>
      </c>
      <c r="B2765" s="402" t="s">
        <v>18563</v>
      </c>
      <c r="C2765" s="402" t="s">
        <v>18564</v>
      </c>
      <c r="D2765" s="402" t="s">
        <v>18562</v>
      </c>
      <c r="E2765" s="402" t="s">
        <v>18566</v>
      </c>
      <c r="F2765" s="402" t="s">
        <v>18567</v>
      </c>
      <c r="G2765" s="402" t="s">
        <v>6553</v>
      </c>
      <c r="H2765" s="402" t="s">
        <v>18567</v>
      </c>
      <c r="I2765" s="402" t="s">
        <v>6334</v>
      </c>
      <c r="J2765" s="402" t="s">
        <v>6334</v>
      </c>
      <c r="K2765" s="402" t="s">
        <v>6334</v>
      </c>
      <c r="L2765" s="402" t="s">
        <v>835</v>
      </c>
    </row>
    <row r="2766" spans="1:12" ht="45" x14ac:dyDescent="0.25">
      <c r="A2766" s="403" t="s">
        <v>18571</v>
      </c>
      <c r="B2766" s="403" t="s">
        <v>18569</v>
      </c>
      <c r="C2766" s="403" t="s">
        <v>18570</v>
      </c>
      <c r="D2766" s="403" t="s">
        <v>18568</v>
      </c>
      <c r="E2766" s="403" t="s">
        <v>8404</v>
      </c>
      <c r="F2766" s="403" t="s">
        <v>8405</v>
      </c>
      <c r="G2766" s="403" t="s">
        <v>7070</v>
      </c>
      <c r="H2766" s="403" t="s">
        <v>8406</v>
      </c>
      <c r="I2766" s="403" t="s">
        <v>6334</v>
      </c>
      <c r="J2766" s="403" t="s">
        <v>6334</v>
      </c>
      <c r="K2766" s="403" t="s">
        <v>6334</v>
      </c>
      <c r="L2766" s="403" t="s">
        <v>835</v>
      </c>
    </row>
    <row r="2767" spans="1:12" ht="67.5" x14ac:dyDescent="0.25">
      <c r="A2767" s="402" t="s">
        <v>18574</v>
      </c>
      <c r="B2767" s="402" t="s">
        <v>18573</v>
      </c>
      <c r="C2767" s="402" t="s">
        <v>6334</v>
      </c>
      <c r="D2767" s="402" t="s">
        <v>18572</v>
      </c>
      <c r="E2767" s="402" t="s">
        <v>8884</v>
      </c>
      <c r="F2767" s="402" t="s">
        <v>8885</v>
      </c>
      <c r="G2767" s="402" t="s">
        <v>6493</v>
      </c>
      <c r="H2767" s="402" t="s">
        <v>8885</v>
      </c>
      <c r="I2767" s="402" t="s">
        <v>6334</v>
      </c>
      <c r="J2767" s="402" t="s">
        <v>6334</v>
      </c>
      <c r="K2767" s="402" t="s">
        <v>6334</v>
      </c>
      <c r="L2767" s="402" t="s">
        <v>835</v>
      </c>
    </row>
    <row r="2768" spans="1:12" ht="78.75" x14ac:dyDescent="0.25">
      <c r="A2768" s="403" t="s">
        <v>18578</v>
      </c>
      <c r="B2768" s="403" t="s">
        <v>18576</v>
      </c>
      <c r="C2768" s="403" t="s">
        <v>18577</v>
      </c>
      <c r="D2768" s="403" t="s">
        <v>18575</v>
      </c>
      <c r="E2768" s="403" t="s">
        <v>18579</v>
      </c>
      <c r="F2768" s="403" t="s">
        <v>18580</v>
      </c>
      <c r="G2768" s="403" t="s">
        <v>6460</v>
      </c>
      <c r="H2768" s="403" t="s">
        <v>18580</v>
      </c>
      <c r="I2768" s="403" t="s">
        <v>6334</v>
      </c>
      <c r="J2768" s="403" t="s">
        <v>6334</v>
      </c>
      <c r="K2768" s="403" t="s">
        <v>6334</v>
      </c>
      <c r="L2768" s="403" t="s">
        <v>835</v>
      </c>
    </row>
    <row r="2769" spans="1:12" ht="45" x14ac:dyDescent="0.25">
      <c r="A2769" s="402" t="s">
        <v>18584</v>
      </c>
      <c r="B2769" s="402" t="s">
        <v>18582</v>
      </c>
      <c r="C2769" s="402" t="s">
        <v>18583</v>
      </c>
      <c r="D2769" s="402" t="s">
        <v>18581</v>
      </c>
      <c r="E2769" s="402" t="s">
        <v>7041</v>
      </c>
      <c r="F2769" s="402" t="s">
        <v>7042</v>
      </c>
      <c r="G2769" s="402" t="s">
        <v>7043</v>
      </c>
      <c r="H2769" s="402" t="s">
        <v>7042</v>
      </c>
      <c r="I2769" s="402" t="s">
        <v>6334</v>
      </c>
      <c r="J2769" s="402" t="s">
        <v>6334</v>
      </c>
      <c r="K2769" s="402" t="s">
        <v>6334</v>
      </c>
      <c r="L2769" s="402" t="s">
        <v>835</v>
      </c>
    </row>
    <row r="2770" spans="1:12" ht="123.75" x14ac:dyDescent="0.25">
      <c r="A2770" s="403" t="s">
        <v>18588</v>
      </c>
      <c r="B2770" s="403" t="s">
        <v>18586</v>
      </c>
      <c r="C2770" s="403" t="s">
        <v>18587</v>
      </c>
      <c r="D2770" s="403" t="s">
        <v>18585</v>
      </c>
      <c r="E2770" s="403" t="s">
        <v>8482</v>
      </c>
      <c r="F2770" s="403" t="s">
        <v>8483</v>
      </c>
      <c r="G2770" s="403" t="s">
        <v>6493</v>
      </c>
      <c r="H2770" s="403" t="s">
        <v>8483</v>
      </c>
      <c r="I2770" s="403" t="s">
        <v>6334</v>
      </c>
      <c r="J2770" s="403" t="s">
        <v>6334</v>
      </c>
      <c r="K2770" s="403" t="s">
        <v>6334</v>
      </c>
      <c r="L2770" s="403" t="s">
        <v>835</v>
      </c>
    </row>
    <row r="2771" spans="1:12" ht="67.5" x14ac:dyDescent="0.25">
      <c r="A2771" s="402" t="s">
        <v>6334</v>
      </c>
      <c r="B2771" s="402" t="s">
        <v>18590</v>
      </c>
      <c r="C2771" s="402" t="s">
        <v>18591</v>
      </c>
      <c r="D2771" s="402" t="s">
        <v>18589</v>
      </c>
      <c r="E2771" s="402" t="s">
        <v>18548</v>
      </c>
      <c r="F2771" s="402" t="s">
        <v>18549</v>
      </c>
      <c r="G2771" s="402" t="s">
        <v>7223</v>
      </c>
      <c r="H2771" s="402" t="s">
        <v>18549</v>
      </c>
      <c r="I2771" s="402" t="s">
        <v>6334</v>
      </c>
      <c r="J2771" s="402" t="s">
        <v>6334</v>
      </c>
      <c r="K2771" s="402" t="s">
        <v>6334</v>
      </c>
      <c r="L2771" s="402" t="s">
        <v>835</v>
      </c>
    </row>
    <row r="2772" spans="1:12" ht="45" x14ac:dyDescent="0.25">
      <c r="A2772" s="403" t="s">
        <v>18595</v>
      </c>
      <c r="B2772" s="403" t="s">
        <v>18593</v>
      </c>
      <c r="C2772" s="403" t="s">
        <v>18594</v>
      </c>
      <c r="D2772" s="403" t="s">
        <v>18592</v>
      </c>
      <c r="E2772" s="403" t="s">
        <v>7757</v>
      </c>
      <c r="F2772" s="403" t="s">
        <v>7758</v>
      </c>
      <c r="G2772" s="403" t="s">
        <v>6452</v>
      </c>
      <c r="H2772" s="403" t="s">
        <v>7758</v>
      </c>
      <c r="I2772" s="403" t="s">
        <v>6334</v>
      </c>
      <c r="J2772" s="403" t="s">
        <v>6334</v>
      </c>
      <c r="K2772" s="403" t="s">
        <v>6334</v>
      </c>
      <c r="L2772" s="403" t="s">
        <v>835</v>
      </c>
    </row>
    <row r="2773" spans="1:12" ht="90" x14ac:dyDescent="0.25">
      <c r="A2773" s="402" t="s">
        <v>18599</v>
      </c>
      <c r="B2773" s="402" t="s">
        <v>18597</v>
      </c>
      <c r="C2773" s="402" t="s">
        <v>18598</v>
      </c>
      <c r="D2773" s="402" t="s">
        <v>18596</v>
      </c>
      <c r="E2773" s="402" t="s">
        <v>18600</v>
      </c>
      <c r="F2773" s="402" t="s">
        <v>18601</v>
      </c>
      <c r="G2773" s="402" t="s">
        <v>13530</v>
      </c>
      <c r="H2773" s="402" t="s">
        <v>18602</v>
      </c>
      <c r="I2773" s="402" t="s">
        <v>6334</v>
      </c>
      <c r="J2773" s="402" t="s">
        <v>6334</v>
      </c>
      <c r="K2773" s="402" t="s">
        <v>6334</v>
      </c>
      <c r="L2773" s="402" t="s">
        <v>6376</v>
      </c>
    </row>
    <row r="2774" spans="1:12" ht="56.25" x14ac:dyDescent="0.25">
      <c r="A2774" s="403" t="s">
        <v>6334</v>
      </c>
      <c r="B2774" s="403" t="s">
        <v>18604</v>
      </c>
      <c r="C2774" s="403" t="s">
        <v>18605</v>
      </c>
      <c r="D2774" s="403" t="s">
        <v>18603</v>
      </c>
      <c r="E2774" s="403" t="s">
        <v>6656</v>
      </c>
      <c r="F2774" s="403" t="s">
        <v>6657</v>
      </c>
      <c r="G2774" s="403" t="s">
        <v>6452</v>
      </c>
      <c r="H2774" s="403" t="s">
        <v>6658</v>
      </c>
      <c r="I2774" s="403" t="s">
        <v>6334</v>
      </c>
      <c r="J2774" s="403" t="s">
        <v>6334</v>
      </c>
      <c r="K2774" s="403" t="s">
        <v>6334</v>
      </c>
      <c r="L2774" s="403" t="s">
        <v>835</v>
      </c>
    </row>
    <row r="2775" spans="1:12" ht="56.25" x14ac:dyDescent="0.25">
      <c r="A2775" s="402" t="s">
        <v>18609</v>
      </c>
      <c r="B2775" s="402" t="s">
        <v>18607</v>
      </c>
      <c r="C2775" s="402" t="s">
        <v>18608</v>
      </c>
      <c r="D2775" s="402" t="s">
        <v>18606</v>
      </c>
      <c r="E2775" s="402" t="s">
        <v>18610</v>
      </c>
      <c r="F2775" s="402" t="s">
        <v>18611</v>
      </c>
      <c r="G2775" s="402" t="s">
        <v>6777</v>
      </c>
      <c r="H2775" s="402" t="s">
        <v>18611</v>
      </c>
      <c r="I2775" s="402" t="s">
        <v>6334</v>
      </c>
      <c r="J2775" s="402" t="s">
        <v>6334</v>
      </c>
      <c r="K2775" s="402" t="s">
        <v>6334</v>
      </c>
      <c r="L2775" s="402" t="s">
        <v>835</v>
      </c>
    </row>
    <row r="2776" spans="1:12" ht="56.25" x14ac:dyDescent="0.25">
      <c r="A2776" s="403" t="s">
        <v>18615</v>
      </c>
      <c r="B2776" s="403" t="s">
        <v>18613</v>
      </c>
      <c r="C2776" s="403" t="s">
        <v>18614</v>
      </c>
      <c r="D2776" s="403" t="s">
        <v>18612</v>
      </c>
      <c r="E2776" s="403" t="s">
        <v>18616</v>
      </c>
      <c r="F2776" s="403" t="s">
        <v>18617</v>
      </c>
      <c r="G2776" s="403" t="s">
        <v>6460</v>
      </c>
      <c r="H2776" s="403" t="s">
        <v>18617</v>
      </c>
      <c r="I2776" s="403" t="s">
        <v>6334</v>
      </c>
      <c r="J2776" s="403" t="s">
        <v>6334</v>
      </c>
      <c r="K2776" s="403" t="s">
        <v>6334</v>
      </c>
      <c r="L2776" s="403" t="s">
        <v>835</v>
      </c>
    </row>
    <row r="2777" spans="1:12" ht="45" x14ac:dyDescent="0.25">
      <c r="A2777" s="402" t="s">
        <v>18621</v>
      </c>
      <c r="B2777" s="402" t="s">
        <v>18619</v>
      </c>
      <c r="C2777" s="402" t="s">
        <v>18620</v>
      </c>
      <c r="D2777" s="402" t="s">
        <v>18618</v>
      </c>
      <c r="E2777" s="402" t="s">
        <v>8924</v>
      </c>
      <c r="F2777" s="402" t="s">
        <v>8925</v>
      </c>
      <c r="G2777" s="402" t="s">
        <v>6609</v>
      </c>
      <c r="H2777" s="402" t="s">
        <v>8925</v>
      </c>
      <c r="I2777" s="402" t="s">
        <v>6334</v>
      </c>
      <c r="J2777" s="402" t="s">
        <v>6334</v>
      </c>
      <c r="K2777" s="402" t="s">
        <v>6334</v>
      </c>
      <c r="L2777" s="402" t="s">
        <v>835</v>
      </c>
    </row>
    <row r="2778" spans="1:12" ht="56.25" x14ac:dyDescent="0.25">
      <c r="A2778" s="403" t="s">
        <v>18625</v>
      </c>
      <c r="B2778" s="403" t="s">
        <v>18623</v>
      </c>
      <c r="C2778" s="403" t="s">
        <v>18624</v>
      </c>
      <c r="D2778" s="403" t="s">
        <v>18622</v>
      </c>
      <c r="E2778" s="403" t="s">
        <v>9030</v>
      </c>
      <c r="F2778" s="403" t="s">
        <v>9031</v>
      </c>
      <c r="G2778" s="403" t="s">
        <v>6493</v>
      </c>
      <c r="H2778" s="403" t="s">
        <v>9031</v>
      </c>
      <c r="I2778" s="403" t="s">
        <v>6334</v>
      </c>
      <c r="J2778" s="403" t="s">
        <v>6334</v>
      </c>
      <c r="K2778" s="403" t="s">
        <v>6334</v>
      </c>
      <c r="L2778" s="403" t="s">
        <v>835</v>
      </c>
    </row>
    <row r="2779" spans="1:12" ht="33.75" x14ac:dyDescent="0.25">
      <c r="A2779" s="402" t="s">
        <v>18629</v>
      </c>
      <c r="B2779" s="402" t="s">
        <v>18627</v>
      </c>
      <c r="C2779" s="402" t="s">
        <v>18628</v>
      </c>
      <c r="D2779" s="402" t="s">
        <v>18626</v>
      </c>
      <c r="E2779" s="402" t="s">
        <v>7627</v>
      </c>
      <c r="F2779" s="402" t="s">
        <v>7628</v>
      </c>
      <c r="G2779" s="402" t="s">
        <v>6486</v>
      </c>
      <c r="H2779" s="402" t="s">
        <v>7628</v>
      </c>
      <c r="I2779" s="402" t="s">
        <v>6334</v>
      </c>
      <c r="J2779" s="402" t="s">
        <v>6334</v>
      </c>
      <c r="K2779" s="402" t="s">
        <v>6334</v>
      </c>
      <c r="L2779" s="402" t="s">
        <v>835</v>
      </c>
    </row>
    <row r="2780" spans="1:12" ht="56.25" x14ac:dyDescent="0.25">
      <c r="A2780" s="403" t="s">
        <v>18633</v>
      </c>
      <c r="B2780" s="403" t="s">
        <v>18631</v>
      </c>
      <c r="C2780" s="403" t="s">
        <v>18632</v>
      </c>
      <c r="D2780" s="403" t="s">
        <v>18630</v>
      </c>
      <c r="E2780" s="403" t="s">
        <v>6720</v>
      </c>
      <c r="F2780" s="403" t="s">
        <v>6721</v>
      </c>
      <c r="G2780" s="403" t="s">
        <v>6722</v>
      </c>
      <c r="H2780" s="403" t="s">
        <v>6723</v>
      </c>
      <c r="I2780" s="403" t="s">
        <v>6334</v>
      </c>
      <c r="J2780" s="403" t="s">
        <v>6334</v>
      </c>
      <c r="K2780" s="403" t="s">
        <v>6334</v>
      </c>
      <c r="L2780" s="403" t="s">
        <v>835</v>
      </c>
    </row>
    <row r="2781" spans="1:12" ht="45" x14ac:dyDescent="0.25">
      <c r="A2781" s="402" t="s">
        <v>18637</v>
      </c>
      <c r="B2781" s="402" t="s">
        <v>18635</v>
      </c>
      <c r="C2781" s="402" t="s">
        <v>18636</v>
      </c>
      <c r="D2781" s="402" t="s">
        <v>18634</v>
      </c>
      <c r="E2781" s="402" t="s">
        <v>16639</v>
      </c>
      <c r="F2781" s="402" t="s">
        <v>16640</v>
      </c>
      <c r="G2781" s="402" t="s">
        <v>6777</v>
      </c>
      <c r="H2781" s="402" t="s">
        <v>16640</v>
      </c>
      <c r="I2781" s="402" t="s">
        <v>6334</v>
      </c>
      <c r="J2781" s="402" t="s">
        <v>6334</v>
      </c>
      <c r="K2781" s="402" t="s">
        <v>6334</v>
      </c>
      <c r="L2781" s="402" t="s">
        <v>835</v>
      </c>
    </row>
    <row r="2782" spans="1:12" ht="56.25" x14ac:dyDescent="0.25">
      <c r="A2782" s="403" t="s">
        <v>18641</v>
      </c>
      <c r="B2782" s="403" t="s">
        <v>18639</v>
      </c>
      <c r="C2782" s="403" t="s">
        <v>18640</v>
      </c>
      <c r="D2782" s="403" t="s">
        <v>18638</v>
      </c>
      <c r="E2782" s="403" t="s">
        <v>18642</v>
      </c>
      <c r="F2782" s="403" t="s">
        <v>18643</v>
      </c>
      <c r="G2782" s="403" t="s">
        <v>6493</v>
      </c>
      <c r="H2782" s="403" t="s">
        <v>18643</v>
      </c>
      <c r="I2782" s="403" t="s">
        <v>6334</v>
      </c>
      <c r="J2782" s="403" t="s">
        <v>6334</v>
      </c>
      <c r="K2782" s="403" t="s">
        <v>6334</v>
      </c>
      <c r="L2782" s="403" t="s">
        <v>835</v>
      </c>
    </row>
    <row r="2783" spans="1:12" ht="33.75" x14ac:dyDescent="0.25">
      <c r="A2783" s="402" t="s">
        <v>18647</v>
      </c>
      <c r="B2783" s="402" t="s">
        <v>18645</v>
      </c>
      <c r="C2783" s="402" t="s">
        <v>18646</v>
      </c>
      <c r="D2783" s="402" t="s">
        <v>18644</v>
      </c>
      <c r="E2783" s="402" t="s">
        <v>7658</v>
      </c>
      <c r="F2783" s="402" t="s">
        <v>7659</v>
      </c>
      <c r="G2783" s="402" t="s">
        <v>6486</v>
      </c>
      <c r="H2783" s="402" t="s">
        <v>7659</v>
      </c>
      <c r="I2783" s="402" t="s">
        <v>6334</v>
      </c>
      <c r="J2783" s="402" t="s">
        <v>6334</v>
      </c>
      <c r="K2783" s="402" t="s">
        <v>6334</v>
      </c>
      <c r="L2783" s="402" t="s">
        <v>835</v>
      </c>
    </row>
    <row r="2784" spans="1:12" ht="45" x14ac:dyDescent="0.25">
      <c r="A2784" s="403" t="s">
        <v>18651</v>
      </c>
      <c r="B2784" s="403" t="s">
        <v>18649</v>
      </c>
      <c r="C2784" s="403" t="s">
        <v>18650</v>
      </c>
      <c r="D2784" s="403" t="s">
        <v>18648</v>
      </c>
      <c r="E2784" s="403" t="s">
        <v>12305</v>
      </c>
      <c r="F2784" s="403" t="s">
        <v>12306</v>
      </c>
      <c r="G2784" s="403" t="s">
        <v>6609</v>
      </c>
      <c r="H2784" s="403" t="s">
        <v>12306</v>
      </c>
      <c r="I2784" s="403" t="s">
        <v>6334</v>
      </c>
      <c r="J2784" s="403" t="s">
        <v>6334</v>
      </c>
      <c r="K2784" s="403" t="s">
        <v>6334</v>
      </c>
      <c r="L2784" s="403" t="s">
        <v>835</v>
      </c>
    </row>
    <row r="2785" spans="1:12" ht="33.75" x14ac:dyDescent="0.25">
      <c r="A2785" s="402" t="s">
        <v>18655</v>
      </c>
      <c r="B2785" s="402" t="s">
        <v>18653</v>
      </c>
      <c r="C2785" s="402" t="s">
        <v>18654</v>
      </c>
      <c r="D2785" s="402" t="s">
        <v>18652</v>
      </c>
      <c r="E2785" s="402" t="s">
        <v>8907</v>
      </c>
      <c r="F2785" s="402" t="s">
        <v>8908</v>
      </c>
      <c r="G2785" s="402" t="s">
        <v>6452</v>
      </c>
      <c r="H2785" s="402" t="s">
        <v>8908</v>
      </c>
      <c r="I2785" s="402" t="s">
        <v>6334</v>
      </c>
      <c r="J2785" s="402" t="s">
        <v>6334</v>
      </c>
      <c r="K2785" s="402" t="s">
        <v>6334</v>
      </c>
      <c r="L2785" s="402" t="s">
        <v>835</v>
      </c>
    </row>
    <row r="2786" spans="1:12" ht="33.75" x14ac:dyDescent="0.25">
      <c r="A2786" s="403" t="s">
        <v>18658</v>
      </c>
      <c r="B2786" s="403" t="s">
        <v>18657</v>
      </c>
      <c r="C2786" s="403" t="s">
        <v>26493</v>
      </c>
      <c r="D2786" s="403" t="s">
        <v>18656</v>
      </c>
      <c r="E2786" s="403" t="s">
        <v>9269</v>
      </c>
      <c r="F2786" s="403" t="s">
        <v>9270</v>
      </c>
      <c r="G2786" s="403" t="s">
        <v>7540</v>
      </c>
      <c r="H2786" s="403" t="s">
        <v>9270</v>
      </c>
      <c r="I2786" s="403" t="s">
        <v>6334</v>
      </c>
      <c r="J2786" s="403" t="s">
        <v>6334</v>
      </c>
      <c r="K2786" s="403" t="s">
        <v>6334</v>
      </c>
      <c r="L2786" s="403" t="s">
        <v>835</v>
      </c>
    </row>
    <row r="2787" spans="1:12" ht="33.75" x14ac:dyDescent="0.25">
      <c r="A2787" s="402" t="s">
        <v>18662</v>
      </c>
      <c r="B2787" s="402" t="s">
        <v>18660</v>
      </c>
      <c r="C2787" s="402" t="s">
        <v>18661</v>
      </c>
      <c r="D2787" s="402" t="s">
        <v>18659</v>
      </c>
      <c r="E2787" s="402" t="s">
        <v>9269</v>
      </c>
      <c r="F2787" s="402" t="s">
        <v>9270</v>
      </c>
      <c r="G2787" s="402" t="s">
        <v>7540</v>
      </c>
      <c r="H2787" s="402" t="s">
        <v>9270</v>
      </c>
      <c r="I2787" s="402" t="s">
        <v>6334</v>
      </c>
      <c r="J2787" s="402" t="s">
        <v>6334</v>
      </c>
      <c r="K2787" s="402" t="s">
        <v>6334</v>
      </c>
      <c r="L2787" s="402" t="s">
        <v>835</v>
      </c>
    </row>
    <row r="2788" spans="1:12" ht="56.25" x14ac:dyDescent="0.25">
      <c r="A2788" s="403" t="s">
        <v>18666</v>
      </c>
      <c r="B2788" s="403" t="s">
        <v>18664</v>
      </c>
      <c r="C2788" s="403" t="s">
        <v>18665</v>
      </c>
      <c r="D2788" s="403" t="s">
        <v>18663</v>
      </c>
      <c r="E2788" s="403" t="s">
        <v>8368</v>
      </c>
      <c r="F2788" s="403" t="s">
        <v>8369</v>
      </c>
      <c r="G2788" s="403" t="s">
        <v>6334</v>
      </c>
      <c r="H2788" s="403" t="s">
        <v>8369</v>
      </c>
      <c r="I2788" s="403" t="s">
        <v>6334</v>
      </c>
      <c r="J2788" s="403" t="s">
        <v>6334</v>
      </c>
      <c r="K2788" s="403" t="s">
        <v>6334</v>
      </c>
      <c r="L2788" s="403" t="s">
        <v>835</v>
      </c>
    </row>
    <row r="2789" spans="1:12" ht="78.75" x14ac:dyDescent="0.25">
      <c r="A2789" s="402" t="s">
        <v>18670</v>
      </c>
      <c r="B2789" s="402" t="s">
        <v>18668</v>
      </c>
      <c r="C2789" s="402" t="s">
        <v>18669</v>
      </c>
      <c r="D2789" s="402" t="s">
        <v>18667</v>
      </c>
      <c r="E2789" s="402" t="s">
        <v>8404</v>
      </c>
      <c r="F2789" s="402" t="s">
        <v>8405</v>
      </c>
      <c r="G2789" s="402" t="s">
        <v>7070</v>
      </c>
      <c r="H2789" s="402" t="s">
        <v>8406</v>
      </c>
      <c r="I2789" s="402" t="s">
        <v>6334</v>
      </c>
      <c r="J2789" s="402" t="s">
        <v>6334</v>
      </c>
      <c r="K2789" s="402" t="s">
        <v>6334</v>
      </c>
      <c r="L2789" s="402" t="s">
        <v>835</v>
      </c>
    </row>
    <row r="2790" spans="1:12" ht="67.5" x14ac:dyDescent="0.25">
      <c r="A2790" s="403" t="s">
        <v>18674</v>
      </c>
      <c r="B2790" s="403" t="s">
        <v>18672</v>
      </c>
      <c r="C2790" s="403" t="s">
        <v>18673</v>
      </c>
      <c r="D2790" s="403" t="s">
        <v>18671</v>
      </c>
      <c r="E2790" s="403" t="s">
        <v>16333</v>
      </c>
      <c r="F2790" s="403" t="s">
        <v>16334</v>
      </c>
      <c r="G2790" s="403" t="s">
        <v>7223</v>
      </c>
      <c r="H2790" s="403" t="s">
        <v>16335</v>
      </c>
      <c r="I2790" s="403" t="s">
        <v>6334</v>
      </c>
      <c r="J2790" s="403" t="s">
        <v>6334</v>
      </c>
      <c r="K2790" s="403" t="s">
        <v>6334</v>
      </c>
      <c r="L2790" s="403" t="s">
        <v>835</v>
      </c>
    </row>
    <row r="2791" spans="1:12" ht="78.75" x14ac:dyDescent="0.25">
      <c r="A2791" s="402" t="s">
        <v>18678</v>
      </c>
      <c r="B2791" s="402" t="s">
        <v>18676</v>
      </c>
      <c r="C2791" s="402" t="s">
        <v>18677</v>
      </c>
      <c r="D2791" s="402" t="s">
        <v>18675</v>
      </c>
      <c r="E2791" s="402" t="s">
        <v>18679</v>
      </c>
      <c r="F2791" s="402" t="s">
        <v>18680</v>
      </c>
      <c r="G2791" s="402" t="s">
        <v>7223</v>
      </c>
      <c r="H2791" s="402" t="s">
        <v>18680</v>
      </c>
      <c r="I2791" s="402" t="s">
        <v>6334</v>
      </c>
      <c r="J2791" s="402" t="s">
        <v>6334</v>
      </c>
      <c r="K2791" s="402" t="s">
        <v>6334</v>
      </c>
      <c r="L2791" s="402" t="s">
        <v>835</v>
      </c>
    </row>
    <row r="2792" spans="1:12" ht="33.75" x14ac:dyDescent="0.25">
      <c r="A2792" s="403" t="s">
        <v>18684</v>
      </c>
      <c r="B2792" s="403" t="s">
        <v>18682</v>
      </c>
      <c r="C2792" s="403" t="s">
        <v>18683</v>
      </c>
      <c r="D2792" s="403" t="s">
        <v>18681</v>
      </c>
      <c r="E2792" s="403" t="s">
        <v>7041</v>
      </c>
      <c r="F2792" s="403" t="s">
        <v>7042</v>
      </c>
      <c r="G2792" s="403" t="s">
        <v>7043</v>
      </c>
      <c r="H2792" s="403" t="s">
        <v>7042</v>
      </c>
      <c r="I2792" s="403" t="s">
        <v>6334</v>
      </c>
      <c r="J2792" s="403" t="s">
        <v>6334</v>
      </c>
      <c r="K2792" s="403" t="s">
        <v>6334</v>
      </c>
      <c r="L2792" s="403" t="s">
        <v>835</v>
      </c>
    </row>
    <row r="2793" spans="1:12" ht="56.25" x14ac:dyDescent="0.25">
      <c r="A2793" s="402" t="s">
        <v>18688</v>
      </c>
      <c r="B2793" s="402" t="s">
        <v>18686</v>
      </c>
      <c r="C2793" s="402" t="s">
        <v>18687</v>
      </c>
      <c r="D2793" s="402" t="s">
        <v>18685</v>
      </c>
      <c r="E2793" s="402" t="s">
        <v>6656</v>
      </c>
      <c r="F2793" s="402" t="s">
        <v>6657</v>
      </c>
      <c r="G2793" s="402" t="s">
        <v>6452</v>
      </c>
      <c r="H2793" s="402" t="s">
        <v>6658</v>
      </c>
      <c r="I2793" s="402" t="s">
        <v>6334</v>
      </c>
      <c r="J2793" s="402" t="s">
        <v>6334</v>
      </c>
      <c r="K2793" s="402" t="s">
        <v>6334</v>
      </c>
      <c r="L2793" s="402" t="s">
        <v>835</v>
      </c>
    </row>
    <row r="2794" spans="1:12" ht="33.75" x14ac:dyDescent="0.25">
      <c r="A2794" s="403" t="s">
        <v>18692</v>
      </c>
      <c r="B2794" s="403" t="s">
        <v>18690</v>
      </c>
      <c r="C2794" s="403" t="s">
        <v>18691</v>
      </c>
      <c r="D2794" s="403" t="s">
        <v>18689</v>
      </c>
      <c r="E2794" s="403" t="s">
        <v>9318</v>
      </c>
      <c r="F2794" s="403" t="s">
        <v>9319</v>
      </c>
      <c r="G2794" s="403" t="s">
        <v>6777</v>
      </c>
      <c r="H2794" s="403" t="s">
        <v>9319</v>
      </c>
      <c r="I2794" s="403" t="s">
        <v>6334</v>
      </c>
      <c r="J2794" s="403" t="s">
        <v>6334</v>
      </c>
      <c r="K2794" s="403" t="s">
        <v>6334</v>
      </c>
      <c r="L2794" s="403" t="s">
        <v>835</v>
      </c>
    </row>
    <row r="2795" spans="1:12" ht="33.75" x14ac:dyDescent="0.25">
      <c r="A2795" s="402" t="s">
        <v>18696</v>
      </c>
      <c r="B2795" s="402" t="s">
        <v>18694</v>
      </c>
      <c r="C2795" s="402" t="s">
        <v>18695</v>
      </c>
      <c r="D2795" s="402" t="s">
        <v>18693</v>
      </c>
      <c r="E2795" s="402" t="s">
        <v>7658</v>
      </c>
      <c r="F2795" s="402" t="s">
        <v>7659</v>
      </c>
      <c r="G2795" s="402" t="s">
        <v>6486</v>
      </c>
      <c r="H2795" s="402" t="s">
        <v>7659</v>
      </c>
      <c r="I2795" s="402" t="s">
        <v>6334</v>
      </c>
      <c r="J2795" s="402" t="s">
        <v>6334</v>
      </c>
      <c r="K2795" s="402" t="s">
        <v>6334</v>
      </c>
      <c r="L2795" s="402" t="s">
        <v>835</v>
      </c>
    </row>
    <row r="2796" spans="1:12" ht="67.5" x14ac:dyDescent="0.25">
      <c r="A2796" s="403" t="s">
        <v>18700</v>
      </c>
      <c r="B2796" s="403" t="s">
        <v>18698</v>
      </c>
      <c r="C2796" s="403" t="s">
        <v>18699</v>
      </c>
      <c r="D2796" s="403" t="s">
        <v>18697</v>
      </c>
      <c r="E2796" s="403" t="s">
        <v>9110</v>
      </c>
      <c r="F2796" s="403" t="s">
        <v>9111</v>
      </c>
      <c r="G2796" s="403" t="s">
        <v>6609</v>
      </c>
      <c r="H2796" s="403" t="s">
        <v>9111</v>
      </c>
      <c r="I2796" s="403" t="s">
        <v>6334</v>
      </c>
      <c r="J2796" s="403" t="s">
        <v>6334</v>
      </c>
      <c r="K2796" s="403" t="s">
        <v>6334</v>
      </c>
      <c r="L2796" s="403" t="s">
        <v>835</v>
      </c>
    </row>
    <row r="2797" spans="1:12" ht="78.75" x14ac:dyDescent="0.25">
      <c r="A2797" s="402" t="s">
        <v>18704</v>
      </c>
      <c r="B2797" s="402" t="s">
        <v>18702</v>
      </c>
      <c r="C2797" s="402" t="s">
        <v>18703</v>
      </c>
      <c r="D2797" s="402" t="s">
        <v>18701</v>
      </c>
      <c r="E2797" s="402" t="s">
        <v>18120</v>
      </c>
      <c r="F2797" s="402" t="s">
        <v>18121</v>
      </c>
      <c r="G2797" s="402" t="s">
        <v>6609</v>
      </c>
      <c r="H2797" s="402" t="s">
        <v>18122</v>
      </c>
      <c r="I2797" s="402" t="s">
        <v>6334</v>
      </c>
      <c r="J2797" s="402" t="s">
        <v>6334</v>
      </c>
      <c r="K2797" s="402" t="s">
        <v>6334</v>
      </c>
      <c r="L2797" s="402" t="s">
        <v>835</v>
      </c>
    </row>
    <row r="2798" spans="1:12" ht="78.75" x14ac:dyDescent="0.25">
      <c r="A2798" s="403" t="s">
        <v>18708</v>
      </c>
      <c r="B2798" s="403" t="s">
        <v>18706</v>
      </c>
      <c r="C2798" s="403" t="s">
        <v>18707</v>
      </c>
      <c r="D2798" s="403" t="s">
        <v>18705</v>
      </c>
      <c r="E2798" s="403" t="s">
        <v>9691</v>
      </c>
      <c r="F2798" s="403" t="s">
        <v>9692</v>
      </c>
      <c r="G2798" s="403" t="s">
        <v>6609</v>
      </c>
      <c r="H2798" s="403" t="s">
        <v>9693</v>
      </c>
      <c r="I2798" s="403" t="s">
        <v>6334</v>
      </c>
      <c r="J2798" s="403" t="s">
        <v>6334</v>
      </c>
      <c r="K2798" s="403" t="s">
        <v>6334</v>
      </c>
      <c r="L2798" s="403" t="s">
        <v>835</v>
      </c>
    </row>
    <row r="2799" spans="1:12" ht="67.5" x14ac:dyDescent="0.25">
      <c r="A2799" s="402" t="s">
        <v>18712</v>
      </c>
      <c r="B2799" s="402" t="s">
        <v>18710</v>
      </c>
      <c r="C2799" s="402" t="s">
        <v>18711</v>
      </c>
      <c r="D2799" s="402" t="s">
        <v>18709</v>
      </c>
      <c r="E2799" s="402" t="s">
        <v>18713</v>
      </c>
      <c r="F2799" s="402" t="s">
        <v>18714</v>
      </c>
      <c r="G2799" s="402" t="s">
        <v>6609</v>
      </c>
      <c r="H2799" s="402" t="s">
        <v>18715</v>
      </c>
      <c r="I2799" s="402" t="s">
        <v>6334</v>
      </c>
      <c r="J2799" s="402" t="s">
        <v>6334</v>
      </c>
      <c r="K2799" s="402" t="s">
        <v>6334</v>
      </c>
      <c r="L2799" s="402" t="s">
        <v>835</v>
      </c>
    </row>
    <row r="2800" spans="1:12" ht="90" x14ac:dyDescent="0.25">
      <c r="A2800" s="403" t="s">
        <v>18719</v>
      </c>
      <c r="B2800" s="403" t="s">
        <v>18717</v>
      </c>
      <c r="C2800" s="403" t="s">
        <v>18718</v>
      </c>
      <c r="D2800" s="403" t="s">
        <v>18716</v>
      </c>
      <c r="E2800" s="403" t="s">
        <v>18720</v>
      </c>
      <c r="F2800" s="403" t="s">
        <v>18721</v>
      </c>
      <c r="G2800" s="403" t="s">
        <v>6388</v>
      </c>
      <c r="H2800" s="403" t="s">
        <v>18722</v>
      </c>
      <c r="I2800" s="403" t="s">
        <v>6334</v>
      </c>
      <c r="J2800" s="403" t="s">
        <v>6334</v>
      </c>
      <c r="K2800" s="403" t="s">
        <v>6334</v>
      </c>
      <c r="L2800" s="403" t="s">
        <v>835</v>
      </c>
    </row>
    <row r="2801" spans="1:12" ht="67.5" x14ac:dyDescent="0.25">
      <c r="A2801" s="402" t="s">
        <v>18726</v>
      </c>
      <c r="B2801" s="402" t="s">
        <v>18724</v>
      </c>
      <c r="C2801" s="402" t="s">
        <v>18725</v>
      </c>
      <c r="D2801" s="402" t="s">
        <v>18723</v>
      </c>
      <c r="E2801" s="402" t="s">
        <v>7139</v>
      </c>
      <c r="F2801" s="402" t="s">
        <v>7140</v>
      </c>
      <c r="G2801" s="402" t="s">
        <v>6388</v>
      </c>
      <c r="H2801" s="402" t="s">
        <v>7140</v>
      </c>
      <c r="I2801" s="402" t="s">
        <v>6334</v>
      </c>
      <c r="J2801" s="402" t="s">
        <v>6334</v>
      </c>
      <c r="K2801" s="402" t="s">
        <v>6334</v>
      </c>
      <c r="L2801" s="402" t="s">
        <v>835</v>
      </c>
    </row>
    <row r="2802" spans="1:12" ht="45" x14ac:dyDescent="0.25">
      <c r="A2802" s="403" t="s">
        <v>18730</v>
      </c>
      <c r="B2802" s="403" t="s">
        <v>18728</v>
      </c>
      <c r="C2802" s="403" t="s">
        <v>18729</v>
      </c>
      <c r="D2802" s="403" t="s">
        <v>18727</v>
      </c>
      <c r="E2802" s="403" t="s">
        <v>18016</v>
      </c>
      <c r="F2802" s="403" t="s">
        <v>17930</v>
      </c>
      <c r="G2802" s="403" t="s">
        <v>6665</v>
      </c>
      <c r="H2802" s="403" t="s">
        <v>17930</v>
      </c>
      <c r="I2802" s="403" t="s">
        <v>6334</v>
      </c>
      <c r="J2802" s="403" t="s">
        <v>6334</v>
      </c>
      <c r="K2802" s="403" t="s">
        <v>6334</v>
      </c>
      <c r="L2802" s="403" t="s">
        <v>835</v>
      </c>
    </row>
    <row r="2803" spans="1:12" ht="90" x14ac:dyDescent="0.25">
      <c r="A2803" s="402" t="s">
        <v>5467</v>
      </c>
      <c r="B2803" s="402" t="s">
        <v>18732</v>
      </c>
      <c r="C2803" s="402" t="s">
        <v>5710</v>
      </c>
      <c r="D2803" s="402" t="s">
        <v>18731</v>
      </c>
      <c r="E2803" s="402" t="s">
        <v>18733</v>
      </c>
      <c r="F2803" s="402" t="s">
        <v>18734</v>
      </c>
      <c r="G2803" s="402" t="s">
        <v>6388</v>
      </c>
      <c r="H2803" s="402" t="s">
        <v>18734</v>
      </c>
      <c r="I2803" s="402" t="s">
        <v>6334</v>
      </c>
      <c r="J2803" s="402" t="s">
        <v>6334</v>
      </c>
      <c r="K2803" s="402" t="s">
        <v>6334</v>
      </c>
      <c r="L2803" s="402" t="s">
        <v>835</v>
      </c>
    </row>
    <row r="2804" spans="1:12" ht="67.5" x14ac:dyDescent="0.25">
      <c r="A2804" s="403" t="s">
        <v>18738</v>
      </c>
      <c r="B2804" s="403" t="s">
        <v>18736</v>
      </c>
      <c r="C2804" s="403" t="s">
        <v>18737</v>
      </c>
      <c r="D2804" s="403" t="s">
        <v>18735</v>
      </c>
      <c r="E2804" s="403" t="s">
        <v>18739</v>
      </c>
      <c r="F2804" s="403" t="s">
        <v>18740</v>
      </c>
      <c r="G2804" s="403" t="s">
        <v>6665</v>
      </c>
      <c r="H2804" s="403" t="s">
        <v>18740</v>
      </c>
      <c r="I2804" s="403" t="s">
        <v>6334</v>
      </c>
      <c r="J2804" s="403" t="s">
        <v>6334</v>
      </c>
      <c r="K2804" s="403" t="s">
        <v>6334</v>
      </c>
      <c r="L2804" s="403" t="s">
        <v>835</v>
      </c>
    </row>
    <row r="2805" spans="1:12" ht="45" x14ac:dyDescent="0.25">
      <c r="A2805" s="402" t="s">
        <v>5466</v>
      </c>
      <c r="B2805" s="402" t="s">
        <v>18742</v>
      </c>
      <c r="C2805" s="402" t="s">
        <v>5708</v>
      </c>
      <c r="D2805" s="402" t="s">
        <v>18741</v>
      </c>
      <c r="E2805" s="402" t="s">
        <v>10519</v>
      </c>
      <c r="F2805" s="402" t="s">
        <v>10520</v>
      </c>
      <c r="G2805" s="402" t="s">
        <v>7635</v>
      </c>
      <c r="H2805" s="402" t="s">
        <v>10521</v>
      </c>
      <c r="I2805" s="402" t="s">
        <v>6334</v>
      </c>
      <c r="J2805" s="402" t="s">
        <v>6334</v>
      </c>
      <c r="K2805" s="402" t="s">
        <v>6334</v>
      </c>
      <c r="L2805" s="402" t="s">
        <v>835</v>
      </c>
    </row>
    <row r="2806" spans="1:12" ht="90" x14ac:dyDescent="0.25">
      <c r="A2806" s="403" t="s">
        <v>18746</v>
      </c>
      <c r="B2806" s="403" t="s">
        <v>18744</v>
      </c>
      <c r="C2806" s="403" t="s">
        <v>18745</v>
      </c>
      <c r="D2806" s="403" t="s">
        <v>18743</v>
      </c>
      <c r="E2806" s="403" t="s">
        <v>18747</v>
      </c>
      <c r="F2806" s="403" t="s">
        <v>18748</v>
      </c>
      <c r="G2806" s="403" t="s">
        <v>8352</v>
      </c>
      <c r="H2806" s="403" t="s">
        <v>18749</v>
      </c>
      <c r="I2806" s="403" t="s">
        <v>6334</v>
      </c>
      <c r="J2806" s="403" t="s">
        <v>6334</v>
      </c>
      <c r="K2806" s="403" t="s">
        <v>6334</v>
      </c>
      <c r="L2806" s="403" t="s">
        <v>835</v>
      </c>
    </row>
    <row r="2807" spans="1:12" ht="90" x14ac:dyDescent="0.25">
      <c r="A2807" s="402" t="s">
        <v>1058</v>
      </c>
      <c r="B2807" s="402" t="s">
        <v>18751</v>
      </c>
      <c r="C2807" s="402" t="s">
        <v>18752</v>
      </c>
      <c r="D2807" s="402" t="s">
        <v>18750</v>
      </c>
      <c r="E2807" s="402" t="s">
        <v>18753</v>
      </c>
      <c r="F2807" s="402" t="s">
        <v>18754</v>
      </c>
      <c r="G2807" s="402" t="s">
        <v>6486</v>
      </c>
      <c r="H2807" s="402" t="s">
        <v>18754</v>
      </c>
      <c r="I2807" s="402" t="s">
        <v>6334</v>
      </c>
      <c r="J2807" s="402" t="s">
        <v>6334</v>
      </c>
      <c r="K2807" s="402" t="s">
        <v>6334</v>
      </c>
      <c r="L2807" s="402" t="s">
        <v>6376</v>
      </c>
    </row>
    <row r="2808" spans="1:12" ht="78.75" x14ac:dyDescent="0.25">
      <c r="A2808" s="403" t="s">
        <v>5535</v>
      </c>
      <c r="B2808" s="403" t="s">
        <v>18756</v>
      </c>
      <c r="C2808" s="403" t="s">
        <v>5779</v>
      </c>
      <c r="D2808" s="403" t="s">
        <v>18755</v>
      </c>
      <c r="E2808" s="403" t="s">
        <v>18757</v>
      </c>
      <c r="F2808" s="403" t="s">
        <v>18758</v>
      </c>
      <c r="G2808" s="403" t="s">
        <v>7223</v>
      </c>
      <c r="H2808" s="403" t="s">
        <v>18759</v>
      </c>
      <c r="I2808" s="403" t="s">
        <v>6334</v>
      </c>
      <c r="J2808" s="403" t="s">
        <v>6334</v>
      </c>
      <c r="K2808" s="403" t="s">
        <v>6334</v>
      </c>
      <c r="L2808" s="403" t="s">
        <v>835</v>
      </c>
    </row>
    <row r="2809" spans="1:12" ht="67.5" x14ac:dyDescent="0.25">
      <c r="A2809" s="402" t="s">
        <v>5535</v>
      </c>
      <c r="B2809" s="402" t="s">
        <v>26494</v>
      </c>
      <c r="C2809" s="402" t="s">
        <v>5779</v>
      </c>
      <c r="D2809" s="402" t="s">
        <v>18760</v>
      </c>
      <c r="E2809" s="402" t="s">
        <v>18761</v>
      </c>
      <c r="F2809" s="402" t="s">
        <v>18762</v>
      </c>
      <c r="G2809" s="402" t="s">
        <v>7223</v>
      </c>
      <c r="H2809" s="402" t="s">
        <v>18763</v>
      </c>
      <c r="I2809" s="402" t="s">
        <v>6334</v>
      </c>
      <c r="J2809" s="402" t="s">
        <v>6334</v>
      </c>
      <c r="K2809" s="402" t="s">
        <v>6334</v>
      </c>
      <c r="L2809" s="402" t="s">
        <v>835</v>
      </c>
    </row>
    <row r="2810" spans="1:12" ht="45" x14ac:dyDescent="0.25">
      <c r="A2810" s="403" t="s">
        <v>18766</v>
      </c>
      <c r="B2810" s="403" t="s">
        <v>18765</v>
      </c>
      <c r="C2810" s="403" t="s">
        <v>6334</v>
      </c>
      <c r="D2810" s="403" t="s">
        <v>18764</v>
      </c>
      <c r="E2810" s="403" t="s">
        <v>10041</v>
      </c>
      <c r="F2810" s="403" t="s">
        <v>10042</v>
      </c>
      <c r="G2810" s="403" t="s">
        <v>6777</v>
      </c>
      <c r="H2810" s="403" t="s">
        <v>10043</v>
      </c>
      <c r="I2810" s="403" t="s">
        <v>6334</v>
      </c>
      <c r="J2810" s="403" t="s">
        <v>6334</v>
      </c>
      <c r="K2810" s="403" t="s">
        <v>6334</v>
      </c>
      <c r="L2810" s="403" t="s">
        <v>835</v>
      </c>
    </row>
    <row r="2811" spans="1:12" ht="78.75" x14ac:dyDescent="0.25">
      <c r="A2811" s="402" t="s">
        <v>18770</v>
      </c>
      <c r="B2811" s="402" t="s">
        <v>18768</v>
      </c>
      <c r="C2811" s="402" t="s">
        <v>18769</v>
      </c>
      <c r="D2811" s="402" t="s">
        <v>18767</v>
      </c>
      <c r="E2811" s="402" t="s">
        <v>18771</v>
      </c>
      <c r="F2811" s="402" t="s">
        <v>18772</v>
      </c>
      <c r="G2811" s="402" t="s">
        <v>7029</v>
      </c>
      <c r="H2811" s="402" t="s">
        <v>18772</v>
      </c>
      <c r="I2811" s="402" t="s">
        <v>6334</v>
      </c>
      <c r="J2811" s="402" t="s">
        <v>6334</v>
      </c>
      <c r="K2811" s="402" t="s">
        <v>6334</v>
      </c>
      <c r="L2811" s="402" t="s">
        <v>835</v>
      </c>
    </row>
    <row r="2812" spans="1:12" ht="45" x14ac:dyDescent="0.25">
      <c r="A2812" s="403" t="s">
        <v>1058</v>
      </c>
      <c r="B2812" s="403" t="s">
        <v>18774</v>
      </c>
      <c r="C2812" s="403" t="s">
        <v>18775</v>
      </c>
      <c r="D2812" s="403" t="s">
        <v>18773</v>
      </c>
      <c r="E2812" s="403" t="s">
        <v>6909</v>
      </c>
      <c r="F2812" s="403" t="s">
        <v>6910</v>
      </c>
      <c r="G2812" s="403" t="s">
        <v>6452</v>
      </c>
      <c r="H2812" s="403" t="s">
        <v>6910</v>
      </c>
      <c r="I2812" s="403" t="s">
        <v>6334</v>
      </c>
      <c r="J2812" s="403" t="s">
        <v>6334</v>
      </c>
      <c r="K2812" s="403" t="s">
        <v>6334</v>
      </c>
      <c r="L2812" s="403" t="s">
        <v>6376</v>
      </c>
    </row>
    <row r="2813" spans="1:12" ht="33.75" x14ac:dyDescent="0.25">
      <c r="A2813" s="402" t="s">
        <v>5483</v>
      </c>
      <c r="B2813" s="402" t="s">
        <v>18777</v>
      </c>
      <c r="C2813" s="402" t="s">
        <v>5727</v>
      </c>
      <c r="D2813" s="402" t="s">
        <v>18776</v>
      </c>
      <c r="E2813" s="402" t="s">
        <v>16979</v>
      </c>
      <c r="F2813" s="402" t="s">
        <v>16980</v>
      </c>
      <c r="G2813" s="402" t="s">
        <v>7523</v>
      </c>
      <c r="H2813" s="402" t="s">
        <v>16980</v>
      </c>
      <c r="I2813" s="402" t="s">
        <v>6334</v>
      </c>
      <c r="J2813" s="402" t="s">
        <v>6334</v>
      </c>
      <c r="K2813" s="402" t="s">
        <v>6334</v>
      </c>
      <c r="L2813" s="402" t="s">
        <v>835</v>
      </c>
    </row>
    <row r="2814" spans="1:12" ht="67.5" x14ac:dyDescent="0.25">
      <c r="A2814" s="403" t="s">
        <v>18781</v>
      </c>
      <c r="B2814" s="403" t="s">
        <v>18779</v>
      </c>
      <c r="C2814" s="403" t="s">
        <v>18780</v>
      </c>
      <c r="D2814" s="403" t="s">
        <v>18778</v>
      </c>
      <c r="E2814" s="403" t="s">
        <v>18782</v>
      </c>
      <c r="F2814" s="403" t="s">
        <v>18783</v>
      </c>
      <c r="G2814" s="403" t="s">
        <v>6382</v>
      </c>
      <c r="H2814" s="403" t="s">
        <v>18783</v>
      </c>
      <c r="I2814" s="403" t="s">
        <v>6334</v>
      </c>
      <c r="J2814" s="403" t="s">
        <v>6334</v>
      </c>
      <c r="K2814" s="403" t="s">
        <v>6334</v>
      </c>
      <c r="L2814" s="403" t="s">
        <v>835</v>
      </c>
    </row>
    <row r="2815" spans="1:12" ht="45" x14ac:dyDescent="0.25">
      <c r="A2815" s="402" t="s">
        <v>18787</v>
      </c>
      <c r="B2815" s="402" t="s">
        <v>18785</v>
      </c>
      <c r="C2815" s="402" t="s">
        <v>18786</v>
      </c>
      <c r="D2815" s="402" t="s">
        <v>18784</v>
      </c>
      <c r="E2815" s="402" t="s">
        <v>7476</v>
      </c>
      <c r="F2815" s="402" t="s">
        <v>7477</v>
      </c>
      <c r="G2815" s="402" t="s">
        <v>6452</v>
      </c>
      <c r="H2815" s="402" t="s">
        <v>7477</v>
      </c>
      <c r="I2815" s="402" t="s">
        <v>6334</v>
      </c>
      <c r="J2815" s="402" t="s">
        <v>6334</v>
      </c>
      <c r="K2815" s="402" t="s">
        <v>6334</v>
      </c>
      <c r="L2815" s="402" t="s">
        <v>835</v>
      </c>
    </row>
    <row r="2816" spans="1:12" ht="78.75" x14ac:dyDescent="0.25">
      <c r="A2816" s="403" t="s">
        <v>18791</v>
      </c>
      <c r="B2816" s="403" t="s">
        <v>18789</v>
      </c>
      <c r="C2816" s="403" t="s">
        <v>18790</v>
      </c>
      <c r="D2816" s="403" t="s">
        <v>18788</v>
      </c>
      <c r="E2816" s="403" t="s">
        <v>11534</v>
      </c>
      <c r="F2816" s="403" t="s">
        <v>18792</v>
      </c>
      <c r="G2816" s="403" t="s">
        <v>6452</v>
      </c>
      <c r="H2816" s="403" t="s">
        <v>18793</v>
      </c>
      <c r="I2816" s="403" t="s">
        <v>6334</v>
      </c>
      <c r="J2816" s="403" t="s">
        <v>6334</v>
      </c>
      <c r="K2816" s="403" t="s">
        <v>6334</v>
      </c>
      <c r="L2816" s="403" t="s">
        <v>835</v>
      </c>
    </row>
    <row r="2817" spans="1:12" ht="56.25" x14ac:dyDescent="0.25">
      <c r="A2817" s="402" t="s">
        <v>18797</v>
      </c>
      <c r="B2817" s="402" t="s">
        <v>18795</v>
      </c>
      <c r="C2817" s="402" t="s">
        <v>18796</v>
      </c>
      <c r="D2817" s="402" t="s">
        <v>18794</v>
      </c>
      <c r="E2817" s="402" t="s">
        <v>9960</v>
      </c>
      <c r="F2817" s="402" t="s">
        <v>9961</v>
      </c>
      <c r="G2817" s="402" t="s">
        <v>6917</v>
      </c>
      <c r="H2817" s="402" t="s">
        <v>9961</v>
      </c>
      <c r="I2817" s="402" t="s">
        <v>6334</v>
      </c>
      <c r="J2817" s="402" t="s">
        <v>6334</v>
      </c>
      <c r="K2817" s="402" t="s">
        <v>6334</v>
      </c>
      <c r="L2817" s="402" t="s">
        <v>835</v>
      </c>
    </row>
    <row r="2818" spans="1:12" ht="33.75" x14ac:dyDescent="0.25">
      <c r="A2818" s="403" t="s">
        <v>18801</v>
      </c>
      <c r="B2818" s="403" t="s">
        <v>18799</v>
      </c>
      <c r="C2818" s="403" t="s">
        <v>18800</v>
      </c>
      <c r="D2818" s="403" t="s">
        <v>18798</v>
      </c>
      <c r="E2818" s="403" t="s">
        <v>6497</v>
      </c>
      <c r="F2818" s="403" t="s">
        <v>6498</v>
      </c>
      <c r="G2818" s="403" t="s">
        <v>6334</v>
      </c>
      <c r="H2818" s="403" t="s">
        <v>6498</v>
      </c>
      <c r="I2818" s="403" t="s">
        <v>6334</v>
      </c>
      <c r="J2818" s="403" t="s">
        <v>6334</v>
      </c>
      <c r="K2818" s="403" t="s">
        <v>6334</v>
      </c>
      <c r="L2818" s="403" t="s">
        <v>835</v>
      </c>
    </row>
    <row r="2819" spans="1:12" ht="33.75" x14ac:dyDescent="0.25">
      <c r="A2819" s="402" t="s">
        <v>18805</v>
      </c>
      <c r="B2819" s="402" t="s">
        <v>18803</v>
      </c>
      <c r="C2819" s="402" t="s">
        <v>18804</v>
      </c>
      <c r="D2819" s="402" t="s">
        <v>18802</v>
      </c>
      <c r="E2819" s="402" t="s">
        <v>7505</v>
      </c>
      <c r="F2819" s="402" t="s">
        <v>7506</v>
      </c>
      <c r="G2819" s="402" t="s">
        <v>6452</v>
      </c>
      <c r="H2819" s="402" t="s">
        <v>7506</v>
      </c>
      <c r="I2819" s="402" t="s">
        <v>6334</v>
      </c>
      <c r="J2819" s="402" t="s">
        <v>6334</v>
      </c>
      <c r="K2819" s="402" t="s">
        <v>6334</v>
      </c>
      <c r="L2819" s="402" t="s">
        <v>835</v>
      </c>
    </row>
    <row r="2820" spans="1:12" ht="33.75" x14ac:dyDescent="0.25">
      <c r="A2820" s="403" t="s">
        <v>18809</v>
      </c>
      <c r="B2820" s="403" t="s">
        <v>18807</v>
      </c>
      <c r="C2820" s="403" t="s">
        <v>18808</v>
      </c>
      <c r="D2820" s="403" t="s">
        <v>18806</v>
      </c>
      <c r="E2820" s="403" t="s">
        <v>7627</v>
      </c>
      <c r="F2820" s="403" t="s">
        <v>7628</v>
      </c>
      <c r="G2820" s="403" t="s">
        <v>6486</v>
      </c>
      <c r="H2820" s="403" t="s">
        <v>7628</v>
      </c>
      <c r="I2820" s="403" t="s">
        <v>6334</v>
      </c>
      <c r="J2820" s="403" t="s">
        <v>6334</v>
      </c>
      <c r="K2820" s="403" t="s">
        <v>6334</v>
      </c>
      <c r="L2820" s="403" t="s">
        <v>6376</v>
      </c>
    </row>
    <row r="2821" spans="1:12" ht="56.25" x14ac:dyDescent="0.25">
      <c r="A2821" s="402" t="s">
        <v>18813</v>
      </c>
      <c r="B2821" s="402" t="s">
        <v>18811</v>
      </c>
      <c r="C2821" s="402" t="s">
        <v>18812</v>
      </c>
      <c r="D2821" s="402" t="s">
        <v>18810</v>
      </c>
      <c r="E2821" s="402" t="s">
        <v>18814</v>
      </c>
      <c r="F2821" s="402" t="s">
        <v>18815</v>
      </c>
      <c r="G2821" s="402" t="s">
        <v>7338</v>
      </c>
      <c r="H2821" s="402" t="s">
        <v>18816</v>
      </c>
      <c r="I2821" s="402" t="s">
        <v>6334</v>
      </c>
      <c r="J2821" s="402" t="s">
        <v>6334</v>
      </c>
      <c r="K2821" s="402" t="s">
        <v>6334</v>
      </c>
      <c r="L2821" s="402" t="s">
        <v>835</v>
      </c>
    </row>
    <row r="2822" spans="1:12" ht="56.25" x14ac:dyDescent="0.25">
      <c r="A2822" s="403" t="s">
        <v>1058</v>
      </c>
      <c r="B2822" s="403" t="s">
        <v>18818</v>
      </c>
      <c r="C2822" s="403" t="s">
        <v>18819</v>
      </c>
      <c r="D2822" s="403" t="s">
        <v>18817</v>
      </c>
      <c r="E2822" s="403" t="s">
        <v>8368</v>
      </c>
      <c r="F2822" s="403" t="s">
        <v>8369</v>
      </c>
      <c r="G2822" s="403" t="s">
        <v>6499</v>
      </c>
      <c r="H2822" s="403" t="s">
        <v>8369</v>
      </c>
      <c r="I2822" s="403" t="s">
        <v>6334</v>
      </c>
      <c r="J2822" s="403" t="s">
        <v>6334</v>
      </c>
      <c r="K2822" s="403" t="s">
        <v>6334</v>
      </c>
      <c r="L2822" s="403" t="s">
        <v>6376</v>
      </c>
    </row>
    <row r="2823" spans="1:12" ht="45" x14ac:dyDescent="0.25">
      <c r="A2823" s="402" t="s">
        <v>18823</v>
      </c>
      <c r="B2823" s="402" t="s">
        <v>18821</v>
      </c>
      <c r="C2823" s="402" t="s">
        <v>18822</v>
      </c>
      <c r="D2823" s="402" t="s">
        <v>18820</v>
      </c>
      <c r="E2823" s="402" t="s">
        <v>11915</v>
      </c>
      <c r="F2823" s="402" t="s">
        <v>11916</v>
      </c>
      <c r="G2823" s="402" t="s">
        <v>6486</v>
      </c>
      <c r="H2823" s="402" t="s">
        <v>11916</v>
      </c>
      <c r="I2823" s="402" t="s">
        <v>6334</v>
      </c>
      <c r="J2823" s="402" t="s">
        <v>6334</v>
      </c>
      <c r="K2823" s="402" t="s">
        <v>6334</v>
      </c>
      <c r="L2823" s="402" t="s">
        <v>6376</v>
      </c>
    </row>
    <row r="2824" spans="1:12" ht="90" x14ac:dyDescent="0.25">
      <c r="A2824" s="403" t="s">
        <v>18827</v>
      </c>
      <c r="B2824" s="403" t="s">
        <v>18825</v>
      </c>
      <c r="C2824" s="403" t="s">
        <v>18826</v>
      </c>
      <c r="D2824" s="403" t="s">
        <v>18824</v>
      </c>
      <c r="E2824" s="403" t="s">
        <v>18828</v>
      </c>
      <c r="F2824" s="403" t="s">
        <v>18829</v>
      </c>
      <c r="G2824" s="403" t="s">
        <v>6434</v>
      </c>
      <c r="H2824" s="403" t="s">
        <v>18830</v>
      </c>
      <c r="I2824" s="403" t="s">
        <v>6334</v>
      </c>
      <c r="J2824" s="403" t="s">
        <v>6334</v>
      </c>
      <c r="K2824" s="403" t="s">
        <v>6334</v>
      </c>
      <c r="L2824" s="403" t="s">
        <v>6376</v>
      </c>
    </row>
    <row r="2825" spans="1:12" ht="78.75" x14ac:dyDescent="0.25">
      <c r="A2825" s="402" t="s">
        <v>18834</v>
      </c>
      <c r="B2825" s="402" t="s">
        <v>18832</v>
      </c>
      <c r="C2825" s="402" t="s">
        <v>18833</v>
      </c>
      <c r="D2825" s="402" t="s">
        <v>18831</v>
      </c>
      <c r="E2825" s="402" t="s">
        <v>18835</v>
      </c>
      <c r="F2825" s="402" t="s">
        <v>18836</v>
      </c>
      <c r="G2825" s="402" t="s">
        <v>6434</v>
      </c>
      <c r="H2825" s="402" t="s">
        <v>18837</v>
      </c>
      <c r="I2825" s="402" t="s">
        <v>6334</v>
      </c>
      <c r="J2825" s="402" t="s">
        <v>6334</v>
      </c>
      <c r="K2825" s="402" t="s">
        <v>6334</v>
      </c>
      <c r="L2825" s="402" t="s">
        <v>6376</v>
      </c>
    </row>
    <row r="2826" spans="1:12" ht="45" x14ac:dyDescent="0.25">
      <c r="A2826" s="403" t="s">
        <v>18841</v>
      </c>
      <c r="B2826" s="403" t="s">
        <v>18839</v>
      </c>
      <c r="C2826" s="403" t="s">
        <v>18840</v>
      </c>
      <c r="D2826" s="403" t="s">
        <v>18838</v>
      </c>
      <c r="E2826" s="403" t="s">
        <v>8514</v>
      </c>
      <c r="F2826" s="403" t="s">
        <v>8515</v>
      </c>
      <c r="G2826" s="403" t="s">
        <v>6486</v>
      </c>
      <c r="H2826" s="403" t="s">
        <v>8515</v>
      </c>
      <c r="I2826" s="403" t="s">
        <v>6334</v>
      </c>
      <c r="J2826" s="403" t="s">
        <v>6334</v>
      </c>
      <c r="K2826" s="403" t="s">
        <v>6334</v>
      </c>
      <c r="L2826" s="403" t="s">
        <v>6376</v>
      </c>
    </row>
    <row r="2827" spans="1:12" ht="67.5" x14ac:dyDescent="0.25">
      <c r="A2827" s="402" t="s">
        <v>18845</v>
      </c>
      <c r="B2827" s="402" t="s">
        <v>18843</v>
      </c>
      <c r="C2827" s="402" t="s">
        <v>18844</v>
      </c>
      <c r="D2827" s="402" t="s">
        <v>18842</v>
      </c>
      <c r="E2827" s="402" t="s">
        <v>6450</v>
      </c>
      <c r="F2827" s="402" t="s">
        <v>6451</v>
      </c>
      <c r="G2827" s="402" t="s">
        <v>6452</v>
      </c>
      <c r="H2827" s="402" t="s">
        <v>6453</v>
      </c>
      <c r="I2827" s="402" t="s">
        <v>6334</v>
      </c>
      <c r="J2827" s="402" t="s">
        <v>6334</v>
      </c>
      <c r="K2827" s="402" t="s">
        <v>6334</v>
      </c>
      <c r="L2827" s="402" t="s">
        <v>6376</v>
      </c>
    </row>
    <row r="2828" spans="1:12" ht="67.5" x14ac:dyDescent="0.25">
      <c r="A2828" s="403" t="s">
        <v>18849</v>
      </c>
      <c r="B2828" s="403" t="s">
        <v>18847</v>
      </c>
      <c r="C2828" s="403" t="s">
        <v>18848</v>
      </c>
      <c r="D2828" s="403" t="s">
        <v>18846</v>
      </c>
      <c r="E2828" s="403" t="s">
        <v>18850</v>
      </c>
      <c r="F2828" s="403" t="s">
        <v>18851</v>
      </c>
      <c r="G2828" s="403" t="s">
        <v>6609</v>
      </c>
      <c r="H2828" s="403" t="s">
        <v>18852</v>
      </c>
      <c r="I2828" s="403" t="s">
        <v>6334</v>
      </c>
      <c r="J2828" s="403" t="s">
        <v>6334</v>
      </c>
      <c r="K2828" s="403" t="s">
        <v>6334</v>
      </c>
      <c r="L2828" s="403" t="s">
        <v>6376</v>
      </c>
    </row>
    <row r="2829" spans="1:12" ht="56.25" x14ac:dyDescent="0.25">
      <c r="A2829" s="402" t="s">
        <v>18856</v>
      </c>
      <c r="B2829" s="402" t="s">
        <v>18854</v>
      </c>
      <c r="C2829" s="402" t="s">
        <v>18855</v>
      </c>
      <c r="D2829" s="402" t="s">
        <v>18853</v>
      </c>
      <c r="E2829" s="402" t="s">
        <v>18857</v>
      </c>
      <c r="F2829" s="402" t="s">
        <v>18858</v>
      </c>
      <c r="G2829" s="402" t="s">
        <v>6493</v>
      </c>
      <c r="H2829" s="402" t="s">
        <v>18858</v>
      </c>
      <c r="I2829" s="402" t="s">
        <v>6334</v>
      </c>
      <c r="J2829" s="402" t="s">
        <v>6334</v>
      </c>
      <c r="K2829" s="402" t="s">
        <v>6334</v>
      </c>
      <c r="L2829" s="402" t="s">
        <v>6376</v>
      </c>
    </row>
    <row r="2830" spans="1:12" ht="56.25" x14ac:dyDescent="0.25">
      <c r="A2830" s="403" t="s">
        <v>18862</v>
      </c>
      <c r="B2830" s="403" t="s">
        <v>18860</v>
      </c>
      <c r="C2830" s="403" t="s">
        <v>18861</v>
      </c>
      <c r="D2830" s="403" t="s">
        <v>18859</v>
      </c>
      <c r="E2830" s="403" t="s">
        <v>9691</v>
      </c>
      <c r="F2830" s="403" t="s">
        <v>9692</v>
      </c>
      <c r="G2830" s="403" t="s">
        <v>6609</v>
      </c>
      <c r="H2830" s="403" t="s">
        <v>9693</v>
      </c>
      <c r="I2830" s="403" t="s">
        <v>6334</v>
      </c>
      <c r="J2830" s="403" t="s">
        <v>6334</v>
      </c>
      <c r="K2830" s="403" t="s">
        <v>6334</v>
      </c>
      <c r="L2830" s="403" t="s">
        <v>6376</v>
      </c>
    </row>
    <row r="2831" spans="1:12" ht="213.75" x14ac:dyDescent="0.25">
      <c r="A2831" s="402" t="s">
        <v>1058</v>
      </c>
      <c r="B2831" s="402" t="s">
        <v>18864</v>
      </c>
      <c r="C2831" s="402" t="s">
        <v>18865</v>
      </c>
      <c r="D2831" s="402" t="s">
        <v>18863</v>
      </c>
      <c r="E2831" s="402" t="s">
        <v>18866</v>
      </c>
      <c r="F2831" s="402" t="s">
        <v>18867</v>
      </c>
      <c r="G2831" s="402" t="s">
        <v>6479</v>
      </c>
      <c r="H2831" s="402" t="s">
        <v>18867</v>
      </c>
      <c r="I2831" s="402" t="s">
        <v>6334</v>
      </c>
      <c r="J2831" s="402" t="s">
        <v>6334</v>
      </c>
      <c r="K2831" s="402" t="s">
        <v>6334</v>
      </c>
      <c r="L2831" s="402" t="s">
        <v>6376</v>
      </c>
    </row>
    <row r="2832" spans="1:12" ht="45" x14ac:dyDescent="0.25">
      <c r="A2832" s="403" t="s">
        <v>18870</v>
      </c>
      <c r="B2832" s="403" t="s">
        <v>18869</v>
      </c>
      <c r="C2832" s="403" t="s">
        <v>1058</v>
      </c>
      <c r="D2832" s="403" t="s">
        <v>18868</v>
      </c>
      <c r="E2832" s="403" t="s">
        <v>6775</v>
      </c>
      <c r="F2832" s="403" t="s">
        <v>6776</v>
      </c>
      <c r="G2832" s="403" t="s">
        <v>6777</v>
      </c>
      <c r="H2832" s="403" t="s">
        <v>6778</v>
      </c>
      <c r="I2832" s="403" t="s">
        <v>6334</v>
      </c>
      <c r="J2832" s="403" t="s">
        <v>6334</v>
      </c>
      <c r="K2832" s="403" t="s">
        <v>6334</v>
      </c>
      <c r="L2832" s="403" t="s">
        <v>6376</v>
      </c>
    </row>
    <row r="2833" spans="1:12" ht="56.25" x14ac:dyDescent="0.25">
      <c r="A2833" s="402" t="s">
        <v>1058</v>
      </c>
      <c r="B2833" s="402" t="s">
        <v>18872</v>
      </c>
      <c r="C2833" s="402" t="s">
        <v>18873</v>
      </c>
      <c r="D2833" s="402" t="s">
        <v>18871</v>
      </c>
      <c r="E2833" s="402" t="s">
        <v>18874</v>
      </c>
      <c r="F2833" s="402" t="s">
        <v>13280</v>
      </c>
      <c r="G2833" s="402" t="s">
        <v>6609</v>
      </c>
      <c r="H2833" s="402" t="s">
        <v>13281</v>
      </c>
      <c r="I2833" s="402" t="s">
        <v>6334</v>
      </c>
      <c r="J2833" s="402" t="s">
        <v>6334</v>
      </c>
      <c r="K2833" s="402" t="s">
        <v>6334</v>
      </c>
      <c r="L2833" s="402" t="s">
        <v>6376</v>
      </c>
    </row>
    <row r="2834" spans="1:12" ht="78.75" x14ac:dyDescent="0.25">
      <c r="A2834" s="403" t="s">
        <v>18878</v>
      </c>
      <c r="B2834" s="403" t="s">
        <v>18876</v>
      </c>
      <c r="C2834" s="403" t="s">
        <v>18877</v>
      </c>
      <c r="D2834" s="403" t="s">
        <v>18875</v>
      </c>
      <c r="E2834" s="403" t="s">
        <v>8404</v>
      </c>
      <c r="F2834" s="403" t="s">
        <v>8405</v>
      </c>
      <c r="G2834" s="403" t="s">
        <v>7070</v>
      </c>
      <c r="H2834" s="403" t="s">
        <v>8406</v>
      </c>
      <c r="I2834" s="403" t="s">
        <v>6334</v>
      </c>
      <c r="J2834" s="403" t="s">
        <v>6334</v>
      </c>
      <c r="K2834" s="403" t="s">
        <v>6334</v>
      </c>
      <c r="L2834" s="403" t="s">
        <v>6376</v>
      </c>
    </row>
    <row r="2835" spans="1:12" ht="135" x14ac:dyDescent="0.25">
      <c r="A2835" s="402" t="s">
        <v>18882</v>
      </c>
      <c r="B2835" s="402" t="s">
        <v>18880</v>
      </c>
      <c r="C2835" s="402" t="s">
        <v>18881</v>
      </c>
      <c r="D2835" s="402" t="s">
        <v>18879</v>
      </c>
      <c r="E2835" s="402" t="s">
        <v>8368</v>
      </c>
      <c r="F2835" s="402" t="s">
        <v>8369</v>
      </c>
      <c r="G2835" s="402" t="s">
        <v>6499</v>
      </c>
      <c r="H2835" s="402" t="s">
        <v>8369</v>
      </c>
      <c r="I2835" s="402" t="s">
        <v>6334</v>
      </c>
      <c r="J2835" s="402" t="s">
        <v>6334</v>
      </c>
      <c r="K2835" s="402" t="s">
        <v>6334</v>
      </c>
      <c r="L2835" s="402" t="s">
        <v>6376</v>
      </c>
    </row>
    <row r="2836" spans="1:12" ht="146.25" x14ac:dyDescent="0.25">
      <c r="A2836" s="403" t="s">
        <v>18886</v>
      </c>
      <c r="B2836" s="403" t="s">
        <v>18884</v>
      </c>
      <c r="C2836" s="403" t="s">
        <v>18885</v>
      </c>
      <c r="D2836" s="403" t="s">
        <v>18883</v>
      </c>
      <c r="E2836" s="403" t="s">
        <v>18887</v>
      </c>
      <c r="F2836" s="403" t="s">
        <v>18888</v>
      </c>
      <c r="G2836" s="403" t="s">
        <v>10300</v>
      </c>
      <c r="H2836" s="403" t="s">
        <v>18889</v>
      </c>
      <c r="I2836" s="403" t="s">
        <v>6334</v>
      </c>
      <c r="J2836" s="403" t="s">
        <v>6334</v>
      </c>
      <c r="K2836" s="403" t="s">
        <v>6548</v>
      </c>
      <c r="L2836" s="403" t="s">
        <v>6442</v>
      </c>
    </row>
    <row r="2837" spans="1:12" ht="45" x14ac:dyDescent="0.25">
      <c r="A2837" s="402" t="s">
        <v>18893</v>
      </c>
      <c r="B2837" s="402" t="s">
        <v>18891</v>
      </c>
      <c r="C2837" s="402" t="s">
        <v>18892</v>
      </c>
      <c r="D2837" s="402" t="s">
        <v>18890</v>
      </c>
      <c r="E2837" s="402" t="s">
        <v>18894</v>
      </c>
      <c r="F2837" s="402" t="s">
        <v>18895</v>
      </c>
      <c r="G2837" s="402" t="s">
        <v>7540</v>
      </c>
      <c r="H2837" s="402" t="s">
        <v>18895</v>
      </c>
      <c r="I2837" s="402" t="s">
        <v>6334</v>
      </c>
      <c r="J2837" s="402" t="s">
        <v>6334</v>
      </c>
      <c r="K2837" s="402" t="s">
        <v>6569</v>
      </c>
      <c r="L2837" s="402" t="s">
        <v>6376</v>
      </c>
    </row>
    <row r="2838" spans="1:12" ht="33.75" x14ac:dyDescent="0.25">
      <c r="A2838" s="403" t="s">
        <v>5085</v>
      </c>
      <c r="B2838" s="403" t="s">
        <v>18897</v>
      </c>
      <c r="C2838" s="403" t="s">
        <v>5087</v>
      </c>
      <c r="D2838" s="403" t="s">
        <v>18896</v>
      </c>
      <c r="E2838" s="403" t="s">
        <v>18898</v>
      </c>
      <c r="F2838" s="403" t="s">
        <v>18899</v>
      </c>
      <c r="G2838" s="403" t="s">
        <v>6440</v>
      </c>
      <c r="H2838" s="403" t="s">
        <v>18899</v>
      </c>
      <c r="I2838" s="403" t="s">
        <v>6334</v>
      </c>
      <c r="J2838" s="403" t="s">
        <v>6334</v>
      </c>
      <c r="K2838" s="403" t="s">
        <v>6334</v>
      </c>
      <c r="L2838" s="403" t="s">
        <v>6376</v>
      </c>
    </row>
    <row r="2839" spans="1:12" ht="45" x14ac:dyDescent="0.25">
      <c r="A2839" s="402" t="s">
        <v>18902</v>
      </c>
      <c r="B2839" s="402" t="s">
        <v>18901</v>
      </c>
      <c r="C2839" s="402" t="s">
        <v>1058</v>
      </c>
      <c r="D2839" s="402" t="s">
        <v>18900</v>
      </c>
      <c r="E2839" s="402" t="s">
        <v>7041</v>
      </c>
      <c r="F2839" s="402" t="s">
        <v>7042</v>
      </c>
      <c r="G2839" s="402" t="s">
        <v>7043</v>
      </c>
      <c r="H2839" s="402" t="s">
        <v>7042</v>
      </c>
      <c r="I2839" s="402" t="s">
        <v>6334</v>
      </c>
      <c r="J2839" s="402" t="s">
        <v>6334</v>
      </c>
      <c r="K2839" s="402" t="s">
        <v>6334</v>
      </c>
      <c r="L2839" s="402" t="s">
        <v>6376</v>
      </c>
    </row>
    <row r="2840" spans="1:12" ht="78.75" x14ac:dyDescent="0.25">
      <c r="A2840" s="403" t="s">
        <v>18906</v>
      </c>
      <c r="B2840" s="403" t="s">
        <v>18904</v>
      </c>
      <c r="C2840" s="403" t="s">
        <v>18905</v>
      </c>
      <c r="D2840" s="403" t="s">
        <v>18903</v>
      </c>
      <c r="E2840" s="403" t="s">
        <v>18907</v>
      </c>
      <c r="F2840" s="403" t="s">
        <v>18908</v>
      </c>
      <c r="G2840" s="403" t="s">
        <v>6440</v>
      </c>
      <c r="H2840" s="403" t="s">
        <v>18909</v>
      </c>
      <c r="I2840" s="403" t="s">
        <v>6334</v>
      </c>
      <c r="J2840" s="403" t="s">
        <v>6334</v>
      </c>
      <c r="K2840" s="403" t="s">
        <v>6334</v>
      </c>
      <c r="L2840" s="403" t="s">
        <v>6376</v>
      </c>
    </row>
    <row r="2841" spans="1:12" ht="45" x14ac:dyDescent="0.25">
      <c r="A2841" s="402" t="s">
        <v>18912</v>
      </c>
      <c r="B2841" s="402" t="s">
        <v>18911</v>
      </c>
      <c r="C2841" s="402" t="s">
        <v>1058</v>
      </c>
      <c r="D2841" s="402" t="s">
        <v>18910</v>
      </c>
      <c r="E2841" s="402" t="s">
        <v>6450</v>
      </c>
      <c r="F2841" s="402" t="s">
        <v>6451</v>
      </c>
      <c r="G2841" s="402" t="s">
        <v>6452</v>
      </c>
      <c r="H2841" s="402" t="s">
        <v>6453</v>
      </c>
      <c r="I2841" s="402" t="s">
        <v>6334</v>
      </c>
      <c r="J2841" s="402" t="s">
        <v>6555</v>
      </c>
      <c r="K2841" s="402" t="s">
        <v>6334</v>
      </c>
      <c r="L2841" s="402" t="s">
        <v>6376</v>
      </c>
    </row>
    <row r="2842" spans="1:12" ht="78.75" x14ac:dyDescent="0.25">
      <c r="A2842" s="403" t="s">
        <v>18916</v>
      </c>
      <c r="B2842" s="403" t="s">
        <v>18914</v>
      </c>
      <c r="C2842" s="403" t="s">
        <v>18915</v>
      </c>
      <c r="D2842" s="403" t="s">
        <v>18913</v>
      </c>
      <c r="E2842" s="403" t="s">
        <v>8404</v>
      </c>
      <c r="F2842" s="403" t="s">
        <v>8405</v>
      </c>
      <c r="G2842" s="403" t="s">
        <v>7070</v>
      </c>
      <c r="H2842" s="403" t="s">
        <v>8406</v>
      </c>
      <c r="I2842" s="403" t="s">
        <v>6334</v>
      </c>
      <c r="J2842" s="403" t="s">
        <v>6555</v>
      </c>
      <c r="K2842" s="403" t="s">
        <v>6334</v>
      </c>
      <c r="L2842" s="403" t="s">
        <v>6376</v>
      </c>
    </row>
    <row r="2843" spans="1:12" ht="78.75" x14ac:dyDescent="0.25">
      <c r="A2843" s="402" t="s">
        <v>18920</v>
      </c>
      <c r="B2843" s="402" t="s">
        <v>18918</v>
      </c>
      <c r="C2843" s="402" t="s">
        <v>18919</v>
      </c>
      <c r="D2843" s="402" t="s">
        <v>18917</v>
      </c>
      <c r="E2843" s="402" t="s">
        <v>6934</v>
      </c>
      <c r="F2843" s="402" t="s">
        <v>18921</v>
      </c>
      <c r="G2843" s="402" t="s">
        <v>6553</v>
      </c>
      <c r="H2843" s="402" t="s">
        <v>18922</v>
      </c>
      <c r="I2843" s="402" t="s">
        <v>6334</v>
      </c>
      <c r="J2843" s="402" t="s">
        <v>6334</v>
      </c>
      <c r="K2843" s="402" t="s">
        <v>6334</v>
      </c>
      <c r="L2843" s="402" t="s">
        <v>6376</v>
      </c>
    </row>
    <row r="2844" spans="1:12" ht="90" x14ac:dyDescent="0.25">
      <c r="A2844" s="403" t="s">
        <v>18926</v>
      </c>
      <c r="B2844" s="403" t="s">
        <v>18924</v>
      </c>
      <c r="C2844" s="403" t="s">
        <v>18925</v>
      </c>
      <c r="D2844" s="403" t="s">
        <v>18923</v>
      </c>
      <c r="E2844" s="403" t="s">
        <v>18927</v>
      </c>
      <c r="F2844" s="403" t="s">
        <v>18928</v>
      </c>
      <c r="G2844" s="403" t="s">
        <v>6434</v>
      </c>
      <c r="H2844" s="403" t="s">
        <v>18929</v>
      </c>
      <c r="I2844" s="403" t="s">
        <v>6334</v>
      </c>
      <c r="J2844" s="403" t="s">
        <v>6555</v>
      </c>
      <c r="K2844" s="403" t="s">
        <v>6334</v>
      </c>
      <c r="L2844" s="403" t="s">
        <v>6376</v>
      </c>
    </row>
    <row r="2845" spans="1:12" ht="67.5" x14ac:dyDescent="0.25">
      <c r="A2845" s="402" t="s">
        <v>18933</v>
      </c>
      <c r="B2845" s="402" t="s">
        <v>18931</v>
      </c>
      <c r="C2845" s="402" t="s">
        <v>18932</v>
      </c>
      <c r="D2845" s="402" t="s">
        <v>18930</v>
      </c>
      <c r="E2845" s="402" t="s">
        <v>18934</v>
      </c>
      <c r="F2845" s="402" t="s">
        <v>18935</v>
      </c>
      <c r="G2845" s="402" t="s">
        <v>7523</v>
      </c>
      <c r="H2845" s="402" t="s">
        <v>18935</v>
      </c>
      <c r="I2845" s="402" t="s">
        <v>6334</v>
      </c>
      <c r="J2845" s="402" t="s">
        <v>6334</v>
      </c>
      <c r="K2845" s="402" t="s">
        <v>6334</v>
      </c>
      <c r="L2845" s="402" t="s">
        <v>6376</v>
      </c>
    </row>
    <row r="2846" spans="1:12" ht="67.5" x14ac:dyDescent="0.25">
      <c r="A2846" s="403" t="s">
        <v>18939</v>
      </c>
      <c r="B2846" s="403" t="s">
        <v>18937</v>
      </c>
      <c r="C2846" s="403" t="s">
        <v>18938</v>
      </c>
      <c r="D2846" s="403" t="s">
        <v>18936</v>
      </c>
      <c r="E2846" s="403" t="s">
        <v>18940</v>
      </c>
      <c r="F2846" s="403" t="s">
        <v>18941</v>
      </c>
      <c r="G2846" s="403" t="s">
        <v>7523</v>
      </c>
      <c r="H2846" s="403" t="s">
        <v>18942</v>
      </c>
      <c r="I2846" s="403" t="s">
        <v>6334</v>
      </c>
      <c r="J2846" s="403" t="s">
        <v>6334</v>
      </c>
      <c r="K2846" s="403" t="s">
        <v>6334</v>
      </c>
      <c r="L2846" s="403" t="s">
        <v>6376</v>
      </c>
    </row>
    <row r="2847" spans="1:12" ht="56.25" x14ac:dyDescent="0.25">
      <c r="A2847" s="402" t="s">
        <v>1058</v>
      </c>
      <c r="B2847" s="402" t="s">
        <v>18944</v>
      </c>
      <c r="C2847" s="402" t="s">
        <v>18945</v>
      </c>
      <c r="D2847" s="402" t="s">
        <v>18943</v>
      </c>
      <c r="E2847" s="402" t="s">
        <v>8834</v>
      </c>
      <c r="F2847" s="402" t="s">
        <v>8835</v>
      </c>
      <c r="G2847" s="402" t="s">
        <v>6486</v>
      </c>
      <c r="H2847" s="402" t="s">
        <v>8835</v>
      </c>
      <c r="I2847" s="402" t="s">
        <v>6334</v>
      </c>
      <c r="J2847" s="402" t="s">
        <v>6334</v>
      </c>
      <c r="K2847" s="402" t="s">
        <v>6334</v>
      </c>
      <c r="L2847" s="402" t="s">
        <v>6376</v>
      </c>
    </row>
    <row r="2848" spans="1:12" ht="67.5" x14ac:dyDescent="0.25">
      <c r="A2848" s="403" t="s">
        <v>18949</v>
      </c>
      <c r="B2848" s="403" t="s">
        <v>18947</v>
      </c>
      <c r="C2848" s="403" t="s">
        <v>18948</v>
      </c>
      <c r="D2848" s="403" t="s">
        <v>18946</v>
      </c>
      <c r="E2848" s="403" t="s">
        <v>18950</v>
      </c>
      <c r="F2848" s="403" t="s">
        <v>18951</v>
      </c>
      <c r="G2848" s="403" t="s">
        <v>6434</v>
      </c>
      <c r="H2848" s="403" t="s">
        <v>18951</v>
      </c>
      <c r="I2848" s="403" t="s">
        <v>6334</v>
      </c>
      <c r="J2848" s="403" t="s">
        <v>6334</v>
      </c>
      <c r="K2848" s="403" t="s">
        <v>6334</v>
      </c>
      <c r="L2848" s="403" t="s">
        <v>6376</v>
      </c>
    </row>
    <row r="2849" spans="1:12" ht="56.25" x14ac:dyDescent="0.25">
      <c r="A2849" s="402" t="s">
        <v>18955</v>
      </c>
      <c r="B2849" s="402" t="s">
        <v>18953</v>
      </c>
      <c r="C2849" s="402" t="s">
        <v>18954</v>
      </c>
      <c r="D2849" s="402" t="s">
        <v>18952</v>
      </c>
      <c r="E2849" s="402" t="s">
        <v>18956</v>
      </c>
      <c r="F2849" s="402" t="s">
        <v>18957</v>
      </c>
      <c r="G2849" s="402" t="s">
        <v>6513</v>
      </c>
      <c r="H2849" s="402" t="s">
        <v>18958</v>
      </c>
      <c r="I2849" s="402" t="s">
        <v>6360</v>
      </c>
      <c r="J2849" s="402" t="s">
        <v>6334</v>
      </c>
      <c r="K2849" s="402" t="s">
        <v>6334</v>
      </c>
      <c r="L2849" s="402" t="s">
        <v>6376</v>
      </c>
    </row>
    <row r="2850" spans="1:12" ht="78.75" x14ac:dyDescent="0.25">
      <c r="A2850" s="403" t="s">
        <v>18962</v>
      </c>
      <c r="B2850" s="403" t="s">
        <v>18960</v>
      </c>
      <c r="C2850" s="403" t="s">
        <v>18961</v>
      </c>
      <c r="D2850" s="403" t="s">
        <v>18959</v>
      </c>
      <c r="E2850" s="403" t="s">
        <v>18963</v>
      </c>
      <c r="F2850" s="403" t="s">
        <v>18964</v>
      </c>
      <c r="G2850" s="403" t="s">
        <v>10690</v>
      </c>
      <c r="H2850" s="403" t="s">
        <v>18964</v>
      </c>
      <c r="I2850" s="403" t="s">
        <v>6334</v>
      </c>
      <c r="J2850" s="403" t="s">
        <v>6334</v>
      </c>
      <c r="K2850" s="403" t="s">
        <v>6334</v>
      </c>
      <c r="L2850" s="403" t="s">
        <v>6376</v>
      </c>
    </row>
    <row r="2851" spans="1:12" ht="56.25" x14ac:dyDescent="0.25">
      <c r="A2851" s="402" t="s">
        <v>18968</v>
      </c>
      <c r="B2851" s="402" t="s">
        <v>18966</v>
      </c>
      <c r="C2851" s="402" t="s">
        <v>18967</v>
      </c>
      <c r="D2851" s="402" t="s">
        <v>18965</v>
      </c>
      <c r="E2851" s="402" t="s">
        <v>6797</v>
      </c>
      <c r="F2851" s="402" t="s">
        <v>6798</v>
      </c>
      <c r="G2851" s="402" t="s">
        <v>6452</v>
      </c>
      <c r="H2851" s="402" t="s">
        <v>6799</v>
      </c>
      <c r="I2851" s="402" t="s">
        <v>6334</v>
      </c>
      <c r="J2851" s="402" t="s">
        <v>6334</v>
      </c>
      <c r="K2851" s="402" t="s">
        <v>6334</v>
      </c>
      <c r="L2851" s="402" t="s">
        <v>6376</v>
      </c>
    </row>
    <row r="2852" spans="1:12" ht="78.75" x14ac:dyDescent="0.25">
      <c r="A2852" s="403" t="s">
        <v>18972</v>
      </c>
      <c r="B2852" s="403" t="s">
        <v>18970</v>
      </c>
      <c r="C2852" s="403" t="s">
        <v>18971</v>
      </c>
      <c r="D2852" s="403" t="s">
        <v>18969</v>
      </c>
      <c r="E2852" s="403" t="s">
        <v>8368</v>
      </c>
      <c r="F2852" s="403" t="s">
        <v>8369</v>
      </c>
      <c r="G2852" s="403" t="s">
        <v>6499</v>
      </c>
      <c r="H2852" s="403" t="s">
        <v>8369</v>
      </c>
      <c r="I2852" s="403" t="s">
        <v>6334</v>
      </c>
      <c r="J2852" s="403" t="s">
        <v>6334</v>
      </c>
      <c r="K2852" s="403" t="s">
        <v>6334</v>
      </c>
      <c r="L2852" s="403" t="s">
        <v>6376</v>
      </c>
    </row>
    <row r="2853" spans="1:12" ht="78.75" x14ac:dyDescent="0.25">
      <c r="A2853" s="402" t="s">
        <v>18972</v>
      </c>
      <c r="B2853" s="402" t="s">
        <v>18974</v>
      </c>
      <c r="C2853" s="402" t="s">
        <v>18971</v>
      </c>
      <c r="D2853" s="402" t="s">
        <v>18973</v>
      </c>
      <c r="E2853" s="402" t="s">
        <v>15593</v>
      </c>
      <c r="F2853" s="402" t="s">
        <v>15594</v>
      </c>
      <c r="G2853" s="402" t="s">
        <v>6440</v>
      </c>
      <c r="H2853" s="402" t="s">
        <v>15594</v>
      </c>
      <c r="I2853" s="402" t="s">
        <v>6334</v>
      </c>
      <c r="J2853" s="402" t="s">
        <v>6334</v>
      </c>
      <c r="K2853" s="402" t="s">
        <v>6334</v>
      </c>
      <c r="L2853" s="402" t="s">
        <v>6376</v>
      </c>
    </row>
    <row r="2854" spans="1:12" ht="67.5" x14ac:dyDescent="0.25">
      <c r="A2854" s="403" t="s">
        <v>18978</v>
      </c>
      <c r="B2854" s="403" t="s">
        <v>18976</v>
      </c>
      <c r="C2854" s="403" t="s">
        <v>18977</v>
      </c>
      <c r="D2854" s="403" t="s">
        <v>18975</v>
      </c>
      <c r="E2854" s="403" t="s">
        <v>18979</v>
      </c>
      <c r="F2854" s="403" t="s">
        <v>18980</v>
      </c>
      <c r="G2854" s="403" t="s">
        <v>6434</v>
      </c>
      <c r="H2854" s="403" t="s">
        <v>18980</v>
      </c>
      <c r="I2854" s="403" t="s">
        <v>6334</v>
      </c>
      <c r="J2854" s="403" t="s">
        <v>6334</v>
      </c>
      <c r="K2854" s="403" t="s">
        <v>6334</v>
      </c>
      <c r="L2854" s="403" t="s">
        <v>6376</v>
      </c>
    </row>
    <row r="2855" spans="1:12" ht="56.25" x14ac:dyDescent="0.25">
      <c r="A2855" s="402" t="s">
        <v>18984</v>
      </c>
      <c r="B2855" s="402" t="s">
        <v>18982</v>
      </c>
      <c r="C2855" s="402" t="s">
        <v>18983</v>
      </c>
      <c r="D2855" s="402" t="s">
        <v>18981</v>
      </c>
      <c r="E2855" s="402" t="s">
        <v>18985</v>
      </c>
      <c r="F2855" s="402" t="s">
        <v>18986</v>
      </c>
      <c r="G2855" s="402" t="s">
        <v>6493</v>
      </c>
      <c r="H2855" s="402" t="s">
        <v>18986</v>
      </c>
      <c r="I2855" s="402" t="s">
        <v>6334</v>
      </c>
      <c r="J2855" s="402" t="s">
        <v>6334</v>
      </c>
      <c r="K2855" s="402" t="s">
        <v>6334</v>
      </c>
      <c r="L2855" s="402" t="s">
        <v>6376</v>
      </c>
    </row>
    <row r="2856" spans="1:12" ht="56.25" x14ac:dyDescent="0.25">
      <c r="A2856" s="403" t="s">
        <v>18990</v>
      </c>
      <c r="B2856" s="403" t="s">
        <v>18988</v>
      </c>
      <c r="C2856" s="403" t="s">
        <v>18989</v>
      </c>
      <c r="D2856" s="403" t="s">
        <v>18987</v>
      </c>
      <c r="E2856" s="403" t="s">
        <v>7658</v>
      </c>
      <c r="F2856" s="403" t="s">
        <v>7659</v>
      </c>
      <c r="G2856" s="403" t="s">
        <v>6486</v>
      </c>
      <c r="H2856" s="403" t="s">
        <v>7659</v>
      </c>
      <c r="I2856" s="403" t="s">
        <v>6334</v>
      </c>
      <c r="J2856" s="403" t="s">
        <v>6334</v>
      </c>
      <c r="K2856" s="403" t="s">
        <v>6334</v>
      </c>
      <c r="L2856" s="403" t="s">
        <v>6376</v>
      </c>
    </row>
    <row r="2857" spans="1:12" ht="22.5" x14ac:dyDescent="0.25">
      <c r="A2857" s="402" t="s">
        <v>18994</v>
      </c>
      <c r="B2857" s="402" t="s">
        <v>18992</v>
      </c>
      <c r="C2857" s="402" t="s">
        <v>18993</v>
      </c>
      <c r="D2857" s="402" t="s">
        <v>18991</v>
      </c>
      <c r="E2857" s="402" t="s">
        <v>6704</v>
      </c>
      <c r="F2857" s="402" t="s">
        <v>6705</v>
      </c>
      <c r="G2857" s="402" t="s">
        <v>6486</v>
      </c>
      <c r="H2857" s="402" t="s">
        <v>6705</v>
      </c>
      <c r="I2857" s="402" t="s">
        <v>6334</v>
      </c>
      <c r="J2857" s="402" t="s">
        <v>6334</v>
      </c>
      <c r="K2857" s="402" t="s">
        <v>6334</v>
      </c>
      <c r="L2857" s="402" t="s">
        <v>6376</v>
      </c>
    </row>
    <row r="2858" spans="1:12" ht="33.75" x14ac:dyDescent="0.25">
      <c r="A2858" s="403" t="s">
        <v>18998</v>
      </c>
      <c r="B2858" s="403" t="s">
        <v>18996</v>
      </c>
      <c r="C2858" s="403" t="s">
        <v>18997</v>
      </c>
      <c r="D2858" s="403" t="s">
        <v>18995</v>
      </c>
      <c r="E2858" s="403" t="s">
        <v>6915</v>
      </c>
      <c r="F2858" s="403" t="s">
        <v>6916</v>
      </c>
      <c r="G2858" s="403" t="s">
        <v>6917</v>
      </c>
      <c r="H2858" s="403" t="s">
        <v>6916</v>
      </c>
      <c r="I2858" s="403" t="s">
        <v>6334</v>
      </c>
      <c r="J2858" s="403" t="s">
        <v>6334</v>
      </c>
      <c r="K2858" s="403" t="s">
        <v>6334</v>
      </c>
      <c r="L2858" s="403" t="s">
        <v>6376</v>
      </c>
    </row>
    <row r="2859" spans="1:12" ht="56.25" x14ac:dyDescent="0.25">
      <c r="A2859" s="402" t="s">
        <v>19002</v>
      </c>
      <c r="B2859" s="402" t="s">
        <v>19000</v>
      </c>
      <c r="C2859" s="402" t="s">
        <v>19001</v>
      </c>
      <c r="D2859" s="402" t="s">
        <v>18999</v>
      </c>
      <c r="E2859" s="402" t="s">
        <v>6656</v>
      </c>
      <c r="F2859" s="402" t="s">
        <v>6657</v>
      </c>
      <c r="G2859" s="402" t="s">
        <v>6452</v>
      </c>
      <c r="H2859" s="402" t="s">
        <v>6658</v>
      </c>
      <c r="I2859" s="402" t="s">
        <v>6334</v>
      </c>
      <c r="J2859" s="402" t="s">
        <v>6555</v>
      </c>
      <c r="K2859" s="402" t="s">
        <v>6334</v>
      </c>
      <c r="L2859" s="402" t="s">
        <v>6376</v>
      </c>
    </row>
    <row r="2860" spans="1:12" ht="45" x14ac:dyDescent="0.25">
      <c r="A2860" s="403" t="s">
        <v>19006</v>
      </c>
      <c r="B2860" s="403" t="s">
        <v>19004</v>
      </c>
      <c r="C2860" s="403" t="s">
        <v>19005</v>
      </c>
      <c r="D2860" s="403" t="s">
        <v>19003</v>
      </c>
      <c r="E2860" s="403" t="s">
        <v>8368</v>
      </c>
      <c r="F2860" s="403" t="s">
        <v>8369</v>
      </c>
      <c r="G2860" s="403" t="s">
        <v>6499</v>
      </c>
      <c r="H2860" s="403" t="s">
        <v>8369</v>
      </c>
      <c r="I2860" s="403" t="s">
        <v>6334</v>
      </c>
      <c r="J2860" s="403" t="s">
        <v>6334</v>
      </c>
      <c r="K2860" s="403" t="s">
        <v>6334</v>
      </c>
      <c r="L2860" s="403" t="s">
        <v>6376</v>
      </c>
    </row>
    <row r="2861" spans="1:12" ht="67.5" x14ac:dyDescent="0.25">
      <c r="A2861" s="402" t="s">
        <v>19010</v>
      </c>
      <c r="B2861" s="402" t="s">
        <v>19008</v>
      </c>
      <c r="C2861" s="402" t="s">
        <v>19009</v>
      </c>
      <c r="D2861" s="402" t="s">
        <v>19007</v>
      </c>
      <c r="E2861" s="402" t="s">
        <v>19011</v>
      </c>
      <c r="F2861" s="402" t="s">
        <v>19012</v>
      </c>
      <c r="G2861" s="402" t="s">
        <v>6553</v>
      </c>
      <c r="H2861" s="402" t="s">
        <v>19013</v>
      </c>
      <c r="I2861" s="402" t="s">
        <v>6334</v>
      </c>
      <c r="J2861" s="402" t="s">
        <v>6334</v>
      </c>
      <c r="K2861" s="402" t="s">
        <v>6334</v>
      </c>
      <c r="L2861" s="402" t="s">
        <v>6376</v>
      </c>
    </row>
    <row r="2862" spans="1:12" ht="33.75" x14ac:dyDescent="0.25">
      <c r="A2862" s="403" t="s">
        <v>1058</v>
      </c>
      <c r="B2862" s="403" t="s">
        <v>19015</v>
      </c>
      <c r="C2862" s="403" t="s">
        <v>19016</v>
      </c>
      <c r="D2862" s="403" t="s">
        <v>19014</v>
      </c>
      <c r="E2862" s="403" t="s">
        <v>8514</v>
      </c>
      <c r="F2862" s="403" t="s">
        <v>8515</v>
      </c>
      <c r="G2862" s="403" t="s">
        <v>6486</v>
      </c>
      <c r="H2862" s="403" t="s">
        <v>8515</v>
      </c>
      <c r="I2862" s="403" t="s">
        <v>6334</v>
      </c>
      <c r="J2862" s="403" t="s">
        <v>6334</v>
      </c>
      <c r="K2862" s="403" t="s">
        <v>6334</v>
      </c>
      <c r="L2862" s="403" t="s">
        <v>6376</v>
      </c>
    </row>
    <row r="2863" spans="1:12" ht="213.75" x14ac:dyDescent="0.25">
      <c r="A2863" s="402" t="s">
        <v>1058</v>
      </c>
      <c r="B2863" s="402" t="s">
        <v>19018</v>
      </c>
      <c r="C2863" s="402" t="s">
        <v>19019</v>
      </c>
      <c r="D2863" s="402" t="s">
        <v>19017</v>
      </c>
      <c r="E2863" s="402" t="s">
        <v>6497</v>
      </c>
      <c r="F2863" s="402" t="s">
        <v>6498</v>
      </c>
      <c r="G2863" s="402" t="s">
        <v>6499</v>
      </c>
      <c r="H2863" s="402" t="s">
        <v>6498</v>
      </c>
      <c r="I2863" s="402" t="s">
        <v>6334</v>
      </c>
      <c r="J2863" s="402" t="s">
        <v>6334</v>
      </c>
      <c r="K2863" s="402" t="s">
        <v>6334</v>
      </c>
      <c r="L2863" s="402" t="s">
        <v>6376</v>
      </c>
    </row>
    <row r="2864" spans="1:12" ht="45" x14ac:dyDescent="0.25">
      <c r="A2864" s="403" t="s">
        <v>1058</v>
      </c>
      <c r="B2864" s="403" t="s">
        <v>19021</v>
      </c>
      <c r="C2864" s="403" t="s">
        <v>19022</v>
      </c>
      <c r="D2864" s="403" t="s">
        <v>19020</v>
      </c>
      <c r="E2864" s="403" t="s">
        <v>11915</v>
      </c>
      <c r="F2864" s="403" t="s">
        <v>11916</v>
      </c>
      <c r="G2864" s="403" t="s">
        <v>6486</v>
      </c>
      <c r="H2864" s="403" t="s">
        <v>11916</v>
      </c>
      <c r="I2864" s="403" t="s">
        <v>6334</v>
      </c>
      <c r="J2864" s="403" t="s">
        <v>6334</v>
      </c>
      <c r="K2864" s="403" t="s">
        <v>6334</v>
      </c>
      <c r="L2864" s="403" t="s">
        <v>6376</v>
      </c>
    </row>
    <row r="2865" spans="1:12" ht="123.75" x14ac:dyDescent="0.25">
      <c r="A2865" s="402" t="s">
        <v>19026</v>
      </c>
      <c r="B2865" s="402" t="s">
        <v>19024</v>
      </c>
      <c r="C2865" s="402" t="s">
        <v>19025</v>
      </c>
      <c r="D2865" s="402" t="s">
        <v>19023</v>
      </c>
      <c r="E2865" s="402" t="s">
        <v>6497</v>
      </c>
      <c r="F2865" s="402" t="s">
        <v>6498</v>
      </c>
      <c r="G2865" s="402" t="s">
        <v>6499</v>
      </c>
      <c r="H2865" s="402" t="s">
        <v>6498</v>
      </c>
      <c r="I2865" s="402" t="s">
        <v>6334</v>
      </c>
      <c r="J2865" s="402" t="s">
        <v>6334</v>
      </c>
      <c r="K2865" s="402" t="s">
        <v>6334</v>
      </c>
      <c r="L2865" s="402" t="s">
        <v>6376</v>
      </c>
    </row>
    <row r="2866" spans="1:12" ht="78.75" x14ac:dyDescent="0.25">
      <c r="A2866" s="403" t="s">
        <v>1058</v>
      </c>
      <c r="B2866" s="403" t="s">
        <v>19028</v>
      </c>
      <c r="C2866" s="403" t="s">
        <v>19029</v>
      </c>
      <c r="D2866" s="403" t="s">
        <v>19027</v>
      </c>
      <c r="E2866" s="403" t="s">
        <v>7041</v>
      </c>
      <c r="F2866" s="403" t="s">
        <v>7042</v>
      </c>
      <c r="G2866" s="403" t="s">
        <v>7043</v>
      </c>
      <c r="H2866" s="403" t="s">
        <v>7042</v>
      </c>
      <c r="I2866" s="403" t="s">
        <v>6334</v>
      </c>
      <c r="J2866" s="403" t="s">
        <v>6334</v>
      </c>
      <c r="K2866" s="403" t="s">
        <v>6334</v>
      </c>
      <c r="L2866" s="403" t="s">
        <v>6376</v>
      </c>
    </row>
    <row r="2867" spans="1:12" ht="56.25" x14ac:dyDescent="0.25">
      <c r="A2867" s="402" t="s">
        <v>1058</v>
      </c>
      <c r="B2867" s="402" t="s">
        <v>19031</v>
      </c>
      <c r="C2867" s="402" t="s">
        <v>19032</v>
      </c>
      <c r="D2867" s="402" t="s">
        <v>19030</v>
      </c>
      <c r="E2867" s="402" t="s">
        <v>19033</v>
      </c>
      <c r="F2867" s="402" t="s">
        <v>8286</v>
      </c>
      <c r="G2867" s="402" t="s">
        <v>6609</v>
      </c>
      <c r="H2867" s="402" t="s">
        <v>9729</v>
      </c>
      <c r="I2867" s="402" t="s">
        <v>6334</v>
      </c>
      <c r="J2867" s="402" t="s">
        <v>6334</v>
      </c>
      <c r="K2867" s="402" t="s">
        <v>6334</v>
      </c>
      <c r="L2867" s="402" t="s">
        <v>6376</v>
      </c>
    </row>
    <row r="2868" spans="1:12" ht="56.25" x14ac:dyDescent="0.25">
      <c r="A2868" s="403" t="s">
        <v>1058</v>
      </c>
      <c r="B2868" s="403" t="s">
        <v>19035</v>
      </c>
      <c r="C2868" s="403" t="s">
        <v>19036</v>
      </c>
      <c r="D2868" s="403" t="s">
        <v>19034</v>
      </c>
      <c r="E2868" s="403" t="s">
        <v>6491</v>
      </c>
      <c r="F2868" s="403" t="s">
        <v>6492</v>
      </c>
      <c r="G2868" s="403" t="s">
        <v>6493</v>
      </c>
      <c r="H2868" s="403" t="s">
        <v>6492</v>
      </c>
      <c r="I2868" s="403" t="s">
        <v>6334</v>
      </c>
      <c r="J2868" s="403" t="s">
        <v>6334</v>
      </c>
      <c r="K2868" s="403" t="s">
        <v>6334</v>
      </c>
      <c r="L2868" s="403" t="s">
        <v>6376</v>
      </c>
    </row>
    <row r="2869" spans="1:12" ht="67.5" x14ac:dyDescent="0.25">
      <c r="A2869" s="402" t="s">
        <v>19040</v>
      </c>
      <c r="B2869" s="402" t="s">
        <v>19038</v>
      </c>
      <c r="C2869" s="402" t="s">
        <v>19039</v>
      </c>
      <c r="D2869" s="402" t="s">
        <v>19037</v>
      </c>
      <c r="E2869" s="402" t="s">
        <v>12179</v>
      </c>
      <c r="F2869" s="402" t="s">
        <v>12180</v>
      </c>
      <c r="G2869" s="402" t="s">
        <v>6609</v>
      </c>
      <c r="H2869" s="402" t="s">
        <v>12181</v>
      </c>
      <c r="I2869" s="402" t="s">
        <v>6334</v>
      </c>
      <c r="J2869" s="402" t="s">
        <v>6555</v>
      </c>
      <c r="K2869" s="402" t="s">
        <v>6334</v>
      </c>
      <c r="L2869" s="402" t="s">
        <v>6376</v>
      </c>
    </row>
    <row r="2870" spans="1:12" ht="146.25" x14ac:dyDescent="0.25">
      <c r="A2870" s="403" t="s">
        <v>19044</v>
      </c>
      <c r="B2870" s="403" t="s">
        <v>19042</v>
      </c>
      <c r="C2870" s="403" t="s">
        <v>19043</v>
      </c>
      <c r="D2870" s="403" t="s">
        <v>19041</v>
      </c>
      <c r="E2870" s="403" t="s">
        <v>8482</v>
      </c>
      <c r="F2870" s="403" t="s">
        <v>8483</v>
      </c>
      <c r="G2870" s="403" t="s">
        <v>6493</v>
      </c>
      <c r="H2870" s="403" t="s">
        <v>8483</v>
      </c>
      <c r="I2870" s="403" t="s">
        <v>6334</v>
      </c>
      <c r="J2870" s="403" t="s">
        <v>6334</v>
      </c>
      <c r="K2870" s="403" t="s">
        <v>6334</v>
      </c>
      <c r="L2870" s="403" t="s">
        <v>6376</v>
      </c>
    </row>
    <row r="2871" spans="1:12" ht="303.75" x14ac:dyDescent="0.25">
      <c r="A2871" s="402" t="s">
        <v>19048</v>
      </c>
      <c r="B2871" s="402" t="s">
        <v>19046</v>
      </c>
      <c r="C2871" s="402" t="s">
        <v>19047</v>
      </c>
      <c r="D2871" s="402" t="s">
        <v>19045</v>
      </c>
      <c r="E2871" s="402" t="s">
        <v>6915</v>
      </c>
      <c r="F2871" s="402" t="s">
        <v>6916</v>
      </c>
      <c r="G2871" s="402" t="s">
        <v>6917</v>
      </c>
      <c r="H2871" s="402" t="s">
        <v>6916</v>
      </c>
      <c r="I2871" s="402" t="s">
        <v>6334</v>
      </c>
      <c r="J2871" s="402" t="s">
        <v>6334</v>
      </c>
      <c r="K2871" s="402" t="s">
        <v>6334</v>
      </c>
      <c r="L2871" s="402" t="s">
        <v>6376</v>
      </c>
    </row>
    <row r="2872" spans="1:12" ht="45" x14ac:dyDescent="0.25">
      <c r="A2872" s="403" t="s">
        <v>19052</v>
      </c>
      <c r="B2872" s="403" t="s">
        <v>19050</v>
      </c>
      <c r="C2872" s="403" t="s">
        <v>19051</v>
      </c>
      <c r="D2872" s="403" t="s">
        <v>19049</v>
      </c>
      <c r="E2872" s="403" t="s">
        <v>19053</v>
      </c>
      <c r="F2872" s="403" t="s">
        <v>19054</v>
      </c>
      <c r="G2872" s="403" t="s">
        <v>6382</v>
      </c>
      <c r="H2872" s="403" t="s">
        <v>19054</v>
      </c>
      <c r="I2872" s="403" t="s">
        <v>6334</v>
      </c>
      <c r="J2872" s="403" t="s">
        <v>6334</v>
      </c>
      <c r="K2872" s="403" t="s">
        <v>6334</v>
      </c>
      <c r="L2872" s="403" t="s">
        <v>6376</v>
      </c>
    </row>
    <row r="2873" spans="1:12" ht="67.5" x14ac:dyDescent="0.25">
      <c r="A2873" s="402" t="s">
        <v>19058</v>
      </c>
      <c r="B2873" s="402" t="s">
        <v>19056</v>
      </c>
      <c r="C2873" s="402" t="s">
        <v>19057</v>
      </c>
      <c r="D2873" s="402" t="s">
        <v>19055</v>
      </c>
      <c r="E2873" s="402" t="s">
        <v>19059</v>
      </c>
      <c r="F2873" s="402" t="s">
        <v>19060</v>
      </c>
      <c r="G2873" s="402" t="s">
        <v>7029</v>
      </c>
      <c r="H2873" s="402" t="s">
        <v>19061</v>
      </c>
      <c r="I2873" s="402" t="s">
        <v>6334</v>
      </c>
      <c r="J2873" s="402" t="s">
        <v>6334</v>
      </c>
      <c r="K2873" s="402" t="s">
        <v>6334</v>
      </c>
      <c r="L2873" s="402" t="s">
        <v>6376</v>
      </c>
    </row>
    <row r="2874" spans="1:12" ht="45" x14ac:dyDescent="0.25">
      <c r="A2874" s="403" t="s">
        <v>19065</v>
      </c>
      <c r="B2874" s="403" t="s">
        <v>19063</v>
      </c>
      <c r="C2874" s="403" t="s">
        <v>19064</v>
      </c>
      <c r="D2874" s="403" t="s">
        <v>19062</v>
      </c>
      <c r="E2874" s="403" t="s">
        <v>6888</v>
      </c>
      <c r="F2874" s="403" t="s">
        <v>6889</v>
      </c>
      <c r="G2874" s="403" t="s">
        <v>6440</v>
      </c>
      <c r="H2874" s="403" t="s">
        <v>6889</v>
      </c>
      <c r="I2874" s="403" t="s">
        <v>6334</v>
      </c>
      <c r="J2874" s="403" t="s">
        <v>6334</v>
      </c>
      <c r="K2874" s="403" t="s">
        <v>6334</v>
      </c>
      <c r="L2874" s="403" t="s">
        <v>6376</v>
      </c>
    </row>
    <row r="2875" spans="1:12" ht="45" x14ac:dyDescent="0.25">
      <c r="A2875" s="402" t="s">
        <v>19069</v>
      </c>
      <c r="B2875" s="402" t="s">
        <v>19067</v>
      </c>
      <c r="C2875" s="402" t="s">
        <v>19068</v>
      </c>
      <c r="D2875" s="402" t="s">
        <v>19066</v>
      </c>
      <c r="E2875" s="402" t="s">
        <v>19070</v>
      </c>
      <c r="F2875" s="402" t="s">
        <v>19071</v>
      </c>
      <c r="G2875" s="402" t="s">
        <v>7540</v>
      </c>
      <c r="H2875" s="402" t="s">
        <v>19071</v>
      </c>
      <c r="I2875" s="402" t="s">
        <v>6334</v>
      </c>
      <c r="J2875" s="402" t="s">
        <v>6334</v>
      </c>
      <c r="K2875" s="402" t="s">
        <v>6334</v>
      </c>
      <c r="L2875" s="402" t="s">
        <v>8564</v>
      </c>
    </row>
    <row r="2876" spans="1:12" ht="101.25" x14ac:dyDescent="0.25">
      <c r="A2876" s="403" t="s">
        <v>5946</v>
      </c>
      <c r="B2876" s="403" t="s">
        <v>5945</v>
      </c>
      <c r="C2876" s="403" t="s">
        <v>5947</v>
      </c>
      <c r="D2876" s="403" t="s">
        <v>19072</v>
      </c>
      <c r="E2876" s="403" t="s">
        <v>19073</v>
      </c>
      <c r="F2876" s="403" t="s">
        <v>19074</v>
      </c>
      <c r="G2876" s="403" t="s">
        <v>7057</v>
      </c>
      <c r="H2876" s="403" t="s">
        <v>19075</v>
      </c>
      <c r="I2876" s="403" t="s">
        <v>6334</v>
      </c>
      <c r="J2876" s="403" t="s">
        <v>12762</v>
      </c>
      <c r="K2876" s="403" t="s">
        <v>6334</v>
      </c>
      <c r="L2876" s="403" t="s">
        <v>934</v>
      </c>
    </row>
    <row r="2877" spans="1:12" ht="112.5" x14ac:dyDescent="0.25">
      <c r="A2877" s="402" t="s">
        <v>5943</v>
      </c>
      <c r="B2877" s="402" t="s">
        <v>5942</v>
      </c>
      <c r="C2877" s="402" t="s">
        <v>5944</v>
      </c>
      <c r="D2877" s="402" t="s">
        <v>19076</v>
      </c>
      <c r="E2877" s="402" t="s">
        <v>19077</v>
      </c>
      <c r="F2877" s="402" t="s">
        <v>19078</v>
      </c>
      <c r="G2877" s="402" t="s">
        <v>19079</v>
      </c>
      <c r="H2877" s="402" t="s">
        <v>19080</v>
      </c>
      <c r="I2877" s="402" t="s">
        <v>6334</v>
      </c>
      <c r="J2877" s="402" t="s">
        <v>12762</v>
      </c>
      <c r="K2877" s="402" t="s">
        <v>6334</v>
      </c>
      <c r="L2877" s="402" t="s">
        <v>934</v>
      </c>
    </row>
    <row r="2878" spans="1:12" ht="101.25" x14ac:dyDescent="0.25">
      <c r="A2878" s="403" t="s">
        <v>5932</v>
      </c>
      <c r="B2878" s="403" t="s">
        <v>19082</v>
      </c>
      <c r="C2878" s="403" t="s">
        <v>5938</v>
      </c>
      <c r="D2878" s="403" t="s">
        <v>19081</v>
      </c>
      <c r="E2878" s="403" t="s">
        <v>19073</v>
      </c>
      <c r="F2878" s="403" t="s">
        <v>19074</v>
      </c>
      <c r="G2878" s="403" t="s">
        <v>7202</v>
      </c>
      <c r="H2878" s="403" t="s">
        <v>19075</v>
      </c>
      <c r="I2878" s="403" t="s">
        <v>6334</v>
      </c>
      <c r="J2878" s="403" t="s">
        <v>12762</v>
      </c>
      <c r="K2878" s="403" t="s">
        <v>6334</v>
      </c>
      <c r="L2878" s="403" t="s">
        <v>934</v>
      </c>
    </row>
    <row r="2879" spans="1:12" ht="101.25" x14ac:dyDescent="0.25">
      <c r="A2879" s="402" t="s">
        <v>5939</v>
      </c>
      <c r="B2879" s="402" t="s">
        <v>19084</v>
      </c>
      <c r="C2879" s="402" t="s">
        <v>5941</v>
      </c>
      <c r="D2879" s="402" t="s">
        <v>19083</v>
      </c>
      <c r="E2879" s="402" t="s">
        <v>19077</v>
      </c>
      <c r="F2879" s="402" t="s">
        <v>19085</v>
      </c>
      <c r="G2879" s="402" t="s">
        <v>19079</v>
      </c>
      <c r="H2879" s="402" t="s">
        <v>19080</v>
      </c>
      <c r="I2879" s="402" t="s">
        <v>6334</v>
      </c>
      <c r="J2879" s="402" t="s">
        <v>12762</v>
      </c>
      <c r="K2879" s="402" t="s">
        <v>6334</v>
      </c>
      <c r="L2879" s="402" t="s">
        <v>934</v>
      </c>
    </row>
    <row r="2880" spans="1:12" ht="101.25" x14ac:dyDescent="0.25">
      <c r="A2880" s="403" t="s">
        <v>5949</v>
      </c>
      <c r="B2880" s="403" t="s">
        <v>19087</v>
      </c>
      <c r="C2880" s="403" t="s">
        <v>5950</v>
      </c>
      <c r="D2880" s="403" t="s">
        <v>19086</v>
      </c>
      <c r="E2880" s="403" t="s">
        <v>19088</v>
      </c>
      <c r="F2880" s="403" t="s">
        <v>19089</v>
      </c>
      <c r="G2880" s="403" t="s">
        <v>19079</v>
      </c>
      <c r="H2880" s="403" t="s">
        <v>19090</v>
      </c>
      <c r="I2880" s="403" t="s">
        <v>6334</v>
      </c>
      <c r="J2880" s="403" t="s">
        <v>12762</v>
      </c>
      <c r="K2880" s="403" t="s">
        <v>6334</v>
      </c>
      <c r="L2880" s="403" t="s">
        <v>934</v>
      </c>
    </row>
    <row r="2881" spans="1:12" ht="78.75" x14ac:dyDescent="0.25">
      <c r="A2881" s="402" t="s">
        <v>19093</v>
      </c>
      <c r="B2881" s="402" t="s">
        <v>19092</v>
      </c>
      <c r="C2881" s="402" t="s">
        <v>6334</v>
      </c>
      <c r="D2881" s="402" t="s">
        <v>19091</v>
      </c>
      <c r="E2881" s="402" t="s">
        <v>19094</v>
      </c>
      <c r="F2881" s="402" t="s">
        <v>19095</v>
      </c>
      <c r="G2881" s="402" t="s">
        <v>19096</v>
      </c>
      <c r="H2881" s="402" t="s">
        <v>19097</v>
      </c>
      <c r="I2881" s="402" t="s">
        <v>6334</v>
      </c>
      <c r="J2881" s="402" t="s">
        <v>12762</v>
      </c>
      <c r="K2881" s="402" t="s">
        <v>6334</v>
      </c>
      <c r="L2881" s="402" t="s">
        <v>10069</v>
      </c>
    </row>
    <row r="2882" spans="1:12" ht="45" x14ac:dyDescent="0.25">
      <c r="A2882" s="403" t="s">
        <v>26498</v>
      </c>
      <c r="B2882" s="403" t="s">
        <v>26496</v>
      </c>
      <c r="C2882" s="403" t="s">
        <v>26497</v>
      </c>
      <c r="D2882" s="403" t="s">
        <v>26495</v>
      </c>
      <c r="E2882" s="403" t="s">
        <v>26499</v>
      </c>
      <c r="F2882" s="403" t="s">
        <v>16974</v>
      </c>
      <c r="G2882" s="403" t="s">
        <v>6553</v>
      </c>
      <c r="H2882" s="403" t="s">
        <v>18365</v>
      </c>
      <c r="I2882" s="403" t="s">
        <v>6334</v>
      </c>
      <c r="J2882" s="403" t="s">
        <v>16492</v>
      </c>
      <c r="K2882" s="403" t="s">
        <v>6334</v>
      </c>
      <c r="L2882" s="403" t="s">
        <v>26089</v>
      </c>
    </row>
    <row r="2883" spans="1:12" ht="78.75" x14ac:dyDescent="0.25">
      <c r="A2883" s="402" t="s">
        <v>26502</v>
      </c>
      <c r="B2883" s="402" t="s">
        <v>26501</v>
      </c>
      <c r="C2883" s="402" t="s">
        <v>6334</v>
      </c>
      <c r="D2883" s="402" t="s">
        <v>26500</v>
      </c>
      <c r="E2883" s="402" t="s">
        <v>26503</v>
      </c>
      <c r="F2883" s="402" t="s">
        <v>26504</v>
      </c>
      <c r="G2883" s="402" t="s">
        <v>6665</v>
      </c>
      <c r="H2883" s="402" t="s">
        <v>26505</v>
      </c>
      <c r="I2883" s="402" t="s">
        <v>6334</v>
      </c>
      <c r="J2883" s="402" t="s">
        <v>16440</v>
      </c>
      <c r="K2883" s="402" t="s">
        <v>6334</v>
      </c>
      <c r="L2883" s="402" t="s">
        <v>26089</v>
      </c>
    </row>
    <row r="2884" spans="1:12" ht="146.25" x14ac:dyDescent="0.25">
      <c r="A2884" s="403" t="s">
        <v>6334</v>
      </c>
      <c r="B2884" s="403" t="s">
        <v>26507</v>
      </c>
      <c r="C2884" s="403" t="s">
        <v>6334</v>
      </c>
      <c r="D2884" s="403" t="s">
        <v>26506</v>
      </c>
      <c r="E2884" s="403" t="s">
        <v>26508</v>
      </c>
      <c r="F2884" s="403" t="s">
        <v>26509</v>
      </c>
      <c r="G2884" s="403" t="s">
        <v>19285</v>
      </c>
      <c r="H2884" s="403" t="s">
        <v>26510</v>
      </c>
      <c r="I2884" s="403" t="s">
        <v>7093</v>
      </c>
      <c r="J2884" s="403" t="s">
        <v>6334</v>
      </c>
      <c r="K2884" s="403" t="s">
        <v>26417</v>
      </c>
      <c r="L2884" s="403" t="s">
        <v>26210</v>
      </c>
    </row>
    <row r="2885" spans="1:12" ht="135" x14ac:dyDescent="0.25">
      <c r="A2885" s="402" t="s">
        <v>6334</v>
      </c>
      <c r="B2885" s="402" t="s">
        <v>26512</v>
      </c>
      <c r="C2885" s="402" t="s">
        <v>6334</v>
      </c>
      <c r="D2885" s="402" t="s">
        <v>26511</v>
      </c>
      <c r="E2885" s="402" t="s">
        <v>26513</v>
      </c>
      <c r="F2885" s="402" t="s">
        <v>26514</v>
      </c>
      <c r="G2885" s="402" t="s">
        <v>19096</v>
      </c>
      <c r="H2885" s="402" t="s">
        <v>26515</v>
      </c>
      <c r="I2885" s="402" t="s">
        <v>7093</v>
      </c>
      <c r="J2885" s="402" t="s">
        <v>6334</v>
      </c>
      <c r="K2885" s="402" t="s">
        <v>26417</v>
      </c>
      <c r="L2885" s="402" t="s">
        <v>26210</v>
      </c>
    </row>
    <row r="2886" spans="1:12" ht="22.5" x14ac:dyDescent="0.25">
      <c r="A2886" s="403" t="s">
        <v>26519</v>
      </c>
      <c r="B2886" s="403" t="s">
        <v>26517</v>
      </c>
      <c r="C2886" s="403" t="s">
        <v>26518</v>
      </c>
      <c r="D2886" s="403" t="s">
        <v>26516</v>
      </c>
      <c r="E2886" s="403" t="s">
        <v>6888</v>
      </c>
      <c r="F2886" s="403" t="s">
        <v>6889</v>
      </c>
      <c r="G2886" s="403" t="s">
        <v>6440</v>
      </c>
      <c r="H2886" s="403" t="s">
        <v>6889</v>
      </c>
      <c r="I2886" s="403" t="s">
        <v>6334</v>
      </c>
      <c r="J2886" s="403" t="s">
        <v>6334</v>
      </c>
      <c r="K2886" s="403" t="s">
        <v>6334</v>
      </c>
      <c r="L2886" s="403" t="s">
        <v>26210</v>
      </c>
    </row>
    <row r="2887" spans="1:12" ht="90" x14ac:dyDescent="0.25">
      <c r="A2887" s="402" t="s">
        <v>6334</v>
      </c>
      <c r="B2887" s="402" t="s">
        <v>26521</v>
      </c>
      <c r="C2887" s="402" t="s">
        <v>26522</v>
      </c>
      <c r="D2887" s="402" t="s">
        <v>26520</v>
      </c>
      <c r="E2887" s="402" t="s">
        <v>26523</v>
      </c>
      <c r="F2887" s="402" t="s">
        <v>26524</v>
      </c>
      <c r="G2887" s="402" t="s">
        <v>16447</v>
      </c>
      <c r="H2887" s="402" t="s">
        <v>26525</v>
      </c>
      <c r="I2887" s="402" t="s">
        <v>7093</v>
      </c>
      <c r="J2887" s="402" t="s">
        <v>6334</v>
      </c>
      <c r="K2887" s="402" t="s">
        <v>6334</v>
      </c>
      <c r="L2887" s="402" t="s">
        <v>26302</v>
      </c>
    </row>
    <row r="2888" spans="1:12" ht="101.25" x14ac:dyDescent="0.25">
      <c r="A2888" s="403" t="s">
        <v>1778</v>
      </c>
      <c r="B2888" s="403" t="s">
        <v>19099</v>
      </c>
      <c r="C2888" s="403" t="s">
        <v>19100</v>
      </c>
      <c r="D2888" s="403" t="s">
        <v>19098</v>
      </c>
      <c r="E2888" s="403" t="s">
        <v>19101</v>
      </c>
      <c r="F2888" s="403" t="s">
        <v>19102</v>
      </c>
      <c r="G2888" s="403" t="s">
        <v>7115</v>
      </c>
      <c r="H2888" s="403" t="s">
        <v>19103</v>
      </c>
      <c r="I2888" s="403" t="s">
        <v>6334</v>
      </c>
      <c r="J2888" s="403" t="s">
        <v>6334</v>
      </c>
      <c r="K2888" s="403" t="s">
        <v>10420</v>
      </c>
      <c r="L2888" s="403" t="s">
        <v>835</v>
      </c>
    </row>
    <row r="2889" spans="1:12" ht="56.25" x14ac:dyDescent="0.25">
      <c r="A2889" s="402" t="s">
        <v>1630</v>
      </c>
      <c r="B2889" s="402" t="s">
        <v>19105</v>
      </c>
      <c r="C2889" s="402" t="s">
        <v>19106</v>
      </c>
      <c r="D2889" s="402" t="s">
        <v>19104</v>
      </c>
      <c r="E2889" s="402" t="s">
        <v>10855</v>
      </c>
      <c r="F2889" s="402" t="s">
        <v>10856</v>
      </c>
      <c r="G2889" s="402" t="s">
        <v>7173</v>
      </c>
      <c r="H2889" s="402" t="s">
        <v>10856</v>
      </c>
      <c r="I2889" s="402" t="s">
        <v>6334</v>
      </c>
      <c r="J2889" s="402" t="s">
        <v>7123</v>
      </c>
      <c r="K2889" s="402" t="s">
        <v>6334</v>
      </c>
      <c r="L2889" s="402" t="s">
        <v>835</v>
      </c>
    </row>
    <row r="2890" spans="1:12" ht="56.25" x14ac:dyDescent="0.25">
      <c r="A2890" s="403" t="s">
        <v>19109</v>
      </c>
      <c r="B2890" s="403" t="s">
        <v>19108</v>
      </c>
      <c r="C2890" s="403" t="s">
        <v>1058</v>
      </c>
      <c r="D2890" s="403" t="s">
        <v>19107</v>
      </c>
      <c r="E2890" s="403" t="s">
        <v>16838</v>
      </c>
      <c r="F2890" s="403" t="s">
        <v>16839</v>
      </c>
      <c r="G2890" s="403" t="s">
        <v>16865</v>
      </c>
      <c r="H2890" s="403" t="s">
        <v>16839</v>
      </c>
      <c r="I2890" s="403" t="s">
        <v>6334</v>
      </c>
      <c r="J2890" s="403" t="s">
        <v>6334</v>
      </c>
      <c r="K2890" s="403" t="s">
        <v>6334</v>
      </c>
      <c r="L2890" s="403" t="s">
        <v>6343</v>
      </c>
    </row>
    <row r="2891" spans="1:12" ht="45" x14ac:dyDescent="0.25">
      <c r="A2891" s="402" t="s">
        <v>4123</v>
      </c>
      <c r="B2891" s="402" t="s">
        <v>19111</v>
      </c>
      <c r="C2891" s="402" t="s">
        <v>4125</v>
      </c>
      <c r="D2891" s="402" t="s">
        <v>19110</v>
      </c>
      <c r="E2891" s="402" t="s">
        <v>7595</v>
      </c>
      <c r="F2891" s="402" t="s">
        <v>7596</v>
      </c>
      <c r="G2891" s="402" t="s">
        <v>6586</v>
      </c>
      <c r="H2891" s="402" t="s">
        <v>7596</v>
      </c>
      <c r="I2891" s="402" t="s">
        <v>6334</v>
      </c>
      <c r="J2891" s="402" t="s">
        <v>6334</v>
      </c>
      <c r="K2891" s="402" t="s">
        <v>6334</v>
      </c>
      <c r="L2891" s="402" t="s">
        <v>835</v>
      </c>
    </row>
    <row r="2892" spans="1:12" ht="56.25" x14ac:dyDescent="0.25">
      <c r="A2892" s="403" t="s">
        <v>19115</v>
      </c>
      <c r="B2892" s="403" t="s">
        <v>19113</v>
      </c>
      <c r="C2892" s="403" t="s">
        <v>19114</v>
      </c>
      <c r="D2892" s="403" t="s">
        <v>19112</v>
      </c>
      <c r="E2892" s="403" t="s">
        <v>6683</v>
      </c>
      <c r="F2892" s="403" t="s">
        <v>7913</v>
      </c>
      <c r="G2892" s="403" t="s">
        <v>6452</v>
      </c>
      <c r="H2892" s="403" t="s">
        <v>7914</v>
      </c>
      <c r="I2892" s="403" t="s">
        <v>6334</v>
      </c>
      <c r="J2892" s="403" t="s">
        <v>6334</v>
      </c>
      <c r="K2892" s="403" t="s">
        <v>6334</v>
      </c>
      <c r="L2892" s="403" t="s">
        <v>835</v>
      </c>
    </row>
    <row r="2893" spans="1:12" ht="56.25" x14ac:dyDescent="0.25">
      <c r="A2893" s="402" t="s">
        <v>19119</v>
      </c>
      <c r="B2893" s="402" t="s">
        <v>19117</v>
      </c>
      <c r="C2893" s="402" t="s">
        <v>19118</v>
      </c>
      <c r="D2893" s="402" t="s">
        <v>19116</v>
      </c>
      <c r="E2893" s="402" t="s">
        <v>12461</v>
      </c>
      <c r="F2893" s="402" t="s">
        <v>12462</v>
      </c>
      <c r="G2893" s="402" t="s">
        <v>6452</v>
      </c>
      <c r="H2893" s="402" t="s">
        <v>12463</v>
      </c>
      <c r="I2893" s="402" t="s">
        <v>6334</v>
      </c>
      <c r="J2893" s="402" t="s">
        <v>6334</v>
      </c>
      <c r="K2893" s="402" t="s">
        <v>6334</v>
      </c>
      <c r="L2893" s="402" t="s">
        <v>835</v>
      </c>
    </row>
    <row r="2894" spans="1:12" ht="67.5" x14ac:dyDescent="0.25">
      <c r="A2894" s="403" t="s">
        <v>19123</v>
      </c>
      <c r="B2894" s="403" t="s">
        <v>19121</v>
      </c>
      <c r="C2894" s="403" t="s">
        <v>19122</v>
      </c>
      <c r="D2894" s="403" t="s">
        <v>19120</v>
      </c>
      <c r="E2894" s="403" t="s">
        <v>19124</v>
      </c>
      <c r="F2894" s="403" t="s">
        <v>19125</v>
      </c>
      <c r="G2894" s="403" t="s">
        <v>6415</v>
      </c>
      <c r="H2894" s="403" t="s">
        <v>19126</v>
      </c>
      <c r="I2894" s="403" t="s">
        <v>6360</v>
      </c>
      <c r="J2894" s="403" t="s">
        <v>7071</v>
      </c>
      <c r="K2894" s="403" t="s">
        <v>6334</v>
      </c>
      <c r="L2894" s="403" t="s">
        <v>835</v>
      </c>
    </row>
    <row r="2895" spans="1:12" ht="45" x14ac:dyDescent="0.25">
      <c r="A2895" s="402" t="s">
        <v>4908</v>
      </c>
      <c r="B2895" s="402" t="s">
        <v>19128</v>
      </c>
      <c r="C2895" s="402" t="s">
        <v>4910</v>
      </c>
      <c r="D2895" s="402" t="s">
        <v>19127</v>
      </c>
      <c r="E2895" s="402" t="s">
        <v>6797</v>
      </c>
      <c r="F2895" s="402" t="s">
        <v>6798</v>
      </c>
      <c r="G2895" s="402" t="s">
        <v>6452</v>
      </c>
      <c r="H2895" s="402" t="s">
        <v>6799</v>
      </c>
      <c r="I2895" s="402" t="s">
        <v>6334</v>
      </c>
      <c r="J2895" s="402" t="s">
        <v>6597</v>
      </c>
      <c r="K2895" s="402" t="s">
        <v>6334</v>
      </c>
      <c r="L2895" s="402" t="s">
        <v>6436</v>
      </c>
    </row>
    <row r="2896" spans="1:12" ht="45" x14ac:dyDescent="0.25">
      <c r="A2896" s="403" t="s">
        <v>19132</v>
      </c>
      <c r="B2896" s="403" t="s">
        <v>19130</v>
      </c>
      <c r="C2896" s="403" t="s">
        <v>19131</v>
      </c>
      <c r="D2896" s="403" t="s">
        <v>19129</v>
      </c>
      <c r="E2896" s="403" t="s">
        <v>17756</v>
      </c>
      <c r="F2896" s="403" t="s">
        <v>19133</v>
      </c>
      <c r="G2896" s="403" t="s">
        <v>6777</v>
      </c>
      <c r="H2896" s="403" t="s">
        <v>19133</v>
      </c>
      <c r="I2896" s="403" t="s">
        <v>6334</v>
      </c>
      <c r="J2896" s="403" t="s">
        <v>6334</v>
      </c>
      <c r="K2896" s="403" t="s">
        <v>6334</v>
      </c>
      <c r="L2896" s="403" t="s">
        <v>835</v>
      </c>
    </row>
    <row r="2897" spans="1:12" ht="56.25" x14ac:dyDescent="0.25">
      <c r="A2897" s="402" t="s">
        <v>19137</v>
      </c>
      <c r="B2897" s="402" t="s">
        <v>19135</v>
      </c>
      <c r="C2897" s="402" t="s">
        <v>19136</v>
      </c>
      <c r="D2897" s="402" t="s">
        <v>19134</v>
      </c>
      <c r="E2897" s="402" t="s">
        <v>19138</v>
      </c>
      <c r="F2897" s="402" t="s">
        <v>19139</v>
      </c>
      <c r="G2897" s="402" t="s">
        <v>6486</v>
      </c>
      <c r="H2897" s="402" t="s">
        <v>19139</v>
      </c>
      <c r="I2897" s="402" t="s">
        <v>6334</v>
      </c>
      <c r="J2897" s="402" t="s">
        <v>6334</v>
      </c>
      <c r="K2897" s="402" t="s">
        <v>6334</v>
      </c>
      <c r="L2897" s="402" t="s">
        <v>835</v>
      </c>
    </row>
    <row r="2898" spans="1:12" ht="56.25" x14ac:dyDescent="0.25">
      <c r="A2898" s="403" t="s">
        <v>3454</v>
      </c>
      <c r="B2898" s="403" t="s">
        <v>19141</v>
      </c>
      <c r="C2898" s="403" t="s">
        <v>3456</v>
      </c>
      <c r="D2898" s="403" t="s">
        <v>19140</v>
      </c>
      <c r="E2898" s="403" t="s">
        <v>6797</v>
      </c>
      <c r="F2898" s="403" t="s">
        <v>6798</v>
      </c>
      <c r="G2898" s="403" t="s">
        <v>6452</v>
      </c>
      <c r="H2898" s="403" t="s">
        <v>6799</v>
      </c>
      <c r="I2898" s="403" t="s">
        <v>6334</v>
      </c>
      <c r="J2898" s="403" t="s">
        <v>6334</v>
      </c>
      <c r="K2898" s="403" t="s">
        <v>6334</v>
      </c>
      <c r="L2898" s="403" t="s">
        <v>835</v>
      </c>
    </row>
    <row r="2899" spans="1:12" ht="45" x14ac:dyDescent="0.25">
      <c r="A2899" s="402" t="s">
        <v>5075</v>
      </c>
      <c r="B2899" s="402" t="s">
        <v>19143</v>
      </c>
      <c r="C2899" s="402" t="s">
        <v>5077</v>
      </c>
      <c r="D2899" s="402" t="s">
        <v>19142</v>
      </c>
      <c r="E2899" s="402" t="s">
        <v>6704</v>
      </c>
      <c r="F2899" s="402" t="s">
        <v>6705</v>
      </c>
      <c r="G2899" s="402" t="s">
        <v>6486</v>
      </c>
      <c r="H2899" s="402" t="s">
        <v>6705</v>
      </c>
      <c r="I2899" s="402" t="s">
        <v>6334</v>
      </c>
      <c r="J2899" s="402" t="s">
        <v>6334</v>
      </c>
      <c r="K2899" s="402" t="s">
        <v>6334</v>
      </c>
      <c r="L2899" s="402" t="s">
        <v>835</v>
      </c>
    </row>
    <row r="2900" spans="1:12" ht="56.25" x14ac:dyDescent="0.25">
      <c r="A2900" s="403" t="s">
        <v>19147</v>
      </c>
      <c r="B2900" s="403" t="s">
        <v>19145</v>
      </c>
      <c r="C2900" s="403" t="s">
        <v>19146</v>
      </c>
      <c r="D2900" s="403" t="s">
        <v>19144</v>
      </c>
      <c r="E2900" s="403" t="s">
        <v>6683</v>
      </c>
      <c r="F2900" s="403" t="s">
        <v>7913</v>
      </c>
      <c r="G2900" s="403" t="s">
        <v>6452</v>
      </c>
      <c r="H2900" s="403" t="s">
        <v>7914</v>
      </c>
      <c r="I2900" s="403" t="s">
        <v>6334</v>
      </c>
      <c r="J2900" s="403" t="s">
        <v>6334</v>
      </c>
      <c r="K2900" s="403" t="s">
        <v>6334</v>
      </c>
      <c r="L2900" s="403" t="s">
        <v>835</v>
      </c>
    </row>
    <row r="2901" spans="1:12" ht="78.75" x14ac:dyDescent="0.25">
      <c r="A2901" s="402" t="s">
        <v>19151</v>
      </c>
      <c r="B2901" s="402" t="s">
        <v>19149</v>
      </c>
      <c r="C2901" s="402" t="s">
        <v>19150</v>
      </c>
      <c r="D2901" s="402" t="s">
        <v>19148</v>
      </c>
      <c r="E2901" s="402" t="s">
        <v>19152</v>
      </c>
      <c r="F2901" s="402" t="s">
        <v>19153</v>
      </c>
      <c r="G2901" s="402" t="s">
        <v>10598</v>
      </c>
      <c r="H2901" s="402" t="s">
        <v>19154</v>
      </c>
      <c r="I2901" s="402" t="s">
        <v>6334</v>
      </c>
      <c r="J2901" s="402" t="s">
        <v>16492</v>
      </c>
      <c r="K2901" s="402" t="s">
        <v>6334</v>
      </c>
      <c r="L2901" s="402" t="s">
        <v>7331</v>
      </c>
    </row>
    <row r="2902" spans="1:12" ht="33.75" x14ac:dyDescent="0.25">
      <c r="A2902" s="403" t="s">
        <v>19158</v>
      </c>
      <c r="B2902" s="403" t="s">
        <v>19156</v>
      </c>
      <c r="C2902" s="403" t="s">
        <v>19157</v>
      </c>
      <c r="D2902" s="403" t="s">
        <v>19155</v>
      </c>
      <c r="E2902" s="403" t="s">
        <v>6704</v>
      </c>
      <c r="F2902" s="403" t="s">
        <v>6705</v>
      </c>
      <c r="G2902" s="403" t="s">
        <v>6486</v>
      </c>
      <c r="H2902" s="403" t="s">
        <v>6705</v>
      </c>
      <c r="I2902" s="403" t="s">
        <v>6334</v>
      </c>
      <c r="J2902" s="403" t="s">
        <v>6334</v>
      </c>
      <c r="K2902" s="403" t="s">
        <v>6334</v>
      </c>
      <c r="L2902" s="403" t="s">
        <v>835</v>
      </c>
    </row>
    <row r="2903" spans="1:12" ht="67.5" x14ac:dyDescent="0.25">
      <c r="A2903" s="402" t="s">
        <v>19161</v>
      </c>
      <c r="B2903" s="402" t="s">
        <v>19160</v>
      </c>
      <c r="C2903" s="402" t="s">
        <v>6334</v>
      </c>
      <c r="D2903" s="402" t="s">
        <v>19159</v>
      </c>
      <c r="E2903" s="402" t="s">
        <v>19162</v>
      </c>
      <c r="F2903" s="402" t="s">
        <v>19163</v>
      </c>
      <c r="G2903" s="402" t="s">
        <v>6486</v>
      </c>
      <c r="H2903" s="402" t="s">
        <v>19164</v>
      </c>
      <c r="I2903" s="402" t="s">
        <v>6334</v>
      </c>
      <c r="J2903" s="402" t="s">
        <v>6334</v>
      </c>
      <c r="K2903" s="402" t="s">
        <v>6334</v>
      </c>
      <c r="L2903" s="402" t="s">
        <v>835</v>
      </c>
    </row>
    <row r="2904" spans="1:12" ht="45" x14ac:dyDescent="0.25">
      <c r="A2904" s="403" t="s">
        <v>19168</v>
      </c>
      <c r="B2904" s="403" t="s">
        <v>19166</v>
      </c>
      <c r="C2904" s="403" t="s">
        <v>19167</v>
      </c>
      <c r="D2904" s="403" t="s">
        <v>19165</v>
      </c>
      <c r="E2904" s="403" t="s">
        <v>6704</v>
      </c>
      <c r="F2904" s="403" t="s">
        <v>6705</v>
      </c>
      <c r="G2904" s="403" t="s">
        <v>6486</v>
      </c>
      <c r="H2904" s="403" t="s">
        <v>6705</v>
      </c>
      <c r="I2904" s="403" t="s">
        <v>6334</v>
      </c>
      <c r="J2904" s="403" t="s">
        <v>6334</v>
      </c>
      <c r="K2904" s="403" t="s">
        <v>6334</v>
      </c>
      <c r="L2904" s="403" t="s">
        <v>835</v>
      </c>
    </row>
    <row r="2905" spans="1:12" ht="78.75" x14ac:dyDescent="0.25">
      <c r="A2905" s="402" t="s">
        <v>3546</v>
      </c>
      <c r="B2905" s="402" t="s">
        <v>19170</v>
      </c>
      <c r="C2905" s="402" t="s">
        <v>3548</v>
      </c>
      <c r="D2905" s="402" t="s">
        <v>19169</v>
      </c>
      <c r="E2905" s="402" t="s">
        <v>19171</v>
      </c>
      <c r="F2905" s="402" t="s">
        <v>19172</v>
      </c>
      <c r="G2905" s="402" t="s">
        <v>6665</v>
      </c>
      <c r="H2905" s="402" t="s">
        <v>19173</v>
      </c>
      <c r="I2905" s="402" t="s">
        <v>6334</v>
      </c>
      <c r="J2905" s="402" t="s">
        <v>6334</v>
      </c>
      <c r="K2905" s="402" t="s">
        <v>6334</v>
      </c>
      <c r="L2905" s="402" t="s">
        <v>835</v>
      </c>
    </row>
    <row r="2906" spans="1:12" ht="56.25" x14ac:dyDescent="0.25">
      <c r="A2906" s="403" t="s">
        <v>19177</v>
      </c>
      <c r="B2906" s="403" t="s">
        <v>19175</v>
      </c>
      <c r="C2906" s="403" t="s">
        <v>19176</v>
      </c>
      <c r="D2906" s="403" t="s">
        <v>19174</v>
      </c>
      <c r="E2906" s="403" t="s">
        <v>6797</v>
      </c>
      <c r="F2906" s="403" t="s">
        <v>6798</v>
      </c>
      <c r="G2906" s="403" t="s">
        <v>6452</v>
      </c>
      <c r="H2906" s="403" t="s">
        <v>6799</v>
      </c>
      <c r="I2906" s="403" t="s">
        <v>6334</v>
      </c>
      <c r="J2906" s="403" t="s">
        <v>6334</v>
      </c>
      <c r="K2906" s="403" t="s">
        <v>6334</v>
      </c>
      <c r="L2906" s="403" t="s">
        <v>835</v>
      </c>
    </row>
    <row r="2907" spans="1:12" ht="67.5" x14ac:dyDescent="0.25">
      <c r="A2907" s="402" t="s">
        <v>6334</v>
      </c>
      <c r="B2907" s="402" t="s">
        <v>19179</v>
      </c>
      <c r="C2907" s="402" t="s">
        <v>6334</v>
      </c>
      <c r="D2907" s="402" t="s">
        <v>19178</v>
      </c>
      <c r="E2907" s="402" t="s">
        <v>7863</v>
      </c>
      <c r="F2907" s="402" t="s">
        <v>7864</v>
      </c>
      <c r="G2907" s="402" t="s">
        <v>6452</v>
      </c>
      <c r="H2907" s="402" t="s">
        <v>7865</v>
      </c>
      <c r="I2907" s="402" t="s">
        <v>6334</v>
      </c>
      <c r="J2907" s="402" t="s">
        <v>6334</v>
      </c>
      <c r="K2907" s="402" t="s">
        <v>6390</v>
      </c>
      <c r="L2907" s="402" t="s">
        <v>835</v>
      </c>
    </row>
    <row r="2908" spans="1:12" ht="78.75" x14ac:dyDescent="0.25">
      <c r="A2908" s="403" t="s">
        <v>19183</v>
      </c>
      <c r="B2908" s="403" t="s">
        <v>19181</v>
      </c>
      <c r="C2908" s="403" t="s">
        <v>19182</v>
      </c>
      <c r="D2908" s="403" t="s">
        <v>19180</v>
      </c>
      <c r="E2908" s="403" t="s">
        <v>7863</v>
      </c>
      <c r="F2908" s="403" t="s">
        <v>7864</v>
      </c>
      <c r="G2908" s="403" t="s">
        <v>6452</v>
      </c>
      <c r="H2908" s="403" t="s">
        <v>7865</v>
      </c>
      <c r="I2908" s="403" t="s">
        <v>6334</v>
      </c>
      <c r="J2908" s="403" t="s">
        <v>6334</v>
      </c>
      <c r="K2908" s="403" t="s">
        <v>6334</v>
      </c>
      <c r="L2908" s="403" t="s">
        <v>835</v>
      </c>
    </row>
    <row r="2909" spans="1:12" ht="112.5" x14ac:dyDescent="0.25">
      <c r="A2909" s="402" t="s">
        <v>19187</v>
      </c>
      <c r="B2909" s="402" t="s">
        <v>19185</v>
      </c>
      <c r="C2909" s="402" t="s">
        <v>19186</v>
      </c>
      <c r="D2909" s="402" t="s">
        <v>19184</v>
      </c>
      <c r="E2909" s="402" t="s">
        <v>7863</v>
      </c>
      <c r="F2909" s="402" t="s">
        <v>7864</v>
      </c>
      <c r="G2909" s="402" t="s">
        <v>6452</v>
      </c>
      <c r="H2909" s="402" t="s">
        <v>7865</v>
      </c>
      <c r="I2909" s="402" t="s">
        <v>6334</v>
      </c>
      <c r="J2909" s="402" t="s">
        <v>6334</v>
      </c>
      <c r="K2909" s="402" t="s">
        <v>6334</v>
      </c>
      <c r="L2909" s="402" t="s">
        <v>835</v>
      </c>
    </row>
    <row r="2910" spans="1:12" ht="78.75" x14ac:dyDescent="0.25">
      <c r="A2910" s="403" t="s">
        <v>19191</v>
      </c>
      <c r="B2910" s="403" t="s">
        <v>19189</v>
      </c>
      <c r="C2910" s="403" t="s">
        <v>19190</v>
      </c>
      <c r="D2910" s="403" t="s">
        <v>19188</v>
      </c>
      <c r="E2910" s="403" t="s">
        <v>6797</v>
      </c>
      <c r="F2910" s="403" t="s">
        <v>6798</v>
      </c>
      <c r="G2910" s="403" t="s">
        <v>6452</v>
      </c>
      <c r="H2910" s="403" t="s">
        <v>6799</v>
      </c>
      <c r="I2910" s="403" t="s">
        <v>6334</v>
      </c>
      <c r="J2910" s="403" t="s">
        <v>6334</v>
      </c>
      <c r="K2910" s="403" t="s">
        <v>6334</v>
      </c>
      <c r="L2910" s="403" t="s">
        <v>835</v>
      </c>
    </row>
    <row r="2911" spans="1:12" ht="90" x14ac:dyDescent="0.25">
      <c r="A2911" s="402" t="s">
        <v>19195</v>
      </c>
      <c r="B2911" s="402" t="s">
        <v>19193</v>
      </c>
      <c r="C2911" s="402" t="s">
        <v>19194</v>
      </c>
      <c r="D2911" s="402" t="s">
        <v>19192</v>
      </c>
      <c r="E2911" s="402" t="s">
        <v>6797</v>
      </c>
      <c r="F2911" s="402" t="s">
        <v>6798</v>
      </c>
      <c r="G2911" s="402" t="s">
        <v>6452</v>
      </c>
      <c r="H2911" s="402" t="s">
        <v>6799</v>
      </c>
      <c r="I2911" s="402" t="s">
        <v>6334</v>
      </c>
      <c r="J2911" s="402" t="s">
        <v>6334</v>
      </c>
      <c r="K2911" s="402" t="s">
        <v>6334</v>
      </c>
      <c r="L2911" s="402" t="s">
        <v>835</v>
      </c>
    </row>
    <row r="2912" spans="1:12" ht="56.25" x14ac:dyDescent="0.25">
      <c r="A2912" s="403" t="s">
        <v>19199</v>
      </c>
      <c r="B2912" s="403" t="s">
        <v>19197</v>
      </c>
      <c r="C2912" s="403" t="s">
        <v>19198</v>
      </c>
      <c r="D2912" s="403" t="s">
        <v>19196</v>
      </c>
      <c r="E2912" s="403" t="s">
        <v>19200</v>
      </c>
      <c r="F2912" s="403" t="s">
        <v>19201</v>
      </c>
      <c r="G2912" s="403" t="s">
        <v>13684</v>
      </c>
      <c r="H2912" s="403" t="s">
        <v>19201</v>
      </c>
      <c r="I2912" s="403" t="s">
        <v>6334</v>
      </c>
      <c r="J2912" s="403" t="s">
        <v>7123</v>
      </c>
      <c r="K2912" s="403" t="s">
        <v>6334</v>
      </c>
      <c r="L2912" s="403" t="s">
        <v>835</v>
      </c>
    </row>
    <row r="2913" spans="1:12" ht="67.5" x14ac:dyDescent="0.25">
      <c r="A2913" s="402" t="s">
        <v>1633</v>
      </c>
      <c r="B2913" s="402" t="s">
        <v>19203</v>
      </c>
      <c r="C2913" s="402" t="s">
        <v>19204</v>
      </c>
      <c r="D2913" s="402" t="s">
        <v>19202</v>
      </c>
      <c r="E2913" s="402" t="s">
        <v>11554</v>
      </c>
      <c r="F2913" s="402" t="s">
        <v>11555</v>
      </c>
      <c r="G2913" s="402" t="s">
        <v>7338</v>
      </c>
      <c r="H2913" s="402" t="s">
        <v>11555</v>
      </c>
      <c r="I2913" s="402" t="s">
        <v>6334</v>
      </c>
      <c r="J2913" s="402" t="s">
        <v>6334</v>
      </c>
      <c r="K2913" s="402" t="s">
        <v>6334</v>
      </c>
      <c r="L2913" s="402" t="s">
        <v>835</v>
      </c>
    </row>
    <row r="2914" spans="1:12" ht="78.75" x14ac:dyDescent="0.25">
      <c r="A2914" s="403" t="s">
        <v>19208</v>
      </c>
      <c r="B2914" s="403" t="s">
        <v>19206</v>
      </c>
      <c r="C2914" s="403" t="s">
        <v>19207</v>
      </c>
      <c r="D2914" s="403" t="s">
        <v>19205</v>
      </c>
      <c r="E2914" s="403" t="s">
        <v>19209</v>
      </c>
      <c r="F2914" s="403" t="s">
        <v>19210</v>
      </c>
      <c r="G2914" s="403" t="s">
        <v>9048</v>
      </c>
      <c r="H2914" s="403" t="s">
        <v>19211</v>
      </c>
      <c r="I2914" s="403" t="s">
        <v>6611</v>
      </c>
      <c r="J2914" s="403" t="s">
        <v>6334</v>
      </c>
      <c r="K2914" s="403" t="s">
        <v>6548</v>
      </c>
      <c r="L2914" s="403" t="s">
        <v>835</v>
      </c>
    </row>
    <row r="2915" spans="1:12" ht="78.75" x14ac:dyDescent="0.25">
      <c r="A2915" s="402" t="s">
        <v>19215</v>
      </c>
      <c r="B2915" s="402" t="s">
        <v>19213</v>
      </c>
      <c r="C2915" s="402" t="s">
        <v>19214</v>
      </c>
      <c r="D2915" s="402" t="s">
        <v>19212</v>
      </c>
      <c r="E2915" s="402" t="s">
        <v>19209</v>
      </c>
      <c r="F2915" s="402" t="s">
        <v>19210</v>
      </c>
      <c r="G2915" s="402" t="s">
        <v>9048</v>
      </c>
      <c r="H2915" s="402" t="s">
        <v>19216</v>
      </c>
      <c r="I2915" s="402" t="s">
        <v>6611</v>
      </c>
      <c r="J2915" s="402" t="s">
        <v>19217</v>
      </c>
      <c r="K2915" s="402" t="s">
        <v>9686</v>
      </c>
      <c r="L2915" s="402" t="s">
        <v>6343</v>
      </c>
    </row>
    <row r="2916" spans="1:12" ht="67.5" x14ac:dyDescent="0.25">
      <c r="A2916" s="403" t="s">
        <v>19220</v>
      </c>
      <c r="B2916" s="403" t="s">
        <v>19219</v>
      </c>
      <c r="C2916" s="403" t="s">
        <v>6123</v>
      </c>
      <c r="D2916" s="403" t="s">
        <v>19218</v>
      </c>
      <c r="E2916" s="403" t="s">
        <v>19221</v>
      </c>
      <c r="F2916" s="403" t="s">
        <v>19222</v>
      </c>
      <c r="G2916" s="403" t="s">
        <v>6452</v>
      </c>
      <c r="H2916" s="403" t="s">
        <v>19223</v>
      </c>
      <c r="I2916" s="403" t="s">
        <v>6611</v>
      </c>
      <c r="J2916" s="403" t="s">
        <v>6334</v>
      </c>
      <c r="K2916" s="403" t="s">
        <v>6334</v>
      </c>
      <c r="L2916" s="403" t="s">
        <v>835</v>
      </c>
    </row>
    <row r="2917" spans="1:12" ht="78.75" x14ac:dyDescent="0.25">
      <c r="A2917" s="402" t="s">
        <v>6117</v>
      </c>
      <c r="B2917" s="402" t="s">
        <v>19225</v>
      </c>
      <c r="C2917" s="402" t="s">
        <v>6118</v>
      </c>
      <c r="D2917" s="402" t="s">
        <v>19224</v>
      </c>
      <c r="E2917" s="402" t="s">
        <v>19209</v>
      </c>
      <c r="F2917" s="402" t="s">
        <v>19210</v>
      </c>
      <c r="G2917" s="402" t="s">
        <v>9048</v>
      </c>
      <c r="H2917" s="402" t="s">
        <v>19211</v>
      </c>
      <c r="I2917" s="402" t="s">
        <v>6611</v>
      </c>
      <c r="J2917" s="402" t="s">
        <v>6334</v>
      </c>
      <c r="K2917" s="402" t="s">
        <v>6334</v>
      </c>
      <c r="L2917" s="402" t="s">
        <v>835</v>
      </c>
    </row>
    <row r="2918" spans="1:12" ht="67.5" x14ac:dyDescent="0.25">
      <c r="A2918" s="403" t="s">
        <v>19229</v>
      </c>
      <c r="B2918" s="403" t="s">
        <v>19227</v>
      </c>
      <c r="C2918" s="403" t="s">
        <v>19228</v>
      </c>
      <c r="D2918" s="403" t="s">
        <v>19226</v>
      </c>
      <c r="E2918" s="403" t="s">
        <v>19230</v>
      </c>
      <c r="F2918" s="403" t="s">
        <v>19231</v>
      </c>
      <c r="G2918" s="403" t="s">
        <v>6486</v>
      </c>
      <c r="H2918" s="403" t="s">
        <v>19231</v>
      </c>
      <c r="I2918" s="403" t="s">
        <v>6334</v>
      </c>
      <c r="J2918" s="403" t="s">
        <v>6334</v>
      </c>
      <c r="K2918" s="403" t="s">
        <v>6334</v>
      </c>
      <c r="L2918" s="403" t="s">
        <v>835</v>
      </c>
    </row>
    <row r="2919" spans="1:12" ht="90" x14ac:dyDescent="0.25">
      <c r="A2919" s="402" t="s">
        <v>2080</v>
      </c>
      <c r="B2919" s="402" t="s">
        <v>19233</v>
      </c>
      <c r="C2919" s="402" t="s">
        <v>19234</v>
      </c>
      <c r="D2919" s="402" t="s">
        <v>19232</v>
      </c>
      <c r="E2919" s="402" t="s">
        <v>19235</v>
      </c>
      <c r="F2919" s="402" t="s">
        <v>19236</v>
      </c>
      <c r="G2919" s="402" t="s">
        <v>7115</v>
      </c>
      <c r="H2919" s="402" t="s">
        <v>19237</v>
      </c>
      <c r="I2919" s="402" t="s">
        <v>6334</v>
      </c>
      <c r="J2919" s="402" t="s">
        <v>7141</v>
      </c>
      <c r="K2919" s="402" t="s">
        <v>6334</v>
      </c>
      <c r="L2919" s="402" t="s">
        <v>835</v>
      </c>
    </row>
    <row r="2920" spans="1:12" ht="45" x14ac:dyDescent="0.25">
      <c r="A2920" s="403" t="s">
        <v>19241</v>
      </c>
      <c r="B2920" s="403" t="s">
        <v>19239</v>
      </c>
      <c r="C2920" s="403" t="s">
        <v>19240</v>
      </c>
      <c r="D2920" s="403" t="s">
        <v>19238</v>
      </c>
      <c r="E2920" s="403" t="s">
        <v>8711</v>
      </c>
      <c r="F2920" s="403" t="s">
        <v>8712</v>
      </c>
      <c r="G2920" s="403" t="s">
        <v>6493</v>
      </c>
      <c r="H2920" s="403" t="s">
        <v>8712</v>
      </c>
      <c r="I2920" s="403" t="s">
        <v>6334</v>
      </c>
      <c r="J2920" s="403" t="s">
        <v>6334</v>
      </c>
      <c r="K2920" s="403" t="s">
        <v>6334</v>
      </c>
      <c r="L2920" s="403" t="s">
        <v>835</v>
      </c>
    </row>
    <row r="2921" spans="1:12" ht="45" x14ac:dyDescent="0.25">
      <c r="A2921" s="402" t="s">
        <v>19245</v>
      </c>
      <c r="B2921" s="402" t="s">
        <v>19243</v>
      </c>
      <c r="C2921" s="402" t="s">
        <v>19244</v>
      </c>
      <c r="D2921" s="402" t="s">
        <v>19242</v>
      </c>
      <c r="E2921" s="402" t="s">
        <v>8429</v>
      </c>
      <c r="F2921" s="402" t="s">
        <v>7238</v>
      </c>
      <c r="G2921" s="402" t="s">
        <v>6493</v>
      </c>
      <c r="H2921" s="402" t="s">
        <v>7238</v>
      </c>
      <c r="I2921" s="402" t="s">
        <v>6334</v>
      </c>
      <c r="J2921" s="402" t="s">
        <v>6334</v>
      </c>
      <c r="K2921" s="402" t="s">
        <v>6334</v>
      </c>
      <c r="L2921" s="402" t="s">
        <v>835</v>
      </c>
    </row>
    <row r="2922" spans="1:12" ht="78.75" x14ac:dyDescent="0.25">
      <c r="A2922" s="403" t="s">
        <v>19249</v>
      </c>
      <c r="B2922" s="403" t="s">
        <v>19247</v>
      </c>
      <c r="C2922" s="403" t="s">
        <v>19248</v>
      </c>
      <c r="D2922" s="403" t="s">
        <v>19246</v>
      </c>
      <c r="E2922" s="403" t="s">
        <v>19250</v>
      </c>
      <c r="F2922" s="403" t="s">
        <v>19251</v>
      </c>
      <c r="G2922" s="403" t="s">
        <v>6429</v>
      </c>
      <c r="H2922" s="403" t="s">
        <v>19252</v>
      </c>
      <c r="I2922" s="403" t="s">
        <v>6334</v>
      </c>
      <c r="J2922" s="403" t="s">
        <v>6334</v>
      </c>
      <c r="K2922" s="403" t="s">
        <v>6334</v>
      </c>
      <c r="L2922" s="403" t="s">
        <v>835</v>
      </c>
    </row>
    <row r="2923" spans="1:12" ht="90" x14ac:dyDescent="0.25">
      <c r="A2923" s="402" t="s">
        <v>19256</v>
      </c>
      <c r="B2923" s="402" t="s">
        <v>19254</v>
      </c>
      <c r="C2923" s="402" t="s">
        <v>19255</v>
      </c>
      <c r="D2923" s="402" t="s">
        <v>19253</v>
      </c>
      <c r="E2923" s="402" t="s">
        <v>19257</v>
      </c>
      <c r="F2923" s="402" t="s">
        <v>19258</v>
      </c>
      <c r="G2923" s="402" t="s">
        <v>7160</v>
      </c>
      <c r="H2923" s="402" t="s">
        <v>19259</v>
      </c>
      <c r="I2923" s="402" t="s">
        <v>6334</v>
      </c>
      <c r="J2923" s="402" t="s">
        <v>6334</v>
      </c>
      <c r="K2923" s="402" t="s">
        <v>6334</v>
      </c>
      <c r="L2923" s="402" t="s">
        <v>835</v>
      </c>
    </row>
    <row r="2924" spans="1:12" ht="67.5" x14ac:dyDescent="0.25">
      <c r="A2924" s="403" t="s">
        <v>19263</v>
      </c>
      <c r="B2924" s="403" t="s">
        <v>19261</v>
      </c>
      <c r="C2924" s="403" t="s">
        <v>19262</v>
      </c>
      <c r="D2924" s="403" t="s">
        <v>19260</v>
      </c>
      <c r="E2924" s="403" t="s">
        <v>6855</v>
      </c>
      <c r="F2924" s="403" t="s">
        <v>6856</v>
      </c>
      <c r="G2924" s="403" t="s">
        <v>6486</v>
      </c>
      <c r="H2924" s="403" t="s">
        <v>6856</v>
      </c>
      <c r="I2924" s="403" t="s">
        <v>6334</v>
      </c>
      <c r="J2924" s="403" t="s">
        <v>6334</v>
      </c>
      <c r="K2924" s="403" t="s">
        <v>6334</v>
      </c>
      <c r="L2924" s="403" t="s">
        <v>835</v>
      </c>
    </row>
    <row r="2925" spans="1:12" ht="45" x14ac:dyDescent="0.25">
      <c r="A2925" s="402" t="s">
        <v>1214</v>
      </c>
      <c r="B2925" s="402" t="s">
        <v>19265</v>
      </c>
      <c r="C2925" s="402" t="s">
        <v>1215</v>
      </c>
      <c r="D2925" s="402" t="s">
        <v>19264</v>
      </c>
      <c r="E2925" s="402" t="s">
        <v>19266</v>
      </c>
      <c r="F2925" s="402" t="s">
        <v>19267</v>
      </c>
      <c r="G2925" s="402" t="s">
        <v>7523</v>
      </c>
      <c r="H2925" s="402" t="s">
        <v>19267</v>
      </c>
      <c r="I2925" s="402" t="s">
        <v>6334</v>
      </c>
      <c r="J2925" s="402" t="s">
        <v>6334</v>
      </c>
      <c r="K2925" s="402" t="s">
        <v>6334</v>
      </c>
      <c r="L2925" s="402" t="s">
        <v>835</v>
      </c>
    </row>
    <row r="2926" spans="1:12" ht="67.5" x14ac:dyDescent="0.25">
      <c r="A2926" s="403" t="s">
        <v>19271</v>
      </c>
      <c r="B2926" s="403" t="s">
        <v>19269</v>
      </c>
      <c r="C2926" s="403" t="s">
        <v>19270</v>
      </c>
      <c r="D2926" s="403" t="s">
        <v>19268</v>
      </c>
      <c r="E2926" s="403" t="s">
        <v>6704</v>
      </c>
      <c r="F2926" s="403" t="s">
        <v>6705</v>
      </c>
      <c r="G2926" s="403" t="s">
        <v>6486</v>
      </c>
      <c r="H2926" s="403" t="s">
        <v>6705</v>
      </c>
      <c r="I2926" s="403" t="s">
        <v>6334</v>
      </c>
      <c r="J2926" s="403" t="s">
        <v>6334</v>
      </c>
      <c r="K2926" s="403" t="s">
        <v>6334</v>
      </c>
      <c r="L2926" s="403" t="s">
        <v>835</v>
      </c>
    </row>
    <row r="2927" spans="1:12" ht="45" x14ac:dyDescent="0.25">
      <c r="A2927" s="402" t="s">
        <v>19275</v>
      </c>
      <c r="B2927" s="402" t="s">
        <v>19273</v>
      </c>
      <c r="C2927" s="402" t="s">
        <v>19274</v>
      </c>
      <c r="D2927" s="402" t="s">
        <v>19272</v>
      </c>
      <c r="E2927" s="402" t="s">
        <v>19276</v>
      </c>
      <c r="F2927" s="402" t="s">
        <v>19277</v>
      </c>
      <c r="G2927" s="402" t="s">
        <v>7540</v>
      </c>
      <c r="H2927" s="402" t="s">
        <v>19278</v>
      </c>
      <c r="I2927" s="402" t="s">
        <v>6360</v>
      </c>
      <c r="J2927" s="402" t="s">
        <v>6334</v>
      </c>
      <c r="K2927" s="402" t="s">
        <v>6334</v>
      </c>
      <c r="L2927" s="402" t="s">
        <v>835</v>
      </c>
    </row>
    <row r="2928" spans="1:12" ht="67.5" x14ac:dyDescent="0.25">
      <c r="A2928" s="403" t="s">
        <v>19282</v>
      </c>
      <c r="B2928" s="403" t="s">
        <v>19280</v>
      </c>
      <c r="C2928" s="403" t="s">
        <v>19281</v>
      </c>
      <c r="D2928" s="403" t="s">
        <v>19279</v>
      </c>
      <c r="E2928" s="403" t="s">
        <v>19283</v>
      </c>
      <c r="F2928" s="403" t="s">
        <v>19284</v>
      </c>
      <c r="G2928" s="403" t="s">
        <v>19285</v>
      </c>
      <c r="H2928" s="403" t="s">
        <v>19286</v>
      </c>
      <c r="I2928" s="403" t="s">
        <v>6334</v>
      </c>
      <c r="J2928" s="403" t="s">
        <v>6555</v>
      </c>
      <c r="K2928" s="403" t="s">
        <v>6334</v>
      </c>
      <c r="L2928" s="403" t="s">
        <v>7095</v>
      </c>
    </row>
    <row r="2929" spans="1:12" ht="135" x14ac:dyDescent="0.25">
      <c r="A2929" s="402" t="s">
        <v>19290</v>
      </c>
      <c r="B2929" s="402" t="s">
        <v>19288</v>
      </c>
      <c r="C2929" s="402" t="s">
        <v>19289</v>
      </c>
      <c r="D2929" s="402" t="s">
        <v>19287</v>
      </c>
      <c r="E2929" s="402" t="s">
        <v>6656</v>
      </c>
      <c r="F2929" s="402" t="s">
        <v>6657</v>
      </c>
      <c r="G2929" s="402" t="s">
        <v>6452</v>
      </c>
      <c r="H2929" s="402" t="s">
        <v>6658</v>
      </c>
      <c r="I2929" s="402" t="s">
        <v>6334</v>
      </c>
      <c r="J2929" s="402" t="s">
        <v>6334</v>
      </c>
      <c r="K2929" s="402" t="s">
        <v>6334</v>
      </c>
      <c r="L2929" s="402" t="s">
        <v>835</v>
      </c>
    </row>
    <row r="2930" spans="1:12" ht="146.25" x14ac:dyDescent="0.25">
      <c r="A2930" s="403" t="s">
        <v>19290</v>
      </c>
      <c r="B2930" s="403" t="s">
        <v>19292</v>
      </c>
      <c r="C2930" s="403" t="s">
        <v>19289</v>
      </c>
      <c r="D2930" s="403" t="s">
        <v>19291</v>
      </c>
      <c r="E2930" s="403" t="s">
        <v>6607</v>
      </c>
      <c r="F2930" s="403" t="s">
        <v>6608</v>
      </c>
      <c r="G2930" s="403" t="s">
        <v>12474</v>
      </c>
      <c r="H2930" s="403" t="s">
        <v>17030</v>
      </c>
      <c r="I2930" s="403" t="s">
        <v>6334</v>
      </c>
      <c r="J2930" s="403" t="s">
        <v>19293</v>
      </c>
      <c r="K2930" s="403" t="s">
        <v>6334</v>
      </c>
      <c r="L2930" s="403" t="s">
        <v>835</v>
      </c>
    </row>
    <row r="2931" spans="1:12" ht="67.5" x14ac:dyDescent="0.25">
      <c r="A2931" s="402" t="s">
        <v>19297</v>
      </c>
      <c r="B2931" s="402" t="s">
        <v>19295</v>
      </c>
      <c r="C2931" s="402" t="s">
        <v>19296</v>
      </c>
      <c r="D2931" s="402" t="s">
        <v>19294</v>
      </c>
      <c r="E2931" s="402" t="s">
        <v>19298</v>
      </c>
      <c r="F2931" s="402" t="s">
        <v>19299</v>
      </c>
      <c r="G2931" s="402" t="s">
        <v>9968</v>
      </c>
      <c r="H2931" s="402" t="s">
        <v>19299</v>
      </c>
      <c r="I2931" s="402" t="s">
        <v>6334</v>
      </c>
      <c r="J2931" s="402" t="s">
        <v>6555</v>
      </c>
      <c r="K2931" s="402" t="s">
        <v>6334</v>
      </c>
      <c r="L2931" s="402" t="s">
        <v>6343</v>
      </c>
    </row>
    <row r="2932" spans="1:12" ht="67.5" x14ac:dyDescent="0.25">
      <c r="A2932" s="403" t="s">
        <v>19303</v>
      </c>
      <c r="B2932" s="403" t="s">
        <v>19301</v>
      </c>
      <c r="C2932" s="403" t="s">
        <v>19302</v>
      </c>
      <c r="D2932" s="403" t="s">
        <v>19300</v>
      </c>
      <c r="E2932" s="403" t="s">
        <v>19304</v>
      </c>
      <c r="F2932" s="403" t="s">
        <v>19305</v>
      </c>
      <c r="G2932" s="403" t="s">
        <v>6553</v>
      </c>
      <c r="H2932" s="403" t="s">
        <v>19305</v>
      </c>
      <c r="I2932" s="403" t="s">
        <v>6334</v>
      </c>
      <c r="J2932" s="403" t="s">
        <v>6555</v>
      </c>
      <c r="K2932" s="403" t="s">
        <v>6334</v>
      </c>
      <c r="L2932" s="403" t="s">
        <v>6343</v>
      </c>
    </row>
    <row r="2933" spans="1:12" ht="56.25" x14ac:dyDescent="0.25">
      <c r="A2933" s="402" t="s">
        <v>1802</v>
      </c>
      <c r="B2933" s="402" t="s">
        <v>19307</v>
      </c>
      <c r="C2933" s="402" t="s">
        <v>2431</v>
      </c>
      <c r="D2933" s="402" t="s">
        <v>19306</v>
      </c>
      <c r="E2933" s="402" t="s">
        <v>9291</v>
      </c>
      <c r="F2933" s="402" t="s">
        <v>19308</v>
      </c>
      <c r="G2933" s="402" t="s">
        <v>7635</v>
      </c>
      <c r="H2933" s="402" t="s">
        <v>19309</v>
      </c>
      <c r="I2933" s="402" t="s">
        <v>6334</v>
      </c>
      <c r="J2933" s="402" t="s">
        <v>6334</v>
      </c>
      <c r="K2933" s="402" t="s">
        <v>6334</v>
      </c>
      <c r="L2933" s="402" t="s">
        <v>835</v>
      </c>
    </row>
    <row r="2934" spans="1:12" ht="56.25" x14ac:dyDescent="0.25">
      <c r="A2934" s="403" t="s">
        <v>19313</v>
      </c>
      <c r="B2934" s="403" t="s">
        <v>19311</v>
      </c>
      <c r="C2934" s="403" t="s">
        <v>19312</v>
      </c>
      <c r="D2934" s="403" t="s">
        <v>19310</v>
      </c>
      <c r="E2934" s="403" t="s">
        <v>7885</v>
      </c>
      <c r="F2934" s="403" t="s">
        <v>7886</v>
      </c>
      <c r="G2934" s="403" t="s">
        <v>6567</v>
      </c>
      <c r="H2934" s="403" t="s">
        <v>7887</v>
      </c>
      <c r="I2934" s="403" t="s">
        <v>6334</v>
      </c>
      <c r="J2934" s="403" t="s">
        <v>6334</v>
      </c>
      <c r="K2934" s="403" t="s">
        <v>6334</v>
      </c>
      <c r="L2934" s="403" t="s">
        <v>835</v>
      </c>
    </row>
    <row r="2935" spans="1:12" ht="56.25" x14ac:dyDescent="0.25">
      <c r="A2935" s="402" t="s">
        <v>19317</v>
      </c>
      <c r="B2935" s="402" t="s">
        <v>19315</v>
      </c>
      <c r="C2935" s="402" t="s">
        <v>19316</v>
      </c>
      <c r="D2935" s="402" t="s">
        <v>19314</v>
      </c>
      <c r="E2935" s="402" t="s">
        <v>19318</v>
      </c>
      <c r="F2935" s="402" t="s">
        <v>19319</v>
      </c>
      <c r="G2935" s="402" t="s">
        <v>7635</v>
      </c>
      <c r="H2935" s="402" t="s">
        <v>19320</v>
      </c>
      <c r="I2935" s="402" t="s">
        <v>6334</v>
      </c>
      <c r="J2935" s="402" t="s">
        <v>6334</v>
      </c>
      <c r="K2935" s="402" t="s">
        <v>6334</v>
      </c>
      <c r="L2935" s="402" t="s">
        <v>835</v>
      </c>
    </row>
    <row r="2936" spans="1:12" ht="90" x14ac:dyDescent="0.25">
      <c r="A2936" s="403" t="s">
        <v>19324</v>
      </c>
      <c r="B2936" s="403" t="s">
        <v>19322</v>
      </c>
      <c r="C2936" s="403" t="s">
        <v>19323</v>
      </c>
      <c r="D2936" s="403" t="s">
        <v>19321</v>
      </c>
      <c r="E2936" s="403" t="s">
        <v>19325</v>
      </c>
      <c r="F2936" s="403" t="s">
        <v>19326</v>
      </c>
      <c r="G2936" s="403" t="s">
        <v>6665</v>
      </c>
      <c r="H2936" s="403" t="s">
        <v>19327</v>
      </c>
      <c r="I2936" s="403" t="s">
        <v>6334</v>
      </c>
      <c r="J2936" s="403" t="s">
        <v>6555</v>
      </c>
      <c r="K2936" s="403" t="s">
        <v>6334</v>
      </c>
      <c r="L2936" s="403" t="s">
        <v>835</v>
      </c>
    </row>
    <row r="2937" spans="1:12" ht="90" x14ac:dyDescent="0.25">
      <c r="A2937" s="402" t="s">
        <v>19331</v>
      </c>
      <c r="B2937" s="402" t="s">
        <v>19329</v>
      </c>
      <c r="C2937" s="402" t="s">
        <v>19330</v>
      </c>
      <c r="D2937" s="402" t="s">
        <v>19328</v>
      </c>
      <c r="E2937" s="402" t="s">
        <v>19332</v>
      </c>
      <c r="F2937" s="402" t="s">
        <v>19333</v>
      </c>
      <c r="G2937" s="402" t="s">
        <v>6541</v>
      </c>
      <c r="H2937" s="402" t="s">
        <v>19333</v>
      </c>
      <c r="I2937" s="402" t="s">
        <v>6334</v>
      </c>
      <c r="J2937" s="402" t="s">
        <v>6334</v>
      </c>
      <c r="K2937" s="402" t="s">
        <v>6548</v>
      </c>
      <c r="L2937" s="402" t="s">
        <v>835</v>
      </c>
    </row>
    <row r="2938" spans="1:12" ht="101.25" x14ac:dyDescent="0.25">
      <c r="A2938" s="403" t="s">
        <v>19337</v>
      </c>
      <c r="B2938" s="403" t="s">
        <v>19335</v>
      </c>
      <c r="C2938" s="403" t="s">
        <v>19336</v>
      </c>
      <c r="D2938" s="403" t="s">
        <v>19334</v>
      </c>
      <c r="E2938" s="403" t="s">
        <v>19338</v>
      </c>
      <c r="F2938" s="403" t="s">
        <v>19339</v>
      </c>
      <c r="G2938" s="403" t="s">
        <v>6553</v>
      </c>
      <c r="H2938" s="403" t="s">
        <v>19340</v>
      </c>
      <c r="I2938" s="403" t="s">
        <v>6334</v>
      </c>
      <c r="J2938" s="403" t="s">
        <v>6597</v>
      </c>
      <c r="K2938" s="403" t="s">
        <v>6334</v>
      </c>
      <c r="L2938" s="403" t="s">
        <v>835</v>
      </c>
    </row>
    <row r="2939" spans="1:12" ht="45" x14ac:dyDescent="0.25">
      <c r="A2939" s="402" t="s">
        <v>19344</v>
      </c>
      <c r="B2939" s="402" t="s">
        <v>19342</v>
      </c>
      <c r="C2939" s="402" t="s">
        <v>19343</v>
      </c>
      <c r="D2939" s="402" t="s">
        <v>19341</v>
      </c>
      <c r="E2939" s="402" t="s">
        <v>6797</v>
      </c>
      <c r="F2939" s="402" t="s">
        <v>6798</v>
      </c>
      <c r="G2939" s="402" t="s">
        <v>6452</v>
      </c>
      <c r="H2939" s="402" t="s">
        <v>6799</v>
      </c>
      <c r="I2939" s="402" t="s">
        <v>6334</v>
      </c>
      <c r="J2939" s="402" t="s">
        <v>6334</v>
      </c>
      <c r="K2939" s="402" t="s">
        <v>6334</v>
      </c>
      <c r="L2939" s="402" t="s">
        <v>835</v>
      </c>
    </row>
    <row r="2940" spans="1:12" ht="56.25" x14ac:dyDescent="0.25">
      <c r="A2940" s="403" t="s">
        <v>19348</v>
      </c>
      <c r="B2940" s="403" t="s">
        <v>19346</v>
      </c>
      <c r="C2940" s="403" t="s">
        <v>19347</v>
      </c>
      <c r="D2940" s="403" t="s">
        <v>19345</v>
      </c>
      <c r="E2940" s="403" t="s">
        <v>8136</v>
      </c>
      <c r="F2940" s="403" t="s">
        <v>8137</v>
      </c>
      <c r="G2940" s="403" t="s">
        <v>6452</v>
      </c>
      <c r="H2940" s="403" t="s">
        <v>8138</v>
      </c>
      <c r="I2940" s="403" t="s">
        <v>6334</v>
      </c>
      <c r="J2940" s="403" t="s">
        <v>6334</v>
      </c>
      <c r="K2940" s="403" t="s">
        <v>6334</v>
      </c>
      <c r="L2940" s="403" t="s">
        <v>835</v>
      </c>
    </row>
    <row r="2941" spans="1:12" ht="33.75" x14ac:dyDescent="0.25">
      <c r="A2941" s="402" t="s">
        <v>19352</v>
      </c>
      <c r="B2941" s="402" t="s">
        <v>19350</v>
      </c>
      <c r="C2941" s="402" t="s">
        <v>19351</v>
      </c>
      <c r="D2941" s="402" t="s">
        <v>19349</v>
      </c>
      <c r="E2941" s="402" t="s">
        <v>6720</v>
      </c>
      <c r="F2941" s="402" t="s">
        <v>6721</v>
      </c>
      <c r="G2941" s="402" t="s">
        <v>6722</v>
      </c>
      <c r="H2941" s="402" t="s">
        <v>6723</v>
      </c>
      <c r="I2941" s="402" t="s">
        <v>6334</v>
      </c>
      <c r="J2941" s="402" t="s">
        <v>6334</v>
      </c>
      <c r="K2941" s="402" t="s">
        <v>6334</v>
      </c>
      <c r="L2941" s="402" t="s">
        <v>835</v>
      </c>
    </row>
    <row r="2942" spans="1:12" ht="56.25" x14ac:dyDescent="0.25">
      <c r="A2942" s="403" t="s">
        <v>19356</v>
      </c>
      <c r="B2942" s="403" t="s">
        <v>19354</v>
      </c>
      <c r="C2942" s="403" t="s">
        <v>19355</v>
      </c>
      <c r="D2942" s="403" t="s">
        <v>19353</v>
      </c>
      <c r="E2942" s="403" t="s">
        <v>6797</v>
      </c>
      <c r="F2942" s="403" t="s">
        <v>6798</v>
      </c>
      <c r="G2942" s="403" t="s">
        <v>6722</v>
      </c>
      <c r="H2942" s="403" t="s">
        <v>6799</v>
      </c>
      <c r="I2942" s="403" t="s">
        <v>6334</v>
      </c>
      <c r="J2942" s="403" t="s">
        <v>6334</v>
      </c>
      <c r="K2942" s="403" t="s">
        <v>6334</v>
      </c>
      <c r="L2942" s="403" t="s">
        <v>835</v>
      </c>
    </row>
    <row r="2943" spans="1:12" ht="78.75" x14ac:dyDescent="0.25">
      <c r="A2943" s="402" t="s">
        <v>19360</v>
      </c>
      <c r="B2943" s="402" t="s">
        <v>19358</v>
      </c>
      <c r="C2943" s="402" t="s">
        <v>19359</v>
      </c>
      <c r="D2943" s="402" t="s">
        <v>19357</v>
      </c>
      <c r="E2943" s="402" t="s">
        <v>19361</v>
      </c>
      <c r="F2943" s="402" t="s">
        <v>19362</v>
      </c>
      <c r="G2943" s="402" t="s">
        <v>7223</v>
      </c>
      <c r="H2943" s="402" t="s">
        <v>16491</v>
      </c>
      <c r="I2943" s="402" t="s">
        <v>7093</v>
      </c>
      <c r="J2943" s="402" t="s">
        <v>16440</v>
      </c>
      <c r="K2943" s="402" t="s">
        <v>6334</v>
      </c>
      <c r="L2943" s="402" t="s">
        <v>7095</v>
      </c>
    </row>
    <row r="2944" spans="1:12" ht="67.5" x14ac:dyDescent="0.25">
      <c r="A2944" s="403" t="s">
        <v>4089</v>
      </c>
      <c r="B2944" s="403" t="s">
        <v>19364</v>
      </c>
      <c r="C2944" s="403" t="s">
        <v>4091</v>
      </c>
      <c r="D2944" s="403" t="s">
        <v>19363</v>
      </c>
      <c r="E2944" s="403" t="s">
        <v>19365</v>
      </c>
      <c r="F2944" s="403" t="s">
        <v>19366</v>
      </c>
      <c r="G2944" s="403" t="s">
        <v>6452</v>
      </c>
      <c r="H2944" s="403" t="s">
        <v>19367</v>
      </c>
      <c r="I2944" s="403" t="s">
        <v>6334</v>
      </c>
      <c r="J2944" s="403" t="s">
        <v>7637</v>
      </c>
      <c r="K2944" s="403" t="s">
        <v>6334</v>
      </c>
      <c r="L2944" s="403" t="s">
        <v>835</v>
      </c>
    </row>
    <row r="2945" spans="1:12" ht="56.25" x14ac:dyDescent="0.25">
      <c r="A2945" s="402" t="s">
        <v>19371</v>
      </c>
      <c r="B2945" s="402" t="s">
        <v>19369</v>
      </c>
      <c r="C2945" s="402" t="s">
        <v>19370</v>
      </c>
      <c r="D2945" s="402" t="s">
        <v>19368</v>
      </c>
      <c r="E2945" s="402" t="s">
        <v>13449</v>
      </c>
      <c r="F2945" s="402" t="s">
        <v>13450</v>
      </c>
      <c r="G2945" s="402" t="s">
        <v>6452</v>
      </c>
      <c r="H2945" s="402" t="s">
        <v>13451</v>
      </c>
      <c r="I2945" s="402" t="s">
        <v>6334</v>
      </c>
      <c r="J2945" s="402" t="s">
        <v>6334</v>
      </c>
      <c r="K2945" s="402" t="s">
        <v>6334</v>
      </c>
      <c r="L2945" s="402" t="s">
        <v>835</v>
      </c>
    </row>
    <row r="2946" spans="1:12" ht="45" x14ac:dyDescent="0.25">
      <c r="A2946" s="403" t="s">
        <v>19375</v>
      </c>
      <c r="B2946" s="403" t="s">
        <v>19373</v>
      </c>
      <c r="C2946" s="403" t="s">
        <v>19374</v>
      </c>
      <c r="D2946" s="403" t="s">
        <v>19372</v>
      </c>
      <c r="E2946" s="403" t="s">
        <v>6797</v>
      </c>
      <c r="F2946" s="403" t="s">
        <v>6798</v>
      </c>
      <c r="G2946" s="403" t="s">
        <v>6452</v>
      </c>
      <c r="H2946" s="403" t="s">
        <v>6799</v>
      </c>
      <c r="I2946" s="403" t="s">
        <v>6334</v>
      </c>
      <c r="J2946" s="403" t="s">
        <v>7637</v>
      </c>
      <c r="K2946" s="403" t="s">
        <v>6334</v>
      </c>
      <c r="L2946" s="403" t="s">
        <v>6343</v>
      </c>
    </row>
    <row r="2947" spans="1:12" ht="90" x14ac:dyDescent="0.25">
      <c r="A2947" s="402" t="s">
        <v>19379</v>
      </c>
      <c r="B2947" s="402" t="s">
        <v>19377</v>
      </c>
      <c r="C2947" s="402" t="s">
        <v>19378</v>
      </c>
      <c r="D2947" s="402" t="s">
        <v>19376</v>
      </c>
      <c r="E2947" s="402" t="s">
        <v>6683</v>
      </c>
      <c r="F2947" s="402" t="s">
        <v>7913</v>
      </c>
      <c r="G2947" s="402" t="s">
        <v>6452</v>
      </c>
      <c r="H2947" s="402" t="s">
        <v>7914</v>
      </c>
      <c r="I2947" s="402" t="s">
        <v>6334</v>
      </c>
      <c r="J2947" s="402" t="s">
        <v>6334</v>
      </c>
      <c r="K2947" s="402" t="s">
        <v>6334</v>
      </c>
      <c r="L2947" s="402" t="s">
        <v>835</v>
      </c>
    </row>
    <row r="2948" spans="1:12" ht="45" x14ac:dyDescent="0.25">
      <c r="A2948" s="403" t="s">
        <v>19382</v>
      </c>
      <c r="B2948" s="403" t="s">
        <v>19381</v>
      </c>
      <c r="C2948" s="403" t="s">
        <v>6334</v>
      </c>
      <c r="D2948" s="403" t="s">
        <v>19380</v>
      </c>
      <c r="E2948" s="403" t="s">
        <v>7451</v>
      </c>
      <c r="F2948" s="403" t="s">
        <v>7452</v>
      </c>
      <c r="G2948" s="403" t="s">
        <v>6486</v>
      </c>
      <c r="H2948" s="403" t="s">
        <v>7453</v>
      </c>
      <c r="I2948" s="403" t="s">
        <v>6334</v>
      </c>
      <c r="J2948" s="403" t="s">
        <v>6334</v>
      </c>
      <c r="K2948" s="403" t="s">
        <v>6334</v>
      </c>
      <c r="L2948" s="403" t="s">
        <v>835</v>
      </c>
    </row>
    <row r="2949" spans="1:12" ht="56.25" x14ac:dyDescent="0.25">
      <c r="A2949" s="402" t="s">
        <v>19386</v>
      </c>
      <c r="B2949" s="402" t="s">
        <v>19384</v>
      </c>
      <c r="C2949" s="402" t="s">
        <v>19385</v>
      </c>
      <c r="D2949" s="402" t="s">
        <v>19383</v>
      </c>
      <c r="E2949" s="402" t="s">
        <v>12461</v>
      </c>
      <c r="F2949" s="402" t="s">
        <v>12462</v>
      </c>
      <c r="G2949" s="402" t="s">
        <v>6452</v>
      </c>
      <c r="H2949" s="402" t="s">
        <v>12463</v>
      </c>
      <c r="I2949" s="402" t="s">
        <v>6334</v>
      </c>
      <c r="J2949" s="402" t="s">
        <v>6334</v>
      </c>
      <c r="K2949" s="402" t="s">
        <v>6334</v>
      </c>
      <c r="L2949" s="402" t="s">
        <v>835</v>
      </c>
    </row>
    <row r="2950" spans="1:12" ht="45" x14ac:dyDescent="0.25">
      <c r="A2950" s="403" t="s">
        <v>19389</v>
      </c>
      <c r="B2950" s="403" t="s">
        <v>19388</v>
      </c>
      <c r="C2950" s="403" t="s">
        <v>6334</v>
      </c>
      <c r="D2950" s="403" t="s">
        <v>19387</v>
      </c>
      <c r="E2950" s="403" t="s">
        <v>6704</v>
      </c>
      <c r="F2950" s="403" t="s">
        <v>6705</v>
      </c>
      <c r="G2950" s="403" t="s">
        <v>6486</v>
      </c>
      <c r="H2950" s="403" t="s">
        <v>6705</v>
      </c>
      <c r="I2950" s="403" t="s">
        <v>6334</v>
      </c>
      <c r="J2950" s="403" t="s">
        <v>6334</v>
      </c>
      <c r="K2950" s="403" t="s">
        <v>6334</v>
      </c>
      <c r="L2950" s="403" t="s">
        <v>835</v>
      </c>
    </row>
    <row r="2951" spans="1:12" ht="45" x14ac:dyDescent="0.25">
      <c r="A2951" s="402" t="s">
        <v>19393</v>
      </c>
      <c r="B2951" s="402" t="s">
        <v>19391</v>
      </c>
      <c r="C2951" s="402" t="s">
        <v>19392</v>
      </c>
      <c r="D2951" s="402" t="s">
        <v>19390</v>
      </c>
      <c r="E2951" s="402" t="s">
        <v>6797</v>
      </c>
      <c r="F2951" s="402" t="s">
        <v>6798</v>
      </c>
      <c r="G2951" s="402" t="s">
        <v>6452</v>
      </c>
      <c r="H2951" s="402" t="s">
        <v>6799</v>
      </c>
      <c r="I2951" s="402" t="s">
        <v>6334</v>
      </c>
      <c r="J2951" s="402" t="s">
        <v>6334</v>
      </c>
      <c r="K2951" s="402" t="s">
        <v>6334</v>
      </c>
      <c r="L2951" s="402" t="s">
        <v>835</v>
      </c>
    </row>
    <row r="2952" spans="1:12" ht="56.25" x14ac:dyDescent="0.25">
      <c r="A2952" s="403" t="s">
        <v>19397</v>
      </c>
      <c r="B2952" s="403" t="s">
        <v>19395</v>
      </c>
      <c r="C2952" s="403" t="s">
        <v>19396</v>
      </c>
      <c r="D2952" s="403" t="s">
        <v>19394</v>
      </c>
      <c r="E2952" s="403" t="s">
        <v>6797</v>
      </c>
      <c r="F2952" s="403" t="s">
        <v>6798</v>
      </c>
      <c r="G2952" s="403" t="s">
        <v>6452</v>
      </c>
      <c r="H2952" s="403" t="s">
        <v>6799</v>
      </c>
      <c r="I2952" s="403" t="s">
        <v>6334</v>
      </c>
      <c r="J2952" s="403" t="s">
        <v>6334</v>
      </c>
      <c r="K2952" s="403" t="s">
        <v>6334</v>
      </c>
      <c r="L2952" s="403" t="s">
        <v>835</v>
      </c>
    </row>
    <row r="2953" spans="1:12" ht="45" x14ac:dyDescent="0.25">
      <c r="A2953" s="402" t="s">
        <v>19401</v>
      </c>
      <c r="B2953" s="402" t="s">
        <v>19399</v>
      </c>
      <c r="C2953" s="402" t="s">
        <v>19400</v>
      </c>
      <c r="D2953" s="402" t="s">
        <v>19398</v>
      </c>
      <c r="E2953" s="402" t="s">
        <v>6775</v>
      </c>
      <c r="F2953" s="402" t="s">
        <v>6776</v>
      </c>
      <c r="G2953" s="402" t="s">
        <v>6777</v>
      </c>
      <c r="H2953" s="402" t="s">
        <v>6778</v>
      </c>
      <c r="I2953" s="402" t="s">
        <v>6334</v>
      </c>
      <c r="J2953" s="402" t="s">
        <v>6334</v>
      </c>
      <c r="K2953" s="402" t="s">
        <v>6334</v>
      </c>
      <c r="L2953" s="402" t="s">
        <v>835</v>
      </c>
    </row>
    <row r="2954" spans="1:12" ht="56.25" x14ac:dyDescent="0.25">
      <c r="A2954" s="403" t="s">
        <v>3384</v>
      </c>
      <c r="B2954" s="403" t="s">
        <v>19403</v>
      </c>
      <c r="C2954" s="403" t="s">
        <v>3386</v>
      </c>
      <c r="D2954" s="403" t="s">
        <v>19402</v>
      </c>
      <c r="E2954" s="403" t="s">
        <v>11116</v>
      </c>
      <c r="F2954" s="403" t="s">
        <v>11117</v>
      </c>
      <c r="G2954" s="403" t="s">
        <v>6777</v>
      </c>
      <c r="H2954" s="403" t="s">
        <v>11118</v>
      </c>
      <c r="I2954" s="403" t="s">
        <v>6334</v>
      </c>
      <c r="J2954" s="403" t="s">
        <v>6334</v>
      </c>
      <c r="K2954" s="403" t="s">
        <v>6334</v>
      </c>
      <c r="L2954" s="403" t="s">
        <v>835</v>
      </c>
    </row>
    <row r="2955" spans="1:12" ht="67.5" x14ac:dyDescent="0.25">
      <c r="A2955" s="402" t="s">
        <v>1510</v>
      </c>
      <c r="B2955" s="402" t="s">
        <v>19405</v>
      </c>
      <c r="C2955" s="402" t="s">
        <v>19406</v>
      </c>
      <c r="D2955" s="402" t="s">
        <v>19404</v>
      </c>
      <c r="E2955" s="402" t="s">
        <v>19407</v>
      </c>
      <c r="F2955" s="402" t="s">
        <v>19408</v>
      </c>
      <c r="G2955" s="402" t="s">
        <v>6486</v>
      </c>
      <c r="H2955" s="402" t="s">
        <v>19409</v>
      </c>
      <c r="I2955" s="402" t="s">
        <v>6334</v>
      </c>
      <c r="J2955" s="402" t="s">
        <v>6334</v>
      </c>
      <c r="K2955" s="402" t="s">
        <v>6334</v>
      </c>
      <c r="L2955" s="402" t="s">
        <v>835</v>
      </c>
    </row>
    <row r="2956" spans="1:12" ht="45" x14ac:dyDescent="0.25">
      <c r="A2956" s="403" t="s">
        <v>19412</v>
      </c>
      <c r="B2956" s="403" t="s">
        <v>19411</v>
      </c>
      <c r="C2956" s="403" t="s">
        <v>6334</v>
      </c>
      <c r="D2956" s="403" t="s">
        <v>19410</v>
      </c>
      <c r="E2956" s="403" t="s">
        <v>19413</v>
      </c>
      <c r="F2956" s="403" t="s">
        <v>19414</v>
      </c>
      <c r="G2956" s="403" t="s">
        <v>7029</v>
      </c>
      <c r="H2956" s="403" t="s">
        <v>19414</v>
      </c>
      <c r="I2956" s="403" t="s">
        <v>6334</v>
      </c>
      <c r="J2956" s="403" t="s">
        <v>6334</v>
      </c>
      <c r="K2956" s="403" t="s">
        <v>6334</v>
      </c>
      <c r="L2956" s="403" t="s">
        <v>835</v>
      </c>
    </row>
    <row r="2957" spans="1:12" ht="45" x14ac:dyDescent="0.25">
      <c r="A2957" s="402" t="s">
        <v>19418</v>
      </c>
      <c r="B2957" s="402" t="s">
        <v>19416</v>
      </c>
      <c r="C2957" s="402" t="s">
        <v>19417</v>
      </c>
      <c r="D2957" s="402" t="s">
        <v>19415</v>
      </c>
      <c r="E2957" s="402" t="s">
        <v>19419</v>
      </c>
      <c r="F2957" s="402" t="s">
        <v>19420</v>
      </c>
      <c r="G2957" s="402" t="s">
        <v>6429</v>
      </c>
      <c r="H2957" s="402" t="s">
        <v>19420</v>
      </c>
      <c r="I2957" s="402" t="s">
        <v>6334</v>
      </c>
      <c r="J2957" s="402" t="s">
        <v>6334</v>
      </c>
      <c r="K2957" s="402" t="s">
        <v>6334</v>
      </c>
      <c r="L2957" s="402" t="s">
        <v>835</v>
      </c>
    </row>
    <row r="2958" spans="1:12" ht="45" x14ac:dyDescent="0.25">
      <c r="A2958" s="403" t="s">
        <v>19424</v>
      </c>
      <c r="B2958" s="403" t="s">
        <v>19422</v>
      </c>
      <c r="C2958" s="403" t="s">
        <v>19423</v>
      </c>
      <c r="D2958" s="403" t="s">
        <v>19421</v>
      </c>
      <c r="E2958" s="403" t="s">
        <v>10641</v>
      </c>
      <c r="F2958" s="403" t="s">
        <v>10642</v>
      </c>
      <c r="G2958" s="403" t="s">
        <v>6609</v>
      </c>
      <c r="H2958" s="403" t="s">
        <v>10642</v>
      </c>
      <c r="I2958" s="403" t="s">
        <v>6334</v>
      </c>
      <c r="J2958" s="403" t="s">
        <v>6334</v>
      </c>
      <c r="K2958" s="403" t="s">
        <v>6334</v>
      </c>
      <c r="L2958" s="403" t="s">
        <v>835</v>
      </c>
    </row>
    <row r="2959" spans="1:12" ht="56.25" x14ac:dyDescent="0.25">
      <c r="A2959" s="402" t="s">
        <v>19428</v>
      </c>
      <c r="B2959" s="402" t="s">
        <v>19426</v>
      </c>
      <c r="C2959" s="402" t="s">
        <v>19427</v>
      </c>
      <c r="D2959" s="402" t="s">
        <v>19425</v>
      </c>
      <c r="E2959" s="402" t="s">
        <v>16639</v>
      </c>
      <c r="F2959" s="402" t="s">
        <v>16640</v>
      </c>
      <c r="G2959" s="402" t="s">
        <v>6777</v>
      </c>
      <c r="H2959" s="402" t="s">
        <v>16640</v>
      </c>
      <c r="I2959" s="402" t="s">
        <v>6334</v>
      </c>
      <c r="J2959" s="402" t="s">
        <v>6334</v>
      </c>
      <c r="K2959" s="402" t="s">
        <v>6334</v>
      </c>
      <c r="L2959" s="402" t="s">
        <v>835</v>
      </c>
    </row>
    <row r="2960" spans="1:12" ht="56.25" x14ac:dyDescent="0.25">
      <c r="A2960" s="403" t="s">
        <v>19432</v>
      </c>
      <c r="B2960" s="403" t="s">
        <v>19430</v>
      </c>
      <c r="C2960" s="403" t="s">
        <v>19431</v>
      </c>
      <c r="D2960" s="403" t="s">
        <v>19429</v>
      </c>
      <c r="E2960" s="403" t="s">
        <v>19433</v>
      </c>
      <c r="F2960" s="403" t="s">
        <v>19434</v>
      </c>
      <c r="G2960" s="403" t="s">
        <v>6415</v>
      </c>
      <c r="H2960" s="403" t="s">
        <v>19434</v>
      </c>
      <c r="I2960" s="403" t="s">
        <v>6334</v>
      </c>
      <c r="J2960" s="403" t="s">
        <v>6334</v>
      </c>
      <c r="K2960" s="403" t="s">
        <v>6334</v>
      </c>
      <c r="L2960" s="403" t="s">
        <v>835</v>
      </c>
    </row>
    <row r="2961" spans="1:12" ht="78.75" x14ac:dyDescent="0.25">
      <c r="A2961" s="402" t="s">
        <v>19438</v>
      </c>
      <c r="B2961" s="402" t="s">
        <v>19436</v>
      </c>
      <c r="C2961" s="402" t="s">
        <v>19437</v>
      </c>
      <c r="D2961" s="402" t="s">
        <v>19435</v>
      </c>
      <c r="E2961" s="402" t="s">
        <v>19439</v>
      </c>
      <c r="F2961" s="402" t="s">
        <v>19440</v>
      </c>
      <c r="G2961" s="402" t="s">
        <v>19441</v>
      </c>
      <c r="H2961" s="402" t="s">
        <v>19442</v>
      </c>
      <c r="I2961" s="402" t="s">
        <v>6334</v>
      </c>
      <c r="J2961" s="402" t="s">
        <v>6334</v>
      </c>
      <c r="K2961" s="402" t="s">
        <v>6334</v>
      </c>
      <c r="L2961" s="402" t="s">
        <v>835</v>
      </c>
    </row>
    <row r="2962" spans="1:12" ht="33.75" x14ac:dyDescent="0.25">
      <c r="A2962" s="403" t="s">
        <v>19446</v>
      </c>
      <c r="B2962" s="403" t="s">
        <v>19444</v>
      </c>
      <c r="C2962" s="403" t="s">
        <v>19445</v>
      </c>
      <c r="D2962" s="403" t="s">
        <v>19443</v>
      </c>
      <c r="E2962" s="403" t="s">
        <v>6855</v>
      </c>
      <c r="F2962" s="403" t="s">
        <v>6856</v>
      </c>
      <c r="G2962" s="403" t="s">
        <v>6486</v>
      </c>
      <c r="H2962" s="403" t="s">
        <v>6856</v>
      </c>
      <c r="I2962" s="403" t="s">
        <v>6334</v>
      </c>
      <c r="J2962" s="403" t="s">
        <v>6334</v>
      </c>
      <c r="K2962" s="403" t="s">
        <v>6334</v>
      </c>
      <c r="L2962" s="403" t="s">
        <v>835</v>
      </c>
    </row>
    <row r="2963" spans="1:12" ht="56.25" x14ac:dyDescent="0.25">
      <c r="A2963" s="402" t="s">
        <v>6334</v>
      </c>
      <c r="B2963" s="402" t="s">
        <v>19448</v>
      </c>
      <c r="C2963" s="402" t="s">
        <v>19449</v>
      </c>
      <c r="D2963" s="402" t="s">
        <v>19447</v>
      </c>
      <c r="E2963" s="402" t="s">
        <v>19450</v>
      </c>
      <c r="F2963" s="402" t="s">
        <v>19451</v>
      </c>
      <c r="G2963" s="402" t="s">
        <v>6452</v>
      </c>
      <c r="H2963" s="402" t="s">
        <v>19451</v>
      </c>
      <c r="I2963" s="402" t="s">
        <v>6334</v>
      </c>
      <c r="J2963" s="402" t="s">
        <v>6334</v>
      </c>
      <c r="K2963" s="402" t="s">
        <v>6334</v>
      </c>
      <c r="L2963" s="402" t="s">
        <v>835</v>
      </c>
    </row>
    <row r="2964" spans="1:12" ht="78.75" x14ac:dyDescent="0.25">
      <c r="A2964" s="403" t="s">
        <v>19455</v>
      </c>
      <c r="B2964" s="403" t="s">
        <v>19453</v>
      </c>
      <c r="C2964" s="403" t="s">
        <v>19454</v>
      </c>
      <c r="D2964" s="403" t="s">
        <v>19452</v>
      </c>
      <c r="E2964" s="403" t="s">
        <v>8907</v>
      </c>
      <c r="F2964" s="403" t="s">
        <v>8908</v>
      </c>
      <c r="G2964" s="403" t="s">
        <v>6452</v>
      </c>
      <c r="H2964" s="403" t="s">
        <v>8908</v>
      </c>
      <c r="I2964" s="403" t="s">
        <v>6334</v>
      </c>
      <c r="J2964" s="403" t="s">
        <v>6334</v>
      </c>
      <c r="K2964" s="403" t="s">
        <v>6334</v>
      </c>
      <c r="L2964" s="403" t="s">
        <v>835</v>
      </c>
    </row>
    <row r="2965" spans="1:12" ht="78.75" x14ac:dyDescent="0.25">
      <c r="A2965" s="402" t="s">
        <v>6334</v>
      </c>
      <c r="B2965" s="402" t="s">
        <v>19457</v>
      </c>
      <c r="C2965" s="402" t="s">
        <v>19458</v>
      </c>
      <c r="D2965" s="402" t="s">
        <v>19456</v>
      </c>
      <c r="E2965" s="402" t="s">
        <v>11534</v>
      </c>
      <c r="F2965" s="402" t="s">
        <v>11535</v>
      </c>
      <c r="G2965" s="402" t="s">
        <v>6452</v>
      </c>
      <c r="H2965" s="402" t="s">
        <v>11536</v>
      </c>
      <c r="I2965" s="402" t="s">
        <v>6334</v>
      </c>
      <c r="J2965" s="402" t="s">
        <v>6334</v>
      </c>
      <c r="K2965" s="402" t="s">
        <v>6334</v>
      </c>
      <c r="L2965" s="402" t="s">
        <v>835</v>
      </c>
    </row>
    <row r="2966" spans="1:12" ht="56.25" x14ac:dyDescent="0.25">
      <c r="A2966" s="403" t="s">
        <v>19462</v>
      </c>
      <c r="B2966" s="403" t="s">
        <v>19460</v>
      </c>
      <c r="C2966" s="403" t="s">
        <v>19461</v>
      </c>
      <c r="D2966" s="403" t="s">
        <v>19459</v>
      </c>
      <c r="E2966" s="403" t="s">
        <v>13279</v>
      </c>
      <c r="F2966" s="403" t="s">
        <v>13280</v>
      </c>
      <c r="G2966" s="403" t="s">
        <v>6609</v>
      </c>
      <c r="H2966" s="403" t="s">
        <v>13281</v>
      </c>
      <c r="I2966" s="403" t="s">
        <v>6334</v>
      </c>
      <c r="J2966" s="403" t="s">
        <v>6334</v>
      </c>
      <c r="K2966" s="403" t="s">
        <v>6334</v>
      </c>
      <c r="L2966" s="403" t="s">
        <v>835</v>
      </c>
    </row>
    <row r="2967" spans="1:12" ht="33.75" x14ac:dyDescent="0.25">
      <c r="A2967" s="402" t="s">
        <v>19466</v>
      </c>
      <c r="B2967" s="402" t="s">
        <v>19464</v>
      </c>
      <c r="C2967" s="402" t="s">
        <v>19465</v>
      </c>
      <c r="D2967" s="402" t="s">
        <v>19463</v>
      </c>
      <c r="E2967" s="402" t="s">
        <v>6855</v>
      </c>
      <c r="F2967" s="402" t="s">
        <v>6856</v>
      </c>
      <c r="G2967" s="402" t="s">
        <v>6486</v>
      </c>
      <c r="H2967" s="402" t="s">
        <v>6856</v>
      </c>
      <c r="I2967" s="402" t="s">
        <v>6334</v>
      </c>
      <c r="J2967" s="402" t="s">
        <v>6334</v>
      </c>
      <c r="K2967" s="402" t="s">
        <v>6334</v>
      </c>
      <c r="L2967" s="402" t="s">
        <v>835</v>
      </c>
    </row>
    <row r="2968" spans="1:12" ht="45" x14ac:dyDescent="0.25">
      <c r="A2968" s="403" t="s">
        <v>6334</v>
      </c>
      <c r="B2968" s="403" t="s">
        <v>19468</v>
      </c>
      <c r="C2968" s="403" t="s">
        <v>19469</v>
      </c>
      <c r="D2968" s="403" t="s">
        <v>19467</v>
      </c>
      <c r="E2968" s="403" t="s">
        <v>19470</v>
      </c>
      <c r="F2968" s="403" t="s">
        <v>19471</v>
      </c>
      <c r="G2968" s="403" t="s">
        <v>6486</v>
      </c>
      <c r="H2968" s="403" t="s">
        <v>19471</v>
      </c>
      <c r="I2968" s="403" t="s">
        <v>6334</v>
      </c>
      <c r="J2968" s="403" t="s">
        <v>6334</v>
      </c>
      <c r="K2968" s="403" t="s">
        <v>6334</v>
      </c>
      <c r="L2968" s="403" t="s">
        <v>835</v>
      </c>
    </row>
    <row r="2969" spans="1:12" ht="67.5" x14ac:dyDescent="0.25">
      <c r="A2969" s="402" t="s">
        <v>6334</v>
      </c>
      <c r="B2969" s="402" t="s">
        <v>19473</v>
      </c>
      <c r="C2969" s="402" t="s">
        <v>19474</v>
      </c>
      <c r="D2969" s="402" t="s">
        <v>19472</v>
      </c>
      <c r="E2969" s="402" t="s">
        <v>19475</v>
      </c>
      <c r="F2969" s="402" t="s">
        <v>19476</v>
      </c>
      <c r="G2969" s="402" t="s">
        <v>7223</v>
      </c>
      <c r="H2969" s="402" t="s">
        <v>19477</v>
      </c>
      <c r="I2969" s="402" t="s">
        <v>6334</v>
      </c>
      <c r="J2969" s="402" t="s">
        <v>6334</v>
      </c>
      <c r="K2969" s="402" t="s">
        <v>6334</v>
      </c>
      <c r="L2969" s="402" t="s">
        <v>835</v>
      </c>
    </row>
    <row r="2970" spans="1:12" ht="78.75" x14ac:dyDescent="0.25">
      <c r="A2970" s="403" t="s">
        <v>19481</v>
      </c>
      <c r="B2970" s="403" t="s">
        <v>19479</v>
      </c>
      <c r="C2970" s="403" t="s">
        <v>19480</v>
      </c>
      <c r="D2970" s="403" t="s">
        <v>19478</v>
      </c>
      <c r="E2970" s="403" t="s">
        <v>13449</v>
      </c>
      <c r="F2970" s="403" t="s">
        <v>13450</v>
      </c>
      <c r="G2970" s="403" t="s">
        <v>6452</v>
      </c>
      <c r="H2970" s="403" t="s">
        <v>13451</v>
      </c>
      <c r="I2970" s="403" t="s">
        <v>6334</v>
      </c>
      <c r="J2970" s="403" t="s">
        <v>6334</v>
      </c>
      <c r="K2970" s="403" t="s">
        <v>6334</v>
      </c>
      <c r="L2970" s="403" t="s">
        <v>835</v>
      </c>
    </row>
    <row r="2971" spans="1:12" ht="123.75" x14ac:dyDescent="0.25">
      <c r="A2971" s="402" t="s">
        <v>6334</v>
      </c>
      <c r="B2971" s="402" t="s">
        <v>19483</v>
      </c>
      <c r="C2971" s="402" t="s">
        <v>19484</v>
      </c>
      <c r="D2971" s="402" t="s">
        <v>19482</v>
      </c>
      <c r="E2971" s="402" t="s">
        <v>6450</v>
      </c>
      <c r="F2971" s="402" t="s">
        <v>6451</v>
      </c>
      <c r="G2971" s="402" t="s">
        <v>6452</v>
      </c>
      <c r="H2971" s="402" t="s">
        <v>6453</v>
      </c>
      <c r="I2971" s="402" t="s">
        <v>6334</v>
      </c>
      <c r="J2971" s="402" t="s">
        <v>6334</v>
      </c>
      <c r="K2971" s="402" t="s">
        <v>6334</v>
      </c>
      <c r="L2971" s="402" t="s">
        <v>835</v>
      </c>
    </row>
    <row r="2972" spans="1:12" ht="22.5" x14ac:dyDescent="0.25">
      <c r="A2972" s="403" t="s">
        <v>19488</v>
      </c>
      <c r="B2972" s="403" t="s">
        <v>19486</v>
      </c>
      <c r="C2972" s="403" t="s">
        <v>19487</v>
      </c>
      <c r="D2972" s="403" t="s">
        <v>19485</v>
      </c>
      <c r="E2972" s="403" t="s">
        <v>6704</v>
      </c>
      <c r="F2972" s="403" t="s">
        <v>6705</v>
      </c>
      <c r="G2972" s="403" t="s">
        <v>6486</v>
      </c>
      <c r="H2972" s="403" t="s">
        <v>6705</v>
      </c>
      <c r="I2972" s="403" t="s">
        <v>6334</v>
      </c>
      <c r="J2972" s="403" t="s">
        <v>6334</v>
      </c>
      <c r="K2972" s="403" t="s">
        <v>6334</v>
      </c>
      <c r="L2972" s="403" t="s">
        <v>835</v>
      </c>
    </row>
    <row r="2973" spans="1:12" ht="90" x14ac:dyDescent="0.25">
      <c r="A2973" s="402" t="s">
        <v>19492</v>
      </c>
      <c r="B2973" s="402" t="s">
        <v>19490</v>
      </c>
      <c r="C2973" s="402" t="s">
        <v>19491</v>
      </c>
      <c r="D2973" s="402" t="s">
        <v>19489</v>
      </c>
      <c r="E2973" s="402" t="s">
        <v>19493</v>
      </c>
      <c r="F2973" s="402" t="s">
        <v>19494</v>
      </c>
      <c r="G2973" s="402" t="s">
        <v>7173</v>
      </c>
      <c r="H2973" s="402" t="s">
        <v>19495</v>
      </c>
      <c r="I2973" s="402" t="s">
        <v>6334</v>
      </c>
      <c r="J2973" s="402" t="s">
        <v>6334</v>
      </c>
      <c r="K2973" s="402" t="s">
        <v>6334</v>
      </c>
      <c r="L2973" s="402" t="s">
        <v>835</v>
      </c>
    </row>
    <row r="2974" spans="1:12" ht="67.5" x14ac:dyDescent="0.25">
      <c r="A2974" s="403" t="s">
        <v>779</v>
      </c>
      <c r="B2974" s="403" t="s">
        <v>19497</v>
      </c>
      <c r="C2974" s="403" t="s">
        <v>19498</v>
      </c>
      <c r="D2974" s="403" t="s">
        <v>19496</v>
      </c>
      <c r="E2974" s="403" t="s">
        <v>19499</v>
      </c>
      <c r="F2974" s="403" t="s">
        <v>19500</v>
      </c>
      <c r="G2974" s="403" t="s">
        <v>6609</v>
      </c>
      <c r="H2974" s="403" t="s">
        <v>19500</v>
      </c>
      <c r="I2974" s="403" t="s">
        <v>6334</v>
      </c>
      <c r="J2974" s="403" t="s">
        <v>19501</v>
      </c>
      <c r="K2974" s="403" t="s">
        <v>6334</v>
      </c>
      <c r="L2974" s="403" t="s">
        <v>835</v>
      </c>
    </row>
    <row r="2975" spans="1:12" ht="112.5" x14ac:dyDescent="0.25">
      <c r="A2975" s="402" t="s">
        <v>19505</v>
      </c>
      <c r="B2975" s="402" t="s">
        <v>19503</v>
      </c>
      <c r="C2975" s="402" t="s">
        <v>19504</v>
      </c>
      <c r="D2975" s="402" t="s">
        <v>19502</v>
      </c>
      <c r="E2975" s="402" t="s">
        <v>19506</v>
      </c>
      <c r="F2975" s="402" t="s">
        <v>19507</v>
      </c>
      <c r="G2975" s="402" t="s">
        <v>6388</v>
      </c>
      <c r="H2975" s="402" t="s">
        <v>19508</v>
      </c>
      <c r="I2975" s="402" t="s">
        <v>6334</v>
      </c>
      <c r="J2975" s="402" t="s">
        <v>6334</v>
      </c>
      <c r="K2975" s="402" t="s">
        <v>6334</v>
      </c>
      <c r="L2975" s="402" t="s">
        <v>835</v>
      </c>
    </row>
    <row r="2976" spans="1:12" ht="112.5" x14ac:dyDescent="0.25">
      <c r="A2976" s="403" t="s">
        <v>19512</v>
      </c>
      <c r="B2976" s="403" t="s">
        <v>19510</v>
      </c>
      <c r="C2976" s="403" t="s">
        <v>19511</v>
      </c>
      <c r="D2976" s="403" t="s">
        <v>19509</v>
      </c>
      <c r="E2976" s="403" t="s">
        <v>19513</v>
      </c>
      <c r="F2976" s="403" t="s">
        <v>19514</v>
      </c>
      <c r="G2976" s="403" t="s">
        <v>6388</v>
      </c>
      <c r="H2976" s="403" t="s">
        <v>19515</v>
      </c>
      <c r="I2976" s="403" t="s">
        <v>6334</v>
      </c>
      <c r="J2976" s="403" t="s">
        <v>6334</v>
      </c>
      <c r="K2976" s="403" t="s">
        <v>6334</v>
      </c>
      <c r="L2976" s="403" t="s">
        <v>835</v>
      </c>
    </row>
    <row r="2977" spans="1:12" ht="67.5" x14ac:dyDescent="0.25">
      <c r="A2977" s="402" t="s">
        <v>19519</v>
      </c>
      <c r="B2977" s="402" t="s">
        <v>19517</v>
      </c>
      <c r="C2977" s="402" t="s">
        <v>19518</v>
      </c>
      <c r="D2977" s="402" t="s">
        <v>19516</v>
      </c>
      <c r="E2977" s="402" t="s">
        <v>19162</v>
      </c>
      <c r="F2977" s="402" t="s">
        <v>19163</v>
      </c>
      <c r="G2977" s="402" t="s">
        <v>6486</v>
      </c>
      <c r="H2977" s="402" t="s">
        <v>19164</v>
      </c>
      <c r="I2977" s="402" t="s">
        <v>6334</v>
      </c>
      <c r="J2977" s="402" t="s">
        <v>6334</v>
      </c>
      <c r="K2977" s="402" t="s">
        <v>6334</v>
      </c>
      <c r="L2977" s="402" t="s">
        <v>835</v>
      </c>
    </row>
    <row r="2978" spans="1:12" ht="45" x14ac:dyDescent="0.25">
      <c r="A2978" s="403" t="s">
        <v>19523</v>
      </c>
      <c r="B2978" s="403" t="s">
        <v>19521</v>
      </c>
      <c r="C2978" s="403" t="s">
        <v>19522</v>
      </c>
      <c r="D2978" s="403" t="s">
        <v>19520</v>
      </c>
      <c r="E2978" s="403" t="s">
        <v>6630</v>
      </c>
      <c r="F2978" s="403" t="s">
        <v>6631</v>
      </c>
      <c r="G2978" s="403" t="s">
        <v>6567</v>
      </c>
      <c r="H2978" s="403" t="s">
        <v>6632</v>
      </c>
      <c r="I2978" s="403" t="s">
        <v>6334</v>
      </c>
      <c r="J2978" s="403" t="s">
        <v>6334</v>
      </c>
      <c r="K2978" s="403" t="s">
        <v>6334</v>
      </c>
      <c r="L2978" s="403" t="s">
        <v>835</v>
      </c>
    </row>
    <row r="2979" spans="1:12" ht="101.25" x14ac:dyDescent="0.25">
      <c r="A2979" s="402" t="s">
        <v>19527</v>
      </c>
      <c r="B2979" s="402" t="s">
        <v>19525</v>
      </c>
      <c r="C2979" s="402" t="s">
        <v>19526</v>
      </c>
      <c r="D2979" s="402" t="s">
        <v>19524</v>
      </c>
      <c r="E2979" s="402" t="s">
        <v>19528</v>
      </c>
      <c r="F2979" s="402" t="s">
        <v>19529</v>
      </c>
      <c r="G2979" s="402" t="s">
        <v>6440</v>
      </c>
      <c r="H2979" s="402" t="s">
        <v>19529</v>
      </c>
      <c r="I2979" s="402" t="s">
        <v>6334</v>
      </c>
      <c r="J2979" s="402" t="s">
        <v>6334</v>
      </c>
      <c r="K2979" s="402" t="s">
        <v>6334</v>
      </c>
      <c r="L2979" s="402" t="s">
        <v>835</v>
      </c>
    </row>
    <row r="2980" spans="1:12" ht="33.75" x14ac:dyDescent="0.25">
      <c r="A2980" s="403" t="s">
        <v>19533</v>
      </c>
      <c r="B2980" s="403" t="s">
        <v>19531</v>
      </c>
      <c r="C2980" s="403" t="s">
        <v>19532</v>
      </c>
      <c r="D2980" s="403" t="s">
        <v>19530</v>
      </c>
      <c r="E2980" s="403" t="s">
        <v>19534</v>
      </c>
      <c r="F2980" s="403" t="s">
        <v>19535</v>
      </c>
      <c r="G2980" s="403" t="s">
        <v>7029</v>
      </c>
      <c r="H2980" s="403" t="s">
        <v>19535</v>
      </c>
      <c r="I2980" s="403" t="s">
        <v>6334</v>
      </c>
      <c r="J2980" s="403" t="s">
        <v>6334</v>
      </c>
      <c r="K2980" s="403" t="s">
        <v>6334</v>
      </c>
      <c r="L2980" s="403" t="s">
        <v>835</v>
      </c>
    </row>
    <row r="2981" spans="1:12" ht="56.25" x14ac:dyDescent="0.25">
      <c r="A2981" s="402" t="s">
        <v>19539</v>
      </c>
      <c r="B2981" s="402" t="s">
        <v>19537</v>
      </c>
      <c r="C2981" s="402" t="s">
        <v>19538</v>
      </c>
      <c r="D2981" s="402" t="s">
        <v>19536</v>
      </c>
      <c r="E2981" s="402" t="s">
        <v>6915</v>
      </c>
      <c r="F2981" s="402" t="s">
        <v>6916</v>
      </c>
      <c r="G2981" s="402" t="s">
        <v>6917</v>
      </c>
      <c r="H2981" s="402" t="s">
        <v>6916</v>
      </c>
      <c r="I2981" s="402" t="s">
        <v>6334</v>
      </c>
      <c r="J2981" s="402" t="s">
        <v>6334</v>
      </c>
      <c r="K2981" s="402" t="s">
        <v>6334</v>
      </c>
      <c r="L2981" s="402" t="s">
        <v>835</v>
      </c>
    </row>
    <row r="2982" spans="1:12" ht="33.75" x14ac:dyDescent="0.25">
      <c r="A2982" s="403" t="s">
        <v>19543</v>
      </c>
      <c r="B2982" s="403" t="s">
        <v>19541</v>
      </c>
      <c r="C2982" s="403" t="s">
        <v>19542</v>
      </c>
      <c r="D2982" s="403" t="s">
        <v>19540</v>
      </c>
      <c r="E2982" s="403" t="s">
        <v>6704</v>
      </c>
      <c r="F2982" s="403" t="s">
        <v>6705</v>
      </c>
      <c r="G2982" s="403" t="s">
        <v>6486</v>
      </c>
      <c r="H2982" s="403" t="s">
        <v>6705</v>
      </c>
      <c r="I2982" s="403" t="s">
        <v>6334</v>
      </c>
      <c r="J2982" s="403" t="s">
        <v>6334</v>
      </c>
      <c r="K2982" s="403" t="s">
        <v>6334</v>
      </c>
      <c r="L2982" s="403" t="s">
        <v>835</v>
      </c>
    </row>
    <row r="2983" spans="1:12" ht="90" x14ac:dyDescent="0.25">
      <c r="A2983" s="402" t="s">
        <v>19547</v>
      </c>
      <c r="B2983" s="402" t="s">
        <v>19545</v>
      </c>
      <c r="C2983" s="402" t="s">
        <v>19546</v>
      </c>
      <c r="D2983" s="402" t="s">
        <v>19544</v>
      </c>
      <c r="E2983" s="402" t="s">
        <v>14728</v>
      </c>
      <c r="F2983" s="402" t="s">
        <v>14729</v>
      </c>
      <c r="G2983" s="402" t="s">
        <v>6440</v>
      </c>
      <c r="H2983" s="402" t="s">
        <v>14729</v>
      </c>
      <c r="I2983" s="402" t="s">
        <v>6334</v>
      </c>
      <c r="J2983" s="402" t="s">
        <v>6334</v>
      </c>
      <c r="K2983" s="402" t="s">
        <v>6334</v>
      </c>
      <c r="L2983" s="402" t="s">
        <v>835</v>
      </c>
    </row>
    <row r="2984" spans="1:12" ht="33.75" x14ac:dyDescent="0.25">
      <c r="A2984" s="403" t="s">
        <v>19551</v>
      </c>
      <c r="B2984" s="403" t="s">
        <v>19549</v>
      </c>
      <c r="C2984" s="403" t="s">
        <v>19550</v>
      </c>
      <c r="D2984" s="403" t="s">
        <v>19548</v>
      </c>
      <c r="E2984" s="403" t="s">
        <v>8815</v>
      </c>
      <c r="F2984" s="403" t="s">
        <v>8816</v>
      </c>
      <c r="G2984" s="403" t="s">
        <v>7070</v>
      </c>
      <c r="H2984" s="403" t="s">
        <v>8816</v>
      </c>
      <c r="I2984" s="403" t="s">
        <v>6334</v>
      </c>
      <c r="J2984" s="403" t="s">
        <v>6334</v>
      </c>
      <c r="K2984" s="403" t="s">
        <v>6334</v>
      </c>
      <c r="L2984" s="403" t="s">
        <v>835</v>
      </c>
    </row>
    <row r="2985" spans="1:12" ht="56.25" x14ac:dyDescent="0.25">
      <c r="A2985" s="402" t="s">
        <v>19555</v>
      </c>
      <c r="B2985" s="402" t="s">
        <v>19553</v>
      </c>
      <c r="C2985" s="402" t="s">
        <v>19554</v>
      </c>
      <c r="D2985" s="402" t="s">
        <v>19552</v>
      </c>
      <c r="E2985" s="402" t="s">
        <v>13279</v>
      </c>
      <c r="F2985" s="402" t="s">
        <v>13280</v>
      </c>
      <c r="G2985" s="402" t="s">
        <v>6609</v>
      </c>
      <c r="H2985" s="402" t="s">
        <v>13281</v>
      </c>
      <c r="I2985" s="402" t="s">
        <v>6334</v>
      </c>
      <c r="J2985" s="402" t="s">
        <v>6334</v>
      </c>
      <c r="K2985" s="402" t="s">
        <v>6334</v>
      </c>
      <c r="L2985" s="402" t="s">
        <v>835</v>
      </c>
    </row>
    <row r="2986" spans="1:12" ht="45" x14ac:dyDescent="0.25">
      <c r="A2986" s="403" t="s">
        <v>6334</v>
      </c>
      <c r="B2986" s="403" t="s">
        <v>19557</v>
      </c>
      <c r="C2986" s="403" t="s">
        <v>19558</v>
      </c>
      <c r="D2986" s="403" t="s">
        <v>19556</v>
      </c>
      <c r="E2986" s="403" t="s">
        <v>8514</v>
      </c>
      <c r="F2986" s="403" t="s">
        <v>8515</v>
      </c>
      <c r="G2986" s="403" t="s">
        <v>6486</v>
      </c>
      <c r="H2986" s="403" t="s">
        <v>8515</v>
      </c>
      <c r="I2986" s="403" t="s">
        <v>6334</v>
      </c>
      <c r="J2986" s="403" t="s">
        <v>6334</v>
      </c>
      <c r="K2986" s="403" t="s">
        <v>6334</v>
      </c>
      <c r="L2986" s="403" t="s">
        <v>835</v>
      </c>
    </row>
    <row r="2987" spans="1:12" ht="33.75" x14ac:dyDescent="0.25">
      <c r="A2987" s="402" t="s">
        <v>19562</v>
      </c>
      <c r="B2987" s="402" t="s">
        <v>19560</v>
      </c>
      <c r="C2987" s="402" t="s">
        <v>19561</v>
      </c>
      <c r="D2987" s="402" t="s">
        <v>19559</v>
      </c>
      <c r="E2987" s="402" t="s">
        <v>7627</v>
      </c>
      <c r="F2987" s="402" t="s">
        <v>7628</v>
      </c>
      <c r="G2987" s="402" t="s">
        <v>6486</v>
      </c>
      <c r="H2987" s="402" t="s">
        <v>7628</v>
      </c>
      <c r="I2987" s="402" t="s">
        <v>6334</v>
      </c>
      <c r="J2987" s="402" t="s">
        <v>6334</v>
      </c>
      <c r="K2987" s="402" t="s">
        <v>6334</v>
      </c>
      <c r="L2987" s="402" t="s">
        <v>835</v>
      </c>
    </row>
    <row r="2988" spans="1:12" ht="56.25" x14ac:dyDescent="0.25">
      <c r="A2988" s="403" t="s">
        <v>19566</v>
      </c>
      <c r="B2988" s="403" t="s">
        <v>19564</v>
      </c>
      <c r="C2988" s="403" t="s">
        <v>19565</v>
      </c>
      <c r="D2988" s="403" t="s">
        <v>19563</v>
      </c>
      <c r="E2988" s="403" t="s">
        <v>7041</v>
      </c>
      <c r="F2988" s="403" t="s">
        <v>7042</v>
      </c>
      <c r="G2988" s="403" t="s">
        <v>7043</v>
      </c>
      <c r="H2988" s="403" t="s">
        <v>7042</v>
      </c>
      <c r="I2988" s="403" t="s">
        <v>6334</v>
      </c>
      <c r="J2988" s="403" t="s">
        <v>6334</v>
      </c>
      <c r="K2988" s="403" t="s">
        <v>6334</v>
      </c>
      <c r="L2988" s="403" t="s">
        <v>835</v>
      </c>
    </row>
    <row r="2989" spans="1:12" ht="56.25" x14ac:dyDescent="0.25">
      <c r="A2989" s="402" t="s">
        <v>19570</v>
      </c>
      <c r="B2989" s="402" t="s">
        <v>19568</v>
      </c>
      <c r="C2989" s="402" t="s">
        <v>19569</v>
      </c>
      <c r="D2989" s="402" t="s">
        <v>19567</v>
      </c>
      <c r="E2989" s="402" t="s">
        <v>10012</v>
      </c>
      <c r="F2989" s="402" t="s">
        <v>10013</v>
      </c>
      <c r="G2989" s="402" t="s">
        <v>6609</v>
      </c>
      <c r="H2989" s="402" t="s">
        <v>10013</v>
      </c>
      <c r="I2989" s="402" t="s">
        <v>6334</v>
      </c>
      <c r="J2989" s="402" t="s">
        <v>6334</v>
      </c>
      <c r="K2989" s="402" t="s">
        <v>6334</v>
      </c>
      <c r="L2989" s="402" t="s">
        <v>835</v>
      </c>
    </row>
    <row r="2990" spans="1:12" ht="56.25" x14ac:dyDescent="0.25">
      <c r="A2990" s="403" t="s">
        <v>6334</v>
      </c>
      <c r="B2990" s="403" t="s">
        <v>19572</v>
      </c>
      <c r="C2990" s="403" t="s">
        <v>19573</v>
      </c>
      <c r="D2990" s="403" t="s">
        <v>19571</v>
      </c>
      <c r="E2990" s="403" t="s">
        <v>8327</v>
      </c>
      <c r="F2990" s="403" t="s">
        <v>8328</v>
      </c>
      <c r="G2990" s="403" t="s">
        <v>6460</v>
      </c>
      <c r="H2990" s="403" t="s">
        <v>8328</v>
      </c>
      <c r="I2990" s="403" t="s">
        <v>6334</v>
      </c>
      <c r="J2990" s="403" t="s">
        <v>6334</v>
      </c>
      <c r="K2990" s="403" t="s">
        <v>6334</v>
      </c>
      <c r="L2990" s="403" t="s">
        <v>835</v>
      </c>
    </row>
    <row r="2991" spans="1:12" ht="123.75" x14ac:dyDescent="0.25">
      <c r="A2991" s="402" t="s">
        <v>19577</v>
      </c>
      <c r="B2991" s="402" t="s">
        <v>19575</v>
      </c>
      <c r="C2991" s="402" t="s">
        <v>19576</v>
      </c>
      <c r="D2991" s="402" t="s">
        <v>19574</v>
      </c>
      <c r="E2991" s="402" t="s">
        <v>17228</v>
      </c>
      <c r="F2991" s="402" t="s">
        <v>17229</v>
      </c>
      <c r="G2991" s="402" t="s">
        <v>6586</v>
      </c>
      <c r="H2991" s="402" t="s">
        <v>17229</v>
      </c>
      <c r="I2991" s="402" t="s">
        <v>6334</v>
      </c>
      <c r="J2991" s="402" t="s">
        <v>6334</v>
      </c>
      <c r="K2991" s="402" t="s">
        <v>6334</v>
      </c>
      <c r="L2991" s="402" t="s">
        <v>835</v>
      </c>
    </row>
    <row r="2992" spans="1:12" ht="123.75" x14ac:dyDescent="0.25">
      <c r="A2992" s="403" t="s">
        <v>6334</v>
      </c>
      <c r="B2992" s="403" t="s">
        <v>19579</v>
      </c>
      <c r="C2992" s="403" t="s">
        <v>19580</v>
      </c>
      <c r="D2992" s="403" t="s">
        <v>19578</v>
      </c>
      <c r="E2992" s="403" t="s">
        <v>6484</v>
      </c>
      <c r="F2992" s="403" t="s">
        <v>6485</v>
      </c>
      <c r="G2992" s="403" t="s">
        <v>6486</v>
      </c>
      <c r="H2992" s="403" t="s">
        <v>6485</v>
      </c>
      <c r="I2992" s="403" t="s">
        <v>6334</v>
      </c>
      <c r="J2992" s="403" t="s">
        <v>6334</v>
      </c>
      <c r="K2992" s="403" t="s">
        <v>6334</v>
      </c>
      <c r="L2992" s="403" t="s">
        <v>835</v>
      </c>
    </row>
    <row r="2993" spans="1:12" ht="101.25" x14ac:dyDescent="0.25">
      <c r="A2993" s="402" t="s">
        <v>19584</v>
      </c>
      <c r="B2993" s="402" t="s">
        <v>19582</v>
      </c>
      <c r="C2993" s="402" t="s">
        <v>19583</v>
      </c>
      <c r="D2993" s="402" t="s">
        <v>19581</v>
      </c>
      <c r="E2993" s="402" t="s">
        <v>7363</v>
      </c>
      <c r="F2993" s="402" t="s">
        <v>7364</v>
      </c>
      <c r="G2993" s="402" t="s">
        <v>6486</v>
      </c>
      <c r="H2993" s="402" t="s">
        <v>7364</v>
      </c>
      <c r="I2993" s="402" t="s">
        <v>6334</v>
      </c>
      <c r="J2993" s="402" t="s">
        <v>6334</v>
      </c>
      <c r="K2993" s="402" t="s">
        <v>6334</v>
      </c>
      <c r="L2993" s="402" t="s">
        <v>835</v>
      </c>
    </row>
    <row r="2994" spans="1:12" ht="45" x14ac:dyDescent="0.25">
      <c r="A2994" s="403" t="s">
        <v>1385</v>
      </c>
      <c r="B2994" s="403" t="s">
        <v>19586</v>
      </c>
      <c r="C2994" s="403" t="s">
        <v>1386</v>
      </c>
      <c r="D2994" s="403" t="s">
        <v>19585</v>
      </c>
      <c r="E2994" s="403" t="s">
        <v>6450</v>
      </c>
      <c r="F2994" s="403" t="s">
        <v>6451</v>
      </c>
      <c r="G2994" s="403" t="s">
        <v>6452</v>
      </c>
      <c r="H2994" s="403" t="s">
        <v>6453</v>
      </c>
      <c r="I2994" s="403" t="s">
        <v>6334</v>
      </c>
      <c r="J2994" s="403" t="s">
        <v>6334</v>
      </c>
      <c r="K2994" s="403" t="s">
        <v>6334</v>
      </c>
      <c r="L2994" s="403" t="s">
        <v>835</v>
      </c>
    </row>
    <row r="2995" spans="1:12" ht="56.25" x14ac:dyDescent="0.25">
      <c r="A2995" s="402" t="s">
        <v>19590</v>
      </c>
      <c r="B2995" s="402" t="s">
        <v>19588</v>
      </c>
      <c r="C2995" s="402" t="s">
        <v>19589</v>
      </c>
      <c r="D2995" s="402" t="s">
        <v>19587</v>
      </c>
      <c r="E2995" s="402" t="s">
        <v>19591</v>
      </c>
      <c r="F2995" s="402" t="s">
        <v>19592</v>
      </c>
      <c r="G2995" s="402" t="s">
        <v>6486</v>
      </c>
      <c r="H2995" s="402" t="s">
        <v>19593</v>
      </c>
      <c r="I2995" s="402" t="s">
        <v>6334</v>
      </c>
      <c r="J2995" s="402" t="s">
        <v>6334</v>
      </c>
      <c r="K2995" s="402" t="s">
        <v>6334</v>
      </c>
      <c r="L2995" s="402" t="s">
        <v>835</v>
      </c>
    </row>
    <row r="2996" spans="1:12" ht="56.25" x14ac:dyDescent="0.25">
      <c r="A2996" s="403" t="s">
        <v>19597</v>
      </c>
      <c r="B2996" s="403" t="s">
        <v>19595</v>
      </c>
      <c r="C2996" s="403" t="s">
        <v>19596</v>
      </c>
      <c r="D2996" s="403" t="s">
        <v>19594</v>
      </c>
      <c r="E2996" s="403" t="s">
        <v>6726</v>
      </c>
      <c r="F2996" s="403" t="s">
        <v>6727</v>
      </c>
      <c r="G2996" s="403" t="s">
        <v>6452</v>
      </c>
      <c r="H2996" s="403" t="s">
        <v>6727</v>
      </c>
      <c r="I2996" s="403" t="s">
        <v>6334</v>
      </c>
      <c r="J2996" s="403" t="s">
        <v>6334</v>
      </c>
      <c r="K2996" s="403" t="s">
        <v>6334</v>
      </c>
      <c r="L2996" s="403" t="s">
        <v>835</v>
      </c>
    </row>
    <row r="2997" spans="1:12" ht="45" x14ac:dyDescent="0.25">
      <c r="A2997" s="402" t="s">
        <v>19601</v>
      </c>
      <c r="B2997" s="402" t="s">
        <v>19599</v>
      </c>
      <c r="C2997" s="402" t="s">
        <v>19600</v>
      </c>
      <c r="D2997" s="402" t="s">
        <v>19598</v>
      </c>
      <c r="E2997" s="402" t="s">
        <v>19602</v>
      </c>
      <c r="F2997" s="402" t="s">
        <v>19603</v>
      </c>
      <c r="G2997" s="402" t="s">
        <v>7029</v>
      </c>
      <c r="H2997" s="402" t="s">
        <v>19603</v>
      </c>
      <c r="I2997" s="402" t="s">
        <v>6334</v>
      </c>
      <c r="J2997" s="402" t="s">
        <v>6334</v>
      </c>
      <c r="K2997" s="402" t="s">
        <v>6334</v>
      </c>
      <c r="L2997" s="402" t="s">
        <v>835</v>
      </c>
    </row>
    <row r="2998" spans="1:12" ht="90" x14ac:dyDescent="0.25">
      <c r="A2998" s="403" t="s">
        <v>19607</v>
      </c>
      <c r="B2998" s="403" t="s">
        <v>19605</v>
      </c>
      <c r="C2998" s="403" t="s">
        <v>19606</v>
      </c>
      <c r="D2998" s="403" t="s">
        <v>19604</v>
      </c>
      <c r="E2998" s="403" t="s">
        <v>19608</v>
      </c>
      <c r="F2998" s="403" t="s">
        <v>19609</v>
      </c>
      <c r="G2998" s="403" t="s">
        <v>8352</v>
      </c>
      <c r="H2998" s="403" t="s">
        <v>19610</v>
      </c>
      <c r="I2998" s="403" t="s">
        <v>6334</v>
      </c>
      <c r="J2998" s="403" t="s">
        <v>19501</v>
      </c>
      <c r="K2998" s="403" t="s">
        <v>6334</v>
      </c>
      <c r="L2998" s="403" t="s">
        <v>835</v>
      </c>
    </row>
    <row r="2999" spans="1:12" ht="56.25" x14ac:dyDescent="0.25">
      <c r="A2999" s="402" t="s">
        <v>5341</v>
      </c>
      <c r="B2999" s="402" t="s">
        <v>19612</v>
      </c>
      <c r="C2999" s="402" t="s">
        <v>19613</v>
      </c>
      <c r="D2999" s="402" t="s">
        <v>19611</v>
      </c>
      <c r="E2999" s="402" t="s">
        <v>11684</v>
      </c>
      <c r="F2999" s="402" t="s">
        <v>11685</v>
      </c>
      <c r="G2999" s="402" t="s">
        <v>6452</v>
      </c>
      <c r="H2999" s="402" t="s">
        <v>11686</v>
      </c>
      <c r="I2999" s="402" t="s">
        <v>6334</v>
      </c>
      <c r="J2999" s="402" t="s">
        <v>6334</v>
      </c>
      <c r="K2999" s="402" t="s">
        <v>6334</v>
      </c>
      <c r="L2999" s="402" t="s">
        <v>835</v>
      </c>
    </row>
    <row r="3000" spans="1:12" ht="67.5" x14ac:dyDescent="0.25">
      <c r="A3000" s="403" t="s">
        <v>19617</v>
      </c>
      <c r="B3000" s="403" t="s">
        <v>19615</v>
      </c>
      <c r="C3000" s="403" t="s">
        <v>19616</v>
      </c>
      <c r="D3000" s="403" t="s">
        <v>19614</v>
      </c>
      <c r="E3000" s="403" t="s">
        <v>7658</v>
      </c>
      <c r="F3000" s="403" t="s">
        <v>7659</v>
      </c>
      <c r="G3000" s="403" t="s">
        <v>6486</v>
      </c>
      <c r="H3000" s="403" t="s">
        <v>7659</v>
      </c>
      <c r="I3000" s="403" t="s">
        <v>6334</v>
      </c>
      <c r="J3000" s="403" t="s">
        <v>18449</v>
      </c>
      <c r="K3000" s="403" t="s">
        <v>6334</v>
      </c>
      <c r="L3000" s="403" t="s">
        <v>835</v>
      </c>
    </row>
    <row r="3001" spans="1:12" ht="45" x14ac:dyDescent="0.25">
      <c r="A3001" s="402" t="s">
        <v>19621</v>
      </c>
      <c r="B3001" s="402" t="s">
        <v>19619</v>
      </c>
      <c r="C3001" s="402" t="s">
        <v>19620</v>
      </c>
      <c r="D3001" s="402" t="s">
        <v>19618</v>
      </c>
      <c r="E3001" s="402" t="s">
        <v>6992</v>
      </c>
      <c r="F3001" s="402" t="s">
        <v>9331</v>
      </c>
      <c r="G3001" s="402" t="s">
        <v>6493</v>
      </c>
      <c r="H3001" s="402" t="s">
        <v>9331</v>
      </c>
      <c r="I3001" s="402" t="s">
        <v>6334</v>
      </c>
      <c r="J3001" s="402" t="s">
        <v>6334</v>
      </c>
      <c r="K3001" s="402" t="s">
        <v>6334</v>
      </c>
      <c r="L3001" s="402" t="s">
        <v>835</v>
      </c>
    </row>
    <row r="3002" spans="1:12" ht="112.5" x14ac:dyDescent="0.25">
      <c r="A3002" s="403" t="s">
        <v>4685</v>
      </c>
      <c r="B3002" s="403" t="s">
        <v>19623</v>
      </c>
      <c r="C3002" s="403" t="s">
        <v>4687</v>
      </c>
      <c r="D3002" s="403" t="s">
        <v>19622</v>
      </c>
      <c r="E3002" s="403" t="s">
        <v>19624</v>
      </c>
      <c r="F3002" s="403" t="s">
        <v>19625</v>
      </c>
      <c r="G3002" s="403" t="s">
        <v>6388</v>
      </c>
      <c r="H3002" s="403" t="s">
        <v>19626</v>
      </c>
      <c r="I3002" s="403" t="s">
        <v>6334</v>
      </c>
      <c r="J3002" s="403" t="s">
        <v>6555</v>
      </c>
      <c r="K3002" s="403" t="s">
        <v>6334</v>
      </c>
      <c r="L3002" s="403" t="s">
        <v>6343</v>
      </c>
    </row>
    <row r="3003" spans="1:12" ht="112.5" x14ac:dyDescent="0.25">
      <c r="A3003" s="402" t="s">
        <v>4685</v>
      </c>
      <c r="B3003" s="402" t="s">
        <v>19628</v>
      </c>
      <c r="C3003" s="402" t="s">
        <v>4687</v>
      </c>
      <c r="D3003" s="402" t="s">
        <v>19627</v>
      </c>
      <c r="E3003" s="402" t="s">
        <v>19629</v>
      </c>
      <c r="F3003" s="402" t="s">
        <v>19630</v>
      </c>
      <c r="G3003" s="402" t="s">
        <v>6452</v>
      </c>
      <c r="H3003" s="402" t="s">
        <v>19631</v>
      </c>
      <c r="I3003" s="402" t="s">
        <v>6334</v>
      </c>
      <c r="J3003" s="402" t="s">
        <v>6555</v>
      </c>
      <c r="K3003" s="402" t="s">
        <v>6334</v>
      </c>
      <c r="L3003" s="402" t="s">
        <v>6376</v>
      </c>
    </row>
    <row r="3004" spans="1:12" ht="123.75" x14ac:dyDescent="0.25">
      <c r="A3004" s="403" t="s">
        <v>19634</v>
      </c>
      <c r="B3004" s="403" t="s">
        <v>19633</v>
      </c>
      <c r="C3004" s="403" t="s">
        <v>6334</v>
      </c>
      <c r="D3004" s="403" t="s">
        <v>19632</v>
      </c>
      <c r="E3004" s="403" t="s">
        <v>6797</v>
      </c>
      <c r="F3004" s="403" t="s">
        <v>6798</v>
      </c>
      <c r="G3004" s="403" t="s">
        <v>6452</v>
      </c>
      <c r="H3004" s="403" t="s">
        <v>6799</v>
      </c>
      <c r="I3004" s="403" t="s">
        <v>6334</v>
      </c>
      <c r="J3004" s="403" t="s">
        <v>6334</v>
      </c>
      <c r="K3004" s="403" t="s">
        <v>6334</v>
      </c>
      <c r="L3004" s="403" t="s">
        <v>835</v>
      </c>
    </row>
    <row r="3005" spans="1:12" ht="56.25" x14ac:dyDescent="0.25">
      <c r="A3005" s="402" t="s">
        <v>19638</v>
      </c>
      <c r="B3005" s="402" t="s">
        <v>19636</v>
      </c>
      <c r="C3005" s="402" t="s">
        <v>19637</v>
      </c>
      <c r="D3005" s="402" t="s">
        <v>19635</v>
      </c>
      <c r="E3005" s="402" t="s">
        <v>13449</v>
      </c>
      <c r="F3005" s="402" t="s">
        <v>13450</v>
      </c>
      <c r="G3005" s="402" t="s">
        <v>6452</v>
      </c>
      <c r="H3005" s="402" t="s">
        <v>13451</v>
      </c>
      <c r="I3005" s="402" t="s">
        <v>6334</v>
      </c>
      <c r="J3005" s="402" t="s">
        <v>6334</v>
      </c>
      <c r="K3005" s="402" t="s">
        <v>6334</v>
      </c>
      <c r="L3005" s="402" t="s">
        <v>835</v>
      </c>
    </row>
    <row r="3006" spans="1:12" ht="90" x14ac:dyDescent="0.25">
      <c r="A3006" s="403" t="s">
        <v>19642</v>
      </c>
      <c r="B3006" s="403" t="s">
        <v>19640</v>
      </c>
      <c r="C3006" s="403" t="s">
        <v>19641</v>
      </c>
      <c r="D3006" s="403" t="s">
        <v>19639</v>
      </c>
      <c r="E3006" s="403" t="s">
        <v>19643</v>
      </c>
      <c r="F3006" s="403" t="s">
        <v>19644</v>
      </c>
      <c r="G3006" s="403" t="s">
        <v>6567</v>
      </c>
      <c r="H3006" s="403" t="s">
        <v>19645</v>
      </c>
      <c r="I3006" s="403" t="s">
        <v>6334</v>
      </c>
      <c r="J3006" s="403" t="s">
        <v>6334</v>
      </c>
      <c r="K3006" s="403" t="s">
        <v>6334</v>
      </c>
      <c r="L3006" s="403" t="s">
        <v>835</v>
      </c>
    </row>
    <row r="3007" spans="1:12" ht="78.75" x14ac:dyDescent="0.25">
      <c r="A3007" s="402" t="s">
        <v>19649</v>
      </c>
      <c r="B3007" s="402" t="s">
        <v>19647</v>
      </c>
      <c r="C3007" s="402" t="s">
        <v>19648</v>
      </c>
      <c r="D3007" s="402" t="s">
        <v>19646</v>
      </c>
      <c r="E3007" s="402" t="s">
        <v>6720</v>
      </c>
      <c r="F3007" s="402" t="s">
        <v>6721</v>
      </c>
      <c r="G3007" s="402" t="s">
        <v>6722</v>
      </c>
      <c r="H3007" s="402" t="s">
        <v>6723</v>
      </c>
      <c r="I3007" s="402" t="s">
        <v>6334</v>
      </c>
      <c r="J3007" s="402" t="s">
        <v>7637</v>
      </c>
      <c r="K3007" s="402" t="s">
        <v>6334</v>
      </c>
      <c r="L3007" s="402" t="s">
        <v>6436</v>
      </c>
    </row>
    <row r="3008" spans="1:12" ht="67.5" x14ac:dyDescent="0.25">
      <c r="A3008" s="403" t="s">
        <v>19653</v>
      </c>
      <c r="B3008" s="403" t="s">
        <v>19651</v>
      </c>
      <c r="C3008" s="403" t="s">
        <v>19652</v>
      </c>
      <c r="D3008" s="403" t="s">
        <v>19650</v>
      </c>
      <c r="E3008" s="403" t="s">
        <v>6720</v>
      </c>
      <c r="F3008" s="403" t="s">
        <v>6721</v>
      </c>
      <c r="G3008" s="403" t="s">
        <v>6722</v>
      </c>
      <c r="H3008" s="403" t="s">
        <v>6723</v>
      </c>
      <c r="I3008" s="403" t="s">
        <v>6334</v>
      </c>
      <c r="J3008" s="403" t="s">
        <v>21595</v>
      </c>
      <c r="K3008" s="403" t="s">
        <v>6334</v>
      </c>
      <c r="L3008" s="403" t="s">
        <v>26099</v>
      </c>
    </row>
    <row r="3009" spans="1:12" ht="123.75" x14ac:dyDescent="0.25">
      <c r="A3009" s="402" t="s">
        <v>19656</v>
      </c>
      <c r="B3009" s="402" t="s">
        <v>19655</v>
      </c>
      <c r="C3009" s="402" t="s">
        <v>6334</v>
      </c>
      <c r="D3009" s="402" t="s">
        <v>19654</v>
      </c>
      <c r="E3009" s="402" t="s">
        <v>7476</v>
      </c>
      <c r="F3009" s="402" t="s">
        <v>7477</v>
      </c>
      <c r="G3009" s="402" t="s">
        <v>6452</v>
      </c>
      <c r="H3009" s="402" t="s">
        <v>7477</v>
      </c>
      <c r="I3009" s="402" t="s">
        <v>6334</v>
      </c>
      <c r="J3009" s="402" t="s">
        <v>6334</v>
      </c>
      <c r="K3009" s="402" t="s">
        <v>6334</v>
      </c>
      <c r="L3009" s="402" t="s">
        <v>835</v>
      </c>
    </row>
    <row r="3010" spans="1:12" ht="45" x14ac:dyDescent="0.25">
      <c r="A3010" s="403" t="s">
        <v>19660</v>
      </c>
      <c r="B3010" s="403" t="s">
        <v>19658</v>
      </c>
      <c r="C3010" s="403" t="s">
        <v>19659</v>
      </c>
      <c r="D3010" s="403" t="s">
        <v>19657</v>
      </c>
      <c r="E3010" s="403" t="s">
        <v>6797</v>
      </c>
      <c r="F3010" s="403" t="s">
        <v>6798</v>
      </c>
      <c r="G3010" s="403" t="s">
        <v>6452</v>
      </c>
      <c r="H3010" s="403" t="s">
        <v>6799</v>
      </c>
      <c r="I3010" s="403" t="s">
        <v>6334</v>
      </c>
      <c r="J3010" s="403" t="s">
        <v>6334</v>
      </c>
      <c r="K3010" s="403" t="s">
        <v>6334</v>
      </c>
      <c r="L3010" s="403" t="s">
        <v>835</v>
      </c>
    </row>
    <row r="3011" spans="1:12" ht="56.25" x14ac:dyDescent="0.25">
      <c r="A3011" s="402" t="s">
        <v>19664</v>
      </c>
      <c r="B3011" s="402" t="s">
        <v>19662</v>
      </c>
      <c r="C3011" s="402" t="s">
        <v>19663</v>
      </c>
      <c r="D3011" s="402" t="s">
        <v>19661</v>
      </c>
      <c r="E3011" s="402" t="s">
        <v>19665</v>
      </c>
      <c r="F3011" s="402" t="s">
        <v>19666</v>
      </c>
      <c r="G3011" s="402" t="s">
        <v>6553</v>
      </c>
      <c r="H3011" s="402" t="s">
        <v>19666</v>
      </c>
      <c r="I3011" s="402" t="s">
        <v>6334</v>
      </c>
      <c r="J3011" s="402" t="s">
        <v>6334</v>
      </c>
      <c r="K3011" s="402" t="s">
        <v>6334</v>
      </c>
      <c r="L3011" s="402" t="s">
        <v>835</v>
      </c>
    </row>
    <row r="3012" spans="1:12" ht="67.5" x14ac:dyDescent="0.25">
      <c r="A3012" s="403" t="s">
        <v>19669</v>
      </c>
      <c r="B3012" s="403" t="s">
        <v>19668</v>
      </c>
      <c r="C3012" s="403" t="s">
        <v>6334</v>
      </c>
      <c r="D3012" s="403" t="s">
        <v>19667</v>
      </c>
      <c r="E3012" s="403" t="s">
        <v>6720</v>
      </c>
      <c r="F3012" s="403" t="s">
        <v>6721</v>
      </c>
      <c r="G3012" s="403" t="s">
        <v>6722</v>
      </c>
      <c r="H3012" s="403" t="s">
        <v>6723</v>
      </c>
      <c r="I3012" s="403" t="s">
        <v>6334</v>
      </c>
      <c r="J3012" s="403" t="s">
        <v>6334</v>
      </c>
      <c r="K3012" s="403" t="s">
        <v>6334</v>
      </c>
      <c r="L3012" s="403" t="s">
        <v>835</v>
      </c>
    </row>
    <row r="3013" spans="1:12" ht="67.5" x14ac:dyDescent="0.25">
      <c r="A3013" s="402" t="s">
        <v>19672</v>
      </c>
      <c r="B3013" s="402" t="s">
        <v>19671</v>
      </c>
      <c r="C3013" s="402" t="s">
        <v>6334</v>
      </c>
      <c r="D3013" s="402" t="s">
        <v>19670</v>
      </c>
      <c r="E3013" s="402" t="s">
        <v>13784</v>
      </c>
      <c r="F3013" s="402" t="s">
        <v>13785</v>
      </c>
      <c r="G3013" s="402" t="s">
        <v>6486</v>
      </c>
      <c r="H3013" s="402" t="s">
        <v>13785</v>
      </c>
      <c r="I3013" s="402" t="s">
        <v>6334</v>
      </c>
      <c r="J3013" s="402" t="s">
        <v>6334</v>
      </c>
      <c r="K3013" s="402" t="s">
        <v>6334</v>
      </c>
      <c r="L3013" s="402" t="s">
        <v>835</v>
      </c>
    </row>
    <row r="3014" spans="1:12" ht="45" x14ac:dyDescent="0.25">
      <c r="A3014" s="403" t="s">
        <v>19676</v>
      </c>
      <c r="B3014" s="403" t="s">
        <v>19674</v>
      </c>
      <c r="C3014" s="403" t="s">
        <v>19675</v>
      </c>
      <c r="D3014" s="403" t="s">
        <v>19673</v>
      </c>
      <c r="E3014" s="403" t="s">
        <v>6855</v>
      </c>
      <c r="F3014" s="403" t="s">
        <v>6856</v>
      </c>
      <c r="G3014" s="403" t="s">
        <v>6486</v>
      </c>
      <c r="H3014" s="403" t="s">
        <v>6856</v>
      </c>
      <c r="I3014" s="403" t="s">
        <v>6334</v>
      </c>
      <c r="J3014" s="403" t="s">
        <v>6334</v>
      </c>
      <c r="K3014" s="403" t="s">
        <v>6334</v>
      </c>
      <c r="L3014" s="403" t="s">
        <v>835</v>
      </c>
    </row>
    <row r="3015" spans="1:12" ht="56.25" x14ac:dyDescent="0.25">
      <c r="A3015" s="402" t="s">
        <v>19680</v>
      </c>
      <c r="B3015" s="402" t="s">
        <v>19678</v>
      </c>
      <c r="C3015" s="402" t="s">
        <v>19679</v>
      </c>
      <c r="D3015" s="402" t="s">
        <v>19677</v>
      </c>
      <c r="E3015" s="402" t="s">
        <v>6797</v>
      </c>
      <c r="F3015" s="402" t="s">
        <v>6798</v>
      </c>
      <c r="G3015" s="402" t="s">
        <v>6452</v>
      </c>
      <c r="H3015" s="402" t="s">
        <v>6799</v>
      </c>
      <c r="I3015" s="402" t="s">
        <v>6334</v>
      </c>
      <c r="J3015" s="402" t="s">
        <v>6334</v>
      </c>
      <c r="K3015" s="402" t="s">
        <v>6334</v>
      </c>
      <c r="L3015" s="402" t="s">
        <v>835</v>
      </c>
    </row>
    <row r="3016" spans="1:12" ht="45" x14ac:dyDescent="0.25">
      <c r="A3016" s="403" t="s">
        <v>19684</v>
      </c>
      <c r="B3016" s="403" t="s">
        <v>19682</v>
      </c>
      <c r="C3016" s="403" t="s">
        <v>19683</v>
      </c>
      <c r="D3016" s="403" t="s">
        <v>19681</v>
      </c>
      <c r="E3016" s="403" t="s">
        <v>19685</v>
      </c>
      <c r="F3016" s="403" t="s">
        <v>19686</v>
      </c>
      <c r="G3016" s="403" t="s">
        <v>6452</v>
      </c>
      <c r="H3016" s="403" t="s">
        <v>19686</v>
      </c>
      <c r="I3016" s="403" t="s">
        <v>6334</v>
      </c>
      <c r="J3016" s="403" t="s">
        <v>6334</v>
      </c>
      <c r="K3016" s="403" t="s">
        <v>6334</v>
      </c>
      <c r="L3016" s="403" t="s">
        <v>835</v>
      </c>
    </row>
    <row r="3017" spans="1:12" ht="45" x14ac:dyDescent="0.25">
      <c r="A3017" s="402" t="s">
        <v>19689</v>
      </c>
      <c r="B3017" s="402" t="s">
        <v>19688</v>
      </c>
      <c r="C3017" s="402" t="s">
        <v>6334</v>
      </c>
      <c r="D3017" s="402" t="s">
        <v>19687</v>
      </c>
      <c r="E3017" s="402" t="s">
        <v>6855</v>
      </c>
      <c r="F3017" s="402" t="s">
        <v>6856</v>
      </c>
      <c r="G3017" s="402" t="s">
        <v>6486</v>
      </c>
      <c r="H3017" s="402" t="s">
        <v>6856</v>
      </c>
      <c r="I3017" s="402" t="s">
        <v>6334</v>
      </c>
      <c r="J3017" s="402" t="s">
        <v>6334</v>
      </c>
      <c r="K3017" s="402" t="s">
        <v>6334</v>
      </c>
      <c r="L3017" s="402" t="s">
        <v>835</v>
      </c>
    </row>
    <row r="3018" spans="1:12" ht="67.5" x14ac:dyDescent="0.25">
      <c r="A3018" s="403" t="s">
        <v>4068</v>
      </c>
      <c r="B3018" s="403" t="s">
        <v>19691</v>
      </c>
      <c r="C3018" s="403" t="s">
        <v>4070</v>
      </c>
      <c r="D3018" s="403" t="s">
        <v>19690</v>
      </c>
      <c r="E3018" s="403" t="s">
        <v>12461</v>
      </c>
      <c r="F3018" s="403" t="s">
        <v>12462</v>
      </c>
      <c r="G3018" s="403" t="s">
        <v>6452</v>
      </c>
      <c r="H3018" s="403" t="s">
        <v>12463</v>
      </c>
      <c r="I3018" s="403" t="s">
        <v>6334</v>
      </c>
      <c r="J3018" s="403" t="s">
        <v>6334</v>
      </c>
      <c r="K3018" s="403" t="s">
        <v>6334</v>
      </c>
      <c r="L3018" s="403" t="s">
        <v>835</v>
      </c>
    </row>
    <row r="3019" spans="1:12" ht="67.5" x14ac:dyDescent="0.25">
      <c r="A3019" s="402" t="s">
        <v>19695</v>
      </c>
      <c r="B3019" s="402" t="s">
        <v>19693</v>
      </c>
      <c r="C3019" s="402" t="s">
        <v>19694</v>
      </c>
      <c r="D3019" s="402" t="s">
        <v>19692</v>
      </c>
      <c r="E3019" s="402" t="s">
        <v>19696</v>
      </c>
      <c r="F3019" s="402" t="s">
        <v>19697</v>
      </c>
      <c r="G3019" s="402" t="s">
        <v>6553</v>
      </c>
      <c r="H3019" s="402" t="s">
        <v>19698</v>
      </c>
      <c r="I3019" s="402" t="s">
        <v>6334</v>
      </c>
      <c r="J3019" s="402" t="s">
        <v>16440</v>
      </c>
      <c r="K3019" s="402" t="s">
        <v>6334</v>
      </c>
      <c r="L3019" s="402" t="s">
        <v>7095</v>
      </c>
    </row>
    <row r="3020" spans="1:12" ht="56.25" x14ac:dyDescent="0.25">
      <c r="A3020" s="403" t="s">
        <v>19701</v>
      </c>
      <c r="B3020" s="403" t="s">
        <v>19700</v>
      </c>
      <c r="C3020" s="403" t="s">
        <v>6334</v>
      </c>
      <c r="D3020" s="403" t="s">
        <v>19699</v>
      </c>
      <c r="E3020" s="403" t="s">
        <v>19702</v>
      </c>
      <c r="F3020" s="403" t="s">
        <v>19703</v>
      </c>
      <c r="G3020" s="403" t="s">
        <v>6553</v>
      </c>
      <c r="H3020" s="403" t="s">
        <v>19703</v>
      </c>
      <c r="I3020" s="403" t="s">
        <v>6334</v>
      </c>
      <c r="J3020" s="403" t="s">
        <v>6334</v>
      </c>
      <c r="K3020" s="403" t="s">
        <v>6334</v>
      </c>
      <c r="L3020" s="403" t="s">
        <v>835</v>
      </c>
    </row>
    <row r="3021" spans="1:12" ht="45" x14ac:dyDescent="0.25">
      <c r="A3021" s="402" t="s">
        <v>1199</v>
      </c>
      <c r="B3021" s="402" t="s">
        <v>19705</v>
      </c>
      <c r="C3021" s="402" t="s">
        <v>1200</v>
      </c>
      <c r="D3021" s="402" t="s">
        <v>19704</v>
      </c>
      <c r="E3021" s="402" t="s">
        <v>6450</v>
      </c>
      <c r="F3021" s="402" t="s">
        <v>6451</v>
      </c>
      <c r="G3021" s="402" t="s">
        <v>6452</v>
      </c>
      <c r="H3021" s="402" t="s">
        <v>19706</v>
      </c>
      <c r="I3021" s="402" t="s">
        <v>6611</v>
      </c>
      <c r="J3021" s="402" t="s">
        <v>6334</v>
      </c>
      <c r="K3021" s="402" t="s">
        <v>6334</v>
      </c>
      <c r="L3021" s="402" t="s">
        <v>835</v>
      </c>
    </row>
    <row r="3022" spans="1:12" ht="45" x14ac:dyDescent="0.25">
      <c r="A3022" s="403" t="s">
        <v>1195</v>
      </c>
      <c r="B3022" s="403" t="s">
        <v>19708</v>
      </c>
      <c r="C3022" s="403" t="s">
        <v>1196</v>
      </c>
      <c r="D3022" s="403" t="s">
        <v>19707</v>
      </c>
      <c r="E3022" s="403" t="s">
        <v>6450</v>
      </c>
      <c r="F3022" s="403" t="s">
        <v>6451</v>
      </c>
      <c r="G3022" s="403" t="s">
        <v>6452</v>
      </c>
      <c r="H3022" s="403" t="s">
        <v>6453</v>
      </c>
      <c r="I3022" s="403" t="s">
        <v>6334</v>
      </c>
      <c r="J3022" s="403" t="s">
        <v>6334</v>
      </c>
      <c r="K3022" s="403" t="s">
        <v>6334</v>
      </c>
      <c r="L3022" s="403" t="s">
        <v>835</v>
      </c>
    </row>
    <row r="3023" spans="1:12" ht="45" x14ac:dyDescent="0.25">
      <c r="A3023" s="402" t="s">
        <v>19712</v>
      </c>
      <c r="B3023" s="402" t="s">
        <v>19710</v>
      </c>
      <c r="C3023" s="402" t="s">
        <v>19711</v>
      </c>
      <c r="D3023" s="402" t="s">
        <v>19709</v>
      </c>
      <c r="E3023" s="402" t="s">
        <v>6720</v>
      </c>
      <c r="F3023" s="402" t="s">
        <v>6721</v>
      </c>
      <c r="G3023" s="402" t="s">
        <v>6722</v>
      </c>
      <c r="H3023" s="402" t="s">
        <v>6723</v>
      </c>
      <c r="I3023" s="402" t="s">
        <v>6334</v>
      </c>
      <c r="J3023" s="402" t="s">
        <v>6334</v>
      </c>
      <c r="K3023" s="402" t="s">
        <v>6334</v>
      </c>
      <c r="L3023" s="402" t="s">
        <v>835</v>
      </c>
    </row>
    <row r="3024" spans="1:12" ht="45" x14ac:dyDescent="0.25">
      <c r="A3024" s="403" t="s">
        <v>19715</v>
      </c>
      <c r="B3024" s="403" t="s">
        <v>19714</v>
      </c>
      <c r="C3024" s="403" t="s">
        <v>6334</v>
      </c>
      <c r="D3024" s="403" t="s">
        <v>19713</v>
      </c>
      <c r="E3024" s="403" t="s">
        <v>6450</v>
      </c>
      <c r="F3024" s="403" t="s">
        <v>6451</v>
      </c>
      <c r="G3024" s="403" t="s">
        <v>6452</v>
      </c>
      <c r="H3024" s="403" t="s">
        <v>6453</v>
      </c>
      <c r="I3024" s="403" t="s">
        <v>6334</v>
      </c>
      <c r="J3024" s="403" t="s">
        <v>6334</v>
      </c>
      <c r="K3024" s="403" t="s">
        <v>6334</v>
      </c>
      <c r="L3024" s="403" t="s">
        <v>835</v>
      </c>
    </row>
    <row r="3025" spans="1:12" ht="67.5" x14ac:dyDescent="0.25">
      <c r="A3025" s="402" t="s">
        <v>19718</v>
      </c>
      <c r="B3025" s="402" t="s">
        <v>19717</v>
      </c>
      <c r="C3025" s="402" t="s">
        <v>6334</v>
      </c>
      <c r="D3025" s="402" t="s">
        <v>19716</v>
      </c>
      <c r="E3025" s="402" t="s">
        <v>6720</v>
      </c>
      <c r="F3025" s="402" t="s">
        <v>6721</v>
      </c>
      <c r="G3025" s="402" t="s">
        <v>6722</v>
      </c>
      <c r="H3025" s="402" t="s">
        <v>6723</v>
      </c>
      <c r="I3025" s="402" t="s">
        <v>6334</v>
      </c>
      <c r="J3025" s="402" t="s">
        <v>7637</v>
      </c>
      <c r="K3025" s="402" t="s">
        <v>6334</v>
      </c>
      <c r="L3025" s="402" t="s">
        <v>6436</v>
      </c>
    </row>
    <row r="3026" spans="1:12" ht="78.75" x14ac:dyDescent="0.25">
      <c r="A3026" s="403" t="s">
        <v>19722</v>
      </c>
      <c r="B3026" s="403" t="s">
        <v>19720</v>
      </c>
      <c r="C3026" s="403" t="s">
        <v>19721</v>
      </c>
      <c r="D3026" s="403" t="s">
        <v>19719</v>
      </c>
      <c r="E3026" s="403" t="s">
        <v>19723</v>
      </c>
      <c r="F3026" s="403" t="s">
        <v>19724</v>
      </c>
      <c r="G3026" s="403" t="s">
        <v>6388</v>
      </c>
      <c r="H3026" s="403" t="s">
        <v>19724</v>
      </c>
      <c r="I3026" s="403" t="s">
        <v>6334</v>
      </c>
      <c r="J3026" s="403" t="s">
        <v>6334</v>
      </c>
      <c r="K3026" s="403" t="s">
        <v>6334</v>
      </c>
      <c r="L3026" s="403" t="s">
        <v>835</v>
      </c>
    </row>
    <row r="3027" spans="1:12" ht="33.75" x14ac:dyDescent="0.25">
      <c r="A3027" s="402" t="s">
        <v>19728</v>
      </c>
      <c r="B3027" s="402" t="s">
        <v>19726</v>
      </c>
      <c r="C3027" s="402" t="s">
        <v>19727</v>
      </c>
      <c r="D3027" s="402" t="s">
        <v>19725</v>
      </c>
      <c r="E3027" s="402" t="s">
        <v>6497</v>
      </c>
      <c r="F3027" s="402" t="s">
        <v>6498</v>
      </c>
      <c r="G3027" s="402" t="s">
        <v>6334</v>
      </c>
      <c r="H3027" s="402" t="s">
        <v>6498</v>
      </c>
      <c r="I3027" s="402" t="s">
        <v>6334</v>
      </c>
      <c r="J3027" s="402" t="s">
        <v>6334</v>
      </c>
      <c r="K3027" s="402" t="s">
        <v>6334</v>
      </c>
      <c r="L3027" s="402" t="s">
        <v>835</v>
      </c>
    </row>
    <row r="3028" spans="1:12" ht="78.75" x14ac:dyDescent="0.25">
      <c r="A3028" s="403" t="s">
        <v>6334</v>
      </c>
      <c r="B3028" s="403" t="s">
        <v>19730</v>
      </c>
      <c r="C3028" s="403" t="s">
        <v>19731</v>
      </c>
      <c r="D3028" s="403" t="s">
        <v>19729</v>
      </c>
      <c r="E3028" s="403" t="s">
        <v>8907</v>
      </c>
      <c r="F3028" s="403" t="s">
        <v>8908</v>
      </c>
      <c r="G3028" s="403" t="s">
        <v>6452</v>
      </c>
      <c r="H3028" s="403" t="s">
        <v>8908</v>
      </c>
      <c r="I3028" s="403" t="s">
        <v>6334</v>
      </c>
      <c r="J3028" s="403" t="s">
        <v>6334</v>
      </c>
      <c r="K3028" s="403" t="s">
        <v>6334</v>
      </c>
      <c r="L3028" s="403" t="s">
        <v>835</v>
      </c>
    </row>
    <row r="3029" spans="1:12" ht="45" x14ac:dyDescent="0.25">
      <c r="A3029" s="402" t="s">
        <v>19735</v>
      </c>
      <c r="B3029" s="402" t="s">
        <v>19733</v>
      </c>
      <c r="C3029" s="402" t="s">
        <v>19734</v>
      </c>
      <c r="D3029" s="402" t="s">
        <v>19732</v>
      </c>
      <c r="E3029" s="402" t="s">
        <v>13418</v>
      </c>
      <c r="F3029" s="402" t="s">
        <v>13419</v>
      </c>
      <c r="G3029" s="402" t="s">
        <v>6486</v>
      </c>
      <c r="H3029" s="402" t="s">
        <v>13419</v>
      </c>
      <c r="I3029" s="402" t="s">
        <v>6334</v>
      </c>
      <c r="J3029" s="402" t="s">
        <v>6334</v>
      </c>
      <c r="K3029" s="402" t="s">
        <v>6334</v>
      </c>
      <c r="L3029" s="402" t="s">
        <v>835</v>
      </c>
    </row>
    <row r="3030" spans="1:12" ht="78.75" x14ac:dyDescent="0.25">
      <c r="A3030" s="403" t="s">
        <v>19739</v>
      </c>
      <c r="B3030" s="403" t="s">
        <v>19737</v>
      </c>
      <c r="C3030" s="403" t="s">
        <v>19738</v>
      </c>
      <c r="D3030" s="403" t="s">
        <v>19736</v>
      </c>
      <c r="E3030" s="403" t="s">
        <v>8368</v>
      </c>
      <c r="F3030" s="403" t="s">
        <v>8369</v>
      </c>
      <c r="G3030" s="403" t="s">
        <v>6334</v>
      </c>
      <c r="H3030" s="403" t="s">
        <v>8369</v>
      </c>
      <c r="I3030" s="403" t="s">
        <v>6334</v>
      </c>
      <c r="J3030" s="403" t="s">
        <v>6334</v>
      </c>
      <c r="K3030" s="403" t="s">
        <v>6334</v>
      </c>
      <c r="L3030" s="403" t="s">
        <v>835</v>
      </c>
    </row>
    <row r="3031" spans="1:12" ht="67.5" x14ac:dyDescent="0.25">
      <c r="A3031" s="402" t="s">
        <v>19743</v>
      </c>
      <c r="B3031" s="402" t="s">
        <v>19741</v>
      </c>
      <c r="C3031" s="402" t="s">
        <v>19742</v>
      </c>
      <c r="D3031" s="402" t="s">
        <v>19740</v>
      </c>
      <c r="E3031" s="402" t="s">
        <v>7041</v>
      </c>
      <c r="F3031" s="402" t="s">
        <v>7042</v>
      </c>
      <c r="G3031" s="402" t="s">
        <v>7043</v>
      </c>
      <c r="H3031" s="402" t="s">
        <v>7042</v>
      </c>
      <c r="I3031" s="402" t="s">
        <v>6334</v>
      </c>
      <c r="J3031" s="402" t="s">
        <v>6334</v>
      </c>
      <c r="K3031" s="402" t="s">
        <v>6334</v>
      </c>
      <c r="L3031" s="402" t="s">
        <v>835</v>
      </c>
    </row>
    <row r="3032" spans="1:12" ht="33.75" x14ac:dyDescent="0.25">
      <c r="A3032" s="403" t="s">
        <v>19747</v>
      </c>
      <c r="B3032" s="403" t="s">
        <v>19745</v>
      </c>
      <c r="C3032" s="403" t="s">
        <v>19746</v>
      </c>
      <c r="D3032" s="403" t="s">
        <v>19744</v>
      </c>
      <c r="E3032" s="403" t="s">
        <v>6726</v>
      </c>
      <c r="F3032" s="403" t="s">
        <v>6727</v>
      </c>
      <c r="G3032" s="403" t="s">
        <v>6452</v>
      </c>
      <c r="H3032" s="403" t="s">
        <v>6727</v>
      </c>
      <c r="I3032" s="403" t="s">
        <v>6334</v>
      </c>
      <c r="J3032" s="403" t="s">
        <v>6334</v>
      </c>
      <c r="K3032" s="403" t="s">
        <v>6334</v>
      </c>
      <c r="L3032" s="403" t="s">
        <v>835</v>
      </c>
    </row>
    <row r="3033" spans="1:12" ht="33.75" x14ac:dyDescent="0.25">
      <c r="A3033" s="402" t="s">
        <v>19751</v>
      </c>
      <c r="B3033" s="402" t="s">
        <v>19749</v>
      </c>
      <c r="C3033" s="402" t="s">
        <v>19750</v>
      </c>
      <c r="D3033" s="402" t="s">
        <v>19748</v>
      </c>
      <c r="E3033" s="402" t="s">
        <v>6915</v>
      </c>
      <c r="F3033" s="402" t="s">
        <v>6916</v>
      </c>
      <c r="G3033" s="402" t="s">
        <v>6917</v>
      </c>
      <c r="H3033" s="402" t="s">
        <v>6916</v>
      </c>
      <c r="I3033" s="402" t="s">
        <v>6334</v>
      </c>
      <c r="J3033" s="402" t="s">
        <v>6334</v>
      </c>
      <c r="K3033" s="402" t="s">
        <v>6334</v>
      </c>
      <c r="L3033" s="402" t="s">
        <v>835</v>
      </c>
    </row>
    <row r="3034" spans="1:12" ht="101.25" x14ac:dyDescent="0.25">
      <c r="A3034" s="403" t="s">
        <v>19755</v>
      </c>
      <c r="B3034" s="403" t="s">
        <v>19753</v>
      </c>
      <c r="C3034" s="403" t="s">
        <v>19754</v>
      </c>
      <c r="D3034" s="403" t="s">
        <v>19752</v>
      </c>
      <c r="E3034" s="403" t="s">
        <v>7627</v>
      </c>
      <c r="F3034" s="403" t="s">
        <v>7628</v>
      </c>
      <c r="G3034" s="403" t="s">
        <v>6486</v>
      </c>
      <c r="H3034" s="403" t="s">
        <v>7628</v>
      </c>
      <c r="I3034" s="403" t="s">
        <v>6334</v>
      </c>
      <c r="J3034" s="403" t="s">
        <v>6334</v>
      </c>
      <c r="K3034" s="403" t="s">
        <v>6334</v>
      </c>
      <c r="L3034" s="403" t="s">
        <v>835</v>
      </c>
    </row>
    <row r="3035" spans="1:12" ht="56.25" x14ac:dyDescent="0.25">
      <c r="A3035" s="402" t="s">
        <v>19759</v>
      </c>
      <c r="B3035" s="402" t="s">
        <v>19757</v>
      </c>
      <c r="C3035" s="402" t="s">
        <v>19758</v>
      </c>
      <c r="D3035" s="402" t="s">
        <v>19756</v>
      </c>
      <c r="E3035" s="402" t="s">
        <v>19760</v>
      </c>
      <c r="F3035" s="402" t="s">
        <v>9784</v>
      </c>
      <c r="G3035" s="402" t="s">
        <v>6567</v>
      </c>
      <c r="H3035" s="402" t="s">
        <v>9785</v>
      </c>
      <c r="I3035" s="402" t="s">
        <v>6334</v>
      </c>
      <c r="J3035" s="402" t="s">
        <v>19761</v>
      </c>
      <c r="K3035" s="402" t="s">
        <v>6334</v>
      </c>
      <c r="L3035" s="402" t="s">
        <v>7095</v>
      </c>
    </row>
    <row r="3036" spans="1:12" ht="78.75" x14ac:dyDescent="0.25">
      <c r="A3036" s="403" t="s">
        <v>6334</v>
      </c>
      <c r="B3036" s="403" t="s">
        <v>19763</v>
      </c>
      <c r="C3036" s="403" t="s">
        <v>19764</v>
      </c>
      <c r="D3036" s="403" t="s">
        <v>19762</v>
      </c>
      <c r="E3036" s="403" t="s">
        <v>6497</v>
      </c>
      <c r="F3036" s="403" t="s">
        <v>6498</v>
      </c>
      <c r="G3036" s="403" t="s">
        <v>6334</v>
      </c>
      <c r="H3036" s="403" t="s">
        <v>6498</v>
      </c>
      <c r="I3036" s="403" t="s">
        <v>6334</v>
      </c>
      <c r="J3036" s="403" t="s">
        <v>6334</v>
      </c>
      <c r="K3036" s="403" t="s">
        <v>6334</v>
      </c>
      <c r="L3036" s="403" t="s">
        <v>835</v>
      </c>
    </row>
    <row r="3037" spans="1:12" ht="33.75" x14ac:dyDescent="0.25">
      <c r="A3037" s="402" t="s">
        <v>19768</v>
      </c>
      <c r="B3037" s="402" t="s">
        <v>19766</v>
      </c>
      <c r="C3037" s="402" t="s">
        <v>19767</v>
      </c>
      <c r="D3037" s="402" t="s">
        <v>19765</v>
      </c>
      <c r="E3037" s="402" t="s">
        <v>6497</v>
      </c>
      <c r="F3037" s="402" t="s">
        <v>6498</v>
      </c>
      <c r="G3037" s="402" t="s">
        <v>6334</v>
      </c>
      <c r="H3037" s="402" t="s">
        <v>6498</v>
      </c>
      <c r="I3037" s="402" t="s">
        <v>6334</v>
      </c>
      <c r="J3037" s="402" t="s">
        <v>6334</v>
      </c>
      <c r="K3037" s="402" t="s">
        <v>6334</v>
      </c>
      <c r="L3037" s="402" t="s">
        <v>835</v>
      </c>
    </row>
    <row r="3038" spans="1:12" ht="33.75" x14ac:dyDescent="0.25">
      <c r="A3038" s="403" t="s">
        <v>19772</v>
      </c>
      <c r="B3038" s="403" t="s">
        <v>19770</v>
      </c>
      <c r="C3038" s="403" t="s">
        <v>19771</v>
      </c>
      <c r="D3038" s="403" t="s">
        <v>19769</v>
      </c>
      <c r="E3038" s="403" t="s">
        <v>8907</v>
      </c>
      <c r="F3038" s="403" t="s">
        <v>8908</v>
      </c>
      <c r="G3038" s="403" t="s">
        <v>6452</v>
      </c>
      <c r="H3038" s="403" t="s">
        <v>8908</v>
      </c>
      <c r="I3038" s="403" t="s">
        <v>6334</v>
      </c>
      <c r="J3038" s="403" t="s">
        <v>6334</v>
      </c>
      <c r="K3038" s="403" t="s">
        <v>6334</v>
      </c>
      <c r="L3038" s="403" t="s">
        <v>835</v>
      </c>
    </row>
    <row r="3039" spans="1:12" ht="22.5" x14ac:dyDescent="0.25">
      <c r="A3039" s="402" t="s">
        <v>19776</v>
      </c>
      <c r="B3039" s="402" t="s">
        <v>19774</v>
      </c>
      <c r="C3039" s="402" t="s">
        <v>19775</v>
      </c>
      <c r="D3039" s="402" t="s">
        <v>19773</v>
      </c>
      <c r="E3039" s="402" t="s">
        <v>8368</v>
      </c>
      <c r="F3039" s="402" t="s">
        <v>8369</v>
      </c>
      <c r="G3039" s="402" t="s">
        <v>6334</v>
      </c>
      <c r="H3039" s="402" t="s">
        <v>8369</v>
      </c>
      <c r="I3039" s="402" t="s">
        <v>6334</v>
      </c>
      <c r="J3039" s="402" t="s">
        <v>6334</v>
      </c>
      <c r="K3039" s="402" t="s">
        <v>6334</v>
      </c>
      <c r="L3039" s="402" t="s">
        <v>835</v>
      </c>
    </row>
    <row r="3040" spans="1:12" ht="22.5" x14ac:dyDescent="0.25">
      <c r="A3040" s="403" t="s">
        <v>19780</v>
      </c>
      <c r="B3040" s="403" t="s">
        <v>19778</v>
      </c>
      <c r="C3040" s="403" t="s">
        <v>19779</v>
      </c>
      <c r="D3040" s="403" t="s">
        <v>19777</v>
      </c>
      <c r="E3040" s="403" t="s">
        <v>6704</v>
      </c>
      <c r="F3040" s="403" t="s">
        <v>6705</v>
      </c>
      <c r="G3040" s="403" t="s">
        <v>6486</v>
      </c>
      <c r="H3040" s="403" t="s">
        <v>6705</v>
      </c>
      <c r="I3040" s="403" t="s">
        <v>6334</v>
      </c>
      <c r="J3040" s="403" t="s">
        <v>6334</v>
      </c>
      <c r="K3040" s="403" t="s">
        <v>6334</v>
      </c>
      <c r="L3040" s="403" t="s">
        <v>835</v>
      </c>
    </row>
    <row r="3041" spans="1:12" ht="45" x14ac:dyDescent="0.25">
      <c r="A3041" s="402" t="s">
        <v>19784</v>
      </c>
      <c r="B3041" s="402" t="s">
        <v>19782</v>
      </c>
      <c r="C3041" s="402" t="s">
        <v>19783</v>
      </c>
      <c r="D3041" s="402" t="s">
        <v>19781</v>
      </c>
      <c r="E3041" s="402" t="s">
        <v>19785</v>
      </c>
      <c r="F3041" s="402" t="s">
        <v>19786</v>
      </c>
      <c r="G3041" s="402" t="s">
        <v>6429</v>
      </c>
      <c r="H3041" s="402" t="s">
        <v>19786</v>
      </c>
      <c r="I3041" s="402" t="s">
        <v>6334</v>
      </c>
      <c r="J3041" s="402" t="s">
        <v>6334</v>
      </c>
      <c r="K3041" s="402" t="s">
        <v>6334</v>
      </c>
      <c r="L3041" s="402" t="s">
        <v>835</v>
      </c>
    </row>
    <row r="3042" spans="1:12" ht="33.75" x14ac:dyDescent="0.25">
      <c r="A3042" s="403" t="s">
        <v>19790</v>
      </c>
      <c r="B3042" s="403" t="s">
        <v>19788</v>
      </c>
      <c r="C3042" s="403" t="s">
        <v>19789</v>
      </c>
      <c r="D3042" s="403" t="s">
        <v>19787</v>
      </c>
      <c r="E3042" s="403" t="s">
        <v>8907</v>
      </c>
      <c r="F3042" s="403" t="s">
        <v>8908</v>
      </c>
      <c r="G3042" s="403" t="s">
        <v>6452</v>
      </c>
      <c r="H3042" s="403" t="s">
        <v>8908</v>
      </c>
      <c r="I3042" s="403" t="s">
        <v>6334</v>
      </c>
      <c r="J3042" s="403" t="s">
        <v>6334</v>
      </c>
      <c r="K3042" s="403" t="s">
        <v>6334</v>
      </c>
      <c r="L3042" s="403" t="s">
        <v>835</v>
      </c>
    </row>
    <row r="3043" spans="1:12" ht="45" x14ac:dyDescent="0.25">
      <c r="A3043" s="402" t="s">
        <v>19794</v>
      </c>
      <c r="B3043" s="402" t="s">
        <v>19792</v>
      </c>
      <c r="C3043" s="402" t="s">
        <v>19793</v>
      </c>
      <c r="D3043" s="402" t="s">
        <v>19791</v>
      </c>
      <c r="E3043" s="402" t="s">
        <v>19795</v>
      </c>
      <c r="F3043" s="402" t="s">
        <v>19796</v>
      </c>
      <c r="G3043" s="402" t="s">
        <v>7029</v>
      </c>
      <c r="H3043" s="402" t="s">
        <v>19796</v>
      </c>
      <c r="I3043" s="402" t="s">
        <v>6334</v>
      </c>
      <c r="J3043" s="402" t="s">
        <v>6334</v>
      </c>
      <c r="K3043" s="402" t="s">
        <v>6334</v>
      </c>
      <c r="L3043" s="402" t="s">
        <v>835</v>
      </c>
    </row>
    <row r="3044" spans="1:12" ht="67.5" x14ac:dyDescent="0.25">
      <c r="A3044" s="403" t="s">
        <v>19800</v>
      </c>
      <c r="B3044" s="403" t="s">
        <v>19798</v>
      </c>
      <c r="C3044" s="403" t="s">
        <v>19799</v>
      </c>
      <c r="D3044" s="403" t="s">
        <v>19797</v>
      </c>
      <c r="E3044" s="403" t="s">
        <v>19801</v>
      </c>
      <c r="F3044" s="403" t="s">
        <v>19802</v>
      </c>
      <c r="G3044" s="403" t="s">
        <v>6609</v>
      </c>
      <c r="H3044" s="403" t="s">
        <v>19802</v>
      </c>
      <c r="I3044" s="403" t="s">
        <v>6334</v>
      </c>
      <c r="J3044" s="403" t="s">
        <v>6334</v>
      </c>
      <c r="K3044" s="403" t="s">
        <v>6334</v>
      </c>
      <c r="L3044" s="403" t="s">
        <v>835</v>
      </c>
    </row>
    <row r="3045" spans="1:12" ht="56.25" x14ac:dyDescent="0.25">
      <c r="A3045" s="402" t="s">
        <v>19806</v>
      </c>
      <c r="B3045" s="402" t="s">
        <v>19804</v>
      </c>
      <c r="C3045" s="402" t="s">
        <v>19805</v>
      </c>
      <c r="D3045" s="402" t="s">
        <v>19803</v>
      </c>
      <c r="E3045" s="402" t="s">
        <v>7885</v>
      </c>
      <c r="F3045" s="402" t="s">
        <v>19807</v>
      </c>
      <c r="G3045" s="402" t="s">
        <v>6567</v>
      </c>
      <c r="H3045" s="402" t="s">
        <v>19808</v>
      </c>
      <c r="I3045" s="402" t="s">
        <v>6334</v>
      </c>
      <c r="J3045" s="402" t="s">
        <v>6334</v>
      </c>
      <c r="K3045" s="402" t="s">
        <v>6334</v>
      </c>
      <c r="L3045" s="402" t="s">
        <v>835</v>
      </c>
    </row>
    <row r="3046" spans="1:12" ht="33.75" x14ac:dyDescent="0.25">
      <c r="A3046" s="403" t="s">
        <v>19812</v>
      </c>
      <c r="B3046" s="403" t="s">
        <v>19810</v>
      </c>
      <c r="C3046" s="403" t="s">
        <v>19811</v>
      </c>
      <c r="D3046" s="403" t="s">
        <v>19809</v>
      </c>
      <c r="E3046" s="403" t="s">
        <v>6484</v>
      </c>
      <c r="F3046" s="403" t="s">
        <v>6485</v>
      </c>
      <c r="G3046" s="403" t="s">
        <v>6486</v>
      </c>
      <c r="H3046" s="403" t="s">
        <v>6485</v>
      </c>
      <c r="I3046" s="403" t="s">
        <v>6334</v>
      </c>
      <c r="J3046" s="403" t="s">
        <v>6334</v>
      </c>
      <c r="K3046" s="403" t="s">
        <v>6334</v>
      </c>
      <c r="L3046" s="403" t="s">
        <v>835</v>
      </c>
    </row>
    <row r="3047" spans="1:12" ht="45" x14ac:dyDescent="0.25">
      <c r="A3047" s="402" t="s">
        <v>19816</v>
      </c>
      <c r="B3047" s="402" t="s">
        <v>19814</v>
      </c>
      <c r="C3047" s="402" t="s">
        <v>19815</v>
      </c>
      <c r="D3047" s="402" t="s">
        <v>19813</v>
      </c>
      <c r="E3047" s="402" t="s">
        <v>7642</v>
      </c>
      <c r="F3047" s="402" t="s">
        <v>7643</v>
      </c>
      <c r="G3047" s="402" t="s">
        <v>7029</v>
      </c>
      <c r="H3047" s="402" t="s">
        <v>19817</v>
      </c>
      <c r="I3047" s="402" t="s">
        <v>6334</v>
      </c>
      <c r="J3047" s="402" t="s">
        <v>6334</v>
      </c>
      <c r="K3047" s="402" t="s">
        <v>6334</v>
      </c>
      <c r="L3047" s="402" t="s">
        <v>6442</v>
      </c>
    </row>
    <row r="3048" spans="1:12" ht="78.75" x14ac:dyDescent="0.25">
      <c r="A3048" s="403" t="s">
        <v>19821</v>
      </c>
      <c r="B3048" s="403" t="s">
        <v>19819</v>
      </c>
      <c r="C3048" s="403" t="s">
        <v>19820</v>
      </c>
      <c r="D3048" s="403" t="s">
        <v>19818</v>
      </c>
      <c r="E3048" s="403" t="s">
        <v>18610</v>
      </c>
      <c r="F3048" s="403" t="s">
        <v>18611</v>
      </c>
      <c r="G3048" s="403" t="s">
        <v>6553</v>
      </c>
      <c r="H3048" s="403" t="s">
        <v>18611</v>
      </c>
      <c r="I3048" s="403" t="s">
        <v>6334</v>
      </c>
      <c r="J3048" s="403" t="s">
        <v>6334</v>
      </c>
      <c r="K3048" s="403" t="s">
        <v>6334</v>
      </c>
      <c r="L3048" s="403" t="s">
        <v>6376</v>
      </c>
    </row>
    <row r="3049" spans="1:12" ht="78.75" x14ac:dyDescent="0.25">
      <c r="A3049" s="402" t="s">
        <v>19824</v>
      </c>
      <c r="B3049" s="402" t="s">
        <v>19823</v>
      </c>
      <c r="C3049" s="402" t="s">
        <v>1058</v>
      </c>
      <c r="D3049" s="402" t="s">
        <v>19822</v>
      </c>
      <c r="E3049" s="402" t="s">
        <v>6720</v>
      </c>
      <c r="F3049" s="402" t="s">
        <v>6721</v>
      </c>
      <c r="G3049" s="402" t="s">
        <v>6722</v>
      </c>
      <c r="H3049" s="402" t="s">
        <v>6723</v>
      </c>
      <c r="I3049" s="402" t="s">
        <v>6334</v>
      </c>
      <c r="J3049" s="402" t="s">
        <v>7637</v>
      </c>
      <c r="K3049" s="402" t="s">
        <v>6334</v>
      </c>
      <c r="L3049" s="402" t="s">
        <v>6343</v>
      </c>
    </row>
    <row r="3050" spans="1:12" ht="67.5" x14ac:dyDescent="0.25">
      <c r="A3050" s="403" t="s">
        <v>19827</v>
      </c>
      <c r="B3050" s="403" t="s">
        <v>19826</v>
      </c>
      <c r="C3050" s="403" t="s">
        <v>1058</v>
      </c>
      <c r="D3050" s="403" t="s">
        <v>19825</v>
      </c>
      <c r="E3050" s="403" t="s">
        <v>6750</v>
      </c>
      <c r="F3050" s="403" t="s">
        <v>6751</v>
      </c>
      <c r="G3050" s="403" t="s">
        <v>6553</v>
      </c>
      <c r="H3050" s="403" t="s">
        <v>6752</v>
      </c>
      <c r="I3050" s="403" t="s">
        <v>6334</v>
      </c>
      <c r="J3050" s="403" t="s">
        <v>6597</v>
      </c>
      <c r="K3050" s="403" t="s">
        <v>6334</v>
      </c>
      <c r="L3050" s="403" t="s">
        <v>6343</v>
      </c>
    </row>
    <row r="3051" spans="1:12" ht="101.25" x14ac:dyDescent="0.25">
      <c r="A3051" s="402" t="s">
        <v>19830</v>
      </c>
      <c r="B3051" s="402" t="s">
        <v>19829</v>
      </c>
      <c r="C3051" s="402" t="s">
        <v>1058</v>
      </c>
      <c r="D3051" s="402" t="s">
        <v>19828</v>
      </c>
      <c r="E3051" s="402" t="s">
        <v>6720</v>
      </c>
      <c r="F3051" s="402" t="s">
        <v>6721</v>
      </c>
      <c r="G3051" s="402" t="s">
        <v>6722</v>
      </c>
      <c r="H3051" s="402" t="s">
        <v>6723</v>
      </c>
      <c r="I3051" s="402" t="s">
        <v>6334</v>
      </c>
      <c r="J3051" s="402" t="s">
        <v>6597</v>
      </c>
      <c r="K3051" s="402" t="s">
        <v>6334</v>
      </c>
      <c r="L3051" s="402" t="s">
        <v>6343</v>
      </c>
    </row>
    <row r="3052" spans="1:12" ht="90" x14ac:dyDescent="0.25">
      <c r="A3052" s="403" t="s">
        <v>19832</v>
      </c>
      <c r="B3052" s="403" t="s">
        <v>26526</v>
      </c>
      <c r="C3052" s="403" t="s">
        <v>6334</v>
      </c>
      <c r="D3052" s="403" t="s">
        <v>19831</v>
      </c>
      <c r="E3052" s="403" t="s">
        <v>7633</v>
      </c>
      <c r="F3052" s="403" t="s">
        <v>26333</v>
      </c>
      <c r="G3052" s="403" t="s">
        <v>7635</v>
      </c>
      <c r="H3052" s="403" t="s">
        <v>26334</v>
      </c>
      <c r="I3052" s="403" t="s">
        <v>6334</v>
      </c>
      <c r="J3052" s="403" t="s">
        <v>19761</v>
      </c>
      <c r="K3052" s="403" t="s">
        <v>6334</v>
      </c>
      <c r="L3052" s="403" t="s">
        <v>26099</v>
      </c>
    </row>
    <row r="3053" spans="1:12" ht="146.25" x14ac:dyDescent="0.25">
      <c r="A3053" s="402" t="s">
        <v>800</v>
      </c>
      <c r="B3053" s="402" t="s">
        <v>26527</v>
      </c>
      <c r="C3053" s="402" t="s">
        <v>6334</v>
      </c>
      <c r="D3053" s="402" t="s">
        <v>19833</v>
      </c>
      <c r="E3053" s="402" t="s">
        <v>26528</v>
      </c>
      <c r="F3053" s="402" t="s">
        <v>26529</v>
      </c>
      <c r="G3053" s="402" t="s">
        <v>8352</v>
      </c>
      <c r="H3053" s="402" t="s">
        <v>26530</v>
      </c>
      <c r="I3053" s="402" t="s">
        <v>7093</v>
      </c>
      <c r="J3053" s="402" t="s">
        <v>26531</v>
      </c>
      <c r="K3053" s="402" t="s">
        <v>6569</v>
      </c>
      <c r="L3053" s="402" t="s">
        <v>26103</v>
      </c>
    </row>
    <row r="3054" spans="1:12" ht="90" x14ac:dyDescent="0.25">
      <c r="A3054" s="403" t="s">
        <v>19837</v>
      </c>
      <c r="B3054" s="403" t="s">
        <v>19835</v>
      </c>
      <c r="C3054" s="403" t="s">
        <v>19836</v>
      </c>
      <c r="D3054" s="403" t="s">
        <v>19834</v>
      </c>
      <c r="E3054" s="403" t="s">
        <v>19838</v>
      </c>
      <c r="F3054" s="403" t="s">
        <v>19839</v>
      </c>
      <c r="G3054" s="403" t="s">
        <v>8352</v>
      </c>
      <c r="H3054" s="403" t="s">
        <v>19840</v>
      </c>
      <c r="I3054" s="403" t="s">
        <v>6334</v>
      </c>
      <c r="J3054" s="403" t="s">
        <v>6334</v>
      </c>
      <c r="K3054" s="403" t="s">
        <v>10420</v>
      </c>
      <c r="L3054" s="403" t="s">
        <v>835</v>
      </c>
    </row>
    <row r="3055" spans="1:12" ht="90" x14ac:dyDescent="0.25">
      <c r="A3055" s="402" t="s">
        <v>19844</v>
      </c>
      <c r="B3055" s="402" t="s">
        <v>19842</v>
      </c>
      <c r="C3055" s="402" t="s">
        <v>19843</v>
      </c>
      <c r="D3055" s="402" t="s">
        <v>19841</v>
      </c>
      <c r="E3055" s="402" t="s">
        <v>19845</v>
      </c>
      <c r="F3055" s="402" t="s">
        <v>19846</v>
      </c>
      <c r="G3055" s="402" t="s">
        <v>6553</v>
      </c>
      <c r="H3055" s="402" t="s">
        <v>19847</v>
      </c>
      <c r="I3055" s="402" t="s">
        <v>6334</v>
      </c>
      <c r="J3055" s="402" t="s">
        <v>6597</v>
      </c>
      <c r="K3055" s="402" t="s">
        <v>6334</v>
      </c>
      <c r="L3055" s="402" t="s">
        <v>6343</v>
      </c>
    </row>
    <row r="3056" spans="1:12" ht="56.25" x14ac:dyDescent="0.25">
      <c r="A3056" s="403" t="s">
        <v>19851</v>
      </c>
      <c r="B3056" s="403" t="s">
        <v>19849</v>
      </c>
      <c r="C3056" s="403" t="s">
        <v>19850</v>
      </c>
      <c r="D3056" s="403" t="s">
        <v>19848</v>
      </c>
      <c r="E3056" s="403" t="s">
        <v>8386</v>
      </c>
      <c r="F3056" s="403" t="s">
        <v>8387</v>
      </c>
      <c r="G3056" s="403" t="s">
        <v>6609</v>
      </c>
      <c r="H3056" s="403" t="s">
        <v>8387</v>
      </c>
      <c r="I3056" s="403" t="s">
        <v>6334</v>
      </c>
      <c r="J3056" s="403" t="s">
        <v>6334</v>
      </c>
      <c r="K3056" s="403" t="s">
        <v>6334</v>
      </c>
      <c r="L3056" s="403" t="s">
        <v>835</v>
      </c>
    </row>
    <row r="3057" spans="1:12" ht="56.25" x14ac:dyDescent="0.25">
      <c r="A3057" s="402" t="s">
        <v>19855</v>
      </c>
      <c r="B3057" s="402" t="s">
        <v>19853</v>
      </c>
      <c r="C3057" s="402" t="s">
        <v>19854</v>
      </c>
      <c r="D3057" s="402" t="s">
        <v>19852</v>
      </c>
      <c r="E3057" s="402" t="s">
        <v>6909</v>
      </c>
      <c r="F3057" s="402" t="s">
        <v>6910</v>
      </c>
      <c r="G3057" s="402" t="s">
        <v>6452</v>
      </c>
      <c r="H3057" s="402" t="s">
        <v>6910</v>
      </c>
      <c r="I3057" s="402" t="s">
        <v>6334</v>
      </c>
      <c r="J3057" s="402" t="s">
        <v>6334</v>
      </c>
      <c r="K3057" s="402" t="s">
        <v>6334</v>
      </c>
      <c r="L3057" s="402" t="s">
        <v>835</v>
      </c>
    </row>
    <row r="3058" spans="1:12" ht="56.25" x14ac:dyDescent="0.25">
      <c r="A3058" s="403" t="s">
        <v>19859</v>
      </c>
      <c r="B3058" s="403" t="s">
        <v>19857</v>
      </c>
      <c r="C3058" s="403" t="s">
        <v>19858</v>
      </c>
      <c r="D3058" s="403" t="s">
        <v>19856</v>
      </c>
      <c r="E3058" s="403" t="s">
        <v>17096</v>
      </c>
      <c r="F3058" s="403" t="s">
        <v>17097</v>
      </c>
      <c r="G3058" s="403" t="s">
        <v>7029</v>
      </c>
      <c r="H3058" s="403" t="s">
        <v>17097</v>
      </c>
      <c r="I3058" s="403" t="s">
        <v>6334</v>
      </c>
      <c r="J3058" s="403" t="s">
        <v>6334</v>
      </c>
      <c r="K3058" s="403" t="s">
        <v>6334</v>
      </c>
      <c r="L3058" s="403" t="s">
        <v>835</v>
      </c>
    </row>
    <row r="3059" spans="1:12" ht="90" x14ac:dyDescent="0.25">
      <c r="A3059" s="402" t="s">
        <v>19863</v>
      </c>
      <c r="B3059" s="402" t="s">
        <v>19861</v>
      </c>
      <c r="C3059" s="402" t="s">
        <v>19862</v>
      </c>
      <c r="D3059" s="402" t="s">
        <v>19860</v>
      </c>
      <c r="E3059" s="402" t="s">
        <v>19864</v>
      </c>
      <c r="F3059" s="402" t="s">
        <v>19865</v>
      </c>
      <c r="G3059" s="402" t="s">
        <v>6388</v>
      </c>
      <c r="H3059" s="402" t="s">
        <v>19866</v>
      </c>
      <c r="I3059" s="402" t="s">
        <v>6334</v>
      </c>
      <c r="J3059" s="402" t="s">
        <v>6334</v>
      </c>
      <c r="K3059" s="402" t="s">
        <v>6334</v>
      </c>
      <c r="L3059" s="402" t="s">
        <v>835</v>
      </c>
    </row>
    <row r="3060" spans="1:12" ht="67.5" x14ac:dyDescent="0.25">
      <c r="A3060" s="403" t="s">
        <v>19870</v>
      </c>
      <c r="B3060" s="403" t="s">
        <v>19868</v>
      </c>
      <c r="C3060" s="403" t="s">
        <v>19869</v>
      </c>
      <c r="D3060" s="403" t="s">
        <v>19867</v>
      </c>
      <c r="E3060" s="403" t="s">
        <v>7757</v>
      </c>
      <c r="F3060" s="403" t="s">
        <v>10088</v>
      </c>
      <c r="G3060" s="403" t="s">
        <v>6452</v>
      </c>
      <c r="H3060" s="403" t="s">
        <v>10088</v>
      </c>
      <c r="I3060" s="403" t="s">
        <v>6334</v>
      </c>
      <c r="J3060" s="403" t="s">
        <v>6334</v>
      </c>
      <c r="K3060" s="403" t="s">
        <v>6334</v>
      </c>
      <c r="L3060" s="403" t="s">
        <v>6343</v>
      </c>
    </row>
    <row r="3061" spans="1:12" ht="67.5" x14ac:dyDescent="0.25">
      <c r="A3061" s="402" t="s">
        <v>19874</v>
      </c>
      <c r="B3061" s="402" t="s">
        <v>19872</v>
      </c>
      <c r="C3061" s="402" t="s">
        <v>19873</v>
      </c>
      <c r="D3061" s="402" t="s">
        <v>19871</v>
      </c>
      <c r="E3061" s="402" t="s">
        <v>19875</v>
      </c>
      <c r="F3061" s="402" t="s">
        <v>19876</v>
      </c>
      <c r="G3061" s="402" t="s">
        <v>7635</v>
      </c>
      <c r="H3061" s="402" t="s">
        <v>19877</v>
      </c>
      <c r="I3061" s="402" t="s">
        <v>6334</v>
      </c>
      <c r="J3061" s="402" t="s">
        <v>6334</v>
      </c>
      <c r="K3061" s="402" t="s">
        <v>6334</v>
      </c>
      <c r="L3061" s="402" t="s">
        <v>7704</v>
      </c>
    </row>
    <row r="3062" spans="1:12" ht="67.5" x14ac:dyDescent="0.25">
      <c r="A3062" s="403" t="s">
        <v>19881</v>
      </c>
      <c r="B3062" s="403" t="s">
        <v>19879</v>
      </c>
      <c r="C3062" s="403" t="s">
        <v>19880</v>
      </c>
      <c r="D3062" s="403" t="s">
        <v>19878</v>
      </c>
      <c r="E3062" s="403" t="s">
        <v>19882</v>
      </c>
      <c r="F3062" s="403" t="s">
        <v>19883</v>
      </c>
      <c r="G3062" s="403" t="s">
        <v>11163</v>
      </c>
      <c r="H3062" s="403" t="s">
        <v>19883</v>
      </c>
      <c r="I3062" s="403" t="s">
        <v>6334</v>
      </c>
      <c r="J3062" s="403" t="s">
        <v>6334</v>
      </c>
      <c r="K3062" s="403" t="s">
        <v>6334</v>
      </c>
      <c r="L3062" s="403" t="s">
        <v>835</v>
      </c>
    </row>
    <row r="3063" spans="1:12" ht="56.25" x14ac:dyDescent="0.25">
      <c r="A3063" s="402" t="s">
        <v>19887</v>
      </c>
      <c r="B3063" s="402" t="s">
        <v>19885</v>
      </c>
      <c r="C3063" s="402" t="s">
        <v>19886</v>
      </c>
      <c r="D3063" s="402" t="s">
        <v>19884</v>
      </c>
      <c r="E3063" s="402" t="s">
        <v>19888</v>
      </c>
      <c r="F3063" s="402" t="s">
        <v>19889</v>
      </c>
      <c r="G3063" s="402" t="s">
        <v>6452</v>
      </c>
      <c r="H3063" s="402" t="s">
        <v>19889</v>
      </c>
      <c r="I3063" s="402" t="s">
        <v>6334</v>
      </c>
      <c r="J3063" s="402" t="s">
        <v>6334</v>
      </c>
      <c r="K3063" s="402" t="s">
        <v>6334</v>
      </c>
      <c r="L3063" s="402" t="s">
        <v>835</v>
      </c>
    </row>
    <row r="3064" spans="1:12" ht="33.75" x14ac:dyDescent="0.25">
      <c r="A3064" s="403" t="s">
        <v>19893</v>
      </c>
      <c r="B3064" s="403" t="s">
        <v>19891</v>
      </c>
      <c r="C3064" s="403" t="s">
        <v>19892</v>
      </c>
      <c r="D3064" s="403" t="s">
        <v>19890</v>
      </c>
      <c r="E3064" s="403" t="s">
        <v>8315</v>
      </c>
      <c r="F3064" s="403" t="s">
        <v>8316</v>
      </c>
      <c r="G3064" s="403" t="s">
        <v>6493</v>
      </c>
      <c r="H3064" s="403" t="s">
        <v>8316</v>
      </c>
      <c r="I3064" s="403" t="s">
        <v>6334</v>
      </c>
      <c r="J3064" s="403" t="s">
        <v>7071</v>
      </c>
      <c r="K3064" s="403" t="s">
        <v>6334</v>
      </c>
      <c r="L3064" s="403" t="s">
        <v>835</v>
      </c>
    </row>
    <row r="3065" spans="1:12" ht="56.25" x14ac:dyDescent="0.25">
      <c r="A3065" s="402" t="s">
        <v>19897</v>
      </c>
      <c r="B3065" s="402" t="s">
        <v>19895</v>
      </c>
      <c r="C3065" s="402" t="s">
        <v>19896</v>
      </c>
      <c r="D3065" s="402" t="s">
        <v>19894</v>
      </c>
      <c r="E3065" s="402" t="s">
        <v>10012</v>
      </c>
      <c r="F3065" s="402" t="s">
        <v>10013</v>
      </c>
      <c r="G3065" s="402" t="s">
        <v>6493</v>
      </c>
      <c r="H3065" s="402" t="s">
        <v>10013</v>
      </c>
      <c r="I3065" s="402" t="s">
        <v>6334</v>
      </c>
      <c r="J3065" s="402" t="s">
        <v>6334</v>
      </c>
      <c r="K3065" s="402" t="s">
        <v>6334</v>
      </c>
      <c r="L3065" s="402" t="s">
        <v>835</v>
      </c>
    </row>
    <row r="3066" spans="1:12" ht="45" x14ac:dyDescent="0.25">
      <c r="A3066" s="403" t="s">
        <v>19901</v>
      </c>
      <c r="B3066" s="403" t="s">
        <v>19899</v>
      </c>
      <c r="C3066" s="403" t="s">
        <v>19900</v>
      </c>
      <c r="D3066" s="403" t="s">
        <v>19898</v>
      </c>
      <c r="E3066" s="403" t="s">
        <v>6720</v>
      </c>
      <c r="F3066" s="403" t="s">
        <v>6721</v>
      </c>
      <c r="G3066" s="403" t="s">
        <v>6722</v>
      </c>
      <c r="H3066" s="403" t="s">
        <v>6723</v>
      </c>
      <c r="I3066" s="403" t="s">
        <v>6334</v>
      </c>
      <c r="J3066" s="403" t="s">
        <v>6334</v>
      </c>
      <c r="K3066" s="403" t="s">
        <v>6334</v>
      </c>
      <c r="L3066" s="403" t="s">
        <v>835</v>
      </c>
    </row>
    <row r="3067" spans="1:12" ht="78.75" x14ac:dyDescent="0.25">
      <c r="A3067" s="402" t="s">
        <v>19905</v>
      </c>
      <c r="B3067" s="402" t="s">
        <v>19903</v>
      </c>
      <c r="C3067" s="402" t="s">
        <v>19904</v>
      </c>
      <c r="D3067" s="402" t="s">
        <v>19902</v>
      </c>
      <c r="E3067" s="402" t="s">
        <v>19906</v>
      </c>
      <c r="F3067" s="402" t="s">
        <v>19907</v>
      </c>
      <c r="G3067" s="402" t="s">
        <v>6665</v>
      </c>
      <c r="H3067" s="402" t="s">
        <v>19908</v>
      </c>
      <c r="I3067" s="402" t="s">
        <v>6334</v>
      </c>
      <c r="J3067" s="402" t="s">
        <v>6334</v>
      </c>
      <c r="K3067" s="402" t="s">
        <v>6334</v>
      </c>
      <c r="L3067" s="402" t="s">
        <v>835</v>
      </c>
    </row>
    <row r="3068" spans="1:12" ht="78.75" x14ac:dyDescent="0.25">
      <c r="A3068" s="403" t="s">
        <v>19912</v>
      </c>
      <c r="B3068" s="403" t="s">
        <v>19910</v>
      </c>
      <c r="C3068" s="403" t="s">
        <v>19911</v>
      </c>
      <c r="D3068" s="403" t="s">
        <v>19909</v>
      </c>
      <c r="E3068" s="403" t="s">
        <v>19913</v>
      </c>
      <c r="F3068" s="403" t="s">
        <v>19914</v>
      </c>
      <c r="G3068" s="403" t="s">
        <v>6460</v>
      </c>
      <c r="H3068" s="403" t="s">
        <v>19914</v>
      </c>
      <c r="I3068" s="403" t="s">
        <v>6334</v>
      </c>
      <c r="J3068" s="403" t="s">
        <v>6334</v>
      </c>
      <c r="K3068" s="403" t="s">
        <v>6334</v>
      </c>
      <c r="L3068" s="403" t="s">
        <v>835</v>
      </c>
    </row>
    <row r="3069" spans="1:12" ht="112.5" x14ac:dyDescent="0.25">
      <c r="A3069" s="402" t="s">
        <v>6334</v>
      </c>
      <c r="B3069" s="402" t="s">
        <v>19916</v>
      </c>
      <c r="C3069" s="402" t="s">
        <v>19917</v>
      </c>
      <c r="D3069" s="402" t="s">
        <v>19915</v>
      </c>
      <c r="E3069" s="402" t="s">
        <v>10041</v>
      </c>
      <c r="F3069" s="402" t="s">
        <v>10042</v>
      </c>
      <c r="G3069" s="402" t="s">
        <v>6777</v>
      </c>
      <c r="H3069" s="402" t="s">
        <v>10043</v>
      </c>
      <c r="I3069" s="402" t="s">
        <v>6334</v>
      </c>
      <c r="J3069" s="402" t="s">
        <v>6334</v>
      </c>
      <c r="K3069" s="402" t="s">
        <v>6334</v>
      </c>
      <c r="L3069" s="402" t="s">
        <v>835</v>
      </c>
    </row>
    <row r="3070" spans="1:12" ht="33.75" x14ac:dyDescent="0.25">
      <c r="A3070" s="403" t="s">
        <v>6334</v>
      </c>
      <c r="B3070" s="403" t="s">
        <v>19919</v>
      </c>
      <c r="C3070" s="403" t="s">
        <v>19920</v>
      </c>
      <c r="D3070" s="403" t="s">
        <v>19918</v>
      </c>
      <c r="E3070" s="403" t="s">
        <v>8820</v>
      </c>
      <c r="F3070" s="403" t="s">
        <v>8821</v>
      </c>
      <c r="G3070" s="403" t="s">
        <v>6486</v>
      </c>
      <c r="H3070" s="403" t="s">
        <v>8821</v>
      </c>
      <c r="I3070" s="403" t="s">
        <v>6334</v>
      </c>
      <c r="J3070" s="403" t="s">
        <v>6334</v>
      </c>
      <c r="K3070" s="403" t="s">
        <v>6334</v>
      </c>
      <c r="L3070" s="403" t="s">
        <v>835</v>
      </c>
    </row>
    <row r="3071" spans="1:12" ht="67.5" x14ac:dyDescent="0.25">
      <c r="A3071" s="402" t="s">
        <v>19924</v>
      </c>
      <c r="B3071" s="402" t="s">
        <v>19922</v>
      </c>
      <c r="C3071" s="402" t="s">
        <v>19923</v>
      </c>
      <c r="D3071" s="402" t="s">
        <v>19921</v>
      </c>
      <c r="E3071" s="402" t="s">
        <v>12150</v>
      </c>
      <c r="F3071" s="402" t="s">
        <v>12151</v>
      </c>
      <c r="G3071" s="402" t="s">
        <v>8352</v>
      </c>
      <c r="H3071" s="402" t="s">
        <v>12152</v>
      </c>
      <c r="I3071" s="402" t="s">
        <v>6334</v>
      </c>
      <c r="J3071" s="402" t="s">
        <v>6334</v>
      </c>
      <c r="K3071" s="402" t="s">
        <v>6334</v>
      </c>
      <c r="L3071" s="402" t="s">
        <v>835</v>
      </c>
    </row>
    <row r="3072" spans="1:12" ht="56.25" x14ac:dyDescent="0.25">
      <c r="A3072" s="403" t="s">
        <v>19928</v>
      </c>
      <c r="B3072" s="403" t="s">
        <v>19926</v>
      </c>
      <c r="C3072" s="403" t="s">
        <v>19927</v>
      </c>
      <c r="D3072" s="403" t="s">
        <v>19925</v>
      </c>
      <c r="E3072" s="403" t="s">
        <v>19929</v>
      </c>
      <c r="F3072" s="403" t="s">
        <v>19930</v>
      </c>
      <c r="G3072" s="403" t="s">
        <v>6452</v>
      </c>
      <c r="H3072" s="403" t="s">
        <v>19930</v>
      </c>
      <c r="I3072" s="403" t="s">
        <v>6334</v>
      </c>
      <c r="J3072" s="403" t="s">
        <v>6334</v>
      </c>
      <c r="K3072" s="403" t="s">
        <v>6334</v>
      </c>
      <c r="L3072" s="403" t="s">
        <v>835</v>
      </c>
    </row>
    <row r="3073" spans="1:12" ht="90" x14ac:dyDescent="0.25">
      <c r="A3073" s="402" t="s">
        <v>1058</v>
      </c>
      <c r="B3073" s="402" t="s">
        <v>19932</v>
      </c>
      <c r="C3073" s="402" t="s">
        <v>19933</v>
      </c>
      <c r="D3073" s="402" t="s">
        <v>19931</v>
      </c>
      <c r="E3073" s="402" t="s">
        <v>6484</v>
      </c>
      <c r="F3073" s="402" t="s">
        <v>6485</v>
      </c>
      <c r="G3073" s="402" t="s">
        <v>6486</v>
      </c>
      <c r="H3073" s="402" t="s">
        <v>6485</v>
      </c>
      <c r="I3073" s="402" t="s">
        <v>6334</v>
      </c>
      <c r="J3073" s="402" t="s">
        <v>6334</v>
      </c>
      <c r="K3073" s="402" t="s">
        <v>6334</v>
      </c>
      <c r="L3073" s="402" t="s">
        <v>6376</v>
      </c>
    </row>
    <row r="3074" spans="1:12" ht="56.25" x14ac:dyDescent="0.25">
      <c r="A3074" s="403" t="s">
        <v>19937</v>
      </c>
      <c r="B3074" s="403" t="s">
        <v>19935</v>
      </c>
      <c r="C3074" s="403" t="s">
        <v>19936</v>
      </c>
      <c r="D3074" s="403" t="s">
        <v>19934</v>
      </c>
      <c r="E3074" s="403" t="s">
        <v>8386</v>
      </c>
      <c r="F3074" s="403" t="s">
        <v>8387</v>
      </c>
      <c r="G3074" s="403" t="s">
        <v>6609</v>
      </c>
      <c r="H3074" s="403" t="s">
        <v>8387</v>
      </c>
      <c r="I3074" s="403" t="s">
        <v>6334</v>
      </c>
      <c r="J3074" s="403" t="s">
        <v>6334</v>
      </c>
      <c r="K3074" s="403" t="s">
        <v>6334</v>
      </c>
      <c r="L3074" s="403" t="s">
        <v>835</v>
      </c>
    </row>
    <row r="3075" spans="1:12" ht="45" x14ac:dyDescent="0.25">
      <c r="A3075" s="402" t="s">
        <v>19941</v>
      </c>
      <c r="B3075" s="402" t="s">
        <v>19939</v>
      </c>
      <c r="C3075" s="402" t="s">
        <v>19940</v>
      </c>
      <c r="D3075" s="402" t="s">
        <v>19938</v>
      </c>
      <c r="E3075" s="402" t="s">
        <v>6450</v>
      </c>
      <c r="F3075" s="402" t="s">
        <v>6451</v>
      </c>
      <c r="G3075" s="402" t="s">
        <v>6452</v>
      </c>
      <c r="H3075" s="402" t="s">
        <v>6453</v>
      </c>
      <c r="I3075" s="402" t="s">
        <v>6334</v>
      </c>
      <c r="J3075" s="402" t="s">
        <v>6334</v>
      </c>
      <c r="K3075" s="402" t="s">
        <v>6334</v>
      </c>
      <c r="L3075" s="402" t="s">
        <v>835</v>
      </c>
    </row>
    <row r="3076" spans="1:12" ht="90" x14ac:dyDescent="0.25">
      <c r="A3076" s="403" t="s">
        <v>19945</v>
      </c>
      <c r="B3076" s="403" t="s">
        <v>19943</v>
      </c>
      <c r="C3076" s="403" t="s">
        <v>19944</v>
      </c>
      <c r="D3076" s="403" t="s">
        <v>19942</v>
      </c>
      <c r="E3076" s="403" t="s">
        <v>7658</v>
      </c>
      <c r="F3076" s="403" t="s">
        <v>7659</v>
      </c>
      <c r="G3076" s="403" t="s">
        <v>6486</v>
      </c>
      <c r="H3076" s="403" t="s">
        <v>7659</v>
      </c>
      <c r="I3076" s="403" t="s">
        <v>6334</v>
      </c>
      <c r="J3076" s="403" t="s">
        <v>6334</v>
      </c>
      <c r="K3076" s="403" t="s">
        <v>6334</v>
      </c>
      <c r="L3076" s="403" t="s">
        <v>835</v>
      </c>
    </row>
    <row r="3077" spans="1:12" ht="56.25" x14ac:dyDescent="0.25">
      <c r="A3077" s="402" t="s">
        <v>5508</v>
      </c>
      <c r="B3077" s="402" t="s">
        <v>5622</v>
      </c>
      <c r="C3077" s="402" t="s">
        <v>5751</v>
      </c>
      <c r="D3077" s="402" t="s">
        <v>19946</v>
      </c>
      <c r="E3077" s="402" t="s">
        <v>19947</v>
      </c>
      <c r="F3077" s="402" t="s">
        <v>19948</v>
      </c>
      <c r="G3077" s="402" t="s">
        <v>7202</v>
      </c>
      <c r="H3077" s="402" t="s">
        <v>19949</v>
      </c>
      <c r="I3077" s="402" t="s">
        <v>6334</v>
      </c>
      <c r="J3077" s="402" t="s">
        <v>6334</v>
      </c>
      <c r="K3077" s="402" t="s">
        <v>6334</v>
      </c>
      <c r="L3077" s="402" t="s">
        <v>835</v>
      </c>
    </row>
    <row r="3078" spans="1:12" ht="33.75" x14ac:dyDescent="0.25">
      <c r="A3078" s="403" t="s">
        <v>19953</v>
      </c>
      <c r="B3078" s="403" t="s">
        <v>19951</v>
      </c>
      <c r="C3078" s="403" t="s">
        <v>19952</v>
      </c>
      <c r="D3078" s="403" t="s">
        <v>19950</v>
      </c>
      <c r="E3078" s="403" t="s">
        <v>7627</v>
      </c>
      <c r="F3078" s="403" t="s">
        <v>7628</v>
      </c>
      <c r="G3078" s="403" t="s">
        <v>6486</v>
      </c>
      <c r="H3078" s="403" t="s">
        <v>7628</v>
      </c>
      <c r="I3078" s="403" t="s">
        <v>6334</v>
      </c>
      <c r="J3078" s="403" t="s">
        <v>6334</v>
      </c>
      <c r="K3078" s="403" t="s">
        <v>6334</v>
      </c>
      <c r="L3078" s="403" t="s">
        <v>6376</v>
      </c>
    </row>
    <row r="3079" spans="1:12" ht="112.5" x14ac:dyDescent="0.25">
      <c r="A3079" s="402" t="s">
        <v>6334</v>
      </c>
      <c r="B3079" s="402" t="s">
        <v>19955</v>
      </c>
      <c r="C3079" s="402" t="s">
        <v>19956</v>
      </c>
      <c r="D3079" s="402" t="s">
        <v>19954</v>
      </c>
      <c r="E3079" s="402" t="s">
        <v>7041</v>
      </c>
      <c r="F3079" s="402" t="s">
        <v>7042</v>
      </c>
      <c r="G3079" s="402" t="s">
        <v>7043</v>
      </c>
      <c r="H3079" s="402" t="s">
        <v>7042</v>
      </c>
      <c r="I3079" s="402" t="s">
        <v>6334</v>
      </c>
      <c r="J3079" s="402" t="s">
        <v>6334</v>
      </c>
      <c r="K3079" s="402" t="s">
        <v>6334</v>
      </c>
      <c r="L3079" s="402" t="s">
        <v>835</v>
      </c>
    </row>
    <row r="3080" spans="1:12" ht="112.5" x14ac:dyDescent="0.25">
      <c r="A3080" s="403" t="s">
        <v>19960</v>
      </c>
      <c r="B3080" s="403" t="s">
        <v>19958</v>
      </c>
      <c r="C3080" s="403" t="s">
        <v>19959</v>
      </c>
      <c r="D3080" s="403" t="s">
        <v>19957</v>
      </c>
      <c r="E3080" s="403" t="s">
        <v>6915</v>
      </c>
      <c r="F3080" s="403" t="s">
        <v>6916</v>
      </c>
      <c r="G3080" s="403" t="s">
        <v>6917</v>
      </c>
      <c r="H3080" s="403" t="s">
        <v>6916</v>
      </c>
      <c r="I3080" s="403" t="s">
        <v>6334</v>
      </c>
      <c r="J3080" s="403" t="s">
        <v>6334</v>
      </c>
      <c r="K3080" s="403" t="s">
        <v>6334</v>
      </c>
      <c r="L3080" s="403" t="s">
        <v>835</v>
      </c>
    </row>
    <row r="3081" spans="1:12" ht="45" x14ac:dyDescent="0.25">
      <c r="A3081" s="402" t="s">
        <v>19964</v>
      </c>
      <c r="B3081" s="402" t="s">
        <v>19962</v>
      </c>
      <c r="C3081" s="402" t="s">
        <v>19963</v>
      </c>
      <c r="D3081" s="402" t="s">
        <v>19961</v>
      </c>
      <c r="E3081" s="402" t="s">
        <v>8514</v>
      </c>
      <c r="F3081" s="402" t="s">
        <v>8515</v>
      </c>
      <c r="G3081" s="402" t="s">
        <v>6486</v>
      </c>
      <c r="H3081" s="402" t="s">
        <v>8515</v>
      </c>
      <c r="I3081" s="402" t="s">
        <v>6334</v>
      </c>
      <c r="J3081" s="402" t="s">
        <v>6334</v>
      </c>
      <c r="K3081" s="402" t="s">
        <v>6334</v>
      </c>
      <c r="L3081" s="402" t="s">
        <v>835</v>
      </c>
    </row>
    <row r="3082" spans="1:12" ht="180" x14ac:dyDescent="0.25">
      <c r="A3082" s="403" t="s">
        <v>19968</v>
      </c>
      <c r="B3082" s="403" t="s">
        <v>19966</v>
      </c>
      <c r="C3082" s="403" t="s">
        <v>19967</v>
      </c>
      <c r="D3082" s="403" t="s">
        <v>19965</v>
      </c>
      <c r="E3082" s="403" t="s">
        <v>6915</v>
      </c>
      <c r="F3082" s="403" t="s">
        <v>6916</v>
      </c>
      <c r="G3082" s="403" t="s">
        <v>6917</v>
      </c>
      <c r="H3082" s="403" t="s">
        <v>6916</v>
      </c>
      <c r="I3082" s="403" t="s">
        <v>6334</v>
      </c>
      <c r="J3082" s="403" t="s">
        <v>6334</v>
      </c>
      <c r="K3082" s="403" t="s">
        <v>6334</v>
      </c>
      <c r="L3082" s="403" t="s">
        <v>835</v>
      </c>
    </row>
    <row r="3083" spans="1:12" ht="135" x14ac:dyDescent="0.25">
      <c r="A3083" s="402" t="s">
        <v>19972</v>
      </c>
      <c r="B3083" s="402" t="s">
        <v>19970</v>
      </c>
      <c r="C3083" s="402" t="s">
        <v>19971</v>
      </c>
      <c r="D3083" s="402" t="s">
        <v>19969</v>
      </c>
      <c r="E3083" s="402" t="s">
        <v>8907</v>
      </c>
      <c r="F3083" s="402" t="s">
        <v>8908</v>
      </c>
      <c r="G3083" s="402" t="s">
        <v>6452</v>
      </c>
      <c r="H3083" s="402" t="s">
        <v>8908</v>
      </c>
      <c r="I3083" s="402" t="s">
        <v>6334</v>
      </c>
      <c r="J3083" s="402" t="s">
        <v>6334</v>
      </c>
      <c r="K3083" s="402" t="s">
        <v>6334</v>
      </c>
      <c r="L3083" s="402" t="s">
        <v>835</v>
      </c>
    </row>
    <row r="3084" spans="1:12" ht="45" x14ac:dyDescent="0.25">
      <c r="A3084" s="403" t="s">
        <v>19976</v>
      </c>
      <c r="B3084" s="403" t="s">
        <v>19974</v>
      </c>
      <c r="C3084" s="403" t="s">
        <v>19975</v>
      </c>
      <c r="D3084" s="403" t="s">
        <v>19973</v>
      </c>
      <c r="E3084" s="403" t="s">
        <v>7027</v>
      </c>
      <c r="F3084" s="403" t="s">
        <v>7028</v>
      </c>
      <c r="G3084" s="403" t="s">
        <v>7029</v>
      </c>
      <c r="H3084" s="403" t="s">
        <v>7028</v>
      </c>
      <c r="I3084" s="403" t="s">
        <v>6334</v>
      </c>
      <c r="J3084" s="403" t="s">
        <v>6334</v>
      </c>
      <c r="K3084" s="403" t="s">
        <v>6334</v>
      </c>
      <c r="L3084" s="403" t="s">
        <v>6376</v>
      </c>
    </row>
    <row r="3085" spans="1:12" ht="157.5" x14ac:dyDescent="0.25">
      <c r="A3085" s="402" t="s">
        <v>6334</v>
      </c>
      <c r="B3085" s="402" t="s">
        <v>19978</v>
      </c>
      <c r="C3085" s="402" t="s">
        <v>19979</v>
      </c>
      <c r="D3085" s="402" t="s">
        <v>19977</v>
      </c>
      <c r="E3085" s="402" t="s">
        <v>19980</v>
      </c>
      <c r="F3085" s="402" t="s">
        <v>19981</v>
      </c>
      <c r="G3085" s="402" t="s">
        <v>6440</v>
      </c>
      <c r="H3085" s="402" t="s">
        <v>19981</v>
      </c>
      <c r="I3085" s="402" t="s">
        <v>6334</v>
      </c>
      <c r="J3085" s="402" t="s">
        <v>6334</v>
      </c>
      <c r="K3085" s="402" t="s">
        <v>6334</v>
      </c>
      <c r="L3085" s="402" t="s">
        <v>835</v>
      </c>
    </row>
    <row r="3086" spans="1:12" ht="90" x14ac:dyDescent="0.25">
      <c r="A3086" s="403" t="s">
        <v>6334</v>
      </c>
      <c r="B3086" s="403" t="s">
        <v>19983</v>
      </c>
      <c r="C3086" s="403" t="s">
        <v>19984</v>
      </c>
      <c r="D3086" s="403" t="s">
        <v>19982</v>
      </c>
      <c r="E3086" s="403" t="s">
        <v>6915</v>
      </c>
      <c r="F3086" s="403" t="s">
        <v>6916</v>
      </c>
      <c r="G3086" s="403" t="s">
        <v>6917</v>
      </c>
      <c r="H3086" s="403" t="s">
        <v>6916</v>
      </c>
      <c r="I3086" s="403" t="s">
        <v>6334</v>
      </c>
      <c r="J3086" s="403" t="s">
        <v>6334</v>
      </c>
      <c r="K3086" s="403" t="s">
        <v>6334</v>
      </c>
      <c r="L3086" s="403" t="s">
        <v>835</v>
      </c>
    </row>
    <row r="3087" spans="1:12" ht="90" x14ac:dyDescent="0.25">
      <c r="A3087" s="402" t="s">
        <v>19988</v>
      </c>
      <c r="B3087" s="402" t="s">
        <v>19986</v>
      </c>
      <c r="C3087" s="402" t="s">
        <v>19987</v>
      </c>
      <c r="D3087" s="402" t="s">
        <v>19985</v>
      </c>
      <c r="E3087" s="402" t="s">
        <v>19989</v>
      </c>
      <c r="F3087" s="402" t="s">
        <v>19990</v>
      </c>
      <c r="G3087" s="402" t="s">
        <v>6665</v>
      </c>
      <c r="H3087" s="402" t="s">
        <v>19991</v>
      </c>
      <c r="I3087" s="402" t="s">
        <v>8419</v>
      </c>
      <c r="J3087" s="402" t="s">
        <v>6334</v>
      </c>
      <c r="K3087" s="402" t="s">
        <v>6334</v>
      </c>
      <c r="L3087" s="402" t="s">
        <v>835</v>
      </c>
    </row>
    <row r="3088" spans="1:12" ht="67.5" x14ac:dyDescent="0.25">
      <c r="A3088" s="403" t="s">
        <v>19994</v>
      </c>
      <c r="B3088" s="403" t="s">
        <v>19993</v>
      </c>
      <c r="C3088" s="403" t="s">
        <v>6334</v>
      </c>
      <c r="D3088" s="403" t="s">
        <v>19992</v>
      </c>
      <c r="E3088" s="403" t="s">
        <v>18894</v>
      </c>
      <c r="F3088" s="403" t="s">
        <v>18895</v>
      </c>
      <c r="G3088" s="403" t="s">
        <v>7540</v>
      </c>
      <c r="H3088" s="403" t="s">
        <v>18895</v>
      </c>
      <c r="I3088" s="403" t="s">
        <v>6334</v>
      </c>
      <c r="J3088" s="403" t="s">
        <v>6334</v>
      </c>
      <c r="K3088" s="403" t="s">
        <v>6334</v>
      </c>
      <c r="L3088" s="403" t="s">
        <v>835</v>
      </c>
    </row>
    <row r="3089" spans="1:12" ht="180" x14ac:dyDescent="0.25">
      <c r="A3089" s="402" t="s">
        <v>19997</v>
      </c>
      <c r="B3089" s="402" t="s">
        <v>19996</v>
      </c>
      <c r="C3089" s="402" t="s">
        <v>6334</v>
      </c>
      <c r="D3089" s="402" t="s">
        <v>19995</v>
      </c>
      <c r="E3089" s="402" t="s">
        <v>6720</v>
      </c>
      <c r="F3089" s="402" t="s">
        <v>6721</v>
      </c>
      <c r="G3089" s="402" t="s">
        <v>6722</v>
      </c>
      <c r="H3089" s="402" t="s">
        <v>6723</v>
      </c>
      <c r="I3089" s="402" t="s">
        <v>6334</v>
      </c>
      <c r="J3089" s="402" t="s">
        <v>7637</v>
      </c>
      <c r="K3089" s="402" t="s">
        <v>6334</v>
      </c>
      <c r="L3089" s="402" t="s">
        <v>6343</v>
      </c>
    </row>
    <row r="3090" spans="1:12" ht="67.5" x14ac:dyDescent="0.25">
      <c r="A3090" s="403" t="s">
        <v>3935</v>
      </c>
      <c r="B3090" s="403" t="s">
        <v>19999</v>
      </c>
      <c r="C3090" s="403" t="s">
        <v>3937</v>
      </c>
      <c r="D3090" s="403" t="s">
        <v>19998</v>
      </c>
      <c r="E3090" s="403" t="s">
        <v>20000</v>
      </c>
      <c r="F3090" s="403" t="s">
        <v>20001</v>
      </c>
      <c r="G3090" s="403" t="s">
        <v>6777</v>
      </c>
      <c r="H3090" s="403" t="s">
        <v>20002</v>
      </c>
      <c r="I3090" s="403" t="s">
        <v>6334</v>
      </c>
      <c r="J3090" s="403" t="s">
        <v>7637</v>
      </c>
      <c r="K3090" s="403" t="s">
        <v>6334</v>
      </c>
      <c r="L3090" s="403" t="s">
        <v>6436</v>
      </c>
    </row>
    <row r="3091" spans="1:12" ht="78.75" x14ac:dyDescent="0.25">
      <c r="A3091" s="402" t="s">
        <v>20005</v>
      </c>
      <c r="B3091" s="402" t="s">
        <v>26532</v>
      </c>
      <c r="C3091" s="402" t="s">
        <v>20004</v>
      </c>
      <c r="D3091" s="402" t="s">
        <v>20003</v>
      </c>
      <c r="E3091" s="402" t="s">
        <v>26533</v>
      </c>
      <c r="F3091" s="402" t="s">
        <v>26534</v>
      </c>
      <c r="G3091" s="402" t="s">
        <v>6665</v>
      </c>
      <c r="H3091" s="402" t="s">
        <v>26535</v>
      </c>
      <c r="I3091" s="402" t="s">
        <v>6334</v>
      </c>
      <c r="J3091" s="402" t="s">
        <v>16440</v>
      </c>
      <c r="K3091" s="402" t="s">
        <v>6334</v>
      </c>
      <c r="L3091" s="402" t="s">
        <v>26103</v>
      </c>
    </row>
    <row r="3092" spans="1:12" ht="67.5" x14ac:dyDescent="0.25">
      <c r="A3092" s="403" t="s">
        <v>20008</v>
      </c>
      <c r="B3092" s="403" t="s">
        <v>20007</v>
      </c>
      <c r="C3092" s="403" t="s">
        <v>6334</v>
      </c>
      <c r="D3092" s="403" t="s">
        <v>20006</v>
      </c>
      <c r="E3092" s="403" t="s">
        <v>6720</v>
      </c>
      <c r="F3092" s="403" t="s">
        <v>6721</v>
      </c>
      <c r="G3092" s="403" t="s">
        <v>6722</v>
      </c>
      <c r="H3092" s="403" t="s">
        <v>6723</v>
      </c>
      <c r="I3092" s="403" t="s">
        <v>6334</v>
      </c>
      <c r="J3092" s="403" t="s">
        <v>6334</v>
      </c>
      <c r="K3092" s="403" t="s">
        <v>6334</v>
      </c>
      <c r="L3092" s="403" t="s">
        <v>835</v>
      </c>
    </row>
    <row r="3093" spans="1:12" ht="67.5" x14ac:dyDescent="0.25">
      <c r="A3093" s="402" t="s">
        <v>20011</v>
      </c>
      <c r="B3093" s="402" t="s">
        <v>20010</v>
      </c>
      <c r="C3093" s="402" t="s">
        <v>6334</v>
      </c>
      <c r="D3093" s="402" t="s">
        <v>20009</v>
      </c>
      <c r="E3093" s="402" t="s">
        <v>6720</v>
      </c>
      <c r="F3093" s="402" t="s">
        <v>6721</v>
      </c>
      <c r="G3093" s="402" t="s">
        <v>6722</v>
      </c>
      <c r="H3093" s="402" t="s">
        <v>6723</v>
      </c>
      <c r="I3093" s="402" t="s">
        <v>6334</v>
      </c>
      <c r="J3093" s="402" t="s">
        <v>6334</v>
      </c>
      <c r="K3093" s="402" t="s">
        <v>6334</v>
      </c>
      <c r="L3093" s="402" t="s">
        <v>835</v>
      </c>
    </row>
    <row r="3094" spans="1:12" ht="56.25" x14ac:dyDescent="0.25">
      <c r="A3094" s="403" t="s">
        <v>20015</v>
      </c>
      <c r="B3094" s="403" t="s">
        <v>20013</v>
      </c>
      <c r="C3094" s="403" t="s">
        <v>20014</v>
      </c>
      <c r="D3094" s="403" t="s">
        <v>20012</v>
      </c>
      <c r="E3094" s="403" t="s">
        <v>20016</v>
      </c>
      <c r="F3094" s="403" t="s">
        <v>20017</v>
      </c>
      <c r="G3094" s="403" t="s">
        <v>6388</v>
      </c>
      <c r="H3094" s="403" t="s">
        <v>20017</v>
      </c>
      <c r="I3094" s="403" t="s">
        <v>6334</v>
      </c>
      <c r="J3094" s="403" t="s">
        <v>6334</v>
      </c>
      <c r="K3094" s="403" t="s">
        <v>6334</v>
      </c>
      <c r="L3094" s="403" t="s">
        <v>835</v>
      </c>
    </row>
    <row r="3095" spans="1:12" ht="33.75" x14ac:dyDescent="0.25">
      <c r="A3095" s="402" t="s">
        <v>20021</v>
      </c>
      <c r="B3095" s="402" t="s">
        <v>20019</v>
      </c>
      <c r="C3095" s="402" t="s">
        <v>20020</v>
      </c>
      <c r="D3095" s="402" t="s">
        <v>20018</v>
      </c>
      <c r="E3095" s="402" t="s">
        <v>13832</v>
      </c>
      <c r="F3095" s="402" t="s">
        <v>13833</v>
      </c>
      <c r="G3095" s="402" t="s">
        <v>7540</v>
      </c>
      <c r="H3095" s="402" t="s">
        <v>13833</v>
      </c>
      <c r="I3095" s="402" t="s">
        <v>6334</v>
      </c>
      <c r="J3095" s="402" t="s">
        <v>6334</v>
      </c>
      <c r="K3095" s="402" t="s">
        <v>6334</v>
      </c>
      <c r="L3095" s="402" t="s">
        <v>835</v>
      </c>
    </row>
    <row r="3096" spans="1:12" ht="33.75" x14ac:dyDescent="0.25">
      <c r="A3096" s="403" t="s">
        <v>20025</v>
      </c>
      <c r="B3096" s="403" t="s">
        <v>20023</v>
      </c>
      <c r="C3096" s="403" t="s">
        <v>20024</v>
      </c>
      <c r="D3096" s="403" t="s">
        <v>20022</v>
      </c>
      <c r="E3096" s="403" t="s">
        <v>7627</v>
      </c>
      <c r="F3096" s="403" t="s">
        <v>7628</v>
      </c>
      <c r="G3096" s="403" t="s">
        <v>6486</v>
      </c>
      <c r="H3096" s="403" t="s">
        <v>7628</v>
      </c>
      <c r="I3096" s="403" t="s">
        <v>6334</v>
      </c>
      <c r="J3096" s="403" t="s">
        <v>6334</v>
      </c>
      <c r="K3096" s="403" t="s">
        <v>6334</v>
      </c>
      <c r="L3096" s="403" t="s">
        <v>835</v>
      </c>
    </row>
    <row r="3097" spans="1:12" ht="45" x14ac:dyDescent="0.25">
      <c r="A3097" s="402" t="s">
        <v>20029</v>
      </c>
      <c r="B3097" s="402" t="s">
        <v>20027</v>
      </c>
      <c r="C3097" s="402" t="s">
        <v>20028</v>
      </c>
      <c r="D3097" s="402" t="s">
        <v>20026</v>
      </c>
      <c r="E3097" s="402" t="s">
        <v>6797</v>
      </c>
      <c r="F3097" s="402" t="s">
        <v>6798</v>
      </c>
      <c r="G3097" s="402" t="s">
        <v>6452</v>
      </c>
      <c r="H3097" s="402" t="s">
        <v>6799</v>
      </c>
      <c r="I3097" s="402" t="s">
        <v>6334</v>
      </c>
      <c r="J3097" s="402" t="s">
        <v>6334</v>
      </c>
      <c r="K3097" s="402" t="s">
        <v>6334</v>
      </c>
      <c r="L3097" s="402" t="s">
        <v>835</v>
      </c>
    </row>
    <row r="3098" spans="1:12" ht="33.75" x14ac:dyDescent="0.25">
      <c r="A3098" s="403" t="s">
        <v>20033</v>
      </c>
      <c r="B3098" s="403" t="s">
        <v>20031</v>
      </c>
      <c r="C3098" s="403" t="s">
        <v>20032</v>
      </c>
      <c r="D3098" s="403" t="s">
        <v>20030</v>
      </c>
      <c r="E3098" s="403" t="s">
        <v>8368</v>
      </c>
      <c r="F3098" s="403" t="s">
        <v>8369</v>
      </c>
      <c r="G3098" s="403" t="s">
        <v>6334</v>
      </c>
      <c r="H3098" s="403" t="s">
        <v>8369</v>
      </c>
      <c r="I3098" s="403" t="s">
        <v>6334</v>
      </c>
      <c r="J3098" s="403" t="s">
        <v>6334</v>
      </c>
      <c r="K3098" s="403" t="s">
        <v>6334</v>
      </c>
      <c r="L3098" s="403" t="s">
        <v>835</v>
      </c>
    </row>
    <row r="3099" spans="1:12" ht="67.5" x14ac:dyDescent="0.25">
      <c r="A3099" s="402" t="s">
        <v>20037</v>
      </c>
      <c r="B3099" s="402" t="s">
        <v>20035</v>
      </c>
      <c r="C3099" s="402" t="s">
        <v>20036</v>
      </c>
      <c r="D3099" s="402" t="s">
        <v>20034</v>
      </c>
      <c r="E3099" s="402" t="s">
        <v>6497</v>
      </c>
      <c r="F3099" s="402" t="s">
        <v>6498</v>
      </c>
      <c r="G3099" s="402" t="s">
        <v>6334</v>
      </c>
      <c r="H3099" s="402" t="s">
        <v>6498</v>
      </c>
      <c r="I3099" s="402" t="s">
        <v>6334</v>
      </c>
      <c r="J3099" s="402" t="s">
        <v>6334</v>
      </c>
      <c r="K3099" s="402" t="s">
        <v>6334</v>
      </c>
      <c r="L3099" s="402" t="s">
        <v>835</v>
      </c>
    </row>
    <row r="3100" spans="1:12" ht="90" x14ac:dyDescent="0.25">
      <c r="A3100" s="403" t="s">
        <v>20041</v>
      </c>
      <c r="B3100" s="403" t="s">
        <v>20039</v>
      </c>
      <c r="C3100" s="403" t="s">
        <v>20040</v>
      </c>
      <c r="D3100" s="403" t="s">
        <v>20038</v>
      </c>
      <c r="E3100" s="403" t="s">
        <v>15843</v>
      </c>
      <c r="F3100" s="403" t="s">
        <v>15844</v>
      </c>
      <c r="G3100" s="403" t="s">
        <v>7223</v>
      </c>
      <c r="H3100" s="403" t="s">
        <v>15844</v>
      </c>
      <c r="I3100" s="403" t="s">
        <v>6334</v>
      </c>
      <c r="J3100" s="403" t="s">
        <v>6334</v>
      </c>
      <c r="K3100" s="403" t="s">
        <v>6334</v>
      </c>
      <c r="L3100" s="403" t="s">
        <v>835</v>
      </c>
    </row>
    <row r="3101" spans="1:12" ht="78.75" x14ac:dyDescent="0.25">
      <c r="A3101" s="402" t="s">
        <v>20045</v>
      </c>
      <c r="B3101" s="402" t="s">
        <v>20043</v>
      </c>
      <c r="C3101" s="402" t="s">
        <v>20044</v>
      </c>
      <c r="D3101" s="402" t="s">
        <v>20042</v>
      </c>
      <c r="E3101" s="402" t="s">
        <v>6720</v>
      </c>
      <c r="F3101" s="402" t="s">
        <v>6721</v>
      </c>
      <c r="G3101" s="402" t="s">
        <v>6722</v>
      </c>
      <c r="H3101" s="402" t="s">
        <v>6723</v>
      </c>
      <c r="I3101" s="402" t="s">
        <v>6334</v>
      </c>
      <c r="J3101" s="402" t="s">
        <v>6334</v>
      </c>
      <c r="K3101" s="402" t="s">
        <v>6334</v>
      </c>
      <c r="L3101" s="402" t="s">
        <v>835</v>
      </c>
    </row>
    <row r="3102" spans="1:12" ht="90" x14ac:dyDescent="0.25">
      <c r="A3102" s="403" t="s">
        <v>20049</v>
      </c>
      <c r="B3102" s="403" t="s">
        <v>20047</v>
      </c>
      <c r="C3102" s="403" t="s">
        <v>20048</v>
      </c>
      <c r="D3102" s="403" t="s">
        <v>20046</v>
      </c>
      <c r="E3102" s="403" t="s">
        <v>6497</v>
      </c>
      <c r="F3102" s="403" t="s">
        <v>6498</v>
      </c>
      <c r="G3102" s="403" t="s">
        <v>6334</v>
      </c>
      <c r="H3102" s="403" t="s">
        <v>6498</v>
      </c>
      <c r="I3102" s="403" t="s">
        <v>6334</v>
      </c>
      <c r="J3102" s="403" t="s">
        <v>6334</v>
      </c>
      <c r="K3102" s="403" t="s">
        <v>6334</v>
      </c>
      <c r="L3102" s="403" t="s">
        <v>835</v>
      </c>
    </row>
    <row r="3103" spans="1:12" ht="56.25" x14ac:dyDescent="0.25">
      <c r="A3103" s="402" t="s">
        <v>20053</v>
      </c>
      <c r="B3103" s="402" t="s">
        <v>20051</v>
      </c>
      <c r="C3103" s="402" t="s">
        <v>20052</v>
      </c>
      <c r="D3103" s="402" t="s">
        <v>20050</v>
      </c>
      <c r="E3103" s="402" t="s">
        <v>8386</v>
      </c>
      <c r="F3103" s="402" t="s">
        <v>8387</v>
      </c>
      <c r="G3103" s="402" t="s">
        <v>6609</v>
      </c>
      <c r="H3103" s="402" t="s">
        <v>8387</v>
      </c>
      <c r="I3103" s="402" t="s">
        <v>6334</v>
      </c>
      <c r="J3103" s="402" t="s">
        <v>6334</v>
      </c>
      <c r="K3103" s="402" t="s">
        <v>6334</v>
      </c>
      <c r="L3103" s="402" t="s">
        <v>835</v>
      </c>
    </row>
    <row r="3104" spans="1:12" ht="56.25" x14ac:dyDescent="0.25">
      <c r="A3104" s="403" t="s">
        <v>20057</v>
      </c>
      <c r="B3104" s="403" t="s">
        <v>20055</v>
      </c>
      <c r="C3104" s="403" t="s">
        <v>20056</v>
      </c>
      <c r="D3104" s="403" t="s">
        <v>20054</v>
      </c>
      <c r="E3104" s="403" t="s">
        <v>7505</v>
      </c>
      <c r="F3104" s="403" t="s">
        <v>7506</v>
      </c>
      <c r="G3104" s="403" t="s">
        <v>6452</v>
      </c>
      <c r="H3104" s="403" t="s">
        <v>7506</v>
      </c>
      <c r="I3104" s="403" t="s">
        <v>6334</v>
      </c>
      <c r="J3104" s="403" t="s">
        <v>6334</v>
      </c>
      <c r="K3104" s="403" t="s">
        <v>6334</v>
      </c>
      <c r="L3104" s="403" t="s">
        <v>835</v>
      </c>
    </row>
    <row r="3105" spans="1:12" ht="56.25" x14ac:dyDescent="0.25">
      <c r="A3105" s="402" t="s">
        <v>20061</v>
      </c>
      <c r="B3105" s="402" t="s">
        <v>20059</v>
      </c>
      <c r="C3105" s="402" t="s">
        <v>20060</v>
      </c>
      <c r="D3105" s="402" t="s">
        <v>20058</v>
      </c>
      <c r="E3105" s="402" t="s">
        <v>6704</v>
      </c>
      <c r="F3105" s="402" t="s">
        <v>6705</v>
      </c>
      <c r="G3105" s="402" t="s">
        <v>6486</v>
      </c>
      <c r="H3105" s="402" t="s">
        <v>6705</v>
      </c>
      <c r="I3105" s="402" t="s">
        <v>6334</v>
      </c>
      <c r="J3105" s="402" t="s">
        <v>6334</v>
      </c>
      <c r="K3105" s="402" t="s">
        <v>6334</v>
      </c>
      <c r="L3105" s="402" t="s">
        <v>835</v>
      </c>
    </row>
    <row r="3106" spans="1:12" ht="56.25" x14ac:dyDescent="0.25">
      <c r="A3106" s="403" t="s">
        <v>20065</v>
      </c>
      <c r="B3106" s="403" t="s">
        <v>20063</v>
      </c>
      <c r="C3106" s="403" t="s">
        <v>20064</v>
      </c>
      <c r="D3106" s="403" t="s">
        <v>20062</v>
      </c>
      <c r="E3106" s="403" t="s">
        <v>20066</v>
      </c>
      <c r="F3106" s="403" t="s">
        <v>20067</v>
      </c>
      <c r="G3106" s="403" t="s">
        <v>6486</v>
      </c>
      <c r="H3106" s="403" t="s">
        <v>20067</v>
      </c>
      <c r="I3106" s="403" t="s">
        <v>6334</v>
      </c>
      <c r="J3106" s="403" t="s">
        <v>6334</v>
      </c>
      <c r="K3106" s="403" t="s">
        <v>6334</v>
      </c>
      <c r="L3106" s="403" t="s">
        <v>835</v>
      </c>
    </row>
    <row r="3107" spans="1:12" ht="56.25" x14ac:dyDescent="0.25">
      <c r="A3107" s="402" t="s">
        <v>20071</v>
      </c>
      <c r="B3107" s="402" t="s">
        <v>20069</v>
      </c>
      <c r="C3107" s="402" t="s">
        <v>20070</v>
      </c>
      <c r="D3107" s="402" t="s">
        <v>20068</v>
      </c>
      <c r="E3107" s="402" t="s">
        <v>7034</v>
      </c>
      <c r="F3107" s="402" t="s">
        <v>7035</v>
      </c>
      <c r="G3107" s="402" t="s">
        <v>6460</v>
      </c>
      <c r="H3107" s="402" t="s">
        <v>7035</v>
      </c>
      <c r="I3107" s="402" t="s">
        <v>6334</v>
      </c>
      <c r="J3107" s="402" t="s">
        <v>6334</v>
      </c>
      <c r="K3107" s="402" t="s">
        <v>6334</v>
      </c>
      <c r="L3107" s="402" t="s">
        <v>835</v>
      </c>
    </row>
    <row r="3108" spans="1:12" ht="33.75" x14ac:dyDescent="0.25">
      <c r="A3108" s="403" t="s">
        <v>20075</v>
      </c>
      <c r="B3108" s="403" t="s">
        <v>20073</v>
      </c>
      <c r="C3108" s="403" t="s">
        <v>20074</v>
      </c>
      <c r="D3108" s="403" t="s">
        <v>20072</v>
      </c>
      <c r="E3108" s="403" t="s">
        <v>6497</v>
      </c>
      <c r="F3108" s="403" t="s">
        <v>6498</v>
      </c>
      <c r="G3108" s="403" t="s">
        <v>6334</v>
      </c>
      <c r="H3108" s="403" t="s">
        <v>6498</v>
      </c>
      <c r="I3108" s="403" t="s">
        <v>6334</v>
      </c>
      <c r="J3108" s="403" t="s">
        <v>6334</v>
      </c>
      <c r="K3108" s="403" t="s">
        <v>6334</v>
      </c>
      <c r="L3108" s="403" t="s">
        <v>835</v>
      </c>
    </row>
    <row r="3109" spans="1:12" ht="67.5" x14ac:dyDescent="0.25">
      <c r="A3109" s="402" t="s">
        <v>20079</v>
      </c>
      <c r="B3109" s="402" t="s">
        <v>20077</v>
      </c>
      <c r="C3109" s="402" t="s">
        <v>20078</v>
      </c>
      <c r="D3109" s="402" t="s">
        <v>20076</v>
      </c>
      <c r="E3109" s="402" t="s">
        <v>6607</v>
      </c>
      <c r="F3109" s="402" t="s">
        <v>6608</v>
      </c>
      <c r="G3109" s="402" t="s">
        <v>6609</v>
      </c>
      <c r="H3109" s="402" t="s">
        <v>17030</v>
      </c>
      <c r="I3109" s="402" t="s">
        <v>6334</v>
      </c>
      <c r="J3109" s="402" t="s">
        <v>6334</v>
      </c>
      <c r="K3109" s="402" t="s">
        <v>6334</v>
      </c>
      <c r="L3109" s="402" t="s">
        <v>835</v>
      </c>
    </row>
    <row r="3110" spans="1:12" ht="123.75" x14ac:dyDescent="0.25">
      <c r="A3110" s="403" t="s">
        <v>6334</v>
      </c>
      <c r="B3110" s="403" t="s">
        <v>20081</v>
      </c>
      <c r="C3110" s="403" t="s">
        <v>20082</v>
      </c>
      <c r="D3110" s="403" t="s">
        <v>20080</v>
      </c>
      <c r="E3110" s="403" t="s">
        <v>9287</v>
      </c>
      <c r="F3110" s="403" t="s">
        <v>9288</v>
      </c>
      <c r="G3110" s="403" t="s">
        <v>7540</v>
      </c>
      <c r="H3110" s="403" t="s">
        <v>9288</v>
      </c>
      <c r="I3110" s="403" t="s">
        <v>6334</v>
      </c>
      <c r="J3110" s="403" t="s">
        <v>6334</v>
      </c>
      <c r="K3110" s="403" t="s">
        <v>6334</v>
      </c>
      <c r="L3110" s="403" t="s">
        <v>835</v>
      </c>
    </row>
    <row r="3111" spans="1:12" ht="112.5" x14ac:dyDescent="0.25">
      <c r="A3111" s="402" t="s">
        <v>20086</v>
      </c>
      <c r="B3111" s="402" t="s">
        <v>20084</v>
      </c>
      <c r="C3111" s="402" t="s">
        <v>20085</v>
      </c>
      <c r="D3111" s="402" t="s">
        <v>20083</v>
      </c>
      <c r="E3111" s="402" t="s">
        <v>8404</v>
      </c>
      <c r="F3111" s="402" t="s">
        <v>8405</v>
      </c>
      <c r="G3111" s="402" t="s">
        <v>7070</v>
      </c>
      <c r="H3111" s="402" t="s">
        <v>8406</v>
      </c>
      <c r="I3111" s="402" t="s">
        <v>6334</v>
      </c>
      <c r="J3111" s="402" t="s">
        <v>6334</v>
      </c>
      <c r="K3111" s="402" t="s">
        <v>6334</v>
      </c>
      <c r="L3111" s="402" t="s">
        <v>835</v>
      </c>
    </row>
    <row r="3112" spans="1:12" ht="45" x14ac:dyDescent="0.25">
      <c r="A3112" s="403" t="s">
        <v>20090</v>
      </c>
      <c r="B3112" s="403" t="s">
        <v>20088</v>
      </c>
      <c r="C3112" s="403" t="s">
        <v>20089</v>
      </c>
      <c r="D3112" s="403" t="s">
        <v>20087</v>
      </c>
      <c r="E3112" s="403" t="s">
        <v>8907</v>
      </c>
      <c r="F3112" s="403" t="s">
        <v>8908</v>
      </c>
      <c r="G3112" s="403" t="s">
        <v>6452</v>
      </c>
      <c r="H3112" s="403" t="s">
        <v>8908</v>
      </c>
      <c r="I3112" s="403" t="s">
        <v>6334</v>
      </c>
      <c r="J3112" s="403" t="s">
        <v>6334</v>
      </c>
      <c r="K3112" s="403" t="s">
        <v>6334</v>
      </c>
      <c r="L3112" s="403" t="s">
        <v>835</v>
      </c>
    </row>
    <row r="3113" spans="1:12" ht="45" x14ac:dyDescent="0.25">
      <c r="A3113" s="402" t="s">
        <v>20094</v>
      </c>
      <c r="B3113" s="402" t="s">
        <v>20092</v>
      </c>
      <c r="C3113" s="402" t="s">
        <v>20093</v>
      </c>
      <c r="D3113" s="402" t="s">
        <v>20091</v>
      </c>
      <c r="E3113" s="402" t="s">
        <v>7041</v>
      </c>
      <c r="F3113" s="402" t="s">
        <v>7042</v>
      </c>
      <c r="G3113" s="402" t="s">
        <v>7043</v>
      </c>
      <c r="H3113" s="402" t="s">
        <v>7042</v>
      </c>
      <c r="I3113" s="402" t="s">
        <v>6334</v>
      </c>
      <c r="J3113" s="402" t="s">
        <v>6334</v>
      </c>
      <c r="K3113" s="402" t="s">
        <v>6334</v>
      </c>
      <c r="L3113" s="402" t="s">
        <v>835</v>
      </c>
    </row>
    <row r="3114" spans="1:12" ht="56.25" x14ac:dyDescent="0.25">
      <c r="A3114" s="403" t="s">
        <v>20098</v>
      </c>
      <c r="B3114" s="403" t="s">
        <v>20096</v>
      </c>
      <c r="C3114" s="403" t="s">
        <v>20097</v>
      </c>
      <c r="D3114" s="403" t="s">
        <v>20095</v>
      </c>
      <c r="E3114" s="403" t="s">
        <v>10627</v>
      </c>
      <c r="F3114" s="403" t="s">
        <v>10628</v>
      </c>
      <c r="G3114" s="403" t="s">
        <v>6452</v>
      </c>
      <c r="H3114" s="403" t="s">
        <v>10629</v>
      </c>
      <c r="I3114" s="403" t="s">
        <v>6334</v>
      </c>
      <c r="J3114" s="403" t="s">
        <v>6334</v>
      </c>
      <c r="K3114" s="403" t="s">
        <v>6334</v>
      </c>
      <c r="L3114" s="403" t="s">
        <v>6376</v>
      </c>
    </row>
    <row r="3115" spans="1:12" ht="67.5" x14ac:dyDescent="0.25">
      <c r="A3115" s="402" t="s">
        <v>20101</v>
      </c>
      <c r="B3115" s="402" t="s">
        <v>20100</v>
      </c>
      <c r="C3115" s="402" t="s">
        <v>6334</v>
      </c>
      <c r="D3115" s="402" t="s">
        <v>20099</v>
      </c>
      <c r="E3115" s="402" t="s">
        <v>6720</v>
      </c>
      <c r="F3115" s="402" t="s">
        <v>6721</v>
      </c>
      <c r="G3115" s="402" t="s">
        <v>6722</v>
      </c>
      <c r="H3115" s="402" t="s">
        <v>6723</v>
      </c>
      <c r="I3115" s="402" t="s">
        <v>6334</v>
      </c>
      <c r="J3115" s="402" t="s">
        <v>6334</v>
      </c>
      <c r="K3115" s="402" t="s">
        <v>6334</v>
      </c>
      <c r="L3115" s="402" t="s">
        <v>835</v>
      </c>
    </row>
    <row r="3116" spans="1:12" ht="45" x14ac:dyDescent="0.25">
      <c r="A3116" s="403" t="s">
        <v>20105</v>
      </c>
      <c r="B3116" s="403" t="s">
        <v>20103</v>
      </c>
      <c r="C3116" s="403" t="s">
        <v>20104</v>
      </c>
      <c r="D3116" s="403" t="s">
        <v>20102</v>
      </c>
      <c r="E3116" s="403" t="s">
        <v>10345</v>
      </c>
      <c r="F3116" s="403" t="s">
        <v>10346</v>
      </c>
      <c r="G3116" s="403" t="s">
        <v>6553</v>
      </c>
      <c r="H3116" s="403" t="s">
        <v>10346</v>
      </c>
      <c r="I3116" s="403" t="s">
        <v>6334</v>
      </c>
      <c r="J3116" s="403" t="s">
        <v>6334</v>
      </c>
      <c r="K3116" s="403" t="s">
        <v>6334</v>
      </c>
      <c r="L3116" s="403" t="s">
        <v>6376</v>
      </c>
    </row>
    <row r="3117" spans="1:12" ht="67.5" x14ac:dyDescent="0.25">
      <c r="A3117" s="402" t="s">
        <v>20109</v>
      </c>
      <c r="B3117" s="402" t="s">
        <v>20107</v>
      </c>
      <c r="C3117" s="402" t="s">
        <v>20108</v>
      </c>
      <c r="D3117" s="402" t="s">
        <v>20106</v>
      </c>
      <c r="E3117" s="402" t="s">
        <v>15903</v>
      </c>
      <c r="F3117" s="402" t="s">
        <v>20110</v>
      </c>
      <c r="G3117" s="402" t="s">
        <v>9968</v>
      </c>
      <c r="H3117" s="402" t="s">
        <v>20111</v>
      </c>
      <c r="I3117" s="402" t="s">
        <v>6334</v>
      </c>
      <c r="J3117" s="402" t="s">
        <v>6334</v>
      </c>
      <c r="K3117" s="402" t="s">
        <v>6334</v>
      </c>
      <c r="L3117" s="402" t="s">
        <v>6376</v>
      </c>
    </row>
    <row r="3118" spans="1:12" ht="33.75" x14ac:dyDescent="0.25">
      <c r="A3118" s="403" t="s">
        <v>20115</v>
      </c>
      <c r="B3118" s="403" t="s">
        <v>20113</v>
      </c>
      <c r="C3118" s="403" t="s">
        <v>20114</v>
      </c>
      <c r="D3118" s="403" t="s">
        <v>20112</v>
      </c>
      <c r="E3118" s="403" t="s">
        <v>6915</v>
      </c>
      <c r="F3118" s="403" t="s">
        <v>6916</v>
      </c>
      <c r="G3118" s="403" t="s">
        <v>6917</v>
      </c>
      <c r="H3118" s="403" t="s">
        <v>6916</v>
      </c>
      <c r="I3118" s="403" t="s">
        <v>6334</v>
      </c>
      <c r="J3118" s="403" t="s">
        <v>6334</v>
      </c>
      <c r="K3118" s="403" t="s">
        <v>6334</v>
      </c>
      <c r="L3118" s="403" t="s">
        <v>835</v>
      </c>
    </row>
    <row r="3119" spans="1:12" ht="33.75" x14ac:dyDescent="0.25">
      <c r="A3119" s="402" t="s">
        <v>20119</v>
      </c>
      <c r="B3119" s="402" t="s">
        <v>20117</v>
      </c>
      <c r="C3119" s="402" t="s">
        <v>20118</v>
      </c>
      <c r="D3119" s="402" t="s">
        <v>20116</v>
      </c>
      <c r="E3119" s="402" t="s">
        <v>9098</v>
      </c>
      <c r="F3119" s="402" t="s">
        <v>9099</v>
      </c>
      <c r="G3119" s="402" t="s">
        <v>6486</v>
      </c>
      <c r="H3119" s="402" t="s">
        <v>9099</v>
      </c>
      <c r="I3119" s="402" t="s">
        <v>6334</v>
      </c>
      <c r="J3119" s="402" t="s">
        <v>6334</v>
      </c>
      <c r="K3119" s="402" t="s">
        <v>6334</v>
      </c>
      <c r="L3119" s="402" t="s">
        <v>6376</v>
      </c>
    </row>
    <row r="3120" spans="1:12" ht="67.5" x14ac:dyDescent="0.25">
      <c r="A3120" s="403" t="s">
        <v>20123</v>
      </c>
      <c r="B3120" s="403" t="s">
        <v>20121</v>
      </c>
      <c r="C3120" s="403" t="s">
        <v>20122</v>
      </c>
      <c r="D3120" s="403" t="s">
        <v>20120</v>
      </c>
      <c r="E3120" s="403" t="s">
        <v>6750</v>
      </c>
      <c r="F3120" s="403" t="s">
        <v>6751</v>
      </c>
      <c r="G3120" s="403" t="s">
        <v>6553</v>
      </c>
      <c r="H3120" s="403" t="s">
        <v>6752</v>
      </c>
      <c r="I3120" s="403" t="s">
        <v>6334</v>
      </c>
      <c r="J3120" s="403" t="s">
        <v>6334</v>
      </c>
      <c r="K3120" s="403" t="s">
        <v>6334</v>
      </c>
      <c r="L3120" s="403" t="s">
        <v>6376</v>
      </c>
    </row>
    <row r="3121" spans="1:12" ht="67.5" x14ac:dyDescent="0.25">
      <c r="A3121" s="402" t="s">
        <v>20127</v>
      </c>
      <c r="B3121" s="402" t="s">
        <v>20125</v>
      </c>
      <c r="C3121" s="402" t="s">
        <v>20126</v>
      </c>
      <c r="D3121" s="402" t="s">
        <v>20124</v>
      </c>
      <c r="E3121" s="402" t="s">
        <v>20128</v>
      </c>
      <c r="F3121" s="402" t="s">
        <v>20129</v>
      </c>
      <c r="G3121" s="402" t="s">
        <v>8752</v>
      </c>
      <c r="H3121" s="402" t="s">
        <v>20129</v>
      </c>
      <c r="I3121" s="402" t="s">
        <v>6334</v>
      </c>
      <c r="J3121" s="402" t="s">
        <v>6334</v>
      </c>
      <c r="K3121" s="402" t="s">
        <v>6334</v>
      </c>
      <c r="L3121" s="402" t="s">
        <v>6376</v>
      </c>
    </row>
    <row r="3122" spans="1:12" ht="56.25" x14ac:dyDescent="0.25">
      <c r="A3122" s="403" t="s">
        <v>20133</v>
      </c>
      <c r="B3122" s="403" t="s">
        <v>20131</v>
      </c>
      <c r="C3122" s="403" t="s">
        <v>20132</v>
      </c>
      <c r="D3122" s="403" t="s">
        <v>20130</v>
      </c>
      <c r="E3122" s="403" t="s">
        <v>6497</v>
      </c>
      <c r="F3122" s="403" t="s">
        <v>6498</v>
      </c>
      <c r="G3122" s="403" t="s">
        <v>6499</v>
      </c>
      <c r="H3122" s="403" t="s">
        <v>6498</v>
      </c>
      <c r="I3122" s="403" t="s">
        <v>6334</v>
      </c>
      <c r="J3122" s="403" t="s">
        <v>6334</v>
      </c>
      <c r="K3122" s="403" t="s">
        <v>6334</v>
      </c>
      <c r="L3122" s="403" t="s">
        <v>6376</v>
      </c>
    </row>
    <row r="3123" spans="1:12" ht="56.25" x14ac:dyDescent="0.25">
      <c r="A3123" s="402" t="s">
        <v>20137</v>
      </c>
      <c r="B3123" s="402" t="s">
        <v>20135</v>
      </c>
      <c r="C3123" s="402" t="s">
        <v>20136</v>
      </c>
      <c r="D3123" s="402" t="s">
        <v>20134</v>
      </c>
      <c r="E3123" s="402" t="s">
        <v>6450</v>
      </c>
      <c r="F3123" s="402" t="s">
        <v>6451</v>
      </c>
      <c r="G3123" s="402" t="s">
        <v>6452</v>
      </c>
      <c r="H3123" s="402" t="s">
        <v>6453</v>
      </c>
      <c r="I3123" s="402" t="s">
        <v>6334</v>
      </c>
      <c r="J3123" s="402" t="s">
        <v>6334</v>
      </c>
      <c r="K3123" s="402" t="s">
        <v>6334</v>
      </c>
      <c r="L3123" s="402" t="s">
        <v>6376</v>
      </c>
    </row>
    <row r="3124" spans="1:12" ht="33.75" x14ac:dyDescent="0.25">
      <c r="A3124" s="403" t="s">
        <v>20141</v>
      </c>
      <c r="B3124" s="403" t="s">
        <v>20139</v>
      </c>
      <c r="C3124" s="403" t="s">
        <v>20140</v>
      </c>
      <c r="D3124" s="403" t="s">
        <v>20138</v>
      </c>
      <c r="E3124" s="403" t="s">
        <v>8769</v>
      </c>
      <c r="F3124" s="403" t="s">
        <v>8770</v>
      </c>
      <c r="G3124" s="403" t="s">
        <v>6917</v>
      </c>
      <c r="H3124" s="403" t="s">
        <v>8770</v>
      </c>
      <c r="I3124" s="403" t="s">
        <v>6334</v>
      </c>
      <c r="J3124" s="403" t="s">
        <v>6334</v>
      </c>
      <c r="K3124" s="403" t="s">
        <v>6334</v>
      </c>
      <c r="L3124" s="403" t="s">
        <v>6376</v>
      </c>
    </row>
    <row r="3125" spans="1:12" ht="22.5" x14ac:dyDescent="0.25">
      <c r="A3125" s="402" t="s">
        <v>20145</v>
      </c>
      <c r="B3125" s="402" t="s">
        <v>20143</v>
      </c>
      <c r="C3125" s="402" t="s">
        <v>20144</v>
      </c>
      <c r="D3125" s="402" t="s">
        <v>20142</v>
      </c>
      <c r="E3125" s="402" t="s">
        <v>6915</v>
      </c>
      <c r="F3125" s="402" t="s">
        <v>6916</v>
      </c>
      <c r="G3125" s="402" t="s">
        <v>6917</v>
      </c>
      <c r="H3125" s="402" t="s">
        <v>6916</v>
      </c>
      <c r="I3125" s="402" t="s">
        <v>6334</v>
      </c>
      <c r="J3125" s="402" t="s">
        <v>6334</v>
      </c>
      <c r="K3125" s="402" t="s">
        <v>6334</v>
      </c>
      <c r="L3125" s="402" t="s">
        <v>6376</v>
      </c>
    </row>
    <row r="3126" spans="1:12" ht="157.5" x14ac:dyDescent="0.25">
      <c r="A3126" s="403" t="s">
        <v>20149</v>
      </c>
      <c r="B3126" s="403" t="s">
        <v>20147</v>
      </c>
      <c r="C3126" s="403" t="s">
        <v>20148</v>
      </c>
      <c r="D3126" s="403" t="s">
        <v>20146</v>
      </c>
      <c r="E3126" s="403" t="s">
        <v>6915</v>
      </c>
      <c r="F3126" s="403" t="s">
        <v>6916</v>
      </c>
      <c r="G3126" s="403" t="s">
        <v>6917</v>
      </c>
      <c r="H3126" s="403" t="s">
        <v>6916</v>
      </c>
      <c r="I3126" s="403" t="s">
        <v>6334</v>
      </c>
      <c r="J3126" s="403" t="s">
        <v>6334</v>
      </c>
      <c r="K3126" s="403" t="s">
        <v>6334</v>
      </c>
      <c r="L3126" s="403" t="s">
        <v>6376</v>
      </c>
    </row>
    <row r="3127" spans="1:12" ht="56.25" x14ac:dyDescent="0.25">
      <c r="A3127" s="402" t="s">
        <v>20153</v>
      </c>
      <c r="B3127" s="402" t="s">
        <v>20151</v>
      </c>
      <c r="C3127" s="402" t="s">
        <v>20152</v>
      </c>
      <c r="D3127" s="402" t="s">
        <v>20150</v>
      </c>
      <c r="E3127" s="402" t="s">
        <v>7041</v>
      </c>
      <c r="F3127" s="402" t="s">
        <v>7042</v>
      </c>
      <c r="G3127" s="402" t="s">
        <v>7043</v>
      </c>
      <c r="H3127" s="402" t="s">
        <v>7042</v>
      </c>
      <c r="I3127" s="402" t="s">
        <v>6334</v>
      </c>
      <c r="J3127" s="402" t="s">
        <v>6334</v>
      </c>
      <c r="K3127" s="402" t="s">
        <v>6334</v>
      </c>
      <c r="L3127" s="402" t="s">
        <v>6376</v>
      </c>
    </row>
    <row r="3128" spans="1:12" ht="22.5" x14ac:dyDescent="0.25">
      <c r="A3128" s="403" t="s">
        <v>20157</v>
      </c>
      <c r="B3128" s="403" t="s">
        <v>20155</v>
      </c>
      <c r="C3128" s="403" t="s">
        <v>20156</v>
      </c>
      <c r="D3128" s="403" t="s">
        <v>20154</v>
      </c>
      <c r="E3128" s="403" t="s">
        <v>7041</v>
      </c>
      <c r="F3128" s="403" t="s">
        <v>7042</v>
      </c>
      <c r="G3128" s="403" t="s">
        <v>7043</v>
      </c>
      <c r="H3128" s="403" t="s">
        <v>7042</v>
      </c>
      <c r="I3128" s="403" t="s">
        <v>6334</v>
      </c>
      <c r="J3128" s="403" t="s">
        <v>6334</v>
      </c>
      <c r="K3128" s="403" t="s">
        <v>6334</v>
      </c>
      <c r="L3128" s="403" t="s">
        <v>6376</v>
      </c>
    </row>
    <row r="3129" spans="1:12" ht="56.25" x14ac:dyDescent="0.25">
      <c r="A3129" s="402" t="s">
        <v>20161</v>
      </c>
      <c r="B3129" s="402" t="s">
        <v>20159</v>
      </c>
      <c r="C3129" s="402" t="s">
        <v>20160</v>
      </c>
      <c r="D3129" s="402" t="s">
        <v>20158</v>
      </c>
      <c r="E3129" s="402" t="s">
        <v>20162</v>
      </c>
      <c r="F3129" s="402" t="s">
        <v>20163</v>
      </c>
      <c r="G3129" s="402" t="s">
        <v>6429</v>
      </c>
      <c r="H3129" s="402" t="s">
        <v>20163</v>
      </c>
      <c r="I3129" s="402" t="s">
        <v>6334</v>
      </c>
      <c r="J3129" s="402" t="s">
        <v>6334</v>
      </c>
      <c r="K3129" s="402" t="s">
        <v>6334</v>
      </c>
      <c r="L3129" s="402" t="s">
        <v>6376</v>
      </c>
    </row>
    <row r="3130" spans="1:12" ht="45" x14ac:dyDescent="0.25">
      <c r="A3130" s="403" t="s">
        <v>20167</v>
      </c>
      <c r="B3130" s="403" t="s">
        <v>20165</v>
      </c>
      <c r="C3130" s="403" t="s">
        <v>20166</v>
      </c>
      <c r="D3130" s="403" t="s">
        <v>20164</v>
      </c>
      <c r="E3130" s="403" t="s">
        <v>8368</v>
      </c>
      <c r="F3130" s="403" t="s">
        <v>8369</v>
      </c>
      <c r="G3130" s="403" t="s">
        <v>6499</v>
      </c>
      <c r="H3130" s="403" t="s">
        <v>8369</v>
      </c>
      <c r="I3130" s="403" t="s">
        <v>6334</v>
      </c>
      <c r="J3130" s="403" t="s">
        <v>6334</v>
      </c>
      <c r="K3130" s="403" t="s">
        <v>6334</v>
      </c>
      <c r="L3130" s="403" t="s">
        <v>6376</v>
      </c>
    </row>
    <row r="3131" spans="1:12" ht="33.75" x14ac:dyDescent="0.25">
      <c r="A3131" s="402" t="s">
        <v>20171</v>
      </c>
      <c r="B3131" s="402" t="s">
        <v>20169</v>
      </c>
      <c r="C3131" s="402" t="s">
        <v>20170</v>
      </c>
      <c r="D3131" s="402" t="s">
        <v>20168</v>
      </c>
      <c r="E3131" s="402" t="s">
        <v>6497</v>
      </c>
      <c r="F3131" s="402" t="s">
        <v>6498</v>
      </c>
      <c r="G3131" s="402" t="s">
        <v>6499</v>
      </c>
      <c r="H3131" s="402" t="s">
        <v>6498</v>
      </c>
      <c r="I3131" s="402" t="s">
        <v>6334</v>
      </c>
      <c r="J3131" s="402" t="s">
        <v>6334</v>
      </c>
      <c r="K3131" s="402" t="s">
        <v>6334</v>
      </c>
      <c r="L3131" s="402" t="s">
        <v>6376</v>
      </c>
    </row>
    <row r="3132" spans="1:12" ht="45" x14ac:dyDescent="0.25">
      <c r="A3132" s="403" t="s">
        <v>20175</v>
      </c>
      <c r="B3132" s="403" t="s">
        <v>20173</v>
      </c>
      <c r="C3132" s="403" t="s">
        <v>20174</v>
      </c>
      <c r="D3132" s="403" t="s">
        <v>20172</v>
      </c>
      <c r="E3132" s="403" t="s">
        <v>6992</v>
      </c>
      <c r="F3132" s="403" t="s">
        <v>9331</v>
      </c>
      <c r="G3132" s="403" t="s">
        <v>6493</v>
      </c>
      <c r="H3132" s="403" t="s">
        <v>9331</v>
      </c>
      <c r="I3132" s="403" t="s">
        <v>6334</v>
      </c>
      <c r="J3132" s="403" t="s">
        <v>6334</v>
      </c>
      <c r="K3132" s="403" t="s">
        <v>6334</v>
      </c>
      <c r="L3132" s="403" t="s">
        <v>6376</v>
      </c>
    </row>
    <row r="3133" spans="1:12" ht="45" x14ac:dyDescent="0.25">
      <c r="A3133" s="402" t="s">
        <v>20179</v>
      </c>
      <c r="B3133" s="402" t="s">
        <v>20177</v>
      </c>
      <c r="C3133" s="402" t="s">
        <v>20178</v>
      </c>
      <c r="D3133" s="402" t="s">
        <v>20176</v>
      </c>
      <c r="E3133" s="402" t="s">
        <v>8924</v>
      </c>
      <c r="F3133" s="402" t="s">
        <v>8925</v>
      </c>
      <c r="G3133" s="402" t="s">
        <v>6609</v>
      </c>
      <c r="H3133" s="402" t="s">
        <v>8925</v>
      </c>
      <c r="I3133" s="402" t="s">
        <v>6334</v>
      </c>
      <c r="J3133" s="402" t="s">
        <v>6334</v>
      </c>
      <c r="K3133" s="402" t="s">
        <v>6334</v>
      </c>
      <c r="L3133" s="402" t="s">
        <v>6376</v>
      </c>
    </row>
    <row r="3134" spans="1:12" ht="112.5" x14ac:dyDescent="0.25">
      <c r="A3134" s="403" t="s">
        <v>1058</v>
      </c>
      <c r="B3134" s="403" t="s">
        <v>20181</v>
      </c>
      <c r="C3134" s="403" t="s">
        <v>20182</v>
      </c>
      <c r="D3134" s="403" t="s">
        <v>20180</v>
      </c>
      <c r="E3134" s="403" t="s">
        <v>8482</v>
      </c>
      <c r="F3134" s="403" t="s">
        <v>8483</v>
      </c>
      <c r="G3134" s="403" t="s">
        <v>6493</v>
      </c>
      <c r="H3134" s="403" t="s">
        <v>8483</v>
      </c>
      <c r="I3134" s="403" t="s">
        <v>6334</v>
      </c>
      <c r="J3134" s="403" t="s">
        <v>6334</v>
      </c>
      <c r="K3134" s="403" t="s">
        <v>6334</v>
      </c>
      <c r="L3134" s="403" t="s">
        <v>6376</v>
      </c>
    </row>
    <row r="3135" spans="1:12" ht="56.25" x14ac:dyDescent="0.25">
      <c r="A3135" s="402" t="s">
        <v>20186</v>
      </c>
      <c r="B3135" s="402" t="s">
        <v>20184</v>
      </c>
      <c r="C3135" s="402" t="s">
        <v>20185</v>
      </c>
      <c r="D3135" s="402" t="s">
        <v>20183</v>
      </c>
      <c r="E3135" s="402" t="s">
        <v>7034</v>
      </c>
      <c r="F3135" s="402" t="s">
        <v>7035</v>
      </c>
      <c r="G3135" s="402" t="s">
        <v>6513</v>
      </c>
      <c r="H3135" s="402" t="s">
        <v>7035</v>
      </c>
      <c r="I3135" s="402" t="s">
        <v>6334</v>
      </c>
      <c r="J3135" s="402" t="s">
        <v>6334</v>
      </c>
      <c r="K3135" s="402" t="s">
        <v>6334</v>
      </c>
      <c r="L3135" s="402" t="s">
        <v>6376</v>
      </c>
    </row>
    <row r="3136" spans="1:12" ht="101.25" x14ac:dyDescent="0.25">
      <c r="A3136" s="403" t="s">
        <v>1058</v>
      </c>
      <c r="B3136" s="403" t="s">
        <v>20188</v>
      </c>
      <c r="C3136" s="403" t="s">
        <v>20189</v>
      </c>
      <c r="D3136" s="403" t="s">
        <v>20187</v>
      </c>
      <c r="E3136" s="403" t="s">
        <v>7505</v>
      </c>
      <c r="F3136" s="403" t="s">
        <v>7506</v>
      </c>
      <c r="G3136" s="403" t="s">
        <v>6452</v>
      </c>
      <c r="H3136" s="403" t="s">
        <v>20190</v>
      </c>
      <c r="I3136" s="403" t="s">
        <v>10568</v>
      </c>
      <c r="J3136" s="403" t="s">
        <v>6334</v>
      </c>
      <c r="K3136" s="403" t="s">
        <v>6334</v>
      </c>
      <c r="L3136" s="403" t="s">
        <v>6376</v>
      </c>
    </row>
    <row r="3137" spans="1:12" ht="33.75" x14ac:dyDescent="0.25">
      <c r="A3137" s="402" t="s">
        <v>20193</v>
      </c>
      <c r="B3137" s="402" t="s">
        <v>20192</v>
      </c>
      <c r="C3137" s="402" t="s">
        <v>1058</v>
      </c>
      <c r="D3137" s="402" t="s">
        <v>20191</v>
      </c>
      <c r="E3137" s="402" t="s">
        <v>10903</v>
      </c>
      <c r="F3137" s="402" t="s">
        <v>10904</v>
      </c>
      <c r="G3137" s="402" t="s">
        <v>6777</v>
      </c>
      <c r="H3137" s="402" t="s">
        <v>10904</v>
      </c>
      <c r="I3137" s="402" t="s">
        <v>6334</v>
      </c>
      <c r="J3137" s="402" t="s">
        <v>6334</v>
      </c>
      <c r="K3137" s="402" t="s">
        <v>6334</v>
      </c>
      <c r="L3137" s="402" t="s">
        <v>6376</v>
      </c>
    </row>
    <row r="3138" spans="1:12" ht="135" x14ac:dyDescent="0.25">
      <c r="A3138" s="403" t="s">
        <v>1058</v>
      </c>
      <c r="B3138" s="403" t="s">
        <v>20195</v>
      </c>
      <c r="C3138" s="403" t="s">
        <v>20196</v>
      </c>
      <c r="D3138" s="403" t="s">
        <v>20194</v>
      </c>
      <c r="E3138" s="403" t="s">
        <v>6915</v>
      </c>
      <c r="F3138" s="403" t="s">
        <v>6916</v>
      </c>
      <c r="G3138" s="403" t="s">
        <v>6917</v>
      </c>
      <c r="H3138" s="403" t="s">
        <v>6916</v>
      </c>
      <c r="I3138" s="403" t="s">
        <v>6334</v>
      </c>
      <c r="J3138" s="403" t="s">
        <v>6334</v>
      </c>
      <c r="K3138" s="403" t="s">
        <v>6334</v>
      </c>
      <c r="L3138" s="403" t="s">
        <v>6376</v>
      </c>
    </row>
    <row r="3139" spans="1:12" ht="22.5" x14ac:dyDescent="0.25">
      <c r="A3139" s="402" t="s">
        <v>20200</v>
      </c>
      <c r="B3139" s="402" t="s">
        <v>20198</v>
      </c>
      <c r="C3139" s="402" t="s">
        <v>20199</v>
      </c>
      <c r="D3139" s="402" t="s">
        <v>20197</v>
      </c>
      <c r="E3139" s="402" t="s">
        <v>8368</v>
      </c>
      <c r="F3139" s="402" t="s">
        <v>8369</v>
      </c>
      <c r="G3139" s="402" t="s">
        <v>6499</v>
      </c>
      <c r="H3139" s="402" t="s">
        <v>8369</v>
      </c>
      <c r="I3139" s="402" t="s">
        <v>6334</v>
      </c>
      <c r="J3139" s="402" t="s">
        <v>6334</v>
      </c>
      <c r="K3139" s="402" t="s">
        <v>6334</v>
      </c>
      <c r="L3139" s="402" t="s">
        <v>6376</v>
      </c>
    </row>
    <row r="3140" spans="1:12" ht="56.25" x14ac:dyDescent="0.25">
      <c r="A3140" s="403" t="s">
        <v>20204</v>
      </c>
      <c r="B3140" s="403" t="s">
        <v>20202</v>
      </c>
      <c r="C3140" s="403" t="s">
        <v>20203</v>
      </c>
      <c r="D3140" s="403" t="s">
        <v>20201</v>
      </c>
      <c r="E3140" s="403" t="s">
        <v>8514</v>
      </c>
      <c r="F3140" s="403" t="s">
        <v>8515</v>
      </c>
      <c r="G3140" s="403" t="s">
        <v>6486</v>
      </c>
      <c r="H3140" s="403" t="s">
        <v>8515</v>
      </c>
      <c r="I3140" s="403" t="s">
        <v>6334</v>
      </c>
      <c r="J3140" s="403" t="s">
        <v>6334</v>
      </c>
      <c r="K3140" s="403" t="s">
        <v>6334</v>
      </c>
      <c r="L3140" s="403" t="s">
        <v>6376</v>
      </c>
    </row>
    <row r="3141" spans="1:12" ht="112.5" x14ac:dyDescent="0.25">
      <c r="A3141" s="402" t="s">
        <v>20208</v>
      </c>
      <c r="B3141" s="402" t="s">
        <v>20206</v>
      </c>
      <c r="C3141" s="402" t="s">
        <v>20207</v>
      </c>
      <c r="D3141" s="402" t="s">
        <v>20205</v>
      </c>
      <c r="E3141" s="402" t="s">
        <v>9960</v>
      </c>
      <c r="F3141" s="402" t="s">
        <v>9961</v>
      </c>
      <c r="G3141" s="402" t="s">
        <v>6917</v>
      </c>
      <c r="H3141" s="402" t="s">
        <v>9961</v>
      </c>
      <c r="I3141" s="402" t="s">
        <v>6334</v>
      </c>
      <c r="J3141" s="402" t="s">
        <v>6334</v>
      </c>
      <c r="K3141" s="402" t="s">
        <v>6334</v>
      </c>
      <c r="L3141" s="402" t="s">
        <v>6376</v>
      </c>
    </row>
    <row r="3142" spans="1:12" ht="101.25" x14ac:dyDescent="0.25">
      <c r="A3142" s="403" t="s">
        <v>20212</v>
      </c>
      <c r="B3142" s="403" t="s">
        <v>20210</v>
      </c>
      <c r="C3142" s="403" t="s">
        <v>20211</v>
      </c>
      <c r="D3142" s="403" t="s">
        <v>20209</v>
      </c>
      <c r="E3142" s="403" t="s">
        <v>6797</v>
      </c>
      <c r="F3142" s="403" t="s">
        <v>6798</v>
      </c>
      <c r="G3142" s="403" t="s">
        <v>6452</v>
      </c>
      <c r="H3142" s="403" t="s">
        <v>6799</v>
      </c>
      <c r="I3142" s="403" t="s">
        <v>6334</v>
      </c>
      <c r="J3142" s="403" t="s">
        <v>6334</v>
      </c>
      <c r="K3142" s="403" t="s">
        <v>6334</v>
      </c>
      <c r="L3142" s="403" t="s">
        <v>6376</v>
      </c>
    </row>
    <row r="3143" spans="1:12" ht="78.75" x14ac:dyDescent="0.25">
      <c r="A3143" s="402" t="s">
        <v>1058</v>
      </c>
      <c r="B3143" s="402" t="s">
        <v>20214</v>
      </c>
      <c r="C3143" s="402" t="s">
        <v>20215</v>
      </c>
      <c r="D3143" s="402" t="s">
        <v>20213</v>
      </c>
      <c r="E3143" s="402" t="s">
        <v>8404</v>
      </c>
      <c r="F3143" s="402" t="s">
        <v>8405</v>
      </c>
      <c r="G3143" s="402" t="s">
        <v>7070</v>
      </c>
      <c r="H3143" s="402" t="s">
        <v>8406</v>
      </c>
      <c r="I3143" s="402" t="s">
        <v>6334</v>
      </c>
      <c r="J3143" s="402" t="s">
        <v>6334</v>
      </c>
      <c r="K3143" s="402" t="s">
        <v>6334</v>
      </c>
      <c r="L3143" s="402" t="s">
        <v>6376</v>
      </c>
    </row>
    <row r="3144" spans="1:12" ht="67.5" x14ac:dyDescent="0.25">
      <c r="A3144" s="403" t="s">
        <v>20219</v>
      </c>
      <c r="B3144" s="403" t="s">
        <v>20217</v>
      </c>
      <c r="C3144" s="403" t="s">
        <v>20218</v>
      </c>
      <c r="D3144" s="403" t="s">
        <v>20216</v>
      </c>
      <c r="E3144" s="403" t="s">
        <v>20220</v>
      </c>
      <c r="F3144" s="403" t="s">
        <v>20221</v>
      </c>
      <c r="G3144" s="403" t="s">
        <v>6513</v>
      </c>
      <c r="H3144" s="403" t="s">
        <v>20221</v>
      </c>
      <c r="I3144" s="403" t="s">
        <v>6334</v>
      </c>
      <c r="J3144" s="403" t="s">
        <v>6334</v>
      </c>
      <c r="K3144" s="403" t="s">
        <v>6334</v>
      </c>
      <c r="L3144" s="403" t="s">
        <v>6376</v>
      </c>
    </row>
    <row r="3145" spans="1:12" ht="78.75" x14ac:dyDescent="0.25">
      <c r="A3145" s="402" t="s">
        <v>20225</v>
      </c>
      <c r="B3145" s="402" t="s">
        <v>20223</v>
      </c>
      <c r="C3145" s="402" t="s">
        <v>20224</v>
      </c>
      <c r="D3145" s="402" t="s">
        <v>20222</v>
      </c>
      <c r="E3145" s="402" t="s">
        <v>6915</v>
      </c>
      <c r="F3145" s="402" t="s">
        <v>6916</v>
      </c>
      <c r="G3145" s="402" t="s">
        <v>6917</v>
      </c>
      <c r="H3145" s="402" t="s">
        <v>6916</v>
      </c>
      <c r="I3145" s="402" t="s">
        <v>6334</v>
      </c>
      <c r="J3145" s="402" t="s">
        <v>6334</v>
      </c>
      <c r="K3145" s="402" t="s">
        <v>6334</v>
      </c>
      <c r="L3145" s="402" t="s">
        <v>6376</v>
      </c>
    </row>
    <row r="3146" spans="1:12" ht="45" x14ac:dyDescent="0.25">
      <c r="A3146" s="403" t="s">
        <v>1058</v>
      </c>
      <c r="B3146" s="403" t="s">
        <v>20227</v>
      </c>
      <c r="C3146" s="403" t="s">
        <v>20228</v>
      </c>
      <c r="D3146" s="403" t="s">
        <v>20226</v>
      </c>
      <c r="E3146" s="403" t="s">
        <v>6484</v>
      </c>
      <c r="F3146" s="403" t="s">
        <v>6485</v>
      </c>
      <c r="G3146" s="403" t="s">
        <v>6486</v>
      </c>
      <c r="H3146" s="403" t="s">
        <v>6485</v>
      </c>
      <c r="I3146" s="403" t="s">
        <v>6334</v>
      </c>
      <c r="J3146" s="403" t="s">
        <v>6334</v>
      </c>
      <c r="K3146" s="403" t="s">
        <v>6334</v>
      </c>
      <c r="L3146" s="403" t="s">
        <v>6376</v>
      </c>
    </row>
    <row r="3147" spans="1:12" ht="67.5" x14ac:dyDescent="0.25">
      <c r="A3147" s="402" t="s">
        <v>20232</v>
      </c>
      <c r="B3147" s="402" t="s">
        <v>20230</v>
      </c>
      <c r="C3147" s="402" t="s">
        <v>20231</v>
      </c>
      <c r="D3147" s="402" t="s">
        <v>20229</v>
      </c>
      <c r="E3147" s="402" t="s">
        <v>20233</v>
      </c>
      <c r="F3147" s="402" t="s">
        <v>20234</v>
      </c>
      <c r="G3147" s="402" t="s">
        <v>8352</v>
      </c>
      <c r="H3147" s="402" t="s">
        <v>20235</v>
      </c>
      <c r="I3147" s="402" t="s">
        <v>6334</v>
      </c>
      <c r="J3147" s="402" t="s">
        <v>6334</v>
      </c>
      <c r="K3147" s="402" t="s">
        <v>6334</v>
      </c>
      <c r="L3147" s="402" t="s">
        <v>6376</v>
      </c>
    </row>
    <row r="3148" spans="1:12" ht="67.5" x14ac:dyDescent="0.25">
      <c r="A3148" s="403" t="s">
        <v>20239</v>
      </c>
      <c r="B3148" s="403" t="s">
        <v>20237</v>
      </c>
      <c r="C3148" s="403" t="s">
        <v>20238</v>
      </c>
      <c r="D3148" s="403" t="s">
        <v>20236</v>
      </c>
      <c r="E3148" s="403" t="s">
        <v>6797</v>
      </c>
      <c r="F3148" s="403" t="s">
        <v>6798</v>
      </c>
      <c r="G3148" s="403" t="s">
        <v>6452</v>
      </c>
      <c r="H3148" s="403" t="s">
        <v>6799</v>
      </c>
      <c r="I3148" s="403" t="s">
        <v>6334</v>
      </c>
      <c r="J3148" s="403" t="s">
        <v>6555</v>
      </c>
      <c r="K3148" s="403" t="s">
        <v>6334</v>
      </c>
      <c r="L3148" s="403" t="s">
        <v>6376</v>
      </c>
    </row>
    <row r="3149" spans="1:12" ht="67.5" x14ac:dyDescent="0.25">
      <c r="A3149" s="402" t="s">
        <v>20243</v>
      </c>
      <c r="B3149" s="402" t="s">
        <v>20241</v>
      </c>
      <c r="C3149" s="402" t="s">
        <v>20242</v>
      </c>
      <c r="D3149" s="402" t="s">
        <v>20240</v>
      </c>
      <c r="E3149" s="402" t="s">
        <v>20244</v>
      </c>
      <c r="F3149" s="402" t="s">
        <v>20245</v>
      </c>
      <c r="G3149" s="402" t="s">
        <v>6434</v>
      </c>
      <c r="H3149" s="402" t="s">
        <v>20246</v>
      </c>
      <c r="I3149" s="402" t="s">
        <v>6334</v>
      </c>
      <c r="J3149" s="402" t="s">
        <v>6334</v>
      </c>
      <c r="K3149" s="402" t="s">
        <v>6334</v>
      </c>
      <c r="L3149" s="402" t="s">
        <v>6376</v>
      </c>
    </row>
    <row r="3150" spans="1:12" ht="45" x14ac:dyDescent="0.25">
      <c r="A3150" s="403" t="s">
        <v>20250</v>
      </c>
      <c r="B3150" s="403" t="s">
        <v>20248</v>
      </c>
      <c r="C3150" s="403" t="s">
        <v>20249</v>
      </c>
      <c r="D3150" s="403" t="s">
        <v>20247</v>
      </c>
      <c r="E3150" s="403" t="s">
        <v>7027</v>
      </c>
      <c r="F3150" s="403" t="s">
        <v>7028</v>
      </c>
      <c r="G3150" s="403" t="s">
        <v>7029</v>
      </c>
      <c r="H3150" s="403" t="s">
        <v>7028</v>
      </c>
      <c r="I3150" s="403" t="s">
        <v>6334</v>
      </c>
      <c r="J3150" s="403" t="s">
        <v>6334</v>
      </c>
      <c r="K3150" s="403" t="s">
        <v>6334</v>
      </c>
      <c r="L3150" s="403" t="s">
        <v>6376</v>
      </c>
    </row>
    <row r="3151" spans="1:12" ht="56.25" x14ac:dyDescent="0.25">
      <c r="A3151" s="402" t="s">
        <v>20254</v>
      </c>
      <c r="B3151" s="402" t="s">
        <v>20252</v>
      </c>
      <c r="C3151" s="402" t="s">
        <v>20253</v>
      </c>
      <c r="D3151" s="402" t="s">
        <v>20251</v>
      </c>
      <c r="E3151" s="402" t="s">
        <v>8368</v>
      </c>
      <c r="F3151" s="402" t="s">
        <v>8369</v>
      </c>
      <c r="G3151" s="402" t="s">
        <v>6499</v>
      </c>
      <c r="H3151" s="402" t="s">
        <v>8369</v>
      </c>
      <c r="I3151" s="402" t="s">
        <v>6334</v>
      </c>
      <c r="J3151" s="402" t="s">
        <v>6334</v>
      </c>
      <c r="K3151" s="402" t="s">
        <v>6334</v>
      </c>
      <c r="L3151" s="402" t="s">
        <v>6376</v>
      </c>
    </row>
    <row r="3152" spans="1:12" ht="123.75" x14ac:dyDescent="0.25">
      <c r="A3152" s="403" t="s">
        <v>20257</v>
      </c>
      <c r="B3152" s="403" t="s">
        <v>20256</v>
      </c>
      <c r="C3152" s="403" t="s">
        <v>1058</v>
      </c>
      <c r="D3152" s="403" t="s">
        <v>20255</v>
      </c>
      <c r="E3152" s="403" t="s">
        <v>6450</v>
      </c>
      <c r="F3152" s="403" t="s">
        <v>6451</v>
      </c>
      <c r="G3152" s="403" t="s">
        <v>6452</v>
      </c>
      <c r="H3152" s="403" t="s">
        <v>6453</v>
      </c>
      <c r="I3152" s="403" t="s">
        <v>6334</v>
      </c>
      <c r="J3152" s="403" t="s">
        <v>6555</v>
      </c>
      <c r="K3152" s="403" t="s">
        <v>6334</v>
      </c>
      <c r="L3152" s="403" t="s">
        <v>6376</v>
      </c>
    </row>
    <row r="3153" spans="1:12" ht="78.75" x14ac:dyDescent="0.25">
      <c r="A3153" s="402" t="s">
        <v>1058</v>
      </c>
      <c r="B3153" s="402" t="s">
        <v>20259</v>
      </c>
      <c r="C3153" s="402" t="s">
        <v>1058</v>
      </c>
      <c r="D3153" s="402" t="s">
        <v>20258</v>
      </c>
      <c r="E3153" s="402" t="s">
        <v>20260</v>
      </c>
      <c r="F3153" s="402" t="s">
        <v>20261</v>
      </c>
      <c r="G3153" s="402" t="s">
        <v>6567</v>
      </c>
      <c r="H3153" s="402" t="s">
        <v>20262</v>
      </c>
      <c r="I3153" s="402" t="s">
        <v>6334</v>
      </c>
      <c r="J3153" s="402" t="s">
        <v>6597</v>
      </c>
      <c r="K3153" s="402" t="s">
        <v>6334</v>
      </c>
      <c r="L3153" s="402" t="s">
        <v>6376</v>
      </c>
    </row>
    <row r="3154" spans="1:12" ht="67.5" x14ac:dyDescent="0.25">
      <c r="A3154" s="403" t="s">
        <v>20266</v>
      </c>
      <c r="B3154" s="403" t="s">
        <v>20264</v>
      </c>
      <c r="C3154" s="403" t="s">
        <v>20265</v>
      </c>
      <c r="D3154" s="403" t="s">
        <v>20263</v>
      </c>
      <c r="E3154" s="403" t="s">
        <v>7041</v>
      </c>
      <c r="F3154" s="403" t="s">
        <v>7042</v>
      </c>
      <c r="G3154" s="403" t="s">
        <v>7043</v>
      </c>
      <c r="H3154" s="403" t="s">
        <v>7042</v>
      </c>
      <c r="I3154" s="403" t="s">
        <v>6334</v>
      </c>
      <c r="J3154" s="403" t="s">
        <v>6334</v>
      </c>
      <c r="K3154" s="403" t="s">
        <v>6334</v>
      </c>
      <c r="L3154" s="403" t="s">
        <v>6376</v>
      </c>
    </row>
    <row r="3155" spans="1:12" ht="67.5" x14ac:dyDescent="0.25">
      <c r="A3155" s="402" t="s">
        <v>20270</v>
      </c>
      <c r="B3155" s="402" t="s">
        <v>20268</v>
      </c>
      <c r="C3155" s="402" t="s">
        <v>20269</v>
      </c>
      <c r="D3155" s="402" t="s">
        <v>20267</v>
      </c>
      <c r="E3155" s="402" t="s">
        <v>6607</v>
      </c>
      <c r="F3155" s="402" t="s">
        <v>6608</v>
      </c>
      <c r="G3155" s="402" t="s">
        <v>6609</v>
      </c>
      <c r="H3155" s="402" t="s">
        <v>20271</v>
      </c>
      <c r="I3155" s="402" t="s">
        <v>6334</v>
      </c>
      <c r="J3155" s="402" t="s">
        <v>6334</v>
      </c>
      <c r="K3155" s="402" t="s">
        <v>6334</v>
      </c>
      <c r="L3155" s="402" t="s">
        <v>6376</v>
      </c>
    </row>
    <row r="3156" spans="1:12" ht="78.75" x14ac:dyDescent="0.25">
      <c r="A3156" s="403" t="s">
        <v>20275</v>
      </c>
      <c r="B3156" s="403" t="s">
        <v>20273</v>
      </c>
      <c r="C3156" s="403" t="s">
        <v>20274</v>
      </c>
      <c r="D3156" s="403" t="s">
        <v>20272</v>
      </c>
      <c r="E3156" s="403" t="s">
        <v>20276</v>
      </c>
      <c r="F3156" s="403" t="s">
        <v>20277</v>
      </c>
      <c r="G3156" s="403" t="s">
        <v>9968</v>
      </c>
      <c r="H3156" s="403" t="s">
        <v>20278</v>
      </c>
      <c r="I3156" s="403" t="s">
        <v>6334</v>
      </c>
      <c r="J3156" s="403" t="s">
        <v>6334</v>
      </c>
      <c r="K3156" s="403" t="s">
        <v>6334</v>
      </c>
      <c r="L3156" s="403" t="s">
        <v>6442</v>
      </c>
    </row>
    <row r="3157" spans="1:12" ht="33.75" x14ac:dyDescent="0.25">
      <c r="A3157" s="402" t="s">
        <v>20282</v>
      </c>
      <c r="B3157" s="402" t="s">
        <v>20280</v>
      </c>
      <c r="C3157" s="402" t="s">
        <v>20281</v>
      </c>
      <c r="D3157" s="402" t="s">
        <v>20279</v>
      </c>
      <c r="E3157" s="402" t="s">
        <v>7627</v>
      </c>
      <c r="F3157" s="402" t="s">
        <v>7628</v>
      </c>
      <c r="G3157" s="402" t="s">
        <v>6486</v>
      </c>
      <c r="H3157" s="402" t="s">
        <v>7628</v>
      </c>
      <c r="I3157" s="402" t="s">
        <v>6334</v>
      </c>
      <c r="J3157" s="402" t="s">
        <v>6334</v>
      </c>
      <c r="K3157" s="402" t="s">
        <v>6334</v>
      </c>
      <c r="L3157" s="402" t="s">
        <v>6376</v>
      </c>
    </row>
    <row r="3158" spans="1:12" ht="67.5" x14ac:dyDescent="0.25">
      <c r="A3158" s="403" t="s">
        <v>1058</v>
      </c>
      <c r="B3158" s="403" t="s">
        <v>20284</v>
      </c>
      <c r="C3158" s="403" t="s">
        <v>20285</v>
      </c>
      <c r="D3158" s="403" t="s">
        <v>20283</v>
      </c>
      <c r="E3158" s="403" t="s">
        <v>6497</v>
      </c>
      <c r="F3158" s="403" t="s">
        <v>6498</v>
      </c>
      <c r="G3158" s="403" t="s">
        <v>6499</v>
      </c>
      <c r="H3158" s="403" t="s">
        <v>6498</v>
      </c>
      <c r="I3158" s="403" t="s">
        <v>6334</v>
      </c>
      <c r="J3158" s="403" t="s">
        <v>6334</v>
      </c>
      <c r="K3158" s="403" t="s">
        <v>6334</v>
      </c>
      <c r="L3158" s="403" t="s">
        <v>6376</v>
      </c>
    </row>
    <row r="3159" spans="1:12" ht="45" x14ac:dyDescent="0.25">
      <c r="A3159" s="402" t="s">
        <v>20289</v>
      </c>
      <c r="B3159" s="402" t="s">
        <v>20287</v>
      </c>
      <c r="C3159" s="402" t="s">
        <v>20288</v>
      </c>
      <c r="D3159" s="402" t="s">
        <v>20286</v>
      </c>
      <c r="E3159" s="402" t="s">
        <v>10041</v>
      </c>
      <c r="F3159" s="402" t="s">
        <v>10042</v>
      </c>
      <c r="G3159" s="402" t="s">
        <v>6777</v>
      </c>
      <c r="H3159" s="402" t="s">
        <v>10043</v>
      </c>
      <c r="I3159" s="402" t="s">
        <v>6334</v>
      </c>
      <c r="J3159" s="402" t="s">
        <v>6334</v>
      </c>
      <c r="K3159" s="402" t="s">
        <v>6334</v>
      </c>
      <c r="L3159" s="402" t="s">
        <v>6376</v>
      </c>
    </row>
    <row r="3160" spans="1:12" ht="56.25" x14ac:dyDescent="0.25">
      <c r="A3160" s="403" t="s">
        <v>20293</v>
      </c>
      <c r="B3160" s="403" t="s">
        <v>20291</v>
      </c>
      <c r="C3160" s="403" t="s">
        <v>20292</v>
      </c>
      <c r="D3160" s="403" t="s">
        <v>20290</v>
      </c>
      <c r="E3160" s="403" t="s">
        <v>6715</v>
      </c>
      <c r="F3160" s="403" t="s">
        <v>6716</v>
      </c>
      <c r="G3160" s="403" t="s">
        <v>6553</v>
      </c>
      <c r="H3160" s="403" t="s">
        <v>6717</v>
      </c>
      <c r="I3160" s="403" t="s">
        <v>6334</v>
      </c>
      <c r="J3160" s="403" t="s">
        <v>6334</v>
      </c>
      <c r="K3160" s="403" t="s">
        <v>6334</v>
      </c>
      <c r="L3160" s="403" t="s">
        <v>6376</v>
      </c>
    </row>
    <row r="3161" spans="1:12" ht="56.25" x14ac:dyDescent="0.25">
      <c r="A3161" s="402" t="s">
        <v>20297</v>
      </c>
      <c r="B3161" s="402" t="s">
        <v>20295</v>
      </c>
      <c r="C3161" s="402" t="s">
        <v>20296</v>
      </c>
      <c r="D3161" s="402" t="s">
        <v>20294</v>
      </c>
      <c r="E3161" s="402" t="s">
        <v>20298</v>
      </c>
      <c r="F3161" s="402" t="s">
        <v>20299</v>
      </c>
      <c r="G3161" s="402" t="s">
        <v>6513</v>
      </c>
      <c r="H3161" s="402" t="s">
        <v>20299</v>
      </c>
      <c r="I3161" s="402" t="s">
        <v>6334</v>
      </c>
      <c r="J3161" s="402" t="s">
        <v>6334</v>
      </c>
      <c r="K3161" s="402" t="s">
        <v>6334</v>
      </c>
      <c r="L3161" s="402" t="s">
        <v>6376</v>
      </c>
    </row>
    <row r="3162" spans="1:12" ht="90" x14ac:dyDescent="0.25">
      <c r="A3162" s="403" t="s">
        <v>1328</v>
      </c>
      <c r="B3162" s="403" t="s">
        <v>20301</v>
      </c>
      <c r="C3162" s="403" t="s">
        <v>1329</v>
      </c>
      <c r="D3162" s="403" t="s">
        <v>20300</v>
      </c>
      <c r="E3162" s="403" t="s">
        <v>20302</v>
      </c>
      <c r="F3162" s="403" t="s">
        <v>20303</v>
      </c>
      <c r="G3162" s="403" t="s">
        <v>6665</v>
      </c>
      <c r="H3162" s="403" t="s">
        <v>20304</v>
      </c>
      <c r="I3162" s="403" t="s">
        <v>6334</v>
      </c>
      <c r="J3162" s="403" t="s">
        <v>6334</v>
      </c>
      <c r="K3162" s="403" t="s">
        <v>6334</v>
      </c>
      <c r="L3162" s="403" t="s">
        <v>6376</v>
      </c>
    </row>
    <row r="3163" spans="1:12" ht="67.5" x14ac:dyDescent="0.25">
      <c r="A3163" s="402" t="s">
        <v>20307</v>
      </c>
      <c r="B3163" s="402" t="s">
        <v>20306</v>
      </c>
      <c r="C3163" s="402" t="s">
        <v>1058</v>
      </c>
      <c r="D3163" s="402" t="s">
        <v>20305</v>
      </c>
      <c r="E3163" s="402" t="s">
        <v>7041</v>
      </c>
      <c r="F3163" s="402" t="s">
        <v>7042</v>
      </c>
      <c r="G3163" s="402" t="s">
        <v>7043</v>
      </c>
      <c r="H3163" s="402" t="s">
        <v>7042</v>
      </c>
      <c r="I3163" s="402" t="s">
        <v>6334</v>
      </c>
      <c r="J3163" s="402" t="s">
        <v>6334</v>
      </c>
      <c r="K3163" s="402" t="s">
        <v>6334</v>
      </c>
      <c r="L3163" s="402" t="s">
        <v>6376</v>
      </c>
    </row>
    <row r="3164" spans="1:12" ht="78.75" x14ac:dyDescent="0.25">
      <c r="A3164" s="403" t="s">
        <v>20311</v>
      </c>
      <c r="B3164" s="403" t="s">
        <v>20309</v>
      </c>
      <c r="C3164" s="403" t="s">
        <v>20310</v>
      </c>
      <c r="D3164" s="403" t="s">
        <v>20308</v>
      </c>
      <c r="E3164" s="403" t="s">
        <v>20312</v>
      </c>
      <c r="F3164" s="403" t="s">
        <v>20313</v>
      </c>
      <c r="G3164" s="403" t="s">
        <v>6388</v>
      </c>
      <c r="H3164" s="403" t="s">
        <v>20314</v>
      </c>
      <c r="I3164" s="403" t="s">
        <v>6334</v>
      </c>
      <c r="J3164" s="403" t="s">
        <v>6334</v>
      </c>
      <c r="K3164" s="403" t="s">
        <v>6334</v>
      </c>
      <c r="L3164" s="403" t="s">
        <v>6376</v>
      </c>
    </row>
    <row r="3165" spans="1:12" ht="78.75" x14ac:dyDescent="0.25">
      <c r="A3165" s="402" t="s">
        <v>20317</v>
      </c>
      <c r="B3165" s="402" t="s">
        <v>20316</v>
      </c>
      <c r="C3165" s="402" t="s">
        <v>1058</v>
      </c>
      <c r="D3165" s="402" t="s">
        <v>20315</v>
      </c>
      <c r="E3165" s="402" t="s">
        <v>20318</v>
      </c>
      <c r="F3165" s="402" t="s">
        <v>20319</v>
      </c>
      <c r="G3165" s="402" t="s">
        <v>6553</v>
      </c>
      <c r="H3165" s="402" t="s">
        <v>20319</v>
      </c>
      <c r="I3165" s="402" t="s">
        <v>6334</v>
      </c>
      <c r="J3165" s="402" t="s">
        <v>6334</v>
      </c>
      <c r="K3165" s="402" t="s">
        <v>6334</v>
      </c>
      <c r="L3165" s="402" t="s">
        <v>6376</v>
      </c>
    </row>
    <row r="3166" spans="1:12" ht="78.75" x14ac:dyDescent="0.25">
      <c r="A3166" s="403" t="s">
        <v>20323</v>
      </c>
      <c r="B3166" s="403" t="s">
        <v>20321</v>
      </c>
      <c r="C3166" s="403" t="s">
        <v>20322</v>
      </c>
      <c r="D3166" s="403" t="s">
        <v>20320</v>
      </c>
      <c r="E3166" s="403" t="s">
        <v>20324</v>
      </c>
      <c r="F3166" s="403" t="s">
        <v>20325</v>
      </c>
      <c r="G3166" s="403" t="s">
        <v>7110</v>
      </c>
      <c r="H3166" s="403" t="s">
        <v>20325</v>
      </c>
      <c r="I3166" s="403" t="s">
        <v>6334</v>
      </c>
      <c r="J3166" s="403" t="s">
        <v>6334</v>
      </c>
      <c r="K3166" s="403" t="s">
        <v>6334</v>
      </c>
      <c r="L3166" s="403" t="s">
        <v>6376</v>
      </c>
    </row>
    <row r="3167" spans="1:12" ht="123.75" x14ac:dyDescent="0.25">
      <c r="A3167" s="402" t="s">
        <v>20329</v>
      </c>
      <c r="B3167" s="402" t="s">
        <v>20327</v>
      </c>
      <c r="C3167" s="402" t="s">
        <v>20328</v>
      </c>
      <c r="D3167" s="402" t="s">
        <v>20326</v>
      </c>
      <c r="E3167" s="402" t="s">
        <v>6484</v>
      </c>
      <c r="F3167" s="402" t="s">
        <v>6485</v>
      </c>
      <c r="G3167" s="402" t="s">
        <v>6486</v>
      </c>
      <c r="H3167" s="402" t="s">
        <v>6485</v>
      </c>
      <c r="I3167" s="402" t="s">
        <v>6334</v>
      </c>
      <c r="J3167" s="402" t="s">
        <v>6334</v>
      </c>
      <c r="K3167" s="402" t="s">
        <v>6334</v>
      </c>
      <c r="L3167" s="402" t="s">
        <v>6376</v>
      </c>
    </row>
    <row r="3168" spans="1:12" ht="123.75" x14ac:dyDescent="0.25">
      <c r="A3168" s="403" t="s">
        <v>20329</v>
      </c>
      <c r="B3168" s="403" t="s">
        <v>20331</v>
      </c>
      <c r="C3168" s="403" t="s">
        <v>20328</v>
      </c>
      <c r="D3168" s="403" t="s">
        <v>20330</v>
      </c>
      <c r="E3168" s="403" t="s">
        <v>20332</v>
      </c>
      <c r="F3168" s="403" t="s">
        <v>20333</v>
      </c>
      <c r="G3168" s="403" t="s">
        <v>7523</v>
      </c>
      <c r="H3168" s="403" t="s">
        <v>20333</v>
      </c>
      <c r="I3168" s="403" t="s">
        <v>6334</v>
      </c>
      <c r="J3168" s="403" t="s">
        <v>6334</v>
      </c>
      <c r="K3168" s="403" t="s">
        <v>6334</v>
      </c>
      <c r="L3168" s="403" t="s">
        <v>6376</v>
      </c>
    </row>
    <row r="3169" spans="1:12" ht="45" x14ac:dyDescent="0.25">
      <c r="A3169" s="402" t="s">
        <v>20337</v>
      </c>
      <c r="B3169" s="402" t="s">
        <v>20335</v>
      </c>
      <c r="C3169" s="402" t="s">
        <v>20336</v>
      </c>
      <c r="D3169" s="402" t="s">
        <v>20334</v>
      </c>
      <c r="E3169" s="402" t="s">
        <v>6909</v>
      </c>
      <c r="F3169" s="402" t="s">
        <v>6910</v>
      </c>
      <c r="G3169" s="402" t="s">
        <v>6452</v>
      </c>
      <c r="H3169" s="402" t="s">
        <v>6910</v>
      </c>
      <c r="I3169" s="402" t="s">
        <v>6334</v>
      </c>
      <c r="J3169" s="402" t="s">
        <v>6334</v>
      </c>
      <c r="K3169" s="402" t="s">
        <v>6334</v>
      </c>
      <c r="L3169" s="402" t="s">
        <v>6376</v>
      </c>
    </row>
    <row r="3170" spans="1:12" ht="45" x14ac:dyDescent="0.25">
      <c r="A3170" s="403" t="s">
        <v>20341</v>
      </c>
      <c r="B3170" s="403" t="s">
        <v>20339</v>
      </c>
      <c r="C3170" s="403" t="s">
        <v>20340</v>
      </c>
      <c r="D3170" s="403" t="s">
        <v>20338</v>
      </c>
      <c r="E3170" s="403" t="s">
        <v>6992</v>
      </c>
      <c r="F3170" s="403" t="s">
        <v>9331</v>
      </c>
      <c r="G3170" s="403" t="s">
        <v>6493</v>
      </c>
      <c r="H3170" s="403" t="s">
        <v>9331</v>
      </c>
      <c r="I3170" s="403" t="s">
        <v>6334</v>
      </c>
      <c r="J3170" s="403" t="s">
        <v>6334</v>
      </c>
      <c r="K3170" s="403" t="s">
        <v>6334</v>
      </c>
      <c r="L3170" s="403" t="s">
        <v>6376</v>
      </c>
    </row>
    <row r="3171" spans="1:12" ht="56.25" x14ac:dyDescent="0.25">
      <c r="A3171" s="402" t="s">
        <v>20345</v>
      </c>
      <c r="B3171" s="402" t="s">
        <v>20343</v>
      </c>
      <c r="C3171" s="402" t="s">
        <v>20344</v>
      </c>
      <c r="D3171" s="402" t="s">
        <v>20342</v>
      </c>
      <c r="E3171" s="402" t="s">
        <v>6720</v>
      </c>
      <c r="F3171" s="402" t="s">
        <v>6721</v>
      </c>
      <c r="G3171" s="402" t="s">
        <v>6722</v>
      </c>
      <c r="H3171" s="402" t="s">
        <v>6723</v>
      </c>
      <c r="I3171" s="402" t="s">
        <v>6334</v>
      </c>
      <c r="J3171" s="402" t="s">
        <v>6334</v>
      </c>
      <c r="K3171" s="402" t="s">
        <v>6334</v>
      </c>
      <c r="L3171" s="402" t="s">
        <v>6376</v>
      </c>
    </row>
    <row r="3172" spans="1:12" ht="56.25" x14ac:dyDescent="0.25">
      <c r="A3172" s="403" t="s">
        <v>20349</v>
      </c>
      <c r="B3172" s="403" t="s">
        <v>20347</v>
      </c>
      <c r="C3172" s="403" t="s">
        <v>20348</v>
      </c>
      <c r="D3172" s="403" t="s">
        <v>20346</v>
      </c>
      <c r="E3172" s="403" t="s">
        <v>9131</v>
      </c>
      <c r="F3172" s="403" t="s">
        <v>9132</v>
      </c>
      <c r="G3172" s="403" t="s">
        <v>6609</v>
      </c>
      <c r="H3172" s="403" t="s">
        <v>9133</v>
      </c>
      <c r="I3172" s="403" t="s">
        <v>6334</v>
      </c>
      <c r="J3172" s="403" t="s">
        <v>6334</v>
      </c>
      <c r="K3172" s="403" t="s">
        <v>6334</v>
      </c>
      <c r="L3172" s="403" t="s">
        <v>6376</v>
      </c>
    </row>
    <row r="3173" spans="1:12" ht="56.25" x14ac:dyDescent="0.25">
      <c r="A3173" s="402" t="s">
        <v>20353</v>
      </c>
      <c r="B3173" s="402" t="s">
        <v>20351</v>
      </c>
      <c r="C3173" s="402" t="s">
        <v>20352</v>
      </c>
      <c r="D3173" s="402" t="s">
        <v>20350</v>
      </c>
      <c r="E3173" s="402" t="s">
        <v>10041</v>
      </c>
      <c r="F3173" s="402" t="s">
        <v>10042</v>
      </c>
      <c r="G3173" s="402" t="s">
        <v>6777</v>
      </c>
      <c r="H3173" s="402" t="s">
        <v>10043</v>
      </c>
      <c r="I3173" s="402" t="s">
        <v>6334</v>
      </c>
      <c r="J3173" s="402" t="s">
        <v>6334</v>
      </c>
      <c r="K3173" s="402" t="s">
        <v>6334</v>
      </c>
      <c r="L3173" s="402" t="s">
        <v>6376</v>
      </c>
    </row>
    <row r="3174" spans="1:12" ht="45" x14ac:dyDescent="0.25">
      <c r="A3174" s="403" t="s">
        <v>20357</v>
      </c>
      <c r="B3174" s="403" t="s">
        <v>20355</v>
      </c>
      <c r="C3174" s="403" t="s">
        <v>20356</v>
      </c>
      <c r="D3174" s="403" t="s">
        <v>20354</v>
      </c>
      <c r="E3174" s="403" t="s">
        <v>20358</v>
      </c>
      <c r="F3174" s="403" t="s">
        <v>20359</v>
      </c>
      <c r="G3174" s="403" t="s">
        <v>7540</v>
      </c>
      <c r="H3174" s="403" t="s">
        <v>20359</v>
      </c>
      <c r="I3174" s="403" t="s">
        <v>6334</v>
      </c>
      <c r="J3174" s="403" t="s">
        <v>6334</v>
      </c>
      <c r="K3174" s="403" t="s">
        <v>6334</v>
      </c>
      <c r="L3174" s="403" t="s">
        <v>6376</v>
      </c>
    </row>
    <row r="3175" spans="1:12" ht="112.5" x14ac:dyDescent="0.25">
      <c r="A3175" s="402" t="s">
        <v>20363</v>
      </c>
      <c r="B3175" s="402" t="s">
        <v>20361</v>
      </c>
      <c r="C3175" s="402" t="s">
        <v>20362</v>
      </c>
      <c r="D3175" s="402" t="s">
        <v>20360</v>
      </c>
      <c r="E3175" s="402" t="s">
        <v>6497</v>
      </c>
      <c r="F3175" s="402" t="s">
        <v>6498</v>
      </c>
      <c r="G3175" s="402" t="s">
        <v>6499</v>
      </c>
      <c r="H3175" s="402" t="s">
        <v>6498</v>
      </c>
      <c r="I3175" s="402" t="s">
        <v>6334</v>
      </c>
      <c r="J3175" s="402" t="s">
        <v>6334</v>
      </c>
      <c r="K3175" s="402" t="s">
        <v>6334</v>
      </c>
      <c r="L3175" s="402" t="s">
        <v>6376</v>
      </c>
    </row>
    <row r="3176" spans="1:12" ht="78.75" x14ac:dyDescent="0.25">
      <c r="A3176" s="403" t="s">
        <v>20367</v>
      </c>
      <c r="B3176" s="403" t="s">
        <v>20365</v>
      </c>
      <c r="C3176" s="403" t="s">
        <v>20366</v>
      </c>
      <c r="D3176" s="403" t="s">
        <v>20364</v>
      </c>
      <c r="E3176" s="403" t="s">
        <v>6497</v>
      </c>
      <c r="F3176" s="403" t="s">
        <v>6498</v>
      </c>
      <c r="G3176" s="403" t="s">
        <v>6499</v>
      </c>
      <c r="H3176" s="403" t="s">
        <v>6498</v>
      </c>
      <c r="I3176" s="403" t="s">
        <v>6334</v>
      </c>
      <c r="J3176" s="403" t="s">
        <v>6334</v>
      </c>
      <c r="K3176" s="403" t="s">
        <v>6334</v>
      </c>
      <c r="L3176" s="403" t="s">
        <v>6376</v>
      </c>
    </row>
    <row r="3177" spans="1:12" ht="56.25" x14ac:dyDescent="0.25">
      <c r="A3177" s="402" t="s">
        <v>20371</v>
      </c>
      <c r="B3177" s="402" t="s">
        <v>20369</v>
      </c>
      <c r="C3177" s="402" t="s">
        <v>20370</v>
      </c>
      <c r="D3177" s="402" t="s">
        <v>20368</v>
      </c>
      <c r="E3177" s="402" t="s">
        <v>6992</v>
      </c>
      <c r="F3177" s="402" t="s">
        <v>9331</v>
      </c>
      <c r="G3177" s="402" t="s">
        <v>6493</v>
      </c>
      <c r="H3177" s="402" t="s">
        <v>9331</v>
      </c>
      <c r="I3177" s="402" t="s">
        <v>6334</v>
      </c>
      <c r="J3177" s="402" t="s">
        <v>6334</v>
      </c>
      <c r="K3177" s="402" t="s">
        <v>6334</v>
      </c>
      <c r="L3177" s="402" t="s">
        <v>6376</v>
      </c>
    </row>
    <row r="3178" spans="1:12" ht="135" x14ac:dyDescent="0.25">
      <c r="A3178" s="403" t="s">
        <v>1058</v>
      </c>
      <c r="B3178" s="403" t="s">
        <v>20373</v>
      </c>
      <c r="C3178" s="403" t="s">
        <v>20374</v>
      </c>
      <c r="D3178" s="403" t="s">
        <v>20372</v>
      </c>
      <c r="E3178" s="403" t="s">
        <v>7627</v>
      </c>
      <c r="F3178" s="403" t="s">
        <v>7628</v>
      </c>
      <c r="G3178" s="403" t="s">
        <v>6486</v>
      </c>
      <c r="H3178" s="403" t="s">
        <v>7628</v>
      </c>
      <c r="I3178" s="403" t="s">
        <v>6334</v>
      </c>
      <c r="J3178" s="403" t="s">
        <v>6334</v>
      </c>
      <c r="K3178" s="403" t="s">
        <v>6334</v>
      </c>
      <c r="L3178" s="403" t="s">
        <v>6376</v>
      </c>
    </row>
    <row r="3179" spans="1:12" ht="45" x14ac:dyDescent="0.25">
      <c r="A3179" s="402" t="s">
        <v>1058</v>
      </c>
      <c r="B3179" s="402" t="s">
        <v>20376</v>
      </c>
      <c r="C3179" s="402" t="s">
        <v>20377</v>
      </c>
      <c r="D3179" s="402" t="s">
        <v>20375</v>
      </c>
      <c r="E3179" s="402" t="s">
        <v>10934</v>
      </c>
      <c r="F3179" s="402" t="s">
        <v>20378</v>
      </c>
      <c r="G3179" s="402" t="s">
        <v>9667</v>
      </c>
      <c r="H3179" s="402" t="s">
        <v>20378</v>
      </c>
      <c r="I3179" s="402" t="s">
        <v>6334</v>
      </c>
      <c r="J3179" s="402" t="s">
        <v>6334</v>
      </c>
      <c r="K3179" s="402" t="s">
        <v>6334</v>
      </c>
      <c r="L3179" s="402" t="s">
        <v>6376</v>
      </c>
    </row>
    <row r="3180" spans="1:12" ht="67.5" x14ac:dyDescent="0.25">
      <c r="A3180" s="403" t="s">
        <v>1058</v>
      </c>
      <c r="B3180" s="403" t="s">
        <v>20380</v>
      </c>
      <c r="C3180" s="403" t="s">
        <v>20381</v>
      </c>
      <c r="D3180" s="403" t="s">
        <v>20379</v>
      </c>
      <c r="E3180" s="403" t="s">
        <v>15397</v>
      </c>
      <c r="F3180" s="403" t="s">
        <v>15398</v>
      </c>
      <c r="G3180" s="403" t="s">
        <v>7057</v>
      </c>
      <c r="H3180" s="403" t="s">
        <v>15398</v>
      </c>
      <c r="I3180" s="403" t="s">
        <v>6334</v>
      </c>
      <c r="J3180" s="403" t="s">
        <v>6334</v>
      </c>
      <c r="K3180" s="403" t="s">
        <v>6334</v>
      </c>
      <c r="L3180" s="403" t="s">
        <v>6376</v>
      </c>
    </row>
    <row r="3181" spans="1:12" ht="409.5" x14ac:dyDescent="0.25">
      <c r="A3181" s="402" t="s">
        <v>1058</v>
      </c>
      <c r="B3181" s="402" t="s">
        <v>20383</v>
      </c>
      <c r="C3181" s="402" t="s">
        <v>20384</v>
      </c>
      <c r="D3181" s="402" t="s">
        <v>20382</v>
      </c>
      <c r="E3181" s="402" t="s">
        <v>6915</v>
      </c>
      <c r="F3181" s="402" t="s">
        <v>6916</v>
      </c>
      <c r="G3181" s="402" t="s">
        <v>6917</v>
      </c>
      <c r="H3181" s="402" t="s">
        <v>6916</v>
      </c>
      <c r="I3181" s="402" t="s">
        <v>6334</v>
      </c>
      <c r="J3181" s="402" t="s">
        <v>6334</v>
      </c>
      <c r="K3181" s="402" t="s">
        <v>6334</v>
      </c>
      <c r="L3181" s="402" t="s">
        <v>6376</v>
      </c>
    </row>
    <row r="3182" spans="1:12" ht="33.75" x14ac:dyDescent="0.25">
      <c r="A3182" s="403" t="s">
        <v>1058</v>
      </c>
      <c r="B3182" s="403" t="s">
        <v>20386</v>
      </c>
      <c r="C3182" s="403" t="s">
        <v>20387</v>
      </c>
      <c r="D3182" s="403" t="s">
        <v>20385</v>
      </c>
      <c r="E3182" s="403" t="s">
        <v>8514</v>
      </c>
      <c r="F3182" s="403" t="s">
        <v>8515</v>
      </c>
      <c r="G3182" s="403" t="s">
        <v>6486</v>
      </c>
      <c r="H3182" s="403" t="s">
        <v>8515</v>
      </c>
      <c r="I3182" s="403" t="s">
        <v>6334</v>
      </c>
      <c r="J3182" s="403" t="s">
        <v>6334</v>
      </c>
      <c r="K3182" s="403" t="s">
        <v>6334</v>
      </c>
      <c r="L3182" s="403" t="s">
        <v>6376</v>
      </c>
    </row>
    <row r="3183" spans="1:12" ht="101.25" x14ac:dyDescent="0.25">
      <c r="A3183" s="402" t="s">
        <v>1058</v>
      </c>
      <c r="B3183" s="402" t="s">
        <v>20389</v>
      </c>
      <c r="C3183" s="402" t="s">
        <v>20390</v>
      </c>
      <c r="D3183" s="402" t="s">
        <v>20388</v>
      </c>
      <c r="E3183" s="402" t="s">
        <v>6497</v>
      </c>
      <c r="F3183" s="402" t="s">
        <v>6498</v>
      </c>
      <c r="G3183" s="402" t="s">
        <v>6499</v>
      </c>
      <c r="H3183" s="402" t="s">
        <v>6498</v>
      </c>
      <c r="I3183" s="402" t="s">
        <v>6334</v>
      </c>
      <c r="J3183" s="402" t="s">
        <v>6334</v>
      </c>
      <c r="K3183" s="402" t="s">
        <v>6334</v>
      </c>
      <c r="L3183" s="402" t="s">
        <v>6376</v>
      </c>
    </row>
    <row r="3184" spans="1:12" ht="135" x14ac:dyDescent="0.25">
      <c r="A3184" s="403" t="s">
        <v>20394</v>
      </c>
      <c r="B3184" s="403" t="s">
        <v>20392</v>
      </c>
      <c r="C3184" s="403" t="s">
        <v>20393</v>
      </c>
      <c r="D3184" s="403" t="s">
        <v>20391</v>
      </c>
      <c r="E3184" s="403" t="s">
        <v>6915</v>
      </c>
      <c r="F3184" s="403" t="s">
        <v>6916</v>
      </c>
      <c r="G3184" s="403" t="s">
        <v>6917</v>
      </c>
      <c r="H3184" s="403" t="s">
        <v>6916</v>
      </c>
      <c r="I3184" s="403" t="s">
        <v>6334</v>
      </c>
      <c r="J3184" s="403" t="s">
        <v>6334</v>
      </c>
      <c r="K3184" s="403" t="s">
        <v>6334</v>
      </c>
      <c r="L3184" s="403" t="s">
        <v>6376</v>
      </c>
    </row>
    <row r="3185" spans="1:12" ht="33.75" x14ac:dyDescent="0.25">
      <c r="A3185" s="402" t="s">
        <v>20398</v>
      </c>
      <c r="B3185" s="402" t="s">
        <v>20396</v>
      </c>
      <c r="C3185" s="402" t="s">
        <v>20397</v>
      </c>
      <c r="D3185" s="402" t="s">
        <v>20395</v>
      </c>
      <c r="E3185" s="402" t="s">
        <v>6720</v>
      </c>
      <c r="F3185" s="402" t="s">
        <v>6721</v>
      </c>
      <c r="G3185" s="402" t="s">
        <v>6722</v>
      </c>
      <c r="H3185" s="402" t="s">
        <v>6723</v>
      </c>
      <c r="I3185" s="402" t="s">
        <v>6334</v>
      </c>
      <c r="J3185" s="402" t="s">
        <v>6334</v>
      </c>
      <c r="K3185" s="402" t="s">
        <v>6334</v>
      </c>
      <c r="L3185" s="402" t="s">
        <v>6376</v>
      </c>
    </row>
    <row r="3186" spans="1:12" ht="33.75" x14ac:dyDescent="0.25">
      <c r="A3186" s="403" t="s">
        <v>20402</v>
      </c>
      <c r="B3186" s="403" t="s">
        <v>20400</v>
      </c>
      <c r="C3186" s="403" t="s">
        <v>20401</v>
      </c>
      <c r="D3186" s="403" t="s">
        <v>20399</v>
      </c>
      <c r="E3186" s="403" t="s">
        <v>8884</v>
      </c>
      <c r="F3186" s="403" t="s">
        <v>8885</v>
      </c>
      <c r="G3186" s="403" t="s">
        <v>6493</v>
      </c>
      <c r="H3186" s="403" t="s">
        <v>8885</v>
      </c>
      <c r="I3186" s="403" t="s">
        <v>6334</v>
      </c>
      <c r="J3186" s="403" t="s">
        <v>6334</v>
      </c>
      <c r="K3186" s="403" t="s">
        <v>6334</v>
      </c>
      <c r="L3186" s="403" t="s">
        <v>6376</v>
      </c>
    </row>
    <row r="3187" spans="1:12" ht="33.75" x14ac:dyDescent="0.25">
      <c r="A3187" s="402" t="s">
        <v>20406</v>
      </c>
      <c r="B3187" s="402" t="s">
        <v>20404</v>
      </c>
      <c r="C3187" s="402" t="s">
        <v>20405</v>
      </c>
      <c r="D3187" s="402" t="s">
        <v>20403</v>
      </c>
      <c r="E3187" s="402" t="s">
        <v>6497</v>
      </c>
      <c r="F3187" s="402" t="s">
        <v>6498</v>
      </c>
      <c r="G3187" s="402" t="s">
        <v>6499</v>
      </c>
      <c r="H3187" s="402" t="s">
        <v>6498</v>
      </c>
      <c r="I3187" s="402" t="s">
        <v>6334</v>
      </c>
      <c r="J3187" s="402" t="s">
        <v>6334</v>
      </c>
      <c r="K3187" s="402" t="s">
        <v>6334</v>
      </c>
      <c r="L3187" s="402" t="s">
        <v>6376</v>
      </c>
    </row>
    <row r="3188" spans="1:12" ht="45" x14ac:dyDescent="0.25">
      <c r="A3188" s="403" t="s">
        <v>20410</v>
      </c>
      <c r="B3188" s="403" t="s">
        <v>20408</v>
      </c>
      <c r="C3188" s="403" t="s">
        <v>20409</v>
      </c>
      <c r="D3188" s="403" t="s">
        <v>20407</v>
      </c>
      <c r="E3188" s="403" t="s">
        <v>6909</v>
      </c>
      <c r="F3188" s="403" t="s">
        <v>6910</v>
      </c>
      <c r="G3188" s="403" t="s">
        <v>6452</v>
      </c>
      <c r="H3188" s="403" t="s">
        <v>6910</v>
      </c>
      <c r="I3188" s="403" t="s">
        <v>6334</v>
      </c>
      <c r="J3188" s="403" t="s">
        <v>6334</v>
      </c>
      <c r="K3188" s="403" t="s">
        <v>6334</v>
      </c>
      <c r="L3188" s="403" t="s">
        <v>6376</v>
      </c>
    </row>
    <row r="3189" spans="1:12" ht="56.25" x14ac:dyDescent="0.25">
      <c r="A3189" s="402" t="s">
        <v>20413</v>
      </c>
      <c r="B3189" s="402" t="s">
        <v>20412</v>
      </c>
      <c r="C3189" s="402" t="s">
        <v>1058</v>
      </c>
      <c r="D3189" s="402" t="s">
        <v>20411</v>
      </c>
      <c r="E3189" s="402" t="s">
        <v>6797</v>
      </c>
      <c r="F3189" s="402" t="s">
        <v>6798</v>
      </c>
      <c r="G3189" s="402" t="s">
        <v>6452</v>
      </c>
      <c r="H3189" s="402" t="s">
        <v>6799</v>
      </c>
      <c r="I3189" s="402" t="s">
        <v>6334</v>
      </c>
      <c r="J3189" s="402" t="s">
        <v>6555</v>
      </c>
      <c r="K3189" s="402" t="s">
        <v>6334</v>
      </c>
      <c r="L3189" s="402" t="s">
        <v>6376</v>
      </c>
    </row>
    <row r="3190" spans="1:12" ht="56.25" x14ac:dyDescent="0.25">
      <c r="A3190" s="403" t="s">
        <v>20417</v>
      </c>
      <c r="B3190" s="403" t="s">
        <v>20415</v>
      </c>
      <c r="C3190" s="403" t="s">
        <v>20416</v>
      </c>
      <c r="D3190" s="403" t="s">
        <v>20414</v>
      </c>
      <c r="E3190" s="403" t="s">
        <v>6715</v>
      </c>
      <c r="F3190" s="403" t="s">
        <v>6716</v>
      </c>
      <c r="G3190" s="403" t="s">
        <v>6553</v>
      </c>
      <c r="H3190" s="403" t="s">
        <v>6717</v>
      </c>
      <c r="I3190" s="403" t="s">
        <v>6334</v>
      </c>
      <c r="J3190" s="403" t="s">
        <v>6334</v>
      </c>
      <c r="K3190" s="403" t="s">
        <v>6334</v>
      </c>
      <c r="L3190" s="403" t="s">
        <v>6376</v>
      </c>
    </row>
    <row r="3191" spans="1:12" ht="67.5" x14ac:dyDescent="0.25">
      <c r="A3191" s="402" t="s">
        <v>20421</v>
      </c>
      <c r="B3191" s="402" t="s">
        <v>20419</v>
      </c>
      <c r="C3191" s="402" t="s">
        <v>20420</v>
      </c>
      <c r="D3191" s="402" t="s">
        <v>20418</v>
      </c>
      <c r="E3191" s="402" t="s">
        <v>20422</v>
      </c>
      <c r="F3191" s="402" t="s">
        <v>20423</v>
      </c>
      <c r="G3191" s="402" t="s">
        <v>6493</v>
      </c>
      <c r="H3191" s="402" t="s">
        <v>20423</v>
      </c>
      <c r="I3191" s="402" t="s">
        <v>6334</v>
      </c>
      <c r="J3191" s="402" t="s">
        <v>6334</v>
      </c>
      <c r="K3191" s="402" t="s">
        <v>6334</v>
      </c>
      <c r="L3191" s="402" t="s">
        <v>6376</v>
      </c>
    </row>
    <row r="3192" spans="1:12" ht="67.5" x14ac:dyDescent="0.25">
      <c r="A3192" s="403" t="s">
        <v>20427</v>
      </c>
      <c r="B3192" s="403" t="s">
        <v>20425</v>
      </c>
      <c r="C3192" s="403" t="s">
        <v>20426</v>
      </c>
      <c r="D3192" s="403" t="s">
        <v>20424</v>
      </c>
      <c r="E3192" s="403" t="s">
        <v>6656</v>
      </c>
      <c r="F3192" s="403" t="s">
        <v>6657</v>
      </c>
      <c r="G3192" s="403" t="s">
        <v>6452</v>
      </c>
      <c r="H3192" s="403" t="s">
        <v>6658</v>
      </c>
      <c r="I3192" s="403" t="s">
        <v>6334</v>
      </c>
      <c r="J3192" s="403" t="s">
        <v>6334</v>
      </c>
      <c r="K3192" s="403" t="s">
        <v>6334</v>
      </c>
      <c r="L3192" s="403" t="s">
        <v>6376</v>
      </c>
    </row>
    <row r="3193" spans="1:12" ht="56.25" x14ac:dyDescent="0.25">
      <c r="A3193" s="402" t="s">
        <v>20431</v>
      </c>
      <c r="B3193" s="402" t="s">
        <v>20429</v>
      </c>
      <c r="C3193" s="402" t="s">
        <v>20430</v>
      </c>
      <c r="D3193" s="402" t="s">
        <v>20428</v>
      </c>
      <c r="E3193" s="402" t="s">
        <v>19138</v>
      </c>
      <c r="F3193" s="402" t="s">
        <v>19139</v>
      </c>
      <c r="G3193" s="402" t="s">
        <v>6486</v>
      </c>
      <c r="H3193" s="402" t="s">
        <v>19139</v>
      </c>
      <c r="I3193" s="402" t="s">
        <v>6334</v>
      </c>
      <c r="J3193" s="402" t="s">
        <v>6334</v>
      </c>
      <c r="K3193" s="402" t="s">
        <v>6334</v>
      </c>
      <c r="L3193" s="402" t="s">
        <v>6376</v>
      </c>
    </row>
    <row r="3194" spans="1:12" ht="56.25" x14ac:dyDescent="0.25">
      <c r="A3194" s="403" t="s">
        <v>1058</v>
      </c>
      <c r="B3194" s="403" t="s">
        <v>20433</v>
      </c>
      <c r="C3194" s="403" t="s">
        <v>20434</v>
      </c>
      <c r="D3194" s="403" t="s">
        <v>20432</v>
      </c>
      <c r="E3194" s="403" t="s">
        <v>6491</v>
      </c>
      <c r="F3194" s="403" t="s">
        <v>6492</v>
      </c>
      <c r="G3194" s="403" t="s">
        <v>6493</v>
      </c>
      <c r="H3194" s="403" t="s">
        <v>6492</v>
      </c>
      <c r="I3194" s="403" t="s">
        <v>6334</v>
      </c>
      <c r="J3194" s="403" t="s">
        <v>6334</v>
      </c>
      <c r="K3194" s="403" t="s">
        <v>6334</v>
      </c>
      <c r="L3194" s="403" t="s">
        <v>6376</v>
      </c>
    </row>
    <row r="3195" spans="1:12" ht="45" x14ac:dyDescent="0.25">
      <c r="A3195" s="402" t="s">
        <v>20438</v>
      </c>
      <c r="B3195" s="402" t="s">
        <v>20436</v>
      </c>
      <c r="C3195" s="402" t="s">
        <v>20437</v>
      </c>
      <c r="D3195" s="402" t="s">
        <v>20435</v>
      </c>
      <c r="E3195" s="402" t="s">
        <v>8368</v>
      </c>
      <c r="F3195" s="402" t="s">
        <v>8369</v>
      </c>
      <c r="G3195" s="402" t="s">
        <v>6499</v>
      </c>
      <c r="H3195" s="402" t="s">
        <v>8369</v>
      </c>
      <c r="I3195" s="402" t="s">
        <v>6334</v>
      </c>
      <c r="J3195" s="402" t="s">
        <v>6334</v>
      </c>
      <c r="K3195" s="402" t="s">
        <v>6334</v>
      </c>
      <c r="L3195" s="402" t="s">
        <v>6376</v>
      </c>
    </row>
    <row r="3196" spans="1:12" ht="33.75" x14ac:dyDescent="0.25">
      <c r="A3196" s="403" t="s">
        <v>20442</v>
      </c>
      <c r="B3196" s="403" t="s">
        <v>20440</v>
      </c>
      <c r="C3196" s="403" t="s">
        <v>20441</v>
      </c>
      <c r="D3196" s="403" t="s">
        <v>20439</v>
      </c>
      <c r="E3196" s="403" t="s">
        <v>6720</v>
      </c>
      <c r="F3196" s="403" t="s">
        <v>6721</v>
      </c>
      <c r="G3196" s="403" t="s">
        <v>6722</v>
      </c>
      <c r="H3196" s="403" t="s">
        <v>6723</v>
      </c>
      <c r="I3196" s="403" t="s">
        <v>6334</v>
      </c>
      <c r="J3196" s="403" t="s">
        <v>6334</v>
      </c>
      <c r="K3196" s="403" t="s">
        <v>6334</v>
      </c>
      <c r="L3196" s="403" t="s">
        <v>6376</v>
      </c>
    </row>
    <row r="3197" spans="1:12" ht="112.5" x14ac:dyDescent="0.25">
      <c r="A3197" s="402" t="s">
        <v>1058</v>
      </c>
      <c r="B3197" s="402" t="s">
        <v>20444</v>
      </c>
      <c r="C3197" s="402" t="s">
        <v>20445</v>
      </c>
      <c r="D3197" s="402" t="s">
        <v>20443</v>
      </c>
      <c r="E3197" s="402" t="s">
        <v>6855</v>
      </c>
      <c r="F3197" s="402" t="s">
        <v>10774</v>
      </c>
      <c r="G3197" s="402" t="s">
        <v>6486</v>
      </c>
      <c r="H3197" s="402" t="s">
        <v>10774</v>
      </c>
      <c r="I3197" s="402" t="s">
        <v>6334</v>
      </c>
      <c r="J3197" s="402" t="s">
        <v>6334</v>
      </c>
      <c r="K3197" s="402" t="s">
        <v>6334</v>
      </c>
      <c r="L3197" s="402" t="s">
        <v>6376</v>
      </c>
    </row>
    <row r="3198" spans="1:12" ht="45" x14ac:dyDescent="0.25">
      <c r="A3198" s="403" t="s">
        <v>20449</v>
      </c>
      <c r="B3198" s="403" t="s">
        <v>20447</v>
      </c>
      <c r="C3198" s="403" t="s">
        <v>20448</v>
      </c>
      <c r="D3198" s="403" t="s">
        <v>20446</v>
      </c>
      <c r="E3198" s="403" t="s">
        <v>20450</v>
      </c>
      <c r="F3198" s="403" t="s">
        <v>20451</v>
      </c>
      <c r="G3198" s="403" t="s">
        <v>6513</v>
      </c>
      <c r="H3198" s="403" t="s">
        <v>20451</v>
      </c>
      <c r="I3198" s="403" t="s">
        <v>6334</v>
      </c>
      <c r="J3198" s="403" t="s">
        <v>6334</v>
      </c>
      <c r="K3198" s="403" t="s">
        <v>6334</v>
      </c>
      <c r="L3198" s="403" t="s">
        <v>6376</v>
      </c>
    </row>
    <row r="3199" spans="1:12" ht="56.25" x14ac:dyDescent="0.25">
      <c r="A3199" s="402" t="s">
        <v>20454</v>
      </c>
      <c r="B3199" s="402" t="s">
        <v>20453</v>
      </c>
      <c r="C3199" s="402" t="s">
        <v>6334</v>
      </c>
      <c r="D3199" s="402" t="s">
        <v>20452</v>
      </c>
      <c r="E3199" s="402" t="s">
        <v>20455</v>
      </c>
      <c r="F3199" s="402" t="s">
        <v>20456</v>
      </c>
      <c r="G3199" s="402" t="s">
        <v>6553</v>
      </c>
      <c r="H3199" s="402" t="s">
        <v>20457</v>
      </c>
      <c r="I3199" s="402" t="s">
        <v>6334</v>
      </c>
      <c r="J3199" s="402" t="s">
        <v>16440</v>
      </c>
      <c r="K3199" s="402" t="s">
        <v>6334</v>
      </c>
      <c r="L3199" s="402" t="s">
        <v>10069</v>
      </c>
    </row>
    <row r="3200" spans="1:12" ht="123.75" x14ac:dyDescent="0.25">
      <c r="A3200" s="403" t="s">
        <v>20459</v>
      </c>
      <c r="B3200" s="403" t="s">
        <v>26536</v>
      </c>
      <c r="C3200" s="403" t="s">
        <v>6334</v>
      </c>
      <c r="D3200" s="403" t="s">
        <v>20458</v>
      </c>
      <c r="E3200" s="403" t="s">
        <v>6720</v>
      </c>
      <c r="F3200" s="403" t="s">
        <v>6721</v>
      </c>
      <c r="G3200" s="403" t="s">
        <v>6722</v>
      </c>
      <c r="H3200" s="403" t="s">
        <v>6723</v>
      </c>
      <c r="I3200" s="403" t="s">
        <v>6334</v>
      </c>
      <c r="J3200" s="403" t="s">
        <v>21585</v>
      </c>
      <c r="K3200" s="403" t="s">
        <v>6334</v>
      </c>
      <c r="L3200" s="403" t="s">
        <v>26537</v>
      </c>
    </row>
    <row r="3201" spans="1:12" ht="45" x14ac:dyDescent="0.25">
      <c r="A3201" s="402" t="s">
        <v>20463</v>
      </c>
      <c r="B3201" s="402" t="s">
        <v>20461</v>
      </c>
      <c r="C3201" s="402" t="s">
        <v>20462</v>
      </c>
      <c r="D3201" s="402" t="s">
        <v>20460</v>
      </c>
      <c r="E3201" s="402" t="s">
        <v>20464</v>
      </c>
      <c r="F3201" s="402" t="s">
        <v>20465</v>
      </c>
      <c r="G3201" s="402" t="s">
        <v>16447</v>
      </c>
      <c r="H3201" s="402" t="s">
        <v>20466</v>
      </c>
      <c r="I3201" s="402" t="s">
        <v>6334</v>
      </c>
      <c r="J3201" s="402" t="s">
        <v>6334</v>
      </c>
      <c r="K3201" s="402" t="s">
        <v>6334</v>
      </c>
      <c r="L3201" s="402" t="s">
        <v>9159</v>
      </c>
    </row>
    <row r="3202" spans="1:12" ht="56.25" x14ac:dyDescent="0.25">
      <c r="A3202" s="403" t="s">
        <v>20470</v>
      </c>
      <c r="B3202" s="403" t="s">
        <v>20468</v>
      </c>
      <c r="C3202" s="403" t="s">
        <v>20469</v>
      </c>
      <c r="D3202" s="403" t="s">
        <v>20467</v>
      </c>
      <c r="E3202" s="403" t="s">
        <v>6775</v>
      </c>
      <c r="F3202" s="403" t="s">
        <v>6776</v>
      </c>
      <c r="G3202" s="403" t="s">
        <v>6777</v>
      </c>
      <c r="H3202" s="403" t="s">
        <v>6778</v>
      </c>
      <c r="I3202" s="403" t="s">
        <v>6334</v>
      </c>
      <c r="J3202" s="403" t="s">
        <v>12762</v>
      </c>
      <c r="K3202" s="403" t="s">
        <v>6334</v>
      </c>
      <c r="L3202" s="403" t="s">
        <v>9159</v>
      </c>
    </row>
    <row r="3203" spans="1:12" ht="90" x14ac:dyDescent="0.25">
      <c r="A3203" s="402" t="s">
        <v>26540</v>
      </c>
      <c r="B3203" s="402" t="s">
        <v>26539</v>
      </c>
      <c r="C3203" s="402" t="s">
        <v>6334</v>
      </c>
      <c r="D3203" s="402" t="s">
        <v>26538</v>
      </c>
      <c r="E3203" s="402" t="s">
        <v>26541</v>
      </c>
      <c r="F3203" s="402" t="s">
        <v>26542</v>
      </c>
      <c r="G3203" s="402" t="s">
        <v>6388</v>
      </c>
      <c r="H3203" s="402" t="s">
        <v>26543</v>
      </c>
      <c r="I3203" s="402" t="s">
        <v>6334</v>
      </c>
      <c r="J3203" s="402" t="s">
        <v>26295</v>
      </c>
      <c r="K3203" s="402" t="s">
        <v>6334</v>
      </c>
      <c r="L3203" s="402" t="s">
        <v>26210</v>
      </c>
    </row>
    <row r="3204" spans="1:12" ht="112.5" x14ac:dyDescent="0.25">
      <c r="A3204" s="403" t="s">
        <v>26547</v>
      </c>
      <c r="B3204" s="403" t="s">
        <v>26545</v>
      </c>
      <c r="C3204" s="403" t="s">
        <v>26546</v>
      </c>
      <c r="D3204" s="403" t="s">
        <v>26544</v>
      </c>
      <c r="E3204" s="403" t="s">
        <v>26548</v>
      </c>
      <c r="F3204" s="403" t="s">
        <v>26549</v>
      </c>
      <c r="G3204" s="403" t="s">
        <v>6665</v>
      </c>
      <c r="H3204" s="403" t="s">
        <v>26550</v>
      </c>
      <c r="I3204" s="403" t="s">
        <v>6334</v>
      </c>
      <c r="J3204" s="403" t="s">
        <v>6334</v>
      </c>
      <c r="K3204" s="403" t="s">
        <v>6334</v>
      </c>
      <c r="L3204" s="403" t="s">
        <v>26210</v>
      </c>
    </row>
    <row r="3205" spans="1:12" ht="56.25" x14ac:dyDescent="0.25">
      <c r="A3205" s="402" t="s">
        <v>26554</v>
      </c>
      <c r="B3205" s="402" t="s">
        <v>26552</v>
      </c>
      <c r="C3205" s="402" t="s">
        <v>26553</v>
      </c>
      <c r="D3205" s="402" t="s">
        <v>26551</v>
      </c>
      <c r="E3205" s="402" t="s">
        <v>26555</v>
      </c>
      <c r="F3205" s="402" t="s">
        <v>26556</v>
      </c>
      <c r="G3205" s="402" t="s">
        <v>10598</v>
      </c>
      <c r="H3205" s="402" t="s">
        <v>26557</v>
      </c>
      <c r="I3205" s="402" t="s">
        <v>6334</v>
      </c>
      <c r="J3205" s="402" t="s">
        <v>12762</v>
      </c>
      <c r="K3205" s="402" t="s">
        <v>6334</v>
      </c>
      <c r="L3205" s="402" t="s">
        <v>26210</v>
      </c>
    </row>
    <row r="3206" spans="1:12" ht="78.75" x14ac:dyDescent="0.25">
      <c r="A3206" s="403" t="s">
        <v>26561</v>
      </c>
      <c r="B3206" s="403" t="s">
        <v>26559</v>
      </c>
      <c r="C3206" s="403" t="s">
        <v>26560</v>
      </c>
      <c r="D3206" s="403" t="s">
        <v>26558</v>
      </c>
      <c r="E3206" s="403" t="s">
        <v>26562</v>
      </c>
      <c r="F3206" s="403" t="s">
        <v>26563</v>
      </c>
      <c r="G3206" s="403" t="s">
        <v>19285</v>
      </c>
      <c r="H3206" s="403" t="s">
        <v>26564</v>
      </c>
      <c r="I3206" s="403" t="s">
        <v>6334</v>
      </c>
      <c r="J3206" s="403" t="s">
        <v>16440</v>
      </c>
      <c r="K3206" s="403" t="s">
        <v>6334</v>
      </c>
      <c r="L3206" s="403" t="s">
        <v>26210</v>
      </c>
    </row>
    <row r="3207" spans="1:12" ht="112.5" x14ac:dyDescent="0.25">
      <c r="A3207" s="402" t="s">
        <v>26567</v>
      </c>
      <c r="B3207" s="402" t="s">
        <v>26566</v>
      </c>
      <c r="C3207" s="402" t="s">
        <v>6334</v>
      </c>
      <c r="D3207" s="402" t="s">
        <v>26565</v>
      </c>
      <c r="E3207" s="402" t="s">
        <v>26568</v>
      </c>
      <c r="F3207" s="402" t="s">
        <v>26569</v>
      </c>
      <c r="G3207" s="402" t="s">
        <v>26097</v>
      </c>
      <c r="H3207" s="402" t="s">
        <v>26570</v>
      </c>
      <c r="I3207" s="402" t="s">
        <v>6334</v>
      </c>
      <c r="J3207" s="402" t="s">
        <v>8222</v>
      </c>
      <c r="K3207" s="402" t="s">
        <v>6334</v>
      </c>
      <c r="L3207" s="402" t="s">
        <v>26210</v>
      </c>
    </row>
    <row r="3208" spans="1:12" ht="101.25" x14ac:dyDescent="0.25">
      <c r="A3208" s="403" t="s">
        <v>749</v>
      </c>
      <c r="B3208" s="403" t="s">
        <v>26572</v>
      </c>
      <c r="C3208" s="403" t="s">
        <v>750</v>
      </c>
      <c r="D3208" s="403" t="s">
        <v>26571</v>
      </c>
      <c r="E3208" s="403" t="s">
        <v>26573</v>
      </c>
      <c r="F3208" s="403" t="s">
        <v>26574</v>
      </c>
      <c r="G3208" s="403" t="s">
        <v>8534</v>
      </c>
      <c r="H3208" s="403" t="s">
        <v>26575</v>
      </c>
      <c r="I3208" s="403" t="s">
        <v>7093</v>
      </c>
      <c r="J3208" s="403" t="s">
        <v>26576</v>
      </c>
      <c r="K3208" s="403" t="s">
        <v>6334</v>
      </c>
      <c r="L3208" s="403" t="s">
        <v>26302</v>
      </c>
    </row>
    <row r="3209" spans="1:12" ht="90" x14ac:dyDescent="0.25">
      <c r="A3209" s="402" t="s">
        <v>26579</v>
      </c>
      <c r="B3209" s="402" t="s">
        <v>26578</v>
      </c>
      <c r="C3209" s="402" t="s">
        <v>6334</v>
      </c>
      <c r="D3209" s="402" t="s">
        <v>26577</v>
      </c>
      <c r="E3209" s="402" t="s">
        <v>6450</v>
      </c>
      <c r="F3209" s="402" t="s">
        <v>6451</v>
      </c>
      <c r="G3209" s="402" t="s">
        <v>6452</v>
      </c>
      <c r="H3209" s="402" t="s">
        <v>6453</v>
      </c>
      <c r="I3209" s="402" t="s">
        <v>6334</v>
      </c>
      <c r="J3209" s="402" t="s">
        <v>8222</v>
      </c>
      <c r="K3209" s="402" t="s">
        <v>6334</v>
      </c>
      <c r="L3209" s="402" t="s">
        <v>26302</v>
      </c>
    </row>
    <row r="3210" spans="1:12" ht="33.75" x14ac:dyDescent="0.25">
      <c r="A3210" s="403" t="s">
        <v>26583</v>
      </c>
      <c r="B3210" s="403" t="s">
        <v>26581</v>
      </c>
      <c r="C3210" s="403" t="s">
        <v>26582</v>
      </c>
      <c r="D3210" s="403" t="s">
        <v>26580</v>
      </c>
      <c r="E3210" s="403" t="s">
        <v>6438</v>
      </c>
      <c r="F3210" s="403" t="s">
        <v>10061</v>
      </c>
      <c r="G3210" s="403" t="s">
        <v>6440</v>
      </c>
      <c r="H3210" s="403" t="s">
        <v>10061</v>
      </c>
      <c r="I3210" s="403" t="s">
        <v>6334</v>
      </c>
      <c r="J3210" s="403" t="s">
        <v>26584</v>
      </c>
      <c r="K3210" s="403" t="s">
        <v>6334</v>
      </c>
      <c r="L3210" s="403" t="s">
        <v>26302</v>
      </c>
    </row>
    <row r="3211" spans="1:12" ht="90" x14ac:dyDescent="0.25">
      <c r="A3211" s="402" t="s">
        <v>1861</v>
      </c>
      <c r="B3211" s="402" t="s">
        <v>26585</v>
      </c>
      <c r="C3211" s="402" t="s">
        <v>2445</v>
      </c>
      <c r="D3211" s="402" t="s">
        <v>20471</v>
      </c>
      <c r="E3211" s="402" t="s">
        <v>26586</v>
      </c>
      <c r="F3211" s="402" t="s">
        <v>7970</v>
      </c>
      <c r="G3211" s="402" t="s">
        <v>6567</v>
      </c>
      <c r="H3211" s="402" t="s">
        <v>7970</v>
      </c>
      <c r="I3211" s="402" t="s">
        <v>6334</v>
      </c>
      <c r="J3211" s="402" t="s">
        <v>26587</v>
      </c>
      <c r="K3211" s="402" t="s">
        <v>6334</v>
      </c>
      <c r="L3211" s="402" t="s">
        <v>26103</v>
      </c>
    </row>
    <row r="3212" spans="1:12" ht="56.25" x14ac:dyDescent="0.25">
      <c r="A3212" s="403" t="s">
        <v>6334</v>
      </c>
      <c r="B3212" s="403" t="s">
        <v>20473</v>
      </c>
      <c r="C3212" s="403" t="s">
        <v>6334</v>
      </c>
      <c r="D3212" s="403" t="s">
        <v>20472</v>
      </c>
      <c r="E3212" s="403" t="s">
        <v>7968</v>
      </c>
      <c r="F3212" s="403" t="s">
        <v>7969</v>
      </c>
      <c r="G3212" s="403" t="s">
        <v>6567</v>
      </c>
      <c r="H3212" s="403" t="s">
        <v>7970</v>
      </c>
      <c r="I3212" s="403" t="s">
        <v>6334</v>
      </c>
      <c r="J3212" s="403" t="s">
        <v>6334</v>
      </c>
      <c r="K3212" s="403" t="s">
        <v>6390</v>
      </c>
      <c r="L3212" s="403" t="s">
        <v>835</v>
      </c>
    </row>
    <row r="3213" spans="1:12" ht="56.25" x14ac:dyDescent="0.25">
      <c r="A3213" s="402" t="s">
        <v>4216</v>
      </c>
      <c r="B3213" s="402" t="s">
        <v>20475</v>
      </c>
      <c r="C3213" s="402" t="s">
        <v>4218</v>
      </c>
      <c r="D3213" s="402" t="s">
        <v>20474</v>
      </c>
      <c r="E3213" s="402" t="s">
        <v>6870</v>
      </c>
      <c r="F3213" s="402" t="s">
        <v>6871</v>
      </c>
      <c r="G3213" s="402" t="s">
        <v>6567</v>
      </c>
      <c r="H3213" s="402" t="s">
        <v>6872</v>
      </c>
      <c r="I3213" s="402" t="s">
        <v>6334</v>
      </c>
      <c r="J3213" s="402" t="s">
        <v>6334</v>
      </c>
      <c r="K3213" s="402" t="s">
        <v>6334</v>
      </c>
      <c r="L3213" s="402" t="s">
        <v>835</v>
      </c>
    </row>
    <row r="3214" spans="1:12" ht="56.25" x14ac:dyDescent="0.25">
      <c r="A3214" s="403" t="s">
        <v>6334</v>
      </c>
      <c r="B3214" s="403" t="s">
        <v>20477</v>
      </c>
      <c r="C3214" s="403" t="s">
        <v>6334</v>
      </c>
      <c r="D3214" s="403" t="s">
        <v>20476</v>
      </c>
      <c r="E3214" s="403" t="s">
        <v>6689</v>
      </c>
      <c r="F3214" s="403" t="s">
        <v>6690</v>
      </c>
      <c r="G3214" s="403" t="s">
        <v>6567</v>
      </c>
      <c r="H3214" s="403" t="s">
        <v>6691</v>
      </c>
      <c r="I3214" s="403" t="s">
        <v>6334</v>
      </c>
      <c r="J3214" s="403" t="s">
        <v>6334</v>
      </c>
      <c r="K3214" s="403" t="s">
        <v>6390</v>
      </c>
      <c r="L3214" s="403" t="s">
        <v>835</v>
      </c>
    </row>
    <row r="3215" spans="1:12" ht="33.75" x14ac:dyDescent="0.25">
      <c r="A3215" s="402" t="s">
        <v>20481</v>
      </c>
      <c r="B3215" s="402" t="s">
        <v>20479</v>
      </c>
      <c r="C3215" s="402" t="s">
        <v>20480</v>
      </c>
      <c r="D3215" s="402" t="s">
        <v>20478</v>
      </c>
      <c r="E3215" s="402" t="s">
        <v>20482</v>
      </c>
      <c r="F3215" s="402" t="s">
        <v>20483</v>
      </c>
      <c r="G3215" s="402" t="s">
        <v>6382</v>
      </c>
      <c r="H3215" s="402" t="s">
        <v>20483</v>
      </c>
      <c r="I3215" s="402" t="s">
        <v>6334</v>
      </c>
      <c r="J3215" s="402" t="s">
        <v>6334</v>
      </c>
      <c r="K3215" s="402" t="s">
        <v>6334</v>
      </c>
      <c r="L3215" s="402" t="s">
        <v>6343</v>
      </c>
    </row>
    <row r="3216" spans="1:12" ht="45" x14ac:dyDescent="0.25">
      <c r="A3216" s="403" t="s">
        <v>20487</v>
      </c>
      <c r="B3216" s="403" t="s">
        <v>20485</v>
      </c>
      <c r="C3216" s="403" t="s">
        <v>20486</v>
      </c>
      <c r="D3216" s="403" t="s">
        <v>20484</v>
      </c>
      <c r="E3216" s="403" t="s">
        <v>20488</v>
      </c>
      <c r="F3216" s="403" t="s">
        <v>20489</v>
      </c>
      <c r="G3216" s="403" t="s">
        <v>6586</v>
      </c>
      <c r="H3216" s="403" t="s">
        <v>20489</v>
      </c>
      <c r="I3216" s="403" t="s">
        <v>6334</v>
      </c>
      <c r="J3216" s="403" t="s">
        <v>6334</v>
      </c>
      <c r="K3216" s="403" t="s">
        <v>6334</v>
      </c>
      <c r="L3216" s="403" t="s">
        <v>835</v>
      </c>
    </row>
    <row r="3217" spans="1:12" ht="180" x14ac:dyDescent="0.25">
      <c r="A3217" s="402" t="s">
        <v>20493</v>
      </c>
      <c r="B3217" s="402" t="s">
        <v>20491</v>
      </c>
      <c r="C3217" s="402" t="s">
        <v>20492</v>
      </c>
      <c r="D3217" s="402" t="s">
        <v>20490</v>
      </c>
      <c r="E3217" s="402" t="s">
        <v>20488</v>
      </c>
      <c r="F3217" s="402" t="s">
        <v>20489</v>
      </c>
      <c r="G3217" s="402" t="s">
        <v>6586</v>
      </c>
      <c r="H3217" s="402" t="s">
        <v>20489</v>
      </c>
      <c r="I3217" s="402" t="s">
        <v>6334</v>
      </c>
      <c r="J3217" s="402" t="s">
        <v>6334</v>
      </c>
      <c r="K3217" s="402" t="s">
        <v>6390</v>
      </c>
      <c r="L3217" s="402" t="s">
        <v>835</v>
      </c>
    </row>
    <row r="3218" spans="1:12" ht="33.75" x14ac:dyDescent="0.25">
      <c r="A3218" s="403" t="s">
        <v>20497</v>
      </c>
      <c r="B3218" s="403" t="s">
        <v>20495</v>
      </c>
      <c r="C3218" s="403" t="s">
        <v>20496</v>
      </c>
      <c r="D3218" s="403" t="s">
        <v>20494</v>
      </c>
      <c r="E3218" s="403" t="s">
        <v>20498</v>
      </c>
      <c r="F3218" s="403" t="s">
        <v>20499</v>
      </c>
      <c r="G3218" s="403" t="s">
        <v>6586</v>
      </c>
      <c r="H3218" s="403" t="s">
        <v>20499</v>
      </c>
      <c r="I3218" s="403" t="s">
        <v>6334</v>
      </c>
      <c r="J3218" s="403" t="s">
        <v>6334</v>
      </c>
      <c r="K3218" s="403" t="s">
        <v>6334</v>
      </c>
      <c r="L3218" s="403" t="s">
        <v>835</v>
      </c>
    </row>
    <row r="3219" spans="1:12" ht="33.75" x14ac:dyDescent="0.25">
      <c r="A3219" s="402" t="s">
        <v>6334</v>
      </c>
      <c r="B3219" s="402" t="s">
        <v>20501</v>
      </c>
      <c r="C3219" s="402" t="s">
        <v>6334</v>
      </c>
      <c r="D3219" s="402" t="s">
        <v>20500</v>
      </c>
      <c r="E3219" s="402" t="s">
        <v>20498</v>
      </c>
      <c r="F3219" s="402" t="s">
        <v>20499</v>
      </c>
      <c r="G3219" s="402" t="s">
        <v>6586</v>
      </c>
      <c r="H3219" s="402" t="s">
        <v>20499</v>
      </c>
      <c r="I3219" s="402" t="s">
        <v>6334</v>
      </c>
      <c r="J3219" s="402" t="s">
        <v>6334</v>
      </c>
      <c r="K3219" s="402" t="s">
        <v>6390</v>
      </c>
      <c r="L3219" s="402" t="s">
        <v>835</v>
      </c>
    </row>
    <row r="3220" spans="1:12" ht="33.75" x14ac:dyDescent="0.25">
      <c r="A3220" s="403" t="s">
        <v>20505</v>
      </c>
      <c r="B3220" s="403" t="s">
        <v>20503</v>
      </c>
      <c r="C3220" s="403" t="s">
        <v>20504</v>
      </c>
      <c r="D3220" s="403" t="s">
        <v>20502</v>
      </c>
      <c r="E3220" s="403" t="s">
        <v>20498</v>
      </c>
      <c r="F3220" s="403" t="s">
        <v>20499</v>
      </c>
      <c r="G3220" s="403" t="s">
        <v>6586</v>
      </c>
      <c r="H3220" s="403" t="s">
        <v>20499</v>
      </c>
      <c r="I3220" s="403" t="s">
        <v>6334</v>
      </c>
      <c r="J3220" s="403" t="s">
        <v>6334</v>
      </c>
      <c r="K3220" s="403" t="s">
        <v>6334</v>
      </c>
      <c r="L3220" s="403" t="s">
        <v>835</v>
      </c>
    </row>
    <row r="3221" spans="1:12" ht="33.75" x14ac:dyDescent="0.25">
      <c r="A3221" s="402" t="s">
        <v>6334</v>
      </c>
      <c r="B3221" s="402" t="s">
        <v>20507</v>
      </c>
      <c r="C3221" s="402" t="s">
        <v>6334</v>
      </c>
      <c r="D3221" s="402" t="s">
        <v>20506</v>
      </c>
      <c r="E3221" s="402" t="s">
        <v>20498</v>
      </c>
      <c r="F3221" s="402" t="s">
        <v>20499</v>
      </c>
      <c r="G3221" s="402" t="s">
        <v>6586</v>
      </c>
      <c r="H3221" s="402" t="s">
        <v>20499</v>
      </c>
      <c r="I3221" s="402" t="s">
        <v>6334</v>
      </c>
      <c r="J3221" s="402" t="s">
        <v>6334</v>
      </c>
      <c r="K3221" s="402" t="s">
        <v>6390</v>
      </c>
      <c r="L3221" s="402" t="s">
        <v>835</v>
      </c>
    </row>
    <row r="3222" spans="1:12" ht="33.75" x14ac:dyDescent="0.25">
      <c r="A3222" s="403" t="s">
        <v>20511</v>
      </c>
      <c r="B3222" s="403" t="s">
        <v>20509</v>
      </c>
      <c r="C3222" s="403" t="s">
        <v>20510</v>
      </c>
      <c r="D3222" s="403" t="s">
        <v>20508</v>
      </c>
      <c r="E3222" s="403" t="s">
        <v>20498</v>
      </c>
      <c r="F3222" s="403" t="s">
        <v>20499</v>
      </c>
      <c r="G3222" s="403" t="s">
        <v>6586</v>
      </c>
      <c r="H3222" s="403" t="s">
        <v>20499</v>
      </c>
      <c r="I3222" s="403" t="s">
        <v>6334</v>
      </c>
      <c r="J3222" s="403" t="s">
        <v>6334</v>
      </c>
      <c r="K3222" s="403" t="s">
        <v>6334</v>
      </c>
      <c r="L3222" s="403" t="s">
        <v>835</v>
      </c>
    </row>
    <row r="3223" spans="1:12" ht="33.75" x14ac:dyDescent="0.25">
      <c r="A3223" s="402" t="s">
        <v>6334</v>
      </c>
      <c r="B3223" s="402" t="s">
        <v>20513</v>
      </c>
      <c r="C3223" s="402" t="s">
        <v>6334</v>
      </c>
      <c r="D3223" s="402" t="s">
        <v>20512</v>
      </c>
      <c r="E3223" s="402" t="s">
        <v>20498</v>
      </c>
      <c r="F3223" s="402" t="s">
        <v>20499</v>
      </c>
      <c r="G3223" s="402" t="s">
        <v>6586</v>
      </c>
      <c r="H3223" s="402" t="s">
        <v>20499</v>
      </c>
      <c r="I3223" s="402" t="s">
        <v>6334</v>
      </c>
      <c r="J3223" s="402" t="s">
        <v>6334</v>
      </c>
      <c r="K3223" s="402" t="s">
        <v>6390</v>
      </c>
      <c r="L3223" s="402" t="s">
        <v>835</v>
      </c>
    </row>
    <row r="3224" spans="1:12" ht="45" x14ac:dyDescent="0.25">
      <c r="A3224" s="403" t="s">
        <v>20517</v>
      </c>
      <c r="B3224" s="403" t="s">
        <v>20515</v>
      </c>
      <c r="C3224" s="403" t="s">
        <v>20516</v>
      </c>
      <c r="D3224" s="403" t="s">
        <v>20514</v>
      </c>
      <c r="E3224" s="403" t="s">
        <v>7778</v>
      </c>
      <c r="F3224" s="403" t="s">
        <v>7779</v>
      </c>
      <c r="G3224" s="403" t="s">
        <v>6586</v>
      </c>
      <c r="H3224" s="403" t="s">
        <v>7780</v>
      </c>
      <c r="I3224" s="403" t="s">
        <v>6334</v>
      </c>
      <c r="J3224" s="403" t="s">
        <v>6334</v>
      </c>
      <c r="K3224" s="403" t="s">
        <v>6334</v>
      </c>
      <c r="L3224" s="403" t="s">
        <v>835</v>
      </c>
    </row>
    <row r="3225" spans="1:12" ht="45" x14ac:dyDescent="0.25">
      <c r="A3225" s="402" t="s">
        <v>6334</v>
      </c>
      <c r="B3225" s="402" t="s">
        <v>20519</v>
      </c>
      <c r="C3225" s="402" t="s">
        <v>6334</v>
      </c>
      <c r="D3225" s="402" t="s">
        <v>20518</v>
      </c>
      <c r="E3225" s="402" t="s">
        <v>7778</v>
      </c>
      <c r="F3225" s="402" t="s">
        <v>7779</v>
      </c>
      <c r="G3225" s="402" t="s">
        <v>6586</v>
      </c>
      <c r="H3225" s="402" t="s">
        <v>7780</v>
      </c>
      <c r="I3225" s="402" t="s">
        <v>6334</v>
      </c>
      <c r="J3225" s="402" t="s">
        <v>6334</v>
      </c>
      <c r="K3225" s="402" t="s">
        <v>6390</v>
      </c>
      <c r="L3225" s="402" t="s">
        <v>835</v>
      </c>
    </row>
    <row r="3226" spans="1:12" ht="33.75" x14ac:dyDescent="0.25">
      <c r="A3226" s="403" t="s">
        <v>20523</v>
      </c>
      <c r="B3226" s="403" t="s">
        <v>20521</v>
      </c>
      <c r="C3226" s="403" t="s">
        <v>20522</v>
      </c>
      <c r="D3226" s="403" t="s">
        <v>20520</v>
      </c>
      <c r="E3226" s="403" t="s">
        <v>20498</v>
      </c>
      <c r="F3226" s="403" t="s">
        <v>20499</v>
      </c>
      <c r="G3226" s="403" t="s">
        <v>6586</v>
      </c>
      <c r="H3226" s="403" t="s">
        <v>20499</v>
      </c>
      <c r="I3226" s="403" t="s">
        <v>6334</v>
      </c>
      <c r="J3226" s="403" t="s">
        <v>6334</v>
      </c>
      <c r="K3226" s="403" t="s">
        <v>6334</v>
      </c>
      <c r="L3226" s="403" t="s">
        <v>835</v>
      </c>
    </row>
    <row r="3227" spans="1:12" ht="33.75" x14ac:dyDescent="0.25">
      <c r="A3227" s="402" t="s">
        <v>6334</v>
      </c>
      <c r="B3227" s="402" t="s">
        <v>20525</v>
      </c>
      <c r="C3227" s="402" t="s">
        <v>6334</v>
      </c>
      <c r="D3227" s="402" t="s">
        <v>20524</v>
      </c>
      <c r="E3227" s="402" t="s">
        <v>20498</v>
      </c>
      <c r="F3227" s="402" t="s">
        <v>20499</v>
      </c>
      <c r="G3227" s="402" t="s">
        <v>6586</v>
      </c>
      <c r="H3227" s="402" t="s">
        <v>20499</v>
      </c>
      <c r="I3227" s="402" t="s">
        <v>6334</v>
      </c>
      <c r="J3227" s="402" t="s">
        <v>6334</v>
      </c>
      <c r="K3227" s="402" t="s">
        <v>6390</v>
      </c>
      <c r="L3227" s="402" t="s">
        <v>835</v>
      </c>
    </row>
    <row r="3228" spans="1:12" ht="22.5" x14ac:dyDescent="0.25">
      <c r="A3228" s="403" t="s">
        <v>20529</v>
      </c>
      <c r="B3228" s="403" t="s">
        <v>20527</v>
      </c>
      <c r="C3228" s="403" t="s">
        <v>20528</v>
      </c>
      <c r="D3228" s="403" t="s">
        <v>20526</v>
      </c>
      <c r="E3228" s="403" t="s">
        <v>6704</v>
      </c>
      <c r="F3228" s="403" t="s">
        <v>6705</v>
      </c>
      <c r="G3228" s="403" t="s">
        <v>6486</v>
      </c>
      <c r="H3228" s="403" t="s">
        <v>6705</v>
      </c>
      <c r="I3228" s="403" t="s">
        <v>6334</v>
      </c>
      <c r="J3228" s="403" t="s">
        <v>6334</v>
      </c>
      <c r="K3228" s="403" t="s">
        <v>6334</v>
      </c>
      <c r="L3228" s="403" t="s">
        <v>835</v>
      </c>
    </row>
    <row r="3229" spans="1:12" ht="22.5" x14ac:dyDescent="0.25">
      <c r="A3229" s="402" t="s">
        <v>6334</v>
      </c>
      <c r="B3229" s="402" t="s">
        <v>20531</v>
      </c>
      <c r="C3229" s="402" t="s">
        <v>6334</v>
      </c>
      <c r="D3229" s="402" t="s">
        <v>20530</v>
      </c>
      <c r="E3229" s="402" t="s">
        <v>6704</v>
      </c>
      <c r="F3229" s="402" t="s">
        <v>6705</v>
      </c>
      <c r="G3229" s="402" t="s">
        <v>6486</v>
      </c>
      <c r="H3229" s="402" t="s">
        <v>6705</v>
      </c>
      <c r="I3229" s="402" t="s">
        <v>6334</v>
      </c>
      <c r="J3229" s="402" t="s">
        <v>6334</v>
      </c>
      <c r="K3229" s="402" t="s">
        <v>6390</v>
      </c>
      <c r="L3229" s="402" t="s">
        <v>835</v>
      </c>
    </row>
    <row r="3230" spans="1:12" ht="33.75" x14ac:dyDescent="0.25">
      <c r="A3230" s="403" t="s">
        <v>20535</v>
      </c>
      <c r="B3230" s="403" t="s">
        <v>20533</v>
      </c>
      <c r="C3230" s="403" t="s">
        <v>20534</v>
      </c>
      <c r="D3230" s="403" t="s">
        <v>20532</v>
      </c>
      <c r="E3230" s="403" t="s">
        <v>20498</v>
      </c>
      <c r="F3230" s="403" t="s">
        <v>20499</v>
      </c>
      <c r="G3230" s="403" t="s">
        <v>6586</v>
      </c>
      <c r="H3230" s="403" t="s">
        <v>20499</v>
      </c>
      <c r="I3230" s="403" t="s">
        <v>6334</v>
      </c>
      <c r="J3230" s="403" t="s">
        <v>6334</v>
      </c>
      <c r="K3230" s="403" t="s">
        <v>6334</v>
      </c>
      <c r="L3230" s="403" t="s">
        <v>835</v>
      </c>
    </row>
    <row r="3231" spans="1:12" ht="33.75" x14ac:dyDescent="0.25">
      <c r="A3231" s="402" t="s">
        <v>6334</v>
      </c>
      <c r="B3231" s="402" t="s">
        <v>20537</v>
      </c>
      <c r="C3231" s="402" t="s">
        <v>6334</v>
      </c>
      <c r="D3231" s="402" t="s">
        <v>20536</v>
      </c>
      <c r="E3231" s="402" t="s">
        <v>20498</v>
      </c>
      <c r="F3231" s="402" t="s">
        <v>20499</v>
      </c>
      <c r="G3231" s="402" t="s">
        <v>6586</v>
      </c>
      <c r="H3231" s="402" t="s">
        <v>20499</v>
      </c>
      <c r="I3231" s="402" t="s">
        <v>6334</v>
      </c>
      <c r="J3231" s="402" t="s">
        <v>6334</v>
      </c>
      <c r="K3231" s="402" t="s">
        <v>6390</v>
      </c>
      <c r="L3231" s="402" t="s">
        <v>835</v>
      </c>
    </row>
    <row r="3232" spans="1:12" ht="45" x14ac:dyDescent="0.25">
      <c r="A3232" s="403" t="s">
        <v>20541</v>
      </c>
      <c r="B3232" s="403" t="s">
        <v>20539</v>
      </c>
      <c r="C3232" s="403" t="s">
        <v>20540</v>
      </c>
      <c r="D3232" s="403" t="s">
        <v>20538</v>
      </c>
      <c r="E3232" s="403" t="s">
        <v>20542</v>
      </c>
      <c r="F3232" s="403" t="s">
        <v>20543</v>
      </c>
      <c r="G3232" s="403" t="s">
        <v>6382</v>
      </c>
      <c r="H3232" s="403" t="s">
        <v>20543</v>
      </c>
      <c r="I3232" s="403" t="s">
        <v>6334</v>
      </c>
      <c r="J3232" s="403" t="s">
        <v>6334</v>
      </c>
      <c r="K3232" s="403" t="s">
        <v>6334</v>
      </c>
      <c r="L3232" s="403" t="s">
        <v>835</v>
      </c>
    </row>
    <row r="3233" spans="1:12" ht="22.5" x14ac:dyDescent="0.25">
      <c r="A3233" s="402" t="s">
        <v>20547</v>
      </c>
      <c r="B3233" s="402" t="s">
        <v>20545</v>
      </c>
      <c r="C3233" s="402" t="s">
        <v>20546</v>
      </c>
      <c r="D3233" s="402" t="s">
        <v>20544</v>
      </c>
      <c r="E3233" s="402" t="s">
        <v>6704</v>
      </c>
      <c r="F3233" s="402" t="s">
        <v>6705</v>
      </c>
      <c r="G3233" s="402" t="s">
        <v>6486</v>
      </c>
      <c r="H3233" s="402" t="s">
        <v>6705</v>
      </c>
      <c r="I3233" s="402" t="s">
        <v>6334</v>
      </c>
      <c r="J3233" s="402" t="s">
        <v>6334</v>
      </c>
      <c r="K3233" s="402" t="s">
        <v>6334</v>
      </c>
      <c r="L3233" s="402" t="s">
        <v>835</v>
      </c>
    </row>
    <row r="3234" spans="1:12" ht="22.5" x14ac:dyDescent="0.25">
      <c r="A3234" s="403" t="s">
        <v>6334</v>
      </c>
      <c r="B3234" s="403" t="s">
        <v>20549</v>
      </c>
      <c r="C3234" s="403" t="s">
        <v>6334</v>
      </c>
      <c r="D3234" s="403" t="s">
        <v>20548</v>
      </c>
      <c r="E3234" s="403" t="s">
        <v>6704</v>
      </c>
      <c r="F3234" s="403" t="s">
        <v>6705</v>
      </c>
      <c r="G3234" s="403" t="s">
        <v>6486</v>
      </c>
      <c r="H3234" s="403" t="s">
        <v>6705</v>
      </c>
      <c r="I3234" s="403" t="s">
        <v>6334</v>
      </c>
      <c r="J3234" s="403" t="s">
        <v>6334</v>
      </c>
      <c r="K3234" s="403" t="s">
        <v>6390</v>
      </c>
      <c r="L3234" s="403" t="s">
        <v>835</v>
      </c>
    </row>
    <row r="3235" spans="1:12" ht="45" x14ac:dyDescent="0.25">
      <c r="A3235" s="402" t="s">
        <v>20553</v>
      </c>
      <c r="B3235" s="402" t="s">
        <v>20551</v>
      </c>
      <c r="C3235" s="402" t="s">
        <v>20552</v>
      </c>
      <c r="D3235" s="402" t="s">
        <v>20550</v>
      </c>
      <c r="E3235" s="402" t="s">
        <v>20542</v>
      </c>
      <c r="F3235" s="402" t="s">
        <v>20543</v>
      </c>
      <c r="G3235" s="402" t="s">
        <v>6382</v>
      </c>
      <c r="H3235" s="402" t="s">
        <v>20543</v>
      </c>
      <c r="I3235" s="402" t="s">
        <v>6334</v>
      </c>
      <c r="J3235" s="402" t="s">
        <v>6334</v>
      </c>
      <c r="K3235" s="402" t="s">
        <v>6334</v>
      </c>
      <c r="L3235" s="402" t="s">
        <v>835</v>
      </c>
    </row>
    <row r="3236" spans="1:12" ht="45" x14ac:dyDescent="0.25">
      <c r="A3236" s="403" t="s">
        <v>20557</v>
      </c>
      <c r="B3236" s="403" t="s">
        <v>20555</v>
      </c>
      <c r="C3236" s="403" t="s">
        <v>20556</v>
      </c>
      <c r="D3236" s="403" t="s">
        <v>20554</v>
      </c>
      <c r="E3236" s="403" t="s">
        <v>20542</v>
      </c>
      <c r="F3236" s="403" t="s">
        <v>20543</v>
      </c>
      <c r="G3236" s="403" t="s">
        <v>6382</v>
      </c>
      <c r="H3236" s="403" t="s">
        <v>20543</v>
      </c>
      <c r="I3236" s="403" t="s">
        <v>6334</v>
      </c>
      <c r="J3236" s="403" t="s">
        <v>6334</v>
      </c>
      <c r="K3236" s="403" t="s">
        <v>6334</v>
      </c>
      <c r="L3236" s="403" t="s">
        <v>835</v>
      </c>
    </row>
    <row r="3237" spans="1:12" ht="78.75" x14ac:dyDescent="0.25">
      <c r="A3237" s="402" t="s">
        <v>4054</v>
      </c>
      <c r="B3237" s="402" t="s">
        <v>20559</v>
      </c>
      <c r="C3237" s="402" t="s">
        <v>4056</v>
      </c>
      <c r="D3237" s="402" t="s">
        <v>20558</v>
      </c>
      <c r="E3237" s="402" t="s">
        <v>7595</v>
      </c>
      <c r="F3237" s="402" t="s">
        <v>7596</v>
      </c>
      <c r="G3237" s="402" t="s">
        <v>6586</v>
      </c>
      <c r="H3237" s="402" t="s">
        <v>7596</v>
      </c>
      <c r="I3237" s="402" t="s">
        <v>6334</v>
      </c>
      <c r="J3237" s="402" t="s">
        <v>6334</v>
      </c>
      <c r="K3237" s="402" t="s">
        <v>6334</v>
      </c>
      <c r="L3237" s="402" t="s">
        <v>835</v>
      </c>
    </row>
    <row r="3238" spans="1:12" ht="56.25" x14ac:dyDescent="0.25">
      <c r="A3238" s="403" t="s">
        <v>6334</v>
      </c>
      <c r="B3238" s="403" t="s">
        <v>20561</v>
      </c>
      <c r="C3238" s="403" t="s">
        <v>20562</v>
      </c>
      <c r="D3238" s="403" t="s">
        <v>20560</v>
      </c>
      <c r="E3238" s="403" t="s">
        <v>6915</v>
      </c>
      <c r="F3238" s="403" t="s">
        <v>6916</v>
      </c>
      <c r="G3238" s="403" t="s">
        <v>6917</v>
      </c>
      <c r="H3238" s="403" t="s">
        <v>6916</v>
      </c>
      <c r="I3238" s="403" t="s">
        <v>6334</v>
      </c>
      <c r="J3238" s="403" t="s">
        <v>6334</v>
      </c>
      <c r="K3238" s="403" t="s">
        <v>6334</v>
      </c>
      <c r="L3238" s="403" t="s">
        <v>835</v>
      </c>
    </row>
    <row r="3239" spans="1:12" ht="135" x14ac:dyDescent="0.25">
      <c r="A3239" s="402" t="s">
        <v>20566</v>
      </c>
      <c r="B3239" s="402" t="s">
        <v>20564</v>
      </c>
      <c r="C3239" s="402" t="s">
        <v>20565</v>
      </c>
      <c r="D3239" s="402" t="s">
        <v>20563</v>
      </c>
      <c r="E3239" s="402" t="s">
        <v>6704</v>
      </c>
      <c r="F3239" s="402" t="s">
        <v>6705</v>
      </c>
      <c r="G3239" s="402" t="s">
        <v>6486</v>
      </c>
      <c r="H3239" s="402" t="s">
        <v>6705</v>
      </c>
      <c r="I3239" s="402" t="s">
        <v>6334</v>
      </c>
      <c r="J3239" s="402" t="s">
        <v>6334</v>
      </c>
      <c r="K3239" s="402" t="s">
        <v>6334</v>
      </c>
      <c r="L3239" s="402" t="s">
        <v>835</v>
      </c>
    </row>
    <row r="3240" spans="1:12" ht="123.75" x14ac:dyDescent="0.25">
      <c r="A3240" s="403" t="s">
        <v>1918</v>
      </c>
      <c r="B3240" s="403" t="s">
        <v>20568</v>
      </c>
      <c r="C3240" s="403" t="s">
        <v>20569</v>
      </c>
      <c r="D3240" s="403" t="s">
        <v>20567</v>
      </c>
      <c r="E3240" s="403" t="s">
        <v>20570</v>
      </c>
      <c r="F3240" s="403" t="s">
        <v>20571</v>
      </c>
      <c r="G3240" s="403" t="s">
        <v>20572</v>
      </c>
      <c r="H3240" s="403" t="s">
        <v>20573</v>
      </c>
      <c r="I3240" s="403" t="s">
        <v>6334</v>
      </c>
      <c r="J3240" s="403" t="s">
        <v>6334</v>
      </c>
      <c r="K3240" s="403" t="s">
        <v>6334</v>
      </c>
      <c r="L3240" s="403" t="s">
        <v>6343</v>
      </c>
    </row>
    <row r="3241" spans="1:12" ht="78.75" x14ac:dyDescent="0.25">
      <c r="A3241" s="402" t="s">
        <v>20577</v>
      </c>
      <c r="B3241" s="402" t="s">
        <v>20575</v>
      </c>
      <c r="C3241" s="402" t="s">
        <v>20576</v>
      </c>
      <c r="D3241" s="402" t="s">
        <v>20574</v>
      </c>
      <c r="E3241" s="402" t="s">
        <v>20578</v>
      </c>
      <c r="F3241" s="402" t="s">
        <v>20579</v>
      </c>
      <c r="G3241" s="402" t="s">
        <v>8352</v>
      </c>
      <c r="H3241" s="402" t="s">
        <v>20580</v>
      </c>
      <c r="I3241" s="402" t="s">
        <v>6334</v>
      </c>
      <c r="J3241" s="402" t="s">
        <v>6334</v>
      </c>
      <c r="K3241" s="402" t="s">
        <v>6334</v>
      </c>
      <c r="L3241" s="402" t="s">
        <v>835</v>
      </c>
    </row>
    <row r="3242" spans="1:12" ht="56.25" x14ac:dyDescent="0.25">
      <c r="A3242" s="403" t="s">
        <v>20584</v>
      </c>
      <c r="B3242" s="403" t="s">
        <v>20582</v>
      </c>
      <c r="C3242" s="403" t="s">
        <v>20583</v>
      </c>
      <c r="D3242" s="403" t="s">
        <v>20581</v>
      </c>
      <c r="E3242" s="403" t="s">
        <v>17986</v>
      </c>
      <c r="F3242" s="403" t="s">
        <v>17987</v>
      </c>
      <c r="G3242" s="403" t="s">
        <v>6486</v>
      </c>
      <c r="H3242" s="403" t="s">
        <v>17987</v>
      </c>
      <c r="I3242" s="403" t="s">
        <v>6572</v>
      </c>
      <c r="J3242" s="403" t="s">
        <v>6334</v>
      </c>
      <c r="K3242" s="403" t="s">
        <v>6334</v>
      </c>
      <c r="L3242" s="403" t="s">
        <v>835</v>
      </c>
    </row>
    <row r="3243" spans="1:12" ht="56.25" x14ac:dyDescent="0.25">
      <c r="A3243" s="402" t="s">
        <v>1058</v>
      </c>
      <c r="B3243" s="402" t="s">
        <v>20586</v>
      </c>
      <c r="C3243" s="402" t="s">
        <v>1058</v>
      </c>
      <c r="D3243" s="402" t="s">
        <v>20585</v>
      </c>
      <c r="E3243" s="402" t="s">
        <v>17986</v>
      </c>
      <c r="F3243" s="402" t="s">
        <v>17987</v>
      </c>
      <c r="G3243" s="402" t="s">
        <v>6486</v>
      </c>
      <c r="H3243" s="402" t="s">
        <v>17987</v>
      </c>
      <c r="I3243" s="402" t="s">
        <v>6572</v>
      </c>
      <c r="J3243" s="402" t="s">
        <v>6334</v>
      </c>
      <c r="K3243" s="402" t="s">
        <v>6390</v>
      </c>
      <c r="L3243" s="402" t="s">
        <v>6343</v>
      </c>
    </row>
    <row r="3244" spans="1:12" ht="202.5" x14ac:dyDescent="0.25">
      <c r="A3244" s="403" t="s">
        <v>20590</v>
      </c>
      <c r="B3244" s="403" t="s">
        <v>20588</v>
      </c>
      <c r="C3244" s="403" t="s">
        <v>20589</v>
      </c>
      <c r="D3244" s="403" t="s">
        <v>20587</v>
      </c>
      <c r="E3244" s="403" t="s">
        <v>20591</v>
      </c>
      <c r="F3244" s="403" t="s">
        <v>20592</v>
      </c>
      <c r="G3244" s="403" t="s">
        <v>7523</v>
      </c>
      <c r="H3244" s="403" t="s">
        <v>20593</v>
      </c>
      <c r="I3244" s="403" t="s">
        <v>6334</v>
      </c>
      <c r="J3244" s="403" t="s">
        <v>20594</v>
      </c>
      <c r="K3244" s="403" t="s">
        <v>20595</v>
      </c>
      <c r="L3244" s="403" t="s">
        <v>6343</v>
      </c>
    </row>
    <row r="3245" spans="1:12" ht="135" x14ac:dyDescent="0.25">
      <c r="A3245" s="402" t="s">
        <v>20599</v>
      </c>
      <c r="B3245" s="402" t="s">
        <v>20597</v>
      </c>
      <c r="C3245" s="402" t="s">
        <v>20598</v>
      </c>
      <c r="D3245" s="402" t="s">
        <v>20596</v>
      </c>
      <c r="E3245" s="402" t="s">
        <v>20600</v>
      </c>
      <c r="F3245" s="402" t="s">
        <v>20601</v>
      </c>
      <c r="G3245" s="402" t="s">
        <v>6382</v>
      </c>
      <c r="H3245" s="402" t="s">
        <v>20602</v>
      </c>
      <c r="I3245" s="402" t="s">
        <v>6334</v>
      </c>
      <c r="J3245" s="402" t="s">
        <v>20603</v>
      </c>
      <c r="K3245" s="402" t="s">
        <v>6686</v>
      </c>
      <c r="L3245" s="402" t="s">
        <v>835</v>
      </c>
    </row>
    <row r="3246" spans="1:12" ht="78.75" x14ac:dyDescent="0.25">
      <c r="A3246" s="403" t="s">
        <v>1818</v>
      </c>
      <c r="B3246" s="403" t="s">
        <v>20605</v>
      </c>
      <c r="C3246" s="403" t="s">
        <v>20606</v>
      </c>
      <c r="D3246" s="403" t="s">
        <v>20604</v>
      </c>
      <c r="E3246" s="403" t="s">
        <v>20607</v>
      </c>
      <c r="F3246" s="403" t="s">
        <v>20608</v>
      </c>
      <c r="G3246" s="403" t="s">
        <v>7523</v>
      </c>
      <c r="H3246" s="403" t="s">
        <v>20609</v>
      </c>
      <c r="I3246" s="403" t="s">
        <v>6334</v>
      </c>
      <c r="J3246" s="403" t="s">
        <v>6334</v>
      </c>
      <c r="K3246" s="403" t="s">
        <v>6334</v>
      </c>
      <c r="L3246" s="403" t="s">
        <v>835</v>
      </c>
    </row>
    <row r="3247" spans="1:12" ht="90" x14ac:dyDescent="0.25">
      <c r="A3247" s="402" t="s">
        <v>20613</v>
      </c>
      <c r="B3247" s="402" t="s">
        <v>20611</v>
      </c>
      <c r="C3247" s="402" t="s">
        <v>20612</v>
      </c>
      <c r="D3247" s="402" t="s">
        <v>20610</v>
      </c>
      <c r="E3247" s="402" t="s">
        <v>20614</v>
      </c>
      <c r="F3247" s="402" t="s">
        <v>20615</v>
      </c>
      <c r="G3247" s="402" t="s">
        <v>6388</v>
      </c>
      <c r="H3247" s="402" t="s">
        <v>20616</v>
      </c>
      <c r="I3247" s="402" t="s">
        <v>6334</v>
      </c>
      <c r="J3247" s="402" t="s">
        <v>20617</v>
      </c>
      <c r="K3247" s="402" t="s">
        <v>20618</v>
      </c>
      <c r="L3247" s="402" t="s">
        <v>835</v>
      </c>
    </row>
    <row r="3248" spans="1:12" ht="78.75" x14ac:dyDescent="0.25">
      <c r="A3248" s="403" t="s">
        <v>20622</v>
      </c>
      <c r="B3248" s="403" t="s">
        <v>20620</v>
      </c>
      <c r="C3248" s="403" t="s">
        <v>20621</v>
      </c>
      <c r="D3248" s="403" t="s">
        <v>20619</v>
      </c>
      <c r="E3248" s="403" t="s">
        <v>20623</v>
      </c>
      <c r="F3248" s="403" t="s">
        <v>20624</v>
      </c>
      <c r="G3248" s="403" t="s">
        <v>6382</v>
      </c>
      <c r="H3248" s="403" t="s">
        <v>20625</v>
      </c>
      <c r="I3248" s="403" t="s">
        <v>6334</v>
      </c>
      <c r="J3248" s="403" t="s">
        <v>20626</v>
      </c>
      <c r="K3248" s="403" t="s">
        <v>20618</v>
      </c>
      <c r="L3248" s="403" t="s">
        <v>835</v>
      </c>
    </row>
    <row r="3249" spans="1:12" ht="101.25" x14ac:dyDescent="0.25">
      <c r="A3249" s="402" t="s">
        <v>20630</v>
      </c>
      <c r="B3249" s="402" t="s">
        <v>20628</v>
      </c>
      <c r="C3249" s="402" t="s">
        <v>20629</v>
      </c>
      <c r="D3249" s="402" t="s">
        <v>20627</v>
      </c>
      <c r="E3249" s="402" t="s">
        <v>20631</v>
      </c>
      <c r="F3249" s="402" t="s">
        <v>20632</v>
      </c>
      <c r="G3249" s="402" t="s">
        <v>6382</v>
      </c>
      <c r="H3249" s="402" t="s">
        <v>20633</v>
      </c>
      <c r="I3249" s="402" t="s">
        <v>6334</v>
      </c>
      <c r="J3249" s="402" t="s">
        <v>20626</v>
      </c>
      <c r="K3249" s="402" t="s">
        <v>20595</v>
      </c>
      <c r="L3249" s="402" t="s">
        <v>835</v>
      </c>
    </row>
    <row r="3250" spans="1:12" ht="78.75" x14ac:dyDescent="0.25">
      <c r="A3250" s="403" t="s">
        <v>2201</v>
      </c>
      <c r="B3250" s="403" t="s">
        <v>20635</v>
      </c>
      <c r="C3250" s="403" t="s">
        <v>20636</v>
      </c>
      <c r="D3250" s="403" t="s">
        <v>20634</v>
      </c>
      <c r="E3250" s="403" t="s">
        <v>20623</v>
      </c>
      <c r="F3250" s="403" t="s">
        <v>20624</v>
      </c>
      <c r="G3250" s="403" t="s">
        <v>6382</v>
      </c>
      <c r="H3250" s="403" t="s">
        <v>20625</v>
      </c>
      <c r="I3250" s="403" t="s">
        <v>6334</v>
      </c>
      <c r="J3250" s="403" t="s">
        <v>20626</v>
      </c>
      <c r="K3250" s="403" t="s">
        <v>20618</v>
      </c>
      <c r="L3250" s="403" t="s">
        <v>835</v>
      </c>
    </row>
    <row r="3251" spans="1:12" ht="78.75" x14ac:dyDescent="0.25">
      <c r="A3251" s="402" t="s">
        <v>20640</v>
      </c>
      <c r="B3251" s="402" t="s">
        <v>20638</v>
      </c>
      <c r="C3251" s="402" t="s">
        <v>20639</v>
      </c>
      <c r="D3251" s="402" t="s">
        <v>20637</v>
      </c>
      <c r="E3251" s="402" t="s">
        <v>20641</v>
      </c>
      <c r="F3251" s="402" t="s">
        <v>20642</v>
      </c>
      <c r="G3251" s="402" t="s">
        <v>7523</v>
      </c>
      <c r="H3251" s="402" t="s">
        <v>20643</v>
      </c>
      <c r="I3251" s="402" t="s">
        <v>6360</v>
      </c>
      <c r="J3251" s="402" t="s">
        <v>20644</v>
      </c>
      <c r="K3251" s="402" t="s">
        <v>6334</v>
      </c>
      <c r="L3251" s="402" t="s">
        <v>835</v>
      </c>
    </row>
    <row r="3252" spans="1:12" ht="112.5" x14ac:dyDescent="0.25">
      <c r="A3252" s="403" t="s">
        <v>1833</v>
      </c>
      <c r="B3252" s="403" t="s">
        <v>26588</v>
      </c>
      <c r="C3252" s="403" t="s">
        <v>3960</v>
      </c>
      <c r="D3252" s="403" t="s">
        <v>20645</v>
      </c>
      <c r="E3252" s="403" t="s">
        <v>26589</v>
      </c>
      <c r="F3252" s="403" t="s">
        <v>26590</v>
      </c>
      <c r="G3252" s="403" t="s">
        <v>10076</v>
      </c>
      <c r="H3252" s="403" t="s">
        <v>26591</v>
      </c>
      <c r="I3252" s="403" t="s">
        <v>6334</v>
      </c>
      <c r="J3252" s="403" t="s">
        <v>6334</v>
      </c>
      <c r="K3252" s="403" t="s">
        <v>6334</v>
      </c>
      <c r="L3252" s="403" t="s">
        <v>26108</v>
      </c>
    </row>
    <row r="3253" spans="1:12" ht="45" x14ac:dyDescent="0.25">
      <c r="A3253" s="402" t="s">
        <v>20648</v>
      </c>
      <c r="B3253" s="402" t="s">
        <v>20647</v>
      </c>
      <c r="C3253" s="402" t="s">
        <v>6334</v>
      </c>
      <c r="D3253" s="402" t="s">
        <v>20646</v>
      </c>
      <c r="E3253" s="402" t="s">
        <v>6704</v>
      </c>
      <c r="F3253" s="402" t="s">
        <v>6705</v>
      </c>
      <c r="G3253" s="402" t="s">
        <v>6486</v>
      </c>
      <c r="H3253" s="402" t="s">
        <v>6705</v>
      </c>
      <c r="I3253" s="402" t="s">
        <v>6334</v>
      </c>
      <c r="J3253" s="402" t="s">
        <v>6334</v>
      </c>
      <c r="K3253" s="402" t="s">
        <v>6334</v>
      </c>
      <c r="L3253" s="402" t="s">
        <v>835</v>
      </c>
    </row>
    <row r="3254" spans="1:12" ht="67.5" x14ac:dyDescent="0.25">
      <c r="A3254" s="403" t="s">
        <v>20652</v>
      </c>
      <c r="B3254" s="403" t="s">
        <v>20650</v>
      </c>
      <c r="C3254" s="403" t="s">
        <v>20651</v>
      </c>
      <c r="D3254" s="403" t="s">
        <v>20649</v>
      </c>
      <c r="E3254" s="403" t="s">
        <v>6797</v>
      </c>
      <c r="F3254" s="403" t="s">
        <v>6798</v>
      </c>
      <c r="G3254" s="403" t="s">
        <v>6452</v>
      </c>
      <c r="H3254" s="403" t="s">
        <v>6799</v>
      </c>
      <c r="I3254" s="403" t="s">
        <v>6334</v>
      </c>
      <c r="J3254" s="403" t="s">
        <v>6334</v>
      </c>
      <c r="K3254" s="403" t="s">
        <v>6334</v>
      </c>
      <c r="L3254" s="403" t="s">
        <v>835</v>
      </c>
    </row>
    <row r="3255" spans="1:12" ht="22.5" x14ac:dyDescent="0.25">
      <c r="A3255" s="402" t="s">
        <v>20656</v>
      </c>
      <c r="B3255" s="402" t="s">
        <v>20654</v>
      </c>
      <c r="C3255" s="402" t="s">
        <v>20655</v>
      </c>
      <c r="D3255" s="402" t="s">
        <v>20653</v>
      </c>
      <c r="E3255" s="402" t="s">
        <v>6704</v>
      </c>
      <c r="F3255" s="402" t="s">
        <v>6705</v>
      </c>
      <c r="G3255" s="402" t="s">
        <v>6486</v>
      </c>
      <c r="H3255" s="402" t="s">
        <v>6705</v>
      </c>
      <c r="I3255" s="402" t="s">
        <v>6334</v>
      </c>
      <c r="J3255" s="402" t="s">
        <v>6334</v>
      </c>
      <c r="K3255" s="402" t="s">
        <v>6334</v>
      </c>
      <c r="L3255" s="402" t="s">
        <v>835</v>
      </c>
    </row>
    <row r="3256" spans="1:12" ht="45" x14ac:dyDescent="0.25">
      <c r="A3256" s="403" t="s">
        <v>1784</v>
      </c>
      <c r="B3256" s="403" t="s">
        <v>20658</v>
      </c>
      <c r="C3256" s="403" t="s">
        <v>20659</v>
      </c>
      <c r="D3256" s="403" t="s">
        <v>20657</v>
      </c>
      <c r="E3256" s="403" t="s">
        <v>9001</v>
      </c>
      <c r="F3256" s="403" t="s">
        <v>9002</v>
      </c>
      <c r="G3256" s="403" t="s">
        <v>6493</v>
      </c>
      <c r="H3256" s="403" t="s">
        <v>9002</v>
      </c>
      <c r="I3256" s="403" t="s">
        <v>6334</v>
      </c>
      <c r="J3256" s="403" t="s">
        <v>6334</v>
      </c>
      <c r="K3256" s="403" t="s">
        <v>6334</v>
      </c>
      <c r="L3256" s="403" t="s">
        <v>835</v>
      </c>
    </row>
    <row r="3257" spans="1:12" ht="45" x14ac:dyDescent="0.25">
      <c r="A3257" s="402" t="s">
        <v>20663</v>
      </c>
      <c r="B3257" s="402" t="s">
        <v>20661</v>
      </c>
      <c r="C3257" s="402" t="s">
        <v>20662</v>
      </c>
      <c r="D3257" s="402" t="s">
        <v>20660</v>
      </c>
      <c r="E3257" s="402" t="s">
        <v>20664</v>
      </c>
      <c r="F3257" s="402" t="s">
        <v>20665</v>
      </c>
      <c r="G3257" s="402" t="s">
        <v>7160</v>
      </c>
      <c r="H3257" s="402" t="s">
        <v>20665</v>
      </c>
      <c r="I3257" s="402" t="s">
        <v>6334</v>
      </c>
      <c r="J3257" s="402" t="s">
        <v>6334</v>
      </c>
      <c r="K3257" s="402" t="s">
        <v>6334</v>
      </c>
      <c r="L3257" s="402" t="s">
        <v>835</v>
      </c>
    </row>
    <row r="3258" spans="1:12" ht="56.25" x14ac:dyDescent="0.25">
      <c r="A3258" s="403" t="s">
        <v>20669</v>
      </c>
      <c r="B3258" s="403" t="s">
        <v>20667</v>
      </c>
      <c r="C3258" s="403" t="s">
        <v>20668</v>
      </c>
      <c r="D3258" s="403" t="s">
        <v>20666</v>
      </c>
      <c r="E3258" s="403" t="s">
        <v>20670</v>
      </c>
      <c r="F3258" s="403" t="s">
        <v>20671</v>
      </c>
      <c r="G3258" s="403" t="s">
        <v>6415</v>
      </c>
      <c r="H3258" s="403" t="s">
        <v>20671</v>
      </c>
      <c r="I3258" s="403" t="s">
        <v>6334</v>
      </c>
      <c r="J3258" s="403" t="s">
        <v>6334</v>
      </c>
      <c r="K3258" s="403" t="s">
        <v>6334</v>
      </c>
      <c r="L3258" s="403" t="s">
        <v>835</v>
      </c>
    </row>
    <row r="3259" spans="1:12" ht="67.5" x14ac:dyDescent="0.25">
      <c r="A3259" s="402" t="s">
        <v>20675</v>
      </c>
      <c r="B3259" s="402" t="s">
        <v>20673</v>
      </c>
      <c r="C3259" s="402" t="s">
        <v>20674</v>
      </c>
      <c r="D3259" s="402" t="s">
        <v>20672</v>
      </c>
      <c r="E3259" s="402" t="s">
        <v>20676</v>
      </c>
      <c r="F3259" s="402" t="s">
        <v>20677</v>
      </c>
      <c r="G3259" s="402" t="s">
        <v>8352</v>
      </c>
      <c r="H3259" s="402" t="s">
        <v>20677</v>
      </c>
      <c r="I3259" s="402" t="s">
        <v>6334</v>
      </c>
      <c r="J3259" s="402" t="s">
        <v>6334</v>
      </c>
      <c r="K3259" s="402" t="s">
        <v>6334</v>
      </c>
      <c r="L3259" s="402" t="s">
        <v>835</v>
      </c>
    </row>
    <row r="3260" spans="1:12" ht="90" x14ac:dyDescent="0.25">
      <c r="A3260" s="403" t="s">
        <v>5518</v>
      </c>
      <c r="B3260" s="403" t="s">
        <v>20679</v>
      </c>
      <c r="C3260" s="403" t="s">
        <v>5761</v>
      </c>
      <c r="D3260" s="403" t="s">
        <v>20678</v>
      </c>
      <c r="E3260" s="403" t="s">
        <v>20680</v>
      </c>
      <c r="F3260" s="403" t="s">
        <v>20681</v>
      </c>
      <c r="G3260" s="403" t="s">
        <v>7721</v>
      </c>
      <c r="H3260" s="403" t="s">
        <v>20681</v>
      </c>
      <c r="I3260" s="403" t="s">
        <v>6334</v>
      </c>
      <c r="J3260" s="403" t="s">
        <v>6334</v>
      </c>
      <c r="K3260" s="403" t="s">
        <v>6334</v>
      </c>
      <c r="L3260" s="403" t="s">
        <v>835</v>
      </c>
    </row>
    <row r="3261" spans="1:12" ht="45" x14ac:dyDescent="0.25">
      <c r="A3261" s="402" t="s">
        <v>20685</v>
      </c>
      <c r="B3261" s="402" t="s">
        <v>20683</v>
      </c>
      <c r="C3261" s="402" t="s">
        <v>20684</v>
      </c>
      <c r="D3261" s="402" t="s">
        <v>20682</v>
      </c>
      <c r="E3261" s="402" t="s">
        <v>20686</v>
      </c>
      <c r="F3261" s="402" t="s">
        <v>20687</v>
      </c>
      <c r="G3261" s="402" t="s">
        <v>6440</v>
      </c>
      <c r="H3261" s="402" t="s">
        <v>20687</v>
      </c>
      <c r="I3261" s="402" t="s">
        <v>6360</v>
      </c>
      <c r="J3261" s="402" t="s">
        <v>6334</v>
      </c>
      <c r="K3261" s="402" t="s">
        <v>6334</v>
      </c>
      <c r="L3261" s="402" t="s">
        <v>6343</v>
      </c>
    </row>
    <row r="3262" spans="1:12" ht="90" x14ac:dyDescent="0.25">
      <c r="A3262" s="403" t="s">
        <v>20691</v>
      </c>
      <c r="B3262" s="403" t="s">
        <v>20689</v>
      </c>
      <c r="C3262" s="403" t="s">
        <v>20690</v>
      </c>
      <c r="D3262" s="403" t="s">
        <v>20688</v>
      </c>
      <c r="E3262" s="403" t="s">
        <v>20692</v>
      </c>
      <c r="F3262" s="403" t="s">
        <v>20693</v>
      </c>
      <c r="G3262" s="403" t="s">
        <v>11163</v>
      </c>
      <c r="H3262" s="403" t="s">
        <v>20694</v>
      </c>
      <c r="I3262" s="403" t="s">
        <v>6360</v>
      </c>
      <c r="J3262" s="403" t="s">
        <v>6334</v>
      </c>
      <c r="K3262" s="403" t="s">
        <v>6334</v>
      </c>
      <c r="L3262" s="403" t="s">
        <v>835</v>
      </c>
    </row>
    <row r="3263" spans="1:12" ht="78.75" x14ac:dyDescent="0.25">
      <c r="A3263" s="402" t="s">
        <v>20698</v>
      </c>
      <c r="B3263" s="402" t="s">
        <v>20696</v>
      </c>
      <c r="C3263" s="402" t="s">
        <v>20697</v>
      </c>
      <c r="D3263" s="402" t="s">
        <v>20695</v>
      </c>
      <c r="E3263" s="402" t="s">
        <v>20699</v>
      </c>
      <c r="F3263" s="402" t="s">
        <v>20700</v>
      </c>
      <c r="G3263" s="402" t="s">
        <v>6601</v>
      </c>
      <c r="H3263" s="402" t="s">
        <v>20700</v>
      </c>
      <c r="I3263" s="402" t="s">
        <v>6334</v>
      </c>
      <c r="J3263" s="402" t="s">
        <v>6334</v>
      </c>
      <c r="K3263" s="402" t="s">
        <v>6334</v>
      </c>
      <c r="L3263" s="402" t="s">
        <v>835</v>
      </c>
    </row>
    <row r="3264" spans="1:12" ht="78.75" x14ac:dyDescent="0.25">
      <c r="A3264" s="403" t="s">
        <v>20704</v>
      </c>
      <c r="B3264" s="403" t="s">
        <v>20702</v>
      </c>
      <c r="C3264" s="403" t="s">
        <v>20703</v>
      </c>
      <c r="D3264" s="403" t="s">
        <v>20701</v>
      </c>
      <c r="E3264" s="403" t="s">
        <v>18835</v>
      </c>
      <c r="F3264" s="403" t="s">
        <v>20705</v>
      </c>
      <c r="G3264" s="403" t="s">
        <v>7223</v>
      </c>
      <c r="H3264" s="403" t="s">
        <v>20706</v>
      </c>
      <c r="I3264" s="403" t="s">
        <v>6334</v>
      </c>
      <c r="J3264" s="403" t="s">
        <v>6334</v>
      </c>
      <c r="K3264" s="403" t="s">
        <v>6334</v>
      </c>
      <c r="L3264" s="403" t="s">
        <v>835</v>
      </c>
    </row>
    <row r="3265" spans="1:12" ht="33.75" x14ac:dyDescent="0.25">
      <c r="A3265" s="402" t="s">
        <v>20710</v>
      </c>
      <c r="B3265" s="402" t="s">
        <v>20708</v>
      </c>
      <c r="C3265" s="402" t="s">
        <v>20709</v>
      </c>
      <c r="D3265" s="402" t="s">
        <v>20707</v>
      </c>
      <c r="E3265" s="402" t="s">
        <v>7627</v>
      </c>
      <c r="F3265" s="402" t="s">
        <v>7628</v>
      </c>
      <c r="G3265" s="402" t="s">
        <v>6486</v>
      </c>
      <c r="H3265" s="402" t="s">
        <v>7628</v>
      </c>
      <c r="I3265" s="402" t="s">
        <v>6334</v>
      </c>
      <c r="J3265" s="402" t="s">
        <v>6334</v>
      </c>
      <c r="K3265" s="402" t="s">
        <v>6334</v>
      </c>
      <c r="L3265" s="402" t="s">
        <v>835</v>
      </c>
    </row>
    <row r="3266" spans="1:12" ht="67.5" x14ac:dyDescent="0.25">
      <c r="A3266" s="403" t="s">
        <v>20714</v>
      </c>
      <c r="B3266" s="403" t="s">
        <v>20712</v>
      </c>
      <c r="C3266" s="403" t="s">
        <v>20713</v>
      </c>
      <c r="D3266" s="403" t="s">
        <v>20711</v>
      </c>
      <c r="E3266" s="403" t="s">
        <v>20715</v>
      </c>
      <c r="F3266" s="403" t="s">
        <v>20716</v>
      </c>
      <c r="G3266" s="403" t="s">
        <v>6513</v>
      </c>
      <c r="H3266" s="403" t="s">
        <v>20716</v>
      </c>
      <c r="I3266" s="403" t="s">
        <v>6360</v>
      </c>
      <c r="J3266" s="403" t="s">
        <v>6334</v>
      </c>
      <c r="K3266" s="403" t="s">
        <v>6334</v>
      </c>
      <c r="L3266" s="403" t="s">
        <v>6343</v>
      </c>
    </row>
    <row r="3267" spans="1:12" ht="78.75" x14ac:dyDescent="0.25">
      <c r="A3267" s="402" t="s">
        <v>6334</v>
      </c>
      <c r="B3267" s="402" t="s">
        <v>20718</v>
      </c>
      <c r="C3267" s="402" t="s">
        <v>20719</v>
      </c>
      <c r="D3267" s="402" t="s">
        <v>20717</v>
      </c>
      <c r="E3267" s="402" t="s">
        <v>20720</v>
      </c>
      <c r="F3267" s="402" t="s">
        <v>20721</v>
      </c>
      <c r="G3267" s="402" t="s">
        <v>7721</v>
      </c>
      <c r="H3267" s="402" t="s">
        <v>20721</v>
      </c>
      <c r="I3267" s="402" t="s">
        <v>6334</v>
      </c>
      <c r="J3267" s="402" t="s">
        <v>6334</v>
      </c>
      <c r="K3267" s="402" t="s">
        <v>6334</v>
      </c>
      <c r="L3267" s="402" t="s">
        <v>835</v>
      </c>
    </row>
    <row r="3268" spans="1:12" ht="78.75" x14ac:dyDescent="0.25">
      <c r="A3268" s="403" t="s">
        <v>1058</v>
      </c>
      <c r="B3268" s="403" t="s">
        <v>20723</v>
      </c>
      <c r="C3268" s="403" t="s">
        <v>1058</v>
      </c>
      <c r="D3268" s="403" t="s">
        <v>20722</v>
      </c>
      <c r="E3268" s="403" t="s">
        <v>17986</v>
      </c>
      <c r="F3268" s="403" t="s">
        <v>17987</v>
      </c>
      <c r="G3268" s="403" t="s">
        <v>6486</v>
      </c>
      <c r="H3268" s="403" t="s">
        <v>17987</v>
      </c>
      <c r="I3268" s="403" t="s">
        <v>6334</v>
      </c>
      <c r="J3268" s="403" t="s">
        <v>6334</v>
      </c>
      <c r="K3268" s="403" t="s">
        <v>6390</v>
      </c>
      <c r="L3268" s="403" t="s">
        <v>6343</v>
      </c>
    </row>
    <row r="3269" spans="1:12" ht="67.5" x14ac:dyDescent="0.25">
      <c r="A3269" s="402" t="s">
        <v>20727</v>
      </c>
      <c r="B3269" s="402" t="s">
        <v>20725</v>
      </c>
      <c r="C3269" s="402" t="s">
        <v>20726</v>
      </c>
      <c r="D3269" s="402" t="s">
        <v>20724</v>
      </c>
      <c r="E3269" s="402" t="s">
        <v>20728</v>
      </c>
      <c r="F3269" s="402" t="s">
        <v>20729</v>
      </c>
      <c r="G3269" s="402" t="s">
        <v>6388</v>
      </c>
      <c r="H3269" s="402" t="s">
        <v>20729</v>
      </c>
      <c r="I3269" s="402" t="s">
        <v>6334</v>
      </c>
      <c r="J3269" s="402" t="s">
        <v>6334</v>
      </c>
      <c r="K3269" s="402" t="s">
        <v>6334</v>
      </c>
      <c r="L3269" s="402" t="s">
        <v>6343</v>
      </c>
    </row>
    <row r="3270" spans="1:12" ht="67.5" x14ac:dyDescent="0.25">
      <c r="A3270" s="403" t="s">
        <v>1058</v>
      </c>
      <c r="B3270" s="403" t="s">
        <v>20731</v>
      </c>
      <c r="C3270" s="403" t="s">
        <v>1058</v>
      </c>
      <c r="D3270" s="403" t="s">
        <v>20730</v>
      </c>
      <c r="E3270" s="403" t="s">
        <v>7863</v>
      </c>
      <c r="F3270" s="403" t="s">
        <v>7864</v>
      </c>
      <c r="G3270" s="403" t="s">
        <v>6452</v>
      </c>
      <c r="H3270" s="403" t="s">
        <v>7865</v>
      </c>
      <c r="I3270" s="403" t="s">
        <v>6334</v>
      </c>
      <c r="J3270" s="403" t="s">
        <v>6334</v>
      </c>
      <c r="K3270" s="403" t="s">
        <v>6390</v>
      </c>
      <c r="L3270" s="403" t="s">
        <v>6343</v>
      </c>
    </row>
    <row r="3271" spans="1:12" ht="67.5" x14ac:dyDescent="0.25">
      <c r="A3271" s="402" t="s">
        <v>1058</v>
      </c>
      <c r="B3271" s="402" t="s">
        <v>20733</v>
      </c>
      <c r="C3271" s="402" t="s">
        <v>20734</v>
      </c>
      <c r="D3271" s="402" t="s">
        <v>20732</v>
      </c>
      <c r="E3271" s="402" t="s">
        <v>6497</v>
      </c>
      <c r="F3271" s="402" t="s">
        <v>6498</v>
      </c>
      <c r="G3271" s="402" t="s">
        <v>6499</v>
      </c>
      <c r="H3271" s="402" t="s">
        <v>6498</v>
      </c>
      <c r="I3271" s="402" t="s">
        <v>6334</v>
      </c>
      <c r="J3271" s="402" t="s">
        <v>6334</v>
      </c>
      <c r="K3271" s="402" t="s">
        <v>6334</v>
      </c>
      <c r="L3271" s="402" t="s">
        <v>6376</v>
      </c>
    </row>
    <row r="3272" spans="1:12" ht="67.5" x14ac:dyDescent="0.25">
      <c r="A3272" s="403" t="s">
        <v>1058</v>
      </c>
      <c r="B3272" s="403" t="s">
        <v>20736</v>
      </c>
      <c r="C3272" s="403" t="s">
        <v>20737</v>
      </c>
      <c r="D3272" s="403" t="s">
        <v>20735</v>
      </c>
      <c r="E3272" s="403" t="s">
        <v>6497</v>
      </c>
      <c r="F3272" s="403" t="s">
        <v>6498</v>
      </c>
      <c r="G3272" s="403" t="s">
        <v>6499</v>
      </c>
      <c r="H3272" s="403" t="s">
        <v>6498</v>
      </c>
      <c r="I3272" s="403" t="s">
        <v>6334</v>
      </c>
      <c r="J3272" s="403" t="s">
        <v>6334</v>
      </c>
      <c r="K3272" s="403" t="s">
        <v>6334</v>
      </c>
      <c r="L3272" s="403" t="s">
        <v>6376</v>
      </c>
    </row>
    <row r="3273" spans="1:12" ht="56.25" x14ac:dyDescent="0.25">
      <c r="A3273" s="402" t="s">
        <v>20741</v>
      </c>
      <c r="B3273" s="402" t="s">
        <v>20739</v>
      </c>
      <c r="C3273" s="402" t="s">
        <v>20740</v>
      </c>
      <c r="D3273" s="402" t="s">
        <v>20738</v>
      </c>
      <c r="E3273" s="402" t="s">
        <v>6497</v>
      </c>
      <c r="F3273" s="402" t="s">
        <v>6498</v>
      </c>
      <c r="G3273" s="402" t="s">
        <v>6499</v>
      </c>
      <c r="H3273" s="402" t="s">
        <v>6498</v>
      </c>
      <c r="I3273" s="402" t="s">
        <v>6334</v>
      </c>
      <c r="J3273" s="402" t="s">
        <v>6334</v>
      </c>
      <c r="K3273" s="402" t="s">
        <v>6334</v>
      </c>
      <c r="L3273" s="402" t="s">
        <v>6376</v>
      </c>
    </row>
    <row r="3274" spans="1:12" ht="135" x14ac:dyDescent="0.25">
      <c r="A3274" s="403" t="s">
        <v>1058</v>
      </c>
      <c r="B3274" s="403" t="s">
        <v>20743</v>
      </c>
      <c r="C3274" s="403" t="s">
        <v>20744</v>
      </c>
      <c r="D3274" s="403" t="s">
        <v>20742</v>
      </c>
      <c r="E3274" s="403" t="s">
        <v>6497</v>
      </c>
      <c r="F3274" s="403" t="s">
        <v>6498</v>
      </c>
      <c r="G3274" s="403" t="s">
        <v>6499</v>
      </c>
      <c r="H3274" s="403" t="s">
        <v>6498</v>
      </c>
      <c r="I3274" s="403" t="s">
        <v>6334</v>
      </c>
      <c r="J3274" s="403" t="s">
        <v>6334</v>
      </c>
      <c r="K3274" s="403" t="s">
        <v>6334</v>
      </c>
      <c r="L3274" s="403" t="s">
        <v>6376</v>
      </c>
    </row>
    <row r="3275" spans="1:12" ht="123.75" x14ac:dyDescent="0.25">
      <c r="A3275" s="402" t="s">
        <v>1058</v>
      </c>
      <c r="B3275" s="402" t="s">
        <v>20746</v>
      </c>
      <c r="C3275" s="402" t="s">
        <v>20747</v>
      </c>
      <c r="D3275" s="402" t="s">
        <v>20745</v>
      </c>
      <c r="E3275" s="402" t="s">
        <v>6497</v>
      </c>
      <c r="F3275" s="402" t="s">
        <v>6498</v>
      </c>
      <c r="G3275" s="402" t="s">
        <v>6499</v>
      </c>
      <c r="H3275" s="402" t="s">
        <v>6498</v>
      </c>
      <c r="I3275" s="402" t="s">
        <v>6334</v>
      </c>
      <c r="J3275" s="402" t="s">
        <v>6334</v>
      </c>
      <c r="K3275" s="402" t="s">
        <v>6334</v>
      </c>
      <c r="L3275" s="402" t="s">
        <v>6376</v>
      </c>
    </row>
    <row r="3276" spans="1:12" ht="90" x14ac:dyDescent="0.25">
      <c r="A3276" s="403" t="s">
        <v>1058</v>
      </c>
      <c r="B3276" s="403" t="s">
        <v>20749</v>
      </c>
      <c r="C3276" s="403" t="s">
        <v>20750</v>
      </c>
      <c r="D3276" s="403" t="s">
        <v>20748</v>
      </c>
      <c r="E3276" s="403" t="s">
        <v>6497</v>
      </c>
      <c r="F3276" s="403" t="s">
        <v>6498</v>
      </c>
      <c r="G3276" s="403" t="s">
        <v>6499</v>
      </c>
      <c r="H3276" s="403" t="s">
        <v>6498</v>
      </c>
      <c r="I3276" s="403" t="s">
        <v>6334</v>
      </c>
      <c r="J3276" s="403" t="s">
        <v>6334</v>
      </c>
      <c r="K3276" s="403" t="s">
        <v>6334</v>
      </c>
      <c r="L3276" s="403" t="s">
        <v>6376</v>
      </c>
    </row>
    <row r="3277" spans="1:12" ht="157.5" x14ac:dyDescent="0.25">
      <c r="A3277" s="402" t="s">
        <v>1058</v>
      </c>
      <c r="B3277" s="402" t="s">
        <v>20752</v>
      </c>
      <c r="C3277" s="402" t="s">
        <v>20753</v>
      </c>
      <c r="D3277" s="402" t="s">
        <v>20751</v>
      </c>
      <c r="E3277" s="402" t="s">
        <v>6497</v>
      </c>
      <c r="F3277" s="402" t="s">
        <v>6498</v>
      </c>
      <c r="G3277" s="402" t="s">
        <v>6499</v>
      </c>
      <c r="H3277" s="402" t="s">
        <v>6498</v>
      </c>
      <c r="I3277" s="402" t="s">
        <v>6334</v>
      </c>
      <c r="J3277" s="402" t="s">
        <v>6334</v>
      </c>
      <c r="K3277" s="402" t="s">
        <v>6334</v>
      </c>
      <c r="L3277" s="402" t="s">
        <v>6376</v>
      </c>
    </row>
    <row r="3278" spans="1:12" ht="101.25" x14ac:dyDescent="0.25">
      <c r="A3278" s="403" t="s">
        <v>20757</v>
      </c>
      <c r="B3278" s="403" t="s">
        <v>20755</v>
      </c>
      <c r="C3278" s="403" t="s">
        <v>20756</v>
      </c>
      <c r="D3278" s="403" t="s">
        <v>20754</v>
      </c>
      <c r="E3278" s="403" t="s">
        <v>20758</v>
      </c>
      <c r="F3278" s="403" t="s">
        <v>20759</v>
      </c>
      <c r="G3278" s="403" t="s">
        <v>9968</v>
      </c>
      <c r="H3278" s="403" t="s">
        <v>20760</v>
      </c>
      <c r="I3278" s="403" t="s">
        <v>6334</v>
      </c>
      <c r="J3278" s="403" t="s">
        <v>6334</v>
      </c>
      <c r="K3278" s="403" t="s">
        <v>6334</v>
      </c>
      <c r="L3278" s="403" t="s">
        <v>6376</v>
      </c>
    </row>
    <row r="3279" spans="1:12" ht="45" x14ac:dyDescent="0.25">
      <c r="A3279" s="402" t="s">
        <v>1058</v>
      </c>
      <c r="B3279" s="402" t="s">
        <v>20762</v>
      </c>
      <c r="C3279" s="402" t="s">
        <v>20763</v>
      </c>
      <c r="D3279" s="402" t="s">
        <v>20761</v>
      </c>
      <c r="E3279" s="402" t="s">
        <v>9352</v>
      </c>
      <c r="F3279" s="402" t="s">
        <v>9353</v>
      </c>
      <c r="G3279" s="402" t="s">
        <v>6440</v>
      </c>
      <c r="H3279" s="402" t="s">
        <v>9353</v>
      </c>
      <c r="I3279" s="402" t="s">
        <v>6334</v>
      </c>
      <c r="J3279" s="402" t="s">
        <v>6334</v>
      </c>
      <c r="K3279" s="402" t="s">
        <v>6334</v>
      </c>
      <c r="L3279" s="402" t="s">
        <v>6376</v>
      </c>
    </row>
    <row r="3280" spans="1:12" ht="56.25" x14ac:dyDescent="0.25">
      <c r="A3280" s="403" t="s">
        <v>1970</v>
      </c>
      <c r="B3280" s="403" t="s">
        <v>20765</v>
      </c>
      <c r="C3280" s="403" t="s">
        <v>5791</v>
      </c>
      <c r="D3280" s="403" t="s">
        <v>20764</v>
      </c>
      <c r="E3280" s="403" t="s">
        <v>20766</v>
      </c>
      <c r="F3280" s="403" t="s">
        <v>20767</v>
      </c>
      <c r="G3280" s="403" t="s">
        <v>7523</v>
      </c>
      <c r="H3280" s="403" t="s">
        <v>20767</v>
      </c>
      <c r="I3280" s="403" t="s">
        <v>6334</v>
      </c>
      <c r="J3280" s="403" t="s">
        <v>6334</v>
      </c>
      <c r="K3280" s="403" t="s">
        <v>6334</v>
      </c>
      <c r="L3280" s="403" t="s">
        <v>835</v>
      </c>
    </row>
    <row r="3281" spans="1:12" ht="33.75" x14ac:dyDescent="0.25">
      <c r="A3281" s="402" t="s">
        <v>1941</v>
      </c>
      <c r="B3281" s="402" t="s">
        <v>20769</v>
      </c>
      <c r="C3281" s="402" t="s">
        <v>4409</v>
      </c>
      <c r="D3281" s="402" t="s">
        <v>20768</v>
      </c>
      <c r="E3281" s="402" t="s">
        <v>7988</v>
      </c>
      <c r="F3281" s="402" t="s">
        <v>7989</v>
      </c>
      <c r="G3281" s="402" t="s">
        <v>6586</v>
      </c>
      <c r="H3281" s="402" t="s">
        <v>7989</v>
      </c>
      <c r="I3281" s="402" t="s">
        <v>6334</v>
      </c>
      <c r="J3281" s="402" t="s">
        <v>6334</v>
      </c>
      <c r="K3281" s="402" t="s">
        <v>6334</v>
      </c>
      <c r="L3281" s="402" t="s">
        <v>835</v>
      </c>
    </row>
    <row r="3282" spans="1:12" ht="123.75" x14ac:dyDescent="0.25">
      <c r="A3282" s="403" t="s">
        <v>2173</v>
      </c>
      <c r="B3282" s="403" t="s">
        <v>20771</v>
      </c>
      <c r="C3282" s="403" t="s">
        <v>5815</v>
      </c>
      <c r="D3282" s="403" t="s">
        <v>20770</v>
      </c>
      <c r="E3282" s="403" t="s">
        <v>20772</v>
      </c>
      <c r="F3282" s="403" t="s">
        <v>20773</v>
      </c>
      <c r="G3282" s="403" t="s">
        <v>6382</v>
      </c>
      <c r="H3282" s="403" t="s">
        <v>20774</v>
      </c>
      <c r="I3282" s="403" t="s">
        <v>6334</v>
      </c>
      <c r="J3282" s="403" t="s">
        <v>6334</v>
      </c>
      <c r="K3282" s="403" t="s">
        <v>10420</v>
      </c>
      <c r="L3282" s="403" t="s">
        <v>835</v>
      </c>
    </row>
    <row r="3283" spans="1:12" ht="67.5" x14ac:dyDescent="0.25">
      <c r="A3283" s="402" t="s">
        <v>20778</v>
      </c>
      <c r="B3283" s="402" t="s">
        <v>20776</v>
      </c>
      <c r="C3283" s="402" t="s">
        <v>20777</v>
      </c>
      <c r="D3283" s="402" t="s">
        <v>20775</v>
      </c>
      <c r="E3283" s="402" t="s">
        <v>13085</v>
      </c>
      <c r="F3283" s="402" t="s">
        <v>13086</v>
      </c>
      <c r="G3283" s="402" t="s">
        <v>6452</v>
      </c>
      <c r="H3283" s="402" t="s">
        <v>13087</v>
      </c>
      <c r="I3283" s="402" t="s">
        <v>6334</v>
      </c>
      <c r="J3283" s="402" t="s">
        <v>6334</v>
      </c>
      <c r="K3283" s="402" t="s">
        <v>6334</v>
      </c>
      <c r="L3283" s="402" t="s">
        <v>835</v>
      </c>
    </row>
    <row r="3284" spans="1:12" ht="33.75" x14ac:dyDescent="0.25">
      <c r="A3284" s="403" t="s">
        <v>20782</v>
      </c>
      <c r="B3284" s="403" t="s">
        <v>20780</v>
      </c>
      <c r="C3284" s="403" t="s">
        <v>20781</v>
      </c>
      <c r="D3284" s="403" t="s">
        <v>20779</v>
      </c>
      <c r="E3284" s="403" t="s">
        <v>6704</v>
      </c>
      <c r="F3284" s="403" t="s">
        <v>6705</v>
      </c>
      <c r="G3284" s="403" t="s">
        <v>6486</v>
      </c>
      <c r="H3284" s="403" t="s">
        <v>6705</v>
      </c>
      <c r="I3284" s="403" t="s">
        <v>6334</v>
      </c>
      <c r="J3284" s="403" t="s">
        <v>6334</v>
      </c>
      <c r="K3284" s="403" t="s">
        <v>6334</v>
      </c>
      <c r="L3284" s="403" t="s">
        <v>835</v>
      </c>
    </row>
    <row r="3285" spans="1:12" ht="56.25" x14ac:dyDescent="0.25">
      <c r="A3285" s="402" t="s">
        <v>20785</v>
      </c>
      <c r="B3285" s="402" t="s">
        <v>26592</v>
      </c>
      <c r="C3285" s="402" t="s">
        <v>20784</v>
      </c>
      <c r="D3285" s="402" t="s">
        <v>20783</v>
      </c>
      <c r="E3285" s="402" t="s">
        <v>26593</v>
      </c>
      <c r="F3285" s="402" t="s">
        <v>20786</v>
      </c>
      <c r="G3285" s="402" t="s">
        <v>6452</v>
      </c>
      <c r="H3285" s="402" t="s">
        <v>20786</v>
      </c>
      <c r="I3285" s="402" t="s">
        <v>6334</v>
      </c>
      <c r="J3285" s="402" t="s">
        <v>6555</v>
      </c>
      <c r="K3285" s="402" t="s">
        <v>6334</v>
      </c>
      <c r="L3285" s="402" t="s">
        <v>26108</v>
      </c>
    </row>
    <row r="3286" spans="1:12" ht="33.75" x14ac:dyDescent="0.25">
      <c r="A3286" s="403" t="s">
        <v>20790</v>
      </c>
      <c r="B3286" s="403" t="s">
        <v>20788</v>
      </c>
      <c r="C3286" s="403" t="s">
        <v>20789</v>
      </c>
      <c r="D3286" s="403" t="s">
        <v>20787</v>
      </c>
      <c r="E3286" s="403" t="s">
        <v>6855</v>
      </c>
      <c r="F3286" s="403" t="s">
        <v>6856</v>
      </c>
      <c r="G3286" s="403" t="s">
        <v>6486</v>
      </c>
      <c r="H3286" s="403" t="s">
        <v>6856</v>
      </c>
      <c r="I3286" s="403" t="s">
        <v>6334</v>
      </c>
      <c r="J3286" s="403" t="s">
        <v>6334</v>
      </c>
      <c r="K3286" s="403" t="s">
        <v>6334</v>
      </c>
      <c r="L3286" s="403" t="s">
        <v>835</v>
      </c>
    </row>
    <row r="3287" spans="1:12" ht="67.5" x14ac:dyDescent="0.25">
      <c r="A3287" s="402" t="s">
        <v>3389</v>
      </c>
      <c r="B3287" s="402" t="s">
        <v>20792</v>
      </c>
      <c r="C3287" s="402" t="s">
        <v>3391</v>
      </c>
      <c r="D3287" s="402" t="s">
        <v>20791</v>
      </c>
      <c r="E3287" s="402" t="s">
        <v>8863</v>
      </c>
      <c r="F3287" s="402" t="s">
        <v>8864</v>
      </c>
      <c r="G3287" s="402" t="s">
        <v>6452</v>
      </c>
      <c r="H3287" s="402" t="s">
        <v>8865</v>
      </c>
      <c r="I3287" s="402" t="s">
        <v>6334</v>
      </c>
      <c r="J3287" s="402" t="s">
        <v>6334</v>
      </c>
      <c r="K3287" s="402" t="s">
        <v>6334</v>
      </c>
      <c r="L3287" s="402" t="s">
        <v>835</v>
      </c>
    </row>
    <row r="3288" spans="1:12" ht="33.75" x14ac:dyDescent="0.25">
      <c r="A3288" s="403" t="s">
        <v>4650</v>
      </c>
      <c r="B3288" s="403" t="s">
        <v>20794</v>
      </c>
      <c r="C3288" s="403" t="s">
        <v>4652</v>
      </c>
      <c r="D3288" s="403" t="s">
        <v>20793</v>
      </c>
      <c r="E3288" s="403" t="s">
        <v>19685</v>
      </c>
      <c r="F3288" s="403" t="s">
        <v>19686</v>
      </c>
      <c r="G3288" s="403" t="s">
        <v>6452</v>
      </c>
      <c r="H3288" s="403" t="s">
        <v>19686</v>
      </c>
      <c r="I3288" s="403" t="s">
        <v>6334</v>
      </c>
      <c r="J3288" s="403" t="s">
        <v>6555</v>
      </c>
      <c r="K3288" s="403" t="s">
        <v>6334</v>
      </c>
      <c r="L3288" s="403" t="s">
        <v>6343</v>
      </c>
    </row>
    <row r="3289" spans="1:12" ht="56.25" x14ac:dyDescent="0.25">
      <c r="A3289" s="402" t="s">
        <v>20798</v>
      </c>
      <c r="B3289" s="402" t="s">
        <v>20796</v>
      </c>
      <c r="C3289" s="402" t="s">
        <v>20797</v>
      </c>
      <c r="D3289" s="402" t="s">
        <v>20795</v>
      </c>
      <c r="E3289" s="402" t="s">
        <v>20799</v>
      </c>
      <c r="F3289" s="402" t="s">
        <v>20800</v>
      </c>
      <c r="G3289" s="402" t="s">
        <v>6460</v>
      </c>
      <c r="H3289" s="402" t="s">
        <v>20801</v>
      </c>
      <c r="I3289" s="402" t="s">
        <v>6611</v>
      </c>
      <c r="J3289" s="402" t="s">
        <v>6334</v>
      </c>
      <c r="K3289" s="402" t="s">
        <v>6334</v>
      </c>
      <c r="L3289" s="402" t="s">
        <v>835</v>
      </c>
    </row>
    <row r="3290" spans="1:12" ht="45" x14ac:dyDescent="0.25">
      <c r="A3290" s="403" t="s">
        <v>1700</v>
      </c>
      <c r="B3290" s="403" t="s">
        <v>5607</v>
      </c>
      <c r="C3290" s="403" t="s">
        <v>5736</v>
      </c>
      <c r="D3290" s="403" t="s">
        <v>20802</v>
      </c>
      <c r="E3290" s="403" t="s">
        <v>20803</v>
      </c>
      <c r="F3290" s="403" t="s">
        <v>20804</v>
      </c>
      <c r="G3290" s="403" t="s">
        <v>7523</v>
      </c>
      <c r="H3290" s="403" t="s">
        <v>20804</v>
      </c>
      <c r="I3290" s="403" t="s">
        <v>6334</v>
      </c>
      <c r="J3290" s="403" t="s">
        <v>6334</v>
      </c>
      <c r="K3290" s="403" t="s">
        <v>6334</v>
      </c>
      <c r="L3290" s="403" t="s">
        <v>26099</v>
      </c>
    </row>
    <row r="3291" spans="1:12" ht="56.25" x14ac:dyDescent="0.25">
      <c r="A3291" s="402" t="s">
        <v>20808</v>
      </c>
      <c r="B3291" s="402" t="s">
        <v>20806</v>
      </c>
      <c r="C3291" s="402" t="s">
        <v>20807</v>
      </c>
      <c r="D3291" s="402" t="s">
        <v>20805</v>
      </c>
      <c r="E3291" s="402" t="s">
        <v>7482</v>
      </c>
      <c r="F3291" s="402" t="s">
        <v>7483</v>
      </c>
      <c r="G3291" s="402" t="s">
        <v>6486</v>
      </c>
      <c r="H3291" s="402" t="s">
        <v>7483</v>
      </c>
      <c r="I3291" s="402" t="s">
        <v>6334</v>
      </c>
      <c r="J3291" s="402" t="s">
        <v>6334</v>
      </c>
      <c r="K3291" s="402" t="s">
        <v>6334</v>
      </c>
      <c r="L3291" s="402" t="s">
        <v>835</v>
      </c>
    </row>
    <row r="3292" spans="1:12" ht="45" x14ac:dyDescent="0.25">
      <c r="A3292" s="403" t="s">
        <v>20812</v>
      </c>
      <c r="B3292" s="403" t="s">
        <v>20810</v>
      </c>
      <c r="C3292" s="403" t="s">
        <v>20811</v>
      </c>
      <c r="D3292" s="403" t="s">
        <v>20809</v>
      </c>
      <c r="E3292" s="403" t="s">
        <v>20813</v>
      </c>
      <c r="F3292" s="403" t="s">
        <v>20814</v>
      </c>
      <c r="G3292" s="403" t="s">
        <v>6586</v>
      </c>
      <c r="H3292" s="403" t="s">
        <v>20814</v>
      </c>
      <c r="I3292" s="403" t="s">
        <v>6334</v>
      </c>
      <c r="J3292" s="403" t="s">
        <v>6334</v>
      </c>
      <c r="K3292" s="403" t="s">
        <v>6334</v>
      </c>
      <c r="L3292" s="403" t="s">
        <v>835</v>
      </c>
    </row>
    <row r="3293" spans="1:12" ht="56.25" x14ac:dyDescent="0.25">
      <c r="A3293" s="402" t="s">
        <v>1071</v>
      </c>
      <c r="B3293" s="402" t="s">
        <v>20816</v>
      </c>
      <c r="C3293" s="402" t="s">
        <v>20817</v>
      </c>
      <c r="D3293" s="402" t="s">
        <v>20815</v>
      </c>
      <c r="E3293" s="402" t="s">
        <v>20818</v>
      </c>
      <c r="F3293" s="402" t="s">
        <v>20819</v>
      </c>
      <c r="G3293" s="402" t="s">
        <v>6460</v>
      </c>
      <c r="H3293" s="402" t="s">
        <v>20819</v>
      </c>
      <c r="I3293" s="402" t="s">
        <v>6334</v>
      </c>
      <c r="J3293" s="402" t="s">
        <v>6334</v>
      </c>
      <c r="K3293" s="402" t="s">
        <v>6334</v>
      </c>
      <c r="L3293" s="402" t="s">
        <v>835</v>
      </c>
    </row>
    <row r="3294" spans="1:12" ht="67.5" x14ac:dyDescent="0.25">
      <c r="A3294" s="403" t="s">
        <v>3290</v>
      </c>
      <c r="B3294" s="403" t="s">
        <v>20821</v>
      </c>
      <c r="C3294" s="403" t="s">
        <v>3292</v>
      </c>
      <c r="D3294" s="403" t="s">
        <v>20820</v>
      </c>
      <c r="E3294" s="403" t="s">
        <v>20822</v>
      </c>
      <c r="F3294" s="403" t="s">
        <v>19697</v>
      </c>
      <c r="G3294" s="403" t="s">
        <v>6553</v>
      </c>
      <c r="H3294" s="403" t="s">
        <v>20823</v>
      </c>
      <c r="I3294" s="403" t="s">
        <v>6334</v>
      </c>
      <c r="J3294" s="403" t="s">
        <v>6555</v>
      </c>
      <c r="K3294" s="403" t="s">
        <v>6334</v>
      </c>
      <c r="L3294" s="403" t="s">
        <v>835</v>
      </c>
    </row>
    <row r="3295" spans="1:12" ht="33.75" x14ac:dyDescent="0.25">
      <c r="A3295" s="402" t="s">
        <v>20826</v>
      </c>
      <c r="B3295" s="402" t="s">
        <v>20825</v>
      </c>
      <c r="C3295" s="402" t="s">
        <v>6334</v>
      </c>
      <c r="D3295" s="402" t="s">
        <v>20824</v>
      </c>
      <c r="E3295" s="402" t="s">
        <v>7595</v>
      </c>
      <c r="F3295" s="402" t="s">
        <v>7596</v>
      </c>
      <c r="G3295" s="402" t="s">
        <v>6586</v>
      </c>
      <c r="H3295" s="402" t="s">
        <v>7596</v>
      </c>
      <c r="I3295" s="402" t="s">
        <v>6334</v>
      </c>
      <c r="J3295" s="402" t="s">
        <v>6334</v>
      </c>
      <c r="K3295" s="402" t="s">
        <v>6334</v>
      </c>
      <c r="L3295" s="402" t="s">
        <v>835</v>
      </c>
    </row>
    <row r="3296" spans="1:12" ht="56.25" x14ac:dyDescent="0.25">
      <c r="A3296" s="403" t="s">
        <v>20830</v>
      </c>
      <c r="B3296" s="403" t="s">
        <v>20828</v>
      </c>
      <c r="C3296" s="403" t="s">
        <v>20829</v>
      </c>
      <c r="D3296" s="403" t="s">
        <v>20827</v>
      </c>
      <c r="E3296" s="403" t="s">
        <v>6683</v>
      </c>
      <c r="F3296" s="403" t="s">
        <v>7913</v>
      </c>
      <c r="G3296" s="403" t="s">
        <v>6452</v>
      </c>
      <c r="H3296" s="403" t="s">
        <v>7914</v>
      </c>
      <c r="I3296" s="403" t="s">
        <v>6334</v>
      </c>
      <c r="J3296" s="403" t="s">
        <v>6334</v>
      </c>
      <c r="K3296" s="403" t="s">
        <v>6334</v>
      </c>
      <c r="L3296" s="403" t="s">
        <v>835</v>
      </c>
    </row>
    <row r="3297" spans="1:12" ht="56.25" x14ac:dyDescent="0.25">
      <c r="A3297" s="402" t="s">
        <v>20834</v>
      </c>
      <c r="B3297" s="402" t="s">
        <v>20832</v>
      </c>
      <c r="C3297" s="402" t="s">
        <v>20833</v>
      </c>
      <c r="D3297" s="402" t="s">
        <v>20831</v>
      </c>
      <c r="E3297" s="402" t="s">
        <v>20835</v>
      </c>
      <c r="F3297" s="402" t="s">
        <v>20836</v>
      </c>
      <c r="G3297" s="402" t="s">
        <v>6486</v>
      </c>
      <c r="H3297" s="402" t="s">
        <v>20837</v>
      </c>
      <c r="I3297" s="402" t="s">
        <v>6334</v>
      </c>
      <c r="J3297" s="402" t="s">
        <v>6334</v>
      </c>
      <c r="K3297" s="402" t="s">
        <v>6334</v>
      </c>
      <c r="L3297" s="402" t="s">
        <v>835</v>
      </c>
    </row>
    <row r="3298" spans="1:12" ht="56.25" x14ac:dyDescent="0.25">
      <c r="A3298" s="403" t="s">
        <v>20841</v>
      </c>
      <c r="B3298" s="403" t="s">
        <v>20839</v>
      </c>
      <c r="C3298" s="403" t="s">
        <v>20840</v>
      </c>
      <c r="D3298" s="403" t="s">
        <v>20838</v>
      </c>
      <c r="E3298" s="403" t="s">
        <v>9098</v>
      </c>
      <c r="F3298" s="403" t="s">
        <v>9099</v>
      </c>
      <c r="G3298" s="403" t="s">
        <v>6486</v>
      </c>
      <c r="H3298" s="403" t="s">
        <v>9099</v>
      </c>
      <c r="I3298" s="403" t="s">
        <v>6334</v>
      </c>
      <c r="J3298" s="403" t="s">
        <v>6334</v>
      </c>
      <c r="K3298" s="403" t="s">
        <v>6334</v>
      </c>
      <c r="L3298" s="403" t="s">
        <v>835</v>
      </c>
    </row>
    <row r="3299" spans="1:12" ht="45" x14ac:dyDescent="0.25">
      <c r="A3299" s="402" t="s">
        <v>20845</v>
      </c>
      <c r="B3299" s="402" t="s">
        <v>20843</v>
      </c>
      <c r="C3299" s="402" t="s">
        <v>20844</v>
      </c>
      <c r="D3299" s="402" t="s">
        <v>20842</v>
      </c>
      <c r="E3299" s="402" t="s">
        <v>6797</v>
      </c>
      <c r="F3299" s="402" t="s">
        <v>6798</v>
      </c>
      <c r="G3299" s="402" t="s">
        <v>6452</v>
      </c>
      <c r="H3299" s="402" t="s">
        <v>6799</v>
      </c>
      <c r="I3299" s="402" t="s">
        <v>6334</v>
      </c>
      <c r="J3299" s="402" t="s">
        <v>6334</v>
      </c>
      <c r="K3299" s="402" t="s">
        <v>6334</v>
      </c>
      <c r="L3299" s="402" t="s">
        <v>835</v>
      </c>
    </row>
    <row r="3300" spans="1:12" ht="45" x14ac:dyDescent="0.25">
      <c r="A3300" s="403" t="s">
        <v>20849</v>
      </c>
      <c r="B3300" s="403" t="s">
        <v>20847</v>
      </c>
      <c r="C3300" s="403" t="s">
        <v>20848</v>
      </c>
      <c r="D3300" s="403" t="s">
        <v>20846</v>
      </c>
      <c r="E3300" s="403" t="s">
        <v>6797</v>
      </c>
      <c r="F3300" s="403" t="s">
        <v>6798</v>
      </c>
      <c r="G3300" s="403" t="s">
        <v>6452</v>
      </c>
      <c r="H3300" s="403" t="s">
        <v>6799</v>
      </c>
      <c r="I3300" s="403" t="s">
        <v>6334</v>
      </c>
      <c r="J3300" s="403" t="s">
        <v>6334</v>
      </c>
      <c r="K3300" s="403" t="s">
        <v>6334</v>
      </c>
      <c r="L3300" s="403" t="s">
        <v>835</v>
      </c>
    </row>
    <row r="3301" spans="1:12" ht="22.5" x14ac:dyDescent="0.25">
      <c r="A3301" s="402" t="s">
        <v>20853</v>
      </c>
      <c r="B3301" s="402" t="s">
        <v>20851</v>
      </c>
      <c r="C3301" s="402" t="s">
        <v>20852</v>
      </c>
      <c r="D3301" s="402" t="s">
        <v>20850</v>
      </c>
      <c r="E3301" s="402" t="s">
        <v>8562</v>
      </c>
      <c r="F3301" s="402" t="s">
        <v>8563</v>
      </c>
      <c r="G3301" s="402" t="s">
        <v>7540</v>
      </c>
      <c r="H3301" s="402" t="s">
        <v>8563</v>
      </c>
      <c r="I3301" s="402" t="s">
        <v>6334</v>
      </c>
      <c r="J3301" s="402" t="s">
        <v>6334</v>
      </c>
      <c r="K3301" s="402" t="s">
        <v>6334</v>
      </c>
      <c r="L3301" s="402" t="s">
        <v>835</v>
      </c>
    </row>
    <row r="3302" spans="1:12" ht="45" x14ac:dyDescent="0.25">
      <c r="A3302" s="403" t="s">
        <v>6334</v>
      </c>
      <c r="B3302" s="403" t="s">
        <v>20855</v>
      </c>
      <c r="C3302" s="403" t="s">
        <v>20856</v>
      </c>
      <c r="D3302" s="403" t="s">
        <v>20854</v>
      </c>
      <c r="E3302" s="403" t="s">
        <v>7194</v>
      </c>
      <c r="F3302" s="403" t="s">
        <v>7195</v>
      </c>
      <c r="G3302" s="403" t="s">
        <v>6486</v>
      </c>
      <c r="H3302" s="403" t="s">
        <v>7195</v>
      </c>
      <c r="I3302" s="403" t="s">
        <v>6334</v>
      </c>
      <c r="J3302" s="403" t="s">
        <v>6334</v>
      </c>
      <c r="K3302" s="403" t="s">
        <v>6334</v>
      </c>
      <c r="L3302" s="403" t="s">
        <v>835</v>
      </c>
    </row>
    <row r="3303" spans="1:12" ht="78.75" x14ac:dyDescent="0.25">
      <c r="A3303" s="402" t="s">
        <v>20860</v>
      </c>
      <c r="B3303" s="402" t="s">
        <v>20858</v>
      </c>
      <c r="C3303" s="402" t="s">
        <v>20859</v>
      </c>
      <c r="D3303" s="402" t="s">
        <v>20857</v>
      </c>
      <c r="E3303" s="402" t="s">
        <v>6497</v>
      </c>
      <c r="F3303" s="402" t="s">
        <v>6498</v>
      </c>
      <c r="G3303" s="402" t="s">
        <v>6334</v>
      </c>
      <c r="H3303" s="402" t="s">
        <v>6498</v>
      </c>
      <c r="I3303" s="402" t="s">
        <v>6334</v>
      </c>
      <c r="J3303" s="402" t="s">
        <v>6334</v>
      </c>
      <c r="K3303" s="402" t="s">
        <v>6334</v>
      </c>
      <c r="L3303" s="402" t="s">
        <v>835</v>
      </c>
    </row>
    <row r="3304" spans="1:12" ht="45" x14ac:dyDescent="0.25">
      <c r="A3304" s="403" t="s">
        <v>20864</v>
      </c>
      <c r="B3304" s="403" t="s">
        <v>20862</v>
      </c>
      <c r="C3304" s="403" t="s">
        <v>20863</v>
      </c>
      <c r="D3304" s="403" t="s">
        <v>20861</v>
      </c>
      <c r="E3304" s="403" t="s">
        <v>20865</v>
      </c>
      <c r="F3304" s="403" t="s">
        <v>20866</v>
      </c>
      <c r="G3304" s="403" t="s">
        <v>7540</v>
      </c>
      <c r="H3304" s="403" t="s">
        <v>20866</v>
      </c>
      <c r="I3304" s="403" t="s">
        <v>6334</v>
      </c>
      <c r="J3304" s="403" t="s">
        <v>6334</v>
      </c>
      <c r="K3304" s="403" t="s">
        <v>6334</v>
      </c>
      <c r="L3304" s="403" t="s">
        <v>835</v>
      </c>
    </row>
    <row r="3305" spans="1:12" ht="67.5" x14ac:dyDescent="0.25">
      <c r="A3305" s="402" t="s">
        <v>20870</v>
      </c>
      <c r="B3305" s="402" t="s">
        <v>20868</v>
      </c>
      <c r="C3305" s="402" t="s">
        <v>20869</v>
      </c>
      <c r="D3305" s="402" t="s">
        <v>20867</v>
      </c>
      <c r="E3305" s="402" t="s">
        <v>20871</v>
      </c>
      <c r="F3305" s="402" t="s">
        <v>20872</v>
      </c>
      <c r="G3305" s="402" t="s">
        <v>7523</v>
      </c>
      <c r="H3305" s="402" t="s">
        <v>20873</v>
      </c>
      <c r="I3305" s="402" t="s">
        <v>6334</v>
      </c>
      <c r="J3305" s="402" t="s">
        <v>6334</v>
      </c>
      <c r="K3305" s="402" t="s">
        <v>6334</v>
      </c>
      <c r="L3305" s="402" t="s">
        <v>835</v>
      </c>
    </row>
    <row r="3306" spans="1:12" ht="67.5" x14ac:dyDescent="0.25">
      <c r="A3306" s="403" t="s">
        <v>6334</v>
      </c>
      <c r="B3306" s="403" t="s">
        <v>20875</v>
      </c>
      <c r="C3306" s="403" t="s">
        <v>20876</v>
      </c>
      <c r="D3306" s="403" t="s">
        <v>20874</v>
      </c>
      <c r="E3306" s="403" t="s">
        <v>6484</v>
      </c>
      <c r="F3306" s="403" t="s">
        <v>6485</v>
      </c>
      <c r="G3306" s="403" t="s">
        <v>6486</v>
      </c>
      <c r="H3306" s="403" t="s">
        <v>6485</v>
      </c>
      <c r="I3306" s="403" t="s">
        <v>6334</v>
      </c>
      <c r="J3306" s="403" t="s">
        <v>6334</v>
      </c>
      <c r="K3306" s="403" t="s">
        <v>6334</v>
      </c>
      <c r="L3306" s="403" t="s">
        <v>835</v>
      </c>
    </row>
    <row r="3307" spans="1:12" ht="67.5" x14ac:dyDescent="0.25">
      <c r="A3307" s="402" t="s">
        <v>20880</v>
      </c>
      <c r="B3307" s="402" t="s">
        <v>20878</v>
      </c>
      <c r="C3307" s="402" t="s">
        <v>20879</v>
      </c>
      <c r="D3307" s="402" t="s">
        <v>20877</v>
      </c>
      <c r="E3307" s="402" t="s">
        <v>8514</v>
      </c>
      <c r="F3307" s="402" t="s">
        <v>8515</v>
      </c>
      <c r="G3307" s="402" t="s">
        <v>6486</v>
      </c>
      <c r="H3307" s="402" t="s">
        <v>8515</v>
      </c>
      <c r="I3307" s="402" t="s">
        <v>6334</v>
      </c>
      <c r="J3307" s="402" t="s">
        <v>6334</v>
      </c>
      <c r="K3307" s="402" t="s">
        <v>6334</v>
      </c>
      <c r="L3307" s="402" t="s">
        <v>835</v>
      </c>
    </row>
    <row r="3308" spans="1:12" ht="33.75" x14ac:dyDescent="0.25">
      <c r="A3308" s="403" t="s">
        <v>20884</v>
      </c>
      <c r="B3308" s="403" t="s">
        <v>20882</v>
      </c>
      <c r="C3308" s="403" t="s">
        <v>20883</v>
      </c>
      <c r="D3308" s="403" t="s">
        <v>20881</v>
      </c>
      <c r="E3308" s="403" t="s">
        <v>7215</v>
      </c>
      <c r="F3308" s="403" t="s">
        <v>7216</v>
      </c>
      <c r="G3308" s="403" t="s">
        <v>6493</v>
      </c>
      <c r="H3308" s="403" t="s">
        <v>7216</v>
      </c>
      <c r="I3308" s="403" t="s">
        <v>6334</v>
      </c>
      <c r="J3308" s="403" t="s">
        <v>6334</v>
      </c>
      <c r="K3308" s="403" t="s">
        <v>6334</v>
      </c>
      <c r="L3308" s="403" t="s">
        <v>835</v>
      </c>
    </row>
    <row r="3309" spans="1:12" ht="45" x14ac:dyDescent="0.25">
      <c r="A3309" s="402" t="s">
        <v>20888</v>
      </c>
      <c r="B3309" s="402" t="s">
        <v>20886</v>
      </c>
      <c r="C3309" s="402" t="s">
        <v>20887</v>
      </c>
      <c r="D3309" s="402" t="s">
        <v>20885</v>
      </c>
      <c r="E3309" s="402" t="s">
        <v>6450</v>
      </c>
      <c r="F3309" s="402" t="s">
        <v>6451</v>
      </c>
      <c r="G3309" s="402" t="s">
        <v>6452</v>
      </c>
      <c r="H3309" s="402" t="s">
        <v>6453</v>
      </c>
      <c r="I3309" s="402" t="s">
        <v>6334</v>
      </c>
      <c r="J3309" s="402" t="s">
        <v>6334</v>
      </c>
      <c r="K3309" s="402" t="s">
        <v>6334</v>
      </c>
      <c r="L3309" s="402" t="s">
        <v>835</v>
      </c>
    </row>
    <row r="3310" spans="1:12" ht="56.25" x14ac:dyDescent="0.25">
      <c r="A3310" s="403" t="s">
        <v>20892</v>
      </c>
      <c r="B3310" s="403" t="s">
        <v>20890</v>
      </c>
      <c r="C3310" s="403" t="s">
        <v>20891</v>
      </c>
      <c r="D3310" s="403" t="s">
        <v>20889</v>
      </c>
      <c r="E3310" s="403" t="s">
        <v>6656</v>
      </c>
      <c r="F3310" s="403" t="s">
        <v>6657</v>
      </c>
      <c r="G3310" s="403" t="s">
        <v>6452</v>
      </c>
      <c r="H3310" s="403" t="s">
        <v>6658</v>
      </c>
      <c r="I3310" s="403" t="s">
        <v>6334</v>
      </c>
      <c r="J3310" s="403" t="s">
        <v>6334</v>
      </c>
      <c r="K3310" s="403" t="s">
        <v>6334</v>
      </c>
      <c r="L3310" s="403" t="s">
        <v>835</v>
      </c>
    </row>
    <row r="3311" spans="1:12" ht="67.5" x14ac:dyDescent="0.25">
      <c r="A3311" s="402" t="s">
        <v>20895</v>
      </c>
      <c r="B3311" s="402" t="s">
        <v>20894</v>
      </c>
      <c r="C3311" s="402" t="s">
        <v>6334</v>
      </c>
      <c r="D3311" s="402" t="s">
        <v>20893</v>
      </c>
      <c r="E3311" s="402" t="s">
        <v>8368</v>
      </c>
      <c r="F3311" s="402" t="s">
        <v>8369</v>
      </c>
      <c r="G3311" s="402" t="s">
        <v>6334</v>
      </c>
      <c r="H3311" s="402" t="s">
        <v>8369</v>
      </c>
      <c r="I3311" s="402" t="s">
        <v>6334</v>
      </c>
      <c r="J3311" s="402" t="s">
        <v>6334</v>
      </c>
      <c r="K3311" s="402" t="s">
        <v>6334</v>
      </c>
      <c r="L3311" s="402" t="s">
        <v>835</v>
      </c>
    </row>
    <row r="3312" spans="1:12" ht="56.25" x14ac:dyDescent="0.25">
      <c r="A3312" s="403" t="s">
        <v>20899</v>
      </c>
      <c r="B3312" s="403" t="s">
        <v>20897</v>
      </c>
      <c r="C3312" s="403" t="s">
        <v>20898</v>
      </c>
      <c r="D3312" s="403" t="s">
        <v>20896</v>
      </c>
      <c r="E3312" s="403" t="s">
        <v>7885</v>
      </c>
      <c r="F3312" s="403" t="s">
        <v>7886</v>
      </c>
      <c r="G3312" s="403" t="s">
        <v>6567</v>
      </c>
      <c r="H3312" s="403" t="s">
        <v>7887</v>
      </c>
      <c r="I3312" s="403" t="s">
        <v>6334</v>
      </c>
      <c r="J3312" s="403" t="s">
        <v>6334</v>
      </c>
      <c r="K3312" s="403" t="s">
        <v>6334</v>
      </c>
      <c r="L3312" s="403" t="s">
        <v>835</v>
      </c>
    </row>
    <row r="3313" spans="1:12" ht="45" x14ac:dyDescent="0.25">
      <c r="A3313" s="402" t="s">
        <v>20903</v>
      </c>
      <c r="B3313" s="402" t="s">
        <v>20901</v>
      </c>
      <c r="C3313" s="402" t="s">
        <v>20902</v>
      </c>
      <c r="D3313" s="402" t="s">
        <v>20900</v>
      </c>
      <c r="E3313" s="402" t="s">
        <v>8368</v>
      </c>
      <c r="F3313" s="402" t="s">
        <v>8369</v>
      </c>
      <c r="G3313" s="402" t="s">
        <v>6334</v>
      </c>
      <c r="H3313" s="402" t="s">
        <v>8369</v>
      </c>
      <c r="I3313" s="402" t="s">
        <v>6334</v>
      </c>
      <c r="J3313" s="402" t="s">
        <v>6334</v>
      </c>
      <c r="K3313" s="402" t="s">
        <v>6334</v>
      </c>
      <c r="L3313" s="402" t="s">
        <v>835</v>
      </c>
    </row>
    <row r="3314" spans="1:12" ht="78.75" x14ac:dyDescent="0.25">
      <c r="A3314" s="403" t="s">
        <v>20907</v>
      </c>
      <c r="B3314" s="403" t="s">
        <v>20905</v>
      </c>
      <c r="C3314" s="403" t="s">
        <v>20906</v>
      </c>
      <c r="D3314" s="403" t="s">
        <v>20904</v>
      </c>
      <c r="E3314" s="403" t="s">
        <v>20908</v>
      </c>
      <c r="F3314" s="403" t="s">
        <v>20909</v>
      </c>
      <c r="G3314" s="403" t="s">
        <v>6553</v>
      </c>
      <c r="H3314" s="403" t="s">
        <v>20910</v>
      </c>
      <c r="I3314" s="403" t="s">
        <v>6334</v>
      </c>
      <c r="J3314" s="403" t="s">
        <v>16440</v>
      </c>
      <c r="K3314" s="403" t="s">
        <v>6334</v>
      </c>
      <c r="L3314" s="403" t="s">
        <v>6977</v>
      </c>
    </row>
    <row r="3315" spans="1:12" ht="45" x14ac:dyDescent="0.25">
      <c r="A3315" s="402" t="s">
        <v>20914</v>
      </c>
      <c r="B3315" s="402" t="s">
        <v>20912</v>
      </c>
      <c r="C3315" s="402" t="s">
        <v>20913</v>
      </c>
      <c r="D3315" s="402" t="s">
        <v>20911</v>
      </c>
      <c r="E3315" s="402" t="s">
        <v>20915</v>
      </c>
      <c r="F3315" s="402" t="s">
        <v>20916</v>
      </c>
      <c r="G3315" s="402" t="s">
        <v>6382</v>
      </c>
      <c r="H3315" s="402" t="s">
        <v>20916</v>
      </c>
      <c r="I3315" s="402" t="s">
        <v>6334</v>
      </c>
      <c r="J3315" s="402" t="s">
        <v>18449</v>
      </c>
      <c r="K3315" s="402" t="s">
        <v>6334</v>
      </c>
      <c r="L3315" s="402" t="s">
        <v>835</v>
      </c>
    </row>
    <row r="3316" spans="1:12" ht="112.5" x14ac:dyDescent="0.25">
      <c r="A3316" s="403" t="s">
        <v>3862</v>
      </c>
      <c r="B3316" s="403" t="s">
        <v>20918</v>
      </c>
      <c r="C3316" s="403" t="s">
        <v>3864</v>
      </c>
      <c r="D3316" s="403" t="s">
        <v>20917</v>
      </c>
      <c r="E3316" s="403" t="s">
        <v>26594</v>
      </c>
      <c r="F3316" s="403" t="s">
        <v>26595</v>
      </c>
      <c r="G3316" s="403" t="s">
        <v>6553</v>
      </c>
      <c r="H3316" s="403" t="s">
        <v>26596</v>
      </c>
      <c r="I3316" s="403" t="s">
        <v>6334</v>
      </c>
      <c r="J3316" s="403" t="s">
        <v>21595</v>
      </c>
      <c r="K3316" s="403" t="s">
        <v>6334</v>
      </c>
      <c r="L3316" s="403" t="s">
        <v>26099</v>
      </c>
    </row>
    <row r="3317" spans="1:12" ht="45" x14ac:dyDescent="0.25">
      <c r="A3317" s="402" t="s">
        <v>20922</v>
      </c>
      <c r="B3317" s="402" t="s">
        <v>20920</v>
      </c>
      <c r="C3317" s="402" t="s">
        <v>20921</v>
      </c>
      <c r="D3317" s="402" t="s">
        <v>20919</v>
      </c>
      <c r="E3317" s="402" t="s">
        <v>8924</v>
      </c>
      <c r="F3317" s="402" t="s">
        <v>8925</v>
      </c>
      <c r="G3317" s="402" t="s">
        <v>6609</v>
      </c>
      <c r="H3317" s="402" t="s">
        <v>8925</v>
      </c>
      <c r="I3317" s="402" t="s">
        <v>6334</v>
      </c>
      <c r="J3317" s="402" t="s">
        <v>6334</v>
      </c>
      <c r="K3317" s="402" t="s">
        <v>6334</v>
      </c>
      <c r="L3317" s="402" t="s">
        <v>835</v>
      </c>
    </row>
    <row r="3318" spans="1:12" ht="33.75" x14ac:dyDescent="0.25">
      <c r="A3318" s="403" t="s">
        <v>20926</v>
      </c>
      <c r="B3318" s="403" t="s">
        <v>20924</v>
      </c>
      <c r="C3318" s="403" t="s">
        <v>20925</v>
      </c>
      <c r="D3318" s="403" t="s">
        <v>20923</v>
      </c>
      <c r="E3318" s="403" t="s">
        <v>6484</v>
      </c>
      <c r="F3318" s="403" t="s">
        <v>6485</v>
      </c>
      <c r="G3318" s="403" t="s">
        <v>6486</v>
      </c>
      <c r="H3318" s="403" t="s">
        <v>6485</v>
      </c>
      <c r="I3318" s="403" t="s">
        <v>6334</v>
      </c>
      <c r="J3318" s="403" t="s">
        <v>6334</v>
      </c>
      <c r="K3318" s="403" t="s">
        <v>6334</v>
      </c>
      <c r="L3318" s="403" t="s">
        <v>835</v>
      </c>
    </row>
    <row r="3319" spans="1:12" ht="33.75" x14ac:dyDescent="0.25">
      <c r="A3319" s="402" t="s">
        <v>20930</v>
      </c>
      <c r="B3319" s="402" t="s">
        <v>20928</v>
      </c>
      <c r="C3319" s="402" t="s">
        <v>20929</v>
      </c>
      <c r="D3319" s="402" t="s">
        <v>20927</v>
      </c>
      <c r="E3319" s="402" t="s">
        <v>6915</v>
      </c>
      <c r="F3319" s="402" t="s">
        <v>6916</v>
      </c>
      <c r="G3319" s="402" t="s">
        <v>6917</v>
      </c>
      <c r="H3319" s="402" t="s">
        <v>6916</v>
      </c>
      <c r="I3319" s="402" t="s">
        <v>6334</v>
      </c>
      <c r="J3319" s="402" t="s">
        <v>6334</v>
      </c>
      <c r="K3319" s="402" t="s">
        <v>6334</v>
      </c>
      <c r="L3319" s="402" t="s">
        <v>835</v>
      </c>
    </row>
    <row r="3320" spans="1:12" ht="56.25" x14ac:dyDescent="0.25">
      <c r="A3320" s="403" t="s">
        <v>20934</v>
      </c>
      <c r="B3320" s="403" t="s">
        <v>20932</v>
      </c>
      <c r="C3320" s="403" t="s">
        <v>20933</v>
      </c>
      <c r="D3320" s="403" t="s">
        <v>20931</v>
      </c>
      <c r="E3320" s="403" t="s">
        <v>6497</v>
      </c>
      <c r="F3320" s="403" t="s">
        <v>6498</v>
      </c>
      <c r="G3320" s="403" t="s">
        <v>6334</v>
      </c>
      <c r="H3320" s="403" t="s">
        <v>6498</v>
      </c>
      <c r="I3320" s="403" t="s">
        <v>6334</v>
      </c>
      <c r="J3320" s="403" t="s">
        <v>6334</v>
      </c>
      <c r="K3320" s="403" t="s">
        <v>6334</v>
      </c>
      <c r="L3320" s="403" t="s">
        <v>835</v>
      </c>
    </row>
    <row r="3321" spans="1:12" ht="78.75" x14ac:dyDescent="0.25">
      <c r="A3321" s="402" t="s">
        <v>20938</v>
      </c>
      <c r="B3321" s="402" t="s">
        <v>20936</v>
      </c>
      <c r="C3321" s="402" t="s">
        <v>20937</v>
      </c>
      <c r="D3321" s="402" t="s">
        <v>20935</v>
      </c>
      <c r="E3321" s="402" t="s">
        <v>8514</v>
      </c>
      <c r="F3321" s="402" t="s">
        <v>8515</v>
      </c>
      <c r="G3321" s="402" t="s">
        <v>6486</v>
      </c>
      <c r="H3321" s="402" t="s">
        <v>8515</v>
      </c>
      <c r="I3321" s="402" t="s">
        <v>6334</v>
      </c>
      <c r="J3321" s="402" t="s">
        <v>6334</v>
      </c>
      <c r="K3321" s="402" t="s">
        <v>6334</v>
      </c>
      <c r="L3321" s="402" t="s">
        <v>835</v>
      </c>
    </row>
    <row r="3322" spans="1:12" ht="56.25" x14ac:dyDescent="0.25">
      <c r="A3322" s="403" t="s">
        <v>20942</v>
      </c>
      <c r="B3322" s="403" t="s">
        <v>20940</v>
      </c>
      <c r="C3322" s="403" t="s">
        <v>20941</v>
      </c>
      <c r="D3322" s="403" t="s">
        <v>20939</v>
      </c>
      <c r="E3322" s="403" t="s">
        <v>6497</v>
      </c>
      <c r="F3322" s="403" t="s">
        <v>6498</v>
      </c>
      <c r="G3322" s="403" t="s">
        <v>6334</v>
      </c>
      <c r="H3322" s="403" t="s">
        <v>6498</v>
      </c>
      <c r="I3322" s="403" t="s">
        <v>6334</v>
      </c>
      <c r="J3322" s="403" t="s">
        <v>6334</v>
      </c>
      <c r="K3322" s="403" t="s">
        <v>6334</v>
      </c>
      <c r="L3322" s="403" t="s">
        <v>835</v>
      </c>
    </row>
    <row r="3323" spans="1:12" ht="56.25" x14ac:dyDescent="0.25">
      <c r="A3323" s="402" t="s">
        <v>6334</v>
      </c>
      <c r="B3323" s="402" t="s">
        <v>20944</v>
      </c>
      <c r="C3323" s="402" t="s">
        <v>20945</v>
      </c>
      <c r="D3323" s="402" t="s">
        <v>20943</v>
      </c>
      <c r="E3323" s="402" t="s">
        <v>7041</v>
      </c>
      <c r="F3323" s="402" t="s">
        <v>7042</v>
      </c>
      <c r="G3323" s="402" t="s">
        <v>7043</v>
      </c>
      <c r="H3323" s="402" t="s">
        <v>7042</v>
      </c>
      <c r="I3323" s="402" t="s">
        <v>6334</v>
      </c>
      <c r="J3323" s="402" t="s">
        <v>6334</v>
      </c>
      <c r="K3323" s="402" t="s">
        <v>6334</v>
      </c>
      <c r="L3323" s="402" t="s">
        <v>835</v>
      </c>
    </row>
    <row r="3324" spans="1:12" ht="56.25" x14ac:dyDescent="0.25">
      <c r="A3324" s="403" t="s">
        <v>20949</v>
      </c>
      <c r="B3324" s="403" t="s">
        <v>20947</v>
      </c>
      <c r="C3324" s="403" t="s">
        <v>20948</v>
      </c>
      <c r="D3324" s="403" t="s">
        <v>20946</v>
      </c>
      <c r="E3324" s="403" t="s">
        <v>8514</v>
      </c>
      <c r="F3324" s="403" t="s">
        <v>8515</v>
      </c>
      <c r="G3324" s="403" t="s">
        <v>6486</v>
      </c>
      <c r="H3324" s="403" t="s">
        <v>8515</v>
      </c>
      <c r="I3324" s="403" t="s">
        <v>6334</v>
      </c>
      <c r="J3324" s="403" t="s">
        <v>6334</v>
      </c>
      <c r="K3324" s="403" t="s">
        <v>6334</v>
      </c>
      <c r="L3324" s="403" t="s">
        <v>835</v>
      </c>
    </row>
    <row r="3325" spans="1:12" ht="78.75" x14ac:dyDescent="0.25">
      <c r="A3325" s="402" t="s">
        <v>6334</v>
      </c>
      <c r="B3325" s="402" t="s">
        <v>20951</v>
      </c>
      <c r="C3325" s="402" t="s">
        <v>20952</v>
      </c>
      <c r="D3325" s="402" t="s">
        <v>20950</v>
      </c>
      <c r="E3325" s="402" t="s">
        <v>6720</v>
      </c>
      <c r="F3325" s="402" t="s">
        <v>6721</v>
      </c>
      <c r="G3325" s="402" t="s">
        <v>6722</v>
      </c>
      <c r="H3325" s="402" t="s">
        <v>6723</v>
      </c>
      <c r="I3325" s="402" t="s">
        <v>6334</v>
      </c>
      <c r="J3325" s="402" t="s">
        <v>6334</v>
      </c>
      <c r="K3325" s="402" t="s">
        <v>6334</v>
      </c>
      <c r="L3325" s="402" t="s">
        <v>835</v>
      </c>
    </row>
    <row r="3326" spans="1:12" ht="101.25" x14ac:dyDescent="0.25">
      <c r="A3326" s="403" t="s">
        <v>6334</v>
      </c>
      <c r="B3326" s="403" t="s">
        <v>20954</v>
      </c>
      <c r="C3326" s="403" t="s">
        <v>20955</v>
      </c>
      <c r="D3326" s="403" t="s">
        <v>20953</v>
      </c>
      <c r="E3326" s="403" t="s">
        <v>6484</v>
      </c>
      <c r="F3326" s="403" t="s">
        <v>6485</v>
      </c>
      <c r="G3326" s="403" t="s">
        <v>6486</v>
      </c>
      <c r="H3326" s="403" t="s">
        <v>6485</v>
      </c>
      <c r="I3326" s="403" t="s">
        <v>6334</v>
      </c>
      <c r="J3326" s="403" t="s">
        <v>6334</v>
      </c>
      <c r="K3326" s="403" t="s">
        <v>6334</v>
      </c>
      <c r="L3326" s="403" t="s">
        <v>835</v>
      </c>
    </row>
    <row r="3327" spans="1:12" ht="33.75" x14ac:dyDescent="0.25">
      <c r="A3327" s="402" t="s">
        <v>20959</v>
      </c>
      <c r="B3327" s="402" t="s">
        <v>20957</v>
      </c>
      <c r="C3327" s="402" t="s">
        <v>20958</v>
      </c>
      <c r="D3327" s="402" t="s">
        <v>20956</v>
      </c>
      <c r="E3327" s="402" t="s">
        <v>9318</v>
      </c>
      <c r="F3327" s="402" t="s">
        <v>9319</v>
      </c>
      <c r="G3327" s="402" t="s">
        <v>6777</v>
      </c>
      <c r="H3327" s="402" t="s">
        <v>9319</v>
      </c>
      <c r="I3327" s="402" t="s">
        <v>6334</v>
      </c>
      <c r="J3327" s="402" t="s">
        <v>6334</v>
      </c>
      <c r="K3327" s="402" t="s">
        <v>6334</v>
      </c>
      <c r="L3327" s="402" t="s">
        <v>835</v>
      </c>
    </row>
    <row r="3328" spans="1:12" ht="67.5" x14ac:dyDescent="0.25">
      <c r="A3328" s="403" t="s">
        <v>20963</v>
      </c>
      <c r="B3328" s="403" t="s">
        <v>20961</v>
      </c>
      <c r="C3328" s="403" t="s">
        <v>20962</v>
      </c>
      <c r="D3328" s="403" t="s">
        <v>20960</v>
      </c>
      <c r="E3328" s="403" t="s">
        <v>6497</v>
      </c>
      <c r="F3328" s="403" t="s">
        <v>6498</v>
      </c>
      <c r="G3328" s="403" t="s">
        <v>6334</v>
      </c>
      <c r="H3328" s="403" t="s">
        <v>6498</v>
      </c>
      <c r="I3328" s="403" t="s">
        <v>6334</v>
      </c>
      <c r="J3328" s="403" t="s">
        <v>6334</v>
      </c>
      <c r="K3328" s="403" t="s">
        <v>6334</v>
      </c>
      <c r="L3328" s="403" t="s">
        <v>835</v>
      </c>
    </row>
    <row r="3329" spans="1:12" ht="78.75" x14ac:dyDescent="0.25">
      <c r="A3329" s="402" t="s">
        <v>20967</v>
      </c>
      <c r="B3329" s="402" t="s">
        <v>20965</v>
      </c>
      <c r="C3329" s="402" t="s">
        <v>20966</v>
      </c>
      <c r="D3329" s="402" t="s">
        <v>20964</v>
      </c>
      <c r="E3329" s="402" t="s">
        <v>6450</v>
      </c>
      <c r="F3329" s="402" t="s">
        <v>6451</v>
      </c>
      <c r="G3329" s="402" t="s">
        <v>6452</v>
      </c>
      <c r="H3329" s="402" t="s">
        <v>6453</v>
      </c>
      <c r="I3329" s="402" t="s">
        <v>6334</v>
      </c>
      <c r="J3329" s="402" t="s">
        <v>6334</v>
      </c>
      <c r="K3329" s="402" t="s">
        <v>6334</v>
      </c>
      <c r="L3329" s="402" t="s">
        <v>835</v>
      </c>
    </row>
    <row r="3330" spans="1:12" ht="78.75" x14ac:dyDescent="0.25">
      <c r="A3330" s="403" t="s">
        <v>6334</v>
      </c>
      <c r="B3330" s="403" t="s">
        <v>20969</v>
      </c>
      <c r="C3330" s="403" t="s">
        <v>20970</v>
      </c>
      <c r="D3330" s="403" t="s">
        <v>20968</v>
      </c>
      <c r="E3330" s="403" t="s">
        <v>6497</v>
      </c>
      <c r="F3330" s="403" t="s">
        <v>6498</v>
      </c>
      <c r="G3330" s="403" t="s">
        <v>6334</v>
      </c>
      <c r="H3330" s="403" t="s">
        <v>6498</v>
      </c>
      <c r="I3330" s="403" t="s">
        <v>6334</v>
      </c>
      <c r="J3330" s="403" t="s">
        <v>6334</v>
      </c>
      <c r="K3330" s="403" t="s">
        <v>6334</v>
      </c>
      <c r="L3330" s="403" t="s">
        <v>835</v>
      </c>
    </row>
    <row r="3331" spans="1:12" ht="22.5" x14ac:dyDescent="0.25">
      <c r="A3331" s="402" t="s">
        <v>20973</v>
      </c>
      <c r="B3331" s="402" t="s">
        <v>20972</v>
      </c>
      <c r="C3331" s="402" t="s">
        <v>5801</v>
      </c>
      <c r="D3331" s="402" t="s">
        <v>20971</v>
      </c>
      <c r="E3331" s="402" t="s">
        <v>6438</v>
      </c>
      <c r="F3331" s="402" t="s">
        <v>15578</v>
      </c>
      <c r="G3331" s="402" t="s">
        <v>6440</v>
      </c>
      <c r="H3331" s="402" t="s">
        <v>15578</v>
      </c>
      <c r="I3331" s="402" t="s">
        <v>6334</v>
      </c>
      <c r="J3331" s="402" t="s">
        <v>6334</v>
      </c>
      <c r="K3331" s="402" t="s">
        <v>6334</v>
      </c>
      <c r="L3331" s="402" t="s">
        <v>835</v>
      </c>
    </row>
    <row r="3332" spans="1:12" ht="22.5" x14ac:dyDescent="0.25">
      <c r="A3332" s="403" t="s">
        <v>5562</v>
      </c>
      <c r="B3332" s="403" t="s">
        <v>5680</v>
      </c>
      <c r="C3332" s="403" t="s">
        <v>5816</v>
      </c>
      <c r="D3332" s="403" t="s">
        <v>20974</v>
      </c>
      <c r="E3332" s="403" t="s">
        <v>6438</v>
      </c>
      <c r="F3332" s="403" t="s">
        <v>15578</v>
      </c>
      <c r="G3332" s="403" t="s">
        <v>6440</v>
      </c>
      <c r="H3332" s="403" t="s">
        <v>15578</v>
      </c>
      <c r="I3332" s="403" t="s">
        <v>6334</v>
      </c>
      <c r="J3332" s="403" t="s">
        <v>6334</v>
      </c>
      <c r="K3332" s="403" t="s">
        <v>6334</v>
      </c>
      <c r="L3332" s="403" t="s">
        <v>835</v>
      </c>
    </row>
    <row r="3333" spans="1:12" ht="56.25" x14ac:dyDescent="0.25">
      <c r="A3333" s="402" t="s">
        <v>20978</v>
      </c>
      <c r="B3333" s="402" t="s">
        <v>20976</v>
      </c>
      <c r="C3333" s="402" t="s">
        <v>20977</v>
      </c>
      <c r="D3333" s="402" t="s">
        <v>20975</v>
      </c>
      <c r="E3333" s="402" t="s">
        <v>6775</v>
      </c>
      <c r="F3333" s="402" t="s">
        <v>6776</v>
      </c>
      <c r="G3333" s="402" t="s">
        <v>6777</v>
      </c>
      <c r="H3333" s="402" t="s">
        <v>6778</v>
      </c>
      <c r="I3333" s="402" t="s">
        <v>6334</v>
      </c>
      <c r="J3333" s="402" t="s">
        <v>6334</v>
      </c>
      <c r="K3333" s="402" t="s">
        <v>6334</v>
      </c>
      <c r="L3333" s="402" t="s">
        <v>835</v>
      </c>
    </row>
    <row r="3334" spans="1:12" ht="45" x14ac:dyDescent="0.25">
      <c r="A3334" s="403" t="s">
        <v>20982</v>
      </c>
      <c r="B3334" s="403" t="s">
        <v>20980</v>
      </c>
      <c r="C3334" s="403" t="s">
        <v>20981</v>
      </c>
      <c r="D3334" s="403" t="s">
        <v>20979</v>
      </c>
      <c r="E3334" s="403" t="s">
        <v>6775</v>
      </c>
      <c r="F3334" s="403" t="s">
        <v>6776</v>
      </c>
      <c r="G3334" s="403" t="s">
        <v>6777</v>
      </c>
      <c r="H3334" s="403" t="s">
        <v>6778</v>
      </c>
      <c r="I3334" s="403" t="s">
        <v>6334</v>
      </c>
      <c r="J3334" s="403" t="s">
        <v>6334</v>
      </c>
      <c r="K3334" s="403" t="s">
        <v>6334</v>
      </c>
      <c r="L3334" s="403" t="s">
        <v>835</v>
      </c>
    </row>
    <row r="3335" spans="1:12" ht="33.75" x14ac:dyDescent="0.25">
      <c r="A3335" s="402" t="s">
        <v>20986</v>
      </c>
      <c r="B3335" s="402" t="s">
        <v>20984</v>
      </c>
      <c r="C3335" s="402" t="s">
        <v>20985</v>
      </c>
      <c r="D3335" s="402" t="s">
        <v>20983</v>
      </c>
      <c r="E3335" s="402" t="s">
        <v>19266</v>
      </c>
      <c r="F3335" s="402" t="s">
        <v>20987</v>
      </c>
      <c r="G3335" s="402" t="s">
        <v>7523</v>
      </c>
      <c r="H3335" s="402" t="s">
        <v>20987</v>
      </c>
      <c r="I3335" s="402" t="s">
        <v>6334</v>
      </c>
      <c r="J3335" s="402" t="s">
        <v>6334</v>
      </c>
      <c r="K3335" s="402" t="s">
        <v>6334</v>
      </c>
      <c r="L3335" s="402" t="s">
        <v>835</v>
      </c>
    </row>
    <row r="3336" spans="1:12" ht="213.75" x14ac:dyDescent="0.25">
      <c r="A3336" s="403" t="s">
        <v>6334</v>
      </c>
      <c r="B3336" s="403" t="s">
        <v>20989</v>
      </c>
      <c r="C3336" s="403" t="s">
        <v>20990</v>
      </c>
      <c r="D3336" s="403" t="s">
        <v>20988</v>
      </c>
      <c r="E3336" s="403" t="s">
        <v>20991</v>
      </c>
      <c r="F3336" s="403" t="s">
        <v>20992</v>
      </c>
      <c r="G3336" s="403" t="s">
        <v>6440</v>
      </c>
      <c r="H3336" s="403" t="s">
        <v>20992</v>
      </c>
      <c r="I3336" s="403" t="s">
        <v>6334</v>
      </c>
      <c r="J3336" s="403" t="s">
        <v>6334</v>
      </c>
      <c r="K3336" s="403" t="s">
        <v>6334</v>
      </c>
      <c r="L3336" s="403" t="s">
        <v>835</v>
      </c>
    </row>
    <row r="3337" spans="1:12" ht="67.5" x14ac:dyDescent="0.25">
      <c r="A3337" s="402" t="s">
        <v>20996</v>
      </c>
      <c r="B3337" s="402" t="s">
        <v>20994</v>
      </c>
      <c r="C3337" s="402" t="s">
        <v>20995</v>
      </c>
      <c r="D3337" s="402" t="s">
        <v>20993</v>
      </c>
      <c r="E3337" s="402" t="s">
        <v>16333</v>
      </c>
      <c r="F3337" s="402" t="s">
        <v>16334</v>
      </c>
      <c r="G3337" s="402" t="s">
        <v>7223</v>
      </c>
      <c r="H3337" s="402" t="s">
        <v>16335</v>
      </c>
      <c r="I3337" s="402" t="s">
        <v>6334</v>
      </c>
      <c r="J3337" s="402" t="s">
        <v>6334</v>
      </c>
      <c r="K3337" s="402" t="s">
        <v>6334</v>
      </c>
      <c r="L3337" s="402" t="s">
        <v>835</v>
      </c>
    </row>
    <row r="3338" spans="1:12" ht="78.75" x14ac:dyDescent="0.25">
      <c r="A3338" s="403" t="s">
        <v>21000</v>
      </c>
      <c r="B3338" s="403" t="s">
        <v>20998</v>
      </c>
      <c r="C3338" s="403" t="s">
        <v>20999</v>
      </c>
      <c r="D3338" s="403" t="s">
        <v>20997</v>
      </c>
      <c r="E3338" s="403" t="s">
        <v>6497</v>
      </c>
      <c r="F3338" s="403" t="s">
        <v>6498</v>
      </c>
      <c r="G3338" s="403" t="s">
        <v>6334</v>
      </c>
      <c r="H3338" s="403" t="s">
        <v>6498</v>
      </c>
      <c r="I3338" s="403" t="s">
        <v>6334</v>
      </c>
      <c r="J3338" s="403" t="s">
        <v>6334</v>
      </c>
      <c r="K3338" s="403" t="s">
        <v>6334</v>
      </c>
      <c r="L3338" s="403" t="s">
        <v>835</v>
      </c>
    </row>
    <row r="3339" spans="1:12" ht="101.25" x14ac:dyDescent="0.25">
      <c r="A3339" s="402" t="s">
        <v>6334</v>
      </c>
      <c r="B3339" s="402" t="s">
        <v>21002</v>
      </c>
      <c r="C3339" s="402" t="s">
        <v>21003</v>
      </c>
      <c r="D3339" s="402" t="s">
        <v>21001</v>
      </c>
      <c r="E3339" s="402" t="s">
        <v>6607</v>
      </c>
      <c r="F3339" s="402" t="s">
        <v>6608</v>
      </c>
      <c r="G3339" s="402" t="s">
        <v>6609</v>
      </c>
      <c r="H3339" s="402" t="s">
        <v>17030</v>
      </c>
      <c r="I3339" s="402" t="s">
        <v>6334</v>
      </c>
      <c r="J3339" s="402" t="s">
        <v>6334</v>
      </c>
      <c r="K3339" s="402" t="s">
        <v>6334</v>
      </c>
      <c r="L3339" s="402" t="s">
        <v>835</v>
      </c>
    </row>
    <row r="3340" spans="1:12" ht="56.25" x14ac:dyDescent="0.25">
      <c r="A3340" s="403" t="s">
        <v>21007</v>
      </c>
      <c r="B3340" s="403" t="s">
        <v>21005</v>
      </c>
      <c r="C3340" s="403" t="s">
        <v>21006</v>
      </c>
      <c r="D3340" s="403" t="s">
        <v>21004</v>
      </c>
      <c r="E3340" s="403" t="s">
        <v>13784</v>
      </c>
      <c r="F3340" s="403" t="s">
        <v>13785</v>
      </c>
      <c r="G3340" s="403" t="s">
        <v>6486</v>
      </c>
      <c r="H3340" s="403" t="s">
        <v>13785</v>
      </c>
      <c r="I3340" s="403" t="s">
        <v>6334</v>
      </c>
      <c r="J3340" s="403" t="s">
        <v>6334</v>
      </c>
      <c r="K3340" s="403" t="s">
        <v>6334</v>
      </c>
      <c r="L3340" s="403" t="s">
        <v>835</v>
      </c>
    </row>
    <row r="3341" spans="1:12" ht="56.25" x14ac:dyDescent="0.25">
      <c r="A3341" s="402" t="s">
        <v>21011</v>
      </c>
      <c r="B3341" s="402" t="s">
        <v>21009</v>
      </c>
      <c r="C3341" s="402" t="s">
        <v>21010</v>
      </c>
      <c r="D3341" s="402" t="s">
        <v>21008</v>
      </c>
      <c r="E3341" s="402" t="s">
        <v>9960</v>
      </c>
      <c r="F3341" s="402" t="s">
        <v>9961</v>
      </c>
      <c r="G3341" s="402" t="s">
        <v>6917</v>
      </c>
      <c r="H3341" s="402" t="s">
        <v>9961</v>
      </c>
      <c r="I3341" s="402" t="s">
        <v>6334</v>
      </c>
      <c r="J3341" s="402" t="s">
        <v>6334</v>
      </c>
      <c r="K3341" s="402" t="s">
        <v>6334</v>
      </c>
      <c r="L3341" s="402" t="s">
        <v>835</v>
      </c>
    </row>
    <row r="3342" spans="1:12" ht="78.75" x14ac:dyDescent="0.25">
      <c r="A3342" s="403" t="s">
        <v>21015</v>
      </c>
      <c r="B3342" s="403" t="s">
        <v>21013</v>
      </c>
      <c r="C3342" s="403" t="s">
        <v>21014</v>
      </c>
      <c r="D3342" s="403" t="s">
        <v>21012</v>
      </c>
      <c r="E3342" s="403" t="s">
        <v>21016</v>
      </c>
      <c r="F3342" s="403" t="s">
        <v>21017</v>
      </c>
      <c r="G3342" s="403" t="s">
        <v>6601</v>
      </c>
      <c r="H3342" s="403" t="s">
        <v>21018</v>
      </c>
      <c r="I3342" s="403" t="s">
        <v>6334</v>
      </c>
      <c r="J3342" s="403" t="s">
        <v>6334</v>
      </c>
      <c r="K3342" s="403" t="s">
        <v>6334</v>
      </c>
      <c r="L3342" s="403" t="s">
        <v>835</v>
      </c>
    </row>
    <row r="3343" spans="1:12" ht="22.5" x14ac:dyDescent="0.25">
      <c r="A3343" s="402" t="s">
        <v>21022</v>
      </c>
      <c r="B3343" s="402" t="s">
        <v>21020</v>
      </c>
      <c r="C3343" s="402" t="s">
        <v>21021</v>
      </c>
      <c r="D3343" s="402" t="s">
        <v>21019</v>
      </c>
      <c r="E3343" s="402" t="s">
        <v>8368</v>
      </c>
      <c r="F3343" s="402" t="s">
        <v>8369</v>
      </c>
      <c r="G3343" s="402" t="s">
        <v>6334</v>
      </c>
      <c r="H3343" s="402" t="s">
        <v>8369</v>
      </c>
      <c r="I3343" s="402" t="s">
        <v>6334</v>
      </c>
      <c r="J3343" s="402" t="s">
        <v>6334</v>
      </c>
      <c r="K3343" s="402" t="s">
        <v>6334</v>
      </c>
      <c r="L3343" s="402" t="s">
        <v>835</v>
      </c>
    </row>
    <row r="3344" spans="1:12" ht="33.75" x14ac:dyDescent="0.25">
      <c r="A3344" s="403" t="s">
        <v>21026</v>
      </c>
      <c r="B3344" s="403" t="s">
        <v>21024</v>
      </c>
      <c r="C3344" s="403" t="s">
        <v>21025</v>
      </c>
      <c r="D3344" s="403" t="s">
        <v>21023</v>
      </c>
      <c r="E3344" s="403" t="s">
        <v>19534</v>
      </c>
      <c r="F3344" s="403" t="s">
        <v>19535</v>
      </c>
      <c r="G3344" s="403" t="s">
        <v>7029</v>
      </c>
      <c r="H3344" s="403" t="s">
        <v>19535</v>
      </c>
      <c r="I3344" s="403" t="s">
        <v>6334</v>
      </c>
      <c r="J3344" s="403" t="s">
        <v>6334</v>
      </c>
      <c r="K3344" s="403" t="s">
        <v>6334</v>
      </c>
      <c r="L3344" s="403" t="s">
        <v>835</v>
      </c>
    </row>
    <row r="3345" spans="1:12" ht="67.5" x14ac:dyDescent="0.25">
      <c r="A3345" s="402" t="s">
        <v>21030</v>
      </c>
      <c r="B3345" s="402" t="s">
        <v>21028</v>
      </c>
      <c r="C3345" s="402" t="s">
        <v>21029</v>
      </c>
      <c r="D3345" s="402" t="s">
        <v>21027</v>
      </c>
      <c r="E3345" s="402" t="s">
        <v>8581</v>
      </c>
      <c r="F3345" s="402" t="s">
        <v>13511</v>
      </c>
      <c r="G3345" s="402" t="s">
        <v>7540</v>
      </c>
      <c r="H3345" s="402" t="s">
        <v>13511</v>
      </c>
      <c r="I3345" s="402" t="s">
        <v>6334</v>
      </c>
      <c r="J3345" s="402" t="s">
        <v>6334</v>
      </c>
      <c r="K3345" s="402" t="s">
        <v>6334</v>
      </c>
      <c r="L3345" s="402" t="s">
        <v>835</v>
      </c>
    </row>
    <row r="3346" spans="1:12" ht="67.5" x14ac:dyDescent="0.25">
      <c r="A3346" s="403" t="s">
        <v>21034</v>
      </c>
      <c r="B3346" s="403" t="s">
        <v>21032</v>
      </c>
      <c r="C3346" s="403" t="s">
        <v>21033</v>
      </c>
      <c r="D3346" s="403" t="s">
        <v>21031</v>
      </c>
      <c r="E3346" s="403" t="s">
        <v>6497</v>
      </c>
      <c r="F3346" s="403" t="s">
        <v>6498</v>
      </c>
      <c r="G3346" s="403" t="s">
        <v>6334</v>
      </c>
      <c r="H3346" s="403" t="s">
        <v>6498</v>
      </c>
      <c r="I3346" s="403" t="s">
        <v>6334</v>
      </c>
      <c r="J3346" s="403" t="s">
        <v>6334</v>
      </c>
      <c r="K3346" s="403" t="s">
        <v>6334</v>
      </c>
      <c r="L3346" s="403" t="s">
        <v>835</v>
      </c>
    </row>
    <row r="3347" spans="1:12" ht="45" x14ac:dyDescent="0.25">
      <c r="A3347" s="402" t="s">
        <v>21038</v>
      </c>
      <c r="B3347" s="402" t="s">
        <v>21036</v>
      </c>
      <c r="C3347" s="402" t="s">
        <v>21037</v>
      </c>
      <c r="D3347" s="402" t="s">
        <v>21035</v>
      </c>
      <c r="E3347" s="402" t="s">
        <v>6484</v>
      </c>
      <c r="F3347" s="402" t="s">
        <v>6485</v>
      </c>
      <c r="G3347" s="402" t="s">
        <v>6486</v>
      </c>
      <c r="H3347" s="402" t="s">
        <v>6485</v>
      </c>
      <c r="I3347" s="402" t="s">
        <v>6334</v>
      </c>
      <c r="J3347" s="402" t="s">
        <v>6334</v>
      </c>
      <c r="K3347" s="402" t="s">
        <v>6334</v>
      </c>
      <c r="L3347" s="402" t="s">
        <v>835</v>
      </c>
    </row>
    <row r="3348" spans="1:12" ht="56.25" x14ac:dyDescent="0.25">
      <c r="A3348" s="403" t="s">
        <v>21042</v>
      </c>
      <c r="B3348" s="403" t="s">
        <v>21040</v>
      </c>
      <c r="C3348" s="403" t="s">
        <v>21041</v>
      </c>
      <c r="D3348" s="403" t="s">
        <v>21039</v>
      </c>
      <c r="E3348" s="403" t="s">
        <v>6497</v>
      </c>
      <c r="F3348" s="403" t="s">
        <v>6498</v>
      </c>
      <c r="G3348" s="403" t="s">
        <v>6334</v>
      </c>
      <c r="H3348" s="403" t="s">
        <v>6498</v>
      </c>
      <c r="I3348" s="403" t="s">
        <v>6334</v>
      </c>
      <c r="J3348" s="403" t="s">
        <v>6334</v>
      </c>
      <c r="K3348" s="403" t="s">
        <v>6334</v>
      </c>
      <c r="L3348" s="403" t="s">
        <v>835</v>
      </c>
    </row>
    <row r="3349" spans="1:12" ht="112.5" x14ac:dyDescent="0.25">
      <c r="A3349" s="402" t="s">
        <v>6334</v>
      </c>
      <c r="B3349" s="402" t="s">
        <v>21044</v>
      </c>
      <c r="C3349" s="402" t="s">
        <v>21045</v>
      </c>
      <c r="D3349" s="402" t="s">
        <v>21043</v>
      </c>
      <c r="E3349" s="402" t="s">
        <v>6497</v>
      </c>
      <c r="F3349" s="402" t="s">
        <v>6498</v>
      </c>
      <c r="G3349" s="402" t="s">
        <v>6334</v>
      </c>
      <c r="H3349" s="402" t="s">
        <v>6498</v>
      </c>
      <c r="I3349" s="402" t="s">
        <v>6334</v>
      </c>
      <c r="J3349" s="402" t="s">
        <v>6334</v>
      </c>
      <c r="K3349" s="402" t="s">
        <v>6334</v>
      </c>
      <c r="L3349" s="402" t="s">
        <v>835</v>
      </c>
    </row>
    <row r="3350" spans="1:12" ht="112.5" x14ac:dyDescent="0.25">
      <c r="A3350" s="403" t="s">
        <v>6334</v>
      </c>
      <c r="B3350" s="403" t="s">
        <v>21047</v>
      </c>
      <c r="C3350" s="403" t="s">
        <v>21048</v>
      </c>
      <c r="D3350" s="403" t="s">
        <v>21046</v>
      </c>
      <c r="E3350" s="403" t="s">
        <v>8514</v>
      </c>
      <c r="F3350" s="403" t="s">
        <v>8515</v>
      </c>
      <c r="G3350" s="403" t="s">
        <v>6486</v>
      </c>
      <c r="H3350" s="403" t="s">
        <v>8515</v>
      </c>
      <c r="I3350" s="403" t="s">
        <v>6334</v>
      </c>
      <c r="J3350" s="403" t="s">
        <v>6334</v>
      </c>
      <c r="K3350" s="403" t="s">
        <v>6334</v>
      </c>
      <c r="L3350" s="403" t="s">
        <v>835</v>
      </c>
    </row>
    <row r="3351" spans="1:12" ht="45" x14ac:dyDescent="0.25">
      <c r="A3351" s="402" t="s">
        <v>21052</v>
      </c>
      <c r="B3351" s="402" t="s">
        <v>21050</v>
      </c>
      <c r="C3351" s="402" t="s">
        <v>21051</v>
      </c>
      <c r="D3351" s="402" t="s">
        <v>21049</v>
      </c>
      <c r="E3351" s="402" t="s">
        <v>6497</v>
      </c>
      <c r="F3351" s="402" t="s">
        <v>6498</v>
      </c>
      <c r="G3351" s="402" t="s">
        <v>6334</v>
      </c>
      <c r="H3351" s="402" t="s">
        <v>6498</v>
      </c>
      <c r="I3351" s="402" t="s">
        <v>6334</v>
      </c>
      <c r="J3351" s="402" t="s">
        <v>6334</v>
      </c>
      <c r="K3351" s="402" t="s">
        <v>6334</v>
      </c>
      <c r="L3351" s="402" t="s">
        <v>835</v>
      </c>
    </row>
    <row r="3352" spans="1:12" ht="33.75" x14ac:dyDescent="0.25">
      <c r="A3352" s="403" t="s">
        <v>21056</v>
      </c>
      <c r="B3352" s="403" t="s">
        <v>21054</v>
      </c>
      <c r="C3352" s="403" t="s">
        <v>21055</v>
      </c>
      <c r="D3352" s="403" t="s">
        <v>21053</v>
      </c>
      <c r="E3352" s="403" t="s">
        <v>21057</v>
      </c>
      <c r="F3352" s="403" t="s">
        <v>21058</v>
      </c>
      <c r="G3352" s="403" t="s">
        <v>7540</v>
      </c>
      <c r="H3352" s="403" t="s">
        <v>21058</v>
      </c>
      <c r="I3352" s="403" t="s">
        <v>6334</v>
      </c>
      <c r="J3352" s="403" t="s">
        <v>6334</v>
      </c>
      <c r="K3352" s="403" t="s">
        <v>6334</v>
      </c>
      <c r="L3352" s="403" t="s">
        <v>835</v>
      </c>
    </row>
    <row r="3353" spans="1:12" ht="45" x14ac:dyDescent="0.25">
      <c r="A3353" s="402" t="s">
        <v>21062</v>
      </c>
      <c r="B3353" s="402" t="s">
        <v>21060</v>
      </c>
      <c r="C3353" s="402" t="s">
        <v>21061</v>
      </c>
      <c r="D3353" s="402" t="s">
        <v>21059</v>
      </c>
      <c r="E3353" s="402" t="s">
        <v>8380</v>
      </c>
      <c r="F3353" s="402" t="s">
        <v>8381</v>
      </c>
      <c r="G3353" s="402" t="s">
        <v>6486</v>
      </c>
      <c r="H3353" s="402" t="s">
        <v>8381</v>
      </c>
      <c r="I3353" s="402" t="s">
        <v>6334</v>
      </c>
      <c r="J3353" s="402" t="s">
        <v>6334</v>
      </c>
      <c r="K3353" s="402" t="s">
        <v>6334</v>
      </c>
      <c r="L3353" s="402" t="s">
        <v>835</v>
      </c>
    </row>
    <row r="3354" spans="1:12" ht="33.75" x14ac:dyDescent="0.25">
      <c r="A3354" s="403" t="s">
        <v>21066</v>
      </c>
      <c r="B3354" s="403" t="s">
        <v>21064</v>
      </c>
      <c r="C3354" s="403" t="s">
        <v>21065</v>
      </c>
      <c r="D3354" s="403" t="s">
        <v>21063</v>
      </c>
      <c r="E3354" s="403" t="s">
        <v>8884</v>
      </c>
      <c r="F3354" s="403" t="s">
        <v>8885</v>
      </c>
      <c r="G3354" s="403" t="s">
        <v>6493</v>
      </c>
      <c r="H3354" s="403" t="s">
        <v>8885</v>
      </c>
      <c r="I3354" s="403" t="s">
        <v>6334</v>
      </c>
      <c r="J3354" s="403" t="s">
        <v>6334</v>
      </c>
      <c r="K3354" s="403" t="s">
        <v>6334</v>
      </c>
      <c r="L3354" s="403" t="s">
        <v>835</v>
      </c>
    </row>
    <row r="3355" spans="1:12" ht="56.25" x14ac:dyDescent="0.25">
      <c r="A3355" s="402" t="s">
        <v>21070</v>
      </c>
      <c r="B3355" s="402" t="s">
        <v>21068</v>
      </c>
      <c r="C3355" s="402" t="s">
        <v>21069</v>
      </c>
      <c r="D3355" s="402" t="s">
        <v>21067</v>
      </c>
      <c r="E3355" s="402" t="s">
        <v>7041</v>
      </c>
      <c r="F3355" s="402" t="s">
        <v>7042</v>
      </c>
      <c r="G3355" s="402" t="s">
        <v>7043</v>
      </c>
      <c r="H3355" s="402" t="s">
        <v>7042</v>
      </c>
      <c r="I3355" s="402" t="s">
        <v>6334</v>
      </c>
      <c r="J3355" s="402" t="s">
        <v>6334</v>
      </c>
      <c r="K3355" s="402" t="s">
        <v>6334</v>
      </c>
      <c r="L3355" s="402" t="s">
        <v>835</v>
      </c>
    </row>
    <row r="3356" spans="1:12" ht="180" x14ac:dyDescent="0.25">
      <c r="A3356" s="403" t="s">
        <v>6334</v>
      </c>
      <c r="B3356" s="403" t="s">
        <v>21072</v>
      </c>
      <c r="C3356" s="403" t="s">
        <v>21073</v>
      </c>
      <c r="D3356" s="403" t="s">
        <v>21071</v>
      </c>
      <c r="E3356" s="403" t="s">
        <v>6915</v>
      </c>
      <c r="F3356" s="403" t="s">
        <v>6916</v>
      </c>
      <c r="G3356" s="403" t="s">
        <v>6917</v>
      </c>
      <c r="H3356" s="403" t="s">
        <v>6916</v>
      </c>
      <c r="I3356" s="403" t="s">
        <v>6334</v>
      </c>
      <c r="J3356" s="403" t="s">
        <v>6334</v>
      </c>
      <c r="K3356" s="403" t="s">
        <v>6334</v>
      </c>
      <c r="L3356" s="403" t="s">
        <v>835</v>
      </c>
    </row>
    <row r="3357" spans="1:12" ht="56.25" x14ac:dyDescent="0.25">
      <c r="A3357" s="402" t="s">
        <v>21077</v>
      </c>
      <c r="B3357" s="402" t="s">
        <v>21075</v>
      </c>
      <c r="C3357" s="402" t="s">
        <v>21076</v>
      </c>
      <c r="D3357" s="402" t="s">
        <v>21074</v>
      </c>
      <c r="E3357" s="402" t="s">
        <v>6497</v>
      </c>
      <c r="F3357" s="402" t="s">
        <v>6498</v>
      </c>
      <c r="G3357" s="402" t="s">
        <v>6334</v>
      </c>
      <c r="H3357" s="402" t="s">
        <v>6498</v>
      </c>
      <c r="I3357" s="402" t="s">
        <v>6334</v>
      </c>
      <c r="J3357" s="402" t="s">
        <v>6334</v>
      </c>
      <c r="K3357" s="402" t="s">
        <v>6334</v>
      </c>
      <c r="L3357" s="402" t="s">
        <v>835</v>
      </c>
    </row>
    <row r="3358" spans="1:12" ht="45" x14ac:dyDescent="0.25">
      <c r="A3358" s="403" t="s">
        <v>21081</v>
      </c>
      <c r="B3358" s="403" t="s">
        <v>21079</v>
      </c>
      <c r="C3358" s="403" t="s">
        <v>21080</v>
      </c>
      <c r="D3358" s="403" t="s">
        <v>21078</v>
      </c>
      <c r="E3358" s="403" t="s">
        <v>6484</v>
      </c>
      <c r="F3358" s="403" t="s">
        <v>6485</v>
      </c>
      <c r="G3358" s="403" t="s">
        <v>6486</v>
      </c>
      <c r="H3358" s="403" t="s">
        <v>6485</v>
      </c>
      <c r="I3358" s="403" t="s">
        <v>6334</v>
      </c>
      <c r="J3358" s="403" t="s">
        <v>6334</v>
      </c>
      <c r="K3358" s="403" t="s">
        <v>6334</v>
      </c>
      <c r="L3358" s="403" t="s">
        <v>835</v>
      </c>
    </row>
    <row r="3359" spans="1:12" ht="56.25" x14ac:dyDescent="0.25">
      <c r="A3359" s="402" t="s">
        <v>21085</v>
      </c>
      <c r="B3359" s="402" t="s">
        <v>21083</v>
      </c>
      <c r="C3359" s="402" t="s">
        <v>21084</v>
      </c>
      <c r="D3359" s="402" t="s">
        <v>21082</v>
      </c>
      <c r="E3359" s="402" t="s">
        <v>8368</v>
      </c>
      <c r="F3359" s="402" t="s">
        <v>8369</v>
      </c>
      <c r="G3359" s="402" t="s">
        <v>6334</v>
      </c>
      <c r="H3359" s="402" t="s">
        <v>8369</v>
      </c>
      <c r="I3359" s="402" t="s">
        <v>6334</v>
      </c>
      <c r="J3359" s="402" t="s">
        <v>6334</v>
      </c>
      <c r="K3359" s="402" t="s">
        <v>6334</v>
      </c>
      <c r="L3359" s="402" t="s">
        <v>835</v>
      </c>
    </row>
    <row r="3360" spans="1:12" ht="56.25" x14ac:dyDescent="0.25">
      <c r="A3360" s="403" t="s">
        <v>21089</v>
      </c>
      <c r="B3360" s="403" t="s">
        <v>21087</v>
      </c>
      <c r="C3360" s="403" t="s">
        <v>21088</v>
      </c>
      <c r="D3360" s="403" t="s">
        <v>21086</v>
      </c>
      <c r="E3360" s="403" t="s">
        <v>6656</v>
      </c>
      <c r="F3360" s="403" t="s">
        <v>6657</v>
      </c>
      <c r="G3360" s="403" t="s">
        <v>6452</v>
      </c>
      <c r="H3360" s="403" t="s">
        <v>6658</v>
      </c>
      <c r="I3360" s="403" t="s">
        <v>6334</v>
      </c>
      <c r="J3360" s="403" t="s">
        <v>6334</v>
      </c>
      <c r="K3360" s="403" t="s">
        <v>6334</v>
      </c>
      <c r="L3360" s="403" t="s">
        <v>835</v>
      </c>
    </row>
    <row r="3361" spans="1:12" ht="67.5" x14ac:dyDescent="0.25">
      <c r="A3361" s="402" t="s">
        <v>21093</v>
      </c>
      <c r="B3361" s="402" t="s">
        <v>21091</v>
      </c>
      <c r="C3361" s="402" t="s">
        <v>21092</v>
      </c>
      <c r="D3361" s="402" t="s">
        <v>21090</v>
      </c>
      <c r="E3361" s="402" t="s">
        <v>6484</v>
      </c>
      <c r="F3361" s="402" t="s">
        <v>6485</v>
      </c>
      <c r="G3361" s="402" t="s">
        <v>6486</v>
      </c>
      <c r="H3361" s="402" t="s">
        <v>6485</v>
      </c>
      <c r="I3361" s="402" t="s">
        <v>6334</v>
      </c>
      <c r="J3361" s="402" t="s">
        <v>6334</v>
      </c>
      <c r="K3361" s="402" t="s">
        <v>6334</v>
      </c>
      <c r="L3361" s="402" t="s">
        <v>835</v>
      </c>
    </row>
    <row r="3362" spans="1:12" ht="33.75" x14ac:dyDescent="0.25">
      <c r="A3362" s="403" t="s">
        <v>21097</v>
      </c>
      <c r="B3362" s="403" t="s">
        <v>21095</v>
      </c>
      <c r="C3362" s="403" t="s">
        <v>21096</v>
      </c>
      <c r="D3362" s="403" t="s">
        <v>21094</v>
      </c>
      <c r="E3362" s="403" t="s">
        <v>7627</v>
      </c>
      <c r="F3362" s="403" t="s">
        <v>7628</v>
      </c>
      <c r="G3362" s="403" t="s">
        <v>6486</v>
      </c>
      <c r="H3362" s="403" t="s">
        <v>7628</v>
      </c>
      <c r="I3362" s="403" t="s">
        <v>6334</v>
      </c>
      <c r="J3362" s="403" t="s">
        <v>6334</v>
      </c>
      <c r="K3362" s="403" t="s">
        <v>6334</v>
      </c>
      <c r="L3362" s="403" t="s">
        <v>835</v>
      </c>
    </row>
    <row r="3363" spans="1:12" ht="33.75" x14ac:dyDescent="0.25">
      <c r="A3363" s="402" t="s">
        <v>6334</v>
      </c>
      <c r="B3363" s="402" t="s">
        <v>21099</v>
      </c>
      <c r="C3363" s="402" t="s">
        <v>21100</v>
      </c>
      <c r="D3363" s="402" t="s">
        <v>21098</v>
      </c>
      <c r="E3363" s="402" t="s">
        <v>6720</v>
      </c>
      <c r="F3363" s="402" t="s">
        <v>6721</v>
      </c>
      <c r="G3363" s="402" t="s">
        <v>6722</v>
      </c>
      <c r="H3363" s="402" t="s">
        <v>6723</v>
      </c>
      <c r="I3363" s="402" t="s">
        <v>6334</v>
      </c>
      <c r="J3363" s="402" t="s">
        <v>6334</v>
      </c>
      <c r="K3363" s="402" t="s">
        <v>6334</v>
      </c>
      <c r="L3363" s="402" t="s">
        <v>835</v>
      </c>
    </row>
    <row r="3364" spans="1:12" ht="45" x14ac:dyDescent="0.25">
      <c r="A3364" s="403" t="s">
        <v>21104</v>
      </c>
      <c r="B3364" s="403" t="s">
        <v>21102</v>
      </c>
      <c r="C3364" s="403" t="s">
        <v>21103</v>
      </c>
      <c r="D3364" s="403" t="s">
        <v>21101</v>
      </c>
      <c r="E3364" s="403" t="s">
        <v>6720</v>
      </c>
      <c r="F3364" s="403" t="s">
        <v>6721</v>
      </c>
      <c r="G3364" s="403" t="s">
        <v>6722</v>
      </c>
      <c r="H3364" s="403" t="s">
        <v>6723</v>
      </c>
      <c r="I3364" s="403" t="s">
        <v>6334</v>
      </c>
      <c r="J3364" s="403" t="s">
        <v>6334</v>
      </c>
      <c r="K3364" s="403" t="s">
        <v>6334</v>
      </c>
      <c r="L3364" s="403" t="s">
        <v>835</v>
      </c>
    </row>
    <row r="3365" spans="1:12" ht="67.5" x14ac:dyDescent="0.25">
      <c r="A3365" s="402" t="s">
        <v>21108</v>
      </c>
      <c r="B3365" s="402" t="s">
        <v>21106</v>
      </c>
      <c r="C3365" s="402" t="s">
        <v>21107</v>
      </c>
      <c r="D3365" s="402" t="s">
        <v>21105</v>
      </c>
      <c r="E3365" s="402" t="s">
        <v>6497</v>
      </c>
      <c r="F3365" s="402" t="s">
        <v>6498</v>
      </c>
      <c r="G3365" s="402" t="s">
        <v>6334</v>
      </c>
      <c r="H3365" s="402" t="s">
        <v>6498</v>
      </c>
      <c r="I3365" s="402" t="s">
        <v>6334</v>
      </c>
      <c r="J3365" s="402" t="s">
        <v>6334</v>
      </c>
      <c r="K3365" s="402" t="s">
        <v>6334</v>
      </c>
      <c r="L3365" s="402" t="s">
        <v>835</v>
      </c>
    </row>
    <row r="3366" spans="1:12" ht="112.5" x14ac:dyDescent="0.25">
      <c r="A3366" s="403" t="s">
        <v>21112</v>
      </c>
      <c r="B3366" s="403" t="s">
        <v>21110</v>
      </c>
      <c r="C3366" s="403" t="s">
        <v>21111</v>
      </c>
      <c r="D3366" s="403" t="s">
        <v>21109</v>
      </c>
      <c r="E3366" s="403" t="s">
        <v>19929</v>
      </c>
      <c r="F3366" s="403" t="s">
        <v>19930</v>
      </c>
      <c r="G3366" s="403" t="s">
        <v>6452</v>
      </c>
      <c r="H3366" s="403" t="s">
        <v>19930</v>
      </c>
      <c r="I3366" s="403" t="s">
        <v>6334</v>
      </c>
      <c r="J3366" s="403" t="s">
        <v>6334</v>
      </c>
      <c r="K3366" s="403" t="s">
        <v>6334</v>
      </c>
      <c r="L3366" s="403" t="s">
        <v>835</v>
      </c>
    </row>
    <row r="3367" spans="1:12" ht="33.75" x14ac:dyDescent="0.25">
      <c r="A3367" s="402" t="s">
        <v>21116</v>
      </c>
      <c r="B3367" s="402" t="s">
        <v>21114</v>
      </c>
      <c r="C3367" s="402" t="s">
        <v>21115</v>
      </c>
      <c r="D3367" s="402" t="s">
        <v>21113</v>
      </c>
      <c r="E3367" s="402" t="s">
        <v>7627</v>
      </c>
      <c r="F3367" s="402" t="s">
        <v>7628</v>
      </c>
      <c r="G3367" s="402" t="s">
        <v>6486</v>
      </c>
      <c r="H3367" s="402" t="s">
        <v>7628</v>
      </c>
      <c r="I3367" s="402" t="s">
        <v>6334</v>
      </c>
      <c r="J3367" s="402" t="s">
        <v>6334</v>
      </c>
      <c r="K3367" s="402" t="s">
        <v>6334</v>
      </c>
      <c r="L3367" s="402" t="s">
        <v>835</v>
      </c>
    </row>
    <row r="3368" spans="1:12" ht="56.25" x14ac:dyDescent="0.25">
      <c r="A3368" s="403" t="s">
        <v>21120</v>
      </c>
      <c r="B3368" s="403" t="s">
        <v>21118</v>
      </c>
      <c r="C3368" s="403" t="s">
        <v>21119</v>
      </c>
      <c r="D3368" s="403" t="s">
        <v>21117</v>
      </c>
      <c r="E3368" s="403" t="s">
        <v>9269</v>
      </c>
      <c r="F3368" s="403" t="s">
        <v>9270</v>
      </c>
      <c r="G3368" s="403" t="s">
        <v>7540</v>
      </c>
      <c r="H3368" s="403" t="s">
        <v>9270</v>
      </c>
      <c r="I3368" s="403" t="s">
        <v>6334</v>
      </c>
      <c r="J3368" s="403" t="s">
        <v>6334</v>
      </c>
      <c r="K3368" s="403" t="s">
        <v>6334</v>
      </c>
      <c r="L3368" s="403" t="s">
        <v>835</v>
      </c>
    </row>
    <row r="3369" spans="1:12" ht="67.5" x14ac:dyDescent="0.25">
      <c r="A3369" s="402" t="s">
        <v>21124</v>
      </c>
      <c r="B3369" s="402" t="s">
        <v>21122</v>
      </c>
      <c r="C3369" s="402" t="s">
        <v>21123</v>
      </c>
      <c r="D3369" s="402" t="s">
        <v>21121</v>
      </c>
      <c r="E3369" s="402" t="s">
        <v>16804</v>
      </c>
      <c r="F3369" s="402" t="s">
        <v>16805</v>
      </c>
      <c r="G3369" s="402" t="s">
        <v>6388</v>
      </c>
      <c r="H3369" s="402" t="s">
        <v>16805</v>
      </c>
      <c r="I3369" s="402" t="s">
        <v>6334</v>
      </c>
      <c r="J3369" s="402" t="s">
        <v>6334</v>
      </c>
      <c r="K3369" s="402" t="s">
        <v>6334</v>
      </c>
      <c r="L3369" s="402" t="s">
        <v>835</v>
      </c>
    </row>
    <row r="3370" spans="1:12" ht="78.75" x14ac:dyDescent="0.25">
      <c r="A3370" s="403" t="s">
        <v>5539</v>
      </c>
      <c r="B3370" s="403" t="s">
        <v>21126</v>
      </c>
      <c r="C3370" s="403" t="s">
        <v>5783</v>
      </c>
      <c r="D3370" s="403" t="s">
        <v>21125</v>
      </c>
      <c r="E3370" s="403" t="s">
        <v>21127</v>
      </c>
      <c r="F3370" s="403" t="s">
        <v>21128</v>
      </c>
      <c r="G3370" s="403" t="s">
        <v>7721</v>
      </c>
      <c r="H3370" s="403" t="s">
        <v>21128</v>
      </c>
      <c r="I3370" s="403" t="s">
        <v>6334</v>
      </c>
      <c r="J3370" s="403" t="s">
        <v>6334</v>
      </c>
      <c r="K3370" s="403" t="s">
        <v>6334</v>
      </c>
      <c r="L3370" s="403" t="s">
        <v>835</v>
      </c>
    </row>
    <row r="3371" spans="1:12" ht="78.75" x14ac:dyDescent="0.25">
      <c r="A3371" s="402" t="s">
        <v>6334</v>
      </c>
      <c r="B3371" s="402" t="s">
        <v>21130</v>
      </c>
      <c r="C3371" s="402" t="s">
        <v>21131</v>
      </c>
      <c r="D3371" s="402" t="s">
        <v>21129</v>
      </c>
      <c r="E3371" s="402" t="s">
        <v>8514</v>
      </c>
      <c r="F3371" s="402" t="s">
        <v>8515</v>
      </c>
      <c r="G3371" s="402" t="s">
        <v>6486</v>
      </c>
      <c r="H3371" s="402" t="s">
        <v>8515</v>
      </c>
      <c r="I3371" s="402" t="s">
        <v>6334</v>
      </c>
      <c r="J3371" s="402" t="s">
        <v>6334</v>
      </c>
      <c r="K3371" s="402" t="s">
        <v>6334</v>
      </c>
      <c r="L3371" s="402" t="s">
        <v>835</v>
      </c>
    </row>
    <row r="3372" spans="1:12" ht="56.25" x14ac:dyDescent="0.25">
      <c r="A3372" s="403" t="s">
        <v>21135</v>
      </c>
      <c r="B3372" s="403" t="s">
        <v>21133</v>
      </c>
      <c r="C3372" s="403" t="s">
        <v>21134</v>
      </c>
      <c r="D3372" s="403" t="s">
        <v>21132</v>
      </c>
      <c r="E3372" s="403" t="s">
        <v>8907</v>
      </c>
      <c r="F3372" s="403" t="s">
        <v>8908</v>
      </c>
      <c r="G3372" s="403" t="s">
        <v>6452</v>
      </c>
      <c r="H3372" s="403" t="s">
        <v>8908</v>
      </c>
      <c r="I3372" s="403" t="s">
        <v>6334</v>
      </c>
      <c r="J3372" s="403" t="s">
        <v>6334</v>
      </c>
      <c r="K3372" s="403" t="s">
        <v>6334</v>
      </c>
      <c r="L3372" s="403" t="s">
        <v>835</v>
      </c>
    </row>
    <row r="3373" spans="1:12" ht="33.75" x14ac:dyDescent="0.25">
      <c r="A3373" s="402" t="s">
        <v>21139</v>
      </c>
      <c r="B3373" s="402" t="s">
        <v>21137</v>
      </c>
      <c r="C3373" s="402" t="s">
        <v>21138</v>
      </c>
      <c r="D3373" s="402" t="s">
        <v>21136</v>
      </c>
      <c r="E3373" s="402" t="s">
        <v>6497</v>
      </c>
      <c r="F3373" s="402" t="s">
        <v>6498</v>
      </c>
      <c r="G3373" s="402" t="s">
        <v>6334</v>
      </c>
      <c r="H3373" s="402" t="s">
        <v>26597</v>
      </c>
      <c r="I3373" s="402" t="s">
        <v>6334</v>
      </c>
      <c r="J3373" s="402" t="s">
        <v>6334</v>
      </c>
      <c r="K3373" s="402" t="s">
        <v>6334</v>
      </c>
      <c r="L3373" s="402" t="s">
        <v>26108</v>
      </c>
    </row>
    <row r="3374" spans="1:12" ht="33.75" x14ac:dyDescent="0.25">
      <c r="A3374" s="403" t="s">
        <v>21143</v>
      </c>
      <c r="B3374" s="403" t="s">
        <v>21141</v>
      </c>
      <c r="C3374" s="403" t="s">
        <v>21142</v>
      </c>
      <c r="D3374" s="403" t="s">
        <v>21140</v>
      </c>
      <c r="E3374" s="403" t="s">
        <v>6497</v>
      </c>
      <c r="F3374" s="403" t="s">
        <v>6498</v>
      </c>
      <c r="G3374" s="403" t="s">
        <v>6334</v>
      </c>
      <c r="H3374" s="403" t="s">
        <v>6498</v>
      </c>
      <c r="I3374" s="403" t="s">
        <v>6334</v>
      </c>
      <c r="J3374" s="403" t="s">
        <v>6334</v>
      </c>
      <c r="K3374" s="403" t="s">
        <v>6334</v>
      </c>
      <c r="L3374" s="403" t="s">
        <v>835</v>
      </c>
    </row>
    <row r="3375" spans="1:12" ht="56.25" x14ac:dyDescent="0.25">
      <c r="A3375" s="402" t="s">
        <v>21147</v>
      </c>
      <c r="B3375" s="402" t="s">
        <v>21145</v>
      </c>
      <c r="C3375" s="402" t="s">
        <v>21146</v>
      </c>
      <c r="D3375" s="402" t="s">
        <v>21144</v>
      </c>
      <c r="E3375" s="402" t="s">
        <v>6497</v>
      </c>
      <c r="F3375" s="402" t="s">
        <v>6498</v>
      </c>
      <c r="G3375" s="402" t="s">
        <v>6334</v>
      </c>
      <c r="H3375" s="402" t="s">
        <v>6498</v>
      </c>
      <c r="I3375" s="402" t="s">
        <v>6334</v>
      </c>
      <c r="J3375" s="402" t="s">
        <v>6334</v>
      </c>
      <c r="K3375" s="402" t="s">
        <v>6334</v>
      </c>
      <c r="L3375" s="402" t="s">
        <v>835</v>
      </c>
    </row>
    <row r="3376" spans="1:12" ht="56.25" x14ac:dyDescent="0.25">
      <c r="A3376" s="403" t="s">
        <v>21151</v>
      </c>
      <c r="B3376" s="403" t="s">
        <v>21149</v>
      </c>
      <c r="C3376" s="403" t="s">
        <v>21150</v>
      </c>
      <c r="D3376" s="403" t="s">
        <v>21148</v>
      </c>
      <c r="E3376" s="403" t="s">
        <v>6497</v>
      </c>
      <c r="F3376" s="403" t="s">
        <v>6498</v>
      </c>
      <c r="G3376" s="403" t="s">
        <v>6334</v>
      </c>
      <c r="H3376" s="403" t="s">
        <v>6498</v>
      </c>
      <c r="I3376" s="403" t="s">
        <v>6334</v>
      </c>
      <c r="J3376" s="403" t="s">
        <v>6334</v>
      </c>
      <c r="K3376" s="403" t="s">
        <v>6334</v>
      </c>
      <c r="L3376" s="403" t="s">
        <v>835</v>
      </c>
    </row>
    <row r="3377" spans="1:12" ht="78.75" x14ac:dyDescent="0.25">
      <c r="A3377" s="402" t="s">
        <v>21155</v>
      </c>
      <c r="B3377" s="402" t="s">
        <v>21153</v>
      </c>
      <c r="C3377" s="402" t="s">
        <v>21154</v>
      </c>
      <c r="D3377" s="402" t="s">
        <v>21152</v>
      </c>
      <c r="E3377" s="402" t="s">
        <v>7041</v>
      </c>
      <c r="F3377" s="402" t="s">
        <v>7042</v>
      </c>
      <c r="G3377" s="402" t="s">
        <v>7043</v>
      </c>
      <c r="H3377" s="402" t="s">
        <v>7042</v>
      </c>
      <c r="I3377" s="402" t="s">
        <v>6334</v>
      </c>
      <c r="J3377" s="402" t="s">
        <v>6334</v>
      </c>
      <c r="K3377" s="402" t="s">
        <v>6334</v>
      </c>
      <c r="L3377" s="402" t="s">
        <v>835</v>
      </c>
    </row>
    <row r="3378" spans="1:12" ht="101.25" x14ac:dyDescent="0.25">
      <c r="A3378" s="403" t="s">
        <v>21159</v>
      </c>
      <c r="B3378" s="403" t="s">
        <v>21157</v>
      </c>
      <c r="C3378" s="403" t="s">
        <v>21158</v>
      </c>
      <c r="D3378" s="403" t="s">
        <v>21156</v>
      </c>
      <c r="E3378" s="403" t="s">
        <v>6497</v>
      </c>
      <c r="F3378" s="403" t="s">
        <v>6498</v>
      </c>
      <c r="G3378" s="403" t="s">
        <v>6334</v>
      </c>
      <c r="H3378" s="403" t="s">
        <v>6498</v>
      </c>
      <c r="I3378" s="403" t="s">
        <v>6334</v>
      </c>
      <c r="J3378" s="403" t="s">
        <v>6334</v>
      </c>
      <c r="K3378" s="403" t="s">
        <v>6334</v>
      </c>
      <c r="L3378" s="403" t="s">
        <v>835</v>
      </c>
    </row>
    <row r="3379" spans="1:12" ht="33.75" x14ac:dyDescent="0.25">
      <c r="A3379" s="402" t="s">
        <v>21163</v>
      </c>
      <c r="B3379" s="402" t="s">
        <v>21161</v>
      </c>
      <c r="C3379" s="402" t="s">
        <v>21162</v>
      </c>
      <c r="D3379" s="402" t="s">
        <v>21160</v>
      </c>
      <c r="E3379" s="402" t="s">
        <v>21164</v>
      </c>
      <c r="F3379" s="402" t="s">
        <v>21165</v>
      </c>
      <c r="G3379" s="402" t="s">
        <v>6486</v>
      </c>
      <c r="H3379" s="402" t="s">
        <v>21165</v>
      </c>
      <c r="I3379" s="402" t="s">
        <v>6334</v>
      </c>
      <c r="J3379" s="402" t="s">
        <v>6334</v>
      </c>
      <c r="K3379" s="402" t="s">
        <v>6334</v>
      </c>
      <c r="L3379" s="402" t="s">
        <v>835</v>
      </c>
    </row>
    <row r="3380" spans="1:12" ht="45" x14ac:dyDescent="0.25">
      <c r="A3380" s="403" t="s">
        <v>21169</v>
      </c>
      <c r="B3380" s="403" t="s">
        <v>21167</v>
      </c>
      <c r="C3380" s="403" t="s">
        <v>21168</v>
      </c>
      <c r="D3380" s="403" t="s">
        <v>21166</v>
      </c>
      <c r="E3380" s="403" t="s">
        <v>6855</v>
      </c>
      <c r="F3380" s="403" t="s">
        <v>6856</v>
      </c>
      <c r="G3380" s="403" t="s">
        <v>6486</v>
      </c>
      <c r="H3380" s="403" t="s">
        <v>6856</v>
      </c>
      <c r="I3380" s="403" t="s">
        <v>6334</v>
      </c>
      <c r="J3380" s="403" t="s">
        <v>6334</v>
      </c>
      <c r="K3380" s="403" t="s">
        <v>6334</v>
      </c>
      <c r="L3380" s="403" t="s">
        <v>835</v>
      </c>
    </row>
    <row r="3381" spans="1:12" ht="315" x14ac:dyDescent="0.25">
      <c r="A3381" s="402" t="s">
        <v>6334</v>
      </c>
      <c r="B3381" s="402" t="s">
        <v>21171</v>
      </c>
      <c r="C3381" s="402" t="s">
        <v>21172</v>
      </c>
      <c r="D3381" s="402" t="s">
        <v>21170</v>
      </c>
      <c r="E3381" s="402" t="s">
        <v>8907</v>
      </c>
      <c r="F3381" s="402" t="s">
        <v>8908</v>
      </c>
      <c r="G3381" s="402" t="s">
        <v>6452</v>
      </c>
      <c r="H3381" s="402" t="s">
        <v>8908</v>
      </c>
      <c r="I3381" s="402" t="s">
        <v>6334</v>
      </c>
      <c r="J3381" s="402" t="s">
        <v>6334</v>
      </c>
      <c r="K3381" s="402" t="s">
        <v>6334</v>
      </c>
      <c r="L3381" s="402" t="s">
        <v>835</v>
      </c>
    </row>
    <row r="3382" spans="1:12" ht="67.5" x14ac:dyDescent="0.25">
      <c r="A3382" s="403" t="s">
        <v>21176</v>
      </c>
      <c r="B3382" s="403" t="s">
        <v>21174</v>
      </c>
      <c r="C3382" s="403" t="s">
        <v>21175</v>
      </c>
      <c r="D3382" s="403" t="s">
        <v>21173</v>
      </c>
      <c r="E3382" s="403" t="s">
        <v>6450</v>
      </c>
      <c r="F3382" s="403" t="s">
        <v>6451</v>
      </c>
      <c r="G3382" s="403" t="s">
        <v>6452</v>
      </c>
      <c r="H3382" s="403" t="s">
        <v>6453</v>
      </c>
      <c r="I3382" s="403" t="s">
        <v>6334</v>
      </c>
      <c r="J3382" s="403" t="s">
        <v>6334</v>
      </c>
      <c r="K3382" s="403" t="s">
        <v>6334</v>
      </c>
      <c r="L3382" s="403" t="s">
        <v>835</v>
      </c>
    </row>
    <row r="3383" spans="1:12" ht="56.25" x14ac:dyDescent="0.25">
      <c r="A3383" s="402" t="s">
        <v>21180</v>
      </c>
      <c r="B3383" s="402" t="s">
        <v>21178</v>
      </c>
      <c r="C3383" s="402" t="s">
        <v>21179</v>
      </c>
      <c r="D3383" s="402" t="s">
        <v>21177</v>
      </c>
      <c r="E3383" s="402" t="s">
        <v>6720</v>
      </c>
      <c r="F3383" s="402" t="s">
        <v>6721</v>
      </c>
      <c r="G3383" s="402" t="s">
        <v>6722</v>
      </c>
      <c r="H3383" s="402" t="s">
        <v>6723</v>
      </c>
      <c r="I3383" s="402" t="s">
        <v>6334</v>
      </c>
      <c r="J3383" s="402" t="s">
        <v>6334</v>
      </c>
      <c r="K3383" s="402" t="s">
        <v>6334</v>
      </c>
      <c r="L3383" s="402" t="s">
        <v>835</v>
      </c>
    </row>
    <row r="3384" spans="1:12" ht="56.25" x14ac:dyDescent="0.25">
      <c r="A3384" s="403" t="s">
        <v>21184</v>
      </c>
      <c r="B3384" s="403" t="s">
        <v>21182</v>
      </c>
      <c r="C3384" s="403" t="s">
        <v>21183</v>
      </c>
      <c r="D3384" s="403" t="s">
        <v>21181</v>
      </c>
      <c r="E3384" s="403" t="s">
        <v>21185</v>
      </c>
      <c r="F3384" s="403" t="s">
        <v>21186</v>
      </c>
      <c r="G3384" s="403" t="s">
        <v>6777</v>
      </c>
      <c r="H3384" s="403" t="s">
        <v>21187</v>
      </c>
      <c r="I3384" s="403" t="s">
        <v>6334</v>
      </c>
      <c r="J3384" s="403" t="s">
        <v>6334</v>
      </c>
      <c r="K3384" s="403" t="s">
        <v>6334</v>
      </c>
      <c r="L3384" s="403" t="s">
        <v>835</v>
      </c>
    </row>
    <row r="3385" spans="1:12" ht="45" x14ac:dyDescent="0.25">
      <c r="A3385" s="402" t="s">
        <v>21191</v>
      </c>
      <c r="B3385" s="402" t="s">
        <v>21189</v>
      </c>
      <c r="C3385" s="402" t="s">
        <v>21190</v>
      </c>
      <c r="D3385" s="402" t="s">
        <v>21188</v>
      </c>
      <c r="E3385" s="402" t="s">
        <v>6720</v>
      </c>
      <c r="F3385" s="402" t="s">
        <v>6721</v>
      </c>
      <c r="G3385" s="402" t="s">
        <v>6722</v>
      </c>
      <c r="H3385" s="402" t="s">
        <v>6723</v>
      </c>
      <c r="I3385" s="402" t="s">
        <v>6334</v>
      </c>
      <c r="J3385" s="402" t="s">
        <v>6334</v>
      </c>
      <c r="K3385" s="402" t="s">
        <v>6334</v>
      </c>
      <c r="L3385" s="402" t="s">
        <v>835</v>
      </c>
    </row>
    <row r="3386" spans="1:12" ht="67.5" x14ac:dyDescent="0.25">
      <c r="A3386" s="403" t="s">
        <v>3176</v>
      </c>
      <c r="B3386" s="403" t="s">
        <v>21193</v>
      </c>
      <c r="C3386" s="403" t="s">
        <v>1058</v>
      </c>
      <c r="D3386" s="403" t="s">
        <v>21192</v>
      </c>
      <c r="E3386" s="403" t="s">
        <v>16972</v>
      </c>
      <c r="F3386" s="403" t="s">
        <v>16973</v>
      </c>
      <c r="G3386" s="403" t="s">
        <v>6553</v>
      </c>
      <c r="H3386" s="403" t="s">
        <v>16974</v>
      </c>
      <c r="I3386" s="403" t="s">
        <v>6334</v>
      </c>
      <c r="J3386" s="403" t="s">
        <v>6334</v>
      </c>
      <c r="K3386" s="403" t="s">
        <v>6334</v>
      </c>
      <c r="L3386" s="403" t="s">
        <v>6376</v>
      </c>
    </row>
    <row r="3387" spans="1:12" ht="90" x14ac:dyDescent="0.25">
      <c r="A3387" s="402" t="s">
        <v>21196</v>
      </c>
      <c r="B3387" s="402" t="s">
        <v>21195</v>
      </c>
      <c r="C3387" s="402" t="s">
        <v>6334</v>
      </c>
      <c r="D3387" s="402" t="s">
        <v>21194</v>
      </c>
      <c r="E3387" s="402" t="s">
        <v>6720</v>
      </c>
      <c r="F3387" s="402" t="s">
        <v>6721</v>
      </c>
      <c r="G3387" s="402" t="s">
        <v>6722</v>
      </c>
      <c r="H3387" s="402" t="s">
        <v>6723</v>
      </c>
      <c r="I3387" s="402" t="s">
        <v>6334</v>
      </c>
      <c r="J3387" s="402" t="s">
        <v>6334</v>
      </c>
      <c r="K3387" s="402" t="s">
        <v>6334</v>
      </c>
      <c r="L3387" s="402" t="s">
        <v>835</v>
      </c>
    </row>
    <row r="3388" spans="1:12" ht="78.75" x14ac:dyDescent="0.25">
      <c r="A3388" s="403" t="s">
        <v>21199</v>
      </c>
      <c r="B3388" s="403" t="s">
        <v>21198</v>
      </c>
      <c r="C3388" s="403" t="s">
        <v>6334</v>
      </c>
      <c r="D3388" s="403" t="s">
        <v>21197</v>
      </c>
      <c r="E3388" s="403" t="s">
        <v>6720</v>
      </c>
      <c r="F3388" s="403" t="s">
        <v>6721</v>
      </c>
      <c r="G3388" s="403" t="s">
        <v>6722</v>
      </c>
      <c r="H3388" s="403" t="s">
        <v>6723</v>
      </c>
      <c r="I3388" s="403" t="s">
        <v>6334</v>
      </c>
      <c r="J3388" s="403" t="s">
        <v>6334</v>
      </c>
      <c r="K3388" s="403" t="s">
        <v>6334</v>
      </c>
      <c r="L3388" s="403" t="s">
        <v>835</v>
      </c>
    </row>
    <row r="3389" spans="1:12" ht="56.25" x14ac:dyDescent="0.25">
      <c r="A3389" s="402" t="s">
        <v>2673</v>
      </c>
      <c r="B3389" s="402" t="s">
        <v>21201</v>
      </c>
      <c r="C3389" s="402" t="s">
        <v>2675</v>
      </c>
      <c r="D3389" s="402" t="s">
        <v>21200</v>
      </c>
      <c r="E3389" s="402" t="s">
        <v>6726</v>
      </c>
      <c r="F3389" s="402" t="s">
        <v>6727</v>
      </c>
      <c r="G3389" s="402" t="s">
        <v>6452</v>
      </c>
      <c r="H3389" s="402" t="s">
        <v>6727</v>
      </c>
      <c r="I3389" s="402" t="s">
        <v>6334</v>
      </c>
      <c r="J3389" s="402" t="s">
        <v>6334</v>
      </c>
      <c r="K3389" s="402" t="s">
        <v>6334</v>
      </c>
      <c r="L3389" s="402" t="s">
        <v>835</v>
      </c>
    </row>
    <row r="3390" spans="1:12" ht="56.25" x14ac:dyDescent="0.25">
      <c r="A3390" s="403" t="s">
        <v>21205</v>
      </c>
      <c r="B3390" s="403" t="s">
        <v>21203</v>
      </c>
      <c r="C3390" s="403" t="s">
        <v>21204</v>
      </c>
      <c r="D3390" s="403" t="s">
        <v>21202</v>
      </c>
      <c r="E3390" s="403" t="s">
        <v>7041</v>
      </c>
      <c r="F3390" s="403" t="s">
        <v>7042</v>
      </c>
      <c r="G3390" s="403" t="s">
        <v>7043</v>
      </c>
      <c r="H3390" s="403" t="s">
        <v>7042</v>
      </c>
      <c r="I3390" s="403" t="s">
        <v>6334</v>
      </c>
      <c r="J3390" s="403" t="s">
        <v>6334</v>
      </c>
      <c r="K3390" s="403" t="s">
        <v>6334</v>
      </c>
      <c r="L3390" s="403" t="s">
        <v>835</v>
      </c>
    </row>
    <row r="3391" spans="1:12" ht="67.5" x14ac:dyDescent="0.25">
      <c r="A3391" s="402" t="s">
        <v>21208</v>
      </c>
      <c r="B3391" s="402" t="s">
        <v>21207</v>
      </c>
      <c r="C3391" s="402" t="s">
        <v>6334</v>
      </c>
      <c r="D3391" s="402" t="s">
        <v>21206</v>
      </c>
      <c r="E3391" s="402" t="s">
        <v>10041</v>
      </c>
      <c r="F3391" s="402" t="s">
        <v>10042</v>
      </c>
      <c r="G3391" s="402" t="s">
        <v>6777</v>
      </c>
      <c r="H3391" s="402" t="s">
        <v>10043</v>
      </c>
      <c r="I3391" s="402" t="s">
        <v>6334</v>
      </c>
      <c r="J3391" s="402" t="s">
        <v>6334</v>
      </c>
      <c r="K3391" s="402" t="s">
        <v>6334</v>
      </c>
      <c r="L3391" s="402" t="s">
        <v>835</v>
      </c>
    </row>
    <row r="3392" spans="1:12" ht="45" x14ac:dyDescent="0.25">
      <c r="A3392" s="403" t="s">
        <v>21212</v>
      </c>
      <c r="B3392" s="403" t="s">
        <v>21210</v>
      </c>
      <c r="C3392" s="403" t="s">
        <v>21211</v>
      </c>
      <c r="D3392" s="403" t="s">
        <v>21209</v>
      </c>
      <c r="E3392" s="403" t="s">
        <v>6720</v>
      </c>
      <c r="F3392" s="403" t="s">
        <v>6721</v>
      </c>
      <c r="G3392" s="403" t="s">
        <v>6722</v>
      </c>
      <c r="H3392" s="403" t="s">
        <v>6723</v>
      </c>
      <c r="I3392" s="403" t="s">
        <v>6334</v>
      </c>
      <c r="J3392" s="403" t="s">
        <v>6555</v>
      </c>
      <c r="K3392" s="403" t="s">
        <v>6334</v>
      </c>
      <c r="L3392" s="403" t="s">
        <v>835</v>
      </c>
    </row>
    <row r="3393" spans="1:12" ht="67.5" x14ac:dyDescent="0.25">
      <c r="A3393" s="402" t="s">
        <v>21216</v>
      </c>
      <c r="B3393" s="402" t="s">
        <v>21214</v>
      </c>
      <c r="C3393" s="402" t="s">
        <v>21215</v>
      </c>
      <c r="D3393" s="402" t="s">
        <v>21213</v>
      </c>
      <c r="E3393" s="402" t="s">
        <v>6497</v>
      </c>
      <c r="F3393" s="402" t="s">
        <v>6498</v>
      </c>
      <c r="G3393" s="402" t="s">
        <v>6334</v>
      </c>
      <c r="H3393" s="402" t="s">
        <v>6498</v>
      </c>
      <c r="I3393" s="402" t="s">
        <v>6334</v>
      </c>
      <c r="J3393" s="402" t="s">
        <v>6334</v>
      </c>
      <c r="K3393" s="402" t="s">
        <v>6334</v>
      </c>
      <c r="L3393" s="402" t="s">
        <v>835</v>
      </c>
    </row>
    <row r="3394" spans="1:12" ht="45" x14ac:dyDescent="0.25">
      <c r="A3394" s="403" t="s">
        <v>21220</v>
      </c>
      <c r="B3394" s="403" t="s">
        <v>21218</v>
      </c>
      <c r="C3394" s="403" t="s">
        <v>21219</v>
      </c>
      <c r="D3394" s="403" t="s">
        <v>21217</v>
      </c>
      <c r="E3394" s="403" t="s">
        <v>6497</v>
      </c>
      <c r="F3394" s="403" t="s">
        <v>6498</v>
      </c>
      <c r="G3394" s="403" t="s">
        <v>6334</v>
      </c>
      <c r="H3394" s="403" t="s">
        <v>6498</v>
      </c>
      <c r="I3394" s="403" t="s">
        <v>6334</v>
      </c>
      <c r="J3394" s="403" t="s">
        <v>6334</v>
      </c>
      <c r="K3394" s="403" t="s">
        <v>6334</v>
      </c>
      <c r="L3394" s="403" t="s">
        <v>835</v>
      </c>
    </row>
    <row r="3395" spans="1:12" ht="78.75" x14ac:dyDescent="0.25">
      <c r="A3395" s="402" t="s">
        <v>21224</v>
      </c>
      <c r="B3395" s="402" t="s">
        <v>21222</v>
      </c>
      <c r="C3395" s="402" t="s">
        <v>21223</v>
      </c>
      <c r="D3395" s="402" t="s">
        <v>21221</v>
      </c>
      <c r="E3395" s="402" t="s">
        <v>6497</v>
      </c>
      <c r="F3395" s="402" t="s">
        <v>6498</v>
      </c>
      <c r="G3395" s="402" t="s">
        <v>6334</v>
      </c>
      <c r="H3395" s="402" t="s">
        <v>6498</v>
      </c>
      <c r="I3395" s="402" t="s">
        <v>6334</v>
      </c>
      <c r="J3395" s="402" t="s">
        <v>6334</v>
      </c>
      <c r="K3395" s="402" t="s">
        <v>6334</v>
      </c>
      <c r="L3395" s="402" t="s">
        <v>835</v>
      </c>
    </row>
    <row r="3396" spans="1:12" ht="56.25" x14ac:dyDescent="0.25">
      <c r="A3396" s="403" t="s">
        <v>21228</v>
      </c>
      <c r="B3396" s="403" t="s">
        <v>21226</v>
      </c>
      <c r="C3396" s="403" t="s">
        <v>21227</v>
      </c>
      <c r="D3396" s="403" t="s">
        <v>21225</v>
      </c>
      <c r="E3396" s="403" t="s">
        <v>21229</v>
      </c>
      <c r="F3396" s="403" t="s">
        <v>21230</v>
      </c>
      <c r="G3396" s="403" t="s">
        <v>6777</v>
      </c>
      <c r="H3396" s="403" t="s">
        <v>21231</v>
      </c>
      <c r="I3396" s="403" t="s">
        <v>6334</v>
      </c>
      <c r="J3396" s="403" t="s">
        <v>6334</v>
      </c>
      <c r="K3396" s="403" t="s">
        <v>6334</v>
      </c>
      <c r="L3396" s="403" t="s">
        <v>835</v>
      </c>
    </row>
    <row r="3397" spans="1:12" ht="45" x14ac:dyDescent="0.25">
      <c r="A3397" s="402" t="s">
        <v>21235</v>
      </c>
      <c r="B3397" s="402" t="s">
        <v>21233</v>
      </c>
      <c r="C3397" s="402" t="s">
        <v>21234</v>
      </c>
      <c r="D3397" s="402" t="s">
        <v>21232</v>
      </c>
      <c r="E3397" s="402" t="s">
        <v>6855</v>
      </c>
      <c r="F3397" s="402" t="s">
        <v>6856</v>
      </c>
      <c r="G3397" s="402" t="s">
        <v>6486</v>
      </c>
      <c r="H3397" s="402" t="s">
        <v>6856</v>
      </c>
      <c r="I3397" s="402" t="s">
        <v>6334</v>
      </c>
      <c r="J3397" s="402" t="s">
        <v>6334</v>
      </c>
      <c r="K3397" s="402" t="s">
        <v>6334</v>
      </c>
      <c r="L3397" s="402" t="s">
        <v>835</v>
      </c>
    </row>
    <row r="3398" spans="1:12" ht="101.25" x14ac:dyDescent="0.25">
      <c r="A3398" s="403" t="s">
        <v>21239</v>
      </c>
      <c r="B3398" s="403" t="s">
        <v>21237</v>
      </c>
      <c r="C3398" s="403" t="s">
        <v>21238</v>
      </c>
      <c r="D3398" s="403" t="s">
        <v>21236</v>
      </c>
      <c r="E3398" s="403" t="s">
        <v>6497</v>
      </c>
      <c r="F3398" s="403" t="s">
        <v>6498</v>
      </c>
      <c r="G3398" s="403" t="s">
        <v>6334</v>
      </c>
      <c r="H3398" s="403" t="s">
        <v>6498</v>
      </c>
      <c r="I3398" s="403" t="s">
        <v>6334</v>
      </c>
      <c r="J3398" s="403" t="s">
        <v>6334</v>
      </c>
      <c r="K3398" s="403" t="s">
        <v>6334</v>
      </c>
      <c r="L3398" s="403" t="s">
        <v>835</v>
      </c>
    </row>
    <row r="3399" spans="1:12" ht="112.5" x14ac:dyDescent="0.25">
      <c r="A3399" s="402" t="s">
        <v>6334</v>
      </c>
      <c r="B3399" s="402" t="s">
        <v>21241</v>
      </c>
      <c r="C3399" s="402" t="s">
        <v>21242</v>
      </c>
      <c r="D3399" s="402" t="s">
        <v>21240</v>
      </c>
      <c r="E3399" s="402" t="s">
        <v>9318</v>
      </c>
      <c r="F3399" s="402" t="s">
        <v>9319</v>
      </c>
      <c r="G3399" s="402" t="s">
        <v>6777</v>
      </c>
      <c r="H3399" s="402" t="s">
        <v>9319</v>
      </c>
      <c r="I3399" s="402" t="s">
        <v>6334</v>
      </c>
      <c r="J3399" s="402" t="s">
        <v>6334</v>
      </c>
      <c r="K3399" s="402" t="s">
        <v>6334</v>
      </c>
      <c r="L3399" s="402" t="s">
        <v>835</v>
      </c>
    </row>
    <row r="3400" spans="1:12" ht="33.75" x14ac:dyDescent="0.25">
      <c r="A3400" s="403" t="s">
        <v>21246</v>
      </c>
      <c r="B3400" s="403" t="s">
        <v>21244</v>
      </c>
      <c r="C3400" s="403" t="s">
        <v>21245</v>
      </c>
      <c r="D3400" s="403" t="s">
        <v>21243</v>
      </c>
      <c r="E3400" s="403" t="s">
        <v>8907</v>
      </c>
      <c r="F3400" s="403" t="s">
        <v>8908</v>
      </c>
      <c r="G3400" s="403" t="s">
        <v>6452</v>
      </c>
      <c r="H3400" s="403" t="s">
        <v>8908</v>
      </c>
      <c r="I3400" s="403" t="s">
        <v>6334</v>
      </c>
      <c r="J3400" s="403" t="s">
        <v>6334</v>
      </c>
      <c r="K3400" s="403" t="s">
        <v>6334</v>
      </c>
      <c r="L3400" s="403" t="s">
        <v>835</v>
      </c>
    </row>
    <row r="3401" spans="1:12" ht="22.5" x14ac:dyDescent="0.25">
      <c r="A3401" s="402" t="s">
        <v>21250</v>
      </c>
      <c r="B3401" s="402" t="s">
        <v>21248</v>
      </c>
      <c r="C3401" s="402" t="s">
        <v>21249</v>
      </c>
      <c r="D3401" s="402" t="s">
        <v>21247</v>
      </c>
      <c r="E3401" s="402" t="s">
        <v>6704</v>
      </c>
      <c r="F3401" s="402" t="s">
        <v>6705</v>
      </c>
      <c r="G3401" s="402" t="s">
        <v>6486</v>
      </c>
      <c r="H3401" s="402" t="s">
        <v>6705</v>
      </c>
      <c r="I3401" s="402" t="s">
        <v>6334</v>
      </c>
      <c r="J3401" s="402" t="s">
        <v>6334</v>
      </c>
      <c r="K3401" s="402" t="s">
        <v>6334</v>
      </c>
      <c r="L3401" s="402" t="s">
        <v>6376</v>
      </c>
    </row>
    <row r="3402" spans="1:12" ht="67.5" x14ac:dyDescent="0.25">
      <c r="A3402" s="403" t="s">
        <v>21254</v>
      </c>
      <c r="B3402" s="403" t="s">
        <v>21252</v>
      </c>
      <c r="C3402" s="403" t="s">
        <v>21253</v>
      </c>
      <c r="D3402" s="403" t="s">
        <v>21251</v>
      </c>
      <c r="E3402" s="403" t="s">
        <v>6720</v>
      </c>
      <c r="F3402" s="403" t="s">
        <v>6721</v>
      </c>
      <c r="G3402" s="403" t="s">
        <v>6722</v>
      </c>
      <c r="H3402" s="403" t="s">
        <v>6723</v>
      </c>
      <c r="I3402" s="403" t="s">
        <v>6334</v>
      </c>
      <c r="J3402" s="403" t="s">
        <v>6334</v>
      </c>
      <c r="K3402" s="403" t="s">
        <v>6334</v>
      </c>
      <c r="L3402" s="403" t="s">
        <v>835</v>
      </c>
    </row>
    <row r="3403" spans="1:12" ht="67.5" x14ac:dyDescent="0.25">
      <c r="A3403" s="402" t="s">
        <v>21258</v>
      </c>
      <c r="B3403" s="402" t="s">
        <v>21256</v>
      </c>
      <c r="C3403" s="402" t="s">
        <v>21257</v>
      </c>
      <c r="D3403" s="402" t="s">
        <v>21255</v>
      </c>
      <c r="E3403" s="402" t="s">
        <v>21259</v>
      </c>
      <c r="F3403" s="402" t="s">
        <v>21260</v>
      </c>
      <c r="G3403" s="402" t="s">
        <v>8752</v>
      </c>
      <c r="H3403" s="402" t="s">
        <v>21260</v>
      </c>
      <c r="I3403" s="402" t="s">
        <v>6334</v>
      </c>
      <c r="J3403" s="402" t="s">
        <v>6334</v>
      </c>
      <c r="K3403" s="402" t="s">
        <v>6334</v>
      </c>
      <c r="L3403" s="402" t="s">
        <v>6343</v>
      </c>
    </row>
    <row r="3404" spans="1:12" ht="45" x14ac:dyDescent="0.25">
      <c r="A3404" s="403" t="s">
        <v>21264</v>
      </c>
      <c r="B3404" s="403" t="s">
        <v>21262</v>
      </c>
      <c r="C3404" s="403" t="s">
        <v>21263</v>
      </c>
      <c r="D3404" s="403" t="s">
        <v>21261</v>
      </c>
      <c r="E3404" s="403" t="s">
        <v>6720</v>
      </c>
      <c r="F3404" s="403" t="s">
        <v>6721</v>
      </c>
      <c r="G3404" s="403" t="s">
        <v>6722</v>
      </c>
      <c r="H3404" s="403" t="s">
        <v>6723</v>
      </c>
      <c r="I3404" s="403" t="s">
        <v>6334</v>
      </c>
      <c r="J3404" s="403" t="s">
        <v>6334</v>
      </c>
      <c r="K3404" s="403" t="s">
        <v>6334</v>
      </c>
      <c r="L3404" s="403" t="s">
        <v>835</v>
      </c>
    </row>
    <row r="3405" spans="1:12" ht="45" x14ac:dyDescent="0.25">
      <c r="A3405" s="402" t="s">
        <v>21268</v>
      </c>
      <c r="B3405" s="402" t="s">
        <v>21266</v>
      </c>
      <c r="C3405" s="402" t="s">
        <v>21267</v>
      </c>
      <c r="D3405" s="402" t="s">
        <v>21265</v>
      </c>
      <c r="E3405" s="402" t="s">
        <v>7027</v>
      </c>
      <c r="F3405" s="402" t="s">
        <v>7028</v>
      </c>
      <c r="G3405" s="402" t="s">
        <v>7029</v>
      </c>
      <c r="H3405" s="402" t="s">
        <v>7028</v>
      </c>
      <c r="I3405" s="402" t="s">
        <v>6334</v>
      </c>
      <c r="J3405" s="402" t="s">
        <v>6334</v>
      </c>
      <c r="K3405" s="402" t="s">
        <v>6334</v>
      </c>
      <c r="L3405" s="402" t="s">
        <v>6376</v>
      </c>
    </row>
    <row r="3406" spans="1:12" ht="101.25" x14ac:dyDescent="0.25">
      <c r="A3406" s="403" t="s">
        <v>6334</v>
      </c>
      <c r="B3406" s="403" t="s">
        <v>21270</v>
      </c>
      <c r="C3406" s="403" t="s">
        <v>21271</v>
      </c>
      <c r="D3406" s="403" t="s">
        <v>21269</v>
      </c>
      <c r="E3406" s="403" t="s">
        <v>8907</v>
      </c>
      <c r="F3406" s="403" t="s">
        <v>8908</v>
      </c>
      <c r="G3406" s="403" t="s">
        <v>6452</v>
      </c>
      <c r="H3406" s="403" t="s">
        <v>8908</v>
      </c>
      <c r="I3406" s="403" t="s">
        <v>6334</v>
      </c>
      <c r="J3406" s="403" t="s">
        <v>6334</v>
      </c>
      <c r="K3406" s="403" t="s">
        <v>6334</v>
      </c>
      <c r="L3406" s="403" t="s">
        <v>835</v>
      </c>
    </row>
    <row r="3407" spans="1:12" ht="56.25" x14ac:dyDescent="0.25">
      <c r="A3407" s="402" t="s">
        <v>21275</v>
      </c>
      <c r="B3407" s="402" t="s">
        <v>21273</v>
      </c>
      <c r="C3407" s="402" t="s">
        <v>21274</v>
      </c>
      <c r="D3407" s="402" t="s">
        <v>21272</v>
      </c>
      <c r="E3407" s="402" t="s">
        <v>6497</v>
      </c>
      <c r="F3407" s="402" t="s">
        <v>6498</v>
      </c>
      <c r="G3407" s="402" t="s">
        <v>6334</v>
      </c>
      <c r="H3407" s="402" t="s">
        <v>6498</v>
      </c>
      <c r="I3407" s="402" t="s">
        <v>6334</v>
      </c>
      <c r="J3407" s="402" t="s">
        <v>6334</v>
      </c>
      <c r="K3407" s="402" t="s">
        <v>6334</v>
      </c>
      <c r="L3407" s="402" t="s">
        <v>835</v>
      </c>
    </row>
    <row r="3408" spans="1:12" ht="45" x14ac:dyDescent="0.25">
      <c r="A3408" s="403" t="s">
        <v>21279</v>
      </c>
      <c r="B3408" s="403" t="s">
        <v>21277</v>
      </c>
      <c r="C3408" s="403" t="s">
        <v>21278</v>
      </c>
      <c r="D3408" s="403" t="s">
        <v>21276</v>
      </c>
      <c r="E3408" s="403" t="s">
        <v>9098</v>
      </c>
      <c r="F3408" s="403" t="s">
        <v>9099</v>
      </c>
      <c r="G3408" s="403" t="s">
        <v>6486</v>
      </c>
      <c r="H3408" s="403" t="s">
        <v>9099</v>
      </c>
      <c r="I3408" s="403" t="s">
        <v>6334</v>
      </c>
      <c r="J3408" s="403" t="s">
        <v>6334</v>
      </c>
      <c r="K3408" s="403" t="s">
        <v>6334</v>
      </c>
      <c r="L3408" s="403" t="s">
        <v>835</v>
      </c>
    </row>
    <row r="3409" spans="1:12" ht="67.5" x14ac:dyDescent="0.25">
      <c r="A3409" s="402" t="s">
        <v>21283</v>
      </c>
      <c r="B3409" s="402" t="s">
        <v>21281</v>
      </c>
      <c r="C3409" s="402" t="s">
        <v>21282</v>
      </c>
      <c r="D3409" s="402" t="s">
        <v>21280</v>
      </c>
      <c r="E3409" s="402" t="s">
        <v>6497</v>
      </c>
      <c r="F3409" s="402" t="s">
        <v>6498</v>
      </c>
      <c r="G3409" s="402" t="s">
        <v>6334</v>
      </c>
      <c r="H3409" s="402" t="s">
        <v>6498</v>
      </c>
      <c r="I3409" s="402" t="s">
        <v>6334</v>
      </c>
      <c r="J3409" s="402" t="s">
        <v>6334</v>
      </c>
      <c r="K3409" s="402" t="s">
        <v>6334</v>
      </c>
      <c r="L3409" s="402" t="s">
        <v>835</v>
      </c>
    </row>
    <row r="3410" spans="1:12" ht="45" x14ac:dyDescent="0.25">
      <c r="A3410" s="403" t="s">
        <v>21287</v>
      </c>
      <c r="B3410" s="403" t="s">
        <v>21285</v>
      </c>
      <c r="C3410" s="403" t="s">
        <v>21286</v>
      </c>
      <c r="D3410" s="403" t="s">
        <v>21284</v>
      </c>
      <c r="E3410" s="403" t="s">
        <v>21288</v>
      </c>
      <c r="F3410" s="403" t="s">
        <v>21289</v>
      </c>
      <c r="G3410" s="403" t="s">
        <v>6513</v>
      </c>
      <c r="H3410" s="403" t="s">
        <v>21290</v>
      </c>
      <c r="I3410" s="403" t="s">
        <v>6334</v>
      </c>
      <c r="J3410" s="403" t="s">
        <v>6334</v>
      </c>
      <c r="K3410" s="403" t="s">
        <v>6334</v>
      </c>
      <c r="L3410" s="403" t="s">
        <v>6376</v>
      </c>
    </row>
    <row r="3411" spans="1:12" ht="56.25" x14ac:dyDescent="0.25">
      <c r="A3411" s="402" t="s">
        <v>21294</v>
      </c>
      <c r="B3411" s="402" t="s">
        <v>21292</v>
      </c>
      <c r="C3411" s="402" t="s">
        <v>21293</v>
      </c>
      <c r="D3411" s="402" t="s">
        <v>21291</v>
      </c>
      <c r="E3411" s="402" t="s">
        <v>6720</v>
      </c>
      <c r="F3411" s="402" t="s">
        <v>6721</v>
      </c>
      <c r="G3411" s="402" t="s">
        <v>6722</v>
      </c>
      <c r="H3411" s="402" t="s">
        <v>6723</v>
      </c>
      <c r="I3411" s="402" t="s">
        <v>6334</v>
      </c>
      <c r="J3411" s="402" t="s">
        <v>6334</v>
      </c>
      <c r="K3411" s="402" t="s">
        <v>6334</v>
      </c>
      <c r="L3411" s="402" t="s">
        <v>835</v>
      </c>
    </row>
    <row r="3412" spans="1:12" ht="56.25" x14ac:dyDescent="0.25">
      <c r="A3412" s="403" t="s">
        <v>21298</v>
      </c>
      <c r="B3412" s="403" t="s">
        <v>21296</v>
      </c>
      <c r="C3412" s="403" t="s">
        <v>21297</v>
      </c>
      <c r="D3412" s="403" t="s">
        <v>21295</v>
      </c>
      <c r="E3412" s="403" t="s">
        <v>9691</v>
      </c>
      <c r="F3412" s="403" t="s">
        <v>9692</v>
      </c>
      <c r="G3412" s="403" t="s">
        <v>6609</v>
      </c>
      <c r="H3412" s="403" t="s">
        <v>9693</v>
      </c>
      <c r="I3412" s="403" t="s">
        <v>6334</v>
      </c>
      <c r="J3412" s="403" t="s">
        <v>6334</v>
      </c>
      <c r="K3412" s="403" t="s">
        <v>6334</v>
      </c>
      <c r="L3412" s="403" t="s">
        <v>835</v>
      </c>
    </row>
    <row r="3413" spans="1:12" ht="56.25" x14ac:dyDescent="0.25">
      <c r="A3413" s="402" t="s">
        <v>21302</v>
      </c>
      <c r="B3413" s="402" t="s">
        <v>21300</v>
      </c>
      <c r="C3413" s="402" t="s">
        <v>21301</v>
      </c>
      <c r="D3413" s="402" t="s">
        <v>21299</v>
      </c>
      <c r="E3413" s="402" t="s">
        <v>8368</v>
      </c>
      <c r="F3413" s="402" t="s">
        <v>8369</v>
      </c>
      <c r="G3413" s="402" t="s">
        <v>6334</v>
      </c>
      <c r="H3413" s="402" t="s">
        <v>8369</v>
      </c>
      <c r="I3413" s="402" t="s">
        <v>6334</v>
      </c>
      <c r="J3413" s="402" t="s">
        <v>6334</v>
      </c>
      <c r="K3413" s="402" t="s">
        <v>6334</v>
      </c>
      <c r="L3413" s="402" t="s">
        <v>835</v>
      </c>
    </row>
    <row r="3414" spans="1:12" ht="67.5" x14ac:dyDescent="0.25">
      <c r="A3414" s="403" t="s">
        <v>21306</v>
      </c>
      <c r="B3414" s="403" t="s">
        <v>21304</v>
      </c>
      <c r="C3414" s="403" t="s">
        <v>21305</v>
      </c>
      <c r="D3414" s="403" t="s">
        <v>21303</v>
      </c>
      <c r="E3414" s="403" t="s">
        <v>6855</v>
      </c>
      <c r="F3414" s="403" t="s">
        <v>6856</v>
      </c>
      <c r="G3414" s="403" t="s">
        <v>6486</v>
      </c>
      <c r="H3414" s="403" t="s">
        <v>6856</v>
      </c>
      <c r="I3414" s="403" t="s">
        <v>6334</v>
      </c>
      <c r="J3414" s="403" t="s">
        <v>6334</v>
      </c>
      <c r="K3414" s="403" t="s">
        <v>6334</v>
      </c>
      <c r="L3414" s="403" t="s">
        <v>835</v>
      </c>
    </row>
    <row r="3415" spans="1:12" ht="90" x14ac:dyDescent="0.25">
      <c r="A3415" s="402" t="s">
        <v>1058</v>
      </c>
      <c r="B3415" s="402" t="s">
        <v>21308</v>
      </c>
      <c r="C3415" s="402" t="s">
        <v>21309</v>
      </c>
      <c r="D3415" s="402" t="s">
        <v>21307</v>
      </c>
      <c r="E3415" s="402" t="s">
        <v>7041</v>
      </c>
      <c r="F3415" s="402" t="s">
        <v>7042</v>
      </c>
      <c r="G3415" s="402" t="s">
        <v>7043</v>
      </c>
      <c r="H3415" s="402" t="s">
        <v>7042</v>
      </c>
      <c r="I3415" s="402" t="s">
        <v>6334</v>
      </c>
      <c r="J3415" s="402" t="s">
        <v>6334</v>
      </c>
      <c r="K3415" s="402" t="s">
        <v>6334</v>
      </c>
      <c r="L3415" s="402" t="s">
        <v>6376</v>
      </c>
    </row>
    <row r="3416" spans="1:12" ht="33.75" x14ac:dyDescent="0.25">
      <c r="A3416" s="403" t="s">
        <v>21313</v>
      </c>
      <c r="B3416" s="403" t="s">
        <v>21311</v>
      </c>
      <c r="C3416" s="403" t="s">
        <v>21312</v>
      </c>
      <c r="D3416" s="403" t="s">
        <v>21310</v>
      </c>
      <c r="E3416" s="403" t="s">
        <v>8907</v>
      </c>
      <c r="F3416" s="403" t="s">
        <v>8908</v>
      </c>
      <c r="G3416" s="403" t="s">
        <v>6452</v>
      </c>
      <c r="H3416" s="403" t="s">
        <v>8908</v>
      </c>
      <c r="I3416" s="403" t="s">
        <v>6334</v>
      </c>
      <c r="J3416" s="403" t="s">
        <v>6334</v>
      </c>
      <c r="K3416" s="403" t="s">
        <v>6334</v>
      </c>
      <c r="L3416" s="403" t="s">
        <v>6376</v>
      </c>
    </row>
    <row r="3417" spans="1:12" ht="45" x14ac:dyDescent="0.25">
      <c r="A3417" s="402" t="s">
        <v>21317</v>
      </c>
      <c r="B3417" s="402" t="s">
        <v>21315</v>
      </c>
      <c r="C3417" s="402" t="s">
        <v>21316</v>
      </c>
      <c r="D3417" s="402" t="s">
        <v>21314</v>
      </c>
      <c r="E3417" s="402" t="s">
        <v>8907</v>
      </c>
      <c r="F3417" s="402" t="s">
        <v>8908</v>
      </c>
      <c r="G3417" s="402" t="s">
        <v>6452</v>
      </c>
      <c r="H3417" s="402" t="s">
        <v>8908</v>
      </c>
      <c r="I3417" s="402" t="s">
        <v>6334</v>
      </c>
      <c r="J3417" s="402" t="s">
        <v>6334</v>
      </c>
      <c r="K3417" s="402" t="s">
        <v>6334</v>
      </c>
      <c r="L3417" s="402" t="s">
        <v>6376</v>
      </c>
    </row>
    <row r="3418" spans="1:12" ht="45" x14ac:dyDescent="0.25">
      <c r="A3418" s="403" t="s">
        <v>21321</v>
      </c>
      <c r="B3418" s="403" t="s">
        <v>21319</v>
      </c>
      <c r="C3418" s="403" t="s">
        <v>21320</v>
      </c>
      <c r="D3418" s="403" t="s">
        <v>21318</v>
      </c>
      <c r="E3418" s="403" t="s">
        <v>6992</v>
      </c>
      <c r="F3418" s="403" t="s">
        <v>9331</v>
      </c>
      <c r="G3418" s="403" t="s">
        <v>6493</v>
      </c>
      <c r="H3418" s="403" t="s">
        <v>9331</v>
      </c>
      <c r="I3418" s="403" t="s">
        <v>6334</v>
      </c>
      <c r="J3418" s="403" t="s">
        <v>6334</v>
      </c>
      <c r="K3418" s="403" t="s">
        <v>6334</v>
      </c>
      <c r="L3418" s="403" t="s">
        <v>6376</v>
      </c>
    </row>
    <row r="3419" spans="1:12" ht="45" x14ac:dyDescent="0.25">
      <c r="A3419" s="402" t="s">
        <v>21325</v>
      </c>
      <c r="B3419" s="402" t="s">
        <v>21323</v>
      </c>
      <c r="C3419" s="402" t="s">
        <v>21324</v>
      </c>
      <c r="D3419" s="402" t="s">
        <v>21322</v>
      </c>
      <c r="E3419" s="402" t="s">
        <v>8514</v>
      </c>
      <c r="F3419" s="402" t="s">
        <v>8515</v>
      </c>
      <c r="G3419" s="402" t="s">
        <v>6486</v>
      </c>
      <c r="H3419" s="402" t="s">
        <v>8515</v>
      </c>
      <c r="I3419" s="402" t="s">
        <v>6334</v>
      </c>
      <c r="J3419" s="402" t="s">
        <v>6334</v>
      </c>
      <c r="K3419" s="402" t="s">
        <v>6334</v>
      </c>
      <c r="L3419" s="402" t="s">
        <v>6376</v>
      </c>
    </row>
    <row r="3420" spans="1:12" ht="56.25" x14ac:dyDescent="0.25">
      <c r="A3420" s="403" t="s">
        <v>21328</v>
      </c>
      <c r="B3420" s="403" t="s">
        <v>21327</v>
      </c>
      <c r="C3420" s="403" t="s">
        <v>1058</v>
      </c>
      <c r="D3420" s="403" t="s">
        <v>21326</v>
      </c>
      <c r="E3420" s="403" t="s">
        <v>6450</v>
      </c>
      <c r="F3420" s="403" t="s">
        <v>6451</v>
      </c>
      <c r="G3420" s="403" t="s">
        <v>6452</v>
      </c>
      <c r="H3420" s="403" t="s">
        <v>6453</v>
      </c>
      <c r="I3420" s="403" t="s">
        <v>6334</v>
      </c>
      <c r="J3420" s="403" t="s">
        <v>6555</v>
      </c>
      <c r="K3420" s="403" t="s">
        <v>6334</v>
      </c>
      <c r="L3420" s="403" t="s">
        <v>6376</v>
      </c>
    </row>
    <row r="3421" spans="1:12" ht="56.25" x14ac:dyDescent="0.25">
      <c r="A3421" s="402" t="s">
        <v>21332</v>
      </c>
      <c r="B3421" s="402" t="s">
        <v>21330</v>
      </c>
      <c r="C3421" s="402" t="s">
        <v>21331</v>
      </c>
      <c r="D3421" s="402" t="s">
        <v>21329</v>
      </c>
      <c r="E3421" s="402" t="s">
        <v>21333</v>
      </c>
      <c r="F3421" s="402" t="s">
        <v>21334</v>
      </c>
      <c r="G3421" s="402" t="s">
        <v>6460</v>
      </c>
      <c r="H3421" s="402" t="s">
        <v>21334</v>
      </c>
      <c r="I3421" s="402" t="s">
        <v>6334</v>
      </c>
      <c r="J3421" s="402" t="s">
        <v>6334</v>
      </c>
      <c r="K3421" s="402" t="s">
        <v>6334</v>
      </c>
      <c r="L3421" s="402" t="s">
        <v>835</v>
      </c>
    </row>
    <row r="3422" spans="1:12" ht="45" x14ac:dyDescent="0.25">
      <c r="A3422" s="403" t="s">
        <v>21338</v>
      </c>
      <c r="B3422" s="403" t="s">
        <v>21336</v>
      </c>
      <c r="C3422" s="403" t="s">
        <v>21337</v>
      </c>
      <c r="D3422" s="403" t="s">
        <v>21335</v>
      </c>
      <c r="E3422" s="403" t="s">
        <v>21339</v>
      </c>
      <c r="F3422" s="403" t="s">
        <v>21340</v>
      </c>
      <c r="G3422" s="403" t="s">
        <v>7540</v>
      </c>
      <c r="H3422" s="403" t="s">
        <v>21340</v>
      </c>
      <c r="I3422" s="403" t="s">
        <v>6334</v>
      </c>
      <c r="J3422" s="403" t="s">
        <v>6334</v>
      </c>
      <c r="K3422" s="403" t="s">
        <v>6334</v>
      </c>
      <c r="L3422" s="403" t="s">
        <v>835</v>
      </c>
    </row>
    <row r="3423" spans="1:12" ht="67.5" x14ac:dyDescent="0.25">
      <c r="A3423" s="402" t="s">
        <v>1058</v>
      </c>
      <c r="B3423" s="402" t="s">
        <v>21342</v>
      </c>
      <c r="C3423" s="402" t="s">
        <v>21343</v>
      </c>
      <c r="D3423" s="402" t="s">
        <v>21341</v>
      </c>
      <c r="E3423" s="402" t="s">
        <v>6497</v>
      </c>
      <c r="F3423" s="402" t="s">
        <v>6498</v>
      </c>
      <c r="G3423" s="402" t="s">
        <v>6499</v>
      </c>
      <c r="H3423" s="402" t="s">
        <v>6498</v>
      </c>
      <c r="I3423" s="402" t="s">
        <v>6334</v>
      </c>
      <c r="J3423" s="402" t="s">
        <v>6334</v>
      </c>
      <c r="K3423" s="402" t="s">
        <v>6334</v>
      </c>
      <c r="L3423" s="402" t="s">
        <v>6376</v>
      </c>
    </row>
    <row r="3424" spans="1:12" ht="56.25" x14ac:dyDescent="0.25">
      <c r="A3424" s="403" t="s">
        <v>21346</v>
      </c>
      <c r="B3424" s="403" t="s">
        <v>21345</v>
      </c>
      <c r="C3424" s="403" t="s">
        <v>1058</v>
      </c>
      <c r="D3424" s="403" t="s">
        <v>21344</v>
      </c>
      <c r="E3424" s="403" t="s">
        <v>6656</v>
      </c>
      <c r="F3424" s="403" t="s">
        <v>6657</v>
      </c>
      <c r="G3424" s="403" t="s">
        <v>6452</v>
      </c>
      <c r="H3424" s="403" t="s">
        <v>6658</v>
      </c>
      <c r="I3424" s="403" t="s">
        <v>6334</v>
      </c>
      <c r="J3424" s="403" t="s">
        <v>6597</v>
      </c>
      <c r="K3424" s="403" t="s">
        <v>6334</v>
      </c>
      <c r="L3424" s="403" t="s">
        <v>6376</v>
      </c>
    </row>
    <row r="3425" spans="1:12" ht="78.75" x14ac:dyDescent="0.25">
      <c r="A3425" s="402" t="s">
        <v>21350</v>
      </c>
      <c r="B3425" s="402" t="s">
        <v>21348</v>
      </c>
      <c r="C3425" s="402" t="s">
        <v>21349</v>
      </c>
      <c r="D3425" s="402" t="s">
        <v>21347</v>
      </c>
      <c r="E3425" s="402" t="s">
        <v>6497</v>
      </c>
      <c r="F3425" s="402" t="s">
        <v>6498</v>
      </c>
      <c r="G3425" s="402" t="s">
        <v>6499</v>
      </c>
      <c r="H3425" s="402" t="s">
        <v>6498</v>
      </c>
      <c r="I3425" s="402" t="s">
        <v>6334</v>
      </c>
      <c r="J3425" s="402" t="s">
        <v>6334</v>
      </c>
      <c r="K3425" s="402" t="s">
        <v>6334</v>
      </c>
      <c r="L3425" s="402" t="s">
        <v>6376</v>
      </c>
    </row>
    <row r="3426" spans="1:12" ht="45" x14ac:dyDescent="0.25">
      <c r="A3426" s="403" t="s">
        <v>21354</v>
      </c>
      <c r="B3426" s="403" t="s">
        <v>21352</v>
      </c>
      <c r="C3426" s="403" t="s">
        <v>21353</v>
      </c>
      <c r="D3426" s="403" t="s">
        <v>21351</v>
      </c>
      <c r="E3426" s="403" t="s">
        <v>6855</v>
      </c>
      <c r="F3426" s="403" t="s">
        <v>6856</v>
      </c>
      <c r="G3426" s="403" t="s">
        <v>6486</v>
      </c>
      <c r="H3426" s="403" t="s">
        <v>6856</v>
      </c>
      <c r="I3426" s="403" t="s">
        <v>6334</v>
      </c>
      <c r="J3426" s="403" t="s">
        <v>6334</v>
      </c>
      <c r="K3426" s="403" t="s">
        <v>6334</v>
      </c>
      <c r="L3426" s="403" t="s">
        <v>6376</v>
      </c>
    </row>
    <row r="3427" spans="1:12" ht="56.25" x14ac:dyDescent="0.25">
      <c r="A3427" s="402" t="s">
        <v>21358</v>
      </c>
      <c r="B3427" s="402" t="s">
        <v>21356</v>
      </c>
      <c r="C3427" s="402" t="s">
        <v>21357</v>
      </c>
      <c r="D3427" s="402" t="s">
        <v>21355</v>
      </c>
      <c r="E3427" s="402" t="s">
        <v>21359</v>
      </c>
      <c r="F3427" s="402" t="s">
        <v>21360</v>
      </c>
      <c r="G3427" s="402" t="s">
        <v>6440</v>
      </c>
      <c r="H3427" s="402" t="s">
        <v>21361</v>
      </c>
      <c r="I3427" s="402" t="s">
        <v>6334</v>
      </c>
      <c r="J3427" s="402" t="s">
        <v>6334</v>
      </c>
      <c r="K3427" s="402" t="s">
        <v>6334</v>
      </c>
      <c r="L3427" s="402" t="s">
        <v>6376</v>
      </c>
    </row>
    <row r="3428" spans="1:12" ht="67.5" x14ac:dyDescent="0.25">
      <c r="A3428" s="403" t="s">
        <v>1058</v>
      </c>
      <c r="B3428" s="403" t="s">
        <v>21363</v>
      </c>
      <c r="C3428" s="403" t="s">
        <v>21364</v>
      </c>
      <c r="D3428" s="403" t="s">
        <v>21362</v>
      </c>
      <c r="E3428" s="403" t="s">
        <v>21365</v>
      </c>
      <c r="F3428" s="403" t="s">
        <v>21366</v>
      </c>
      <c r="G3428" s="403" t="s">
        <v>6434</v>
      </c>
      <c r="H3428" s="403" t="s">
        <v>21366</v>
      </c>
      <c r="I3428" s="403" t="s">
        <v>6334</v>
      </c>
      <c r="J3428" s="403" t="s">
        <v>6334</v>
      </c>
      <c r="K3428" s="403" t="s">
        <v>6334</v>
      </c>
      <c r="L3428" s="403" t="s">
        <v>6376</v>
      </c>
    </row>
    <row r="3429" spans="1:12" ht="56.25" x14ac:dyDescent="0.25">
      <c r="A3429" s="402" t="s">
        <v>21370</v>
      </c>
      <c r="B3429" s="402" t="s">
        <v>21368</v>
      </c>
      <c r="C3429" s="402" t="s">
        <v>21369</v>
      </c>
      <c r="D3429" s="402" t="s">
        <v>21367</v>
      </c>
      <c r="E3429" s="402" t="s">
        <v>6491</v>
      </c>
      <c r="F3429" s="402" t="s">
        <v>6492</v>
      </c>
      <c r="G3429" s="402" t="s">
        <v>6493</v>
      </c>
      <c r="H3429" s="402" t="s">
        <v>6492</v>
      </c>
      <c r="I3429" s="402" t="s">
        <v>6334</v>
      </c>
      <c r="J3429" s="402" t="s">
        <v>6334</v>
      </c>
      <c r="K3429" s="402" t="s">
        <v>6334</v>
      </c>
      <c r="L3429" s="402" t="s">
        <v>6376</v>
      </c>
    </row>
    <row r="3430" spans="1:12" ht="56.25" x14ac:dyDescent="0.25">
      <c r="A3430" s="403" t="s">
        <v>21374</v>
      </c>
      <c r="B3430" s="403" t="s">
        <v>21372</v>
      </c>
      <c r="C3430" s="403" t="s">
        <v>21373</v>
      </c>
      <c r="D3430" s="403" t="s">
        <v>21371</v>
      </c>
      <c r="E3430" s="403" t="s">
        <v>6497</v>
      </c>
      <c r="F3430" s="403" t="s">
        <v>6498</v>
      </c>
      <c r="G3430" s="403" t="s">
        <v>6499</v>
      </c>
      <c r="H3430" s="403" t="s">
        <v>6498</v>
      </c>
      <c r="I3430" s="403" t="s">
        <v>6334</v>
      </c>
      <c r="J3430" s="403" t="s">
        <v>6334</v>
      </c>
      <c r="K3430" s="403" t="s">
        <v>6334</v>
      </c>
      <c r="L3430" s="403" t="s">
        <v>6376</v>
      </c>
    </row>
    <row r="3431" spans="1:12" ht="45" x14ac:dyDescent="0.25">
      <c r="A3431" s="402" t="s">
        <v>21378</v>
      </c>
      <c r="B3431" s="402" t="s">
        <v>21376</v>
      </c>
      <c r="C3431" s="402" t="s">
        <v>21377</v>
      </c>
      <c r="D3431" s="402" t="s">
        <v>21375</v>
      </c>
      <c r="E3431" s="402" t="s">
        <v>8907</v>
      </c>
      <c r="F3431" s="402" t="s">
        <v>8908</v>
      </c>
      <c r="G3431" s="402" t="s">
        <v>6452</v>
      </c>
      <c r="H3431" s="402" t="s">
        <v>8908</v>
      </c>
      <c r="I3431" s="402" t="s">
        <v>6334</v>
      </c>
      <c r="J3431" s="402" t="s">
        <v>6334</v>
      </c>
      <c r="K3431" s="402" t="s">
        <v>6334</v>
      </c>
      <c r="L3431" s="402" t="s">
        <v>6376</v>
      </c>
    </row>
    <row r="3432" spans="1:12" ht="78.75" x14ac:dyDescent="0.25">
      <c r="A3432" s="403" t="s">
        <v>1058</v>
      </c>
      <c r="B3432" s="403" t="s">
        <v>21380</v>
      </c>
      <c r="C3432" s="403" t="s">
        <v>21381</v>
      </c>
      <c r="D3432" s="403" t="s">
        <v>21379</v>
      </c>
      <c r="E3432" s="403" t="s">
        <v>6497</v>
      </c>
      <c r="F3432" s="403" t="s">
        <v>6498</v>
      </c>
      <c r="G3432" s="403" t="s">
        <v>6499</v>
      </c>
      <c r="H3432" s="403" t="s">
        <v>6498</v>
      </c>
      <c r="I3432" s="403" t="s">
        <v>6334</v>
      </c>
      <c r="J3432" s="403" t="s">
        <v>6334</v>
      </c>
      <c r="K3432" s="403" t="s">
        <v>6334</v>
      </c>
      <c r="L3432" s="403" t="s">
        <v>6376</v>
      </c>
    </row>
    <row r="3433" spans="1:12" ht="33.75" x14ac:dyDescent="0.25">
      <c r="A3433" s="402" t="s">
        <v>21385</v>
      </c>
      <c r="B3433" s="402" t="s">
        <v>21383</v>
      </c>
      <c r="C3433" s="402" t="s">
        <v>21384</v>
      </c>
      <c r="D3433" s="402" t="s">
        <v>21382</v>
      </c>
      <c r="E3433" s="402" t="s">
        <v>6720</v>
      </c>
      <c r="F3433" s="402" t="s">
        <v>6721</v>
      </c>
      <c r="G3433" s="402" t="s">
        <v>6722</v>
      </c>
      <c r="H3433" s="402" t="s">
        <v>6723</v>
      </c>
      <c r="I3433" s="402" t="s">
        <v>6334</v>
      </c>
      <c r="J3433" s="402" t="s">
        <v>6334</v>
      </c>
      <c r="K3433" s="402" t="s">
        <v>6334</v>
      </c>
      <c r="L3433" s="402" t="s">
        <v>6376</v>
      </c>
    </row>
    <row r="3434" spans="1:12" ht="78.75" x14ac:dyDescent="0.25">
      <c r="A3434" s="403" t="s">
        <v>21389</v>
      </c>
      <c r="B3434" s="403" t="s">
        <v>21387</v>
      </c>
      <c r="C3434" s="403" t="s">
        <v>21388</v>
      </c>
      <c r="D3434" s="403" t="s">
        <v>21386</v>
      </c>
      <c r="E3434" s="403" t="s">
        <v>6497</v>
      </c>
      <c r="F3434" s="403" t="s">
        <v>6498</v>
      </c>
      <c r="G3434" s="403" t="s">
        <v>6499</v>
      </c>
      <c r="H3434" s="403" t="s">
        <v>6498</v>
      </c>
      <c r="I3434" s="403" t="s">
        <v>6334</v>
      </c>
      <c r="J3434" s="403" t="s">
        <v>6334</v>
      </c>
      <c r="K3434" s="403" t="s">
        <v>6334</v>
      </c>
      <c r="L3434" s="403" t="s">
        <v>6376</v>
      </c>
    </row>
    <row r="3435" spans="1:12" ht="56.25" x14ac:dyDescent="0.25">
      <c r="A3435" s="402" t="s">
        <v>21393</v>
      </c>
      <c r="B3435" s="402" t="s">
        <v>21391</v>
      </c>
      <c r="C3435" s="402" t="s">
        <v>21392</v>
      </c>
      <c r="D3435" s="402" t="s">
        <v>21390</v>
      </c>
      <c r="E3435" s="402" t="s">
        <v>9691</v>
      </c>
      <c r="F3435" s="402" t="s">
        <v>9692</v>
      </c>
      <c r="G3435" s="402" t="s">
        <v>6609</v>
      </c>
      <c r="H3435" s="402" t="s">
        <v>9693</v>
      </c>
      <c r="I3435" s="402" t="s">
        <v>6334</v>
      </c>
      <c r="J3435" s="402" t="s">
        <v>6334</v>
      </c>
      <c r="K3435" s="402" t="s">
        <v>6334</v>
      </c>
      <c r="L3435" s="402" t="s">
        <v>6442</v>
      </c>
    </row>
    <row r="3436" spans="1:12" ht="33.75" x14ac:dyDescent="0.25">
      <c r="A3436" s="403" t="s">
        <v>21397</v>
      </c>
      <c r="B3436" s="403" t="s">
        <v>21395</v>
      </c>
      <c r="C3436" s="403" t="s">
        <v>21396</v>
      </c>
      <c r="D3436" s="403" t="s">
        <v>21394</v>
      </c>
      <c r="E3436" s="403" t="s">
        <v>9318</v>
      </c>
      <c r="F3436" s="403" t="s">
        <v>9319</v>
      </c>
      <c r="G3436" s="403" t="s">
        <v>6777</v>
      </c>
      <c r="H3436" s="403" t="s">
        <v>9319</v>
      </c>
      <c r="I3436" s="403" t="s">
        <v>6334</v>
      </c>
      <c r="J3436" s="403" t="s">
        <v>6334</v>
      </c>
      <c r="K3436" s="403" t="s">
        <v>6334</v>
      </c>
      <c r="L3436" s="403" t="s">
        <v>6376</v>
      </c>
    </row>
    <row r="3437" spans="1:12" ht="33.75" x14ac:dyDescent="0.25">
      <c r="A3437" s="402" t="s">
        <v>21401</v>
      </c>
      <c r="B3437" s="402" t="s">
        <v>21399</v>
      </c>
      <c r="C3437" s="402" t="s">
        <v>21400</v>
      </c>
      <c r="D3437" s="402" t="s">
        <v>21398</v>
      </c>
      <c r="E3437" s="402" t="s">
        <v>7627</v>
      </c>
      <c r="F3437" s="402" t="s">
        <v>7628</v>
      </c>
      <c r="G3437" s="402" t="s">
        <v>6486</v>
      </c>
      <c r="H3437" s="402" t="s">
        <v>7628</v>
      </c>
      <c r="I3437" s="402" t="s">
        <v>6334</v>
      </c>
      <c r="J3437" s="402" t="s">
        <v>6334</v>
      </c>
      <c r="K3437" s="402" t="s">
        <v>6334</v>
      </c>
      <c r="L3437" s="402" t="s">
        <v>6376</v>
      </c>
    </row>
    <row r="3438" spans="1:12" ht="22.5" x14ac:dyDescent="0.25">
      <c r="A3438" s="403" t="s">
        <v>21405</v>
      </c>
      <c r="B3438" s="403" t="s">
        <v>21403</v>
      </c>
      <c r="C3438" s="403" t="s">
        <v>21404</v>
      </c>
      <c r="D3438" s="403" t="s">
        <v>21402</v>
      </c>
      <c r="E3438" s="403" t="s">
        <v>8368</v>
      </c>
      <c r="F3438" s="403" t="s">
        <v>8369</v>
      </c>
      <c r="G3438" s="403" t="s">
        <v>6499</v>
      </c>
      <c r="H3438" s="403" t="s">
        <v>8369</v>
      </c>
      <c r="I3438" s="403" t="s">
        <v>6334</v>
      </c>
      <c r="J3438" s="403" t="s">
        <v>6334</v>
      </c>
      <c r="K3438" s="403" t="s">
        <v>6334</v>
      </c>
      <c r="L3438" s="403" t="s">
        <v>6376</v>
      </c>
    </row>
    <row r="3439" spans="1:12" ht="33.75" x14ac:dyDescent="0.25">
      <c r="A3439" s="402" t="s">
        <v>1058</v>
      </c>
      <c r="B3439" s="402" t="s">
        <v>21407</v>
      </c>
      <c r="C3439" s="402" t="s">
        <v>21408</v>
      </c>
      <c r="D3439" s="402" t="s">
        <v>21406</v>
      </c>
      <c r="E3439" s="402" t="s">
        <v>7505</v>
      </c>
      <c r="F3439" s="402" t="s">
        <v>7506</v>
      </c>
      <c r="G3439" s="402" t="s">
        <v>6452</v>
      </c>
      <c r="H3439" s="402" t="s">
        <v>7506</v>
      </c>
      <c r="I3439" s="402" t="s">
        <v>6334</v>
      </c>
      <c r="J3439" s="402" t="s">
        <v>6334</v>
      </c>
      <c r="K3439" s="402" t="s">
        <v>6334</v>
      </c>
      <c r="L3439" s="402" t="s">
        <v>6376</v>
      </c>
    </row>
    <row r="3440" spans="1:12" ht="45" x14ac:dyDescent="0.25">
      <c r="A3440" s="403" t="s">
        <v>21412</v>
      </c>
      <c r="B3440" s="403" t="s">
        <v>21410</v>
      </c>
      <c r="C3440" s="403" t="s">
        <v>21411</v>
      </c>
      <c r="D3440" s="403" t="s">
        <v>21409</v>
      </c>
      <c r="E3440" s="403" t="s">
        <v>6497</v>
      </c>
      <c r="F3440" s="403" t="s">
        <v>6498</v>
      </c>
      <c r="G3440" s="403" t="s">
        <v>6499</v>
      </c>
      <c r="H3440" s="403" t="s">
        <v>6498</v>
      </c>
      <c r="I3440" s="403" t="s">
        <v>6334</v>
      </c>
      <c r="J3440" s="403" t="s">
        <v>6334</v>
      </c>
      <c r="K3440" s="403" t="s">
        <v>6334</v>
      </c>
      <c r="L3440" s="403" t="s">
        <v>6376</v>
      </c>
    </row>
    <row r="3441" spans="1:12" ht="67.5" x14ac:dyDescent="0.25">
      <c r="A3441" s="402" t="s">
        <v>21415</v>
      </c>
      <c r="B3441" s="402" t="s">
        <v>21414</v>
      </c>
      <c r="C3441" s="402" t="s">
        <v>1058</v>
      </c>
      <c r="D3441" s="402" t="s">
        <v>21413</v>
      </c>
      <c r="E3441" s="402" t="s">
        <v>21416</v>
      </c>
      <c r="F3441" s="402" t="s">
        <v>21417</v>
      </c>
      <c r="G3441" s="402" t="s">
        <v>6553</v>
      </c>
      <c r="H3441" s="402" t="s">
        <v>21418</v>
      </c>
      <c r="I3441" s="402" t="s">
        <v>6334</v>
      </c>
      <c r="J3441" s="402" t="s">
        <v>6555</v>
      </c>
      <c r="K3441" s="402" t="s">
        <v>6334</v>
      </c>
      <c r="L3441" s="402" t="s">
        <v>6376</v>
      </c>
    </row>
    <row r="3442" spans="1:12" ht="45" x14ac:dyDescent="0.25">
      <c r="A3442" s="403" t="s">
        <v>21421</v>
      </c>
      <c r="B3442" s="403" t="s">
        <v>21420</v>
      </c>
      <c r="C3442" s="403" t="s">
        <v>1058</v>
      </c>
      <c r="D3442" s="403" t="s">
        <v>21419</v>
      </c>
      <c r="E3442" s="403" t="s">
        <v>6720</v>
      </c>
      <c r="F3442" s="403" t="s">
        <v>6721</v>
      </c>
      <c r="G3442" s="403" t="s">
        <v>6722</v>
      </c>
      <c r="H3442" s="403" t="s">
        <v>6723</v>
      </c>
      <c r="I3442" s="403" t="s">
        <v>6334</v>
      </c>
      <c r="J3442" s="403" t="s">
        <v>6597</v>
      </c>
      <c r="K3442" s="403" t="s">
        <v>6334</v>
      </c>
      <c r="L3442" s="403" t="s">
        <v>6376</v>
      </c>
    </row>
    <row r="3443" spans="1:12" ht="56.25" x14ac:dyDescent="0.25">
      <c r="A3443" s="402" t="s">
        <v>21424</v>
      </c>
      <c r="B3443" s="402" t="s">
        <v>21423</v>
      </c>
      <c r="C3443" s="402" t="s">
        <v>1058</v>
      </c>
      <c r="D3443" s="402" t="s">
        <v>21422</v>
      </c>
      <c r="E3443" s="402" t="s">
        <v>6720</v>
      </c>
      <c r="F3443" s="402" t="s">
        <v>6721</v>
      </c>
      <c r="G3443" s="402" t="s">
        <v>6722</v>
      </c>
      <c r="H3443" s="402" t="s">
        <v>6723</v>
      </c>
      <c r="I3443" s="402" t="s">
        <v>6334</v>
      </c>
      <c r="J3443" s="402" t="s">
        <v>6555</v>
      </c>
      <c r="K3443" s="402" t="s">
        <v>6334</v>
      </c>
      <c r="L3443" s="402" t="s">
        <v>6376</v>
      </c>
    </row>
    <row r="3444" spans="1:12" ht="45" x14ac:dyDescent="0.25">
      <c r="A3444" s="403" t="s">
        <v>21428</v>
      </c>
      <c r="B3444" s="403" t="s">
        <v>21426</v>
      </c>
      <c r="C3444" s="403" t="s">
        <v>21427</v>
      </c>
      <c r="D3444" s="403" t="s">
        <v>21425</v>
      </c>
      <c r="E3444" s="403" t="s">
        <v>8820</v>
      </c>
      <c r="F3444" s="403" t="s">
        <v>8821</v>
      </c>
      <c r="G3444" s="403" t="s">
        <v>6486</v>
      </c>
      <c r="H3444" s="403" t="s">
        <v>8821</v>
      </c>
      <c r="I3444" s="403" t="s">
        <v>6334</v>
      </c>
      <c r="J3444" s="403" t="s">
        <v>6334</v>
      </c>
      <c r="K3444" s="403" t="s">
        <v>6334</v>
      </c>
      <c r="L3444" s="403" t="s">
        <v>6376</v>
      </c>
    </row>
    <row r="3445" spans="1:12" ht="45" x14ac:dyDescent="0.25">
      <c r="A3445" s="402" t="s">
        <v>21432</v>
      </c>
      <c r="B3445" s="402" t="s">
        <v>21430</v>
      </c>
      <c r="C3445" s="402" t="s">
        <v>21431</v>
      </c>
      <c r="D3445" s="402" t="s">
        <v>21429</v>
      </c>
      <c r="E3445" s="402" t="s">
        <v>6484</v>
      </c>
      <c r="F3445" s="402" t="s">
        <v>6485</v>
      </c>
      <c r="G3445" s="402" t="s">
        <v>6486</v>
      </c>
      <c r="H3445" s="402" t="s">
        <v>6485</v>
      </c>
      <c r="I3445" s="402" t="s">
        <v>6334</v>
      </c>
      <c r="J3445" s="402" t="s">
        <v>6334</v>
      </c>
      <c r="K3445" s="402" t="s">
        <v>6334</v>
      </c>
      <c r="L3445" s="402" t="s">
        <v>6376</v>
      </c>
    </row>
    <row r="3446" spans="1:12" ht="101.25" x14ac:dyDescent="0.25">
      <c r="A3446" s="403" t="s">
        <v>21436</v>
      </c>
      <c r="B3446" s="403" t="s">
        <v>21434</v>
      </c>
      <c r="C3446" s="403" t="s">
        <v>21435</v>
      </c>
      <c r="D3446" s="403" t="s">
        <v>21433</v>
      </c>
      <c r="E3446" s="403" t="s">
        <v>8514</v>
      </c>
      <c r="F3446" s="403" t="s">
        <v>8515</v>
      </c>
      <c r="G3446" s="403" t="s">
        <v>6486</v>
      </c>
      <c r="H3446" s="403" t="s">
        <v>8515</v>
      </c>
      <c r="I3446" s="403" t="s">
        <v>6334</v>
      </c>
      <c r="J3446" s="403" t="s">
        <v>6334</v>
      </c>
      <c r="K3446" s="403" t="s">
        <v>6334</v>
      </c>
      <c r="L3446" s="403" t="s">
        <v>6376</v>
      </c>
    </row>
    <row r="3447" spans="1:12" ht="33.75" x14ac:dyDescent="0.25">
      <c r="A3447" s="402" t="s">
        <v>21440</v>
      </c>
      <c r="B3447" s="402" t="s">
        <v>21438</v>
      </c>
      <c r="C3447" s="402" t="s">
        <v>21439</v>
      </c>
      <c r="D3447" s="402" t="s">
        <v>21437</v>
      </c>
      <c r="E3447" s="402" t="s">
        <v>8820</v>
      </c>
      <c r="F3447" s="402" t="s">
        <v>8821</v>
      </c>
      <c r="G3447" s="402" t="s">
        <v>6486</v>
      </c>
      <c r="H3447" s="402" t="s">
        <v>8821</v>
      </c>
      <c r="I3447" s="402" t="s">
        <v>6334</v>
      </c>
      <c r="J3447" s="402" t="s">
        <v>6334</v>
      </c>
      <c r="K3447" s="402" t="s">
        <v>6334</v>
      </c>
      <c r="L3447" s="402" t="s">
        <v>6376</v>
      </c>
    </row>
    <row r="3448" spans="1:12" ht="33.75" x14ac:dyDescent="0.25">
      <c r="A3448" s="403" t="s">
        <v>21444</v>
      </c>
      <c r="B3448" s="403" t="s">
        <v>21442</v>
      </c>
      <c r="C3448" s="403" t="s">
        <v>21443</v>
      </c>
      <c r="D3448" s="403" t="s">
        <v>21441</v>
      </c>
      <c r="E3448" s="403" t="s">
        <v>7215</v>
      </c>
      <c r="F3448" s="403" t="s">
        <v>7216</v>
      </c>
      <c r="G3448" s="403" t="s">
        <v>6493</v>
      </c>
      <c r="H3448" s="403" t="s">
        <v>7216</v>
      </c>
      <c r="I3448" s="403" t="s">
        <v>6334</v>
      </c>
      <c r="J3448" s="403" t="s">
        <v>6334</v>
      </c>
      <c r="K3448" s="403" t="s">
        <v>6334</v>
      </c>
      <c r="L3448" s="403" t="s">
        <v>6376</v>
      </c>
    </row>
    <row r="3449" spans="1:12" ht="78.75" x14ac:dyDescent="0.25">
      <c r="A3449" s="402" t="s">
        <v>21448</v>
      </c>
      <c r="B3449" s="402" t="s">
        <v>21446</v>
      </c>
      <c r="C3449" s="402" t="s">
        <v>21447</v>
      </c>
      <c r="D3449" s="402" t="s">
        <v>21445</v>
      </c>
      <c r="E3449" s="402" t="s">
        <v>6704</v>
      </c>
      <c r="F3449" s="402" t="s">
        <v>6705</v>
      </c>
      <c r="G3449" s="402" t="s">
        <v>6486</v>
      </c>
      <c r="H3449" s="402" t="s">
        <v>6705</v>
      </c>
      <c r="I3449" s="402" t="s">
        <v>6334</v>
      </c>
      <c r="J3449" s="402" t="s">
        <v>6334</v>
      </c>
      <c r="K3449" s="402" t="s">
        <v>6334</v>
      </c>
      <c r="L3449" s="402" t="s">
        <v>6376</v>
      </c>
    </row>
    <row r="3450" spans="1:12" ht="45" x14ac:dyDescent="0.25">
      <c r="A3450" s="403" t="s">
        <v>21452</v>
      </c>
      <c r="B3450" s="403" t="s">
        <v>21450</v>
      </c>
      <c r="C3450" s="403" t="s">
        <v>21451</v>
      </c>
      <c r="D3450" s="403" t="s">
        <v>21449</v>
      </c>
      <c r="E3450" s="403" t="s">
        <v>9098</v>
      </c>
      <c r="F3450" s="403" t="s">
        <v>9099</v>
      </c>
      <c r="G3450" s="403" t="s">
        <v>6486</v>
      </c>
      <c r="H3450" s="403" t="s">
        <v>9099</v>
      </c>
      <c r="I3450" s="403" t="s">
        <v>6334</v>
      </c>
      <c r="J3450" s="403" t="s">
        <v>6334</v>
      </c>
      <c r="K3450" s="403" t="s">
        <v>6334</v>
      </c>
      <c r="L3450" s="403" t="s">
        <v>6376</v>
      </c>
    </row>
    <row r="3451" spans="1:12" ht="33.75" x14ac:dyDescent="0.25">
      <c r="A3451" s="402" t="s">
        <v>21456</v>
      </c>
      <c r="B3451" s="402" t="s">
        <v>21454</v>
      </c>
      <c r="C3451" s="402" t="s">
        <v>21455</v>
      </c>
      <c r="D3451" s="402" t="s">
        <v>21453</v>
      </c>
      <c r="E3451" s="402" t="s">
        <v>6497</v>
      </c>
      <c r="F3451" s="402" t="s">
        <v>6498</v>
      </c>
      <c r="G3451" s="402" t="s">
        <v>6499</v>
      </c>
      <c r="H3451" s="402" t="s">
        <v>6498</v>
      </c>
      <c r="I3451" s="402" t="s">
        <v>6334</v>
      </c>
      <c r="J3451" s="402" t="s">
        <v>6334</v>
      </c>
      <c r="K3451" s="402" t="s">
        <v>6334</v>
      </c>
      <c r="L3451" s="402" t="s">
        <v>6376</v>
      </c>
    </row>
    <row r="3452" spans="1:12" ht="33.75" x14ac:dyDescent="0.25">
      <c r="A3452" s="403" t="s">
        <v>21460</v>
      </c>
      <c r="B3452" s="403" t="s">
        <v>21458</v>
      </c>
      <c r="C3452" s="403" t="s">
        <v>21459</v>
      </c>
      <c r="D3452" s="403" t="s">
        <v>21457</v>
      </c>
      <c r="E3452" s="403" t="s">
        <v>6855</v>
      </c>
      <c r="F3452" s="403" t="s">
        <v>6856</v>
      </c>
      <c r="G3452" s="403" t="s">
        <v>6486</v>
      </c>
      <c r="H3452" s="403" t="s">
        <v>6856</v>
      </c>
      <c r="I3452" s="403" t="s">
        <v>6334</v>
      </c>
      <c r="J3452" s="403" t="s">
        <v>6334</v>
      </c>
      <c r="K3452" s="403" t="s">
        <v>6334</v>
      </c>
      <c r="L3452" s="403" t="s">
        <v>6376</v>
      </c>
    </row>
    <row r="3453" spans="1:12" ht="202.5" x14ac:dyDescent="0.25">
      <c r="A3453" s="402" t="s">
        <v>21464</v>
      </c>
      <c r="B3453" s="402" t="s">
        <v>21462</v>
      </c>
      <c r="C3453" s="402" t="s">
        <v>21463</v>
      </c>
      <c r="D3453" s="402" t="s">
        <v>21461</v>
      </c>
      <c r="E3453" s="402" t="s">
        <v>6497</v>
      </c>
      <c r="F3453" s="402" t="s">
        <v>6498</v>
      </c>
      <c r="G3453" s="402" t="s">
        <v>6499</v>
      </c>
      <c r="H3453" s="402" t="s">
        <v>6498</v>
      </c>
      <c r="I3453" s="402" t="s">
        <v>6334</v>
      </c>
      <c r="J3453" s="402" t="s">
        <v>6334</v>
      </c>
      <c r="K3453" s="402" t="s">
        <v>6334</v>
      </c>
      <c r="L3453" s="402" t="s">
        <v>6376</v>
      </c>
    </row>
    <row r="3454" spans="1:12" ht="56.25" x14ac:dyDescent="0.25">
      <c r="A3454" s="403" t="s">
        <v>21468</v>
      </c>
      <c r="B3454" s="403" t="s">
        <v>21466</v>
      </c>
      <c r="C3454" s="403" t="s">
        <v>21467</v>
      </c>
      <c r="D3454" s="403" t="s">
        <v>21465</v>
      </c>
      <c r="E3454" s="403" t="s">
        <v>6497</v>
      </c>
      <c r="F3454" s="403" t="s">
        <v>6498</v>
      </c>
      <c r="G3454" s="403" t="s">
        <v>6499</v>
      </c>
      <c r="H3454" s="403" t="s">
        <v>6498</v>
      </c>
      <c r="I3454" s="403" t="s">
        <v>6334</v>
      </c>
      <c r="J3454" s="403" t="s">
        <v>6334</v>
      </c>
      <c r="K3454" s="403" t="s">
        <v>6334</v>
      </c>
      <c r="L3454" s="403" t="s">
        <v>6376</v>
      </c>
    </row>
    <row r="3455" spans="1:12" ht="56.25" x14ac:dyDescent="0.25">
      <c r="A3455" s="402" t="s">
        <v>21472</v>
      </c>
      <c r="B3455" s="402" t="s">
        <v>21470</v>
      </c>
      <c r="C3455" s="402" t="s">
        <v>21471</v>
      </c>
      <c r="D3455" s="402" t="s">
        <v>21469</v>
      </c>
      <c r="E3455" s="402" t="s">
        <v>9131</v>
      </c>
      <c r="F3455" s="402" t="s">
        <v>9132</v>
      </c>
      <c r="G3455" s="402" t="s">
        <v>6609</v>
      </c>
      <c r="H3455" s="402" t="s">
        <v>9133</v>
      </c>
      <c r="I3455" s="402" t="s">
        <v>6334</v>
      </c>
      <c r="J3455" s="402" t="s">
        <v>6334</v>
      </c>
      <c r="K3455" s="402" t="s">
        <v>6334</v>
      </c>
      <c r="L3455" s="402" t="s">
        <v>6376</v>
      </c>
    </row>
    <row r="3456" spans="1:12" ht="45" x14ac:dyDescent="0.25">
      <c r="A3456" s="403" t="s">
        <v>21476</v>
      </c>
      <c r="B3456" s="403" t="s">
        <v>21474</v>
      </c>
      <c r="C3456" s="403" t="s">
        <v>21475</v>
      </c>
      <c r="D3456" s="403" t="s">
        <v>21473</v>
      </c>
      <c r="E3456" s="403" t="s">
        <v>7633</v>
      </c>
      <c r="F3456" s="403" t="s">
        <v>14867</v>
      </c>
      <c r="G3456" s="403" t="s">
        <v>7635</v>
      </c>
      <c r="H3456" s="403" t="s">
        <v>14868</v>
      </c>
      <c r="I3456" s="403" t="s">
        <v>6334</v>
      </c>
      <c r="J3456" s="403" t="s">
        <v>6334</v>
      </c>
      <c r="K3456" s="403" t="s">
        <v>6334</v>
      </c>
      <c r="L3456" s="403" t="s">
        <v>6376</v>
      </c>
    </row>
    <row r="3457" spans="1:12" ht="33.75" x14ac:dyDescent="0.25">
      <c r="A3457" s="402" t="s">
        <v>21480</v>
      </c>
      <c r="B3457" s="402" t="s">
        <v>21478</v>
      </c>
      <c r="C3457" s="402" t="s">
        <v>21479</v>
      </c>
      <c r="D3457" s="402" t="s">
        <v>21477</v>
      </c>
      <c r="E3457" s="402" t="s">
        <v>6720</v>
      </c>
      <c r="F3457" s="402" t="s">
        <v>6721</v>
      </c>
      <c r="G3457" s="402" t="s">
        <v>6722</v>
      </c>
      <c r="H3457" s="402" t="s">
        <v>6723</v>
      </c>
      <c r="I3457" s="402" t="s">
        <v>6334</v>
      </c>
      <c r="J3457" s="402" t="s">
        <v>6334</v>
      </c>
      <c r="K3457" s="402" t="s">
        <v>6334</v>
      </c>
      <c r="L3457" s="402" t="s">
        <v>6376</v>
      </c>
    </row>
    <row r="3458" spans="1:12" ht="45" x14ac:dyDescent="0.25">
      <c r="A3458" s="403" t="s">
        <v>21484</v>
      </c>
      <c r="B3458" s="403" t="s">
        <v>21482</v>
      </c>
      <c r="C3458" s="403" t="s">
        <v>21483</v>
      </c>
      <c r="D3458" s="403" t="s">
        <v>21481</v>
      </c>
      <c r="E3458" s="403" t="s">
        <v>8907</v>
      </c>
      <c r="F3458" s="403" t="s">
        <v>8908</v>
      </c>
      <c r="G3458" s="403" t="s">
        <v>6452</v>
      </c>
      <c r="H3458" s="403" t="s">
        <v>8908</v>
      </c>
      <c r="I3458" s="403" t="s">
        <v>6334</v>
      </c>
      <c r="J3458" s="403" t="s">
        <v>6334</v>
      </c>
      <c r="K3458" s="403" t="s">
        <v>6334</v>
      </c>
      <c r="L3458" s="403" t="s">
        <v>6376</v>
      </c>
    </row>
    <row r="3459" spans="1:12" ht="22.5" x14ac:dyDescent="0.25">
      <c r="A3459" s="402" t="s">
        <v>21488</v>
      </c>
      <c r="B3459" s="402" t="s">
        <v>21486</v>
      </c>
      <c r="C3459" s="402" t="s">
        <v>21487</v>
      </c>
      <c r="D3459" s="402" t="s">
        <v>21485</v>
      </c>
      <c r="E3459" s="402" t="s">
        <v>6497</v>
      </c>
      <c r="F3459" s="402" t="s">
        <v>6498</v>
      </c>
      <c r="G3459" s="402" t="s">
        <v>6499</v>
      </c>
      <c r="H3459" s="402" t="s">
        <v>6498</v>
      </c>
      <c r="I3459" s="402" t="s">
        <v>6334</v>
      </c>
      <c r="J3459" s="402" t="s">
        <v>6334</v>
      </c>
      <c r="K3459" s="402" t="s">
        <v>6334</v>
      </c>
      <c r="L3459" s="402" t="s">
        <v>6376</v>
      </c>
    </row>
    <row r="3460" spans="1:12" ht="67.5" x14ac:dyDescent="0.25">
      <c r="A3460" s="403" t="s">
        <v>21492</v>
      </c>
      <c r="B3460" s="403" t="s">
        <v>21490</v>
      </c>
      <c r="C3460" s="403" t="s">
        <v>21491</v>
      </c>
      <c r="D3460" s="403" t="s">
        <v>21489</v>
      </c>
      <c r="E3460" s="403" t="s">
        <v>6497</v>
      </c>
      <c r="F3460" s="403" t="s">
        <v>6498</v>
      </c>
      <c r="G3460" s="403" t="s">
        <v>6499</v>
      </c>
      <c r="H3460" s="403" t="s">
        <v>6498</v>
      </c>
      <c r="I3460" s="403" t="s">
        <v>6334</v>
      </c>
      <c r="J3460" s="403" t="s">
        <v>6334</v>
      </c>
      <c r="K3460" s="403" t="s">
        <v>6334</v>
      </c>
      <c r="L3460" s="403" t="s">
        <v>6376</v>
      </c>
    </row>
    <row r="3461" spans="1:12" ht="33.75" x14ac:dyDescent="0.25">
      <c r="A3461" s="402" t="s">
        <v>21496</v>
      </c>
      <c r="B3461" s="402" t="s">
        <v>21494</v>
      </c>
      <c r="C3461" s="402" t="s">
        <v>21495</v>
      </c>
      <c r="D3461" s="402" t="s">
        <v>21493</v>
      </c>
      <c r="E3461" s="402" t="s">
        <v>8368</v>
      </c>
      <c r="F3461" s="402" t="s">
        <v>8369</v>
      </c>
      <c r="G3461" s="402" t="s">
        <v>6499</v>
      </c>
      <c r="H3461" s="402" t="s">
        <v>8369</v>
      </c>
      <c r="I3461" s="402" t="s">
        <v>6334</v>
      </c>
      <c r="J3461" s="402" t="s">
        <v>6334</v>
      </c>
      <c r="K3461" s="402" t="s">
        <v>6334</v>
      </c>
      <c r="L3461" s="402" t="s">
        <v>6376</v>
      </c>
    </row>
    <row r="3462" spans="1:12" ht="78.75" x14ac:dyDescent="0.25">
      <c r="A3462" s="403" t="s">
        <v>21500</v>
      </c>
      <c r="B3462" s="403" t="s">
        <v>21498</v>
      </c>
      <c r="C3462" s="403" t="s">
        <v>21499</v>
      </c>
      <c r="D3462" s="403" t="s">
        <v>21497</v>
      </c>
      <c r="E3462" s="403" t="s">
        <v>8514</v>
      </c>
      <c r="F3462" s="403" t="s">
        <v>8515</v>
      </c>
      <c r="G3462" s="403" t="s">
        <v>6486</v>
      </c>
      <c r="H3462" s="403" t="s">
        <v>8515</v>
      </c>
      <c r="I3462" s="403" t="s">
        <v>6334</v>
      </c>
      <c r="J3462" s="403" t="s">
        <v>6334</v>
      </c>
      <c r="K3462" s="403" t="s">
        <v>6334</v>
      </c>
      <c r="L3462" s="403" t="s">
        <v>6376</v>
      </c>
    </row>
    <row r="3463" spans="1:12" ht="67.5" x14ac:dyDescent="0.25">
      <c r="A3463" s="402" t="s">
        <v>21504</v>
      </c>
      <c r="B3463" s="402" t="s">
        <v>21502</v>
      </c>
      <c r="C3463" s="402" t="s">
        <v>21503</v>
      </c>
      <c r="D3463" s="402" t="s">
        <v>21501</v>
      </c>
      <c r="E3463" s="402" t="s">
        <v>6497</v>
      </c>
      <c r="F3463" s="402" t="s">
        <v>6498</v>
      </c>
      <c r="G3463" s="402" t="s">
        <v>6499</v>
      </c>
      <c r="H3463" s="402" t="s">
        <v>6498</v>
      </c>
      <c r="I3463" s="402" t="s">
        <v>6334</v>
      </c>
      <c r="J3463" s="402" t="s">
        <v>6334</v>
      </c>
      <c r="K3463" s="402" t="s">
        <v>6334</v>
      </c>
      <c r="L3463" s="402" t="s">
        <v>6376</v>
      </c>
    </row>
    <row r="3464" spans="1:12" ht="22.5" x14ac:dyDescent="0.25">
      <c r="A3464" s="403" t="s">
        <v>21508</v>
      </c>
      <c r="B3464" s="403" t="s">
        <v>21506</v>
      </c>
      <c r="C3464" s="403" t="s">
        <v>21507</v>
      </c>
      <c r="D3464" s="403" t="s">
        <v>21505</v>
      </c>
      <c r="E3464" s="403" t="s">
        <v>6497</v>
      </c>
      <c r="F3464" s="403" t="s">
        <v>6498</v>
      </c>
      <c r="G3464" s="403" t="s">
        <v>6499</v>
      </c>
      <c r="H3464" s="403" t="s">
        <v>6498</v>
      </c>
      <c r="I3464" s="403" t="s">
        <v>6334</v>
      </c>
      <c r="J3464" s="403" t="s">
        <v>6334</v>
      </c>
      <c r="K3464" s="403" t="s">
        <v>6334</v>
      </c>
      <c r="L3464" s="403" t="s">
        <v>6376</v>
      </c>
    </row>
    <row r="3465" spans="1:12" ht="67.5" x14ac:dyDescent="0.25">
      <c r="A3465" s="402" t="s">
        <v>21512</v>
      </c>
      <c r="B3465" s="402" t="s">
        <v>21510</v>
      </c>
      <c r="C3465" s="402" t="s">
        <v>21511</v>
      </c>
      <c r="D3465" s="402" t="s">
        <v>21509</v>
      </c>
      <c r="E3465" s="402" t="s">
        <v>21513</v>
      </c>
      <c r="F3465" s="402" t="s">
        <v>21514</v>
      </c>
      <c r="G3465" s="402" t="s">
        <v>6452</v>
      </c>
      <c r="H3465" s="402" t="s">
        <v>21515</v>
      </c>
      <c r="I3465" s="402" t="s">
        <v>6334</v>
      </c>
      <c r="J3465" s="402" t="s">
        <v>6334</v>
      </c>
      <c r="K3465" s="402" t="s">
        <v>6334</v>
      </c>
      <c r="L3465" s="402" t="s">
        <v>6376</v>
      </c>
    </row>
    <row r="3466" spans="1:12" ht="112.5" x14ac:dyDescent="0.25">
      <c r="A3466" s="403" t="s">
        <v>21519</v>
      </c>
      <c r="B3466" s="403" t="s">
        <v>21517</v>
      </c>
      <c r="C3466" s="403" t="s">
        <v>21518</v>
      </c>
      <c r="D3466" s="403" t="s">
        <v>21516</v>
      </c>
      <c r="E3466" s="403" t="s">
        <v>6497</v>
      </c>
      <c r="F3466" s="403" t="s">
        <v>6498</v>
      </c>
      <c r="G3466" s="403" t="s">
        <v>6499</v>
      </c>
      <c r="H3466" s="403" t="s">
        <v>6498</v>
      </c>
      <c r="I3466" s="403" t="s">
        <v>6334</v>
      </c>
      <c r="J3466" s="403" t="s">
        <v>6334</v>
      </c>
      <c r="K3466" s="403" t="s">
        <v>6334</v>
      </c>
      <c r="L3466" s="403" t="s">
        <v>6376</v>
      </c>
    </row>
    <row r="3467" spans="1:12" ht="56.25" x14ac:dyDescent="0.25">
      <c r="A3467" s="402" t="s">
        <v>21523</v>
      </c>
      <c r="B3467" s="402" t="s">
        <v>21521</v>
      </c>
      <c r="C3467" s="402" t="s">
        <v>21522</v>
      </c>
      <c r="D3467" s="402" t="s">
        <v>21520</v>
      </c>
      <c r="E3467" s="402" t="s">
        <v>6497</v>
      </c>
      <c r="F3467" s="402" t="s">
        <v>6498</v>
      </c>
      <c r="G3467" s="402" t="s">
        <v>6499</v>
      </c>
      <c r="H3467" s="402" t="s">
        <v>6498</v>
      </c>
      <c r="I3467" s="402" t="s">
        <v>6334</v>
      </c>
      <c r="J3467" s="402" t="s">
        <v>6334</v>
      </c>
      <c r="K3467" s="402" t="s">
        <v>6334</v>
      </c>
      <c r="L3467" s="402" t="s">
        <v>6376</v>
      </c>
    </row>
    <row r="3468" spans="1:12" ht="22.5" x14ac:dyDescent="0.25">
      <c r="A3468" s="403" t="s">
        <v>21527</v>
      </c>
      <c r="B3468" s="403" t="s">
        <v>21525</v>
      </c>
      <c r="C3468" s="403" t="s">
        <v>21526</v>
      </c>
      <c r="D3468" s="403" t="s">
        <v>21524</v>
      </c>
      <c r="E3468" s="403" t="s">
        <v>7363</v>
      </c>
      <c r="F3468" s="403" t="s">
        <v>7364</v>
      </c>
      <c r="G3468" s="403" t="s">
        <v>6486</v>
      </c>
      <c r="H3468" s="403" t="s">
        <v>7364</v>
      </c>
      <c r="I3468" s="403" t="s">
        <v>6334</v>
      </c>
      <c r="J3468" s="403" t="s">
        <v>6334</v>
      </c>
      <c r="K3468" s="403" t="s">
        <v>6334</v>
      </c>
      <c r="L3468" s="403" t="s">
        <v>6376</v>
      </c>
    </row>
    <row r="3469" spans="1:12" ht="78.75" x14ac:dyDescent="0.25">
      <c r="A3469" s="402" t="s">
        <v>1058</v>
      </c>
      <c r="B3469" s="402" t="s">
        <v>21529</v>
      </c>
      <c r="C3469" s="402" t="s">
        <v>21530</v>
      </c>
      <c r="D3469" s="402" t="s">
        <v>21528</v>
      </c>
      <c r="E3469" s="402" t="s">
        <v>6720</v>
      </c>
      <c r="F3469" s="402" t="s">
        <v>6721</v>
      </c>
      <c r="G3469" s="402" t="s">
        <v>6722</v>
      </c>
      <c r="H3469" s="402" t="s">
        <v>6723</v>
      </c>
      <c r="I3469" s="402" t="s">
        <v>6334</v>
      </c>
      <c r="J3469" s="402" t="s">
        <v>6334</v>
      </c>
      <c r="K3469" s="402" t="s">
        <v>6334</v>
      </c>
      <c r="L3469" s="402" t="s">
        <v>6376</v>
      </c>
    </row>
    <row r="3470" spans="1:12" ht="157.5" x14ac:dyDescent="0.25">
      <c r="A3470" s="403" t="s">
        <v>1058</v>
      </c>
      <c r="B3470" s="403" t="s">
        <v>21532</v>
      </c>
      <c r="C3470" s="403" t="s">
        <v>21533</v>
      </c>
      <c r="D3470" s="403" t="s">
        <v>21531</v>
      </c>
      <c r="E3470" s="403" t="s">
        <v>7675</v>
      </c>
      <c r="F3470" s="403" t="s">
        <v>7676</v>
      </c>
      <c r="G3470" s="403" t="s">
        <v>7540</v>
      </c>
      <c r="H3470" s="403" t="s">
        <v>7676</v>
      </c>
      <c r="I3470" s="403" t="s">
        <v>6334</v>
      </c>
      <c r="J3470" s="403" t="s">
        <v>6334</v>
      </c>
      <c r="K3470" s="403" t="s">
        <v>6334</v>
      </c>
      <c r="L3470" s="403" t="s">
        <v>6376</v>
      </c>
    </row>
    <row r="3471" spans="1:12" ht="33.75" x14ac:dyDescent="0.25">
      <c r="A3471" s="402" t="s">
        <v>1058</v>
      </c>
      <c r="B3471" s="402" t="s">
        <v>21535</v>
      </c>
      <c r="C3471" s="402" t="s">
        <v>21536</v>
      </c>
      <c r="D3471" s="402" t="s">
        <v>21534</v>
      </c>
      <c r="E3471" s="402" t="s">
        <v>8514</v>
      </c>
      <c r="F3471" s="402" t="s">
        <v>8515</v>
      </c>
      <c r="G3471" s="402" t="s">
        <v>6486</v>
      </c>
      <c r="H3471" s="402" t="s">
        <v>8515</v>
      </c>
      <c r="I3471" s="402" t="s">
        <v>6334</v>
      </c>
      <c r="J3471" s="402" t="s">
        <v>6334</v>
      </c>
      <c r="K3471" s="402" t="s">
        <v>6334</v>
      </c>
      <c r="L3471" s="402" t="s">
        <v>6376</v>
      </c>
    </row>
    <row r="3472" spans="1:12" ht="123.75" x14ac:dyDescent="0.25">
      <c r="A3472" s="403" t="s">
        <v>6334</v>
      </c>
      <c r="B3472" s="403" t="s">
        <v>21538</v>
      </c>
      <c r="C3472" s="403" t="s">
        <v>21539</v>
      </c>
      <c r="D3472" s="403" t="s">
        <v>21537</v>
      </c>
      <c r="E3472" s="403" t="s">
        <v>6497</v>
      </c>
      <c r="F3472" s="403" t="s">
        <v>6498</v>
      </c>
      <c r="G3472" s="403" t="s">
        <v>21540</v>
      </c>
      <c r="H3472" s="403" t="s">
        <v>6498</v>
      </c>
      <c r="I3472" s="403" t="s">
        <v>6334</v>
      </c>
      <c r="J3472" s="403" t="s">
        <v>6334</v>
      </c>
      <c r="K3472" s="403" t="s">
        <v>6334</v>
      </c>
      <c r="L3472" s="403" t="s">
        <v>9771</v>
      </c>
    </row>
    <row r="3473" spans="1:12" ht="90" x14ac:dyDescent="0.25">
      <c r="A3473" s="402" t="s">
        <v>21544</v>
      </c>
      <c r="B3473" s="402" t="s">
        <v>21542</v>
      </c>
      <c r="C3473" s="402" t="s">
        <v>21543</v>
      </c>
      <c r="D3473" s="402" t="s">
        <v>21541</v>
      </c>
      <c r="E3473" s="402" t="s">
        <v>7621</v>
      </c>
      <c r="F3473" s="402" t="s">
        <v>7622</v>
      </c>
      <c r="G3473" s="402" t="s">
        <v>6486</v>
      </c>
      <c r="H3473" s="402" t="s">
        <v>7622</v>
      </c>
      <c r="I3473" s="402" t="s">
        <v>6334</v>
      </c>
      <c r="J3473" s="402" t="s">
        <v>6334</v>
      </c>
      <c r="K3473" s="402" t="s">
        <v>6334</v>
      </c>
      <c r="L3473" s="402" t="s">
        <v>6376</v>
      </c>
    </row>
    <row r="3474" spans="1:12" ht="247.5" x14ac:dyDescent="0.25">
      <c r="A3474" s="403" t="s">
        <v>1058</v>
      </c>
      <c r="B3474" s="403" t="s">
        <v>21546</v>
      </c>
      <c r="C3474" s="403" t="s">
        <v>21547</v>
      </c>
      <c r="D3474" s="403" t="s">
        <v>21545</v>
      </c>
      <c r="E3474" s="403" t="s">
        <v>11890</v>
      </c>
      <c r="F3474" s="403" t="s">
        <v>11891</v>
      </c>
      <c r="G3474" s="403" t="s">
        <v>7029</v>
      </c>
      <c r="H3474" s="403" t="s">
        <v>11891</v>
      </c>
      <c r="I3474" s="403" t="s">
        <v>6334</v>
      </c>
      <c r="J3474" s="403" t="s">
        <v>6334</v>
      </c>
      <c r="K3474" s="403" t="s">
        <v>6334</v>
      </c>
      <c r="L3474" s="403" t="s">
        <v>6376</v>
      </c>
    </row>
    <row r="3475" spans="1:12" ht="157.5" x14ac:dyDescent="0.25">
      <c r="A3475" s="402" t="s">
        <v>1058</v>
      </c>
      <c r="B3475" s="402" t="s">
        <v>21549</v>
      </c>
      <c r="C3475" s="402" t="s">
        <v>21550</v>
      </c>
      <c r="D3475" s="402" t="s">
        <v>21548</v>
      </c>
      <c r="E3475" s="402" t="s">
        <v>6497</v>
      </c>
      <c r="F3475" s="402" t="s">
        <v>6498</v>
      </c>
      <c r="G3475" s="402" t="s">
        <v>6499</v>
      </c>
      <c r="H3475" s="402" t="s">
        <v>6498</v>
      </c>
      <c r="I3475" s="402" t="s">
        <v>6334</v>
      </c>
      <c r="J3475" s="402" t="s">
        <v>6334</v>
      </c>
      <c r="K3475" s="402" t="s">
        <v>6334</v>
      </c>
      <c r="L3475" s="402" t="s">
        <v>6376</v>
      </c>
    </row>
    <row r="3476" spans="1:12" ht="33.75" x14ac:dyDescent="0.25">
      <c r="A3476" s="403" t="s">
        <v>20741</v>
      </c>
      <c r="B3476" s="403" t="s">
        <v>21552</v>
      </c>
      <c r="C3476" s="403" t="s">
        <v>21553</v>
      </c>
      <c r="D3476" s="403" t="s">
        <v>21551</v>
      </c>
      <c r="E3476" s="403" t="s">
        <v>6497</v>
      </c>
      <c r="F3476" s="403" t="s">
        <v>6498</v>
      </c>
      <c r="G3476" s="403" t="s">
        <v>6499</v>
      </c>
      <c r="H3476" s="403" t="s">
        <v>6498</v>
      </c>
      <c r="I3476" s="403" t="s">
        <v>6334</v>
      </c>
      <c r="J3476" s="403" t="s">
        <v>6334</v>
      </c>
      <c r="K3476" s="403" t="s">
        <v>6334</v>
      </c>
      <c r="L3476" s="403" t="s">
        <v>6376</v>
      </c>
    </row>
    <row r="3477" spans="1:12" ht="56.25" x14ac:dyDescent="0.25">
      <c r="A3477" s="402" t="s">
        <v>21557</v>
      </c>
      <c r="B3477" s="402" t="s">
        <v>21555</v>
      </c>
      <c r="C3477" s="402" t="s">
        <v>21556</v>
      </c>
      <c r="D3477" s="402" t="s">
        <v>21554</v>
      </c>
      <c r="E3477" s="402" t="s">
        <v>21558</v>
      </c>
      <c r="F3477" s="402" t="s">
        <v>16973</v>
      </c>
      <c r="G3477" s="402" t="s">
        <v>10598</v>
      </c>
      <c r="H3477" s="402" t="s">
        <v>18365</v>
      </c>
      <c r="I3477" s="402" t="s">
        <v>6334</v>
      </c>
      <c r="J3477" s="402" t="s">
        <v>8222</v>
      </c>
      <c r="K3477" s="402" t="s">
        <v>6334</v>
      </c>
      <c r="L3477" s="402" t="s">
        <v>8564</v>
      </c>
    </row>
    <row r="3478" spans="1:12" ht="56.25" x14ac:dyDescent="0.25">
      <c r="A3478" s="403" t="s">
        <v>2554</v>
      </c>
      <c r="B3478" s="403" t="s">
        <v>21560</v>
      </c>
      <c r="C3478" s="403" t="s">
        <v>2556</v>
      </c>
      <c r="D3478" s="403" t="s">
        <v>21559</v>
      </c>
      <c r="E3478" s="403" t="s">
        <v>11245</v>
      </c>
      <c r="F3478" s="403" t="s">
        <v>11246</v>
      </c>
      <c r="G3478" s="403" t="s">
        <v>6722</v>
      </c>
      <c r="H3478" s="403" t="s">
        <v>11247</v>
      </c>
      <c r="I3478" s="403" t="s">
        <v>6334</v>
      </c>
      <c r="J3478" s="403" t="s">
        <v>21561</v>
      </c>
      <c r="K3478" s="403" t="s">
        <v>6334</v>
      </c>
      <c r="L3478" s="403" t="s">
        <v>934</v>
      </c>
    </row>
    <row r="3479" spans="1:12" ht="112.5" x14ac:dyDescent="0.25">
      <c r="A3479" s="402" t="s">
        <v>26599</v>
      </c>
      <c r="B3479" s="402" t="s">
        <v>26598</v>
      </c>
      <c r="C3479" s="402" t="s">
        <v>6334</v>
      </c>
      <c r="D3479" s="402" t="s">
        <v>21562</v>
      </c>
      <c r="E3479" s="402" t="s">
        <v>26600</v>
      </c>
      <c r="F3479" s="402" t="s">
        <v>26601</v>
      </c>
      <c r="G3479" s="402" t="s">
        <v>19285</v>
      </c>
      <c r="H3479" s="402" t="s">
        <v>26602</v>
      </c>
      <c r="I3479" s="402" t="s">
        <v>6334</v>
      </c>
      <c r="J3479" s="402" t="s">
        <v>12762</v>
      </c>
      <c r="K3479" s="402" t="s">
        <v>6334</v>
      </c>
      <c r="L3479" s="402" t="s">
        <v>26603</v>
      </c>
    </row>
    <row r="3480" spans="1:12" ht="33.75" x14ac:dyDescent="0.25">
      <c r="A3480" s="403" t="s">
        <v>21566</v>
      </c>
      <c r="B3480" s="403" t="s">
        <v>21564</v>
      </c>
      <c r="C3480" s="403" t="s">
        <v>21565</v>
      </c>
      <c r="D3480" s="403" t="s">
        <v>21563</v>
      </c>
      <c r="E3480" s="403" t="s">
        <v>6438</v>
      </c>
      <c r="F3480" s="403" t="s">
        <v>10061</v>
      </c>
      <c r="G3480" s="403" t="s">
        <v>6440</v>
      </c>
      <c r="H3480" s="403" t="s">
        <v>10061</v>
      </c>
      <c r="I3480" s="403" t="s">
        <v>6334</v>
      </c>
      <c r="J3480" s="403" t="s">
        <v>6334</v>
      </c>
      <c r="K3480" s="403" t="s">
        <v>6334</v>
      </c>
      <c r="L3480" s="403" t="s">
        <v>934</v>
      </c>
    </row>
    <row r="3481" spans="1:12" ht="67.5" x14ac:dyDescent="0.25">
      <c r="A3481" s="402" t="s">
        <v>21570</v>
      </c>
      <c r="B3481" s="402" t="s">
        <v>21568</v>
      </c>
      <c r="C3481" s="402" t="s">
        <v>21569</v>
      </c>
      <c r="D3481" s="402" t="s">
        <v>21567</v>
      </c>
      <c r="E3481" s="402" t="s">
        <v>6720</v>
      </c>
      <c r="F3481" s="402" t="s">
        <v>6721</v>
      </c>
      <c r="G3481" s="402" t="s">
        <v>6722</v>
      </c>
      <c r="H3481" s="402" t="s">
        <v>6723</v>
      </c>
      <c r="I3481" s="402" t="s">
        <v>6334</v>
      </c>
      <c r="J3481" s="402" t="s">
        <v>8222</v>
      </c>
      <c r="K3481" s="402" t="s">
        <v>6334</v>
      </c>
      <c r="L3481" s="402" t="s">
        <v>934</v>
      </c>
    </row>
    <row r="3482" spans="1:12" ht="90" x14ac:dyDescent="0.25">
      <c r="A3482" s="403" t="s">
        <v>21573</v>
      </c>
      <c r="B3482" s="403" t="s">
        <v>21572</v>
      </c>
      <c r="C3482" s="403" t="s">
        <v>6334</v>
      </c>
      <c r="D3482" s="403" t="s">
        <v>21571</v>
      </c>
      <c r="E3482" s="403" t="s">
        <v>21574</v>
      </c>
      <c r="F3482" s="403" t="s">
        <v>21575</v>
      </c>
      <c r="G3482" s="403" t="s">
        <v>6388</v>
      </c>
      <c r="H3482" s="403" t="s">
        <v>21576</v>
      </c>
      <c r="I3482" s="403" t="s">
        <v>6334</v>
      </c>
      <c r="J3482" s="403" t="s">
        <v>12762</v>
      </c>
      <c r="K3482" s="403" t="s">
        <v>6334</v>
      </c>
      <c r="L3482" s="403" t="s">
        <v>934</v>
      </c>
    </row>
    <row r="3483" spans="1:12" ht="45" x14ac:dyDescent="0.25">
      <c r="A3483" s="402" t="s">
        <v>21579</v>
      </c>
      <c r="B3483" s="402" t="s">
        <v>21578</v>
      </c>
      <c r="C3483" s="402" t="s">
        <v>6334</v>
      </c>
      <c r="D3483" s="402" t="s">
        <v>21577</v>
      </c>
      <c r="E3483" s="402" t="s">
        <v>6775</v>
      </c>
      <c r="F3483" s="402" t="s">
        <v>6776</v>
      </c>
      <c r="G3483" s="402" t="s">
        <v>6777</v>
      </c>
      <c r="H3483" s="402" t="s">
        <v>6778</v>
      </c>
      <c r="I3483" s="402" t="s">
        <v>6334</v>
      </c>
      <c r="J3483" s="402" t="s">
        <v>12207</v>
      </c>
      <c r="K3483" s="402" t="s">
        <v>6334</v>
      </c>
      <c r="L3483" s="402" t="s">
        <v>934</v>
      </c>
    </row>
    <row r="3484" spans="1:12" ht="90" x14ac:dyDescent="0.25">
      <c r="A3484" s="403" t="s">
        <v>1083</v>
      </c>
      <c r="B3484" s="403" t="s">
        <v>21581</v>
      </c>
      <c r="C3484" s="403" t="s">
        <v>1084</v>
      </c>
      <c r="D3484" s="403" t="s">
        <v>21580</v>
      </c>
      <c r="E3484" s="403" t="s">
        <v>21582</v>
      </c>
      <c r="F3484" s="403" t="s">
        <v>21583</v>
      </c>
      <c r="G3484" s="403" t="s">
        <v>6601</v>
      </c>
      <c r="H3484" s="403" t="s">
        <v>21584</v>
      </c>
      <c r="I3484" s="403" t="s">
        <v>6334</v>
      </c>
      <c r="J3484" s="403" t="s">
        <v>21585</v>
      </c>
      <c r="K3484" s="403" t="s">
        <v>6334</v>
      </c>
      <c r="L3484" s="403" t="s">
        <v>10069</v>
      </c>
    </row>
    <row r="3485" spans="1:12" ht="78.75" x14ac:dyDescent="0.25">
      <c r="A3485" s="402" t="s">
        <v>21588</v>
      </c>
      <c r="B3485" s="402" t="s">
        <v>21587</v>
      </c>
      <c r="C3485" s="402" t="s">
        <v>6334</v>
      </c>
      <c r="D3485" s="402" t="s">
        <v>21586</v>
      </c>
      <c r="E3485" s="402" t="s">
        <v>6720</v>
      </c>
      <c r="F3485" s="402" t="s">
        <v>6721</v>
      </c>
      <c r="G3485" s="402" t="s">
        <v>6722</v>
      </c>
      <c r="H3485" s="402" t="s">
        <v>6723</v>
      </c>
      <c r="I3485" s="402" t="s">
        <v>6334</v>
      </c>
      <c r="J3485" s="402" t="s">
        <v>16440</v>
      </c>
      <c r="K3485" s="402" t="s">
        <v>6334</v>
      </c>
      <c r="L3485" s="402" t="s">
        <v>9159</v>
      </c>
    </row>
    <row r="3486" spans="1:12" ht="67.5" x14ac:dyDescent="0.25">
      <c r="A3486" s="403" t="s">
        <v>21591</v>
      </c>
      <c r="B3486" s="403" t="s">
        <v>21590</v>
      </c>
      <c r="C3486" s="403" t="s">
        <v>6334</v>
      </c>
      <c r="D3486" s="403" t="s">
        <v>21589</v>
      </c>
      <c r="E3486" s="403" t="s">
        <v>21592</v>
      </c>
      <c r="F3486" s="403" t="s">
        <v>21593</v>
      </c>
      <c r="G3486" s="403" t="s">
        <v>6777</v>
      </c>
      <c r="H3486" s="403" t="s">
        <v>21594</v>
      </c>
      <c r="I3486" s="403" t="s">
        <v>6334</v>
      </c>
      <c r="J3486" s="403" t="s">
        <v>21595</v>
      </c>
      <c r="K3486" s="403" t="s">
        <v>6334</v>
      </c>
      <c r="L3486" s="403" t="s">
        <v>9159</v>
      </c>
    </row>
    <row r="3487" spans="1:12" ht="67.5" x14ac:dyDescent="0.25">
      <c r="A3487" s="402" t="s">
        <v>21598</v>
      </c>
      <c r="B3487" s="402" t="s">
        <v>21597</v>
      </c>
      <c r="C3487" s="402" t="s">
        <v>6334</v>
      </c>
      <c r="D3487" s="402" t="s">
        <v>21596</v>
      </c>
      <c r="E3487" s="402" t="s">
        <v>21599</v>
      </c>
      <c r="F3487" s="402" t="s">
        <v>6657</v>
      </c>
      <c r="G3487" s="402" t="s">
        <v>6452</v>
      </c>
      <c r="H3487" s="402" t="s">
        <v>6658</v>
      </c>
      <c r="I3487" s="402" t="s">
        <v>6334</v>
      </c>
      <c r="J3487" s="402" t="s">
        <v>12762</v>
      </c>
      <c r="K3487" s="402" t="s">
        <v>6334</v>
      </c>
      <c r="L3487" s="402" t="s">
        <v>9159</v>
      </c>
    </row>
    <row r="3488" spans="1:12" ht="45" x14ac:dyDescent="0.25">
      <c r="A3488" s="403" t="s">
        <v>21602</v>
      </c>
      <c r="B3488" s="403" t="s">
        <v>21601</v>
      </c>
      <c r="C3488" s="403" t="s">
        <v>6334</v>
      </c>
      <c r="D3488" s="403" t="s">
        <v>21600</v>
      </c>
      <c r="E3488" s="403" t="s">
        <v>21603</v>
      </c>
      <c r="F3488" s="403" t="s">
        <v>6705</v>
      </c>
      <c r="G3488" s="403" t="s">
        <v>6486</v>
      </c>
      <c r="H3488" s="403" t="s">
        <v>6705</v>
      </c>
      <c r="I3488" s="403" t="s">
        <v>6334</v>
      </c>
      <c r="J3488" s="403" t="s">
        <v>6334</v>
      </c>
      <c r="K3488" s="403" t="s">
        <v>6334</v>
      </c>
      <c r="L3488" s="403" t="s">
        <v>9159</v>
      </c>
    </row>
    <row r="3489" spans="1:12" ht="67.5" x14ac:dyDescent="0.25">
      <c r="A3489" s="402" t="s">
        <v>21606</v>
      </c>
      <c r="B3489" s="402" t="s">
        <v>21605</v>
      </c>
      <c r="C3489" s="402" t="s">
        <v>6334</v>
      </c>
      <c r="D3489" s="402" t="s">
        <v>21604</v>
      </c>
      <c r="E3489" s="402" t="s">
        <v>21607</v>
      </c>
      <c r="F3489" s="402" t="s">
        <v>6798</v>
      </c>
      <c r="G3489" s="402" t="s">
        <v>6452</v>
      </c>
      <c r="H3489" s="402" t="s">
        <v>6799</v>
      </c>
      <c r="I3489" s="402" t="s">
        <v>6334</v>
      </c>
      <c r="J3489" s="402" t="s">
        <v>16440</v>
      </c>
      <c r="K3489" s="402" t="s">
        <v>6334</v>
      </c>
      <c r="L3489" s="402" t="s">
        <v>9159</v>
      </c>
    </row>
    <row r="3490" spans="1:12" ht="112.5" x14ac:dyDescent="0.25">
      <c r="A3490" s="403" t="s">
        <v>26606</v>
      </c>
      <c r="B3490" s="403" t="s">
        <v>26605</v>
      </c>
      <c r="C3490" s="403" t="s">
        <v>6334</v>
      </c>
      <c r="D3490" s="403" t="s">
        <v>26604</v>
      </c>
      <c r="E3490" s="403" t="s">
        <v>19760</v>
      </c>
      <c r="F3490" s="403" t="s">
        <v>9784</v>
      </c>
      <c r="G3490" s="403" t="s">
        <v>6567</v>
      </c>
      <c r="H3490" s="403" t="s">
        <v>9785</v>
      </c>
      <c r="I3490" s="403" t="s">
        <v>6334</v>
      </c>
      <c r="J3490" s="403" t="s">
        <v>8222</v>
      </c>
      <c r="K3490" s="403" t="s">
        <v>6334</v>
      </c>
      <c r="L3490" s="403" t="s">
        <v>26089</v>
      </c>
    </row>
    <row r="3491" spans="1:12" ht="67.5" x14ac:dyDescent="0.25">
      <c r="A3491" s="402" t="s">
        <v>26609</v>
      </c>
      <c r="B3491" s="402" t="s">
        <v>26608</v>
      </c>
      <c r="C3491" s="402" t="s">
        <v>6334</v>
      </c>
      <c r="D3491" s="402" t="s">
        <v>26607</v>
      </c>
      <c r="E3491" s="402" t="s">
        <v>7041</v>
      </c>
      <c r="F3491" s="402" t="s">
        <v>7042</v>
      </c>
      <c r="G3491" s="402" t="s">
        <v>7043</v>
      </c>
      <c r="H3491" s="402" t="s">
        <v>7042</v>
      </c>
      <c r="I3491" s="402" t="s">
        <v>6334</v>
      </c>
      <c r="J3491" s="402" t="s">
        <v>6334</v>
      </c>
      <c r="K3491" s="402" t="s">
        <v>6334</v>
      </c>
      <c r="L3491" s="402" t="s">
        <v>26089</v>
      </c>
    </row>
    <row r="3492" spans="1:12" ht="56.25" x14ac:dyDescent="0.25">
      <c r="A3492" s="403" t="s">
        <v>26613</v>
      </c>
      <c r="B3492" s="403" t="s">
        <v>26611</v>
      </c>
      <c r="C3492" s="403" t="s">
        <v>26612</v>
      </c>
      <c r="D3492" s="403" t="s">
        <v>26610</v>
      </c>
      <c r="E3492" s="403" t="s">
        <v>6720</v>
      </c>
      <c r="F3492" s="403" t="s">
        <v>6721</v>
      </c>
      <c r="G3492" s="403" t="s">
        <v>6722</v>
      </c>
      <c r="H3492" s="403" t="s">
        <v>6723</v>
      </c>
      <c r="I3492" s="403" t="s">
        <v>6334</v>
      </c>
      <c r="J3492" s="403" t="s">
        <v>16440</v>
      </c>
      <c r="K3492" s="403" t="s">
        <v>6334</v>
      </c>
      <c r="L3492" s="403" t="s">
        <v>26089</v>
      </c>
    </row>
    <row r="3493" spans="1:12" ht="67.5" x14ac:dyDescent="0.25">
      <c r="A3493" s="402" t="s">
        <v>26617</v>
      </c>
      <c r="B3493" s="402" t="s">
        <v>26615</v>
      </c>
      <c r="C3493" s="402" t="s">
        <v>26616</v>
      </c>
      <c r="D3493" s="402" t="s">
        <v>26614</v>
      </c>
      <c r="E3493" s="402" t="s">
        <v>6720</v>
      </c>
      <c r="F3493" s="402" t="s">
        <v>6721</v>
      </c>
      <c r="G3493" s="402" t="s">
        <v>6722</v>
      </c>
      <c r="H3493" s="402" t="s">
        <v>6723</v>
      </c>
      <c r="I3493" s="402" t="s">
        <v>6334</v>
      </c>
      <c r="J3493" s="402" t="s">
        <v>26476</v>
      </c>
      <c r="K3493" s="402" t="s">
        <v>6334</v>
      </c>
      <c r="L3493" s="402" t="s">
        <v>26210</v>
      </c>
    </row>
    <row r="3494" spans="1:12" ht="67.5" x14ac:dyDescent="0.25">
      <c r="A3494" s="403" t="s">
        <v>26620</v>
      </c>
      <c r="B3494" s="403" t="s">
        <v>26619</v>
      </c>
      <c r="C3494" s="403" t="s">
        <v>6334</v>
      </c>
      <c r="D3494" s="403" t="s">
        <v>26618</v>
      </c>
      <c r="E3494" s="403" t="s">
        <v>6720</v>
      </c>
      <c r="F3494" s="403" t="s">
        <v>6721</v>
      </c>
      <c r="G3494" s="403" t="s">
        <v>6722</v>
      </c>
      <c r="H3494" s="403" t="s">
        <v>6723</v>
      </c>
      <c r="I3494" s="403" t="s">
        <v>6334</v>
      </c>
      <c r="J3494" s="403" t="s">
        <v>16440</v>
      </c>
      <c r="K3494" s="403" t="s">
        <v>6334</v>
      </c>
      <c r="L3494" s="403" t="s">
        <v>26210</v>
      </c>
    </row>
    <row r="3495" spans="1:12" ht="78.75" x14ac:dyDescent="0.25">
      <c r="A3495" s="402" t="s">
        <v>26624</v>
      </c>
      <c r="B3495" s="402" t="s">
        <v>26622</v>
      </c>
      <c r="C3495" s="402" t="s">
        <v>26623</v>
      </c>
      <c r="D3495" s="402" t="s">
        <v>26621</v>
      </c>
      <c r="E3495" s="402" t="s">
        <v>26625</v>
      </c>
      <c r="F3495" s="402" t="s">
        <v>26626</v>
      </c>
      <c r="G3495" s="402" t="s">
        <v>6665</v>
      </c>
      <c r="H3495" s="402" t="s">
        <v>26627</v>
      </c>
      <c r="I3495" s="402" t="s">
        <v>6334</v>
      </c>
      <c r="J3495" s="402" t="s">
        <v>6334</v>
      </c>
      <c r="K3495" s="402" t="s">
        <v>6334</v>
      </c>
      <c r="L3495" s="402" t="s">
        <v>26210</v>
      </c>
    </row>
    <row r="3496" spans="1:12" ht="67.5" x14ac:dyDescent="0.25">
      <c r="A3496" s="403" t="s">
        <v>26630</v>
      </c>
      <c r="B3496" s="403" t="s">
        <v>26629</v>
      </c>
      <c r="C3496" s="403" t="s">
        <v>6334</v>
      </c>
      <c r="D3496" s="403" t="s">
        <v>26628</v>
      </c>
      <c r="E3496" s="403" t="s">
        <v>10939</v>
      </c>
      <c r="F3496" s="403" t="s">
        <v>10940</v>
      </c>
      <c r="G3496" s="403" t="s">
        <v>6553</v>
      </c>
      <c r="H3496" s="403" t="s">
        <v>26631</v>
      </c>
      <c r="I3496" s="403" t="s">
        <v>6334</v>
      </c>
      <c r="J3496" s="403" t="s">
        <v>12762</v>
      </c>
      <c r="K3496" s="403" t="s">
        <v>6334</v>
      </c>
      <c r="L3496" s="403" t="s">
        <v>26302</v>
      </c>
    </row>
    <row r="3497" spans="1:12" ht="45" x14ac:dyDescent="0.25">
      <c r="A3497" s="402" t="s">
        <v>21611</v>
      </c>
      <c r="B3497" s="402" t="s">
        <v>21609</v>
      </c>
      <c r="C3497" s="402" t="s">
        <v>21610</v>
      </c>
      <c r="D3497" s="402" t="s">
        <v>21608</v>
      </c>
      <c r="E3497" s="402" t="s">
        <v>21612</v>
      </c>
      <c r="F3497" s="402" t="s">
        <v>21613</v>
      </c>
      <c r="G3497" s="402" t="s">
        <v>9018</v>
      </c>
      <c r="H3497" s="402" t="s">
        <v>21614</v>
      </c>
      <c r="I3497" s="402" t="s">
        <v>6334</v>
      </c>
      <c r="J3497" s="402" t="s">
        <v>6334</v>
      </c>
      <c r="K3497" s="402" t="s">
        <v>6334</v>
      </c>
      <c r="L3497" s="402" t="s">
        <v>7331</v>
      </c>
    </row>
    <row r="3498" spans="1:12" ht="123.75" x14ac:dyDescent="0.25">
      <c r="A3498" s="403" t="s">
        <v>21618</v>
      </c>
      <c r="B3498" s="403" t="s">
        <v>21616</v>
      </c>
      <c r="C3498" s="403" t="s">
        <v>21617</v>
      </c>
      <c r="D3498" s="403" t="s">
        <v>21615</v>
      </c>
      <c r="E3498" s="403" t="s">
        <v>21619</v>
      </c>
      <c r="F3498" s="403" t="s">
        <v>21620</v>
      </c>
      <c r="G3498" s="403" t="s">
        <v>7115</v>
      </c>
      <c r="H3498" s="403" t="s">
        <v>21620</v>
      </c>
      <c r="I3498" s="403" t="s">
        <v>6334</v>
      </c>
      <c r="J3498" s="403" t="s">
        <v>21621</v>
      </c>
      <c r="K3498" s="403" t="s">
        <v>6334</v>
      </c>
      <c r="L3498" s="403" t="s">
        <v>835</v>
      </c>
    </row>
    <row r="3499" spans="1:12" ht="22.5" x14ac:dyDescent="0.25">
      <c r="A3499" s="402" t="s">
        <v>21625</v>
      </c>
      <c r="B3499" s="402" t="s">
        <v>21623</v>
      </c>
      <c r="C3499" s="402" t="s">
        <v>21624</v>
      </c>
      <c r="D3499" s="402" t="s">
        <v>21622</v>
      </c>
      <c r="E3499" s="402" t="s">
        <v>21626</v>
      </c>
      <c r="F3499" s="402" t="s">
        <v>21627</v>
      </c>
      <c r="G3499" s="402" t="s">
        <v>6350</v>
      </c>
      <c r="H3499" s="402" t="s">
        <v>21627</v>
      </c>
      <c r="I3499" s="402" t="s">
        <v>6334</v>
      </c>
      <c r="J3499" s="402" t="s">
        <v>6334</v>
      </c>
      <c r="K3499" s="402" t="s">
        <v>6334</v>
      </c>
      <c r="L3499" s="402" t="s">
        <v>835</v>
      </c>
    </row>
    <row r="3500" spans="1:12" ht="67.5" x14ac:dyDescent="0.25">
      <c r="A3500" s="403" t="s">
        <v>21631</v>
      </c>
      <c r="B3500" s="403" t="s">
        <v>21629</v>
      </c>
      <c r="C3500" s="403" t="s">
        <v>21630</v>
      </c>
      <c r="D3500" s="403" t="s">
        <v>21628</v>
      </c>
      <c r="E3500" s="403" t="s">
        <v>21632</v>
      </c>
      <c r="F3500" s="403" t="s">
        <v>21633</v>
      </c>
      <c r="G3500" s="403" t="s">
        <v>6374</v>
      </c>
      <c r="H3500" s="403" t="s">
        <v>21634</v>
      </c>
      <c r="I3500" s="403" t="s">
        <v>6334</v>
      </c>
      <c r="J3500" s="403" t="s">
        <v>7071</v>
      </c>
      <c r="K3500" s="403" t="s">
        <v>6334</v>
      </c>
      <c r="L3500" s="403" t="s">
        <v>835</v>
      </c>
    </row>
    <row r="3501" spans="1:12" ht="56.25" x14ac:dyDescent="0.25">
      <c r="A3501" s="402" t="s">
        <v>21638</v>
      </c>
      <c r="B3501" s="402" t="s">
        <v>21636</v>
      </c>
      <c r="C3501" s="402" t="s">
        <v>21637</v>
      </c>
      <c r="D3501" s="402" t="s">
        <v>21635</v>
      </c>
      <c r="E3501" s="402" t="s">
        <v>21639</v>
      </c>
      <c r="F3501" s="402" t="s">
        <v>21640</v>
      </c>
      <c r="G3501" s="402" t="s">
        <v>9667</v>
      </c>
      <c r="H3501" s="402" t="s">
        <v>21641</v>
      </c>
      <c r="I3501" s="402" t="s">
        <v>6334</v>
      </c>
      <c r="J3501" s="402" t="s">
        <v>6334</v>
      </c>
      <c r="K3501" s="402" t="s">
        <v>6334</v>
      </c>
      <c r="L3501" s="402" t="s">
        <v>835</v>
      </c>
    </row>
    <row r="3502" spans="1:12" ht="45" x14ac:dyDescent="0.25">
      <c r="A3502" s="403" t="s">
        <v>21645</v>
      </c>
      <c r="B3502" s="403" t="s">
        <v>21643</v>
      </c>
      <c r="C3502" s="403" t="s">
        <v>21644</v>
      </c>
      <c r="D3502" s="403" t="s">
        <v>21642</v>
      </c>
      <c r="E3502" s="403" t="s">
        <v>21646</v>
      </c>
      <c r="F3502" s="403" t="s">
        <v>21647</v>
      </c>
      <c r="G3502" s="403" t="s">
        <v>9667</v>
      </c>
      <c r="H3502" s="403" t="s">
        <v>21647</v>
      </c>
      <c r="I3502" s="403" t="s">
        <v>6334</v>
      </c>
      <c r="J3502" s="403" t="s">
        <v>6334</v>
      </c>
      <c r="K3502" s="403" t="s">
        <v>6334</v>
      </c>
      <c r="L3502" s="403" t="s">
        <v>835</v>
      </c>
    </row>
    <row r="3503" spans="1:12" ht="45" x14ac:dyDescent="0.25">
      <c r="A3503" s="402" t="s">
        <v>2240</v>
      </c>
      <c r="B3503" s="402" t="s">
        <v>21649</v>
      </c>
      <c r="C3503" s="402" t="s">
        <v>21650</v>
      </c>
      <c r="D3503" s="402" t="s">
        <v>21648</v>
      </c>
      <c r="E3503" s="402" t="s">
        <v>21651</v>
      </c>
      <c r="F3503" s="402" t="s">
        <v>21652</v>
      </c>
      <c r="G3503" s="402" t="s">
        <v>21653</v>
      </c>
      <c r="H3503" s="402" t="s">
        <v>21652</v>
      </c>
      <c r="I3503" s="402" t="s">
        <v>6334</v>
      </c>
      <c r="J3503" s="402" t="s">
        <v>6334</v>
      </c>
      <c r="K3503" s="402" t="s">
        <v>6334</v>
      </c>
      <c r="L3503" s="402" t="s">
        <v>6436</v>
      </c>
    </row>
    <row r="3504" spans="1:12" ht="146.25" x14ac:dyDescent="0.25">
      <c r="A3504" s="403" t="s">
        <v>21657</v>
      </c>
      <c r="B3504" s="403" t="s">
        <v>21655</v>
      </c>
      <c r="C3504" s="403" t="s">
        <v>21656</v>
      </c>
      <c r="D3504" s="403" t="s">
        <v>21654</v>
      </c>
      <c r="E3504" s="403" t="s">
        <v>21658</v>
      </c>
      <c r="F3504" s="403" t="s">
        <v>21659</v>
      </c>
      <c r="G3504" s="403" t="s">
        <v>21660</v>
      </c>
      <c r="H3504" s="403" t="s">
        <v>21659</v>
      </c>
      <c r="I3504" s="403" t="s">
        <v>6334</v>
      </c>
      <c r="J3504" s="403" t="s">
        <v>13603</v>
      </c>
      <c r="K3504" s="403" t="s">
        <v>6686</v>
      </c>
      <c r="L3504" s="403" t="s">
        <v>6436</v>
      </c>
    </row>
    <row r="3505" spans="1:12" ht="146.25" x14ac:dyDescent="0.25">
      <c r="A3505" s="402" t="s">
        <v>21657</v>
      </c>
      <c r="B3505" s="402" t="s">
        <v>21662</v>
      </c>
      <c r="C3505" s="402" t="s">
        <v>21656</v>
      </c>
      <c r="D3505" s="402" t="s">
        <v>21661</v>
      </c>
      <c r="E3505" s="402" t="s">
        <v>21663</v>
      </c>
      <c r="F3505" s="402" t="s">
        <v>21664</v>
      </c>
      <c r="G3505" s="402" t="s">
        <v>7338</v>
      </c>
      <c r="H3505" s="402" t="s">
        <v>21664</v>
      </c>
      <c r="I3505" s="402" t="s">
        <v>6334</v>
      </c>
      <c r="J3505" s="402" t="s">
        <v>7071</v>
      </c>
      <c r="K3505" s="402" t="s">
        <v>21665</v>
      </c>
      <c r="L3505" s="402" t="s">
        <v>835</v>
      </c>
    </row>
    <row r="3506" spans="1:12" ht="45" x14ac:dyDescent="0.25">
      <c r="A3506" s="403" t="s">
        <v>21669</v>
      </c>
      <c r="B3506" s="403" t="s">
        <v>21667</v>
      </c>
      <c r="C3506" s="403" t="s">
        <v>21668</v>
      </c>
      <c r="D3506" s="403" t="s">
        <v>21666</v>
      </c>
      <c r="E3506" s="403" t="s">
        <v>21670</v>
      </c>
      <c r="F3506" s="403" t="s">
        <v>21671</v>
      </c>
      <c r="G3506" s="403" t="s">
        <v>7338</v>
      </c>
      <c r="H3506" s="403" t="s">
        <v>21672</v>
      </c>
      <c r="I3506" s="403" t="s">
        <v>6334</v>
      </c>
      <c r="J3506" s="403" t="s">
        <v>7071</v>
      </c>
      <c r="K3506" s="403" t="s">
        <v>6334</v>
      </c>
      <c r="L3506" s="403" t="s">
        <v>835</v>
      </c>
    </row>
    <row r="3507" spans="1:12" ht="45" x14ac:dyDescent="0.25">
      <c r="A3507" s="402" t="s">
        <v>21676</v>
      </c>
      <c r="B3507" s="402" t="s">
        <v>21674</v>
      </c>
      <c r="C3507" s="402" t="s">
        <v>21675</v>
      </c>
      <c r="D3507" s="402" t="s">
        <v>21673</v>
      </c>
      <c r="E3507" s="402" t="s">
        <v>21677</v>
      </c>
      <c r="F3507" s="402" t="s">
        <v>9263</v>
      </c>
      <c r="G3507" s="402" t="s">
        <v>9264</v>
      </c>
      <c r="H3507" s="402" t="s">
        <v>9265</v>
      </c>
      <c r="I3507" s="402" t="s">
        <v>6334</v>
      </c>
      <c r="J3507" s="402" t="s">
        <v>6334</v>
      </c>
      <c r="K3507" s="402" t="s">
        <v>6334</v>
      </c>
      <c r="L3507" s="402" t="s">
        <v>835</v>
      </c>
    </row>
    <row r="3508" spans="1:12" ht="56.25" x14ac:dyDescent="0.25">
      <c r="A3508" s="403" t="s">
        <v>21681</v>
      </c>
      <c r="B3508" s="403" t="s">
        <v>21679</v>
      </c>
      <c r="C3508" s="403" t="s">
        <v>21680</v>
      </c>
      <c r="D3508" s="403" t="s">
        <v>21678</v>
      </c>
      <c r="E3508" s="403" t="s">
        <v>21682</v>
      </c>
      <c r="F3508" s="403" t="s">
        <v>21683</v>
      </c>
      <c r="G3508" s="403" t="s">
        <v>6374</v>
      </c>
      <c r="H3508" s="403" t="s">
        <v>21683</v>
      </c>
      <c r="I3508" s="403" t="s">
        <v>6334</v>
      </c>
      <c r="J3508" s="403" t="s">
        <v>6334</v>
      </c>
      <c r="K3508" s="403" t="s">
        <v>6334</v>
      </c>
      <c r="L3508" s="403" t="s">
        <v>835</v>
      </c>
    </row>
    <row r="3509" spans="1:12" ht="45" x14ac:dyDescent="0.25">
      <c r="A3509" s="402" t="s">
        <v>21687</v>
      </c>
      <c r="B3509" s="402" t="s">
        <v>21685</v>
      </c>
      <c r="C3509" s="402" t="s">
        <v>21686</v>
      </c>
      <c r="D3509" s="402" t="s">
        <v>21684</v>
      </c>
      <c r="E3509" s="402" t="s">
        <v>21688</v>
      </c>
      <c r="F3509" s="402" t="s">
        <v>21689</v>
      </c>
      <c r="G3509" s="402" t="s">
        <v>21690</v>
      </c>
      <c r="H3509" s="402" t="s">
        <v>21691</v>
      </c>
      <c r="I3509" s="402" t="s">
        <v>6334</v>
      </c>
      <c r="J3509" s="402" t="s">
        <v>6334</v>
      </c>
      <c r="K3509" s="402" t="s">
        <v>6334</v>
      </c>
      <c r="L3509" s="402" t="s">
        <v>835</v>
      </c>
    </row>
    <row r="3510" spans="1:12" ht="67.5" x14ac:dyDescent="0.25">
      <c r="A3510" s="403" t="s">
        <v>6334</v>
      </c>
      <c r="B3510" s="403" t="s">
        <v>21693</v>
      </c>
      <c r="C3510" s="403" t="s">
        <v>21694</v>
      </c>
      <c r="D3510" s="403" t="s">
        <v>21692</v>
      </c>
      <c r="E3510" s="403" t="s">
        <v>21695</v>
      </c>
      <c r="F3510" s="403" t="s">
        <v>21696</v>
      </c>
      <c r="G3510" s="403" t="s">
        <v>7745</v>
      </c>
      <c r="H3510" s="403" t="s">
        <v>21697</v>
      </c>
      <c r="I3510" s="403" t="s">
        <v>6334</v>
      </c>
      <c r="J3510" s="403" t="s">
        <v>6334</v>
      </c>
      <c r="K3510" s="403" t="s">
        <v>6334</v>
      </c>
      <c r="L3510" s="403" t="s">
        <v>835</v>
      </c>
    </row>
    <row r="3511" spans="1:12" ht="67.5" x14ac:dyDescent="0.25">
      <c r="A3511" s="402" t="s">
        <v>21701</v>
      </c>
      <c r="B3511" s="402" t="s">
        <v>21699</v>
      </c>
      <c r="C3511" s="402" t="s">
        <v>21700</v>
      </c>
      <c r="D3511" s="402" t="s">
        <v>21698</v>
      </c>
      <c r="E3511" s="402" t="s">
        <v>21702</v>
      </c>
      <c r="F3511" s="402" t="s">
        <v>8995</v>
      </c>
      <c r="G3511" s="402" t="s">
        <v>6350</v>
      </c>
      <c r="H3511" s="402" t="s">
        <v>8996</v>
      </c>
      <c r="I3511" s="402" t="s">
        <v>6334</v>
      </c>
      <c r="J3511" s="402" t="s">
        <v>6334</v>
      </c>
      <c r="K3511" s="402" t="s">
        <v>6548</v>
      </c>
      <c r="L3511" s="402" t="s">
        <v>6343</v>
      </c>
    </row>
    <row r="3512" spans="1:12" ht="123.75" x14ac:dyDescent="0.25">
      <c r="A3512" s="403" t="s">
        <v>21705</v>
      </c>
      <c r="B3512" s="403" t="s">
        <v>26632</v>
      </c>
      <c r="C3512" s="403" t="s">
        <v>21704</v>
      </c>
      <c r="D3512" s="403" t="s">
        <v>21703</v>
      </c>
      <c r="E3512" s="403" t="s">
        <v>21706</v>
      </c>
      <c r="F3512" s="403" t="s">
        <v>17827</v>
      </c>
      <c r="G3512" s="403" t="s">
        <v>9264</v>
      </c>
      <c r="H3512" s="403" t="s">
        <v>17827</v>
      </c>
      <c r="I3512" s="403" t="s">
        <v>6334</v>
      </c>
      <c r="J3512" s="403" t="s">
        <v>6334</v>
      </c>
      <c r="K3512" s="403" t="s">
        <v>6548</v>
      </c>
      <c r="L3512" s="403" t="s">
        <v>835</v>
      </c>
    </row>
    <row r="3513" spans="1:12" ht="45" x14ac:dyDescent="0.25">
      <c r="A3513" s="402" t="s">
        <v>21710</v>
      </c>
      <c r="B3513" s="402" t="s">
        <v>21708</v>
      </c>
      <c r="C3513" s="402" t="s">
        <v>21709</v>
      </c>
      <c r="D3513" s="402" t="s">
        <v>21707</v>
      </c>
      <c r="E3513" s="402" t="s">
        <v>21711</v>
      </c>
      <c r="F3513" s="402" t="s">
        <v>21712</v>
      </c>
      <c r="G3513" s="402" t="s">
        <v>7426</v>
      </c>
      <c r="H3513" s="402" t="s">
        <v>21712</v>
      </c>
      <c r="I3513" s="402" t="s">
        <v>6334</v>
      </c>
      <c r="J3513" s="402" t="s">
        <v>6334</v>
      </c>
      <c r="K3513" s="402" t="s">
        <v>6548</v>
      </c>
      <c r="L3513" s="402" t="s">
        <v>835</v>
      </c>
    </row>
    <row r="3514" spans="1:12" ht="45" x14ac:dyDescent="0.25">
      <c r="A3514" s="403" t="s">
        <v>21716</v>
      </c>
      <c r="B3514" s="403" t="s">
        <v>21714</v>
      </c>
      <c r="C3514" s="403" t="s">
        <v>21715</v>
      </c>
      <c r="D3514" s="403" t="s">
        <v>21713</v>
      </c>
      <c r="E3514" s="403" t="s">
        <v>14497</v>
      </c>
      <c r="F3514" s="403" t="s">
        <v>14498</v>
      </c>
      <c r="G3514" s="403" t="s">
        <v>9264</v>
      </c>
      <c r="H3514" s="403" t="s">
        <v>14498</v>
      </c>
      <c r="I3514" s="403" t="s">
        <v>6334</v>
      </c>
      <c r="J3514" s="403" t="s">
        <v>6334</v>
      </c>
      <c r="K3514" s="403" t="s">
        <v>6334</v>
      </c>
      <c r="L3514" s="403" t="s">
        <v>835</v>
      </c>
    </row>
    <row r="3515" spans="1:12" ht="67.5" x14ac:dyDescent="0.25">
      <c r="A3515" s="402" t="s">
        <v>1058</v>
      </c>
      <c r="B3515" s="402" t="s">
        <v>21718</v>
      </c>
      <c r="C3515" s="402" t="s">
        <v>21719</v>
      </c>
      <c r="D3515" s="402" t="s">
        <v>21717</v>
      </c>
      <c r="E3515" s="402" t="s">
        <v>21720</v>
      </c>
      <c r="F3515" s="402" t="s">
        <v>21721</v>
      </c>
      <c r="G3515" s="402" t="s">
        <v>21722</v>
      </c>
      <c r="H3515" s="402" t="s">
        <v>21723</v>
      </c>
      <c r="I3515" s="402" t="s">
        <v>6334</v>
      </c>
      <c r="J3515" s="402" t="s">
        <v>6334</v>
      </c>
      <c r="K3515" s="402" t="s">
        <v>6334</v>
      </c>
      <c r="L3515" s="402" t="s">
        <v>6376</v>
      </c>
    </row>
    <row r="3516" spans="1:12" ht="67.5" x14ac:dyDescent="0.25">
      <c r="A3516" s="403" t="s">
        <v>1058</v>
      </c>
      <c r="B3516" s="403" t="s">
        <v>21725</v>
      </c>
      <c r="C3516" s="403" t="s">
        <v>21726</v>
      </c>
      <c r="D3516" s="403" t="s">
        <v>21724</v>
      </c>
      <c r="E3516" s="403" t="s">
        <v>21727</v>
      </c>
      <c r="F3516" s="403" t="s">
        <v>21728</v>
      </c>
      <c r="G3516" s="403" t="s">
        <v>6374</v>
      </c>
      <c r="H3516" s="403" t="s">
        <v>21728</v>
      </c>
      <c r="I3516" s="403" t="s">
        <v>6334</v>
      </c>
      <c r="J3516" s="403" t="s">
        <v>6334</v>
      </c>
      <c r="K3516" s="403" t="s">
        <v>6334</v>
      </c>
      <c r="L3516" s="403" t="s">
        <v>6376</v>
      </c>
    </row>
    <row r="3517" spans="1:12" ht="22.5" x14ac:dyDescent="0.25">
      <c r="A3517" s="402" t="s">
        <v>26636</v>
      </c>
      <c r="B3517" s="402" t="s">
        <v>26634</v>
      </c>
      <c r="C3517" s="402" t="s">
        <v>26635</v>
      </c>
      <c r="D3517" s="402" t="s">
        <v>26633</v>
      </c>
      <c r="E3517" s="402" t="s">
        <v>9269</v>
      </c>
      <c r="F3517" s="402" t="s">
        <v>9270</v>
      </c>
      <c r="G3517" s="402" t="s">
        <v>7540</v>
      </c>
      <c r="H3517" s="402" t="s">
        <v>9270</v>
      </c>
      <c r="I3517" s="402" t="s">
        <v>6334</v>
      </c>
      <c r="J3517" s="402" t="s">
        <v>6334</v>
      </c>
      <c r="K3517" s="402" t="s">
        <v>6334</v>
      </c>
      <c r="L3517" s="402" t="s">
        <v>26089</v>
      </c>
    </row>
    <row r="3518" spans="1:12" ht="22.5" x14ac:dyDescent="0.25">
      <c r="A3518" s="403" t="s">
        <v>21732</v>
      </c>
      <c r="B3518" s="403" t="s">
        <v>21730</v>
      </c>
      <c r="C3518" s="403" t="s">
        <v>21731</v>
      </c>
      <c r="D3518" s="403" t="s">
        <v>21729</v>
      </c>
      <c r="E3518" s="403" t="s">
        <v>15080</v>
      </c>
      <c r="F3518" s="403" t="s">
        <v>15081</v>
      </c>
      <c r="G3518" s="403" t="s">
        <v>6440</v>
      </c>
      <c r="H3518" s="403" t="s">
        <v>15081</v>
      </c>
      <c r="I3518" s="403" t="s">
        <v>6334</v>
      </c>
      <c r="J3518" s="403" t="s">
        <v>6334</v>
      </c>
      <c r="K3518" s="403" t="s">
        <v>6334</v>
      </c>
      <c r="L3518" s="403" t="s">
        <v>835</v>
      </c>
    </row>
    <row r="3519" spans="1:12" ht="22.5" x14ac:dyDescent="0.25">
      <c r="A3519" s="402" t="s">
        <v>796</v>
      </c>
      <c r="B3519" s="402" t="s">
        <v>21734</v>
      </c>
      <c r="C3519" s="402" t="s">
        <v>798</v>
      </c>
      <c r="D3519" s="402" t="s">
        <v>21733</v>
      </c>
      <c r="E3519" s="402" t="s">
        <v>15080</v>
      </c>
      <c r="F3519" s="402" t="s">
        <v>15081</v>
      </c>
      <c r="G3519" s="402" t="s">
        <v>6440</v>
      </c>
      <c r="H3519" s="402" t="s">
        <v>15081</v>
      </c>
      <c r="I3519" s="402" t="s">
        <v>6334</v>
      </c>
      <c r="J3519" s="402" t="s">
        <v>6334</v>
      </c>
      <c r="K3519" s="402" t="s">
        <v>6334</v>
      </c>
      <c r="L3519" s="402" t="s">
        <v>835</v>
      </c>
    </row>
    <row r="3520" spans="1:12" ht="22.5" x14ac:dyDescent="0.25">
      <c r="A3520" s="403" t="s">
        <v>21738</v>
      </c>
      <c r="B3520" s="403" t="s">
        <v>21736</v>
      </c>
      <c r="C3520" s="403" t="s">
        <v>21737</v>
      </c>
      <c r="D3520" s="403" t="s">
        <v>21735</v>
      </c>
      <c r="E3520" s="403" t="s">
        <v>15080</v>
      </c>
      <c r="F3520" s="403" t="s">
        <v>15081</v>
      </c>
      <c r="G3520" s="403" t="s">
        <v>6440</v>
      </c>
      <c r="H3520" s="403" t="s">
        <v>15081</v>
      </c>
      <c r="I3520" s="403" t="s">
        <v>6334</v>
      </c>
      <c r="J3520" s="403" t="s">
        <v>6334</v>
      </c>
      <c r="K3520" s="403" t="s">
        <v>6334</v>
      </c>
      <c r="L3520" s="403" t="s">
        <v>835</v>
      </c>
    </row>
    <row r="3521" spans="1:12" ht="45" x14ac:dyDescent="0.25">
      <c r="A3521" s="402" t="s">
        <v>6334</v>
      </c>
      <c r="B3521" s="402" t="s">
        <v>21740</v>
      </c>
      <c r="C3521" s="402" t="s">
        <v>6334</v>
      </c>
      <c r="D3521" s="402" t="s">
        <v>21739</v>
      </c>
      <c r="E3521" s="402" t="s">
        <v>15080</v>
      </c>
      <c r="F3521" s="402" t="s">
        <v>15081</v>
      </c>
      <c r="G3521" s="402" t="s">
        <v>6440</v>
      </c>
      <c r="H3521" s="402" t="s">
        <v>15081</v>
      </c>
      <c r="I3521" s="402" t="s">
        <v>6334</v>
      </c>
      <c r="J3521" s="402" t="s">
        <v>6334</v>
      </c>
      <c r="K3521" s="402" t="s">
        <v>6390</v>
      </c>
      <c r="L3521" s="402" t="s">
        <v>835</v>
      </c>
    </row>
    <row r="3522" spans="1:12" ht="56.25" x14ac:dyDescent="0.25">
      <c r="A3522" s="403" t="s">
        <v>21744</v>
      </c>
      <c r="B3522" s="403" t="s">
        <v>21742</v>
      </c>
      <c r="C3522" s="403" t="s">
        <v>21743</v>
      </c>
      <c r="D3522" s="403" t="s">
        <v>21741</v>
      </c>
      <c r="E3522" s="403" t="s">
        <v>20641</v>
      </c>
      <c r="F3522" s="403" t="s">
        <v>20642</v>
      </c>
      <c r="G3522" s="403" t="s">
        <v>7523</v>
      </c>
      <c r="H3522" s="403" t="s">
        <v>20643</v>
      </c>
      <c r="I3522" s="403" t="s">
        <v>6334</v>
      </c>
      <c r="J3522" s="403" t="s">
        <v>6334</v>
      </c>
      <c r="K3522" s="403" t="s">
        <v>6334</v>
      </c>
      <c r="L3522" s="403" t="s">
        <v>835</v>
      </c>
    </row>
    <row r="3523" spans="1:12" ht="56.25" x14ac:dyDescent="0.25">
      <c r="A3523" s="402" t="s">
        <v>21748</v>
      </c>
      <c r="B3523" s="402" t="s">
        <v>21746</v>
      </c>
      <c r="C3523" s="402" t="s">
        <v>21747</v>
      </c>
      <c r="D3523" s="402" t="s">
        <v>21745</v>
      </c>
      <c r="E3523" s="402" t="s">
        <v>20641</v>
      </c>
      <c r="F3523" s="402" t="s">
        <v>20642</v>
      </c>
      <c r="G3523" s="402" t="s">
        <v>7523</v>
      </c>
      <c r="H3523" s="402" t="s">
        <v>20643</v>
      </c>
      <c r="I3523" s="402" t="s">
        <v>6334</v>
      </c>
      <c r="J3523" s="402" t="s">
        <v>6334</v>
      </c>
      <c r="K3523" s="402" t="s">
        <v>6334</v>
      </c>
      <c r="L3523" s="402" t="s">
        <v>835</v>
      </c>
    </row>
    <row r="3524" spans="1:12" ht="56.25" x14ac:dyDescent="0.25">
      <c r="A3524" s="403" t="s">
        <v>21752</v>
      </c>
      <c r="B3524" s="403" t="s">
        <v>21750</v>
      </c>
      <c r="C3524" s="403" t="s">
        <v>21751</v>
      </c>
      <c r="D3524" s="403" t="s">
        <v>21749</v>
      </c>
      <c r="E3524" s="403" t="s">
        <v>20641</v>
      </c>
      <c r="F3524" s="403" t="s">
        <v>20642</v>
      </c>
      <c r="G3524" s="403" t="s">
        <v>7523</v>
      </c>
      <c r="H3524" s="403" t="s">
        <v>20643</v>
      </c>
      <c r="I3524" s="403" t="s">
        <v>6334</v>
      </c>
      <c r="J3524" s="403" t="s">
        <v>6334</v>
      </c>
      <c r="K3524" s="403" t="s">
        <v>6334</v>
      </c>
      <c r="L3524" s="403" t="s">
        <v>835</v>
      </c>
    </row>
    <row r="3525" spans="1:12" ht="56.25" x14ac:dyDescent="0.25">
      <c r="A3525" s="402" t="s">
        <v>21756</v>
      </c>
      <c r="B3525" s="402" t="s">
        <v>21754</v>
      </c>
      <c r="C3525" s="402" t="s">
        <v>21755</v>
      </c>
      <c r="D3525" s="402" t="s">
        <v>21753</v>
      </c>
      <c r="E3525" s="402" t="s">
        <v>20641</v>
      </c>
      <c r="F3525" s="402" t="s">
        <v>20642</v>
      </c>
      <c r="G3525" s="402" t="s">
        <v>7523</v>
      </c>
      <c r="H3525" s="402" t="s">
        <v>20643</v>
      </c>
      <c r="I3525" s="402" t="s">
        <v>6334</v>
      </c>
      <c r="J3525" s="402" t="s">
        <v>6334</v>
      </c>
      <c r="K3525" s="402" t="s">
        <v>6334</v>
      </c>
      <c r="L3525" s="402" t="s">
        <v>835</v>
      </c>
    </row>
    <row r="3526" spans="1:12" ht="56.25" x14ac:dyDescent="0.25">
      <c r="A3526" s="403" t="s">
        <v>21760</v>
      </c>
      <c r="B3526" s="403" t="s">
        <v>21758</v>
      </c>
      <c r="C3526" s="403" t="s">
        <v>21759</v>
      </c>
      <c r="D3526" s="403" t="s">
        <v>21757</v>
      </c>
      <c r="E3526" s="403" t="s">
        <v>20641</v>
      </c>
      <c r="F3526" s="403" t="s">
        <v>20642</v>
      </c>
      <c r="G3526" s="403" t="s">
        <v>7523</v>
      </c>
      <c r="H3526" s="403" t="s">
        <v>20643</v>
      </c>
      <c r="I3526" s="403" t="s">
        <v>6334</v>
      </c>
      <c r="J3526" s="403" t="s">
        <v>6334</v>
      </c>
      <c r="K3526" s="403" t="s">
        <v>6334</v>
      </c>
      <c r="L3526" s="403" t="s">
        <v>835</v>
      </c>
    </row>
    <row r="3527" spans="1:12" ht="56.25" x14ac:dyDescent="0.25">
      <c r="A3527" s="402" t="s">
        <v>21764</v>
      </c>
      <c r="B3527" s="402" t="s">
        <v>21762</v>
      </c>
      <c r="C3527" s="402" t="s">
        <v>21763</v>
      </c>
      <c r="D3527" s="402" t="s">
        <v>21761</v>
      </c>
      <c r="E3527" s="402" t="s">
        <v>20641</v>
      </c>
      <c r="F3527" s="402" t="s">
        <v>20642</v>
      </c>
      <c r="G3527" s="402" t="s">
        <v>7523</v>
      </c>
      <c r="H3527" s="402" t="s">
        <v>20643</v>
      </c>
      <c r="I3527" s="402" t="s">
        <v>6334</v>
      </c>
      <c r="J3527" s="402" t="s">
        <v>6334</v>
      </c>
      <c r="K3527" s="402" t="s">
        <v>6334</v>
      </c>
      <c r="L3527" s="402" t="s">
        <v>835</v>
      </c>
    </row>
    <row r="3528" spans="1:12" ht="56.25" x14ac:dyDescent="0.25">
      <c r="A3528" s="403" t="s">
        <v>21768</v>
      </c>
      <c r="B3528" s="403" t="s">
        <v>21766</v>
      </c>
      <c r="C3528" s="403" t="s">
        <v>21767</v>
      </c>
      <c r="D3528" s="403" t="s">
        <v>21765</v>
      </c>
      <c r="E3528" s="403" t="s">
        <v>20641</v>
      </c>
      <c r="F3528" s="403" t="s">
        <v>20642</v>
      </c>
      <c r="G3528" s="403" t="s">
        <v>7523</v>
      </c>
      <c r="H3528" s="403" t="s">
        <v>20643</v>
      </c>
      <c r="I3528" s="403" t="s">
        <v>6334</v>
      </c>
      <c r="J3528" s="403" t="s">
        <v>6334</v>
      </c>
      <c r="K3528" s="403" t="s">
        <v>6334</v>
      </c>
      <c r="L3528" s="403" t="s">
        <v>835</v>
      </c>
    </row>
    <row r="3529" spans="1:12" ht="56.25" x14ac:dyDescent="0.25">
      <c r="A3529" s="402" t="s">
        <v>6214</v>
      </c>
      <c r="B3529" s="402" t="s">
        <v>21770</v>
      </c>
      <c r="C3529" s="402" t="s">
        <v>6089</v>
      </c>
      <c r="D3529" s="402" t="s">
        <v>21769</v>
      </c>
      <c r="E3529" s="402" t="s">
        <v>21771</v>
      </c>
      <c r="F3529" s="402" t="s">
        <v>21772</v>
      </c>
      <c r="G3529" s="402" t="s">
        <v>6460</v>
      </c>
      <c r="H3529" s="402" t="s">
        <v>21772</v>
      </c>
      <c r="I3529" s="402" t="s">
        <v>6334</v>
      </c>
      <c r="J3529" s="402" t="s">
        <v>6334</v>
      </c>
      <c r="K3529" s="402" t="s">
        <v>6334</v>
      </c>
      <c r="L3529" s="402" t="s">
        <v>835</v>
      </c>
    </row>
    <row r="3530" spans="1:12" ht="56.25" x14ac:dyDescent="0.25">
      <c r="A3530" s="403" t="s">
        <v>21776</v>
      </c>
      <c r="B3530" s="403" t="s">
        <v>21774</v>
      </c>
      <c r="C3530" s="403" t="s">
        <v>21775</v>
      </c>
      <c r="D3530" s="403" t="s">
        <v>21773</v>
      </c>
      <c r="E3530" s="403" t="s">
        <v>20641</v>
      </c>
      <c r="F3530" s="403" t="s">
        <v>20642</v>
      </c>
      <c r="G3530" s="403" t="s">
        <v>7523</v>
      </c>
      <c r="H3530" s="403" t="s">
        <v>20643</v>
      </c>
      <c r="I3530" s="403" t="s">
        <v>6334</v>
      </c>
      <c r="J3530" s="403" t="s">
        <v>6334</v>
      </c>
      <c r="K3530" s="403" t="s">
        <v>6334</v>
      </c>
      <c r="L3530" s="403" t="s">
        <v>835</v>
      </c>
    </row>
    <row r="3531" spans="1:12" ht="56.25" x14ac:dyDescent="0.25">
      <c r="A3531" s="402" t="s">
        <v>6334</v>
      </c>
      <c r="B3531" s="402" t="s">
        <v>21778</v>
      </c>
      <c r="C3531" s="402" t="s">
        <v>6334</v>
      </c>
      <c r="D3531" s="402" t="s">
        <v>21777</v>
      </c>
      <c r="E3531" s="402" t="s">
        <v>20641</v>
      </c>
      <c r="F3531" s="402" t="s">
        <v>20642</v>
      </c>
      <c r="G3531" s="402" t="s">
        <v>7523</v>
      </c>
      <c r="H3531" s="402" t="s">
        <v>20643</v>
      </c>
      <c r="I3531" s="402" t="s">
        <v>6334</v>
      </c>
      <c r="J3531" s="402" t="s">
        <v>6334</v>
      </c>
      <c r="K3531" s="402" t="s">
        <v>6334</v>
      </c>
      <c r="L3531" s="402" t="s">
        <v>835</v>
      </c>
    </row>
    <row r="3532" spans="1:12" ht="22.5" x14ac:dyDescent="0.25">
      <c r="A3532" s="403" t="s">
        <v>776</v>
      </c>
      <c r="B3532" s="403" t="s">
        <v>21780</v>
      </c>
      <c r="C3532" s="403" t="s">
        <v>21781</v>
      </c>
      <c r="D3532" s="403" t="s">
        <v>21779</v>
      </c>
      <c r="E3532" s="403" t="s">
        <v>15080</v>
      </c>
      <c r="F3532" s="403" t="s">
        <v>15081</v>
      </c>
      <c r="G3532" s="403" t="s">
        <v>6440</v>
      </c>
      <c r="H3532" s="403" t="s">
        <v>15081</v>
      </c>
      <c r="I3532" s="403" t="s">
        <v>6334</v>
      </c>
      <c r="J3532" s="403" t="s">
        <v>6334</v>
      </c>
      <c r="K3532" s="403" t="s">
        <v>6334</v>
      </c>
      <c r="L3532" s="403" t="s">
        <v>835</v>
      </c>
    </row>
    <row r="3533" spans="1:12" ht="45" x14ac:dyDescent="0.25">
      <c r="A3533" s="402" t="s">
        <v>6334</v>
      </c>
      <c r="B3533" s="402" t="s">
        <v>21783</v>
      </c>
      <c r="C3533" s="402" t="s">
        <v>6334</v>
      </c>
      <c r="D3533" s="402" t="s">
        <v>21782</v>
      </c>
      <c r="E3533" s="402" t="s">
        <v>15080</v>
      </c>
      <c r="F3533" s="402" t="s">
        <v>15081</v>
      </c>
      <c r="G3533" s="402" t="s">
        <v>6440</v>
      </c>
      <c r="H3533" s="402" t="s">
        <v>15081</v>
      </c>
      <c r="I3533" s="402" t="s">
        <v>6334</v>
      </c>
      <c r="J3533" s="402" t="s">
        <v>6334</v>
      </c>
      <c r="K3533" s="402" t="s">
        <v>6334</v>
      </c>
      <c r="L3533" s="402" t="s">
        <v>835</v>
      </c>
    </row>
    <row r="3534" spans="1:12" ht="22.5" x14ac:dyDescent="0.25">
      <c r="A3534" s="403" t="s">
        <v>818</v>
      </c>
      <c r="B3534" s="403" t="s">
        <v>21785</v>
      </c>
      <c r="C3534" s="403" t="s">
        <v>21786</v>
      </c>
      <c r="D3534" s="403" t="s">
        <v>21784</v>
      </c>
      <c r="E3534" s="403" t="s">
        <v>15080</v>
      </c>
      <c r="F3534" s="403" t="s">
        <v>15081</v>
      </c>
      <c r="G3534" s="403" t="s">
        <v>6440</v>
      </c>
      <c r="H3534" s="403" t="s">
        <v>15081</v>
      </c>
      <c r="I3534" s="403" t="s">
        <v>6334</v>
      </c>
      <c r="J3534" s="403" t="s">
        <v>6334</v>
      </c>
      <c r="K3534" s="403" t="s">
        <v>6334</v>
      </c>
      <c r="L3534" s="403" t="s">
        <v>6376</v>
      </c>
    </row>
    <row r="3535" spans="1:12" ht="168.75" x14ac:dyDescent="0.25">
      <c r="A3535" s="402" t="s">
        <v>21789</v>
      </c>
      <c r="B3535" s="402" t="s">
        <v>26637</v>
      </c>
      <c r="C3535" s="402" t="s">
        <v>21788</v>
      </c>
      <c r="D3535" s="402" t="s">
        <v>21787</v>
      </c>
      <c r="E3535" s="402" t="s">
        <v>6888</v>
      </c>
      <c r="F3535" s="402" t="s">
        <v>6889</v>
      </c>
      <c r="G3535" s="402" t="s">
        <v>6440</v>
      </c>
      <c r="H3535" s="402" t="s">
        <v>6889</v>
      </c>
      <c r="I3535" s="402" t="s">
        <v>6334</v>
      </c>
      <c r="J3535" s="402" t="s">
        <v>6334</v>
      </c>
      <c r="K3535" s="402" t="s">
        <v>6334</v>
      </c>
      <c r="L3535" s="402" t="s">
        <v>835</v>
      </c>
    </row>
    <row r="3536" spans="1:12" ht="135" x14ac:dyDescent="0.25">
      <c r="A3536" s="403" t="s">
        <v>21793</v>
      </c>
      <c r="B3536" s="403" t="s">
        <v>21791</v>
      </c>
      <c r="C3536" s="403" t="s">
        <v>21792</v>
      </c>
      <c r="D3536" s="403" t="s">
        <v>21790</v>
      </c>
      <c r="E3536" s="403" t="s">
        <v>8144</v>
      </c>
      <c r="F3536" s="403" t="s">
        <v>8145</v>
      </c>
      <c r="G3536" s="403" t="s">
        <v>6440</v>
      </c>
      <c r="H3536" s="403" t="s">
        <v>8145</v>
      </c>
      <c r="I3536" s="403" t="s">
        <v>6334</v>
      </c>
      <c r="J3536" s="403" t="s">
        <v>6334</v>
      </c>
      <c r="K3536" s="403" t="s">
        <v>21794</v>
      </c>
      <c r="L3536" s="403" t="s">
        <v>6343</v>
      </c>
    </row>
    <row r="3537" spans="1:12" ht="135" x14ac:dyDescent="0.25">
      <c r="A3537" s="402" t="s">
        <v>21798</v>
      </c>
      <c r="B3537" s="402" t="s">
        <v>21796</v>
      </c>
      <c r="C3537" s="402" t="s">
        <v>21797</v>
      </c>
      <c r="D3537" s="402" t="s">
        <v>21795</v>
      </c>
      <c r="E3537" s="402" t="s">
        <v>8144</v>
      </c>
      <c r="F3537" s="402" t="s">
        <v>8145</v>
      </c>
      <c r="G3537" s="402" t="s">
        <v>6440</v>
      </c>
      <c r="H3537" s="402" t="s">
        <v>8145</v>
      </c>
      <c r="I3537" s="402" t="s">
        <v>6334</v>
      </c>
      <c r="J3537" s="402" t="s">
        <v>6334</v>
      </c>
      <c r="K3537" s="402" t="s">
        <v>21794</v>
      </c>
      <c r="L3537" s="402" t="s">
        <v>6343</v>
      </c>
    </row>
    <row r="3538" spans="1:12" ht="168.75" x14ac:dyDescent="0.25">
      <c r="A3538" s="403" t="s">
        <v>21802</v>
      </c>
      <c r="B3538" s="403" t="s">
        <v>21800</v>
      </c>
      <c r="C3538" s="403" t="s">
        <v>21801</v>
      </c>
      <c r="D3538" s="403" t="s">
        <v>21799</v>
      </c>
      <c r="E3538" s="403" t="s">
        <v>8144</v>
      </c>
      <c r="F3538" s="403" t="s">
        <v>8145</v>
      </c>
      <c r="G3538" s="403" t="s">
        <v>6440</v>
      </c>
      <c r="H3538" s="403" t="s">
        <v>8145</v>
      </c>
      <c r="I3538" s="403" t="s">
        <v>6334</v>
      </c>
      <c r="J3538" s="403" t="s">
        <v>6334</v>
      </c>
      <c r="K3538" s="403" t="s">
        <v>21794</v>
      </c>
      <c r="L3538" s="403" t="s">
        <v>6343</v>
      </c>
    </row>
    <row r="3539" spans="1:12" ht="56.25" x14ac:dyDescent="0.25">
      <c r="A3539" s="402" t="s">
        <v>21806</v>
      </c>
      <c r="B3539" s="402" t="s">
        <v>21804</v>
      </c>
      <c r="C3539" s="402" t="s">
        <v>21805</v>
      </c>
      <c r="D3539" s="402" t="s">
        <v>21803</v>
      </c>
      <c r="E3539" s="402" t="s">
        <v>8144</v>
      </c>
      <c r="F3539" s="402" t="s">
        <v>8145</v>
      </c>
      <c r="G3539" s="402" t="s">
        <v>6440</v>
      </c>
      <c r="H3539" s="402" t="s">
        <v>8145</v>
      </c>
      <c r="I3539" s="402" t="s">
        <v>6334</v>
      </c>
      <c r="J3539" s="402" t="s">
        <v>6334</v>
      </c>
      <c r="K3539" s="402" t="s">
        <v>21794</v>
      </c>
      <c r="L3539" s="402" t="s">
        <v>6343</v>
      </c>
    </row>
    <row r="3540" spans="1:12" ht="45" x14ac:dyDescent="0.25">
      <c r="A3540" s="403" t="s">
        <v>21810</v>
      </c>
      <c r="B3540" s="403" t="s">
        <v>21808</v>
      </c>
      <c r="C3540" s="403" t="s">
        <v>21809</v>
      </c>
      <c r="D3540" s="403" t="s">
        <v>21807</v>
      </c>
      <c r="E3540" s="403" t="s">
        <v>8144</v>
      </c>
      <c r="F3540" s="403" t="s">
        <v>8145</v>
      </c>
      <c r="G3540" s="403" t="s">
        <v>6440</v>
      </c>
      <c r="H3540" s="403" t="s">
        <v>8145</v>
      </c>
      <c r="I3540" s="403" t="s">
        <v>6334</v>
      </c>
      <c r="J3540" s="403" t="s">
        <v>6334</v>
      </c>
      <c r="K3540" s="403" t="s">
        <v>21794</v>
      </c>
      <c r="L3540" s="403" t="s">
        <v>6343</v>
      </c>
    </row>
    <row r="3541" spans="1:12" ht="56.25" x14ac:dyDescent="0.25">
      <c r="A3541" s="402" t="s">
        <v>21814</v>
      </c>
      <c r="B3541" s="402" t="s">
        <v>21812</v>
      </c>
      <c r="C3541" s="402" t="s">
        <v>21813</v>
      </c>
      <c r="D3541" s="402" t="s">
        <v>21811</v>
      </c>
      <c r="E3541" s="402" t="s">
        <v>8144</v>
      </c>
      <c r="F3541" s="402" t="s">
        <v>8145</v>
      </c>
      <c r="G3541" s="402" t="s">
        <v>6440</v>
      </c>
      <c r="H3541" s="402" t="s">
        <v>8145</v>
      </c>
      <c r="I3541" s="402" t="s">
        <v>6334</v>
      </c>
      <c r="J3541" s="402" t="s">
        <v>6334</v>
      </c>
      <c r="K3541" s="402" t="s">
        <v>21794</v>
      </c>
      <c r="L3541" s="402" t="s">
        <v>6343</v>
      </c>
    </row>
    <row r="3542" spans="1:12" ht="56.25" x14ac:dyDescent="0.25">
      <c r="A3542" s="403" t="s">
        <v>21818</v>
      </c>
      <c r="B3542" s="403" t="s">
        <v>21816</v>
      </c>
      <c r="C3542" s="403" t="s">
        <v>21817</v>
      </c>
      <c r="D3542" s="403" t="s">
        <v>21815</v>
      </c>
      <c r="E3542" s="403" t="s">
        <v>8144</v>
      </c>
      <c r="F3542" s="403" t="s">
        <v>8145</v>
      </c>
      <c r="G3542" s="403" t="s">
        <v>6440</v>
      </c>
      <c r="H3542" s="403" t="s">
        <v>8145</v>
      </c>
      <c r="I3542" s="403" t="s">
        <v>6334</v>
      </c>
      <c r="J3542" s="403" t="s">
        <v>6334</v>
      </c>
      <c r="K3542" s="403" t="s">
        <v>21794</v>
      </c>
      <c r="L3542" s="403" t="s">
        <v>6343</v>
      </c>
    </row>
    <row r="3543" spans="1:12" ht="135" x14ac:dyDescent="0.25">
      <c r="A3543" s="402" t="s">
        <v>21822</v>
      </c>
      <c r="B3543" s="402" t="s">
        <v>21820</v>
      </c>
      <c r="C3543" s="402" t="s">
        <v>21821</v>
      </c>
      <c r="D3543" s="402" t="s">
        <v>21819</v>
      </c>
      <c r="E3543" s="402" t="s">
        <v>8144</v>
      </c>
      <c r="F3543" s="402" t="s">
        <v>8145</v>
      </c>
      <c r="G3543" s="402" t="s">
        <v>6440</v>
      </c>
      <c r="H3543" s="402" t="s">
        <v>8145</v>
      </c>
      <c r="I3543" s="402" t="s">
        <v>6334</v>
      </c>
      <c r="J3543" s="402" t="s">
        <v>6334</v>
      </c>
      <c r="K3543" s="402" t="s">
        <v>21794</v>
      </c>
      <c r="L3543" s="402" t="s">
        <v>6343</v>
      </c>
    </row>
    <row r="3544" spans="1:12" ht="45" x14ac:dyDescent="0.25">
      <c r="A3544" s="403" t="s">
        <v>21826</v>
      </c>
      <c r="B3544" s="403" t="s">
        <v>21824</v>
      </c>
      <c r="C3544" s="403" t="s">
        <v>21825</v>
      </c>
      <c r="D3544" s="403" t="s">
        <v>21823</v>
      </c>
      <c r="E3544" s="403" t="s">
        <v>8144</v>
      </c>
      <c r="F3544" s="403" t="s">
        <v>8145</v>
      </c>
      <c r="G3544" s="403" t="s">
        <v>6440</v>
      </c>
      <c r="H3544" s="403" t="s">
        <v>8145</v>
      </c>
      <c r="I3544" s="403" t="s">
        <v>6334</v>
      </c>
      <c r="J3544" s="403" t="s">
        <v>6334</v>
      </c>
      <c r="K3544" s="403" t="s">
        <v>21794</v>
      </c>
      <c r="L3544" s="403" t="s">
        <v>6343</v>
      </c>
    </row>
    <row r="3545" spans="1:12" ht="281.25" x14ac:dyDescent="0.25">
      <c r="A3545" s="402" t="s">
        <v>21830</v>
      </c>
      <c r="B3545" s="402" t="s">
        <v>21828</v>
      </c>
      <c r="C3545" s="402" t="s">
        <v>21829</v>
      </c>
      <c r="D3545" s="402" t="s">
        <v>21827</v>
      </c>
      <c r="E3545" s="402" t="s">
        <v>8144</v>
      </c>
      <c r="F3545" s="402" t="s">
        <v>8145</v>
      </c>
      <c r="G3545" s="402" t="s">
        <v>6440</v>
      </c>
      <c r="H3545" s="402" t="s">
        <v>8145</v>
      </c>
      <c r="I3545" s="402" t="s">
        <v>6334</v>
      </c>
      <c r="J3545" s="402" t="s">
        <v>6334</v>
      </c>
      <c r="K3545" s="402" t="s">
        <v>21794</v>
      </c>
      <c r="L3545" s="402" t="s">
        <v>6343</v>
      </c>
    </row>
    <row r="3546" spans="1:12" ht="56.25" x14ac:dyDescent="0.25">
      <c r="A3546" s="403" t="s">
        <v>21834</v>
      </c>
      <c r="B3546" s="403" t="s">
        <v>21832</v>
      </c>
      <c r="C3546" s="403" t="s">
        <v>21833</v>
      </c>
      <c r="D3546" s="403" t="s">
        <v>21831</v>
      </c>
      <c r="E3546" s="403" t="s">
        <v>8144</v>
      </c>
      <c r="F3546" s="403" t="s">
        <v>8145</v>
      </c>
      <c r="G3546" s="403" t="s">
        <v>6440</v>
      </c>
      <c r="H3546" s="403" t="s">
        <v>8145</v>
      </c>
      <c r="I3546" s="403" t="s">
        <v>6334</v>
      </c>
      <c r="J3546" s="403" t="s">
        <v>6334</v>
      </c>
      <c r="K3546" s="403" t="s">
        <v>21794</v>
      </c>
      <c r="L3546" s="403" t="s">
        <v>6343</v>
      </c>
    </row>
    <row r="3547" spans="1:12" ht="191.25" x14ac:dyDescent="0.25">
      <c r="A3547" s="402" t="s">
        <v>21838</v>
      </c>
      <c r="B3547" s="402" t="s">
        <v>21836</v>
      </c>
      <c r="C3547" s="402" t="s">
        <v>21837</v>
      </c>
      <c r="D3547" s="402" t="s">
        <v>21835</v>
      </c>
      <c r="E3547" s="402" t="s">
        <v>8144</v>
      </c>
      <c r="F3547" s="402" t="s">
        <v>8145</v>
      </c>
      <c r="G3547" s="402" t="s">
        <v>6440</v>
      </c>
      <c r="H3547" s="402" t="s">
        <v>8145</v>
      </c>
      <c r="I3547" s="402" t="s">
        <v>6334</v>
      </c>
      <c r="J3547" s="402" t="s">
        <v>6334</v>
      </c>
      <c r="K3547" s="402" t="s">
        <v>21794</v>
      </c>
      <c r="L3547" s="402" t="s">
        <v>6343</v>
      </c>
    </row>
    <row r="3548" spans="1:12" ht="236.25" x14ac:dyDescent="0.25">
      <c r="A3548" s="403" t="s">
        <v>21842</v>
      </c>
      <c r="B3548" s="403" t="s">
        <v>21840</v>
      </c>
      <c r="C3548" s="403" t="s">
        <v>21841</v>
      </c>
      <c r="D3548" s="403" t="s">
        <v>21839</v>
      </c>
      <c r="E3548" s="403" t="s">
        <v>8144</v>
      </c>
      <c r="F3548" s="403" t="s">
        <v>8145</v>
      </c>
      <c r="G3548" s="403" t="s">
        <v>6440</v>
      </c>
      <c r="H3548" s="403" t="s">
        <v>8145</v>
      </c>
      <c r="I3548" s="403" t="s">
        <v>6334</v>
      </c>
      <c r="J3548" s="403" t="s">
        <v>6334</v>
      </c>
      <c r="K3548" s="403" t="s">
        <v>21794</v>
      </c>
      <c r="L3548" s="403" t="s">
        <v>6343</v>
      </c>
    </row>
    <row r="3549" spans="1:12" ht="135" x14ac:dyDescent="0.25">
      <c r="A3549" s="402" t="s">
        <v>21846</v>
      </c>
      <c r="B3549" s="402" t="s">
        <v>21844</v>
      </c>
      <c r="C3549" s="402" t="s">
        <v>21845</v>
      </c>
      <c r="D3549" s="402" t="s">
        <v>21843</v>
      </c>
      <c r="E3549" s="402" t="s">
        <v>8144</v>
      </c>
      <c r="F3549" s="402" t="s">
        <v>8145</v>
      </c>
      <c r="G3549" s="402" t="s">
        <v>6440</v>
      </c>
      <c r="H3549" s="402" t="s">
        <v>8145</v>
      </c>
      <c r="I3549" s="402" t="s">
        <v>6334</v>
      </c>
      <c r="J3549" s="402" t="s">
        <v>6334</v>
      </c>
      <c r="K3549" s="402" t="s">
        <v>21794</v>
      </c>
      <c r="L3549" s="402" t="s">
        <v>6343</v>
      </c>
    </row>
    <row r="3550" spans="1:12" ht="236.25" x14ac:dyDescent="0.25">
      <c r="A3550" s="403" t="s">
        <v>21850</v>
      </c>
      <c r="B3550" s="403" t="s">
        <v>21848</v>
      </c>
      <c r="C3550" s="403" t="s">
        <v>21849</v>
      </c>
      <c r="D3550" s="403" t="s">
        <v>21847</v>
      </c>
      <c r="E3550" s="403" t="s">
        <v>8144</v>
      </c>
      <c r="F3550" s="403" t="s">
        <v>8145</v>
      </c>
      <c r="G3550" s="403" t="s">
        <v>6440</v>
      </c>
      <c r="H3550" s="403" t="s">
        <v>8145</v>
      </c>
      <c r="I3550" s="403" t="s">
        <v>6334</v>
      </c>
      <c r="J3550" s="403" t="s">
        <v>6334</v>
      </c>
      <c r="K3550" s="403" t="s">
        <v>21794</v>
      </c>
      <c r="L3550" s="403" t="s">
        <v>6343</v>
      </c>
    </row>
    <row r="3551" spans="1:12" ht="67.5" x14ac:dyDescent="0.25">
      <c r="A3551" s="402" t="s">
        <v>21854</v>
      </c>
      <c r="B3551" s="402" t="s">
        <v>21852</v>
      </c>
      <c r="C3551" s="402" t="s">
        <v>21853</v>
      </c>
      <c r="D3551" s="402" t="s">
        <v>21851</v>
      </c>
      <c r="E3551" s="402" t="s">
        <v>8144</v>
      </c>
      <c r="F3551" s="402" t="s">
        <v>8145</v>
      </c>
      <c r="G3551" s="402" t="s">
        <v>6440</v>
      </c>
      <c r="H3551" s="402" t="s">
        <v>8145</v>
      </c>
      <c r="I3551" s="402" t="s">
        <v>6334</v>
      </c>
      <c r="J3551" s="402" t="s">
        <v>6334</v>
      </c>
      <c r="K3551" s="402" t="s">
        <v>21794</v>
      </c>
      <c r="L3551" s="402" t="s">
        <v>6343</v>
      </c>
    </row>
    <row r="3552" spans="1:12" ht="236.25" x14ac:dyDescent="0.25">
      <c r="A3552" s="403" t="s">
        <v>21858</v>
      </c>
      <c r="B3552" s="403" t="s">
        <v>21856</v>
      </c>
      <c r="C3552" s="403" t="s">
        <v>21857</v>
      </c>
      <c r="D3552" s="403" t="s">
        <v>21855</v>
      </c>
      <c r="E3552" s="403" t="s">
        <v>8144</v>
      </c>
      <c r="F3552" s="403" t="s">
        <v>8145</v>
      </c>
      <c r="G3552" s="403" t="s">
        <v>6440</v>
      </c>
      <c r="H3552" s="403" t="s">
        <v>8145</v>
      </c>
      <c r="I3552" s="403" t="s">
        <v>6334</v>
      </c>
      <c r="J3552" s="403" t="s">
        <v>6334</v>
      </c>
      <c r="K3552" s="403" t="s">
        <v>21794</v>
      </c>
      <c r="L3552" s="403" t="s">
        <v>6343</v>
      </c>
    </row>
    <row r="3553" spans="1:12" ht="247.5" x14ac:dyDescent="0.25">
      <c r="A3553" s="402" t="s">
        <v>21862</v>
      </c>
      <c r="B3553" s="402" t="s">
        <v>21860</v>
      </c>
      <c r="C3553" s="402" t="s">
        <v>21861</v>
      </c>
      <c r="D3553" s="402" t="s">
        <v>21859</v>
      </c>
      <c r="E3553" s="402" t="s">
        <v>8144</v>
      </c>
      <c r="F3553" s="402" t="s">
        <v>8145</v>
      </c>
      <c r="G3553" s="402" t="s">
        <v>6440</v>
      </c>
      <c r="H3553" s="402" t="s">
        <v>8145</v>
      </c>
      <c r="I3553" s="402" t="s">
        <v>6334</v>
      </c>
      <c r="J3553" s="402" t="s">
        <v>6334</v>
      </c>
      <c r="K3553" s="402" t="s">
        <v>21794</v>
      </c>
      <c r="L3553" s="402" t="s">
        <v>6343</v>
      </c>
    </row>
    <row r="3554" spans="1:12" ht="225" x14ac:dyDescent="0.25">
      <c r="A3554" s="403" t="s">
        <v>21866</v>
      </c>
      <c r="B3554" s="403" t="s">
        <v>21864</v>
      </c>
      <c r="C3554" s="403" t="s">
        <v>21865</v>
      </c>
      <c r="D3554" s="403" t="s">
        <v>21863</v>
      </c>
      <c r="E3554" s="403" t="s">
        <v>8144</v>
      </c>
      <c r="F3554" s="403" t="s">
        <v>8145</v>
      </c>
      <c r="G3554" s="403" t="s">
        <v>6440</v>
      </c>
      <c r="H3554" s="403" t="s">
        <v>8145</v>
      </c>
      <c r="I3554" s="403" t="s">
        <v>6334</v>
      </c>
      <c r="J3554" s="403" t="s">
        <v>6334</v>
      </c>
      <c r="K3554" s="403" t="s">
        <v>21794</v>
      </c>
      <c r="L3554" s="403" t="s">
        <v>6343</v>
      </c>
    </row>
    <row r="3555" spans="1:12" ht="180" x14ac:dyDescent="0.25">
      <c r="A3555" s="402" t="s">
        <v>21870</v>
      </c>
      <c r="B3555" s="402" t="s">
        <v>21868</v>
      </c>
      <c r="C3555" s="402" t="s">
        <v>21869</v>
      </c>
      <c r="D3555" s="402" t="s">
        <v>21867</v>
      </c>
      <c r="E3555" s="402" t="s">
        <v>8144</v>
      </c>
      <c r="F3555" s="402" t="s">
        <v>8145</v>
      </c>
      <c r="G3555" s="402" t="s">
        <v>6440</v>
      </c>
      <c r="H3555" s="402" t="s">
        <v>8145</v>
      </c>
      <c r="I3555" s="402" t="s">
        <v>6334</v>
      </c>
      <c r="J3555" s="402" t="s">
        <v>6334</v>
      </c>
      <c r="K3555" s="402" t="s">
        <v>21794</v>
      </c>
      <c r="L3555" s="402" t="s">
        <v>6343</v>
      </c>
    </row>
    <row r="3556" spans="1:12" ht="180" x14ac:dyDescent="0.25">
      <c r="A3556" s="403" t="s">
        <v>21874</v>
      </c>
      <c r="B3556" s="403" t="s">
        <v>21872</v>
      </c>
      <c r="C3556" s="403" t="s">
        <v>21873</v>
      </c>
      <c r="D3556" s="403" t="s">
        <v>21871</v>
      </c>
      <c r="E3556" s="403" t="s">
        <v>8144</v>
      </c>
      <c r="F3556" s="403" t="s">
        <v>8145</v>
      </c>
      <c r="G3556" s="403" t="s">
        <v>6440</v>
      </c>
      <c r="H3556" s="403" t="s">
        <v>8145</v>
      </c>
      <c r="I3556" s="403" t="s">
        <v>6334</v>
      </c>
      <c r="J3556" s="403" t="s">
        <v>6334</v>
      </c>
      <c r="K3556" s="403" t="s">
        <v>21794</v>
      </c>
      <c r="L3556" s="403" t="s">
        <v>6343</v>
      </c>
    </row>
    <row r="3557" spans="1:12" ht="168.75" x14ac:dyDescent="0.25">
      <c r="A3557" s="402" t="s">
        <v>21878</v>
      </c>
      <c r="B3557" s="402" t="s">
        <v>21876</v>
      </c>
      <c r="C3557" s="402" t="s">
        <v>21877</v>
      </c>
      <c r="D3557" s="402" t="s">
        <v>21875</v>
      </c>
      <c r="E3557" s="402" t="s">
        <v>8144</v>
      </c>
      <c r="F3557" s="402" t="s">
        <v>8145</v>
      </c>
      <c r="G3557" s="402" t="s">
        <v>6440</v>
      </c>
      <c r="H3557" s="402" t="s">
        <v>8145</v>
      </c>
      <c r="I3557" s="402" t="s">
        <v>6334</v>
      </c>
      <c r="J3557" s="402" t="s">
        <v>6334</v>
      </c>
      <c r="K3557" s="402" t="s">
        <v>21794</v>
      </c>
      <c r="L3557" s="402" t="s">
        <v>6343</v>
      </c>
    </row>
    <row r="3558" spans="1:12" ht="157.5" x14ac:dyDescent="0.25">
      <c r="A3558" s="403" t="s">
        <v>21882</v>
      </c>
      <c r="B3558" s="403" t="s">
        <v>21880</v>
      </c>
      <c r="C3558" s="403" t="s">
        <v>21881</v>
      </c>
      <c r="D3558" s="403" t="s">
        <v>21879</v>
      </c>
      <c r="E3558" s="403" t="s">
        <v>8144</v>
      </c>
      <c r="F3558" s="403" t="s">
        <v>8145</v>
      </c>
      <c r="G3558" s="403" t="s">
        <v>6440</v>
      </c>
      <c r="H3558" s="403" t="s">
        <v>8145</v>
      </c>
      <c r="I3558" s="403" t="s">
        <v>6334</v>
      </c>
      <c r="J3558" s="403" t="s">
        <v>6334</v>
      </c>
      <c r="K3558" s="403" t="s">
        <v>21794</v>
      </c>
      <c r="L3558" s="403" t="s">
        <v>6343</v>
      </c>
    </row>
    <row r="3559" spans="1:12" ht="157.5" x14ac:dyDescent="0.25">
      <c r="A3559" s="402" t="s">
        <v>21886</v>
      </c>
      <c r="B3559" s="402" t="s">
        <v>21884</v>
      </c>
      <c r="C3559" s="402" t="s">
        <v>21885</v>
      </c>
      <c r="D3559" s="402" t="s">
        <v>21883</v>
      </c>
      <c r="E3559" s="402" t="s">
        <v>8144</v>
      </c>
      <c r="F3559" s="402" t="s">
        <v>8145</v>
      </c>
      <c r="G3559" s="402" t="s">
        <v>6440</v>
      </c>
      <c r="H3559" s="402" t="s">
        <v>8145</v>
      </c>
      <c r="I3559" s="402" t="s">
        <v>6334</v>
      </c>
      <c r="J3559" s="402" t="s">
        <v>6334</v>
      </c>
      <c r="K3559" s="402" t="s">
        <v>21794</v>
      </c>
      <c r="L3559" s="402" t="s">
        <v>6343</v>
      </c>
    </row>
    <row r="3560" spans="1:12" ht="146.25" x14ac:dyDescent="0.25">
      <c r="A3560" s="403" t="s">
        <v>21890</v>
      </c>
      <c r="B3560" s="403" t="s">
        <v>21888</v>
      </c>
      <c r="C3560" s="403" t="s">
        <v>21889</v>
      </c>
      <c r="D3560" s="403" t="s">
        <v>21887</v>
      </c>
      <c r="E3560" s="403" t="s">
        <v>8144</v>
      </c>
      <c r="F3560" s="403" t="s">
        <v>8145</v>
      </c>
      <c r="G3560" s="403" t="s">
        <v>6440</v>
      </c>
      <c r="H3560" s="403" t="s">
        <v>8145</v>
      </c>
      <c r="I3560" s="403" t="s">
        <v>6334</v>
      </c>
      <c r="J3560" s="403" t="s">
        <v>6334</v>
      </c>
      <c r="K3560" s="403" t="s">
        <v>21794</v>
      </c>
      <c r="L3560" s="403" t="s">
        <v>6343</v>
      </c>
    </row>
    <row r="3561" spans="1:12" ht="168.75" x14ac:dyDescent="0.25">
      <c r="A3561" s="402" t="s">
        <v>21894</v>
      </c>
      <c r="B3561" s="402" t="s">
        <v>21892</v>
      </c>
      <c r="C3561" s="402" t="s">
        <v>21893</v>
      </c>
      <c r="D3561" s="402" t="s">
        <v>21891</v>
      </c>
      <c r="E3561" s="402" t="s">
        <v>8144</v>
      </c>
      <c r="F3561" s="402" t="s">
        <v>8145</v>
      </c>
      <c r="G3561" s="402" t="s">
        <v>6440</v>
      </c>
      <c r="H3561" s="402" t="s">
        <v>8145</v>
      </c>
      <c r="I3561" s="402" t="s">
        <v>6334</v>
      </c>
      <c r="J3561" s="402" t="s">
        <v>6334</v>
      </c>
      <c r="K3561" s="402" t="s">
        <v>21794</v>
      </c>
      <c r="L3561" s="402" t="s">
        <v>6343</v>
      </c>
    </row>
    <row r="3562" spans="1:12" ht="202.5" x14ac:dyDescent="0.25">
      <c r="A3562" s="403" t="s">
        <v>21898</v>
      </c>
      <c r="B3562" s="403" t="s">
        <v>21896</v>
      </c>
      <c r="C3562" s="403" t="s">
        <v>21897</v>
      </c>
      <c r="D3562" s="403" t="s">
        <v>21895</v>
      </c>
      <c r="E3562" s="403" t="s">
        <v>8144</v>
      </c>
      <c r="F3562" s="403" t="s">
        <v>8145</v>
      </c>
      <c r="G3562" s="403" t="s">
        <v>6440</v>
      </c>
      <c r="H3562" s="403" t="s">
        <v>8145</v>
      </c>
      <c r="I3562" s="403" t="s">
        <v>6334</v>
      </c>
      <c r="J3562" s="403" t="s">
        <v>6334</v>
      </c>
      <c r="K3562" s="403" t="s">
        <v>21794</v>
      </c>
      <c r="L3562" s="403" t="s">
        <v>6343</v>
      </c>
    </row>
    <row r="3563" spans="1:12" ht="33.75" x14ac:dyDescent="0.25">
      <c r="A3563" s="402" t="s">
        <v>21902</v>
      </c>
      <c r="B3563" s="402" t="s">
        <v>21900</v>
      </c>
      <c r="C3563" s="402" t="s">
        <v>21901</v>
      </c>
      <c r="D3563" s="402" t="s">
        <v>21899</v>
      </c>
      <c r="E3563" s="402" t="s">
        <v>8144</v>
      </c>
      <c r="F3563" s="402" t="s">
        <v>8145</v>
      </c>
      <c r="G3563" s="402" t="s">
        <v>6440</v>
      </c>
      <c r="H3563" s="402" t="s">
        <v>8145</v>
      </c>
      <c r="I3563" s="402" t="s">
        <v>6334</v>
      </c>
      <c r="J3563" s="402" t="s">
        <v>6334</v>
      </c>
      <c r="K3563" s="402" t="s">
        <v>21794</v>
      </c>
      <c r="L3563" s="402" t="s">
        <v>6343</v>
      </c>
    </row>
    <row r="3564" spans="1:12" ht="168.75" x14ac:dyDescent="0.25">
      <c r="A3564" s="403" t="s">
        <v>21906</v>
      </c>
      <c r="B3564" s="403" t="s">
        <v>21904</v>
      </c>
      <c r="C3564" s="403" t="s">
        <v>21905</v>
      </c>
      <c r="D3564" s="403" t="s">
        <v>21903</v>
      </c>
      <c r="E3564" s="403" t="s">
        <v>8144</v>
      </c>
      <c r="F3564" s="403" t="s">
        <v>8145</v>
      </c>
      <c r="G3564" s="403" t="s">
        <v>6440</v>
      </c>
      <c r="H3564" s="403" t="s">
        <v>8145</v>
      </c>
      <c r="I3564" s="403" t="s">
        <v>6334</v>
      </c>
      <c r="J3564" s="403" t="s">
        <v>6334</v>
      </c>
      <c r="K3564" s="403" t="s">
        <v>21794</v>
      </c>
      <c r="L3564" s="403" t="s">
        <v>6343</v>
      </c>
    </row>
    <row r="3565" spans="1:12" ht="191.25" x14ac:dyDescent="0.25">
      <c r="A3565" s="402" t="s">
        <v>21910</v>
      </c>
      <c r="B3565" s="402" t="s">
        <v>21908</v>
      </c>
      <c r="C3565" s="402" t="s">
        <v>21909</v>
      </c>
      <c r="D3565" s="402" t="s">
        <v>21907</v>
      </c>
      <c r="E3565" s="402" t="s">
        <v>8144</v>
      </c>
      <c r="F3565" s="402" t="s">
        <v>8145</v>
      </c>
      <c r="G3565" s="402" t="s">
        <v>6440</v>
      </c>
      <c r="H3565" s="402" t="s">
        <v>8145</v>
      </c>
      <c r="I3565" s="402" t="s">
        <v>6334</v>
      </c>
      <c r="J3565" s="402" t="s">
        <v>6334</v>
      </c>
      <c r="K3565" s="402" t="s">
        <v>21794</v>
      </c>
      <c r="L3565" s="402" t="s">
        <v>6343</v>
      </c>
    </row>
    <row r="3566" spans="1:12" ht="191.25" x14ac:dyDescent="0.25">
      <c r="A3566" s="403" t="s">
        <v>21914</v>
      </c>
      <c r="B3566" s="403" t="s">
        <v>21912</v>
      </c>
      <c r="C3566" s="403" t="s">
        <v>21913</v>
      </c>
      <c r="D3566" s="403" t="s">
        <v>21911</v>
      </c>
      <c r="E3566" s="403" t="s">
        <v>8144</v>
      </c>
      <c r="F3566" s="403" t="s">
        <v>8145</v>
      </c>
      <c r="G3566" s="403" t="s">
        <v>6440</v>
      </c>
      <c r="H3566" s="403" t="s">
        <v>8145</v>
      </c>
      <c r="I3566" s="403" t="s">
        <v>6334</v>
      </c>
      <c r="J3566" s="403" t="s">
        <v>6334</v>
      </c>
      <c r="K3566" s="403" t="s">
        <v>21794</v>
      </c>
      <c r="L3566" s="403" t="s">
        <v>6343</v>
      </c>
    </row>
    <row r="3567" spans="1:12" ht="33.75" x14ac:dyDescent="0.25">
      <c r="A3567" s="402" t="s">
        <v>21918</v>
      </c>
      <c r="B3567" s="402" t="s">
        <v>21916</v>
      </c>
      <c r="C3567" s="402" t="s">
        <v>21917</v>
      </c>
      <c r="D3567" s="402" t="s">
        <v>21915</v>
      </c>
      <c r="E3567" s="402" t="s">
        <v>8144</v>
      </c>
      <c r="F3567" s="402" t="s">
        <v>8145</v>
      </c>
      <c r="G3567" s="402" t="s">
        <v>6440</v>
      </c>
      <c r="H3567" s="402" t="s">
        <v>8145</v>
      </c>
      <c r="I3567" s="402" t="s">
        <v>6334</v>
      </c>
      <c r="J3567" s="402" t="s">
        <v>6334</v>
      </c>
      <c r="K3567" s="402" t="s">
        <v>21794</v>
      </c>
      <c r="L3567" s="402" t="s">
        <v>6343</v>
      </c>
    </row>
    <row r="3568" spans="1:12" ht="303.75" x14ac:dyDescent="0.25">
      <c r="A3568" s="403" t="s">
        <v>21922</v>
      </c>
      <c r="B3568" s="403" t="s">
        <v>21920</v>
      </c>
      <c r="C3568" s="403" t="s">
        <v>21921</v>
      </c>
      <c r="D3568" s="403" t="s">
        <v>21919</v>
      </c>
      <c r="E3568" s="403" t="s">
        <v>8144</v>
      </c>
      <c r="F3568" s="403" t="s">
        <v>8145</v>
      </c>
      <c r="G3568" s="403" t="s">
        <v>6440</v>
      </c>
      <c r="H3568" s="403" t="s">
        <v>8145</v>
      </c>
      <c r="I3568" s="403" t="s">
        <v>6334</v>
      </c>
      <c r="J3568" s="403" t="s">
        <v>6334</v>
      </c>
      <c r="K3568" s="403" t="s">
        <v>21794</v>
      </c>
      <c r="L3568" s="403" t="s">
        <v>6343</v>
      </c>
    </row>
    <row r="3569" spans="1:12" ht="202.5" x14ac:dyDescent="0.25">
      <c r="A3569" s="402" t="s">
        <v>21926</v>
      </c>
      <c r="B3569" s="402" t="s">
        <v>21924</v>
      </c>
      <c r="C3569" s="402" t="s">
        <v>21925</v>
      </c>
      <c r="D3569" s="402" t="s">
        <v>21923</v>
      </c>
      <c r="E3569" s="402" t="s">
        <v>8144</v>
      </c>
      <c r="F3569" s="402" t="s">
        <v>8145</v>
      </c>
      <c r="G3569" s="402" t="s">
        <v>6440</v>
      </c>
      <c r="H3569" s="402" t="s">
        <v>8145</v>
      </c>
      <c r="I3569" s="402" t="s">
        <v>6334</v>
      </c>
      <c r="J3569" s="402" t="s">
        <v>6334</v>
      </c>
      <c r="K3569" s="402" t="s">
        <v>21794</v>
      </c>
      <c r="L3569" s="402" t="s">
        <v>6343</v>
      </c>
    </row>
    <row r="3570" spans="1:12" ht="281.25" x14ac:dyDescent="0.25">
      <c r="A3570" s="403" t="s">
        <v>21930</v>
      </c>
      <c r="B3570" s="403" t="s">
        <v>21928</v>
      </c>
      <c r="C3570" s="403" t="s">
        <v>21929</v>
      </c>
      <c r="D3570" s="403" t="s">
        <v>21927</v>
      </c>
      <c r="E3570" s="403" t="s">
        <v>8144</v>
      </c>
      <c r="F3570" s="403" t="s">
        <v>8145</v>
      </c>
      <c r="G3570" s="403" t="s">
        <v>6440</v>
      </c>
      <c r="H3570" s="403" t="s">
        <v>8145</v>
      </c>
      <c r="I3570" s="403" t="s">
        <v>6334</v>
      </c>
      <c r="J3570" s="403" t="s">
        <v>6334</v>
      </c>
      <c r="K3570" s="403" t="s">
        <v>21794</v>
      </c>
      <c r="L3570" s="403" t="s">
        <v>6343</v>
      </c>
    </row>
    <row r="3571" spans="1:12" ht="225" x14ac:dyDescent="0.25">
      <c r="A3571" s="402" t="s">
        <v>21934</v>
      </c>
      <c r="B3571" s="402" t="s">
        <v>21932</v>
      </c>
      <c r="C3571" s="402" t="s">
        <v>21933</v>
      </c>
      <c r="D3571" s="402" t="s">
        <v>21931</v>
      </c>
      <c r="E3571" s="402" t="s">
        <v>8144</v>
      </c>
      <c r="F3571" s="402" t="s">
        <v>8145</v>
      </c>
      <c r="G3571" s="402" t="s">
        <v>6440</v>
      </c>
      <c r="H3571" s="402" t="s">
        <v>8145</v>
      </c>
      <c r="I3571" s="402" t="s">
        <v>6334</v>
      </c>
      <c r="J3571" s="402" t="s">
        <v>6334</v>
      </c>
      <c r="K3571" s="402" t="s">
        <v>21794</v>
      </c>
      <c r="L3571" s="402" t="s">
        <v>6343</v>
      </c>
    </row>
    <row r="3572" spans="1:12" ht="236.25" x14ac:dyDescent="0.25">
      <c r="A3572" s="403" t="s">
        <v>21938</v>
      </c>
      <c r="B3572" s="403" t="s">
        <v>21936</v>
      </c>
      <c r="C3572" s="403" t="s">
        <v>21937</v>
      </c>
      <c r="D3572" s="403" t="s">
        <v>21935</v>
      </c>
      <c r="E3572" s="403" t="s">
        <v>8144</v>
      </c>
      <c r="F3572" s="403" t="s">
        <v>8145</v>
      </c>
      <c r="G3572" s="403" t="s">
        <v>6440</v>
      </c>
      <c r="H3572" s="403" t="s">
        <v>8145</v>
      </c>
      <c r="I3572" s="403" t="s">
        <v>6334</v>
      </c>
      <c r="J3572" s="403" t="s">
        <v>6334</v>
      </c>
      <c r="K3572" s="403" t="s">
        <v>21794</v>
      </c>
      <c r="L3572" s="403" t="s">
        <v>6343</v>
      </c>
    </row>
    <row r="3573" spans="1:12" ht="213.75" x14ac:dyDescent="0.25">
      <c r="A3573" s="402" t="s">
        <v>21941</v>
      </c>
      <c r="B3573" s="402" t="s">
        <v>26638</v>
      </c>
      <c r="C3573" s="402" t="s">
        <v>21940</v>
      </c>
      <c r="D3573" s="402" t="s">
        <v>21939</v>
      </c>
      <c r="E3573" s="402" t="s">
        <v>6888</v>
      </c>
      <c r="F3573" s="402" t="s">
        <v>6889</v>
      </c>
      <c r="G3573" s="402" t="s">
        <v>6440</v>
      </c>
      <c r="H3573" s="402" t="s">
        <v>6889</v>
      </c>
      <c r="I3573" s="402" t="s">
        <v>6334</v>
      </c>
      <c r="J3573" s="402" t="s">
        <v>6334</v>
      </c>
      <c r="K3573" s="402" t="s">
        <v>21942</v>
      </c>
      <c r="L3573" s="402" t="s">
        <v>835</v>
      </c>
    </row>
    <row r="3574" spans="1:12" ht="146.25" x14ac:dyDescent="0.25">
      <c r="A3574" s="403" t="s">
        <v>21946</v>
      </c>
      <c r="B3574" s="403" t="s">
        <v>21944</v>
      </c>
      <c r="C3574" s="403" t="s">
        <v>21945</v>
      </c>
      <c r="D3574" s="403" t="s">
        <v>21943</v>
      </c>
      <c r="E3574" s="403" t="s">
        <v>6888</v>
      </c>
      <c r="F3574" s="403" t="s">
        <v>6889</v>
      </c>
      <c r="G3574" s="403" t="s">
        <v>6440</v>
      </c>
      <c r="H3574" s="403" t="s">
        <v>6889</v>
      </c>
      <c r="I3574" s="403" t="s">
        <v>6334</v>
      </c>
      <c r="J3574" s="403" t="s">
        <v>6334</v>
      </c>
      <c r="K3574" s="403" t="s">
        <v>21942</v>
      </c>
      <c r="L3574" s="403" t="s">
        <v>835</v>
      </c>
    </row>
    <row r="3575" spans="1:12" ht="157.5" x14ac:dyDescent="0.25">
      <c r="A3575" s="402" t="s">
        <v>21950</v>
      </c>
      <c r="B3575" s="402" t="s">
        <v>21948</v>
      </c>
      <c r="C3575" s="402" t="s">
        <v>21949</v>
      </c>
      <c r="D3575" s="402" t="s">
        <v>21947</v>
      </c>
      <c r="E3575" s="402" t="s">
        <v>6888</v>
      </c>
      <c r="F3575" s="402" t="s">
        <v>6889</v>
      </c>
      <c r="G3575" s="402" t="s">
        <v>6440</v>
      </c>
      <c r="H3575" s="402" t="s">
        <v>6889</v>
      </c>
      <c r="I3575" s="402" t="s">
        <v>6334</v>
      </c>
      <c r="J3575" s="402" t="s">
        <v>6334</v>
      </c>
      <c r="K3575" s="402" t="s">
        <v>21942</v>
      </c>
      <c r="L3575" s="402" t="s">
        <v>6343</v>
      </c>
    </row>
    <row r="3576" spans="1:12" ht="168.75" x14ac:dyDescent="0.25">
      <c r="A3576" s="403" t="s">
        <v>21953</v>
      </c>
      <c r="B3576" s="403" t="s">
        <v>26639</v>
      </c>
      <c r="C3576" s="403" t="s">
        <v>21952</v>
      </c>
      <c r="D3576" s="403" t="s">
        <v>21951</v>
      </c>
      <c r="E3576" s="403" t="s">
        <v>6888</v>
      </c>
      <c r="F3576" s="403" t="s">
        <v>6889</v>
      </c>
      <c r="G3576" s="403" t="s">
        <v>6440</v>
      </c>
      <c r="H3576" s="403" t="s">
        <v>6889</v>
      </c>
      <c r="I3576" s="403" t="s">
        <v>6334</v>
      </c>
      <c r="J3576" s="403" t="s">
        <v>6334</v>
      </c>
      <c r="K3576" s="403" t="s">
        <v>6334</v>
      </c>
      <c r="L3576" s="403" t="s">
        <v>835</v>
      </c>
    </row>
    <row r="3577" spans="1:12" ht="168.75" x14ac:dyDescent="0.25">
      <c r="A3577" s="402" t="s">
        <v>21956</v>
      </c>
      <c r="B3577" s="402" t="s">
        <v>26640</v>
      </c>
      <c r="C3577" s="402" t="s">
        <v>21955</v>
      </c>
      <c r="D3577" s="402" t="s">
        <v>21954</v>
      </c>
      <c r="E3577" s="402" t="s">
        <v>6888</v>
      </c>
      <c r="F3577" s="402" t="s">
        <v>6889</v>
      </c>
      <c r="G3577" s="402" t="s">
        <v>6440</v>
      </c>
      <c r="H3577" s="402" t="s">
        <v>6889</v>
      </c>
      <c r="I3577" s="402" t="s">
        <v>6334</v>
      </c>
      <c r="J3577" s="402" t="s">
        <v>6334</v>
      </c>
      <c r="K3577" s="402" t="s">
        <v>21942</v>
      </c>
      <c r="L3577" s="402" t="s">
        <v>835</v>
      </c>
    </row>
    <row r="3578" spans="1:12" ht="202.5" x14ac:dyDescent="0.25">
      <c r="A3578" s="403" t="s">
        <v>21959</v>
      </c>
      <c r="B3578" s="403" t="s">
        <v>26641</v>
      </c>
      <c r="C3578" s="403" t="s">
        <v>21958</v>
      </c>
      <c r="D3578" s="403" t="s">
        <v>21957</v>
      </c>
      <c r="E3578" s="403" t="s">
        <v>6888</v>
      </c>
      <c r="F3578" s="403" t="s">
        <v>6889</v>
      </c>
      <c r="G3578" s="403" t="s">
        <v>6440</v>
      </c>
      <c r="H3578" s="403" t="s">
        <v>6889</v>
      </c>
      <c r="I3578" s="403" t="s">
        <v>6334</v>
      </c>
      <c r="J3578" s="403" t="s">
        <v>6334</v>
      </c>
      <c r="K3578" s="403" t="s">
        <v>21942</v>
      </c>
      <c r="L3578" s="403" t="s">
        <v>835</v>
      </c>
    </row>
    <row r="3579" spans="1:12" ht="180" x14ac:dyDescent="0.25">
      <c r="A3579" s="402" t="s">
        <v>21962</v>
      </c>
      <c r="B3579" s="402" t="s">
        <v>26642</v>
      </c>
      <c r="C3579" s="402" t="s">
        <v>21961</v>
      </c>
      <c r="D3579" s="402" t="s">
        <v>21960</v>
      </c>
      <c r="E3579" s="402" t="s">
        <v>6888</v>
      </c>
      <c r="F3579" s="402" t="s">
        <v>6889</v>
      </c>
      <c r="G3579" s="402" t="s">
        <v>6440</v>
      </c>
      <c r="H3579" s="402" t="s">
        <v>6889</v>
      </c>
      <c r="I3579" s="402" t="s">
        <v>6334</v>
      </c>
      <c r="J3579" s="402" t="s">
        <v>6334</v>
      </c>
      <c r="K3579" s="402" t="s">
        <v>21942</v>
      </c>
      <c r="L3579" s="402" t="s">
        <v>835</v>
      </c>
    </row>
    <row r="3580" spans="1:12" ht="202.5" x14ac:dyDescent="0.25">
      <c r="A3580" s="403" t="s">
        <v>21965</v>
      </c>
      <c r="B3580" s="403" t="s">
        <v>26643</v>
      </c>
      <c r="C3580" s="403" t="s">
        <v>21964</v>
      </c>
      <c r="D3580" s="403" t="s">
        <v>21963</v>
      </c>
      <c r="E3580" s="403" t="s">
        <v>6888</v>
      </c>
      <c r="F3580" s="403" t="s">
        <v>6889</v>
      </c>
      <c r="G3580" s="403" t="s">
        <v>6440</v>
      </c>
      <c r="H3580" s="403" t="s">
        <v>6889</v>
      </c>
      <c r="I3580" s="403" t="s">
        <v>6334</v>
      </c>
      <c r="J3580" s="403" t="s">
        <v>6334</v>
      </c>
      <c r="K3580" s="403" t="s">
        <v>21942</v>
      </c>
      <c r="L3580" s="403" t="s">
        <v>835</v>
      </c>
    </row>
    <row r="3581" spans="1:12" ht="157.5" x14ac:dyDescent="0.25">
      <c r="A3581" s="402" t="s">
        <v>21968</v>
      </c>
      <c r="B3581" s="402" t="s">
        <v>26644</v>
      </c>
      <c r="C3581" s="402" t="s">
        <v>21967</v>
      </c>
      <c r="D3581" s="402" t="s">
        <v>21966</v>
      </c>
      <c r="E3581" s="402" t="s">
        <v>6888</v>
      </c>
      <c r="F3581" s="402" t="s">
        <v>6889</v>
      </c>
      <c r="G3581" s="402" t="s">
        <v>6440</v>
      </c>
      <c r="H3581" s="402" t="s">
        <v>6889</v>
      </c>
      <c r="I3581" s="402" t="s">
        <v>6334</v>
      </c>
      <c r="J3581" s="402" t="s">
        <v>6334</v>
      </c>
      <c r="K3581" s="402" t="s">
        <v>21942</v>
      </c>
      <c r="L3581" s="402" t="s">
        <v>835</v>
      </c>
    </row>
    <row r="3582" spans="1:12" ht="202.5" x14ac:dyDescent="0.25">
      <c r="A3582" s="403" t="s">
        <v>21971</v>
      </c>
      <c r="B3582" s="403" t="s">
        <v>26645</v>
      </c>
      <c r="C3582" s="403" t="s">
        <v>21970</v>
      </c>
      <c r="D3582" s="403" t="s">
        <v>21969</v>
      </c>
      <c r="E3582" s="403" t="s">
        <v>6888</v>
      </c>
      <c r="F3582" s="403" t="s">
        <v>6889</v>
      </c>
      <c r="G3582" s="403" t="s">
        <v>6440</v>
      </c>
      <c r="H3582" s="403" t="s">
        <v>6889</v>
      </c>
      <c r="I3582" s="403" t="s">
        <v>6334</v>
      </c>
      <c r="J3582" s="403" t="s">
        <v>6334</v>
      </c>
      <c r="K3582" s="403" t="s">
        <v>21942</v>
      </c>
      <c r="L3582" s="403" t="s">
        <v>835</v>
      </c>
    </row>
    <row r="3583" spans="1:12" ht="202.5" x14ac:dyDescent="0.25">
      <c r="A3583" s="402" t="s">
        <v>21974</v>
      </c>
      <c r="B3583" s="402" t="s">
        <v>26646</v>
      </c>
      <c r="C3583" s="402" t="s">
        <v>21973</v>
      </c>
      <c r="D3583" s="402" t="s">
        <v>21972</v>
      </c>
      <c r="E3583" s="402" t="s">
        <v>6888</v>
      </c>
      <c r="F3583" s="402" t="s">
        <v>6889</v>
      </c>
      <c r="G3583" s="402" t="s">
        <v>6440</v>
      </c>
      <c r="H3583" s="402" t="s">
        <v>6889</v>
      </c>
      <c r="I3583" s="402" t="s">
        <v>6334</v>
      </c>
      <c r="J3583" s="402" t="s">
        <v>6334</v>
      </c>
      <c r="K3583" s="402" t="s">
        <v>21942</v>
      </c>
      <c r="L3583" s="402" t="s">
        <v>835</v>
      </c>
    </row>
    <row r="3584" spans="1:12" ht="225" x14ac:dyDescent="0.25">
      <c r="A3584" s="403" t="s">
        <v>21978</v>
      </c>
      <c r="B3584" s="403" t="s">
        <v>21976</v>
      </c>
      <c r="C3584" s="403" t="s">
        <v>21977</v>
      </c>
      <c r="D3584" s="403" t="s">
        <v>21975</v>
      </c>
      <c r="E3584" s="403" t="s">
        <v>6888</v>
      </c>
      <c r="F3584" s="403" t="s">
        <v>6889</v>
      </c>
      <c r="G3584" s="403" t="s">
        <v>6440</v>
      </c>
      <c r="H3584" s="403" t="s">
        <v>6889</v>
      </c>
      <c r="I3584" s="403" t="s">
        <v>6334</v>
      </c>
      <c r="J3584" s="403" t="s">
        <v>6334</v>
      </c>
      <c r="K3584" s="403" t="s">
        <v>21942</v>
      </c>
      <c r="L3584" s="403" t="s">
        <v>835</v>
      </c>
    </row>
    <row r="3585" spans="1:12" ht="225" x14ac:dyDescent="0.25">
      <c r="A3585" s="402" t="s">
        <v>21982</v>
      </c>
      <c r="B3585" s="402" t="s">
        <v>21980</v>
      </c>
      <c r="C3585" s="402" t="s">
        <v>21981</v>
      </c>
      <c r="D3585" s="402" t="s">
        <v>21979</v>
      </c>
      <c r="E3585" s="402" t="s">
        <v>6888</v>
      </c>
      <c r="F3585" s="402" t="s">
        <v>6889</v>
      </c>
      <c r="G3585" s="402" t="s">
        <v>6440</v>
      </c>
      <c r="H3585" s="402" t="s">
        <v>6889</v>
      </c>
      <c r="I3585" s="402" t="s">
        <v>6334</v>
      </c>
      <c r="J3585" s="402" t="s">
        <v>6334</v>
      </c>
      <c r="K3585" s="402" t="s">
        <v>21942</v>
      </c>
      <c r="L3585" s="402" t="s">
        <v>835</v>
      </c>
    </row>
    <row r="3586" spans="1:12" ht="22.5" x14ac:dyDescent="0.25">
      <c r="A3586" s="403" t="s">
        <v>21986</v>
      </c>
      <c r="B3586" s="403" t="s">
        <v>21984</v>
      </c>
      <c r="C3586" s="403" t="s">
        <v>21985</v>
      </c>
      <c r="D3586" s="403" t="s">
        <v>21983</v>
      </c>
      <c r="E3586" s="403" t="s">
        <v>6888</v>
      </c>
      <c r="F3586" s="403" t="s">
        <v>6889</v>
      </c>
      <c r="G3586" s="403" t="s">
        <v>6440</v>
      </c>
      <c r="H3586" s="403" t="s">
        <v>6889</v>
      </c>
      <c r="I3586" s="403" t="s">
        <v>6334</v>
      </c>
      <c r="J3586" s="403" t="s">
        <v>6334</v>
      </c>
      <c r="K3586" s="403" t="s">
        <v>21942</v>
      </c>
      <c r="L3586" s="403" t="s">
        <v>835</v>
      </c>
    </row>
    <row r="3587" spans="1:12" ht="168.75" x14ac:dyDescent="0.25">
      <c r="A3587" s="402" t="s">
        <v>5545</v>
      </c>
      <c r="B3587" s="402" t="s">
        <v>26647</v>
      </c>
      <c r="C3587" s="402" t="s">
        <v>5789</v>
      </c>
      <c r="D3587" s="402" t="s">
        <v>21987</v>
      </c>
      <c r="E3587" s="402" t="s">
        <v>26648</v>
      </c>
      <c r="F3587" s="402" t="s">
        <v>21360</v>
      </c>
      <c r="G3587" s="402" t="s">
        <v>6440</v>
      </c>
      <c r="H3587" s="402" t="s">
        <v>26649</v>
      </c>
      <c r="I3587" s="402" t="s">
        <v>6334</v>
      </c>
      <c r="J3587" s="402" t="s">
        <v>6334</v>
      </c>
      <c r="K3587" s="402" t="s">
        <v>6334</v>
      </c>
      <c r="L3587" s="402" t="s">
        <v>7704</v>
      </c>
    </row>
    <row r="3588" spans="1:12" ht="191.25" x14ac:dyDescent="0.25">
      <c r="A3588" s="403" t="s">
        <v>21990</v>
      </c>
      <c r="B3588" s="403" t="s">
        <v>26650</v>
      </c>
      <c r="C3588" s="403" t="s">
        <v>21989</v>
      </c>
      <c r="D3588" s="403" t="s">
        <v>21988</v>
      </c>
      <c r="E3588" s="403" t="s">
        <v>6888</v>
      </c>
      <c r="F3588" s="403" t="s">
        <v>6889</v>
      </c>
      <c r="G3588" s="403" t="s">
        <v>6440</v>
      </c>
      <c r="H3588" s="403" t="s">
        <v>6889</v>
      </c>
      <c r="I3588" s="403" t="s">
        <v>6334</v>
      </c>
      <c r="J3588" s="403" t="s">
        <v>6334</v>
      </c>
      <c r="K3588" s="403" t="s">
        <v>21942</v>
      </c>
      <c r="L3588" s="403" t="s">
        <v>835</v>
      </c>
    </row>
    <row r="3589" spans="1:12" ht="213.75" x14ac:dyDescent="0.25">
      <c r="A3589" s="402" t="s">
        <v>21993</v>
      </c>
      <c r="B3589" s="402" t="s">
        <v>26651</v>
      </c>
      <c r="C3589" s="402" t="s">
        <v>21992</v>
      </c>
      <c r="D3589" s="402" t="s">
        <v>21991</v>
      </c>
      <c r="E3589" s="402" t="s">
        <v>6888</v>
      </c>
      <c r="F3589" s="402" t="s">
        <v>6889</v>
      </c>
      <c r="G3589" s="402" t="s">
        <v>6440</v>
      </c>
      <c r="H3589" s="402" t="s">
        <v>6889</v>
      </c>
      <c r="I3589" s="402" t="s">
        <v>6334</v>
      </c>
      <c r="J3589" s="402" t="s">
        <v>6334</v>
      </c>
      <c r="K3589" s="402" t="s">
        <v>21942</v>
      </c>
      <c r="L3589" s="402" t="s">
        <v>835</v>
      </c>
    </row>
    <row r="3590" spans="1:12" ht="168.75" x14ac:dyDescent="0.25">
      <c r="A3590" s="403" t="s">
        <v>21996</v>
      </c>
      <c r="B3590" s="403" t="s">
        <v>26652</v>
      </c>
      <c r="C3590" s="403" t="s">
        <v>21995</v>
      </c>
      <c r="D3590" s="403" t="s">
        <v>21994</v>
      </c>
      <c r="E3590" s="403" t="s">
        <v>6888</v>
      </c>
      <c r="F3590" s="403" t="s">
        <v>6889</v>
      </c>
      <c r="G3590" s="403" t="s">
        <v>6440</v>
      </c>
      <c r="H3590" s="403" t="s">
        <v>6889</v>
      </c>
      <c r="I3590" s="403" t="s">
        <v>6334</v>
      </c>
      <c r="J3590" s="403" t="s">
        <v>6334</v>
      </c>
      <c r="K3590" s="403" t="s">
        <v>21942</v>
      </c>
      <c r="L3590" s="403" t="s">
        <v>835</v>
      </c>
    </row>
    <row r="3591" spans="1:12" ht="236.25" x14ac:dyDescent="0.25">
      <c r="A3591" s="402" t="s">
        <v>22000</v>
      </c>
      <c r="B3591" s="402" t="s">
        <v>21998</v>
      </c>
      <c r="C3591" s="402" t="s">
        <v>21999</v>
      </c>
      <c r="D3591" s="402" t="s">
        <v>21997</v>
      </c>
      <c r="E3591" s="402" t="s">
        <v>6888</v>
      </c>
      <c r="F3591" s="402" t="s">
        <v>6889</v>
      </c>
      <c r="G3591" s="402" t="s">
        <v>6440</v>
      </c>
      <c r="H3591" s="402" t="s">
        <v>6889</v>
      </c>
      <c r="I3591" s="402" t="s">
        <v>6334</v>
      </c>
      <c r="J3591" s="402" t="s">
        <v>6334</v>
      </c>
      <c r="K3591" s="402" t="s">
        <v>21942</v>
      </c>
      <c r="L3591" s="402" t="s">
        <v>835</v>
      </c>
    </row>
    <row r="3592" spans="1:12" ht="101.25" x14ac:dyDescent="0.25">
      <c r="A3592" s="403" t="s">
        <v>22004</v>
      </c>
      <c r="B3592" s="403" t="s">
        <v>22002</v>
      </c>
      <c r="C3592" s="403" t="s">
        <v>22003</v>
      </c>
      <c r="D3592" s="403" t="s">
        <v>22001</v>
      </c>
      <c r="E3592" s="403" t="s">
        <v>6888</v>
      </c>
      <c r="F3592" s="403" t="s">
        <v>6889</v>
      </c>
      <c r="G3592" s="403" t="s">
        <v>6440</v>
      </c>
      <c r="H3592" s="403" t="s">
        <v>6889</v>
      </c>
      <c r="I3592" s="403" t="s">
        <v>6334</v>
      </c>
      <c r="J3592" s="403" t="s">
        <v>6334</v>
      </c>
      <c r="K3592" s="403" t="s">
        <v>21942</v>
      </c>
      <c r="L3592" s="403" t="s">
        <v>835</v>
      </c>
    </row>
    <row r="3593" spans="1:12" ht="157.5" x14ac:dyDescent="0.25">
      <c r="A3593" s="402" t="s">
        <v>22008</v>
      </c>
      <c r="B3593" s="402" t="s">
        <v>22006</v>
      </c>
      <c r="C3593" s="402" t="s">
        <v>22007</v>
      </c>
      <c r="D3593" s="402" t="s">
        <v>22005</v>
      </c>
      <c r="E3593" s="402" t="s">
        <v>6888</v>
      </c>
      <c r="F3593" s="402" t="s">
        <v>6889</v>
      </c>
      <c r="G3593" s="402" t="s">
        <v>6440</v>
      </c>
      <c r="H3593" s="402" t="s">
        <v>6889</v>
      </c>
      <c r="I3593" s="402" t="s">
        <v>6334</v>
      </c>
      <c r="J3593" s="402" t="s">
        <v>6334</v>
      </c>
      <c r="K3593" s="402" t="s">
        <v>21942</v>
      </c>
      <c r="L3593" s="402" t="s">
        <v>835</v>
      </c>
    </row>
    <row r="3594" spans="1:12" ht="213.75" x14ac:dyDescent="0.25">
      <c r="A3594" s="403" t="s">
        <v>22011</v>
      </c>
      <c r="B3594" s="403" t="s">
        <v>26653</v>
      </c>
      <c r="C3594" s="403" t="s">
        <v>22010</v>
      </c>
      <c r="D3594" s="403" t="s">
        <v>22009</v>
      </c>
      <c r="E3594" s="403" t="s">
        <v>6888</v>
      </c>
      <c r="F3594" s="403" t="s">
        <v>6889</v>
      </c>
      <c r="G3594" s="403" t="s">
        <v>6440</v>
      </c>
      <c r="H3594" s="403" t="s">
        <v>6889</v>
      </c>
      <c r="I3594" s="403" t="s">
        <v>6334</v>
      </c>
      <c r="J3594" s="403" t="s">
        <v>6334</v>
      </c>
      <c r="K3594" s="403" t="s">
        <v>21942</v>
      </c>
      <c r="L3594" s="403" t="s">
        <v>835</v>
      </c>
    </row>
    <row r="3595" spans="1:12" ht="112.5" x14ac:dyDescent="0.25">
      <c r="A3595" s="402" t="s">
        <v>22015</v>
      </c>
      <c r="B3595" s="402" t="s">
        <v>22013</v>
      </c>
      <c r="C3595" s="402" t="s">
        <v>22014</v>
      </c>
      <c r="D3595" s="402" t="s">
        <v>22012</v>
      </c>
      <c r="E3595" s="402" t="s">
        <v>6888</v>
      </c>
      <c r="F3595" s="402" t="s">
        <v>6889</v>
      </c>
      <c r="G3595" s="402" t="s">
        <v>6440</v>
      </c>
      <c r="H3595" s="402" t="s">
        <v>6889</v>
      </c>
      <c r="I3595" s="402" t="s">
        <v>6334</v>
      </c>
      <c r="J3595" s="402" t="s">
        <v>6334</v>
      </c>
      <c r="K3595" s="402" t="s">
        <v>21942</v>
      </c>
      <c r="L3595" s="402" t="s">
        <v>835</v>
      </c>
    </row>
    <row r="3596" spans="1:12" ht="67.5" x14ac:dyDescent="0.25">
      <c r="A3596" s="403" t="s">
        <v>22019</v>
      </c>
      <c r="B3596" s="403" t="s">
        <v>22017</v>
      </c>
      <c r="C3596" s="403" t="s">
        <v>22018</v>
      </c>
      <c r="D3596" s="403" t="s">
        <v>22016</v>
      </c>
      <c r="E3596" s="403" t="s">
        <v>6888</v>
      </c>
      <c r="F3596" s="403" t="s">
        <v>6889</v>
      </c>
      <c r="G3596" s="403" t="s">
        <v>6440</v>
      </c>
      <c r="H3596" s="403" t="s">
        <v>6889</v>
      </c>
      <c r="I3596" s="403" t="s">
        <v>6334</v>
      </c>
      <c r="J3596" s="403" t="s">
        <v>6334</v>
      </c>
      <c r="K3596" s="403" t="s">
        <v>21942</v>
      </c>
      <c r="L3596" s="403" t="s">
        <v>835</v>
      </c>
    </row>
    <row r="3597" spans="1:12" ht="225" x14ac:dyDescent="0.25">
      <c r="A3597" s="402" t="s">
        <v>22023</v>
      </c>
      <c r="B3597" s="402" t="s">
        <v>22021</v>
      </c>
      <c r="C3597" s="402" t="s">
        <v>22022</v>
      </c>
      <c r="D3597" s="402" t="s">
        <v>22020</v>
      </c>
      <c r="E3597" s="402" t="s">
        <v>6888</v>
      </c>
      <c r="F3597" s="402" t="s">
        <v>6889</v>
      </c>
      <c r="G3597" s="402" t="s">
        <v>6440</v>
      </c>
      <c r="H3597" s="402" t="s">
        <v>6889</v>
      </c>
      <c r="I3597" s="402" t="s">
        <v>6334</v>
      </c>
      <c r="J3597" s="402" t="s">
        <v>6334</v>
      </c>
      <c r="K3597" s="402" t="s">
        <v>21942</v>
      </c>
      <c r="L3597" s="402" t="s">
        <v>835</v>
      </c>
    </row>
    <row r="3598" spans="1:12" ht="258.75" x14ac:dyDescent="0.25">
      <c r="A3598" s="403" t="s">
        <v>22027</v>
      </c>
      <c r="B3598" s="403" t="s">
        <v>22025</v>
      </c>
      <c r="C3598" s="403" t="s">
        <v>22026</v>
      </c>
      <c r="D3598" s="403" t="s">
        <v>22024</v>
      </c>
      <c r="E3598" s="403" t="s">
        <v>6888</v>
      </c>
      <c r="F3598" s="403" t="s">
        <v>6889</v>
      </c>
      <c r="G3598" s="403" t="s">
        <v>6440</v>
      </c>
      <c r="H3598" s="403" t="s">
        <v>6889</v>
      </c>
      <c r="I3598" s="403" t="s">
        <v>6334</v>
      </c>
      <c r="J3598" s="403" t="s">
        <v>6334</v>
      </c>
      <c r="K3598" s="403" t="s">
        <v>21942</v>
      </c>
      <c r="L3598" s="403" t="s">
        <v>835</v>
      </c>
    </row>
    <row r="3599" spans="1:12" ht="225" x14ac:dyDescent="0.25">
      <c r="A3599" s="402" t="s">
        <v>22031</v>
      </c>
      <c r="B3599" s="402" t="s">
        <v>22029</v>
      </c>
      <c r="C3599" s="402" t="s">
        <v>22030</v>
      </c>
      <c r="D3599" s="402" t="s">
        <v>22028</v>
      </c>
      <c r="E3599" s="402" t="s">
        <v>6888</v>
      </c>
      <c r="F3599" s="402" t="s">
        <v>6889</v>
      </c>
      <c r="G3599" s="402" t="s">
        <v>6440</v>
      </c>
      <c r="H3599" s="402" t="s">
        <v>6889</v>
      </c>
      <c r="I3599" s="402" t="s">
        <v>6334</v>
      </c>
      <c r="J3599" s="402" t="s">
        <v>6334</v>
      </c>
      <c r="K3599" s="402" t="s">
        <v>21942</v>
      </c>
      <c r="L3599" s="402" t="s">
        <v>835</v>
      </c>
    </row>
    <row r="3600" spans="1:12" ht="146.25" x14ac:dyDescent="0.25">
      <c r="A3600" s="403" t="s">
        <v>22034</v>
      </c>
      <c r="B3600" s="403" t="s">
        <v>26654</v>
      </c>
      <c r="C3600" s="403" t="s">
        <v>22033</v>
      </c>
      <c r="D3600" s="403" t="s">
        <v>22032</v>
      </c>
      <c r="E3600" s="403" t="s">
        <v>6888</v>
      </c>
      <c r="F3600" s="403" t="s">
        <v>6889</v>
      </c>
      <c r="G3600" s="403" t="s">
        <v>6440</v>
      </c>
      <c r="H3600" s="403" t="s">
        <v>6889</v>
      </c>
      <c r="I3600" s="403" t="s">
        <v>6334</v>
      </c>
      <c r="J3600" s="403" t="s">
        <v>6334</v>
      </c>
      <c r="K3600" s="403" t="s">
        <v>21942</v>
      </c>
      <c r="L3600" s="403" t="s">
        <v>835</v>
      </c>
    </row>
    <row r="3601" spans="1:12" ht="168.75" x14ac:dyDescent="0.25">
      <c r="A3601" s="402" t="s">
        <v>22037</v>
      </c>
      <c r="B3601" s="402" t="s">
        <v>26655</v>
      </c>
      <c r="C3601" s="402" t="s">
        <v>22036</v>
      </c>
      <c r="D3601" s="402" t="s">
        <v>22035</v>
      </c>
      <c r="E3601" s="402" t="s">
        <v>6888</v>
      </c>
      <c r="F3601" s="402" t="s">
        <v>6889</v>
      </c>
      <c r="G3601" s="402" t="s">
        <v>6440</v>
      </c>
      <c r="H3601" s="402" t="s">
        <v>6889</v>
      </c>
      <c r="I3601" s="402" t="s">
        <v>6334</v>
      </c>
      <c r="J3601" s="402" t="s">
        <v>6334</v>
      </c>
      <c r="K3601" s="402" t="s">
        <v>21942</v>
      </c>
      <c r="L3601" s="402" t="s">
        <v>835</v>
      </c>
    </row>
    <row r="3602" spans="1:12" ht="180" x14ac:dyDescent="0.25">
      <c r="A3602" s="403" t="s">
        <v>22040</v>
      </c>
      <c r="B3602" s="403" t="s">
        <v>26656</v>
      </c>
      <c r="C3602" s="403" t="s">
        <v>22039</v>
      </c>
      <c r="D3602" s="403" t="s">
        <v>22038</v>
      </c>
      <c r="E3602" s="403" t="s">
        <v>6888</v>
      </c>
      <c r="F3602" s="403" t="s">
        <v>6889</v>
      </c>
      <c r="G3602" s="403" t="s">
        <v>6440</v>
      </c>
      <c r="H3602" s="403" t="s">
        <v>6889</v>
      </c>
      <c r="I3602" s="403" t="s">
        <v>6334</v>
      </c>
      <c r="J3602" s="403" t="s">
        <v>6334</v>
      </c>
      <c r="K3602" s="403" t="s">
        <v>21942</v>
      </c>
      <c r="L3602" s="403" t="s">
        <v>835</v>
      </c>
    </row>
    <row r="3603" spans="1:12" ht="202.5" x14ac:dyDescent="0.25">
      <c r="A3603" s="402" t="s">
        <v>22043</v>
      </c>
      <c r="B3603" s="402" t="s">
        <v>26657</v>
      </c>
      <c r="C3603" s="402" t="s">
        <v>22042</v>
      </c>
      <c r="D3603" s="402" t="s">
        <v>22041</v>
      </c>
      <c r="E3603" s="402" t="s">
        <v>6888</v>
      </c>
      <c r="F3603" s="402" t="s">
        <v>6889</v>
      </c>
      <c r="G3603" s="402" t="s">
        <v>6440</v>
      </c>
      <c r="H3603" s="402" t="s">
        <v>6889</v>
      </c>
      <c r="I3603" s="402" t="s">
        <v>6334</v>
      </c>
      <c r="J3603" s="402" t="s">
        <v>6334</v>
      </c>
      <c r="K3603" s="402" t="s">
        <v>21942</v>
      </c>
      <c r="L3603" s="402" t="s">
        <v>835</v>
      </c>
    </row>
    <row r="3604" spans="1:12" ht="191.25" x14ac:dyDescent="0.25">
      <c r="A3604" s="403" t="s">
        <v>22046</v>
      </c>
      <c r="B3604" s="403" t="s">
        <v>26658</v>
      </c>
      <c r="C3604" s="403" t="s">
        <v>22045</v>
      </c>
      <c r="D3604" s="403" t="s">
        <v>22044</v>
      </c>
      <c r="E3604" s="403" t="s">
        <v>6888</v>
      </c>
      <c r="F3604" s="403" t="s">
        <v>6889</v>
      </c>
      <c r="G3604" s="403" t="s">
        <v>6440</v>
      </c>
      <c r="H3604" s="403" t="s">
        <v>6889</v>
      </c>
      <c r="I3604" s="403" t="s">
        <v>6334</v>
      </c>
      <c r="J3604" s="403" t="s">
        <v>6334</v>
      </c>
      <c r="K3604" s="403" t="s">
        <v>21942</v>
      </c>
      <c r="L3604" s="403" t="s">
        <v>835</v>
      </c>
    </row>
    <row r="3605" spans="1:12" ht="292.5" x14ac:dyDescent="0.25">
      <c r="A3605" s="402" t="s">
        <v>22049</v>
      </c>
      <c r="B3605" s="402" t="s">
        <v>26659</v>
      </c>
      <c r="C3605" s="402" t="s">
        <v>22048</v>
      </c>
      <c r="D3605" s="402" t="s">
        <v>22047</v>
      </c>
      <c r="E3605" s="402" t="s">
        <v>6888</v>
      </c>
      <c r="F3605" s="402" t="s">
        <v>6889</v>
      </c>
      <c r="G3605" s="402" t="s">
        <v>6440</v>
      </c>
      <c r="H3605" s="402" t="s">
        <v>6889</v>
      </c>
      <c r="I3605" s="402" t="s">
        <v>6334</v>
      </c>
      <c r="J3605" s="402" t="s">
        <v>6334</v>
      </c>
      <c r="K3605" s="402" t="s">
        <v>21942</v>
      </c>
      <c r="L3605" s="402" t="s">
        <v>835</v>
      </c>
    </row>
    <row r="3606" spans="1:12" ht="281.25" x14ac:dyDescent="0.25">
      <c r="A3606" s="403" t="s">
        <v>22052</v>
      </c>
      <c r="B3606" s="403" t="s">
        <v>26660</v>
      </c>
      <c r="C3606" s="403" t="s">
        <v>22051</v>
      </c>
      <c r="D3606" s="403" t="s">
        <v>22050</v>
      </c>
      <c r="E3606" s="403" t="s">
        <v>6888</v>
      </c>
      <c r="F3606" s="403" t="s">
        <v>6889</v>
      </c>
      <c r="G3606" s="403" t="s">
        <v>6440</v>
      </c>
      <c r="H3606" s="403" t="s">
        <v>6889</v>
      </c>
      <c r="I3606" s="403" t="s">
        <v>6334</v>
      </c>
      <c r="J3606" s="403" t="s">
        <v>6334</v>
      </c>
      <c r="K3606" s="403" t="s">
        <v>21942</v>
      </c>
      <c r="L3606" s="403" t="s">
        <v>835</v>
      </c>
    </row>
    <row r="3607" spans="1:12" ht="270" x14ac:dyDescent="0.25">
      <c r="A3607" s="402" t="s">
        <v>22055</v>
      </c>
      <c r="B3607" s="402" t="s">
        <v>26661</v>
      </c>
      <c r="C3607" s="402" t="s">
        <v>22054</v>
      </c>
      <c r="D3607" s="402" t="s">
        <v>22053</v>
      </c>
      <c r="E3607" s="402" t="s">
        <v>6888</v>
      </c>
      <c r="F3607" s="402" t="s">
        <v>6889</v>
      </c>
      <c r="G3607" s="402" t="s">
        <v>6440</v>
      </c>
      <c r="H3607" s="402" t="s">
        <v>6889</v>
      </c>
      <c r="I3607" s="402" t="s">
        <v>6334</v>
      </c>
      <c r="J3607" s="402" t="s">
        <v>6334</v>
      </c>
      <c r="K3607" s="402" t="s">
        <v>21942</v>
      </c>
      <c r="L3607" s="402" t="s">
        <v>835</v>
      </c>
    </row>
    <row r="3608" spans="1:12" ht="191.25" x14ac:dyDescent="0.25">
      <c r="A3608" s="403" t="s">
        <v>22058</v>
      </c>
      <c r="B3608" s="403" t="s">
        <v>26662</v>
      </c>
      <c r="C3608" s="403" t="s">
        <v>22057</v>
      </c>
      <c r="D3608" s="403" t="s">
        <v>22056</v>
      </c>
      <c r="E3608" s="403" t="s">
        <v>6888</v>
      </c>
      <c r="F3608" s="403" t="s">
        <v>6889</v>
      </c>
      <c r="G3608" s="403" t="s">
        <v>6440</v>
      </c>
      <c r="H3608" s="403" t="s">
        <v>6889</v>
      </c>
      <c r="I3608" s="403" t="s">
        <v>6334</v>
      </c>
      <c r="J3608" s="403" t="s">
        <v>6334</v>
      </c>
      <c r="K3608" s="403" t="s">
        <v>21942</v>
      </c>
      <c r="L3608" s="403" t="s">
        <v>835</v>
      </c>
    </row>
    <row r="3609" spans="1:12" ht="168.75" x14ac:dyDescent="0.25">
      <c r="A3609" s="402" t="s">
        <v>22061</v>
      </c>
      <c r="B3609" s="402" t="s">
        <v>26663</v>
      </c>
      <c r="C3609" s="402" t="s">
        <v>22060</v>
      </c>
      <c r="D3609" s="402" t="s">
        <v>22059</v>
      </c>
      <c r="E3609" s="402" t="s">
        <v>6888</v>
      </c>
      <c r="F3609" s="402" t="s">
        <v>6889</v>
      </c>
      <c r="G3609" s="402" t="s">
        <v>6440</v>
      </c>
      <c r="H3609" s="402" t="s">
        <v>6889</v>
      </c>
      <c r="I3609" s="402" t="s">
        <v>6334</v>
      </c>
      <c r="J3609" s="402" t="s">
        <v>6334</v>
      </c>
      <c r="K3609" s="402" t="s">
        <v>21942</v>
      </c>
      <c r="L3609" s="402" t="s">
        <v>835</v>
      </c>
    </row>
    <row r="3610" spans="1:12" ht="157.5" x14ac:dyDescent="0.25">
      <c r="A3610" s="403" t="s">
        <v>22065</v>
      </c>
      <c r="B3610" s="403" t="s">
        <v>22063</v>
      </c>
      <c r="C3610" s="403" t="s">
        <v>22064</v>
      </c>
      <c r="D3610" s="403" t="s">
        <v>22062</v>
      </c>
      <c r="E3610" s="403" t="s">
        <v>6888</v>
      </c>
      <c r="F3610" s="403" t="s">
        <v>6889</v>
      </c>
      <c r="G3610" s="403" t="s">
        <v>6440</v>
      </c>
      <c r="H3610" s="403" t="s">
        <v>6889</v>
      </c>
      <c r="I3610" s="403" t="s">
        <v>6334</v>
      </c>
      <c r="J3610" s="403" t="s">
        <v>6334</v>
      </c>
      <c r="K3610" s="403" t="s">
        <v>21942</v>
      </c>
      <c r="L3610" s="403" t="s">
        <v>835</v>
      </c>
    </row>
    <row r="3611" spans="1:12" ht="168.75" x14ac:dyDescent="0.25">
      <c r="A3611" s="402" t="s">
        <v>5060</v>
      </c>
      <c r="B3611" s="402" t="s">
        <v>26664</v>
      </c>
      <c r="C3611" s="402" t="s">
        <v>5062</v>
      </c>
      <c r="D3611" s="402" t="s">
        <v>22066</v>
      </c>
      <c r="E3611" s="402" t="s">
        <v>6888</v>
      </c>
      <c r="F3611" s="402" t="s">
        <v>6889</v>
      </c>
      <c r="G3611" s="402" t="s">
        <v>6440</v>
      </c>
      <c r="H3611" s="402" t="s">
        <v>6889</v>
      </c>
      <c r="I3611" s="402" t="s">
        <v>6334</v>
      </c>
      <c r="J3611" s="402" t="s">
        <v>6334</v>
      </c>
      <c r="K3611" s="402" t="s">
        <v>21942</v>
      </c>
      <c r="L3611" s="402" t="s">
        <v>835</v>
      </c>
    </row>
    <row r="3612" spans="1:12" ht="157.5" x14ac:dyDescent="0.25">
      <c r="A3612" s="403" t="s">
        <v>22070</v>
      </c>
      <c r="B3612" s="403" t="s">
        <v>22068</v>
      </c>
      <c r="C3612" s="403" t="s">
        <v>22069</v>
      </c>
      <c r="D3612" s="403" t="s">
        <v>22067</v>
      </c>
      <c r="E3612" s="403" t="s">
        <v>6888</v>
      </c>
      <c r="F3612" s="403" t="s">
        <v>6889</v>
      </c>
      <c r="G3612" s="403" t="s">
        <v>6440</v>
      </c>
      <c r="H3612" s="403" t="s">
        <v>6889</v>
      </c>
      <c r="I3612" s="403" t="s">
        <v>6334</v>
      </c>
      <c r="J3612" s="403" t="s">
        <v>6334</v>
      </c>
      <c r="K3612" s="403" t="s">
        <v>21942</v>
      </c>
      <c r="L3612" s="403" t="s">
        <v>6343</v>
      </c>
    </row>
    <row r="3613" spans="1:12" ht="123.75" x14ac:dyDescent="0.25">
      <c r="A3613" s="402" t="s">
        <v>22074</v>
      </c>
      <c r="B3613" s="402" t="s">
        <v>22072</v>
      </c>
      <c r="C3613" s="402" t="s">
        <v>22073</v>
      </c>
      <c r="D3613" s="402" t="s">
        <v>22071</v>
      </c>
      <c r="E3613" s="402" t="s">
        <v>22075</v>
      </c>
      <c r="F3613" s="402" t="s">
        <v>6889</v>
      </c>
      <c r="G3613" s="402" t="s">
        <v>6440</v>
      </c>
      <c r="H3613" s="402" t="s">
        <v>6889</v>
      </c>
      <c r="I3613" s="402" t="s">
        <v>6334</v>
      </c>
      <c r="J3613" s="402" t="s">
        <v>6334</v>
      </c>
      <c r="K3613" s="402" t="s">
        <v>6334</v>
      </c>
      <c r="L3613" s="402" t="s">
        <v>835</v>
      </c>
    </row>
    <row r="3614" spans="1:12" ht="258.75" x14ac:dyDescent="0.25">
      <c r="A3614" s="403" t="s">
        <v>22078</v>
      </c>
      <c r="B3614" s="403" t="s">
        <v>26665</v>
      </c>
      <c r="C3614" s="403" t="s">
        <v>22077</v>
      </c>
      <c r="D3614" s="403" t="s">
        <v>22076</v>
      </c>
      <c r="E3614" s="403" t="s">
        <v>22075</v>
      </c>
      <c r="F3614" s="403" t="s">
        <v>6889</v>
      </c>
      <c r="G3614" s="403" t="s">
        <v>6440</v>
      </c>
      <c r="H3614" s="403" t="s">
        <v>6889</v>
      </c>
      <c r="I3614" s="403" t="s">
        <v>6334</v>
      </c>
      <c r="J3614" s="403" t="s">
        <v>6334</v>
      </c>
      <c r="K3614" s="403" t="s">
        <v>6334</v>
      </c>
      <c r="L3614" s="403" t="s">
        <v>835</v>
      </c>
    </row>
    <row r="3615" spans="1:12" ht="236.25" x14ac:dyDescent="0.25">
      <c r="A3615" s="402" t="s">
        <v>22081</v>
      </c>
      <c r="B3615" s="402" t="s">
        <v>26666</v>
      </c>
      <c r="C3615" s="402" t="s">
        <v>22080</v>
      </c>
      <c r="D3615" s="402" t="s">
        <v>22079</v>
      </c>
      <c r="E3615" s="402" t="s">
        <v>22075</v>
      </c>
      <c r="F3615" s="402" t="s">
        <v>6889</v>
      </c>
      <c r="G3615" s="402" t="s">
        <v>6440</v>
      </c>
      <c r="H3615" s="402" t="s">
        <v>6889</v>
      </c>
      <c r="I3615" s="402" t="s">
        <v>6334</v>
      </c>
      <c r="J3615" s="402" t="s">
        <v>6334</v>
      </c>
      <c r="K3615" s="402" t="s">
        <v>6334</v>
      </c>
      <c r="L3615" s="402" t="s">
        <v>835</v>
      </c>
    </row>
    <row r="3616" spans="1:12" ht="191.25" x14ac:dyDescent="0.25">
      <c r="A3616" s="403" t="s">
        <v>22085</v>
      </c>
      <c r="B3616" s="403" t="s">
        <v>22083</v>
      </c>
      <c r="C3616" s="403" t="s">
        <v>22084</v>
      </c>
      <c r="D3616" s="403" t="s">
        <v>22082</v>
      </c>
      <c r="E3616" s="403" t="s">
        <v>8144</v>
      </c>
      <c r="F3616" s="403" t="s">
        <v>8145</v>
      </c>
      <c r="G3616" s="403" t="s">
        <v>6440</v>
      </c>
      <c r="H3616" s="403" t="s">
        <v>8145</v>
      </c>
      <c r="I3616" s="403" t="s">
        <v>6334</v>
      </c>
      <c r="J3616" s="403" t="s">
        <v>6334</v>
      </c>
      <c r="K3616" s="403" t="s">
        <v>22086</v>
      </c>
      <c r="L3616" s="403" t="s">
        <v>6343</v>
      </c>
    </row>
    <row r="3617" spans="1:12" ht="191.25" x14ac:dyDescent="0.25">
      <c r="A3617" s="402" t="s">
        <v>4934</v>
      </c>
      <c r="B3617" s="402" t="s">
        <v>22088</v>
      </c>
      <c r="C3617" s="402" t="s">
        <v>4936</v>
      </c>
      <c r="D3617" s="402" t="s">
        <v>22087</v>
      </c>
      <c r="E3617" s="402" t="s">
        <v>8144</v>
      </c>
      <c r="F3617" s="402" t="s">
        <v>8145</v>
      </c>
      <c r="G3617" s="402" t="s">
        <v>6440</v>
      </c>
      <c r="H3617" s="402" t="s">
        <v>8145</v>
      </c>
      <c r="I3617" s="402" t="s">
        <v>6334</v>
      </c>
      <c r="J3617" s="402" t="s">
        <v>6334</v>
      </c>
      <c r="K3617" s="402" t="s">
        <v>22086</v>
      </c>
      <c r="L3617" s="402" t="s">
        <v>6343</v>
      </c>
    </row>
    <row r="3618" spans="1:12" ht="157.5" x14ac:dyDescent="0.25">
      <c r="A3618" s="403" t="s">
        <v>22092</v>
      </c>
      <c r="B3618" s="403" t="s">
        <v>22090</v>
      </c>
      <c r="C3618" s="403" t="s">
        <v>22091</v>
      </c>
      <c r="D3618" s="403" t="s">
        <v>22089</v>
      </c>
      <c r="E3618" s="403" t="s">
        <v>8144</v>
      </c>
      <c r="F3618" s="403" t="s">
        <v>8145</v>
      </c>
      <c r="G3618" s="403" t="s">
        <v>6440</v>
      </c>
      <c r="H3618" s="403" t="s">
        <v>8145</v>
      </c>
      <c r="I3618" s="403" t="s">
        <v>6334</v>
      </c>
      <c r="J3618" s="403" t="s">
        <v>6334</v>
      </c>
      <c r="K3618" s="403" t="s">
        <v>22086</v>
      </c>
      <c r="L3618" s="403" t="s">
        <v>6343</v>
      </c>
    </row>
    <row r="3619" spans="1:12" ht="213.75" x14ac:dyDescent="0.25">
      <c r="A3619" s="402" t="s">
        <v>22096</v>
      </c>
      <c r="B3619" s="402" t="s">
        <v>22094</v>
      </c>
      <c r="C3619" s="402" t="s">
        <v>22095</v>
      </c>
      <c r="D3619" s="402" t="s">
        <v>22093</v>
      </c>
      <c r="E3619" s="402" t="s">
        <v>8144</v>
      </c>
      <c r="F3619" s="402" t="s">
        <v>8145</v>
      </c>
      <c r="G3619" s="402" t="s">
        <v>6440</v>
      </c>
      <c r="H3619" s="402" t="s">
        <v>8145</v>
      </c>
      <c r="I3619" s="402" t="s">
        <v>6334</v>
      </c>
      <c r="J3619" s="402" t="s">
        <v>6334</v>
      </c>
      <c r="K3619" s="402" t="s">
        <v>22086</v>
      </c>
      <c r="L3619" s="402" t="s">
        <v>6343</v>
      </c>
    </row>
    <row r="3620" spans="1:12" ht="168.75" x14ac:dyDescent="0.25">
      <c r="A3620" s="403" t="s">
        <v>22100</v>
      </c>
      <c r="B3620" s="403" t="s">
        <v>22098</v>
      </c>
      <c r="C3620" s="403" t="s">
        <v>22099</v>
      </c>
      <c r="D3620" s="403" t="s">
        <v>22097</v>
      </c>
      <c r="E3620" s="403" t="s">
        <v>8144</v>
      </c>
      <c r="F3620" s="403" t="s">
        <v>8145</v>
      </c>
      <c r="G3620" s="403" t="s">
        <v>6440</v>
      </c>
      <c r="H3620" s="403" t="s">
        <v>8145</v>
      </c>
      <c r="I3620" s="403" t="s">
        <v>6334</v>
      </c>
      <c r="J3620" s="403" t="s">
        <v>6334</v>
      </c>
      <c r="K3620" s="403" t="s">
        <v>22086</v>
      </c>
      <c r="L3620" s="403" t="s">
        <v>6343</v>
      </c>
    </row>
    <row r="3621" spans="1:12" ht="191.25" x14ac:dyDescent="0.25">
      <c r="A3621" s="402" t="s">
        <v>22104</v>
      </c>
      <c r="B3621" s="402" t="s">
        <v>22102</v>
      </c>
      <c r="C3621" s="402" t="s">
        <v>22103</v>
      </c>
      <c r="D3621" s="402" t="s">
        <v>22101</v>
      </c>
      <c r="E3621" s="402" t="s">
        <v>8144</v>
      </c>
      <c r="F3621" s="402" t="s">
        <v>8145</v>
      </c>
      <c r="G3621" s="402" t="s">
        <v>6440</v>
      </c>
      <c r="H3621" s="402" t="s">
        <v>8145</v>
      </c>
      <c r="I3621" s="402" t="s">
        <v>6334</v>
      </c>
      <c r="J3621" s="402" t="s">
        <v>6334</v>
      </c>
      <c r="K3621" s="402" t="s">
        <v>22086</v>
      </c>
      <c r="L3621" s="402" t="s">
        <v>6343</v>
      </c>
    </row>
    <row r="3622" spans="1:12" ht="157.5" x14ac:dyDescent="0.25">
      <c r="A3622" s="403" t="s">
        <v>22108</v>
      </c>
      <c r="B3622" s="403" t="s">
        <v>22106</v>
      </c>
      <c r="C3622" s="403" t="s">
        <v>22107</v>
      </c>
      <c r="D3622" s="403" t="s">
        <v>22105</v>
      </c>
      <c r="E3622" s="403" t="s">
        <v>8144</v>
      </c>
      <c r="F3622" s="403" t="s">
        <v>8145</v>
      </c>
      <c r="G3622" s="403" t="s">
        <v>6440</v>
      </c>
      <c r="H3622" s="403" t="s">
        <v>8145</v>
      </c>
      <c r="I3622" s="403" t="s">
        <v>6334</v>
      </c>
      <c r="J3622" s="403" t="s">
        <v>6334</v>
      </c>
      <c r="K3622" s="403" t="s">
        <v>22086</v>
      </c>
      <c r="L3622" s="403" t="s">
        <v>6343</v>
      </c>
    </row>
    <row r="3623" spans="1:12" ht="191.25" x14ac:dyDescent="0.25">
      <c r="A3623" s="402" t="s">
        <v>22112</v>
      </c>
      <c r="B3623" s="402" t="s">
        <v>22110</v>
      </c>
      <c r="C3623" s="402" t="s">
        <v>22111</v>
      </c>
      <c r="D3623" s="402" t="s">
        <v>22109</v>
      </c>
      <c r="E3623" s="402" t="s">
        <v>8144</v>
      </c>
      <c r="F3623" s="402" t="s">
        <v>8145</v>
      </c>
      <c r="G3623" s="402" t="s">
        <v>6440</v>
      </c>
      <c r="H3623" s="402" t="s">
        <v>8145</v>
      </c>
      <c r="I3623" s="402" t="s">
        <v>6334</v>
      </c>
      <c r="J3623" s="402" t="s">
        <v>6334</v>
      </c>
      <c r="K3623" s="402" t="s">
        <v>22086</v>
      </c>
      <c r="L3623" s="402" t="s">
        <v>6343</v>
      </c>
    </row>
    <row r="3624" spans="1:12" ht="213.75" x14ac:dyDescent="0.25">
      <c r="A3624" s="403" t="s">
        <v>22116</v>
      </c>
      <c r="B3624" s="403" t="s">
        <v>22114</v>
      </c>
      <c r="C3624" s="403" t="s">
        <v>22115</v>
      </c>
      <c r="D3624" s="403" t="s">
        <v>22113</v>
      </c>
      <c r="E3624" s="403" t="s">
        <v>8144</v>
      </c>
      <c r="F3624" s="403" t="s">
        <v>8145</v>
      </c>
      <c r="G3624" s="403" t="s">
        <v>6440</v>
      </c>
      <c r="H3624" s="403" t="s">
        <v>8145</v>
      </c>
      <c r="I3624" s="403" t="s">
        <v>6334</v>
      </c>
      <c r="J3624" s="403" t="s">
        <v>6334</v>
      </c>
      <c r="K3624" s="403" t="s">
        <v>22086</v>
      </c>
      <c r="L3624" s="403" t="s">
        <v>6343</v>
      </c>
    </row>
    <row r="3625" spans="1:12" ht="191.25" x14ac:dyDescent="0.25">
      <c r="A3625" s="402" t="s">
        <v>22120</v>
      </c>
      <c r="B3625" s="402" t="s">
        <v>22118</v>
      </c>
      <c r="C3625" s="402" t="s">
        <v>22119</v>
      </c>
      <c r="D3625" s="402" t="s">
        <v>22117</v>
      </c>
      <c r="E3625" s="402" t="s">
        <v>8144</v>
      </c>
      <c r="F3625" s="402" t="s">
        <v>8145</v>
      </c>
      <c r="G3625" s="402" t="s">
        <v>6440</v>
      </c>
      <c r="H3625" s="402" t="s">
        <v>8145</v>
      </c>
      <c r="I3625" s="402" t="s">
        <v>6334</v>
      </c>
      <c r="J3625" s="402" t="s">
        <v>6334</v>
      </c>
      <c r="K3625" s="402" t="s">
        <v>22086</v>
      </c>
      <c r="L3625" s="402" t="s">
        <v>6343</v>
      </c>
    </row>
    <row r="3626" spans="1:12" ht="247.5" x14ac:dyDescent="0.25">
      <c r="A3626" s="403" t="s">
        <v>22124</v>
      </c>
      <c r="B3626" s="403" t="s">
        <v>22122</v>
      </c>
      <c r="C3626" s="403" t="s">
        <v>22123</v>
      </c>
      <c r="D3626" s="403" t="s">
        <v>22121</v>
      </c>
      <c r="E3626" s="403" t="s">
        <v>8144</v>
      </c>
      <c r="F3626" s="403" t="s">
        <v>8145</v>
      </c>
      <c r="G3626" s="403" t="s">
        <v>6440</v>
      </c>
      <c r="H3626" s="403" t="s">
        <v>8145</v>
      </c>
      <c r="I3626" s="403" t="s">
        <v>6334</v>
      </c>
      <c r="J3626" s="403" t="s">
        <v>6334</v>
      </c>
      <c r="K3626" s="403" t="s">
        <v>22086</v>
      </c>
      <c r="L3626" s="403" t="s">
        <v>6343</v>
      </c>
    </row>
    <row r="3627" spans="1:12" ht="202.5" x14ac:dyDescent="0.25">
      <c r="A3627" s="402" t="s">
        <v>22128</v>
      </c>
      <c r="B3627" s="402" t="s">
        <v>22126</v>
      </c>
      <c r="C3627" s="402" t="s">
        <v>22127</v>
      </c>
      <c r="D3627" s="402" t="s">
        <v>22125</v>
      </c>
      <c r="E3627" s="402" t="s">
        <v>8144</v>
      </c>
      <c r="F3627" s="402" t="s">
        <v>8145</v>
      </c>
      <c r="G3627" s="402" t="s">
        <v>6440</v>
      </c>
      <c r="H3627" s="402" t="s">
        <v>8145</v>
      </c>
      <c r="I3627" s="402" t="s">
        <v>6334</v>
      </c>
      <c r="J3627" s="402" t="s">
        <v>6334</v>
      </c>
      <c r="K3627" s="402" t="s">
        <v>22086</v>
      </c>
      <c r="L3627" s="402" t="s">
        <v>6343</v>
      </c>
    </row>
    <row r="3628" spans="1:12" ht="191.25" x14ac:dyDescent="0.25">
      <c r="A3628" s="403" t="s">
        <v>22132</v>
      </c>
      <c r="B3628" s="403" t="s">
        <v>22130</v>
      </c>
      <c r="C3628" s="403" t="s">
        <v>22131</v>
      </c>
      <c r="D3628" s="403" t="s">
        <v>22129</v>
      </c>
      <c r="E3628" s="403" t="s">
        <v>8144</v>
      </c>
      <c r="F3628" s="403" t="s">
        <v>8145</v>
      </c>
      <c r="G3628" s="403" t="s">
        <v>6440</v>
      </c>
      <c r="H3628" s="403" t="s">
        <v>8145</v>
      </c>
      <c r="I3628" s="403" t="s">
        <v>6334</v>
      </c>
      <c r="J3628" s="403" t="s">
        <v>6334</v>
      </c>
      <c r="K3628" s="403" t="s">
        <v>22086</v>
      </c>
      <c r="L3628" s="403" t="s">
        <v>6343</v>
      </c>
    </row>
    <row r="3629" spans="1:12" ht="236.25" x14ac:dyDescent="0.25">
      <c r="A3629" s="402" t="s">
        <v>22136</v>
      </c>
      <c r="B3629" s="402" t="s">
        <v>22134</v>
      </c>
      <c r="C3629" s="402" t="s">
        <v>22135</v>
      </c>
      <c r="D3629" s="402" t="s">
        <v>22133</v>
      </c>
      <c r="E3629" s="402" t="s">
        <v>8144</v>
      </c>
      <c r="F3629" s="402" t="s">
        <v>8145</v>
      </c>
      <c r="G3629" s="402" t="s">
        <v>6440</v>
      </c>
      <c r="H3629" s="402" t="s">
        <v>8145</v>
      </c>
      <c r="I3629" s="402" t="s">
        <v>6334</v>
      </c>
      <c r="J3629" s="402" t="s">
        <v>6334</v>
      </c>
      <c r="K3629" s="402" t="s">
        <v>22086</v>
      </c>
      <c r="L3629" s="402" t="s">
        <v>6343</v>
      </c>
    </row>
    <row r="3630" spans="1:12" ht="180" x14ac:dyDescent="0.25">
      <c r="A3630" s="403" t="s">
        <v>5063</v>
      </c>
      <c r="B3630" s="403" t="s">
        <v>22138</v>
      </c>
      <c r="C3630" s="403" t="s">
        <v>5065</v>
      </c>
      <c r="D3630" s="403" t="s">
        <v>22137</v>
      </c>
      <c r="E3630" s="403" t="s">
        <v>6888</v>
      </c>
      <c r="F3630" s="403" t="s">
        <v>6889</v>
      </c>
      <c r="G3630" s="403" t="s">
        <v>6440</v>
      </c>
      <c r="H3630" s="403" t="s">
        <v>6889</v>
      </c>
      <c r="I3630" s="403" t="s">
        <v>6334</v>
      </c>
      <c r="J3630" s="403" t="s">
        <v>6334</v>
      </c>
      <c r="K3630" s="403" t="s">
        <v>21942</v>
      </c>
      <c r="L3630" s="403" t="s">
        <v>6343</v>
      </c>
    </row>
    <row r="3631" spans="1:12" ht="168.75" x14ac:dyDescent="0.25">
      <c r="A3631" s="402" t="s">
        <v>4329</v>
      </c>
      <c r="B3631" s="402" t="s">
        <v>22140</v>
      </c>
      <c r="C3631" s="402" t="s">
        <v>4331</v>
      </c>
      <c r="D3631" s="402" t="s">
        <v>22139</v>
      </c>
      <c r="E3631" s="402" t="s">
        <v>6888</v>
      </c>
      <c r="F3631" s="402" t="s">
        <v>6889</v>
      </c>
      <c r="G3631" s="402" t="s">
        <v>6440</v>
      </c>
      <c r="H3631" s="402" t="s">
        <v>6889</v>
      </c>
      <c r="I3631" s="402" t="s">
        <v>6334</v>
      </c>
      <c r="J3631" s="402" t="s">
        <v>6334</v>
      </c>
      <c r="K3631" s="402" t="s">
        <v>21942</v>
      </c>
      <c r="L3631" s="402" t="s">
        <v>6343</v>
      </c>
    </row>
    <row r="3632" spans="1:12" ht="247.5" x14ac:dyDescent="0.25">
      <c r="A3632" s="403" t="s">
        <v>4641</v>
      </c>
      <c r="B3632" s="403" t="s">
        <v>22142</v>
      </c>
      <c r="C3632" s="403" t="s">
        <v>4643</v>
      </c>
      <c r="D3632" s="403" t="s">
        <v>22141</v>
      </c>
      <c r="E3632" s="403" t="s">
        <v>6888</v>
      </c>
      <c r="F3632" s="403" t="s">
        <v>6889</v>
      </c>
      <c r="G3632" s="403" t="s">
        <v>6440</v>
      </c>
      <c r="H3632" s="403" t="s">
        <v>6889</v>
      </c>
      <c r="I3632" s="403" t="s">
        <v>6334</v>
      </c>
      <c r="J3632" s="403" t="s">
        <v>6334</v>
      </c>
      <c r="K3632" s="403" t="s">
        <v>21942</v>
      </c>
      <c r="L3632" s="403" t="s">
        <v>6343</v>
      </c>
    </row>
    <row r="3633" spans="1:12" ht="112.5" x14ac:dyDescent="0.25">
      <c r="A3633" s="402" t="s">
        <v>4886</v>
      </c>
      <c r="B3633" s="402" t="s">
        <v>22144</v>
      </c>
      <c r="C3633" s="402" t="s">
        <v>4888</v>
      </c>
      <c r="D3633" s="402" t="s">
        <v>22143</v>
      </c>
      <c r="E3633" s="402" t="s">
        <v>6888</v>
      </c>
      <c r="F3633" s="402" t="s">
        <v>6889</v>
      </c>
      <c r="G3633" s="402" t="s">
        <v>6440</v>
      </c>
      <c r="H3633" s="402" t="s">
        <v>6889</v>
      </c>
      <c r="I3633" s="402" t="s">
        <v>6334</v>
      </c>
      <c r="J3633" s="402" t="s">
        <v>6334</v>
      </c>
      <c r="K3633" s="402" t="s">
        <v>6334</v>
      </c>
      <c r="L3633" s="402" t="s">
        <v>835</v>
      </c>
    </row>
    <row r="3634" spans="1:12" ht="191.25" x14ac:dyDescent="0.25">
      <c r="A3634" s="403" t="s">
        <v>22148</v>
      </c>
      <c r="B3634" s="403" t="s">
        <v>22146</v>
      </c>
      <c r="C3634" s="403" t="s">
        <v>22147</v>
      </c>
      <c r="D3634" s="403" t="s">
        <v>22145</v>
      </c>
      <c r="E3634" s="403" t="s">
        <v>6888</v>
      </c>
      <c r="F3634" s="403" t="s">
        <v>6889</v>
      </c>
      <c r="G3634" s="403" t="s">
        <v>6440</v>
      </c>
      <c r="H3634" s="403" t="s">
        <v>6889</v>
      </c>
      <c r="I3634" s="403" t="s">
        <v>6334</v>
      </c>
      <c r="J3634" s="403" t="s">
        <v>6334</v>
      </c>
      <c r="K3634" s="403" t="s">
        <v>21942</v>
      </c>
      <c r="L3634" s="403" t="s">
        <v>6343</v>
      </c>
    </row>
    <row r="3635" spans="1:12" ht="146.25" x14ac:dyDescent="0.25">
      <c r="A3635" s="402" t="s">
        <v>5568</v>
      </c>
      <c r="B3635" s="402" t="s">
        <v>22150</v>
      </c>
      <c r="C3635" s="402" t="s">
        <v>5825</v>
      </c>
      <c r="D3635" s="402" t="s">
        <v>22149</v>
      </c>
      <c r="E3635" s="402" t="s">
        <v>8144</v>
      </c>
      <c r="F3635" s="402" t="s">
        <v>8145</v>
      </c>
      <c r="G3635" s="402" t="s">
        <v>6440</v>
      </c>
      <c r="H3635" s="402" t="s">
        <v>8145</v>
      </c>
      <c r="I3635" s="402" t="s">
        <v>6334</v>
      </c>
      <c r="J3635" s="402" t="s">
        <v>6334</v>
      </c>
      <c r="K3635" s="402" t="s">
        <v>22086</v>
      </c>
      <c r="L3635" s="402" t="s">
        <v>6343</v>
      </c>
    </row>
    <row r="3636" spans="1:12" ht="180" x14ac:dyDescent="0.25">
      <c r="A3636" s="403" t="s">
        <v>5569</v>
      </c>
      <c r="B3636" s="403" t="s">
        <v>22152</v>
      </c>
      <c r="C3636" s="403" t="s">
        <v>5826</v>
      </c>
      <c r="D3636" s="403" t="s">
        <v>22151</v>
      </c>
      <c r="E3636" s="403" t="s">
        <v>8144</v>
      </c>
      <c r="F3636" s="403" t="s">
        <v>8145</v>
      </c>
      <c r="G3636" s="403" t="s">
        <v>6440</v>
      </c>
      <c r="H3636" s="403" t="s">
        <v>8145</v>
      </c>
      <c r="I3636" s="403" t="s">
        <v>6334</v>
      </c>
      <c r="J3636" s="403" t="s">
        <v>6334</v>
      </c>
      <c r="K3636" s="403" t="s">
        <v>22086</v>
      </c>
      <c r="L3636" s="403" t="s">
        <v>6343</v>
      </c>
    </row>
    <row r="3637" spans="1:12" ht="180" x14ac:dyDescent="0.25">
      <c r="A3637" s="402" t="s">
        <v>22156</v>
      </c>
      <c r="B3637" s="402" t="s">
        <v>22154</v>
      </c>
      <c r="C3637" s="402" t="s">
        <v>22155</v>
      </c>
      <c r="D3637" s="402" t="s">
        <v>22153</v>
      </c>
      <c r="E3637" s="402" t="s">
        <v>8144</v>
      </c>
      <c r="F3637" s="402" t="s">
        <v>8145</v>
      </c>
      <c r="G3637" s="402" t="s">
        <v>6440</v>
      </c>
      <c r="H3637" s="402" t="s">
        <v>8145</v>
      </c>
      <c r="I3637" s="402" t="s">
        <v>6334</v>
      </c>
      <c r="J3637" s="402" t="s">
        <v>6334</v>
      </c>
      <c r="K3637" s="402" t="s">
        <v>22086</v>
      </c>
      <c r="L3637" s="402" t="s">
        <v>6343</v>
      </c>
    </row>
    <row r="3638" spans="1:12" ht="213.75" x14ac:dyDescent="0.25">
      <c r="A3638" s="403" t="s">
        <v>5572</v>
      </c>
      <c r="B3638" s="403" t="s">
        <v>22158</v>
      </c>
      <c r="C3638" s="403" t="s">
        <v>5829</v>
      </c>
      <c r="D3638" s="403" t="s">
        <v>22157</v>
      </c>
      <c r="E3638" s="403" t="s">
        <v>8144</v>
      </c>
      <c r="F3638" s="403" t="s">
        <v>8145</v>
      </c>
      <c r="G3638" s="403" t="s">
        <v>6440</v>
      </c>
      <c r="H3638" s="403" t="s">
        <v>8145</v>
      </c>
      <c r="I3638" s="403" t="s">
        <v>6334</v>
      </c>
      <c r="J3638" s="403" t="s">
        <v>6334</v>
      </c>
      <c r="K3638" s="403" t="s">
        <v>22086</v>
      </c>
      <c r="L3638" s="403" t="s">
        <v>6343</v>
      </c>
    </row>
    <row r="3639" spans="1:12" ht="225" x14ac:dyDescent="0.25">
      <c r="A3639" s="402" t="s">
        <v>22162</v>
      </c>
      <c r="B3639" s="402" t="s">
        <v>22160</v>
      </c>
      <c r="C3639" s="402" t="s">
        <v>22161</v>
      </c>
      <c r="D3639" s="402" t="s">
        <v>22159</v>
      </c>
      <c r="E3639" s="402" t="s">
        <v>8144</v>
      </c>
      <c r="F3639" s="402" t="s">
        <v>8145</v>
      </c>
      <c r="G3639" s="402" t="s">
        <v>6440</v>
      </c>
      <c r="H3639" s="402" t="s">
        <v>8145</v>
      </c>
      <c r="I3639" s="402" t="s">
        <v>6334</v>
      </c>
      <c r="J3639" s="402" t="s">
        <v>6334</v>
      </c>
      <c r="K3639" s="402" t="s">
        <v>22086</v>
      </c>
      <c r="L3639" s="402" t="s">
        <v>6343</v>
      </c>
    </row>
    <row r="3640" spans="1:12" ht="225" x14ac:dyDescent="0.25">
      <c r="A3640" s="403" t="s">
        <v>5573</v>
      </c>
      <c r="B3640" s="403" t="s">
        <v>22164</v>
      </c>
      <c r="C3640" s="403" t="s">
        <v>5830</v>
      </c>
      <c r="D3640" s="403" t="s">
        <v>22163</v>
      </c>
      <c r="E3640" s="403" t="s">
        <v>8144</v>
      </c>
      <c r="F3640" s="403" t="s">
        <v>8145</v>
      </c>
      <c r="G3640" s="403" t="s">
        <v>6440</v>
      </c>
      <c r="H3640" s="403" t="s">
        <v>8145</v>
      </c>
      <c r="I3640" s="403" t="s">
        <v>6334</v>
      </c>
      <c r="J3640" s="403" t="s">
        <v>6334</v>
      </c>
      <c r="K3640" s="403" t="s">
        <v>22086</v>
      </c>
      <c r="L3640" s="403" t="s">
        <v>6343</v>
      </c>
    </row>
    <row r="3641" spans="1:12" ht="157.5" x14ac:dyDescent="0.25">
      <c r="A3641" s="402" t="s">
        <v>22168</v>
      </c>
      <c r="B3641" s="402" t="s">
        <v>22166</v>
      </c>
      <c r="C3641" s="402" t="s">
        <v>22167</v>
      </c>
      <c r="D3641" s="402" t="s">
        <v>22165</v>
      </c>
      <c r="E3641" s="402" t="s">
        <v>8144</v>
      </c>
      <c r="F3641" s="402" t="s">
        <v>8145</v>
      </c>
      <c r="G3641" s="402" t="s">
        <v>6440</v>
      </c>
      <c r="H3641" s="402" t="s">
        <v>8145</v>
      </c>
      <c r="I3641" s="402" t="s">
        <v>6334</v>
      </c>
      <c r="J3641" s="402" t="s">
        <v>6334</v>
      </c>
      <c r="K3641" s="402" t="s">
        <v>22086</v>
      </c>
      <c r="L3641" s="402" t="s">
        <v>6343</v>
      </c>
    </row>
    <row r="3642" spans="1:12" ht="146.25" x14ac:dyDescent="0.25">
      <c r="A3642" s="403" t="s">
        <v>2840</v>
      </c>
      <c r="B3642" s="403" t="s">
        <v>22170</v>
      </c>
      <c r="C3642" s="403" t="s">
        <v>2842</v>
      </c>
      <c r="D3642" s="403" t="s">
        <v>22169</v>
      </c>
      <c r="E3642" s="403" t="s">
        <v>8144</v>
      </c>
      <c r="F3642" s="403" t="s">
        <v>8145</v>
      </c>
      <c r="G3642" s="403" t="s">
        <v>6440</v>
      </c>
      <c r="H3642" s="403" t="s">
        <v>8145</v>
      </c>
      <c r="I3642" s="403" t="s">
        <v>6334</v>
      </c>
      <c r="J3642" s="403" t="s">
        <v>6334</v>
      </c>
      <c r="K3642" s="403" t="s">
        <v>22086</v>
      </c>
      <c r="L3642" s="403" t="s">
        <v>6343</v>
      </c>
    </row>
    <row r="3643" spans="1:12" ht="191.25" x14ac:dyDescent="0.25">
      <c r="A3643" s="402" t="s">
        <v>22174</v>
      </c>
      <c r="B3643" s="402" t="s">
        <v>22172</v>
      </c>
      <c r="C3643" s="402" t="s">
        <v>22173</v>
      </c>
      <c r="D3643" s="402" t="s">
        <v>22171</v>
      </c>
      <c r="E3643" s="402" t="s">
        <v>8144</v>
      </c>
      <c r="F3643" s="402" t="s">
        <v>8145</v>
      </c>
      <c r="G3643" s="402" t="s">
        <v>6440</v>
      </c>
      <c r="H3643" s="402" t="s">
        <v>8145</v>
      </c>
      <c r="I3643" s="402" t="s">
        <v>6334</v>
      </c>
      <c r="J3643" s="402" t="s">
        <v>6334</v>
      </c>
      <c r="K3643" s="402" t="s">
        <v>22086</v>
      </c>
      <c r="L3643" s="402" t="s">
        <v>6343</v>
      </c>
    </row>
    <row r="3644" spans="1:12" ht="135" x14ac:dyDescent="0.25">
      <c r="A3644" s="403" t="s">
        <v>22178</v>
      </c>
      <c r="B3644" s="403" t="s">
        <v>22176</v>
      </c>
      <c r="C3644" s="403" t="s">
        <v>22177</v>
      </c>
      <c r="D3644" s="403" t="s">
        <v>22175</v>
      </c>
      <c r="E3644" s="403" t="s">
        <v>8144</v>
      </c>
      <c r="F3644" s="403" t="s">
        <v>8145</v>
      </c>
      <c r="G3644" s="403" t="s">
        <v>6440</v>
      </c>
      <c r="H3644" s="403" t="s">
        <v>8145</v>
      </c>
      <c r="I3644" s="403" t="s">
        <v>6334</v>
      </c>
      <c r="J3644" s="403" t="s">
        <v>6334</v>
      </c>
      <c r="K3644" s="403" t="s">
        <v>22086</v>
      </c>
      <c r="L3644" s="403" t="s">
        <v>6343</v>
      </c>
    </row>
    <row r="3645" spans="1:12" ht="123.75" x14ac:dyDescent="0.25">
      <c r="A3645" s="402" t="s">
        <v>22182</v>
      </c>
      <c r="B3645" s="402" t="s">
        <v>22180</v>
      </c>
      <c r="C3645" s="402" t="s">
        <v>22181</v>
      </c>
      <c r="D3645" s="402" t="s">
        <v>22179</v>
      </c>
      <c r="E3645" s="402" t="s">
        <v>8144</v>
      </c>
      <c r="F3645" s="402" t="s">
        <v>8145</v>
      </c>
      <c r="G3645" s="402" t="s">
        <v>6440</v>
      </c>
      <c r="H3645" s="402" t="s">
        <v>8145</v>
      </c>
      <c r="I3645" s="402" t="s">
        <v>6334</v>
      </c>
      <c r="J3645" s="402" t="s">
        <v>6334</v>
      </c>
      <c r="K3645" s="402" t="s">
        <v>22086</v>
      </c>
      <c r="L3645" s="402" t="s">
        <v>6343</v>
      </c>
    </row>
    <row r="3646" spans="1:12" ht="146.25" x14ac:dyDescent="0.25">
      <c r="A3646" s="403" t="s">
        <v>22186</v>
      </c>
      <c r="B3646" s="403" t="s">
        <v>22184</v>
      </c>
      <c r="C3646" s="403" t="s">
        <v>22185</v>
      </c>
      <c r="D3646" s="403" t="s">
        <v>22183</v>
      </c>
      <c r="E3646" s="403" t="s">
        <v>8144</v>
      </c>
      <c r="F3646" s="403" t="s">
        <v>8145</v>
      </c>
      <c r="G3646" s="403" t="s">
        <v>6440</v>
      </c>
      <c r="H3646" s="403" t="s">
        <v>8145</v>
      </c>
      <c r="I3646" s="403" t="s">
        <v>6334</v>
      </c>
      <c r="J3646" s="403" t="s">
        <v>6334</v>
      </c>
      <c r="K3646" s="403" t="s">
        <v>22086</v>
      </c>
      <c r="L3646" s="403" t="s">
        <v>6343</v>
      </c>
    </row>
    <row r="3647" spans="1:12" ht="146.25" x14ac:dyDescent="0.25">
      <c r="A3647" s="402" t="s">
        <v>22190</v>
      </c>
      <c r="B3647" s="402" t="s">
        <v>22188</v>
      </c>
      <c r="C3647" s="402" t="s">
        <v>22189</v>
      </c>
      <c r="D3647" s="402" t="s">
        <v>22187</v>
      </c>
      <c r="E3647" s="402" t="s">
        <v>8144</v>
      </c>
      <c r="F3647" s="402" t="s">
        <v>8145</v>
      </c>
      <c r="G3647" s="402" t="s">
        <v>6440</v>
      </c>
      <c r="H3647" s="402" t="s">
        <v>8145</v>
      </c>
      <c r="I3647" s="402" t="s">
        <v>6334</v>
      </c>
      <c r="J3647" s="402" t="s">
        <v>6334</v>
      </c>
      <c r="K3647" s="402" t="s">
        <v>22086</v>
      </c>
      <c r="L3647" s="402" t="s">
        <v>6343</v>
      </c>
    </row>
    <row r="3648" spans="1:12" ht="168.75" x14ac:dyDescent="0.25">
      <c r="A3648" s="403" t="s">
        <v>4450</v>
      </c>
      <c r="B3648" s="403" t="s">
        <v>22192</v>
      </c>
      <c r="C3648" s="403" t="s">
        <v>4452</v>
      </c>
      <c r="D3648" s="403" t="s">
        <v>22191</v>
      </c>
      <c r="E3648" s="403" t="s">
        <v>8144</v>
      </c>
      <c r="F3648" s="403" t="s">
        <v>8145</v>
      </c>
      <c r="G3648" s="403" t="s">
        <v>6440</v>
      </c>
      <c r="H3648" s="403" t="s">
        <v>8145</v>
      </c>
      <c r="I3648" s="403" t="s">
        <v>6334</v>
      </c>
      <c r="J3648" s="403" t="s">
        <v>6334</v>
      </c>
      <c r="K3648" s="403" t="s">
        <v>22086</v>
      </c>
      <c r="L3648" s="403" t="s">
        <v>6343</v>
      </c>
    </row>
    <row r="3649" spans="1:12" ht="90" x14ac:dyDescent="0.25">
      <c r="A3649" s="402" t="s">
        <v>22196</v>
      </c>
      <c r="B3649" s="402" t="s">
        <v>22194</v>
      </c>
      <c r="C3649" s="402" t="s">
        <v>22195</v>
      </c>
      <c r="D3649" s="402" t="s">
        <v>22193</v>
      </c>
      <c r="E3649" s="402" t="s">
        <v>8144</v>
      </c>
      <c r="F3649" s="402" t="s">
        <v>8145</v>
      </c>
      <c r="G3649" s="402" t="s">
        <v>6440</v>
      </c>
      <c r="H3649" s="402" t="s">
        <v>8145</v>
      </c>
      <c r="I3649" s="402" t="s">
        <v>6334</v>
      </c>
      <c r="J3649" s="402" t="s">
        <v>6334</v>
      </c>
      <c r="K3649" s="402" t="s">
        <v>22086</v>
      </c>
      <c r="L3649" s="402" t="s">
        <v>6343</v>
      </c>
    </row>
    <row r="3650" spans="1:12" ht="123.75" x14ac:dyDescent="0.25">
      <c r="A3650" s="403" t="s">
        <v>22200</v>
      </c>
      <c r="B3650" s="403" t="s">
        <v>22198</v>
      </c>
      <c r="C3650" s="403" t="s">
        <v>22199</v>
      </c>
      <c r="D3650" s="403" t="s">
        <v>22197</v>
      </c>
      <c r="E3650" s="403" t="s">
        <v>8144</v>
      </c>
      <c r="F3650" s="403" t="s">
        <v>8145</v>
      </c>
      <c r="G3650" s="403" t="s">
        <v>6440</v>
      </c>
      <c r="H3650" s="403" t="s">
        <v>8145</v>
      </c>
      <c r="I3650" s="403" t="s">
        <v>6334</v>
      </c>
      <c r="J3650" s="403" t="s">
        <v>6334</v>
      </c>
      <c r="K3650" s="403" t="s">
        <v>22086</v>
      </c>
      <c r="L3650" s="403" t="s">
        <v>6343</v>
      </c>
    </row>
    <row r="3651" spans="1:12" ht="146.25" x14ac:dyDescent="0.25">
      <c r="A3651" s="402" t="s">
        <v>22204</v>
      </c>
      <c r="B3651" s="402" t="s">
        <v>22202</v>
      </c>
      <c r="C3651" s="402" t="s">
        <v>22203</v>
      </c>
      <c r="D3651" s="402" t="s">
        <v>22201</v>
      </c>
      <c r="E3651" s="402" t="s">
        <v>8144</v>
      </c>
      <c r="F3651" s="402" t="s">
        <v>8145</v>
      </c>
      <c r="G3651" s="402" t="s">
        <v>6440</v>
      </c>
      <c r="H3651" s="402" t="s">
        <v>8145</v>
      </c>
      <c r="I3651" s="402" t="s">
        <v>6334</v>
      </c>
      <c r="J3651" s="402" t="s">
        <v>6334</v>
      </c>
      <c r="K3651" s="402" t="s">
        <v>22086</v>
      </c>
      <c r="L3651" s="402" t="s">
        <v>6343</v>
      </c>
    </row>
    <row r="3652" spans="1:12" ht="123.75" x14ac:dyDescent="0.25">
      <c r="A3652" s="403" t="s">
        <v>22208</v>
      </c>
      <c r="B3652" s="403" t="s">
        <v>22206</v>
      </c>
      <c r="C3652" s="403" t="s">
        <v>22207</v>
      </c>
      <c r="D3652" s="403" t="s">
        <v>22205</v>
      </c>
      <c r="E3652" s="403" t="s">
        <v>8144</v>
      </c>
      <c r="F3652" s="403" t="s">
        <v>8145</v>
      </c>
      <c r="G3652" s="403" t="s">
        <v>6440</v>
      </c>
      <c r="H3652" s="403" t="s">
        <v>8145</v>
      </c>
      <c r="I3652" s="403" t="s">
        <v>6334</v>
      </c>
      <c r="J3652" s="403" t="s">
        <v>6334</v>
      </c>
      <c r="K3652" s="403" t="s">
        <v>22086</v>
      </c>
      <c r="L3652" s="403" t="s">
        <v>6343</v>
      </c>
    </row>
    <row r="3653" spans="1:12" ht="168.75" x14ac:dyDescent="0.25">
      <c r="A3653" s="402" t="s">
        <v>22212</v>
      </c>
      <c r="B3653" s="402" t="s">
        <v>22210</v>
      </c>
      <c r="C3653" s="402" t="s">
        <v>22211</v>
      </c>
      <c r="D3653" s="402" t="s">
        <v>22209</v>
      </c>
      <c r="E3653" s="402" t="s">
        <v>8144</v>
      </c>
      <c r="F3653" s="402" t="s">
        <v>8145</v>
      </c>
      <c r="G3653" s="402" t="s">
        <v>6440</v>
      </c>
      <c r="H3653" s="402" t="s">
        <v>8145</v>
      </c>
      <c r="I3653" s="402" t="s">
        <v>6334</v>
      </c>
      <c r="J3653" s="402" t="s">
        <v>6334</v>
      </c>
      <c r="K3653" s="402" t="s">
        <v>22086</v>
      </c>
      <c r="L3653" s="402" t="s">
        <v>6343</v>
      </c>
    </row>
    <row r="3654" spans="1:12" ht="112.5" x14ac:dyDescent="0.25">
      <c r="A3654" s="403" t="s">
        <v>22216</v>
      </c>
      <c r="B3654" s="403" t="s">
        <v>22214</v>
      </c>
      <c r="C3654" s="403" t="s">
        <v>22215</v>
      </c>
      <c r="D3654" s="403" t="s">
        <v>22213</v>
      </c>
      <c r="E3654" s="403" t="s">
        <v>8144</v>
      </c>
      <c r="F3654" s="403" t="s">
        <v>8145</v>
      </c>
      <c r="G3654" s="403" t="s">
        <v>6440</v>
      </c>
      <c r="H3654" s="403" t="s">
        <v>8145</v>
      </c>
      <c r="I3654" s="403" t="s">
        <v>6334</v>
      </c>
      <c r="J3654" s="403" t="s">
        <v>6334</v>
      </c>
      <c r="K3654" s="403" t="s">
        <v>22086</v>
      </c>
      <c r="L3654" s="403" t="s">
        <v>6343</v>
      </c>
    </row>
    <row r="3655" spans="1:12" ht="112.5" x14ac:dyDescent="0.25">
      <c r="A3655" s="402" t="s">
        <v>22220</v>
      </c>
      <c r="B3655" s="402" t="s">
        <v>22218</v>
      </c>
      <c r="C3655" s="402" t="s">
        <v>22219</v>
      </c>
      <c r="D3655" s="402" t="s">
        <v>22217</v>
      </c>
      <c r="E3655" s="402" t="s">
        <v>8144</v>
      </c>
      <c r="F3655" s="402" t="s">
        <v>8145</v>
      </c>
      <c r="G3655" s="402" t="s">
        <v>6440</v>
      </c>
      <c r="H3655" s="402" t="s">
        <v>8145</v>
      </c>
      <c r="I3655" s="402" t="s">
        <v>6334</v>
      </c>
      <c r="J3655" s="402" t="s">
        <v>6334</v>
      </c>
      <c r="K3655" s="402" t="s">
        <v>22086</v>
      </c>
      <c r="L3655" s="402" t="s">
        <v>6343</v>
      </c>
    </row>
    <row r="3656" spans="1:12" ht="112.5" x14ac:dyDescent="0.25">
      <c r="A3656" s="403" t="s">
        <v>22224</v>
      </c>
      <c r="B3656" s="403" t="s">
        <v>22222</v>
      </c>
      <c r="C3656" s="403" t="s">
        <v>22223</v>
      </c>
      <c r="D3656" s="403" t="s">
        <v>22221</v>
      </c>
      <c r="E3656" s="403" t="s">
        <v>8144</v>
      </c>
      <c r="F3656" s="403" t="s">
        <v>8145</v>
      </c>
      <c r="G3656" s="403" t="s">
        <v>6440</v>
      </c>
      <c r="H3656" s="403" t="s">
        <v>8145</v>
      </c>
      <c r="I3656" s="403" t="s">
        <v>6334</v>
      </c>
      <c r="J3656" s="403" t="s">
        <v>6334</v>
      </c>
      <c r="K3656" s="403" t="s">
        <v>22086</v>
      </c>
      <c r="L3656" s="403" t="s">
        <v>6343</v>
      </c>
    </row>
    <row r="3657" spans="1:12" ht="101.25" x14ac:dyDescent="0.25">
      <c r="A3657" s="402" t="s">
        <v>22228</v>
      </c>
      <c r="B3657" s="402" t="s">
        <v>22226</v>
      </c>
      <c r="C3657" s="402" t="s">
        <v>22227</v>
      </c>
      <c r="D3657" s="402" t="s">
        <v>22225</v>
      </c>
      <c r="E3657" s="402" t="s">
        <v>8144</v>
      </c>
      <c r="F3657" s="402" t="s">
        <v>8145</v>
      </c>
      <c r="G3657" s="402" t="s">
        <v>6440</v>
      </c>
      <c r="H3657" s="402" t="s">
        <v>8145</v>
      </c>
      <c r="I3657" s="402" t="s">
        <v>6334</v>
      </c>
      <c r="J3657" s="402" t="s">
        <v>6334</v>
      </c>
      <c r="K3657" s="402" t="s">
        <v>22086</v>
      </c>
      <c r="L3657" s="402" t="s">
        <v>6343</v>
      </c>
    </row>
    <row r="3658" spans="1:12" ht="180" x14ac:dyDescent="0.25">
      <c r="A3658" s="403" t="s">
        <v>22232</v>
      </c>
      <c r="B3658" s="403" t="s">
        <v>22230</v>
      </c>
      <c r="C3658" s="403" t="s">
        <v>22231</v>
      </c>
      <c r="D3658" s="403" t="s">
        <v>22229</v>
      </c>
      <c r="E3658" s="403" t="s">
        <v>8144</v>
      </c>
      <c r="F3658" s="403" t="s">
        <v>8145</v>
      </c>
      <c r="G3658" s="403" t="s">
        <v>6440</v>
      </c>
      <c r="H3658" s="403" t="s">
        <v>8145</v>
      </c>
      <c r="I3658" s="403" t="s">
        <v>6334</v>
      </c>
      <c r="J3658" s="403" t="s">
        <v>6334</v>
      </c>
      <c r="K3658" s="403" t="s">
        <v>22086</v>
      </c>
      <c r="L3658" s="403" t="s">
        <v>6343</v>
      </c>
    </row>
    <row r="3659" spans="1:12" ht="33.75" x14ac:dyDescent="0.25">
      <c r="A3659" s="402" t="s">
        <v>22236</v>
      </c>
      <c r="B3659" s="402" t="s">
        <v>22234</v>
      </c>
      <c r="C3659" s="402" t="s">
        <v>22235</v>
      </c>
      <c r="D3659" s="402" t="s">
        <v>22233</v>
      </c>
      <c r="E3659" s="402" t="s">
        <v>8144</v>
      </c>
      <c r="F3659" s="402" t="s">
        <v>8145</v>
      </c>
      <c r="G3659" s="402" t="s">
        <v>6440</v>
      </c>
      <c r="H3659" s="402" t="s">
        <v>8145</v>
      </c>
      <c r="I3659" s="402" t="s">
        <v>6334</v>
      </c>
      <c r="J3659" s="402" t="s">
        <v>6334</v>
      </c>
      <c r="K3659" s="402" t="s">
        <v>22086</v>
      </c>
      <c r="L3659" s="402" t="s">
        <v>6343</v>
      </c>
    </row>
    <row r="3660" spans="1:12" ht="135" x14ac:dyDescent="0.25">
      <c r="A3660" s="403" t="s">
        <v>22240</v>
      </c>
      <c r="B3660" s="403" t="s">
        <v>22238</v>
      </c>
      <c r="C3660" s="403" t="s">
        <v>22239</v>
      </c>
      <c r="D3660" s="403" t="s">
        <v>22237</v>
      </c>
      <c r="E3660" s="403" t="s">
        <v>8144</v>
      </c>
      <c r="F3660" s="403" t="s">
        <v>8145</v>
      </c>
      <c r="G3660" s="403" t="s">
        <v>6440</v>
      </c>
      <c r="H3660" s="403" t="s">
        <v>8145</v>
      </c>
      <c r="I3660" s="403" t="s">
        <v>6334</v>
      </c>
      <c r="J3660" s="403" t="s">
        <v>6334</v>
      </c>
      <c r="K3660" s="403" t="s">
        <v>22086</v>
      </c>
      <c r="L3660" s="403" t="s">
        <v>6343</v>
      </c>
    </row>
    <row r="3661" spans="1:12" ht="168.75" x14ac:dyDescent="0.25">
      <c r="A3661" s="402" t="s">
        <v>22244</v>
      </c>
      <c r="B3661" s="402" t="s">
        <v>22242</v>
      </c>
      <c r="C3661" s="402" t="s">
        <v>22243</v>
      </c>
      <c r="D3661" s="402" t="s">
        <v>22241</v>
      </c>
      <c r="E3661" s="402" t="s">
        <v>8144</v>
      </c>
      <c r="F3661" s="402" t="s">
        <v>8145</v>
      </c>
      <c r="G3661" s="402" t="s">
        <v>6440</v>
      </c>
      <c r="H3661" s="402" t="s">
        <v>8145</v>
      </c>
      <c r="I3661" s="402" t="s">
        <v>6334</v>
      </c>
      <c r="J3661" s="402" t="s">
        <v>6334</v>
      </c>
      <c r="K3661" s="402" t="s">
        <v>22086</v>
      </c>
      <c r="L3661" s="402" t="s">
        <v>6343</v>
      </c>
    </row>
    <row r="3662" spans="1:12" ht="157.5" x14ac:dyDescent="0.25">
      <c r="A3662" s="403" t="s">
        <v>22248</v>
      </c>
      <c r="B3662" s="403" t="s">
        <v>22246</v>
      </c>
      <c r="C3662" s="403" t="s">
        <v>22247</v>
      </c>
      <c r="D3662" s="403" t="s">
        <v>22245</v>
      </c>
      <c r="E3662" s="403" t="s">
        <v>8144</v>
      </c>
      <c r="F3662" s="403" t="s">
        <v>8145</v>
      </c>
      <c r="G3662" s="403" t="s">
        <v>6440</v>
      </c>
      <c r="H3662" s="403" t="s">
        <v>8145</v>
      </c>
      <c r="I3662" s="403" t="s">
        <v>6334</v>
      </c>
      <c r="J3662" s="403" t="s">
        <v>6334</v>
      </c>
      <c r="K3662" s="403" t="s">
        <v>22086</v>
      </c>
      <c r="L3662" s="403" t="s">
        <v>6343</v>
      </c>
    </row>
    <row r="3663" spans="1:12" ht="33.75" x14ac:dyDescent="0.25">
      <c r="A3663" s="402" t="s">
        <v>22252</v>
      </c>
      <c r="B3663" s="402" t="s">
        <v>22250</v>
      </c>
      <c r="C3663" s="402" t="s">
        <v>22251</v>
      </c>
      <c r="D3663" s="402" t="s">
        <v>22249</v>
      </c>
      <c r="E3663" s="402" t="s">
        <v>8144</v>
      </c>
      <c r="F3663" s="402" t="s">
        <v>8145</v>
      </c>
      <c r="G3663" s="402" t="s">
        <v>6440</v>
      </c>
      <c r="H3663" s="402" t="s">
        <v>8145</v>
      </c>
      <c r="I3663" s="402" t="s">
        <v>6334</v>
      </c>
      <c r="J3663" s="402" t="s">
        <v>6334</v>
      </c>
      <c r="K3663" s="402" t="s">
        <v>22086</v>
      </c>
      <c r="L3663" s="402" t="s">
        <v>6343</v>
      </c>
    </row>
    <row r="3664" spans="1:12" ht="45" x14ac:dyDescent="0.25">
      <c r="A3664" s="403" t="s">
        <v>22256</v>
      </c>
      <c r="B3664" s="403" t="s">
        <v>22254</v>
      </c>
      <c r="C3664" s="403" t="s">
        <v>22255</v>
      </c>
      <c r="D3664" s="403" t="s">
        <v>22253</v>
      </c>
      <c r="E3664" s="403" t="s">
        <v>8144</v>
      </c>
      <c r="F3664" s="403" t="s">
        <v>8145</v>
      </c>
      <c r="G3664" s="403" t="s">
        <v>6440</v>
      </c>
      <c r="H3664" s="403" t="s">
        <v>8145</v>
      </c>
      <c r="I3664" s="403" t="s">
        <v>6334</v>
      </c>
      <c r="J3664" s="403" t="s">
        <v>6334</v>
      </c>
      <c r="K3664" s="403" t="s">
        <v>22086</v>
      </c>
      <c r="L3664" s="403" t="s">
        <v>6343</v>
      </c>
    </row>
    <row r="3665" spans="1:12" ht="191.25" x14ac:dyDescent="0.25">
      <c r="A3665" s="402" t="s">
        <v>22260</v>
      </c>
      <c r="B3665" s="402" t="s">
        <v>22258</v>
      </c>
      <c r="C3665" s="402" t="s">
        <v>22259</v>
      </c>
      <c r="D3665" s="402" t="s">
        <v>22257</v>
      </c>
      <c r="E3665" s="402" t="s">
        <v>8144</v>
      </c>
      <c r="F3665" s="402" t="s">
        <v>8145</v>
      </c>
      <c r="G3665" s="402" t="s">
        <v>6440</v>
      </c>
      <c r="H3665" s="402" t="s">
        <v>8145</v>
      </c>
      <c r="I3665" s="402" t="s">
        <v>6334</v>
      </c>
      <c r="J3665" s="402" t="s">
        <v>6334</v>
      </c>
      <c r="K3665" s="402" t="s">
        <v>22086</v>
      </c>
      <c r="L3665" s="402" t="s">
        <v>6343</v>
      </c>
    </row>
    <row r="3666" spans="1:12" ht="247.5" x14ac:dyDescent="0.25">
      <c r="A3666" s="403" t="s">
        <v>22264</v>
      </c>
      <c r="B3666" s="403" t="s">
        <v>22262</v>
      </c>
      <c r="C3666" s="403" t="s">
        <v>22263</v>
      </c>
      <c r="D3666" s="403" t="s">
        <v>22261</v>
      </c>
      <c r="E3666" s="403" t="s">
        <v>8144</v>
      </c>
      <c r="F3666" s="403" t="s">
        <v>8145</v>
      </c>
      <c r="G3666" s="403" t="s">
        <v>6440</v>
      </c>
      <c r="H3666" s="403" t="s">
        <v>8145</v>
      </c>
      <c r="I3666" s="403" t="s">
        <v>6334</v>
      </c>
      <c r="J3666" s="403" t="s">
        <v>6334</v>
      </c>
      <c r="K3666" s="403" t="s">
        <v>22086</v>
      </c>
      <c r="L3666" s="403" t="s">
        <v>6343</v>
      </c>
    </row>
    <row r="3667" spans="1:12" ht="213.75" x14ac:dyDescent="0.25">
      <c r="A3667" s="402" t="s">
        <v>22268</v>
      </c>
      <c r="B3667" s="402" t="s">
        <v>22266</v>
      </c>
      <c r="C3667" s="402" t="s">
        <v>22267</v>
      </c>
      <c r="D3667" s="402" t="s">
        <v>22265</v>
      </c>
      <c r="E3667" s="402" t="s">
        <v>8144</v>
      </c>
      <c r="F3667" s="402" t="s">
        <v>8145</v>
      </c>
      <c r="G3667" s="402" t="s">
        <v>6440</v>
      </c>
      <c r="H3667" s="402" t="s">
        <v>8145</v>
      </c>
      <c r="I3667" s="402" t="s">
        <v>6334</v>
      </c>
      <c r="J3667" s="402" t="s">
        <v>6334</v>
      </c>
      <c r="K3667" s="402" t="s">
        <v>22086</v>
      </c>
      <c r="L3667" s="402" t="s">
        <v>6343</v>
      </c>
    </row>
    <row r="3668" spans="1:12" ht="213.75" x14ac:dyDescent="0.25">
      <c r="A3668" s="403" t="s">
        <v>22272</v>
      </c>
      <c r="B3668" s="403" t="s">
        <v>22270</v>
      </c>
      <c r="C3668" s="403" t="s">
        <v>22271</v>
      </c>
      <c r="D3668" s="403" t="s">
        <v>22269</v>
      </c>
      <c r="E3668" s="403" t="s">
        <v>8144</v>
      </c>
      <c r="F3668" s="403" t="s">
        <v>8145</v>
      </c>
      <c r="G3668" s="403" t="s">
        <v>6440</v>
      </c>
      <c r="H3668" s="403" t="s">
        <v>8145</v>
      </c>
      <c r="I3668" s="403" t="s">
        <v>6334</v>
      </c>
      <c r="J3668" s="403" t="s">
        <v>6334</v>
      </c>
      <c r="K3668" s="403" t="s">
        <v>22086</v>
      </c>
      <c r="L3668" s="403" t="s">
        <v>6343</v>
      </c>
    </row>
    <row r="3669" spans="1:12" ht="202.5" x14ac:dyDescent="0.25">
      <c r="A3669" s="402" t="s">
        <v>22276</v>
      </c>
      <c r="B3669" s="402" t="s">
        <v>22274</v>
      </c>
      <c r="C3669" s="402" t="s">
        <v>22275</v>
      </c>
      <c r="D3669" s="402" t="s">
        <v>22273</v>
      </c>
      <c r="E3669" s="402" t="s">
        <v>8144</v>
      </c>
      <c r="F3669" s="402" t="s">
        <v>8145</v>
      </c>
      <c r="G3669" s="402" t="s">
        <v>6440</v>
      </c>
      <c r="H3669" s="402" t="s">
        <v>8145</v>
      </c>
      <c r="I3669" s="402" t="s">
        <v>6334</v>
      </c>
      <c r="J3669" s="402" t="s">
        <v>6334</v>
      </c>
      <c r="K3669" s="402" t="s">
        <v>22086</v>
      </c>
      <c r="L3669" s="402" t="s">
        <v>6343</v>
      </c>
    </row>
    <row r="3670" spans="1:12" ht="247.5" x14ac:dyDescent="0.25">
      <c r="A3670" s="403" t="s">
        <v>22280</v>
      </c>
      <c r="B3670" s="403" t="s">
        <v>22278</v>
      </c>
      <c r="C3670" s="403" t="s">
        <v>22279</v>
      </c>
      <c r="D3670" s="403" t="s">
        <v>22277</v>
      </c>
      <c r="E3670" s="403" t="s">
        <v>6888</v>
      </c>
      <c r="F3670" s="403" t="s">
        <v>6889</v>
      </c>
      <c r="G3670" s="403" t="s">
        <v>6440</v>
      </c>
      <c r="H3670" s="403" t="s">
        <v>6889</v>
      </c>
      <c r="I3670" s="403" t="s">
        <v>6334</v>
      </c>
      <c r="J3670" s="403" t="s">
        <v>6334</v>
      </c>
      <c r="K3670" s="403" t="s">
        <v>21942</v>
      </c>
      <c r="L3670" s="403" t="s">
        <v>6343</v>
      </c>
    </row>
    <row r="3671" spans="1:12" ht="45" x14ac:dyDescent="0.25">
      <c r="A3671" s="402" t="s">
        <v>22284</v>
      </c>
      <c r="B3671" s="402" t="s">
        <v>22282</v>
      </c>
      <c r="C3671" s="402" t="s">
        <v>22283</v>
      </c>
      <c r="D3671" s="402" t="s">
        <v>22281</v>
      </c>
      <c r="E3671" s="402" t="s">
        <v>8144</v>
      </c>
      <c r="F3671" s="402" t="s">
        <v>8145</v>
      </c>
      <c r="G3671" s="402" t="s">
        <v>6440</v>
      </c>
      <c r="H3671" s="402" t="s">
        <v>8145</v>
      </c>
      <c r="I3671" s="402" t="s">
        <v>6334</v>
      </c>
      <c r="J3671" s="402" t="s">
        <v>6334</v>
      </c>
      <c r="K3671" s="402" t="s">
        <v>22086</v>
      </c>
      <c r="L3671" s="402" t="s">
        <v>6343</v>
      </c>
    </row>
    <row r="3672" spans="1:12" ht="191.25" x14ac:dyDescent="0.25">
      <c r="A3672" s="403" t="s">
        <v>22288</v>
      </c>
      <c r="B3672" s="403" t="s">
        <v>22286</v>
      </c>
      <c r="C3672" s="403" t="s">
        <v>22287</v>
      </c>
      <c r="D3672" s="403" t="s">
        <v>22285</v>
      </c>
      <c r="E3672" s="403" t="s">
        <v>8144</v>
      </c>
      <c r="F3672" s="403" t="s">
        <v>8145</v>
      </c>
      <c r="G3672" s="403" t="s">
        <v>6440</v>
      </c>
      <c r="H3672" s="403" t="s">
        <v>8145</v>
      </c>
      <c r="I3672" s="403" t="s">
        <v>6334</v>
      </c>
      <c r="J3672" s="403" t="s">
        <v>6334</v>
      </c>
      <c r="K3672" s="403" t="s">
        <v>22086</v>
      </c>
      <c r="L3672" s="403" t="s">
        <v>6343</v>
      </c>
    </row>
    <row r="3673" spans="1:12" ht="191.25" x14ac:dyDescent="0.25">
      <c r="A3673" s="402" t="s">
        <v>22292</v>
      </c>
      <c r="B3673" s="402" t="s">
        <v>22290</v>
      </c>
      <c r="C3673" s="402" t="s">
        <v>22291</v>
      </c>
      <c r="D3673" s="402" t="s">
        <v>22289</v>
      </c>
      <c r="E3673" s="402" t="s">
        <v>8144</v>
      </c>
      <c r="F3673" s="402" t="s">
        <v>8145</v>
      </c>
      <c r="G3673" s="402" t="s">
        <v>6440</v>
      </c>
      <c r="H3673" s="402" t="s">
        <v>8145</v>
      </c>
      <c r="I3673" s="402" t="s">
        <v>6334</v>
      </c>
      <c r="J3673" s="402" t="s">
        <v>6334</v>
      </c>
      <c r="K3673" s="402" t="s">
        <v>22086</v>
      </c>
      <c r="L3673" s="402" t="s">
        <v>6343</v>
      </c>
    </row>
    <row r="3674" spans="1:12" ht="101.25" x14ac:dyDescent="0.25">
      <c r="A3674" s="403" t="s">
        <v>22296</v>
      </c>
      <c r="B3674" s="403" t="s">
        <v>22294</v>
      </c>
      <c r="C3674" s="403" t="s">
        <v>22295</v>
      </c>
      <c r="D3674" s="403" t="s">
        <v>22293</v>
      </c>
      <c r="E3674" s="403" t="s">
        <v>6888</v>
      </c>
      <c r="F3674" s="403" t="s">
        <v>6889</v>
      </c>
      <c r="G3674" s="403" t="s">
        <v>6440</v>
      </c>
      <c r="H3674" s="403" t="s">
        <v>6889</v>
      </c>
      <c r="I3674" s="403" t="s">
        <v>6334</v>
      </c>
      <c r="J3674" s="403" t="s">
        <v>6334</v>
      </c>
      <c r="K3674" s="403" t="s">
        <v>21942</v>
      </c>
      <c r="L3674" s="403" t="s">
        <v>835</v>
      </c>
    </row>
    <row r="3675" spans="1:12" ht="281.25" x14ac:dyDescent="0.25">
      <c r="A3675" s="402" t="s">
        <v>22300</v>
      </c>
      <c r="B3675" s="402" t="s">
        <v>22298</v>
      </c>
      <c r="C3675" s="402" t="s">
        <v>22299</v>
      </c>
      <c r="D3675" s="402" t="s">
        <v>22297</v>
      </c>
      <c r="E3675" s="402" t="s">
        <v>6888</v>
      </c>
      <c r="F3675" s="402" t="s">
        <v>6889</v>
      </c>
      <c r="G3675" s="402" t="s">
        <v>6440</v>
      </c>
      <c r="H3675" s="402" t="s">
        <v>6889</v>
      </c>
      <c r="I3675" s="402" t="s">
        <v>6334</v>
      </c>
      <c r="J3675" s="402" t="s">
        <v>6334</v>
      </c>
      <c r="K3675" s="402" t="s">
        <v>21942</v>
      </c>
      <c r="L3675" s="402" t="s">
        <v>835</v>
      </c>
    </row>
    <row r="3676" spans="1:12" ht="270" x14ac:dyDescent="0.25">
      <c r="A3676" s="403" t="s">
        <v>22304</v>
      </c>
      <c r="B3676" s="403" t="s">
        <v>22302</v>
      </c>
      <c r="C3676" s="403" t="s">
        <v>22303</v>
      </c>
      <c r="D3676" s="403" t="s">
        <v>22301</v>
      </c>
      <c r="E3676" s="403" t="s">
        <v>6888</v>
      </c>
      <c r="F3676" s="403" t="s">
        <v>6889</v>
      </c>
      <c r="G3676" s="403" t="s">
        <v>6440</v>
      </c>
      <c r="H3676" s="403" t="s">
        <v>6889</v>
      </c>
      <c r="I3676" s="403" t="s">
        <v>6334</v>
      </c>
      <c r="J3676" s="403" t="s">
        <v>6334</v>
      </c>
      <c r="K3676" s="403" t="s">
        <v>21942</v>
      </c>
      <c r="L3676" s="403" t="s">
        <v>835</v>
      </c>
    </row>
    <row r="3677" spans="1:12" ht="180" x14ac:dyDescent="0.25">
      <c r="A3677" s="402" t="s">
        <v>22307</v>
      </c>
      <c r="B3677" s="402" t="s">
        <v>26667</v>
      </c>
      <c r="C3677" s="402" t="s">
        <v>22306</v>
      </c>
      <c r="D3677" s="402" t="s">
        <v>22305</v>
      </c>
      <c r="E3677" s="402" t="s">
        <v>22075</v>
      </c>
      <c r="F3677" s="402" t="s">
        <v>6889</v>
      </c>
      <c r="G3677" s="402" t="s">
        <v>6440</v>
      </c>
      <c r="H3677" s="402" t="s">
        <v>6889</v>
      </c>
      <c r="I3677" s="402" t="s">
        <v>6334</v>
      </c>
      <c r="J3677" s="402" t="s">
        <v>6334</v>
      </c>
      <c r="K3677" s="402" t="s">
        <v>6334</v>
      </c>
      <c r="L3677" s="402" t="s">
        <v>835</v>
      </c>
    </row>
    <row r="3678" spans="1:12" ht="157.5" x14ac:dyDescent="0.25">
      <c r="A3678" s="403" t="s">
        <v>22311</v>
      </c>
      <c r="B3678" s="403" t="s">
        <v>22309</v>
      </c>
      <c r="C3678" s="403" t="s">
        <v>22310</v>
      </c>
      <c r="D3678" s="403" t="s">
        <v>22308</v>
      </c>
      <c r="E3678" s="403" t="s">
        <v>22075</v>
      </c>
      <c r="F3678" s="403" t="s">
        <v>6889</v>
      </c>
      <c r="G3678" s="403" t="s">
        <v>6440</v>
      </c>
      <c r="H3678" s="403" t="s">
        <v>6889</v>
      </c>
      <c r="I3678" s="403" t="s">
        <v>6334</v>
      </c>
      <c r="J3678" s="403" t="s">
        <v>6334</v>
      </c>
      <c r="K3678" s="403" t="s">
        <v>6334</v>
      </c>
      <c r="L3678" s="403" t="s">
        <v>835</v>
      </c>
    </row>
    <row r="3679" spans="1:12" ht="168.75" x14ac:dyDescent="0.25">
      <c r="A3679" s="402" t="s">
        <v>22315</v>
      </c>
      <c r="B3679" s="402" t="s">
        <v>22313</v>
      </c>
      <c r="C3679" s="402" t="s">
        <v>22314</v>
      </c>
      <c r="D3679" s="402" t="s">
        <v>22312</v>
      </c>
      <c r="E3679" s="402" t="s">
        <v>8144</v>
      </c>
      <c r="F3679" s="402" t="s">
        <v>8145</v>
      </c>
      <c r="G3679" s="402" t="s">
        <v>6440</v>
      </c>
      <c r="H3679" s="402" t="s">
        <v>8145</v>
      </c>
      <c r="I3679" s="402" t="s">
        <v>6334</v>
      </c>
      <c r="J3679" s="402" t="s">
        <v>6334</v>
      </c>
      <c r="K3679" s="402" t="s">
        <v>21794</v>
      </c>
      <c r="L3679" s="402" t="s">
        <v>6343</v>
      </c>
    </row>
    <row r="3680" spans="1:12" ht="292.5" x14ac:dyDescent="0.25">
      <c r="A3680" s="403" t="s">
        <v>22319</v>
      </c>
      <c r="B3680" s="403" t="s">
        <v>22317</v>
      </c>
      <c r="C3680" s="403" t="s">
        <v>22318</v>
      </c>
      <c r="D3680" s="403" t="s">
        <v>22316</v>
      </c>
      <c r="E3680" s="403" t="s">
        <v>8144</v>
      </c>
      <c r="F3680" s="403" t="s">
        <v>8145</v>
      </c>
      <c r="G3680" s="403" t="s">
        <v>6440</v>
      </c>
      <c r="H3680" s="403" t="s">
        <v>8145</v>
      </c>
      <c r="I3680" s="403" t="s">
        <v>6334</v>
      </c>
      <c r="J3680" s="403" t="s">
        <v>6334</v>
      </c>
      <c r="K3680" s="403" t="s">
        <v>21794</v>
      </c>
      <c r="L3680" s="403" t="s">
        <v>6343</v>
      </c>
    </row>
    <row r="3681" spans="1:12" ht="348.75" x14ac:dyDescent="0.25">
      <c r="A3681" s="402" t="s">
        <v>22323</v>
      </c>
      <c r="B3681" s="402" t="s">
        <v>22321</v>
      </c>
      <c r="C3681" s="402" t="s">
        <v>22322</v>
      </c>
      <c r="D3681" s="402" t="s">
        <v>22320</v>
      </c>
      <c r="E3681" s="402" t="s">
        <v>8144</v>
      </c>
      <c r="F3681" s="402" t="s">
        <v>8145</v>
      </c>
      <c r="G3681" s="402" t="s">
        <v>6440</v>
      </c>
      <c r="H3681" s="402" t="s">
        <v>8145</v>
      </c>
      <c r="I3681" s="402" t="s">
        <v>6334</v>
      </c>
      <c r="J3681" s="402" t="s">
        <v>6334</v>
      </c>
      <c r="K3681" s="402" t="s">
        <v>21794</v>
      </c>
      <c r="L3681" s="402" t="s">
        <v>6343</v>
      </c>
    </row>
    <row r="3682" spans="1:12" ht="360" x14ac:dyDescent="0.25">
      <c r="A3682" s="403" t="s">
        <v>22327</v>
      </c>
      <c r="B3682" s="403" t="s">
        <v>22325</v>
      </c>
      <c r="C3682" s="403" t="s">
        <v>22326</v>
      </c>
      <c r="D3682" s="403" t="s">
        <v>22324</v>
      </c>
      <c r="E3682" s="403" t="s">
        <v>8144</v>
      </c>
      <c r="F3682" s="403" t="s">
        <v>8145</v>
      </c>
      <c r="G3682" s="403" t="s">
        <v>6440</v>
      </c>
      <c r="H3682" s="403" t="s">
        <v>8145</v>
      </c>
      <c r="I3682" s="403" t="s">
        <v>6334</v>
      </c>
      <c r="J3682" s="403" t="s">
        <v>6334</v>
      </c>
      <c r="K3682" s="403" t="s">
        <v>21794</v>
      </c>
      <c r="L3682" s="403" t="s">
        <v>6343</v>
      </c>
    </row>
    <row r="3683" spans="1:12" ht="303.75" x14ac:dyDescent="0.25">
      <c r="A3683" s="402" t="s">
        <v>22330</v>
      </c>
      <c r="B3683" s="402" t="s">
        <v>26668</v>
      </c>
      <c r="C3683" s="402" t="s">
        <v>22329</v>
      </c>
      <c r="D3683" s="402" t="s">
        <v>22328</v>
      </c>
      <c r="E3683" s="402" t="s">
        <v>6888</v>
      </c>
      <c r="F3683" s="402" t="s">
        <v>6889</v>
      </c>
      <c r="G3683" s="402" t="s">
        <v>6440</v>
      </c>
      <c r="H3683" s="402" t="s">
        <v>6889</v>
      </c>
      <c r="I3683" s="402" t="s">
        <v>6334</v>
      </c>
      <c r="J3683" s="402" t="s">
        <v>6334</v>
      </c>
      <c r="K3683" s="402" t="s">
        <v>6334</v>
      </c>
      <c r="L3683" s="402" t="s">
        <v>835</v>
      </c>
    </row>
    <row r="3684" spans="1:12" ht="348.75" x14ac:dyDescent="0.25">
      <c r="A3684" s="403" t="s">
        <v>22334</v>
      </c>
      <c r="B3684" s="403" t="s">
        <v>22332</v>
      </c>
      <c r="C3684" s="403" t="s">
        <v>22333</v>
      </c>
      <c r="D3684" s="403" t="s">
        <v>22331</v>
      </c>
      <c r="E3684" s="403" t="s">
        <v>8144</v>
      </c>
      <c r="F3684" s="403" t="s">
        <v>8145</v>
      </c>
      <c r="G3684" s="403" t="s">
        <v>6440</v>
      </c>
      <c r="H3684" s="403" t="s">
        <v>8145</v>
      </c>
      <c r="I3684" s="403" t="s">
        <v>6334</v>
      </c>
      <c r="J3684" s="403" t="s">
        <v>6334</v>
      </c>
      <c r="K3684" s="403" t="s">
        <v>21794</v>
      </c>
      <c r="L3684" s="403" t="s">
        <v>6343</v>
      </c>
    </row>
    <row r="3685" spans="1:12" ht="315" x14ac:dyDescent="0.25">
      <c r="A3685" s="402" t="s">
        <v>22338</v>
      </c>
      <c r="B3685" s="402" t="s">
        <v>22336</v>
      </c>
      <c r="C3685" s="402" t="s">
        <v>22337</v>
      </c>
      <c r="D3685" s="402" t="s">
        <v>22335</v>
      </c>
      <c r="E3685" s="402" t="s">
        <v>8144</v>
      </c>
      <c r="F3685" s="402" t="s">
        <v>8145</v>
      </c>
      <c r="G3685" s="402" t="s">
        <v>6440</v>
      </c>
      <c r="H3685" s="402" t="s">
        <v>8145</v>
      </c>
      <c r="I3685" s="402" t="s">
        <v>6334</v>
      </c>
      <c r="J3685" s="402" t="s">
        <v>6334</v>
      </c>
      <c r="K3685" s="402" t="s">
        <v>21794</v>
      </c>
      <c r="L3685" s="402" t="s">
        <v>6343</v>
      </c>
    </row>
    <row r="3686" spans="1:12" ht="326.25" x14ac:dyDescent="0.25">
      <c r="A3686" s="403" t="s">
        <v>22341</v>
      </c>
      <c r="B3686" s="403" t="s">
        <v>26669</v>
      </c>
      <c r="C3686" s="403" t="s">
        <v>22340</v>
      </c>
      <c r="D3686" s="403" t="s">
        <v>22339</v>
      </c>
      <c r="E3686" s="403" t="s">
        <v>8562</v>
      </c>
      <c r="F3686" s="403" t="s">
        <v>8563</v>
      </c>
      <c r="G3686" s="403" t="s">
        <v>7540</v>
      </c>
      <c r="H3686" s="403" t="s">
        <v>6889</v>
      </c>
      <c r="I3686" s="403" t="s">
        <v>6334</v>
      </c>
      <c r="J3686" s="403" t="s">
        <v>6334</v>
      </c>
      <c r="K3686" s="403" t="s">
        <v>6334</v>
      </c>
      <c r="L3686" s="403" t="s">
        <v>835</v>
      </c>
    </row>
    <row r="3687" spans="1:12" ht="326.25" x14ac:dyDescent="0.25">
      <c r="A3687" s="402" t="s">
        <v>22344</v>
      </c>
      <c r="B3687" s="402" t="s">
        <v>26670</v>
      </c>
      <c r="C3687" s="402" t="s">
        <v>22343</v>
      </c>
      <c r="D3687" s="402" t="s">
        <v>22342</v>
      </c>
      <c r="E3687" s="402" t="s">
        <v>8562</v>
      </c>
      <c r="F3687" s="402" t="s">
        <v>8563</v>
      </c>
      <c r="G3687" s="402" t="s">
        <v>7540</v>
      </c>
      <c r="H3687" s="402" t="s">
        <v>6889</v>
      </c>
      <c r="I3687" s="402" t="s">
        <v>6334</v>
      </c>
      <c r="J3687" s="402" t="s">
        <v>6334</v>
      </c>
      <c r="K3687" s="402" t="s">
        <v>6334</v>
      </c>
      <c r="L3687" s="402" t="s">
        <v>835</v>
      </c>
    </row>
    <row r="3688" spans="1:12" ht="135" x14ac:dyDescent="0.25">
      <c r="A3688" s="403" t="s">
        <v>22348</v>
      </c>
      <c r="B3688" s="403" t="s">
        <v>22346</v>
      </c>
      <c r="C3688" s="403" t="s">
        <v>22347</v>
      </c>
      <c r="D3688" s="403" t="s">
        <v>22345</v>
      </c>
      <c r="E3688" s="403" t="s">
        <v>8144</v>
      </c>
      <c r="F3688" s="403" t="s">
        <v>8145</v>
      </c>
      <c r="G3688" s="403" t="s">
        <v>6440</v>
      </c>
      <c r="H3688" s="403" t="s">
        <v>8145</v>
      </c>
      <c r="I3688" s="403" t="s">
        <v>6334</v>
      </c>
      <c r="J3688" s="403" t="s">
        <v>6334</v>
      </c>
      <c r="K3688" s="403" t="s">
        <v>21794</v>
      </c>
      <c r="L3688" s="403" t="s">
        <v>6343</v>
      </c>
    </row>
    <row r="3689" spans="1:12" ht="33.75" x14ac:dyDescent="0.25">
      <c r="A3689" s="402" t="s">
        <v>22352</v>
      </c>
      <c r="B3689" s="402" t="s">
        <v>22350</v>
      </c>
      <c r="C3689" s="402" t="s">
        <v>22351</v>
      </c>
      <c r="D3689" s="402" t="s">
        <v>22349</v>
      </c>
      <c r="E3689" s="402" t="s">
        <v>6888</v>
      </c>
      <c r="F3689" s="402" t="s">
        <v>6889</v>
      </c>
      <c r="G3689" s="402" t="s">
        <v>6440</v>
      </c>
      <c r="H3689" s="402" t="s">
        <v>6889</v>
      </c>
      <c r="I3689" s="402" t="s">
        <v>6334</v>
      </c>
      <c r="J3689" s="402" t="s">
        <v>6334</v>
      </c>
      <c r="K3689" s="402" t="s">
        <v>6334</v>
      </c>
      <c r="L3689" s="402" t="s">
        <v>835</v>
      </c>
    </row>
    <row r="3690" spans="1:12" ht="33.75" x14ac:dyDescent="0.25">
      <c r="A3690" s="403" t="s">
        <v>22356</v>
      </c>
      <c r="B3690" s="403" t="s">
        <v>22354</v>
      </c>
      <c r="C3690" s="403" t="s">
        <v>22355</v>
      </c>
      <c r="D3690" s="403" t="s">
        <v>22353</v>
      </c>
      <c r="E3690" s="403" t="s">
        <v>6888</v>
      </c>
      <c r="F3690" s="403" t="s">
        <v>6889</v>
      </c>
      <c r="G3690" s="403" t="s">
        <v>6440</v>
      </c>
      <c r="H3690" s="403" t="s">
        <v>6889</v>
      </c>
      <c r="I3690" s="403" t="s">
        <v>6334</v>
      </c>
      <c r="J3690" s="403" t="s">
        <v>6334</v>
      </c>
      <c r="K3690" s="403" t="s">
        <v>6334</v>
      </c>
      <c r="L3690" s="403" t="s">
        <v>835</v>
      </c>
    </row>
    <row r="3691" spans="1:12" ht="33.75" x14ac:dyDescent="0.25">
      <c r="A3691" s="402" t="s">
        <v>22360</v>
      </c>
      <c r="B3691" s="402" t="s">
        <v>22358</v>
      </c>
      <c r="C3691" s="402" t="s">
        <v>22359</v>
      </c>
      <c r="D3691" s="402" t="s">
        <v>22357</v>
      </c>
      <c r="E3691" s="402" t="s">
        <v>6888</v>
      </c>
      <c r="F3691" s="402" t="s">
        <v>6889</v>
      </c>
      <c r="G3691" s="402" t="s">
        <v>6440</v>
      </c>
      <c r="H3691" s="402" t="s">
        <v>6889</v>
      </c>
      <c r="I3691" s="402" t="s">
        <v>6334</v>
      </c>
      <c r="J3691" s="402" t="s">
        <v>6334</v>
      </c>
      <c r="K3691" s="402" t="s">
        <v>6334</v>
      </c>
      <c r="L3691" s="402" t="s">
        <v>835</v>
      </c>
    </row>
    <row r="3692" spans="1:12" ht="33.75" x14ac:dyDescent="0.25">
      <c r="A3692" s="403" t="s">
        <v>22364</v>
      </c>
      <c r="B3692" s="403" t="s">
        <v>22362</v>
      </c>
      <c r="C3692" s="403" t="s">
        <v>22363</v>
      </c>
      <c r="D3692" s="403" t="s">
        <v>22361</v>
      </c>
      <c r="E3692" s="403" t="s">
        <v>6888</v>
      </c>
      <c r="F3692" s="403" t="s">
        <v>6889</v>
      </c>
      <c r="G3692" s="403" t="s">
        <v>6440</v>
      </c>
      <c r="H3692" s="403" t="s">
        <v>6889</v>
      </c>
      <c r="I3692" s="403" t="s">
        <v>6334</v>
      </c>
      <c r="J3692" s="403" t="s">
        <v>6334</v>
      </c>
      <c r="K3692" s="403" t="s">
        <v>6334</v>
      </c>
      <c r="L3692" s="403" t="s">
        <v>835</v>
      </c>
    </row>
    <row r="3693" spans="1:12" ht="33.75" x14ac:dyDescent="0.25">
      <c r="A3693" s="402" t="s">
        <v>22368</v>
      </c>
      <c r="B3693" s="402" t="s">
        <v>22366</v>
      </c>
      <c r="C3693" s="402" t="s">
        <v>22367</v>
      </c>
      <c r="D3693" s="402" t="s">
        <v>22365</v>
      </c>
      <c r="E3693" s="402" t="s">
        <v>6888</v>
      </c>
      <c r="F3693" s="402" t="s">
        <v>6889</v>
      </c>
      <c r="G3693" s="402" t="s">
        <v>6440</v>
      </c>
      <c r="H3693" s="402" t="s">
        <v>6889</v>
      </c>
      <c r="I3693" s="402" t="s">
        <v>6334</v>
      </c>
      <c r="J3693" s="402" t="s">
        <v>6334</v>
      </c>
      <c r="K3693" s="402" t="s">
        <v>6334</v>
      </c>
      <c r="L3693" s="402" t="s">
        <v>835</v>
      </c>
    </row>
    <row r="3694" spans="1:12" ht="22.5" x14ac:dyDescent="0.25">
      <c r="A3694" s="403" t="s">
        <v>22372</v>
      </c>
      <c r="B3694" s="403" t="s">
        <v>22370</v>
      </c>
      <c r="C3694" s="403" t="s">
        <v>22371</v>
      </c>
      <c r="D3694" s="403" t="s">
        <v>22369</v>
      </c>
      <c r="E3694" s="403" t="s">
        <v>6888</v>
      </c>
      <c r="F3694" s="403" t="s">
        <v>6889</v>
      </c>
      <c r="G3694" s="403" t="s">
        <v>6440</v>
      </c>
      <c r="H3694" s="403" t="s">
        <v>6889</v>
      </c>
      <c r="I3694" s="403" t="s">
        <v>6334</v>
      </c>
      <c r="J3694" s="403" t="s">
        <v>6334</v>
      </c>
      <c r="K3694" s="403" t="s">
        <v>6334</v>
      </c>
      <c r="L3694" s="403" t="s">
        <v>835</v>
      </c>
    </row>
    <row r="3695" spans="1:12" ht="45" x14ac:dyDescent="0.25">
      <c r="A3695" s="402" t="s">
        <v>6334</v>
      </c>
      <c r="B3695" s="402" t="s">
        <v>22374</v>
      </c>
      <c r="C3695" s="402" t="s">
        <v>22375</v>
      </c>
      <c r="D3695" s="402" t="s">
        <v>22373</v>
      </c>
      <c r="E3695" s="402" t="s">
        <v>7505</v>
      </c>
      <c r="F3695" s="402" t="s">
        <v>7506</v>
      </c>
      <c r="G3695" s="402" t="s">
        <v>6452</v>
      </c>
      <c r="H3695" s="402" t="s">
        <v>7506</v>
      </c>
      <c r="I3695" s="402" t="s">
        <v>6334</v>
      </c>
      <c r="J3695" s="402" t="s">
        <v>6334</v>
      </c>
      <c r="K3695" s="402" t="s">
        <v>6334</v>
      </c>
      <c r="L3695" s="402" t="s">
        <v>835</v>
      </c>
    </row>
    <row r="3696" spans="1:12" ht="213.75" x14ac:dyDescent="0.25">
      <c r="A3696" s="403" t="s">
        <v>22378</v>
      </c>
      <c r="B3696" s="403" t="s">
        <v>26671</v>
      </c>
      <c r="C3696" s="403" t="s">
        <v>22377</v>
      </c>
      <c r="D3696" s="403" t="s">
        <v>22376</v>
      </c>
      <c r="E3696" s="403" t="s">
        <v>6888</v>
      </c>
      <c r="F3696" s="403" t="s">
        <v>6889</v>
      </c>
      <c r="G3696" s="403" t="s">
        <v>6440</v>
      </c>
      <c r="H3696" s="403" t="s">
        <v>6889</v>
      </c>
      <c r="I3696" s="403" t="s">
        <v>6334</v>
      </c>
      <c r="J3696" s="403" t="s">
        <v>6334</v>
      </c>
      <c r="K3696" s="403" t="s">
        <v>6334</v>
      </c>
      <c r="L3696" s="403" t="s">
        <v>835</v>
      </c>
    </row>
    <row r="3697" spans="1:12" ht="292.5" x14ac:dyDescent="0.25">
      <c r="A3697" s="402" t="s">
        <v>22381</v>
      </c>
      <c r="B3697" s="402" t="s">
        <v>26672</v>
      </c>
      <c r="C3697" s="402" t="s">
        <v>22380</v>
      </c>
      <c r="D3697" s="402" t="s">
        <v>22379</v>
      </c>
      <c r="E3697" s="402" t="s">
        <v>6888</v>
      </c>
      <c r="F3697" s="402" t="s">
        <v>6889</v>
      </c>
      <c r="G3697" s="402" t="s">
        <v>6440</v>
      </c>
      <c r="H3697" s="402" t="s">
        <v>6889</v>
      </c>
      <c r="I3697" s="402" t="s">
        <v>6334</v>
      </c>
      <c r="J3697" s="402" t="s">
        <v>6334</v>
      </c>
      <c r="K3697" s="402" t="s">
        <v>6334</v>
      </c>
      <c r="L3697" s="402" t="s">
        <v>835</v>
      </c>
    </row>
    <row r="3698" spans="1:12" ht="292.5" x14ac:dyDescent="0.25">
      <c r="A3698" s="403" t="s">
        <v>22384</v>
      </c>
      <c r="B3698" s="403" t="s">
        <v>26673</v>
      </c>
      <c r="C3698" s="403" t="s">
        <v>22383</v>
      </c>
      <c r="D3698" s="403" t="s">
        <v>22382</v>
      </c>
      <c r="E3698" s="403" t="s">
        <v>6888</v>
      </c>
      <c r="F3698" s="403" t="s">
        <v>6889</v>
      </c>
      <c r="G3698" s="403" t="s">
        <v>6440</v>
      </c>
      <c r="H3698" s="403" t="s">
        <v>6889</v>
      </c>
      <c r="I3698" s="403" t="s">
        <v>6334</v>
      </c>
      <c r="J3698" s="403" t="s">
        <v>6334</v>
      </c>
      <c r="K3698" s="403" t="s">
        <v>6334</v>
      </c>
      <c r="L3698" s="403" t="s">
        <v>835</v>
      </c>
    </row>
    <row r="3699" spans="1:12" ht="270" x14ac:dyDescent="0.25">
      <c r="A3699" s="402" t="s">
        <v>22387</v>
      </c>
      <c r="B3699" s="402" t="s">
        <v>26674</v>
      </c>
      <c r="C3699" s="402" t="s">
        <v>22386</v>
      </c>
      <c r="D3699" s="402" t="s">
        <v>22385</v>
      </c>
      <c r="E3699" s="402" t="s">
        <v>6888</v>
      </c>
      <c r="F3699" s="402" t="s">
        <v>6889</v>
      </c>
      <c r="G3699" s="402" t="s">
        <v>6440</v>
      </c>
      <c r="H3699" s="402" t="s">
        <v>6889</v>
      </c>
      <c r="I3699" s="402" t="s">
        <v>6334</v>
      </c>
      <c r="J3699" s="402" t="s">
        <v>6334</v>
      </c>
      <c r="K3699" s="402" t="s">
        <v>6334</v>
      </c>
      <c r="L3699" s="402" t="s">
        <v>835</v>
      </c>
    </row>
    <row r="3700" spans="1:12" ht="191.25" x14ac:dyDescent="0.25">
      <c r="A3700" s="403" t="s">
        <v>22390</v>
      </c>
      <c r="B3700" s="403" t="s">
        <v>26675</v>
      </c>
      <c r="C3700" s="403" t="s">
        <v>22389</v>
      </c>
      <c r="D3700" s="403" t="s">
        <v>22388</v>
      </c>
      <c r="E3700" s="403" t="s">
        <v>6888</v>
      </c>
      <c r="F3700" s="403" t="s">
        <v>6889</v>
      </c>
      <c r="G3700" s="403" t="s">
        <v>6440</v>
      </c>
      <c r="H3700" s="403" t="s">
        <v>6889</v>
      </c>
      <c r="I3700" s="403" t="s">
        <v>6334</v>
      </c>
      <c r="J3700" s="403" t="s">
        <v>6334</v>
      </c>
      <c r="K3700" s="403" t="s">
        <v>6334</v>
      </c>
      <c r="L3700" s="403" t="s">
        <v>835</v>
      </c>
    </row>
    <row r="3701" spans="1:12" ht="281.25" x14ac:dyDescent="0.25">
      <c r="A3701" s="402" t="s">
        <v>22393</v>
      </c>
      <c r="B3701" s="402" t="s">
        <v>26676</v>
      </c>
      <c r="C3701" s="402" t="s">
        <v>22392</v>
      </c>
      <c r="D3701" s="402" t="s">
        <v>22391</v>
      </c>
      <c r="E3701" s="402" t="s">
        <v>6888</v>
      </c>
      <c r="F3701" s="402" t="s">
        <v>6889</v>
      </c>
      <c r="G3701" s="402" t="s">
        <v>6440</v>
      </c>
      <c r="H3701" s="402" t="s">
        <v>6889</v>
      </c>
      <c r="I3701" s="402" t="s">
        <v>6334</v>
      </c>
      <c r="J3701" s="402" t="s">
        <v>6334</v>
      </c>
      <c r="K3701" s="402" t="s">
        <v>6334</v>
      </c>
      <c r="L3701" s="402" t="s">
        <v>835</v>
      </c>
    </row>
    <row r="3702" spans="1:12" ht="303.75" x14ac:dyDescent="0.25">
      <c r="A3702" s="403" t="s">
        <v>22396</v>
      </c>
      <c r="B3702" s="403" t="s">
        <v>26677</v>
      </c>
      <c r="C3702" s="403" t="s">
        <v>22395</v>
      </c>
      <c r="D3702" s="403" t="s">
        <v>22394</v>
      </c>
      <c r="E3702" s="403" t="s">
        <v>6888</v>
      </c>
      <c r="F3702" s="403" t="s">
        <v>6889</v>
      </c>
      <c r="G3702" s="403" t="s">
        <v>6440</v>
      </c>
      <c r="H3702" s="403" t="s">
        <v>6889</v>
      </c>
      <c r="I3702" s="403" t="s">
        <v>6334</v>
      </c>
      <c r="J3702" s="403" t="s">
        <v>6334</v>
      </c>
      <c r="K3702" s="403" t="s">
        <v>6334</v>
      </c>
      <c r="L3702" s="403" t="s">
        <v>835</v>
      </c>
    </row>
    <row r="3703" spans="1:12" ht="281.25" x14ac:dyDescent="0.25">
      <c r="A3703" s="402" t="s">
        <v>22399</v>
      </c>
      <c r="B3703" s="402" t="s">
        <v>26678</v>
      </c>
      <c r="C3703" s="402" t="s">
        <v>22398</v>
      </c>
      <c r="D3703" s="402" t="s">
        <v>22397</v>
      </c>
      <c r="E3703" s="402" t="s">
        <v>6888</v>
      </c>
      <c r="F3703" s="402" t="s">
        <v>6889</v>
      </c>
      <c r="G3703" s="402" t="s">
        <v>6440</v>
      </c>
      <c r="H3703" s="402" t="s">
        <v>6889</v>
      </c>
      <c r="I3703" s="402" t="s">
        <v>6334</v>
      </c>
      <c r="J3703" s="402" t="s">
        <v>6334</v>
      </c>
      <c r="K3703" s="402" t="s">
        <v>6334</v>
      </c>
      <c r="L3703" s="402" t="s">
        <v>835</v>
      </c>
    </row>
    <row r="3704" spans="1:12" ht="315" x14ac:dyDescent="0.25">
      <c r="A3704" s="403" t="s">
        <v>22402</v>
      </c>
      <c r="B3704" s="403" t="s">
        <v>26679</v>
      </c>
      <c r="C3704" s="403" t="s">
        <v>22401</v>
      </c>
      <c r="D3704" s="403" t="s">
        <v>22400</v>
      </c>
      <c r="E3704" s="403" t="s">
        <v>6888</v>
      </c>
      <c r="F3704" s="403" t="s">
        <v>6889</v>
      </c>
      <c r="G3704" s="403" t="s">
        <v>6440</v>
      </c>
      <c r="H3704" s="403" t="s">
        <v>6889</v>
      </c>
      <c r="I3704" s="403" t="s">
        <v>6334</v>
      </c>
      <c r="J3704" s="403" t="s">
        <v>6334</v>
      </c>
      <c r="K3704" s="403" t="s">
        <v>6334</v>
      </c>
      <c r="L3704" s="403" t="s">
        <v>835</v>
      </c>
    </row>
    <row r="3705" spans="1:12" ht="270" x14ac:dyDescent="0.25">
      <c r="A3705" s="402" t="s">
        <v>22405</v>
      </c>
      <c r="B3705" s="402" t="s">
        <v>26680</v>
      </c>
      <c r="C3705" s="402" t="s">
        <v>22404</v>
      </c>
      <c r="D3705" s="402" t="s">
        <v>22403</v>
      </c>
      <c r="E3705" s="402" t="s">
        <v>6888</v>
      </c>
      <c r="F3705" s="402" t="s">
        <v>6889</v>
      </c>
      <c r="G3705" s="402" t="s">
        <v>6440</v>
      </c>
      <c r="H3705" s="402" t="s">
        <v>6889</v>
      </c>
      <c r="I3705" s="402" t="s">
        <v>6334</v>
      </c>
      <c r="J3705" s="402" t="s">
        <v>6334</v>
      </c>
      <c r="K3705" s="402" t="s">
        <v>6334</v>
      </c>
      <c r="L3705" s="402" t="s">
        <v>835</v>
      </c>
    </row>
    <row r="3706" spans="1:12" ht="303.75" x14ac:dyDescent="0.25">
      <c r="A3706" s="403" t="s">
        <v>22408</v>
      </c>
      <c r="B3706" s="403" t="s">
        <v>26681</v>
      </c>
      <c r="C3706" s="403" t="s">
        <v>22407</v>
      </c>
      <c r="D3706" s="403" t="s">
        <v>22406</v>
      </c>
      <c r="E3706" s="403" t="s">
        <v>6888</v>
      </c>
      <c r="F3706" s="403" t="s">
        <v>6889</v>
      </c>
      <c r="G3706" s="403" t="s">
        <v>6440</v>
      </c>
      <c r="H3706" s="403" t="s">
        <v>6889</v>
      </c>
      <c r="I3706" s="403" t="s">
        <v>6334</v>
      </c>
      <c r="J3706" s="403" t="s">
        <v>6334</v>
      </c>
      <c r="K3706" s="403" t="s">
        <v>6334</v>
      </c>
      <c r="L3706" s="403" t="s">
        <v>835</v>
      </c>
    </row>
    <row r="3707" spans="1:12" ht="213.75" x14ac:dyDescent="0.25">
      <c r="A3707" s="402" t="s">
        <v>22411</v>
      </c>
      <c r="B3707" s="402" t="s">
        <v>26682</v>
      </c>
      <c r="C3707" s="402" t="s">
        <v>22410</v>
      </c>
      <c r="D3707" s="402" t="s">
        <v>22409</v>
      </c>
      <c r="E3707" s="402" t="s">
        <v>6888</v>
      </c>
      <c r="F3707" s="402" t="s">
        <v>6889</v>
      </c>
      <c r="G3707" s="402" t="s">
        <v>6440</v>
      </c>
      <c r="H3707" s="402" t="s">
        <v>6889</v>
      </c>
      <c r="I3707" s="402" t="s">
        <v>6334</v>
      </c>
      <c r="J3707" s="402" t="s">
        <v>6334</v>
      </c>
      <c r="K3707" s="402" t="s">
        <v>6334</v>
      </c>
      <c r="L3707" s="402" t="s">
        <v>835</v>
      </c>
    </row>
    <row r="3708" spans="1:12" ht="303.75" x14ac:dyDescent="0.25">
      <c r="A3708" s="403" t="s">
        <v>22414</v>
      </c>
      <c r="B3708" s="403" t="s">
        <v>26683</v>
      </c>
      <c r="C3708" s="403" t="s">
        <v>22413</v>
      </c>
      <c r="D3708" s="403" t="s">
        <v>22412</v>
      </c>
      <c r="E3708" s="403" t="s">
        <v>6888</v>
      </c>
      <c r="F3708" s="403" t="s">
        <v>6889</v>
      </c>
      <c r="G3708" s="403" t="s">
        <v>6440</v>
      </c>
      <c r="H3708" s="403" t="s">
        <v>6889</v>
      </c>
      <c r="I3708" s="403" t="s">
        <v>6334</v>
      </c>
      <c r="J3708" s="403" t="s">
        <v>6334</v>
      </c>
      <c r="K3708" s="403" t="s">
        <v>6334</v>
      </c>
      <c r="L3708" s="403" t="s">
        <v>835</v>
      </c>
    </row>
    <row r="3709" spans="1:12" ht="326.25" x14ac:dyDescent="0.25">
      <c r="A3709" s="402" t="s">
        <v>22417</v>
      </c>
      <c r="B3709" s="402" t="s">
        <v>26684</v>
      </c>
      <c r="C3709" s="402" t="s">
        <v>22416</v>
      </c>
      <c r="D3709" s="402" t="s">
        <v>22415</v>
      </c>
      <c r="E3709" s="402" t="s">
        <v>6888</v>
      </c>
      <c r="F3709" s="402" t="s">
        <v>6889</v>
      </c>
      <c r="G3709" s="402" t="s">
        <v>6440</v>
      </c>
      <c r="H3709" s="402" t="s">
        <v>6889</v>
      </c>
      <c r="I3709" s="402" t="s">
        <v>6334</v>
      </c>
      <c r="J3709" s="402" t="s">
        <v>6334</v>
      </c>
      <c r="K3709" s="402" t="s">
        <v>6334</v>
      </c>
      <c r="L3709" s="402" t="s">
        <v>835</v>
      </c>
    </row>
    <row r="3710" spans="1:12" ht="348.75" x14ac:dyDescent="0.25">
      <c r="A3710" s="403" t="s">
        <v>22420</v>
      </c>
      <c r="B3710" s="403" t="s">
        <v>26685</v>
      </c>
      <c r="C3710" s="403" t="s">
        <v>22419</v>
      </c>
      <c r="D3710" s="403" t="s">
        <v>22418</v>
      </c>
      <c r="E3710" s="403" t="s">
        <v>6888</v>
      </c>
      <c r="F3710" s="403" t="s">
        <v>6889</v>
      </c>
      <c r="G3710" s="403" t="s">
        <v>6440</v>
      </c>
      <c r="H3710" s="403" t="s">
        <v>6889</v>
      </c>
      <c r="I3710" s="403" t="s">
        <v>6334</v>
      </c>
      <c r="J3710" s="403" t="s">
        <v>6334</v>
      </c>
      <c r="K3710" s="403" t="s">
        <v>6334</v>
      </c>
      <c r="L3710" s="403" t="s">
        <v>835</v>
      </c>
    </row>
    <row r="3711" spans="1:12" ht="45" x14ac:dyDescent="0.25">
      <c r="A3711" s="402" t="s">
        <v>22424</v>
      </c>
      <c r="B3711" s="402" t="s">
        <v>22422</v>
      </c>
      <c r="C3711" s="402" t="s">
        <v>22423</v>
      </c>
      <c r="D3711" s="402" t="s">
        <v>22421</v>
      </c>
      <c r="E3711" s="402" t="s">
        <v>6888</v>
      </c>
      <c r="F3711" s="402" t="s">
        <v>6889</v>
      </c>
      <c r="G3711" s="402" t="s">
        <v>6440</v>
      </c>
      <c r="H3711" s="402" t="s">
        <v>6889</v>
      </c>
      <c r="I3711" s="402" t="s">
        <v>6334</v>
      </c>
      <c r="J3711" s="402" t="s">
        <v>6334</v>
      </c>
      <c r="K3711" s="402" t="s">
        <v>6334</v>
      </c>
      <c r="L3711" s="402" t="s">
        <v>835</v>
      </c>
    </row>
    <row r="3712" spans="1:12" ht="112.5" x14ac:dyDescent="0.25">
      <c r="A3712" s="403" t="s">
        <v>22428</v>
      </c>
      <c r="B3712" s="403" t="s">
        <v>22426</v>
      </c>
      <c r="C3712" s="403" t="s">
        <v>22427</v>
      </c>
      <c r="D3712" s="403" t="s">
        <v>22425</v>
      </c>
      <c r="E3712" s="403" t="s">
        <v>6888</v>
      </c>
      <c r="F3712" s="403" t="s">
        <v>6889</v>
      </c>
      <c r="G3712" s="403" t="s">
        <v>6440</v>
      </c>
      <c r="H3712" s="403" t="s">
        <v>6889</v>
      </c>
      <c r="I3712" s="403" t="s">
        <v>6334</v>
      </c>
      <c r="J3712" s="403" t="s">
        <v>6334</v>
      </c>
      <c r="K3712" s="403" t="s">
        <v>6334</v>
      </c>
      <c r="L3712" s="403" t="s">
        <v>835</v>
      </c>
    </row>
    <row r="3713" spans="1:12" ht="123.75" x14ac:dyDescent="0.25">
      <c r="A3713" s="402" t="s">
        <v>22431</v>
      </c>
      <c r="B3713" s="402" t="s">
        <v>26686</v>
      </c>
      <c r="C3713" s="402" t="s">
        <v>22430</v>
      </c>
      <c r="D3713" s="402" t="s">
        <v>22429</v>
      </c>
      <c r="E3713" s="402" t="s">
        <v>6888</v>
      </c>
      <c r="F3713" s="402" t="s">
        <v>6889</v>
      </c>
      <c r="G3713" s="402" t="s">
        <v>6440</v>
      </c>
      <c r="H3713" s="402" t="s">
        <v>6889</v>
      </c>
      <c r="I3713" s="402" t="s">
        <v>6334</v>
      </c>
      <c r="J3713" s="402" t="s">
        <v>6334</v>
      </c>
      <c r="K3713" s="402" t="s">
        <v>6334</v>
      </c>
      <c r="L3713" s="402" t="s">
        <v>835</v>
      </c>
    </row>
    <row r="3714" spans="1:12" ht="213.75" x14ac:dyDescent="0.25">
      <c r="A3714" s="403" t="s">
        <v>22434</v>
      </c>
      <c r="B3714" s="403" t="s">
        <v>26687</v>
      </c>
      <c r="C3714" s="403" t="s">
        <v>22433</v>
      </c>
      <c r="D3714" s="403" t="s">
        <v>22432</v>
      </c>
      <c r="E3714" s="403" t="s">
        <v>6888</v>
      </c>
      <c r="F3714" s="403" t="s">
        <v>6889</v>
      </c>
      <c r="G3714" s="403" t="s">
        <v>6440</v>
      </c>
      <c r="H3714" s="403" t="s">
        <v>6889</v>
      </c>
      <c r="I3714" s="403" t="s">
        <v>6334</v>
      </c>
      <c r="J3714" s="403" t="s">
        <v>6334</v>
      </c>
      <c r="K3714" s="403" t="s">
        <v>6334</v>
      </c>
      <c r="L3714" s="403" t="s">
        <v>835</v>
      </c>
    </row>
    <row r="3715" spans="1:12" ht="213.75" x14ac:dyDescent="0.25">
      <c r="A3715" s="402" t="s">
        <v>22437</v>
      </c>
      <c r="B3715" s="402" t="s">
        <v>26688</v>
      </c>
      <c r="C3715" s="402" t="s">
        <v>22436</v>
      </c>
      <c r="D3715" s="402" t="s">
        <v>22435</v>
      </c>
      <c r="E3715" s="402" t="s">
        <v>6888</v>
      </c>
      <c r="F3715" s="402" t="s">
        <v>6889</v>
      </c>
      <c r="G3715" s="402" t="s">
        <v>6440</v>
      </c>
      <c r="H3715" s="402" t="s">
        <v>6889</v>
      </c>
      <c r="I3715" s="402" t="s">
        <v>6334</v>
      </c>
      <c r="J3715" s="402" t="s">
        <v>6334</v>
      </c>
      <c r="K3715" s="402" t="s">
        <v>6334</v>
      </c>
      <c r="L3715" s="402" t="s">
        <v>835</v>
      </c>
    </row>
    <row r="3716" spans="1:12" ht="168.75" x14ac:dyDescent="0.25">
      <c r="A3716" s="403" t="s">
        <v>22440</v>
      </c>
      <c r="B3716" s="403" t="s">
        <v>26689</v>
      </c>
      <c r="C3716" s="403" t="s">
        <v>22439</v>
      </c>
      <c r="D3716" s="403" t="s">
        <v>22438</v>
      </c>
      <c r="E3716" s="403" t="s">
        <v>6888</v>
      </c>
      <c r="F3716" s="403" t="s">
        <v>6889</v>
      </c>
      <c r="G3716" s="403" t="s">
        <v>6440</v>
      </c>
      <c r="H3716" s="403" t="s">
        <v>6889</v>
      </c>
      <c r="I3716" s="403" t="s">
        <v>6334</v>
      </c>
      <c r="J3716" s="403" t="s">
        <v>6334</v>
      </c>
      <c r="K3716" s="403" t="s">
        <v>6334</v>
      </c>
      <c r="L3716" s="403" t="s">
        <v>835</v>
      </c>
    </row>
    <row r="3717" spans="1:12" ht="202.5" x14ac:dyDescent="0.25">
      <c r="A3717" s="402" t="s">
        <v>22443</v>
      </c>
      <c r="B3717" s="402" t="s">
        <v>26690</v>
      </c>
      <c r="C3717" s="402" t="s">
        <v>22442</v>
      </c>
      <c r="D3717" s="402" t="s">
        <v>22441</v>
      </c>
      <c r="E3717" s="402" t="s">
        <v>6888</v>
      </c>
      <c r="F3717" s="402" t="s">
        <v>6889</v>
      </c>
      <c r="G3717" s="402" t="s">
        <v>6440</v>
      </c>
      <c r="H3717" s="402" t="s">
        <v>6889</v>
      </c>
      <c r="I3717" s="402" t="s">
        <v>6334</v>
      </c>
      <c r="J3717" s="402" t="s">
        <v>6334</v>
      </c>
      <c r="K3717" s="402" t="s">
        <v>6334</v>
      </c>
      <c r="L3717" s="402" t="s">
        <v>835</v>
      </c>
    </row>
    <row r="3718" spans="1:12" ht="90" x14ac:dyDescent="0.25">
      <c r="A3718" s="403" t="s">
        <v>22446</v>
      </c>
      <c r="B3718" s="403" t="s">
        <v>26691</v>
      </c>
      <c r="C3718" s="403" t="s">
        <v>22445</v>
      </c>
      <c r="D3718" s="403" t="s">
        <v>22444</v>
      </c>
      <c r="E3718" s="403" t="s">
        <v>6888</v>
      </c>
      <c r="F3718" s="403" t="s">
        <v>6889</v>
      </c>
      <c r="G3718" s="403" t="s">
        <v>6440</v>
      </c>
      <c r="H3718" s="403" t="s">
        <v>6889</v>
      </c>
      <c r="I3718" s="403" t="s">
        <v>6334</v>
      </c>
      <c r="J3718" s="403" t="s">
        <v>6334</v>
      </c>
      <c r="K3718" s="403" t="s">
        <v>6334</v>
      </c>
      <c r="L3718" s="403" t="s">
        <v>835</v>
      </c>
    </row>
    <row r="3719" spans="1:12" ht="168.75" x14ac:dyDescent="0.25">
      <c r="A3719" s="402" t="s">
        <v>22450</v>
      </c>
      <c r="B3719" s="402" t="s">
        <v>22448</v>
      </c>
      <c r="C3719" s="402" t="s">
        <v>22449</v>
      </c>
      <c r="D3719" s="402" t="s">
        <v>22447</v>
      </c>
      <c r="E3719" s="402" t="s">
        <v>6888</v>
      </c>
      <c r="F3719" s="402" t="s">
        <v>6889</v>
      </c>
      <c r="G3719" s="402" t="s">
        <v>6440</v>
      </c>
      <c r="H3719" s="402" t="s">
        <v>6889</v>
      </c>
      <c r="I3719" s="402" t="s">
        <v>6334</v>
      </c>
      <c r="J3719" s="402" t="s">
        <v>6334</v>
      </c>
      <c r="K3719" s="402" t="s">
        <v>6334</v>
      </c>
      <c r="L3719" s="402" t="s">
        <v>835</v>
      </c>
    </row>
    <row r="3720" spans="1:12" ht="191.25" x14ac:dyDescent="0.25">
      <c r="A3720" s="403" t="s">
        <v>22453</v>
      </c>
      <c r="B3720" s="403" t="s">
        <v>26692</v>
      </c>
      <c r="C3720" s="403" t="s">
        <v>22452</v>
      </c>
      <c r="D3720" s="403" t="s">
        <v>22451</v>
      </c>
      <c r="E3720" s="403" t="s">
        <v>6888</v>
      </c>
      <c r="F3720" s="403" t="s">
        <v>6889</v>
      </c>
      <c r="G3720" s="403" t="s">
        <v>6440</v>
      </c>
      <c r="H3720" s="403" t="s">
        <v>6889</v>
      </c>
      <c r="I3720" s="403" t="s">
        <v>6334</v>
      </c>
      <c r="J3720" s="403" t="s">
        <v>6334</v>
      </c>
      <c r="K3720" s="403" t="s">
        <v>6334</v>
      </c>
      <c r="L3720" s="403" t="s">
        <v>835</v>
      </c>
    </row>
    <row r="3721" spans="1:12" ht="303.75" x14ac:dyDescent="0.25">
      <c r="A3721" s="402" t="s">
        <v>22456</v>
      </c>
      <c r="B3721" s="402" t="s">
        <v>26693</v>
      </c>
      <c r="C3721" s="402" t="s">
        <v>22455</v>
      </c>
      <c r="D3721" s="402" t="s">
        <v>22454</v>
      </c>
      <c r="E3721" s="402" t="s">
        <v>6888</v>
      </c>
      <c r="F3721" s="402" t="s">
        <v>6889</v>
      </c>
      <c r="G3721" s="402" t="s">
        <v>6440</v>
      </c>
      <c r="H3721" s="402" t="s">
        <v>6889</v>
      </c>
      <c r="I3721" s="402" t="s">
        <v>6334</v>
      </c>
      <c r="J3721" s="402" t="s">
        <v>6334</v>
      </c>
      <c r="K3721" s="402" t="s">
        <v>6334</v>
      </c>
      <c r="L3721" s="402" t="s">
        <v>835</v>
      </c>
    </row>
    <row r="3722" spans="1:12" ht="146.25" x14ac:dyDescent="0.25">
      <c r="A3722" s="403" t="s">
        <v>22460</v>
      </c>
      <c r="B3722" s="403" t="s">
        <v>22458</v>
      </c>
      <c r="C3722" s="403" t="s">
        <v>22459</v>
      </c>
      <c r="D3722" s="403" t="s">
        <v>22457</v>
      </c>
      <c r="E3722" s="403" t="s">
        <v>6888</v>
      </c>
      <c r="F3722" s="403" t="s">
        <v>6889</v>
      </c>
      <c r="G3722" s="403" t="s">
        <v>6440</v>
      </c>
      <c r="H3722" s="403" t="s">
        <v>6889</v>
      </c>
      <c r="I3722" s="403" t="s">
        <v>6334</v>
      </c>
      <c r="J3722" s="403" t="s">
        <v>6334</v>
      </c>
      <c r="K3722" s="403" t="s">
        <v>6334</v>
      </c>
      <c r="L3722" s="403" t="s">
        <v>835</v>
      </c>
    </row>
    <row r="3723" spans="1:12" ht="90" x14ac:dyDescent="0.25">
      <c r="A3723" s="402" t="s">
        <v>22464</v>
      </c>
      <c r="B3723" s="402" t="s">
        <v>22462</v>
      </c>
      <c r="C3723" s="402" t="s">
        <v>22463</v>
      </c>
      <c r="D3723" s="402" t="s">
        <v>22461</v>
      </c>
      <c r="E3723" s="402" t="s">
        <v>6888</v>
      </c>
      <c r="F3723" s="402" t="s">
        <v>6889</v>
      </c>
      <c r="G3723" s="402" t="s">
        <v>6440</v>
      </c>
      <c r="H3723" s="402" t="s">
        <v>6889</v>
      </c>
      <c r="I3723" s="402" t="s">
        <v>6334</v>
      </c>
      <c r="J3723" s="402" t="s">
        <v>6334</v>
      </c>
      <c r="K3723" s="402" t="s">
        <v>6334</v>
      </c>
      <c r="L3723" s="402" t="s">
        <v>835</v>
      </c>
    </row>
    <row r="3724" spans="1:12" ht="303.75" x14ac:dyDescent="0.25">
      <c r="A3724" s="403" t="s">
        <v>22467</v>
      </c>
      <c r="B3724" s="403" t="s">
        <v>26694</v>
      </c>
      <c r="C3724" s="403" t="s">
        <v>22466</v>
      </c>
      <c r="D3724" s="403" t="s">
        <v>22465</v>
      </c>
      <c r="E3724" s="403" t="s">
        <v>6888</v>
      </c>
      <c r="F3724" s="403" t="s">
        <v>6889</v>
      </c>
      <c r="G3724" s="403" t="s">
        <v>6440</v>
      </c>
      <c r="H3724" s="403" t="s">
        <v>6889</v>
      </c>
      <c r="I3724" s="403" t="s">
        <v>6334</v>
      </c>
      <c r="J3724" s="403" t="s">
        <v>6334</v>
      </c>
      <c r="K3724" s="403" t="s">
        <v>6334</v>
      </c>
      <c r="L3724" s="403" t="s">
        <v>835</v>
      </c>
    </row>
    <row r="3725" spans="1:12" ht="236.25" x14ac:dyDescent="0.25">
      <c r="A3725" s="402" t="s">
        <v>22470</v>
      </c>
      <c r="B3725" s="402" t="s">
        <v>26695</v>
      </c>
      <c r="C3725" s="402" t="s">
        <v>22469</v>
      </c>
      <c r="D3725" s="402" t="s">
        <v>22468</v>
      </c>
      <c r="E3725" s="402" t="s">
        <v>6888</v>
      </c>
      <c r="F3725" s="402" t="s">
        <v>6889</v>
      </c>
      <c r="G3725" s="402" t="s">
        <v>6440</v>
      </c>
      <c r="H3725" s="402" t="s">
        <v>6889</v>
      </c>
      <c r="I3725" s="402" t="s">
        <v>6334</v>
      </c>
      <c r="J3725" s="402" t="s">
        <v>6334</v>
      </c>
      <c r="K3725" s="402" t="s">
        <v>6334</v>
      </c>
      <c r="L3725" s="402" t="s">
        <v>835</v>
      </c>
    </row>
    <row r="3726" spans="1:12" ht="292.5" x14ac:dyDescent="0.25">
      <c r="A3726" s="403" t="s">
        <v>22473</v>
      </c>
      <c r="B3726" s="403" t="s">
        <v>26696</v>
      </c>
      <c r="C3726" s="403" t="s">
        <v>22472</v>
      </c>
      <c r="D3726" s="403" t="s">
        <v>22471</v>
      </c>
      <c r="E3726" s="403" t="s">
        <v>6888</v>
      </c>
      <c r="F3726" s="403" t="s">
        <v>6889</v>
      </c>
      <c r="G3726" s="403" t="s">
        <v>6440</v>
      </c>
      <c r="H3726" s="403" t="s">
        <v>6889</v>
      </c>
      <c r="I3726" s="403" t="s">
        <v>6334</v>
      </c>
      <c r="J3726" s="403" t="s">
        <v>6334</v>
      </c>
      <c r="K3726" s="403" t="s">
        <v>6334</v>
      </c>
      <c r="L3726" s="403" t="s">
        <v>835</v>
      </c>
    </row>
    <row r="3727" spans="1:12" ht="281.25" x14ac:dyDescent="0.25">
      <c r="A3727" s="402" t="s">
        <v>22476</v>
      </c>
      <c r="B3727" s="402" t="s">
        <v>26697</v>
      </c>
      <c r="C3727" s="402" t="s">
        <v>22475</v>
      </c>
      <c r="D3727" s="402" t="s">
        <v>22474</v>
      </c>
      <c r="E3727" s="402" t="s">
        <v>6888</v>
      </c>
      <c r="F3727" s="402" t="s">
        <v>6889</v>
      </c>
      <c r="G3727" s="402" t="s">
        <v>6440</v>
      </c>
      <c r="H3727" s="402" t="s">
        <v>6889</v>
      </c>
      <c r="I3727" s="402" t="s">
        <v>6334</v>
      </c>
      <c r="J3727" s="402" t="s">
        <v>6334</v>
      </c>
      <c r="K3727" s="402" t="s">
        <v>6334</v>
      </c>
      <c r="L3727" s="402" t="s">
        <v>835</v>
      </c>
    </row>
    <row r="3728" spans="1:12" ht="180" x14ac:dyDescent="0.25">
      <c r="A3728" s="403" t="s">
        <v>22480</v>
      </c>
      <c r="B3728" s="403" t="s">
        <v>22478</v>
      </c>
      <c r="C3728" s="403" t="s">
        <v>22479</v>
      </c>
      <c r="D3728" s="403" t="s">
        <v>22477</v>
      </c>
      <c r="E3728" s="403" t="s">
        <v>6888</v>
      </c>
      <c r="F3728" s="403" t="s">
        <v>6889</v>
      </c>
      <c r="G3728" s="403" t="s">
        <v>6440</v>
      </c>
      <c r="H3728" s="403" t="s">
        <v>6889</v>
      </c>
      <c r="I3728" s="403" t="s">
        <v>6334</v>
      </c>
      <c r="J3728" s="403" t="s">
        <v>6334</v>
      </c>
      <c r="K3728" s="403" t="s">
        <v>6334</v>
      </c>
      <c r="L3728" s="403" t="s">
        <v>835</v>
      </c>
    </row>
    <row r="3729" spans="1:12" ht="180" x14ac:dyDescent="0.25">
      <c r="A3729" s="402" t="s">
        <v>22483</v>
      </c>
      <c r="B3729" s="402" t="s">
        <v>26698</v>
      </c>
      <c r="C3729" s="402" t="s">
        <v>22482</v>
      </c>
      <c r="D3729" s="402" t="s">
        <v>22481</v>
      </c>
      <c r="E3729" s="402" t="s">
        <v>6888</v>
      </c>
      <c r="F3729" s="402" t="s">
        <v>6889</v>
      </c>
      <c r="G3729" s="402" t="s">
        <v>6440</v>
      </c>
      <c r="H3729" s="402" t="s">
        <v>6889</v>
      </c>
      <c r="I3729" s="402" t="s">
        <v>6334</v>
      </c>
      <c r="J3729" s="402" t="s">
        <v>6334</v>
      </c>
      <c r="K3729" s="402" t="s">
        <v>6334</v>
      </c>
      <c r="L3729" s="402" t="s">
        <v>835</v>
      </c>
    </row>
    <row r="3730" spans="1:12" ht="191.25" x14ac:dyDescent="0.25">
      <c r="A3730" s="403" t="s">
        <v>22486</v>
      </c>
      <c r="B3730" s="403" t="s">
        <v>26699</v>
      </c>
      <c r="C3730" s="403" t="s">
        <v>22485</v>
      </c>
      <c r="D3730" s="403" t="s">
        <v>22484</v>
      </c>
      <c r="E3730" s="403" t="s">
        <v>6888</v>
      </c>
      <c r="F3730" s="403" t="s">
        <v>6889</v>
      </c>
      <c r="G3730" s="403" t="s">
        <v>6440</v>
      </c>
      <c r="H3730" s="403" t="s">
        <v>6889</v>
      </c>
      <c r="I3730" s="403" t="s">
        <v>6334</v>
      </c>
      <c r="J3730" s="403" t="s">
        <v>6334</v>
      </c>
      <c r="K3730" s="403" t="s">
        <v>6334</v>
      </c>
      <c r="L3730" s="403" t="s">
        <v>835</v>
      </c>
    </row>
    <row r="3731" spans="1:12" ht="202.5" x14ac:dyDescent="0.25">
      <c r="A3731" s="402" t="s">
        <v>22489</v>
      </c>
      <c r="B3731" s="402" t="s">
        <v>26700</v>
      </c>
      <c r="C3731" s="402" t="s">
        <v>22488</v>
      </c>
      <c r="D3731" s="402" t="s">
        <v>22487</v>
      </c>
      <c r="E3731" s="402" t="s">
        <v>6888</v>
      </c>
      <c r="F3731" s="402" t="s">
        <v>6889</v>
      </c>
      <c r="G3731" s="402" t="s">
        <v>6440</v>
      </c>
      <c r="H3731" s="402" t="s">
        <v>6889</v>
      </c>
      <c r="I3731" s="402" t="s">
        <v>6334</v>
      </c>
      <c r="J3731" s="402" t="s">
        <v>6334</v>
      </c>
      <c r="K3731" s="402" t="s">
        <v>6334</v>
      </c>
      <c r="L3731" s="402" t="s">
        <v>835</v>
      </c>
    </row>
    <row r="3732" spans="1:12" ht="270" x14ac:dyDescent="0.25">
      <c r="A3732" s="403" t="s">
        <v>22492</v>
      </c>
      <c r="B3732" s="403" t="s">
        <v>26701</v>
      </c>
      <c r="C3732" s="403" t="s">
        <v>22491</v>
      </c>
      <c r="D3732" s="403" t="s">
        <v>22490</v>
      </c>
      <c r="E3732" s="403" t="s">
        <v>6888</v>
      </c>
      <c r="F3732" s="403" t="s">
        <v>6889</v>
      </c>
      <c r="G3732" s="403" t="s">
        <v>6440</v>
      </c>
      <c r="H3732" s="403" t="s">
        <v>6889</v>
      </c>
      <c r="I3732" s="403" t="s">
        <v>6334</v>
      </c>
      <c r="J3732" s="403" t="s">
        <v>6334</v>
      </c>
      <c r="K3732" s="403" t="s">
        <v>6334</v>
      </c>
      <c r="L3732" s="403" t="s">
        <v>835</v>
      </c>
    </row>
    <row r="3733" spans="1:12" ht="157.5" x14ac:dyDescent="0.25">
      <c r="A3733" s="402" t="s">
        <v>22495</v>
      </c>
      <c r="B3733" s="402" t="s">
        <v>26702</v>
      </c>
      <c r="C3733" s="402" t="s">
        <v>22494</v>
      </c>
      <c r="D3733" s="402" t="s">
        <v>22493</v>
      </c>
      <c r="E3733" s="402" t="s">
        <v>6888</v>
      </c>
      <c r="F3733" s="402" t="s">
        <v>6889</v>
      </c>
      <c r="G3733" s="402" t="s">
        <v>6440</v>
      </c>
      <c r="H3733" s="402" t="s">
        <v>6889</v>
      </c>
      <c r="I3733" s="402" t="s">
        <v>6334</v>
      </c>
      <c r="J3733" s="402" t="s">
        <v>6334</v>
      </c>
      <c r="K3733" s="402" t="s">
        <v>6334</v>
      </c>
      <c r="L3733" s="402" t="s">
        <v>835</v>
      </c>
    </row>
    <row r="3734" spans="1:12" ht="180" x14ac:dyDescent="0.25">
      <c r="A3734" s="403" t="s">
        <v>22498</v>
      </c>
      <c r="B3734" s="403" t="s">
        <v>26703</v>
      </c>
      <c r="C3734" s="403" t="s">
        <v>22497</v>
      </c>
      <c r="D3734" s="403" t="s">
        <v>22496</v>
      </c>
      <c r="E3734" s="403" t="s">
        <v>6888</v>
      </c>
      <c r="F3734" s="403" t="s">
        <v>6889</v>
      </c>
      <c r="G3734" s="403" t="s">
        <v>6440</v>
      </c>
      <c r="H3734" s="403" t="s">
        <v>6889</v>
      </c>
      <c r="I3734" s="403" t="s">
        <v>6334</v>
      </c>
      <c r="J3734" s="403" t="s">
        <v>6334</v>
      </c>
      <c r="K3734" s="403" t="s">
        <v>6334</v>
      </c>
      <c r="L3734" s="403" t="s">
        <v>835</v>
      </c>
    </row>
    <row r="3735" spans="1:12" ht="225" x14ac:dyDescent="0.25">
      <c r="A3735" s="402" t="s">
        <v>22501</v>
      </c>
      <c r="B3735" s="402" t="s">
        <v>26704</v>
      </c>
      <c r="C3735" s="402" t="s">
        <v>22500</v>
      </c>
      <c r="D3735" s="402" t="s">
        <v>22499</v>
      </c>
      <c r="E3735" s="402" t="s">
        <v>6888</v>
      </c>
      <c r="F3735" s="402" t="s">
        <v>6889</v>
      </c>
      <c r="G3735" s="402" t="s">
        <v>6440</v>
      </c>
      <c r="H3735" s="402" t="s">
        <v>6889</v>
      </c>
      <c r="I3735" s="402" t="s">
        <v>6334</v>
      </c>
      <c r="J3735" s="402" t="s">
        <v>6334</v>
      </c>
      <c r="K3735" s="402" t="s">
        <v>6334</v>
      </c>
      <c r="L3735" s="402" t="s">
        <v>835</v>
      </c>
    </row>
    <row r="3736" spans="1:12" ht="326.25" x14ac:dyDescent="0.25">
      <c r="A3736" s="403" t="s">
        <v>22504</v>
      </c>
      <c r="B3736" s="403" t="s">
        <v>26705</v>
      </c>
      <c r="C3736" s="403" t="s">
        <v>22503</v>
      </c>
      <c r="D3736" s="403" t="s">
        <v>22502</v>
      </c>
      <c r="E3736" s="403" t="s">
        <v>6888</v>
      </c>
      <c r="F3736" s="403" t="s">
        <v>6889</v>
      </c>
      <c r="G3736" s="403" t="s">
        <v>6440</v>
      </c>
      <c r="H3736" s="403" t="s">
        <v>6889</v>
      </c>
      <c r="I3736" s="403" t="s">
        <v>6334</v>
      </c>
      <c r="J3736" s="403" t="s">
        <v>6334</v>
      </c>
      <c r="K3736" s="403" t="s">
        <v>6334</v>
      </c>
      <c r="L3736" s="403" t="s">
        <v>835</v>
      </c>
    </row>
    <row r="3737" spans="1:12" ht="360" x14ac:dyDescent="0.25">
      <c r="A3737" s="402" t="s">
        <v>22508</v>
      </c>
      <c r="B3737" s="402" t="s">
        <v>22506</v>
      </c>
      <c r="C3737" s="402" t="s">
        <v>22507</v>
      </c>
      <c r="D3737" s="402" t="s">
        <v>22505</v>
      </c>
      <c r="E3737" s="402" t="s">
        <v>6888</v>
      </c>
      <c r="F3737" s="402" t="s">
        <v>6889</v>
      </c>
      <c r="G3737" s="402" t="s">
        <v>6440</v>
      </c>
      <c r="H3737" s="402" t="s">
        <v>6889</v>
      </c>
      <c r="I3737" s="402" t="s">
        <v>6334</v>
      </c>
      <c r="J3737" s="402" t="s">
        <v>6334</v>
      </c>
      <c r="K3737" s="402" t="s">
        <v>6334</v>
      </c>
      <c r="L3737" s="402" t="s">
        <v>835</v>
      </c>
    </row>
    <row r="3738" spans="1:12" ht="326.25" x14ac:dyDescent="0.25">
      <c r="A3738" s="403" t="s">
        <v>22511</v>
      </c>
      <c r="B3738" s="403" t="s">
        <v>26706</v>
      </c>
      <c r="C3738" s="403" t="s">
        <v>22510</v>
      </c>
      <c r="D3738" s="403" t="s">
        <v>22509</v>
      </c>
      <c r="E3738" s="403" t="s">
        <v>22075</v>
      </c>
      <c r="F3738" s="403" t="s">
        <v>6889</v>
      </c>
      <c r="G3738" s="403" t="s">
        <v>6440</v>
      </c>
      <c r="H3738" s="403" t="s">
        <v>6889</v>
      </c>
      <c r="I3738" s="403" t="s">
        <v>6334</v>
      </c>
      <c r="J3738" s="403" t="s">
        <v>6334</v>
      </c>
      <c r="K3738" s="403" t="s">
        <v>6334</v>
      </c>
      <c r="L3738" s="403" t="s">
        <v>835</v>
      </c>
    </row>
    <row r="3739" spans="1:12" ht="292.5" x14ac:dyDescent="0.25">
      <c r="A3739" s="402" t="s">
        <v>22514</v>
      </c>
      <c r="B3739" s="402" t="s">
        <v>26707</v>
      </c>
      <c r="C3739" s="402" t="s">
        <v>22513</v>
      </c>
      <c r="D3739" s="402" t="s">
        <v>22512</v>
      </c>
      <c r="E3739" s="402" t="s">
        <v>22075</v>
      </c>
      <c r="F3739" s="402" t="s">
        <v>6889</v>
      </c>
      <c r="G3739" s="402" t="s">
        <v>6440</v>
      </c>
      <c r="H3739" s="402" t="s">
        <v>6889</v>
      </c>
      <c r="I3739" s="402" t="s">
        <v>6334</v>
      </c>
      <c r="J3739" s="402" t="s">
        <v>6334</v>
      </c>
      <c r="K3739" s="402" t="s">
        <v>6334</v>
      </c>
      <c r="L3739" s="402" t="s">
        <v>835</v>
      </c>
    </row>
    <row r="3740" spans="1:12" ht="270" x14ac:dyDescent="0.25">
      <c r="A3740" s="403" t="s">
        <v>22517</v>
      </c>
      <c r="B3740" s="403" t="s">
        <v>26708</v>
      </c>
      <c r="C3740" s="403" t="s">
        <v>22516</v>
      </c>
      <c r="D3740" s="403" t="s">
        <v>22515</v>
      </c>
      <c r="E3740" s="403" t="s">
        <v>22075</v>
      </c>
      <c r="F3740" s="403" t="s">
        <v>6889</v>
      </c>
      <c r="G3740" s="403" t="s">
        <v>6440</v>
      </c>
      <c r="H3740" s="403" t="s">
        <v>6889</v>
      </c>
      <c r="I3740" s="403" t="s">
        <v>6334</v>
      </c>
      <c r="J3740" s="403" t="s">
        <v>6334</v>
      </c>
      <c r="K3740" s="403" t="s">
        <v>6334</v>
      </c>
      <c r="L3740" s="403" t="s">
        <v>835</v>
      </c>
    </row>
    <row r="3741" spans="1:12" ht="270" x14ac:dyDescent="0.25">
      <c r="A3741" s="402" t="s">
        <v>22520</v>
      </c>
      <c r="B3741" s="402" t="s">
        <v>26709</v>
      </c>
      <c r="C3741" s="402" t="s">
        <v>22519</v>
      </c>
      <c r="D3741" s="402" t="s">
        <v>22518</v>
      </c>
      <c r="E3741" s="402" t="s">
        <v>22075</v>
      </c>
      <c r="F3741" s="402" t="s">
        <v>6889</v>
      </c>
      <c r="G3741" s="402" t="s">
        <v>6440</v>
      </c>
      <c r="H3741" s="402" t="s">
        <v>6889</v>
      </c>
      <c r="I3741" s="402" t="s">
        <v>6334</v>
      </c>
      <c r="J3741" s="402" t="s">
        <v>6334</v>
      </c>
      <c r="K3741" s="402" t="s">
        <v>6334</v>
      </c>
      <c r="L3741" s="402" t="s">
        <v>835</v>
      </c>
    </row>
    <row r="3742" spans="1:12" ht="247.5" x14ac:dyDescent="0.25">
      <c r="A3742" s="403" t="s">
        <v>22523</v>
      </c>
      <c r="B3742" s="403" t="s">
        <v>26710</v>
      </c>
      <c r="C3742" s="403" t="s">
        <v>22522</v>
      </c>
      <c r="D3742" s="403" t="s">
        <v>22521</v>
      </c>
      <c r="E3742" s="403" t="s">
        <v>22075</v>
      </c>
      <c r="F3742" s="403" t="s">
        <v>6889</v>
      </c>
      <c r="G3742" s="403" t="s">
        <v>6440</v>
      </c>
      <c r="H3742" s="403" t="s">
        <v>6889</v>
      </c>
      <c r="I3742" s="403" t="s">
        <v>6334</v>
      </c>
      <c r="J3742" s="403" t="s">
        <v>6334</v>
      </c>
      <c r="K3742" s="403" t="s">
        <v>6334</v>
      </c>
      <c r="L3742" s="403" t="s">
        <v>835</v>
      </c>
    </row>
    <row r="3743" spans="1:12" ht="247.5" x14ac:dyDescent="0.25">
      <c r="A3743" s="402" t="s">
        <v>22526</v>
      </c>
      <c r="B3743" s="402" t="s">
        <v>26711</v>
      </c>
      <c r="C3743" s="402" t="s">
        <v>22525</v>
      </c>
      <c r="D3743" s="402" t="s">
        <v>22524</v>
      </c>
      <c r="E3743" s="402" t="s">
        <v>22075</v>
      </c>
      <c r="F3743" s="402" t="s">
        <v>6889</v>
      </c>
      <c r="G3743" s="402" t="s">
        <v>6440</v>
      </c>
      <c r="H3743" s="402" t="s">
        <v>6889</v>
      </c>
      <c r="I3743" s="402" t="s">
        <v>6334</v>
      </c>
      <c r="J3743" s="402" t="s">
        <v>6334</v>
      </c>
      <c r="K3743" s="402" t="s">
        <v>6334</v>
      </c>
      <c r="L3743" s="402" t="s">
        <v>835</v>
      </c>
    </row>
    <row r="3744" spans="1:12" ht="247.5" x14ac:dyDescent="0.25">
      <c r="A3744" s="403" t="s">
        <v>22529</v>
      </c>
      <c r="B3744" s="403" t="s">
        <v>26712</v>
      </c>
      <c r="C3744" s="403" t="s">
        <v>22528</v>
      </c>
      <c r="D3744" s="403" t="s">
        <v>22527</v>
      </c>
      <c r="E3744" s="403" t="s">
        <v>22075</v>
      </c>
      <c r="F3744" s="403" t="s">
        <v>6889</v>
      </c>
      <c r="G3744" s="403" t="s">
        <v>6440</v>
      </c>
      <c r="H3744" s="403" t="s">
        <v>6889</v>
      </c>
      <c r="I3744" s="403" t="s">
        <v>6334</v>
      </c>
      <c r="J3744" s="403" t="s">
        <v>6334</v>
      </c>
      <c r="K3744" s="403" t="s">
        <v>6334</v>
      </c>
      <c r="L3744" s="403" t="s">
        <v>835</v>
      </c>
    </row>
    <row r="3745" spans="1:12" ht="247.5" x14ac:dyDescent="0.25">
      <c r="A3745" s="402" t="s">
        <v>22532</v>
      </c>
      <c r="B3745" s="402" t="s">
        <v>26713</v>
      </c>
      <c r="C3745" s="402" t="s">
        <v>22531</v>
      </c>
      <c r="D3745" s="402" t="s">
        <v>22530</v>
      </c>
      <c r="E3745" s="402" t="s">
        <v>22075</v>
      </c>
      <c r="F3745" s="402" t="s">
        <v>6889</v>
      </c>
      <c r="G3745" s="402" t="s">
        <v>6440</v>
      </c>
      <c r="H3745" s="402" t="s">
        <v>6889</v>
      </c>
      <c r="I3745" s="402" t="s">
        <v>6334</v>
      </c>
      <c r="J3745" s="402" t="s">
        <v>6334</v>
      </c>
      <c r="K3745" s="402" t="s">
        <v>6334</v>
      </c>
      <c r="L3745" s="402" t="s">
        <v>835</v>
      </c>
    </row>
    <row r="3746" spans="1:12" ht="292.5" x14ac:dyDescent="0.25">
      <c r="A3746" s="403" t="s">
        <v>22535</v>
      </c>
      <c r="B3746" s="403" t="s">
        <v>26714</v>
      </c>
      <c r="C3746" s="403" t="s">
        <v>22534</v>
      </c>
      <c r="D3746" s="403" t="s">
        <v>22533</v>
      </c>
      <c r="E3746" s="403" t="s">
        <v>22075</v>
      </c>
      <c r="F3746" s="403" t="s">
        <v>6889</v>
      </c>
      <c r="G3746" s="403" t="s">
        <v>6440</v>
      </c>
      <c r="H3746" s="403" t="s">
        <v>6889</v>
      </c>
      <c r="I3746" s="403" t="s">
        <v>6334</v>
      </c>
      <c r="J3746" s="403" t="s">
        <v>6334</v>
      </c>
      <c r="K3746" s="403" t="s">
        <v>6334</v>
      </c>
      <c r="L3746" s="403" t="s">
        <v>835</v>
      </c>
    </row>
    <row r="3747" spans="1:12" ht="236.25" x14ac:dyDescent="0.25">
      <c r="A3747" s="402" t="s">
        <v>22538</v>
      </c>
      <c r="B3747" s="402" t="s">
        <v>26715</v>
      </c>
      <c r="C3747" s="402" t="s">
        <v>22537</v>
      </c>
      <c r="D3747" s="402" t="s">
        <v>22536</v>
      </c>
      <c r="E3747" s="402" t="s">
        <v>22075</v>
      </c>
      <c r="F3747" s="402" t="s">
        <v>6889</v>
      </c>
      <c r="G3747" s="402" t="s">
        <v>6440</v>
      </c>
      <c r="H3747" s="402" t="s">
        <v>6889</v>
      </c>
      <c r="I3747" s="402" t="s">
        <v>6334</v>
      </c>
      <c r="J3747" s="402" t="s">
        <v>6334</v>
      </c>
      <c r="K3747" s="402" t="s">
        <v>6334</v>
      </c>
      <c r="L3747" s="402" t="s">
        <v>835</v>
      </c>
    </row>
    <row r="3748" spans="1:12" ht="258.75" x14ac:dyDescent="0.25">
      <c r="A3748" s="403" t="s">
        <v>22541</v>
      </c>
      <c r="B3748" s="403" t="s">
        <v>26716</v>
      </c>
      <c r="C3748" s="403" t="s">
        <v>22540</v>
      </c>
      <c r="D3748" s="403" t="s">
        <v>22539</v>
      </c>
      <c r="E3748" s="403" t="s">
        <v>22075</v>
      </c>
      <c r="F3748" s="403" t="s">
        <v>6889</v>
      </c>
      <c r="G3748" s="403" t="s">
        <v>6440</v>
      </c>
      <c r="H3748" s="403" t="s">
        <v>6889</v>
      </c>
      <c r="I3748" s="403" t="s">
        <v>6334</v>
      </c>
      <c r="J3748" s="403" t="s">
        <v>6334</v>
      </c>
      <c r="K3748" s="403" t="s">
        <v>6334</v>
      </c>
      <c r="L3748" s="403" t="s">
        <v>835</v>
      </c>
    </row>
    <row r="3749" spans="1:12" ht="258.75" x14ac:dyDescent="0.25">
      <c r="A3749" s="402" t="s">
        <v>22544</v>
      </c>
      <c r="B3749" s="402" t="s">
        <v>26717</v>
      </c>
      <c r="C3749" s="402" t="s">
        <v>22543</v>
      </c>
      <c r="D3749" s="402" t="s">
        <v>22542</v>
      </c>
      <c r="E3749" s="402" t="s">
        <v>22075</v>
      </c>
      <c r="F3749" s="402" t="s">
        <v>6889</v>
      </c>
      <c r="G3749" s="402" t="s">
        <v>6440</v>
      </c>
      <c r="H3749" s="402" t="s">
        <v>6889</v>
      </c>
      <c r="I3749" s="402" t="s">
        <v>6334</v>
      </c>
      <c r="J3749" s="402" t="s">
        <v>6334</v>
      </c>
      <c r="K3749" s="402" t="s">
        <v>6334</v>
      </c>
      <c r="L3749" s="402" t="s">
        <v>835</v>
      </c>
    </row>
    <row r="3750" spans="1:12" ht="213.75" x14ac:dyDescent="0.25">
      <c r="A3750" s="403" t="s">
        <v>22548</v>
      </c>
      <c r="B3750" s="403" t="s">
        <v>22546</v>
      </c>
      <c r="C3750" s="403" t="s">
        <v>22547</v>
      </c>
      <c r="D3750" s="403" t="s">
        <v>22545</v>
      </c>
      <c r="E3750" s="403" t="s">
        <v>10366</v>
      </c>
      <c r="F3750" s="403" t="s">
        <v>10367</v>
      </c>
      <c r="G3750" s="403" t="s">
        <v>22549</v>
      </c>
      <c r="H3750" s="403" t="s">
        <v>22550</v>
      </c>
      <c r="I3750" s="403" t="s">
        <v>6334</v>
      </c>
      <c r="J3750" s="403" t="s">
        <v>6334</v>
      </c>
      <c r="K3750" s="403" t="s">
        <v>22551</v>
      </c>
      <c r="L3750" s="403" t="s">
        <v>6436</v>
      </c>
    </row>
    <row r="3751" spans="1:12" ht="191.25" x14ac:dyDescent="0.25">
      <c r="A3751" s="402" t="s">
        <v>22555</v>
      </c>
      <c r="B3751" s="402" t="s">
        <v>22553</v>
      </c>
      <c r="C3751" s="402" t="s">
        <v>22554</v>
      </c>
      <c r="D3751" s="402" t="s">
        <v>22552</v>
      </c>
      <c r="E3751" s="402" t="s">
        <v>10366</v>
      </c>
      <c r="F3751" s="402" t="s">
        <v>10367</v>
      </c>
      <c r="G3751" s="402" t="s">
        <v>22549</v>
      </c>
      <c r="H3751" s="402" t="s">
        <v>22550</v>
      </c>
      <c r="I3751" s="402" t="s">
        <v>6334</v>
      </c>
      <c r="J3751" s="402" t="s">
        <v>6334</v>
      </c>
      <c r="K3751" s="402" t="s">
        <v>22551</v>
      </c>
      <c r="L3751" s="402" t="s">
        <v>6436</v>
      </c>
    </row>
    <row r="3752" spans="1:12" ht="180" x14ac:dyDescent="0.25">
      <c r="A3752" s="403" t="s">
        <v>22559</v>
      </c>
      <c r="B3752" s="403" t="s">
        <v>22557</v>
      </c>
      <c r="C3752" s="403" t="s">
        <v>22558</v>
      </c>
      <c r="D3752" s="403" t="s">
        <v>22556</v>
      </c>
      <c r="E3752" s="403" t="s">
        <v>10366</v>
      </c>
      <c r="F3752" s="403" t="s">
        <v>10367</v>
      </c>
      <c r="G3752" s="403" t="s">
        <v>22549</v>
      </c>
      <c r="H3752" s="403" t="s">
        <v>22550</v>
      </c>
      <c r="I3752" s="403" t="s">
        <v>6334</v>
      </c>
      <c r="J3752" s="403" t="s">
        <v>6334</v>
      </c>
      <c r="K3752" s="403" t="s">
        <v>22551</v>
      </c>
      <c r="L3752" s="403" t="s">
        <v>6436</v>
      </c>
    </row>
    <row r="3753" spans="1:12" ht="202.5" x14ac:dyDescent="0.25">
      <c r="A3753" s="402" t="s">
        <v>22563</v>
      </c>
      <c r="B3753" s="402" t="s">
        <v>22561</v>
      </c>
      <c r="C3753" s="402" t="s">
        <v>22562</v>
      </c>
      <c r="D3753" s="402" t="s">
        <v>22560</v>
      </c>
      <c r="E3753" s="402" t="s">
        <v>10366</v>
      </c>
      <c r="F3753" s="402" t="s">
        <v>10367</v>
      </c>
      <c r="G3753" s="402" t="s">
        <v>22549</v>
      </c>
      <c r="H3753" s="402" t="s">
        <v>22550</v>
      </c>
      <c r="I3753" s="402" t="s">
        <v>6334</v>
      </c>
      <c r="J3753" s="402" t="s">
        <v>6334</v>
      </c>
      <c r="K3753" s="402" t="s">
        <v>22551</v>
      </c>
      <c r="L3753" s="402" t="s">
        <v>6436</v>
      </c>
    </row>
    <row r="3754" spans="1:12" ht="180" x14ac:dyDescent="0.25">
      <c r="A3754" s="403" t="s">
        <v>22567</v>
      </c>
      <c r="B3754" s="403" t="s">
        <v>22565</v>
      </c>
      <c r="C3754" s="403" t="s">
        <v>22566</v>
      </c>
      <c r="D3754" s="403" t="s">
        <v>22564</v>
      </c>
      <c r="E3754" s="403" t="s">
        <v>10366</v>
      </c>
      <c r="F3754" s="403" t="s">
        <v>10367</v>
      </c>
      <c r="G3754" s="403" t="s">
        <v>22549</v>
      </c>
      <c r="H3754" s="403" t="s">
        <v>22550</v>
      </c>
      <c r="I3754" s="403" t="s">
        <v>6334</v>
      </c>
      <c r="J3754" s="403" t="s">
        <v>6334</v>
      </c>
      <c r="K3754" s="403" t="s">
        <v>22551</v>
      </c>
      <c r="L3754" s="403" t="s">
        <v>6436</v>
      </c>
    </row>
    <row r="3755" spans="1:12" ht="180" x14ac:dyDescent="0.25">
      <c r="A3755" s="402" t="s">
        <v>22571</v>
      </c>
      <c r="B3755" s="402" t="s">
        <v>22569</v>
      </c>
      <c r="C3755" s="402" t="s">
        <v>22570</v>
      </c>
      <c r="D3755" s="402" t="s">
        <v>22568</v>
      </c>
      <c r="E3755" s="402" t="s">
        <v>10366</v>
      </c>
      <c r="F3755" s="402" t="s">
        <v>10367</v>
      </c>
      <c r="G3755" s="402" t="s">
        <v>22549</v>
      </c>
      <c r="H3755" s="402" t="s">
        <v>22550</v>
      </c>
      <c r="I3755" s="402" t="s">
        <v>6334</v>
      </c>
      <c r="J3755" s="402" t="s">
        <v>6334</v>
      </c>
      <c r="K3755" s="402" t="s">
        <v>22551</v>
      </c>
      <c r="L3755" s="402" t="s">
        <v>6436</v>
      </c>
    </row>
    <row r="3756" spans="1:12" ht="168.75" x14ac:dyDescent="0.25">
      <c r="A3756" s="403" t="s">
        <v>22575</v>
      </c>
      <c r="B3756" s="403" t="s">
        <v>22573</v>
      </c>
      <c r="C3756" s="403" t="s">
        <v>22574</v>
      </c>
      <c r="D3756" s="403" t="s">
        <v>22572</v>
      </c>
      <c r="E3756" s="403" t="s">
        <v>10366</v>
      </c>
      <c r="F3756" s="403" t="s">
        <v>10367</v>
      </c>
      <c r="G3756" s="403" t="s">
        <v>22549</v>
      </c>
      <c r="H3756" s="403" t="s">
        <v>22550</v>
      </c>
      <c r="I3756" s="403" t="s">
        <v>6334</v>
      </c>
      <c r="J3756" s="403" t="s">
        <v>6334</v>
      </c>
      <c r="K3756" s="403" t="s">
        <v>22551</v>
      </c>
      <c r="L3756" s="403" t="s">
        <v>6436</v>
      </c>
    </row>
    <row r="3757" spans="1:12" ht="157.5" x14ac:dyDescent="0.25">
      <c r="A3757" s="402" t="s">
        <v>22579</v>
      </c>
      <c r="B3757" s="402" t="s">
        <v>22577</v>
      </c>
      <c r="C3757" s="402" t="s">
        <v>22578</v>
      </c>
      <c r="D3757" s="402" t="s">
        <v>22576</v>
      </c>
      <c r="E3757" s="402" t="s">
        <v>10366</v>
      </c>
      <c r="F3757" s="402" t="s">
        <v>10367</v>
      </c>
      <c r="G3757" s="402" t="s">
        <v>22549</v>
      </c>
      <c r="H3757" s="402" t="s">
        <v>22550</v>
      </c>
      <c r="I3757" s="402" t="s">
        <v>6334</v>
      </c>
      <c r="J3757" s="402" t="s">
        <v>6334</v>
      </c>
      <c r="K3757" s="402" t="s">
        <v>22551</v>
      </c>
      <c r="L3757" s="402" t="s">
        <v>6436</v>
      </c>
    </row>
    <row r="3758" spans="1:12" ht="180" x14ac:dyDescent="0.25">
      <c r="A3758" s="403" t="s">
        <v>22583</v>
      </c>
      <c r="B3758" s="403" t="s">
        <v>22581</v>
      </c>
      <c r="C3758" s="403" t="s">
        <v>22582</v>
      </c>
      <c r="D3758" s="403" t="s">
        <v>22580</v>
      </c>
      <c r="E3758" s="403" t="s">
        <v>10366</v>
      </c>
      <c r="F3758" s="403" t="s">
        <v>10367</v>
      </c>
      <c r="G3758" s="403" t="s">
        <v>22549</v>
      </c>
      <c r="H3758" s="403" t="s">
        <v>22550</v>
      </c>
      <c r="I3758" s="403" t="s">
        <v>6334</v>
      </c>
      <c r="J3758" s="403" t="s">
        <v>6334</v>
      </c>
      <c r="K3758" s="403" t="s">
        <v>22551</v>
      </c>
      <c r="L3758" s="403" t="s">
        <v>6436</v>
      </c>
    </row>
    <row r="3759" spans="1:12" ht="168.75" x14ac:dyDescent="0.25">
      <c r="A3759" s="402" t="s">
        <v>22587</v>
      </c>
      <c r="B3759" s="402" t="s">
        <v>22585</v>
      </c>
      <c r="C3759" s="402" t="s">
        <v>22586</v>
      </c>
      <c r="D3759" s="402" t="s">
        <v>22584</v>
      </c>
      <c r="E3759" s="402" t="s">
        <v>10366</v>
      </c>
      <c r="F3759" s="402" t="s">
        <v>10367</v>
      </c>
      <c r="G3759" s="402" t="s">
        <v>22549</v>
      </c>
      <c r="H3759" s="402" t="s">
        <v>22550</v>
      </c>
      <c r="I3759" s="402" t="s">
        <v>6334</v>
      </c>
      <c r="J3759" s="402" t="s">
        <v>6334</v>
      </c>
      <c r="K3759" s="402" t="s">
        <v>22551</v>
      </c>
      <c r="L3759" s="402" t="s">
        <v>6436</v>
      </c>
    </row>
    <row r="3760" spans="1:12" ht="202.5" x14ac:dyDescent="0.25">
      <c r="A3760" s="403" t="s">
        <v>22591</v>
      </c>
      <c r="B3760" s="403" t="s">
        <v>22589</v>
      </c>
      <c r="C3760" s="403" t="s">
        <v>22590</v>
      </c>
      <c r="D3760" s="403" t="s">
        <v>22588</v>
      </c>
      <c r="E3760" s="403" t="s">
        <v>10366</v>
      </c>
      <c r="F3760" s="403" t="s">
        <v>10367</v>
      </c>
      <c r="G3760" s="403" t="s">
        <v>22549</v>
      </c>
      <c r="H3760" s="403" t="s">
        <v>22550</v>
      </c>
      <c r="I3760" s="403" t="s">
        <v>6334</v>
      </c>
      <c r="J3760" s="403" t="s">
        <v>6334</v>
      </c>
      <c r="K3760" s="403" t="s">
        <v>22551</v>
      </c>
      <c r="L3760" s="403" t="s">
        <v>6436</v>
      </c>
    </row>
    <row r="3761" spans="1:12" ht="191.25" x14ac:dyDescent="0.25">
      <c r="A3761" s="402" t="s">
        <v>22595</v>
      </c>
      <c r="B3761" s="402" t="s">
        <v>22593</v>
      </c>
      <c r="C3761" s="402" t="s">
        <v>22594</v>
      </c>
      <c r="D3761" s="402" t="s">
        <v>22592</v>
      </c>
      <c r="E3761" s="402" t="s">
        <v>10366</v>
      </c>
      <c r="F3761" s="402" t="s">
        <v>10367</v>
      </c>
      <c r="G3761" s="402" t="s">
        <v>22549</v>
      </c>
      <c r="H3761" s="402" t="s">
        <v>22550</v>
      </c>
      <c r="I3761" s="402" t="s">
        <v>6334</v>
      </c>
      <c r="J3761" s="402" t="s">
        <v>6334</v>
      </c>
      <c r="K3761" s="402" t="s">
        <v>22551</v>
      </c>
      <c r="L3761" s="402" t="s">
        <v>6436</v>
      </c>
    </row>
    <row r="3762" spans="1:12" ht="168.75" x14ac:dyDescent="0.25">
      <c r="A3762" s="403" t="s">
        <v>22599</v>
      </c>
      <c r="B3762" s="403" t="s">
        <v>22597</v>
      </c>
      <c r="C3762" s="403" t="s">
        <v>22598</v>
      </c>
      <c r="D3762" s="403" t="s">
        <v>22596</v>
      </c>
      <c r="E3762" s="403" t="s">
        <v>10366</v>
      </c>
      <c r="F3762" s="403" t="s">
        <v>10367</v>
      </c>
      <c r="G3762" s="403" t="s">
        <v>22549</v>
      </c>
      <c r="H3762" s="403" t="s">
        <v>22550</v>
      </c>
      <c r="I3762" s="403" t="s">
        <v>6334</v>
      </c>
      <c r="J3762" s="403" t="s">
        <v>6334</v>
      </c>
      <c r="K3762" s="403" t="s">
        <v>22551</v>
      </c>
      <c r="L3762" s="403" t="s">
        <v>6436</v>
      </c>
    </row>
    <row r="3763" spans="1:12" ht="56.25" x14ac:dyDescent="0.25">
      <c r="A3763" s="402" t="s">
        <v>22603</v>
      </c>
      <c r="B3763" s="402" t="s">
        <v>22601</v>
      </c>
      <c r="C3763" s="402" t="s">
        <v>22602</v>
      </c>
      <c r="D3763" s="402" t="s">
        <v>22600</v>
      </c>
      <c r="E3763" s="402" t="s">
        <v>10366</v>
      </c>
      <c r="F3763" s="402" t="s">
        <v>10367</v>
      </c>
      <c r="G3763" s="402" t="s">
        <v>22549</v>
      </c>
      <c r="H3763" s="402" t="s">
        <v>22550</v>
      </c>
      <c r="I3763" s="402" t="s">
        <v>6334</v>
      </c>
      <c r="J3763" s="402" t="s">
        <v>6334</v>
      </c>
      <c r="K3763" s="402" t="s">
        <v>22551</v>
      </c>
      <c r="L3763" s="402" t="s">
        <v>6436</v>
      </c>
    </row>
    <row r="3764" spans="1:12" ht="247.5" x14ac:dyDescent="0.25">
      <c r="A3764" s="403" t="s">
        <v>22607</v>
      </c>
      <c r="B3764" s="403" t="s">
        <v>22605</v>
      </c>
      <c r="C3764" s="403" t="s">
        <v>22606</v>
      </c>
      <c r="D3764" s="403" t="s">
        <v>22604</v>
      </c>
      <c r="E3764" s="403" t="s">
        <v>10366</v>
      </c>
      <c r="F3764" s="403" t="s">
        <v>10367</v>
      </c>
      <c r="G3764" s="403" t="s">
        <v>22549</v>
      </c>
      <c r="H3764" s="403" t="s">
        <v>22550</v>
      </c>
      <c r="I3764" s="403" t="s">
        <v>6334</v>
      </c>
      <c r="J3764" s="403" t="s">
        <v>6334</v>
      </c>
      <c r="K3764" s="403" t="s">
        <v>22551</v>
      </c>
      <c r="L3764" s="403" t="s">
        <v>6436</v>
      </c>
    </row>
    <row r="3765" spans="1:12" ht="180" x14ac:dyDescent="0.25">
      <c r="A3765" s="402" t="s">
        <v>22611</v>
      </c>
      <c r="B3765" s="402" t="s">
        <v>22609</v>
      </c>
      <c r="C3765" s="402" t="s">
        <v>22610</v>
      </c>
      <c r="D3765" s="402" t="s">
        <v>22608</v>
      </c>
      <c r="E3765" s="402" t="s">
        <v>10366</v>
      </c>
      <c r="F3765" s="402" t="s">
        <v>10367</v>
      </c>
      <c r="G3765" s="402" t="s">
        <v>22549</v>
      </c>
      <c r="H3765" s="402" t="s">
        <v>22550</v>
      </c>
      <c r="I3765" s="402" t="s">
        <v>6334</v>
      </c>
      <c r="J3765" s="402" t="s">
        <v>6334</v>
      </c>
      <c r="K3765" s="402" t="s">
        <v>22551</v>
      </c>
      <c r="L3765" s="402" t="s">
        <v>6436</v>
      </c>
    </row>
    <row r="3766" spans="1:12" ht="270" x14ac:dyDescent="0.25">
      <c r="A3766" s="403" t="s">
        <v>22615</v>
      </c>
      <c r="B3766" s="403" t="s">
        <v>22613</v>
      </c>
      <c r="C3766" s="403" t="s">
        <v>22614</v>
      </c>
      <c r="D3766" s="403" t="s">
        <v>22612</v>
      </c>
      <c r="E3766" s="403" t="s">
        <v>10366</v>
      </c>
      <c r="F3766" s="403" t="s">
        <v>10367</v>
      </c>
      <c r="G3766" s="403" t="s">
        <v>22549</v>
      </c>
      <c r="H3766" s="403" t="s">
        <v>22550</v>
      </c>
      <c r="I3766" s="403" t="s">
        <v>6334</v>
      </c>
      <c r="J3766" s="403" t="s">
        <v>6334</v>
      </c>
      <c r="K3766" s="403" t="s">
        <v>22551</v>
      </c>
      <c r="L3766" s="403" t="s">
        <v>6436</v>
      </c>
    </row>
    <row r="3767" spans="1:12" ht="202.5" x14ac:dyDescent="0.25">
      <c r="A3767" s="402" t="s">
        <v>22619</v>
      </c>
      <c r="B3767" s="402" t="s">
        <v>22617</v>
      </c>
      <c r="C3767" s="402" t="s">
        <v>22618</v>
      </c>
      <c r="D3767" s="402" t="s">
        <v>22616</v>
      </c>
      <c r="E3767" s="402" t="s">
        <v>10366</v>
      </c>
      <c r="F3767" s="402" t="s">
        <v>10367</v>
      </c>
      <c r="G3767" s="402" t="s">
        <v>22549</v>
      </c>
      <c r="H3767" s="402" t="s">
        <v>22550</v>
      </c>
      <c r="I3767" s="402" t="s">
        <v>6334</v>
      </c>
      <c r="J3767" s="402" t="s">
        <v>6334</v>
      </c>
      <c r="K3767" s="402" t="s">
        <v>22551</v>
      </c>
      <c r="L3767" s="402" t="s">
        <v>6436</v>
      </c>
    </row>
    <row r="3768" spans="1:12" ht="225" x14ac:dyDescent="0.25">
      <c r="A3768" s="403" t="s">
        <v>22623</v>
      </c>
      <c r="B3768" s="403" t="s">
        <v>22621</v>
      </c>
      <c r="C3768" s="403" t="s">
        <v>22622</v>
      </c>
      <c r="D3768" s="403" t="s">
        <v>22620</v>
      </c>
      <c r="E3768" s="403" t="s">
        <v>10366</v>
      </c>
      <c r="F3768" s="403" t="s">
        <v>10367</v>
      </c>
      <c r="G3768" s="403" t="s">
        <v>22549</v>
      </c>
      <c r="H3768" s="403" t="s">
        <v>22550</v>
      </c>
      <c r="I3768" s="403" t="s">
        <v>6334</v>
      </c>
      <c r="J3768" s="403" t="s">
        <v>6334</v>
      </c>
      <c r="K3768" s="403" t="s">
        <v>22551</v>
      </c>
      <c r="L3768" s="403" t="s">
        <v>6436</v>
      </c>
    </row>
    <row r="3769" spans="1:12" ht="213.75" x14ac:dyDescent="0.25">
      <c r="A3769" s="402" t="s">
        <v>22627</v>
      </c>
      <c r="B3769" s="402" t="s">
        <v>22625</v>
      </c>
      <c r="C3769" s="402" t="s">
        <v>22626</v>
      </c>
      <c r="D3769" s="402" t="s">
        <v>22624</v>
      </c>
      <c r="E3769" s="402" t="s">
        <v>10366</v>
      </c>
      <c r="F3769" s="402" t="s">
        <v>10367</v>
      </c>
      <c r="G3769" s="402" t="s">
        <v>22549</v>
      </c>
      <c r="H3769" s="402" t="s">
        <v>22550</v>
      </c>
      <c r="I3769" s="402" t="s">
        <v>6334</v>
      </c>
      <c r="J3769" s="402" t="s">
        <v>6334</v>
      </c>
      <c r="K3769" s="402" t="s">
        <v>22551</v>
      </c>
      <c r="L3769" s="402" t="s">
        <v>6436</v>
      </c>
    </row>
    <row r="3770" spans="1:12" ht="168.75" x14ac:dyDescent="0.25">
      <c r="A3770" s="403" t="s">
        <v>22631</v>
      </c>
      <c r="B3770" s="403" t="s">
        <v>22629</v>
      </c>
      <c r="C3770" s="403" t="s">
        <v>22630</v>
      </c>
      <c r="D3770" s="403" t="s">
        <v>22628</v>
      </c>
      <c r="E3770" s="403" t="s">
        <v>10366</v>
      </c>
      <c r="F3770" s="403" t="s">
        <v>10367</v>
      </c>
      <c r="G3770" s="403" t="s">
        <v>22549</v>
      </c>
      <c r="H3770" s="403" t="s">
        <v>22550</v>
      </c>
      <c r="I3770" s="403" t="s">
        <v>6334</v>
      </c>
      <c r="J3770" s="403" t="s">
        <v>6334</v>
      </c>
      <c r="K3770" s="403" t="s">
        <v>22551</v>
      </c>
      <c r="L3770" s="403" t="s">
        <v>6436</v>
      </c>
    </row>
    <row r="3771" spans="1:12" ht="168.75" x14ac:dyDescent="0.25">
      <c r="A3771" s="402" t="s">
        <v>22635</v>
      </c>
      <c r="B3771" s="402" t="s">
        <v>22633</v>
      </c>
      <c r="C3771" s="402" t="s">
        <v>22634</v>
      </c>
      <c r="D3771" s="402" t="s">
        <v>22632</v>
      </c>
      <c r="E3771" s="402" t="s">
        <v>10366</v>
      </c>
      <c r="F3771" s="402" t="s">
        <v>10367</v>
      </c>
      <c r="G3771" s="402" t="s">
        <v>22549</v>
      </c>
      <c r="H3771" s="402" t="s">
        <v>22550</v>
      </c>
      <c r="I3771" s="402" t="s">
        <v>6334</v>
      </c>
      <c r="J3771" s="402" t="s">
        <v>6334</v>
      </c>
      <c r="K3771" s="402" t="s">
        <v>22551</v>
      </c>
      <c r="L3771" s="402" t="s">
        <v>6436</v>
      </c>
    </row>
    <row r="3772" spans="1:12" ht="168.75" x14ac:dyDescent="0.25">
      <c r="A3772" s="403" t="s">
        <v>22639</v>
      </c>
      <c r="B3772" s="403" t="s">
        <v>22637</v>
      </c>
      <c r="C3772" s="403" t="s">
        <v>22638</v>
      </c>
      <c r="D3772" s="403" t="s">
        <v>22636</v>
      </c>
      <c r="E3772" s="403" t="s">
        <v>10366</v>
      </c>
      <c r="F3772" s="403" t="s">
        <v>10367</v>
      </c>
      <c r="G3772" s="403" t="s">
        <v>22549</v>
      </c>
      <c r="H3772" s="403" t="s">
        <v>22550</v>
      </c>
      <c r="I3772" s="403" t="s">
        <v>6334</v>
      </c>
      <c r="J3772" s="403" t="s">
        <v>6334</v>
      </c>
      <c r="K3772" s="403" t="s">
        <v>22551</v>
      </c>
      <c r="L3772" s="403" t="s">
        <v>6436</v>
      </c>
    </row>
    <row r="3773" spans="1:12" ht="225" x14ac:dyDescent="0.25">
      <c r="A3773" s="402" t="s">
        <v>22643</v>
      </c>
      <c r="B3773" s="402" t="s">
        <v>22641</v>
      </c>
      <c r="C3773" s="402" t="s">
        <v>22642</v>
      </c>
      <c r="D3773" s="402" t="s">
        <v>22640</v>
      </c>
      <c r="E3773" s="402" t="s">
        <v>10366</v>
      </c>
      <c r="F3773" s="402" t="s">
        <v>10367</v>
      </c>
      <c r="G3773" s="402" t="s">
        <v>22549</v>
      </c>
      <c r="H3773" s="402" t="s">
        <v>22550</v>
      </c>
      <c r="I3773" s="402" t="s">
        <v>6334</v>
      </c>
      <c r="J3773" s="402" t="s">
        <v>6334</v>
      </c>
      <c r="K3773" s="402" t="s">
        <v>22551</v>
      </c>
      <c r="L3773" s="402" t="s">
        <v>6436</v>
      </c>
    </row>
    <row r="3774" spans="1:12" ht="180" x14ac:dyDescent="0.25">
      <c r="A3774" s="403" t="s">
        <v>22647</v>
      </c>
      <c r="B3774" s="403" t="s">
        <v>22645</v>
      </c>
      <c r="C3774" s="403" t="s">
        <v>22646</v>
      </c>
      <c r="D3774" s="403" t="s">
        <v>22644</v>
      </c>
      <c r="E3774" s="403" t="s">
        <v>10366</v>
      </c>
      <c r="F3774" s="403" t="s">
        <v>10367</v>
      </c>
      <c r="G3774" s="403" t="s">
        <v>22549</v>
      </c>
      <c r="H3774" s="403" t="s">
        <v>22550</v>
      </c>
      <c r="I3774" s="403" t="s">
        <v>6334</v>
      </c>
      <c r="J3774" s="403" t="s">
        <v>6334</v>
      </c>
      <c r="K3774" s="403" t="s">
        <v>22551</v>
      </c>
      <c r="L3774" s="403" t="s">
        <v>6436</v>
      </c>
    </row>
    <row r="3775" spans="1:12" ht="191.25" x14ac:dyDescent="0.25">
      <c r="A3775" s="402" t="s">
        <v>22651</v>
      </c>
      <c r="B3775" s="402" t="s">
        <v>22649</v>
      </c>
      <c r="C3775" s="402" t="s">
        <v>22650</v>
      </c>
      <c r="D3775" s="402" t="s">
        <v>22648</v>
      </c>
      <c r="E3775" s="402" t="s">
        <v>10366</v>
      </c>
      <c r="F3775" s="402" t="s">
        <v>10367</v>
      </c>
      <c r="G3775" s="402" t="s">
        <v>22549</v>
      </c>
      <c r="H3775" s="402" t="s">
        <v>22550</v>
      </c>
      <c r="I3775" s="402" t="s">
        <v>6334</v>
      </c>
      <c r="J3775" s="402" t="s">
        <v>6334</v>
      </c>
      <c r="K3775" s="402" t="s">
        <v>22551</v>
      </c>
      <c r="L3775" s="402" t="s">
        <v>6436</v>
      </c>
    </row>
    <row r="3776" spans="1:12" ht="213.75" x14ac:dyDescent="0.25">
      <c r="A3776" s="403" t="s">
        <v>22655</v>
      </c>
      <c r="B3776" s="403" t="s">
        <v>22653</v>
      </c>
      <c r="C3776" s="403" t="s">
        <v>22654</v>
      </c>
      <c r="D3776" s="403" t="s">
        <v>22652</v>
      </c>
      <c r="E3776" s="403" t="s">
        <v>10366</v>
      </c>
      <c r="F3776" s="403" t="s">
        <v>10367</v>
      </c>
      <c r="G3776" s="403" t="s">
        <v>22549</v>
      </c>
      <c r="H3776" s="403" t="s">
        <v>22550</v>
      </c>
      <c r="I3776" s="403" t="s">
        <v>6334</v>
      </c>
      <c r="J3776" s="403" t="s">
        <v>6334</v>
      </c>
      <c r="K3776" s="403" t="s">
        <v>22551</v>
      </c>
      <c r="L3776" s="403" t="s">
        <v>6436</v>
      </c>
    </row>
    <row r="3777" spans="1:12" ht="247.5" x14ac:dyDescent="0.25">
      <c r="A3777" s="402" t="s">
        <v>22659</v>
      </c>
      <c r="B3777" s="402" t="s">
        <v>22657</v>
      </c>
      <c r="C3777" s="402" t="s">
        <v>22658</v>
      </c>
      <c r="D3777" s="402" t="s">
        <v>22656</v>
      </c>
      <c r="E3777" s="402" t="s">
        <v>10366</v>
      </c>
      <c r="F3777" s="402" t="s">
        <v>10367</v>
      </c>
      <c r="G3777" s="402" t="s">
        <v>22549</v>
      </c>
      <c r="H3777" s="402" t="s">
        <v>22550</v>
      </c>
      <c r="I3777" s="402" t="s">
        <v>6334</v>
      </c>
      <c r="J3777" s="402" t="s">
        <v>6334</v>
      </c>
      <c r="K3777" s="402" t="s">
        <v>22551</v>
      </c>
      <c r="L3777" s="402" t="s">
        <v>6436</v>
      </c>
    </row>
    <row r="3778" spans="1:12" ht="157.5" x14ac:dyDescent="0.25">
      <c r="A3778" s="403" t="s">
        <v>22663</v>
      </c>
      <c r="B3778" s="403" t="s">
        <v>22661</v>
      </c>
      <c r="C3778" s="403" t="s">
        <v>22662</v>
      </c>
      <c r="D3778" s="403" t="s">
        <v>22660</v>
      </c>
      <c r="E3778" s="403" t="s">
        <v>10366</v>
      </c>
      <c r="F3778" s="403" t="s">
        <v>10367</v>
      </c>
      <c r="G3778" s="403" t="s">
        <v>22549</v>
      </c>
      <c r="H3778" s="403" t="s">
        <v>22550</v>
      </c>
      <c r="I3778" s="403" t="s">
        <v>6334</v>
      </c>
      <c r="J3778" s="403" t="s">
        <v>6334</v>
      </c>
      <c r="K3778" s="403" t="s">
        <v>22551</v>
      </c>
      <c r="L3778" s="403" t="s">
        <v>6436</v>
      </c>
    </row>
    <row r="3779" spans="1:12" ht="56.25" x14ac:dyDescent="0.25">
      <c r="A3779" s="402" t="s">
        <v>22667</v>
      </c>
      <c r="B3779" s="402" t="s">
        <v>22665</v>
      </c>
      <c r="C3779" s="402" t="s">
        <v>22666</v>
      </c>
      <c r="D3779" s="402" t="s">
        <v>22664</v>
      </c>
      <c r="E3779" s="402" t="s">
        <v>10366</v>
      </c>
      <c r="F3779" s="402" t="s">
        <v>10367</v>
      </c>
      <c r="G3779" s="402" t="s">
        <v>22549</v>
      </c>
      <c r="H3779" s="402" t="s">
        <v>22550</v>
      </c>
      <c r="I3779" s="402" t="s">
        <v>6334</v>
      </c>
      <c r="J3779" s="402" t="s">
        <v>6334</v>
      </c>
      <c r="K3779" s="402" t="s">
        <v>22551</v>
      </c>
      <c r="L3779" s="402" t="s">
        <v>6436</v>
      </c>
    </row>
    <row r="3780" spans="1:12" ht="168.75" x14ac:dyDescent="0.25">
      <c r="A3780" s="403" t="s">
        <v>22671</v>
      </c>
      <c r="B3780" s="403" t="s">
        <v>22669</v>
      </c>
      <c r="C3780" s="403" t="s">
        <v>22670</v>
      </c>
      <c r="D3780" s="403" t="s">
        <v>22668</v>
      </c>
      <c r="E3780" s="403" t="s">
        <v>10366</v>
      </c>
      <c r="F3780" s="403" t="s">
        <v>10367</v>
      </c>
      <c r="G3780" s="403" t="s">
        <v>22549</v>
      </c>
      <c r="H3780" s="403" t="s">
        <v>22550</v>
      </c>
      <c r="I3780" s="403" t="s">
        <v>6334</v>
      </c>
      <c r="J3780" s="403" t="s">
        <v>6334</v>
      </c>
      <c r="K3780" s="403" t="s">
        <v>22551</v>
      </c>
      <c r="L3780" s="403" t="s">
        <v>6436</v>
      </c>
    </row>
    <row r="3781" spans="1:12" ht="56.25" x14ac:dyDescent="0.25">
      <c r="A3781" s="402" t="s">
        <v>22675</v>
      </c>
      <c r="B3781" s="402" t="s">
        <v>22673</v>
      </c>
      <c r="C3781" s="402" t="s">
        <v>22674</v>
      </c>
      <c r="D3781" s="402" t="s">
        <v>22672</v>
      </c>
      <c r="E3781" s="402" t="s">
        <v>10366</v>
      </c>
      <c r="F3781" s="402" t="s">
        <v>10367</v>
      </c>
      <c r="G3781" s="402" t="s">
        <v>22549</v>
      </c>
      <c r="H3781" s="402" t="s">
        <v>22550</v>
      </c>
      <c r="I3781" s="402" t="s">
        <v>6334</v>
      </c>
      <c r="J3781" s="402" t="s">
        <v>6334</v>
      </c>
      <c r="K3781" s="402" t="s">
        <v>22551</v>
      </c>
      <c r="L3781" s="402" t="s">
        <v>6436</v>
      </c>
    </row>
    <row r="3782" spans="1:12" ht="56.25" x14ac:dyDescent="0.25">
      <c r="A3782" s="403" t="s">
        <v>22679</v>
      </c>
      <c r="B3782" s="403" t="s">
        <v>22677</v>
      </c>
      <c r="C3782" s="403" t="s">
        <v>22678</v>
      </c>
      <c r="D3782" s="403" t="s">
        <v>22676</v>
      </c>
      <c r="E3782" s="403" t="s">
        <v>10366</v>
      </c>
      <c r="F3782" s="403" t="s">
        <v>10367</v>
      </c>
      <c r="G3782" s="403" t="s">
        <v>22549</v>
      </c>
      <c r="H3782" s="403" t="s">
        <v>22550</v>
      </c>
      <c r="I3782" s="403" t="s">
        <v>6334</v>
      </c>
      <c r="J3782" s="403" t="s">
        <v>6334</v>
      </c>
      <c r="K3782" s="403" t="s">
        <v>22551</v>
      </c>
      <c r="L3782" s="403" t="s">
        <v>6436</v>
      </c>
    </row>
    <row r="3783" spans="1:12" ht="146.25" x14ac:dyDescent="0.25">
      <c r="A3783" s="402" t="s">
        <v>22683</v>
      </c>
      <c r="B3783" s="402" t="s">
        <v>22681</v>
      </c>
      <c r="C3783" s="402" t="s">
        <v>22682</v>
      </c>
      <c r="D3783" s="402" t="s">
        <v>22680</v>
      </c>
      <c r="E3783" s="402" t="s">
        <v>10366</v>
      </c>
      <c r="F3783" s="402" t="s">
        <v>10367</v>
      </c>
      <c r="G3783" s="402" t="s">
        <v>22549</v>
      </c>
      <c r="H3783" s="402" t="s">
        <v>22550</v>
      </c>
      <c r="I3783" s="402" t="s">
        <v>6334</v>
      </c>
      <c r="J3783" s="402" t="s">
        <v>6334</v>
      </c>
      <c r="K3783" s="402" t="s">
        <v>22551</v>
      </c>
      <c r="L3783" s="402" t="s">
        <v>6436</v>
      </c>
    </row>
    <row r="3784" spans="1:12" ht="146.25" x14ac:dyDescent="0.25">
      <c r="A3784" s="403" t="s">
        <v>22687</v>
      </c>
      <c r="B3784" s="403" t="s">
        <v>22685</v>
      </c>
      <c r="C3784" s="403" t="s">
        <v>22686</v>
      </c>
      <c r="D3784" s="403" t="s">
        <v>22684</v>
      </c>
      <c r="E3784" s="403" t="s">
        <v>10366</v>
      </c>
      <c r="F3784" s="403" t="s">
        <v>10367</v>
      </c>
      <c r="G3784" s="403" t="s">
        <v>22549</v>
      </c>
      <c r="H3784" s="403" t="s">
        <v>22550</v>
      </c>
      <c r="I3784" s="403" t="s">
        <v>6334</v>
      </c>
      <c r="J3784" s="403" t="s">
        <v>6334</v>
      </c>
      <c r="K3784" s="403" t="s">
        <v>22551</v>
      </c>
      <c r="L3784" s="403" t="s">
        <v>6436</v>
      </c>
    </row>
    <row r="3785" spans="1:12" ht="146.25" x14ac:dyDescent="0.25">
      <c r="A3785" s="402" t="s">
        <v>22691</v>
      </c>
      <c r="B3785" s="402" t="s">
        <v>22689</v>
      </c>
      <c r="C3785" s="402" t="s">
        <v>22690</v>
      </c>
      <c r="D3785" s="402" t="s">
        <v>22688</v>
      </c>
      <c r="E3785" s="402" t="s">
        <v>10366</v>
      </c>
      <c r="F3785" s="402" t="s">
        <v>10367</v>
      </c>
      <c r="G3785" s="402" t="s">
        <v>22549</v>
      </c>
      <c r="H3785" s="402" t="s">
        <v>22550</v>
      </c>
      <c r="I3785" s="402" t="s">
        <v>6334</v>
      </c>
      <c r="J3785" s="402" t="s">
        <v>6334</v>
      </c>
      <c r="K3785" s="402" t="s">
        <v>22551</v>
      </c>
      <c r="L3785" s="402" t="s">
        <v>6436</v>
      </c>
    </row>
    <row r="3786" spans="1:12" ht="180" x14ac:dyDescent="0.25">
      <c r="A3786" s="403" t="s">
        <v>22695</v>
      </c>
      <c r="B3786" s="403" t="s">
        <v>22693</v>
      </c>
      <c r="C3786" s="403" t="s">
        <v>22694</v>
      </c>
      <c r="D3786" s="403" t="s">
        <v>22692</v>
      </c>
      <c r="E3786" s="403" t="s">
        <v>10366</v>
      </c>
      <c r="F3786" s="403" t="s">
        <v>10367</v>
      </c>
      <c r="G3786" s="403" t="s">
        <v>22549</v>
      </c>
      <c r="H3786" s="403" t="s">
        <v>22550</v>
      </c>
      <c r="I3786" s="403" t="s">
        <v>6334</v>
      </c>
      <c r="J3786" s="403" t="s">
        <v>6334</v>
      </c>
      <c r="K3786" s="403" t="s">
        <v>22551</v>
      </c>
      <c r="L3786" s="403" t="s">
        <v>6436</v>
      </c>
    </row>
    <row r="3787" spans="1:12" ht="270" x14ac:dyDescent="0.25">
      <c r="A3787" s="402" t="s">
        <v>22699</v>
      </c>
      <c r="B3787" s="402" t="s">
        <v>22697</v>
      </c>
      <c r="C3787" s="402" t="s">
        <v>22698</v>
      </c>
      <c r="D3787" s="402" t="s">
        <v>22696</v>
      </c>
      <c r="E3787" s="402" t="s">
        <v>10366</v>
      </c>
      <c r="F3787" s="402" t="s">
        <v>10367</v>
      </c>
      <c r="G3787" s="402" t="s">
        <v>22549</v>
      </c>
      <c r="H3787" s="402" t="s">
        <v>22550</v>
      </c>
      <c r="I3787" s="402" t="s">
        <v>6334</v>
      </c>
      <c r="J3787" s="402" t="s">
        <v>6334</v>
      </c>
      <c r="K3787" s="402" t="s">
        <v>22551</v>
      </c>
      <c r="L3787" s="402" t="s">
        <v>6436</v>
      </c>
    </row>
    <row r="3788" spans="1:12" ht="157.5" x14ac:dyDescent="0.25">
      <c r="A3788" s="403" t="s">
        <v>22703</v>
      </c>
      <c r="B3788" s="403" t="s">
        <v>22701</v>
      </c>
      <c r="C3788" s="403" t="s">
        <v>22702</v>
      </c>
      <c r="D3788" s="403" t="s">
        <v>22700</v>
      </c>
      <c r="E3788" s="403" t="s">
        <v>10366</v>
      </c>
      <c r="F3788" s="403" t="s">
        <v>10367</v>
      </c>
      <c r="G3788" s="403" t="s">
        <v>22549</v>
      </c>
      <c r="H3788" s="403" t="s">
        <v>22550</v>
      </c>
      <c r="I3788" s="403" t="s">
        <v>6334</v>
      </c>
      <c r="J3788" s="403" t="s">
        <v>6334</v>
      </c>
      <c r="K3788" s="403" t="s">
        <v>22551</v>
      </c>
      <c r="L3788" s="403" t="s">
        <v>6436</v>
      </c>
    </row>
    <row r="3789" spans="1:12" ht="168.75" x14ac:dyDescent="0.25">
      <c r="A3789" s="402" t="s">
        <v>22707</v>
      </c>
      <c r="B3789" s="402" t="s">
        <v>22705</v>
      </c>
      <c r="C3789" s="402" t="s">
        <v>22706</v>
      </c>
      <c r="D3789" s="402" t="s">
        <v>22704</v>
      </c>
      <c r="E3789" s="402" t="s">
        <v>10366</v>
      </c>
      <c r="F3789" s="402" t="s">
        <v>10367</v>
      </c>
      <c r="G3789" s="402" t="s">
        <v>22549</v>
      </c>
      <c r="H3789" s="402" t="s">
        <v>22550</v>
      </c>
      <c r="I3789" s="402" t="s">
        <v>6334</v>
      </c>
      <c r="J3789" s="402" t="s">
        <v>6334</v>
      </c>
      <c r="K3789" s="402" t="s">
        <v>22551</v>
      </c>
      <c r="L3789" s="402" t="s">
        <v>6436</v>
      </c>
    </row>
    <row r="3790" spans="1:12" ht="191.25" x14ac:dyDescent="0.25">
      <c r="A3790" s="403" t="s">
        <v>22711</v>
      </c>
      <c r="B3790" s="403" t="s">
        <v>22709</v>
      </c>
      <c r="C3790" s="403" t="s">
        <v>22710</v>
      </c>
      <c r="D3790" s="403" t="s">
        <v>22708</v>
      </c>
      <c r="E3790" s="403" t="s">
        <v>10366</v>
      </c>
      <c r="F3790" s="403" t="s">
        <v>10367</v>
      </c>
      <c r="G3790" s="403" t="s">
        <v>22549</v>
      </c>
      <c r="H3790" s="403" t="s">
        <v>22550</v>
      </c>
      <c r="I3790" s="403" t="s">
        <v>6334</v>
      </c>
      <c r="J3790" s="403" t="s">
        <v>6334</v>
      </c>
      <c r="K3790" s="403" t="s">
        <v>22551</v>
      </c>
      <c r="L3790" s="403" t="s">
        <v>6436</v>
      </c>
    </row>
    <row r="3791" spans="1:12" ht="213.75" x14ac:dyDescent="0.25">
      <c r="A3791" s="402" t="s">
        <v>22715</v>
      </c>
      <c r="B3791" s="402" t="s">
        <v>22713</v>
      </c>
      <c r="C3791" s="402" t="s">
        <v>22714</v>
      </c>
      <c r="D3791" s="402" t="s">
        <v>22712</v>
      </c>
      <c r="E3791" s="402" t="s">
        <v>10366</v>
      </c>
      <c r="F3791" s="402" t="s">
        <v>10367</v>
      </c>
      <c r="G3791" s="402" t="s">
        <v>22549</v>
      </c>
      <c r="H3791" s="402" t="s">
        <v>22550</v>
      </c>
      <c r="I3791" s="402" t="s">
        <v>6334</v>
      </c>
      <c r="J3791" s="402" t="s">
        <v>6334</v>
      </c>
      <c r="K3791" s="402" t="s">
        <v>22551</v>
      </c>
      <c r="L3791" s="402" t="s">
        <v>6436</v>
      </c>
    </row>
    <row r="3792" spans="1:12" ht="146.25" x14ac:dyDescent="0.25">
      <c r="A3792" s="403" t="s">
        <v>22719</v>
      </c>
      <c r="B3792" s="403" t="s">
        <v>22717</v>
      </c>
      <c r="C3792" s="403" t="s">
        <v>22718</v>
      </c>
      <c r="D3792" s="403" t="s">
        <v>22716</v>
      </c>
      <c r="E3792" s="403" t="s">
        <v>10366</v>
      </c>
      <c r="F3792" s="403" t="s">
        <v>10367</v>
      </c>
      <c r="G3792" s="403" t="s">
        <v>22549</v>
      </c>
      <c r="H3792" s="403" t="s">
        <v>22550</v>
      </c>
      <c r="I3792" s="403" t="s">
        <v>6334</v>
      </c>
      <c r="J3792" s="403" t="s">
        <v>6334</v>
      </c>
      <c r="K3792" s="403" t="s">
        <v>22551</v>
      </c>
      <c r="L3792" s="403" t="s">
        <v>6436</v>
      </c>
    </row>
    <row r="3793" spans="1:12" ht="146.25" x14ac:dyDescent="0.25">
      <c r="A3793" s="402" t="s">
        <v>22723</v>
      </c>
      <c r="B3793" s="402" t="s">
        <v>22721</v>
      </c>
      <c r="C3793" s="402" t="s">
        <v>22722</v>
      </c>
      <c r="D3793" s="402" t="s">
        <v>22720</v>
      </c>
      <c r="E3793" s="402" t="s">
        <v>10366</v>
      </c>
      <c r="F3793" s="402" t="s">
        <v>10367</v>
      </c>
      <c r="G3793" s="402" t="s">
        <v>22724</v>
      </c>
      <c r="H3793" s="402" t="s">
        <v>10369</v>
      </c>
      <c r="I3793" s="402" t="s">
        <v>6334</v>
      </c>
      <c r="J3793" s="402" t="s">
        <v>6334</v>
      </c>
      <c r="K3793" s="402" t="s">
        <v>22551</v>
      </c>
      <c r="L3793" s="402" t="s">
        <v>6436</v>
      </c>
    </row>
    <row r="3794" spans="1:12" ht="191.25" x14ac:dyDescent="0.25">
      <c r="A3794" s="403" t="s">
        <v>22728</v>
      </c>
      <c r="B3794" s="403" t="s">
        <v>22726</v>
      </c>
      <c r="C3794" s="403" t="s">
        <v>22727</v>
      </c>
      <c r="D3794" s="403" t="s">
        <v>22725</v>
      </c>
      <c r="E3794" s="403" t="s">
        <v>10366</v>
      </c>
      <c r="F3794" s="403" t="s">
        <v>10367</v>
      </c>
      <c r="G3794" s="403" t="s">
        <v>22549</v>
      </c>
      <c r="H3794" s="403" t="s">
        <v>22550</v>
      </c>
      <c r="I3794" s="403" t="s">
        <v>6334</v>
      </c>
      <c r="J3794" s="403" t="s">
        <v>6334</v>
      </c>
      <c r="K3794" s="403" t="s">
        <v>22551</v>
      </c>
      <c r="L3794" s="403" t="s">
        <v>6436</v>
      </c>
    </row>
    <row r="3795" spans="1:12" ht="168.75" x14ac:dyDescent="0.25">
      <c r="A3795" s="402" t="s">
        <v>22732</v>
      </c>
      <c r="B3795" s="402" t="s">
        <v>22730</v>
      </c>
      <c r="C3795" s="402" t="s">
        <v>22731</v>
      </c>
      <c r="D3795" s="402" t="s">
        <v>22729</v>
      </c>
      <c r="E3795" s="402" t="s">
        <v>10366</v>
      </c>
      <c r="F3795" s="402" t="s">
        <v>10367</v>
      </c>
      <c r="G3795" s="402" t="s">
        <v>22549</v>
      </c>
      <c r="H3795" s="402" t="s">
        <v>22550</v>
      </c>
      <c r="I3795" s="402" t="s">
        <v>6334</v>
      </c>
      <c r="J3795" s="402" t="s">
        <v>6334</v>
      </c>
      <c r="K3795" s="402" t="s">
        <v>22551</v>
      </c>
      <c r="L3795" s="402" t="s">
        <v>6436</v>
      </c>
    </row>
    <row r="3796" spans="1:12" ht="191.25" x14ac:dyDescent="0.25">
      <c r="A3796" s="403" t="s">
        <v>22736</v>
      </c>
      <c r="B3796" s="403" t="s">
        <v>22734</v>
      </c>
      <c r="C3796" s="403" t="s">
        <v>22735</v>
      </c>
      <c r="D3796" s="403" t="s">
        <v>22733</v>
      </c>
      <c r="E3796" s="403" t="s">
        <v>10366</v>
      </c>
      <c r="F3796" s="403" t="s">
        <v>10367</v>
      </c>
      <c r="G3796" s="403" t="s">
        <v>22724</v>
      </c>
      <c r="H3796" s="403" t="s">
        <v>10369</v>
      </c>
      <c r="I3796" s="403" t="s">
        <v>6334</v>
      </c>
      <c r="J3796" s="403" t="s">
        <v>6334</v>
      </c>
      <c r="K3796" s="403" t="s">
        <v>22551</v>
      </c>
      <c r="L3796" s="403" t="s">
        <v>6436</v>
      </c>
    </row>
    <row r="3797" spans="1:12" ht="202.5" x14ac:dyDescent="0.25">
      <c r="A3797" s="402" t="s">
        <v>22740</v>
      </c>
      <c r="B3797" s="402" t="s">
        <v>22738</v>
      </c>
      <c r="C3797" s="402" t="s">
        <v>22739</v>
      </c>
      <c r="D3797" s="402" t="s">
        <v>22737</v>
      </c>
      <c r="E3797" s="402" t="s">
        <v>10366</v>
      </c>
      <c r="F3797" s="402" t="s">
        <v>10367</v>
      </c>
      <c r="G3797" s="402" t="s">
        <v>22549</v>
      </c>
      <c r="H3797" s="402" t="s">
        <v>22550</v>
      </c>
      <c r="I3797" s="402" t="s">
        <v>6334</v>
      </c>
      <c r="J3797" s="402" t="s">
        <v>6334</v>
      </c>
      <c r="K3797" s="402" t="s">
        <v>22551</v>
      </c>
      <c r="L3797" s="402" t="s">
        <v>6436</v>
      </c>
    </row>
    <row r="3798" spans="1:12" ht="236.25" x14ac:dyDescent="0.25">
      <c r="A3798" s="403" t="s">
        <v>22744</v>
      </c>
      <c r="B3798" s="403" t="s">
        <v>22742</v>
      </c>
      <c r="C3798" s="403" t="s">
        <v>22743</v>
      </c>
      <c r="D3798" s="403" t="s">
        <v>22741</v>
      </c>
      <c r="E3798" s="403" t="s">
        <v>10366</v>
      </c>
      <c r="F3798" s="403" t="s">
        <v>10367</v>
      </c>
      <c r="G3798" s="403" t="s">
        <v>22549</v>
      </c>
      <c r="H3798" s="403" t="s">
        <v>22550</v>
      </c>
      <c r="I3798" s="403" t="s">
        <v>6334</v>
      </c>
      <c r="J3798" s="403" t="s">
        <v>6334</v>
      </c>
      <c r="K3798" s="403" t="s">
        <v>22551</v>
      </c>
      <c r="L3798" s="403" t="s">
        <v>6436</v>
      </c>
    </row>
    <row r="3799" spans="1:12" ht="157.5" x14ac:dyDescent="0.25">
      <c r="A3799" s="402" t="s">
        <v>22748</v>
      </c>
      <c r="B3799" s="402" t="s">
        <v>22746</v>
      </c>
      <c r="C3799" s="402" t="s">
        <v>22747</v>
      </c>
      <c r="D3799" s="402" t="s">
        <v>22745</v>
      </c>
      <c r="E3799" s="402" t="s">
        <v>10366</v>
      </c>
      <c r="F3799" s="402" t="s">
        <v>10367</v>
      </c>
      <c r="G3799" s="402" t="s">
        <v>22549</v>
      </c>
      <c r="H3799" s="402" t="s">
        <v>22550</v>
      </c>
      <c r="I3799" s="402" t="s">
        <v>6334</v>
      </c>
      <c r="J3799" s="402" t="s">
        <v>6334</v>
      </c>
      <c r="K3799" s="402" t="s">
        <v>22551</v>
      </c>
      <c r="L3799" s="402" t="s">
        <v>6436</v>
      </c>
    </row>
    <row r="3800" spans="1:12" ht="213.75" x14ac:dyDescent="0.25">
      <c r="A3800" s="403" t="s">
        <v>22752</v>
      </c>
      <c r="B3800" s="403" t="s">
        <v>22750</v>
      </c>
      <c r="C3800" s="403" t="s">
        <v>22751</v>
      </c>
      <c r="D3800" s="403" t="s">
        <v>22749</v>
      </c>
      <c r="E3800" s="403" t="s">
        <v>10366</v>
      </c>
      <c r="F3800" s="403" t="s">
        <v>10367</v>
      </c>
      <c r="G3800" s="403" t="s">
        <v>22549</v>
      </c>
      <c r="H3800" s="403" t="s">
        <v>22550</v>
      </c>
      <c r="I3800" s="403" t="s">
        <v>6334</v>
      </c>
      <c r="J3800" s="403" t="s">
        <v>6334</v>
      </c>
      <c r="K3800" s="403" t="s">
        <v>22551</v>
      </c>
      <c r="L3800" s="403" t="s">
        <v>6436</v>
      </c>
    </row>
    <row r="3801" spans="1:12" ht="56.25" x14ac:dyDescent="0.25">
      <c r="A3801" s="402" t="s">
        <v>22756</v>
      </c>
      <c r="B3801" s="402" t="s">
        <v>22754</v>
      </c>
      <c r="C3801" s="402" t="s">
        <v>22755</v>
      </c>
      <c r="D3801" s="402" t="s">
        <v>22753</v>
      </c>
      <c r="E3801" s="402" t="s">
        <v>10366</v>
      </c>
      <c r="F3801" s="402" t="s">
        <v>10367</v>
      </c>
      <c r="G3801" s="402" t="s">
        <v>22549</v>
      </c>
      <c r="H3801" s="402" t="s">
        <v>22550</v>
      </c>
      <c r="I3801" s="402" t="s">
        <v>6334</v>
      </c>
      <c r="J3801" s="402" t="s">
        <v>6334</v>
      </c>
      <c r="K3801" s="402" t="s">
        <v>22551</v>
      </c>
      <c r="L3801" s="402" t="s">
        <v>6436</v>
      </c>
    </row>
    <row r="3802" spans="1:12" ht="56.25" x14ac:dyDescent="0.25">
      <c r="A3802" s="403" t="s">
        <v>22760</v>
      </c>
      <c r="B3802" s="403" t="s">
        <v>22758</v>
      </c>
      <c r="C3802" s="403" t="s">
        <v>22759</v>
      </c>
      <c r="D3802" s="403" t="s">
        <v>22757</v>
      </c>
      <c r="E3802" s="403" t="s">
        <v>10366</v>
      </c>
      <c r="F3802" s="403" t="s">
        <v>10367</v>
      </c>
      <c r="G3802" s="403" t="s">
        <v>22549</v>
      </c>
      <c r="H3802" s="403" t="s">
        <v>22550</v>
      </c>
      <c r="I3802" s="403" t="s">
        <v>6334</v>
      </c>
      <c r="J3802" s="403" t="s">
        <v>6334</v>
      </c>
      <c r="K3802" s="403" t="s">
        <v>22551</v>
      </c>
      <c r="L3802" s="403" t="s">
        <v>6436</v>
      </c>
    </row>
    <row r="3803" spans="1:12" ht="191.25" x14ac:dyDescent="0.25">
      <c r="A3803" s="402" t="s">
        <v>22764</v>
      </c>
      <c r="B3803" s="402" t="s">
        <v>22762</v>
      </c>
      <c r="C3803" s="402" t="s">
        <v>22763</v>
      </c>
      <c r="D3803" s="402" t="s">
        <v>22761</v>
      </c>
      <c r="E3803" s="402" t="s">
        <v>10366</v>
      </c>
      <c r="F3803" s="402" t="s">
        <v>10367</v>
      </c>
      <c r="G3803" s="402" t="s">
        <v>22549</v>
      </c>
      <c r="H3803" s="402" t="s">
        <v>22550</v>
      </c>
      <c r="I3803" s="402" t="s">
        <v>6334</v>
      </c>
      <c r="J3803" s="402" t="s">
        <v>6334</v>
      </c>
      <c r="K3803" s="402" t="s">
        <v>22551</v>
      </c>
      <c r="L3803" s="402" t="s">
        <v>6436</v>
      </c>
    </row>
    <row r="3804" spans="1:12" ht="247.5" x14ac:dyDescent="0.25">
      <c r="A3804" s="403" t="s">
        <v>22768</v>
      </c>
      <c r="B3804" s="403" t="s">
        <v>22766</v>
      </c>
      <c r="C3804" s="403" t="s">
        <v>22767</v>
      </c>
      <c r="D3804" s="403" t="s">
        <v>22765</v>
      </c>
      <c r="E3804" s="403" t="s">
        <v>10366</v>
      </c>
      <c r="F3804" s="403" t="s">
        <v>10367</v>
      </c>
      <c r="G3804" s="403" t="s">
        <v>22549</v>
      </c>
      <c r="H3804" s="403" t="s">
        <v>22550</v>
      </c>
      <c r="I3804" s="403" t="s">
        <v>6334</v>
      </c>
      <c r="J3804" s="403" t="s">
        <v>6334</v>
      </c>
      <c r="K3804" s="403" t="s">
        <v>22551</v>
      </c>
      <c r="L3804" s="403" t="s">
        <v>6436</v>
      </c>
    </row>
    <row r="3805" spans="1:12" ht="191.25" x14ac:dyDescent="0.25">
      <c r="A3805" s="402" t="s">
        <v>22772</v>
      </c>
      <c r="B3805" s="402" t="s">
        <v>22770</v>
      </c>
      <c r="C3805" s="402" t="s">
        <v>22771</v>
      </c>
      <c r="D3805" s="402" t="s">
        <v>22769</v>
      </c>
      <c r="E3805" s="402" t="s">
        <v>10366</v>
      </c>
      <c r="F3805" s="402" t="s">
        <v>10367</v>
      </c>
      <c r="G3805" s="402" t="s">
        <v>22549</v>
      </c>
      <c r="H3805" s="402" t="s">
        <v>22550</v>
      </c>
      <c r="I3805" s="402" t="s">
        <v>6334</v>
      </c>
      <c r="J3805" s="402" t="s">
        <v>6334</v>
      </c>
      <c r="K3805" s="402" t="s">
        <v>22773</v>
      </c>
      <c r="L3805" s="402" t="s">
        <v>6436</v>
      </c>
    </row>
    <row r="3806" spans="1:12" ht="56.25" x14ac:dyDescent="0.25">
      <c r="A3806" s="403" t="s">
        <v>22777</v>
      </c>
      <c r="B3806" s="403" t="s">
        <v>22775</v>
      </c>
      <c r="C3806" s="403" t="s">
        <v>22776</v>
      </c>
      <c r="D3806" s="403" t="s">
        <v>22774</v>
      </c>
      <c r="E3806" s="403" t="s">
        <v>10366</v>
      </c>
      <c r="F3806" s="403" t="s">
        <v>10367</v>
      </c>
      <c r="G3806" s="403" t="s">
        <v>22549</v>
      </c>
      <c r="H3806" s="403" t="s">
        <v>22550</v>
      </c>
      <c r="I3806" s="403" t="s">
        <v>6334</v>
      </c>
      <c r="J3806" s="403" t="s">
        <v>6334</v>
      </c>
      <c r="K3806" s="403" t="s">
        <v>22551</v>
      </c>
      <c r="L3806" s="403" t="s">
        <v>6436</v>
      </c>
    </row>
    <row r="3807" spans="1:12" ht="90" x14ac:dyDescent="0.25">
      <c r="A3807" s="402" t="s">
        <v>22781</v>
      </c>
      <c r="B3807" s="402" t="s">
        <v>22779</v>
      </c>
      <c r="C3807" s="402" t="s">
        <v>22780</v>
      </c>
      <c r="D3807" s="402" t="s">
        <v>22778</v>
      </c>
      <c r="E3807" s="402" t="s">
        <v>10366</v>
      </c>
      <c r="F3807" s="402" t="s">
        <v>10367</v>
      </c>
      <c r="G3807" s="402" t="s">
        <v>22549</v>
      </c>
      <c r="H3807" s="402" t="s">
        <v>22550</v>
      </c>
      <c r="I3807" s="402" t="s">
        <v>6334</v>
      </c>
      <c r="J3807" s="402" t="s">
        <v>6334</v>
      </c>
      <c r="K3807" s="402" t="s">
        <v>22551</v>
      </c>
      <c r="L3807" s="402" t="s">
        <v>6436</v>
      </c>
    </row>
    <row r="3808" spans="1:12" ht="191.25" x14ac:dyDescent="0.25">
      <c r="A3808" s="403" t="s">
        <v>22785</v>
      </c>
      <c r="B3808" s="403" t="s">
        <v>22783</v>
      </c>
      <c r="C3808" s="403" t="s">
        <v>22784</v>
      </c>
      <c r="D3808" s="403" t="s">
        <v>22782</v>
      </c>
      <c r="E3808" s="403" t="s">
        <v>10366</v>
      </c>
      <c r="F3808" s="403" t="s">
        <v>10367</v>
      </c>
      <c r="G3808" s="403" t="s">
        <v>22549</v>
      </c>
      <c r="H3808" s="403" t="s">
        <v>22550</v>
      </c>
      <c r="I3808" s="403" t="s">
        <v>6334</v>
      </c>
      <c r="J3808" s="403" t="s">
        <v>6334</v>
      </c>
      <c r="K3808" s="403" t="s">
        <v>22551</v>
      </c>
      <c r="L3808" s="403" t="s">
        <v>6436</v>
      </c>
    </row>
    <row r="3809" spans="1:12" ht="168.75" x14ac:dyDescent="0.25">
      <c r="A3809" s="402" t="s">
        <v>22789</v>
      </c>
      <c r="B3809" s="402" t="s">
        <v>22787</v>
      </c>
      <c r="C3809" s="402" t="s">
        <v>22788</v>
      </c>
      <c r="D3809" s="402" t="s">
        <v>22786</v>
      </c>
      <c r="E3809" s="402" t="s">
        <v>10366</v>
      </c>
      <c r="F3809" s="402" t="s">
        <v>10367</v>
      </c>
      <c r="G3809" s="402" t="s">
        <v>22549</v>
      </c>
      <c r="H3809" s="402" t="s">
        <v>22550</v>
      </c>
      <c r="I3809" s="402" t="s">
        <v>6334</v>
      </c>
      <c r="J3809" s="402" t="s">
        <v>6334</v>
      </c>
      <c r="K3809" s="402" t="s">
        <v>22551</v>
      </c>
      <c r="L3809" s="402" t="s">
        <v>6436</v>
      </c>
    </row>
    <row r="3810" spans="1:12" ht="191.25" x14ac:dyDescent="0.25">
      <c r="A3810" s="403" t="s">
        <v>22793</v>
      </c>
      <c r="B3810" s="403" t="s">
        <v>22791</v>
      </c>
      <c r="C3810" s="403" t="s">
        <v>22792</v>
      </c>
      <c r="D3810" s="403" t="s">
        <v>22790</v>
      </c>
      <c r="E3810" s="403" t="s">
        <v>10366</v>
      </c>
      <c r="F3810" s="403" t="s">
        <v>10367</v>
      </c>
      <c r="G3810" s="403" t="s">
        <v>22549</v>
      </c>
      <c r="H3810" s="403" t="s">
        <v>22550</v>
      </c>
      <c r="I3810" s="403" t="s">
        <v>6334</v>
      </c>
      <c r="J3810" s="403" t="s">
        <v>6334</v>
      </c>
      <c r="K3810" s="403" t="s">
        <v>22551</v>
      </c>
      <c r="L3810" s="403" t="s">
        <v>6436</v>
      </c>
    </row>
    <row r="3811" spans="1:12" ht="225" x14ac:dyDescent="0.25">
      <c r="A3811" s="402" t="s">
        <v>22797</v>
      </c>
      <c r="B3811" s="402" t="s">
        <v>22795</v>
      </c>
      <c r="C3811" s="402" t="s">
        <v>22796</v>
      </c>
      <c r="D3811" s="402" t="s">
        <v>22794</v>
      </c>
      <c r="E3811" s="402" t="s">
        <v>10366</v>
      </c>
      <c r="F3811" s="402" t="s">
        <v>10367</v>
      </c>
      <c r="G3811" s="402" t="s">
        <v>22549</v>
      </c>
      <c r="H3811" s="402" t="s">
        <v>22550</v>
      </c>
      <c r="I3811" s="402" t="s">
        <v>6334</v>
      </c>
      <c r="J3811" s="402" t="s">
        <v>6334</v>
      </c>
      <c r="K3811" s="402" t="s">
        <v>22551</v>
      </c>
      <c r="L3811" s="402" t="s">
        <v>6436</v>
      </c>
    </row>
    <row r="3812" spans="1:12" ht="191.25" x14ac:dyDescent="0.25">
      <c r="A3812" s="403" t="s">
        <v>22801</v>
      </c>
      <c r="B3812" s="403" t="s">
        <v>22799</v>
      </c>
      <c r="C3812" s="403" t="s">
        <v>22800</v>
      </c>
      <c r="D3812" s="403" t="s">
        <v>22798</v>
      </c>
      <c r="E3812" s="403" t="s">
        <v>10366</v>
      </c>
      <c r="F3812" s="403" t="s">
        <v>10367</v>
      </c>
      <c r="G3812" s="403" t="s">
        <v>22549</v>
      </c>
      <c r="H3812" s="403" t="s">
        <v>22550</v>
      </c>
      <c r="I3812" s="403" t="s">
        <v>6334</v>
      </c>
      <c r="J3812" s="403" t="s">
        <v>6334</v>
      </c>
      <c r="K3812" s="403" t="s">
        <v>22551</v>
      </c>
      <c r="L3812" s="403" t="s">
        <v>6436</v>
      </c>
    </row>
    <row r="3813" spans="1:12" ht="258.75" x14ac:dyDescent="0.25">
      <c r="A3813" s="402" t="s">
        <v>22805</v>
      </c>
      <c r="B3813" s="402" t="s">
        <v>22803</v>
      </c>
      <c r="C3813" s="402" t="s">
        <v>22804</v>
      </c>
      <c r="D3813" s="402" t="s">
        <v>22802</v>
      </c>
      <c r="E3813" s="402" t="s">
        <v>10366</v>
      </c>
      <c r="F3813" s="402" t="s">
        <v>10367</v>
      </c>
      <c r="G3813" s="402" t="s">
        <v>22549</v>
      </c>
      <c r="H3813" s="402" t="s">
        <v>22550</v>
      </c>
      <c r="I3813" s="402" t="s">
        <v>6334</v>
      </c>
      <c r="J3813" s="402" t="s">
        <v>6334</v>
      </c>
      <c r="K3813" s="402" t="s">
        <v>22551</v>
      </c>
      <c r="L3813" s="402" t="s">
        <v>6436</v>
      </c>
    </row>
    <row r="3814" spans="1:12" ht="157.5" x14ac:dyDescent="0.25">
      <c r="A3814" s="403" t="s">
        <v>22809</v>
      </c>
      <c r="B3814" s="403" t="s">
        <v>22807</v>
      </c>
      <c r="C3814" s="403" t="s">
        <v>22808</v>
      </c>
      <c r="D3814" s="403" t="s">
        <v>22806</v>
      </c>
      <c r="E3814" s="403" t="s">
        <v>10366</v>
      </c>
      <c r="F3814" s="403" t="s">
        <v>10367</v>
      </c>
      <c r="G3814" s="403" t="s">
        <v>22549</v>
      </c>
      <c r="H3814" s="403" t="s">
        <v>22550</v>
      </c>
      <c r="I3814" s="403" t="s">
        <v>6334</v>
      </c>
      <c r="J3814" s="403" t="s">
        <v>6334</v>
      </c>
      <c r="K3814" s="403" t="s">
        <v>22551</v>
      </c>
      <c r="L3814" s="403" t="s">
        <v>6436</v>
      </c>
    </row>
    <row r="3815" spans="1:12" ht="56.25" x14ac:dyDescent="0.25">
      <c r="A3815" s="402" t="s">
        <v>22813</v>
      </c>
      <c r="B3815" s="402" t="s">
        <v>22811</v>
      </c>
      <c r="C3815" s="402" t="s">
        <v>22812</v>
      </c>
      <c r="D3815" s="402" t="s">
        <v>22810</v>
      </c>
      <c r="E3815" s="402" t="s">
        <v>10366</v>
      </c>
      <c r="F3815" s="402" t="s">
        <v>10367</v>
      </c>
      <c r="G3815" s="402" t="s">
        <v>22549</v>
      </c>
      <c r="H3815" s="402" t="s">
        <v>22550</v>
      </c>
      <c r="I3815" s="402" t="s">
        <v>6334</v>
      </c>
      <c r="J3815" s="402" t="s">
        <v>6334</v>
      </c>
      <c r="K3815" s="402" t="s">
        <v>22551</v>
      </c>
      <c r="L3815" s="402" t="s">
        <v>6436</v>
      </c>
    </row>
    <row r="3816" spans="1:12" ht="247.5" x14ac:dyDescent="0.25">
      <c r="A3816" s="403" t="s">
        <v>22817</v>
      </c>
      <c r="B3816" s="403" t="s">
        <v>22815</v>
      </c>
      <c r="C3816" s="403" t="s">
        <v>22816</v>
      </c>
      <c r="D3816" s="403" t="s">
        <v>22814</v>
      </c>
      <c r="E3816" s="403" t="s">
        <v>10366</v>
      </c>
      <c r="F3816" s="403" t="s">
        <v>10367</v>
      </c>
      <c r="G3816" s="403" t="s">
        <v>22724</v>
      </c>
      <c r="H3816" s="403" t="s">
        <v>10369</v>
      </c>
      <c r="I3816" s="403" t="s">
        <v>6334</v>
      </c>
      <c r="J3816" s="403" t="s">
        <v>6334</v>
      </c>
      <c r="K3816" s="403" t="s">
        <v>22551</v>
      </c>
      <c r="L3816" s="403" t="s">
        <v>6436</v>
      </c>
    </row>
    <row r="3817" spans="1:12" ht="157.5" x14ac:dyDescent="0.25">
      <c r="A3817" s="402" t="s">
        <v>22821</v>
      </c>
      <c r="B3817" s="402" t="s">
        <v>22819</v>
      </c>
      <c r="C3817" s="402" t="s">
        <v>22820</v>
      </c>
      <c r="D3817" s="402" t="s">
        <v>22818</v>
      </c>
      <c r="E3817" s="402" t="s">
        <v>10366</v>
      </c>
      <c r="F3817" s="402" t="s">
        <v>10367</v>
      </c>
      <c r="G3817" s="402" t="s">
        <v>22549</v>
      </c>
      <c r="H3817" s="402" t="s">
        <v>22550</v>
      </c>
      <c r="I3817" s="402" t="s">
        <v>6334</v>
      </c>
      <c r="J3817" s="402" t="s">
        <v>6334</v>
      </c>
      <c r="K3817" s="402" t="s">
        <v>22551</v>
      </c>
      <c r="L3817" s="402" t="s">
        <v>6436</v>
      </c>
    </row>
    <row r="3818" spans="1:12" ht="236.25" x14ac:dyDescent="0.25">
      <c r="A3818" s="403" t="s">
        <v>22825</v>
      </c>
      <c r="B3818" s="403" t="s">
        <v>22823</v>
      </c>
      <c r="C3818" s="403" t="s">
        <v>22824</v>
      </c>
      <c r="D3818" s="403" t="s">
        <v>22822</v>
      </c>
      <c r="E3818" s="403" t="s">
        <v>10366</v>
      </c>
      <c r="F3818" s="403" t="s">
        <v>10367</v>
      </c>
      <c r="G3818" s="403" t="s">
        <v>22549</v>
      </c>
      <c r="H3818" s="403" t="s">
        <v>22550</v>
      </c>
      <c r="I3818" s="403" t="s">
        <v>6334</v>
      </c>
      <c r="J3818" s="403" t="s">
        <v>6334</v>
      </c>
      <c r="K3818" s="403" t="s">
        <v>22551</v>
      </c>
      <c r="L3818" s="403" t="s">
        <v>6436</v>
      </c>
    </row>
    <row r="3819" spans="1:12" ht="146.25" x14ac:dyDescent="0.25">
      <c r="A3819" s="402" t="s">
        <v>22829</v>
      </c>
      <c r="B3819" s="402" t="s">
        <v>22827</v>
      </c>
      <c r="C3819" s="402" t="s">
        <v>22828</v>
      </c>
      <c r="D3819" s="402" t="s">
        <v>22826</v>
      </c>
      <c r="E3819" s="402" t="s">
        <v>10366</v>
      </c>
      <c r="F3819" s="402" t="s">
        <v>10367</v>
      </c>
      <c r="G3819" s="402" t="s">
        <v>22549</v>
      </c>
      <c r="H3819" s="402" t="s">
        <v>22550</v>
      </c>
      <c r="I3819" s="402" t="s">
        <v>6334</v>
      </c>
      <c r="J3819" s="402" t="s">
        <v>6334</v>
      </c>
      <c r="K3819" s="402" t="s">
        <v>22551</v>
      </c>
      <c r="L3819" s="402" t="s">
        <v>6436</v>
      </c>
    </row>
    <row r="3820" spans="1:12" ht="146.25" x14ac:dyDescent="0.25">
      <c r="A3820" s="403" t="s">
        <v>22833</v>
      </c>
      <c r="B3820" s="403" t="s">
        <v>22831</v>
      </c>
      <c r="C3820" s="403" t="s">
        <v>22832</v>
      </c>
      <c r="D3820" s="403" t="s">
        <v>22830</v>
      </c>
      <c r="E3820" s="403" t="s">
        <v>10366</v>
      </c>
      <c r="F3820" s="403" t="s">
        <v>10367</v>
      </c>
      <c r="G3820" s="403" t="s">
        <v>22549</v>
      </c>
      <c r="H3820" s="403" t="s">
        <v>22550</v>
      </c>
      <c r="I3820" s="403" t="s">
        <v>6334</v>
      </c>
      <c r="J3820" s="403" t="s">
        <v>6334</v>
      </c>
      <c r="K3820" s="403" t="s">
        <v>22551</v>
      </c>
      <c r="L3820" s="403" t="s">
        <v>6436</v>
      </c>
    </row>
    <row r="3821" spans="1:12" ht="213.75" x14ac:dyDescent="0.25">
      <c r="A3821" s="402" t="s">
        <v>22837</v>
      </c>
      <c r="B3821" s="402" t="s">
        <v>22835</v>
      </c>
      <c r="C3821" s="402" t="s">
        <v>22836</v>
      </c>
      <c r="D3821" s="402" t="s">
        <v>22834</v>
      </c>
      <c r="E3821" s="402" t="s">
        <v>10366</v>
      </c>
      <c r="F3821" s="402" t="s">
        <v>10367</v>
      </c>
      <c r="G3821" s="402" t="s">
        <v>22549</v>
      </c>
      <c r="H3821" s="402" t="s">
        <v>22550</v>
      </c>
      <c r="I3821" s="402" t="s">
        <v>6334</v>
      </c>
      <c r="J3821" s="402" t="s">
        <v>6334</v>
      </c>
      <c r="K3821" s="402" t="s">
        <v>22551</v>
      </c>
      <c r="L3821" s="402" t="s">
        <v>6436</v>
      </c>
    </row>
    <row r="3822" spans="1:12" ht="202.5" x14ac:dyDescent="0.25">
      <c r="A3822" s="403" t="s">
        <v>22841</v>
      </c>
      <c r="B3822" s="403" t="s">
        <v>22839</v>
      </c>
      <c r="C3822" s="403" t="s">
        <v>22840</v>
      </c>
      <c r="D3822" s="403" t="s">
        <v>22838</v>
      </c>
      <c r="E3822" s="403" t="s">
        <v>10366</v>
      </c>
      <c r="F3822" s="403" t="s">
        <v>10367</v>
      </c>
      <c r="G3822" s="403" t="s">
        <v>22549</v>
      </c>
      <c r="H3822" s="403" t="s">
        <v>22550</v>
      </c>
      <c r="I3822" s="403" t="s">
        <v>6334</v>
      </c>
      <c r="J3822" s="403" t="s">
        <v>6334</v>
      </c>
      <c r="K3822" s="403" t="s">
        <v>22551</v>
      </c>
      <c r="L3822" s="403" t="s">
        <v>6436</v>
      </c>
    </row>
    <row r="3823" spans="1:12" ht="191.25" x14ac:dyDescent="0.25">
      <c r="A3823" s="402" t="s">
        <v>22845</v>
      </c>
      <c r="B3823" s="402" t="s">
        <v>22843</v>
      </c>
      <c r="C3823" s="402" t="s">
        <v>22844</v>
      </c>
      <c r="D3823" s="402" t="s">
        <v>22842</v>
      </c>
      <c r="E3823" s="402" t="s">
        <v>10366</v>
      </c>
      <c r="F3823" s="402" t="s">
        <v>10367</v>
      </c>
      <c r="G3823" s="402" t="s">
        <v>22549</v>
      </c>
      <c r="H3823" s="402" t="s">
        <v>22550</v>
      </c>
      <c r="I3823" s="402" t="s">
        <v>6334</v>
      </c>
      <c r="J3823" s="402" t="s">
        <v>6334</v>
      </c>
      <c r="K3823" s="402" t="s">
        <v>22551</v>
      </c>
      <c r="L3823" s="402" t="s">
        <v>6436</v>
      </c>
    </row>
    <row r="3824" spans="1:12" ht="202.5" x14ac:dyDescent="0.25">
      <c r="A3824" s="403" t="s">
        <v>22849</v>
      </c>
      <c r="B3824" s="403" t="s">
        <v>22847</v>
      </c>
      <c r="C3824" s="403" t="s">
        <v>22848</v>
      </c>
      <c r="D3824" s="403" t="s">
        <v>22846</v>
      </c>
      <c r="E3824" s="403" t="s">
        <v>10366</v>
      </c>
      <c r="F3824" s="403" t="s">
        <v>10367</v>
      </c>
      <c r="G3824" s="403" t="s">
        <v>22549</v>
      </c>
      <c r="H3824" s="403" t="s">
        <v>22550</v>
      </c>
      <c r="I3824" s="403" t="s">
        <v>6334</v>
      </c>
      <c r="J3824" s="403" t="s">
        <v>6334</v>
      </c>
      <c r="K3824" s="403" t="s">
        <v>22551</v>
      </c>
      <c r="L3824" s="403" t="s">
        <v>6436</v>
      </c>
    </row>
    <row r="3825" spans="1:12" ht="247.5" x14ac:dyDescent="0.25">
      <c r="A3825" s="402" t="s">
        <v>22853</v>
      </c>
      <c r="B3825" s="402" t="s">
        <v>22851</v>
      </c>
      <c r="C3825" s="402" t="s">
        <v>22852</v>
      </c>
      <c r="D3825" s="402" t="s">
        <v>22850</v>
      </c>
      <c r="E3825" s="402" t="s">
        <v>10366</v>
      </c>
      <c r="F3825" s="402" t="s">
        <v>10367</v>
      </c>
      <c r="G3825" s="402" t="s">
        <v>22549</v>
      </c>
      <c r="H3825" s="402" t="s">
        <v>22550</v>
      </c>
      <c r="I3825" s="402" t="s">
        <v>6334</v>
      </c>
      <c r="J3825" s="402" t="s">
        <v>6334</v>
      </c>
      <c r="K3825" s="402" t="s">
        <v>22551</v>
      </c>
      <c r="L3825" s="402" t="s">
        <v>6436</v>
      </c>
    </row>
    <row r="3826" spans="1:12" ht="213.75" x14ac:dyDescent="0.25">
      <c r="A3826" s="403" t="s">
        <v>22857</v>
      </c>
      <c r="B3826" s="403" t="s">
        <v>22855</v>
      </c>
      <c r="C3826" s="403" t="s">
        <v>22856</v>
      </c>
      <c r="D3826" s="403" t="s">
        <v>22854</v>
      </c>
      <c r="E3826" s="403" t="s">
        <v>10366</v>
      </c>
      <c r="F3826" s="403" t="s">
        <v>10367</v>
      </c>
      <c r="G3826" s="403" t="s">
        <v>22549</v>
      </c>
      <c r="H3826" s="403" t="s">
        <v>22550</v>
      </c>
      <c r="I3826" s="403" t="s">
        <v>6334</v>
      </c>
      <c r="J3826" s="403" t="s">
        <v>6334</v>
      </c>
      <c r="K3826" s="403" t="s">
        <v>22551</v>
      </c>
      <c r="L3826" s="403" t="s">
        <v>6436</v>
      </c>
    </row>
    <row r="3827" spans="1:12" ht="202.5" x14ac:dyDescent="0.25">
      <c r="A3827" s="402" t="s">
        <v>22861</v>
      </c>
      <c r="B3827" s="402" t="s">
        <v>22859</v>
      </c>
      <c r="C3827" s="402" t="s">
        <v>22860</v>
      </c>
      <c r="D3827" s="402" t="s">
        <v>22858</v>
      </c>
      <c r="E3827" s="402" t="s">
        <v>10366</v>
      </c>
      <c r="F3827" s="402" t="s">
        <v>10367</v>
      </c>
      <c r="G3827" s="402" t="s">
        <v>22549</v>
      </c>
      <c r="H3827" s="402" t="s">
        <v>22550</v>
      </c>
      <c r="I3827" s="402" t="s">
        <v>6334</v>
      </c>
      <c r="J3827" s="402" t="s">
        <v>6334</v>
      </c>
      <c r="K3827" s="402" t="s">
        <v>22551</v>
      </c>
      <c r="L3827" s="402" t="s">
        <v>6436</v>
      </c>
    </row>
    <row r="3828" spans="1:12" ht="191.25" x14ac:dyDescent="0.25">
      <c r="A3828" s="403" t="s">
        <v>22865</v>
      </c>
      <c r="B3828" s="403" t="s">
        <v>22863</v>
      </c>
      <c r="C3828" s="403" t="s">
        <v>22864</v>
      </c>
      <c r="D3828" s="403" t="s">
        <v>22862</v>
      </c>
      <c r="E3828" s="403" t="s">
        <v>10366</v>
      </c>
      <c r="F3828" s="403" t="s">
        <v>10367</v>
      </c>
      <c r="G3828" s="403" t="s">
        <v>22549</v>
      </c>
      <c r="H3828" s="403" t="s">
        <v>22550</v>
      </c>
      <c r="I3828" s="403" t="s">
        <v>6334</v>
      </c>
      <c r="J3828" s="403" t="s">
        <v>6334</v>
      </c>
      <c r="K3828" s="403" t="s">
        <v>22551</v>
      </c>
      <c r="L3828" s="403" t="s">
        <v>6436</v>
      </c>
    </row>
    <row r="3829" spans="1:12" ht="180" x14ac:dyDescent="0.25">
      <c r="A3829" s="402" t="s">
        <v>22869</v>
      </c>
      <c r="B3829" s="402" t="s">
        <v>22867</v>
      </c>
      <c r="C3829" s="402" t="s">
        <v>22868</v>
      </c>
      <c r="D3829" s="402" t="s">
        <v>22866</v>
      </c>
      <c r="E3829" s="402" t="s">
        <v>10366</v>
      </c>
      <c r="F3829" s="402" t="s">
        <v>10367</v>
      </c>
      <c r="G3829" s="402" t="s">
        <v>22549</v>
      </c>
      <c r="H3829" s="402" t="s">
        <v>22550</v>
      </c>
      <c r="I3829" s="402" t="s">
        <v>6334</v>
      </c>
      <c r="J3829" s="402" t="s">
        <v>6334</v>
      </c>
      <c r="K3829" s="402" t="s">
        <v>22551</v>
      </c>
      <c r="L3829" s="402" t="s">
        <v>6436</v>
      </c>
    </row>
    <row r="3830" spans="1:12" ht="180" x14ac:dyDescent="0.25">
      <c r="A3830" s="403" t="s">
        <v>22873</v>
      </c>
      <c r="B3830" s="403" t="s">
        <v>22871</v>
      </c>
      <c r="C3830" s="403" t="s">
        <v>22872</v>
      </c>
      <c r="D3830" s="403" t="s">
        <v>22870</v>
      </c>
      <c r="E3830" s="403" t="s">
        <v>10366</v>
      </c>
      <c r="F3830" s="403" t="s">
        <v>10367</v>
      </c>
      <c r="G3830" s="403" t="s">
        <v>22549</v>
      </c>
      <c r="H3830" s="403" t="s">
        <v>22550</v>
      </c>
      <c r="I3830" s="403" t="s">
        <v>6334</v>
      </c>
      <c r="J3830" s="403" t="s">
        <v>6334</v>
      </c>
      <c r="K3830" s="403" t="s">
        <v>22551</v>
      </c>
      <c r="L3830" s="403" t="s">
        <v>6436</v>
      </c>
    </row>
    <row r="3831" spans="1:12" ht="213.75" x14ac:dyDescent="0.25">
      <c r="A3831" s="402" t="s">
        <v>22877</v>
      </c>
      <c r="B3831" s="402" t="s">
        <v>22875</v>
      </c>
      <c r="C3831" s="402" t="s">
        <v>22876</v>
      </c>
      <c r="D3831" s="402" t="s">
        <v>22874</v>
      </c>
      <c r="E3831" s="402" t="s">
        <v>10366</v>
      </c>
      <c r="F3831" s="402" t="s">
        <v>10367</v>
      </c>
      <c r="G3831" s="402" t="s">
        <v>22549</v>
      </c>
      <c r="H3831" s="402" t="s">
        <v>22550</v>
      </c>
      <c r="I3831" s="402" t="s">
        <v>6334</v>
      </c>
      <c r="J3831" s="402" t="s">
        <v>6334</v>
      </c>
      <c r="K3831" s="402" t="s">
        <v>22551</v>
      </c>
      <c r="L3831" s="402" t="s">
        <v>6436</v>
      </c>
    </row>
    <row r="3832" spans="1:12" ht="202.5" x14ac:dyDescent="0.25">
      <c r="A3832" s="403" t="s">
        <v>22881</v>
      </c>
      <c r="B3832" s="403" t="s">
        <v>22879</v>
      </c>
      <c r="C3832" s="403" t="s">
        <v>22880</v>
      </c>
      <c r="D3832" s="403" t="s">
        <v>22878</v>
      </c>
      <c r="E3832" s="403" t="s">
        <v>10366</v>
      </c>
      <c r="F3832" s="403" t="s">
        <v>10367</v>
      </c>
      <c r="G3832" s="403" t="s">
        <v>22549</v>
      </c>
      <c r="H3832" s="403" t="s">
        <v>22550</v>
      </c>
      <c r="I3832" s="403" t="s">
        <v>6334</v>
      </c>
      <c r="J3832" s="403" t="s">
        <v>6334</v>
      </c>
      <c r="K3832" s="403" t="s">
        <v>22551</v>
      </c>
      <c r="L3832" s="403" t="s">
        <v>6436</v>
      </c>
    </row>
    <row r="3833" spans="1:12" ht="180" x14ac:dyDescent="0.25">
      <c r="A3833" s="402" t="s">
        <v>22885</v>
      </c>
      <c r="B3833" s="402" t="s">
        <v>22883</v>
      </c>
      <c r="C3833" s="402" t="s">
        <v>22884</v>
      </c>
      <c r="D3833" s="402" t="s">
        <v>22882</v>
      </c>
      <c r="E3833" s="402" t="s">
        <v>10366</v>
      </c>
      <c r="F3833" s="402" t="s">
        <v>10367</v>
      </c>
      <c r="G3833" s="402" t="s">
        <v>22549</v>
      </c>
      <c r="H3833" s="402" t="s">
        <v>22550</v>
      </c>
      <c r="I3833" s="402" t="s">
        <v>6334</v>
      </c>
      <c r="J3833" s="402" t="s">
        <v>6334</v>
      </c>
      <c r="K3833" s="402" t="s">
        <v>22551</v>
      </c>
      <c r="L3833" s="402" t="s">
        <v>6436</v>
      </c>
    </row>
    <row r="3834" spans="1:12" ht="157.5" x14ac:dyDescent="0.25">
      <c r="A3834" s="403" t="s">
        <v>22889</v>
      </c>
      <c r="B3834" s="403" t="s">
        <v>22887</v>
      </c>
      <c r="C3834" s="403" t="s">
        <v>22888</v>
      </c>
      <c r="D3834" s="403" t="s">
        <v>22886</v>
      </c>
      <c r="E3834" s="403" t="s">
        <v>10366</v>
      </c>
      <c r="F3834" s="403" t="s">
        <v>10367</v>
      </c>
      <c r="G3834" s="403" t="s">
        <v>22549</v>
      </c>
      <c r="H3834" s="403" t="s">
        <v>22550</v>
      </c>
      <c r="I3834" s="403" t="s">
        <v>6334</v>
      </c>
      <c r="J3834" s="403" t="s">
        <v>6334</v>
      </c>
      <c r="K3834" s="403" t="s">
        <v>22551</v>
      </c>
      <c r="L3834" s="403" t="s">
        <v>6436</v>
      </c>
    </row>
    <row r="3835" spans="1:12" ht="157.5" x14ac:dyDescent="0.25">
      <c r="A3835" s="402" t="s">
        <v>22893</v>
      </c>
      <c r="B3835" s="402" t="s">
        <v>22891</v>
      </c>
      <c r="C3835" s="402" t="s">
        <v>22892</v>
      </c>
      <c r="D3835" s="402" t="s">
        <v>22890</v>
      </c>
      <c r="E3835" s="402" t="s">
        <v>10366</v>
      </c>
      <c r="F3835" s="402" t="s">
        <v>10367</v>
      </c>
      <c r="G3835" s="402" t="s">
        <v>22549</v>
      </c>
      <c r="H3835" s="402" t="s">
        <v>22550</v>
      </c>
      <c r="I3835" s="402" t="s">
        <v>6334</v>
      </c>
      <c r="J3835" s="402" t="s">
        <v>6334</v>
      </c>
      <c r="K3835" s="402" t="s">
        <v>22551</v>
      </c>
      <c r="L3835" s="402" t="s">
        <v>6436</v>
      </c>
    </row>
    <row r="3836" spans="1:12" ht="258.75" x14ac:dyDescent="0.25">
      <c r="A3836" s="403" t="s">
        <v>22897</v>
      </c>
      <c r="B3836" s="403" t="s">
        <v>22895</v>
      </c>
      <c r="C3836" s="403" t="s">
        <v>22896</v>
      </c>
      <c r="D3836" s="403" t="s">
        <v>22894</v>
      </c>
      <c r="E3836" s="403" t="s">
        <v>10366</v>
      </c>
      <c r="F3836" s="403" t="s">
        <v>10367</v>
      </c>
      <c r="G3836" s="403" t="s">
        <v>22549</v>
      </c>
      <c r="H3836" s="403" t="s">
        <v>22550</v>
      </c>
      <c r="I3836" s="403" t="s">
        <v>6334</v>
      </c>
      <c r="J3836" s="403" t="s">
        <v>6334</v>
      </c>
      <c r="K3836" s="403" t="s">
        <v>22551</v>
      </c>
      <c r="L3836" s="403" t="s">
        <v>6436</v>
      </c>
    </row>
    <row r="3837" spans="1:12" ht="303.75" x14ac:dyDescent="0.25">
      <c r="A3837" s="402" t="s">
        <v>22901</v>
      </c>
      <c r="B3837" s="402" t="s">
        <v>22899</v>
      </c>
      <c r="C3837" s="402" t="s">
        <v>22900</v>
      </c>
      <c r="D3837" s="402" t="s">
        <v>22898</v>
      </c>
      <c r="E3837" s="402" t="s">
        <v>10366</v>
      </c>
      <c r="F3837" s="402" t="s">
        <v>10367</v>
      </c>
      <c r="G3837" s="402" t="s">
        <v>22549</v>
      </c>
      <c r="H3837" s="402" t="s">
        <v>22550</v>
      </c>
      <c r="I3837" s="402" t="s">
        <v>6334</v>
      </c>
      <c r="J3837" s="402" t="s">
        <v>6334</v>
      </c>
      <c r="K3837" s="402" t="s">
        <v>22551</v>
      </c>
      <c r="L3837" s="402" t="s">
        <v>6436</v>
      </c>
    </row>
    <row r="3838" spans="1:12" ht="236.25" x14ac:dyDescent="0.25">
      <c r="A3838" s="403" t="s">
        <v>22905</v>
      </c>
      <c r="B3838" s="403" t="s">
        <v>22903</v>
      </c>
      <c r="C3838" s="403" t="s">
        <v>22904</v>
      </c>
      <c r="D3838" s="403" t="s">
        <v>22902</v>
      </c>
      <c r="E3838" s="403" t="s">
        <v>10366</v>
      </c>
      <c r="F3838" s="403" t="s">
        <v>10367</v>
      </c>
      <c r="G3838" s="403" t="s">
        <v>22549</v>
      </c>
      <c r="H3838" s="403" t="s">
        <v>22550</v>
      </c>
      <c r="I3838" s="403" t="s">
        <v>6334</v>
      </c>
      <c r="J3838" s="403" t="s">
        <v>6334</v>
      </c>
      <c r="K3838" s="403" t="s">
        <v>22551</v>
      </c>
      <c r="L3838" s="403" t="s">
        <v>6436</v>
      </c>
    </row>
    <row r="3839" spans="1:12" ht="101.25" x14ac:dyDescent="0.25">
      <c r="A3839" s="402" t="s">
        <v>22909</v>
      </c>
      <c r="B3839" s="402" t="s">
        <v>22907</v>
      </c>
      <c r="C3839" s="402" t="s">
        <v>22908</v>
      </c>
      <c r="D3839" s="402" t="s">
        <v>22906</v>
      </c>
      <c r="E3839" s="402" t="s">
        <v>10366</v>
      </c>
      <c r="F3839" s="402" t="s">
        <v>10367</v>
      </c>
      <c r="G3839" s="402" t="s">
        <v>22549</v>
      </c>
      <c r="H3839" s="402" t="s">
        <v>22550</v>
      </c>
      <c r="I3839" s="402" t="s">
        <v>6334</v>
      </c>
      <c r="J3839" s="402" t="s">
        <v>6334</v>
      </c>
      <c r="K3839" s="402" t="s">
        <v>22551</v>
      </c>
      <c r="L3839" s="402" t="s">
        <v>6436</v>
      </c>
    </row>
    <row r="3840" spans="1:12" ht="202.5" x14ac:dyDescent="0.25">
      <c r="A3840" s="403" t="s">
        <v>22913</v>
      </c>
      <c r="B3840" s="403" t="s">
        <v>22911</v>
      </c>
      <c r="C3840" s="403" t="s">
        <v>22912</v>
      </c>
      <c r="D3840" s="403" t="s">
        <v>22910</v>
      </c>
      <c r="E3840" s="403" t="s">
        <v>10366</v>
      </c>
      <c r="F3840" s="403" t="s">
        <v>10367</v>
      </c>
      <c r="G3840" s="403" t="s">
        <v>22549</v>
      </c>
      <c r="H3840" s="403" t="s">
        <v>22550</v>
      </c>
      <c r="I3840" s="403" t="s">
        <v>6334</v>
      </c>
      <c r="J3840" s="403" t="s">
        <v>6334</v>
      </c>
      <c r="K3840" s="403" t="s">
        <v>22551</v>
      </c>
      <c r="L3840" s="403" t="s">
        <v>6436</v>
      </c>
    </row>
    <row r="3841" spans="1:12" ht="146.25" x14ac:dyDescent="0.25">
      <c r="A3841" s="402" t="s">
        <v>22917</v>
      </c>
      <c r="B3841" s="402" t="s">
        <v>22915</v>
      </c>
      <c r="C3841" s="402" t="s">
        <v>22916</v>
      </c>
      <c r="D3841" s="402" t="s">
        <v>22914</v>
      </c>
      <c r="E3841" s="402" t="s">
        <v>10366</v>
      </c>
      <c r="F3841" s="402" t="s">
        <v>10367</v>
      </c>
      <c r="G3841" s="402" t="s">
        <v>22549</v>
      </c>
      <c r="H3841" s="402" t="s">
        <v>22550</v>
      </c>
      <c r="I3841" s="402" t="s">
        <v>6334</v>
      </c>
      <c r="J3841" s="402" t="s">
        <v>6334</v>
      </c>
      <c r="K3841" s="402" t="s">
        <v>22551</v>
      </c>
      <c r="L3841" s="402" t="s">
        <v>6436</v>
      </c>
    </row>
    <row r="3842" spans="1:12" ht="180" x14ac:dyDescent="0.25">
      <c r="A3842" s="403" t="s">
        <v>22921</v>
      </c>
      <c r="B3842" s="403" t="s">
        <v>22919</v>
      </c>
      <c r="C3842" s="403" t="s">
        <v>22920</v>
      </c>
      <c r="D3842" s="403" t="s">
        <v>22918</v>
      </c>
      <c r="E3842" s="403" t="s">
        <v>10366</v>
      </c>
      <c r="F3842" s="403" t="s">
        <v>10367</v>
      </c>
      <c r="G3842" s="403" t="s">
        <v>22549</v>
      </c>
      <c r="H3842" s="403" t="s">
        <v>22550</v>
      </c>
      <c r="I3842" s="403" t="s">
        <v>6334</v>
      </c>
      <c r="J3842" s="403" t="s">
        <v>6334</v>
      </c>
      <c r="K3842" s="403" t="s">
        <v>22551</v>
      </c>
      <c r="L3842" s="403" t="s">
        <v>6436</v>
      </c>
    </row>
    <row r="3843" spans="1:12" ht="247.5" x14ac:dyDescent="0.25">
      <c r="A3843" s="402" t="s">
        <v>22925</v>
      </c>
      <c r="B3843" s="402" t="s">
        <v>22923</v>
      </c>
      <c r="C3843" s="402" t="s">
        <v>22924</v>
      </c>
      <c r="D3843" s="402" t="s">
        <v>22922</v>
      </c>
      <c r="E3843" s="402" t="s">
        <v>10366</v>
      </c>
      <c r="F3843" s="402" t="s">
        <v>10367</v>
      </c>
      <c r="G3843" s="402" t="s">
        <v>22549</v>
      </c>
      <c r="H3843" s="402" t="s">
        <v>22550</v>
      </c>
      <c r="I3843" s="402" t="s">
        <v>6334</v>
      </c>
      <c r="J3843" s="402" t="s">
        <v>6334</v>
      </c>
      <c r="K3843" s="402" t="s">
        <v>22551</v>
      </c>
      <c r="L3843" s="402" t="s">
        <v>6436</v>
      </c>
    </row>
    <row r="3844" spans="1:12" ht="236.25" x14ac:dyDescent="0.25">
      <c r="A3844" s="403" t="s">
        <v>22929</v>
      </c>
      <c r="B3844" s="403" t="s">
        <v>22927</v>
      </c>
      <c r="C3844" s="403" t="s">
        <v>22928</v>
      </c>
      <c r="D3844" s="403" t="s">
        <v>22926</v>
      </c>
      <c r="E3844" s="403" t="s">
        <v>10366</v>
      </c>
      <c r="F3844" s="403" t="s">
        <v>10367</v>
      </c>
      <c r="G3844" s="403" t="s">
        <v>22549</v>
      </c>
      <c r="H3844" s="403" t="s">
        <v>22550</v>
      </c>
      <c r="I3844" s="403" t="s">
        <v>6334</v>
      </c>
      <c r="J3844" s="403" t="s">
        <v>6334</v>
      </c>
      <c r="K3844" s="403" t="s">
        <v>22551</v>
      </c>
      <c r="L3844" s="403" t="s">
        <v>6436</v>
      </c>
    </row>
    <row r="3845" spans="1:12" ht="157.5" x14ac:dyDescent="0.25">
      <c r="A3845" s="402" t="s">
        <v>22933</v>
      </c>
      <c r="B3845" s="402" t="s">
        <v>22931</v>
      </c>
      <c r="C3845" s="402" t="s">
        <v>22932</v>
      </c>
      <c r="D3845" s="402" t="s">
        <v>22930</v>
      </c>
      <c r="E3845" s="402" t="s">
        <v>10366</v>
      </c>
      <c r="F3845" s="402" t="s">
        <v>10367</v>
      </c>
      <c r="G3845" s="402" t="s">
        <v>22549</v>
      </c>
      <c r="H3845" s="402" t="s">
        <v>22550</v>
      </c>
      <c r="I3845" s="402" t="s">
        <v>6334</v>
      </c>
      <c r="J3845" s="402" t="s">
        <v>6334</v>
      </c>
      <c r="K3845" s="402" t="s">
        <v>22551</v>
      </c>
      <c r="L3845" s="402" t="s">
        <v>6436</v>
      </c>
    </row>
    <row r="3846" spans="1:12" ht="202.5" x14ac:dyDescent="0.25">
      <c r="A3846" s="403" t="s">
        <v>22937</v>
      </c>
      <c r="B3846" s="403" t="s">
        <v>22935</v>
      </c>
      <c r="C3846" s="403" t="s">
        <v>22936</v>
      </c>
      <c r="D3846" s="403" t="s">
        <v>22934</v>
      </c>
      <c r="E3846" s="403" t="s">
        <v>10366</v>
      </c>
      <c r="F3846" s="403" t="s">
        <v>10367</v>
      </c>
      <c r="G3846" s="403" t="s">
        <v>22549</v>
      </c>
      <c r="H3846" s="403" t="s">
        <v>22550</v>
      </c>
      <c r="I3846" s="403" t="s">
        <v>6334</v>
      </c>
      <c r="J3846" s="403" t="s">
        <v>6334</v>
      </c>
      <c r="K3846" s="403" t="s">
        <v>22551</v>
      </c>
      <c r="L3846" s="403" t="s">
        <v>6436</v>
      </c>
    </row>
    <row r="3847" spans="1:12" ht="146.25" x14ac:dyDescent="0.25">
      <c r="A3847" s="402" t="s">
        <v>22941</v>
      </c>
      <c r="B3847" s="402" t="s">
        <v>22939</v>
      </c>
      <c r="C3847" s="402" t="s">
        <v>22940</v>
      </c>
      <c r="D3847" s="402" t="s">
        <v>22938</v>
      </c>
      <c r="E3847" s="402" t="s">
        <v>10366</v>
      </c>
      <c r="F3847" s="402" t="s">
        <v>10367</v>
      </c>
      <c r="G3847" s="402" t="s">
        <v>22549</v>
      </c>
      <c r="H3847" s="402" t="s">
        <v>22550</v>
      </c>
      <c r="I3847" s="402" t="s">
        <v>6334</v>
      </c>
      <c r="J3847" s="402" t="s">
        <v>6334</v>
      </c>
      <c r="K3847" s="402" t="s">
        <v>22551</v>
      </c>
      <c r="L3847" s="402" t="s">
        <v>6436</v>
      </c>
    </row>
    <row r="3848" spans="1:12" ht="225" x14ac:dyDescent="0.25">
      <c r="A3848" s="403" t="s">
        <v>22945</v>
      </c>
      <c r="B3848" s="403" t="s">
        <v>22943</v>
      </c>
      <c r="C3848" s="403" t="s">
        <v>22944</v>
      </c>
      <c r="D3848" s="403" t="s">
        <v>22942</v>
      </c>
      <c r="E3848" s="403" t="s">
        <v>10366</v>
      </c>
      <c r="F3848" s="403" t="s">
        <v>10367</v>
      </c>
      <c r="G3848" s="403" t="s">
        <v>22549</v>
      </c>
      <c r="H3848" s="403" t="s">
        <v>22550</v>
      </c>
      <c r="I3848" s="403" t="s">
        <v>6334</v>
      </c>
      <c r="J3848" s="403" t="s">
        <v>6334</v>
      </c>
      <c r="K3848" s="403" t="s">
        <v>22551</v>
      </c>
      <c r="L3848" s="403" t="s">
        <v>6436</v>
      </c>
    </row>
    <row r="3849" spans="1:12" ht="157.5" x14ac:dyDescent="0.25">
      <c r="A3849" s="402" t="s">
        <v>22949</v>
      </c>
      <c r="B3849" s="402" t="s">
        <v>22947</v>
      </c>
      <c r="C3849" s="402" t="s">
        <v>22948</v>
      </c>
      <c r="D3849" s="402" t="s">
        <v>22946</v>
      </c>
      <c r="E3849" s="402" t="s">
        <v>10366</v>
      </c>
      <c r="F3849" s="402" t="s">
        <v>10367</v>
      </c>
      <c r="G3849" s="402" t="s">
        <v>22549</v>
      </c>
      <c r="H3849" s="402" t="s">
        <v>22550</v>
      </c>
      <c r="I3849" s="402" t="s">
        <v>6334</v>
      </c>
      <c r="J3849" s="402" t="s">
        <v>6334</v>
      </c>
      <c r="K3849" s="402" t="s">
        <v>22551</v>
      </c>
      <c r="L3849" s="402" t="s">
        <v>6436</v>
      </c>
    </row>
    <row r="3850" spans="1:12" ht="168.75" x14ac:dyDescent="0.25">
      <c r="A3850" s="403" t="s">
        <v>22953</v>
      </c>
      <c r="B3850" s="403" t="s">
        <v>22951</v>
      </c>
      <c r="C3850" s="403" t="s">
        <v>22952</v>
      </c>
      <c r="D3850" s="403" t="s">
        <v>22950</v>
      </c>
      <c r="E3850" s="403" t="s">
        <v>10366</v>
      </c>
      <c r="F3850" s="403" t="s">
        <v>10367</v>
      </c>
      <c r="G3850" s="403" t="s">
        <v>22549</v>
      </c>
      <c r="H3850" s="403" t="s">
        <v>22550</v>
      </c>
      <c r="I3850" s="403" t="s">
        <v>6334</v>
      </c>
      <c r="J3850" s="403" t="s">
        <v>6334</v>
      </c>
      <c r="K3850" s="403" t="s">
        <v>22551</v>
      </c>
      <c r="L3850" s="403" t="s">
        <v>6436</v>
      </c>
    </row>
    <row r="3851" spans="1:12" ht="146.25" x14ac:dyDescent="0.25">
      <c r="A3851" s="402" t="s">
        <v>22957</v>
      </c>
      <c r="B3851" s="402" t="s">
        <v>22955</v>
      </c>
      <c r="C3851" s="402" t="s">
        <v>22956</v>
      </c>
      <c r="D3851" s="402" t="s">
        <v>22954</v>
      </c>
      <c r="E3851" s="402" t="s">
        <v>10366</v>
      </c>
      <c r="F3851" s="402" t="s">
        <v>10367</v>
      </c>
      <c r="G3851" s="402" t="s">
        <v>22549</v>
      </c>
      <c r="H3851" s="402" t="s">
        <v>22550</v>
      </c>
      <c r="I3851" s="402" t="s">
        <v>6334</v>
      </c>
      <c r="J3851" s="402" t="s">
        <v>6334</v>
      </c>
      <c r="K3851" s="402" t="s">
        <v>22551</v>
      </c>
      <c r="L3851" s="402" t="s">
        <v>6436</v>
      </c>
    </row>
    <row r="3852" spans="1:12" ht="101.25" x14ac:dyDescent="0.25">
      <c r="A3852" s="403" t="s">
        <v>22961</v>
      </c>
      <c r="B3852" s="403" t="s">
        <v>22959</v>
      </c>
      <c r="C3852" s="403" t="s">
        <v>22960</v>
      </c>
      <c r="D3852" s="403" t="s">
        <v>22958</v>
      </c>
      <c r="E3852" s="403" t="s">
        <v>10366</v>
      </c>
      <c r="F3852" s="403" t="s">
        <v>10367</v>
      </c>
      <c r="G3852" s="403" t="s">
        <v>22549</v>
      </c>
      <c r="H3852" s="403" t="s">
        <v>22550</v>
      </c>
      <c r="I3852" s="403" t="s">
        <v>6334</v>
      </c>
      <c r="J3852" s="403" t="s">
        <v>6334</v>
      </c>
      <c r="K3852" s="403" t="s">
        <v>22551</v>
      </c>
      <c r="L3852" s="403" t="s">
        <v>6436</v>
      </c>
    </row>
    <row r="3853" spans="1:12" ht="146.25" x14ac:dyDescent="0.25">
      <c r="A3853" s="402" t="s">
        <v>22965</v>
      </c>
      <c r="B3853" s="402" t="s">
        <v>22963</v>
      </c>
      <c r="C3853" s="402" t="s">
        <v>22964</v>
      </c>
      <c r="D3853" s="402" t="s">
        <v>22962</v>
      </c>
      <c r="E3853" s="402" t="s">
        <v>10366</v>
      </c>
      <c r="F3853" s="402" t="s">
        <v>10367</v>
      </c>
      <c r="G3853" s="402" t="s">
        <v>22549</v>
      </c>
      <c r="H3853" s="402" t="s">
        <v>22550</v>
      </c>
      <c r="I3853" s="402" t="s">
        <v>6334</v>
      </c>
      <c r="J3853" s="402" t="s">
        <v>6334</v>
      </c>
      <c r="K3853" s="402" t="s">
        <v>22551</v>
      </c>
      <c r="L3853" s="402" t="s">
        <v>6436</v>
      </c>
    </row>
    <row r="3854" spans="1:12" ht="168.75" x14ac:dyDescent="0.25">
      <c r="A3854" s="403" t="s">
        <v>22969</v>
      </c>
      <c r="B3854" s="403" t="s">
        <v>22967</v>
      </c>
      <c r="C3854" s="403" t="s">
        <v>22968</v>
      </c>
      <c r="D3854" s="403" t="s">
        <v>22966</v>
      </c>
      <c r="E3854" s="403" t="s">
        <v>10366</v>
      </c>
      <c r="F3854" s="403" t="s">
        <v>10367</v>
      </c>
      <c r="G3854" s="403" t="s">
        <v>22549</v>
      </c>
      <c r="H3854" s="403" t="s">
        <v>22550</v>
      </c>
      <c r="I3854" s="403" t="s">
        <v>6334</v>
      </c>
      <c r="J3854" s="403" t="s">
        <v>6334</v>
      </c>
      <c r="K3854" s="403" t="s">
        <v>22551</v>
      </c>
      <c r="L3854" s="403" t="s">
        <v>6436</v>
      </c>
    </row>
    <row r="3855" spans="1:12" ht="236.25" x14ac:dyDescent="0.25">
      <c r="A3855" s="402" t="s">
        <v>22973</v>
      </c>
      <c r="B3855" s="402" t="s">
        <v>22971</v>
      </c>
      <c r="C3855" s="402" t="s">
        <v>22972</v>
      </c>
      <c r="D3855" s="402" t="s">
        <v>22970</v>
      </c>
      <c r="E3855" s="402" t="s">
        <v>10366</v>
      </c>
      <c r="F3855" s="402" t="s">
        <v>10367</v>
      </c>
      <c r="G3855" s="402" t="s">
        <v>22549</v>
      </c>
      <c r="H3855" s="402" t="s">
        <v>22550</v>
      </c>
      <c r="I3855" s="402" t="s">
        <v>6334</v>
      </c>
      <c r="J3855" s="402" t="s">
        <v>6334</v>
      </c>
      <c r="K3855" s="402" t="s">
        <v>22551</v>
      </c>
      <c r="L3855" s="402" t="s">
        <v>6436</v>
      </c>
    </row>
    <row r="3856" spans="1:12" ht="213.75" x14ac:dyDescent="0.25">
      <c r="A3856" s="403" t="s">
        <v>22977</v>
      </c>
      <c r="B3856" s="403" t="s">
        <v>22975</v>
      </c>
      <c r="C3856" s="403" t="s">
        <v>22976</v>
      </c>
      <c r="D3856" s="403" t="s">
        <v>22974</v>
      </c>
      <c r="E3856" s="403" t="s">
        <v>10366</v>
      </c>
      <c r="F3856" s="403" t="s">
        <v>10367</v>
      </c>
      <c r="G3856" s="403" t="s">
        <v>22549</v>
      </c>
      <c r="H3856" s="403" t="s">
        <v>22550</v>
      </c>
      <c r="I3856" s="403" t="s">
        <v>6334</v>
      </c>
      <c r="J3856" s="403" t="s">
        <v>6334</v>
      </c>
      <c r="K3856" s="403" t="s">
        <v>22551</v>
      </c>
      <c r="L3856" s="403" t="s">
        <v>6436</v>
      </c>
    </row>
    <row r="3857" spans="1:12" ht="191.25" x14ac:dyDescent="0.25">
      <c r="A3857" s="402" t="s">
        <v>22981</v>
      </c>
      <c r="B3857" s="402" t="s">
        <v>22979</v>
      </c>
      <c r="C3857" s="402" t="s">
        <v>22980</v>
      </c>
      <c r="D3857" s="402" t="s">
        <v>22978</v>
      </c>
      <c r="E3857" s="402" t="s">
        <v>10366</v>
      </c>
      <c r="F3857" s="402" t="s">
        <v>10367</v>
      </c>
      <c r="G3857" s="402" t="s">
        <v>22549</v>
      </c>
      <c r="H3857" s="402" t="s">
        <v>22550</v>
      </c>
      <c r="I3857" s="402" t="s">
        <v>6334</v>
      </c>
      <c r="J3857" s="402" t="s">
        <v>6334</v>
      </c>
      <c r="K3857" s="402" t="s">
        <v>22551</v>
      </c>
      <c r="L3857" s="402" t="s">
        <v>6436</v>
      </c>
    </row>
    <row r="3858" spans="1:12" ht="213.75" x14ac:dyDescent="0.25">
      <c r="A3858" s="403" t="s">
        <v>22985</v>
      </c>
      <c r="B3858" s="403" t="s">
        <v>22983</v>
      </c>
      <c r="C3858" s="403" t="s">
        <v>22984</v>
      </c>
      <c r="D3858" s="403" t="s">
        <v>22982</v>
      </c>
      <c r="E3858" s="403" t="s">
        <v>10366</v>
      </c>
      <c r="F3858" s="403" t="s">
        <v>10367</v>
      </c>
      <c r="G3858" s="403" t="s">
        <v>22549</v>
      </c>
      <c r="H3858" s="403" t="s">
        <v>22550</v>
      </c>
      <c r="I3858" s="403" t="s">
        <v>6334</v>
      </c>
      <c r="J3858" s="403" t="s">
        <v>6334</v>
      </c>
      <c r="K3858" s="403" t="s">
        <v>22551</v>
      </c>
      <c r="L3858" s="403" t="s">
        <v>6436</v>
      </c>
    </row>
    <row r="3859" spans="1:12" ht="213.75" x14ac:dyDescent="0.25">
      <c r="A3859" s="402" t="s">
        <v>22989</v>
      </c>
      <c r="B3859" s="402" t="s">
        <v>22987</v>
      </c>
      <c r="C3859" s="402" t="s">
        <v>22988</v>
      </c>
      <c r="D3859" s="402" t="s">
        <v>22986</v>
      </c>
      <c r="E3859" s="402" t="s">
        <v>10366</v>
      </c>
      <c r="F3859" s="402" t="s">
        <v>10367</v>
      </c>
      <c r="G3859" s="402" t="s">
        <v>22549</v>
      </c>
      <c r="H3859" s="402" t="s">
        <v>22550</v>
      </c>
      <c r="I3859" s="402" t="s">
        <v>6334</v>
      </c>
      <c r="J3859" s="402" t="s">
        <v>6334</v>
      </c>
      <c r="K3859" s="402" t="s">
        <v>22551</v>
      </c>
      <c r="L3859" s="402" t="s">
        <v>6436</v>
      </c>
    </row>
    <row r="3860" spans="1:12" ht="202.5" x14ac:dyDescent="0.25">
      <c r="A3860" s="403" t="s">
        <v>22993</v>
      </c>
      <c r="B3860" s="403" t="s">
        <v>22991</v>
      </c>
      <c r="C3860" s="403" t="s">
        <v>22992</v>
      </c>
      <c r="D3860" s="403" t="s">
        <v>22990</v>
      </c>
      <c r="E3860" s="403" t="s">
        <v>10366</v>
      </c>
      <c r="F3860" s="403" t="s">
        <v>10367</v>
      </c>
      <c r="G3860" s="403" t="s">
        <v>22549</v>
      </c>
      <c r="H3860" s="403" t="s">
        <v>22550</v>
      </c>
      <c r="I3860" s="403" t="s">
        <v>6334</v>
      </c>
      <c r="J3860" s="403" t="s">
        <v>6334</v>
      </c>
      <c r="K3860" s="403" t="s">
        <v>22551</v>
      </c>
      <c r="L3860" s="403" t="s">
        <v>6436</v>
      </c>
    </row>
    <row r="3861" spans="1:12" ht="292.5" x14ac:dyDescent="0.25">
      <c r="A3861" s="402" t="s">
        <v>22997</v>
      </c>
      <c r="B3861" s="402" t="s">
        <v>22995</v>
      </c>
      <c r="C3861" s="402" t="s">
        <v>22996</v>
      </c>
      <c r="D3861" s="402" t="s">
        <v>22994</v>
      </c>
      <c r="E3861" s="402" t="s">
        <v>10366</v>
      </c>
      <c r="F3861" s="402" t="s">
        <v>10367</v>
      </c>
      <c r="G3861" s="402" t="s">
        <v>22549</v>
      </c>
      <c r="H3861" s="402" t="s">
        <v>22550</v>
      </c>
      <c r="I3861" s="402" t="s">
        <v>6334</v>
      </c>
      <c r="J3861" s="402" t="s">
        <v>6334</v>
      </c>
      <c r="K3861" s="402" t="s">
        <v>22551</v>
      </c>
      <c r="L3861" s="402" t="s">
        <v>6436</v>
      </c>
    </row>
    <row r="3862" spans="1:12" ht="180" x14ac:dyDescent="0.25">
      <c r="A3862" s="403" t="s">
        <v>23001</v>
      </c>
      <c r="B3862" s="403" t="s">
        <v>22999</v>
      </c>
      <c r="C3862" s="403" t="s">
        <v>23000</v>
      </c>
      <c r="D3862" s="403" t="s">
        <v>22998</v>
      </c>
      <c r="E3862" s="403" t="s">
        <v>10366</v>
      </c>
      <c r="F3862" s="403" t="s">
        <v>10367</v>
      </c>
      <c r="G3862" s="403" t="s">
        <v>22549</v>
      </c>
      <c r="H3862" s="403" t="s">
        <v>22550</v>
      </c>
      <c r="I3862" s="403" t="s">
        <v>6334</v>
      </c>
      <c r="J3862" s="403" t="s">
        <v>6334</v>
      </c>
      <c r="K3862" s="403" t="s">
        <v>22551</v>
      </c>
      <c r="L3862" s="403" t="s">
        <v>6436</v>
      </c>
    </row>
    <row r="3863" spans="1:12" ht="168.75" x14ac:dyDescent="0.25">
      <c r="A3863" s="402" t="s">
        <v>23005</v>
      </c>
      <c r="B3863" s="402" t="s">
        <v>23003</v>
      </c>
      <c r="C3863" s="402" t="s">
        <v>23004</v>
      </c>
      <c r="D3863" s="402" t="s">
        <v>23002</v>
      </c>
      <c r="E3863" s="402" t="s">
        <v>10883</v>
      </c>
      <c r="F3863" s="402" t="s">
        <v>10878</v>
      </c>
      <c r="G3863" s="402" t="s">
        <v>10368</v>
      </c>
      <c r="H3863" s="402" t="s">
        <v>22550</v>
      </c>
      <c r="I3863" s="402" t="s">
        <v>6334</v>
      </c>
      <c r="J3863" s="402" t="s">
        <v>6334</v>
      </c>
      <c r="K3863" s="402" t="s">
        <v>23006</v>
      </c>
      <c r="L3863" s="402" t="s">
        <v>835</v>
      </c>
    </row>
    <row r="3864" spans="1:12" ht="247.5" x14ac:dyDescent="0.25">
      <c r="A3864" s="403" t="s">
        <v>23010</v>
      </c>
      <c r="B3864" s="403" t="s">
        <v>23008</v>
      </c>
      <c r="C3864" s="403" t="s">
        <v>23009</v>
      </c>
      <c r="D3864" s="403" t="s">
        <v>23007</v>
      </c>
      <c r="E3864" s="403" t="s">
        <v>10883</v>
      </c>
      <c r="F3864" s="403" t="s">
        <v>10878</v>
      </c>
      <c r="G3864" s="403" t="s">
        <v>10368</v>
      </c>
      <c r="H3864" s="403" t="s">
        <v>22550</v>
      </c>
      <c r="I3864" s="403" t="s">
        <v>6334</v>
      </c>
      <c r="J3864" s="403" t="s">
        <v>6334</v>
      </c>
      <c r="K3864" s="403" t="s">
        <v>23006</v>
      </c>
      <c r="L3864" s="403" t="s">
        <v>835</v>
      </c>
    </row>
    <row r="3865" spans="1:12" ht="213.75" x14ac:dyDescent="0.25">
      <c r="A3865" s="402" t="s">
        <v>23014</v>
      </c>
      <c r="B3865" s="402" t="s">
        <v>23012</v>
      </c>
      <c r="C3865" s="402" t="s">
        <v>23013</v>
      </c>
      <c r="D3865" s="402" t="s">
        <v>23011</v>
      </c>
      <c r="E3865" s="402" t="s">
        <v>10366</v>
      </c>
      <c r="F3865" s="402" t="s">
        <v>10367</v>
      </c>
      <c r="G3865" s="402" t="s">
        <v>22549</v>
      </c>
      <c r="H3865" s="402" t="s">
        <v>22550</v>
      </c>
      <c r="I3865" s="402" t="s">
        <v>6334</v>
      </c>
      <c r="J3865" s="402" t="s">
        <v>6334</v>
      </c>
      <c r="K3865" s="402" t="s">
        <v>22551</v>
      </c>
      <c r="L3865" s="402" t="s">
        <v>6436</v>
      </c>
    </row>
    <row r="3866" spans="1:12" ht="225" x14ac:dyDescent="0.25">
      <c r="A3866" s="403" t="s">
        <v>23018</v>
      </c>
      <c r="B3866" s="403" t="s">
        <v>23016</v>
      </c>
      <c r="C3866" s="403" t="s">
        <v>23017</v>
      </c>
      <c r="D3866" s="403" t="s">
        <v>23015</v>
      </c>
      <c r="E3866" s="403" t="s">
        <v>10366</v>
      </c>
      <c r="F3866" s="403" t="s">
        <v>10367</v>
      </c>
      <c r="G3866" s="403" t="s">
        <v>22549</v>
      </c>
      <c r="H3866" s="403" t="s">
        <v>22550</v>
      </c>
      <c r="I3866" s="403" t="s">
        <v>6334</v>
      </c>
      <c r="J3866" s="403" t="s">
        <v>6334</v>
      </c>
      <c r="K3866" s="403" t="s">
        <v>22551</v>
      </c>
      <c r="L3866" s="403" t="s">
        <v>6436</v>
      </c>
    </row>
    <row r="3867" spans="1:12" ht="180" x14ac:dyDescent="0.25">
      <c r="A3867" s="402" t="s">
        <v>23022</v>
      </c>
      <c r="B3867" s="402" t="s">
        <v>23020</v>
      </c>
      <c r="C3867" s="402" t="s">
        <v>23021</v>
      </c>
      <c r="D3867" s="402" t="s">
        <v>23019</v>
      </c>
      <c r="E3867" s="402" t="s">
        <v>10366</v>
      </c>
      <c r="F3867" s="402" t="s">
        <v>10367</v>
      </c>
      <c r="G3867" s="402" t="s">
        <v>22549</v>
      </c>
      <c r="H3867" s="402" t="s">
        <v>22550</v>
      </c>
      <c r="I3867" s="402" t="s">
        <v>6334</v>
      </c>
      <c r="J3867" s="402" t="s">
        <v>6334</v>
      </c>
      <c r="K3867" s="402" t="s">
        <v>22551</v>
      </c>
      <c r="L3867" s="402" t="s">
        <v>6436</v>
      </c>
    </row>
    <row r="3868" spans="1:12" ht="258.75" x14ac:dyDescent="0.25">
      <c r="A3868" s="403" t="s">
        <v>23026</v>
      </c>
      <c r="B3868" s="403" t="s">
        <v>23024</v>
      </c>
      <c r="C3868" s="403" t="s">
        <v>23025</v>
      </c>
      <c r="D3868" s="403" t="s">
        <v>23023</v>
      </c>
      <c r="E3868" s="403" t="s">
        <v>10366</v>
      </c>
      <c r="F3868" s="403" t="s">
        <v>10367</v>
      </c>
      <c r="G3868" s="403" t="s">
        <v>22549</v>
      </c>
      <c r="H3868" s="403" t="s">
        <v>22550</v>
      </c>
      <c r="I3868" s="403" t="s">
        <v>6334</v>
      </c>
      <c r="J3868" s="403" t="s">
        <v>6334</v>
      </c>
      <c r="K3868" s="403" t="s">
        <v>22551</v>
      </c>
      <c r="L3868" s="403" t="s">
        <v>6436</v>
      </c>
    </row>
    <row r="3869" spans="1:12" ht="213.75" x14ac:dyDescent="0.25">
      <c r="A3869" s="402" t="s">
        <v>23030</v>
      </c>
      <c r="B3869" s="402" t="s">
        <v>23028</v>
      </c>
      <c r="C3869" s="402" t="s">
        <v>23029</v>
      </c>
      <c r="D3869" s="402" t="s">
        <v>23027</v>
      </c>
      <c r="E3869" s="402" t="s">
        <v>10366</v>
      </c>
      <c r="F3869" s="402" t="s">
        <v>10367</v>
      </c>
      <c r="G3869" s="402" t="s">
        <v>22549</v>
      </c>
      <c r="H3869" s="402" t="s">
        <v>22550</v>
      </c>
      <c r="I3869" s="402" t="s">
        <v>6334</v>
      </c>
      <c r="J3869" s="402" t="s">
        <v>6334</v>
      </c>
      <c r="K3869" s="402" t="s">
        <v>22551</v>
      </c>
      <c r="L3869" s="402" t="s">
        <v>6436</v>
      </c>
    </row>
    <row r="3870" spans="1:12" ht="247.5" x14ac:dyDescent="0.25">
      <c r="A3870" s="403" t="s">
        <v>23034</v>
      </c>
      <c r="B3870" s="403" t="s">
        <v>23032</v>
      </c>
      <c r="C3870" s="403" t="s">
        <v>23033</v>
      </c>
      <c r="D3870" s="403" t="s">
        <v>23031</v>
      </c>
      <c r="E3870" s="403" t="s">
        <v>10366</v>
      </c>
      <c r="F3870" s="403" t="s">
        <v>10367</v>
      </c>
      <c r="G3870" s="403" t="s">
        <v>22549</v>
      </c>
      <c r="H3870" s="403" t="s">
        <v>22550</v>
      </c>
      <c r="I3870" s="403" t="s">
        <v>6334</v>
      </c>
      <c r="J3870" s="403" t="s">
        <v>6334</v>
      </c>
      <c r="K3870" s="403" t="s">
        <v>22551</v>
      </c>
      <c r="L3870" s="403" t="s">
        <v>6436</v>
      </c>
    </row>
    <row r="3871" spans="1:12" ht="191.25" x14ac:dyDescent="0.25">
      <c r="A3871" s="402" t="s">
        <v>23038</v>
      </c>
      <c r="B3871" s="402" t="s">
        <v>23036</v>
      </c>
      <c r="C3871" s="402" t="s">
        <v>23037</v>
      </c>
      <c r="D3871" s="402" t="s">
        <v>23035</v>
      </c>
      <c r="E3871" s="402" t="s">
        <v>10366</v>
      </c>
      <c r="F3871" s="402" t="s">
        <v>10367</v>
      </c>
      <c r="G3871" s="402" t="s">
        <v>22549</v>
      </c>
      <c r="H3871" s="402" t="s">
        <v>22550</v>
      </c>
      <c r="I3871" s="402" t="s">
        <v>6334</v>
      </c>
      <c r="J3871" s="402" t="s">
        <v>6334</v>
      </c>
      <c r="K3871" s="402" t="s">
        <v>22551</v>
      </c>
      <c r="L3871" s="402" t="s">
        <v>6436</v>
      </c>
    </row>
    <row r="3872" spans="1:12" ht="180" x14ac:dyDescent="0.25">
      <c r="A3872" s="403" t="s">
        <v>23042</v>
      </c>
      <c r="B3872" s="403" t="s">
        <v>23040</v>
      </c>
      <c r="C3872" s="403" t="s">
        <v>23041</v>
      </c>
      <c r="D3872" s="403" t="s">
        <v>23039</v>
      </c>
      <c r="E3872" s="403" t="s">
        <v>10366</v>
      </c>
      <c r="F3872" s="403" t="s">
        <v>10367</v>
      </c>
      <c r="G3872" s="403" t="s">
        <v>22549</v>
      </c>
      <c r="H3872" s="403" t="s">
        <v>22550</v>
      </c>
      <c r="I3872" s="403" t="s">
        <v>6334</v>
      </c>
      <c r="J3872" s="403" t="s">
        <v>6334</v>
      </c>
      <c r="K3872" s="403" t="s">
        <v>22551</v>
      </c>
      <c r="L3872" s="403" t="s">
        <v>6436</v>
      </c>
    </row>
    <row r="3873" spans="1:12" ht="180" x14ac:dyDescent="0.25">
      <c r="A3873" s="402" t="s">
        <v>23046</v>
      </c>
      <c r="B3873" s="402" t="s">
        <v>23044</v>
      </c>
      <c r="C3873" s="402" t="s">
        <v>23045</v>
      </c>
      <c r="D3873" s="402" t="s">
        <v>23043</v>
      </c>
      <c r="E3873" s="402" t="s">
        <v>10366</v>
      </c>
      <c r="F3873" s="402" t="s">
        <v>10367</v>
      </c>
      <c r="G3873" s="402" t="s">
        <v>22549</v>
      </c>
      <c r="H3873" s="402" t="s">
        <v>22550</v>
      </c>
      <c r="I3873" s="402" t="s">
        <v>6334</v>
      </c>
      <c r="J3873" s="402" t="s">
        <v>6334</v>
      </c>
      <c r="K3873" s="402" t="s">
        <v>22551</v>
      </c>
      <c r="L3873" s="402" t="s">
        <v>6436</v>
      </c>
    </row>
    <row r="3874" spans="1:12" ht="247.5" x14ac:dyDescent="0.25">
      <c r="A3874" s="403" t="s">
        <v>23050</v>
      </c>
      <c r="B3874" s="403" t="s">
        <v>23048</v>
      </c>
      <c r="C3874" s="403" t="s">
        <v>23049</v>
      </c>
      <c r="D3874" s="403" t="s">
        <v>23047</v>
      </c>
      <c r="E3874" s="403" t="s">
        <v>10366</v>
      </c>
      <c r="F3874" s="403" t="s">
        <v>10367</v>
      </c>
      <c r="G3874" s="403" t="s">
        <v>22549</v>
      </c>
      <c r="H3874" s="403" t="s">
        <v>22550</v>
      </c>
      <c r="I3874" s="403" t="s">
        <v>6334</v>
      </c>
      <c r="J3874" s="403" t="s">
        <v>6334</v>
      </c>
      <c r="K3874" s="403" t="s">
        <v>22551</v>
      </c>
      <c r="L3874" s="403" t="s">
        <v>6436</v>
      </c>
    </row>
    <row r="3875" spans="1:12" ht="258.75" x14ac:dyDescent="0.25">
      <c r="A3875" s="402" t="s">
        <v>23054</v>
      </c>
      <c r="B3875" s="402" t="s">
        <v>23052</v>
      </c>
      <c r="C3875" s="402" t="s">
        <v>23053</v>
      </c>
      <c r="D3875" s="402" t="s">
        <v>23051</v>
      </c>
      <c r="E3875" s="402" t="s">
        <v>10366</v>
      </c>
      <c r="F3875" s="402" t="s">
        <v>10367</v>
      </c>
      <c r="G3875" s="402" t="s">
        <v>22549</v>
      </c>
      <c r="H3875" s="402" t="s">
        <v>22550</v>
      </c>
      <c r="I3875" s="402" t="s">
        <v>6334</v>
      </c>
      <c r="J3875" s="402" t="s">
        <v>6334</v>
      </c>
      <c r="K3875" s="402" t="s">
        <v>22551</v>
      </c>
      <c r="L3875" s="402" t="s">
        <v>6436</v>
      </c>
    </row>
    <row r="3876" spans="1:12" ht="247.5" x14ac:dyDescent="0.25">
      <c r="A3876" s="403" t="s">
        <v>23058</v>
      </c>
      <c r="B3876" s="403" t="s">
        <v>23056</v>
      </c>
      <c r="C3876" s="403" t="s">
        <v>23057</v>
      </c>
      <c r="D3876" s="403" t="s">
        <v>23055</v>
      </c>
      <c r="E3876" s="403" t="s">
        <v>10366</v>
      </c>
      <c r="F3876" s="403" t="s">
        <v>10367</v>
      </c>
      <c r="G3876" s="403" t="s">
        <v>22549</v>
      </c>
      <c r="H3876" s="403" t="s">
        <v>22550</v>
      </c>
      <c r="I3876" s="403" t="s">
        <v>6334</v>
      </c>
      <c r="J3876" s="403" t="s">
        <v>6334</v>
      </c>
      <c r="K3876" s="403" t="s">
        <v>22551</v>
      </c>
      <c r="L3876" s="403" t="s">
        <v>6436</v>
      </c>
    </row>
    <row r="3877" spans="1:12" ht="202.5" x14ac:dyDescent="0.25">
      <c r="A3877" s="402" t="s">
        <v>23062</v>
      </c>
      <c r="B3877" s="402" t="s">
        <v>23060</v>
      </c>
      <c r="C3877" s="402" t="s">
        <v>23061</v>
      </c>
      <c r="D3877" s="402" t="s">
        <v>23059</v>
      </c>
      <c r="E3877" s="402" t="s">
        <v>10366</v>
      </c>
      <c r="F3877" s="402" t="s">
        <v>10367</v>
      </c>
      <c r="G3877" s="402" t="s">
        <v>22549</v>
      </c>
      <c r="H3877" s="402" t="s">
        <v>22550</v>
      </c>
      <c r="I3877" s="402" t="s">
        <v>6334</v>
      </c>
      <c r="J3877" s="402" t="s">
        <v>6334</v>
      </c>
      <c r="K3877" s="402" t="s">
        <v>22551</v>
      </c>
      <c r="L3877" s="402" t="s">
        <v>6436</v>
      </c>
    </row>
    <row r="3878" spans="1:12" ht="236.25" x14ac:dyDescent="0.25">
      <c r="A3878" s="403" t="s">
        <v>23066</v>
      </c>
      <c r="B3878" s="403" t="s">
        <v>23064</v>
      </c>
      <c r="C3878" s="403" t="s">
        <v>23065</v>
      </c>
      <c r="D3878" s="403" t="s">
        <v>23063</v>
      </c>
      <c r="E3878" s="403" t="s">
        <v>10366</v>
      </c>
      <c r="F3878" s="403" t="s">
        <v>10367</v>
      </c>
      <c r="G3878" s="403" t="s">
        <v>22549</v>
      </c>
      <c r="H3878" s="403" t="s">
        <v>22550</v>
      </c>
      <c r="I3878" s="403" t="s">
        <v>6334</v>
      </c>
      <c r="J3878" s="403" t="s">
        <v>6334</v>
      </c>
      <c r="K3878" s="403" t="s">
        <v>22551</v>
      </c>
      <c r="L3878" s="403" t="s">
        <v>6436</v>
      </c>
    </row>
    <row r="3879" spans="1:12" ht="225" x14ac:dyDescent="0.25">
      <c r="A3879" s="402" t="s">
        <v>23070</v>
      </c>
      <c r="B3879" s="402" t="s">
        <v>23068</v>
      </c>
      <c r="C3879" s="402" t="s">
        <v>23069</v>
      </c>
      <c r="D3879" s="402" t="s">
        <v>23067</v>
      </c>
      <c r="E3879" s="402" t="s">
        <v>10366</v>
      </c>
      <c r="F3879" s="402" t="s">
        <v>10367</v>
      </c>
      <c r="G3879" s="402" t="s">
        <v>22549</v>
      </c>
      <c r="H3879" s="402" t="s">
        <v>22550</v>
      </c>
      <c r="I3879" s="402" t="s">
        <v>6334</v>
      </c>
      <c r="J3879" s="402" t="s">
        <v>6334</v>
      </c>
      <c r="K3879" s="402" t="s">
        <v>22551</v>
      </c>
      <c r="L3879" s="402" t="s">
        <v>6436</v>
      </c>
    </row>
    <row r="3880" spans="1:12" ht="56.25" x14ac:dyDescent="0.25">
      <c r="A3880" s="403" t="s">
        <v>23074</v>
      </c>
      <c r="B3880" s="403" t="s">
        <v>23072</v>
      </c>
      <c r="C3880" s="403" t="s">
        <v>23073</v>
      </c>
      <c r="D3880" s="403" t="s">
        <v>23071</v>
      </c>
      <c r="E3880" s="403" t="s">
        <v>10366</v>
      </c>
      <c r="F3880" s="403" t="s">
        <v>10367</v>
      </c>
      <c r="G3880" s="403" t="s">
        <v>22549</v>
      </c>
      <c r="H3880" s="403" t="s">
        <v>22550</v>
      </c>
      <c r="I3880" s="403" t="s">
        <v>6334</v>
      </c>
      <c r="J3880" s="403" t="s">
        <v>6334</v>
      </c>
      <c r="K3880" s="403" t="s">
        <v>22551</v>
      </c>
      <c r="L3880" s="403" t="s">
        <v>6436</v>
      </c>
    </row>
    <row r="3881" spans="1:12" ht="56.25" x14ac:dyDescent="0.25">
      <c r="A3881" s="402" t="s">
        <v>23078</v>
      </c>
      <c r="B3881" s="402" t="s">
        <v>23076</v>
      </c>
      <c r="C3881" s="402" t="s">
        <v>23077</v>
      </c>
      <c r="D3881" s="402" t="s">
        <v>23075</v>
      </c>
      <c r="E3881" s="402" t="s">
        <v>10366</v>
      </c>
      <c r="F3881" s="402" t="s">
        <v>10367</v>
      </c>
      <c r="G3881" s="402" t="s">
        <v>22549</v>
      </c>
      <c r="H3881" s="402" t="s">
        <v>22550</v>
      </c>
      <c r="I3881" s="402" t="s">
        <v>6334</v>
      </c>
      <c r="J3881" s="402" t="s">
        <v>6334</v>
      </c>
      <c r="K3881" s="402" t="s">
        <v>22551</v>
      </c>
      <c r="L3881" s="402" t="s">
        <v>6436</v>
      </c>
    </row>
    <row r="3882" spans="1:12" ht="56.25" x14ac:dyDescent="0.25">
      <c r="A3882" s="403" t="s">
        <v>23082</v>
      </c>
      <c r="B3882" s="403" t="s">
        <v>23080</v>
      </c>
      <c r="C3882" s="403" t="s">
        <v>23081</v>
      </c>
      <c r="D3882" s="403" t="s">
        <v>23079</v>
      </c>
      <c r="E3882" s="403" t="s">
        <v>10366</v>
      </c>
      <c r="F3882" s="403" t="s">
        <v>10367</v>
      </c>
      <c r="G3882" s="403" t="s">
        <v>22724</v>
      </c>
      <c r="H3882" s="403" t="s">
        <v>10369</v>
      </c>
      <c r="I3882" s="403" t="s">
        <v>6334</v>
      </c>
      <c r="J3882" s="403" t="s">
        <v>6334</v>
      </c>
      <c r="K3882" s="403" t="s">
        <v>22551</v>
      </c>
      <c r="L3882" s="403" t="s">
        <v>6436</v>
      </c>
    </row>
    <row r="3883" spans="1:12" ht="56.25" x14ac:dyDescent="0.25">
      <c r="A3883" s="402" t="s">
        <v>23086</v>
      </c>
      <c r="B3883" s="402" t="s">
        <v>23084</v>
      </c>
      <c r="C3883" s="402" t="s">
        <v>23085</v>
      </c>
      <c r="D3883" s="402" t="s">
        <v>23083</v>
      </c>
      <c r="E3883" s="402" t="s">
        <v>10366</v>
      </c>
      <c r="F3883" s="402" t="s">
        <v>10367</v>
      </c>
      <c r="G3883" s="402" t="s">
        <v>22549</v>
      </c>
      <c r="H3883" s="402" t="s">
        <v>22550</v>
      </c>
      <c r="I3883" s="402" t="s">
        <v>6334</v>
      </c>
      <c r="J3883" s="402" t="s">
        <v>6334</v>
      </c>
      <c r="K3883" s="402" t="s">
        <v>22551</v>
      </c>
      <c r="L3883" s="402" t="s">
        <v>6436</v>
      </c>
    </row>
    <row r="3884" spans="1:12" ht="90" x14ac:dyDescent="0.25">
      <c r="A3884" s="403" t="s">
        <v>23090</v>
      </c>
      <c r="B3884" s="403" t="s">
        <v>23088</v>
      </c>
      <c r="C3884" s="403" t="s">
        <v>23089</v>
      </c>
      <c r="D3884" s="403" t="s">
        <v>23087</v>
      </c>
      <c r="E3884" s="403" t="s">
        <v>10366</v>
      </c>
      <c r="F3884" s="403" t="s">
        <v>10367</v>
      </c>
      <c r="G3884" s="403" t="s">
        <v>22549</v>
      </c>
      <c r="H3884" s="403" t="s">
        <v>22550</v>
      </c>
      <c r="I3884" s="403" t="s">
        <v>6334</v>
      </c>
      <c r="J3884" s="403" t="s">
        <v>6334</v>
      </c>
      <c r="K3884" s="403" t="s">
        <v>22551</v>
      </c>
      <c r="L3884" s="403" t="s">
        <v>6436</v>
      </c>
    </row>
    <row r="3885" spans="1:12" ht="213.75" x14ac:dyDescent="0.25">
      <c r="A3885" s="402" t="s">
        <v>23094</v>
      </c>
      <c r="B3885" s="402" t="s">
        <v>23092</v>
      </c>
      <c r="C3885" s="402" t="s">
        <v>23093</v>
      </c>
      <c r="D3885" s="402" t="s">
        <v>23091</v>
      </c>
      <c r="E3885" s="402" t="s">
        <v>10366</v>
      </c>
      <c r="F3885" s="402" t="s">
        <v>10367</v>
      </c>
      <c r="G3885" s="402" t="s">
        <v>22549</v>
      </c>
      <c r="H3885" s="402" t="s">
        <v>22550</v>
      </c>
      <c r="I3885" s="402" t="s">
        <v>6334</v>
      </c>
      <c r="J3885" s="402" t="s">
        <v>6334</v>
      </c>
      <c r="K3885" s="402" t="s">
        <v>22551</v>
      </c>
      <c r="L3885" s="402" t="s">
        <v>6436</v>
      </c>
    </row>
    <row r="3886" spans="1:12" ht="56.25" x14ac:dyDescent="0.25">
      <c r="A3886" s="403" t="s">
        <v>23098</v>
      </c>
      <c r="B3886" s="403" t="s">
        <v>23096</v>
      </c>
      <c r="C3886" s="403" t="s">
        <v>23097</v>
      </c>
      <c r="D3886" s="403" t="s">
        <v>23095</v>
      </c>
      <c r="E3886" s="403" t="s">
        <v>10366</v>
      </c>
      <c r="F3886" s="403" t="s">
        <v>10367</v>
      </c>
      <c r="G3886" s="403" t="s">
        <v>22549</v>
      </c>
      <c r="H3886" s="403" t="s">
        <v>22550</v>
      </c>
      <c r="I3886" s="403" t="s">
        <v>6334</v>
      </c>
      <c r="J3886" s="403" t="s">
        <v>6334</v>
      </c>
      <c r="K3886" s="403" t="s">
        <v>22551</v>
      </c>
      <c r="L3886" s="403" t="s">
        <v>6436</v>
      </c>
    </row>
    <row r="3887" spans="1:12" ht="56.25" x14ac:dyDescent="0.25">
      <c r="A3887" s="402" t="s">
        <v>23102</v>
      </c>
      <c r="B3887" s="402" t="s">
        <v>23100</v>
      </c>
      <c r="C3887" s="402" t="s">
        <v>23101</v>
      </c>
      <c r="D3887" s="402" t="s">
        <v>23099</v>
      </c>
      <c r="E3887" s="402" t="s">
        <v>10366</v>
      </c>
      <c r="F3887" s="402" t="s">
        <v>10367</v>
      </c>
      <c r="G3887" s="402" t="s">
        <v>22549</v>
      </c>
      <c r="H3887" s="402" t="s">
        <v>22550</v>
      </c>
      <c r="I3887" s="402" t="s">
        <v>6334</v>
      </c>
      <c r="J3887" s="402" t="s">
        <v>6334</v>
      </c>
      <c r="K3887" s="402" t="s">
        <v>22551</v>
      </c>
      <c r="L3887" s="402" t="s">
        <v>6436</v>
      </c>
    </row>
    <row r="3888" spans="1:12" ht="56.25" x14ac:dyDescent="0.25">
      <c r="A3888" s="403" t="s">
        <v>23106</v>
      </c>
      <c r="B3888" s="403" t="s">
        <v>23104</v>
      </c>
      <c r="C3888" s="403" t="s">
        <v>23105</v>
      </c>
      <c r="D3888" s="403" t="s">
        <v>23103</v>
      </c>
      <c r="E3888" s="403" t="s">
        <v>10366</v>
      </c>
      <c r="F3888" s="403" t="s">
        <v>10367</v>
      </c>
      <c r="G3888" s="403" t="s">
        <v>22549</v>
      </c>
      <c r="H3888" s="403" t="s">
        <v>22550</v>
      </c>
      <c r="I3888" s="403" t="s">
        <v>6334</v>
      </c>
      <c r="J3888" s="403" t="s">
        <v>6334</v>
      </c>
      <c r="K3888" s="403" t="s">
        <v>22551</v>
      </c>
      <c r="L3888" s="403" t="s">
        <v>6436</v>
      </c>
    </row>
    <row r="3889" spans="1:12" ht="191.25" x14ac:dyDescent="0.25">
      <c r="A3889" s="402" t="s">
        <v>23110</v>
      </c>
      <c r="B3889" s="402" t="s">
        <v>23108</v>
      </c>
      <c r="C3889" s="402" t="s">
        <v>23109</v>
      </c>
      <c r="D3889" s="402" t="s">
        <v>23107</v>
      </c>
      <c r="E3889" s="402" t="s">
        <v>10366</v>
      </c>
      <c r="F3889" s="402" t="s">
        <v>10367</v>
      </c>
      <c r="G3889" s="402" t="s">
        <v>22549</v>
      </c>
      <c r="H3889" s="402" t="s">
        <v>22550</v>
      </c>
      <c r="I3889" s="402" t="s">
        <v>6334</v>
      </c>
      <c r="J3889" s="402" t="s">
        <v>6334</v>
      </c>
      <c r="K3889" s="402" t="s">
        <v>22773</v>
      </c>
      <c r="L3889" s="402" t="s">
        <v>6436</v>
      </c>
    </row>
    <row r="3890" spans="1:12" ht="247.5" x14ac:dyDescent="0.25">
      <c r="A3890" s="403" t="s">
        <v>23114</v>
      </c>
      <c r="B3890" s="403" t="s">
        <v>23112</v>
      </c>
      <c r="C3890" s="403" t="s">
        <v>23113</v>
      </c>
      <c r="D3890" s="403" t="s">
        <v>23111</v>
      </c>
      <c r="E3890" s="403" t="s">
        <v>10366</v>
      </c>
      <c r="F3890" s="403" t="s">
        <v>10367</v>
      </c>
      <c r="G3890" s="403" t="s">
        <v>22549</v>
      </c>
      <c r="H3890" s="403" t="s">
        <v>22550</v>
      </c>
      <c r="I3890" s="403" t="s">
        <v>6334</v>
      </c>
      <c r="J3890" s="403" t="s">
        <v>6334</v>
      </c>
      <c r="K3890" s="403" t="s">
        <v>22773</v>
      </c>
      <c r="L3890" s="403" t="s">
        <v>6436</v>
      </c>
    </row>
    <row r="3891" spans="1:12" ht="236.25" x14ac:dyDescent="0.25">
      <c r="A3891" s="402" t="s">
        <v>23118</v>
      </c>
      <c r="B3891" s="402" t="s">
        <v>23116</v>
      </c>
      <c r="C3891" s="402" t="s">
        <v>23117</v>
      </c>
      <c r="D3891" s="402" t="s">
        <v>23115</v>
      </c>
      <c r="E3891" s="402" t="s">
        <v>10366</v>
      </c>
      <c r="F3891" s="402" t="s">
        <v>10367</v>
      </c>
      <c r="G3891" s="402" t="s">
        <v>22549</v>
      </c>
      <c r="H3891" s="402" t="s">
        <v>22550</v>
      </c>
      <c r="I3891" s="402" t="s">
        <v>6334</v>
      </c>
      <c r="J3891" s="402" t="s">
        <v>6334</v>
      </c>
      <c r="K3891" s="402" t="s">
        <v>22551</v>
      </c>
      <c r="L3891" s="402" t="s">
        <v>6436</v>
      </c>
    </row>
    <row r="3892" spans="1:12" ht="225" x14ac:dyDescent="0.25">
      <c r="A3892" s="403" t="s">
        <v>23122</v>
      </c>
      <c r="B3892" s="403" t="s">
        <v>23120</v>
      </c>
      <c r="C3892" s="403" t="s">
        <v>23121</v>
      </c>
      <c r="D3892" s="403" t="s">
        <v>23119</v>
      </c>
      <c r="E3892" s="403" t="s">
        <v>10366</v>
      </c>
      <c r="F3892" s="403" t="s">
        <v>10367</v>
      </c>
      <c r="G3892" s="403" t="s">
        <v>22549</v>
      </c>
      <c r="H3892" s="403" t="s">
        <v>22550</v>
      </c>
      <c r="I3892" s="403" t="s">
        <v>6334</v>
      </c>
      <c r="J3892" s="403" t="s">
        <v>6334</v>
      </c>
      <c r="K3892" s="403" t="s">
        <v>22551</v>
      </c>
      <c r="L3892" s="403" t="s">
        <v>6436</v>
      </c>
    </row>
    <row r="3893" spans="1:12" ht="157.5" x14ac:dyDescent="0.25">
      <c r="A3893" s="402" t="s">
        <v>23126</v>
      </c>
      <c r="B3893" s="402" t="s">
        <v>23124</v>
      </c>
      <c r="C3893" s="402" t="s">
        <v>23125</v>
      </c>
      <c r="D3893" s="402" t="s">
        <v>23123</v>
      </c>
      <c r="E3893" s="402" t="s">
        <v>10366</v>
      </c>
      <c r="F3893" s="402" t="s">
        <v>10367</v>
      </c>
      <c r="G3893" s="402" t="s">
        <v>22549</v>
      </c>
      <c r="H3893" s="402" t="s">
        <v>22550</v>
      </c>
      <c r="I3893" s="402" t="s">
        <v>6334</v>
      </c>
      <c r="J3893" s="402" t="s">
        <v>6334</v>
      </c>
      <c r="K3893" s="402" t="s">
        <v>22551</v>
      </c>
      <c r="L3893" s="402" t="s">
        <v>6436</v>
      </c>
    </row>
    <row r="3894" spans="1:12" ht="146.25" x14ac:dyDescent="0.25">
      <c r="A3894" s="403" t="s">
        <v>23130</v>
      </c>
      <c r="B3894" s="403" t="s">
        <v>23128</v>
      </c>
      <c r="C3894" s="403" t="s">
        <v>23129</v>
      </c>
      <c r="D3894" s="403" t="s">
        <v>23127</v>
      </c>
      <c r="E3894" s="403" t="s">
        <v>10366</v>
      </c>
      <c r="F3894" s="403" t="s">
        <v>10367</v>
      </c>
      <c r="G3894" s="403" t="s">
        <v>22549</v>
      </c>
      <c r="H3894" s="403" t="s">
        <v>22550</v>
      </c>
      <c r="I3894" s="403" t="s">
        <v>6334</v>
      </c>
      <c r="J3894" s="403" t="s">
        <v>6334</v>
      </c>
      <c r="K3894" s="403" t="s">
        <v>22551</v>
      </c>
      <c r="L3894" s="403" t="s">
        <v>6436</v>
      </c>
    </row>
    <row r="3895" spans="1:12" ht="236.25" x14ac:dyDescent="0.25">
      <c r="A3895" s="402" t="s">
        <v>23134</v>
      </c>
      <c r="B3895" s="402" t="s">
        <v>23132</v>
      </c>
      <c r="C3895" s="402" t="s">
        <v>23133</v>
      </c>
      <c r="D3895" s="402" t="s">
        <v>23131</v>
      </c>
      <c r="E3895" s="402" t="s">
        <v>10366</v>
      </c>
      <c r="F3895" s="402" t="s">
        <v>10367</v>
      </c>
      <c r="G3895" s="402" t="s">
        <v>22549</v>
      </c>
      <c r="H3895" s="402" t="s">
        <v>22550</v>
      </c>
      <c r="I3895" s="402" t="s">
        <v>6334</v>
      </c>
      <c r="J3895" s="402" t="s">
        <v>6334</v>
      </c>
      <c r="K3895" s="402" t="s">
        <v>22551</v>
      </c>
      <c r="L3895" s="402" t="s">
        <v>6436</v>
      </c>
    </row>
    <row r="3896" spans="1:12" ht="191.25" x14ac:dyDescent="0.25">
      <c r="A3896" s="403" t="s">
        <v>23138</v>
      </c>
      <c r="B3896" s="403" t="s">
        <v>23136</v>
      </c>
      <c r="C3896" s="403" t="s">
        <v>23137</v>
      </c>
      <c r="D3896" s="403" t="s">
        <v>23135</v>
      </c>
      <c r="E3896" s="403" t="s">
        <v>10366</v>
      </c>
      <c r="F3896" s="403" t="s">
        <v>10367</v>
      </c>
      <c r="G3896" s="403" t="s">
        <v>22549</v>
      </c>
      <c r="H3896" s="403" t="s">
        <v>22550</v>
      </c>
      <c r="I3896" s="403" t="s">
        <v>6334</v>
      </c>
      <c r="J3896" s="403" t="s">
        <v>6334</v>
      </c>
      <c r="K3896" s="403" t="s">
        <v>22551</v>
      </c>
      <c r="L3896" s="403" t="s">
        <v>6436</v>
      </c>
    </row>
    <row r="3897" spans="1:12" ht="202.5" x14ac:dyDescent="0.25">
      <c r="A3897" s="402" t="s">
        <v>23142</v>
      </c>
      <c r="B3897" s="402" t="s">
        <v>23140</v>
      </c>
      <c r="C3897" s="402" t="s">
        <v>23141</v>
      </c>
      <c r="D3897" s="402" t="s">
        <v>23139</v>
      </c>
      <c r="E3897" s="402" t="s">
        <v>10366</v>
      </c>
      <c r="F3897" s="402" t="s">
        <v>10367</v>
      </c>
      <c r="G3897" s="402" t="s">
        <v>22549</v>
      </c>
      <c r="H3897" s="402" t="s">
        <v>22550</v>
      </c>
      <c r="I3897" s="402" t="s">
        <v>6334</v>
      </c>
      <c r="J3897" s="402" t="s">
        <v>6334</v>
      </c>
      <c r="K3897" s="402" t="s">
        <v>22551</v>
      </c>
      <c r="L3897" s="402" t="s">
        <v>6436</v>
      </c>
    </row>
    <row r="3898" spans="1:12" ht="202.5" x14ac:dyDescent="0.25">
      <c r="A3898" s="403" t="s">
        <v>23146</v>
      </c>
      <c r="B3898" s="403" t="s">
        <v>23144</v>
      </c>
      <c r="C3898" s="403" t="s">
        <v>23145</v>
      </c>
      <c r="D3898" s="403" t="s">
        <v>23143</v>
      </c>
      <c r="E3898" s="403" t="s">
        <v>6888</v>
      </c>
      <c r="F3898" s="403" t="s">
        <v>6889</v>
      </c>
      <c r="G3898" s="403" t="s">
        <v>6440</v>
      </c>
      <c r="H3898" s="403" t="s">
        <v>6889</v>
      </c>
      <c r="I3898" s="403" t="s">
        <v>6334</v>
      </c>
      <c r="J3898" s="403" t="s">
        <v>6334</v>
      </c>
      <c r="K3898" s="403" t="s">
        <v>23147</v>
      </c>
      <c r="L3898" s="403" t="s">
        <v>835</v>
      </c>
    </row>
    <row r="3899" spans="1:12" ht="270" x14ac:dyDescent="0.25">
      <c r="A3899" s="402" t="s">
        <v>23150</v>
      </c>
      <c r="B3899" s="402" t="s">
        <v>26718</v>
      </c>
      <c r="C3899" s="402" t="s">
        <v>23149</v>
      </c>
      <c r="D3899" s="402" t="s">
        <v>23148</v>
      </c>
      <c r="E3899" s="402" t="s">
        <v>6888</v>
      </c>
      <c r="F3899" s="402" t="s">
        <v>6889</v>
      </c>
      <c r="G3899" s="402" t="s">
        <v>6440</v>
      </c>
      <c r="H3899" s="402" t="s">
        <v>6889</v>
      </c>
      <c r="I3899" s="402" t="s">
        <v>6334</v>
      </c>
      <c r="J3899" s="402" t="s">
        <v>6334</v>
      </c>
      <c r="K3899" s="402" t="s">
        <v>23151</v>
      </c>
      <c r="L3899" s="402" t="s">
        <v>835</v>
      </c>
    </row>
    <row r="3900" spans="1:12" ht="225" x14ac:dyDescent="0.25">
      <c r="A3900" s="403" t="s">
        <v>23154</v>
      </c>
      <c r="B3900" s="403" t="s">
        <v>26719</v>
      </c>
      <c r="C3900" s="403" t="s">
        <v>23153</v>
      </c>
      <c r="D3900" s="403" t="s">
        <v>23152</v>
      </c>
      <c r="E3900" s="403" t="s">
        <v>6888</v>
      </c>
      <c r="F3900" s="403" t="s">
        <v>6889</v>
      </c>
      <c r="G3900" s="403" t="s">
        <v>6440</v>
      </c>
      <c r="H3900" s="403" t="s">
        <v>6889</v>
      </c>
      <c r="I3900" s="403" t="s">
        <v>6334</v>
      </c>
      <c r="J3900" s="403" t="s">
        <v>6334</v>
      </c>
      <c r="K3900" s="403" t="s">
        <v>23151</v>
      </c>
      <c r="L3900" s="403" t="s">
        <v>835</v>
      </c>
    </row>
    <row r="3901" spans="1:12" ht="236.25" x14ac:dyDescent="0.25">
      <c r="A3901" s="402" t="s">
        <v>23157</v>
      </c>
      <c r="B3901" s="402" t="s">
        <v>26720</v>
      </c>
      <c r="C3901" s="402" t="s">
        <v>23156</v>
      </c>
      <c r="D3901" s="402" t="s">
        <v>23155</v>
      </c>
      <c r="E3901" s="402" t="s">
        <v>6888</v>
      </c>
      <c r="F3901" s="402" t="s">
        <v>6889</v>
      </c>
      <c r="G3901" s="402" t="s">
        <v>6440</v>
      </c>
      <c r="H3901" s="402" t="s">
        <v>6889</v>
      </c>
      <c r="I3901" s="402" t="s">
        <v>6334</v>
      </c>
      <c r="J3901" s="402" t="s">
        <v>6334</v>
      </c>
      <c r="K3901" s="402" t="s">
        <v>23151</v>
      </c>
      <c r="L3901" s="402" t="s">
        <v>835</v>
      </c>
    </row>
    <row r="3902" spans="1:12" ht="202.5" x14ac:dyDescent="0.25">
      <c r="A3902" s="403" t="s">
        <v>23160</v>
      </c>
      <c r="B3902" s="403" t="s">
        <v>26721</v>
      </c>
      <c r="C3902" s="403" t="s">
        <v>23159</v>
      </c>
      <c r="D3902" s="403" t="s">
        <v>23158</v>
      </c>
      <c r="E3902" s="403" t="s">
        <v>6888</v>
      </c>
      <c r="F3902" s="403" t="s">
        <v>6889</v>
      </c>
      <c r="G3902" s="403" t="s">
        <v>6440</v>
      </c>
      <c r="H3902" s="403" t="s">
        <v>6889</v>
      </c>
      <c r="I3902" s="403" t="s">
        <v>6334</v>
      </c>
      <c r="J3902" s="403" t="s">
        <v>6334</v>
      </c>
      <c r="K3902" s="403" t="s">
        <v>23151</v>
      </c>
      <c r="L3902" s="403" t="s">
        <v>835</v>
      </c>
    </row>
    <row r="3903" spans="1:12" ht="213.75" x14ac:dyDescent="0.25">
      <c r="A3903" s="402" t="s">
        <v>23163</v>
      </c>
      <c r="B3903" s="402" t="s">
        <v>26722</v>
      </c>
      <c r="C3903" s="402" t="s">
        <v>23162</v>
      </c>
      <c r="D3903" s="402" t="s">
        <v>23161</v>
      </c>
      <c r="E3903" s="402" t="s">
        <v>6888</v>
      </c>
      <c r="F3903" s="402" t="s">
        <v>6889</v>
      </c>
      <c r="G3903" s="402" t="s">
        <v>6440</v>
      </c>
      <c r="H3903" s="402" t="s">
        <v>6889</v>
      </c>
      <c r="I3903" s="402" t="s">
        <v>6334</v>
      </c>
      <c r="J3903" s="402" t="s">
        <v>6334</v>
      </c>
      <c r="K3903" s="402" t="s">
        <v>23151</v>
      </c>
      <c r="L3903" s="402" t="s">
        <v>835</v>
      </c>
    </row>
    <row r="3904" spans="1:12" ht="213.75" x14ac:dyDescent="0.25">
      <c r="A3904" s="403" t="s">
        <v>23166</v>
      </c>
      <c r="B3904" s="403" t="s">
        <v>26723</v>
      </c>
      <c r="C3904" s="403" t="s">
        <v>23165</v>
      </c>
      <c r="D3904" s="403" t="s">
        <v>23164</v>
      </c>
      <c r="E3904" s="403" t="s">
        <v>6888</v>
      </c>
      <c r="F3904" s="403" t="s">
        <v>6889</v>
      </c>
      <c r="G3904" s="403" t="s">
        <v>6440</v>
      </c>
      <c r="H3904" s="403" t="s">
        <v>6889</v>
      </c>
      <c r="I3904" s="403" t="s">
        <v>6334</v>
      </c>
      <c r="J3904" s="403" t="s">
        <v>6334</v>
      </c>
      <c r="K3904" s="403" t="s">
        <v>23151</v>
      </c>
      <c r="L3904" s="403" t="s">
        <v>835</v>
      </c>
    </row>
    <row r="3905" spans="1:12" ht="213.75" x14ac:dyDescent="0.25">
      <c r="A3905" s="402" t="s">
        <v>23169</v>
      </c>
      <c r="B3905" s="402" t="s">
        <v>26724</v>
      </c>
      <c r="C3905" s="402" t="s">
        <v>23168</v>
      </c>
      <c r="D3905" s="402" t="s">
        <v>23167</v>
      </c>
      <c r="E3905" s="402" t="s">
        <v>6888</v>
      </c>
      <c r="F3905" s="402" t="s">
        <v>6889</v>
      </c>
      <c r="G3905" s="402" t="s">
        <v>6440</v>
      </c>
      <c r="H3905" s="402" t="s">
        <v>6889</v>
      </c>
      <c r="I3905" s="402" t="s">
        <v>6334</v>
      </c>
      <c r="J3905" s="402" t="s">
        <v>6334</v>
      </c>
      <c r="K3905" s="402" t="s">
        <v>23151</v>
      </c>
      <c r="L3905" s="402" t="s">
        <v>835</v>
      </c>
    </row>
    <row r="3906" spans="1:12" ht="225" x14ac:dyDescent="0.25">
      <c r="A3906" s="403" t="s">
        <v>23172</v>
      </c>
      <c r="B3906" s="403" t="s">
        <v>26725</v>
      </c>
      <c r="C3906" s="403" t="s">
        <v>23171</v>
      </c>
      <c r="D3906" s="403" t="s">
        <v>23170</v>
      </c>
      <c r="E3906" s="403" t="s">
        <v>6888</v>
      </c>
      <c r="F3906" s="403" t="s">
        <v>6889</v>
      </c>
      <c r="G3906" s="403" t="s">
        <v>6440</v>
      </c>
      <c r="H3906" s="403" t="s">
        <v>6889</v>
      </c>
      <c r="I3906" s="403" t="s">
        <v>6334</v>
      </c>
      <c r="J3906" s="403" t="s">
        <v>6334</v>
      </c>
      <c r="K3906" s="403" t="s">
        <v>23151</v>
      </c>
      <c r="L3906" s="403" t="s">
        <v>835</v>
      </c>
    </row>
    <row r="3907" spans="1:12" ht="292.5" x14ac:dyDescent="0.25">
      <c r="A3907" s="402" t="s">
        <v>23175</v>
      </c>
      <c r="B3907" s="402" t="s">
        <v>26726</v>
      </c>
      <c r="C3907" s="402" t="s">
        <v>23174</v>
      </c>
      <c r="D3907" s="402" t="s">
        <v>23173</v>
      </c>
      <c r="E3907" s="402" t="s">
        <v>6888</v>
      </c>
      <c r="F3907" s="402" t="s">
        <v>6889</v>
      </c>
      <c r="G3907" s="402" t="s">
        <v>6440</v>
      </c>
      <c r="H3907" s="402" t="s">
        <v>6889</v>
      </c>
      <c r="I3907" s="402" t="s">
        <v>6334</v>
      </c>
      <c r="J3907" s="402" t="s">
        <v>6334</v>
      </c>
      <c r="K3907" s="402" t="s">
        <v>23151</v>
      </c>
      <c r="L3907" s="402" t="s">
        <v>835</v>
      </c>
    </row>
    <row r="3908" spans="1:12" ht="236.25" x14ac:dyDescent="0.25">
      <c r="A3908" s="403" t="s">
        <v>23178</v>
      </c>
      <c r="B3908" s="403" t="s">
        <v>26727</v>
      </c>
      <c r="C3908" s="403" t="s">
        <v>23177</v>
      </c>
      <c r="D3908" s="403" t="s">
        <v>23176</v>
      </c>
      <c r="E3908" s="403" t="s">
        <v>6888</v>
      </c>
      <c r="F3908" s="403" t="s">
        <v>6889</v>
      </c>
      <c r="G3908" s="403" t="s">
        <v>6440</v>
      </c>
      <c r="H3908" s="403" t="s">
        <v>6889</v>
      </c>
      <c r="I3908" s="403" t="s">
        <v>6334</v>
      </c>
      <c r="J3908" s="403" t="s">
        <v>6334</v>
      </c>
      <c r="K3908" s="403" t="s">
        <v>23151</v>
      </c>
      <c r="L3908" s="403" t="s">
        <v>835</v>
      </c>
    </row>
    <row r="3909" spans="1:12" ht="258.75" x14ac:dyDescent="0.25">
      <c r="A3909" s="402" t="s">
        <v>23181</v>
      </c>
      <c r="B3909" s="402" t="s">
        <v>26728</v>
      </c>
      <c r="C3909" s="402" t="s">
        <v>23180</v>
      </c>
      <c r="D3909" s="402" t="s">
        <v>23179</v>
      </c>
      <c r="E3909" s="402" t="s">
        <v>6888</v>
      </c>
      <c r="F3909" s="402" t="s">
        <v>6889</v>
      </c>
      <c r="G3909" s="402" t="s">
        <v>6440</v>
      </c>
      <c r="H3909" s="402" t="s">
        <v>6889</v>
      </c>
      <c r="I3909" s="402" t="s">
        <v>6334</v>
      </c>
      <c r="J3909" s="402" t="s">
        <v>6334</v>
      </c>
      <c r="K3909" s="402" t="s">
        <v>23151</v>
      </c>
      <c r="L3909" s="402" t="s">
        <v>835</v>
      </c>
    </row>
    <row r="3910" spans="1:12" ht="270" x14ac:dyDescent="0.25">
      <c r="A3910" s="403" t="s">
        <v>23184</v>
      </c>
      <c r="B3910" s="403" t="s">
        <v>26729</v>
      </c>
      <c r="C3910" s="403" t="s">
        <v>23183</v>
      </c>
      <c r="D3910" s="403" t="s">
        <v>23182</v>
      </c>
      <c r="E3910" s="403" t="s">
        <v>6888</v>
      </c>
      <c r="F3910" s="403" t="s">
        <v>6889</v>
      </c>
      <c r="G3910" s="403" t="s">
        <v>6440</v>
      </c>
      <c r="H3910" s="403" t="s">
        <v>6889</v>
      </c>
      <c r="I3910" s="403" t="s">
        <v>6334</v>
      </c>
      <c r="J3910" s="403" t="s">
        <v>6334</v>
      </c>
      <c r="K3910" s="403" t="s">
        <v>23151</v>
      </c>
      <c r="L3910" s="403" t="s">
        <v>835</v>
      </c>
    </row>
    <row r="3911" spans="1:12" ht="180" x14ac:dyDescent="0.25">
      <c r="A3911" s="402" t="s">
        <v>23187</v>
      </c>
      <c r="B3911" s="402" t="s">
        <v>26730</v>
      </c>
      <c r="C3911" s="402" t="s">
        <v>23186</v>
      </c>
      <c r="D3911" s="402" t="s">
        <v>23185</v>
      </c>
      <c r="E3911" s="402" t="s">
        <v>8562</v>
      </c>
      <c r="F3911" s="402" t="s">
        <v>8563</v>
      </c>
      <c r="G3911" s="402" t="s">
        <v>7540</v>
      </c>
      <c r="H3911" s="402" t="s">
        <v>8563</v>
      </c>
      <c r="I3911" s="402" t="s">
        <v>6334</v>
      </c>
      <c r="J3911" s="402" t="s">
        <v>6334</v>
      </c>
      <c r="K3911" s="402" t="s">
        <v>23151</v>
      </c>
      <c r="L3911" s="402" t="s">
        <v>835</v>
      </c>
    </row>
    <row r="3912" spans="1:12" ht="90" x14ac:dyDescent="0.25">
      <c r="A3912" s="403" t="s">
        <v>23190</v>
      </c>
      <c r="B3912" s="403" t="s">
        <v>26731</v>
      </c>
      <c r="C3912" s="403" t="s">
        <v>23189</v>
      </c>
      <c r="D3912" s="403" t="s">
        <v>23188</v>
      </c>
      <c r="E3912" s="403" t="s">
        <v>8562</v>
      </c>
      <c r="F3912" s="403" t="s">
        <v>8563</v>
      </c>
      <c r="G3912" s="403" t="s">
        <v>7540</v>
      </c>
      <c r="H3912" s="403" t="s">
        <v>8563</v>
      </c>
      <c r="I3912" s="403" t="s">
        <v>6334</v>
      </c>
      <c r="J3912" s="403" t="s">
        <v>6334</v>
      </c>
      <c r="K3912" s="403" t="s">
        <v>6334</v>
      </c>
      <c r="L3912" s="403" t="s">
        <v>835</v>
      </c>
    </row>
    <row r="3913" spans="1:12" ht="90" x14ac:dyDescent="0.25">
      <c r="A3913" s="402" t="s">
        <v>23193</v>
      </c>
      <c r="B3913" s="402" t="s">
        <v>26732</v>
      </c>
      <c r="C3913" s="402" t="s">
        <v>23192</v>
      </c>
      <c r="D3913" s="402" t="s">
        <v>23191</v>
      </c>
      <c r="E3913" s="402" t="s">
        <v>8562</v>
      </c>
      <c r="F3913" s="402" t="s">
        <v>8563</v>
      </c>
      <c r="G3913" s="402" t="s">
        <v>7540</v>
      </c>
      <c r="H3913" s="402" t="s">
        <v>8563</v>
      </c>
      <c r="I3913" s="402" t="s">
        <v>6334</v>
      </c>
      <c r="J3913" s="402" t="s">
        <v>6334</v>
      </c>
      <c r="K3913" s="402" t="s">
        <v>6334</v>
      </c>
      <c r="L3913" s="402" t="s">
        <v>835</v>
      </c>
    </row>
    <row r="3914" spans="1:12" ht="67.5" x14ac:dyDescent="0.25">
      <c r="A3914" s="403" t="s">
        <v>23196</v>
      </c>
      <c r="B3914" s="403" t="s">
        <v>26733</v>
      </c>
      <c r="C3914" s="403" t="s">
        <v>23195</v>
      </c>
      <c r="D3914" s="403" t="s">
        <v>23194</v>
      </c>
      <c r="E3914" s="403" t="s">
        <v>8562</v>
      </c>
      <c r="F3914" s="403" t="s">
        <v>8563</v>
      </c>
      <c r="G3914" s="403" t="s">
        <v>7540</v>
      </c>
      <c r="H3914" s="403" t="s">
        <v>8563</v>
      </c>
      <c r="I3914" s="403" t="s">
        <v>6334</v>
      </c>
      <c r="J3914" s="403" t="s">
        <v>6334</v>
      </c>
      <c r="K3914" s="403" t="s">
        <v>6334</v>
      </c>
      <c r="L3914" s="403" t="s">
        <v>835</v>
      </c>
    </row>
    <row r="3915" spans="1:12" ht="168.75" x14ac:dyDescent="0.25">
      <c r="A3915" s="402" t="s">
        <v>23199</v>
      </c>
      <c r="B3915" s="402" t="s">
        <v>26734</v>
      </c>
      <c r="C3915" s="402" t="s">
        <v>23198</v>
      </c>
      <c r="D3915" s="402" t="s">
        <v>23197</v>
      </c>
      <c r="E3915" s="402" t="s">
        <v>6888</v>
      </c>
      <c r="F3915" s="402" t="s">
        <v>6889</v>
      </c>
      <c r="G3915" s="402" t="s">
        <v>6440</v>
      </c>
      <c r="H3915" s="402" t="s">
        <v>6889</v>
      </c>
      <c r="I3915" s="402" t="s">
        <v>6334</v>
      </c>
      <c r="J3915" s="402" t="s">
        <v>6334</v>
      </c>
      <c r="K3915" s="402" t="s">
        <v>23151</v>
      </c>
      <c r="L3915" s="402" t="s">
        <v>835</v>
      </c>
    </row>
    <row r="3916" spans="1:12" ht="168.75" x14ac:dyDescent="0.25">
      <c r="A3916" s="403" t="s">
        <v>23202</v>
      </c>
      <c r="B3916" s="403" t="s">
        <v>26735</v>
      </c>
      <c r="C3916" s="403" t="s">
        <v>23201</v>
      </c>
      <c r="D3916" s="403" t="s">
        <v>23200</v>
      </c>
      <c r="E3916" s="403" t="s">
        <v>6888</v>
      </c>
      <c r="F3916" s="403" t="s">
        <v>6889</v>
      </c>
      <c r="G3916" s="403" t="s">
        <v>6440</v>
      </c>
      <c r="H3916" s="403" t="s">
        <v>6889</v>
      </c>
      <c r="I3916" s="403" t="s">
        <v>6334</v>
      </c>
      <c r="J3916" s="403" t="s">
        <v>6334</v>
      </c>
      <c r="K3916" s="403" t="s">
        <v>23151</v>
      </c>
      <c r="L3916" s="403" t="s">
        <v>835</v>
      </c>
    </row>
    <row r="3917" spans="1:12" ht="157.5" x14ac:dyDescent="0.25">
      <c r="A3917" s="402" t="s">
        <v>23205</v>
      </c>
      <c r="B3917" s="402" t="s">
        <v>26736</v>
      </c>
      <c r="C3917" s="402" t="s">
        <v>23204</v>
      </c>
      <c r="D3917" s="402" t="s">
        <v>23203</v>
      </c>
      <c r="E3917" s="402" t="s">
        <v>6888</v>
      </c>
      <c r="F3917" s="402" t="s">
        <v>6889</v>
      </c>
      <c r="G3917" s="402" t="s">
        <v>6440</v>
      </c>
      <c r="H3917" s="402" t="s">
        <v>6889</v>
      </c>
      <c r="I3917" s="402" t="s">
        <v>6334</v>
      </c>
      <c r="J3917" s="402" t="s">
        <v>6334</v>
      </c>
      <c r="K3917" s="402" t="s">
        <v>23151</v>
      </c>
      <c r="L3917" s="402" t="s">
        <v>835</v>
      </c>
    </row>
    <row r="3918" spans="1:12" ht="292.5" x14ac:dyDescent="0.25">
      <c r="A3918" s="403" t="s">
        <v>23209</v>
      </c>
      <c r="B3918" s="403" t="s">
        <v>23207</v>
      </c>
      <c r="C3918" s="403" t="s">
        <v>23208</v>
      </c>
      <c r="D3918" s="403" t="s">
        <v>23206</v>
      </c>
      <c r="E3918" s="403" t="s">
        <v>6888</v>
      </c>
      <c r="F3918" s="403" t="s">
        <v>6889</v>
      </c>
      <c r="G3918" s="403" t="s">
        <v>6440</v>
      </c>
      <c r="H3918" s="403" t="s">
        <v>6889</v>
      </c>
      <c r="I3918" s="403" t="s">
        <v>6334</v>
      </c>
      <c r="J3918" s="403" t="s">
        <v>6334</v>
      </c>
      <c r="K3918" s="403" t="s">
        <v>23151</v>
      </c>
      <c r="L3918" s="403" t="s">
        <v>835</v>
      </c>
    </row>
    <row r="3919" spans="1:12" ht="247.5" x14ac:dyDescent="0.25">
      <c r="A3919" s="402" t="s">
        <v>23212</v>
      </c>
      <c r="B3919" s="402" t="s">
        <v>26737</v>
      </c>
      <c r="C3919" s="402" t="s">
        <v>23211</v>
      </c>
      <c r="D3919" s="402" t="s">
        <v>23210</v>
      </c>
      <c r="E3919" s="402" t="s">
        <v>6888</v>
      </c>
      <c r="F3919" s="402" t="s">
        <v>6889</v>
      </c>
      <c r="G3919" s="402" t="s">
        <v>6440</v>
      </c>
      <c r="H3919" s="402" t="s">
        <v>6889</v>
      </c>
      <c r="I3919" s="402" t="s">
        <v>6334</v>
      </c>
      <c r="J3919" s="402" t="s">
        <v>6334</v>
      </c>
      <c r="K3919" s="402" t="s">
        <v>23151</v>
      </c>
      <c r="L3919" s="402" t="s">
        <v>835</v>
      </c>
    </row>
    <row r="3920" spans="1:12" ht="180" x14ac:dyDescent="0.25">
      <c r="A3920" s="403" t="s">
        <v>23215</v>
      </c>
      <c r="B3920" s="403" t="s">
        <v>26738</v>
      </c>
      <c r="C3920" s="403" t="s">
        <v>23214</v>
      </c>
      <c r="D3920" s="403" t="s">
        <v>23213</v>
      </c>
      <c r="E3920" s="403" t="s">
        <v>6888</v>
      </c>
      <c r="F3920" s="403" t="s">
        <v>6889</v>
      </c>
      <c r="G3920" s="403" t="s">
        <v>6440</v>
      </c>
      <c r="H3920" s="403" t="s">
        <v>6889</v>
      </c>
      <c r="I3920" s="403" t="s">
        <v>6334</v>
      </c>
      <c r="J3920" s="403" t="s">
        <v>6334</v>
      </c>
      <c r="K3920" s="403" t="s">
        <v>23151</v>
      </c>
      <c r="L3920" s="403" t="s">
        <v>835</v>
      </c>
    </row>
    <row r="3921" spans="1:12" ht="56.25" x14ac:dyDescent="0.25">
      <c r="A3921" s="402" t="s">
        <v>23219</v>
      </c>
      <c r="B3921" s="402" t="s">
        <v>23217</v>
      </c>
      <c r="C3921" s="402" t="s">
        <v>23218</v>
      </c>
      <c r="D3921" s="402" t="s">
        <v>23216</v>
      </c>
      <c r="E3921" s="402" t="s">
        <v>6888</v>
      </c>
      <c r="F3921" s="402" t="s">
        <v>6889</v>
      </c>
      <c r="G3921" s="402" t="s">
        <v>6440</v>
      </c>
      <c r="H3921" s="402" t="s">
        <v>6889</v>
      </c>
      <c r="I3921" s="402" t="s">
        <v>6334</v>
      </c>
      <c r="J3921" s="402" t="s">
        <v>6334</v>
      </c>
      <c r="K3921" s="402" t="s">
        <v>23151</v>
      </c>
      <c r="L3921" s="402" t="s">
        <v>835</v>
      </c>
    </row>
    <row r="3922" spans="1:12" ht="303.75" x14ac:dyDescent="0.25">
      <c r="A3922" s="403" t="s">
        <v>23222</v>
      </c>
      <c r="B3922" s="403" t="s">
        <v>26739</v>
      </c>
      <c r="C3922" s="403" t="s">
        <v>23221</v>
      </c>
      <c r="D3922" s="403" t="s">
        <v>23220</v>
      </c>
      <c r="E3922" s="403" t="s">
        <v>6888</v>
      </c>
      <c r="F3922" s="403" t="s">
        <v>6889</v>
      </c>
      <c r="G3922" s="403" t="s">
        <v>6440</v>
      </c>
      <c r="H3922" s="403" t="s">
        <v>6889</v>
      </c>
      <c r="I3922" s="403" t="s">
        <v>6334</v>
      </c>
      <c r="J3922" s="403" t="s">
        <v>6334</v>
      </c>
      <c r="K3922" s="403" t="s">
        <v>23151</v>
      </c>
      <c r="L3922" s="403" t="s">
        <v>835</v>
      </c>
    </row>
    <row r="3923" spans="1:12" ht="326.25" x14ac:dyDescent="0.25">
      <c r="A3923" s="402" t="s">
        <v>23225</v>
      </c>
      <c r="B3923" s="402" t="s">
        <v>26740</v>
      </c>
      <c r="C3923" s="402" t="s">
        <v>23224</v>
      </c>
      <c r="D3923" s="402" t="s">
        <v>23223</v>
      </c>
      <c r="E3923" s="402" t="s">
        <v>6888</v>
      </c>
      <c r="F3923" s="402" t="s">
        <v>6889</v>
      </c>
      <c r="G3923" s="402" t="s">
        <v>6440</v>
      </c>
      <c r="H3923" s="402" t="s">
        <v>6889</v>
      </c>
      <c r="I3923" s="402" t="s">
        <v>6334</v>
      </c>
      <c r="J3923" s="402" t="s">
        <v>6334</v>
      </c>
      <c r="K3923" s="402" t="s">
        <v>23151</v>
      </c>
      <c r="L3923" s="402" t="s">
        <v>835</v>
      </c>
    </row>
    <row r="3924" spans="1:12" ht="258.75" x14ac:dyDescent="0.25">
      <c r="A3924" s="403" t="s">
        <v>23228</v>
      </c>
      <c r="B3924" s="403" t="s">
        <v>26741</v>
      </c>
      <c r="C3924" s="403" t="s">
        <v>23227</v>
      </c>
      <c r="D3924" s="403" t="s">
        <v>23226</v>
      </c>
      <c r="E3924" s="403" t="s">
        <v>6888</v>
      </c>
      <c r="F3924" s="403" t="s">
        <v>6889</v>
      </c>
      <c r="G3924" s="403" t="s">
        <v>6440</v>
      </c>
      <c r="H3924" s="403" t="s">
        <v>6889</v>
      </c>
      <c r="I3924" s="403" t="s">
        <v>6334</v>
      </c>
      <c r="J3924" s="403" t="s">
        <v>6334</v>
      </c>
      <c r="K3924" s="403" t="s">
        <v>23151</v>
      </c>
      <c r="L3924" s="403" t="s">
        <v>835</v>
      </c>
    </row>
    <row r="3925" spans="1:12" ht="247.5" x14ac:dyDescent="0.25">
      <c r="A3925" s="402" t="s">
        <v>23231</v>
      </c>
      <c r="B3925" s="402" t="s">
        <v>26742</v>
      </c>
      <c r="C3925" s="402" t="s">
        <v>23230</v>
      </c>
      <c r="D3925" s="402" t="s">
        <v>23229</v>
      </c>
      <c r="E3925" s="402" t="s">
        <v>6888</v>
      </c>
      <c r="F3925" s="402" t="s">
        <v>6889</v>
      </c>
      <c r="G3925" s="402" t="s">
        <v>6440</v>
      </c>
      <c r="H3925" s="402" t="s">
        <v>6889</v>
      </c>
      <c r="I3925" s="402" t="s">
        <v>6334</v>
      </c>
      <c r="J3925" s="402" t="s">
        <v>6334</v>
      </c>
      <c r="K3925" s="402" t="s">
        <v>23151</v>
      </c>
      <c r="L3925" s="402" t="s">
        <v>835</v>
      </c>
    </row>
    <row r="3926" spans="1:12" ht="236.25" x14ac:dyDescent="0.25">
      <c r="A3926" s="403" t="s">
        <v>23235</v>
      </c>
      <c r="B3926" s="403" t="s">
        <v>23233</v>
      </c>
      <c r="C3926" s="403" t="s">
        <v>23234</v>
      </c>
      <c r="D3926" s="403" t="s">
        <v>23232</v>
      </c>
      <c r="E3926" s="403" t="s">
        <v>6888</v>
      </c>
      <c r="F3926" s="403" t="s">
        <v>6889</v>
      </c>
      <c r="G3926" s="403" t="s">
        <v>6440</v>
      </c>
      <c r="H3926" s="403" t="s">
        <v>6889</v>
      </c>
      <c r="I3926" s="403" t="s">
        <v>6334</v>
      </c>
      <c r="J3926" s="403" t="s">
        <v>6334</v>
      </c>
      <c r="K3926" s="403" t="s">
        <v>23151</v>
      </c>
      <c r="L3926" s="403" t="s">
        <v>835</v>
      </c>
    </row>
    <row r="3927" spans="1:12" ht="236.25" x14ac:dyDescent="0.25">
      <c r="A3927" s="402" t="s">
        <v>23239</v>
      </c>
      <c r="B3927" s="402" t="s">
        <v>23237</v>
      </c>
      <c r="C3927" s="402" t="s">
        <v>23238</v>
      </c>
      <c r="D3927" s="402" t="s">
        <v>23236</v>
      </c>
      <c r="E3927" s="402" t="s">
        <v>6888</v>
      </c>
      <c r="F3927" s="402" t="s">
        <v>6889</v>
      </c>
      <c r="G3927" s="402" t="s">
        <v>6440</v>
      </c>
      <c r="H3927" s="402" t="s">
        <v>6889</v>
      </c>
      <c r="I3927" s="402" t="s">
        <v>6334</v>
      </c>
      <c r="J3927" s="402" t="s">
        <v>6334</v>
      </c>
      <c r="K3927" s="402" t="s">
        <v>23151</v>
      </c>
      <c r="L3927" s="402" t="s">
        <v>835</v>
      </c>
    </row>
    <row r="3928" spans="1:12" ht="236.25" x14ac:dyDescent="0.25">
      <c r="A3928" s="403" t="s">
        <v>23243</v>
      </c>
      <c r="B3928" s="403" t="s">
        <v>23241</v>
      </c>
      <c r="C3928" s="403" t="s">
        <v>23242</v>
      </c>
      <c r="D3928" s="403" t="s">
        <v>23240</v>
      </c>
      <c r="E3928" s="403" t="s">
        <v>6888</v>
      </c>
      <c r="F3928" s="403" t="s">
        <v>6889</v>
      </c>
      <c r="G3928" s="403" t="s">
        <v>6440</v>
      </c>
      <c r="H3928" s="403" t="s">
        <v>6889</v>
      </c>
      <c r="I3928" s="403" t="s">
        <v>6334</v>
      </c>
      <c r="J3928" s="403" t="s">
        <v>6334</v>
      </c>
      <c r="K3928" s="403" t="s">
        <v>23151</v>
      </c>
      <c r="L3928" s="403" t="s">
        <v>835</v>
      </c>
    </row>
    <row r="3929" spans="1:12" ht="22.5" x14ac:dyDescent="0.25">
      <c r="A3929" s="402" t="s">
        <v>23247</v>
      </c>
      <c r="B3929" s="402" t="s">
        <v>23245</v>
      </c>
      <c r="C3929" s="402" t="s">
        <v>23246</v>
      </c>
      <c r="D3929" s="402" t="s">
        <v>23244</v>
      </c>
      <c r="E3929" s="402" t="s">
        <v>6888</v>
      </c>
      <c r="F3929" s="402" t="s">
        <v>6889</v>
      </c>
      <c r="G3929" s="402" t="s">
        <v>6440</v>
      </c>
      <c r="H3929" s="402" t="s">
        <v>6889</v>
      </c>
      <c r="I3929" s="402" t="s">
        <v>6334</v>
      </c>
      <c r="J3929" s="402" t="s">
        <v>6334</v>
      </c>
      <c r="K3929" s="402" t="s">
        <v>23151</v>
      </c>
      <c r="L3929" s="402" t="s">
        <v>835</v>
      </c>
    </row>
    <row r="3930" spans="1:12" ht="146.25" x14ac:dyDescent="0.25">
      <c r="A3930" s="403" t="s">
        <v>23251</v>
      </c>
      <c r="B3930" s="403" t="s">
        <v>23249</v>
      </c>
      <c r="C3930" s="403" t="s">
        <v>23250</v>
      </c>
      <c r="D3930" s="403" t="s">
        <v>23248</v>
      </c>
      <c r="E3930" s="403" t="s">
        <v>6888</v>
      </c>
      <c r="F3930" s="403" t="s">
        <v>6889</v>
      </c>
      <c r="G3930" s="403" t="s">
        <v>6440</v>
      </c>
      <c r="H3930" s="403" t="s">
        <v>6889</v>
      </c>
      <c r="I3930" s="403" t="s">
        <v>6334</v>
      </c>
      <c r="J3930" s="403" t="s">
        <v>6334</v>
      </c>
      <c r="K3930" s="403" t="s">
        <v>23151</v>
      </c>
      <c r="L3930" s="403" t="s">
        <v>835</v>
      </c>
    </row>
    <row r="3931" spans="1:12" ht="213.75" x14ac:dyDescent="0.25">
      <c r="A3931" s="402" t="s">
        <v>23255</v>
      </c>
      <c r="B3931" s="402" t="s">
        <v>23253</v>
      </c>
      <c r="C3931" s="402" t="s">
        <v>23254</v>
      </c>
      <c r="D3931" s="402" t="s">
        <v>23252</v>
      </c>
      <c r="E3931" s="402" t="s">
        <v>6888</v>
      </c>
      <c r="F3931" s="402" t="s">
        <v>6889</v>
      </c>
      <c r="G3931" s="402" t="s">
        <v>6440</v>
      </c>
      <c r="H3931" s="402" t="s">
        <v>6889</v>
      </c>
      <c r="I3931" s="402" t="s">
        <v>6334</v>
      </c>
      <c r="J3931" s="402" t="s">
        <v>6334</v>
      </c>
      <c r="K3931" s="402" t="s">
        <v>23151</v>
      </c>
      <c r="L3931" s="402" t="s">
        <v>835</v>
      </c>
    </row>
    <row r="3932" spans="1:12" ht="202.5" x14ac:dyDescent="0.25">
      <c r="A3932" s="403" t="s">
        <v>23259</v>
      </c>
      <c r="B3932" s="403" t="s">
        <v>23257</v>
      </c>
      <c r="C3932" s="403" t="s">
        <v>23258</v>
      </c>
      <c r="D3932" s="403" t="s">
        <v>23256</v>
      </c>
      <c r="E3932" s="403" t="s">
        <v>6888</v>
      </c>
      <c r="F3932" s="403" t="s">
        <v>6889</v>
      </c>
      <c r="G3932" s="403" t="s">
        <v>6440</v>
      </c>
      <c r="H3932" s="403" t="s">
        <v>6889</v>
      </c>
      <c r="I3932" s="403" t="s">
        <v>6334</v>
      </c>
      <c r="J3932" s="403" t="s">
        <v>6334</v>
      </c>
      <c r="K3932" s="403" t="s">
        <v>23151</v>
      </c>
      <c r="L3932" s="403" t="s">
        <v>835</v>
      </c>
    </row>
    <row r="3933" spans="1:12" ht="225" x14ac:dyDescent="0.25">
      <c r="A3933" s="402" t="s">
        <v>23263</v>
      </c>
      <c r="B3933" s="402" t="s">
        <v>23261</v>
      </c>
      <c r="C3933" s="402" t="s">
        <v>23262</v>
      </c>
      <c r="D3933" s="402" t="s">
        <v>23260</v>
      </c>
      <c r="E3933" s="402" t="s">
        <v>6888</v>
      </c>
      <c r="F3933" s="402" t="s">
        <v>6889</v>
      </c>
      <c r="G3933" s="402" t="s">
        <v>6440</v>
      </c>
      <c r="H3933" s="402" t="s">
        <v>6889</v>
      </c>
      <c r="I3933" s="402" t="s">
        <v>6334</v>
      </c>
      <c r="J3933" s="402" t="s">
        <v>6334</v>
      </c>
      <c r="K3933" s="402" t="s">
        <v>23151</v>
      </c>
      <c r="L3933" s="402" t="s">
        <v>835</v>
      </c>
    </row>
    <row r="3934" spans="1:12" ht="191.25" x14ac:dyDescent="0.25">
      <c r="A3934" s="403" t="s">
        <v>23267</v>
      </c>
      <c r="B3934" s="403" t="s">
        <v>23265</v>
      </c>
      <c r="C3934" s="403" t="s">
        <v>23266</v>
      </c>
      <c r="D3934" s="403" t="s">
        <v>23264</v>
      </c>
      <c r="E3934" s="403" t="s">
        <v>6888</v>
      </c>
      <c r="F3934" s="403" t="s">
        <v>6889</v>
      </c>
      <c r="G3934" s="403" t="s">
        <v>6440</v>
      </c>
      <c r="H3934" s="403" t="s">
        <v>6889</v>
      </c>
      <c r="I3934" s="403" t="s">
        <v>6334</v>
      </c>
      <c r="J3934" s="403" t="s">
        <v>6334</v>
      </c>
      <c r="K3934" s="403" t="s">
        <v>23151</v>
      </c>
      <c r="L3934" s="403" t="s">
        <v>835</v>
      </c>
    </row>
    <row r="3935" spans="1:12" ht="191.25" x14ac:dyDescent="0.25">
      <c r="A3935" s="402" t="s">
        <v>23271</v>
      </c>
      <c r="B3935" s="402" t="s">
        <v>23269</v>
      </c>
      <c r="C3935" s="402" t="s">
        <v>23270</v>
      </c>
      <c r="D3935" s="402" t="s">
        <v>23268</v>
      </c>
      <c r="E3935" s="402" t="s">
        <v>6888</v>
      </c>
      <c r="F3935" s="402" t="s">
        <v>6889</v>
      </c>
      <c r="G3935" s="402" t="s">
        <v>6440</v>
      </c>
      <c r="H3935" s="402" t="s">
        <v>6889</v>
      </c>
      <c r="I3935" s="402" t="s">
        <v>6334</v>
      </c>
      <c r="J3935" s="402" t="s">
        <v>6334</v>
      </c>
      <c r="K3935" s="402" t="s">
        <v>23151</v>
      </c>
      <c r="L3935" s="402" t="s">
        <v>835</v>
      </c>
    </row>
    <row r="3936" spans="1:12" ht="213.75" x14ac:dyDescent="0.25">
      <c r="A3936" s="403" t="s">
        <v>23275</v>
      </c>
      <c r="B3936" s="403" t="s">
        <v>23273</v>
      </c>
      <c r="C3936" s="403" t="s">
        <v>23274</v>
      </c>
      <c r="D3936" s="403" t="s">
        <v>23272</v>
      </c>
      <c r="E3936" s="403" t="s">
        <v>6888</v>
      </c>
      <c r="F3936" s="403" t="s">
        <v>6889</v>
      </c>
      <c r="G3936" s="403" t="s">
        <v>6440</v>
      </c>
      <c r="H3936" s="403" t="s">
        <v>6889</v>
      </c>
      <c r="I3936" s="403" t="s">
        <v>6334</v>
      </c>
      <c r="J3936" s="403" t="s">
        <v>6334</v>
      </c>
      <c r="K3936" s="403" t="s">
        <v>23151</v>
      </c>
      <c r="L3936" s="403" t="s">
        <v>835</v>
      </c>
    </row>
    <row r="3937" spans="1:12" ht="236.25" x14ac:dyDescent="0.25">
      <c r="A3937" s="402" t="s">
        <v>23279</v>
      </c>
      <c r="B3937" s="402" t="s">
        <v>23277</v>
      </c>
      <c r="C3937" s="402" t="s">
        <v>23278</v>
      </c>
      <c r="D3937" s="402" t="s">
        <v>23276</v>
      </c>
      <c r="E3937" s="402" t="s">
        <v>6888</v>
      </c>
      <c r="F3937" s="402" t="s">
        <v>6889</v>
      </c>
      <c r="G3937" s="402" t="s">
        <v>6440</v>
      </c>
      <c r="H3937" s="402" t="s">
        <v>6889</v>
      </c>
      <c r="I3937" s="402" t="s">
        <v>6334</v>
      </c>
      <c r="J3937" s="402" t="s">
        <v>6334</v>
      </c>
      <c r="K3937" s="402" t="s">
        <v>23151</v>
      </c>
      <c r="L3937" s="402" t="s">
        <v>835</v>
      </c>
    </row>
    <row r="3938" spans="1:12" ht="236.25" x14ac:dyDescent="0.25">
      <c r="A3938" s="403" t="s">
        <v>23283</v>
      </c>
      <c r="B3938" s="403" t="s">
        <v>23281</v>
      </c>
      <c r="C3938" s="403" t="s">
        <v>23282</v>
      </c>
      <c r="D3938" s="403" t="s">
        <v>23280</v>
      </c>
      <c r="E3938" s="403" t="s">
        <v>6888</v>
      </c>
      <c r="F3938" s="403" t="s">
        <v>6889</v>
      </c>
      <c r="G3938" s="403" t="s">
        <v>6440</v>
      </c>
      <c r="H3938" s="403" t="s">
        <v>6889</v>
      </c>
      <c r="I3938" s="403" t="s">
        <v>6334</v>
      </c>
      <c r="J3938" s="403" t="s">
        <v>6334</v>
      </c>
      <c r="K3938" s="403" t="s">
        <v>23151</v>
      </c>
      <c r="L3938" s="403" t="s">
        <v>835</v>
      </c>
    </row>
    <row r="3939" spans="1:12" ht="236.25" x14ac:dyDescent="0.25">
      <c r="A3939" s="402" t="s">
        <v>23287</v>
      </c>
      <c r="B3939" s="402" t="s">
        <v>23285</v>
      </c>
      <c r="C3939" s="402" t="s">
        <v>23286</v>
      </c>
      <c r="D3939" s="402" t="s">
        <v>23284</v>
      </c>
      <c r="E3939" s="402" t="s">
        <v>6888</v>
      </c>
      <c r="F3939" s="402" t="s">
        <v>6889</v>
      </c>
      <c r="G3939" s="402" t="s">
        <v>6440</v>
      </c>
      <c r="H3939" s="402" t="s">
        <v>6889</v>
      </c>
      <c r="I3939" s="402" t="s">
        <v>6334</v>
      </c>
      <c r="J3939" s="402" t="s">
        <v>6334</v>
      </c>
      <c r="K3939" s="402" t="s">
        <v>23151</v>
      </c>
      <c r="L3939" s="402" t="s">
        <v>835</v>
      </c>
    </row>
    <row r="3940" spans="1:12" ht="135" x14ac:dyDescent="0.25">
      <c r="A3940" s="403" t="s">
        <v>23291</v>
      </c>
      <c r="B3940" s="403" t="s">
        <v>23289</v>
      </c>
      <c r="C3940" s="403" t="s">
        <v>23290</v>
      </c>
      <c r="D3940" s="403" t="s">
        <v>23288</v>
      </c>
      <c r="E3940" s="403" t="s">
        <v>6888</v>
      </c>
      <c r="F3940" s="403" t="s">
        <v>6889</v>
      </c>
      <c r="G3940" s="403" t="s">
        <v>6440</v>
      </c>
      <c r="H3940" s="403" t="s">
        <v>6889</v>
      </c>
      <c r="I3940" s="403" t="s">
        <v>6334</v>
      </c>
      <c r="J3940" s="403" t="s">
        <v>6334</v>
      </c>
      <c r="K3940" s="403" t="s">
        <v>23151</v>
      </c>
      <c r="L3940" s="403" t="s">
        <v>835</v>
      </c>
    </row>
    <row r="3941" spans="1:12" ht="168.75" x14ac:dyDescent="0.25">
      <c r="A3941" s="402" t="s">
        <v>23295</v>
      </c>
      <c r="B3941" s="402" t="s">
        <v>23293</v>
      </c>
      <c r="C3941" s="402" t="s">
        <v>23294</v>
      </c>
      <c r="D3941" s="402" t="s">
        <v>23292</v>
      </c>
      <c r="E3941" s="402" t="s">
        <v>6888</v>
      </c>
      <c r="F3941" s="402" t="s">
        <v>6889</v>
      </c>
      <c r="G3941" s="402" t="s">
        <v>6440</v>
      </c>
      <c r="H3941" s="402" t="s">
        <v>6889</v>
      </c>
      <c r="I3941" s="402" t="s">
        <v>6334</v>
      </c>
      <c r="J3941" s="402" t="s">
        <v>6334</v>
      </c>
      <c r="K3941" s="402" t="s">
        <v>23151</v>
      </c>
      <c r="L3941" s="402" t="s">
        <v>835</v>
      </c>
    </row>
    <row r="3942" spans="1:12" ht="135" x14ac:dyDescent="0.25">
      <c r="A3942" s="403" t="s">
        <v>23299</v>
      </c>
      <c r="B3942" s="403" t="s">
        <v>23297</v>
      </c>
      <c r="C3942" s="403" t="s">
        <v>23298</v>
      </c>
      <c r="D3942" s="403" t="s">
        <v>23296</v>
      </c>
      <c r="E3942" s="403" t="s">
        <v>6888</v>
      </c>
      <c r="F3942" s="403" t="s">
        <v>6889</v>
      </c>
      <c r="G3942" s="403" t="s">
        <v>6440</v>
      </c>
      <c r="H3942" s="403" t="s">
        <v>6889</v>
      </c>
      <c r="I3942" s="403" t="s">
        <v>6334</v>
      </c>
      <c r="J3942" s="403" t="s">
        <v>6334</v>
      </c>
      <c r="K3942" s="403" t="s">
        <v>23151</v>
      </c>
      <c r="L3942" s="403" t="s">
        <v>835</v>
      </c>
    </row>
    <row r="3943" spans="1:12" ht="202.5" x14ac:dyDescent="0.25">
      <c r="A3943" s="402" t="s">
        <v>23303</v>
      </c>
      <c r="B3943" s="402" t="s">
        <v>23301</v>
      </c>
      <c r="C3943" s="402" t="s">
        <v>23302</v>
      </c>
      <c r="D3943" s="402" t="s">
        <v>23300</v>
      </c>
      <c r="E3943" s="402" t="s">
        <v>6888</v>
      </c>
      <c r="F3943" s="402" t="s">
        <v>6889</v>
      </c>
      <c r="G3943" s="402" t="s">
        <v>6440</v>
      </c>
      <c r="H3943" s="402" t="s">
        <v>6889</v>
      </c>
      <c r="I3943" s="402" t="s">
        <v>6334</v>
      </c>
      <c r="J3943" s="402" t="s">
        <v>6334</v>
      </c>
      <c r="K3943" s="402" t="s">
        <v>23151</v>
      </c>
      <c r="L3943" s="402" t="s">
        <v>835</v>
      </c>
    </row>
    <row r="3944" spans="1:12" ht="225" x14ac:dyDescent="0.25">
      <c r="A3944" s="403" t="s">
        <v>6294</v>
      </c>
      <c r="B3944" s="403" t="s">
        <v>23305</v>
      </c>
      <c r="C3944" s="403" t="s">
        <v>6295</v>
      </c>
      <c r="D3944" s="403" t="s">
        <v>23304</v>
      </c>
      <c r="E3944" s="403" t="s">
        <v>6888</v>
      </c>
      <c r="F3944" s="403" t="s">
        <v>6889</v>
      </c>
      <c r="G3944" s="403" t="s">
        <v>6440</v>
      </c>
      <c r="H3944" s="403" t="s">
        <v>6889</v>
      </c>
      <c r="I3944" s="403" t="s">
        <v>6334</v>
      </c>
      <c r="J3944" s="403" t="s">
        <v>6334</v>
      </c>
      <c r="K3944" s="403" t="s">
        <v>23151</v>
      </c>
      <c r="L3944" s="403" t="s">
        <v>835</v>
      </c>
    </row>
    <row r="3945" spans="1:12" ht="213.75" x14ac:dyDescent="0.25">
      <c r="A3945" s="402" t="s">
        <v>23309</v>
      </c>
      <c r="B3945" s="402" t="s">
        <v>23307</v>
      </c>
      <c r="C3945" s="402" t="s">
        <v>23308</v>
      </c>
      <c r="D3945" s="402" t="s">
        <v>23306</v>
      </c>
      <c r="E3945" s="402" t="s">
        <v>6888</v>
      </c>
      <c r="F3945" s="402" t="s">
        <v>6889</v>
      </c>
      <c r="G3945" s="402" t="s">
        <v>6440</v>
      </c>
      <c r="H3945" s="402" t="s">
        <v>6889</v>
      </c>
      <c r="I3945" s="402" t="s">
        <v>6334</v>
      </c>
      <c r="J3945" s="402" t="s">
        <v>6334</v>
      </c>
      <c r="K3945" s="402" t="s">
        <v>23151</v>
      </c>
      <c r="L3945" s="402" t="s">
        <v>835</v>
      </c>
    </row>
    <row r="3946" spans="1:12" ht="213.75" x14ac:dyDescent="0.25">
      <c r="A3946" s="403" t="s">
        <v>23313</v>
      </c>
      <c r="B3946" s="403" t="s">
        <v>23311</v>
      </c>
      <c r="C3946" s="403" t="s">
        <v>23312</v>
      </c>
      <c r="D3946" s="403" t="s">
        <v>23310</v>
      </c>
      <c r="E3946" s="403" t="s">
        <v>6888</v>
      </c>
      <c r="F3946" s="403" t="s">
        <v>6889</v>
      </c>
      <c r="G3946" s="403" t="s">
        <v>6440</v>
      </c>
      <c r="H3946" s="403" t="s">
        <v>6889</v>
      </c>
      <c r="I3946" s="403" t="s">
        <v>6334</v>
      </c>
      <c r="J3946" s="403" t="s">
        <v>6334</v>
      </c>
      <c r="K3946" s="403" t="s">
        <v>23151</v>
      </c>
      <c r="L3946" s="403" t="s">
        <v>835</v>
      </c>
    </row>
    <row r="3947" spans="1:12" ht="213.75" x14ac:dyDescent="0.25">
      <c r="A3947" s="402" t="s">
        <v>23317</v>
      </c>
      <c r="B3947" s="402" t="s">
        <v>23315</v>
      </c>
      <c r="C3947" s="402" t="s">
        <v>23316</v>
      </c>
      <c r="D3947" s="402" t="s">
        <v>23314</v>
      </c>
      <c r="E3947" s="402" t="s">
        <v>6888</v>
      </c>
      <c r="F3947" s="402" t="s">
        <v>6889</v>
      </c>
      <c r="G3947" s="402" t="s">
        <v>6440</v>
      </c>
      <c r="H3947" s="402" t="s">
        <v>6889</v>
      </c>
      <c r="I3947" s="402" t="s">
        <v>6334</v>
      </c>
      <c r="J3947" s="402" t="s">
        <v>6334</v>
      </c>
      <c r="K3947" s="402" t="s">
        <v>23151</v>
      </c>
      <c r="L3947" s="402" t="s">
        <v>835</v>
      </c>
    </row>
    <row r="3948" spans="1:12" ht="236.25" x14ac:dyDescent="0.25">
      <c r="A3948" s="403" t="s">
        <v>23321</v>
      </c>
      <c r="B3948" s="403" t="s">
        <v>23319</v>
      </c>
      <c r="C3948" s="403" t="s">
        <v>23320</v>
      </c>
      <c r="D3948" s="403" t="s">
        <v>23318</v>
      </c>
      <c r="E3948" s="403" t="s">
        <v>23322</v>
      </c>
      <c r="F3948" s="403" t="s">
        <v>23323</v>
      </c>
      <c r="G3948" s="403" t="s">
        <v>6440</v>
      </c>
      <c r="H3948" s="403" t="s">
        <v>23323</v>
      </c>
      <c r="I3948" s="403" t="s">
        <v>6334</v>
      </c>
      <c r="J3948" s="403" t="s">
        <v>6334</v>
      </c>
      <c r="K3948" s="403" t="s">
        <v>2122</v>
      </c>
      <c r="L3948" s="403" t="s">
        <v>6343</v>
      </c>
    </row>
    <row r="3949" spans="1:12" ht="191.25" x14ac:dyDescent="0.25">
      <c r="A3949" s="402" t="s">
        <v>23327</v>
      </c>
      <c r="B3949" s="402" t="s">
        <v>23325</v>
      </c>
      <c r="C3949" s="402" t="s">
        <v>23326</v>
      </c>
      <c r="D3949" s="402" t="s">
        <v>23324</v>
      </c>
      <c r="E3949" s="402" t="s">
        <v>23322</v>
      </c>
      <c r="F3949" s="402" t="s">
        <v>23323</v>
      </c>
      <c r="G3949" s="402" t="s">
        <v>6440</v>
      </c>
      <c r="H3949" s="402" t="s">
        <v>23323</v>
      </c>
      <c r="I3949" s="402" t="s">
        <v>6334</v>
      </c>
      <c r="J3949" s="402" t="s">
        <v>6334</v>
      </c>
      <c r="K3949" s="402" t="s">
        <v>2122</v>
      </c>
      <c r="L3949" s="402" t="s">
        <v>6343</v>
      </c>
    </row>
    <row r="3950" spans="1:12" ht="135" x14ac:dyDescent="0.25">
      <c r="A3950" s="403" t="s">
        <v>23331</v>
      </c>
      <c r="B3950" s="403" t="s">
        <v>23329</v>
      </c>
      <c r="C3950" s="403" t="s">
        <v>23330</v>
      </c>
      <c r="D3950" s="403" t="s">
        <v>23328</v>
      </c>
      <c r="E3950" s="403" t="s">
        <v>23322</v>
      </c>
      <c r="F3950" s="403" t="s">
        <v>23323</v>
      </c>
      <c r="G3950" s="403" t="s">
        <v>6440</v>
      </c>
      <c r="H3950" s="403" t="s">
        <v>23323</v>
      </c>
      <c r="I3950" s="403" t="s">
        <v>6334</v>
      </c>
      <c r="J3950" s="403" t="s">
        <v>6334</v>
      </c>
      <c r="K3950" s="403" t="s">
        <v>2122</v>
      </c>
      <c r="L3950" s="403" t="s">
        <v>6343</v>
      </c>
    </row>
    <row r="3951" spans="1:12" ht="202.5" x14ac:dyDescent="0.25">
      <c r="A3951" s="402" t="s">
        <v>23335</v>
      </c>
      <c r="B3951" s="402" t="s">
        <v>23333</v>
      </c>
      <c r="C3951" s="402" t="s">
        <v>23334</v>
      </c>
      <c r="D3951" s="402" t="s">
        <v>23332</v>
      </c>
      <c r="E3951" s="402" t="s">
        <v>23322</v>
      </c>
      <c r="F3951" s="402" t="s">
        <v>23323</v>
      </c>
      <c r="G3951" s="402" t="s">
        <v>6440</v>
      </c>
      <c r="H3951" s="402" t="s">
        <v>23323</v>
      </c>
      <c r="I3951" s="402" t="s">
        <v>6334</v>
      </c>
      <c r="J3951" s="402" t="s">
        <v>6334</v>
      </c>
      <c r="K3951" s="402" t="s">
        <v>2122</v>
      </c>
      <c r="L3951" s="402" t="s">
        <v>6343</v>
      </c>
    </row>
    <row r="3952" spans="1:12" ht="202.5" x14ac:dyDescent="0.25">
      <c r="A3952" s="403" t="s">
        <v>23339</v>
      </c>
      <c r="B3952" s="403" t="s">
        <v>23337</v>
      </c>
      <c r="C3952" s="403" t="s">
        <v>23338</v>
      </c>
      <c r="D3952" s="403" t="s">
        <v>23336</v>
      </c>
      <c r="E3952" s="403" t="s">
        <v>23322</v>
      </c>
      <c r="F3952" s="403" t="s">
        <v>23323</v>
      </c>
      <c r="G3952" s="403" t="s">
        <v>6440</v>
      </c>
      <c r="H3952" s="403" t="s">
        <v>23323</v>
      </c>
      <c r="I3952" s="403" t="s">
        <v>6334</v>
      </c>
      <c r="J3952" s="403" t="s">
        <v>6334</v>
      </c>
      <c r="K3952" s="403" t="s">
        <v>2122</v>
      </c>
      <c r="L3952" s="403" t="s">
        <v>6343</v>
      </c>
    </row>
    <row r="3953" spans="1:12" ht="225" x14ac:dyDescent="0.25">
      <c r="A3953" s="402" t="s">
        <v>23343</v>
      </c>
      <c r="B3953" s="402" t="s">
        <v>23341</v>
      </c>
      <c r="C3953" s="402" t="s">
        <v>23342</v>
      </c>
      <c r="D3953" s="402" t="s">
        <v>23340</v>
      </c>
      <c r="E3953" s="402" t="s">
        <v>23322</v>
      </c>
      <c r="F3953" s="402" t="s">
        <v>23323</v>
      </c>
      <c r="G3953" s="402" t="s">
        <v>6440</v>
      </c>
      <c r="H3953" s="402" t="s">
        <v>23323</v>
      </c>
      <c r="I3953" s="402" t="s">
        <v>6334</v>
      </c>
      <c r="J3953" s="402" t="s">
        <v>6334</v>
      </c>
      <c r="K3953" s="402" t="s">
        <v>2122</v>
      </c>
      <c r="L3953" s="402" t="s">
        <v>6343</v>
      </c>
    </row>
    <row r="3954" spans="1:12" ht="236.25" x14ac:dyDescent="0.25">
      <c r="A3954" s="403" t="s">
        <v>23347</v>
      </c>
      <c r="B3954" s="403" t="s">
        <v>23345</v>
      </c>
      <c r="C3954" s="403" t="s">
        <v>23346</v>
      </c>
      <c r="D3954" s="403" t="s">
        <v>23344</v>
      </c>
      <c r="E3954" s="403" t="s">
        <v>23322</v>
      </c>
      <c r="F3954" s="403" t="s">
        <v>23323</v>
      </c>
      <c r="G3954" s="403" t="s">
        <v>6440</v>
      </c>
      <c r="H3954" s="403" t="s">
        <v>23323</v>
      </c>
      <c r="I3954" s="403" t="s">
        <v>6334</v>
      </c>
      <c r="J3954" s="403" t="s">
        <v>6334</v>
      </c>
      <c r="K3954" s="403" t="s">
        <v>2122</v>
      </c>
      <c r="L3954" s="403" t="s">
        <v>6343</v>
      </c>
    </row>
    <row r="3955" spans="1:12" ht="202.5" x14ac:dyDescent="0.25">
      <c r="A3955" s="402" t="s">
        <v>23351</v>
      </c>
      <c r="B3955" s="402" t="s">
        <v>23349</v>
      </c>
      <c r="C3955" s="402" t="s">
        <v>23350</v>
      </c>
      <c r="D3955" s="402" t="s">
        <v>23348</v>
      </c>
      <c r="E3955" s="402" t="s">
        <v>23322</v>
      </c>
      <c r="F3955" s="402" t="s">
        <v>23323</v>
      </c>
      <c r="G3955" s="402" t="s">
        <v>6440</v>
      </c>
      <c r="H3955" s="402" t="s">
        <v>23323</v>
      </c>
      <c r="I3955" s="402" t="s">
        <v>6334</v>
      </c>
      <c r="J3955" s="402" t="s">
        <v>6334</v>
      </c>
      <c r="K3955" s="402" t="s">
        <v>2122</v>
      </c>
      <c r="L3955" s="402" t="s">
        <v>6343</v>
      </c>
    </row>
    <row r="3956" spans="1:12" ht="202.5" x14ac:dyDescent="0.25">
      <c r="A3956" s="403" t="s">
        <v>23355</v>
      </c>
      <c r="B3956" s="403" t="s">
        <v>23353</v>
      </c>
      <c r="C3956" s="403" t="s">
        <v>23354</v>
      </c>
      <c r="D3956" s="403" t="s">
        <v>23352</v>
      </c>
      <c r="E3956" s="403" t="s">
        <v>23322</v>
      </c>
      <c r="F3956" s="403" t="s">
        <v>23323</v>
      </c>
      <c r="G3956" s="403" t="s">
        <v>6440</v>
      </c>
      <c r="H3956" s="403" t="s">
        <v>23323</v>
      </c>
      <c r="I3956" s="403" t="s">
        <v>6334</v>
      </c>
      <c r="J3956" s="403" t="s">
        <v>6334</v>
      </c>
      <c r="K3956" s="403" t="s">
        <v>2122</v>
      </c>
      <c r="L3956" s="403" t="s">
        <v>6343</v>
      </c>
    </row>
    <row r="3957" spans="1:12" ht="157.5" x14ac:dyDescent="0.25">
      <c r="A3957" s="402" t="s">
        <v>23359</v>
      </c>
      <c r="B3957" s="402" t="s">
        <v>23357</v>
      </c>
      <c r="C3957" s="402" t="s">
        <v>23358</v>
      </c>
      <c r="D3957" s="402" t="s">
        <v>23356</v>
      </c>
      <c r="E3957" s="402" t="s">
        <v>23322</v>
      </c>
      <c r="F3957" s="402" t="s">
        <v>23323</v>
      </c>
      <c r="G3957" s="402" t="s">
        <v>6440</v>
      </c>
      <c r="H3957" s="402" t="s">
        <v>23323</v>
      </c>
      <c r="I3957" s="402" t="s">
        <v>6334</v>
      </c>
      <c r="J3957" s="402" t="s">
        <v>6334</v>
      </c>
      <c r="K3957" s="402" t="s">
        <v>2122</v>
      </c>
      <c r="L3957" s="402" t="s">
        <v>6343</v>
      </c>
    </row>
    <row r="3958" spans="1:12" ht="225" x14ac:dyDescent="0.25">
      <c r="A3958" s="403" t="s">
        <v>23363</v>
      </c>
      <c r="B3958" s="403" t="s">
        <v>23361</v>
      </c>
      <c r="C3958" s="403" t="s">
        <v>23362</v>
      </c>
      <c r="D3958" s="403" t="s">
        <v>23360</v>
      </c>
      <c r="E3958" s="403" t="s">
        <v>23322</v>
      </c>
      <c r="F3958" s="403" t="s">
        <v>23323</v>
      </c>
      <c r="G3958" s="403" t="s">
        <v>6440</v>
      </c>
      <c r="H3958" s="403" t="s">
        <v>23323</v>
      </c>
      <c r="I3958" s="403" t="s">
        <v>6334</v>
      </c>
      <c r="J3958" s="403" t="s">
        <v>6334</v>
      </c>
      <c r="K3958" s="403" t="s">
        <v>2122</v>
      </c>
      <c r="L3958" s="403" t="s">
        <v>6343</v>
      </c>
    </row>
    <row r="3959" spans="1:12" ht="202.5" x14ac:dyDescent="0.25">
      <c r="A3959" s="402" t="s">
        <v>23367</v>
      </c>
      <c r="B3959" s="402" t="s">
        <v>23365</v>
      </c>
      <c r="C3959" s="402" t="s">
        <v>23366</v>
      </c>
      <c r="D3959" s="402" t="s">
        <v>23364</v>
      </c>
      <c r="E3959" s="402" t="s">
        <v>23322</v>
      </c>
      <c r="F3959" s="402" t="s">
        <v>23323</v>
      </c>
      <c r="G3959" s="402" t="s">
        <v>6440</v>
      </c>
      <c r="H3959" s="402" t="s">
        <v>23323</v>
      </c>
      <c r="I3959" s="402" t="s">
        <v>6334</v>
      </c>
      <c r="J3959" s="402" t="s">
        <v>6334</v>
      </c>
      <c r="K3959" s="402" t="s">
        <v>2122</v>
      </c>
      <c r="L3959" s="402" t="s">
        <v>6343</v>
      </c>
    </row>
    <row r="3960" spans="1:12" ht="213.75" x14ac:dyDescent="0.25">
      <c r="A3960" s="403" t="s">
        <v>23371</v>
      </c>
      <c r="B3960" s="403" t="s">
        <v>23369</v>
      </c>
      <c r="C3960" s="403" t="s">
        <v>23370</v>
      </c>
      <c r="D3960" s="403" t="s">
        <v>23368</v>
      </c>
      <c r="E3960" s="403" t="s">
        <v>23322</v>
      </c>
      <c r="F3960" s="403" t="s">
        <v>23323</v>
      </c>
      <c r="G3960" s="403" t="s">
        <v>6440</v>
      </c>
      <c r="H3960" s="403" t="s">
        <v>23323</v>
      </c>
      <c r="I3960" s="403" t="s">
        <v>6334</v>
      </c>
      <c r="J3960" s="403" t="s">
        <v>6334</v>
      </c>
      <c r="K3960" s="403" t="s">
        <v>2122</v>
      </c>
      <c r="L3960" s="403" t="s">
        <v>6343</v>
      </c>
    </row>
    <row r="3961" spans="1:12" ht="315" x14ac:dyDescent="0.25">
      <c r="A3961" s="402" t="s">
        <v>23375</v>
      </c>
      <c r="B3961" s="402" t="s">
        <v>23373</v>
      </c>
      <c r="C3961" s="402" t="s">
        <v>23374</v>
      </c>
      <c r="D3961" s="402" t="s">
        <v>23372</v>
      </c>
      <c r="E3961" s="402" t="s">
        <v>23322</v>
      </c>
      <c r="F3961" s="402" t="s">
        <v>23323</v>
      </c>
      <c r="G3961" s="402" t="s">
        <v>6440</v>
      </c>
      <c r="H3961" s="402" t="s">
        <v>23323</v>
      </c>
      <c r="I3961" s="402" t="s">
        <v>6334</v>
      </c>
      <c r="J3961" s="402" t="s">
        <v>6334</v>
      </c>
      <c r="K3961" s="402" t="s">
        <v>2122</v>
      </c>
      <c r="L3961" s="402" t="s">
        <v>6343</v>
      </c>
    </row>
    <row r="3962" spans="1:12" ht="303.75" x14ac:dyDescent="0.25">
      <c r="A3962" s="403" t="s">
        <v>23379</v>
      </c>
      <c r="B3962" s="403" t="s">
        <v>23377</v>
      </c>
      <c r="C3962" s="403" t="s">
        <v>23378</v>
      </c>
      <c r="D3962" s="403" t="s">
        <v>23376</v>
      </c>
      <c r="E3962" s="403" t="s">
        <v>23322</v>
      </c>
      <c r="F3962" s="403" t="s">
        <v>23323</v>
      </c>
      <c r="G3962" s="403" t="s">
        <v>6440</v>
      </c>
      <c r="H3962" s="403" t="s">
        <v>23323</v>
      </c>
      <c r="I3962" s="403" t="s">
        <v>6334</v>
      </c>
      <c r="J3962" s="403" t="s">
        <v>6334</v>
      </c>
      <c r="K3962" s="403" t="s">
        <v>2122</v>
      </c>
      <c r="L3962" s="403" t="s">
        <v>6343</v>
      </c>
    </row>
    <row r="3963" spans="1:12" ht="315" x14ac:dyDescent="0.25">
      <c r="A3963" s="402" t="s">
        <v>23383</v>
      </c>
      <c r="B3963" s="402" t="s">
        <v>23381</v>
      </c>
      <c r="C3963" s="402" t="s">
        <v>23382</v>
      </c>
      <c r="D3963" s="402" t="s">
        <v>23380</v>
      </c>
      <c r="E3963" s="402" t="s">
        <v>23322</v>
      </c>
      <c r="F3963" s="402" t="s">
        <v>23323</v>
      </c>
      <c r="G3963" s="402" t="s">
        <v>6440</v>
      </c>
      <c r="H3963" s="402" t="s">
        <v>23323</v>
      </c>
      <c r="I3963" s="402" t="s">
        <v>6334</v>
      </c>
      <c r="J3963" s="402" t="s">
        <v>6334</v>
      </c>
      <c r="K3963" s="402" t="s">
        <v>2122</v>
      </c>
      <c r="L3963" s="402" t="s">
        <v>6343</v>
      </c>
    </row>
    <row r="3964" spans="1:12" ht="213.75" x14ac:dyDescent="0.25">
      <c r="A3964" s="403" t="s">
        <v>23387</v>
      </c>
      <c r="B3964" s="403" t="s">
        <v>23385</v>
      </c>
      <c r="C3964" s="403" t="s">
        <v>23386</v>
      </c>
      <c r="D3964" s="403" t="s">
        <v>23384</v>
      </c>
      <c r="E3964" s="403" t="s">
        <v>23322</v>
      </c>
      <c r="F3964" s="403" t="s">
        <v>23323</v>
      </c>
      <c r="G3964" s="403" t="s">
        <v>6440</v>
      </c>
      <c r="H3964" s="403" t="s">
        <v>23323</v>
      </c>
      <c r="I3964" s="403" t="s">
        <v>6334</v>
      </c>
      <c r="J3964" s="403" t="s">
        <v>6334</v>
      </c>
      <c r="K3964" s="403" t="s">
        <v>2122</v>
      </c>
      <c r="L3964" s="403" t="s">
        <v>6343</v>
      </c>
    </row>
    <row r="3965" spans="1:12" ht="236.25" x14ac:dyDescent="0.25">
      <c r="A3965" s="402" t="s">
        <v>23391</v>
      </c>
      <c r="B3965" s="402" t="s">
        <v>23389</v>
      </c>
      <c r="C3965" s="402" t="s">
        <v>23390</v>
      </c>
      <c r="D3965" s="402" t="s">
        <v>23388</v>
      </c>
      <c r="E3965" s="402" t="s">
        <v>23322</v>
      </c>
      <c r="F3965" s="402" t="s">
        <v>23323</v>
      </c>
      <c r="G3965" s="402" t="s">
        <v>6440</v>
      </c>
      <c r="H3965" s="402" t="s">
        <v>23323</v>
      </c>
      <c r="I3965" s="402" t="s">
        <v>6334</v>
      </c>
      <c r="J3965" s="402" t="s">
        <v>6334</v>
      </c>
      <c r="K3965" s="402" t="s">
        <v>2122</v>
      </c>
      <c r="L3965" s="402" t="s">
        <v>6343</v>
      </c>
    </row>
    <row r="3966" spans="1:12" ht="236.25" x14ac:dyDescent="0.25">
      <c r="A3966" s="403" t="s">
        <v>23395</v>
      </c>
      <c r="B3966" s="403" t="s">
        <v>23393</v>
      </c>
      <c r="C3966" s="403" t="s">
        <v>23394</v>
      </c>
      <c r="D3966" s="403" t="s">
        <v>23392</v>
      </c>
      <c r="E3966" s="403" t="s">
        <v>23322</v>
      </c>
      <c r="F3966" s="403" t="s">
        <v>23323</v>
      </c>
      <c r="G3966" s="403" t="s">
        <v>6440</v>
      </c>
      <c r="H3966" s="403" t="s">
        <v>23323</v>
      </c>
      <c r="I3966" s="403" t="s">
        <v>6334</v>
      </c>
      <c r="J3966" s="403" t="s">
        <v>6334</v>
      </c>
      <c r="K3966" s="403" t="s">
        <v>2122</v>
      </c>
      <c r="L3966" s="403" t="s">
        <v>6343</v>
      </c>
    </row>
    <row r="3967" spans="1:12" ht="236.25" x14ac:dyDescent="0.25">
      <c r="A3967" s="402" t="s">
        <v>23399</v>
      </c>
      <c r="B3967" s="402" t="s">
        <v>23397</v>
      </c>
      <c r="C3967" s="402" t="s">
        <v>23398</v>
      </c>
      <c r="D3967" s="402" t="s">
        <v>23396</v>
      </c>
      <c r="E3967" s="402" t="s">
        <v>23322</v>
      </c>
      <c r="F3967" s="402" t="s">
        <v>23323</v>
      </c>
      <c r="G3967" s="402" t="s">
        <v>6440</v>
      </c>
      <c r="H3967" s="402" t="s">
        <v>23323</v>
      </c>
      <c r="I3967" s="402" t="s">
        <v>6334</v>
      </c>
      <c r="J3967" s="402" t="s">
        <v>6334</v>
      </c>
      <c r="K3967" s="402" t="s">
        <v>2122</v>
      </c>
      <c r="L3967" s="402" t="s">
        <v>6343</v>
      </c>
    </row>
    <row r="3968" spans="1:12" ht="247.5" x14ac:dyDescent="0.25">
      <c r="A3968" s="403" t="s">
        <v>23403</v>
      </c>
      <c r="B3968" s="403" t="s">
        <v>23401</v>
      </c>
      <c r="C3968" s="403" t="s">
        <v>23402</v>
      </c>
      <c r="D3968" s="403" t="s">
        <v>23400</v>
      </c>
      <c r="E3968" s="403" t="s">
        <v>23322</v>
      </c>
      <c r="F3968" s="403" t="s">
        <v>23323</v>
      </c>
      <c r="G3968" s="403" t="s">
        <v>6440</v>
      </c>
      <c r="H3968" s="403" t="s">
        <v>23323</v>
      </c>
      <c r="I3968" s="403" t="s">
        <v>6334</v>
      </c>
      <c r="J3968" s="403" t="s">
        <v>6334</v>
      </c>
      <c r="K3968" s="403" t="s">
        <v>2122</v>
      </c>
      <c r="L3968" s="403" t="s">
        <v>6343</v>
      </c>
    </row>
    <row r="3969" spans="1:12" ht="337.5" x14ac:dyDescent="0.25">
      <c r="A3969" s="402" t="s">
        <v>23407</v>
      </c>
      <c r="B3969" s="402" t="s">
        <v>23405</v>
      </c>
      <c r="C3969" s="402" t="s">
        <v>23406</v>
      </c>
      <c r="D3969" s="402" t="s">
        <v>23404</v>
      </c>
      <c r="E3969" s="402" t="s">
        <v>23322</v>
      </c>
      <c r="F3969" s="402" t="s">
        <v>23323</v>
      </c>
      <c r="G3969" s="402" t="s">
        <v>6440</v>
      </c>
      <c r="H3969" s="402" t="s">
        <v>23323</v>
      </c>
      <c r="I3969" s="402" t="s">
        <v>6334</v>
      </c>
      <c r="J3969" s="402" t="s">
        <v>6334</v>
      </c>
      <c r="K3969" s="402" t="s">
        <v>2122</v>
      </c>
      <c r="L3969" s="402" t="s">
        <v>6343</v>
      </c>
    </row>
    <row r="3970" spans="1:12" ht="180" x14ac:dyDescent="0.25">
      <c r="A3970" s="403" t="s">
        <v>23411</v>
      </c>
      <c r="B3970" s="403" t="s">
        <v>23409</v>
      </c>
      <c r="C3970" s="403" t="s">
        <v>23410</v>
      </c>
      <c r="D3970" s="403" t="s">
        <v>23408</v>
      </c>
      <c r="E3970" s="403" t="s">
        <v>23322</v>
      </c>
      <c r="F3970" s="403" t="s">
        <v>23323</v>
      </c>
      <c r="G3970" s="403" t="s">
        <v>6440</v>
      </c>
      <c r="H3970" s="403" t="s">
        <v>23323</v>
      </c>
      <c r="I3970" s="403" t="s">
        <v>6334</v>
      </c>
      <c r="J3970" s="403" t="s">
        <v>6334</v>
      </c>
      <c r="K3970" s="403" t="s">
        <v>2122</v>
      </c>
      <c r="L3970" s="403" t="s">
        <v>6343</v>
      </c>
    </row>
    <row r="3971" spans="1:12" ht="236.25" x14ac:dyDescent="0.25">
      <c r="A3971" s="402" t="s">
        <v>23415</v>
      </c>
      <c r="B3971" s="402" t="s">
        <v>23413</v>
      </c>
      <c r="C3971" s="402" t="s">
        <v>23414</v>
      </c>
      <c r="D3971" s="402" t="s">
        <v>23412</v>
      </c>
      <c r="E3971" s="402" t="s">
        <v>23322</v>
      </c>
      <c r="F3971" s="402" t="s">
        <v>23323</v>
      </c>
      <c r="G3971" s="402" t="s">
        <v>6440</v>
      </c>
      <c r="H3971" s="402" t="s">
        <v>23323</v>
      </c>
      <c r="I3971" s="402" t="s">
        <v>6334</v>
      </c>
      <c r="J3971" s="402" t="s">
        <v>6334</v>
      </c>
      <c r="K3971" s="402" t="s">
        <v>2122</v>
      </c>
      <c r="L3971" s="402" t="s">
        <v>6343</v>
      </c>
    </row>
    <row r="3972" spans="1:12" ht="236.25" x14ac:dyDescent="0.25">
      <c r="A3972" s="403" t="s">
        <v>23419</v>
      </c>
      <c r="B3972" s="403" t="s">
        <v>23417</v>
      </c>
      <c r="C3972" s="403" t="s">
        <v>23418</v>
      </c>
      <c r="D3972" s="403" t="s">
        <v>23416</v>
      </c>
      <c r="E3972" s="403" t="s">
        <v>23322</v>
      </c>
      <c r="F3972" s="403" t="s">
        <v>23323</v>
      </c>
      <c r="G3972" s="403" t="s">
        <v>6440</v>
      </c>
      <c r="H3972" s="403" t="s">
        <v>23323</v>
      </c>
      <c r="I3972" s="403" t="s">
        <v>6334</v>
      </c>
      <c r="J3972" s="403" t="s">
        <v>6334</v>
      </c>
      <c r="K3972" s="403" t="s">
        <v>2122</v>
      </c>
      <c r="L3972" s="403" t="s">
        <v>6343</v>
      </c>
    </row>
    <row r="3973" spans="1:12" ht="202.5" x14ac:dyDescent="0.25">
      <c r="A3973" s="402" t="s">
        <v>23423</v>
      </c>
      <c r="B3973" s="402" t="s">
        <v>23421</v>
      </c>
      <c r="C3973" s="402" t="s">
        <v>23422</v>
      </c>
      <c r="D3973" s="402" t="s">
        <v>23420</v>
      </c>
      <c r="E3973" s="402" t="s">
        <v>23322</v>
      </c>
      <c r="F3973" s="402" t="s">
        <v>23323</v>
      </c>
      <c r="G3973" s="402" t="s">
        <v>6440</v>
      </c>
      <c r="H3973" s="402" t="s">
        <v>23323</v>
      </c>
      <c r="I3973" s="402" t="s">
        <v>6334</v>
      </c>
      <c r="J3973" s="402" t="s">
        <v>6334</v>
      </c>
      <c r="K3973" s="402" t="s">
        <v>2122</v>
      </c>
      <c r="L3973" s="402" t="s">
        <v>6343</v>
      </c>
    </row>
    <row r="3974" spans="1:12" ht="326.25" x14ac:dyDescent="0.25">
      <c r="A3974" s="403" t="s">
        <v>23427</v>
      </c>
      <c r="B3974" s="403" t="s">
        <v>23425</v>
      </c>
      <c r="C3974" s="403" t="s">
        <v>23426</v>
      </c>
      <c r="D3974" s="403" t="s">
        <v>23424</v>
      </c>
      <c r="E3974" s="403" t="s">
        <v>23322</v>
      </c>
      <c r="F3974" s="403" t="s">
        <v>23323</v>
      </c>
      <c r="G3974" s="403" t="s">
        <v>6440</v>
      </c>
      <c r="H3974" s="403" t="s">
        <v>23323</v>
      </c>
      <c r="I3974" s="403" t="s">
        <v>6334</v>
      </c>
      <c r="J3974" s="403" t="s">
        <v>6334</v>
      </c>
      <c r="K3974" s="403" t="s">
        <v>2122</v>
      </c>
      <c r="L3974" s="403" t="s">
        <v>6343</v>
      </c>
    </row>
    <row r="3975" spans="1:12" ht="225" x14ac:dyDescent="0.25">
      <c r="A3975" s="402" t="s">
        <v>23431</v>
      </c>
      <c r="B3975" s="402" t="s">
        <v>23429</v>
      </c>
      <c r="C3975" s="402" t="s">
        <v>23430</v>
      </c>
      <c r="D3975" s="402" t="s">
        <v>23428</v>
      </c>
      <c r="E3975" s="402" t="s">
        <v>23322</v>
      </c>
      <c r="F3975" s="402" t="s">
        <v>23323</v>
      </c>
      <c r="G3975" s="402" t="s">
        <v>6440</v>
      </c>
      <c r="H3975" s="402" t="s">
        <v>23323</v>
      </c>
      <c r="I3975" s="402" t="s">
        <v>6334</v>
      </c>
      <c r="J3975" s="402" t="s">
        <v>6334</v>
      </c>
      <c r="K3975" s="402" t="s">
        <v>2122</v>
      </c>
      <c r="L3975" s="402" t="s">
        <v>6343</v>
      </c>
    </row>
    <row r="3976" spans="1:12" ht="281.25" x14ac:dyDescent="0.25">
      <c r="A3976" s="403" t="s">
        <v>23435</v>
      </c>
      <c r="B3976" s="403" t="s">
        <v>23433</v>
      </c>
      <c r="C3976" s="403" t="s">
        <v>23434</v>
      </c>
      <c r="D3976" s="403" t="s">
        <v>23432</v>
      </c>
      <c r="E3976" s="403" t="s">
        <v>23322</v>
      </c>
      <c r="F3976" s="403" t="s">
        <v>23323</v>
      </c>
      <c r="G3976" s="403" t="s">
        <v>6440</v>
      </c>
      <c r="H3976" s="403" t="s">
        <v>23323</v>
      </c>
      <c r="I3976" s="403" t="s">
        <v>6334</v>
      </c>
      <c r="J3976" s="403" t="s">
        <v>6334</v>
      </c>
      <c r="K3976" s="403" t="s">
        <v>2122</v>
      </c>
      <c r="L3976" s="403" t="s">
        <v>6343</v>
      </c>
    </row>
    <row r="3977" spans="1:12" ht="281.25" x14ac:dyDescent="0.25">
      <c r="A3977" s="402" t="s">
        <v>23439</v>
      </c>
      <c r="B3977" s="402" t="s">
        <v>23437</v>
      </c>
      <c r="C3977" s="402" t="s">
        <v>23438</v>
      </c>
      <c r="D3977" s="402" t="s">
        <v>23436</v>
      </c>
      <c r="E3977" s="402" t="s">
        <v>23322</v>
      </c>
      <c r="F3977" s="402" t="s">
        <v>23323</v>
      </c>
      <c r="G3977" s="402" t="s">
        <v>6440</v>
      </c>
      <c r="H3977" s="402" t="s">
        <v>23323</v>
      </c>
      <c r="I3977" s="402" t="s">
        <v>6334</v>
      </c>
      <c r="J3977" s="402" t="s">
        <v>6334</v>
      </c>
      <c r="K3977" s="402" t="s">
        <v>2122</v>
      </c>
      <c r="L3977" s="402" t="s">
        <v>6343</v>
      </c>
    </row>
    <row r="3978" spans="1:12" ht="213.75" x14ac:dyDescent="0.25">
      <c r="A3978" s="403" t="s">
        <v>23443</v>
      </c>
      <c r="B3978" s="403" t="s">
        <v>23441</v>
      </c>
      <c r="C3978" s="403" t="s">
        <v>23442</v>
      </c>
      <c r="D3978" s="403" t="s">
        <v>23440</v>
      </c>
      <c r="E3978" s="403" t="s">
        <v>23322</v>
      </c>
      <c r="F3978" s="403" t="s">
        <v>23323</v>
      </c>
      <c r="G3978" s="403" t="s">
        <v>6440</v>
      </c>
      <c r="H3978" s="403" t="s">
        <v>23323</v>
      </c>
      <c r="I3978" s="403" t="s">
        <v>6334</v>
      </c>
      <c r="J3978" s="403" t="s">
        <v>6334</v>
      </c>
      <c r="K3978" s="403" t="s">
        <v>2122</v>
      </c>
      <c r="L3978" s="403" t="s">
        <v>6343</v>
      </c>
    </row>
    <row r="3979" spans="1:12" ht="191.25" x14ac:dyDescent="0.25">
      <c r="A3979" s="402" t="s">
        <v>23447</v>
      </c>
      <c r="B3979" s="402" t="s">
        <v>23445</v>
      </c>
      <c r="C3979" s="402" t="s">
        <v>23446</v>
      </c>
      <c r="D3979" s="402" t="s">
        <v>23444</v>
      </c>
      <c r="E3979" s="402" t="s">
        <v>23322</v>
      </c>
      <c r="F3979" s="402" t="s">
        <v>23323</v>
      </c>
      <c r="G3979" s="402" t="s">
        <v>6440</v>
      </c>
      <c r="H3979" s="402" t="s">
        <v>23323</v>
      </c>
      <c r="I3979" s="402" t="s">
        <v>6334</v>
      </c>
      <c r="J3979" s="402" t="s">
        <v>6334</v>
      </c>
      <c r="K3979" s="402" t="s">
        <v>2122</v>
      </c>
      <c r="L3979" s="402" t="s">
        <v>6343</v>
      </c>
    </row>
    <row r="3980" spans="1:12" ht="180" x14ac:dyDescent="0.25">
      <c r="A3980" s="403" t="s">
        <v>23451</v>
      </c>
      <c r="B3980" s="403" t="s">
        <v>23449</v>
      </c>
      <c r="C3980" s="403" t="s">
        <v>23450</v>
      </c>
      <c r="D3980" s="403" t="s">
        <v>23448</v>
      </c>
      <c r="E3980" s="403" t="s">
        <v>23322</v>
      </c>
      <c r="F3980" s="403" t="s">
        <v>23323</v>
      </c>
      <c r="G3980" s="403" t="s">
        <v>6440</v>
      </c>
      <c r="H3980" s="403" t="s">
        <v>23323</v>
      </c>
      <c r="I3980" s="403" t="s">
        <v>6334</v>
      </c>
      <c r="J3980" s="403" t="s">
        <v>6334</v>
      </c>
      <c r="K3980" s="403" t="s">
        <v>2122</v>
      </c>
      <c r="L3980" s="403" t="s">
        <v>6343</v>
      </c>
    </row>
    <row r="3981" spans="1:12" ht="281.25" x14ac:dyDescent="0.25">
      <c r="A3981" s="402" t="s">
        <v>23455</v>
      </c>
      <c r="B3981" s="402" t="s">
        <v>23453</v>
      </c>
      <c r="C3981" s="402" t="s">
        <v>23454</v>
      </c>
      <c r="D3981" s="402" t="s">
        <v>23452</v>
      </c>
      <c r="E3981" s="402" t="s">
        <v>23322</v>
      </c>
      <c r="F3981" s="402" t="s">
        <v>23323</v>
      </c>
      <c r="G3981" s="402" t="s">
        <v>6440</v>
      </c>
      <c r="H3981" s="402" t="s">
        <v>23323</v>
      </c>
      <c r="I3981" s="402" t="s">
        <v>6334</v>
      </c>
      <c r="J3981" s="402" t="s">
        <v>6334</v>
      </c>
      <c r="K3981" s="402" t="s">
        <v>2122</v>
      </c>
      <c r="L3981" s="402" t="s">
        <v>6343</v>
      </c>
    </row>
    <row r="3982" spans="1:12" ht="236.25" x14ac:dyDescent="0.25">
      <c r="A3982" s="403" t="s">
        <v>23459</v>
      </c>
      <c r="B3982" s="403" t="s">
        <v>23457</v>
      </c>
      <c r="C3982" s="403" t="s">
        <v>23458</v>
      </c>
      <c r="D3982" s="403" t="s">
        <v>23456</v>
      </c>
      <c r="E3982" s="403" t="s">
        <v>23322</v>
      </c>
      <c r="F3982" s="403" t="s">
        <v>23323</v>
      </c>
      <c r="G3982" s="403" t="s">
        <v>6440</v>
      </c>
      <c r="H3982" s="403" t="s">
        <v>23323</v>
      </c>
      <c r="I3982" s="403" t="s">
        <v>6334</v>
      </c>
      <c r="J3982" s="403" t="s">
        <v>6334</v>
      </c>
      <c r="K3982" s="403" t="s">
        <v>2122</v>
      </c>
      <c r="L3982" s="403" t="s">
        <v>6343</v>
      </c>
    </row>
    <row r="3983" spans="1:12" ht="258.75" x14ac:dyDescent="0.25">
      <c r="A3983" s="402" t="s">
        <v>23463</v>
      </c>
      <c r="B3983" s="402" t="s">
        <v>23461</v>
      </c>
      <c r="C3983" s="402" t="s">
        <v>23462</v>
      </c>
      <c r="D3983" s="402" t="s">
        <v>23460</v>
      </c>
      <c r="E3983" s="402" t="s">
        <v>23322</v>
      </c>
      <c r="F3983" s="402" t="s">
        <v>23323</v>
      </c>
      <c r="G3983" s="402" t="s">
        <v>6440</v>
      </c>
      <c r="H3983" s="402" t="s">
        <v>23323</v>
      </c>
      <c r="I3983" s="402" t="s">
        <v>6334</v>
      </c>
      <c r="J3983" s="402" t="s">
        <v>6334</v>
      </c>
      <c r="K3983" s="402" t="s">
        <v>2122</v>
      </c>
      <c r="L3983" s="402" t="s">
        <v>6343</v>
      </c>
    </row>
    <row r="3984" spans="1:12" ht="236.25" x14ac:dyDescent="0.25">
      <c r="A3984" s="403" t="s">
        <v>23467</v>
      </c>
      <c r="B3984" s="403" t="s">
        <v>23465</v>
      </c>
      <c r="C3984" s="403" t="s">
        <v>23466</v>
      </c>
      <c r="D3984" s="403" t="s">
        <v>23464</v>
      </c>
      <c r="E3984" s="403" t="s">
        <v>23322</v>
      </c>
      <c r="F3984" s="403" t="s">
        <v>23323</v>
      </c>
      <c r="G3984" s="403" t="s">
        <v>6440</v>
      </c>
      <c r="H3984" s="403" t="s">
        <v>23323</v>
      </c>
      <c r="I3984" s="403" t="s">
        <v>6334</v>
      </c>
      <c r="J3984" s="403" t="s">
        <v>6334</v>
      </c>
      <c r="K3984" s="403" t="s">
        <v>2122</v>
      </c>
      <c r="L3984" s="403" t="s">
        <v>6343</v>
      </c>
    </row>
    <row r="3985" spans="1:12" ht="67.5" x14ac:dyDescent="0.25">
      <c r="A3985" s="402" t="s">
        <v>23471</v>
      </c>
      <c r="B3985" s="402" t="s">
        <v>23469</v>
      </c>
      <c r="C3985" s="402" t="s">
        <v>23470</v>
      </c>
      <c r="D3985" s="402" t="s">
        <v>23468</v>
      </c>
      <c r="E3985" s="402" t="s">
        <v>23322</v>
      </c>
      <c r="F3985" s="402" t="s">
        <v>23323</v>
      </c>
      <c r="G3985" s="402" t="s">
        <v>6440</v>
      </c>
      <c r="H3985" s="402" t="s">
        <v>23323</v>
      </c>
      <c r="I3985" s="402" t="s">
        <v>6334</v>
      </c>
      <c r="J3985" s="402" t="s">
        <v>6334</v>
      </c>
      <c r="K3985" s="402" t="s">
        <v>2122</v>
      </c>
      <c r="L3985" s="402" t="s">
        <v>6343</v>
      </c>
    </row>
    <row r="3986" spans="1:12" ht="315" x14ac:dyDescent="0.25">
      <c r="A3986" s="403" t="s">
        <v>23475</v>
      </c>
      <c r="B3986" s="403" t="s">
        <v>23473</v>
      </c>
      <c r="C3986" s="403" t="s">
        <v>23474</v>
      </c>
      <c r="D3986" s="403" t="s">
        <v>23472</v>
      </c>
      <c r="E3986" s="403" t="s">
        <v>23322</v>
      </c>
      <c r="F3986" s="403" t="s">
        <v>23323</v>
      </c>
      <c r="G3986" s="403" t="s">
        <v>6440</v>
      </c>
      <c r="H3986" s="403" t="s">
        <v>23323</v>
      </c>
      <c r="I3986" s="403" t="s">
        <v>6334</v>
      </c>
      <c r="J3986" s="403" t="s">
        <v>6334</v>
      </c>
      <c r="K3986" s="403" t="s">
        <v>2122</v>
      </c>
      <c r="L3986" s="403" t="s">
        <v>6343</v>
      </c>
    </row>
    <row r="3987" spans="1:12" ht="258.75" x14ac:dyDescent="0.25">
      <c r="A3987" s="402" t="s">
        <v>23479</v>
      </c>
      <c r="B3987" s="402" t="s">
        <v>23477</v>
      </c>
      <c r="C3987" s="402" t="s">
        <v>23478</v>
      </c>
      <c r="D3987" s="402" t="s">
        <v>23476</v>
      </c>
      <c r="E3987" s="402" t="s">
        <v>23322</v>
      </c>
      <c r="F3987" s="402" t="s">
        <v>23323</v>
      </c>
      <c r="G3987" s="402" t="s">
        <v>6440</v>
      </c>
      <c r="H3987" s="402" t="s">
        <v>23323</v>
      </c>
      <c r="I3987" s="402" t="s">
        <v>6334</v>
      </c>
      <c r="J3987" s="402" t="s">
        <v>6334</v>
      </c>
      <c r="K3987" s="402" t="s">
        <v>2122</v>
      </c>
      <c r="L3987" s="402" t="s">
        <v>6343</v>
      </c>
    </row>
    <row r="3988" spans="1:12" ht="258.75" x14ac:dyDescent="0.25">
      <c r="A3988" s="403" t="s">
        <v>23483</v>
      </c>
      <c r="B3988" s="403" t="s">
        <v>23481</v>
      </c>
      <c r="C3988" s="403" t="s">
        <v>23482</v>
      </c>
      <c r="D3988" s="403" t="s">
        <v>23480</v>
      </c>
      <c r="E3988" s="403" t="s">
        <v>23322</v>
      </c>
      <c r="F3988" s="403" t="s">
        <v>23323</v>
      </c>
      <c r="G3988" s="403" t="s">
        <v>6440</v>
      </c>
      <c r="H3988" s="403" t="s">
        <v>23323</v>
      </c>
      <c r="I3988" s="403" t="s">
        <v>6334</v>
      </c>
      <c r="J3988" s="403" t="s">
        <v>6334</v>
      </c>
      <c r="K3988" s="403" t="s">
        <v>2122</v>
      </c>
      <c r="L3988" s="403" t="s">
        <v>6343</v>
      </c>
    </row>
    <row r="3989" spans="1:12" ht="56.25" x14ac:dyDescent="0.25">
      <c r="A3989" s="402" t="s">
        <v>23487</v>
      </c>
      <c r="B3989" s="402" t="s">
        <v>23485</v>
      </c>
      <c r="C3989" s="402" t="s">
        <v>23486</v>
      </c>
      <c r="D3989" s="402" t="s">
        <v>23484</v>
      </c>
      <c r="E3989" s="402" t="s">
        <v>23322</v>
      </c>
      <c r="F3989" s="402" t="s">
        <v>23323</v>
      </c>
      <c r="G3989" s="402" t="s">
        <v>6440</v>
      </c>
      <c r="H3989" s="402" t="s">
        <v>23323</v>
      </c>
      <c r="I3989" s="402" t="s">
        <v>6334</v>
      </c>
      <c r="J3989" s="402" t="s">
        <v>6334</v>
      </c>
      <c r="K3989" s="402" t="s">
        <v>2122</v>
      </c>
      <c r="L3989" s="402" t="s">
        <v>6343</v>
      </c>
    </row>
    <row r="3990" spans="1:12" ht="157.5" x14ac:dyDescent="0.25">
      <c r="A3990" s="403" t="s">
        <v>23491</v>
      </c>
      <c r="B3990" s="403" t="s">
        <v>23489</v>
      </c>
      <c r="C3990" s="403" t="s">
        <v>23490</v>
      </c>
      <c r="D3990" s="403" t="s">
        <v>23488</v>
      </c>
      <c r="E3990" s="403" t="s">
        <v>23322</v>
      </c>
      <c r="F3990" s="403" t="s">
        <v>23323</v>
      </c>
      <c r="G3990" s="403" t="s">
        <v>6440</v>
      </c>
      <c r="H3990" s="403" t="s">
        <v>23323</v>
      </c>
      <c r="I3990" s="403" t="s">
        <v>6334</v>
      </c>
      <c r="J3990" s="403" t="s">
        <v>6334</v>
      </c>
      <c r="K3990" s="403" t="s">
        <v>2122</v>
      </c>
      <c r="L3990" s="403" t="s">
        <v>6343</v>
      </c>
    </row>
    <row r="3991" spans="1:12" ht="315" x14ac:dyDescent="0.25">
      <c r="A3991" s="402" t="s">
        <v>23495</v>
      </c>
      <c r="B3991" s="402" t="s">
        <v>23493</v>
      </c>
      <c r="C3991" s="402" t="s">
        <v>23494</v>
      </c>
      <c r="D3991" s="402" t="s">
        <v>23492</v>
      </c>
      <c r="E3991" s="402" t="s">
        <v>23322</v>
      </c>
      <c r="F3991" s="402" t="s">
        <v>23323</v>
      </c>
      <c r="G3991" s="402" t="s">
        <v>6440</v>
      </c>
      <c r="H3991" s="402" t="s">
        <v>23323</v>
      </c>
      <c r="I3991" s="402" t="s">
        <v>6334</v>
      </c>
      <c r="J3991" s="402" t="s">
        <v>6334</v>
      </c>
      <c r="K3991" s="402" t="s">
        <v>2122</v>
      </c>
      <c r="L3991" s="402" t="s">
        <v>6343</v>
      </c>
    </row>
    <row r="3992" spans="1:12" ht="236.25" x14ac:dyDescent="0.25">
      <c r="A3992" s="403" t="s">
        <v>23499</v>
      </c>
      <c r="B3992" s="403" t="s">
        <v>23497</v>
      </c>
      <c r="C3992" s="403" t="s">
        <v>23498</v>
      </c>
      <c r="D3992" s="403" t="s">
        <v>23496</v>
      </c>
      <c r="E3992" s="403" t="s">
        <v>23322</v>
      </c>
      <c r="F3992" s="403" t="s">
        <v>23323</v>
      </c>
      <c r="G3992" s="403" t="s">
        <v>6440</v>
      </c>
      <c r="H3992" s="403" t="s">
        <v>23323</v>
      </c>
      <c r="I3992" s="403" t="s">
        <v>6334</v>
      </c>
      <c r="J3992" s="403" t="s">
        <v>6334</v>
      </c>
      <c r="K3992" s="403" t="s">
        <v>2122</v>
      </c>
      <c r="L3992" s="403" t="s">
        <v>6343</v>
      </c>
    </row>
    <row r="3993" spans="1:12" ht="168.75" x14ac:dyDescent="0.25">
      <c r="A3993" s="402" t="s">
        <v>23503</v>
      </c>
      <c r="B3993" s="402" t="s">
        <v>23501</v>
      </c>
      <c r="C3993" s="402" t="s">
        <v>23502</v>
      </c>
      <c r="D3993" s="402" t="s">
        <v>23500</v>
      </c>
      <c r="E3993" s="402" t="s">
        <v>23322</v>
      </c>
      <c r="F3993" s="402" t="s">
        <v>23323</v>
      </c>
      <c r="G3993" s="402" t="s">
        <v>6440</v>
      </c>
      <c r="H3993" s="402" t="s">
        <v>23323</v>
      </c>
      <c r="I3993" s="402" t="s">
        <v>6334</v>
      </c>
      <c r="J3993" s="402" t="s">
        <v>6334</v>
      </c>
      <c r="K3993" s="402" t="s">
        <v>2122</v>
      </c>
      <c r="L3993" s="402" t="s">
        <v>6343</v>
      </c>
    </row>
    <row r="3994" spans="1:12" ht="225" x14ac:dyDescent="0.25">
      <c r="A3994" s="403" t="s">
        <v>23507</v>
      </c>
      <c r="B3994" s="403" t="s">
        <v>23505</v>
      </c>
      <c r="C3994" s="403" t="s">
        <v>23506</v>
      </c>
      <c r="D3994" s="403" t="s">
        <v>23504</v>
      </c>
      <c r="E3994" s="403" t="s">
        <v>23322</v>
      </c>
      <c r="F3994" s="403" t="s">
        <v>23323</v>
      </c>
      <c r="G3994" s="403" t="s">
        <v>6440</v>
      </c>
      <c r="H3994" s="403" t="s">
        <v>23323</v>
      </c>
      <c r="I3994" s="403" t="s">
        <v>6334</v>
      </c>
      <c r="J3994" s="403" t="s">
        <v>6334</v>
      </c>
      <c r="K3994" s="403" t="s">
        <v>2122</v>
      </c>
      <c r="L3994" s="403" t="s">
        <v>6343</v>
      </c>
    </row>
    <row r="3995" spans="1:12" ht="303.75" x14ac:dyDescent="0.25">
      <c r="A3995" s="402" t="s">
        <v>23511</v>
      </c>
      <c r="B3995" s="402" t="s">
        <v>23509</v>
      </c>
      <c r="C3995" s="402" t="s">
        <v>23510</v>
      </c>
      <c r="D3995" s="402" t="s">
        <v>23508</v>
      </c>
      <c r="E3995" s="402" t="s">
        <v>23322</v>
      </c>
      <c r="F3995" s="402" t="s">
        <v>23323</v>
      </c>
      <c r="G3995" s="402" t="s">
        <v>6440</v>
      </c>
      <c r="H3995" s="402" t="s">
        <v>23323</v>
      </c>
      <c r="I3995" s="402" t="s">
        <v>6334</v>
      </c>
      <c r="J3995" s="402" t="s">
        <v>6334</v>
      </c>
      <c r="K3995" s="402" t="s">
        <v>2122</v>
      </c>
      <c r="L3995" s="402" t="s">
        <v>6343</v>
      </c>
    </row>
    <row r="3996" spans="1:12" ht="258.75" x14ac:dyDescent="0.25">
      <c r="A3996" s="403" t="s">
        <v>23515</v>
      </c>
      <c r="B3996" s="403" t="s">
        <v>23513</v>
      </c>
      <c r="C3996" s="403" t="s">
        <v>23514</v>
      </c>
      <c r="D3996" s="403" t="s">
        <v>23512</v>
      </c>
      <c r="E3996" s="403" t="s">
        <v>23322</v>
      </c>
      <c r="F3996" s="403" t="s">
        <v>23323</v>
      </c>
      <c r="G3996" s="403" t="s">
        <v>6440</v>
      </c>
      <c r="H3996" s="403" t="s">
        <v>23323</v>
      </c>
      <c r="I3996" s="403" t="s">
        <v>6334</v>
      </c>
      <c r="J3996" s="403" t="s">
        <v>6334</v>
      </c>
      <c r="K3996" s="403" t="s">
        <v>2122</v>
      </c>
      <c r="L3996" s="403" t="s">
        <v>6343</v>
      </c>
    </row>
    <row r="3997" spans="1:12" ht="67.5" x14ac:dyDescent="0.25">
      <c r="A3997" s="402" t="s">
        <v>23519</v>
      </c>
      <c r="B3997" s="402" t="s">
        <v>23517</v>
      </c>
      <c r="C3997" s="402" t="s">
        <v>23518</v>
      </c>
      <c r="D3997" s="402" t="s">
        <v>23516</v>
      </c>
      <c r="E3997" s="402" t="s">
        <v>23322</v>
      </c>
      <c r="F3997" s="402" t="s">
        <v>23323</v>
      </c>
      <c r="G3997" s="402" t="s">
        <v>6440</v>
      </c>
      <c r="H3997" s="402" t="s">
        <v>23323</v>
      </c>
      <c r="I3997" s="402" t="s">
        <v>6334</v>
      </c>
      <c r="J3997" s="402" t="s">
        <v>6334</v>
      </c>
      <c r="K3997" s="402" t="s">
        <v>2122</v>
      </c>
      <c r="L3997" s="402" t="s">
        <v>6343</v>
      </c>
    </row>
    <row r="3998" spans="1:12" ht="281.25" x14ac:dyDescent="0.25">
      <c r="A3998" s="403" t="s">
        <v>23523</v>
      </c>
      <c r="B3998" s="403" t="s">
        <v>23521</v>
      </c>
      <c r="C3998" s="403" t="s">
        <v>23522</v>
      </c>
      <c r="D3998" s="403" t="s">
        <v>23520</v>
      </c>
      <c r="E3998" s="403" t="s">
        <v>23322</v>
      </c>
      <c r="F3998" s="403" t="s">
        <v>23323</v>
      </c>
      <c r="G3998" s="403" t="s">
        <v>6440</v>
      </c>
      <c r="H3998" s="403" t="s">
        <v>23323</v>
      </c>
      <c r="I3998" s="403" t="s">
        <v>6334</v>
      </c>
      <c r="J3998" s="403" t="s">
        <v>6334</v>
      </c>
      <c r="K3998" s="403" t="s">
        <v>2122</v>
      </c>
      <c r="L3998" s="403" t="s">
        <v>6343</v>
      </c>
    </row>
    <row r="3999" spans="1:12" ht="270" x14ac:dyDescent="0.25">
      <c r="A3999" s="402" t="s">
        <v>23527</v>
      </c>
      <c r="B3999" s="402" t="s">
        <v>23525</v>
      </c>
      <c r="C3999" s="402" t="s">
        <v>23526</v>
      </c>
      <c r="D3999" s="402" t="s">
        <v>23524</v>
      </c>
      <c r="E3999" s="402" t="s">
        <v>23322</v>
      </c>
      <c r="F3999" s="402" t="s">
        <v>23323</v>
      </c>
      <c r="G3999" s="402" t="s">
        <v>6440</v>
      </c>
      <c r="H3999" s="402" t="s">
        <v>23323</v>
      </c>
      <c r="I3999" s="402" t="s">
        <v>6334</v>
      </c>
      <c r="J3999" s="402" t="s">
        <v>6334</v>
      </c>
      <c r="K3999" s="402" t="s">
        <v>2122</v>
      </c>
      <c r="L3999" s="402" t="s">
        <v>6343</v>
      </c>
    </row>
    <row r="4000" spans="1:12" ht="281.25" x14ac:dyDescent="0.25">
      <c r="A4000" s="403" t="s">
        <v>23531</v>
      </c>
      <c r="B4000" s="403" t="s">
        <v>23529</v>
      </c>
      <c r="C4000" s="403" t="s">
        <v>23530</v>
      </c>
      <c r="D4000" s="403" t="s">
        <v>23528</v>
      </c>
      <c r="E4000" s="403" t="s">
        <v>23322</v>
      </c>
      <c r="F4000" s="403" t="s">
        <v>23323</v>
      </c>
      <c r="G4000" s="403" t="s">
        <v>6440</v>
      </c>
      <c r="H4000" s="403" t="s">
        <v>23323</v>
      </c>
      <c r="I4000" s="403" t="s">
        <v>6334</v>
      </c>
      <c r="J4000" s="403" t="s">
        <v>6334</v>
      </c>
      <c r="K4000" s="403" t="s">
        <v>2122</v>
      </c>
      <c r="L4000" s="403" t="s">
        <v>6343</v>
      </c>
    </row>
    <row r="4001" spans="1:12" ht="270" x14ac:dyDescent="0.25">
      <c r="A4001" s="402" t="s">
        <v>23535</v>
      </c>
      <c r="B4001" s="402" t="s">
        <v>23533</v>
      </c>
      <c r="C4001" s="402" t="s">
        <v>23534</v>
      </c>
      <c r="D4001" s="402" t="s">
        <v>23532</v>
      </c>
      <c r="E4001" s="402" t="s">
        <v>23322</v>
      </c>
      <c r="F4001" s="402" t="s">
        <v>23323</v>
      </c>
      <c r="G4001" s="402" t="s">
        <v>6440</v>
      </c>
      <c r="H4001" s="402" t="s">
        <v>23323</v>
      </c>
      <c r="I4001" s="402" t="s">
        <v>6334</v>
      </c>
      <c r="J4001" s="402" t="s">
        <v>6334</v>
      </c>
      <c r="K4001" s="402" t="s">
        <v>2122</v>
      </c>
      <c r="L4001" s="402" t="s">
        <v>6343</v>
      </c>
    </row>
    <row r="4002" spans="1:12" ht="180" x14ac:dyDescent="0.25">
      <c r="A4002" s="403" t="s">
        <v>23539</v>
      </c>
      <c r="B4002" s="403" t="s">
        <v>23537</v>
      </c>
      <c r="C4002" s="403" t="s">
        <v>23538</v>
      </c>
      <c r="D4002" s="403" t="s">
        <v>23536</v>
      </c>
      <c r="E4002" s="403" t="s">
        <v>6888</v>
      </c>
      <c r="F4002" s="403" t="s">
        <v>6889</v>
      </c>
      <c r="G4002" s="403" t="s">
        <v>6440</v>
      </c>
      <c r="H4002" s="403" t="s">
        <v>6889</v>
      </c>
      <c r="I4002" s="403" t="s">
        <v>6334</v>
      </c>
      <c r="J4002" s="403" t="s">
        <v>6334</v>
      </c>
      <c r="K4002" s="403" t="s">
        <v>23147</v>
      </c>
      <c r="L4002" s="403" t="s">
        <v>835</v>
      </c>
    </row>
    <row r="4003" spans="1:12" ht="247.5" x14ac:dyDescent="0.25">
      <c r="A4003" s="402" t="s">
        <v>23543</v>
      </c>
      <c r="B4003" s="402" t="s">
        <v>23541</v>
      </c>
      <c r="C4003" s="402" t="s">
        <v>23542</v>
      </c>
      <c r="D4003" s="402" t="s">
        <v>23540</v>
      </c>
      <c r="E4003" s="402" t="s">
        <v>23322</v>
      </c>
      <c r="F4003" s="402" t="s">
        <v>23323</v>
      </c>
      <c r="G4003" s="402" t="s">
        <v>6440</v>
      </c>
      <c r="H4003" s="402" t="s">
        <v>23323</v>
      </c>
      <c r="I4003" s="402" t="s">
        <v>6334</v>
      </c>
      <c r="J4003" s="402" t="s">
        <v>6334</v>
      </c>
      <c r="K4003" s="402" t="s">
        <v>2122</v>
      </c>
      <c r="L4003" s="402" t="s">
        <v>6343</v>
      </c>
    </row>
    <row r="4004" spans="1:12" ht="247.5" x14ac:dyDescent="0.25">
      <c r="A4004" s="403" t="s">
        <v>23547</v>
      </c>
      <c r="B4004" s="403" t="s">
        <v>23545</v>
      </c>
      <c r="C4004" s="403" t="s">
        <v>23546</v>
      </c>
      <c r="D4004" s="403" t="s">
        <v>23544</v>
      </c>
      <c r="E4004" s="403" t="s">
        <v>23322</v>
      </c>
      <c r="F4004" s="403" t="s">
        <v>23323</v>
      </c>
      <c r="G4004" s="403" t="s">
        <v>6440</v>
      </c>
      <c r="H4004" s="403" t="s">
        <v>23323</v>
      </c>
      <c r="I4004" s="403" t="s">
        <v>6334</v>
      </c>
      <c r="J4004" s="403" t="s">
        <v>6334</v>
      </c>
      <c r="K4004" s="403" t="s">
        <v>2122</v>
      </c>
      <c r="L4004" s="403" t="s">
        <v>6343</v>
      </c>
    </row>
    <row r="4005" spans="1:12" ht="270" x14ac:dyDescent="0.25">
      <c r="A4005" s="402" t="s">
        <v>23551</v>
      </c>
      <c r="B4005" s="402" t="s">
        <v>23549</v>
      </c>
      <c r="C4005" s="402" t="s">
        <v>23550</v>
      </c>
      <c r="D4005" s="402" t="s">
        <v>23548</v>
      </c>
      <c r="E4005" s="402" t="s">
        <v>23322</v>
      </c>
      <c r="F4005" s="402" t="s">
        <v>23323</v>
      </c>
      <c r="G4005" s="402" t="s">
        <v>6440</v>
      </c>
      <c r="H4005" s="402" t="s">
        <v>23323</v>
      </c>
      <c r="I4005" s="402" t="s">
        <v>6334</v>
      </c>
      <c r="J4005" s="402" t="s">
        <v>6334</v>
      </c>
      <c r="K4005" s="402" t="s">
        <v>2122</v>
      </c>
      <c r="L4005" s="402" t="s">
        <v>6343</v>
      </c>
    </row>
    <row r="4006" spans="1:12" ht="270" x14ac:dyDescent="0.25">
      <c r="A4006" s="403" t="s">
        <v>23555</v>
      </c>
      <c r="B4006" s="403" t="s">
        <v>23553</v>
      </c>
      <c r="C4006" s="403" t="s">
        <v>23554</v>
      </c>
      <c r="D4006" s="403" t="s">
        <v>23552</v>
      </c>
      <c r="E4006" s="403" t="s">
        <v>23322</v>
      </c>
      <c r="F4006" s="403" t="s">
        <v>23323</v>
      </c>
      <c r="G4006" s="403" t="s">
        <v>6440</v>
      </c>
      <c r="H4006" s="403" t="s">
        <v>23323</v>
      </c>
      <c r="I4006" s="403" t="s">
        <v>6334</v>
      </c>
      <c r="J4006" s="403" t="s">
        <v>6334</v>
      </c>
      <c r="K4006" s="403" t="s">
        <v>2122</v>
      </c>
      <c r="L4006" s="403" t="s">
        <v>6343</v>
      </c>
    </row>
    <row r="4007" spans="1:12" ht="236.25" x14ac:dyDescent="0.25">
      <c r="A4007" s="402" t="s">
        <v>23559</v>
      </c>
      <c r="B4007" s="402" t="s">
        <v>23557</v>
      </c>
      <c r="C4007" s="402" t="s">
        <v>23558</v>
      </c>
      <c r="D4007" s="402" t="s">
        <v>23556</v>
      </c>
      <c r="E4007" s="402" t="s">
        <v>23322</v>
      </c>
      <c r="F4007" s="402" t="s">
        <v>23323</v>
      </c>
      <c r="G4007" s="402" t="s">
        <v>6440</v>
      </c>
      <c r="H4007" s="402" t="s">
        <v>23323</v>
      </c>
      <c r="I4007" s="402" t="s">
        <v>6334</v>
      </c>
      <c r="J4007" s="402" t="s">
        <v>6334</v>
      </c>
      <c r="K4007" s="402" t="s">
        <v>2122</v>
      </c>
      <c r="L4007" s="402" t="s">
        <v>6343</v>
      </c>
    </row>
    <row r="4008" spans="1:12" ht="247.5" x14ac:dyDescent="0.25">
      <c r="A4008" s="403" t="s">
        <v>23563</v>
      </c>
      <c r="B4008" s="403" t="s">
        <v>23561</v>
      </c>
      <c r="C4008" s="403" t="s">
        <v>23562</v>
      </c>
      <c r="D4008" s="403" t="s">
        <v>23560</v>
      </c>
      <c r="E4008" s="403" t="s">
        <v>23322</v>
      </c>
      <c r="F4008" s="403" t="s">
        <v>23323</v>
      </c>
      <c r="G4008" s="403" t="s">
        <v>6440</v>
      </c>
      <c r="H4008" s="403" t="s">
        <v>23323</v>
      </c>
      <c r="I4008" s="403" t="s">
        <v>6334</v>
      </c>
      <c r="J4008" s="403" t="s">
        <v>6334</v>
      </c>
      <c r="K4008" s="403" t="s">
        <v>2122</v>
      </c>
      <c r="L4008" s="403" t="s">
        <v>6343</v>
      </c>
    </row>
    <row r="4009" spans="1:12" ht="236.25" x14ac:dyDescent="0.25">
      <c r="A4009" s="402" t="s">
        <v>23567</v>
      </c>
      <c r="B4009" s="402" t="s">
        <v>23565</v>
      </c>
      <c r="C4009" s="402" t="s">
        <v>23566</v>
      </c>
      <c r="D4009" s="402" t="s">
        <v>23564</v>
      </c>
      <c r="E4009" s="402" t="s">
        <v>23322</v>
      </c>
      <c r="F4009" s="402" t="s">
        <v>23323</v>
      </c>
      <c r="G4009" s="402" t="s">
        <v>6440</v>
      </c>
      <c r="H4009" s="402" t="s">
        <v>23323</v>
      </c>
      <c r="I4009" s="402" t="s">
        <v>6334</v>
      </c>
      <c r="J4009" s="402" t="s">
        <v>6334</v>
      </c>
      <c r="K4009" s="402" t="s">
        <v>2122</v>
      </c>
      <c r="L4009" s="402" t="s">
        <v>6343</v>
      </c>
    </row>
    <row r="4010" spans="1:12" ht="258.75" x14ac:dyDescent="0.25">
      <c r="A4010" s="403" t="s">
        <v>23571</v>
      </c>
      <c r="B4010" s="403" t="s">
        <v>23569</v>
      </c>
      <c r="C4010" s="403" t="s">
        <v>23570</v>
      </c>
      <c r="D4010" s="403" t="s">
        <v>23568</v>
      </c>
      <c r="E4010" s="403" t="s">
        <v>23322</v>
      </c>
      <c r="F4010" s="403" t="s">
        <v>23323</v>
      </c>
      <c r="G4010" s="403" t="s">
        <v>6440</v>
      </c>
      <c r="H4010" s="403" t="s">
        <v>23323</v>
      </c>
      <c r="I4010" s="403" t="s">
        <v>6334</v>
      </c>
      <c r="J4010" s="403" t="s">
        <v>6334</v>
      </c>
      <c r="K4010" s="403" t="s">
        <v>2122</v>
      </c>
      <c r="L4010" s="403" t="s">
        <v>6343</v>
      </c>
    </row>
    <row r="4011" spans="1:12" ht="281.25" x14ac:dyDescent="0.25">
      <c r="A4011" s="402" t="s">
        <v>23575</v>
      </c>
      <c r="B4011" s="402" t="s">
        <v>23573</v>
      </c>
      <c r="C4011" s="402" t="s">
        <v>23574</v>
      </c>
      <c r="D4011" s="402" t="s">
        <v>23572</v>
      </c>
      <c r="E4011" s="402" t="s">
        <v>23322</v>
      </c>
      <c r="F4011" s="402" t="s">
        <v>23323</v>
      </c>
      <c r="G4011" s="402" t="s">
        <v>6440</v>
      </c>
      <c r="H4011" s="402" t="s">
        <v>23323</v>
      </c>
      <c r="I4011" s="402" t="s">
        <v>6334</v>
      </c>
      <c r="J4011" s="402" t="s">
        <v>6334</v>
      </c>
      <c r="K4011" s="402" t="s">
        <v>2122</v>
      </c>
      <c r="L4011" s="402" t="s">
        <v>6343</v>
      </c>
    </row>
    <row r="4012" spans="1:12" ht="202.5" x14ac:dyDescent="0.25">
      <c r="A4012" s="403" t="s">
        <v>23579</v>
      </c>
      <c r="B4012" s="403" t="s">
        <v>23577</v>
      </c>
      <c r="C4012" s="403" t="s">
        <v>23578</v>
      </c>
      <c r="D4012" s="403" t="s">
        <v>23576</v>
      </c>
      <c r="E4012" s="403" t="s">
        <v>23322</v>
      </c>
      <c r="F4012" s="403" t="s">
        <v>23323</v>
      </c>
      <c r="G4012" s="403" t="s">
        <v>6440</v>
      </c>
      <c r="H4012" s="403" t="s">
        <v>23323</v>
      </c>
      <c r="I4012" s="403" t="s">
        <v>6334</v>
      </c>
      <c r="J4012" s="403" t="s">
        <v>6334</v>
      </c>
      <c r="K4012" s="403" t="s">
        <v>2122</v>
      </c>
      <c r="L4012" s="403" t="s">
        <v>6343</v>
      </c>
    </row>
    <row r="4013" spans="1:12" ht="281.25" x14ac:dyDescent="0.25">
      <c r="A4013" s="402" t="s">
        <v>23583</v>
      </c>
      <c r="B4013" s="402" t="s">
        <v>23581</v>
      </c>
      <c r="C4013" s="402" t="s">
        <v>23582</v>
      </c>
      <c r="D4013" s="402" t="s">
        <v>23580</v>
      </c>
      <c r="E4013" s="402" t="s">
        <v>23322</v>
      </c>
      <c r="F4013" s="402" t="s">
        <v>23323</v>
      </c>
      <c r="G4013" s="402" t="s">
        <v>6440</v>
      </c>
      <c r="H4013" s="402" t="s">
        <v>23323</v>
      </c>
      <c r="I4013" s="402" t="s">
        <v>6334</v>
      </c>
      <c r="J4013" s="402" t="s">
        <v>6334</v>
      </c>
      <c r="K4013" s="402" t="s">
        <v>2122</v>
      </c>
      <c r="L4013" s="402" t="s">
        <v>6343</v>
      </c>
    </row>
    <row r="4014" spans="1:12" ht="236.25" x14ac:dyDescent="0.25">
      <c r="A4014" s="403" t="s">
        <v>1232</v>
      </c>
      <c r="B4014" s="403" t="s">
        <v>23585</v>
      </c>
      <c r="C4014" s="403" t="s">
        <v>1233</v>
      </c>
      <c r="D4014" s="403" t="s">
        <v>23584</v>
      </c>
      <c r="E4014" s="403" t="s">
        <v>23322</v>
      </c>
      <c r="F4014" s="403" t="s">
        <v>23323</v>
      </c>
      <c r="G4014" s="403" t="s">
        <v>6440</v>
      </c>
      <c r="H4014" s="403" t="s">
        <v>23323</v>
      </c>
      <c r="I4014" s="403" t="s">
        <v>6334</v>
      </c>
      <c r="J4014" s="403" t="s">
        <v>6334</v>
      </c>
      <c r="K4014" s="403" t="s">
        <v>2122</v>
      </c>
      <c r="L4014" s="403" t="s">
        <v>6343</v>
      </c>
    </row>
    <row r="4015" spans="1:12" ht="236.25" x14ac:dyDescent="0.25">
      <c r="A4015" s="402" t="s">
        <v>23589</v>
      </c>
      <c r="B4015" s="402" t="s">
        <v>23587</v>
      </c>
      <c r="C4015" s="402" t="s">
        <v>23588</v>
      </c>
      <c r="D4015" s="402" t="s">
        <v>23586</v>
      </c>
      <c r="E4015" s="402" t="s">
        <v>23322</v>
      </c>
      <c r="F4015" s="402" t="s">
        <v>23323</v>
      </c>
      <c r="G4015" s="402" t="s">
        <v>6440</v>
      </c>
      <c r="H4015" s="402" t="s">
        <v>23323</v>
      </c>
      <c r="I4015" s="402" t="s">
        <v>6334</v>
      </c>
      <c r="J4015" s="402" t="s">
        <v>6334</v>
      </c>
      <c r="K4015" s="402" t="s">
        <v>2122</v>
      </c>
      <c r="L4015" s="402" t="s">
        <v>6343</v>
      </c>
    </row>
    <row r="4016" spans="1:12" ht="225" x14ac:dyDescent="0.25">
      <c r="A4016" s="403" t="s">
        <v>23593</v>
      </c>
      <c r="B4016" s="403" t="s">
        <v>23591</v>
      </c>
      <c r="C4016" s="403" t="s">
        <v>23592</v>
      </c>
      <c r="D4016" s="403" t="s">
        <v>23590</v>
      </c>
      <c r="E4016" s="403" t="s">
        <v>23322</v>
      </c>
      <c r="F4016" s="403" t="s">
        <v>23323</v>
      </c>
      <c r="G4016" s="403" t="s">
        <v>6440</v>
      </c>
      <c r="H4016" s="403" t="s">
        <v>23323</v>
      </c>
      <c r="I4016" s="403" t="s">
        <v>6334</v>
      </c>
      <c r="J4016" s="403" t="s">
        <v>6334</v>
      </c>
      <c r="K4016" s="403" t="s">
        <v>2122</v>
      </c>
      <c r="L4016" s="403" t="s">
        <v>6343</v>
      </c>
    </row>
    <row r="4017" spans="1:12" ht="225" x14ac:dyDescent="0.25">
      <c r="A4017" s="402" t="s">
        <v>23597</v>
      </c>
      <c r="B4017" s="402" t="s">
        <v>23595</v>
      </c>
      <c r="C4017" s="402" t="s">
        <v>23596</v>
      </c>
      <c r="D4017" s="402" t="s">
        <v>23594</v>
      </c>
      <c r="E4017" s="402" t="s">
        <v>23598</v>
      </c>
      <c r="F4017" s="402" t="s">
        <v>23599</v>
      </c>
      <c r="G4017" s="402" t="s">
        <v>6440</v>
      </c>
      <c r="H4017" s="402" t="s">
        <v>23600</v>
      </c>
      <c r="I4017" s="402" t="s">
        <v>6334</v>
      </c>
      <c r="J4017" s="402" t="s">
        <v>6334</v>
      </c>
      <c r="K4017" s="402" t="s">
        <v>2122</v>
      </c>
      <c r="L4017" s="402" t="s">
        <v>7704</v>
      </c>
    </row>
    <row r="4018" spans="1:12" ht="258.75" x14ac:dyDescent="0.25">
      <c r="A4018" s="403" t="s">
        <v>23604</v>
      </c>
      <c r="B4018" s="403" t="s">
        <v>23602</v>
      </c>
      <c r="C4018" s="403" t="s">
        <v>23603</v>
      </c>
      <c r="D4018" s="403" t="s">
        <v>23601</v>
      </c>
      <c r="E4018" s="403" t="s">
        <v>23322</v>
      </c>
      <c r="F4018" s="403" t="s">
        <v>23323</v>
      </c>
      <c r="G4018" s="403" t="s">
        <v>6440</v>
      </c>
      <c r="H4018" s="403" t="s">
        <v>23323</v>
      </c>
      <c r="I4018" s="403" t="s">
        <v>6334</v>
      </c>
      <c r="J4018" s="403" t="s">
        <v>6334</v>
      </c>
      <c r="K4018" s="403" t="s">
        <v>2122</v>
      </c>
      <c r="L4018" s="403" t="s">
        <v>6343</v>
      </c>
    </row>
    <row r="4019" spans="1:12" ht="270" x14ac:dyDescent="0.25">
      <c r="A4019" s="402" t="s">
        <v>23608</v>
      </c>
      <c r="B4019" s="402" t="s">
        <v>23606</v>
      </c>
      <c r="C4019" s="402" t="s">
        <v>23607</v>
      </c>
      <c r="D4019" s="402" t="s">
        <v>23605</v>
      </c>
      <c r="E4019" s="402" t="s">
        <v>23322</v>
      </c>
      <c r="F4019" s="402" t="s">
        <v>23323</v>
      </c>
      <c r="G4019" s="402" t="s">
        <v>6440</v>
      </c>
      <c r="H4019" s="402" t="s">
        <v>23323</v>
      </c>
      <c r="I4019" s="402" t="s">
        <v>6334</v>
      </c>
      <c r="J4019" s="402" t="s">
        <v>6334</v>
      </c>
      <c r="K4019" s="402" t="s">
        <v>2122</v>
      </c>
      <c r="L4019" s="402" t="s">
        <v>6343</v>
      </c>
    </row>
    <row r="4020" spans="1:12" ht="270" x14ac:dyDescent="0.25">
      <c r="A4020" s="403" t="s">
        <v>23612</v>
      </c>
      <c r="B4020" s="403" t="s">
        <v>23610</v>
      </c>
      <c r="C4020" s="403" t="s">
        <v>23611</v>
      </c>
      <c r="D4020" s="403" t="s">
        <v>23609</v>
      </c>
      <c r="E4020" s="403" t="s">
        <v>23322</v>
      </c>
      <c r="F4020" s="403" t="s">
        <v>23323</v>
      </c>
      <c r="G4020" s="403" t="s">
        <v>6440</v>
      </c>
      <c r="H4020" s="403" t="s">
        <v>23323</v>
      </c>
      <c r="I4020" s="403" t="s">
        <v>6334</v>
      </c>
      <c r="J4020" s="403" t="s">
        <v>6334</v>
      </c>
      <c r="K4020" s="403" t="s">
        <v>2122</v>
      </c>
      <c r="L4020" s="403" t="s">
        <v>6343</v>
      </c>
    </row>
    <row r="4021" spans="1:12" ht="270" x14ac:dyDescent="0.25">
      <c r="A4021" s="402" t="s">
        <v>23616</v>
      </c>
      <c r="B4021" s="402" t="s">
        <v>23614</v>
      </c>
      <c r="C4021" s="402" t="s">
        <v>23615</v>
      </c>
      <c r="D4021" s="402" t="s">
        <v>23613</v>
      </c>
      <c r="E4021" s="402" t="s">
        <v>23322</v>
      </c>
      <c r="F4021" s="402" t="s">
        <v>23323</v>
      </c>
      <c r="G4021" s="402" t="s">
        <v>6440</v>
      </c>
      <c r="H4021" s="402" t="s">
        <v>23323</v>
      </c>
      <c r="I4021" s="402" t="s">
        <v>6334</v>
      </c>
      <c r="J4021" s="402" t="s">
        <v>6334</v>
      </c>
      <c r="K4021" s="402" t="s">
        <v>2122</v>
      </c>
      <c r="L4021" s="402" t="s">
        <v>6343</v>
      </c>
    </row>
    <row r="4022" spans="1:12" ht="247.5" x14ac:dyDescent="0.25">
      <c r="A4022" s="403" t="s">
        <v>23620</v>
      </c>
      <c r="B4022" s="403" t="s">
        <v>23618</v>
      </c>
      <c r="C4022" s="403" t="s">
        <v>23619</v>
      </c>
      <c r="D4022" s="403" t="s">
        <v>23617</v>
      </c>
      <c r="E4022" s="403" t="s">
        <v>23322</v>
      </c>
      <c r="F4022" s="403" t="s">
        <v>23323</v>
      </c>
      <c r="G4022" s="403" t="s">
        <v>6440</v>
      </c>
      <c r="H4022" s="403" t="s">
        <v>23323</v>
      </c>
      <c r="I4022" s="403" t="s">
        <v>6334</v>
      </c>
      <c r="J4022" s="403" t="s">
        <v>6334</v>
      </c>
      <c r="K4022" s="403" t="s">
        <v>2122</v>
      </c>
      <c r="L4022" s="403" t="s">
        <v>6343</v>
      </c>
    </row>
    <row r="4023" spans="1:12" ht="202.5" x14ac:dyDescent="0.25">
      <c r="A4023" s="402" t="s">
        <v>23624</v>
      </c>
      <c r="B4023" s="402" t="s">
        <v>23622</v>
      </c>
      <c r="C4023" s="402" t="s">
        <v>23623</v>
      </c>
      <c r="D4023" s="402" t="s">
        <v>23621</v>
      </c>
      <c r="E4023" s="402" t="s">
        <v>23322</v>
      </c>
      <c r="F4023" s="402" t="s">
        <v>23323</v>
      </c>
      <c r="G4023" s="402" t="s">
        <v>6440</v>
      </c>
      <c r="H4023" s="402" t="s">
        <v>23323</v>
      </c>
      <c r="I4023" s="402" t="s">
        <v>6334</v>
      </c>
      <c r="J4023" s="402" t="s">
        <v>6334</v>
      </c>
      <c r="K4023" s="402" t="s">
        <v>2122</v>
      </c>
      <c r="L4023" s="402" t="s">
        <v>6343</v>
      </c>
    </row>
    <row r="4024" spans="1:12" ht="67.5" x14ac:dyDescent="0.25">
      <c r="A4024" s="403" t="s">
        <v>23628</v>
      </c>
      <c r="B4024" s="403" t="s">
        <v>23626</v>
      </c>
      <c r="C4024" s="403" t="s">
        <v>23627</v>
      </c>
      <c r="D4024" s="403" t="s">
        <v>23625</v>
      </c>
      <c r="E4024" s="403" t="s">
        <v>23322</v>
      </c>
      <c r="F4024" s="403" t="s">
        <v>23323</v>
      </c>
      <c r="G4024" s="403" t="s">
        <v>6440</v>
      </c>
      <c r="H4024" s="403" t="s">
        <v>23323</v>
      </c>
      <c r="I4024" s="403" t="s">
        <v>6334</v>
      </c>
      <c r="J4024" s="403" t="s">
        <v>6334</v>
      </c>
      <c r="K4024" s="403" t="s">
        <v>2122</v>
      </c>
      <c r="L4024" s="403" t="s">
        <v>6343</v>
      </c>
    </row>
    <row r="4025" spans="1:12" ht="236.25" x14ac:dyDescent="0.25">
      <c r="A4025" s="402" t="s">
        <v>23632</v>
      </c>
      <c r="B4025" s="402" t="s">
        <v>23630</v>
      </c>
      <c r="C4025" s="402" t="s">
        <v>23631</v>
      </c>
      <c r="D4025" s="402" t="s">
        <v>23629</v>
      </c>
      <c r="E4025" s="402" t="s">
        <v>23322</v>
      </c>
      <c r="F4025" s="402" t="s">
        <v>23323</v>
      </c>
      <c r="G4025" s="402" t="s">
        <v>6440</v>
      </c>
      <c r="H4025" s="402" t="s">
        <v>23323</v>
      </c>
      <c r="I4025" s="402" t="s">
        <v>6334</v>
      </c>
      <c r="J4025" s="402" t="s">
        <v>6334</v>
      </c>
      <c r="K4025" s="402" t="s">
        <v>2122</v>
      </c>
      <c r="L4025" s="402" t="s">
        <v>6343</v>
      </c>
    </row>
    <row r="4026" spans="1:12" ht="292.5" x14ac:dyDescent="0.25">
      <c r="A4026" s="403" t="s">
        <v>23636</v>
      </c>
      <c r="B4026" s="403" t="s">
        <v>23634</v>
      </c>
      <c r="C4026" s="403" t="s">
        <v>23635</v>
      </c>
      <c r="D4026" s="403" t="s">
        <v>23633</v>
      </c>
      <c r="E4026" s="403" t="s">
        <v>23322</v>
      </c>
      <c r="F4026" s="403" t="s">
        <v>23323</v>
      </c>
      <c r="G4026" s="403" t="s">
        <v>6440</v>
      </c>
      <c r="H4026" s="403" t="s">
        <v>23323</v>
      </c>
      <c r="I4026" s="403" t="s">
        <v>6334</v>
      </c>
      <c r="J4026" s="403" t="s">
        <v>6334</v>
      </c>
      <c r="K4026" s="403" t="s">
        <v>2122</v>
      </c>
      <c r="L4026" s="403" t="s">
        <v>6343</v>
      </c>
    </row>
    <row r="4027" spans="1:12" ht="292.5" x14ac:dyDescent="0.25">
      <c r="A4027" s="402" t="s">
        <v>23640</v>
      </c>
      <c r="B4027" s="402" t="s">
        <v>23638</v>
      </c>
      <c r="C4027" s="402" t="s">
        <v>23639</v>
      </c>
      <c r="D4027" s="402" t="s">
        <v>23637</v>
      </c>
      <c r="E4027" s="402" t="s">
        <v>23322</v>
      </c>
      <c r="F4027" s="402" t="s">
        <v>23323</v>
      </c>
      <c r="G4027" s="402" t="s">
        <v>6440</v>
      </c>
      <c r="H4027" s="402" t="s">
        <v>23323</v>
      </c>
      <c r="I4027" s="402" t="s">
        <v>6334</v>
      </c>
      <c r="J4027" s="402" t="s">
        <v>6334</v>
      </c>
      <c r="K4027" s="402" t="s">
        <v>2122</v>
      </c>
      <c r="L4027" s="402" t="s">
        <v>6343</v>
      </c>
    </row>
    <row r="4028" spans="1:12" ht="281.25" x14ac:dyDescent="0.25">
      <c r="A4028" s="403" t="s">
        <v>23644</v>
      </c>
      <c r="B4028" s="403" t="s">
        <v>23642</v>
      </c>
      <c r="C4028" s="403" t="s">
        <v>23643</v>
      </c>
      <c r="D4028" s="403" t="s">
        <v>23641</v>
      </c>
      <c r="E4028" s="403" t="s">
        <v>23322</v>
      </c>
      <c r="F4028" s="403" t="s">
        <v>23323</v>
      </c>
      <c r="G4028" s="403" t="s">
        <v>6440</v>
      </c>
      <c r="H4028" s="403" t="s">
        <v>23323</v>
      </c>
      <c r="I4028" s="403" t="s">
        <v>6334</v>
      </c>
      <c r="J4028" s="403" t="s">
        <v>6334</v>
      </c>
      <c r="K4028" s="403" t="s">
        <v>2122</v>
      </c>
      <c r="L4028" s="403" t="s">
        <v>6343</v>
      </c>
    </row>
    <row r="4029" spans="1:12" ht="409.5" x14ac:dyDescent="0.25">
      <c r="A4029" s="402" t="s">
        <v>23648</v>
      </c>
      <c r="B4029" s="402" t="s">
        <v>23646</v>
      </c>
      <c r="C4029" s="402" t="s">
        <v>23647</v>
      </c>
      <c r="D4029" s="402" t="s">
        <v>23645</v>
      </c>
      <c r="E4029" s="402" t="s">
        <v>23322</v>
      </c>
      <c r="F4029" s="402" t="s">
        <v>23323</v>
      </c>
      <c r="G4029" s="402" t="s">
        <v>6440</v>
      </c>
      <c r="H4029" s="402" t="s">
        <v>23323</v>
      </c>
      <c r="I4029" s="402" t="s">
        <v>6334</v>
      </c>
      <c r="J4029" s="402" t="s">
        <v>6334</v>
      </c>
      <c r="K4029" s="402" t="s">
        <v>2122</v>
      </c>
      <c r="L4029" s="402" t="s">
        <v>6343</v>
      </c>
    </row>
    <row r="4030" spans="1:12" ht="180" x14ac:dyDescent="0.25">
      <c r="A4030" s="403" t="s">
        <v>23652</v>
      </c>
      <c r="B4030" s="403" t="s">
        <v>23650</v>
      </c>
      <c r="C4030" s="403" t="s">
        <v>23651</v>
      </c>
      <c r="D4030" s="403" t="s">
        <v>23649</v>
      </c>
      <c r="E4030" s="403" t="s">
        <v>23322</v>
      </c>
      <c r="F4030" s="403" t="s">
        <v>23323</v>
      </c>
      <c r="G4030" s="403" t="s">
        <v>6440</v>
      </c>
      <c r="H4030" s="403" t="s">
        <v>23323</v>
      </c>
      <c r="I4030" s="403" t="s">
        <v>6334</v>
      </c>
      <c r="J4030" s="403" t="s">
        <v>6334</v>
      </c>
      <c r="K4030" s="403" t="s">
        <v>2122</v>
      </c>
      <c r="L4030" s="403" t="s">
        <v>6343</v>
      </c>
    </row>
    <row r="4031" spans="1:12" ht="180" x14ac:dyDescent="0.25">
      <c r="A4031" s="402" t="s">
        <v>23656</v>
      </c>
      <c r="B4031" s="402" t="s">
        <v>23654</v>
      </c>
      <c r="C4031" s="402" t="s">
        <v>23655</v>
      </c>
      <c r="D4031" s="402" t="s">
        <v>23653</v>
      </c>
      <c r="E4031" s="402" t="s">
        <v>23322</v>
      </c>
      <c r="F4031" s="402" t="s">
        <v>23323</v>
      </c>
      <c r="G4031" s="402" t="s">
        <v>6440</v>
      </c>
      <c r="H4031" s="402" t="s">
        <v>23323</v>
      </c>
      <c r="I4031" s="402" t="s">
        <v>6334</v>
      </c>
      <c r="J4031" s="402" t="s">
        <v>6334</v>
      </c>
      <c r="K4031" s="402" t="s">
        <v>2122</v>
      </c>
      <c r="L4031" s="402" t="s">
        <v>6343</v>
      </c>
    </row>
    <row r="4032" spans="1:12" ht="146.25" x14ac:dyDescent="0.25">
      <c r="A4032" s="403" t="s">
        <v>23660</v>
      </c>
      <c r="B4032" s="403" t="s">
        <v>23658</v>
      </c>
      <c r="C4032" s="403" t="s">
        <v>23659</v>
      </c>
      <c r="D4032" s="403" t="s">
        <v>23657</v>
      </c>
      <c r="E4032" s="403" t="s">
        <v>23598</v>
      </c>
      <c r="F4032" s="403" t="s">
        <v>23599</v>
      </c>
      <c r="G4032" s="403" t="s">
        <v>6440</v>
      </c>
      <c r="H4032" s="403" t="s">
        <v>23600</v>
      </c>
      <c r="I4032" s="403" t="s">
        <v>6334</v>
      </c>
      <c r="J4032" s="403" t="s">
        <v>6334</v>
      </c>
      <c r="K4032" s="403" t="s">
        <v>2122</v>
      </c>
      <c r="L4032" s="403" t="s">
        <v>7704</v>
      </c>
    </row>
    <row r="4033" spans="1:12" ht="236.25" x14ac:dyDescent="0.25">
      <c r="A4033" s="402" t="s">
        <v>23664</v>
      </c>
      <c r="B4033" s="402" t="s">
        <v>23662</v>
      </c>
      <c r="C4033" s="402" t="s">
        <v>23663</v>
      </c>
      <c r="D4033" s="402" t="s">
        <v>23661</v>
      </c>
      <c r="E4033" s="402" t="s">
        <v>23322</v>
      </c>
      <c r="F4033" s="402" t="s">
        <v>23323</v>
      </c>
      <c r="G4033" s="402" t="s">
        <v>6440</v>
      </c>
      <c r="H4033" s="402" t="s">
        <v>23323</v>
      </c>
      <c r="I4033" s="402" t="s">
        <v>6334</v>
      </c>
      <c r="J4033" s="402" t="s">
        <v>6334</v>
      </c>
      <c r="K4033" s="402" t="s">
        <v>2122</v>
      </c>
      <c r="L4033" s="402" t="s">
        <v>6343</v>
      </c>
    </row>
    <row r="4034" spans="1:12" ht="213.75" x14ac:dyDescent="0.25">
      <c r="A4034" s="403" t="s">
        <v>23668</v>
      </c>
      <c r="B4034" s="403" t="s">
        <v>23666</v>
      </c>
      <c r="C4034" s="403" t="s">
        <v>23667</v>
      </c>
      <c r="D4034" s="403" t="s">
        <v>23665</v>
      </c>
      <c r="E4034" s="403" t="s">
        <v>23322</v>
      </c>
      <c r="F4034" s="403" t="s">
        <v>23323</v>
      </c>
      <c r="G4034" s="403" t="s">
        <v>6440</v>
      </c>
      <c r="H4034" s="403" t="s">
        <v>23323</v>
      </c>
      <c r="I4034" s="403" t="s">
        <v>6334</v>
      </c>
      <c r="J4034" s="403" t="s">
        <v>6334</v>
      </c>
      <c r="K4034" s="403" t="s">
        <v>2122</v>
      </c>
      <c r="L4034" s="403" t="s">
        <v>6343</v>
      </c>
    </row>
    <row r="4035" spans="1:12" ht="236.25" x14ac:dyDescent="0.25">
      <c r="A4035" s="402" t="s">
        <v>23672</v>
      </c>
      <c r="B4035" s="402" t="s">
        <v>23670</v>
      </c>
      <c r="C4035" s="402" t="s">
        <v>23671</v>
      </c>
      <c r="D4035" s="402" t="s">
        <v>23669</v>
      </c>
      <c r="E4035" s="402" t="s">
        <v>23322</v>
      </c>
      <c r="F4035" s="402" t="s">
        <v>23323</v>
      </c>
      <c r="G4035" s="402" t="s">
        <v>6440</v>
      </c>
      <c r="H4035" s="402" t="s">
        <v>23323</v>
      </c>
      <c r="I4035" s="402" t="s">
        <v>6334</v>
      </c>
      <c r="J4035" s="402" t="s">
        <v>6334</v>
      </c>
      <c r="K4035" s="402" t="s">
        <v>2122</v>
      </c>
      <c r="L4035" s="402" t="s">
        <v>6343</v>
      </c>
    </row>
    <row r="4036" spans="1:12" ht="247.5" x14ac:dyDescent="0.25">
      <c r="A4036" s="403" t="s">
        <v>23676</v>
      </c>
      <c r="B4036" s="403" t="s">
        <v>23674</v>
      </c>
      <c r="C4036" s="403" t="s">
        <v>23675</v>
      </c>
      <c r="D4036" s="403" t="s">
        <v>23673</v>
      </c>
      <c r="E4036" s="403" t="s">
        <v>23322</v>
      </c>
      <c r="F4036" s="403" t="s">
        <v>23323</v>
      </c>
      <c r="G4036" s="403" t="s">
        <v>6440</v>
      </c>
      <c r="H4036" s="403" t="s">
        <v>23323</v>
      </c>
      <c r="I4036" s="403" t="s">
        <v>6334</v>
      </c>
      <c r="J4036" s="403" t="s">
        <v>6334</v>
      </c>
      <c r="K4036" s="403" t="s">
        <v>2122</v>
      </c>
      <c r="L4036" s="403" t="s">
        <v>6343</v>
      </c>
    </row>
    <row r="4037" spans="1:12" ht="258.75" x14ac:dyDescent="0.25">
      <c r="A4037" s="402" t="s">
        <v>23680</v>
      </c>
      <c r="B4037" s="402" t="s">
        <v>23678</v>
      </c>
      <c r="C4037" s="402" t="s">
        <v>23679</v>
      </c>
      <c r="D4037" s="402" t="s">
        <v>23677</v>
      </c>
      <c r="E4037" s="402" t="s">
        <v>23322</v>
      </c>
      <c r="F4037" s="402" t="s">
        <v>23323</v>
      </c>
      <c r="G4037" s="402" t="s">
        <v>6440</v>
      </c>
      <c r="H4037" s="402" t="s">
        <v>23323</v>
      </c>
      <c r="I4037" s="402" t="s">
        <v>6334</v>
      </c>
      <c r="J4037" s="402" t="s">
        <v>6334</v>
      </c>
      <c r="K4037" s="402" t="s">
        <v>2122</v>
      </c>
      <c r="L4037" s="402" t="s">
        <v>6343</v>
      </c>
    </row>
    <row r="4038" spans="1:12" ht="213.75" x14ac:dyDescent="0.25">
      <c r="A4038" s="403" t="s">
        <v>23684</v>
      </c>
      <c r="B4038" s="403" t="s">
        <v>23682</v>
      </c>
      <c r="C4038" s="403" t="s">
        <v>23683</v>
      </c>
      <c r="D4038" s="403" t="s">
        <v>23681</v>
      </c>
      <c r="E4038" s="403" t="s">
        <v>23322</v>
      </c>
      <c r="F4038" s="403" t="s">
        <v>23323</v>
      </c>
      <c r="G4038" s="403" t="s">
        <v>6440</v>
      </c>
      <c r="H4038" s="403" t="s">
        <v>23323</v>
      </c>
      <c r="I4038" s="403" t="s">
        <v>6334</v>
      </c>
      <c r="J4038" s="403" t="s">
        <v>6334</v>
      </c>
      <c r="K4038" s="403" t="s">
        <v>2122</v>
      </c>
      <c r="L4038" s="403" t="s">
        <v>6343</v>
      </c>
    </row>
    <row r="4039" spans="1:12" ht="225" x14ac:dyDescent="0.25">
      <c r="A4039" s="402" t="s">
        <v>23688</v>
      </c>
      <c r="B4039" s="402" t="s">
        <v>23686</v>
      </c>
      <c r="C4039" s="402" t="s">
        <v>23687</v>
      </c>
      <c r="D4039" s="402" t="s">
        <v>23685</v>
      </c>
      <c r="E4039" s="402" t="s">
        <v>23322</v>
      </c>
      <c r="F4039" s="402" t="s">
        <v>23323</v>
      </c>
      <c r="G4039" s="402" t="s">
        <v>6440</v>
      </c>
      <c r="H4039" s="402" t="s">
        <v>23323</v>
      </c>
      <c r="I4039" s="402" t="s">
        <v>6334</v>
      </c>
      <c r="J4039" s="402" t="s">
        <v>6334</v>
      </c>
      <c r="K4039" s="402" t="s">
        <v>2122</v>
      </c>
      <c r="L4039" s="402" t="s">
        <v>6343</v>
      </c>
    </row>
    <row r="4040" spans="1:12" ht="225" x14ac:dyDescent="0.25">
      <c r="A4040" s="403" t="s">
        <v>23692</v>
      </c>
      <c r="B4040" s="403" t="s">
        <v>23690</v>
      </c>
      <c r="C4040" s="403" t="s">
        <v>23691</v>
      </c>
      <c r="D4040" s="403" t="s">
        <v>23689</v>
      </c>
      <c r="E4040" s="403" t="s">
        <v>23322</v>
      </c>
      <c r="F4040" s="403" t="s">
        <v>23323</v>
      </c>
      <c r="G4040" s="403" t="s">
        <v>6440</v>
      </c>
      <c r="H4040" s="403" t="s">
        <v>23323</v>
      </c>
      <c r="I4040" s="403" t="s">
        <v>6334</v>
      </c>
      <c r="J4040" s="403" t="s">
        <v>6334</v>
      </c>
      <c r="K4040" s="403" t="s">
        <v>2122</v>
      </c>
      <c r="L4040" s="403" t="s">
        <v>6343</v>
      </c>
    </row>
    <row r="4041" spans="1:12" ht="236.25" x14ac:dyDescent="0.25">
      <c r="A4041" s="402" t="s">
        <v>23696</v>
      </c>
      <c r="B4041" s="402" t="s">
        <v>23694</v>
      </c>
      <c r="C4041" s="402" t="s">
        <v>23695</v>
      </c>
      <c r="D4041" s="402" t="s">
        <v>23693</v>
      </c>
      <c r="E4041" s="402" t="s">
        <v>23322</v>
      </c>
      <c r="F4041" s="402" t="s">
        <v>23323</v>
      </c>
      <c r="G4041" s="402" t="s">
        <v>6440</v>
      </c>
      <c r="H4041" s="402" t="s">
        <v>23323</v>
      </c>
      <c r="I4041" s="402" t="s">
        <v>6334</v>
      </c>
      <c r="J4041" s="402" t="s">
        <v>6334</v>
      </c>
      <c r="K4041" s="402" t="s">
        <v>2122</v>
      </c>
      <c r="L4041" s="402" t="s">
        <v>6343</v>
      </c>
    </row>
    <row r="4042" spans="1:12" ht="281.25" x14ac:dyDescent="0.25">
      <c r="A4042" s="403" t="s">
        <v>23700</v>
      </c>
      <c r="B4042" s="403" t="s">
        <v>23698</v>
      </c>
      <c r="C4042" s="403" t="s">
        <v>23699</v>
      </c>
      <c r="D4042" s="403" t="s">
        <v>23697</v>
      </c>
      <c r="E4042" s="403" t="s">
        <v>23322</v>
      </c>
      <c r="F4042" s="403" t="s">
        <v>23323</v>
      </c>
      <c r="G4042" s="403" t="s">
        <v>6440</v>
      </c>
      <c r="H4042" s="403" t="s">
        <v>23323</v>
      </c>
      <c r="I4042" s="403" t="s">
        <v>6334</v>
      </c>
      <c r="J4042" s="403" t="s">
        <v>6334</v>
      </c>
      <c r="K4042" s="403" t="s">
        <v>2122</v>
      </c>
      <c r="L4042" s="403" t="s">
        <v>6343</v>
      </c>
    </row>
    <row r="4043" spans="1:12" ht="247.5" x14ac:dyDescent="0.25">
      <c r="A4043" s="402" t="s">
        <v>6202</v>
      </c>
      <c r="B4043" s="402" t="s">
        <v>23702</v>
      </c>
      <c r="C4043" s="402" t="s">
        <v>23703</v>
      </c>
      <c r="D4043" s="402" t="s">
        <v>23701</v>
      </c>
      <c r="E4043" s="402" t="s">
        <v>23322</v>
      </c>
      <c r="F4043" s="402" t="s">
        <v>23323</v>
      </c>
      <c r="G4043" s="402" t="s">
        <v>6440</v>
      </c>
      <c r="H4043" s="402" t="s">
        <v>23323</v>
      </c>
      <c r="I4043" s="402" t="s">
        <v>6334</v>
      </c>
      <c r="J4043" s="402" t="s">
        <v>6334</v>
      </c>
      <c r="K4043" s="402" t="s">
        <v>2122</v>
      </c>
      <c r="L4043" s="402" t="s">
        <v>6343</v>
      </c>
    </row>
    <row r="4044" spans="1:12" ht="67.5" x14ac:dyDescent="0.25">
      <c r="A4044" s="403" t="s">
        <v>23707</v>
      </c>
      <c r="B4044" s="403" t="s">
        <v>23705</v>
      </c>
      <c r="C4044" s="403" t="s">
        <v>23706</v>
      </c>
      <c r="D4044" s="403" t="s">
        <v>23704</v>
      </c>
      <c r="E4044" s="403" t="s">
        <v>23322</v>
      </c>
      <c r="F4044" s="403" t="s">
        <v>23323</v>
      </c>
      <c r="G4044" s="403" t="s">
        <v>6440</v>
      </c>
      <c r="H4044" s="403" t="s">
        <v>23323</v>
      </c>
      <c r="I4044" s="403" t="s">
        <v>6334</v>
      </c>
      <c r="J4044" s="403" t="s">
        <v>6334</v>
      </c>
      <c r="K4044" s="403" t="s">
        <v>2122</v>
      </c>
      <c r="L4044" s="403" t="s">
        <v>6343</v>
      </c>
    </row>
    <row r="4045" spans="1:12" ht="258.75" x14ac:dyDescent="0.25">
      <c r="A4045" s="402" t="s">
        <v>23711</v>
      </c>
      <c r="B4045" s="402" t="s">
        <v>23709</v>
      </c>
      <c r="C4045" s="402" t="s">
        <v>23710</v>
      </c>
      <c r="D4045" s="402" t="s">
        <v>23708</v>
      </c>
      <c r="E4045" s="402" t="s">
        <v>23322</v>
      </c>
      <c r="F4045" s="402" t="s">
        <v>23323</v>
      </c>
      <c r="G4045" s="402" t="s">
        <v>6440</v>
      </c>
      <c r="H4045" s="402" t="s">
        <v>23323</v>
      </c>
      <c r="I4045" s="402" t="s">
        <v>6334</v>
      </c>
      <c r="J4045" s="402" t="s">
        <v>6334</v>
      </c>
      <c r="K4045" s="402" t="s">
        <v>2122</v>
      </c>
      <c r="L4045" s="402" t="s">
        <v>6343</v>
      </c>
    </row>
    <row r="4046" spans="1:12" ht="225" x14ac:dyDescent="0.25">
      <c r="A4046" s="403" t="s">
        <v>23715</v>
      </c>
      <c r="B4046" s="403" t="s">
        <v>23713</v>
      </c>
      <c r="C4046" s="403" t="s">
        <v>23714</v>
      </c>
      <c r="D4046" s="403" t="s">
        <v>23712</v>
      </c>
      <c r="E4046" s="403" t="s">
        <v>23322</v>
      </c>
      <c r="F4046" s="403" t="s">
        <v>23323</v>
      </c>
      <c r="G4046" s="403" t="s">
        <v>6440</v>
      </c>
      <c r="H4046" s="403" t="s">
        <v>23323</v>
      </c>
      <c r="I4046" s="403" t="s">
        <v>6334</v>
      </c>
      <c r="J4046" s="403" t="s">
        <v>6334</v>
      </c>
      <c r="K4046" s="403" t="s">
        <v>2122</v>
      </c>
      <c r="L4046" s="403" t="s">
        <v>6343</v>
      </c>
    </row>
    <row r="4047" spans="1:12" ht="202.5" x14ac:dyDescent="0.25">
      <c r="A4047" s="402" t="s">
        <v>23719</v>
      </c>
      <c r="B4047" s="402" t="s">
        <v>23717</v>
      </c>
      <c r="C4047" s="402" t="s">
        <v>23718</v>
      </c>
      <c r="D4047" s="402" t="s">
        <v>23716</v>
      </c>
      <c r="E4047" s="402" t="s">
        <v>23322</v>
      </c>
      <c r="F4047" s="402" t="s">
        <v>23323</v>
      </c>
      <c r="G4047" s="402" t="s">
        <v>6440</v>
      </c>
      <c r="H4047" s="402" t="s">
        <v>23323</v>
      </c>
      <c r="I4047" s="402" t="s">
        <v>6334</v>
      </c>
      <c r="J4047" s="402" t="s">
        <v>6334</v>
      </c>
      <c r="K4047" s="402" t="s">
        <v>2122</v>
      </c>
      <c r="L4047" s="402" t="s">
        <v>6343</v>
      </c>
    </row>
    <row r="4048" spans="1:12" ht="101.25" x14ac:dyDescent="0.25">
      <c r="A4048" s="403" t="s">
        <v>23723</v>
      </c>
      <c r="B4048" s="403" t="s">
        <v>23721</v>
      </c>
      <c r="C4048" s="403" t="s">
        <v>23722</v>
      </c>
      <c r="D4048" s="403" t="s">
        <v>23720</v>
      </c>
      <c r="E4048" s="403" t="s">
        <v>23322</v>
      </c>
      <c r="F4048" s="403" t="s">
        <v>23323</v>
      </c>
      <c r="G4048" s="403" t="s">
        <v>6440</v>
      </c>
      <c r="H4048" s="403" t="s">
        <v>23323</v>
      </c>
      <c r="I4048" s="403" t="s">
        <v>6334</v>
      </c>
      <c r="J4048" s="403" t="s">
        <v>6334</v>
      </c>
      <c r="K4048" s="403" t="s">
        <v>2122</v>
      </c>
      <c r="L4048" s="403" t="s">
        <v>6343</v>
      </c>
    </row>
    <row r="4049" spans="1:12" ht="281.25" x14ac:dyDescent="0.25">
      <c r="A4049" s="402" t="s">
        <v>23727</v>
      </c>
      <c r="B4049" s="402" t="s">
        <v>23725</v>
      </c>
      <c r="C4049" s="402" t="s">
        <v>23726</v>
      </c>
      <c r="D4049" s="402" t="s">
        <v>23724</v>
      </c>
      <c r="E4049" s="402" t="s">
        <v>23322</v>
      </c>
      <c r="F4049" s="402" t="s">
        <v>23323</v>
      </c>
      <c r="G4049" s="402" t="s">
        <v>6440</v>
      </c>
      <c r="H4049" s="402" t="s">
        <v>23323</v>
      </c>
      <c r="I4049" s="402" t="s">
        <v>6334</v>
      </c>
      <c r="J4049" s="402" t="s">
        <v>6334</v>
      </c>
      <c r="K4049" s="402" t="s">
        <v>2122</v>
      </c>
      <c r="L4049" s="402" t="s">
        <v>6343</v>
      </c>
    </row>
    <row r="4050" spans="1:12" ht="191.25" x14ac:dyDescent="0.25">
      <c r="A4050" s="403" t="s">
        <v>23731</v>
      </c>
      <c r="B4050" s="403" t="s">
        <v>23729</v>
      </c>
      <c r="C4050" s="403" t="s">
        <v>23730</v>
      </c>
      <c r="D4050" s="403" t="s">
        <v>23728</v>
      </c>
      <c r="E4050" s="403" t="s">
        <v>23322</v>
      </c>
      <c r="F4050" s="403" t="s">
        <v>23323</v>
      </c>
      <c r="G4050" s="403" t="s">
        <v>6440</v>
      </c>
      <c r="H4050" s="403" t="s">
        <v>23323</v>
      </c>
      <c r="I4050" s="403" t="s">
        <v>6334</v>
      </c>
      <c r="J4050" s="403" t="s">
        <v>6334</v>
      </c>
      <c r="K4050" s="403" t="s">
        <v>2122</v>
      </c>
      <c r="L4050" s="403" t="s">
        <v>6343</v>
      </c>
    </row>
    <row r="4051" spans="1:12" ht="157.5" x14ac:dyDescent="0.25">
      <c r="A4051" s="402" t="s">
        <v>23735</v>
      </c>
      <c r="B4051" s="402" t="s">
        <v>23733</v>
      </c>
      <c r="C4051" s="402" t="s">
        <v>23734</v>
      </c>
      <c r="D4051" s="402" t="s">
        <v>23732</v>
      </c>
      <c r="E4051" s="402" t="s">
        <v>23322</v>
      </c>
      <c r="F4051" s="402" t="s">
        <v>23323</v>
      </c>
      <c r="G4051" s="402" t="s">
        <v>6440</v>
      </c>
      <c r="H4051" s="402" t="s">
        <v>23736</v>
      </c>
      <c r="I4051" s="402" t="s">
        <v>6334</v>
      </c>
      <c r="J4051" s="402" t="s">
        <v>6334</v>
      </c>
      <c r="K4051" s="402" t="s">
        <v>2122</v>
      </c>
      <c r="L4051" s="402" t="s">
        <v>6436</v>
      </c>
    </row>
    <row r="4052" spans="1:12" ht="180" x14ac:dyDescent="0.25">
      <c r="A4052" s="403" t="s">
        <v>23740</v>
      </c>
      <c r="B4052" s="403" t="s">
        <v>23738</v>
      </c>
      <c r="C4052" s="403" t="s">
        <v>23739</v>
      </c>
      <c r="D4052" s="403" t="s">
        <v>23737</v>
      </c>
      <c r="E4052" s="403" t="s">
        <v>23322</v>
      </c>
      <c r="F4052" s="403" t="s">
        <v>23323</v>
      </c>
      <c r="G4052" s="403" t="s">
        <v>6440</v>
      </c>
      <c r="H4052" s="403" t="s">
        <v>23323</v>
      </c>
      <c r="I4052" s="403" t="s">
        <v>6334</v>
      </c>
      <c r="J4052" s="403" t="s">
        <v>6334</v>
      </c>
      <c r="K4052" s="403" t="s">
        <v>2122</v>
      </c>
      <c r="L4052" s="403" t="s">
        <v>6343</v>
      </c>
    </row>
    <row r="4053" spans="1:12" ht="236.25" x14ac:dyDescent="0.25">
      <c r="A4053" s="402" t="s">
        <v>23744</v>
      </c>
      <c r="B4053" s="402" t="s">
        <v>23742</v>
      </c>
      <c r="C4053" s="402" t="s">
        <v>23743</v>
      </c>
      <c r="D4053" s="402" t="s">
        <v>23741</v>
      </c>
      <c r="E4053" s="402" t="s">
        <v>23322</v>
      </c>
      <c r="F4053" s="402" t="s">
        <v>23323</v>
      </c>
      <c r="G4053" s="402" t="s">
        <v>6440</v>
      </c>
      <c r="H4053" s="402" t="s">
        <v>23323</v>
      </c>
      <c r="I4053" s="402" t="s">
        <v>6334</v>
      </c>
      <c r="J4053" s="402" t="s">
        <v>6334</v>
      </c>
      <c r="K4053" s="402" t="s">
        <v>2122</v>
      </c>
      <c r="L4053" s="402" t="s">
        <v>6343</v>
      </c>
    </row>
    <row r="4054" spans="1:12" ht="247.5" x14ac:dyDescent="0.25">
      <c r="A4054" s="403" t="s">
        <v>23748</v>
      </c>
      <c r="B4054" s="403" t="s">
        <v>23746</v>
      </c>
      <c r="C4054" s="403" t="s">
        <v>23747</v>
      </c>
      <c r="D4054" s="403" t="s">
        <v>23745</v>
      </c>
      <c r="E4054" s="403" t="s">
        <v>23322</v>
      </c>
      <c r="F4054" s="403" t="s">
        <v>23323</v>
      </c>
      <c r="G4054" s="403" t="s">
        <v>6440</v>
      </c>
      <c r="H4054" s="403" t="s">
        <v>23323</v>
      </c>
      <c r="I4054" s="403" t="s">
        <v>6334</v>
      </c>
      <c r="J4054" s="403" t="s">
        <v>6334</v>
      </c>
      <c r="K4054" s="403" t="s">
        <v>2122</v>
      </c>
      <c r="L4054" s="403" t="s">
        <v>6343</v>
      </c>
    </row>
    <row r="4055" spans="1:12" ht="315" x14ac:dyDescent="0.25">
      <c r="A4055" s="402" t="s">
        <v>23752</v>
      </c>
      <c r="B4055" s="402" t="s">
        <v>23750</v>
      </c>
      <c r="C4055" s="402" t="s">
        <v>23751</v>
      </c>
      <c r="D4055" s="402" t="s">
        <v>23749</v>
      </c>
      <c r="E4055" s="402" t="s">
        <v>23322</v>
      </c>
      <c r="F4055" s="402" t="s">
        <v>23323</v>
      </c>
      <c r="G4055" s="402" t="s">
        <v>6440</v>
      </c>
      <c r="H4055" s="402" t="s">
        <v>23323</v>
      </c>
      <c r="I4055" s="402" t="s">
        <v>6334</v>
      </c>
      <c r="J4055" s="402" t="s">
        <v>6334</v>
      </c>
      <c r="K4055" s="402" t="s">
        <v>2122</v>
      </c>
      <c r="L4055" s="402" t="s">
        <v>6343</v>
      </c>
    </row>
    <row r="4056" spans="1:12" ht="303.75" x14ac:dyDescent="0.25">
      <c r="A4056" s="403" t="s">
        <v>23756</v>
      </c>
      <c r="B4056" s="403" t="s">
        <v>23754</v>
      </c>
      <c r="C4056" s="403" t="s">
        <v>23755</v>
      </c>
      <c r="D4056" s="403" t="s">
        <v>23753</v>
      </c>
      <c r="E4056" s="403" t="s">
        <v>23322</v>
      </c>
      <c r="F4056" s="403" t="s">
        <v>23323</v>
      </c>
      <c r="G4056" s="403" t="s">
        <v>6440</v>
      </c>
      <c r="H4056" s="403" t="s">
        <v>23323</v>
      </c>
      <c r="I4056" s="403" t="s">
        <v>6334</v>
      </c>
      <c r="J4056" s="403" t="s">
        <v>6334</v>
      </c>
      <c r="K4056" s="403" t="s">
        <v>2122</v>
      </c>
      <c r="L4056" s="403" t="s">
        <v>6343</v>
      </c>
    </row>
    <row r="4057" spans="1:12" ht="247.5" x14ac:dyDescent="0.25">
      <c r="A4057" s="402" t="s">
        <v>23760</v>
      </c>
      <c r="B4057" s="402" t="s">
        <v>23758</v>
      </c>
      <c r="C4057" s="402" t="s">
        <v>23759</v>
      </c>
      <c r="D4057" s="402" t="s">
        <v>23757</v>
      </c>
      <c r="E4057" s="402" t="s">
        <v>23322</v>
      </c>
      <c r="F4057" s="402" t="s">
        <v>23323</v>
      </c>
      <c r="G4057" s="402" t="s">
        <v>6440</v>
      </c>
      <c r="H4057" s="402" t="s">
        <v>23323</v>
      </c>
      <c r="I4057" s="402" t="s">
        <v>6334</v>
      </c>
      <c r="J4057" s="402" t="s">
        <v>6334</v>
      </c>
      <c r="K4057" s="402" t="s">
        <v>2122</v>
      </c>
      <c r="L4057" s="402" t="s">
        <v>6343</v>
      </c>
    </row>
    <row r="4058" spans="1:12" ht="236.25" x14ac:dyDescent="0.25">
      <c r="A4058" s="403" t="s">
        <v>23764</v>
      </c>
      <c r="B4058" s="403" t="s">
        <v>23762</v>
      </c>
      <c r="C4058" s="403" t="s">
        <v>23763</v>
      </c>
      <c r="D4058" s="403" t="s">
        <v>23761</v>
      </c>
      <c r="E4058" s="403" t="s">
        <v>23322</v>
      </c>
      <c r="F4058" s="403" t="s">
        <v>23323</v>
      </c>
      <c r="G4058" s="403" t="s">
        <v>6440</v>
      </c>
      <c r="H4058" s="403" t="s">
        <v>23323</v>
      </c>
      <c r="I4058" s="403" t="s">
        <v>6334</v>
      </c>
      <c r="J4058" s="403" t="s">
        <v>6334</v>
      </c>
      <c r="K4058" s="403" t="s">
        <v>2122</v>
      </c>
      <c r="L4058" s="403" t="s">
        <v>6343</v>
      </c>
    </row>
    <row r="4059" spans="1:12" ht="45" x14ac:dyDescent="0.25">
      <c r="A4059" s="402" t="s">
        <v>23768</v>
      </c>
      <c r="B4059" s="402" t="s">
        <v>23766</v>
      </c>
      <c r="C4059" s="402" t="s">
        <v>23767</v>
      </c>
      <c r="D4059" s="402" t="s">
        <v>23765</v>
      </c>
      <c r="E4059" s="402" t="s">
        <v>23322</v>
      </c>
      <c r="F4059" s="402" t="s">
        <v>23323</v>
      </c>
      <c r="G4059" s="402" t="s">
        <v>6440</v>
      </c>
      <c r="H4059" s="402" t="s">
        <v>23323</v>
      </c>
      <c r="I4059" s="402" t="s">
        <v>6334</v>
      </c>
      <c r="J4059" s="402" t="s">
        <v>6334</v>
      </c>
      <c r="K4059" s="402" t="s">
        <v>2122</v>
      </c>
      <c r="L4059" s="402" t="s">
        <v>6343</v>
      </c>
    </row>
    <row r="4060" spans="1:12" ht="168.75" x14ac:dyDescent="0.25">
      <c r="A4060" s="403" t="s">
        <v>23772</v>
      </c>
      <c r="B4060" s="403" t="s">
        <v>23770</v>
      </c>
      <c r="C4060" s="403" t="s">
        <v>23771</v>
      </c>
      <c r="D4060" s="403" t="s">
        <v>23769</v>
      </c>
      <c r="E4060" s="403" t="s">
        <v>23322</v>
      </c>
      <c r="F4060" s="403" t="s">
        <v>23323</v>
      </c>
      <c r="G4060" s="403" t="s">
        <v>6440</v>
      </c>
      <c r="H4060" s="403" t="s">
        <v>23323</v>
      </c>
      <c r="I4060" s="403" t="s">
        <v>6334</v>
      </c>
      <c r="J4060" s="403" t="s">
        <v>6334</v>
      </c>
      <c r="K4060" s="403" t="s">
        <v>2122</v>
      </c>
      <c r="L4060" s="403" t="s">
        <v>6343</v>
      </c>
    </row>
    <row r="4061" spans="1:12" ht="281.25" x14ac:dyDescent="0.25">
      <c r="A4061" s="402" t="s">
        <v>23776</v>
      </c>
      <c r="B4061" s="402" t="s">
        <v>23774</v>
      </c>
      <c r="C4061" s="402" t="s">
        <v>23775</v>
      </c>
      <c r="D4061" s="402" t="s">
        <v>23773</v>
      </c>
      <c r="E4061" s="402" t="s">
        <v>23322</v>
      </c>
      <c r="F4061" s="402" t="s">
        <v>23323</v>
      </c>
      <c r="G4061" s="402" t="s">
        <v>6440</v>
      </c>
      <c r="H4061" s="402" t="s">
        <v>23323</v>
      </c>
      <c r="I4061" s="402" t="s">
        <v>6334</v>
      </c>
      <c r="J4061" s="402" t="s">
        <v>6334</v>
      </c>
      <c r="K4061" s="402" t="s">
        <v>2122</v>
      </c>
      <c r="L4061" s="402" t="s">
        <v>6343</v>
      </c>
    </row>
    <row r="4062" spans="1:12" ht="270" x14ac:dyDescent="0.25">
      <c r="A4062" s="403" t="s">
        <v>23780</v>
      </c>
      <c r="B4062" s="403" t="s">
        <v>23778</v>
      </c>
      <c r="C4062" s="403" t="s">
        <v>23779</v>
      </c>
      <c r="D4062" s="403" t="s">
        <v>23777</v>
      </c>
      <c r="E4062" s="403" t="s">
        <v>23322</v>
      </c>
      <c r="F4062" s="403" t="s">
        <v>23323</v>
      </c>
      <c r="G4062" s="403" t="s">
        <v>6440</v>
      </c>
      <c r="H4062" s="403" t="s">
        <v>23323</v>
      </c>
      <c r="I4062" s="403" t="s">
        <v>6334</v>
      </c>
      <c r="J4062" s="403" t="s">
        <v>6334</v>
      </c>
      <c r="K4062" s="403" t="s">
        <v>2122</v>
      </c>
      <c r="L4062" s="403" t="s">
        <v>6343</v>
      </c>
    </row>
    <row r="4063" spans="1:12" ht="191.25" x14ac:dyDescent="0.25">
      <c r="A4063" s="402" t="s">
        <v>23784</v>
      </c>
      <c r="B4063" s="402" t="s">
        <v>23782</v>
      </c>
      <c r="C4063" s="402" t="s">
        <v>23783</v>
      </c>
      <c r="D4063" s="402" t="s">
        <v>23781</v>
      </c>
      <c r="E4063" s="402" t="s">
        <v>23322</v>
      </c>
      <c r="F4063" s="402" t="s">
        <v>23323</v>
      </c>
      <c r="G4063" s="402" t="s">
        <v>6440</v>
      </c>
      <c r="H4063" s="402" t="s">
        <v>23323</v>
      </c>
      <c r="I4063" s="402" t="s">
        <v>6334</v>
      </c>
      <c r="J4063" s="402" t="s">
        <v>6334</v>
      </c>
      <c r="K4063" s="402" t="s">
        <v>2122</v>
      </c>
      <c r="L4063" s="402" t="s">
        <v>6343</v>
      </c>
    </row>
    <row r="4064" spans="1:12" ht="281.25" x14ac:dyDescent="0.25">
      <c r="A4064" s="403" t="s">
        <v>23788</v>
      </c>
      <c r="B4064" s="403" t="s">
        <v>23786</v>
      </c>
      <c r="C4064" s="403" t="s">
        <v>23787</v>
      </c>
      <c r="D4064" s="403" t="s">
        <v>23785</v>
      </c>
      <c r="E4064" s="403" t="s">
        <v>23322</v>
      </c>
      <c r="F4064" s="403" t="s">
        <v>23323</v>
      </c>
      <c r="G4064" s="403" t="s">
        <v>6440</v>
      </c>
      <c r="H4064" s="403" t="s">
        <v>23323</v>
      </c>
      <c r="I4064" s="403" t="s">
        <v>6334</v>
      </c>
      <c r="J4064" s="403" t="s">
        <v>6334</v>
      </c>
      <c r="K4064" s="403" t="s">
        <v>2122</v>
      </c>
      <c r="L4064" s="403" t="s">
        <v>6343</v>
      </c>
    </row>
    <row r="4065" spans="1:12" ht="180" x14ac:dyDescent="0.25">
      <c r="A4065" s="402" t="s">
        <v>23792</v>
      </c>
      <c r="B4065" s="402" t="s">
        <v>23790</v>
      </c>
      <c r="C4065" s="402" t="s">
        <v>23791</v>
      </c>
      <c r="D4065" s="402" t="s">
        <v>23789</v>
      </c>
      <c r="E4065" s="402" t="s">
        <v>23322</v>
      </c>
      <c r="F4065" s="402" t="s">
        <v>23323</v>
      </c>
      <c r="G4065" s="402" t="s">
        <v>6440</v>
      </c>
      <c r="H4065" s="402" t="s">
        <v>23323</v>
      </c>
      <c r="I4065" s="402" t="s">
        <v>6334</v>
      </c>
      <c r="J4065" s="402" t="s">
        <v>6334</v>
      </c>
      <c r="K4065" s="402" t="s">
        <v>2122</v>
      </c>
      <c r="L4065" s="402" t="s">
        <v>6343</v>
      </c>
    </row>
    <row r="4066" spans="1:12" ht="67.5" x14ac:dyDescent="0.25">
      <c r="A4066" s="403" t="s">
        <v>23796</v>
      </c>
      <c r="B4066" s="403" t="s">
        <v>23794</v>
      </c>
      <c r="C4066" s="403" t="s">
        <v>23795</v>
      </c>
      <c r="D4066" s="403" t="s">
        <v>23793</v>
      </c>
      <c r="E4066" s="403" t="s">
        <v>23322</v>
      </c>
      <c r="F4066" s="403" t="s">
        <v>23323</v>
      </c>
      <c r="G4066" s="403" t="s">
        <v>6440</v>
      </c>
      <c r="H4066" s="403" t="s">
        <v>23323</v>
      </c>
      <c r="I4066" s="403" t="s">
        <v>6334</v>
      </c>
      <c r="J4066" s="403" t="s">
        <v>6334</v>
      </c>
      <c r="K4066" s="403" t="s">
        <v>2122</v>
      </c>
      <c r="L4066" s="403" t="s">
        <v>6343</v>
      </c>
    </row>
    <row r="4067" spans="1:12" ht="292.5" x14ac:dyDescent="0.25">
      <c r="A4067" s="402" t="s">
        <v>23800</v>
      </c>
      <c r="B4067" s="402" t="s">
        <v>23798</v>
      </c>
      <c r="C4067" s="402" t="s">
        <v>23799</v>
      </c>
      <c r="D4067" s="402" t="s">
        <v>23797</v>
      </c>
      <c r="E4067" s="402" t="s">
        <v>23322</v>
      </c>
      <c r="F4067" s="402" t="s">
        <v>23323</v>
      </c>
      <c r="G4067" s="402" t="s">
        <v>6440</v>
      </c>
      <c r="H4067" s="402" t="s">
        <v>23323</v>
      </c>
      <c r="I4067" s="402" t="s">
        <v>6334</v>
      </c>
      <c r="J4067" s="402" t="s">
        <v>6334</v>
      </c>
      <c r="K4067" s="402" t="s">
        <v>2122</v>
      </c>
      <c r="L4067" s="402" t="s">
        <v>6343</v>
      </c>
    </row>
    <row r="4068" spans="1:12" ht="202.5" x14ac:dyDescent="0.25">
      <c r="A4068" s="403" t="s">
        <v>23804</v>
      </c>
      <c r="B4068" s="403" t="s">
        <v>23802</v>
      </c>
      <c r="C4068" s="403" t="s">
        <v>23803</v>
      </c>
      <c r="D4068" s="403" t="s">
        <v>23801</v>
      </c>
      <c r="E4068" s="403" t="s">
        <v>23322</v>
      </c>
      <c r="F4068" s="403" t="s">
        <v>23323</v>
      </c>
      <c r="G4068" s="403" t="s">
        <v>6440</v>
      </c>
      <c r="H4068" s="403" t="s">
        <v>23323</v>
      </c>
      <c r="I4068" s="403" t="s">
        <v>6334</v>
      </c>
      <c r="J4068" s="403" t="s">
        <v>6334</v>
      </c>
      <c r="K4068" s="403" t="s">
        <v>2122</v>
      </c>
      <c r="L4068" s="403" t="s">
        <v>6343</v>
      </c>
    </row>
    <row r="4069" spans="1:12" ht="270" x14ac:dyDescent="0.25">
      <c r="A4069" s="402" t="s">
        <v>23808</v>
      </c>
      <c r="B4069" s="402" t="s">
        <v>23806</v>
      </c>
      <c r="C4069" s="402" t="s">
        <v>23807</v>
      </c>
      <c r="D4069" s="402" t="s">
        <v>23805</v>
      </c>
      <c r="E4069" s="402" t="s">
        <v>23322</v>
      </c>
      <c r="F4069" s="402" t="s">
        <v>23323</v>
      </c>
      <c r="G4069" s="402" t="s">
        <v>6440</v>
      </c>
      <c r="H4069" s="402" t="s">
        <v>23323</v>
      </c>
      <c r="I4069" s="402" t="s">
        <v>6334</v>
      </c>
      <c r="J4069" s="402" t="s">
        <v>6334</v>
      </c>
      <c r="K4069" s="402" t="s">
        <v>2122</v>
      </c>
      <c r="L4069" s="402" t="s">
        <v>6343</v>
      </c>
    </row>
    <row r="4070" spans="1:12" ht="225" x14ac:dyDescent="0.25">
      <c r="A4070" s="403" t="s">
        <v>23812</v>
      </c>
      <c r="B4070" s="403" t="s">
        <v>23810</v>
      </c>
      <c r="C4070" s="403" t="s">
        <v>23811</v>
      </c>
      <c r="D4070" s="403" t="s">
        <v>23809</v>
      </c>
      <c r="E4070" s="403" t="s">
        <v>23322</v>
      </c>
      <c r="F4070" s="403" t="s">
        <v>23323</v>
      </c>
      <c r="G4070" s="403" t="s">
        <v>6440</v>
      </c>
      <c r="H4070" s="403" t="s">
        <v>23323</v>
      </c>
      <c r="I4070" s="403" t="s">
        <v>6334</v>
      </c>
      <c r="J4070" s="403" t="s">
        <v>6334</v>
      </c>
      <c r="K4070" s="403" t="s">
        <v>2122</v>
      </c>
      <c r="L4070" s="403" t="s">
        <v>6343</v>
      </c>
    </row>
    <row r="4071" spans="1:12" ht="281.25" x14ac:dyDescent="0.25">
      <c r="A4071" s="402" t="s">
        <v>23816</v>
      </c>
      <c r="B4071" s="402" t="s">
        <v>23814</v>
      </c>
      <c r="C4071" s="402" t="s">
        <v>23815</v>
      </c>
      <c r="D4071" s="402" t="s">
        <v>23813</v>
      </c>
      <c r="E4071" s="402" t="s">
        <v>23322</v>
      </c>
      <c r="F4071" s="402" t="s">
        <v>23323</v>
      </c>
      <c r="G4071" s="402" t="s">
        <v>6440</v>
      </c>
      <c r="H4071" s="402" t="s">
        <v>23323</v>
      </c>
      <c r="I4071" s="402" t="s">
        <v>6334</v>
      </c>
      <c r="J4071" s="402" t="s">
        <v>6334</v>
      </c>
      <c r="K4071" s="402" t="s">
        <v>2122</v>
      </c>
      <c r="L4071" s="402" t="s">
        <v>6343</v>
      </c>
    </row>
    <row r="4072" spans="1:12" ht="247.5" x14ac:dyDescent="0.25">
      <c r="A4072" s="403" t="s">
        <v>23820</v>
      </c>
      <c r="B4072" s="403" t="s">
        <v>23818</v>
      </c>
      <c r="C4072" s="403" t="s">
        <v>23819</v>
      </c>
      <c r="D4072" s="403" t="s">
        <v>23817</v>
      </c>
      <c r="E4072" s="403" t="s">
        <v>23322</v>
      </c>
      <c r="F4072" s="403" t="s">
        <v>23323</v>
      </c>
      <c r="G4072" s="403" t="s">
        <v>6440</v>
      </c>
      <c r="H4072" s="403" t="s">
        <v>23323</v>
      </c>
      <c r="I4072" s="403" t="s">
        <v>6334</v>
      </c>
      <c r="J4072" s="403" t="s">
        <v>6334</v>
      </c>
      <c r="K4072" s="403" t="s">
        <v>2122</v>
      </c>
      <c r="L4072" s="403" t="s">
        <v>6343</v>
      </c>
    </row>
    <row r="4073" spans="1:12" ht="292.5" x14ac:dyDescent="0.25">
      <c r="A4073" s="402" t="s">
        <v>23824</v>
      </c>
      <c r="B4073" s="402" t="s">
        <v>23822</v>
      </c>
      <c r="C4073" s="402" t="s">
        <v>23823</v>
      </c>
      <c r="D4073" s="402" t="s">
        <v>23821</v>
      </c>
      <c r="E4073" s="402" t="s">
        <v>23322</v>
      </c>
      <c r="F4073" s="402" t="s">
        <v>23323</v>
      </c>
      <c r="G4073" s="402" t="s">
        <v>6440</v>
      </c>
      <c r="H4073" s="402" t="s">
        <v>23323</v>
      </c>
      <c r="I4073" s="402" t="s">
        <v>6334</v>
      </c>
      <c r="J4073" s="402" t="s">
        <v>6334</v>
      </c>
      <c r="K4073" s="402" t="s">
        <v>2122</v>
      </c>
      <c r="L4073" s="402" t="s">
        <v>6343</v>
      </c>
    </row>
    <row r="4074" spans="1:12" ht="258.75" x14ac:dyDescent="0.25">
      <c r="A4074" s="403" t="s">
        <v>23828</v>
      </c>
      <c r="B4074" s="403" t="s">
        <v>23826</v>
      </c>
      <c r="C4074" s="403" t="s">
        <v>23827</v>
      </c>
      <c r="D4074" s="403" t="s">
        <v>23825</v>
      </c>
      <c r="E4074" s="403" t="s">
        <v>23322</v>
      </c>
      <c r="F4074" s="403" t="s">
        <v>23323</v>
      </c>
      <c r="G4074" s="403" t="s">
        <v>6440</v>
      </c>
      <c r="H4074" s="403" t="s">
        <v>23323</v>
      </c>
      <c r="I4074" s="403" t="s">
        <v>6334</v>
      </c>
      <c r="J4074" s="403" t="s">
        <v>6334</v>
      </c>
      <c r="K4074" s="403" t="s">
        <v>2122</v>
      </c>
      <c r="L4074" s="403" t="s">
        <v>6343</v>
      </c>
    </row>
    <row r="4075" spans="1:12" ht="213.75" x14ac:dyDescent="0.25">
      <c r="A4075" s="402" t="s">
        <v>23832</v>
      </c>
      <c r="B4075" s="402" t="s">
        <v>23830</v>
      </c>
      <c r="C4075" s="402" t="s">
        <v>23831</v>
      </c>
      <c r="D4075" s="402" t="s">
        <v>23829</v>
      </c>
      <c r="E4075" s="402" t="s">
        <v>23322</v>
      </c>
      <c r="F4075" s="402" t="s">
        <v>23323</v>
      </c>
      <c r="G4075" s="402" t="s">
        <v>6440</v>
      </c>
      <c r="H4075" s="402" t="s">
        <v>23323</v>
      </c>
      <c r="I4075" s="402" t="s">
        <v>6334</v>
      </c>
      <c r="J4075" s="402" t="s">
        <v>6334</v>
      </c>
      <c r="K4075" s="402" t="s">
        <v>2122</v>
      </c>
      <c r="L4075" s="402" t="s">
        <v>6343</v>
      </c>
    </row>
    <row r="4076" spans="1:12" ht="135" x14ac:dyDescent="0.25">
      <c r="A4076" s="403" t="s">
        <v>23836</v>
      </c>
      <c r="B4076" s="403" t="s">
        <v>23834</v>
      </c>
      <c r="C4076" s="403" t="s">
        <v>23835</v>
      </c>
      <c r="D4076" s="403" t="s">
        <v>23833</v>
      </c>
      <c r="E4076" s="403" t="s">
        <v>23322</v>
      </c>
      <c r="F4076" s="403" t="s">
        <v>23323</v>
      </c>
      <c r="G4076" s="403" t="s">
        <v>6440</v>
      </c>
      <c r="H4076" s="403" t="s">
        <v>23323</v>
      </c>
      <c r="I4076" s="403" t="s">
        <v>6334</v>
      </c>
      <c r="J4076" s="403" t="s">
        <v>6334</v>
      </c>
      <c r="K4076" s="403" t="s">
        <v>2122</v>
      </c>
      <c r="L4076" s="403" t="s">
        <v>6343</v>
      </c>
    </row>
    <row r="4077" spans="1:12" ht="258.75" x14ac:dyDescent="0.25">
      <c r="A4077" s="402" t="s">
        <v>23840</v>
      </c>
      <c r="B4077" s="402" t="s">
        <v>23838</v>
      </c>
      <c r="C4077" s="402" t="s">
        <v>23839</v>
      </c>
      <c r="D4077" s="402" t="s">
        <v>23837</v>
      </c>
      <c r="E4077" s="402" t="s">
        <v>23322</v>
      </c>
      <c r="F4077" s="402" t="s">
        <v>23323</v>
      </c>
      <c r="G4077" s="402" t="s">
        <v>6440</v>
      </c>
      <c r="H4077" s="402" t="s">
        <v>23323</v>
      </c>
      <c r="I4077" s="402" t="s">
        <v>6334</v>
      </c>
      <c r="J4077" s="402" t="s">
        <v>6334</v>
      </c>
      <c r="K4077" s="402" t="s">
        <v>2122</v>
      </c>
      <c r="L4077" s="402" t="s">
        <v>6343</v>
      </c>
    </row>
    <row r="4078" spans="1:12" ht="258.75" x14ac:dyDescent="0.25">
      <c r="A4078" s="403" t="s">
        <v>23844</v>
      </c>
      <c r="B4078" s="403" t="s">
        <v>23842</v>
      </c>
      <c r="C4078" s="403" t="s">
        <v>23843</v>
      </c>
      <c r="D4078" s="403" t="s">
        <v>23841</v>
      </c>
      <c r="E4078" s="403" t="s">
        <v>23322</v>
      </c>
      <c r="F4078" s="403" t="s">
        <v>23323</v>
      </c>
      <c r="G4078" s="403" t="s">
        <v>6440</v>
      </c>
      <c r="H4078" s="403" t="s">
        <v>23323</v>
      </c>
      <c r="I4078" s="403" t="s">
        <v>6334</v>
      </c>
      <c r="J4078" s="403" t="s">
        <v>6334</v>
      </c>
      <c r="K4078" s="403" t="s">
        <v>2122</v>
      </c>
      <c r="L4078" s="403" t="s">
        <v>6343</v>
      </c>
    </row>
    <row r="4079" spans="1:12" ht="281.25" x14ac:dyDescent="0.25">
      <c r="A4079" s="402" t="s">
        <v>23848</v>
      </c>
      <c r="B4079" s="402" t="s">
        <v>23846</v>
      </c>
      <c r="C4079" s="402" t="s">
        <v>23847</v>
      </c>
      <c r="D4079" s="402" t="s">
        <v>23845</v>
      </c>
      <c r="E4079" s="402" t="s">
        <v>23322</v>
      </c>
      <c r="F4079" s="402" t="s">
        <v>23323</v>
      </c>
      <c r="G4079" s="402" t="s">
        <v>6440</v>
      </c>
      <c r="H4079" s="402" t="s">
        <v>23323</v>
      </c>
      <c r="I4079" s="402" t="s">
        <v>6334</v>
      </c>
      <c r="J4079" s="402" t="s">
        <v>6334</v>
      </c>
      <c r="K4079" s="402" t="s">
        <v>2122</v>
      </c>
      <c r="L4079" s="402" t="s">
        <v>6343</v>
      </c>
    </row>
    <row r="4080" spans="1:12" ht="258.75" x14ac:dyDescent="0.25">
      <c r="A4080" s="403" t="s">
        <v>23852</v>
      </c>
      <c r="B4080" s="403" t="s">
        <v>23850</v>
      </c>
      <c r="C4080" s="403" t="s">
        <v>23851</v>
      </c>
      <c r="D4080" s="403" t="s">
        <v>23849</v>
      </c>
      <c r="E4080" s="403" t="s">
        <v>23322</v>
      </c>
      <c r="F4080" s="403" t="s">
        <v>23323</v>
      </c>
      <c r="G4080" s="403" t="s">
        <v>6440</v>
      </c>
      <c r="H4080" s="403" t="s">
        <v>23323</v>
      </c>
      <c r="I4080" s="403" t="s">
        <v>6334</v>
      </c>
      <c r="J4080" s="403" t="s">
        <v>6334</v>
      </c>
      <c r="K4080" s="403" t="s">
        <v>2122</v>
      </c>
      <c r="L4080" s="403" t="s">
        <v>6343</v>
      </c>
    </row>
    <row r="4081" spans="1:12" ht="292.5" x14ac:dyDescent="0.25">
      <c r="A4081" s="402" t="s">
        <v>23856</v>
      </c>
      <c r="B4081" s="402" t="s">
        <v>23854</v>
      </c>
      <c r="C4081" s="402" t="s">
        <v>23855</v>
      </c>
      <c r="D4081" s="402" t="s">
        <v>23853</v>
      </c>
      <c r="E4081" s="402" t="s">
        <v>23322</v>
      </c>
      <c r="F4081" s="402" t="s">
        <v>23323</v>
      </c>
      <c r="G4081" s="402" t="s">
        <v>6440</v>
      </c>
      <c r="H4081" s="402" t="s">
        <v>23323</v>
      </c>
      <c r="I4081" s="402" t="s">
        <v>6334</v>
      </c>
      <c r="J4081" s="402" t="s">
        <v>6334</v>
      </c>
      <c r="K4081" s="402" t="s">
        <v>2122</v>
      </c>
      <c r="L4081" s="402" t="s">
        <v>6343</v>
      </c>
    </row>
    <row r="4082" spans="1:12" ht="292.5" x14ac:dyDescent="0.25">
      <c r="A4082" s="403" t="s">
        <v>23860</v>
      </c>
      <c r="B4082" s="403" t="s">
        <v>23858</v>
      </c>
      <c r="C4082" s="403" t="s">
        <v>23859</v>
      </c>
      <c r="D4082" s="403" t="s">
        <v>23857</v>
      </c>
      <c r="E4082" s="403" t="s">
        <v>23322</v>
      </c>
      <c r="F4082" s="403" t="s">
        <v>23323</v>
      </c>
      <c r="G4082" s="403" t="s">
        <v>6440</v>
      </c>
      <c r="H4082" s="403" t="s">
        <v>23323</v>
      </c>
      <c r="I4082" s="403" t="s">
        <v>6334</v>
      </c>
      <c r="J4082" s="403" t="s">
        <v>6334</v>
      </c>
      <c r="K4082" s="403" t="s">
        <v>2122</v>
      </c>
      <c r="L4082" s="403" t="s">
        <v>6343</v>
      </c>
    </row>
    <row r="4083" spans="1:12" ht="247.5" x14ac:dyDescent="0.25">
      <c r="A4083" s="402" t="s">
        <v>23864</v>
      </c>
      <c r="B4083" s="402" t="s">
        <v>23862</v>
      </c>
      <c r="C4083" s="402" t="s">
        <v>23863</v>
      </c>
      <c r="D4083" s="402" t="s">
        <v>23861</v>
      </c>
      <c r="E4083" s="402" t="s">
        <v>23322</v>
      </c>
      <c r="F4083" s="402" t="s">
        <v>23323</v>
      </c>
      <c r="G4083" s="402" t="s">
        <v>6440</v>
      </c>
      <c r="H4083" s="402" t="s">
        <v>23323</v>
      </c>
      <c r="I4083" s="402" t="s">
        <v>6334</v>
      </c>
      <c r="J4083" s="402" t="s">
        <v>6334</v>
      </c>
      <c r="K4083" s="402" t="s">
        <v>2122</v>
      </c>
      <c r="L4083" s="402" t="s">
        <v>6343</v>
      </c>
    </row>
    <row r="4084" spans="1:12" ht="258.75" x14ac:dyDescent="0.25">
      <c r="A4084" s="403" t="s">
        <v>23868</v>
      </c>
      <c r="B4084" s="403" t="s">
        <v>23866</v>
      </c>
      <c r="C4084" s="403" t="s">
        <v>23867</v>
      </c>
      <c r="D4084" s="403" t="s">
        <v>23865</v>
      </c>
      <c r="E4084" s="403" t="s">
        <v>23322</v>
      </c>
      <c r="F4084" s="403" t="s">
        <v>23323</v>
      </c>
      <c r="G4084" s="403" t="s">
        <v>6440</v>
      </c>
      <c r="H4084" s="403" t="s">
        <v>23323</v>
      </c>
      <c r="I4084" s="403" t="s">
        <v>6334</v>
      </c>
      <c r="J4084" s="403" t="s">
        <v>6334</v>
      </c>
      <c r="K4084" s="403" t="s">
        <v>2122</v>
      </c>
      <c r="L4084" s="403" t="s">
        <v>6343</v>
      </c>
    </row>
    <row r="4085" spans="1:12" ht="191.25" x14ac:dyDescent="0.25">
      <c r="A4085" s="402" t="s">
        <v>23872</v>
      </c>
      <c r="B4085" s="402" t="s">
        <v>23870</v>
      </c>
      <c r="C4085" s="402" t="s">
        <v>23871</v>
      </c>
      <c r="D4085" s="402" t="s">
        <v>23869</v>
      </c>
      <c r="E4085" s="402" t="s">
        <v>23322</v>
      </c>
      <c r="F4085" s="402" t="s">
        <v>23323</v>
      </c>
      <c r="G4085" s="402" t="s">
        <v>6440</v>
      </c>
      <c r="H4085" s="402" t="s">
        <v>23323</v>
      </c>
      <c r="I4085" s="402" t="s">
        <v>6334</v>
      </c>
      <c r="J4085" s="402" t="s">
        <v>6334</v>
      </c>
      <c r="K4085" s="402" t="s">
        <v>2122</v>
      </c>
      <c r="L4085" s="402" t="s">
        <v>6343</v>
      </c>
    </row>
    <row r="4086" spans="1:12" ht="247.5" x14ac:dyDescent="0.25">
      <c r="A4086" s="403" t="s">
        <v>23876</v>
      </c>
      <c r="B4086" s="403" t="s">
        <v>23874</v>
      </c>
      <c r="C4086" s="403" t="s">
        <v>23875</v>
      </c>
      <c r="D4086" s="403" t="s">
        <v>23873</v>
      </c>
      <c r="E4086" s="403" t="s">
        <v>23322</v>
      </c>
      <c r="F4086" s="403" t="s">
        <v>23323</v>
      </c>
      <c r="G4086" s="403" t="s">
        <v>6440</v>
      </c>
      <c r="H4086" s="403" t="s">
        <v>23323</v>
      </c>
      <c r="I4086" s="403" t="s">
        <v>6334</v>
      </c>
      <c r="J4086" s="403" t="s">
        <v>6334</v>
      </c>
      <c r="K4086" s="403" t="s">
        <v>2122</v>
      </c>
      <c r="L4086" s="403" t="s">
        <v>6343</v>
      </c>
    </row>
    <row r="4087" spans="1:12" ht="303.75" x14ac:dyDescent="0.25">
      <c r="A4087" s="402" t="s">
        <v>23880</v>
      </c>
      <c r="B4087" s="402" t="s">
        <v>23878</v>
      </c>
      <c r="C4087" s="402" t="s">
        <v>23879</v>
      </c>
      <c r="D4087" s="402" t="s">
        <v>23877</v>
      </c>
      <c r="E4087" s="402" t="s">
        <v>23322</v>
      </c>
      <c r="F4087" s="402" t="s">
        <v>23323</v>
      </c>
      <c r="G4087" s="402" t="s">
        <v>6440</v>
      </c>
      <c r="H4087" s="402" t="s">
        <v>23323</v>
      </c>
      <c r="I4087" s="402" t="s">
        <v>6334</v>
      </c>
      <c r="J4087" s="402" t="s">
        <v>6334</v>
      </c>
      <c r="K4087" s="402" t="s">
        <v>2122</v>
      </c>
      <c r="L4087" s="402" t="s">
        <v>6343</v>
      </c>
    </row>
    <row r="4088" spans="1:12" ht="45" x14ac:dyDescent="0.25">
      <c r="A4088" s="403" t="s">
        <v>23884</v>
      </c>
      <c r="B4088" s="403" t="s">
        <v>23882</v>
      </c>
      <c r="C4088" s="403" t="s">
        <v>23883</v>
      </c>
      <c r="D4088" s="403" t="s">
        <v>23881</v>
      </c>
      <c r="E4088" s="403" t="s">
        <v>23322</v>
      </c>
      <c r="F4088" s="403" t="s">
        <v>23323</v>
      </c>
      <c r="G4088" s="403" t="s">
        <v>6440</v>
      </c>
      <c r="H4088" s="403" t="s">
        <v>23323</v>
      </c>
      <c r="I4088" s="403" t="s">
        <v>6334</v>
      </c>
      <c r="J4088" s="403" t="s">
        <v>6334</v>
      </c>
      <c r="K4088" s="403" t="s">
        <v>2122</v>
      </c>
      <c r="L4088" s="403" t="s">
        <v>6343</v>
      </c>
    </row>
    <row r="4089" spans="1:12" ht="45" x14ac:dyDescent="0.25">
      <c r="A4089" s="402" t="s">
        <v>23888</v>
      </c>
      <c r="B4089" s="402" t="s">
        <v>23886</v>
      </c>
      <c r="C4089" s="402" t="s">
        <v>23887</v>
      </c>
      <c r="D4089" s="402" t="s">
        <v>23885</v>
      </c>
      <c r="E4089" s="402" t="s">
        <v>23322</v>
      </c>
      <c r="F4089" s="402" t="s">
        <v>23323</v>
      </c>
      <c r="G4089" s="402" t="s">
        <v>6440</v>
      </c>
      <c r="H4089" s="402" t="s">
        <v>23323</v>
      </c>
      <c r="I4089" s="402" t="s">
        <v>6334</v>
      </c>
      <c r="J4089" s="402" t="s">
        <v>6334</v>
      </c>
      <c r="K4089" s="402" t="s">
        <v>2122</v>
      </c>
      <c r="L4089" s="402" t="s">
        <v>6343</v>
      </c>
    </row>
    <row r="4090" spans="1:12" ht="45" x14ac:dyDescent="0.25">
      <c r="A4090" s="403" t="s">
        <v>23892</v>
      </c>
      <c r="B4090" s="403" t="s">
        <v>23890</v>
      </c>
      <c r="C4090" s="403" t="s">
        <v>23891</v>
      </c>
      <c r="D4090" s="403" t="s">
        <v>23889</v>
      </c>
      <c r="E4090" s="403" t="s">
        <v>23322</v>
      </c>
      <c r="F4090" s="403" t="s">
        <v>23323</v>
      </c>
      <c r="G4090" s="403" t="s">
        <v>6440</v>
      </c>
      <c r="H4090" s="403" t="s">
        <v>23323</v>
      </c>
      <c r="I4090" s="403" t="s">
        <v>6334</v>
      </c>
      <c r="J4090" s="403" t="s">
        <v>6334</v>
      </c>
      <c r="K4090" s="403" t="s">
        <v>2122</v>
      </c>
      <c r="L4090" s="403" t="s">
        <v>6343</v>
      </c>
    </row>
    <row r="4091" spans="1:12" ht="191.25" x14ac:dyDescent="0.25">
      <c r="A4091" s="402" t="s">
        <v>23895</v>
      </c>
      <c r="B4091" s="402" t="s">
        <v>26743</v>
      </c>
      <c r="C4091" s="402" t="s">
        <v>23894</v>
      </c>
      <c r="D4091" s="402" t="s">
        <v>23893</v>
      </c>
      <c r="E4091" s="402" t="s">
        <v>23896</v>
      </c>
      <c r="F4091" s="402" t="s">
        <v>23897</v>
      </c>
      <c r="G4091" s="402" t="s">
        <v>6440</v>
      </c>
      <c r="H4091" s="402" t="s">
        <v>23897</v>
      </c>
      <c r="I4091" s="402" t="s">
        <v>6334</v>
      </c>
      <c r="J4091" s="402" t="s">
        <v>6334</v>
      </c>
      <c r="K4091" s="402" t="s">
        <v>6334</v>
      </c>
      <c r="L4091" s="402" t="s">
        <v>835</v>
      </c>
    </row>
    <row r="4092" spans="1:12" ht="225" x14ac:dyDescent="0.25">
      <c r="A4092" s="403" t="s">
        <v>23901</v>
      </c>
      <c r="B4092" s="403" t="s">
        <v>23899</v>
      </c>
      <c r="C4092" s="403" t="s">
        <v>23900</v>
      </c>
      <c r="D4092" s="403" t="s">
        <v>23898</v>
      </c>
      <c r="E4092" s="403" t="s">
        <v>23902</v>
      </c>
      <c r="F4092" s="403" t="s">
        <v>23903</v>
      </c>
      <c r="G4092" s="403" t="s">
        <v>6440</v>
      </c>
      <c r="H4092" s="403" t="s">
        <v>23904</v>
      </c>
      <c r="I4092" s="403" t="s">
        <v>6334</v>
      </c>
      <c r="J4092" s="403" t="s">
        <v>6334</v>
      </c>
      <c r="K4092" s="403" t="s">
        <v>6334</v>
      </c>
      <c r="L4092" s="403" t="s">
        <v>7704</v>
      </c>
    </row>
    <row r="4093" spans="1:12" ht="225" x14ac:dyDescent="0.25">
      <c r="A4093" s="402" t="s">
        <v>23907</v>
      </c>
      <c r="B4093" s="402" t="s">
        <v>26744</v>
      </c>
      <c r="C4093" s="402" t="s">
        <v>23906</v>
      </c>
      <c r="D4093" s="402" t="s">
        <v>23905</v>
      </c>
      <c r="E4093" s="402" t="s">
        <v>23896</v>
      </c>
      <c r="F4093" s="402" t="s">
        <v>23897</v>
      </c>
      <c r="G4093" s="402" t="s">
        <v>6440</v>
      </c>
      <c r="H4093" s="402" t="s">
        <v>23897</v>
      </c>
      <c r="I4093" s="402" t="s">
        <v>6334</v>
      </c>
      <c r="J4093" s="402" t="s">
        <v>6334</v>
      </c>
      <c r="K4093" s="402" t="s">
        <v>6334</v>
      </c>
      <c r="L4093" s="402" t="s">
        <v>835</v>
      </c>
    </row>
    <row r="4094" spans="1:12" ht="157.5" x14ac:dyDescent="0.25">
      <c r="A4094" s="403" t="s">
        <v>23910</v>
      </c>
      <c r="B4094" s="403" t="s">
        <v>26745</v>
      </c>
      <c r="C4094" s="403" t="s">
        <v>23909</v>
      </c>
      <c r="D4094" s="403" t="s">
        <v>23908</v>
      </c>
      <c r="E4094" s="403" t="s">
        <v>23896</v>
      </c>
      <c r="F4094" s="403" t="s">
        <v>23897</v>
      </c>
      <c r="G4094" s="403" t="s">
        <v>6440</v>
      </c>
      <c r="H4094" s="403" t="s">
        <v>23897</v>
      </c>
      <c r="I4094" s="403" t="s">
        <v>6334</v>
      </c>
      <c r="J4094" s="403" t="s">
        <v>6334</v>
      </c>
      <c r="K4094" s="403" t="s">
        <v>6334</v>
      </c>
      <c r="L4094" s="403" t="s">
        <v>835</v>
      </c>
    </row>
    <row r="4095" spans="1:12" ht="236.25" x14ac:dyDescent="0.25">
      <c r="A4095" s="402" t="s">
        <v>23913</v>
      </c>
      <c r="B4095" s="402" t="s">
        <v>26746</v>
      </c>
      <c r="C4095" s="402" t="s">
        <v>23912</v>
      </c>
      <c r="D4095" s="402" t="s">
        <v>23911</v>
      </c>
      <c r="E4095" s="402" t="s">
        <v>23896</v>
      </c>
      <c r="F4095" s="402" t="s">
        <v>23897</v>
      </c>
      <c r="G4095" s="402" t="s">
        <v>6440</v>
      </c>
      <c r="H4095" s="402" t="s">
        <v>23897</v>
      </c>
      <c r="I4095" s="402" t="s">
        <v>6334</v>
      </c>
      <c r="J4095" s="402" t="s">
        <v>6334</v>
      </c>
      <c r="K4095" s="402" t="s">
        <v>6334</v>
      </c>
      <c r="L4095" s="402" t="s">
        <v>835</v>
      </c>
    </row>
    <row r="4096" spans="1:12" ht="236.25" x14ac:dyDescent="0.25">
      <c r="A4096" s="403" t="s">
        <v>23916</v>
      </c>
      <c r="B4096" s="403" t="s">
        <v>26747</v>
      </c>
      <c r="C4096" s="403" t="s">
        <v>23915</v>
      </c>
      <c r="D4096" s="403" t="s">
        <v>23914</v>
      </c>
      <c r="E4096" s="403" t="s">
        <v>23896</v>
      </c>
      <c r="F4096" s="403" t="s">
        <v>23897</v>
      </c>
      <c r="G4096" s="403" t="s">
        <v>6440</v>
      </c>
      <c r="H4096" s="403" t="s">
        <v>23897</v>
      </c>
      <c r="I4096" s="403" t="s">
        <v>6334</v>
      </c>
      <c r="J4096" s="403" t="s">
        <v>6334</v>
      </c>
      <c r="K4096" s="403" t="s">
        <v>6334</v>
      </c>
      <c r="L4096" s="403" t="s">
        <v>835</v>
      </c>
    </row>
    <row r="4097" spans="1:12" ht="213.75" x14ac:dyDescent="0.25">
      <c r="A4097" s="402" t="s">
        <v>23920</v>
      </c>
      <c r="B4097" s="402" t="s">
        <v>23918</v>
      </c>
      <c r="C4097" s="402" t="s">
        <v>23919</v>
      </c>
      <c r="D4097" s="402" t="s">
        <v>23917</v>
      </c>
      <c r="E4097" s="402" t="s">
        <v>23896</v>
      </c>
      <c r="F4097" s="402" t="s">
        <v>23897</v>
      </c>
      <c r="G4097" s="402" t="s">
        <v>6440</v>
      </c>
      <c r="H4097" s="402" t="s">
        <v>23897</v>
      </c>
      <c r="I4097" s="402" t="s">
        <v>6334</v>
      </c>
      <c r="J4097" s="402" t="s">
        <v>6334</v>
      </c>
      <c r="K4097" s="402" t="s">
        <v>6334</v>
      </c>
      <c r="L4097" s="402" t="s">
        <v>835</v>
      </c>
    </row>
    <row r="4098" spans="1:12" ht="202.5" x14ac:dyDescent="0.25">
      <c r="A4098" s="403" t="s">
        <v>23924</v>
      </c>
      <c r="B4098" s="403" t="s">
        <v>23922</v>
      </c>
      <c r="C4098" s="403" t="s">
        <v>23923</v>
      </c>
      <c r="D4098" s="403" t="s">
        <v>23921</v>
      </c>
      <c r="E4098" s="403" t="s">
        <v>23896</v>
      </c>
      <c r="F4098" s="403" t="s">
        <v>23897</v>
      </c>
      <c r="G4098" s="403" t="s">
        <v>6440</v>
      </c>
      <c r="H4098" s="403" t="s">
        <v>23897</v>
      </c>
      <c r="I4098" s="403" t="s">
        <v>6334</v>
      </c>
      <c r="J4098" s="403" t="s">
        <v>6334</v>
      </c>
      <c r="K4098" s="403" t="s">
        <v>6334</v>
      </c>
      <c r="L4098" s="403" t="s">
        <v>835</v>
      </c>
    </row>
    <row r="4099" spans="1:12" ht="225" x14ac:dyDescent="0.25">
      <c r="A4099" s="402" t="s">
        <v>23927</v>
      </c>
      <c r="B4099" s="402" t="s">
        <v>26748</v>
      </c>
      <c r="C4099" s="402" t="s">
        <v>23926</v>
      </c>
      <c r="D4099" s="402" t="s">
        <v>23925</v>
      </c>
      <c r="E4099" s="402" t="s">
        <v>23896</v>
      </c>
      <c r="F4099" s="402" t="s">
        <v>23897</v>
      </c>
      <c r="G4099" s="402" t="s">
        <v>6440</v>
      </c>
      <c r="H4099" s="402" t="s">
        <v>23897</v>
      </c>
      <c r="I4099" s="402" t="s">
        <v>6334</v>
      </c>
      <c r="J4099" s="402" t="s">
        <v>6334</v>
      </c>
      <c r="K4099" s="402" t="s">
        <v>6334</v>
      </c>
      <c r="L4099" s="402" t="s">
        <v>835</v>
      </c>
    </row>
    <row r="4100" spans="1:12" ht="270" x14ac:dyDescent="0.25">
      <c r="A4100" s="403" t="s">
        <v>23930</v>
      </c>
      <c r="B4100" s="403" t="s">
        <v>26749</v>
      </c>
      <c r="C4100" s="403" t="s">
        <v>23929</v>
      </c>
      <c r="D4100" s="403" t="s">
        <v>23928</v>
      </c>
      <c r="E4100" s="403" t="s">
        <v>23896</v>
      </c>
      <c r="F4100" s="403" t="s">
        <v>23897</v>
      </c>
      <c r="G4100" s="403" t="s">
        <v>6440</v>
      </c>
      <c r="H4100" s="403" t="s">
        <v>23897</v>
      </c>
      <c r="I4100" s="403" t="s">
        <v>6334</v>
      </c>
      <c r="J4100" s="403" t="s">
        <v>6334</v>
      </c>
      <c r="K4100" s="403" t="s">
        <v>6334</v>
      </c>
      <c r="L4100" s="403" t="s">
        <v>835</v>
      </c>
    </row>
    <row r="4101" spans="1:12" ht="281.25" x14ac:dyDescent="0.25">
      <c r="A4101" s="402" t="s">
        <v>23933</v>
      </c>
      <c r="B4101" s="402" t="s">
        <v>26750</v>
      </c>
      <c r="C4101" s="402" t="s">
        <v>23932</v>
      </c>
      <c r="D4101" s="402" t="s">
        <v>23931</v>
      </c>
      <c r="E4101" s="402" t="s">
        <v>23896</v>
      </c>
      <c r="F4101" s="402" t="s">
        <v>23897</v>
      </c>
      <c r="G4101" s="402" t="s">
        <v>6440</v>
      </c>
      <c r="H4101" s="402" t="s">
        <v>23897</v>
      </c>
      <c r="I4101" s="402" t="s">
        <v>6334</v>
      </c>
      <c r="J4101" s="402" t="s">
        <v>6334</v>
      </c>
      <c r="K4101" s="402" t="s">
        <v>6334</v>
      </c>
      <c r="L4101" s="402" t="s">
        <v>835</v>
      </c>
    </row>
    <row r="4102" spans="1:12" ht="213.75" x14ac:dyDescent="0.25">
      <c r="A4102" s="403" t="s">
        <v>23936</v>
      </c>
      <c r="B4102" s="403" t="s">
        <v>26751</v>
      </c>
      <c r="C4102" s="403" t="s">
        <v>23935</v>
      </c>
      <c r="D4102" s="403" t="s">
        <v>23934</v>
      </c>
      <c r="E4102" s="403" t="s">
        <v>23896</v>
      </c>
      <c r="F4102" s="403" t="s">
        <v>23897</v>
      </c>
      <c r="G4102" s="403" t="s">
        <v>6440</v>
      </c>
      <c r="H4102" s="403" t="s">
        <v>23897</v>
      </c>
      <c r="I4102" s="403" t="s">
        <v>6334</v>
      </c>
      <c r="J4102" s="403" t="s">
        <v>6334</v>
      </c>
      <c r="K4102" s="403" t="s">
        <v>6334</v>
      </c>
      <c r="L4102" s="403" t="s">
        <v>835</v>
      </c>
    </row>
    <row r="4103" spans="1:12" ht="202.5" x14ac:dyDescent="0.25">
      <c r="A4103" s="402" t="s">
        <v>23939</v>
      </c>
      <c r="B4103" s="402" t="s">
        <v>26752</v>
      </c>
      <c r="C4103" s="402" t="s">
        <v>23938</v>
      </c>
      <c r="D4103" s="402" t="s">
        <v>23937</v>
      </c>
      <c r="E4103" s="402" t="s">
        <v>23896</v>
      </c>
      <c r="F4103" s="402" t="s">
        <v>23897</v>
      </c>
      <c r="G4103" s="402" t="s">
        <v>6440</v>
      </c>
      <c r="H4103" s="402" t="s">
        <v>23897</v>
      </c>
      <c r="I4103" s="402" t="s">
        <v>6334</v>
      </c>
      <c r="J4103" s="402" t="s">
        <v>6334</v>
      </c>
      <c r="K4103" s="402" t="s">
        <v>6334</v>
      </c>
      <c r="L4103" s="402" t="s">
        <v>835</v>
      </c>
    </row>
    <row r="4104" spans="1:12" ht="236.25" x14ac:dyDescent="0.25">
      <c r="A4104" s="403" t="s">
        <v>23942</v>
      </c>
      <c r="B4104" s="403" t="s">
        <v>26753</v>
      </c>
      <c r="C4104" s="403" t="s">
        <v>23941</v>
      </c>
      <c r="D4104" s="403" t="s">
        <v>23940</v>
      </c>
      <c r="E4104" s="403" t="s">
        <v>23896</v>
      </c>
      <c r="F4104" s="403" t="s">
        <v>23897</v>
      </c>
      <c r="G4104" s="403" t="s">
        <v>6440</v>
      </c>
      <c r="H4104" s="403" t="s">
        <v>23897</v>
      </c>
      <c r="I4104" s="403" t="s">
        <v>6334</v>
      </c>
      <c r="J4104" s="403" t="s">
        <v>6334</v>
      </c>
      <c r="K4104" s="403" t="s">
        <v>6334</v>
      </c>
      <c r="L4104" s="403" t="s">
        <v>835</v>
      </c>
    </row>
    <row r="4105" spans="1:12" ht="202.5" x14ac:dyDescent="0.25">
      <c r="A4105" s="402" t="s">
        <v>23945</v>
      </c>
      <c r="B4105" s="402" t="s">
        <v>26754</v>
      </c>
      <c r="C4105" s="402" t="s">
        <v>23944</v>
      </c>
      <c r="D4105" s="402" t="s">
        <v>23943</v>
      </c>
      <c r="E4105" s="402" t="s">
        <v>23896</v>
      </c>
      <c r="F4105" s="402" t="s">
        <v>23897</v>
      </c>
      <c r="G4105" s="402" t="s">
        <v>6440</v>
      </c>
      <c r="H4105" s="402" t="s">
        <v>23897</v>
      </c>
      <c r="I4105" s="402" t="s">
        <v>6334</v>
      </c>
      <c r="J4105" s="402" t="s">
        <v>6334</v>
      </c>
      <c r="K4105" s="402" t="s">
        <v>6334</v>
      </c>
      <c r="L4105" s="402" t="s">
        <v>835</v>
      </c>
    </row>
    <row r="4106" spans="1:12" ht="315" x14ac:dyDescent="0.25">
      <c r="A4106" s="403" t="s">
        <v>23948</v>
      </c>
      <c r="B4106" s="403" t="s">
        <v>26755</v>
      </c>
      <c r="C4106" s="403" t="s">
        <v>23947</v>
      </c>
      <c r="D4106" s="403" t="s">
        <v>23946</v>
      </c>
      <c r="E4106" s="403" t="s">
        <v>23896</v>
      </c>
      <c r="F4106" s="403" t="s">
        <v>23897</v>
      </c>
      <c r="G4106" s="403" t="s">
        <v>6440</v>
      </c>
      <c r="H4106" s="403" t="s">
        <v>23897</v>
      </c>
      <c r="I4106" s="403" t="s">
        <v>6334</v>
      </c>
      <c r="J4106" s="403" t="s">
        <v>6334</v>
      </c>
      <c r="K4106" s="403" t="s">
        <v>6334</v>
      </c>
      <c r="L4106" s="403" t="s">
        <v>835</v>
      </c>
    </row>
    <row r="4107" spans="1:12" ht="236.25" x14ac:dyDescent="0.25">
      <c r="A4107" s="402" t="s">
        <v>23951</v>
      </c>
      <c r="B4107" s="402" t="s">
        <v>26756</v>
      </c>
      <c r="C4107" s="402" t="s">
        <v>23950</v>
      </c>
      <c r="D4107" s="402" t="s">
        <v>23949</v>
      </c>
      <c r="E4107" s="402" t="s">
        <v>23896</v>
      </c>
      <c r="F4107" s="402" t="s">
        <v>23897</v>
      </c>
      <c r="G4107" s="402" t="s">
        <v>6440</v>
      </c>
      <c r="H4107" s="402" t="s">
        <v>23897</v>
      </c>
      <c r="I4107" s="402" t="s">
        <v>6334</v>
      </c>
      <c r="J4107" s="402" t="s">
        <v>6334</v>
      </c>
      <c r="K4107" s="402" t="s">
        <v>6334</v>
      </c>
      <c r="L4107" s="402" t="s">
        <v>835</v>
      </c>
    </row>
    <row r="4108" spans="1:12" ht="225" x14ac:dyDescent="0.25">
      <c r="A4108" s="403" t="s">
        <v>23954</v>
      </c>
      <c r="B4108" s="403" t="s">
        <v>26757</v>
      </c>
      <c r="C4108" s="403" t="s">
        <v>23953</v>
      </c>
      <c r="D4108" s="403" t="s">
        <v>23952</v>
      </c>
      <c r="E4108" s="403" t="s">
        <v>23896</v>
      </c>
      <c r="F4108" s="403" t="s">
        <v>23897</v>
      </c>
      <c r="G4108" s="403" t="s">
        <v>6440</v>
      </c>
      <c r="H4108" s="403" t="s">
        <v>23897</v>
      </c>
      <c r="I4108" s="403" t="s">
        <v>6334</v>
      </c>
      <c r="J4108" s="403" t="s">
        <v>6334</v>
      </c>
      <c r="K4108" s="403" t="s">
        <v>6334</v>
      </c>
      <c r="L4108" s="403" t="s">
        <v>835</v>
      </c>
    </row>
    <row r="4109" spans="1:12" ht="236.25" x14ac:dyDescent="0.25">
      <c r="A4109" s="402" t="s">
        <v>23957</v>
      </c>
      <c r="B4109" s="402" t="s">
        <v>26758</v>
      </c>
      <c r="C4109" s="402" t="s">
        <v>23956</v>
      </c>
      <c r="D4109" s="402" t="s">
        <v>23955</v>
      </c>
      <c r="E4109" s="402" t="s">
        <v>23896</v>
      </c>
      <c r="F4109" s="402" t="s">
        <v>23897</v>
      </c>
      <c r="G4109" s="402" t="s">
        <v>6440</v>
      </c>
      <c r="H4109" s="402" t="s">
        <v>23897</v>
      </c>
      <c r="I4109" s="402" t="s">
        <v>6334</v>
      </c>
      <c r="J4109" s="402" t="s">
        <v>6334</v>
      </c>
      <c r="K4109" s="402" t="s">
        <v>6334</v>
      </c>
      <c r="L4109" s="402" t="s">
        <v>835</v>
      </c>
    </row>
    <row r="4110" spans="1:12" ht="258.75" x14ac:dyDescent="0.25">
      <c r="A4110" s="403" t="s">
        <v>23960</v>
      </c>
      <c r="B4110" s="403" t="s">
        <v>26759</v>
      </c>
      <c r="C4110" s="403" t="s">
        <v>23959</v>
      </c>
      <c r="D4110" s="403" t="s">
        <v>23958</v>
      </c>
      <c r="E4110" s="403" t="s">
        <v>23896</v>
      </c>
      <c r="F4110" s="403" t="s">
        <v>23897</v>
      </c>
      <c r="G4110" s="403" t="s">
        <v>6440</v>
      </c>
      <c r="H4110" s="403" t="s">
        <v>23897</v>
      </c>
      <c r="I4110" s="403" t="s">
        <v>6334</v>
      </c>
      <c r="J4110" s="403" t="s">
        <v>6334</v>
      </c>
      <c r="K4110" s="403" t="s">
        <v>6334</v>
      </c>
      <c r="L4110" s="403" t="s">
        <v>835</v>
      </c>
    </row>
    <row r="4111" spans="1:12" ht="236.25" x14ac:dyDescent="0.25">
      <c r="A4111" s="402" t="s">
        <v>23963</v>
      </c>
      <c r="B4111" s="402" t="s">
        <v>26760</v>
      </c>
      <c r="C4111" s="402" t="s">
        <v>23962</v>
      </c>
      <c r="D4111" s="402" t="s">
        <v>23961</v>
      </c>
      <c r="E4111" s="402" t="s">
        <v>23896</v>
      </c>
      <c r="F4111" s="402" t="s">
        <v>23897</v>
      </c>
      <c r="G4111" s="402" t="s">
        <v>6440</v>
      </c>
      <c r="H4111" s="402" t="s">
        <v>23897</v>
      </c>
      <c r="I4111" s="402" t="s">
        <v>6334</v>
      </c>
      <c r="J4111" s="402" t="s">
        <v>6334</v>
      </c>
      <c r="K4111" s="402" t="s">
        <v>6334</v>
      </c>
      <c r="L4111" s="402" t="s">
        <v>835</v>
      </c>
    </row>
    <row r="4112" spans="1:12" ht="213.75" x14ac:dyDescent="0.25">
      <c r="A4112" s="403" t="s">
        <v>23966</v>
      </c>
      <c r="B4112" s="403" t="s">
        <v>26761</v>
      </c>
      <c r="C4112" s="403" t="s">
        <v>23965</v>
      </c>
      <c r="D4112" s="403" t="s">
        <v>23964</v>
      </c>
      <c r="E4112" s="403" t="s">
        <v>23896</v>
      </c>
      <c r="F4112" s="403" t="s">
        <v>23897</v>
      </c>
      <c r="G4112" s="403" t="s">
        <v>6440</v>
      </c>
      <c r="H4112" s="403" t="s">
        <v>23897</v>
      </c>
      <c r="I4112" s="403" t="s">
        <v>6334</v>
      </c>
      <c r="J4112" s="403" t="s">
        <v>6334</v>
      </c>
      <c r="K4112" s="403" t="s">
        <v>6334</v>
      </c>
      <c r="L4112" s="403" t="s">
        <v>835</v>
      </c>
    </row>
    <row r="4113" spans="1:12" ht="270" x14ac:dyDescent="0.25">
      <c r="A4113" s="402" t="s">
        <v>23969</v>
      </c>
      <c r="B4113" s="402" t="s">
        <v>26762</v>
      </c>
      <c r="C4113" s="402" t="s">
        <v>23968</v>
      </c>
      <c r="D4113" s="402" t="s">
        <v>23967</v>
      </c>
      <c r="E4113" s="402" t="s">
        <v>23896</v>
      </c>
      <c r="F4113" s="402" t="s">
        <v>23897</v>
      </c>
      <c r="G4113" s="402" t="s">
        <v>6440</v>
      </c>
      <c r="H4113" s="402" t="s">
        <v>23897</v>
      </c>
      <c r="I4113" s="402" t="s">
        <v>6334</v>
      </c>
      <c r="J4113" s="402" t="s">
        <v>6334</v>
      </c>
      <c r="K4113" s="402" t="s">
        <v>6334</v>
      </c>
      <c r="L4113" s="402" t="s">
        <v>835</v>
      </c>
    </row>
    <row r="4114" spans="1:12" ht="236.25" x14ac:dyDescent="0.25">
      <c r="A4114" s="403" t="s">
        <v>23972</v>
      </c>
      <c r="B4114" s="403" t="s">
        <v>26763</v>
      </c>
      <c r="C4114" s="403" t="s">
        <v>23971</v>
      </c>
      <c r="D4114" s="403" t="s">
        <v>23970</v>
      </c>
      <c r="E4114" s="403" t="s">
        <v>23896</v>
      </c>
      <c r="F4114" s="403" t="s">
        <v>23897</v>
      </c>
      <c r="G4114" s="403" t="s">
        <v>6440</v>
      </c>
      <c r="H4114" s="403" t="s">
        <v>23897</v>
      </c>
      <c r="I4114" s="403" t="s">
        <v>6334</v>
      </c>
      <c r="J4114" s="403" t="s">
        <v>6334</v>
      </c>
      <c r="K4114" s="403" t="s">
        <v>6334</v>
      </c>
      <c r="L4114" s="403" t="s">
        <v>835</v>
      </c>
    </row>
    <row r="4115" spans="1:12" ht="157.5" x14ac:dyDescent="0.25">
      <c r="A4115" s="402" t="s">
        <v>23975</v>
      </c>
      <c r="B4115" s="402" t="s">
        <v>26764</v>
      </c>
      <c r="C4115" s="402" t="s">
        <v>23974</v>
      </c>
      <c r="D4115" s="402" t="s">
        <v>23973</v>
      </c>
      <c r="E4115" s="402" t="s">
        <v>23896</v>
      </c>
      <c r="F4115" s="402" t="s">
        <v>23897</v>
      </c>
      <c r="G4115" s="402" t="s">
        <v>6440</v>
      </c>
      <c r="H4115" s="402" t="s">
        <v>23897</v>
      </c>
      <c r="I4115" s="402" t="s">
        <v>6334</v>
      </c>
      <c r="J4115" s="402" t="s">
        <v>6334</v>
      </c>
      <c r="K4115" s="402" t="s">
        <v>6334</v>
      </c>
      <c r="L4115" s="402" t="s">
        <v>835</v>
      </c>
    </row>
    <row r="4116" spans="1:12" ht="180" x14ac:dyDescent="0.25">
      <c r="A4116" s="403" t="s">
        <v>23979</v>
      </c>
      <c r="B4116" s="403" t="s">
        <v>23977</v>
      </c>
      <c r="C4116" s="403" t="s">
        <v>23978</v>
      </c>
      <c r="D4116" s="403" t="s">
        <v>23976</v>
      </c>
      <c r="E4116" s="403" t="s">
        <v>23896</v>
      </c>
      <c r="F4116" s="403" t="s">
        <v>23897</v>
      </c>
      <c r="G4116" s="403" t="s">
        <v>6440</v>
      </c>
      <c r="H4116" s="403" t="s">
        <v>23897</v>
      </c>
      <c r="I4116" s="403" t="s">
        <v>6334</v>
      </c>
      <c r="J4116" s="403" t="s">
        <v>6334</v>
      </c>
      <c r="K4116" s="403" t="s">
        <v>6334</v>
      </c>
      <c r="L4116" s="403" t="s">
        <v>835</v>
      </c>
    </row>
    <row r="4117" spans="1:12" ht="45" x14ac:dyDescent="0.25">
      <c r="A4117" s="402" t="s">
        <v>23983</v>
      </c>
      <c r="B4117" s="402" t="s">
        <v>23981</v>
      </c>
      <c r="C4117" s="402" t="s">
        <v>23982</v>
      </c>
      <c r="D4117" s="402" t="s">
        <v>23980</v>
      </c>
      <c r="E4117" s="402" t="s">
        <v>23896</v>
      </c>
      <c r="F4117" s="402" t="s">
        <v>23897</v>
      </c>
      <c r="G4117" s="402" t="s">
        <v>6440</v>
      </c>
      <c r="H4117" s="402" t="s">
        <v>23897</v>
      </c>
      <c r="I4117" s="402" t="s">
        <v>6334</v>
      </c>
      <c r="J4117" s="402" t="s">
        <v>6334</v>
      </c>
      <c r="K4117" s="402" t="s">
        <v>6334</v>
      </c>
      <c r="L4117" s="402" t="s">
        <v>835</v>
      </c>
    </row>
    <row r="4118" spans="1:12" ht="258.75" x14ac:dyDescent="0.25">
      <c r="A4118" s="403" t="s">
        <v>23986</v>
      </c>
      <c r="B4118" s="403" t="s">
        <v>26765</v>
      </c>
      <c r="C4118" s="403" t="s">
        <v>23985</v>
      </c>
      <c r="D4118" s="403" t="s">
        <v>23984</v>
      </c>
      <c r="E4118" s="403" t="s">
        <v>23896</v>
      </c>
      <c r="F4118" s="403" t="s">
        <v>23897</v>
      </c>
      <c r="G4118" s="403" t="s">
        <v>6440</v>
      </c>
      <c r="H4118" s="403" t="s">
        <v>23897</v>
      </c>
      <c r="I4118" s="403" t="s">
        <v>6334</v>
      </c>
      <c r="J4118" s="403" t="s">
        <v>6334</v>
      </c>
      <c r="K4118" s="403" t="s">
        <v>6334</v>
      </c>
      <c r="L4118" s="403" t="s">
        <v>835</v>
      </c>
    </row>
    <row r="4119" spans="1:12" ht="258.75" x14ac:dyDescent="0.25">
      <c r="A4119" s="402" t="s">
        <v>23989</v>
      </c>
      <c r="B4119" s="402" t="s">
        <v>26766</v>
      </c>
      <c r="C4119" s="402" t="s">
        <v>23988</v>
      </c>
      <c r="D4119" s="402" t="s">
        <v>23987</v>
      </c>
      <c r="E4119" s="402" t="s">
        <v>23896</v>
      </c>
      <c r="F4119" s="402" t="s">
        <v>23897</v>
      </c>
      <c r="G4119" s="402" t="s">
        <v>6440</v>
      </c>
      <c r="H4119" s="402" t="s">
        <v>23897</v>
      </c>
      <c r="I4119" s="402" t="s">
        <v>6334</v>
      </c>
      <c r="J4119" s="402" t="s">
        <v>6334</v>
      </c>
      <c r="K4119" s="402" t="s">
        <v>6334</v>
      </c>
      <c r="L4119" s="402" t="s">
        <v>835</v>
      </c>
    </row>
    <row r="4120" spans="1:12" ht="247.5" x14ac:dyDescent="0.25">
      <c r="A4120" s="403" t="s">
        <v>23992</v>
      </c>
      <c r="B4120" s="403" t="s">
        <v>26767</v>
      </c>
      <c r="C4120" s="403" t="s">
        <v>23991</v>
      </c>
      <c r="D4120" s="403" t="s">
        <v>23990</v>
      </c>
      <c r="E4120" s="403" t="s">
        <v>23896</v>
      </c>
      <c r="F4120" s="403" t="s">
        <v>23897</v>
      </c>
      <c r="G4120" s="403" t="s">
        <v>6440</v>
      </c>
      <c r="H4120" s="403" t="s">
        <v>23897</v>
      </c>
      <c r="I4120" s="403" t="s">
        <v>6334</v>
      </c>
      <c r="J4120" s="403" t="s">
        <v>6334</v>
      </c>
      <c r="K4120" s="403" t="s">
        <v>6334</v>
      </c>
      <c r="L4120" s="403" t="s">
        <v>835</v>
      </c>
    </row>
    <row r="4121" spans="1:12" ht="270" x14ac:dyDescent="0.25">
      <c r="A4121" s="402" t="s">
        <v>23995</v>
      </c>
      <c r="B4121" s="402" t="s">
        <v>26768</v>
      </c>
      <c r="C4121" s="402" t="s">
        <v>23994</v>
      </c>
      <c r="D4121" s="402" t="s">
        <v>23993</v>
      </c>
      <c r="E4121" s="402" t="s">
        <v>23896</v>
      </c>
      <c r="F4121" s="402" t="s">
        <v>23897</v>
      </c>
      <c r="G4121" s="402" t="s">
        <v>6440</v>
      </c>
      <c r="H4121" s="402" t="s">
        <v>23897</v>
      </c>
      <c r="I4121" s="402" t="s">
        <v>6334</v>
      </c>
      <c r="J4121" s="402" t="s">
        <v>6334</v>
      </c>
      <c r="K4121" s="402" t="s">
        <v>6334</v>
      </c>
      <c r="L4121" s="402" t="s">
        <v>835</v>
      </c>
    </row>
    <row r="4122" spans="1:12" ht="270" x14ac:dyDescent="0.25">
      <c r="A4122" s="403" t="s">
        <v>23998</v>
      </c>
      <c r="B4122" s="403" t="s">
        <v>26769</v>
      </c>
      <c r="C4122" s="403" t="s">
        <v>23997</v>
      </c>
      <c r="D4122" s="403" t="s">
        <v>23996</v>
      </c>
      <c r="E4122" s="403" t="s">
        <v>6888</v>
      </c>
      <c r="F4122" s="403" t="s">
        <v>6889</v>
      </c>
      <c r="G4122" s="403" t="s">
        <v>6440</v>
      </c>
      <c r="H4122" s="403" t="s">
        <v>6889</v>
      </c>
      <c r="I4122" s="403" t="s">
        <v>6334</v>
      </c>
      <c r="J4122" s="403" t="s">
        <v>6334</v>
      </c>
      <c r="K4122" s="403" t="s">
        <v>6334</v>
      </c>
      <c r="L4122" s="403" t="s">
        <v>835</v>
      </c>
    </row>
    <row r="4123" spans="1:12" ht="281.25" x14ac:dyDescent="0.25">
      <c r="A4123" s="402" t="s">
        <v>24001</v>
      </c>
      <c r="B4123" s="402" t="s">
        <v>26770</v>
      </c>
      <c r="C4123" s="402" t="s">
        <v>24000</v>
      </c>
      <c r="D4123" s="402" t="s">
        <v>23999</v>
      </c>
      <c r="E4123" s="402" t="s">
        <v>6888</v>
      </c>
      <c r="F4123" s="402" t="s">
        <v>6889</v>
      </c>
      <c r="G4123" s="402" t="s">
        <v>6440</v>
      </c>
      <c r="H4123" s="402" t="s">
        <v>6889</v>
      </c>
      <c r="I4123" s="402" t="s">
        <v>6334</v>
      </c>
      <c r="J4123" s="402" t="s">
        <v>6334</v>
      </c>
      <c r="K4123" s="402" t="s">
        <v>6334</v>
      </c>
      <c r="L4123" s="402" t="s">
        <v>835</v>
      </c>
    </row>
    <row r="4124" spans="1:12" ht="236.25" x14ac:dyDescent="0.25">
      <c r="A4124" s="403" t="s">
        <v>24004</v>
      </c>
      <c r="B4124" s="403" t="s">
        <v>26771</v>
      </c>
      <c r="C4124" s="403" t="s">
        <v>24003</v>
      </c>
      <c r="D4124" s="403" t="s">
        <v>24002</v>
      </c>
      <c r="E4124" s="403" t="s">
        <v>8562</v>
      </c>
      <c r="F4124" s="403" t="s">
        <v>8563</v>
      </c>
      <c r="G4124" s="403" t="s">
        <v>7540</v>
      </c>
      <c r="H4124" s="403" t="s">
        <v>8563</v>
      </c>
      <c r="I4124" s="403" t="s">
        <v>6334</v>
      </c>
      <c r="J4124" s="403" t="s">
        <v>6334</v>
      </c>
      <c r="K4124" s="403" t="s">
        <v>6334</v>
      </c>
      <c r="L4124" s="403" t="s">
        <v>835</v>
      </c>
    </row>
    <row r="4125" spans="1:12" ht="236.25" x14ac:dyDescent="0.25">
      <c r="A4125" s="402" t="s">
        <v>24007</v>
      </c>
      <c r="B4125" s="402" t="s">
        <v>26772</v>
      </c>
      <c r="C4125" s="402" t="s">
        <v>24006</v>
      </c>
      <c r="D4125" s="402" t="s">
        <v>24005</v>
      </c>
      <c r="E4125" s="402" t="s">
        <v>6888</v>
      </c>
      <c r="F4125" s="402" t="s">
        <v>6889</v>
      </c>
      <c r="G4125" s="402" t="s">
        <v>6440</v>
      </c>
      <c r="H4125" s="402" t="s">
        <v>6889</v>
      </c>
      <c r="I4125" s="402" t="s">
        <v>6334</v>
      </c>
      <c r="J4125" s="402" t="s">
        <v>6334</v>
      </c>
      <c r="K4125" s="402" t="s">
        <v>6334</v>
      </c>
      <c r="L4125" s="402" t="s">
        <v>835</v>
      </c>
    </row>
    <row r="4126" spans="1:12" ht="315" x14ac:dyDescent="0.25">
      <c r="A4126" s="403" t="s">
        <v>24010</v>
      </c>
      <c r="B4126" s="403" t="s">
        <v>26773</v>
      </c>
      <c r="C4126" s="403" t="s">
        <v>24009</v>
      </c>
      <c r="D4126" s="403" t="s">
        <v>24008</v>
      </c>
      <c r="E4126" s="403" t="s">
        <v>6888</v>
      </c>
      <c r="F4126" s="403" t="s">
        <v>6889</v>
      </c>
      <c r="G4126" s="403" t="s">
        <v>6440</v>
      </c>
      <c r="H4126" s="403" t="s">
        <v>6889</v>
      </c>
      <c r="I4126" s="403" t="s">
        <v>6334</v>
      </c>
      <c r="J4126" s="403" t="s">
        <v>6334</v>
      </c>
      <c r="K4126" s="403" t="s">
        <v>6334</v>
      </c>
      <c r="L4126" s="403" t="s">
        <v>835</v>
      </c>
    </row>
    <row r="4127" spans="1:12" ht="180" x14ac:dyDescent="0.25">
      <c r="A4127" s="402" t="s">
        <v>24014</v>
      </c>
      <c r="B4127" s="402" t="s">
        <v>24012</v>
      </c>
      <c r="C4127" s="402" t="s">
        <v>24013</v>
      </c>
      <c r="D4127" s="402" t="s">
        <v>24011</v>
      </c>
      <c r="E4127" s="402" t="s">
        <v>6888</v>
      </c>
      <c r="F4127" s="402" t="s">
        <v>6889</v>
      </c>
      <c r="G4127" s="402" t="s">
        <v>6440</v>
      </c>
      <c r="H4127" s="402" t="s">
        <v>6889</v>
      </c>
      <c r="I4127" s="402" t="s">
        <v>6334</v>
      </c>
      <c r="J4127" s="402" t="s">
        <v>6334</v>
      </c>
      <c r="K4127" s="402" t="s">
        <v>6334</v>
      </c>
      <c r="L4127" s="402" t="s">
        <v>835</v>
      </c>
    </row>
    <row r="4128" spans="1:12" ht="213.75" x14ac:dyDescent="0.25">
      <c r="A4128" s="403" t="s">
        <v>24018</v>
      </c>
      <c r="B4128" s="403" t="s">
        <v>24016</v>
      </c>
      <c r="C4128" s="403" t="s">
        <v>24017</v>
      </c>
      <c r="D4128" s="403" t="s">
        <v>24015</v>
      </c>
      <c r="E4128" s="403" t="s">
        <v>6888</v>
      </c>
      <c r="F4128" s="403" t="s">
        <v>6889</v>
      </c>
      <c r="G4128" s="403" t="s">
        <v>6440</v>
      </c>
      <c r="H4128" s="403" t="s">
        <v>6889</v>
      </c>
      <c r="I4128" s="403" t="s">
        <v>6334</v>
      </c>
      <c r="J4128" s="403" t="s">
        <v>6334</v>
      </c>
      <c r="K4128" s="403" t="s">
        <v>6334</v>
      </c>
      <c r="L4128" s="403" t="s">
        <v>835</v>
      </c>
    </row>
    <row r="4129" spans="1:12" ht="202.5" x14ac:dyDescent="0.25">
      <c r="A4129" s="402" t="s">
        <v>24021</v>
      </c>
      <c r="B4129" s="402" t="s">
        <v>26774</v>
      </c>
      <c r="C4129" s="402" t="s">
        <v>24020</v>
      </c>
      <c r="D4129" s="402" t="s">
        <v>24019</v>
      </c>
      <c r="E4129" s="402" t="s">
        <v>6888</v>
      </c>
      <c r="F4129" s="402" t="s">
        <v>6889</v>
      </c>
      <c r="G4129" s="402" t="s">
        <v>6440</v>
      </c>
      <c r="H4129" s="402" t="s">
        <v>6889</v>
      </c>
      <c r="I4129" s="402" t="s">
        <v>6334</v>
      </c>
      <c r="J4129" s="402" t="s">
        <v>6334</v>
      </c>
      <c r="K4129" s="402" t="s">
        <v>6334</v>
      </c>
      <c r="L4129" s="402" t="s">
        <v>835</v>
      </c>
    </row>
    <row r="4130" spans="1:12" ht="258.75" x14ac:dyDescent="0.25">
      <c r="A4130" s="403" t="s">
        <v>24024</v>
      </c>
      <c r="B4130" s="403" t="s">
        <v>26775</v>
      </c>
      <c r="C4130" s="403" t="s">
        <v>24023</v>
      </c>
      <c r="D4130" s="403" t="s">
        <v>24022</v>
      </c>
      <c r="E4130" s="403" t="s">
        <v>6888</v>
      </c>
      <c r="F4130" s="403" t="s">
        <v>6889</v>
      </c>
      <c r="G4130" s="403" t="s">
        <v>6440</v>
      </c>
      <c r="H4130" s="403" t="s">
        <v>6889</v>
      </c>
      <c r="I4130" s="403" t="s">
        <v>6334</v>
      </c>
      <c r="J4130" s="403" t="s">
        <v>6334</v>
      </c>
      <c r="K4130" s="403" t="s">
        <v>6334</v>
      </c>
      <c r="L4130" s="403" t="s">
        <v>835</v>
      </c>
    </row>
    <row r="4131" spans="1:12" ht="45" x14ac:dyDescent="0.25">
      <c r="A4131" s="402" t="s">
        <v>24028</v>
      </c>
      <c r="B4131" s="402" t="s">
        <v>24026</v>
      </c>
      <c r="C4131" s="402" t="s">
        <v>24027</v>
      </c>
      <c r="D4131" s="402" t="s">
        <v>24025</v>
      </c>
      <c r="E4131" s="402" t="s">
        <v>6888</v>
      </c>
      <c r="F4131" s="402" t="s">
        <v>6889</v>
      </c>
      <c r="G4131" s="402" t="s">
        <v>6440</v>
      </c>
      <c r="H4131" s="402" t="s">
        <v>6889</v>
      </c>
      <c r="I4131" s="402" t="s">
        <v>6334</v>
      </c>
      <c r="J4131" s="402" t="s">
        <v>6334</v>
      </c>
      <c r="K4131" s="402" t="s">
        <v>6334</v>
      </c>
      <c r="L4131" s="402" t="s">
        <v>835</v>
      </c>
    </row>
    <row r="4132" spans="1:12" ht="202.5" x14ac:dyDescent="0.25">
      <c r="A4132" s="403" t="s">
        <v>24031</v>
      </c>
      <c r="B4132" s="403" t="s">
        <v>26776</v>
      </c>
      <c r="C4132" s="403" t="s">
        <v>24030</v>
      </c>
      <c r="D4132" s="403" t="s">
        <v>24029</v>
      </c>
      <c r="E4132" s="403" t="s">
        <v>6888</v>
      </c>
      <c r="F4132" s="403" t="s">
        <v>6889</v>
      </c>
      <c r="G4132" s="403" t="s">
        <v>6440</v>
      </c>
      <c r="H4132" s="403" t="s">
        <v>6889</v>
      </c>
      <c r="I4132" s="403" t="s">
        <v>6334</v>
      </c>
      <c r="J4132" s="403" t="s">
        <v>6334</v>
      </c>
      <c r="K4132" s="403" t="s">
        <v>6334</v>
      </c>
      <c r="L4132" s="403" t="s">
        <v>835</v>
      </c>
    </row>
    <row r="4133" spans="1:12" ht="213.75" x14ac:dyDescent="0.25">
      <c r="A4133" s="402" t="s">
        <v>24034</v>
      </c>
      <c r="B4133" s="402" t="s">
        <v>26777</v>
      </c>
      <c r="C4133" s="402" t="s">
        <v>24033</v>
      </c>
      <c r="D4133" s="402" t="s">
        <v>24032</v>
      </c>
      <c r="E4133" s="402" t="s">
        <v>6888</v>
      </c>
      <c r="F4133" s="402" t="s">
        <v>6889</v>
      </c>
      <c r="G4133" s="402" t="s">
        <v>6440</v>
      </c>
      <c r="H4133" s="402" t="s">
        <v>6889</v>
      </c>
      <c r="I4133" s="402" t="s">
        <v>6334</v>
      </c>
      <c r="J4133" s="402" t="s">
        <v>6334</v>
      </c>
      <c r="K4133" s="402" t="s">
        <v>6334</v>
      </c>
      <c r="L4133" s="402" t="s">
        <v>835</v>
      </c>
    </row>
    <row r="4134" spans="1:12" ht="258.75" x14ac:dyDescent="0.25">
      <c r="A4134" s="403" t="s">
        <v>24037</v>
      </c>
      <c r="B4134" s="403" t="s">
        <v>26778</v>
      </c>
      <c r="C4134" s="403" t="s">
        <v>24036</v>
      </c>
      <c r="D4134" s="403" t="s">
        <v>24035</v>
      </c>
      <c r="E4134" s="403" t="s">
        <v>6888</v>
      </c>
      <c r="F4134" s="403" t="s">
        <v>6889</v>
      </c>
      <c r="G4134" s="403" t="s">
        <v>6440</v>
      </c>
      <c r="H4134" s="403" t="s">
        <v>6889</v>
      </c>
      <c r="I4134" s="403" t="s">
        <v>6334</v>
      </c>
      <c r="J4134" s="403" t="s">
        <v>6334</v>
      </c>
      <c r="K4134" s="403" t="s">
        <v>6334</v>
      </c>
      <c r="L4134" s="403" t="s">
        <v>835</v>
      </c>
    </row>
    <row r="4135" spans="1:12" ht="157.5" x14ac:dyDescent="0.25">
      <c r="A4135" s="402" t="s">
        <v>24040</v>
      </c>
      <c r="B4135" s="402" t="s">
        <v>26779</v>
      </c>
      <c r="C4135" s="402" t="s">
        <v>24039</v>
      </c>
      <c r="D4135" s="402" t="s">
        <v>24038</v>
      </c>
      <c r="E4135" s="402" t="s">
        <v>6888</v>
      </c>
      <c r="F4135" s="402" t="s">
        <v>6889</v>
      </c>
      <c r="G4135" s="402" t="s">
        <v>6440</v>
      </c>
      <c r="H4135" s="402" t="s">
        <v>6889</v>
      </c>
      <c r="I4135" s="402" t="s">
        <v>6334</v>
      </c>
      <c r="J4135" s="402" t="s">
        <v>6334</v>
      </c>
      <c r="K4135" s="402" t="s">
        <v>6334</v>
      </c>
      <c r="L4135" s="402" t="s">
        <v>835</v>
      </c>
    </row>
    <row r="4136" spans="1:12" ht="303.75" x14ac:dyDescent="0.25">
      <c r="A4136" s="403" t="s">
        <v>24043</v>
      </c>
      <c r="B4136" s="403" t="s">
        <v>26780</v>
      </c>
      <c r="C4136" s="403" t="s">
        <v>24042</v>
      </c>
      <c r="D4136" s="403" t="s">
        <v>24041</v>
      </c>
      <c r="E4136" s="403" t="s">
        <v>8562</v>
      </c>
      <c r="F4136" s="403" t="s">
        <v>8563</v>
      </c>
      <c r="G4136" s="403" t="s">
        <v>7540</v>
      </c>
      <c r="H4136" s="403" t="s">
        <v>8563</v>
      </c>
      <c r="I4136" s="403" t="s">
        <v>6334</v>
      </c>
      <c r="J4136" s="403" t="s">
        <v>6334</v>
      </c>
      <c r="K4136" s="403" t="s">
        <v>6334</v>
      </c>
      <c r="L4136" s="403" t="s">
        <v>835</v>
      </c>
    </row>
    <row r="4137" spans="1:12" ht="247.5" x14ac:dyDescent="0.25">
      <c r="A4137" s="402" t="s">
        <v>24046</v>
      </c>
      <c r="B4137" s="402" t="s">
        <v>26781</v>
      </c>
      <c r="C4137" s="402" t="s">
        <v>24045</v>
      </c>
      <c r="D4137" s="402" t="s">
        <v>24044</v>
      </c>
      <c r="E4137" s="402" t="s">
        <v>6888</v>
      </c>
      <c r="F4137" s="402" t="s">
        <v>6889</v>
      </c>
      <c r="G4137" s="402" t="s">
        <v>6440</v>
      </c>
      <c r="H4137" s="402" t="s">
        <v>6889</v>
      </c>
      <c r="I4137" s="402" t="s">
        <v>6334</v>
      </c>
      <c r="J4137" s="402" t="s">
        <v>6334</v>
      </c>
      <c r="K4137" s="402" t="s">
        <v>6334</v>
      </c>
      <c r="L4137" s="402" t="s">
        <v>835</v>
      </c>
    </row>
    <row r="4138" spans="1:12" ht="225" x14ac:dyDescent="0.25">
      <c r="A4138" s="403" t="s">
        <v>24049</v>
      </c>
      <c r="B4138" s="403" t="s">
        <v>26782</v>
      </c>
      <c r="C4138" s="403" t="s">
        <v>24048</v>
      </c>
      <c r="D4138" s="403" t="s">
        <v>24047</v>
      </c>
      <c r="E4138" s="403" t="s">
        <v>6888</v>
      </c>
      <c r="F4138" s="403" t="s">
        <v>6889</v>
      </c>
      <c r="G4138" s="403" t="s">
        <v>6440</v>
      </c>
      <c r="H4138" s="403" t="s">
        <v>6889</v>
      </c>
      <c r="I4138" s="403" t="s">
        <v>6334</v>
      </c>
      <c r="J4138" s="403" t="s">
        <v>6334</v>
      </c>
      <c r="K4138" s="403" t="s">
        <v>6334</v>
      </c>
      <c r="L4138" s="403" t="s">
        <v>835</v>
      </c>
    </row>
    <row r="4139" spans="1:12" ht="202.5" x14ac:dyDescent="0.25">
      <c r="A4139" s="402" t="s">
        <v>24052</v>
      </c>
      <c r="B4139" s="402" t="s">
        <v>26783</v>
      </c>
      <c r="C4139" s="402" t="s">
        <v>24051</v>
      </c>
      <c r="D4139" s="402" t="s">
        <v>24050</v>
      </c>
      <c r="E4139" s="402" t="s">
        <v>6888</v>
      </c>
      <c r="F4139" s="402" t="s">
        <v>6889</v>
      </c>
      <c r="G4139" s="402" t="s">
        <v>6440</v>
      </c>
      <c r="H4139" s="402" t="s">
        <v>6889</v>
      </c>
      <c r="I4139" s="402" t="s">
        <v>6334</v>
      </c>
      <c r="J4139" s="402" t="s">
        <v>6334</v>
      </c>
      <c r="K4139" s="402" t="s">
        <v>6334</v>
      </c>
      <c r="L4139" s="402" t="s">
        <v>835</v>
      </c>
    </row>
    <row r="4140" spans="1:12" ht="213.75" x14ac:dyDescent="0.25">
      <c r="A4140" s="403" t="s">
        <v>24055</v>
      </c>
      <c r="B4140" s="403" t="s">
        <v>26784</v>
      </c>
      <c r="C4140" s="403" t="s">
        <v>24054</v>
      </c>
      <c r="D4140" s="403" t="s">
        <v>24053</v>
      </c>
      <c r="E4140" s="403" t="s">
        <v>6888</v>
      </c>
      <c r="F4140" s="403" t="s">
        <v>6889</v>
      </c>
      <c r="G4140" s="403" t="s">
        <v>6440</v>
      </c>
      <c r="H4140" s="403" t="s">
        <v>6889</v>
      </c>
      <c r="I4140" s="403" t="s">
        <v>6334</v>
      </c>
      <c r="J4140" s="403" t="s">
        <v>6334</v>
      </c>
      <c r="K4140" s="403" t="s">
        <v>23147</v>
      </c>
      <c r="L4140" s="403" t="s">
        <v>835</v>
      </c>
    </row>
    <row r="4141" spans="1:12" ht="247.5" x14ac:dyDescent="0.25">
      <c r="A4141" s="402" t="s">
        <v>24058</v>
      </c>
      <c r="B4141" s="402" t="s">
        <v>26785</v>
      </c>
      <c r="C4141" s="402" t="s">
        <v>24057</v>
      </c>
      <c r="D4141" s="402" t="s">
        <v>24056</v>
      </c>
      <c r="E4141" s="402" t="s">
        <v>6888</v>
      </c>
      <c r="F4141" s="402" t="s">
        <v>6889</v>
      </c>
      <c r="G4141" s="402" t="s">
        <v>6440</v>
      </c>
      <c r="H4141" s="402" t="s">
        <v>6889</v>
      </c>
      <c r="I4141" s="402" t="s">
        <v>6334</v>
      </c>
      <c r="J4141" s="402" t="s">
        <v>6334</v>
      </c>
      <c r="K4141" s="402" t="s">
        <v>23147</v>
      </c>
      <c r="L4141" s="402" t="s">
        <v>835</v>
      </c>
    </row>
    <row r="4142" spans="1:12" ht="247.5" x14ac:dyDescent="0.25">
      <c r="A4142" s="403" t="s">
        <v>24061</v>
      </c>
      <c r="B4142" s="403" t="s">
        <v>26786</v>
      </c>
      <c r="C4142" s="403" t="s">
        <v>24060</v>
      </c>
      <c r="D4142" s="403" t="s">
        <v>24059</v>
      </c>
      <c r="E4142" s="403" t="s">
        <v>6888</v>
      </c>
      <c r="F4142" s="403" t="s">
        <v>6889</v>
      </c>
      <c r="G4142" s="403" t="s">
        <v>6440</v>
      </c>
      <c r="H4142" s="403" t="s">
        <v>6889</v>
      </c>
      <c r="I4142" s="403" t="s">
        <v>6334</v>
      </c>
      <c r="J4142" s="403" t="s">
        <v>6334</v>
      </c>
      <c r="K4142" s="403" t="s">
        <v>23147</v>
      </c>
      <c r="L4142" s="403" t="s">
        <v>835</v>
      </c>
    </row>
    <row r="4143" spans="1:12" ht="202.5" x14ac:dyDescent="0.25">
      <c r="A4143" s="402" t="s">
        <v>5384</v>
      </c>
      <c r="B4143" s="402" t="s">
        <v>26787</v>
      </c>
      <c r="C4143" s="402" t="s">
        <v>6309</v>
      </c>
      <c r="D4143" s="402" t="s">
        <v>24062</v>
      </c>
      <c r="E4143" s="402" t="s">
        <v>6888</v>
      </c>
      <c r="F4143" s="402" t="s">
        <v>6889</v>
      </c>
      <c r="G4143" s="402" t="s">
        <v>6440</v>
      </c>
      <c r="H4143" s="402" t="s">
        <v>6889</v>
      </c>
      <c r="I4143" s="402" t="s">
        <v>6334</v>
      </c>
      <c r="J4143" s="402" t="s">
        <v>6334</v>
      </c>
      <c r="K4143" s="402" t="s">
        <v>23147</v>
      </c>
      <c r="L4143" s="402" t="s">
        <v>835</v>
      </c>
    </row>
    <row r="4144" spans="1:12" ht="247.5" x14ac:dyDescent="0.25">
      <c r="A4144" s="403" t="s">
        <v>24065</v>
      </c>
      <c r="B4144" s="403" t="s">
        <v>26788</v>
      </c>
      <c r="C4144" s="403" t="s">
        <v>24064</v>
      </c>
      <c r="D4144" s="403" t="s">
        <v>24063</v>
      </c>
      <c r="E4144" s="403" t="s">
        <v>6888</v>
      </c>
      <c r="F4144" s="403" t="s">
        <v>6889</v>
      </c>
      <c r="G4144" s="403" t="s">
        <v>6440</v>
      </c>
      <c r="H4144" s="403" t="s">
        <v>6889</v>
      </c>
      <c r="I4144" s="403" t="s">
        <v>6334</v>
      </c>
      <c r="J4144" s="403" t="s">
        <v>6334</v>
      </c>
      <c r="K4144" s="403" t="s">
        <v>23147</v>
      </c>
      <c r="L4144" s="403" t="s">
        <v>835</v>
      </c>
    </row>
    <row r="4145" spans="1:12" ht="247.5" x14ac:dyDescent="0.25">
      <c r="A4145" s="402" t="s">
        <v>24068</v>
      </c>
      <c r="B4145" s="402" t="s">
        <v>26789</v>
      </c>
      <c r="C4145" s="402" t="s">
        <v>24067</v>
      </c>
      <c r="D4145" s="402" t="s">
        <v>24066</v>
      </c>
      <c r="E4145" s="402" t="s">
        <v>6888</v>
      </c>
      <c r="F4145" s="402" t="s">
        <v>6889</v>
      </c>
      <c r="G4145" s="402" t="s">
        <v>6440</v>
      </c>
      <c r="H4145" s="402" t="s">
        <v>6889</v>
      </c>
      <c r="I4145" s="402" t="s">
        <v>6334</v>
      </c>
      <c r="J4145" s="402" t="s">
        <v>6334</v>
      </c>
      <c r="K4145" s="402" t="s">
        <v>23147</v>
      </c>
      <c r="L4145" s="402" t="s">
        <v>835</v>
      </c>
    </row>
    <row r="4146" spans="1:12" ht="225" x14ac:dyDescent="0.25">
      <c r="A4146" s="403" t="s">
        <v>24071</v>
      </c>
      <c r="B4146" s="403" t="s">
        <v>26790</v>
      </c>
      <c r="C4146" s="403" t="s">
        <v>24070</v>
      </c>
      <c r="D4146" s="403" t="s">
        <v>24069</v>
      </c>
      <c r="E4146" s="403" t="s">
        <v>6888</v>
      </c>
      <c r="F4146" s="403" t="s">
        <v>6889</v>
      </c>
      <c r="G4146" s="403" t="s">
        <v>6440</v>
      </c>
      <c r="H4146" s="403" t="s">
        <v>6889</v>
      </c>
      <c r="I4146" s="403" t="s">
        <v>6334</v>
      </c>
      <c r="J4146" s="403" t="s">
        <v>6334</v>
      </c>
      <c r="K4146" s="403" t="s">
        <v>23147</v>
      </c>
      <c r="L4146" s="403" t="s">
        <v>835</v>
      </c>
    </row>
    <row r="4147" spans="1:12" ht="348.75" x14ac:dyDescent="0.25">
      <c r="A4147" s="402" t="s">
        <v>24074</v>
      </c>
      <c r="B4147" s="402" t="s">
        <v>26791</v>
      </c>
      <c r="C4147" s="402" t="s">
        <v>24073</v>
      </c>
      <c r="D4147" s="402" t="s">
        <v>24072</v>
      </c>
      <c r="E4147" s="402" t="s">
        <v>6888</v>
      </c>
      <c r="F4147" s="402" t="s">
        <v>6889</v>
      </c>
      <c r="G4147" s="402" t="s">
        <v>6440</v>
      </c>
      <c r="H4147" s="402" t="s">
        <v>6889</v>
      </c>
      <c r="I4147" s="402" t="s">
        <v>6334</v>
      </c>
      <c r="J4147" s="402" t="s">
        <v>6334</v>
      </c>
      <c r="K4147" s="402" t="s">
        <v>23147</v>
      </c>
      <c r="L4147" s="402" t="s">
        <v>835</v>
      </c>
    </row>
    <row r="4148" spans="1:12" ht="360" x14ac:dyDescent="0.25">
      <c r="A4148" s="403" t="s">
        <v>24077</v>
      </c>
      <c r="B4148" s="403" t="s">
        <v>26792</v>
      </c>
      <c r="C4148" s="403" t="s">
        <v>24076</v>
      </c>
      <c r="D4148" s="403" t="s">
        <v>24075</v>
      </c>
      <c r="E4148" s="403" t="s">
        <v>6888</v>
      </c>
      <c r="F4148" s="403" t="s">
        <v>6889</v>
      </c>
      <c r="G4148" s="403" t="s">
        <v>6440</v>
      </c>
      <c r="H4148" s="403" t="s">
        <v>6889</v>
      </c>
      <c r="I4148" s="403" t="s">
        <v>6334</v>
      </c>
      <c r="J4148" s="403" t="s">
        <v>6334</v>
      </c>
      <c r="K4148" s="403" t="s">
        <v>23147</v>
      </c>
      <c r="L4148" s="403" t="s">
        <v>835</v>
      </c>
    </row>
    <row r="4149" spans="1:12" ht="258.75" x14ac:dyDescent="0.25">
      <c r="A4149" s="402" t="s">
        <v>24080</v>
      </c>
      <c r="B4149" s="402" t="s">
        <v>26793</v>
      </c>
      <c r="C4149" s="402" t="s">
        <v>24079</v>
      </c>
      <c r="D4149" s="402" t="s">
        <v>24078</v>
      </c>
      <c r="E4149" s="402" t="s">
        <v>6888</v>
      </c>
      <c r="F4149" s="402" t="s">
        <v>6889</v>
      </c>
      <c r="G4149" s="402" t="s">
        <v>6440</v>
      </c>
      <c r="H4149" s="402" t="s">
        <v>6889</v>
      </c>
      <c r="I4149" s="402" t="s">
        <v>6334</v>
      </c>
      <c r="J4149" s="402" t="s">
        <v>6334</v>
      </c>
      <c r="K4149" s="402" t="s">
        <v>23147</v>
      </c>
      <c r="L4149" s="402" t="s">
        <v>835</v>
      </c>
    </row>
    <row r="4150" spans="1:12" ht="337.5" x14ac:dyDescent="0.25">
      <c r="A4150" s="403" t="s">
        <v>24083</v>
      </c>
      <c r="B4150" s="403" t="s">
        <v>26794</v>
      </c>
      <c r="C4150" s="403" t="s">
        <v>24082</v>
      </c>
      <c r="D4150" s="403" t="s">
        <v>24081</v>
      </c>
      <c r="E4150" s="403" t="s">
        <v>6888</v>
      </c>
      <c r="F4150" s="403" t="s">
        <v>6889</v>
      </c>
      <c r="G4150" s="403" t="s">
        <v>6440</v>
      </c>
      <c r="H4150" s="403" t="s">
        <v>6889</v>
      </c>
      <c r="I4150" s="403" t="s">
        <v>6334</v>
      </c>
      <c r="J4150" s="403" t="s">
        <v>6334</v>
      </c>
      <c r="K4150" s="403" t="s">
        <v>23147</v>
      </c>
      <c r="L4150" s="403" t="s">
        <v>835</v>
      </c>
    </row>
    <row r="4151" spans="1:12" ht="337.5" x14ac:dyDescent="0.25">
      <c r="A4151" s="402" t="s">
        <v>24086</v>
      </c>
      <c r="B4151" s="402" t="s">
        <v>26795</v>
      </c>
      <c r="C4151" s="402" t="s">
        <v>24085</v>
      </c>
      <c r="D4151" s="402" t="s">
        <v>24084</v>
      </c>
      <c r="E4151" s="402" t="s">
        <v>6888</v>
      </c>
      <c r="F4151" s="402" t="s">
        <v>6889</v>
      </c>
      <c r="G4151" s="402" t="s">
        <v>6440</v>
      </c>
      <c r="H4151" s="402" t="s">
        <v>6889</v>
      </c>
      <c r="I4151" s="402" t="s">
        <v>6334</v>
      </c>
      <c r="J4151" s="402" t="s">
        <v>6334</v>
      </c>
      <c r="K4151" s="402" t="s">
        <v>23147</v>
      </c>
      <c r="L4151" s="402" t="s">
        <v>835</v>
      </c>
    </row>
    <row r="4152" spans="1:12" ht="247.5" x14ac:dyDescent="0.25">
      <c r="A4152" s="403" t="s">
        <v>24089</v>
      </c>
      <c r="B4152" s="403" t="s">
        <v>26796</v>
      </c>
      <c r="C4152" s="403" t="s">
        <v>24088</v>
      </c>
      <c r="D4152" s="403" t="s">
        <v>24087</v>
      </c>
      <c r="E4152" s="403" t="s">
        <v>6888</v>
      </c>
      <c r="F4152" s="403" t="s">
        <v>6889</v>
      </c>
      <c r="G4152" s="403" t="s">
        <v>6440</v>
      </c>
      <c r="H4152" s="403" t="s">
        <v>6889</v>
      </c>
      <c r="I4152" s="403" t="s">
        <v>6334</v>
      </c>
      <c r="J4152" s="403" t="s">
        <v>6334</v>
      </c>
      <c r="K4152" s="403" t="s">
        <v>23147</v>
      </c>
      <c r="L4152" s="403" t="s">
        <v>835</v>
      </c>
    </row>
    <row r="4153" spans="1:12" ht="258.75" x14ac:dyDescent="0.25">
      <c r="A4153" s="402" t="s">
        <v>24092</v>
      </c>
      <c r="B4153" s="402" t="s">
        <v>26797</v>
      </c>
      <c r="C4153" s="402" t="s">
        <v>24091</v>
      </c>
      <c r="D4153" s="402" t="s">
        <v>24090</v>
      </c>
      <c r="E4153" s="402" t="s">
        <v>6888</v>
      </c>
      <c r="F4153" s="402" t="s">
        <v>6889</v>
      </c>
      <c r="G4153" s="402" t="s">
        <v>6440</v>
      </c>
      <c r="H4153" s="402" t="s">
        <v>6889</v>
      </c>
      <c r="I4153" s="402" t="s">
        <v>6334</v>
      </c>
      <c r="J4153" s="402" t="s">
        <v>6334</v>
      </c>
      <c r="K4153" s="402" t="s">
        <v>23147</v>
      </c>
      <c r="L4153" s="402" t="s">
        <v>835</v>
      </c>
    </row>
    <row r="4154" spans="1:12" ht="270" x14ac:dyDescent="0.25">
      <c r="A4154" s="403" t="s">
        <v>6282</v>
      </c>
      <c r="B4154" s="403" t="s">
        <v>26798</v>
      </c>
      <c r="C4154" s="403" t="s">
        <v>6283</v>
      </c>
      <c r="D4154" s="403" t="s">
        <v>24093</v>
      </c>
      <c r="E4154" s="403" t="s">
        <v>6888</v>
      </c>
      <c r="F4154" s="403" t="s">
        <v>6889</v>
      </c>
      <c r="G4154" s="403" t="s">
        <v>6440</v>
      </c>
      <c r="H4154" s="403" t="s">
        <v>6889</v>
      </c>
      <c r="I4154" s="403" t="s">
        <v>6334</v>
      </c>
      <c r="J4154" s="403" t="s">
        <v>6334</v>
      </c>
      <c r="K4154" s="403" t="s">
        <v>23147</v>
      </c>
      <c r="L4154" s="403" t="s">
        <v>835</v>
      </c>
    </row>
    <row r="4155" spans="1:12" ht="281.25" x14ac:dyDescent="0.25">
      <c r="A4155" s="402" t="s">
        <v>24096</v>
      </c>
      <c r="B4155" s="402" t="s">
        <v>26799</v>
      </c>
      <c r="C4155" s="402" t="s">
        <v>24095</v>
      </c>
      <c r="D4155" s="402" t="s">
        <v>24094</v>
      </c>
      <c r="E4155" s="402" t="s">
        <v>6888</v>
      </c>
      <c r="F4155" s="402" t="s">
        <v>6889</v>
      </c>
      <c r="G4155" s="402" t="s">
        <v>6440</v>
      </c>
      <c r="H4155" s="402" t="s">
        <v>6889</v>
      </c>
      <c r="I4155" s="402" t="s">
        <v>6334</v>
      </c>
      <c r="J4155" s="402" t="s">
        <v>6334</v>
      </c>
      <c r="K4155" s="402" t="s">
        <v>23147</v>
      </c>
      <c r="L4155" s="402" t="s">
        <v>835</v>
      </c>
    </row>
    <row r="4156" spans="1:12" ht="258.75" x14ac:dyDescent="0.25">
      <c r="A4156" s="403" t="s">
        <v>24099</v>
      </c>
      <c r="B4156" s="403" t="s">
        <v>26800</v>
      </c>
      <c r="C4156" s="403" t="s">
        <v>24098</v>
      </c>
      <c r="D4156" s="403" t="s">
        <v>24097</v>
      </c>
      <c r="E4156" s="403" t="s">
        <v>6888</v>
      </c>
      <c r="F4156" s="403" t="s">
        <v>6889</v>
      </c>
      <c r="G4156" s="403" t="s">
        <v>6440</v>
      </c>
      <c r="H4156" s="403" t="s">
        <v>6889</v>
      </c>
      <c r="I4156" s="403" t="s">
        <v>6334</v>
      </c>
      <c r="J4156" s="403" t="s">
        <v>6334</v>
      </c>
      <c r="K4156" s="403" t="s">
        <v>23147</v>
      </c>
      <c r="L4156" s="403" t="s">
        <v>835</v>
      </c>
    </row>
    <row r="4157" spans="1:12" ht="191.25" x14ac:dyDescent="0.25">
      <c r="A4157" s="402" t="s">
        <v>24102</v>
      </c>
      <c r="B4157" s="402" t="s">
        <v>26801</v>
      </c>
      <c r="C4157" s="402" t="s">
        <v>24101</v>
      </c>
      <c r="D4157" s="402" t="s">
        <v>24100</v>
      </c>
      <c r="E4157" s="402" t="s">
        <v>6888</v>
      </c>
      <c r="F4157" s="402" t="s">
        <v>6889</v>
      </c>
      <c r="G4157" s="402" t="s">
        <v>6440</v>
      </c>
      <c r="H4157" s="402" t="s">
        <v>6889</v>
      </c>
      <c r="I4157" s="402" t="s">
        <v>6334</v>
      </c>
      <c r="J4157" s="402" t="s">
        <v>6334</v>
      </c>
      <c r="K4157" s="402" t="s">
        <v>23147</v>
      </c>
      <c r="L4157" s="402" t="s">
        <v>835</v>
      </c>
    </row>
    <row r="4158" spans="1:12" ht="213.75" x14ac:dyDescent="0.25">
      <c r="A4158" s="403" t="s">
        <v>24105</v>
      </c>
      <c r="B4158" s="403" t="s">
        <v>26802</v>
      </c>
      <c r="C4158" s="403" t="s">
        <v>24104</v>
      </c>
      <c r="D4158" s="403" t="s">
        <v>24103</v>
      </c>
      <c r="E4158" s="403" t="s">
        <v>6888</v>
      </c>
      <c r="F4158" s="403" t="s">
        <v>6889</v>
      </c>
      <c r="G4158" s="403" t="s">
        <v>6440</v>
      </c>
      <c r="H4158" s="403" t="s">
        <v>6889</v>
      </c>
      <c r="I4158" s="403" t="s">
        <v>6334</v>
      </c>
      <c r="J4158" s="403" t="s">
        <v>6334</v>
      </c>
      <c r="K4158" s="403" t="s">
        <v>23147</v>
      </c>
      <c r="L4158" s="403" t="s">
        <v>835</v>
      </c>
    </row>
    <row r="4159" spans="1:12" ht="270" x14ac:dyDescent="0.25">
      <c r="A4159" s="402" t="s">
        <v>24108</v>
      </c>
      <c r="B4159" s="402" t="s">
        <v>26803</v>
      </c>
      <c r="C4159" s="402" t="s">
        <v>24107</v>
      </c>
      <c r="D4159" s="402" t="s">
        <v>24106</v>
      </c>
      <c r="E4159" s="402" t="s">
        <v>6888</v>
      </c>
      <c r="F4159" s="402" t="s">
        <v>6889</v>
      </c>
      <c r="G4159" s="402" t="s">
        <v>6440</v>
      </c>
      <c r="H4159" s="402" t="s">
        <v>6889</v>
      </c>
      <c r="I4159" s="402" t="s">
        <v>6334</v>
      </c>
      <c r="J4159" s="402" t="s">
        <v>6334</v>
      </c>
      <c r="K4159" s="402" t="s">
        <v>23147</v>
      </c>
      <c r="L4159" s="402" t="s">
        <v>835</v>
      </c>
    </row>
    <row r="4160" spans="1:12" ht="270" x14ac:dyDescent="0.25">
      <c r="A4160" s="403" t="s">
        <v>24111</v>
      </c>
      <c r="B4160" s="403" t="s">
        <v>26804</v>
      </c>
      <c r="C4160" s="403" t="s">
        <v>24110</v>
      </c>
      <c r="D4160" s="403" t="s">
        <v>24109</v>
      </c>
      <c r="E4160" s="403" t="s">
        <v>6888</v>
      </c>
      <c r="F4160" s="403" t="s">
        <v>6889</v>
      </c>
      <c r="G4160" s="403" t="s">
        <v>6440</v>
      </c>
      <c r="H4160" s="403" t="s">
        <v>6889</v>
      </c>
      <c r="I4160" s="403" t="s">
        <v>6334</v>
      </c>
      <c r="J4160" s="403" t="s">
        <v>6334</v>
      </c>
      <c r="K4160" s="403" t="s">
        <v>23147</v>
      </c>
      <c r="L4160" s="403" t="s">
        <v>835</v>
      </c>
    </row>
    <row r="4161" spans="1:12" ht="258.75" x14ac:dyDescent="0.25">
      <c r="A4161" s="402" t="s">
        <v>24114</v>
      </c>
      <c r="B4161" s="402" t="s">
        <v>26805</v>
      </c>
      <c r="C4161" s="402" t="s">
        <v>24113</v>
      </c>
      <c r="D4161" s="402" t="s">
        <v>24112</v>
      </c>
      <c r="E4161" s="402" t="s">
        <v>6888</v>
      </c>
      <c r="F4161" s="402" t="s">
        <v>6889</v>
      </c>
      <c r="G4161" s="402" t="s">
        <v>6440</v>
      </c>
      <c r="H4161" s="402" t="s">
        <v>6889</v>
      </c>
      <c r="I4161" s="402" t="s">
        <v>6334</v>
      </c>
      <c r="J4161" s="402" t="s">
        <v>6334</v>
      </c>
      <c r="K4161" s="402" t="s">
        <v>23147</v>
      </c>
      <c r="L4161" s="402" t="s">
        <v>835</v>
      </c>
    </row>
    <row r="4162" spans="1:12" ht="247.5" x14ac:dyDescent="0.25">
      <c r="A4162" s="403" t="s">
        <v>24117</v>
      </c>
      <c r="B4162" s="403" t="s">
        <v>26806</v>
      </c>
      <c r="C4162" s="403" t="s">
        <v>24116</v>
      </c>
      <c r="D4162" s="403" t="s">
        <v>24115</v>
      </c>
      <c r="E4162" s="403" t="s">
        <v>6888</v>
      </c>
      <c r="F4162" s="403" t="s">
        <v>6889</v>
      </c>
      <c r="G4162" s="403" t="s">
        <v>6440</v>
      </c>
      <c r="H4162" s="403" t="s">
        <v>6889</v>
      </c>
      <c r="I4162" s="403" t="s">
        <v>6334</v>
      </c>
      <c r="J4162" s="403" t="s">
        <v>6334</v>
      </c>
      <c r="K4162" s="403" t="s">
        <v>23147</v>
      </c>
      <c r="L4162" s="403" t="s">
        <v>835</v>
      </c>
    </row>
    <row r="4163" spans="1:12" ht="225" x14ac:dyDescent="0.25">
      <c r="A4163" s="402" t="s">
        <v>24120</v>
      </c>
      <c r="B4163" s="402" t="s">
        <v>26807</v>
      </c>
      <c r="C4163" s="402" t="s">
        <v>24119</v>
      </c>
      <c r="D4163" s="402" t="s">
        <v>24118</v>
      </c>
      <c r="E4163" s="402" t="s">
        <v>6888</v>
      </c>
      <c r="F4163" s="402" t="s">
        <v>6889</v>
      </c>
      <c r="G4163" s="402" t="s">
        <v>6440</v>
      </c>
      <c r="H4163" s="402" t="s">
        <v>6889</v>
      </c>
      <c r="I4163" s="402" t="s">
        <v>6334</v>
      </c>
      <c r="J4163" s="402" t="s">
        <v>6334</v>
      </c>
      <c r="K4163" s="402" t="s">
        <v>23147</v>
      </c>
      <c r="L4163" s="402" t="s">
        <v>835</v>
      </c>
    </row>
    <row r="4164" spans="1:12" ht="225" x14ac:dyDescent="0.25">
      <c r="A4164" s="403" t="s">
        <v>24123</v>
      </c>
      <c r="B4164" s="403" t="s">
        <v>26808</v>
      </c>
      <c r="C4164" s="403" t="s">
        <v>24122</v>
      </c>
      <c r="D4164" s="403" t="s">
        <v>24121</v>
      </c>
      <c r="E4164" s="403" t="s">
        <v>6888</v>
      </c>
      <c r="F4164" s="403" t="s">
        <v>6889</v>
      </c>
      <c r="G4164" s="403" t="s">
        <v>6440</v>
      </c>
      <c r="H4164" s="403" t="s">
        <v>6889</v>
      </c>
      <c r="I4164" s="403" t="s">
        <v>6334</v>
      </c>
      <c r="J4164" s="403" t="s">
        <v>6334</v>
      </c>
      <c r="K4164" s="403" t="s">
        <v>23147</v>
      </c>
      <c r="L4164" s="403" t="s">
        <v>835</v>
      </c>
    </row>
    <row r="4165" spans="1:12" ht="213.75" x14ac:dyDescent="0.25">
      <c r="A4165" s="402" t="s">
        <v>24126</v>
      </c>
      <c r="B4165" s="402" t="s">
        <v>26809</v>
      </c>
      <c r="C4165" s="402" t="s">
        <v>24125</v>
      </c>
      <c r="D4165" s="402" t="s">
        <v>24124</v>
      </c>
      <c r="E4165" s="402" t="s">
        <v>6888</v>
      </c>
      <c r="F4165" s="402" t="s">
        <v>6889</v>
      </c>
      <c r="G4165" s="402" t="s">
        <v>6440</v>
      </c>
      <c r="H4165" s="402" t="s">
        <v>6889</v>
      </c>
      <c r="I4165" s="402" t="s">
        <v>6334</v>
      </c>
      <c r="J4165" s="402" t="s">
        <v>6334</v>
      </c>
      <c r="K4165" s="402" t="s">
        <v>23147</v>
      </c>
      <c r="L4165" s="402" t="s">
        <v>835</v>
      </c>
    </row>
    <row r="4166" spans="1:12" ht="270" x14ac:dyDescent="0.25">
      <c r="A4166" s="403" t="s">
        <v>24129</v>
      </c>
      <c r="B4166" s="403" t="s">
        <v>26810</v>
      </c>
      <c r="C4166" s="403" t="s">
        <v>24128</v>
      </c>
      <c r="D4166" s="403" t="s">
        <v>24127</v>
      </c>
      <c r="E4166" s="403" t="s">
        <v>6888</v>
      </c>
      <c r="F4166" s="403" t="s">
        <v>6889</v>
      </c>
      <c r="G4166" s="403" t="s">
        <v>6440</v>
      </c>
      <c r="H4166" s="403" t="s">
        <v>6889</v>
      </c>
      <c r="I4166" s="403" t="s">
        <v>6334</v>
      </c>
      <c r="J4166" s="403" t="s">
        <v>6334</v>
      </c>
      <c r="K4166" s="403" t="s">
        <v>23147</v>
      </c>
      <c r="L4166" s="403" t="s">
        <v>835</v>
      </c>
    </row>
    <row r="4167" spans="1:12" ht="225" x14ac:dyDescent="0.25">
      <c r="A4167" s="402" t="s">
        <v>24132</v>
      </c>
      <c r="B4167" s="402" t="s">
        <v>26811</v>
      </c>
      <c r="C4167" s="402" t="s">
        <v>24131</v>
      </c>
      <c r="D4167" s="402" t="s">
        <v>24130</v>
      </c>
      <c r="E4167" s="402" t="s">
        <v>6888</v>
      </c>
      <c r="F4167" s="402" t="s">
        <v>6889</v>
      </c>
      <c r="G4167" s="402" t="s">
        <v>6440</v>
      </c>
      <c r="H4167" s="402" t="s">
        <v>6889</v>
      </c>
      <c r="I4167" s="402" t="s">
        <v>6334</v>
      </c>
      <c r="J4167" s="402" t="s">
        <v>6334</v>
      </c>
      <c r="K4167" s="402" t="s">
        <v>23147</v>
      </c>
      <c r="L4167" s="402" t="s">
        <v>835</v>
      </c>
    </row>
    <row r="4168" spans="1:12" ht="382.5" x14ac:dyDescent="0.25">
      <c r="A4168" s="403" t="s">
        <v>24135</v>
      </c>
      <c r="B4168" s="403" t="s">
        <v>26812</v>
      </c>
      <c r="C4168" s="403" t="s">
        <v>24134</v>
      </c>
      <c r="D4168" s="403" t="s">
        <v>24133</v>
      </c>
      <c r="E4168" s="403" t="s">
        <v>6888</v>
      </c>
      <c r="F4168" s="403" t="s">
        <v>6889</v>
      </c>
      <c r="G4168" s="403" t="s">
        <v>6440</v>
      </c>
      <c r="H4168" s="403" t="s">
        <v>6889</v>
      </c>
      <c r="I4168" s="403" t="s">
        <v>6334</v>
      </c>
      <c r="J4168" s="403" t="s">
        <v>6334</v>
      </c>
      <c r="K4168" s="403" t="s">
        <v>23147</v>
      </c>
      <c r="L4168" s="403" t="s">
        <v>835</v>
      </c>
    </row>
    <row r="4169" spans="1:12" ht="348.75" x14ac:dyDescent="0.25">
      <c r="A4169" s="402" t="s">
        <v>24138</v>
      </c>
      <c r="B4169" s="402" t="s">
        <v>26813</v>
      </c>
      <c r="C4169" s="402" t="s">
        <v>24137</v>
      </c>
      <c r="D4169" s="402" t="s">
        <v>24136</v>
      </c>
      <c r="E4169" s="402" t="s">
        <v>6888</v>
      </c>
      <c r="F4169" s="402" t="s">
        <v>6889</v>
      </c>
      <c r="G4169" s="402" t="s">
        <v>6440</v>
      </c>
      <c r="H4169" s="402" t="s">
        <v>6889</v>
      </c>
      <c r="I4169" s="402" t="s">
        <v>6334</v>
      </c>
      <c r="J4169" s="402" t="s">
        <v>6334</v>
      </c>
      <c r="K4169" s="402" t="s">
        <v>23147</v>
      </c>
      <c r="L4169" s="402" t="s">
        <v>835</v>
      </c>
    </row>
    <row r="4170" spans="1:12" ht="371.25" x14ac:dyDescent="0.25">
      <c r="A4170" s="403" t="s">
        <v>6285</v>
      </c>
      <c r="B4170" s="403" t="s">
        <v>26814</v>
      </c>
      <c r="C4170" s="403" t="s">
        <v>6287</v>
      </c>
      <c r="D4170" s="403" t="s">
        <v>24139</v>
      </c>
      <c r="E4170" s="403" t="s">
        <v>6888</v>
      </c>
      <c r="F4170" s="403" t="s">
        <v>6889</v>
      </c>
      <c r="G4170" s="403" t="s">
        <v>6440</v>
      </c>
      <c r="H4170" s="403" t="s">
        <v>6889</v>
      </c>
      <c r="I4170" s="403" t="s">
        <v>6334</v>
      </c>
      <c r="J4170" s="403" t="s">
        <v>6334</v>
      </c>
      <c r="K4170" s="403" t="s">
        <v>23147</v>
      </c>
      <c r="L4170" s="403" t="s">
        <v>835</v>
      </c>
    </row>
    <row r="4171" spans="1:12" ht="168.75" x14ac:dyDescent="0.25">
      <c r="A4171" s="402" t="s">
        <v>24143</v>
      </c>
      <c r="B4171" s="402" t="s">
        <v>24141</v>
      </c>
      <c r="C4171" s="402" t="s">
        <v>24142</v>
      </c>
      <c r="D4171" s="402" t="s">
        <v>24140</v>
      </c>
      <c r="E4171" s="402" t="s">
        <v>6888</v>
      </c>
      <c r="F4171" s="402" t="s">
        <v>6889</v>
      </c>
      <c r="G4171" s="402" t="s">
        <v>6440</v>
      </c>
      <c r="H4171" s="402" t="s">
        <v>6889</v>
      </c>
      <c r="I4171" s="402" t="s">
        <v>6334</v>
      </c>
      <c r="J4171" s="402" t="s">
        <v>6334</v>
      </c>
      <c r="K4171" s="402" t="s">
        <v>23147</v>
      </c>
      <c r="L4171" s="402" t="s">
        <v>835</v>
      </c>
    </row>
    <row r="4172" spans="1:12" ht="258.75" x14ac:dyDescent="0.25">
      <c r="A4172" s="403" t="s">
        <v>24146</v>
      </c>
      <c r="B4172" s="403" t="s">
        <v>26815</v>
      </c>
      <c r="C4172" s="403" t="s">
        <v>24145</v>
      </c>
      <c r="D4172" s="403" t="s">
        <v>24144</v>
      </c>
      <c r="E4172" s="403" t="s">
        <v>6888</v>
      </c>
      <c r="F4172" s="403" t="s">
        <v>6889</v>
      </c>
      <c r="G4172" s="403" t="s">
        <v>6440</v>
      </c>
      <c r="H4172" s="403" t="s">
        <v>6889</v>
      </c>
      <c r="I4172" s="403" t="s">
        <v>6334</v>
      </c>
      <c r="J4172" s="403" t="s">
        <v>6334</v>
      </c>
      <c r="K4172" s="403" t="s">
        <v>23147</v>
      </c>
      <c r="L4172" s="403" t="s">
        <v>835</v>
      </c>
    </row>
    <row r="4173" spans="1:12" ht="247.5" x14ac:dyDescent="0.25">
      <c r="A4173" s="402" t="s">
        <v>24149</v>
      </c>
      <c r="B4173" s="402" t="s">
        <v>26816</v>
      </c>
      <c r="C4173" s="402" t="s">
        <v>24148</v>
      </c>
      <c r="D4173" s="402" t="s">
        <v>24147</v>
      </c>
      <c r="E4173" s="402" t="s">
        <v>6888</v>
      </c>
      <c r="F4173" s="402" t="s">
        <v>6889</v>
      </c>
      <c r="G4173" s="402" t="s">
        <v>6440</v>
      </c>
      <c r="H4173" s="402" t="s">
        <v>6889</v>
      </c>
      <c r="I4173" s="402" t="s">
        <v>6334</v>
      </c>
      <c r="J4173" s="402" t="s">
        <v>6334</v>
      </c>
      <c r="K4173" s="402" t="s">
        <v>23147</v>
      </c>
      <c r="L4173" s="402" t="s">
        <v>835</v>
      </c>
    </row>
    <row r="4174" spans="1:12" ht="247.5" x14ac:dyDescent="0.25">
      <c r="A4174" s="403" t="s">
        <v>24153</v>
      </c>
      <c r="B4174" s="403" t="s">
        <v>24151</v>
      </c>
      <c r="C4174" s="403" t="s">
        <v>24152</v>
      </c>
      <c r="D4174" s="403" t="s">
        <v>24150</v>
      </c>
      <c r="E4174" s="403" t="s">
        <v>6888</v>
      </c>
      <c r="F4174" s="403" t="s">
        <v>6889</v>
      </c>
      <c r="G4174" s="403" t="s">
        <v>6440</v>
      </c>
      <c r="H4174" s="403" t="s">
        <v>6889</v>
      </c>
      <c r="I4174" s="403" t="s">
        <v>6334</v>
      </c>
      <c r="J4174" s="403" t="s">
        <v>6334</v>
      </c>
      <c r="K4174" s="403" t="s">
        <v>23147</v>
      </c>
      <c r="L4174" s="403" t="s">
        <v>835</v>
      </c>
    </row>
    <row r="4175" spans="1:12" ht="213.75" x14ac:dyDescent="0.25">
      <c r="A4175" s="402" t="s">
        <v>24157</v>
      </c>
      <c r="B4175" s="402" t="s">
        <v>24155</v>
      </c>
      <c r="C4175" s="402" t="s">
        <v>24156</v>
      </c>
      <c r="D4175" s="402" t="s">
        <v>24154</v>
      </c>
      <c r="E4175" s="402" t="s">
        <v>6888</v>
      </c>
      <c r="F4175" s="402" t="s">
        <v>6889</v>
      </c>
      <c r="G4175" s="402" t="s">
        <v>6440</v>
      </c>
      <c r="H4175" s="402" t="s">
        <v>6889</v>
      </c>
      <c r="I4175" s="402" t="s">
        <v>6334</v>
      </c>
      <c r="J4175" s="402" t="s">
        <v>6334</v>
      </c>
      <c r="K4175" s="402" t="s">
        <v>23147</v>
      </c>
      <c r="L4175" s="402" t="s">
        <v>835</v>
      </c>
    </row>
    <row r="4176" spans="1:12" ht="247.5" x14ac:dyDescent="0.25">
      <c r="A4176" s="403" t="s">
        <v>24161</v>
      </c>
      <c r="B4176" s="403" t="s">
        <v>24159</v>
      </c>
      <c r="C4176" s="403" t="s">
        <v>24160</v>
      </c>
      <c r="D4176" s="403" t="s">
        <v>24158</v>
      </c>
      <c r="E4176" s="403" t="s">
        <v>6888</v>
      </c>
      <c r="F4176" s="403" t="s">
        <v>6889</v>
      </c>
      <c r="G4176" s="403" t="s">
        <v>6440</v>
      </c>
      <c r="H4176" s="403" t="s">
        <v>6889</v>
      </c>
      <c r="I4176" s="403" t="s">
        <v>6334</v>
      </c>
      <c r="J4176" s="403" t="s">
        <v>6334</v>
      </c>
      <c r="K4176" s="403" t="s">
        <v>23147</v>
      </c>
      <c r="L4176" s="403" t="s">
        <v>835</v>
      </c>
    </row>
    <row r="4177" spans="1:12" ht="225" x14ac:dyDescent="0.25">
      <c r="A4177" s="402" t="s">
        <v>24165</v>
      </c>
      <c r="B4177" s="402" t="s">
        <v>24163</v>
      </c>
      <c r="C4177" s="402" t="s">
        <v>24164</v>
      </c>
      <c r="D4177" s="402" t="s">
        <v>24162</v>
      </c>
      <c r="E4177" s="402" t="s">
        <v>6888</v>
      </c>
      <c r="F4177" s="402" t="s">
        <v>6889</v>
      </c>
      <c r="G4177" s="402" t="s">
        <v>6440</v>
      </c>
      <c r="H4177" s="402" t="s">
        <v>6889</v>
      </c>
      <c r="I4177" s="402" t="s">
        <v>6334</v>
      </c>
      <c r="J4177" s="402" t="s">
        <v>6334</v>
      </c>
      <c r="K4177" s="402" t="s">
        <v>23147</v>
      </c>
      <c r="L4177" s="402" t="s">
        <v>835</v>
      </c>
    </row>
    <row r="4178" spans="1:12" ht="56.25" x14ac:dyDescent="0.25">
      <c r="A4178" s="403" t="s">
        <v>24169</v>
      </c>
      <c r="B4178" s="403" t="s">
        <v>24167</v>
      </c>
      <c r="C4178" s="403" t="s">
        <v>24168</v>
      </c>
      <c r="D4178" s="403" t="s">
        <v>24166</v>
      </c>
      <c r="E4178" s="403" t="s">
        <v>6888</v>
      </c>
      <c r="F4178" s="403" t="s">
        <v>6889</v>
      </c>
      <c r="G4178" s="403" t="s">
        <v>6440</v>
      </c>
      <c r="H4178" s="403" t="s">
        <v>6889</v>
      </c>
      <c r="I4178" s="403" t="s">
        <v>6334</v>
      </c>
      <c r="J4178" s="403" t="s">
        <v>6334</v>
      </c>
      <c r="K4178" s="403" t="s">
        <v>23147</v>
      </c>
      <c r="L4178" s="403" t="s">
        <v>835</v>
      </c>
    </row>
    <row r="4179" spans="1:12" ht="45" x14ac:dyDescent="0.25">
      <c r="A4179" s="402" t="s">
        <v>24173</v>
      </c>
      <c r="B4179" s="402" t="s">
        <v>24171</v>
      </c>
      <c r="C4179" s="402" t="s">
        <v>24172</v>
      </c>
      <c r="D4179" s="402" t="s">
        <v>24170</v>
      </c>
      <c r="E4179" s="402" t="s">
        <v>6888</v>
      </c>
      <c r="F4179" s="402" t="s">
        <v>6889</v>
      </c>
      <c r="G4179" s="402" t="s">
        <v>6440</v>
      </c>
      <c r="H4179" s="402" t="s">
        <v>6889</v>
      </c>
      <c r="I4179" s="402" t="s">
        <v>6334</v>
      </c>
      <c r="J4179" s="402" t="s">
        <v>6334</v>
      </c>
      <c r="K4179" s="402" t="s">
        <v>23147</v>
      </c>
      <c r="L4179" s="402" t="s">
        <v>835</v>
      </c>
    </row>
    <row r="4180" spans="1:12" ht="270" x14ac:dyDescent="0.25">
      <c r="A4180" s="403" t="s">
        <v>24176</v>
      </c>
      <c r="B4180" s="403" t="s">
        <v>26817</v>
      </c>
      <c r="C4180" s="403" t="s">
        <v>24175</v>
      </c>
      <c r="D4180" s="403" t="s">
        <v>24174</v>
      </c>
      <c r="E4180" s="403" t="s">
        <v>6888</v>
      </c>
      <c r="F4180" s="403" t="s">
        <v>6889</v>
      </c>
      <c r="G4180" s="403" t="s">
        <v>6440</v>
      </c>
      <c r="H4180" s="403" t="s">
        <v>6889</v>
      </c>
      <c r="I4180" s="403" t="s">
        <v>6334</v>
      </c>
      <c r="J4180" s="403" t="s">
        <v>6334</v>
      </c>
      <c r="K4180" s="403" t="s">
        <v>23147</v>
      </c>
      <c r="L4180" s="403" t="s">
        <v>835</v>
      </c>
    </row>
    <row r="4181" spans="1:12" ht="270" x14ac:dyDescent="0.25">
      <c r="A4181" s="402" t="s">
        <v>24179</v>
      </c>
      <c r="B4181" s="402" t="s">
        <v>26818</v>
      </c>
      <c r="C4181" s="402" t="s">
        <v>24178</v>
      </c>
      <c r="D4181" s="402" t="s">
        <v>24177</v>
      </c>
      <c r="E4181" s="402" t="s">
        <v>6888</v>
      </c>
      <c r="F4181" s="402" t="s">
        <v>6889</v>
      </c>
      <c r="G4181" s="402" t="s">
        <v>6440</v>
      </c>
      <c r="H4181" s="402" t="s">
        <v>6889</v>
      </c>
      <c r="I4181" s="402" t="s">
        <v>6334</v>
      </c>
      <c r="J4181" s="402" t="s">
        <v>6334</v>
      </c>
      <c r="K4181" s="402" t="s">
        <v>23147</v>
      </c>
      <c r="L4181" s="402" t="s">
        <v>835</v>
      </c>
    </row>
    <row r="4182" spans="1:12" ht="135" x14ac:dyDescent="0.25">
      <c r="A4182" s="403" t="s">
        <v>24183</v>
      </c>
      <c r="B4182" s="403" t="s">
        <v>24181</v>
      </c>
      <c r="C4182" s="403" t="s">
        <v>24182</v>
      </c>
      <c r="D4182" s="403" t="s">
        <v>24180</v>
      </c>
      <c r="E4182" s="403" t="s">
        <v>6888</v>
      </c>
      <c r="F4182" s="403" t="s">
        <v>6889</v>
      </c>
      <c r="G4182" s="403" t="s">
        <v>6440</v>
      </c>
      <c r="H4182" s="403" t="s">
        <v>6889</v>
      </c>
      <c r="I4182" s="403" t="s">
        <v>6334</v>
      </c>
      <c r="J4182" s="403" t="s">
        <v>6334</v>
      </c>
      <c r="K4182" s="403" t="s">
        <v>23147</v>
      </c>
      <c r="L4182" s="403" t="s">
        <v>835</v>
      </c>
    </row>
    <row r="4183" spans="1:12" ht="303.75" x14ac:dyDescent="0.25">
      <c r="A4183" s="402" t="s">
        <v>24186</v>
      </c>
      <c r="B4183" s="402" t="s">
        <v>26819</v>
      </c>
      <c r="C4183" s="402" t="s">
        <v>24185</v>
      </c>
      <c r="D4183" s="402" t="s">
        <v>24184</v>
      </c>
      <c r="E4183" s="402" t="s">
        <v>6888</v>
      </c>
      <c r="F4183" s="402" t="s">
        <v>6889</v>
      </c>
      <c r="G4183" s="402" t="s">
        <v>6440</v>
      </c>
      <c r="H4183" s="402" t="s">
        <v>6889</v>
      </c>
      <c r="I4183" s="402" t="s">
        <v>6334</v>
      </c>
      <c r="J4183" s="402" t="s">
        <v>6334</v>
      </c>
      <c r="K4183" s="402" t="s">
        <v>23147</v>
      </c>
      <c r="L4183" s="402" t="s">
        <v>835</v>
      </c>
    </row>
    <row r="4184" spans="1:12" ht="67.5" x14ac:dyDescent="0.25">
      <c r="A4184" s="403" t="s">
        <v>24190</v>
      </c>
      <c r="B4184" s="403" t="s">
        <v>24188</v>
      </c>
      <c r="C4184" s="403" t="s">
        <v>24189</v>
      </c>
      <c r="D4184" s="403" t="s">
        <v>24187</v>
      </c>
      <c r="E4184" s="403" t="s">
        <v>6888</v>
      </c>
      <c r="F4184" s="403" t="s">
        <v>6889</v>
      </c>
      <c r="G4184" s="403" t="s">
        <v>6440</v>
      </c>
      <c r="H4184" s="403" t="s">
        <v>6889</v>
      </c>
      <c r="I4184" s="403" t="s">
        <v>6334</v>
      </c>
      <c r="J4184" s="403" t="s">
        <v>6334</v>
      </c>
      <c r="K4184" s="403" t="s">
        <v>23147</v>
      </c>
      <c r="L4184" s="403" t="s">
        <v>835</v>
      </c>
    </row>
    <row r="4185" spans="1:12" ht="67.5" x14ac:dyDescent="0.25">
      <c r="A4185" s="402" t="s">
        <v>24194</v>
      </c>
      <c r="B4185" s="402" t="s">
        <v>24192</v>
      </c>
      <c r="C4185" s="402" t="s">
        <v>24193</v>
      </c>
      <c r="D4185" s="402" t="s">
        <v>24191</v>
      </c>
      <c r="E4185" s="402" t="s">
        <v>6888</v>
      </c>
      <c r="F4185" s="402" t="s">
        <v>6889</v>
      </c>
      <c r="G4185" s="402" t="s">
        <v>6440</v>
      </c>
      <c r="H4185" s="402" t="s">
        <v>6889</v>
      </c>
      <c r="I4185" s="402" t="s">
        <v>6334</v>
      </c>
      <c r="J4185" s="402" t="s">
        <v>6334</v>
      </c>
      <c r="K4185" s="402" t="s">
        <v>23147</v>
      </c>
      <c r="L4185" s="402" t="s">
        <v>835</v>
      </c>
    </row>
    <row r="4186" spans="1:12" ht="191.25" x14ac:dyDescent="0.25">
      <c r="A4186" s="403" t="s">
        <v>24197</v>
      </c>
      <c r="B4186" s="403" t="s">
        <v>26820</v>
      </c>
      <c r="C4186" s="403" t="s">
        <v>24196</v>
      </c>
      <c r="D4186" s="403" t="s">
        <v>24195</v>
      </c>
      <c r="E4186" s="403" t="s">
        <v>6888</v>
      </c>
      <c r="F4186" s="403" t="s">
        <v>6889</v>
      </c>
      <c r="G4186" s="403" t="s">
        <v>6440</v>
      </c>
      <c r="H4186" s="403" t="s">
        <v>6889</v>
      </c>
      <c r="I4186" s="403" t="s">
        <v>6334</v>
      </c>
      <c r="J4186" s="403" t="s">
        <v>6334</v>
      </c>
      <c r="K4186" s="403" t="s">
        <v>23147</v>
      </c>
      <c r="L4186" s="403" t="s">
        <v>835</v>
      </c>
    </row>
    <row r="4187" spans="1:12" ht="180" x14ac:dyDescent="0.25">
      <c r="A4187" s="402" t="s">
        <v>24200</v>
      </c>
      <c r="B4187" s="402" t="s">
        <v>26821</v>
      </c>
      <c r="C4187" s="402" t="s">
        <v>24199</v>
      </c>
      <c r="D4187" s="402" t="s">
        <v>24198</v>
      </c>
      <c r="E4187" s="402" t="s">
        <v>6888</v>
      </c>
      <c r="F4187" s="402" t="s">
        <v>6889</v>
      </c>
      <c r="G4187" s="402" t="s">
        <v>6440</v>
      </c>
      <c r="H4187" s="402" t="s">
        <v>6889</v>
      </c>
      <c r="I4187" s="402" t="s">
        <v>6334</v>
      </c>
      <c r="J4187" s="402" t="s">
        <v>6334</v>
      </c>
      <c r="K4187" s="402" t="s">
        <v>23147</v>
      </c>
      <c r="L4187" s="402" t="s">
        <v>835</v>
      </c>
    </row>
    <row r="4188" spans="1:12" ht="191.25" x14ac:dyDescent="0.25">
      <c r="A4188" s="403" t="s">
        <v>24203</v>
      </c>
      <c r="B4188" s="403" t="s">
        <v>26822</v>
      </c>
      <c r="C4188" s="403" t="s">
        <v>24202</v>
      </c>
      <c r="D4188" s="403" t="s">
        <v>24201</v>
      </c>
      <c r="E4188" s="403" t="s">
        <v>6888</v>
      </c>
      <c r="F4188" s="403" t="s">
        <v>6889</v>
      </c>
      <c r="G4188" s="403" t="s">
        <v>6440</v>
      </c>
      <c r="H4188" s="403" t="s">
        <v>6889</v>
      </c>
      <c r="I4188" s="403" t="s">
        <v>6334</v>
      </c>
      <c r="J4188" s="403" t="s">
        <v>6334</v>
      </c>
      <c r="K4188" s="403" t="s">
        <v>23147</v>
      </c>
      <c r="L4188" s="403" t="s">
        <v>835</v>
      </c>
    </row>
    <row r="4189" spans="1:12" ht="67.5" x14ac:dyDescent="0.25">
      <c r="A4189" s="402" t="s">
        <v>24207</v>
      </c>
      <c r="B4189" s="402" t="s">
        <v>24205</v>
      </c>
      <c r="C4189" s="402" t="s">
        <v>24206</v>
      </c>
      <c r="D4189" s="402" t="s">
        <v>24204</v>
      </c>
      <c r="E4189" s="402" t="s">
        <v>6888</v>
      </c>
      <c r="F4189" s="402" t="s">
        <v>6889</v>
      </c>
      <c r="G4189" s="402" t="s">
        <v>6440</v>
      </c>
      <c r="H4189" s="402" t="s">
        <v>6889</v>
      </c>
      <c r="I4189" s="402" t="s">
        <v>6334</v>
      </c>
      <c r="J4189" s="402" t="s">
        <v>6334</v>
      </c>
      <c r="K4189" s="402" t="s">
        <v>23147</v>
      </c>
      <c r="L4189" s="402" t="s">
        <v>835</v>
      </c>
    </row>
    <row r="4190" spans="1:12" ht="56.25" x14ac:dyDescent="0.25">
      <c r="A4190" s="403" t="s">
        <v>24211</v>
      </c>
      <c r="B4190" s="403" t="s">
        <v>24209</v>
      </c>
      <c r="C4190" s="403" t="s">
        <v>24210</v>
      </c>
      <c r="D4190" s="403" t="s">
        <v>24208</v>
      </c>
      <c r="E4190" s="403" t="s">
        <v>6888</v>
      </c>
      <c r="F4190" s="403" t="s">
        <v>6889</v>
      </c>
      <c r="G4190" s="403" t="s">
        <v>6440</v>
      </c>
      <c r="H4190" s="403" t="s">
        <v>6889</v>
      </c>
      <c r="I4190" s="403" t="s">
        <v>6334</v>
      </c>
      <c r="J4190" s="403" t="s">
        <v>6334</v>
      </c>
      <c r="K4190" s="403" t="s">
        <v>23147</v>
      </c>
      <c r="L4190" s="403" t="s">
        <v>835</v>
      </c>
    </row>
    <row r="4191" spans="1:12" ht="56.25" x14ac:dyDescent="0.25">
      <c r="A4191" s="402" t="s">
        <v>24215</v>
      </c>
      <c r="B4191" s="402" t="s">
        <v>24213</v>
      </c>
      <c r="C4191" s="402" t="s">
        <v>24214</v>
      </c>
      <c r="D4191" s="402" t="s">
        <v>24212</v>
      </c>
      <c r="E4191" s="402" t="s">
        <v>6888</v>
      </c>
      <c r="F4191" s="402" t="s">
        <v>6889</v>
      </c>
      <c r="G4191" s="402" t="s">
        <v>6440</v>
      </c>
      <c r="H4191" s="402" t="s">
        <v>6889</v>
      </c>
      <c r="I4191" s="402" t="s">
        <v>6334</v>
      </c>
      <c r="J4191" s="402" t="s">
        <v>6334</v>
      </c>
      <c r="K4191" s="402" t="s">
        <v>23147</v>
      </c>
      <c r="L4191" s="402" t="s">
        <v>835</v>
      </c>
    </row>
    <row r="4192" spans="1:12" ht="247.5" x14ac:dyDescent="0.25">
      <c r="A4192" s="403" t="s">
        <v>24218</v>
      </c>
      <c r="B4192" s="403" t="s">
        <v>26823</v>
      </c>
      <c r="C4192" s="403" t="s">
        <v>24217</v>
      </c>
      <c r="D4192" s="403" t="s">
        <v>24216</v>
      </c>
      <c r="E4192" s="403" t="s">
        <v>6888</v>
      </c>
      <c r="F4192" s="403" t="s">
        <v>6889</v>
      </c>
      <c r="G4192" s="403" t="s">
        <v>6440</v>
      </c>
      <c r="H4192" s="403" t="s">
        <v>6889</v>
      </c>
      <c r="I4192" s="403" t="s">
        <v>6334</v>
      </c>
      <c r="J4192" s="403" t="s">
        <v>6334</v>
      </c>
      <c r="K4192" s="403" t="s">
        <v>23147</v>
      </c>
      <c r="L4192" s="403" t="s">
        <v>835</v>
      </c>
    </row>
    <row r="4193" spans="1:12" ht="258.75" x14ac:dyDescent="0.25">
      <c r="A4193" s="402" t="s">
        <v>24221</v>
      </c>
      <c r="B4193" s="402" t="s">
        <v>26824</v>
      </c>
      <c r="C4193" s="402" t="s">
        <v>24220</v>
      </c>
      <c r="D4193" s="402" t="s">
        <v>24219</v>
      </c>
      <c r="E4193" s="402" t="s">
        <v>6888</v>
      </c>
      <c r="F4193" s="402" t="s">
        <v>6889</v>
      </c>
      <c r="G4193" s="402" t="s">
        <v>6440</v>
      </c>
      <c r="H4193" s="402" t="s">
        <v>6889</v>
      </c>
      <c r="I4193" s="402" t="s">
        <v>6334</v>
      </c>
      <c r="J4193" s="402" t="s">
        <v>6334</v>
      </c>
      <c r="K4193" s="402" t="s">
        <v>23147</v>
      </c>
      <c r="L4193" s="402" t="s">
        <v>835</v>
      </c>
    </row>
    <row r="4194" spans="1:12" ht="303.75" x14ac:dyDescent="0.25">
      <c r="A4194" s="403" t="s">
        <v>24224</v>
      </c>
      <c r="B4194" s="403" t="s">
        <v>26825</v>
      </c>
      <c r="C4194" s="403" t="s">
        <v>24223</v>
      </c>
      <c r="D4194" s="403" t="s">
        <v>24222</v>
      </c>
      <c r="E4194" s="403" t="s">
        <v>6888</v>
      </c>
      <c r="F4194" s="403" t="s">
        <v>6889</v>
      </c>
      <c r="G4194" s="403" t="s">
        <v>6440</v>
      </c>
      <c r="H4194" s="403" t="s">
        <v>6889</v>
      </c>
      <c r="I4194" s="403" t="s">
        <v>6334</v>
      </c>
      <c r="J4194" s="403" t="s">
        <v>6334</v>
      </c>
      <c r="K4194" s="403" t="s">
        <v>23147</v>
      </c>
      <c r="L4194" s="403" t="s">
        <v>835</v>
      </c>
    </row>
    <row r="4195" spans="1:12" ht="56.25" x14ac:dyDescent="0.25">
      <c r="A4195" s="402" t="s">
        <v>24228</v>
      </c>
      <c r="B4195" s="402" t="s">
        <v>24226</v>
      </c>
      <c r="C4195" s="402" t="s">
        <v>24227</v>
      </c>
      <c r="D4195" s="402" t="s">
        <v>24225</v>
      </c>
      <c r="E4195" s="402" t="s">
        <v>6888</v>
      </c>
      <c r="F4195" s="402" t="s">
        <v>6889</v>
      </c>
      <c r="G4195" s="402" t="s">
        <v>6440</v>
      </c>
      <c r="H4195" s="402" t="s">
        <v>6889</v>
      </c>
      <c r="I4195" s="402" t="s">
        <v>6334</v>
      </c>
      <c r="J4195" s="402" t="s">
        <v>6334</v>
      </c>
      <c r="K4195" s="402" t="s">
        <v>23147</v>
      </c>
      <c r="L4195" s="402" t="s">
        <v>835</v>
      </c>
    </row>
    <row r="4196" spans="1:12" ht="56.25" x14ac:dyDescent="0.25">
      <c r="A4196" s="403" t="s">
        <v>24232</v>
      </c>
      <c r="B4196" s="403" t="s">
        <v>24230</v>
      </c>
      <c r="C4196" s="403" t="s">
        <v>24231</v>
      </c>
      <c r="D4196" s="403" t="s">
        <v>24229</v>
      </c>
      <c r="E4196" s="403" t="s">
        <v>6888</v>
      </c>
      <c r="F4196" s="403" t="s">
        <v>6889</v>
      </c>
      <c r="G4196" s="403" t="s">
        <v>6440</v>
      </c>
      <c r="H4196" s="403" t="s">
        <v>6889</v>
      </c>
      <c r="I4196" s="403" t="s">
        <v>6334</v>
      </c>
      <c r="J4196" s="403" t="s">
        <v>6334</v>
      </c>
      <c r="K4196" s="403" t="s">
        <v>23147</v>
      </c>
      <c r="L4196" s="403" t="s">
        <v>835</v>
      </c>
    </row>
    <row r="4197" spans="1:12" ht="67.5" x14ac:dyDescent="0.25">
      <c r="A4197" s="402" t="s">
        <v>24236</v>
      </c>
      <c r="B4197" s="402" t="s">
        <v>24234</v>
      </c>
      <c r="C4197" s="402" t="s">
        <v>24235</v>
      </c>
      <c r="D4197" s="402" t="s">
        <v>24233</v>
      </c>
      <c r="E4197" s="402" t="s">
        <v>6888</v>
      </c>
      <c r="F4197" s="402" t="s">
        <v>6889</v>
      </c>
      <c r="G4197" s="402" t="s">
        <v>6440</v>
      </c>
      <c r="H4197" s="402" t="s">
        <v>6889</v>
      </c>
      <c r="I4197" s="402" t="s">
        <v>6334</v>
      </c>
      <c r="J4197" s="402" t="s">
        <v>6334</v>
      </c>
      <c r="K4197" s="402" t="s">
        <v>23147</v>
      </c>
      <c r="L4197" s="402" t="s">
        <v>835</v>
      </c>
    </row>
    <row r="4198" spans="1:12" ht="56.25" x14ac:dyDescent="0.25">
      <c r="A4198" s="403" t="s">
        <v>24240</v>
      </c>
      <c r="B4198" s="403" t="s">
        <v>24238</v>
      </c>
      <c r="C4198" s="403" t="s">
        <v>24239</v>
      </c>
      <c r="D4198" s="403" t="s">
        <v>24237</v>
      </c>
      <c r="E4198" s="403" t="s">
        <v>6888</v>
      </c>
      <c r="F4198" s="403" t="s">
        <v>6889</v>
      </c>
      <c r="G4198" s="403" t="s">
        <v>6440</v>
      </c>
      <c r="H4198" s="403" t="s">
        <v>6889</v>
      </c>
      <c r="I4198" s="403" t="s">
        <v>6334</v>
      </c>
      <c r="J4198" s="403" t="s">
        <v>6334</v>
      </c>
      <c r="K4198" s="403" t="s">
        <v>23147</v>
      </c>
      <c r="L4198" s="403" t="s">
        <v>835</v>
      </c>
    </row>
    <row r="4199" spans="1:12" ht="258.75" x14ac:dyDescent="0.25">
      <c r="A4199" s="402" t="s">
        <v>24243</v>
      </c>
      <c r="B4199" s="402" t="s">
        <v>26826</v>
      </c>
      <c r="C4199" s="402" t="s">
        <v>24242</v>
      </c>
      <c r="D4199" s="402" t="s">
        <v>24241</v>
      </c>
      <c r="E4199" s="402" t="s">
        <v>6888</v>
      </c>
      <c r="F4199" s="402" t="s">
        <v>6889</v>
      </c>
      <c r="G4199" s="402" t="s">
        <v>6440</v>
      </c>
      <c r="H4199" s="402" t="s">
        <v>6889</v>
      </c>
      <c r="I4199" s="402" t="s">
        <v>6334</v>
      </c>
      <c r="J4199" s="402" t="s">
        <v>6334</v>
      </c>
      <c r="K4199" s="402" t="s">
        <v>23147</v>
      </c>
      <c r="L4199" s="402" t="s">
        <v>835</v>
      </c>
    </row>
    <row r="4200" spans="1:12" ht="258.75" x14ac:dyDescent="0.25">
      <c r="A4200" s="403" t="s">
        <v>24246</v>
      </c>
      <c r="B4200" s="403" t="s">
        <v>26827</v>
      </c>
      <c r="C4200" s="403" t="s">
        <v>24245</v>
      </c>
      <c r="D4200" s="403" t="s">
        <v>24244</v>
      </c>
      <c r="E4200" s="403" t="s">
        <v>6888</v>
      </c>
      <c r="F4200" s="403" t="s">
        <v>6889</v>
      </c>
      <c r="G4200" s="403" t="s">
        <v>6440</v>
      </c>
      <c r="H4200" s="403" t="s">
        <v>6889</v>
      </c>
      <c r="I4200" s="403" t="s">
        <v>6334</v>
      </c>
      <c r="J4200" s="403" t="s">
        <v>6334</v>
      </c>
      <c r="K4200" s="403" t="s">
        <v>23147</v>
      </c>
      <c r="L4200" s="403" t="s">
        <v>835</v>
      </c>
    </row>
    <row r="4201" spans="1:12" ht="56.25" x14ac:dyDescent="0.25">
      <c r="A4201" s="402" t="s">
        <v>24250</v>
      </c>
      <c r="B4201" s="402" t="s">
        <v>24248</v>
      </c>
      <c r="C4201" s="402" t="s">
        <v>24249</v>
      </c>
      <c r="D4201" s="402" t="s">
        <v>24247</v>
      </c>
      <c r="E4201" s="402" t="s">
        <v>6888</v>
      </c>
      <c r="F4201" s="402" t="s">
        <v>6889</v>
      </c>
      <c r="G4201" s="402" t="s">
        <v>6440</v>
      </c>
      <c r="H4201" s="402" t="s">
        <v>6889</v>
      </c>
      <c r="I4201" s="402" t="s">
        <v>6334</v>
      </c>
      <c r="J4201" s="402" t="s">
        <v>6334</v>
      </c>
      <c r="K4201" s="402" t="s">
        <v>23147</v>
      </c>
      <c r="L4201" s="402" t="s">
        <v>835</v>
      </c>
    </row>
    <row r="4202" spans="1:12" ht="348.75" x14ac:dyDescent="0.25">
      <c r="A4202" s="403" t="s">
        <v>24253</v>
      </c>
      <c r="B4202" s="403" t="s">
        <v>26828</v>
      </c>
      <c r="C4202" s="403" t="s">
        <v>24252</v>
      </c>
      <c r="D4202" s="403" t="s">
        <v>24251</v>
      </c>
      <c r="E4202" s="403" t="s">
        <v>6888</v>
      </c>
      <c r="F4202" s="403" t="s">
        <v>6889</v>
      </c>
      <c r="G4202" s="403" t="s">
        <v>6440</v>
      </c>
      <c r="H4202" s="403" t="s">
        <v>6889</v>
      </c>
      <c r="I4202" s="403" t="s">
        <v>6334</v>
      </c>
      <c r="J4202" s="403" t="s">
        <v>6334</v>
      </c>
      <c r="K4202" s="403" t="s">
        <v>23147</v>
      </c>
      <c r="L4202" s="403" t="s">
        <v>835</v>
      </c>
    </row>
    <row r="4203" spans="1:12" ht="326.25" x14ac:dyDescent="0.25">
      <c r="A4203" s="402" t="s">
        <v>24256</v>
      </c>
      <c r="B4203" s="402" t="s">
        <v>26829</v>
      </c>
      <c r="C4203" s="402" t="s">
        <v>24255</v>
      </c>
      <c r="D4203" s="402" t="s">
        <v>24254</v>
      </c>
      <c r="E4203" s="402" t="s">
        <v>6888</v>
      </c>
      <c r="F4203" s="402" t="s">
        <v>6889</v>
      </c>
      <c r="G4203" s="402" t="s">
        <v>6440</v>
      </c>
      <c r="H4203" s="402" t="s">
        <v>6889</v>
      </c>
      <c r="I4203" s="402" t="s">
        <v>6334</v>
      </c>
      <c r="J4203" s="402" t="s">
        <v>6334</v>
      </c>
      <c r="K4203" s="402" t="s">
        <v>23147</v>
      </c>
      <c r="L4203" s="402" t="s">
        <v>835</v>
      </c>
    </row>
    <row r="4204" spans="1:12" ht="258.75" x14ac:dyDescent="0.25">
      <c r="A4204" s="403" t="s">
        <v>24259</v>
      </c>
      <c r="B4204" s="403" t="s">
        <v>26830</v>
      </c>
      <c r="C4204" s="403" t="s">
        <v>24258</v>
      </c>
      <c r="D4204" s="403" t="s">
        <v>24257</v>
      </c>
      <c r="E4204" s="403" t="s">
        <v>6888</v>
      </c>
      <c r="F4204" s="403" t="s">
        <v>6889</v>
      </c>
      <c r="G4204" s="403" t="s">
        <v>6440</v>
      </c>
      <c r="H4204" s="403" t="s">
        <v>6889</v>
      </c>
      <c r="I4204" s="403" t="s">
        <v>6334</v>
      </c>
      <c r="J4204" s="403" t="s">
        <v>6334</v>
      </c>
      <c r="K4204" s="403" t="s">
        <v>23147</v>
      </c>
      <c r="L4204" s="403" t="s">
        <v>835</v>
      </c>
    </row>
    <row r="4205" spans="1:12" ht="258.75" x14ac:dyDescent="0.25">
      <c r="A4205" s="402" t="s">
        <v>24262</v>
      </c>
      <c r="B4205" s="402" t="s">
        <v>26831</v>
      </c>
      <c r="C4205" s="402" t="s">
        <v>24261</v>
      </c>
      <c r="D4205" s="402" t="s">
        <v>24260</v>
      </c>
      <c r="E4205" s="402" t="s">
        <v>6888</v>
      </c>
      <c r="F4205" s="402" t="s">
        <v>6889</v>
      </c>
      <c r="G4205" s="402" t="s">
        <v>6440</v>
      </c>
      <c r="H4205" s="402" t="s">
        <v>6889</v>
      </c>
      <c r="I4205" s="402" t="s">
        <v>6334</v>
      </c>
      <c r="J4205" s="402" t="s">
        <v>6334</v>
      </c>
      <c r="K4205" s="402" t="s">
        <v>23147</v>
      </c>
      <c r="L4205" s="402" t="s">
        <v>835</v>
      </c>
    </row>
    <row r="4206" spans="1:12" ht="33.75" x14ac:dyDescent="0.25">
      <c r="A4206" s="403" t="s">
        <v>24266</v>
      </c>
      <c r="B4206" s="403" t="s">
        <v>24264</v>
      </c>
      <c r="C4206" s="403" t="s">
        <v>24265</v>
      </c>
      <c r="D4206" s="403" t="s">
        <v>24263</v>
      </c>
      <c r="E4206" s="403" t="s">
        <v>6888</v>
      </c>
      <c r="F4206" s="403" t="s">
        <v>6889</v>
      </c>
      <c r="G4206" s="403" t="s">
        <v>6440</v>
      </c>
      <c r="H4206" s="403" t="s">
        <v>6889</v>
      </c>
      <c r="I4206" s="403" t="s">
        <v>6334</v>
      </c>
      <c r="J4206" s="403" t="s">
        <v>6334</v>
      </c>
      <c r="K4206" s="403" t="s">
        <v>23147</v>
      </c>
      <c r="L4206" s="403" t="s">
        <v>835</v>
      </c>
    </row>
    <row r="4207" spans="1:12" ht="56.25" x14ac:dyDescent="0.25">
      <c r="A4207" s="402" t="s">
        <v>24270</v>
      </c>
      <c r="B4207" s="402" t="s">
        <v>24268</v>
      </c>
      <c r="C4207" s="402" t="s">
        <v>24269</v>
      </c>
      <c r="D4207" s="402" t="s">
        <v>24267</v>
      </c>
      <c r="E4207" s="402" t="s">
        <v>6888</v>
      </c>
      <c r="F4207" s="402" t="s">
        <v>6889</v>
      </c>
      <c r="G4207" s="402" t="s">
        <v>6440</v>
      </c>
      <c r="H4207" s="402" t="s">
        <v>6889</v>
      </c>
      <c r="I4207" s="402" t="s">
        <v>6334</v>
      </c>
      <c r="J4207" s="402" t="s">
        <v>6334</v>
      </c>
      <c r="K4207" s="402" t="s">
        <v>23147</v>
      </c>
      <c r="L4207" s="402" t="s">
        <v>835</v>
      </c>
    </row>
    <row r="4208" spans="1:12" ht="45" x14ac:dyDescent="0.25">
      <c r="A4208" s="403" t="s">
        <v>24274</v>
      </c>
      <c r="B4208" s="403" t="s">
        <v>24272</v>
      </c>
      <c r="C4208" s="403" t="s">
        <v>24273</v>
      </c>
      <c r="D4208" s="403" t="s">
        <v>24271</v>
      </c>
      <c r="E4208" s="403" t="s">
        <v>6888</v>
      </c>
      <c r="F4208" s="403" t="s">
        <v>6889</v>
      </c>
      <c r="G4208" s="403" t="s">
        <v>6440</v>
      </c>
      <c r="H4208" s="403" t="s">
        <v>6889</v>
      </c>
      <c r="I4208" s="403" t="s">
        <v>6334</v>
      </c>
      <c r="J4208" s="403" t="s">
        <v>6334</v>
      </c>
      <c r="K4208" s="403" t="s">
        <v>23147</v>
      </c>
      <c r="L4208" s="403" t="s">
        <v>835</v>
      </c>
    </row>
    <row r="4209" spans="1:12" ht="33.75" x14ac:dyDescent="0.25">
      <c r="A4209" s="402" t="s">
        <v>24278</v>
      </c>
      <c r="B4209" s="402" t="s">
        <v>24276</v>
      </c>
      <c r="C4209" s="402" t="s">
        <v>24277</v>
      </c>
      <c r="D4209" s="402" t="s">
        <v>24275</v>
      </c>
      <c r="E4209" s="402" t="s">
        <v>6888</v>
      </c>
      <c r="F4209" s="402" t="s">
        <v>6889</v>
      </c>
      <c r="G4209" s="402" t="s">
        <v>6440</v>
      </c>
      <c r="H4209" s="402" t="s">
        <v>6889</v>
      </c>
      <c r="I4209" s="402" t="s">
        <v>6334</v>
      </c>
      <c r="J4209" s="402" t="s">
        <v>6334</v>
      </c>
      <c r="K4209" s="402" t="s">
        <v>23147</v>
      </c>
      <c r="L4209" s="402" t="s">
        <v>835</v>
      </c>
    </row>
    <row r="4210" spans="1:12" ht="33.75" x14ac:dyDescent="0.25">
      <c r="A4210" s="403" t="s">
        <v>24282</v>
      </c>
      <c r="B4210" s="403" t="s">
        <v>24280</v>
      </c>
      <c r="C4210" s="403" t="s">
        <v>24281</v>
      </c>
      <c r="D4210" s="403" t="s">
        <v>24279</v>
      </c>
      <c r="E4210" s="403" t="s">
        <v>6888</v>
      </c>
      <c r="F4210" s="403" t="s">
        <v>6889</v>
      </c>
      <c r="G4210" s="403" t="s">
        <v>6440</v>
      </c>
      <c r="H4210" s="403" t="s">
        <v>6889</v>
      </c>
      <c r="I4210" s="403" t="s">
        <v>6334</v>
      </c>
      <c r="J4210" s="403" t="s">
        <v>6334</v>
      </c>
      <c r="K4210" s="403" t="s">
        <v>23147</v>
      </c>
      <c r="L4210" s="403" t="s">
        <v>835</v>
      </c>
    </row>
    <row r="4211" spans="1:12" ht="33.75" x14ac:dyDescent="0.25">
      <c r="A4211" s="402" t="s">
        <v>24286</v>
      </c>
      <c r="B4211" s="402" t="s">
        <v>24284</v>
      </c>
      <c r="C4211" s="402" t="s">
        <v>24285</v>
      </c>
      <c r="D4211" s="402" t="s">
        <v>24283</v>
      </c>
      <c r="E4211" s="402" t="s">
        <v>6888</v>
      </c>
      <c r="F4211" s="402" t="s">
        <v>6889</v>
      </c>
      <c r="G4211" s="402" t="s">
        <v>6440</v>
      </c>
      <c r="H4211" s="402" t="s">
        <v>6889</v>
      </c>
      <c r="I4211" s="402" t="s">
        <v>6334</v>
      </c>
      <c r="J4211" s="402" t="s">
        <v>6334</v>
      </c>
      <c r="K4211" s="402" t="s">
        <v>23147</v>
      </c>
      <c r="L4211" s="402" t="s">
        <v>835</v>
      </c>
    </row>
    <row r="4212" spans="1:12" ht="168.75" x14ac:dyDescent="0.25">
      <c r="A4212" s="403" t="s">
        <v>24290</v>
      </c>
      <c r="B4212" s="403" t="s">
        <v>24288</v>
      </c>
      <c r="C4212" s="403" t="s">
        <v>24289</v>
      </c>
      <c r="D4212" s="403" t="s">
        <v>24287</v>
      </c>
      <c r="E4212" s="403" t="s">
        <v>6888</v>
      </c>
      <c r="F4212" s="403" t="s">
        <v>6889</v>
      </c>
      <c r="G4212" s="403" t="s">
        <v>6440</v>
      </c>
      <c r="H4212" s="403" t="s">
        <v>6889</v>
      </c>
      <c r="I4212" s="403" t="s">
        <v>6334</v>
      </c>
      <c r="J4212" s="403" t="s">
        <v>6334</v>
      </c>
      <c r="K4212" s="403" t="s">
        <v>23147</v>
      </c>
      <c r="L4212" s="403" t="s">
        <v>835</v>
      </c>
    </row>
    <row r="4213" spans="1:12" ht="168.75" x14ac:dyDescent="0.25">
      <c r="A4213" s="402" t="s">
        <v>24294</v>
      </c>
      <c r="B4213" s="402" t="s">
        <v>24292</v>
      </c>
      <c r="C4213" s="402" t="s">
        <v>24293</v>
      </c>
      <c r="D4213" s="402" t="s">
        <v>24291</v>
      </c>
      <c r="E4213" s="402" t="s">
        <v>6888</v>
      </c>
      <c r="F4213" s="402" t="s">
        <v>6889</v>
      </c>
      <c r="G4213" s="402" t="s">
        <v>6440</v>
      </c>
      <c r="H4213" s="402" t="s">
        <v>6889</v>
      </c>
      <c r="I4213" s="402" t="s">
        <v>6334</v>
      </c>
      <c r="J4213" s="402" t="s">
        <v>6334</v>
      </c>
      <c r="K4213" s="402" t="s">
        <v>23147</v>
      </c>
      <c r="L4213" s="402" t="s">
        <v>835</v>
      </c>
    </row>
    <row r="4214" spans="1:12" ht="258.75" x14ac:dyDescent="0.25">
      <c r="A4214" s="403" t="s">
        <v>5440</v>
      </c>
      <c r="B4214" s="403" t="s">
        <v>26832</v>
      </c>
      <c r="C4214" s="403" t="s">
        <v>5441</v>
      </c>
      <c r="D4214" s="403" t="s">
        <v>24295</v>
      </c>
      <c r="E4214" s="403" t="s">
        <v>6888</v>
      </c>
      <c r="F4214" s="403" t="s">
        <v>6889</v>
      </c>
      <c r="G4214" s="403" t="s">
        <v>6440</v>
      </c>
      <c r="H4214" s="403" t="s">
        <v>6889</v>
      </c>
      <c r="I4214" s="403" t="s">
        <v>6334</v>
      </c>
      <c r="J4214" s="403" t="s">
        <v>6334</v>
      </c>
      <c r="K4214" s="403" t="s">
        <v>23147</v>
      </c>
      <c r="L4214" s="403" t="s">
        <v>835</v>
      </c>
    </row>
    <row r="4215" spans="1:12" ht="270" x14ac:dyDescent="0.25">
      <c r="A4215" s="402" t="s">
        <v>24298</v>
      </c>
      <c r="B4215" s="402" t="s">
        <v>26833</v>
      </c>
      <c r="C4215" s="402" t="s">
        <v>24297</v>
      </c>
      <c r="D4215" s="402" t="s">
        <v>24296</v>
      </c>
      <c r="E4215" s="402" t="s">
        <v>6888</v>
      </c>
      <c r="F4215" s="402" t="s">
        <v>6889</v>
      </c>
      <c r="G4215" s="402" t="s">
        <v>6440</v>
      </c>
      <c r="H4215" s="402" t="s">
        <v>6889</v>
      </c>
      <c r="I4215" s="402" t="s">
        <v>6334</v>
      </c>
      <c r="J4215" s="402" t="s">
        <v>6334</v>
      </c>
      <c r="K4215" s="402" t="s">
        <v>23147</v>
      </c>
      <c r="L4215" s="402" t="s">
        <v>835</v>
      </c>
    </row>
    <row r="4216" spans="1:12" ht="270" x14ac:dyDescent="0.25">
      <c r="A4216" s="403" t="s">
        <v>24301</v>
      </c>
      <c r="B4216" s="403" t="s">
        <v>26834</v>
      </c>
      <c r="C4216" s="403" t="s">
        <v>24300</v>
      </c>
      <c r="D4216" s="403" t="s">
        <v>24299</v>
      </c>
      <c r="E4216" s="403" t="s">
        <v>6888</v>
      </c>
      <c r="F4216" s="403" t="s">
        <v>6889</v>
      </c>
      <c r="G4216" s="403" t="s">
        <v>6440</v>
      </c>
      <c r="H4216" s="403" t="s">
        <v>6889</v>
      </c>
      <c r="I4216" s="403" t="s">
        <v>6334</v>
      </c>
      <c r="J4216" s="403" t="s">
        <v>6334</v>
      </c>
      <c r="K4216" s="403" t="s">
        <v>23147</v>
      </c>
      <c r="L4216" s="403" t="s">
        <v>835</v>
      </c>
    </row>
    <row r="4217" spans="1:12" ht="270" x14ac:dyDescent="0.25">
      <c r="A4217" s="402" t="s">
        <v>5379</v>
      </c>
      <c r="B4217" s="402" t="s">
        <v>26835</v>
      </c>
      <c r="C4217" s="402" t="s">
        <v>5381</v>
      </c>
      <c r="D4217" s="402" t="s">
        <v>24302</v>
      </c>
      <c r="E4217" s="402" t="s">
        <v>6888</v>
      </c>
      <c r="F4217" s="402" t="s">
        <v>6889</v>
      </c>
      <c r="G4217" s="402" t="s">
        <v>6440</v>
      </c>
      <c r="H4217" s="402" t="s">
        <v>6889</v>
      </c>
      <c r="I4217" s="402" t="s">
        <v>6334</v>
      </c>
      <c r="J4217" s="402" t="s">
        <v>6334</v>
      </c>
      <c r="K4217" s="402" t="s">
        <v>23147</v>
      </c>
      <c r="L4217" s="402" t="s">
        <v>835</v>
      </c>
    </row>
    <row r="4218" spans="1:12" ht="135" x14ac:dyDescent="0.25">
      <c r="A4218" s="403" t="s">
        <v>24306</v>
      </c>
      <c r="B4218" s="403" t="s">
        <v>24304</v>
      </c>
      <c r="C4218" s="403" t="s">
        <v>24305</v>
      </c>
      <c r="D4218" s="403" t="s">
        <v>24303</v>
      </c>
      <c r="E4218" s="403" t="s">
        <v>6888</v>
      </c>
      <c r="F4218" s="403" t="s">
        <v>6889</v>
      </c>
      <c r="G4218" s="403" t="s">
        <v>6440</v>
      </c>
      <c r="H4218" s="403" t="s">
        <v>6889</v>
      </c>
      <c r="I4218" s="403" t="s">
        <v>6334</v>
      </c>
      <c r="J4218" s="403" t="s">
        <v>6334</v>
      </c>
      <c r="K4218" s="403" t="s">
        <v>23147</v>
      </c>
      <c r="L4218" s="403" t="s">
        <v>835</v>
      </c>
    </row>
    <row r="4219" spans="1:12" ht="213.75" x14ac:dyDescent="0.25">
      <c r="A4219" s="402" t="s">
        <v>24310</v>
      </c>
      <c r="B4219" s="402" t="s">
        <v>24308</v>
      </c>
      <c r="C4219" s="402" t="s">
        <v>24309</v>
      </c>
      <c r="D4219" s="402" t="s">
        <v>24307</v>
      </c>
      <c r="E4219" s="402" t="s">
        <v>6888</v>
      </c>
      <c r="F4219" s="402" t="s">
        <v>6889</v>
      </c>
      <c r="G4219" s="402" t="s">
        <v>6440</v>
      </c>
      <c r="H4219" s="402" t="s">
        <v>6889</v>
      </c>
      <c r="I4219" s="402" t="s">
        <v>6334</v>
      </c>
      <c r="J4219" s="402" t="s">
        <v>6334</v>
      </c>
      <c r="K4219" s="402" t="s">
        <v>23147</v>
      </c>
      <c r="L4219" s="402" t="s">
        <v>835</v>
      </c>
    </row>
    <row r="4220" spans="1:12" ht="135" x14ac:dyDescent="0.25">
      <c r="A4220" s="403" t="s">
        <v>24314</v>
      </c>
      <c r="B4220" s="403" t="s">
        <v>24312</v>
      </c>
      <c r="C4220" s="403" t="s">
        <v>24313</v>
      </c>
      <c r="D4220" s="403" t="s">
        <v>24311</v>
      </c>
      <c r="E4220" s="403" t="s">
        <v>6888</v>
      </c>
      <c r="F4220" s="403" t="s">
        <v>6889</v>
      </c>
      <c r="G4220" s="403" t="s">
        <v>6440</v>
      </c>
      <c r="H4220" s="403" t="s">
        <v>6889</v>
      </c>
      <c r="I4220" s="403" t="s">
        <v>6334</v>
      </c>
      <c r="J4220" s="403" t="s">
        <v>6334</v>
      </c>
      <c r="K4220" s="403" t="s">
        <v>23147</v>
      </c>
      <c r="L4220" s="403" t="s">
        <v>835</v>
      </c>
    </row>
    <row r="4221" spans="1:12" ht="270" x14ac:dyDescent="0.25">
      <c r="A4221" s="402" t="s">
        <v>24317</v>
      </c>
      <c r="B4221" s="402" t="s">
        <v>26836</v>
      </c>
      <c r="C4221" s="402" t="s">
        <v>24316</v>
      </c>
      <c r="D4221" s="402" t="s">
        <v>24315</v>
      </c>
      <c r="E4221" s="402" t="s">
        <v>6888</v>
      </c>
      <c r="F4221" s="402" t="s">
        <v>6889</v>
      </c>
      <c r="G4221" s="402" t="s">
        <v>6440</v>
      </c>
      <c r="H4221" s="402" t="s">
        <v>6889</v>
      </c>
      <c r="I4221" s="402" t="s">
        <v>6334</v>
      </c>
      <c r="J4221" s="402" t="s">
        <v>6334</v>
      </c>
      <c r="K4221" s="402" t="s">
        <v>23147</v>
      </c>
      <c r="L4221" s="402" t="s">
        <v>835</v>
      </c>
    </row>
    <row r="4222" spans="1:12" ht="270" x14ac:dyDescent="0.25">
      <c r="A4222" s="403" t="s">
        <v>24320</v>
      </c>
      <c r="B4222" s="403" t="s">
        <v>26837</v>
      </c>
      <c r="C4222" s="403" t="s">
        <v>24319</v>
      </c>
      <c r="D4222" s="403" t="s">
        <v>24318</v>
      </c>
      <c r="E4222" s="403" t="s">
        <v>6888</v>
      </c>
      <c r="F4222" s="403" t="s">
        <v>6889</v>
      </c>
      <c r="G4222" s="403" t="s">
        <v>6440</v>
      </c>
      <c r="H4222" s="403" t="s">
        <v>6889</v>
      </c>
      <c r="I4222" s="403" t="s">
        <v>6334</v>
      </c>
      <c r="J4222" s="403" t="s">
        <v>6334</v>
      </c>
      <c r="K4222" s="403" t="s">
        <v>23147</v>
      </c>
      <c r="L4222" s="403" t="s">
        <v>835</v>
      </c>
    </row>
    <row r="4223" spans="1:12" ht="270" x14ac:dyDescent="0.25">
      <c r="A4223" s="402" t="s">
        <v>24323</v>
      </c>
      <c r="B4223" s="402" t="s">
        <v>26838</v>
      </c>
      <c r="C4223" s="402" t="s">
        <v>24322</v>
      </c>
      <c r="D4223" s="402" t="s">
        <v>24321</v>
      </c>
      <c r="E4223" s="402" t="s">
        <v>6888</v>
      </c>
      <c r="F4223" s="402" t="s">
        <v>6889</v>
      </c>
      <c r="G4223" s="402" t="s">
        <v>6440</v>
      </c>
      <c r="H4223" s="402" t="s">
        <v>6889</v>
      </c>
      <c r="I4223" s="402" t="s">
        <v>6334</v>
      </c>
      <c r="J4223" s="402" t="s">
        <v>6334</v>
      </c>
      <c r="K4223" s="402" t="s">
        <v>23147</v>
      </c>
      <c r="L4223" s="402" t="s">
        <v>835</v>
      </c>
    </row>
    <row r="4224" spans="1:12" ht="258.75" x14ac:dyDescent="0.25">
      <c r="A4224" s="403" t="s">
        <v>24327</v>
      </c>
      <c r="B4224" s="403" t="s">
        <v>24325</v>
      </c>
      <c r="C4224" s="403" t="s">
        <v>24326</v>
      </c>
      <c r="D4224" s="403" t="s">
        <v>24324</v>
      </c>
      <c r="E4224" s="403" t="s">
        <v>6888</v>
      </c>
      <c r="F4224" s="403" t="s">
        <v>6889</v>
      </c>
      <c r="G4224" s="403" t="s">
        <v>6440</v>
      </c>
      <c r="H4224" s="403" t="s">
        <v>6889</v>
      </c>
      <c r="I4224" s="403" t="s">
        <v>6334</v>
      </c>
      <c r="J4224" s="403" t="s">
        <v>6334</v>
      </c>
      <c r="K4224" s="403" t="s">
        <v>23147</v>
      </c>
      <c r="L4224" s="403" t="s">
        <v>835</v>
      </c>
    </row>
    <row r="4225" spans="1:12" ht="348.75" x14ac:dyDescent="0.25">
      <c r="A4225" s="402" t="s">
        <v>24331</v>
      </c>
      <c r="B4225" s="402" t="s">
        <v>24329</v>
      </c>
      <c r="C4225" s="402" t="s">
        <v>24330</v>
      </c>
      <c r="D4225" s="402" t="s">
        <v>24328</v>
      </c>
      <c r="E4225" s="402" t="s">
        <v>6888</v>
      </c>
      <c r="F4225" s="402" t="s">
        <v>6889</v>
      </c>
      <c r="G4225" s="402" t="s">
        <v>6440</v>
      </c>
      <c r="H4225" s="402" t="s">
        <v>6889</v>
      </c>
      <c r="I4225" s="402" t="s">
        <v>6334</v>
      </c>
      <c r="J4225" s="402" t="s">
        <v>6334</v>
      </c>
      <c r="K4225" s="402" t="s">
        <v>23147</v>
      </c>
      <c r="L4225" s="402" t="s">
        <v>835</v>
      </c>
    </row>
    <row r="4226" spans="1:12" ht="270" x14ac:dyDescent="0.25">
      <c r="A4226" s="403" t="s">
        <v>24335</v>
      </c>
      <c r="B4226" s="403" t="s">
        <v>24333</v>
      </c>
      <c r="C4226" s="403" t="s">
        <v>24334</v>
      </c>
      <c r="D4226" s="403" t="s">
        <v>24332</v>
      </c>
      <c r="E4226" s="403" t="s">
        <v>6888</v>
      </c>
      <c r="F4226" s="403" t="s">
        <v>6889</v>
      </c>
      <c r="G4226" s="403" t="s">
        <v>6440</v>
      </c>
      <c r="H4226" s="403" t="s">
        <v>6889</v>
      </c>
      <c r="I4226" s="403" t="s">
        <v>6334</v>
      </c>
      <c r="J4226" s="403" t="s">
        <v>6334</v>
      </c>
      <c r="K4226" s="403" t="s">
        <v>23147</v>
      </c>
      <c r="L4226" s="403" t="s">
        <v>835</v>
      </c>
    </row>
    <row r="4227" spans="1:12" ht="281.25" x14ac:dyDescent="0.25">
      <c r="A4227" s="402" t="s">
        <v>24338</v>
      </c>
      <c r="B4227" s="402" t="s">
        <v>26839</v>
      </c>
      <c r="C4227" s="402" t="s">
        <v>24337</v>
      </c>
      <c r="D4227" s="402" t="s">
        <v>24336</v>
      </c>
      <c r="E4227" s="402" t="s">
        <v>6888</v>
      </c>
      <c r="F4227" s="402" t="s">
        <v>6889</v>
      </c>
      <c r="G4227" s="402" t="s">
        <v>6440</v>
      </c>
      <c r="H4227" s="402" t="s">
        <v>6889</v>
      </c>
      <c r="I4227" s="402" t="s">
        <v>6334</v>
      </c>
      <c r="J4227" s="402" t="s">
        <v>6334</v>
      </c>
      <c r="K4227" s="402" t="s">
        <v>23147</v>
      </c>
      <c r="L4227" s="402" t="s">
        <v>835</v>
      </c>
    </row>
    <row r="4228" spans="1:12" ht="236.25" x14ac:dyDescent="0.25">
      <c r="A4228" s="403" t="s">
        <v>24342</v>
      </c>
      <c r="B4228" s="403" t="s">
        <v>24340</v>
      </c>
      <c r="C4228" s="403" t="s">
        <v>24341</v>
      </c>
      <c r="D4228" s="403" t="s">
        <v>24339</v>
      </c>
      <c r="E4228" s="403" t="s">
        <v>6888</v>
      </c>
      <c r="F4228" s="403" t="s">
        <v>6889</v>
      </c>
      <c r="G4228" s="403" t="s">
        <v>6440</v>
      </c>
      <c r="H4228" s="403" t="s">
        <v>6889</v>
      </c>
      <c r="I4228" s="403" t="s">
        <v>6334</v>
      </c>
      <c r="J4228" s="403" t="s">
        <v>6334</v>
      </c>
      <c r="K4228" s="403" t="s">
        <v>23147</v>
      </c>
      <c r="L4228" s="403" t="s">
        <v>835</v>
      </c>
    </row>
    <row r="4229" spans="1:12" ht="348.75" x14ac:dyDescent="0.25">
      <c r="A4229" s="402" t="s">
        <v>24346</v>
      </c>
      <c r="B4229" s="402" t="s">
        <v>24344</v>
      </c>
      <c r="C4229" s="402" t="s">
        <v>24345</v>
      </c>
      <c r="D4229" s="402" t="s">
        <v>24343</v>
      </c>
      <c r="E4229" s="402" t="s">
        <v>6888</v>
      </c>
      <c r="F4229" s="402" t="s">
        <v>6889</v>
      </c>
      <c r="G4229" s="402" t="s">
        <v>6440</v>
      </c>
      <c r="H4229" s="402" t="s">
        <v>6889</v>
      </c>
      <c r="I4229" s="402" t="s">
        <v>6334</v>
      </c>
      <c r="J4229" s="402" t="s">
        <v>6334</v>
      </c>
      <c r="K4229" s="402" t="s">
        <v>23147</v>
      </c>
      <c r="L4229" s="402" t="s">
        <v>835</v>
      </c>
    </row>
    <row r="4230" spans="1:12" ht="281.25" x14ac:dyDescent="0.25">
      <c r="A4230" s="403" t="s">
        <v>24349</v>
      </c>
      <c r="B4230" s="403" t="s">
        <v>26840</v>
      </c>
      <c r="C4230" s="403" t="s">
        <v>24348</v>
      </c>
      <c r="D4230" s="403" t="s">
        <v>24347</v>
      </c>
      <c r="E4230" s="403" t="s">
        <v>6888</v>
      </c>
      <c r="F4230" s="403" t="s">
        <v>6889</v>
      </c>
      <c r="G4230" s="403" t="s">
        <v>6440</v>
      </c>
      <c r="H4230" s="403" t="s">
        <v>6889</v>
      </c>
      <c r="I4230" s="403" t="s">
        <v>6334</v>
      </c>
      <c r="J4230" s="403" t="s">
        <v>6334</v>
      </c>
      <c r="K4230" s="403" t="s">
        <v>23147</v>
      </c>
      <c r="L4230" s="403" t="s">
        <v>835</v>
      </c>
    </row>
    <row r="4231" spans="1:12" ht="303.75" x14ac:dyDescent="0.25">
      <c r="A4231" s="402" t="s">
        <v>24352</v>
      </c>
      <c r="B4231" s="402" t="s">
        <v>26841</v>
      </c>
      <c r="C4231" s="402" t="s">
        <v>24351</v>
      </c>
      <c r="D4231" s="402" t="s">
        <v>24350</v>
      </c>
      <c r="E4231" s="402" t="s">
        <v>6888</v>
      </c>
      <c r="F4231" s="402" t="s">
        <v>6889</v>
      </c>
      <c r="G4231" s="402" t="s">
        <v>6440</v>
      </c>
      <c r="H4231" s="402" t="s">
        <v>6889</v>
      </c>
      <c r="I4231" s="402" t="s">
        <v>6334</v>
      </c>
      <c r="J4231" s="402" t="s">
        <v>6334</v>
      </c>
      <c r="K4231" s="402" t="s">
        <v>23147</v>
      </c>
      <c r="L4231" s="402" t="s">
        <v>835</v>
      </c>
    </row>
    <row r="4232" spans="1:12" ht="292.5" x14ac:dyDescent="0.25">
      <c r="A4232" s="403" t="s">
        <v>24356</v>
      </c>
      <c r="B4232" s="403" t="s">
        <v>24354</v>
      </c>
      <c r="C4232" s="403" t="s">
        <v>24355</v>
      </c>
      <c r="D4232" s="403" t="s">
        <v>24353</v>
      </c>
      <c r="E4232" s="403" t="s">
        <v>6888</v>
      </c>
      <c r="F4232" s="403" t="s">
        <v>6889</v>
      </c>
      <c r="G4232" s="403" t="s">
        <v>6440</v>
      </c>
      <c r="H4232" s="403" t="s">
        <v>6889</v>
      </c>
      <c r="I4232" s="403" t="s">
        <v>6334</v>
      </c>
      <c r="J4232" s="403" t="s">
        <v>6334</v>
      </c>
      <c r="K4232" s="403" t="s">
        <v>23147</v>
      </c>
      <c r="L4232" s="403" t="s">
        <v>835</v>
      </c>
    </row>
    <row r="4233" spans="1:12" ht="292.5" x14ac:dyDescent="0.25">
      <c r="A4233" s="402" t="s">
        <v>24360</v>
      </c>
      <c r="B4233" s="402" t="s">
        <v>24358</v>
      </c>
      <c r="C4233" s="402" t="s">
        <v>24359</v>
      </c>
      <c r="D4233" s="402" t="s">
        <v>24357</v>
      </c>
      <c r="E4233" s="402" t="s">
        <v>6888</v>
      </c>
      <c r="F4233" s="402" t="s">
        <v>6889</v>
      </c>
      <c r="G4233" s="402" t="s">
        <v>6440</v>
      </c>
      <c r="H4233" s="402" t="s">
        <v>6889</v>
      </c>
      <c r="I4233" s="402" t="s">
        <v>6334</v>
      </c>
      <c r="J4233" s="402" t="s">
        <v>6334</v>
      </c>
      <c r="K4233" s="402" t="s">
        <v>23147</v>
      </c>
      <c r="L4233" s="402" t="s">
        <v>835</v>
      </c>
    </row>
    <row r="4234" spans="1:12" ht="258.75" x14ac:dyDescent="0.25">
      <c r="A4234" s="403" t="s">
        <v>24364</v>
      </c>
      <c r="B4234" s="403" t="s">
        <v>24362</v>
      </c>
      <c r="C4234" s="403" t="s">
        <v>24363</v>
      </c>
      <c r="D4234" s="403" t="s">
        <v>24361</v>
      </c>
      <c r="E4234" s="403" t="s">
        <v>6888</v>
      </c>
      <c r="F4234" s="403" t="s">
        <v>6889</v>
      </c>
      <c r="G4234" s="403" t="s">
        <v>6440</v>
      </c>
      <c r="H4234" s="403" t="s">
        <v>6889</v>
      </c>
      <c r="I4234" s="403" t="s">
        <v>6334</v>
      </c>
      <c r="J4234" s="403" t="s">
        <v>6334</v>
      </c>
      <c r="K4234" s="403" t="s">
        <v>23147</v>
      </c>
      <c r="L4234" s="403" t="s">
        <v>835</v>
      </c>
    </row>
    <row r="4235" spans="1:12" ht="247.5" x14ac:dyDescent="0.25">
      <c r="A4235" s="402" t="s">
        <v>24368</v>
      </c>
      <c r="B4235" s="402" t="s">
        <v>24366</v>
      </c>
      <c r="C4235" s="402" t="s">
        <v>24367</v>
      </c>
      <c r="D4235" s="402" t="s">
        <v>24365</v>
      </c>
      <c r="E4235" s="402" t="s">
        <v>6888</v>
      </c>
      <c r="F4235" s="402" t="s">
        <v>6889</v>
      </c>
      <c r="G4235" s="402" t="s">
        <v>6440</v>
      </c>
      <c r="H4235" s="402" t="s">
        <v>6889</v>
      </c>
      <c r="I4235" s="402" t="s">
        <v>6334</v>
      </c>
      <c r="J4235" s="402" t="s">
        <v>6334</v>
      </c>
      <c r="K4235" s="402" t="s">
        <v>23147</v>
      </c>
      <c r="L4235" s="402" t="s">
        <v>835</v>
      </c>
    </row>
    <row r="4236" spans="1:12" ht="180" x14ac:dyDescent="0.25">
      <c r="A4236" s="403" t="s">
        <v>24372</v>
      </c>
      <c r="B4236" s="403" t="s">
        <v>24370</v>
      </c>
      <c r="C4236" s="403" t="s">
        <v>24371</v>
      </c>
      <c r="D4236" s="403" t="s">
        <v>24369</v>
      </c>
      <c r="E4236" s="403" t="s">
        <v>6888</v>
      </c>
      <c r="F4236" s="403" t="s">
        <v>6889</v>
      </c>
      <c r="G4236" s="403" t="s">
        <v>6440</v>
      </c>
      <c r="H4236" s="403" t="s">
        <v>6889</v>
      </c>
      <c r="I4236" s="403" t="s">
        <v>6334</v>
      </c>
      <c r="J4236" s="403" t="s">
        <v>6334</v>
      </c>
      <c r="K4236" s="403" t="s">
        <v>23147</v>
      </c>
      <c r="L4236" s="403" t="s">
        <v>835</v>
      </c>
    </row>
    <row r="4237" spans="1:12" ht="33.75" x14ac:dyDescent="0.25">
      <c r="A4237" s="402" t="s">
        <v>6293</v>
      </c>
      <c r="B4237" s="402" t="s">
        <v>24374</v>
      </c>
      <c r="C4237" s="402" t="s">
        <v>24375</v>
      </c>
      <c r="D4237" s="402" t="s">
        <v>24373</v>
      </c>
      <c r="E4237" s="402" t="s">
        <v>6888</v>
      </c>
      <c r="F4237" s="402" t="s">
        <v>6889</v>
      </c>
      <c r="G4237" s="402" t="s">
        <v>6440</v>
      </c>
      <c r="H4237" s="402" t="s">
        <v>6889</v>
      </c>
      <c r="I4237" s="402" t="s">
        <v>6334</v>
      </c>
      <c r="J4237" s="402" t="s">
        <v>6334</v>
      </c>
      <c r="K4237" s="402" t="s">
        <v>23147</v>
      </c>
      <c r="L4237" s="402" t="s">
        <v>835</v>
      </c>
    </row>
    <row r="4238" spans="1:12" ht="112.5" x14ac:dyDescent="0.25">
      <c r="A4238" s="403" t="s">
        <v>2197</v>
      </c>
      <c r="B4238" s="403" t="s">
        <v>24377</v>
      </c>
      <c r="C4238" s="403" t="s">
        <v>5840</v>
      </c>
      <c r="D4238" s="403" t="s">
        <v>24376</v>
      </c>
      <c r="E4238" s="403" t="s">
        <v>24378</v>
      </c>
      <c r="F4238" s="403" t="s">
        <v>24379</v>
      </c>
      <c r="G4238" s="403" t="s">
        <v>7012</v>
      </c>
      <c r="H4238" s="403" t="s">
        <v>24380</v>
      </c>
      <c r="I4238" s="403" t="s">
        <v>6334</v>
      </c>
      <c r="J4238" s="403" t="s">
        <v>6334</v>
      </c>
      <c r="K4238" s="403" t="s">
        <v>6334</v>
      </c>
      <c r="L4238" s="403" t="s">
        <v>835</v>
      </c>
    </row>
    <row r="4239" spans="1:12" ht="45" x14ac:dyDescent="0.25">
      <c r="A4239" s="402" t="s">
        <v>24384</v>
      </c>
      <c r="B4239" s="402" t="s">
        <v>24382</v>
      </c>
      <c r="C4239" s="402" t="s">
        <v>24383</v>
      </c>
      <c r="D4239" s="402" t="s">
        <v>24381</v>
      </c>
      <c r="E4239" s="402" t="s">
        <v>19450</v>
      </c>
      <c r="F4239" s="402" t="s">
        <v>19451</v>
      </c>
      <c r="G4239" s="402" t="s">
        <v>6452</v>
      </c>
      <c r="H4239" s="402" t="s">
        <v>19451</v>
      </c>
      <c r="I4239" s="402" t="s">
        <v>6334</v>
      </c>
      <c r="J4239" s="402" t="s">
        <v>6334</v>
      </c>
      <c r="K4239" s="402" t="s">
        <v>6334</v>
      </c>
      <c r="L4239" s="402" t="s">
        <v>835</v>
      </c>
    </row>
    <row r="4240" spans="1:12" ht="67.5" x14ac:dyDescent="0.25">
      <c r="A4240" s="403" t="s">
        <v>24388</v>
      </c>
      <c r="B4240" s="403" t="s">
        <v>24386</v>
      </c>
      <c r="C4240" s="403" t="s">
        <v>24387</v>
      </c>
      <c r="D4240" s="403" t="s">
        <v>24385</v>
      </c>
      <c r="E4240" s="403" t="s">
        <v>6704</v>
      </c>
      <c r="F4240" s="403" t="s">
        <v>6705</v>
      </c>
      <c r="G4240" s="403" t="s">
        <v>6486</v>
      </c>
      <c r="H4240" s="403" t="s">
        <v>6705</v>
      </c>
      <c r="I4240" s="403" t="s">
        <v>6334</v>
      </c>
      <c r="J4240" s="403" t="s">
        <v>6334</v>
      </c>
      <c r="K4240" s="403" t="s">
        <v>6334</v>
      </c>
      <c r="L4240" s="403" t="s">
        <v>835</v>
      </c>
    </row>
    <row r="4241" spans="1:12" ht="90" x14ac:dyDescent="0.25">
      <c r="A4241" s="402" t="s">
        <v>4913</v>
      </c>
      <c r="B4241" s="402" t="s">
        <v>24390</v>
      </c>
      <c r="C4241" s="402" t="s">
        <v>4915</v>
      </c>
      <c r="D4241" s="402" t="s">
        <v>24389</v>
      </c>
      <c r="E4241" s="402" t="s">
        <v>24391</v>
      </c>
      <c r="F4241" s="402" t="s">
        <v>24392</v>
      </c>
      <c r="G4241" s="402" t="s">
        <v>6567</v>
      </c>
      <c r="H4241" s="402" t="s">
        <v>24393</v>
      </c>
      <c r="I4241" s="402" t="s">
        <v>6334</v>
      </c>
      <c r="J4241" s="402" t="s">
        <v>6334</v>
      </c>
      <c r="K4241" s="402" t="s">
        <v>6334</v>
      </c>
      <c r="L4241" s="402" t="s">
        <v>835</v>
      </c>
    </row>
    <row r="4242" spans="1:12" ht="45" x14ac:dyDescent="0.25">
      <c r="A4242" s="403" t="s">
        <v>24397</v>
      </c>
      <c r="B4242" s="403" t="s">
        <v>24395</v>
      </c>
      <c r="C4242" s="403" t="s">
        <v>24396</v>
      </c>
      <c r="D4242" s="403" t="s">
        <v>24394</v>
      </c>
      <c r="E4242" s="403" t="s">
        <v>7903</v>
      </c>
      <c r="F4242" s="403" t="s">
        <v>7904</v>
      </c>
      <c r="G4242" s="403" t="s">
        <v>6586</v>
      </c>
      <c r="H4242" s="403" t="s">
        <v>7904</v>
      </c>
      <c r="I4242" s="403" t="s">
        <v>6334</v>
      </c>
      <c r="J4242" s="403" t="s">
        <v>6334</v>
      </c>
      <c r="K4242" s="403" t="s">
        <v>6334</v>
      </c>
      <c r="L4242" s="403" t="s">
        <v>835</v>
      </c>
    </row>
    <row r="4243" spans="1:12" ht="67.5" x14ac:dyDescent="0.25">
      <c r="A4243" s="402" t="s">
        <v>4321</v>
      </c>
      <c r="B4243" s="402" t="s">
        <v>24399</v>
      </c>
      <c r="C4243" s="402" t="s">
        <v>4323</v>
      </c>
      <c r="D4243" s="402" t="s">
        <v>24398</v>
      </c>
      <c r="E4243" s="402" t="s">
        <v>10999</v>
      </c>
      <c r="F4243" s="402" t="s">
        <v>11000</v>
      </c>
      <c r="G4243" s="402" t="s">
        <v>6553</v>
      </c>
      <c r="H4243" s="402" t="s">
        <v>11001</v>
      </c>
      <c r="I4243" s="402" t="s">
        <v>6334</v>
      </c>
      <c r="J4243" s="402" t="s">
        <v>6334</v>
      </c>
      <c r="K4243" s="402" t="s">
        <v>6334</v>
      </c>
      <c r="L4243" s="402" t="s">
        <v>835</v>
      </c>
    </row>
    <row r="4244" spans="1:12" ht="56.25" x14ac:dyDescent="0.25">
      <c r="A4244" s="403" t="s">
        <v>24403</v>
      </c>
      <c r="B4244" s="403" t="s">
        <v>24401</v>
      </c>
      <c r="C4244" s="403" t="s">
        <v>24402</v>
      </c>
      <c r="D4244" s="403" t="s">
        <v>24400</v>
      </c>
      <c r="E4244" s="403" t="s">
        <v>6630</v>
      </c>
      <c r="F4244" s="403" t="s">
        <v>6631</v>
      </c>
      <c r="G4244" s="403" t="s">
        <v>6567</v>
      </c>
      <c r="H4244" s="403" t="s">
        <v>6632</v>
      </c>
      <c r="I4244" s="403" t="s">
        <v>6334</v>
      </c>
      <c r="J4244" s="403" t="s">
        <v>6334</v>
      </c>
      <c r="K4244" s="403" t="s">
        <v>6334</v>
      </c>
      <c r="L4244" s="403" t="s">
        <v>835</v>
      </c>
    </row>
    <row r="4245" spans="1:12" ht="101.25" x14ac:dyDescent="0.25">
      <c r="A4245" s="402" t="s">
        <v>24407</v>
      </c>
      <c r="B4245" s="402" t="s">
        <v>24405</v>
      </c>
      <c r="C4245" s="402" t="s">
        <v>24406</v>
      </c>
      <c r="D4245" s="402" t="s">
        <v>24404</v>
      </c>
      <c r="E4245" s="402" t="s">
        <v>6649</v>
      </c>
      <c r="F4245" s="402" t="s">
        <v>6650</v>
      </c>
      <c r="G4245" s="402" t="s">
        <v>6553</v>
      </c>
      <c r="H4245" s="402" t="s">
        <v>6651</v>
      </c>
      <c r="I4245" s="402" t="s">
        <v>6334</v>
      </c>
      <c r="J4245" s="402" t="s">
        <v>6334</v>
      </c>
      <c r="K4245" s="402" t="s">
        <v>6334</v>
      </c>
      <c r="L4245" s="402" t="s">
        <v>835</v>
      </c>
    </row>
    <row r="4246" spans="1:12" ht="112.5" x14ac:dyDescent="0.25">
      <c r="A4246" s="403" t="s">
        <v>24411</v>
      </c>
      <c r="B4246" s="403" t="s">
        <v>24409</v>
      </c>
      <c r="C4246" s="403" t="s">
        <v>24410</v>
      </c>
      <c r="D4246" s="403" t="s">
        <v>24408</v>
      </c>
      <c r="E4246" s="403" t="s">
        <v>8562</v>
      </c>
      <c r="F4246" s="403" t="s">
        <v>8563</v>
      </c>
      <c r="G4246" s="403" t="s">
        <v>7540</v>
      </c>
      <c r="H4246" s="403" t="s">
        <v>8563</v>
      </c>
      <c r="I4246" s="403" t="s">
        <v>6334</v>
      </c>
      <c r="J4246" s="403" t="s">
        <v>6334</v>
      </c>
      <c r="K4246" s="403" t="s">
        <v>6334</v>
      </c>
      <c r="L4246" s="403" t="s">
        <v>835</v>
      </c>
    </row>
    <row r="4247" spans="1:12" ht="22.5" x14ac:dyDescent="0.25">
      <c r="A4247" s="402" t="s">
        <v>24414</v>
      </c>
      <c r="B4247" s="402" t="s">
        <v>24413</v>
      </c>
      <c r="C4247" s="402" t="s">
        <v>6334</v>
      </c>
      <c r="D4247" s="402" t="s">
        <v>24412</v>
      </c>
      <c r="E4247" s="402" t="s">
        <v>22075</v>
      </c>
      <c r="F4247" s="402" t="s">
        <v>6889</v>
      </c>
      <c r="G4247" s="402" t="s">
        <v>6440</v>
      </c>
      <c r="H4247" s="402" t="s">
        <v>6889</v>
      </c>
      <c r="I4247" s="402" t="s">
        <v>6334</v>
      </c>
      <c r="J4247" s="402" t="s">
        <v>6334</v>
      </c>
      <c r="K4247" s="402" t="s">
        <v>6334</v>
      </c>
      <c r="L4247" s="402" t="s">
        <v>835</v>
      </c>
    </row>
    <row r="4248" spans="1:12" ht="90" x14ac:dyDescent="0.25">
      <c r="A4248" s="403" t="s">
        <v>24417</v>
      </c>
      <c r="B4248" s="403" t="s">
        <v>24416</v>
      </c>
      <c r="C4248" s="403" t="s">
        <v>6334</v>
      </c>
      <c r="D4248" s="403" t="s">
        <v>24415</v>
      </c>
      <c r="E4248" s="403" t="s">
        <v>24418</v>
      </c>
      <c r="F4248" s="403" t="s">
        <v>24419</v>
      </c>
      <c r="G4248" s="403" t="s">
        <v>6440</v>
      </c>
      <c r="H4248" s="403" t="s">
        <v>24419</v>
      </c>
      <c r="I4248" s="403" t="s">
        <v>6334</v>
      </c>
      <c r="J4248" s="403" t="s">
        <v>6334</v>
      </c>
      <c r="K4248" s="403" t="s">
        <v>6334</v>
      </c>
      <c r="L4248" s="403" t="s">
        <v>835</v>
      </c>
    </row>
    <row r="4249" spans="1:12" ht="90" x14ac:dyDescent="0.25">
      <c r="A4249" s="402" t="s">
        <v>6334</v>
      </c>
      <c r="B4249" s="402" t="s">
        <v>24421</v>
      </c>
      <c r="C4249" s="402" t="s">
        <v>24422</v>
      </c>
      <c r="D4249" s="402" t="s">
        <v>24420</v>
      </c>
      <c r="E4249" s="402" t="s">
        <v>18304</v>
      </c>
      <c r="F4249" s="402" t="s">
        <v>8363</v>
      </c>
      <c r="G4249" s="402" t="s">
        <v>6493</v>
      </c>
      <c r="H4249" s="402" t="s">
        <v>11761</v>
      </c>
      <c r="I4249" s="402" t="s">
        <v>6334</v>
      </c>
      <c r="J4249" s="402" t="s">
        <v>6334</v>
      </c>
      <c r="K4249" s="402" t="s">
        <v>6334</v>
      </c>
      <c r="L4249" s="402" t="s">
        <v>835</v>
      </c>
    </row>
    <row r="4250" spans="1:12" ht="45" x14ac:dyDescent="0.25">
      <c r="A4250" s="403" t="s">
        <v>24426</v>
      </c>
      <c r="B4250" s="403" t="s">
        <v>24424</v>
      </c>
      <c r="C4250" s="403" t="s">
        <v>24425</v>
      </c>
      <c r="D4250" s="403" t="s">
        <v>24423</v>
      </c>
      <c r="E4250" s="403" t="s">
        <v>6484</v>
      </c>
      <c r="F4250" s="403" t="s">
        <v>6485</v>
      </c>
      <c r="G4250" s="403" t="s">
        <v>6486</v>
      </c>
      <c r="H4250" s="403" t="s">
        <v>6485</v>
      </c>
      <c r="I4250" s="403" t="s">
        <v>6334</v>
      </c>
      <c r="J4250" s="403" t="s">
        <v>6334</v>
      </c>
      <c r="K4250" s="403" t="s">
        <v>6334</v>
      </c>
      <c r="L4250" s="403" t="s">
        <v>835</v>
      </c>
    </row>
    <row r="4251" spans="1:12" ht="157.5" x14ac:dyDescent="0.25">
      <c r="A4251" s="402" t="s">
        <v>1058</v>
      </c>
      <c r="B4251" s="402" t="s">
        <v>24428</v>
      </c>
      <c r="C4251" s="402" t="s">
        <v>1058</v>
      </c>
      <c r="D4251" s="402" t="s">
        <v>24427</v>
      </c>
      <c r="E4251" s="402" t="s">
        <v>8562</v>
      </c>
      <c r="F4251" s="402" t="s">
        <v>8563</v>
      </c>
      <c r="G4251" s="402" t="s">
        <v>7540</v>
      </c>
      <c r="H4251" s="402" t="s">
        <v>8563</v>
      </c>
      <c r="I4251" s="402" t="s">
        <v>6334</v>
      </c>
      <c r="J4251" s="402" t="s">
        <v>6334</v>
      </c>
      <c r="K4251" s="402" t="s">
        <v>24429</v>
      </c>
      <c r="L4251" s="402" t="s">
        <v>6343</v>
      </c>
    </row>
    <row r="4252" spans="1:12" ht="180" x14ac:dyDescent="0.25">
      <c r="A4252" s="403" t="s">
        <v>1058</v>
      </c>
      <c r="B4252" s="403" t="s">
        <v>24430</v>
      </c>
      <c r="C4252" s="403" t="s">
        <v>1058</v>
      </c>
      <c r="D4252" s="403" t="s">
        <v>5544</v>
      </c>
      <c r="E4252" s="403" t="s">
        <v>6888</v>
      </c>
      <c r="F4252" s="403" t="s">
        <v>24431</v>
      </c>
      <c r="G4252" s="403" t="s">
        <v>6440</v>
      </c>
      <c r="H4252" s="403" t="s">
        <v>24431</v>
      </c>
      <c r="I4252" s="403" t="s">
        <v>6334</v>
      </c>
      <c r="J4252" s="403" t="s">
        <v>6334</v>
      </c>
      <c r="K4252" s="403" t="s">
        <v>24432</v>
      </c>
      <c r="L4252" s="403" t="s">
        <v>6343</v>
      </c>
    </row>
    <row r="4253" spans="1:12" ht="90" x14ac:dyDescent="0.25">
      <c r="A4253" s="402" t="s">
        <v>6334</v>
      </c>
      <c r="B4253" s="402" t="s">
        <v>24434</v>
      </c>
      <c r="C4253" s="402" t="s">
        <v>24435</v>
      </c>
      <c r="D4253" s="402" t="s">
        <v>24433</v>
      </c>
      <c r="E4253" s="402" t="s">
        <v>24436</v>
      </c>
      <c r="F4253" s="402" t="s">
        <v>24437</v>
      </c>
      <c r="G4253" s="402" t="s">
        <v>24438</v>
      </c>
      <c r="H4253" s="402" t="s">
        <v>24439</v>
      </c>
      <c r="I4253" s="402" t="s">
        <v>6334</v>
      </c>
      <c r="J4253" s="402" t="s">
        <v>6334</v>
      </c>
      <c r="K4253" s="402" t="s">
        <v>6334</v>
      </c>
      <c r="L4253" s="402" t="s">
        <v>835</v>
      </c>
    </row>
    <row r="4254" spans="1:12" ht="67.5" x14ac:dyDescent="0.25">
      <c r="A4254" s="403" t="s">
        <v>24443</v>
      </c>
      <c r="B4254" s="403" t="s">
        <v>24441</v>
      </c>
      <c r="C4254" s="403" t="s">
        <v>24442</v>
      </c>
      <c r="D4254" s="403" t="s">
        <v>24440</v>
      </c>
      <c r="E4254" s="403" t="s">
        <v>6750</v>
      </c>
      <c r="F4254" s="403" t="s">
        <v>6751</v>
      </c>
      <c r="G4254" s="403" t="s">
        <v>6553</v>
      </c>
      <c r="H4254" s="403" t="s">
        <v>6752</v>
      </c>
      <c r="I4254" s="403" t="s">
        <v>6334</v>
      </c>
      <c r="J4254" s="403" t="s">
        <v>6334</v>
      </c>
      <c r="K4254" s="403" t="s">
        <v>6334</v>
      </c>
      <c r="L4254" s="403" t="s">
        <v>835</v>
      </c>
    </row>
    <row r="4255" spans="1:12" ht="67.5" x14ac:dyDescent="0.25">
      <c r="A4255" s="402" t="s">
        <v>24446</v>
      </c>
      <c r="B4255" s="402" t="s">
        <v>24445</v>
      </c>
      <c r="C4255" s="402" t="s">
        <v>6334</v>
      </c>
      <c r="D4255" s="402" t="s">
        <v>24444</v>
      </c>
      <c r="E4255" s="402" t="s">
        <v>26842</v>
      </c>
      <c r="F4255" s="402" t="s">
        <v>26843</v>
      </c>
      <c r="G4255" s="402" t="s">
        <v>26097</v>
      </c>
      <c r="H4255" s="402" t="s">
        <v>26844</v>
      </c>
      <c r="I4255" s="402" t="s">
        <v>6334</v>
      </c>
      <c r="J4255" s="402" t="s">
        <v>21585</v>
      </c>
      <c r="K4255" s="402" t="s">
        <v>6334</v>
      </c>
      <c r="L4255" s="402" t="s">
        <v>26108</v>
      </c>
    </row>
    <row r="4256" spans="1:12" ht="67.5" x14ac:dyDescent="0.25">
      <c r="A4256" s="403" t="s">
        <v>24449</v>
      </c>
      <c r="B4256" s="403" t="s">
        <v>24448</v>
      </c>
      <c r="C4256" s="403" t="s">
        <v>6334</v>
      </c>
      <c r="D4256" s="403" t="s">
        <v>24447</v>
      </c>
      <c r="E4256" s="403" t="s">
        <v>6720</v>
      </c>
      <c r="F4256" s="403" t="s">
        <v>6721</v>
      </c>
      <c r="G4256" s="403" t="s">
        <v>6722</v>
      </c>
      <c r="H4256" s="403" t="s">
        <v>6723</v>
      </c>
      <c r="I4256" s="403" t="s">
        <v>6334</v>
      </c>
      <c r="J4256" s="403" t="s">
        <v>6334</v>
      </c>
      <c r="K4256" s="403" t="s">
        <v>6334</v>
      </c>
      <c r="L4256" s="403" t="s">
        <v>835</v>
      </c>
    </row>
    <row r="4257" spans="1:12" ht="67.5" x14ac:dyDescent="0.25">
      <c r="A4257" s="402" t="s">
        <v>6334</v>
      </c>
      <c r="B4257" s="402" t="s">
        <v>24451</v>
      </c>
      <c r="C4257" s="402" t="s">
        <v>24452</v>
      </c>
      <c r="D4257" s="402" t="s">
        <v>24450</v>
      </c>
      <c r="E4257" s="402" t="s">
        <v>13295</v>
      </c>
      <c r="F4257" s="402" t="s">
        <v>13296</v>
      </c>
      <c r="G4257" s="402" t="s">
        <v>6486</v>
      </c>
      <c r="H4257" s="402" t="s">
        <v>13297</v>
      </c>
      <c r="I4257" s="402" t="s">
        <v>6334</v>
      </c>
      <c r="J4257" s="402" t="s">
        <v>6334</v>
      </c>
      <c r="K4257" s="402" t="s">
        <v>6334</v>
      </c>
      <c r="L4257" s="402" t="s">
        <v>835</v>
      </c>
    </row>
    <row r="4258" spans="1:12" ht="45" x14ac:dyDescent="0.25">
      <c r="A4258" s="403" t="s">
        <v>6334</v>
      </c>
      <c r="B4258" s="403" t="s">
        <v>24454</v>
      </c>
      <c r="C4258" s="403" t="s">
        <v>24455</v>
      </c>
      <c r="D4258" s="403" t="s">
        <v>24453</v>
      </c>
      <c r="E4258" s="403" t="s">
        <v>6797</v>
      </c>
      <c r="F4258" s="403" t="s">
        <v>6798</v>
      </c>
      <c r="G4258" s="403" t="s">
        <v>6452</v>
      </c>
      <c r="H4258" s="403" t="s">
        <v>6799</v>
      </c>
      <c r="I4258" s="403" t="s">
        <v>6334</v>
      </c>
      <c r="J4258" s="403" t="s">
        <v>6334</v>
      </c>
      <c r="K4258" s="403" t="s">
        <v>6334</v>
      </c>
      <c r="L4258" s="403" t="s">
        <v>835</v>
      </c>
    </row>
    <row r="4259" spans="1:12" ht="56.25" x14ac:dyDescent="0.25">
      <c r="A4259" s="402" t="s">
        <v>24459</v>
      </c>
      <c r="B4259" s="402" t="s">
        <v>24457</v>
      </c>
      <c r="C4259" s="402" t="s">
        <v>24458</v>
      </c>
      <c r="D4259" s="402" t="s">
        <v>24456</v>
      </c>
      <c r="E4259" s="402" t="s">
        <v>10627</v>
      </c>
      <c r="F4259" s="402" t="s">
        <v>10628</v>
      </c>
      <c r="G4259" s="402" t="s">
        <v>6452</v>
      </c>
      <c r="H4259" s="402" t="s">
        <v>10629</v>
      </c>
      <c r="I4259" s="402" t="s">
        <v>6334</v>
      </c>
      <c r="J4259" s="402" t="s">
        <v>6334</v>
      </c>
      <c r="K4259" s="402" t="s">
        <v>6334</v>
      </c>
      <c r="L4259" s="402" t="s">
        <v>835</v>
      </c>
    </row>
    <row r="4260" spans="1:12" ht="90" x14ac:dyDescent="0.25">
      <c r="A4260" s="403" t="s">
        <v>6334</v>
      </c>
      <c r="B4260" s="403" t="s">
        <v>24461</v>
      </c>
      <c r="C4260" s="403" t="s">
        <v>24462</v>
      </c>
      <c r="D4260" s="403" t="s">
        <v>24460</v>
      </c>
      <c r="E4260" s="403" t="s">
        <v>24463</v>
      </c>
      <c r="F4260" s="403" t="s">
        <v>24464</v>
      </c>
      <c r="G4260" s="403" t="s">
        <v>7426</v>
      </c>
      <c r="H4260" s="403" t="s">
        <v>24464</v>
      </c>
      <c r="I4260" s="403" t="s">
        <v>6334</v>
      </c>
      <c r="J4260" s="403" t="s">
        <v>6334</v>
      </c>
      <c r="K4260" s="403" t="s">
        <v>6334</v>
      </c>
      <c r="L4260" s="403" t="s">
        <v>835</v>
      </c>
    </row>
    <row r="4261" spans="1:12" ht="78.75" x14ac:dyDescent="0.25">
      <c r="A4261" s="402" t="s">
        <v>24468</v>
      </c>
      <c r="B4261" s="402" t="s">
        <v>24466</v>
      </c>
      <c r="C4261" s="402" t="s">
        <v>24467</v>
      </c>
      <c r="D4261" s="402" t="s">
        <v>24465</v>
      </c>
      <c r="E4261" s="402" t="s">
        <v>10345</v>
      </c>
      <c r="F4261" s="402" t="s">
        <v>10346</v>
      </c>
      <c r="G4261" s="402" t="s">
        <v>6553</v>
      </c>
      <c r="H4261" s="402" t="s">
        <v>10346</v>
      </c>
      <c r="I4261" s="402" t="s">
        <v>6334</v>
      </c>
      <c r="J4261" s="402" t="s">
        <v>6334</v>
      </c>
      <c r="K4261" s="402" t="s">
        <v>6334</v>
      </c>
      <c r="L4261" s="402" t="s">
        <v>835</v>
      </c>
    </row>
    <row r="4262" spans="1:12" ht="67.5" x14ac:dyDescent="0.25">
      <c r="A4262" s="403" t="s">
        <v>24472</v>
      </c>
      <c r="B4262" s="403" t="s">
        <v>24470</v>
      </c>
      <c r="C4262" s="403" t="s">
        <v>24471</v>
      </c>
      <c r="D4262" s="403" t="s">
        <v>24469</v>
      </c>
      <c r="E4262" s="403" t="s">
        <v>24473</v>
      </c>
      <c r="F4262" s="403" t="s">
        <v>24474</v>
      </c>
      <c r="G4262" s="403" t="s">
        <v>7223</v>
      </c>
      <c r="H4262" s="403" t="s">
        <v>24475</v>
      </c>
      <c r="I4262" s="403" t="s">
        <v>6334</v>
      </c>
      <c r="J4262" s="403" t="s">
        <v>6334</v>
      </c>
      <c r="K4262" s="403" t="s">
        <v>6334</v>
      </c>
      <c r="L4262" s="403" t="s">
        <v>835</v>
      </c>
    </row>
    <row r="4263" spans="1:12" ht="78.75" x14ac:dyDescent="0.25">
      <c r="A4263" s="402" t="s">
        <v>6334</v>
      </c>
      <c r="B4263" s="402" t="s">
        <v>24477</v>
      </c>
      <c r="C4263" s="402" t="s">
        <v>24478</v>
      </c>
      <c r="D4263" s="402" t="s">
        <v>24476</v>
      </c>
      <c r="E4263" s="402" t="s">
        <v>24479</v>
      </c>
      <c r="F4263" s="402" t="s">
        <v>24480</v>
      </c>
      <c r="G4263" s="402" t="s">
        <v>6374</v>
      </c>
      <c r="H4263" s="402" t="s">
        <v>24480</v>
      </c>
      <c r="I4263" s="402" t="s">
        <v>6334</v>
      </c>
      <c r="J4263" s="402" t="s">
        <v>6334</v>
      </c>
      <c r="K4263" s="402" t="s">
        <v>6334</v>
      </c>
      <c r="L4263" s="402" t="s">
        <v>835</v>
      </c>
    </row>
    <row r="4264" spans="1:12" ht="123.75" x14ac:dyDescent="0.25">
      <c r="A4264" s="403" t="s">
        <v>6334</v>
      </c>
      <c r="B4264" s="403" t="s">
        <v>26845</v>
      </c>
      <c r="C4264" s="403" t="s">
        <v>24482</v>
      </c>
      <c r="D4264" s="403" t="s">
        <v>24481</v>
      </c>
      <c r="E4264" s="403" t="s">
        <v>12179</v>
      </c>
      <c r="F4264" s="403" t="s">
        <v>12180</v>
      </c>
      <c r="G4264" s="403" t="s">
        <v>6609</v>
      </c>
      <c r="H4264" s="403" t="s">
        <v>12181</v>
      </c>
      <c r="I4264" s="403" t="s">
        <v>6334</v>
      </c>
      <c r="J4264" s="403" t="s">
        <v>6334</v>
      </c>
      <c r="K4264" s="403" t="s">
        <v>6334</v>
      </c>
      <c r="L4264" s="403" t="s">
        <v>835</v>
      </c>
    </row>
    <row r="4265" spans="1:12" ht="213.75" x14ac:dyDescent="0.25">
      <c r="A4265" s="402" t="s">
        <v>6334</v>
      </c>
      <c r="B4265" s="402" t="s">
        <v>24484</v>
      </c>
      <c r="C4265" s="402" t="s">
        <v>24485</v>
      </c>
      <c r="D4265" s="402" t="s">
        <v>24483</v>
      </c>
      <c r="E4265" s="402" t="s">
        <v>7041</v>
      </c>
      <c r="F4265" s="402" t="s">
        <v>7042</v>
      </c>
      <c r="G4265" s="402" t="s">
        <v>7043</v>
      </c>
      <c r="H4265" s="402" t="s">
        <v>7042</v>
      </c>
      <c r="I4265" s="402" t="s">
        <v>6334</v>
      </c>
      <c r="J4265" s="402" t="s">
        <v>6334</v>
      </c>
      <c r="K4265" s="402" t="s">
        <v>6334</v>
      </c>
      <c r="L4265" s="402" t="s">
        <v>835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11"/>
  <sheetViews>
    <sheetView workbookViewId="0">
      <selection activeCell="H1" sqref="H1"/>
    </sheetView>
  </sheetViews>
  <sheetFormatPr defaultRowHeight="15" x14ac:dyDescent="0.25"/>
  <cols>
    <col min="1" max="1" width="12.42578125" bestFit="1" customWidth="1"/>
    <col min="2" max="2" width="33.7109375" customWidth="1"/>
  </cols>
  <sheetData>
    <row r="1" spans="1:8" x14ac:dyDescent="0.25">
      <c r="A1" s="407" t="s">
        <v>24623</v>
      </c>
      <c r="B1" s="408" t="s">
        <v>26853</v>
      </c>
      <c r="C1" s="408" t="s">
        <v>28643</v>
      </c>
      <c r="D1" s="409" t="s">
        <v>24625</v>
      </c>
      <c r="E1" s="536" t="s">
        <v>28645</v>
      </c>
      <c r="F1" s="536" t="s">
        <v>28646</v>
      </c>
      <c r="G1" s="536" t="s">
        <v>28644</v>
      </c>
      <c r="H1" t="s">
        <v>28647</v>
      </c>
    </row>
    <row r="2" spans="1:8" x14ac:dyDescent="0.25">
      <c r="A2" t="s">
        <v>2171</v>
      </c>
      <c r="B2" t="s">
        <v>5678</v>
      </c>
      <c r="C2" t="s">
        <v>6334</v>
      </c>
      <c r="D2" t="s">
        <v>5814</v>
      </c>
      <c r="E2" t="s">
        <v>28496</v>
      </c>
      <c r="F2" t="s">
        <v>28497</v>
      </c>
      <c r="G2" t="s">
        <v>28498</v>
      </c>
      <c r="H2" t="s">
        <v>5835</v>
      </c>
    </row>
    <row r="3" spans="1:8" x14ac:dyDescent="0.25">
      <c r="A3" t="s">
        <v>5553</v>
      </c>
      <c r="B3" t="s">
        <v>5664</v>
      </c>
      <c r="C3" t="s">
        <v>6334</v>
      </c>
      <c r="D3" t="s">
        <v>5803</v>
      </c>
      <c r="E3" t="s">
        <v>28499</v>
      </c>
      <c r="F3" t="s">
        <v>28500</v>
      </c>
      <c r="G3" t="s">
        <v>28501</v>
      </c>
      <c r="H3" t="s">
        <v>25347</v>
      </c>
    </row>
    <row r="4" spans="1:8" x14ac:dyDescent="0.25">
      <c r="A4" t="s">
        <v>9296</v>
      </c>
      <c r="B4" t="s">
        <v>5577</v>
      </c>
      <c r="C4" t="s">
        <v>6334</v>
      </c>
      <c r="D4" t="s">
        <v>5703</v>
      </c>
      <c r="E4" t="s">
        <v>28502</v>
      </c>
      <c r="F4" t="s">
        <v>28503</v>
      </c>
      <c r="G4" t="s">
        <v>28504</v>
      </c>
      <c r="H4" t="s">
        <v>25481</v>
      </c>
    </row>
    <row r="5" spans="1:8" x14ac:dyDescent="0.25">
      <c r="A5" t="s">
        <v>2147</v>
      </c>
      <c r="B5" t="s">
        <v>5674</v>
      </c>
      <c r="C5" t="s">
        <v>6334</v>
      </c>
      <c r="D5" t="s">
        <v>5811</v>
      </c>
      <c r="E5" t="s">
        <v>28505</v>
      </c>
      <c r="F5" t="s">
        <v>28506</v>
      </c>
      <c r="G5" t="s">
        <v>28507</v>
      </c>
      <c r="H5" t="s">
        <v>5835</v>
      </c>
    </row>
    <row r="6" spans="1:8" x14ac:dyDescent="0.25">
      <c r="A6" t="s">
        <v>5560</v>
      </c>
      <c r="B6" t="s">
        <v>5675</v>
      </c>
      <c r="C6" t="s">
        <v>6334</v>
      </c>
      <c r="D6" t="s">
        <v>5812</v>
      </c>
      <c r="E6" t="s">
        <v>28508</v>
      </c>
      <c r="F6" t="s">
        <v>28503</v>
      </c>
      <c r="G6" t="s">
        <v>28504</v>
      </c>
      <c r="H6" t="s">
        <v>25481</v>
      </c>
    </row>
    <row r="7" spans="1:8" x14ac:dyDescent="0.25">
      <c r="A7" t="s">
        <v>27952</v>
      </c>
      <c r="B7" t="s">
        <v>28509</v>
      </c>
      <c r="C7" t="s">
        <v>6334</v>
      </c>
      <c r="D7" t="s">
        <v>27952</v>
      </c>
      <c r="E7" t="s">
        <v>28510</v>
      </c>
      <c r="F7" t="s">
        <v>28511</v>
      </c>
      <c r="G7" t="s">
        <v>28512</v>
      </c>
      <c r="H7" t="s">
        <v>5836</v>
      </c>
    </row>
    <row r="8" spans="1:8" x14ac:dyDescent="0.25">
      <c r="A8" t="s">
        <v>27500</v>
      </c>
      <c r="B8" t="s">
        <v>27499</v>
      </c>
      <c r="C8" t="s">
        <v>6334</v>
      </c>
      <c r="D8" t="s">
        <v>27500</v>
      </c>
      <c r="E8" t="s">
        <v>28513</v>
      </c>
      <c r="F8" t="s">
        <v>28514</v>
      </c>
      <c r="G8" t="s">
        <v>28515</v>
      </c>
      <c r="H8" t="s">
        <v>25365</v>
      </c>
    </row>
    <row r="9" spans="1:8" x14ac:dyDescent="0.25">
      <c r="A9" t="s">
        <v>27498</v>
      </c>
      <c r="B9" t="s">
        <v>27497</v>
      </c>
      <c r="C9" t="s">
        <v>6334</v>
      </c>
      <c r="D9" t="s">
        <v>27498</v>
      </c>
      <c r="E9" t="s">
        <v>28513</v>
      </c>
      <c r="F9" t="s">
        <v>28514</v>
      </c>
      <c r="G9" t="s">
        <v>28515</v>
      </c>
      <c r="H9" t="s">
        <v>25365</v>
      </c>
    </row>
    <row r="10" spans="1:8" x14ac:dyDescent="0.25">
      <c r="A10" t="s">
        <v>27496</v>
      </c>
      <c r="B10" t="s">
        <v>27495</v>
      </c>
      <c r="C10" t="s">
        <v>6334</v>
      </c>
      <c r="D10" t="s">
        <v>27496</v>
      </c>
      <c r="E10" t="s">
        <v>28513</v>
      </c>
      <c r="F10" t="s">
        <v>28514</v>
      </c>
      <c r="G10" t="s">
        <v>28515</v>
      </c>
      <c r="H10" t="s">
        <v>25365</v>
      </c>
    </row>
    <row r="11" spans="1:8" x14ac:dyDescent="0.25">
      <c r="A11" t="s">
        <v>27502</v>
      </c>
      <c r="B11" t="s">
        <v>27501</v>
      </c>
      <c r="C11" t="s">
        <v>6334</v>
      </c>
      <c r="D11" t="s">
        <v>27502</v>
      </c>
      <c r="E11" t="s">
        <v>28513</v>
      </c>
      <c r="F11" t="s">
        <v>28514</v>
      </c>
      <c r="G11" t="s">
        <v>28515</v>
      </c>
      <c r="H11" t="s">
        <v>25365</v>
      </c>
    </row>
    <row r="12" spans="1:8" x14ac:dyDescent="0.25">
      <c r="A12" t="s">
        <v>27494</v>
      </c>
      <c r="B12" t="s">
        <v>27493</v>
      </c>
      <c r="C12" t="s">
        <v>6334</v>
      </c>
      <c r="D12" t="s">
        <v>27494</v>
      </c>
      <c r="E12" t="s">
        <v>28513</v>
      </c>
      <c r="F12" t="s">
        <v>28514</v>
      </c>
      <c r="G12" t="s">
        <v>28515</v>
      </c>
      <c r="H12" t="s">
        <v>25365</v>
      </c>
    </row>
    <row r="13" spans="1:8" x14ac:dyDescent="0.25">
      <c r="A13" t="s">
        <v>27510</v>
      </c>
      <c r="B13" t="s">
        <v>27509</v>
      </c>
      <c r="C13" t="s">
        <v>6334</v>
      </c>
      <c r="D13" t="s">
        <v>27510</v>
      </c>
      <c r="E13" t="s">
        <v>28513</v>
      </c>
      <c r="F13" t="s">
        <v>28514</v>
      </c>
      <c r="G13" t="s">
        <v>28515</v>
      </c>
      <c r="H13" t="s">
        <v>25365</v>
      </c>
    </row>
    <row r="14" spans="1:8" x14ac:dyDescent="0.25">
      <c r="A14" t="s">
        <v>27508</v>
      </c>
      <c r="B14" t="s">
        <v>27507</v>
      </c>
      <c r="C14" t="s">
        <v>6334</v>
      </c>
      <c r="D14" t="s">
        <v>27508</v>
      </c>
      <c r="E14" t="s">
        <v>28513</v>
      </c>
      <c r="F14" t="s">
        <v>28514</v>
      </c>
      <c r="G14" t="s">
        <v>28515</v>
      </c>
      <c r="H14" t="s">
        <v>25365</v>
      </c>
    </row>
    <row r="15" spans="1:8" x14ac:dyDescent="0.25">
      <c r="A15" t="s">
        <v>27506</v>
      </c>
      <c r="B15" t="s">
        <v>27505</v>
      </c>
      <c r="C15" t="s">
        <v>6334</v>
      </c>
      <c r="D15" t="s">
        <v>27506</v>
      </c>
      <c r="E15" t="s">
        <v>28513</v>
      </c>
      <c r="F15" t="s">
        <v>28514</v>
      </c>
      <c r="G15" t="s">
        <v>28515</v>
      </c>
      <c r="H15" t="s">
        <v>25365</v>
      </c>
    </row>
    <row r="16" spans="1:8" x14ac:dyDescent="0.25">
      <c r="A16" t="s">
        <v>27504</v>
      </c>
      <c r="B16" t="s">
        <v>27503</v>
      </c>
      <c r="C16" t="s">
        <v>6334</v>
      </c>
      <c r="D16" t="s">
        <v>27504</v>
      </c>
      <c r="E16" t="s">
        <v>28513</v>
      </c>
      <c r="F16" t="s">
        <v>28514</v>
      </c>
      <c r="G16" t="s">
        <v>28515</v>
      </c>
      <c r="H16" t="s">
        <v>25365</v>
      </c>
    </row>
    <row r="17" spans="1:8" x14ac:dyDescent="0.25">
      <c r="A17" t="s">
        <v>5463</v>
      </c>
      <c r="B17" t="s">
        <v>28516</v>
      </c>
      <c r="C17" t="s">
        <v>6334</v>
      </c>
      <c r="D17" t="s">
        <v>5705</v>
      </c>
      <c r="E17" t="s">
        <v>28517</v>
      </c>
      <c r="F17" t="s">
        <v>28518</v>
      </c>
      <c r="G17" t="s">
        <v>28519</v>
      </c>
      <c r="H17" t="s">
        <v>5835</v>
      </c>
    </row>
    <row r="18" spans="1:8" x14ac:dyDescent="0.25">
      <c r="A18" t="s">
        <v>1506</v>
      </c>
      <c r="B18" t="s">
        <v>28520</v>
      </c>
      <c r="C18" t="s">
        <v>6334</v>
      </c>
      <c r="D18" t="s">
        <v>5709</v>
      </c>
      <c r="E18" t="s">
        <v>28521</v>
      </c>
      <c r="F18" t="s">
        <v>28522</v>
      </c>
      <c r="G18" t="s">
        <v>28523</v>
      </c>
      <c r="H18" t="s">
        <v>5835</v>
      </c>
    </row>
    <row r="19" spans="1:8" x14ac:dyDescent="0.25">
      <c r="A19" t="s">
        <v>28524</v>
      </c>
      <c r="B19" t="s">
        <v>28525</v>
      </c>
      <c r="C19" t="s">
        <v>6334</v>
      </c>
      <c r="D19" t="s">
        <v>1058</v>
      </c>
      <c r="E19" t="s">
        <v>28513</v>
      </c>
      <c r="F19" t="s">
        <v>28514</v>
      </c>
      <c r="G19" t="s">
        <v>28515</v>
      </c>
      <c r="H19" t="s">
        <v>25365</v>
      </c>
    </row>
    <row r="20" spans="1:8" x14ac:dyDescent="0.25">
      <c r="A20" t="s">
        <v>25425</v>
      </c>
      <c r="B20" t="s">
        <v>5587</v>
      </c>
      <c r="C20" t="s">
        <v>6334</v>
      </c>
      <c r="D20" t="s">
        <v>5813</v>
      </c>
      <c r="E20" t="s">
        <v>28526</v>
      </c>
      <c r="F20" t="s">
        <v>28503</v>
      </c>
      <c r="G20" t="s">
        <v>28504</v>
      </c>
      <c r="H20" t="s">
        <v>25481</v>
      </c>
    </row>
    <row r="21" spans="1:8" x14ac:dyDescent="0.25">
      <c r="A21" t="s">
        <v>5469</v>
      </c>
      <c r="B21" t="s">
        <v>5588</v>
      </c>
      <c r="C21" t="s">
        <v>6334</v>
      </c>
      <c r="D21" t="s">
        <v>5711</v>
      </c>
      <c r="E21" t="s">
        <v>28527</v>
      </c>
      <c r="F21" t="s">
        <v>28528</v>
      </c>
      <c r="G21" t="s">
        <v>28529</v>
      </c>
      <c r="H21" t="s">
        <v>25347</v>
      </c>
    </row>
    <row r="22" spans="1:8" x14ac:dyDescent="0.25">
      <c r="A22" t="s">
        <v>1539</v>
      </c>
      <c r="B22" t="s">
        <v>28530</v>
      </c>
      <c r="C22" t="s">
        <v>6334</v>
      </c>
      <c r="D22" t="s">
        <v>2641</v>
      </c>
      <c r="E22" t="s">
        <v>28531</v>
      </c>
      <c r="F22" t="s">
        <v>28518</v>
      </c>
      <c r="G22" t="s">
        <v>28519</v>
      </c>
      <c r="H22" t="s">
        <v>5835</v>
      </c>
    </row>
    <row r="23" spans="1:8" x14ac:dyDescent="0.25">
      <c r="A23" t="s">
        <v>5471</v>
      </c>
      <c r="B23" t="s">
        <v>5590</v>
      </c>
      <c r="C23" t="s">
        <v>6334</v>
      </c>
      <c r="D23" t="s">
        <v>5713</v>
      </c>
      <c r="E23" t="s">
        <v>28532</v>
      </c>
      <c r="F23" t="s">
        <v>28506</v>
      </c>
      <c r="G23" t="s">
        <v>28507</v>
      </c>
      <c r="H23" t="s">
        <v>5835</v>
      </c>
    </row>
    <row r="24" spans="1:8" x14ac:dyDescent="0.25">
      <c r="A24" t="s">
        <v>5474</v>
      </c>
      <c r="B24" t="s">
        <v>25437</v>
      </c>
      <c r="C24" t="s">
        <v>6334</v>
      </c>
      <c r="D24" t="s">
        <v>5717</v>
      </c>
      <c r="E24" t="s">
        <v>28533</v>
      </c>
      <c r="F24" t="s">
        <v>28500</v>
      </c>
      <c r="G24" t="s">
        <v>28501</v>
      </c>
      <c r="H24" t="s">
        <v>25347</v>
      </c>
    </row>
    <row r="25" spans="1:8" x14ac:dyDescent="0.25">
      <c r="A25" t="s">
        <v>27462</v>
      </c>
      <c r="B25" t="s">
        <v>27475</v>
      </c>
      <c r="C25" t="s">
        <v>6334</v>
      </c>
      <c r="D25" t="s">
        <v>27476</v>
      </c>
      <c r="E25" t="s">
        <v>28513</v>
      </c>
      <c r="F25" t="s">
        <v>28514</v>
      </c>
      <c r="G25" t="s">
        <v>28515</v>
      </c>
      <c r="H25" t="s">
        <v>25365</v>
      </c>
    </row>
    <row r="26" spans="1:8" x14ac:dyDescent="0.25">
      <c r="A26" t="s">
        <v>27463</v>
      </c>
      <c r="B26" t="s">
        <v>27477</v>
      </c>
      <c r="C26" t="s">
        <v>6334</v>
      </c>
      <c r="D26" t="s">
        <v>27478</v>
      </c>
      <c r="E26" t="s">
        <v>28513</v>
      </c>
      <c r="F26" t="s">
        <v>28514</v>
      </c>
      <c r="G26" t="s">
        <v>28515</v>
      </c>
      <c r="H26" t="s">
        <v>25365</v>
      </c>
    </row>
    <row r="27" spans="1:8" x14ac:dyDescent="0.25">
      <c r="A27" t="s">
        <v>5475</v>
      </c>
      <c r="B27" t="s">
        <v>5592</v>
      </c>
      <c r="C27" t="s">
        <v>6334</v>
      </c>
      <c r="D27" t="s">
        <v>5718</v>
      </c>
      <c r="E27" t="s">
        <v>28534</v>
      </c>
      <c r="F27" t="s">
        <v>28535</v>
      </c>
      <c r="G27" t="s">
        <v>28536</v>
      </c>
      <c r="H27" t="s">
        <v>25347</v>
      </c>
    </row>
    <row r="28" spans="1:8" x14ac:dyDescent="0.25">
      <c r="A28" t="s">
        <v>1037</v>
      </c>
      <c r="B28" t="s">
        <v>25467</v>
      </c>
      <c r="C28" t="s">
        <v>6334</v>
      </c>
      <c r="D28" t="s">
        <v>1039</v>
      </c>
      <c r="E28" t="s">
        <v>28537</v>
      </c>
      <c r="F28" t="s">
        <v>28538</v>
      </c>
      <c r="G28" t="s">
        <v>28539</v>
      </c>
      <c r="H28" t="s">
        <v>25347</v>
      </c>
    </row>
    <row r="29" spans="1:8" x14ac:dyDescent="0.25">
      <c r="A29" t="s">
        <v>939</v>
      </c>
      <c r="B29" t="s">
        <v>28540</v>
      </c>
      <c r="C29" t="s">
        <v>6334</v>
      </c>
      <c r="D29" t="s">
        <v>5721</v>
      </c>
      <c r="E29" t="s">
        <v>28541</v>
      </c>
      <c r="F29" t="s">
        <v>28542</v>
      </c>
      <c r="G29" t="s">
        <v>28543</v>
      </c>
      <c r="H29" t="s">
        <v>25347</v>
      </c>
    </row>
    <row r="30" spans="1:8" x14ac:dyDescent="0.25">
      <c r="A30" t="s">
        <v>5478</v>
      </c>
      <c r="B30" t="s">
        <v>25458</v>
      </c>
      <c r="C30" t="s">
        <v>6334</v>
      </c>
      <c r="D30" t="s">
        <v>5722</v>
      </c>
      <c r="E30" t="s">
        <v>28544</v>
      </c>
      <c r="F30" t="s">
        <v>28528</v>
      </c>
      <c r="G30" t="s">
        <v>28529</v>
      </c>
      <c r="H30" t="s">
        <v>25347</v>
      </c>
    </row>
    <row r="31" spans="1:8" x14ac:dyDescent="0.25">
      <c r="A31" t="s">
        <v>27731</v>
      </c>
      <c r="B31" t="s">
        <v>28545</v>
      </c>
      <c r="C31" t="s">
        <v>6334</v>
      </c>
      <c r="D31" t="s">
        <v>27733</v>
      </c>
      <c r="E31" t="s">
        <v>28510</v>
      </c>
      <c r="F31" t="s">
        <v>28511</v>
      </c>
      <c r="G31" t="s">
        <v>28512</v>
      </c>
      <c r="H31" t="s">
        <v>5836</v>
      </c>
    </row>
    <row r="32" spans="1:8" x14ac:dyDescent="0.25">
      <c r="A32" t="s">
        <v>27731</v>
      </c>
      <c r="B32" t="s">
        <v>27737</v>
      </c>
      <c r="C32" t="s">
        <v>6334</v>
      </c>
      <c r="D32" t="s">
        <v>27738</v>
      </c>
      <c r="E32" t="s">
        <v>28510</v>
      </c>
      <c r="F32" t="s">
        <v>28511</v>
      </c>
      <c r="G32" t="s">
        <v>28512</v>
      </c>
      <c r="H32" t="s">
        <v>5836</v>
      </c>
    </row>
    <row r="33" spans="1:8" x14ac:dyDescent="0.25">
      <c r="A33" t="s">
        <v>5484</v>
      </c>
      <c r="B33" t="s">
        <v>28546</v>
      </c>
      <c r="C33" t="s">
        <v>6334</v>
      </c>
      <c r="D33" t="s">
        <v>5728</v>
      </c>
      <c r="E33" t="s">
        <v>24798</v>
      </c>
      <c r="F33" t="s">
        <v>28538</v>
      </c>
      <c r="G33" t="s">
        <v>28539</v>
      </c>
      <c r="H33" t="s">
        <v>5835</v>
      </c>
    </row>
    <row r="34" spans="1:8" x14ac:dyDescent="0.25">
      <c r="A34" t="s">
        <v>28547</v>
      </c>
      <c r="B34" t="s">
        <v>28548</v>
      </c>
      <c r="C34" t="s">
        <v>6334</v>
      </c>
      <c r="D34" t="s">
        <v>1058</v>
      </c>
      <c r="E34" t="s">
        <v>28533</v>
      </c>
      <c r="F34" t="s">
        <v>28500</v>
      </c>
      <c r="G34" t="s">
        <v>28501</v>
      </c>
      <c r="H34" t="s">
        <v>25347</v>
      </c>
    </row>
    <row r="35" spans="1:8" x14ac:dyDescent="0.25">
      <c r="A35" t="s">
        <v>5492</v>
      </c>
      <c r="B35" t="s">
        <v>27490</v>
      </c>
      <c r="C35" t="s">
        <v>1058</v>
      </c>
      <c r="D35" t="s">
        <v>5735</v>
      </c>
      <c r="E35" t="s">
        <v>24749</v>
      </c>
      <c r="F35" t="s">
        <v>28549</v>
      </c>
      <c r="G35" t="s">
        <v>28550</v>
      </c>
      <c r="H35" t="s">
        <v>25480</v>
      </c>
    </row>
    <row r="36" spans="1:8" x14ac:dyDescent="0.25">
      <c r="A36" t="s">
        <v>2931</v>
      </c>
      <c r="B36" t="s">
        <v>28551</v>
      </c>
      <c r="C36" t="s">
        <v>6334</v>
      </c>
      <c r="D36" t="s">
        <v>28552</v>
      </c>
      <c r="E36" t="s">
        <v>28513</v>
      </c>
      <c r="F36" t="s">
        <v>28514</v>
      </c>
      <c r="G36" t="s">
        <v>28515</v>
      </c>
      <c r="H36" t="s">
        <v>25365</v>
      </c>
    </row>
    <row r="37" spans="1:8" x14ac:dyDescent="0.25">
      <c r="A37" t="s">
        <v>2931</v>
      </c>
      <c r="B37" t="s">
        <v>27065</v>
      </c>
      <c r="C37" t="s">
        <v>28082</v>
      </c>
      <c r="D37" t="s">
        <v>2933</v>
      </c>
      <c r="E37" t="s">
        <v>28513</v>
      </c>
      <c r="F37" t="s">
        <v>28514</v>
      </c>
      <c r="G37" t="s">
        <v>28515</v>
      </c>
      <c r="H37" t="s">
        <v>25365</v>
      </c>
    </row>
    <row r="38" spans="1:8" x14ac:dyDescent="0.25">
      <c r="A38" t="s">
        <v>1705</v>
      </c>
      <c r="B38" t="s">
        <v>5608</v>
      </c>
      <c r="C38" t="s">
        <v>6334</v>
      </c>
      <c r="D38" t="s">
        <v>2946</v>
      </c>
      <c r="E38" t="s">
        <v>28553</v>
      </c>
      <c r="F38" t="s">
        <v>28549</v>
      </c>
      <c r="G38" t="s">
        <v>28550</v>
      </c>
      <c r="H38" t="s">
        <v>5835</v>
      </c>
    </row>
    <row r="39" spans="1:8" x14ac:dyDescent="0.25">
      <c r="A39" t="s">
        <v>930</v>
      </c>
      <c r="B39" t="s">
        <v>27489</v>
      </c>
      <c r="C39" t="s">
        <v>6334</v>
      </c>
      <c r="D39" t="s">
        <v>5739</v>
      </c>
      <c r="E39" t="s">
        <v>28554</v>
      </c>
      <c r="F39" t="s">
        <v>28528</v>
      </c>
      <c r="G39" t="s">
        <v>28529</v>
      </c>
      <c r="H39" t="s">
        <v>25347</v>
      </c>
    </row>
    <row r="40" spans="1:8" x14ac:dyDescent="0.25">
      <c r="A40" t="s">
        <v>1751</v>
      </c>
      <c r="B40" t="s">
        <v>5616</v>
      </c>
      <c r="C40" t="s">
        <v>6334</v>
      </c>
      <c r="D40" t="s">
        <v>3005</v>
      </c>
      <c r="E40" t="s">
        <v>28555</v>
      </c>
      <c r="F40" t="s">
        <v>28549</v>
      </c>
      <c r="G40" t="s">
        <v>28550</v>
      </c>
      <c r="H40" t="s">
        <v>5835</v>
      </c>
    </row>
    <row r="41" spans="1:8" x14ac:dyDescent="0.25">
      <c r="A41" t="s">
        <v>1753</v>
      </c>
      <c r="B41" t="s">
        <v>5617</v>
      </c>
      <c r="C41" t="s">
        <v>6334</v>
      </c>
      <c r="D41" t="s">
        <v>5744</v>
      </c>
      <c r="E41" t="s">
        <v>28556</v>
      </c>
      <c r="F41" t="s">
        <v>28503</v>
      </c>
      <c r="G41" t="s">
        <v>28504</v>
      </c>
      <c r="H41" t="s">
        <v>25479</v>
      </c>
    </row>
    <row r="42" spans="1:8" x14ac:dyDescent="0.25">
      <c r="A42" t="s">
        <v>5499</v>
      </c>
      <c r="B42" t="s">
        <v>25471</v>
      </c>
      <c r="C42" t="s">
        <v>6334</v>
      </c>
      <c r="D42" t="s">
        <v>1058</v>
      </c>
      <c r="E42" t="s">
        <v>28557</v>
      </c>
      <c r="F42" t="s">
        <v>28538</v>
      </c>
      <c r="G42" t="s">
        <v>28539</v>
      </c>
      <c r="H42" t="s">
        <v>28558</v>
      </c>
    </row>
    <row r="43" spans="1:8" x14ac:dyDescent="0.25">
      <c r="A43" t="s">
        <v>5500</v>
      </c>
      <c r="B43" t="s">
        <v>25469</v>
      </c>
      <c r="C43" t="s">
        <v>6334</v>
      </c>
      <c r="D43" t="s">
        <v>1058</v>
      </c>
      <c r="E43" t="s">
        <v>28557</v>
      </c>
      <c r="F43" t="s">
        <v>28538</v>
      </c>
      <c r="G43" t="s">
        <v>28539</v>
      </c>
      <c r="H43" t="s">
        <v>28558</v>
      </c>
    </row>
    <row r="44" spans="1:8" x14ac:dyDescent="0.25">
      <c r="A44" t="s">
        <v>5501</v>
      </c>
      <c r="B44" t="s">
        <v>25468</v>
      </c>
      <c r="C44" t="s">
        <v>6334</v>
      </c>
      <c r="D44" t="s">
        <v>1058</v>
      </c>
      <c r="E44" t="s">
        <v>28557</v>
      </c>
      <c r="F44" t="s">
        <v>28538</v>
      </c>
      <c r="G44" t="s">
        <v>28539</v>
      </c>
      <c r="H44" t="s">
        <v>28558</v>
      </c>
    </row>
    <row r="45" spans="1:8" x14ac:dyDescent="0.25">
      <c r="A45" t="s">
        <v>5503</v>
      </c>
      <c r="B45" t="s">
        <v>27491</v>
      </c>
      <c r="C45" t="s">
        <v>1058</v>
      </c>
      <c r="D45" t="s">
        <v>5746</v>
      </c>
      <c r="E45" t="s">
        <v>28559</v>
      </c>
      <c r="F45" t="s">
        <v>28549</v>
      </c>
      <c r="G45" t="s">
        <v>28550</v>
      </c>
      <c r="H45" t="s">
        <v>25480</v>
      </c>
    </row>
    <row r="46" spans="1:8" x14ac:dyDescent="0.25">
      <c r="A46" t="s">
        <v>28560</v>
      </c>
      <c r="B46" t="s">
        <v>28561</v>
      </c>
      <c r="C46" t="s">
        <v>6334</v>
      </c>
      <c r="D46" t="s">
        <v>28562</v>
      </c>
      <c r="E46" t="s">
        <v>28533</v>
      </c>
      <c r="F46" t="s">
        <v>28500</v>
      </c>
      <c r="G46" t="s">
        <v>28501</v>
      </c>
      <c r="H46" t="s">
        <v>25347</v>
      </c>
    </row>
    <row r="47" spans="1:8" x14ac:dyDescent="0.25">
      <c r="A47" t="s">
        <v>5504</v>
      </c>
      <c r="B47" t="s">
        <v>25463</v>
      </c>
      <c r="C47" t="s">
        <v>6334</v>
      </c>
      <c r="D47" t="s">
        <v>5747</v>
      </c>
      <c r="E47" t="s">
        <v>28563</v>
      </c>
      <c r="F47" t="s">
        <v>28503</v>
      </c>
      <c r="G47" t="s">
        <v>28504</v>
      </c>
      <c r="H47" t="s">
        <v>5835</v>
      </c>
    </row>
    <row r="48" spans="1:8" x14ac:dyDescent="0.25">
      <c r="A48" t="s">
        <v>27466</v>
      </c>
      <c r="B48" t="s">
        <v>28564</v>
      </c>
      <c r="C48" t="s">
        <v>6334</v>
      </c>
      <c r="D48" t="s">
        <v>27484</v>
      </c>
      <c r="E48" t="s">
        <v>28513</v>
      </c>
      <c r="F48" t="s">
        <v>28514</v>
      </c>
      <c r="G48" t="s">
        <v>28515</v>
      </c>
      <c r="H48" t="s">
        <v>25365</v>
      </c>
    </row>
    <row r="49" spans="1:8" x14ac:dyDescent="0.25">
      <c r="A49" t="s">
        <v>5509</v>
      </c>
      <c r="B49" t="s">
        <v>25438</v>
      </c>
      <c r="C49" t="s">
        <v>6334</v>
      </c>
      <c r="D49" t="s">
        <v>5752</v>
      </c>
      <c r="E49" t="s">
        <v>28533</v>
      </c>
      <c r="F49" t="s">
        <v>28500</v>
      </c>
      <c r="G49" t="s">
        <v>28501</v>
      </c>
      <c r="H49" t="s">
        <v>25347</v>
      </c>
    </row>
    <row r="50" spans="1:8" x14ac:dyDescent="0.25">
      <c r="A50" t="s">
        <v>28565</v>
      </c>
      <c r="B50" t="s">
        <v>28566</v>
      </c>
      <c r="C50" t="s">
        <v>6334</v>
      </c>
      <c r="D50" t="s">
        <v>1058</v>
      </c>
      <c r="E50" t="s">
        <v>28513</v>
      </c>
      <c r="F50" t="s">
        <v>28514</v>
      </c>
      <c r="G50" t="s">
        <v>28515</v>
      </c>
      <c r="H50" t="s">
        <v>25365</v>
      </c>
    </row>
    <row r="51" spans="1:8" x14ac:dyDescent="0.25">
      <c r="A51" t="s">
        <v>28567</v>
      </c>
      <c r="B51" t="s">
        <v>28568</v>
      </c>
      <c r="C51" t="s">
        <v>6334</v>
      </c>
      <c r="D51" t="s">
        <v>1058</v>
      </c>
      <c r="E51" t="s">
        <v>28510</v>
      </c>
      <c r="F51" t="s">
        <v>28511</v>
      </c>
      <c r="G51" t="s">
        <v>28512</v>
      </c>
      <c r="H51" t="s">
        <v>5836</v>
      </c>
    </row>
    <row r="52" spans="1:8" x14ac:dyDescent="0.25">
      <c r="A52" t="s">
        <v>27459</v>
      </c>
      <c r="B52" t="s">
        <v>27470</v>
      </c>
      <c r="C52" t="s">
        <v>6334</v>
      </c>
      <c r="D52" t="s">
        <v>27471</v>
      </c>
      <c r="E52" t="s">
        <v>28513</v>
      </c>
      <c r="F52" t="s">
        <v>28514</v>
      </c>
      <c r="G52" t="s">
        <v>28515</v>
      </c>
      <c r="H52" t="s">
        <v>25365</v>
      </c>
    </row>
    <row r="53" spans="1:8" x14ac:dyDescent="0.25">
      <c r="A53" t="s">
        <v>28569</v>
      </c>
      <c r="B53" t="s">
        <v>28570</v>
      </c>
      <c r="C53" t="s">
        <v>6334</v>
      </c>
      <c r="D53" t="s">
        <v>1058</v>
      </c>
      <c r="E53" t="s">
        <v>28513</v>
      </c>
      <c r="F53" t="s">
        <v>28514</v>
      </c>
      <c r="G53" t="s">
        <v>28515</v>
      </c>
      <c r="H53" t="s">
        <v>25365</v>
      </c>
    </row>
    <row r="54" spans="1:8" x14ac:dyDescent="0.25">
      <c r="A54" t="s">
        <v>27469</v>
      </c>
      <c r="B54" t="s">
        <v>27860</v>
      </c>
      <c r="C54" t="s">
        <v>6334</v>
      </c>
      <c r="D54" t="s">
        <v>27488</v>
      </c>
      <c r="E54" t="s">
        <v>28571</v>
      </c>
      <c r="F54" t="s">
        <v>28514</v>
      </c>
      <c r="G54" t="s">
        <v>28515</v>
      </c>
      <c r="H54" t="s">
        <v>25365</v>
      </c>
    </row>
    <row r="55" spans="1:8" x14ac:dyDescent="0.25">
      <c r="A55" t="s">
        <v>27468</v>
      </c>
      <c r="B55" t="s">
        <v>28572</v>
      </c>
      <c r="C55" t="s">
        <v>6334</v>
      </c>
      <c r="D55" t="s">
        <v>27487</v>
      </c>
      <c r="E55" t="s">
        <v>28571</v>
      </c>
      <c r="F55" t="s">
        <v>28514</v>
      </c>
      <c r="G55" t="s">
        <v>28515</v>
      </c>
      <c r="H55" t="s">
        <v>25365</v>
      </c>
    </row>
    <row r="56" spans="1:8" x14ac:dyDescent="0.25">
      <c r="A56" t="s">
        <v>1805</v>
      </c>
      <c r="B56" t="s">
        <v>5631</v>
      </c>
      <c r="C56" t="s">
        <v>6334</v>
      </c>
      <c r="D56" t="s">
        <v>5762</v>
      </c>
      <c r="E56" t="s">
        <v>28573</v>
      </c>
      <c r="F56" t="s">
        <v>28506</v>
      </c>
      <c r="G56" t="s">
        <v>28507</v>
      </c>
      <c r="H56" t="s">
        <v>5835</v>
      </c>
    </row>
    <row r="57" spans="1:8" x14ac:dyDescent="0.25">
      <c r="A57" t="s">
        <v>27465</v>
      </c>
      <c r="B57" t="s">
        <v>27481</v>
      </c>
      <c r="C57" t="s">
        <v>6334</v>
      </c>
      <c r="D57" t="s">
        <v>27482</v>
      </c>
      <c r="E57" t="s">
        <v>28571</v>
      </c>
      <c r="F57" t="s">
        <v>28514</v>
      </c>
      <c r="G57" t="s">
        <v>28515</v>
      </c>
      <c r="H57" t="s">
        <v>25365</v>
      </c>
    </row>
    <row r="58" spans="1:8" x14ac:dyDescent="0.25">
      <c r="A58" t="s">
        <v>1015</v>
      </c>
      <c r="B58" t="s">
        <v>5632</v>
      </c>
      <c r="C58" t="s">
        <v>6334</v>
      </c>
      <c r="D58" t="s">
        <v>1017</v>
      </c>
      <c r="E58" t="s">
        <v>28574</v>
      </c>
      <c r="F58" t="s">
        <v>28500</v>
      </c>
      <c r="G58" t="s">
        <v>28501</v>
      </c>
      <c r="H58" t="s">
        <v>25347</v>
      </c>
    </row>
    <row r="59" spans="1:8" x14ac:dyDescent="0.25">
      <c r="A59" t="s">
        <v>5519</v>
      </c>
      <c r="B59" t="s">
        <v>5633</v>
      </c>
      <c r="C59" t="s">
        <v>6334</v>
      </c>
      <c r="D59" t="s">
        <v>5763</v>
      </c>
      <c r="E59" t="s">
        <v>28575</v>
      </c>
      <c r="F59" t="s">
        <v>28535</v>
      </c>
      <c r="G59" t="s">
        <v>28536</v>
      </c>
      <c r="H59" t="s">
        <v>5835</v>
      </c>
    </row>
    <row r="60" spans="1:8" x14ac:dyDescent="0.25">
      <c r="A60" t="s">
        <v>5521</v>
      </c>
      <c r="B60" t="s">
        <v>25470</v>
      </c>
      <c r="C60" t="s">
        <v>6334</v>
      </c>
      <c r="D60" t="s">
        <v>5765</v>
      </c>
      <c r="E60" t="s">
        <v>28557</v>
      </c>
      <c r="F60" t="s">
        <v>28538</v>
      </c>
      <c r="G60" t="s">
        <v>28539</v>
      </c>
      <c r="H60" t="s">
        <v>28558</v>
      </c>
    </row>
    <row r="61" spans="1:8" x14ac:dyDescent="0.25">
      <c r="A61" t="s">
        <v>5523</v>
      </c>
      <c r="B61" t="s">
        <v>5634</v>
      </c>
      <c r="C61" t="s">
        <v>6334</v>
      </c>
      <c r="D61" t="s">
        <v>5767</v>
      </c>
      <c r="E61" t="s">
        <v>28576</v>
      </c>
      <c r="F61" t="s">
        <v>28577</v>
      </c>
      <c r="G61" t="s">
        <v>28578</v>
      </c>
      <c r="H61" t="s">
        <v>25393</v>
      </c>
    </row>
    <row r="62" spans="1:8" x14ac:dyDescent="0.25">
      <c r="A62" t="s">
        <v>3591</v>
      </c>
      <c r="B62" t="s">
        <v>27066</v>
      </c>
      <c r="C62" t="s">
        <v>28082</v>
      </c>
      <c r="D62" t="s">
        <v>3593</v>
      </c>
      <c r="E62" t="s">
        <v>28513</v>
      </c>
      <c r="F62" t="s">
        <v>28514</v>
      </c>
      <c r="G62" t="s">
        <v>28515</v>
      </c>
      <c r="H62" t="s">
        <v>25365</v>
      </c>
    </row>
    <row r="63" spans="1:8" x14ac:dyDescent="0.25">
      <c r="A63" t="s">
        <v>28579</v>
      </c>
      <c r="B63" t="s">
        <v>28580</v>
      </c>
      <c r="C63" t="s">
        <v>6334</v>
      </c>
      <c r="D63" t="s">
        <v>28581</v>
      </c>
      <c r="E63" t="s">
        <v>28513</v>
      </c>
      <c r="F63" t="s">
        <v>28514</v>
      </c>
      <c r="G63" t="s">
        <v>28515</v>
      </c>
      <c r="H63" t="s">
        <v>25365</v>
      </c>
    </row>
    <row r="64" spans="1:8" x14ac:dyDescent="0.25">
      <c r="A64" t="s">
        <v>27467</v>
      </c>
      <c r="B64" t="s">
        <v>27485</v>
      </c>
      <c r="C64" t="s">
        <v>6334</v>
      </c>
      <c r="D64" t="s">
        <v>27486</v>
      </c>
      <c r="E64" t="s">
        <v>28513</v>
      </c>
      <c r="F64" t="s">
        <v>28514</v>
      </c>
      <c r="G64" t="s">
        <v>28515</v>
      </c>
      <c r="H64" t="s">
        <v>25365</v>
      </c>
    </row>
    <row r="65" spans="1:8" x14ac:dyDescent="0.25">
      <c r="A65" t="s">
        <v>28582</v>
      </c>
      <c r="B65" t="s">
        <v>28583</v>
      </c>
      <c r="C65" t="s">
        <v>6334</v>
      </c>
      <c r="D65" t="s">
        <v>28584</v>
      </c>
      <c r="E65" t="s">
        <v>28513</v>
      </c>
      <c r="F65" t="s">
        <v>28514</v>
      </c>
      <c r="G65" t="s">
        <v>28515</v>
      </c>
      <c r="H65" t="s">
        <v>25365</v>
      </c>
    </row>
    <row r="66" spans="1:8" x14ac:dyDescent="0.25">
      <c r="A66" t="s">
        <v>27464</v>
      </c>
      <c r="B66" t="s">
        <v>27479</v>
      </c>
      <c r="C66" t="s">
        <v>6334</v>
      </c>
      <c r="D66" t="s">
        <v>27480</v>
      </c>
      <c r="E66" t="s">
        <v>28513</v>
      </c>
      <c r="F66" t="s">
        <v>28514</v>
      </c>
      <c r="G66" t="s">
        <v>28515</v>
      </c>
      <c r="H66" t="s">
        <v>25365</v>
      </c>
    </row>
    <row r="67" spans="1:8" x14ac:dyDescent="0.25">
      <c r="A67" t="s">
        <v>5526</v>
      </c>
      <c r="B67" t="s">
        <v>27886</v>
      </c>
      <c r="C67" t="s">
        <v>6334</v>
      </c>
      <c r="D67" t="s">
        <v>5770</v>
      </c>
      <c r="E67" t="s">
        <v>28557</v>
      </c>
      <c r="F67" t="s">
        <v>28538</v>
      </c>
      <c r="G67" t="s">
        <v>28539</v>
      </c>
      <c r="H67" t="s">
        <v>28558</v>
      </c>
    </row>
    <row r="68" spans="1:8" x14ac:dyDescent="0.25">
      <c r="A68" t="s">
        <v>28585</v>
      </c>
      <c r="B68" t="s">
        <v>28586</v>
      </c>
      <c r="C68" t="s">
        <v>6334</v>
      </c>
      <c r="D68" t="s">
        <v>1058</v>
      </c>
      <c r="E68" t="s">
        <v>28513</v>
      </c>
      <c r="F68" t="s">
        <v>28514</v>
      </c>
      <c r="G68" t="s">
        <v>28515</v>
      </c>
      <c r="H68" t="s">
        <v>25365</v>
      </c>
    </row>
    <row r="69" spans="1:8" x14ac:dyDescent="0.25">
      <c r="A69" t="s">
        <v>28587</v>
      </c>
      <c r="B69" t="s">
        <v>28588</v>
      </c>
      <c r="C69" t="s">
        <v>6334</v>
      </c>
      <c r="D69" t="s">
        <v>1058</v>
      </c>
      <c r="E69" t="s">
        <v>28510</v>
      </c>
      <c r="F69" t="s">
        <v>28511</v>
      </c>
      <c r="G69" t="s">
        <v>28512</v>
      </c>
      <c r="H69" t="s">
        <v>5836</v>
      </c>
    </row>
    <row r="70" spans="1:8" x14ac:dyDescent="0.25">
      <c r="A70" t="s">
        <v>28589</v>
      </c>
      <c r="B70" t="s">
        <v>28590</v>
      </c>
      <c r="C70" t="s">
        <v>6334</v>
      </c>
      <c r="D70" t="s">
        <v>1058</v>
      </c>
      <c r="E70" t="s">
        <v>28510</v>
      </c>
      <c r="F70" t="s">
        <v>28511</v>
      </c>
      <c r="G70" t="s">
        <v>28512</v>
      </c>
      <c r="H70" t="s">
        <v>5836</v>
      </c>
    </row>
    <row r="71" spans="1:8" x14ac:dyDescent="0.25">
      <c r="A71" t="s">
        <v>25353</v>
      </c>
      <c r="B71" t="s">
        <v>25352</v>
      </c>
      <c r="C71" t="s">
        <v>6334</v>
      </c>
      <c r="D71" t="s">
        <v>25351</v>
      </c>
      <c r="E71" t="s">
        <v>28591</v>
      </c>
      <c r="F71" t="s">
        <v>28577</v>
      </c>
      <c r="G71" t="s">
        <v>28578</v>
      </c>
      <c r="H71" t="s">
        <v>5836</v>
      </c>
    </row>
    <row r="72" spans="1:8" x14ac:dyDescent="0.25">
      <c r="A72" t="s">
        <v>3906</v>
      </c>
      <c r="B72" t="s">
        <v>27316</v>
      </c>
      <c r="C72" t="s">
        <v>6334</v>
      </c>
      <c r="D72" t="s">
        <v>27317</v>
      </c>
      <c r="E72" t="s">
        <v>28513</v>
      </c>
      <c r="F72" t="s">
        <v>28514</v>
      </c>
      <c r="G72" t="s">
        <v>28515</v>
      </c>
      <c r="H72" t="s">
        <v>25365</v>
      </c>
    </row>
    <row r="73" spans="1:8" x14ac:dyDescent="0.25">
      <c r="A73" t="s">
        <v>5530</v>
      </c>
      <c r="B73" t="s">
        <v>5642</v>
      </c>
      <c r="C73" t="s">
        <v>6334</v>
      </c>
      <c r="D73" t="s">
        <v>5774</v>
      </c>
      <c r="E73" t="s">
        <v>28592</v>
      </c>
      <c r="F73" t="s">
        <v>28577</v>
      </c>
      <c r="G73" t="s">
        <v>28578</v>
      </c>
      <c r="H73" t="s">
        <v>25393</v>
      </c>
    </row>
    <row r="74" spans="1:8" x14ac:dyDescent="0.25">
      <c r="A74" t="s">
        <v>25358</v>
      </c>
      <c r="B74" t="s">
        <v>25357</v>
      </c>
      <c r="C74" t="s">
        <v>6334</v>
      </c>
      <c r="D74" t="s">
        <v>25356</v>
      </c>
      <c r="E74" t="s">
        <v>28593</v>
      </c>
      <c r="F74" t="s">
        <v>28577</v>
      </c>
      <c r="G74" t="s">
        <v>28578</v>
      </c>
      <c r="H74" t="s">
        <v>5836</v>
      </c>
    </row>
    <row r="75" spans="1:8" x14ac:dyDescent="0.25">
      <c r="A75" t="s">
        <v>5532</v>
      </c>
      <c r="B75" t="s">
        <v>5643</v>
      </c>
      <c r="C75" t="s">
        <v>6334</v>
      </c>
      <c r="D75" t="s">
        <v>5776</v>
      </c>
      <c r="E75" t="s">
        <v>28594</v>
      </c>
      <c r="F75" t="s">
        <v>28506</v>
      </c>
      <c r="G75" t="s">
        <v>28507</v>
      </c>
      <c r="H75" t="s">
        <v>5835</v>
      </c>
    </row>
    <row r="76" spans="1:8" x14ac:dyDescent="0.25">
      <c r="A76" t="s">
        <v>926</v>
      </c>
      <c r="B76" t="s">
        <v>25445</v>
      </c>
      <c r="C76" t="s">
        <v>6334</v>
      </c>
      <c r="D76" t="s">
        <v>927</v>
      </c>
      <c r="E76" t="s">
        <v>28595</v>
      </c>
      <c r="F76" t="s">
        <v>28528</v>
      </c>
      <c r="G76" t="s">
        <v>28529</v>
      </c>
      <c r="H76" t="s">
        <v>25347</v>
      </c>
    </row>
    <row r="77" spans="1:8" x14ac:dyDescent="0.25">
      <c r="A77" t="s">
        <v>5545</v>
      </c>
      <c r="B77" t="s">
        <v>25466</v>
      </c>
      <c r="C77" t="s">
        <v>28596</v>
      </c>
      <c r="D77" t="s">
        <v>5789</v>
      </c>
      <c r="E77" t="s">
        <v>28597</v>
      </c>
      <c r="F77" t="s">
        <v>28598</v>
      </c>
      <c r="G77" t="s">
        <v>28599</v>
      </c>
      <c r="H77" t="s">
        <v>28600</v>
      </c>
    </row>
    <row r="78" spans="1:8" x14ac:dyDescent="0.25">
      <c r="A78" t="s">
        <v>28601</v>
      </c>
      <c r="B78" t="s">
        <v>28602</v>
      </c>
      <c r="C78" t="s">
        <v>6334</v>
      </c>
      <c r="D78" t="s">
        <v>1058</v>
      </c>
      <c r="E78" t="s">
        <v>28510</v>
      </c>
      <c r="F78" t="s">
        <v>28511</v>
      </c>
      <c r="G78" t="s">
        <v>28512</v>
      </c>
      <c r="H78" t="s">
        <v>5836</v>
      </c>
    </row>
    <row r="79" spans="1:8" x14ac:dyDescent="0.25">
      <c r="A79" t="s">
        <v>28603</v>
      </c>
      <c r="B79" t="s">
        <v>28604</v>
      </c>
      <c r="C79" t="s">
        <v>6334</v>
      </c>
      <c r="D79" t="s">
        <v>1058</v>
      </c>
      <c r="E79" t="s">
        <v>28510</v>
      </c>
      <c r="F79" t="s">
        <v>28511</v>
      </c>
      <c r="G79" t="s">
        <v>28512</v>
      </c>
      <c r="H79" t="s">
        <v>5836</v>
      </c>
    </row>
    <row r="80" spans="1:8" x14ac:dyDescent="0.25">
      <c r="A80" t="s">
        <v>28605</v>
      </c>
      <c r="B80" t="s">
        <v>28606</v>
      </c>
      <c r="C80" t="s">
        <v>6334</v>
      </c>
      <c r="D80" t="s">
        <v>1058</v>
      </c>
      <c r="E80" t="s">
        <v>28510</v>
      </c>
      <c r="F80" t="s">
        <v>28511</v>
      </c>
      <c r="G80" t="s">
        <v>28512</v>
      </c>
      <c r="H80" t="s">
        <v>5836</v>
      </c>
    </row>
    <row r="81" spans="1:8" x14ac:dyDescent="0.25">
      <c r="A81" t="s">
        <v>28607</v>
      </c>
      <c r="B81" t="s">
        <v>28608</v>
      </c>
      <c r="C81" t="s">
        <v>6334</v>
      </c>
      <c r="D81" t="s">
        <v>1058</v>
      </c>
      <c r="E81" t="s">
        <v>28510</v>
      </c>
      <c r="F81" t="s">
        <v>28511</v>
      </c>
      <c r="G81" t="s">
        <v>28512</v>
      </c>
      <c r="H81" t="s">
        <v>5836</v>
      </c>
    </row>
    <row r="82" spans="1:8" x14ac:dyDescent="0.25">
      <c r="A82" t="s">
        <v>28609</v>
      </c>
      <c r="B82" t="s">
        <v>28610</v>
      </c>
      <c r="C82" t="s">
        <v>6334</v>
      </c>
      <c r="D82" t="s">
        <v>1058</v>
      </c>
      <c r="E82" t="s">
        <v>28510</v>
      </c>
      <c r="F82" t="s">
        <v>28511</v>
      </c>
      <c r="G82" t="s">
        <v>28512</v>
      </c>
      <c r="H82" t="s">
        <v>5836</v>
      </c>
    </row>
    <row r="83" spans="1:8" x14ac:dyDescent="0.25">
      <c r="A83" t="s">
        <v>28611</v>
      </c>
      <c r="B83" t="s">
        <v>28612</v>
      </c>
      <c r="C83" t="s">
        <v>6334</v>
      </c>
      <c r="D83" t="s">
        <v>1058</v>
      </c>
      <c r="E83" t="s">
        <v>28510</v>
      </c>
      <c r="F83" t="s">
        <v>28511</v>
      </c>
      <c r="G83" t="s">
        <v>28512</v>
      </c>
      <c r="H83" t="s">
        <v>5836</v>
      </c>
    </row>
    <row r="84" spans="1:8" x14ac:dyDescent="0.25">
      <c r="A84" t="s">
        <v>28613</v>
      </c>
      <c r="B84" t="s">
        <v>28614</v>
      </c>
      <c r="C84" t="s">
        <v>6334</v>
      </c>
      <c r="D84" t="s">
        <v>1058</v>
      </c>
      <c r="E84" t="s">
        <v>28510</v>
      </c>
      <c r="F84" t="s">
        <v>28511</v>
      </c>
      <c r="G84" t="s">
        <v>28512</v>
      </c>
      <c r="H84" t="s">
        <v>5836</v>
      </c>
    </row>
    <row r="85" spans="1:8" x14ac:dyDescent="0.25">
      <c r="A85" t="s">
        <v>28615</v>
      </c>
      <c r="B85" t="s">
        <v>28616</v>
      </c>
      <c r="C85" t="s">
        <v>6334</v>
      </c>
      <c r="D85" t="s">
        <v>1058</v>
      </c>
      <c r="E85" t="s">
        <v>28510</v>
      </c>
      <c r="F85" t="s">
        <v>28511</v>
      </c>
      <c r="G85" t="s">
        <v>28512</v>
      </c>
      <c r="H85" t="s">
        <v>5836</v>
      </c>
    </row>
    <row r="86" spans="1:8" x14ac:dyDescent="0.25">
      <c r="A86" t="s">
        <v>4525</v>
      </c>
      <c r="B86" t="s">
        <v>27349</v>
      </c>
      <c r="C86" t="s">
        <v>28082</v>
      </c>
      <c r="D86" t="s">
        <v>4527</v>
      </c>
      <c r="E86" t="s">
        <v>28513</v>
      </c>
      <c r="F86" t="s">
        <v>28514</v>
      </c>
      <c r="G86" t="s">
        <v>28515</v>
      </c>
      <c r="H86" t="s">
        <v>25365</v>
      </c>
    </row>
    <row r="87" spans="1:8" x14ac:dyDescent="0.25">
      <c r="A87" t="s">
        <v>4525</v>
      </c>
      <c r="B87" t="s">
        <v>28617</v>
      </c>
      <c r="C87" t="s">
        <v>6334</v>
      </c>
      <c r="D87" t="s">
        <v>28618</v>
      </c>
      <c r="E87" t="s">
        <v>28513</v>
      </c>
      <c r="F87" t="s">
        <v>28514</v>
      </c>
      <c r="G87" t="s">
        <v>28515</v>
      </c>
      <c r="H87" t="s">
        <v>25365</v>
      </c>
    </row>
    <row r="88" spans="1:8" x14ac:dyDescent="0.25">
      <c r="A88" t="s">
        <v>942</v>
      </c>
      <c r="B88" t="s">
        <v>5655</v>
      </c>
      <c r="C88" t="s">
        <v>6334</v>
      </c>
      <c r="D88" t="s">
        <v>5793</v>
      </c>
      <c r="E88" t="s">
        <v>28619</v>
      </c>
      <c r="F88" t="s">
        <v>28528</v>
      </c>
      <c r="G88" t="s">
        <v>28529</v>
      </c>
      <c r="H88" t="s">
        <v>25347</v>
      </c>
    </row>
    <row r="89" spans="1:8" x14ac:dyDescent="0.25">
      <c r="A89" t="s">
        <v>935</v>
      </c>
      <c r="B89" t="s">
        <v>25436</v>
      </c>
      <c r="C89" t="s">
        <v>6334</v>
      </c>
      <c r="D89" t="s">
        <v>936</v>
      </c>
      <c r="E89" t="s">
        <v>28620</v>
      </c>
      <c r="F89" t="s">
        <v>28621</v>
      </c>
      <c r="G89" t="s">
        <v>28622</v>
      </c>
      <c r="H89" t="s">
        <v>25347</v>
      </c>
    </row>
    <row r="90" spans="1:8" x14ac:dyDescent="0.25">
      <c r="A90" t="s">
        <v>5548</v>
      </c>
      <c r="B90" t="s">
        <v>25435</v>
      </c>
      <c r="C90" t="s">
        <v>6334</v>
      </c>
      <c r="D90" t="s">
        <v>5794</v>
      </c>
      <c r="E90" t="s">
        <v>28623</v>
      </c>
      <c r="F90" t="s">
        <v>28621</v>
      </c>
      <c r="G90" t="s">
        <v>28622</v>
      </c>
      <c r="H90" t="s">
        <v>25347</v>
      </c>
    </row>
    <row r="91" spans="1:8" x14ac:dyDescent="0.25">
      <c r="A91" t="s">
        <v>5549</v>
      </c>
      <c r="B91" t="s">
        <v>25434</v>
      </c>
      <c r="C91" t="s">
        <v>6334</v>
      </c>
      <c r="D91" t="s">
        <v>5795</v>
      </c>
      <c r="E91" t="s">
        <v>28623</v>
      </c>
      <c r="F91" t="s">
        <v>28621</v>
      </c>
      <c r="G91" t="s">
        <v>28622</v>
      </c>
      <c r="H91" t="s">
        <v>25347</v>
      </c>
    </row>
    <row r="92" spans="1:8" x14ac:dyDescent="0.25">
      <c r="A92" t="s">
        <v>938</v>
      </c>
      <c r="B92" t="s">
        <v>5659</v>
      </c>
      <c r="C92" t="s">
        <v>6334</v>
      </c>
      <c r="D92" t="s">
        <v>5799</v>
      </c>
      <c r="E92" t="s">
        <v>28624</v>
      </c>
      <c r="F92" t="s">
        <v>28528</v>
      </c>
      <c r="G92" t="s">
        <v>28529</v>
      </c>
      <c r="H92" t="s">
        <v>25347</v>
      </c>
    </row>
    <row r="93" spans="1:8" x14ac:dyDescent="0.25">
      <c r="A93" t="s">
        <v>27460</v>
      </c>
      <c r="B93" t="s">
        <v>27472</v>
      </c>
      <c r="C93" t="s">
        <v>6334</v>
      </c>
      <c r="D93" t="s">
        <v>27473</v>
      </c>
      <c r="E93" t="s">
        <v>28513</v>
      </c>
      <c r="F93" t="s">
        <v>28514</v>
      </c>
      <c r="G93" t="s">
        <v>28515</v>
      </c>
      <c r="H93" t="s">
        <v>25365</v>
      </c>
    </row>
    <row r="94" spans="1:8" x14ac:dyDescent="0.25">
      <c r="A94" t="s">
        <v>5556</v>
      </c>
      <c r="B94" t="s">
        <v>25462</v>
      </c>
      <c r="C94" t="s">
        <v>6334</v>
      </c>
      <c r="D94" t="s">
        <v>5806</v>
      </c>
      <c r="E94" t="s">
        <v>28563</v>
      </c>
      <c r="F94" t="s">
        <v>28503</v>
      </c>
      <c r="G94" t="s">
        <v>28504</v>
      </c>
      <c r="H94" t="s">
        <v>5835</v>
      </c>
    </row>
    <row r="95" spans="1:8" x14ac:dyDescent="0.25">
      <c r="A95" t="s">
        <v>5557</v>
      </c>
      <c r="B95" t="s">
        <v>5667</v>
      </c>
      <c r="C95" t="s">
        <v>6334</v>
      </c>
      <c r="D95" t="s">
        <v>5807</v>
      </c>
      <c r="E95" t="s">
        <v>806</v>
      </c>
      <c r="F95" t="s">
        <v>28549</v>
      </c>
      <c r="G95" t="s">
        <v>28550</v>
      </c>
      <c r="H95" t="s">
        <v>25480</v>
      </c>
    </row>
    <row r="96" spans="1:8" x14ac:dyDescent="0.25">
      <c r="A96" t="s">
        <v>929</v>
      </c>
      <c r="B96" t="s">
        <v>27492</v>
      </c>
      <c r="C96" t="s">
        <v>6334</v>
      </c>
      <c r="D96" t="s">
        <v>25869</v>
      </c>
      <c r="E96" t="s">
        <v>28625</v>
      </c>
      <c r="F96" t="s">
        <v>28528</v>
      </c>
      <c r="G96" t="s">
        <v>28529</v>
      </c>
      <c r="H96" t="s">
        <v>25347</v>
      </c>
    </row>
    <row r="97" spans="1:8" x14ac:dyDescent="0.25">
      <c r="A97" t="s">
        <v>4770</v>
      </c>
      <c r="B97" t="s">
        <v>5669</v>
      </c>
      <c r="C97" t="s">
        <v>6334</v>
      </c>
      <c r="D97" t="s">
        <v>4772</v>
      </c>
      <c r="E97" t="s">
        <v>28626</v>
      </c>
      <c r="F97" t="s">
        <v>28535</v>
      </c>
      <c r="G97" t="s">
        <v>28536</v>
      </c>
      <c r="H97" t="s">
        <v>5835</v>
      </c>
    </row>
    <row r="98" spans="1:8" x14ac:dyDescent="0.25">
      <c r="A98" t="s">
        <v>5558</v>
      </c>
      <c r="B98" t="s">
        <v>5671</v>
      </c>
      <c r="C98" t="s">
        <v>6334</v>
      </c>
      <c r="D98" t="s">
        <v>5809</v>
      </c>
      <c r="E98" t="s">
        <v>28627</v>
      </c>
      <c r="F98" t="s">
        <v>28503</v>
      </c>
      <c r="G98" t="s">
        <v>28504</v>
      </c>
      <c r="H98" t="s">
        <v>25481</v>
      </c>
    </row>
    <row r="99" spans="1:8" x14ac:dyDescent="0.25">
      <c r="A99" t="s">
        <v>5559</v>
      </c>
      <c r="B99" t="s">
        <v>5673</v>
      </c>
      <c r="C99" t="s">
        <v>6334</v>
      </c>
      <c r="D99" t="s">
        <v>5810</v>
      </c>
      <c r="E99" t="s">
        <v>28628</v>
      </c>
      <c r="F99" t="s">
        <v>28503</v>
      </c>
      <c r="G99" t="s">
        <v>28504</v>
      </c>
      <c r="H99" t="s">
        <v>25479</v>
      </c>
    </row>
    <row r="100" spans="1:8" x14ac:dyDescent="0.25">
      <c r="A100" t="s">
        <v>5564</v>
      </c>
      <c r="B100" t="s">
        <v>5682</v>
      </c>
      <c r="C100" t="s">
        <v>6334</v>
      </c>
      <c r="D100" t="s">
        <v>5818</v>
      </c>
      <c r="E100" t="s">
        <v>28629</v>
      </c>
      <c r="F100" t="s">
        <v>28522</v>
      </c>
      <c r="G100" t="s">
        <v>28523</v>
      </c>
      <c r="H100" t="s">
        <v>28630</v>
      </c>
    </row>
    <row r="101" spans="1:8" x14ac:dyDescent="0.25">
      <c r="A101" t="s">
        <v>917</v>
      </c>
      <c r="B101" t="s">
        <v>28631</v>
      </c>
      <c r="C101" t="s">
        <v>6334</v>
      </c>
      <c r="D101" t="s">
        <v>918</v>
      </c>
      <c r="E101" t="s">
        <v>28632</v>
      </c>
      <c r="F101" t="s">
        <v>28542</v>
      </c>
      <c r="G101" t="s">
        <v>28543</v>
      </c>
      <c r="H101" t="s">
        <v>25347</v>
      </c>
    </row>
    <row r="102" spans="1:8" x14ac:dyDescent="0.25">
      <c r="A102" t="s">
        <v>920</v>
      </c>
      <c r="B102" t="s">
        <v>5685</v>
      </c>
      <c r="C102" t="s">
        <v>6334</v>
      </c>
      <c r="D102" t="s">
        <v>921</v>
      </c>
      <c r="E102" t="s">
        <v>28633</v>
      </c>
      <c r="F102" t="s">
        <v>28542</v>
      </c>
      <c r="G102" t="s">
        <v>28543</v>
      </c>
      <c r="H102" t="s">
        <v>25347</v>
      </c>
    </row>
    <row r="103" spans="1:8" x14ac:dyDescent="0.25">
      <c r="A103" t="s">
        <v>932</v>
      </c>
      <c r="B103" t="s">
        <v>5686</v>
      </c>
      <c r="C103" t="s">
        <v>6334</v>
      </c>
      <c r="D103" t="s">
        <v>933</v>
      </c>
      <c r="E103" t="s">
        <v>28634</v>
      </c>
      <c r="F103" t="s">
        <v>28621</v>
      </c>
      <c r="G103" t="s">
        <v>28622</v>
      </c>
      <c r="H103" t="s">
        <v>25347</v>
      </c>
    </row>
    <row r="104" spans="1:8" x14ac:dyDescent="0.25">
      <c r="A104" t="s">
        <v>931</v>
      </c>
      <c r="B104" t="s">
        <v>24876</v>
      </c>
      <c r="C104" t="s">
        <v>6334</v>
      </c>
      <c r="D104" t="s">
        <v>5820</v>
      </c>
      <c r="E104" t="s">
        <v>25220</v>
      </c>
      <c r="F104" t="s">
        <v>28528</v>
      </c>
      <c r="G104" t="s">
        <v>28529</v>
      </c>
      <c r="H104" t="s">
        <v>25347</v>
      </c>
    </row>
    <row r="105" spans="1:8" x14ac:dyDescent="0.25">
      <c r="A105" t="s">
        <v>923</v>
      </c>
      <c r="B105" t="s">
        <v>5688</v>
      </c>
      <c r="C105" t="s">
        <v>6334</v>
      </c>
      <c r="D105" t="s">
        <v>924</v>
      </c>
      <c r="E105" t="s">
        <v>28635</v>
      </c>
      <c r="F105" t="s">
        <v>28542</v>
      </c>
      <c r="G105" t="s">
        <v>28543</v>
      </c>
      <c r="H105" t="s">
        <v>25347</v>
      </c>
    </row>
    <row r="106" spans="1:8" x14ac:dyDescent="0.25">
      <c r="A106" t="s">
        <v>27461</v>
      </c>
      <c r="B106" t="s">
        <v>28025</v>
      </c>
      <c r="C106" t="s">
        <v>6334</v>
      </c>
      <c r="D106" t="s">
        <v>27474</v>
      </c>
      <c r="E106" t="s">
        <v>28571</v>
      </c>
      <c r="F106" t="s">
        <v>28514</v>
      </c>
      <c r="G106" t="s">
        <v>28515</v>
      </c>
      <c r="H106" t="s">
        <v>25365</v>
      </c>
    </row>
    <row r="107" spans="1:8" x14ac:dyDescent="0.25">
      <c r="A107" t="s">
        <v>5015</v>
      </c>
      <c r="B107" t="s">
        <v>27350</v>
      </c>
      <c r="C107" t="s">
        <v>6334</v>
      </c>
      <c r="D107" t="s">
        <v>5017</v>
      </c>
      <c r="E107" t="s">
        <v>28513</v>
      </c>
      <c r="F107" t="s">
        <v>28514</v>
      </c>
      <c r="G107" t="s">
        <v>28515</v>
      </c>
      <c r="H107" t="s">
        <v>25365</v>
      </c>
    </row>
    <row r="108" spans="1:8" x14ac:dyDescent="0.25">
      <c r="A108" t="s">
        <v>5015</v>
      </c>
      <c r="B108" t="s">
        <v>27511</v>
      </c>
      <c r="C108" t="s">
        <v>6334</v>
      </c>
      <c r="D108" t="s">
        <v>27512</v>
      </c>
      <c r="E108" t="s">
        <v>28513</v>
      </c>
      <c r="F108" t="s">
        <v>28514</v>
      </c>
      <c r="G108" t="s">
        <v>28515</v>
      </c>
      <c r="H108" t="s">
        <v>25365</v>
      </c>
    </row>
    <row r="109" spans="1:8" x14ac:dyDescent="0.25">
      <c r="A109" t="s">
        <v>28636</v>
      </c>
      <c r="B109" t="s">
        <v>28637</v>
      </c>
      <c r="C109" t="s">
        <v>6334</v>
      </c>
      <c r="D109" t="s">
        <v>28638</v>
      </c>
      <c r="E109" t="s">
        <v>28571</v>
      </c>
      <c r="F109" t="s">
        <v>28514</v>
      </c>
      <c r="G109" t="s">
        <v>28515</v>
      </c>
      <c r="H109" t="s">
        <v>25365</v>
      </c>
    </row>
    <row r="110" spans="1:8" x14ac:dyDescent="0.25">
      <c r="A110" t="s">
        <v>28639</v>
      </c>
      <c r="B110" t="s">
        <v>28640</v>
      </c>
      <c r="C110" t="s">
        <v>6334</v>
      </c>
      <c r="D110" t="s">
        <v>1058</v>
      </c>
      <c r="E110" t="s">
        <v>28533</v>
      </c>
      <c r="F110" t="s">
        <v>28500</v>
      </c>
      <c r="G110" t="s">
        <v>28501</v>
      </c>
      <c r="H110" t="s">
        <v>25347</v>
      </c>
    </row>
    <row r="111" spans="1:8" x14ac:dyDescent="0.25">
      <c r="A111" t="s">
        <v>5060</v>
      </c>
      <c r="B111" t="s">
        <v>5691</v>
      </c>
      <c r="C111" t="s">
        <v>28641</v>
      </c>
      <c r="D111" t="s">
        <v>5062</v>
      </c>
      <c r="E111" t="s">
        <v>28642</v>
      </c>
      <c r="F111" t="s">
        <v>28598</v>
      </c>
      <c r="G111" t="s">
        <v>28599</v>
      </c>
      <c r="H111" t="s">
        <v>25383</v>
      </c>
    </row>
  </sheetData>
  <sortState xmlns:xlrd2="http://schemas.microsoft.com/office/spreadsheetml/2017/richdata2" ref="A2:D80">
    <sortCondition ref="A2:A80"/>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127"/>
  <sheetViews>
    <sheetView workbookViewId="0">
      <selection activeCell="N23" sqref="N23"/>
    </sheetView>
  </sheetViews>
  <sheetFormatPr defaultRowHeight="15" x14ac:dyDescent="0.25"/>
  <cols>
    <col min="2" max="2" width="17.7109375" customWidth="1"/>
  </cols>
  <sheetData>
    <row r="1" spans="1:11" x14ac:dyDescent="0.25">
      <c r="A1" t="s">
        <v>28648</v>
      </c>
      <c r="B1" t="s">
        <v>28649</v>
      </c>
      <c r="C1" t="s">
        <v>27624</v>
      </c>
      <c r="D1" t="s">
        <v>28650</v>
      </c>
      <c r="E1" t="s">
        <v>28651</v>
      </c>
      <c r="F1" t="s">
        <v>28652</v>
      </c>
      <c r="G1" t="s">
        <v>28653</v>
      </c>
      <c r="H1" t="s">
        <v>28654</v>
      </c>
      <c r="I1" t="s">
        <v>28655</v>
      </c>
      <c r="J1" t="s">
        <v>28656</v>
      </c>
      <c r="K1" t="s">
        <v>28657</v>
      </c>
    </row>
    <row r="2" spans="1:11" x14ac:dyDescent="0.25">
      <c r="A2" t="s">
        <v>2041</v>
      </c>
      <c r="B2" t="s">
        <v>28658</v>
      </c>
      <c r="C2" t="s">
        <v>28659</v>
      </c>
      <c r="D2" t="s">
        <v>10876</v>
      </c>
      <c r="E2" t="s">
        <v>28521</v>
      </c>
      <c r="F2" t="s">
        <v>28660</v>
      </c>
      <c r="G2" t="s">
        <v>6334</v>
      </c>
      <c r="H2" t="s">
        <v>6334</v>
      </c>
      <c r="I2" t="s">
        <v>28661</v>
      </c>
      <c r="J2" t="s">
        <v>6334</v>
      </c>
      <c r="K2" t="s">
        <v>6334</v>
      </c>
    </row>
    <row r="3" spans="1:11" x14ac:dyDescent="0.25">
      <c r="A3" t="s">
        <v>2054</v>
      </c>
      <c r="B3" t="s">
        <v>28662</v>
      </c>
      <c r="C3" t="s">
        <v>6334</v>
      </c>
      <c r="D3" t="s">
        <v>10777</v>
      </c>
      <c r="E3" t="s">
        <v>28663</v>
      </c>
      <c r="F3" t="s">
        <v>28664</v>
      </c>
      <c r="G3" t="s">
        <v>6334</v>
      </c>
      <c r="H3" t="s">
        <v>6334</v>
      </c>
      <c r="I3" t="s">
        <v>28665</v>
      </c>
      <c r="J3" t="s">
        <v>28666</v>
      </c>
      <c r="K3" t="s">
        <v>6334</v>
      </c>
    </row>
    <row r="4" spans="1:11" x14ac:dyDescent="0.25">
      <c r="A4" t="s">
        <v>10847</v>
      </c>
      <c r="B4" t="s">
        <v>27356</v>
      </c>
      <c r="C4" t="s">
        <v>6334</v>
      </c>
      <c r="D4" t="s">
        <v>10846</v>
      </c>
      <c r="E4" t="s">
        <v>28544</v>
      </c>
      <c r="F4" t="s">
        <v>28667</v>
      </c>
      <c r="G4" t="s">
        <v>6334</v>
      </c>
      <c r="H4" t="s">
        <v>6334</v>
      </c>
      <c r="I4" t="s">
        <v>28668</v>
      </c>
      <c r="J4" t="s">
        <v>6334</v>
      </c>
      <c r="K4" t="s">
        <v>6334</v>
      </c>
    </row>
    <row r="5" spans="1:11" x14ac:dyDescent="0.25">
      <c r="A5" t="s">
        <v>2173</v>
      </c>
      <c r="B5" t="s">
        <v>5679</v>
      </c>
      <c r="C5" t="s">
        <v>6334</v>
      </c>
      <c r="D5" t="s">
        <v>5815</v>
      </c>
      <c r="E5" t="s">
        <v>28669</v>
      </c>
      <c r="F5" t="s">
        <v>28670</v>
      </c>
      <c r="G5" t="s">
        <v>6334</v>
      </c>
      <c r="H5" t="s">
        <v>6334</v>
      </c>
      <c r="I5" t="s">
        <v>28671</v>
      </c>
      <c r="J5" t="s">
        <v>6334</v>
      </c>
      <c r="K5" t="s">
        <v>6334</v>
      </c>
    </row>
    <row r="6" spans="1:11" x14ac:dyDescent="0.25">
      <c r="A6" t="s">
        <v>2195</v>
      </c>
      <c r="B6" t="s">
        <v>25381</v>
      </c>
      <c r="C6" t="s">
        <v>28084</v>
      </c>
      <c r="D6" t="s">
        <v>12512</v>
      </c>
      <c r="E6" t="s">
        <v>28672</v>
      </c>
      <c r="F6" t="s">
        <v>28673</v>
      </c>
      <c r="G6" t="s">
        <v>6334</v>
      </c>
      <c r="H6" t="s">
        <v>6334</v>
      </c>
      <c r="I6" t="s">
        <v>28674</v>
      </c>
      <c r="J6" t="s">
        <v>6334</v>
      </c>
      <c r="K6" t="s">
        <v>6334</v>
      </c>
    </row>
    <row r="7" spans="1:11" x14ac:dyDescent="0.25">
      <c r="A7" t="s">
        <v>2457</v>
      </c>
      <c r="B7" t="s">
        <v>28675</v>
      </c>
      <c r="C7" t="s">
        <v>6334</v>
      </c>
      <c r="D7" t="s">
        <v>2459</v>
      </c>
      <c r="E7" t="s">
        <v>28526</v>
      </c>
      <c r="F7" t="s">
        <v>28676</v>
      </c>
      <c r="G7" t="s">
        <v>6334</v>
      </c>
      <c r="H7" t="s">
        <v>6334</v>
      </c>
      <c r="I7" t="s">
        <v>28677</v>
      </c>
      <c r="J7" t="s">
        <v>6334</v>
      </c>
      <c r="K7" t="s">
        <v>6334</v>
      </c>
    </row>
    <row r="8" spans="1:11" x14ac:dyDescent="0.25">
      <c r="A8" t="s">
        <v>2220</v>
      </c>
      <c r="B8" t="s">
        <v>26856</v>
      </c>
      <c r="C8" t="s">
        <v>6334</v>
      </c>
      <c r="D8" t="s">
        <v>26857</v>
      </c>
      <c r="E8" t="s">
        <v>28678</v>
      </c>
      <c r="F8" t="s">
        <v>28679</v>
      </c>
      <c r="G8" t="s">
        <v>6334</v>
      </c>
      <c r="H8" t="s">
        <v>6334</v>
      </c>
      <c r="I8" t="s">
        <v>28680</v>
      </c>
      <c r="J8" t="s">
        <v>6334</v>
      </c>
      <c r="K8" t="s">
        <v>6334</v>
      </c>
    </row>
    <row r="9" spans="1:11" x14ac:dyDescent="0.25">
      <c r="A9" t="s">
        <v>28681</v>
      </c>
      <c r="B9" t="s">
        <v>28682</v>
      </c>
      <c r="C9" t="s">
        <v>6334</v>
      </c>
      <c r="D9" t="s">
        <v>28683</v>
      </c>
      <c r="E9" t="s">
        <v>28627</v>
      </c>
      <c r="F9" t="s">
        <v>28684</v>
      </c>
      <c r="G9" t="s">
        <v>6334</v>
      </c>
      <c r="H9" t="s">
        <v>6334</v>
      </c>
      <c r="I9" t="s">
        <v>28685</v>
      </c>
      <c r="J9" t="s">
        <v>28686</v>
      </c>
      <c r="K9" t="s">
        <v>6334</v>
      </c>
    </row>
    <row r="10" spans="1:11" x14ac:dyDescent="0.25">
      <c r="A10" t="s">
        <v>2427</v>
      </c>
      <c r="B10" t="s">
        <v>27147</v>
      </c>
      <c r="C10" t="s">
        <v>6334</v>
      </c>
      <c r="D10" t="s">
        <v>2429</v>
      </c>
      <c r="E10" t="s">
        <v>28575</v>
      </c>
      <c r="F10" t="s">
        <v>28687</v>
      </c>
      <c r="G10" t="s">
        <v>6334</v>
      </c>
      <c r="H10" t="s">
        <v>6334</v>
      </c>
      <c r="I10" t="s">
        <v>28688</v>
      </c>
      <c r="J10" t="s">
        <v>28689</v>
      </c>
      <c r="K10" t="s">
        <v>6334</v>
      </c>
    </row>
    <row r="11" spans="1:11" x14ac:dyDescent="0.25">
      <c r="A11" t="s">
        <v>1276</v>
      </c>
      <c r="B11" t="s">
        <v>28690</v>
      </c>
      <c r="C11" t="s">
        <v>6334</v>
      </c>
      <c r="D11" t="s">
        <v>1278</v>
      </c>
      <c r="E11" t="s">
        <v>28691</v>
      </c>
      <c r="F11" t="s">
        <v>28692</v>
      </c>
      <c r="G11" t="s">
        <v>6334</v>
      </c>
      <c r="H11" t="s">
        <v>28693</v>
      </c>
      <c r="I11" t="s">
        <v>28694</v>
      </c>
      <c r="J11" t="s">
        <v>28695</v>
      </c>
      <c r="K11" t="s">
        <v>6334</v>
      </c>
    </row>
    <row r="12" spans="1:11" x14ac:dyDescent="0.25">
      <c r="A12" t="s">
        <v>1276</v>
      </c>
      <c r="B12" t="s">
        <v>28690</v>
      </c>
      <c r="C12" t="s">
        <v>6334</v>
      </c>
      <c r="D12" t="s">
        <v>1278</v>
      </c>
      <c r="E12" t="s">
        <v>28678</v>
      </c>
      <c r="F12" t="s">
        <v>28679</v>
      </c>
      <c r="G12" t="s">
        <v>6334</v>
      </c>
      <c r="H12" t="s">
        <v>6334</v>
      </c>
      <c r="I12" t="s">
        <v>28680</v>
      </c>
      <c r="J12" t="s">
        <v>6334</v>
      </c>
      <c r="K12" t="s">
        <v>6334</v>
      </c>
    </row>
    <row r="13" spans="1:11" x14ac:dyDescent="0.25">
      <c r="A13" t="s">
        <v>28696</v>
      </c>
      <c r="B13" t="s">
        <v>28697</v>
      </c>
      <c r="C13" t="s">
        <v>6334</v>
      </c>
      <c r="D13" t="s">
        <v>28698</v>
      </c>
      <c r="E13" t="s">
        <v>28627</v>
      </c>
      <c r="F13" t="s">
        <v>28684</v>
      </c>
      <c r="G13" t="s">
        <v>6334</v>
      </c>
      <c r="H13" t="s">
        <v>6334</v>
      </c>
      <c r="I13" t="s">
        <v>28685</v>
      </c>
      <c r="J13" t="s">
        <v>28686</v>
      </c>
      <c r="K13" t="s">
        <v>6334</v>
      </c>
    </row>
    <row r="14" spans="1:11" x14ac:dyDescent="0.25">
      <c r="A14" t="s">
        <v>2435</v>
      </c>
      <c r="B14" t="s">
        <v>28699</v>
      </c>
      <c r="C14" t="s">
        <v>6334</v>
      </c>
      <c r="D14" t="s">
        <v>2437</v>
      </c>
      <c r="E14" t="s">
        <v>28526</v>
      </c>
      <c r="F14" t="s">
        <v>28676</v>
      </c>
      <c r="G14" t="s">
        <v>6334</v>
      </c>
      <c r="H14" t="s">
        <v>6334</v>
      </c>
      <c r="I14" t="s">
        <v>28677</v>
      </c>
      <c r="J14" t="s">
        <v>6334</v>
      </c>
      <c r="K14" t="s">
        <v>6334</v>
      </c>
    </row>
    <row r="15" spans="1:11" x14ac:dyDescent="0.25">
      <c r="A15" t="s">
        <v>2438</v>
      </c>
      <c r="B15" t="s">
        <v>27424</v>
      </c>
      <c r="C15" t="s">
        <v>6334</v>
      </c>
      <c r="D15" t="s">
        <v>2440</v>
      </c>
      <c r="E15" t="s">
        <v>28627</v>
      </c>
      <c r="F15" t="s">
        <v>28684</v>
      </c>
      <c r="G15" t="s">
        <v>6334</v>
      </c>
      <c r="H15" t="s">
        <v>6334</v>
      </c>
      <c r="I15" t="s">
        <v>28685</v>
      </c>
      <c r="J15" t="s">
        <v>28686</v>
      </c>
      <c r="K15" t="s">
        <v>6334</v>
      </c>
    </row>
    <row r="16" spans="1:11" x14ac:dyDescent="0.25">
      <c r="A16" t="s">
        <v>28700</v>
      </c>
      <c r="B16" t="s">
        <v>28701</v>
      </c>
      <c r="C16" t="s">
        <v>6334</v>
      </c>
      <c r="D16" t="s">
        <v>2443</v>
      </c>
      <c r="E16" t="s">
        <v>28526</v>
      </c>
      <c r="F16" t="s">
        <v>28676</v>
      </c>
      <c r="G16" t="s">
        <v>6334</v>
      </c>
      <c r="H16" t="s">
        <v>6334</v>
      </c>
      <c r="I16" t="s">
        <v>28677</v>
      </c>
      <c r="J16" t="s">
        <v>6334</v>
      </c>
      <c r="K16" t="s">
        <v>6334</v>
      </c>
    </row>
    <row r="17" spans="1:11" x14ac:dyDescent="0.25">
      <c r="A17" t="s">
        <v>3953</v>
      </c>
      <c r="B17" t="s">
        <v>27120</v>
      </c>
      <c r="C17" t="s">
        <v>6334</v>
      </c>
      <c r="D17" t="s">
        <v>3955</v>
      </c>
      <c r="E17" t="s">
        <v>28575</v>
      </c>
      <c r="F17" t="s">
        <v>28687</v>
      </c>
      <c r="G17" t="s">
        <v>6334</v>
      </c>
      <c r="H17" t="s">
        <v>6334</v>
      </c>
      <c r="I17" t="s">
        <v>28688</v>
      </c>
      <c r="J17" t="s">
        <v>28689</v>
      </c>
      <c r="K17" t="s">
        <v>6334</v>
      </c>
    </row>
    <row r="18" spans="1:11" x14ac:dyDescent="0.25">
      <c r="A18" t="s">
        <v>28702</v>
      </c>
      <c r="B18" t="s">
        <v>28703</v>
      </c>
      <c r="C18" t="s">
        <v>6334</v>
      </c>
      <c r="D18" t="s">
        <v>28704</v>
      </c>
      <c r="E18" t="s">
        <v>28537</v>
      </c>
      <c r="F18" t="s">
        <v>28705</v>
      </c>
      <c r="G18" t="s">
        <v>6334</v>
      </c>
      <c r="H18" t="s">
        <v>6334</v>
      </c>
      <c r="I18" t="s">
        <v>28677</v>
      </c>
      <c r="J18" t="s">
        <v>6334</v>
      </c>
      <c r="K18" t="s">
        <v>6334</v>
      </c>
    </row>
    <row r="19" spans="1:11" x14ac:dyDescent="0.25">
      <c r="A19" t="s">
        <v>3979</v>
      </c>
      <c r="B19" t="s">
        <v>27202</v>
      </c>
      <c r="C19" t="s">
        <v>6334</v>
      </c>
      <c r="D19" t="s">
        <v>3981</v>
      </c>
      <c r="E19" t="s">
        <v>28575</v>
      </c>
      <c r="F19" t="s">
        <v>28687</v>
      </c>
      <c r="G19" t="s">
        <v>6334</v>
      </c>
      <c r="H19" t="s">
        <v>6334</v>
      </c>
      <c r="I19" t="s">
        <v>28688</v>
      </c>
      <c r="J19" t="s">
        <v>28689</v>
      </c>
      <c r="K19" t="s">
        <v>6334</v>
      </c>
    </row>
    <row r="20" spans="1:11" x14ac:dyDescent="0.25">
      <c r="A20" t="s">
        <v>4219</v>
      </c>
      <c r="B20" t="s">
        <v>28706</v>
      </c>
      <c r="C20" t="s">
        <v>6334</v>
      </c>
      <c r="D20" t="s">
        <v>27122</v>
      </c>
      <c r="E20" t="s">
        <v>28575</v>
      </c>
      <c r="F20" t="s">
        <v>28687</v>
      </c>
      <c r="G20" t="s">
        <v>6334</v>
      </c>
      <c r="H20" t="s">
        <v>6334</v>
      </c>
      <c r="I20" t="s">
        <v>28688</v>
      </c>
      <c r="J20" t="s">
        <v>28689</v>
      </c>
      <c r="K20" t="s">
        <v>6334</v>
      </c>
    </row>
    <row r="21" spans="1:11" x14ac:dyDescent="0.25">
      <c r="A21" t="s">
        <v>28707</v>
      </c>
      <c r="B21" t="s">
        <v>28708</v>
      </c>
      <c r="C21" t="s">
        <v>6334</v>
      </c>
      <c r="D21" t="s">
        <v>1058</v>
      </c>
      <c r="E21" t="s">
        <v>28526</v>
      </c>
      <c r="F21" t="s">
        <v>28676</v>
      </c>
      <c r="G21" t="s">
        <v>6334</v>
      </c>
      <c r="H21" t="s">
        <v>6334</v>
      </c>
      <c r="I21" t="s">
        <v>28677</v>
      </c>
      <c r="J21" t="s">
        <v>6334</v>
      </c>
      <c r="K21" t="s">
        <v>6334</v>
      </c>
    </row>
    <row r="22" spans="1:11" x14ac:dyDescent="0.25">
      <c r="A22" t="s">
        <v>4807</v>
      </c>
      <c r="B22" t="s">
        <v>28709</v>
      </c>
      <c r="C22" t="s">
        <v>6334</v>
      </c>
      <c r="D22" t="s">
        <v>4809</v>
      </c>
      <c r="E22" t="s">
        <v>28526</v>
      </c>
      <c r="F22" t="s">
        <v>28676</v>
      </c>
      <c r="G22" t="s">
        <v>6334</v>
      </c>
      <c r="H22" t="s">
        <v>6334</v>
      </c>
      <c r="I22" t="s">
        <v>28677</v>
      </c>
      <c r="J22" t="s">
        <v>6334</v>
      </c>
      <c r="K22" t="s">
        <v>6334</v>
      </c>
    </row>
    <row r="23" spans="1:11" x14ac:dyDescent="0.25">
      <c r="A23" t="s">
        <v>4810</v>
      </c>
      <c r="B23" t="s">
        <v>27439</v>
      </c>
      <c r="C23" t="s">
        <v>6334</v>
      </c>
      <c r="D23" t="s">
        <v>4812</v>
      </c>
      <c r="E23" t="s">
        <v>28627</v>
      </c>
      <c r="F23" t="s">
        <v>28684</v>
      </c>
      <c r="G23" t="s">
        <v>6334</v>
      </c>
      <c r="H23" t="s">
        <v>6334</v>
      </c>
      <c r="I23" t="s">
        <v>28685</v>
      </c>
      <c r="J23" t="s">
        <v>28686</v>
      </c>
      <c r="K23" t="s">
        <v>6334</v>
      </c>
    </row>
    <row r="24" spans="1:11" x14ac:dyDescent="0.25">
      <c r="A24" t="s">
        <v>4849</v>
      </c>
      <c r="B24" t="s">
        <v>28710</v>
      </c>
      <c r="C24" t="s">
        <v>6334</v>
      </c>
      <c r="D24" t="s">
        <v>4851</v>
      </c>
      <c r="E24" t="s">
        <v>28526</v>
      </c>
      <c r="F24" t="s">
        <v>28676</v>
      </c>
      <c r="G24" t="s">
        <v>6334</v>
      </c>
      <c r="H24" t="s">
        <v>6334</v>
      </c>
      <c r="I24" t="s">
        <v>28677</v>
      </c>
      <c r="J24" t="s">
        <v>6334</v>
      </c>
      <c r="K24" t="s">
        <v>6334</v>
      </c>
    </row>
    <row r="25" spans="1:11" x14ac:dyDescent="0.25">
      <c r="A25" t="s">
        <v>2449</v>
      </c>
      <c r="B25" t="s">
        <v>28711</v>
      </c>
      <c r="C25" t="s">
        <v>6334</v>
      </c>
      <c r="D25" t="s">
        <v>28712</v>
      </c>
      <c r="E25" t="s">
        <v>28526</v>
      </c>
      <c r="F25" t="s">
        <v>28676</v>
      </c>
      <c r="G25" t="s">
        <v>6334</v>
      </c>
      <c r="H25" t="s">
        <v>6334</v>
      </c>
      <c r="I25" t="s">
        <v>28677</v>
      </c>
      <c r="J25" t="s">
        <v>6334</v>
      </c>
      <c r="K25" t="s">
        <v>6334</v>
      </c>
    </row>
    <row r="26" spans="1:11" x14ac:dyDescent="0.25">
      <c r="A26" t="s">
        <v>2451</v>
      </c>
      <c r="B26" t="s">
        <v>27239</v>
      </c>
      <c r="C26" t="s">
        <v>28713</v>
      </c>
      <c r="D26" t="s">
        <v>2453</v>
      </c>
      <c r="E26" t="s">
        <v>28575</v>
      </c>
      <c r="F26" t="s">
        <v>28687</v>
      </c>
      <c r="G26" t="s">
        <v>6334</v>
      </c>
      <c r="H26" t="s">
        <v>6334</v>
      </c>
      <c r="I26" t="s">
        <v>28688</v>
      </c>
      <c r="J26" t="s">
        <v>28689</v>
      </c>
      <c r="K26" t="s">
        <v>6334</v>
      </c>
    </row>
    <row r="27" spans="1:11" x14ac:dyDescent="0.25">
      <c r="A27" t="s">
        <v>2460</v>
      </c>
      <c r="B27" t="s">
        <v>28714</v>
      </c>
      <c r="C27" t="s">
        <v>6334</v>
      </c>
      <c r="D27" t="s">
        <v>28715</v>
      </c>
      <c r="E27" t="s">
        <v>28575</v>
      </c>
      <c r="F27" t="s">
        <v>28687</v>
      </c>
      <c r="G27" t="s">
        <v>6334</v>
      </c>
      <c r="H27" t="s">
        <v>6334</v>
      </c>
      <c r="I27" t="s">
        <v>28688</v>
      </c>
      <c r="J27" t="s">
        <v>28689</v>
      </c>
      <c r="K27" t="s">
        <v>6334</v>
      </c>
    </row>
    <row r="28" spans="1:11" x14ac:dyDescent="0.25">
      <c r="A28" t="s">
        <v>2463</v>
      </c>
      <c r="B28" t="s">
        <v>27403</v>
      </c>
      <c r="C28" t="s">
        <v>6334</v>
      </c>
      <c r="D28" t="s">
        <v>2465</v>
      </c>
      <c r="E28" t="s">
        <v>28627</v>
      </c>
      <c r="F28" t="s">
        <v>28684</v>
      </c>
      <c r="G28" t="s">
        <v>6334</v>
      </c>
      <c r="H28" t="s">
        <v>6334</v>
      </c>
      <c r="I28" t="s">
        <v>28685</v>
      </c>
      <c r="J28" t="s">
        <v>28686</v>
      </c>
      <c r="K28" t="s">
        <v>6334</v>
      </c>
    </row>
    <row r="29" spans="1:11" x14ac:dyDescent="0.25">
      <c r="A29" t="s">
        <v>2466</v>
      </c>
      <c r="B29" t="s">
        <v>27326</v>
      </c>
      <c r="C29" t="s">
        <v>6334</v>
      </c>
      <c r="D29" t="s">
        <v>2468</v>
      </c>
      <c r="E29" t="s">
        <v>28627</v>
      </c>
      <c r="F29" t="s">
        <v>28684</v>
      </c>
      <c r="G29" t="s">
        <v>6334</v>
      </c>
      <c r="H29" t="s">
        <v>6334</v>
      </c>
      <c r="I29" t="s">
        <v>28685</v>
      </c>
      <c r="J29" t="s">
        <v>28686</v>
      </c>
      <c r="K29" t="s">
        <v>6334</v>
      </c>
    </row>
    <row r="30" spans="1:11" x14ac:dyDescent="0.25">
      <c r="A30" t="s">
        <v>28716</v>
      </c>
      <c r="B30" t="s">
        <v>28717</v>
      </c>
      <c r="C30" t="s">
        <v>6334</v>
      </c>
      <c r="D30" t="s">
        <v>1058</v>
      </c>
      <c r="E30" t="s">
        <v>28526</v>
      </c>
      <c r="F30" t="s">
        <v>28676</v>
      </c>
      <c r="G30" t="s">
        <v>6334</v>
      </c>
      <c r="H30" t="s">
        <v>6334</v>
      </c>
      <c r="I30" t="s">
        <v>28677</v>
      </c>
      <c r="J30" t="s">
        <v>6334</v>
      </c>
      <c r="K30" t="s">
        <v>6334</v>
      </c>
    </row>
    <row r="31" spans="1:11" x14ac:dyDescent="0.25">
      <c r="A31" t="s">
        <v>2469</v>
      </c>
      <c r="B31" t="s">
        <v>27140</v>
      </c>
      <c r="C31" t="s">
        <v>6334</v>
      </c>
      <c r="D31" t="s">
        <v>2471</v>
      </c>
      <c r="E31" t="s">
        <v>28575</v>
      </c>
      <c r="F31" t="s">
        <v>28687</v>
      </c>
      <c r="G31" t="s">
        <v>6334</v>
      </c>
      <c r="H31" t="s">
        <v>6334</v>
      </c>
      <c r="I31" t="s">
        <v>28688</v>
      </c>
      <c r="J31" t="s">
        <v>28689</v>
      </c>
      <c r="K31" t="s">
        <v>6334</v>
      </c>
    </row>
    <row r="32" spans="1:11" x14ac:dyDescent="0.25">
      <c r="A32" t="s">
        <v>2472</v>
      </c>
      <c r="B32" t="s">
        <v>28718</v>
      </c>
      <c r="C32" t="s">
        <v>28719</v>
      </c>
      <c r="D32" t="s">
        <v>2474</v>
      </c>
      <c r="E32" t="s">
        <v>28526</v>
      </c>
      <c r="F32" t="s">
        <v>28676</v>
      </c>
      <c r="G32" t="s">
        <v>6334</v>
      </c>
      <c r="H32" t="s">
        <v>6334</v>
      </c>
      <c r="I32" t="s">
        <v>28677</v>
      </c>
      <c r="J32" t="s">
        <v>6334</v>
      </c>
      <c r="K32" t="s">
        <v>6334</v>
      </c>
    </row>
    <row r="33" spans="1:11" x14ac:dyDescent="0.25">
      <c r="A33" t="s">
        <v>2475</v>
      </c>
      <c r="B33" t="s">
        <v>28720</v>
      </c>
      <c r="C33" t="s">
        <v>6334</v>
      </c>
      <c r="D33" t="s">
        <v>2477</v>
      </c>
      <c r="E33" t="s">
        <v>28526</v>
      </c>
      <c r="F33" t="s">
        <v>28676</v>
      </c>
      <c r="G33" t="s">
        <v>6334</v>
      </c>
      <c r="H33" t="s">
        <v>6334</v>
      </c>
      <c r="I33" t="s">
        <v>28677</v>
      </c>
      <c r="J33" t="s">
        <v>6334</v>
      </c>
      <c r="K33" t="s">
        <v>6334</v>
      </c>
    </row>
    <row r="34" spans="1:11" x14ac:dyDescent="0.25">
      <c r="A34" t="s">
        <v>2478</v>
      </c>
      <c r="B34" t="s">
        <v>27393</v>
      </c>
      <c r="C34" t="s">
        <v>6334</v>
      </c>
      <c r="D34" t="s">
        <v>27394</v>
      </c>
      <c r="E34" t="s">
        <v>28627</v>
      </c>
      <c r="F34" t="s">
        <v>28684</v>
      </c>
      <c r="G34" t="s">
        <v>6334</v>
      </c>
      <c r="H34" t="s">
        <v>6334</v>
      </c>
      <c r="I34" t="s">
        <v>28685</v>
      </c>
      <c r="J34" t="s">
        <v>28686</v>
      </c>
      <c r="K34" t="s">
        <v>6334</v>
      </c>
    </row>
    <row r="35" spans="1:11" x14ac:dyDescent="0.25">
      <c r="A35" t="s">
        <v>2480</v>
      </c>
      <c r="B35" t="s">
        <v>28721</v>
      </c>
      <c r="C35" t="s">
        <v>6334</v>
      </c>
      <c r="D35" t="s">
        <v>2482</v>
      </c>
      <c r="E35" t="s">
        <v>28526</v>
      </c>
      <c r="F35" t="s">
        <v>28676</v>
      </c>
      <c r="G35" t="s">
        <v>6334</v>
      </c>
      <c r="H35" t="s">
        <v>6334</v>
      </c>
      <c r="I35" t="s">
        <v>28677</v>
      </c>
      <c r="J35" t="s">
        <v>6334</v>
      </c>
      <c r="K35" t="s">
        <v>6334</v>
      </c>
    </row>
    <row r="36" spans="1:11" x14ac:dyDescent="0.25">
      <c r="A36" t="s">
        <v>2486</v>
      </c>
      <c r="B36" t="s">
        <v>28722</v>
      </c>
      <c r="C36" t="s">
        <v>6334</v>
      </c>
      <c r="D36" t="s">
        <v>2488</v>
      </c>
      <c r="E36" t="s">
        <v>28526</v>
      </c>
      <c r="F36" t="s">
        <v>28676</v>
      </c>
      <c r="G36" t="s">
        <v>6334</v>
      </c>
      <c r="H36" t="s">
        <v>6334</v>
      </c>
      <c r="I36" t="s">
        <v>28677</v>
      </c>
      <c r="J36" t="s">
        <v>6334</v>
      </c>
      <c r="K36" t="s">
        <v>6334</v>
      </c>
    </row>
    <row r="37" spans="1:11" x14ac:dyDescent="0.25">
      <c r="A37" t="s">
        <v>28723</v>
      </c>
      <c r="B37" t="s">
        <v>28724</v>
      </c>
      <c r="C37" t="s">
        <v>6334</v>
      </c>
      <c r="D37" t="s">
        <v>1058</v>
      </c>
      <c r="E37" t="s">
        <v>28575</v>
      </c>
      <c r="F37" t="s">
        <v>28687</v>
      </c>
      <c r="G37" t="s">
        <v>6334</v>
      </c>
      <c r="H37" t="s">
        <v>6334</v>
      </c>
      <c r="I37" t="s">
        <v>28688</v>
      </c>
      <c r="J37" t="s">
        <v>28689</v>
      </c>
      <c r="K37" t="s">
        <v>6334</v>
      </c>
    </row>
    <row r="38" spans="1:11" x14ac:dyDescent="0.25">
      <c r="A38" t="s">
        <v>2492</v>
      </c>
      <c r="B38" t="s">
        <v>27299</v>
      </c>
      <c r="C38" t="s">
        <v>28725</v>
      </c>
      <c r="D38" t="s">
        <v>2494</v>
      </c>
      <c r="E38" t="s">
        <v>28575</v>
      </c>
      <c r="F38" t="s">
        <v>28687</v>
      </c>
      <c r="G38" t="s">
        <v>6334</v>
      </c>
      <c r="H38" t="s">
        <v>6334</v>
      </c>
      <c r="I38" t="s">
        <v>28688</v>
      </c>
      <c r="J38" t="s">
        <v>28689</v>
      </c>
      <c r="K38" t="s">
        <v>6334</v>
      </c>
    </row>
    <row r="39" spans="1:11" x14ac:dyDescent="0.25">
      <c r="A39" t="s">
        <v>28726</v>
      </c>
      <c r="B39" t="s">
        <v>28727</v>
      </c>
      <c r="C39" t="s">
        <v>6334</v>
      </c>
      <c r="D39" t="s">
        <v>1058</v>
      </c>
      <c r="E39" t="s">
        <v>28627</v>
      </c>
      <c r="F39" t="s">
        <v>28684</v>
      </c>
      <c r="G39" t="s">
        <v>6334</v>
      </c>
      <c r="H39" t="s">
        <v>6334</v>
      </c>
      <c r="I39" t="s">
        <v>28685</v>
      </c>
      <c r="J39" t="s">
        <v>28686</v>
      </c>
      <c r="K39" t="s">
        <v>6334</v>
      </c>
    </row>
    <row r="40" spans="1:11" x14ac:dyDescent="0.25">
      <c r="A40" t="s">
        <v>2495</v>
      </c>
      <c r="B40" t="s">
        <v>27390</v>
      </c>
      <c r="C40" t="s">
        <v>28728</v>
      </c>
      <c r="D40" t="s">
        <v>2497</v>
      </c>
      <c r="E40" t="s">
        <v>28627</v>
      </c>
      <c r="F40" t="s">
        <v>28684</v>
      </c>
      <c r="G40" t="s">
        <v>6334</v>
      </c>
      <c r="H40" t="s">
        <v>6334</v>
      </c>
      <c r="I40" t="s">
        <v>28685</v>
      </c>
      <c r="J40" t="s">
        <v>28686</v>
      </c>
      <c r="K40" t="s">
        <v>6334</v>
      </c>
    </row>
    <row r="41" spans="1:11" x14ac:dyDescent="0.25">
      <c r="A41" t="s">
        <v>2498</v>
      </c>
      <c r="B41" t="s">
        <v>27276</v>
      </c>
      <c r="C41" t="s">
        <v>6334</v>
      </c>
      <c r="D41" t="s">
        <v>2500</v>
      </c>
      <c r="E41" t="s">
        <v>28575</v>
      </c>
      <c r="F41" t="s">
        <v>28687</v>
      </c>
      <c r="G41" t="s">
        <v>6334</v>
      </c>
      <c r="H41" t="s">
        <v>6334</v>
      </c>
      <c r="I41" t="s">
        <v>28688</v>
      </c>
      <c r="J41" t="s">
        <v>28689</v>
      </c>
      <c r="K41" t="s">
        <v>6334</v>
      </c>
    </row>
    <row r="42" spans="1:11" x14ac:dyDescent="0.25">
      <c r="A42" t="s">
        <v>2501</v>
      </c>
      <c r="B42" t="s">
        <v>27352</v>
      </c>
      <c r="C42" t="s">
        <v>6334</v>
      </c>
      <c r="D42" t="s">
        <v>2503</v>
      </c>
      <c r="E42" t="s">
        <v>28575</v>
      </c>
      <c r="F42" t="s">
        <v>28687</v>
      </c>
      <c r="G42" t="s">
        <v>6334</v>
      </c>
      <c r="H42" t="s">
        <v>6334</v>
      </c>
      <c r="I42" t="s">
        <v>28688</v>
      </c>
      <c r="J42" t="s">
        <v>28689</v>
      </c>
      <c r="K42" t="s">
        <v>6334</v>
      </c>
    </row>
    <row r="43" spans="1:11" x14ac:dyDescent="0.25">
      <c r="A43" t="s">
        <v>2504</v>
      </c>
      <c r="B43" t="s">
        <v>27351</v>
      </c>
      <c r="C43" t="s">
        <v>6334</v>
      </c>
      <c r="D43" t="s">
        <v>2506</v>
      </c>
      <c r="E43" t="s">
        <v>28575</v>
      </c>
      <c r="F43" t="s">
        <v>28687</v>
      </c>
      <c r="G43" t="s">
        <v>6334</v>
      </c>
      <c r="H43" t="s">
        <v>6334</v>
      </c>
      <c r="I43" t="s">
        <v>28688</v>
      </c>
      <c r="J43" t="s">
        <v>28689</v>
      </c>
      <c r="K43" t="s">
        <v>6334</v>
      </c>
    </row>
    <row r="44" spans="1:11" x14ac:dyDescent="0.25">
      <c r="A44" t="s">
        <v>28729</v>
      </c>
      <c r="B44" t="s">
        <v>28730</v>
      </c>
      <c r="C44" t="s">
        <v>6334</v>
      </c>
      <c r="D44" t="s">
        <v>1058</v>
      </c>
      <c r="E44" t="s">
        <v>28627</v>
      </c>
      <c r="F44" t="s">
        <v>28684</v>
      </c>
      <c r="G44" t="s">
        <v>6334</v>
      </c>
      <c r="H44" t="s">
        <v>6334</v>
      </c>
      <c r="I44" t="s">
        <v>28685</v>
      </c>
      <c r="J44" t="s">
        <v>28686</v>
      </c>
      <c r="K44" t="s">
        <v>6334</v>
      </c>
    </row>
    <row r="45" spans="1:11" x14ac:dyDescent="0.25">
      <c r="A45" t="s">
        <v>2507</v>
      </c>
      <c r="B45" t="s">
        <v>27312</v>
      </c>
      <c r="C45" t="s">
        <v>6334</v>
      </c>
      <c r="D45" t="s">
        <v>2509</v>
      </c>
      <c r="E45" t="s">
        <v>28627</v>
      </c>
      <c r="F45" t="s">
        <v>28684</v>
      </c>
      <c r="G45" t="s">
        <v>6334</v>
      </c>
      <c r="H45" t="s">
        <v>6334</v>
      </c>
      <c r="I45" t="s">
        <v>28685</v>
      </c>
      <c r="J45" t="s">
        <v>28686</v>
      </c>
      <c r="K45" t="s">
        <v>6334</v>
      </c>
    </row>
    <row r="46" spans="1:11" x14ac:dyDescent="0.25">
      <c r="A46" t="s">
        <v>2510</v>
      </c>
      <c r="B46" t="s">
        <v>27314</v>
      </c>
      <c r="C46" t="s">
        <v>6334</v>
      </c>
      <c r="D46" t="s">
        <v>2512</v>
      </c>
      <c r="E46" t="s">
        <v>28627</v>
      </c>
      <c r="F46" t="s">
        <v>28684</v>
      </c>
      <c r="G46" t="s">
        <v>6334</v>
      </c>
      <c r="H46" t="s">
        <v>6334</v>
      </c>
      <c r="I46" t="s">
        <v>28685</v>
      </c>
      <c r="J46" t="s">
        <v>28686</v>
      </c>
      <c r="K46" t="s">
        <v>6334</v>
      </c>
    </row>
    <row r="47" spans="1:11" x14ac:dyDescent="0.25">
      <c r="A47" t="s">
        <v>28731</v>
      </c>
      <c r="B47" t="s">
        <v>28732</v>
      </c>
      <c r="C47" t="s">
        <v>6334</v>
      </c>
      <c r="D47" t="s">
        <v>1058</v>
      </c>
      <c r="E47" t="s">
        <v>28627</v>
      </c>
      <c r="F47" t="s">
        <v>28684</v>
      </c>
      <c r="G47" t="s">
        <v>6334</v>
      </c>
      <c r="H47" t="s">
        <v>6334</v>
      </c>
      <c r="I47" t="s">
        <v>28685</v>
      </c>
      <c r="J47" t="s">
        <v>28686</v>
      </c>
      <c r="K47" t="s">
        <v>6334</v>
      </c>
    </row>
    <row r="48" spans="1:11" x14ac:dyDescent="0.25">
      <c r="A48" t="s">
        <v>2513</v>
      </c>
      <c r="B48" t="s">
        <v>27087</v>
      </c>
      <c r="C48" t="s">
        <v>6334</v>
      </c>
      <c r="D48" t="s">
        <v>2515</v>
      </c>
      <c r="E48" t="s">
        <v>28627</v>
      </c>
      <c r="F48" t="s">
        <v>28684</v>
      </c>
      <c r="G48" t="s">
        <v>6334</v>
      </c>
      <c r="H48" t="s">
        <v>6334</v>
      </c>
      <c r="I48" t="s">
        <v>28685</v>
      </c>
      <c r="J48" t="s">
        <v>28686</v>
      </c>
      <c r="K48" t="s">
        <v>6334</v>
      </c>
    </row>
    <row r="49" spans="1:11" x14ac:dyDescent="0.25">
      <c r="A49" t="s">
        <v>2516</v>
      </c>
      <c r="B49" t="s">
        <v>27085</v>
      </c>
      <c r="C49" t="s">
        <v>6334</v>
      </c>
      <c r="D49" t="s">
        <v>2518</v>
      </c>
      <c r="E49" t="s">
        <v>28627</v>
      </c>
      <c r="F49" t="s">
        <v>28684</v>
      </c>
      <c r="G49" t="s">
        <v>6334</v>
      </c>
      <c r="H49" t="s">
        <v>6334</v>
      </c>
      <c r="I49" t="s">
        <v>28685</v>
      </c>
      <c r="J49" t="s">
        <v>28686</v>
      </c>
      <c r="K49" t="s">
        <v>6334</v>
      </c>
    </row>
    <row r="50" spans="1:11" x14ac:dyDescent="0.25">
      <c r="A50" t="s">
        <v>2519</v>
      </c>
      <c r="B50" t="s">
        <v>27084</v>
      </c>
      <c r="C50" t="s">
        <v>6334</v>
      </c>
      <c r="D50" t="s">
        <v>2521</v>
      </c>
      <c r="E50" t="s">
        <v>28627</v>
      </c>
      <c r="F50" t="s">
        <v>28684</v>
      </c>
      <c r="G50" t="s">
        <v>6334</v>
      </c>
      <c r="H50" t="s">
        <v>6334</v>
      </c>
      <c r="I50" t="s">
        <v>28685</v>
      </c>
      <c r="J50" t="s">
        <v>28686</v>
      </c>
      <c r="K50" t="s">
        <v>6334</v>
      </c>
    </row>
    <row r="51" spans="1:11" x14ac:dyDescent="0.25">
      <c r="A51" t="s">
        <v>1501</v>
      </c>
      <c r="B51" t="s">
        <v>5580</v>
      </c>
      <c r="C51" t="s">
        <v>6334</v>
      </c>
      <c r="D51" t="s">
        <v>2523</v>
      </c>
      <c r="E51" t="s">
        <v>28575</v>
      </c>
      <c r="F51" t="s">
        <v>28687</v>
      </c>
      <c r="G51" t="s">
        <v>6334</v>
      </c>
      <c r="H51" t="s">
        <v>6334</v>
      </c>
      <c r="I51" t="s">
        <v>28688</v>
      </c>
      <c r="J51" t="s">
        <v>28689</v>
      </c>
      <c r="K51" t="s">
        <v>6334</v>
      </c>
    </row>
    <row r="52" spans="1:11" x14ac:dyDescent="0.25">
      <c r="A52" t="s">
        <v>2524</v>
      </c>
      <c r="B52" t="s">
        <v>28733</v>
      </c>
      <c r="C52" t="s">
        <v>6334</v>
      </c>
      <c r="D52" t="s">
        <v>2526</v>
      </c>
      <c r="E52" t="s">
        <v>28526</v>
      </c>
      <c r="F52" t="s">
        <v>28676</v>
      </c>
      <c r="G52" t="s">
        <v>6334</v>
      </c>
      <c r="H52" t="s">
        <v>6334</v>
      </c>
      <c r="I52" t="s">
        <v>28677</v>
      </c>
      <c r="J52" t="s">
        <v>6334</v>
      </c>
      <c r="K52" t="s">
        <v>6334</v>
      </c>
    </row>
    <row r="53" spans="1:11" x14ac:dyDescent="0.25">
      <c r="A53" t="s">
        <v>2527</v>
      </c>
      <c r="B53" t="s">
        <v>5582</v>
      </c>
      <c r="C53" t="s">
        <v>6334</v>
      </c>
      <c r="D53" t="s">
        <v>2529</v>
      </c>
      <c r="E53" t="s">
        <v>28575</v>
      </c>
      <c r="F53" t="s">
        <v>28687</v>
      </c>
      <c r="G53" t="s">
        <v>6334</v>
      </c>
      <c r="H53" t="s">
        <v>6334</v>
      </c>
      <c r="I53" t="s">
        <v>28688</v>
      </c>
      <c r="J53" t="s">
        <v>28689</v>
      </c>
      <c r="K53" t="s">
        <v>6334</v>
      </c>
    </row>
    <row r="54" spans="1:11" x14ac:dyDescent="0.25">
      <c r="A54" t="s">
        <v>2530</v>
      </c>
      <c r="B54" t="s">
        <v>28734</v>
      </c>
      <c r="C54" t="s">
        <v>6334</v>
      </c>
      <c r="D54" t="s">
        <v>2532</v>
      </c>
      <c r="E54" t="s">
        <v>28526</v>
      </c>
      <c r="F54" t="s">
        <v>28676</v>
      </c>
      <c r="G54" t="s">
        <v>6334</v>
      </c>
      <c r="H54" t="s">
        <v>6334</v>
      </c>
      <c r="I54" t="s">
        <v>28677</v>
      </c>
      <c r="J54" t="s">
        <v>6334</v>
      </c>
      <c r="K54" t="s">
        <v>6334</v>
      </c>
    </row>
    <row r="55" spans="1:11" x14ac:dyDescent="0.25">
      <c r="A55" t="s">
        <v>28735</v>
      </c>
      <c r="B55" t="s">
        <v>28736</v>
      </c>
      <c r="C55" t="s">
        <v>6334</v>
      </c>
      <c r="D55" t="s">
        <v>28737</v>
      </c>
      <c r="E55" t="s">
        <v>28627</v>
      </c>
      <c r="F55" t="s">
        <v>28684</v>
      </c>
      <c r="G55" t="s">
        <v>6334</v>
      </c>
      <c r="H55" t="s">
        <v>6334</v>
      </c>
      <c r="I55" t="s">
        <v>28685</v>
      </c>
      <c r="J55" t="s">
        <v>28686</v>
      </c>
      <c r="K55" t="s">
        <v>6334</v>
      </c>
    </row>
    <row r="56" spans="1:11" x14ac:dyDescent="0.25">
      <c r="A56" t="s">
        <v>2533</v>
      </c>
      <c r="B56" t="s">
        <v>27194</v>
      </c>
      <c r="C56" t="s">
        <v>6334</v>
      </c>
      <c r="D56" t="s">
        <v>2535</v>
      </c>
      <c r="E56" t="s">
        <v>28575</v>
      </c>
      <c r="F56" t="s">
        <v>28687</v>
      </c>
      <c r="G56" t="s">
        <v>6334</v>
      </c>
      <c r="H56" t="s">
        <v>6334</v>
      </c>
      <c r="I56" t="s">
        <v>28688</v>
      </c>
      <c r="J56" t="s">
        <v>28689</v>
      </c>
      <c r="K56" t="s">
        <v>6334</v>
      </c>
    </row>
    <row r="57" spans="1:11" x14ac:dyDescent="0.25">
      <c r="A57" t="s">
        <v>2536</v>
      </c>
      <c r="B57" t="s">
        <v>27207</v>
      </c>
      <c r="C57" t="s">
        <v>6334</v>
      </c>
      <c r="D57" t="s">
        <v>2538</v>
      </c>
      <c r="E57" t="s">
        <v>28575</v>
      </c>
      <c r="F57" t="s">
        <v>28687</v>
      </c>
      <c r="G57" t="s">
        <v>6334</v>
      </c>
      <c r="H57" t="s">
        <v>6334</v>
      </c>
      <c r="I57" t="s">
        <v>28688</v>
      </c>
      <c r="J57" t="s">
        <v>28689</v>
      </c>
      <c r="K57" t="s">
        <v>6334</v>
      </c>
    </row>
    <row r="58" spans="1:11" x14ac:dyDescent="0.25">
      <c r="A58" t="s">
        <v>2539</v>
      </c>
      <c r="B58" t="s">
        <v>27208</v>
      </c>
      <c r="C58" t="s">
        <v>6334</v>
      </c>
      <c r="D58" t="s">
        <v>2541</v>
      </c>
      <c r="E58" t="s">
        <v>28575</v>
      </c>
      <c r="F58" t="s">
        <v>28687</v>
      </c>
      <c r="G58" t="s">
        <v>6334</v>
      </c>
      <c r="H58" t="s">
        <v>6334</v>
      </c>
      <c r="I58" t="s">
        <v>28688</v>
      </c>
      <c r="J58" t="s">
        <v>28689</v>
      </c>
      <c r="K58" t="s">
        <v>6334</v>
      </c>
    </row>
    <row r="59" spans="1:11" x14ac:dyDescent="0.25">
      <c r="A59" t="s">
        <v>2542</v>
      </c>
      <c r="B59" t="s">
        <v>27209</v>
      </c>
      <c r="C59" t="s">
        <v>6334</v>
      </c>
      <c r="D59" t="s">
        <v>2544</v>
      </c>
      <c r="E59" t="s">
        <v>28575</v>
      </c>
      <c r="F59" t="s">
        <v>28687</v>
      </c>
      <c r="G59" t="s">
        <v>6334</v>
      </c>
      <c r="H59" t="s">
        <v>6334</v>
      </c>
      <c r="I59" t="s">
        <v>28688</v>
      </c>
      <c r="J59" t="s">
        <v>28689</v>
      </c>
      <c r="K59" t="s">
        <v>6334</v>
      </c>
    </row>
    <row r="60" spans="1:11" x14ac:dyDescent="0.25">
      <c r="A60" t="s">
        <v>2545</v>
      </c>
      <c r="B60" t="s">
        <v>27210</v>
      </c>
      <c r="C60" t="s">
        <v>6334</v>
      </c>
      <c r="D60" t="s">
        <v>2547</v>
      </c>
      <c r="E60" t="s">
        <v>28575</v>
      </c>
      <c r="F60" t="s">
        <v>28687</v>
      </c>
      <c r="G60" t="s">
        <v>6334</v>
      </c>
      <c r="H60" t="s">
        <v>6334</v>
      </c>
      <c r="I60" t="s">
        <v>28688</v>
      </c>
      <c r="J60" t="s">
        <v>28689</v>
      </c>
      <c r="K60" t="s">
        <v>6334</v>
      </c>
    </row>
    <row r="61" spans="1:11" x14ac:dyDescent="0.25">
      <c r="A61" t="s">
        <v>2548</v>
      </c>
      <c r="B61" t="s">
        <v>27211</v>
      </c>
      <c r="C61" t="s">
        <v>6334</v>
      </c>
      <c r="D61" t="s">
        <v>2550</v>
      </c>
      <c r="E61" t="s">
        <v>28575</v>
      </c>
      <c r="F61" t="s">
        <v>28687</v>
      </c>
      <c r="G61" t="s">
        <v>6334</v>
      </c>
      <c r="H61" t="s">
        <v>6334</v>
      </c>
      <c r="I61" t="s">
        <v>28688</v>
      </c>
      <c r="J61" t="s">
        <v>28689</v>
      </c>
      <c r="K61" t="s">
        <v>6334</v>
      </c>
    </row>
    <row r="62" spans="1:11" x14ac:dyDescent="0.25">
      <c r="A62" t="s">
        <v>1273</v>
      </c>
      <c r="B62" t="s">
        <v>28738</v>
      </c>
      <c r="C62" t="s">
        <v>6334</v>
      </c>
      <c r="D62" t="s">
        <v>1275</v>
      </c>
      <c r="E62" t="s">
        <v>28691</v>
      </c>
      <c r="F62" t="s">
        <v>28692</v>
      </c>
      <c r="G62" t="s">
        <v>6334</v>
      </c>
      <c r="H62" t="s">
        <v>28693</v>
      </c>
      <c r="I62" t="s">
        <v>28694</v>
      </c>
      <c r="J62" t="s">
        <v>28695</v>
      </c>
      <c r="K62" t="s">
        <v>6334</v>
      </c>
    </row>
    <row r="63" spans="1:11" x14ac:dyDescent="0.25">
      <c r="A63" t="s">
        <v>1273</v>
      </c>
      <c r="B63" t="s">
        <v>28738</v>
      </c>
      <c r="C63" t="s">
        <v>6334</v>
      </c>
      <c r="D63" t="s">
        <v>1275</v>
      </c>
      <c r="E63" t="s">
        <v>28678</v>
      </c>
      <c r="F63" t="s">
        <v>28679</v>
      </c>
      <c r="G63" t="s">
        <v>6334</v>
      </c>
      <c r="H63" t="s">
        <v>6334</v>
      </c>
      <c r="I63" t="s">
        <v>28680</v>
      </c>
      <c r="J63" t="s">
        <v>6334</v>
      </c>
      <c r="K63" t="s">
        <v>6334</v>
      </c>
    </row>
    <row r="64" spans="1:11" x14ac:dyDescent="0.25">
      <c r="A64" t="s">
        <v>2560</v>
      </c>
      <c r="B64" t="s">
        <v>27187</v>
      </c>
      <c r="C64" t="s">
        <v>6334</v>
      </c>
      <c r="D64" t="s">
        <v>2562</v>
      </c>
      <c r="E64" t="s">
        <v>28575</v>
      </c>
      <c r="F64" t="s">
        <v>28687</v>
      </c>
      <c r="G64" t="s">
        <v>6334</v>
      </c>
      <c r="H64" t="s">
        <v>6334</v>
      </c>
      <c r="I64" t="s">
        <v>28688</v>
      </c>
      <c r="J64" t="s">
        <v>28689</v>
      </c>
      <c r="K64" t="s">
        <v>6334</v>
      </c>
    </row>
    <row r="65" spans="1:11" x14ac:dyDescent="0.25">
      <c r="A65" t="s">
        <v>2563</v>
      </c>
      <c r="B65" t="s">
        <v>27083</v>
      </c>
      <c r="C65" t="s">
        <v>6334</v>
      </c>
      <c r="D65" t="s">
        <v>2565</v>
      </c>
      <c r="E65" t="s">
        <v>28627</v>
      </c>
      <c r="F65" t="s">
        <v>28684</v>
      </c>
      <c r="G65" t="s">
        <v>6334</v>
      </c>
      <c r="H65" t="s">
        <v>6334</v>
      </c>
      <c r="I65" t="s">
        <v>28685</v>
      </c>
      <c r="J65" t="s">
        <v>28686</v>
      </c>
      <c r="K65" t="s">
        <v>6334</v>
      </c>
    </row>
    <row r="66" spans="1:11" x14ac:dyDescent="0.25">
      <c r="A66" t="s">
        <v>2566</v>
      </c>
      <c r="B66" t="s">
        <v>27195</v>
      </c>
      <c r="C66" t="s">
        <v>6334</v>
      </c>
      <c r="D66" t="s">
        <v>2568</v>
      </c>
      <c r="E66" t="s">
        <v>28575</v>
      </c>
      <c r="F66" t="s">
        <v>28687</v>
      </c>
      <c r="G66" t="s">
        <v>6334</v>
      </c>
      <c r="H66" t="s">
        <v>6334</v>
      </c>
      <c r="I66" t="s">
        <v>28688</v>
      </c>
      <c r="J66" t="s">
        <v>28689</v>
      </c>
      <c r="K66" t="s">
        <v>6334</v>
      </c>
    </row>
    <row r="67" spans="1:11" x14ac:dyDescent="0.25">
      <c r="A67" t="s">
        <v>28739</v>
      </c>
      <c r="B67" t="s">
        <v>28740</v>
      </c>
      <c r="C67" t="s">
        <v>28741</v>
      </c>
      <c r="D67" t="s">
        <v>28742</v>
      </c>
      <c r="E67" t="s">
        <v>28526</v>
      </c>
      <c r="F67" t="s">
        <v>28676</v>
      </c>
      <c r="G67" t="s">
        <v>6334</v>
      </c>
      <c r="H67" t="s">
        <v>6334</v>
      </c>
      <c r="I67" t="s">
        <v>28677</v>
      </c>
      <c r="J67" t="s">
        <v>6334</v>
      </c>
      <c r="K67" t="s">
        <v>6334</v>
      </c>
    </row>
    <row r="68" spans="1:11" x14ac:dyDescent="0.25">
      <c r="A68" t="s">
        <v>2569</v>
      </c>
      <c r="B68" t="s">
        <v>27392</v>
      </c>
      <c r="C68" t="s">
        <v>28743</v>
      </c>
      <c r="D68" t="s">
        <v>2571</v>
      </c>
      <c r="E68" t="s">
        <v>28627</v>
      </c>
      <c r="F68" t="s">
        <v>28684</v>
      </c>
      <c r="G68" t="s">
        <v>6334</v>
      </c>
      <c r="H68" t="s">
        <v>6334</v>
      </c>
      <c r="I68" t="s">
        <v>28685</v>
      </c>
      <c r="J68" t="s">
        <v>28686</v>
      </c>
      <c r="K68" t="s">
        <v>6334</v>
      </c>
    </row>
    <row r="69" spans="1:11" x14ac:dyDescent="0.25">
      <c r="A69" t="s">
        <v>2572</v>
      </c>
      <c r="B69" t="s">
        <v>27387</v>
      </c>
      <c r="C69" t="s">
        <v>6334</v>
      </c>
      <c r="D69" t="s">
        <v>2574</v>
      </c>
      <c r="E69" t="s">
        <v>28575</v>
      </c>
      <c r="F69" t="s">
        <v>28687</v>
      </c>
      <c r="G69" t="s">
        <v>6334</v>
      </c>
      <c r="H69" t="s">
        <v>6334</v>
      </c>
      <c r="I69" t="s">
        <v>28688</v>
      </c>
      <c r="J69" t="s">
        <v>28689</v>
      </c>
      <c r="K69" t="s">
        <v>6334</v>
      </c>
    </row>
    <row r="70" spans="1:11" x14ac:dyDescent="0.25">
      <c r="A70" t="s">
        <v>28744</v>
      </c>
      <c r="B70" t="s">
        <v>28745</v>
      </c>
      <c r="C70" t="s">
        <v>6334</v>
      </c>
      <c r="D70" t="s">
        <v>1058</v>
      </c>
      <c r="E70" t="s">
        <v>28627</v>
      </c>
      <c r="F70" t="s">
        <v>28684</v>
      </c>
      <c r="G70" t="s">
        <v>6334</v>
      </c>
      <c r="H70" t="s">
        <v>6334</v>
      </c>
      <c r="I70" t="s">
        <v>28685</v>
      </c>
      <c r="J70" t="s">
        <v>28686</v>
      </c>
      <c r="K70" t="s">
        <v>6334</v>
      </c>
    </row>
    <row r="71" spans="1:11" x14ac:dyDescent="0.25">
      <c r="A71" t="s">
        <v>28746</v>
      </c>
      <c r="B71" t="s">
        <v>28747</v>
      </c>
      <c r="C71" t="s">
        <v>6334</v>
      </c>
      <c r="D71" t="s">
        <v>28748</v>
      </c>
      <c r="E71" t="s">
        <v>28627</v>
      </c>
      <c r="F71" t="s">
        <v>28684</v>
      </c>
      <c r="G71" t="s">
        <v>6334</v>
      </c>
      <c r="H71" t="s">
        <v>6334</v>
      </c>
      <c r="I71" t="s">
        <v>28685</v>
      </c>
      <c r="J71" t="s">
        <v>28686</v>
      </c>
      <c r="K71" t="s">
        <v>6334</v>
      </c>
    </row>
    <row r="72" spans="1:11" x14ac:dyDescent="0.25">
      <c r="A72" t="s">
        <v>28749</v>
      </c>
      <c r="B72" t="s">
        <v>28750</v>
      </c>
      <c r="C72" t="s">
        <v>6334</v>
      </c>
      <c r="D72" t="s">
        <v>1058</v>
      </c>
      <c r="E72" t="s">
        <v>28526</v>
      </c>
      <c r="F72" t="s">
        <v>28676</v>
      </c>
      <c r="G72" t="s">
        <v>6334</v>
      </c>
      <c r="H72" t="s">
        <v>6334</v>
      </c>
      <c r="I72" t="s">
        <v>28677</v>
      </c>
      <c r="J72" t="s">
        <v>6334</v>
      </c>
      <c r="K72" t="s">
        <v>6334</v>
      </c>
    </row>
    <row r="73" spans="1:11" x14ac:dyDescent="0.25">
      <c r="A73" t="s">
        <v>2583</v>
      </c>
      <c r="B73" t="s">
        <v>25386</v>
      </c>
      <c r="C73" t="s">
        <v>6334</v>
      </c>
      <c r="D73" t="s">
        <v>2462</v>
      </c>
      <c r="E73" t="s">
        <v>28575</v>
      </c>
      <c r="F73" t="s">
        <v>28687</v>
      </c>
      <c r="G73" t="s">
        <v>6334</v>
      </c>
      <c r="H73" t="s">
        <v>6334</v>
      </c>
      <c r="I73" t="s">
        <v>28688</v>
      </c>
      <c r="J73" t="s">
        <v>28689</v>
      </c>
      <c r="K73" t="s">
        <v>6334</v>
      </c>
    </row>
    <row r="74" spans="1:11" x14ac:dyDescent="0.25">
      <c r="A74" t="s">
        <v>28751</v>
      </c>
      <c r="B74" t="s">
        <v>28752</v>
      </c>
      <c r="C74" t="s">
        <v>6334</v>
      </c>
      <c r="D74" t="s">
        <v>1058</v>
      </c>
      <c r="E74" t="s">
        <v>28627</v>
      </c>
      <c r="F74" t="s">
        <v>28684</v>
      </c>
      <c r="G74" t="s">
        <v>6334</v>
      </c>
      <c r="H74" t="s">
        <v>6334</v>
      </c>
      <c r="I74" t="s">
        <v>28685</v>
      </c>
      <c r="J74" t="s">
        <v>28686</v>
      </c>
      <c r="K74" t="s">
        <v>6334</v>
      </c>
    </row>
    <row r="75" spans="1:11" x14ac:dyDescent="0.25">
      <c r="A75" t="s">
        <v>2588</v>
      </c>
      <c r="B75" t="s">
        <v>27198</v>
      </c>
      <c r="C75" t="s">
        <v>6334</v>
      </c>
      <c r="D75" t="s">
        <v>27199</v>
      </c>
      <c r="E75" t="s">
        <v>28575</v>
      </c>
      <c r="F75" t="s">
        <v>28687</v>
      </c>
      <c r="G75" t="s">
        <v>6334</v>
      </c>
      <c r="H75" t="s">
        <v>6334</v>
      </c>
      <c r="I75" t="s">
        <v>28688</v>
      </c>
      <c r="J75" t="s">
        <v>28689</v>
      </c>
      <c r="K75" t="s">
        <v>6334</v>
      </c>
    </row>
    <row r="76" spans="1:11" x14ac:dyDescent="0.25">
      <c r="A76" t="s">
        <v>2590</v>
      </c>
      <c r="B76" t="s">
        <v>27369</v>
      </c>
      <c r="C76" t="s">
        <v>6334</v>
      </c>
      <c r="D76" t="s">
        <v>2592</v>
      </c>
      <c r="E76" t="s">
        <v>28526</v>
      </c>
      <c r="F76" t="s">
        <v>28676</v>
      </c>
      <c r="G76" t="s">
        <v>6334</v>
      </c>
      <c r="H76" t="s">
        <v>6334</v>
      </c>
      <c r="I76" t="s">
        <v>28677</v>
      </c>
      <c r="J76" t="s">
        <v>6334</v>
      </c>
      <c r="K76" t="s">
        <v>6334</v>
      </c>
    </row>
    <row r="77" spans="1:11" x14ac:dyDescent="0.25">
      <c r="A77" t="s">
        <v>2590</v>
      </c>
      <c r="B77" t="s">
        <v>27369</v>
      </c>
      <c r="C77" t="s">
        <v>6334</v>
      </c>
      <c r="D77" t="s">
        <v>2592</v>
      </c>
      <c r="E77" t="s">
        <v>28753</v>
      </c>
      <c r="F77" t="s">
        <v>28754</v>
      </c>
      <c r="G77" t="s">
        <v>6334</v>
      </c>
      <c r="H77" t="s">
        <v>6334</v>
      </c>
      <c r="I77" t="s">
        <v>28755</v>
      </c>
      <c r="J77" t="s">
        <v>6334</v>
      </c>
      <c r="K77" t="s">
        <v>6334</v>
      </c>
    </row>
    <row r="78" spans="1:11" x14ac:dyDescent="0.25">
      <c r="A78" t="s">
        <v>28756</v>
      </c>
      <c r="B78" t="s">
        <v>28757</v>
      </c>
      <c r="C78" t="s">
        <v>6334</v>
      </c>
      <c r="D78" t="s">
        <v>1058</v>
      </c>
      <c r="E78" t="s">
        <v>28526</v>
      </c>
      <c r="F78" t="s">
        <v>28676</v>
      </c>
      <c r="G78" t="s">
        <v>6334</v>
      </c>
      <c r="H78" t="s">
        <v>6334</v>
      </c>
      <c r="I78" t="s">
        <v>28677</v>
      </c>
      <c r="J78" t="s">
        <v>6334</v>
      </c>
      <c r="K78" t="s">
        <v>6334</v>
      </c>
    </row>
    <row r="79" spans="1:11" x14ac:dyDescent="0.25">
      <c r="A79" t="s">
        <v>28758</v>
      </c>
      <c r="B79" t="s">
        <v>28759</v>
      </c>
      <c r="C79" t="s">
        <v>6334</v>
      </c>
      <c r="D79" t="s">
        <v>1058</v>
      </c>
      <c r="E79" t="s">
        <v>28526</v>
      </c>
      <c r="F79" t="s">
        <v>28676</v>
      </c>
      <c r="G79" t="s">
        <v>6334</v>
      </c>
      <c r="H79" t="s">
        <v>6334</v>
      </c>
      <c r="I79" t="s">
        <v>28677</v>
      </c>
      <c r="J79" t="s">
        <v>6334</v>
      </c>
      <c r="K79" t="s">
        <v>6334</v>
      </c>
    </row>
    <row r="80" spans="1:11" x14ac:dyDescent="0.25">
      <c r="A80" t="s">
        <v>2596</v>
      </c>
      <c r="B80" t="s">
        <v>28760</v>
      </c>
      <c r="C80" t="s">
        <v>6334</v>
      </c>
      <c r="D80" t="s">
        <v>2598</v>
      </c>
      <c r="E80" t="s">
        <v>28526</v>
      </c>
      <c r="F80" t="s">
        <v>28676</v>
      </c>
      <c r="G80" t="s">
        <v>6334</v>
      </c>
      <c r="H80" t="s">
        <v>6334</v>
      </c>
      <c r="I80" t="s">
        <v>28677</v>
      </c>
      <c r="J80" t="s">
        <v>6334</v>
      </c>
      <c r="K80" t="s">
        <v>6334</v>
      </c>
    </row>
    <row r="81" spans="1:11" x14ac:dyDescent="0.25">
      <c r="A81" t="s">
        <v>28761</v>
      </c>
      <c r="B81" t="s">
        <v>28762</v>
      </c>
      <c r="C81" t="s">
        <v>6334</v>
      </c>
      <c r="D81" t="s">
        <v>1058</v>
      </c>
      <c r="E81" t="s">
        <v>28526</v>
      </c>
      <c r="F81" t="s">
        <v>28676</v>
      </c>
      <c r="G81" t="s">
        <v>6334</v>
      </c>
      <c r="H81" t="s">
        <v>6334</v>
      </c>
      <c r="I81" t="s">
        <v>28677</v>
      </c>
      <c r="J81" t="s">
        <v>6334</v>
      </c>
      <c r="K81" t="s">
        <v>6334</v>
      </c>
    </row>
    <row r="82" spans="1:11" x14ac:dyDescent="0.25">
      <c r="A82" t="s">
        <v>28763</v>
      </c>
      <c r="B82" t="s">
        <v>28764</v>
      </c>
      <c r="C82" t="s">
        <v>6334</v>
      </c>
      <c r="D82" t="s">
        <v>1058</v>
      </c>
      <c r="E82" t="s">
        <v>28526</v>
      </c>
      <c r="F82" t="s">
        <v>28676</v>
      </c>
      <c r="G82" t="s">
        <v>6334</v>
      </c>
      <c r="H82" t="s">
        <v>6334</v>
      </c>
      <c r="I82" t="s">
        <v>28677</v>
      </c>
      <c r="J82" t="s">
        <v>6334</v>
      </c>
      <c r="K82" t="s">
        <v>6334</v>
      </c>
    </row>
    <row r="83" spans="1:11" x14ac:dyDescent="0.25">
      <c r="A83" t="s">
        <v>28765</v>
      </c>
      <c r="B83" t="s">
        <v>28766</v>
      </c>
      <c r="C83" t="s">
        <v>6334</v>
      </c>
      <c r="D83" t="s">
        <v>1058</v>
      </c>
      <c r="E83" t="s">
        <v>28526</v>
      </c>
      <c r="F83" t="s">
        <v>28676</v>
      </c>
      <c r="G83" t="s">
        <v>6334</v>
      </c>
      <c r="H83" t="s">
        <v>6334</v>
      </c>
      <c r="I83" t="s">
        <v>28677</v>
      </c>
      <c r="J83" t="s">
        <v>6334</v>
      </c>
      <c r="K83" t="s">
        <v>6334</v>
      </c>
    </row>
    <row r="84" spans="1:11" x14ac:dyDescent="0.25">
      <c r="A84" t="s">
        <v>28767</v>
      </c>
      <c r="B84" t="s">
        <v>28768</v>
      </c>
      <c r="C84" t="s">
        <v>6334</v>
      </c>
      <c r="D84" t="s">
        <v>1058</v>
      </c>
      <c r="E84" t="s">
        <v>28526</v>
      </c>
      <c r="F84" t="s">
        <v>28676</v>
      </c>
      <c r="G84" t="s">
        <v>6334</v>
      </c>
      <c r="H84" t="s">
        <v>6334</v>
      </c>
      <c r="I84" t="s">
        <v>28677</v>
      </c>
      <c r="J84" t="s">
        <v>6334</v>
      </c>
      <c r="K84" t="s">
        <v>6334</v>
      </c>
    </row>
    <row r="85" spans="1:11" x14ac:dyDescent="0.25">
      <c r="A85" t="s">
        <v>2602</v>
      </c>
      <c r="B85" t="s">
        <v>28769</v>
      </c>
      <c r="C85" t="s">
        <v>6334</v>
      </c>
      <c r="D85" t="s">
        <v>2604</v>
      </c>
      <c r="E85" t="s">
        <v>28526</v>
      </c>
      <c r="F85" t="s">
        <v>28676</v>
      </c>
      <c r="G85" t="s">
        <v>6334</v>
      </c>
      <c r="H85" t="s">
        <v>6334</v>
      </c>
      <c r="I85" t="s">
        <v>28677</v>
      </c>
      <c r="J85" t="s">
        <v>6334</v>
      </c>
      <c r="K85" t="s">
        <v>6334</v>
      </c>
    </row>
    <row r="86" spans="1:11" x14ac:dyDescent="0.25">
      <c r="A86" t="s">
        <v>2608</v>
      </c>
      <c r="B86" t="s">
        <v>28770</v>
      </c>
      <c r="C86" t="s">
        <v>6334</v>
      </c>
      <c r="D86" t="s">
        <v>2610</v>
      </c>
      <c r="E86" t="s">
        <v>28526</v>
      </c>
      <c r="F86" t="s">
        <v>28676</v>
      </c>
      <c r="G86" t="s">
        <v>6334</v>
      </c>
      <c r="H86" t="s">
        <v>6334</v>
      </c>
      <c r="I86" t="s">
        <v>28677</v>
      </c>
      <c r="J86" t="s">
        <v>6334</v>
      </c>
      <c r="K86" t="s">
        <v>6334</v>
      </c>
    </row>
    <row r="87" spans="1:11" x14ac:dyDescent="0.25">
      <c r="A87" t="s">
        <v>2611</v>
      </c>
      <c r="B87" t="s">
        <v>27159</v>
      </c>
      <c r="C87" t="s">
        <v>6334</v>
      </c>
      <c r="D87" t="s">
        <v>2613</v>
      </c>
      <c r="E87" t="s">
        <v>28575</v>
      </c>
      <c r="F87" t="s">
        <v>28687</v>
      </c>
      <c r="G87" t="s">
        <v>6334</v>
      </c>
      <c r="H87" t="s">
        <v>6334</v>
      </c>
      <c r="I87" t="s">
        <v>28688</v>
      </c>
      <c r="J87" t="s">
        <v>28689</v>
      </c>
      <c r="K87" t="s">
        <v>6334</v>
      </c>
    </row>
    <row r="88" spans="1:11" x14ac:dyDescent="0.25">
      <c r="A88" t="s">
        <v>2616</v>
      </c>
      <c r="B88" t="s">
        <v>27404</v>
      </c>
      <c r="C88" t="s">
        <v>6334</v>
      </c>
      <c r="D88" t="s">
        <v>2618</v>
      </c>
      <c r="E88" t="s">
        <v>28627</v>
      </c>
      <c r="F88" t="s">
        <v>28684</v>
      </c>
      <c r="G88" t="s">
        <v>6334</v>
      </c>
      <c r="H88" t="s">
        <v>6334</v>
      </c>
      <c r="I88" t="s">
        <v>28685</v>
      </c>
      <c r="J88" t="s">
        <v>28686</v>
      </c>
      <c r="K88" t="s">
        <v>6334</v>
      </c>
    </row>
    <row r="89" spans="1:11" x14ac:dyDescent="0.25">
      <c r="A89" t="s">
        <v>28771</v>
      </c>
      <c r="B89" t="s">
        <v>28772</v>
      </c>
      <c r="C89" t="s">
        <v>6334</v>
      </c>
      <c r="D89" t="s">
        <v>28773</v>
      </c>
      <c r="E89" t="s">
        <v>28627</v>
      </c>
      <c r="F89" t="s">
        <v>28684</v>
      </c>
      <c r="G89" t="s">
        <v>6334</v>
      </c>
      <c r="H89" t="s">
        <v>6334</v>
      </c>
      <c r="I89" t="s">
        <v>28685</v>
      </c>
      <c r="J89" t="s">
        <v>28686</v>
      </c>
      <c r="K89" t="s">
        <v>6334</v>
      </c>
    </row>
    <row r="90" spans="1:11" x14ac:dyDescent="0.25">
      <c r="A90" t="s">
        <v>28774</v>
      </c>
      <c r="B90" t="s">
        <v>28775</v>
      </c>
      <c r="C90" t="s">
        <v>6334</v>
      </c>
      <c r="D90" t="s">
        <v>1058</v>
      </c>
      <c r="E90" t="s">
        <v>28575</v>
      </c>
      <c r="F90" t="s">
        <v>28687</v>
      </c>
      <c r="G90" t="s">
        <v>6334</v>
      </c>
      <c r="H90" t="s">
        <v>6334</v>
      </c>
      <c r="I90" t="s">
        <v>28688</v>
      </c>
      <c r="J90" t="s">
        <v>28689</v>
      </c>
      <c r="K90" t="s">
        <v>6334</v>
      </c>
    </row>
    <row r="91" spans="1:11" x14ac:dyDescent="0.25">
      <c r="A91" t="s">
        <v>13887</v>
      </c>
      <c r="B91" t="s">
        <v>27279</v>
      </c>
      <c r="C91" t="s">
        <v>6334</v>
      </c>
      <c r="D91" t="s">
        <v>13886</v>
      </c>
      <c r="E91" t="s">
        <v>28559</v>
      </c>
      <c r="F91" t="s">
        <v>28776</v>
      </c>
      <c r="G91" t="s">
        <v>6334</v>
      </c>
      <c r="H91" t="s">
        <v>6334</v>
      </c>
      <c r="I91" t="s">
        <v>28777</v>
      </c>
      <c r="J91" t="s">
        <v>6334</v>
      </c>
      <c r="K91" t="s">
        <v>6334</v>
      </c>
    </row>
    <row r="92" spans="1:11" x14ac:dyDescent="0.25">
      <c r="A92" t="s">
        <v>28778</v>
      </c>
      <c r="B92" t="s">
        <v>28779</v>
      </c>
      <c r="C92" t="s">
        <v>6334</v>
      </c>
      <c r="D92" t="s">
        <v>1058</v>
      </c>
      <c r="E92" t="s">
        <v>28627</v>
      </c>
      <c r="F92" t="s">
        <v>28684</v>
      </c>
      <c r="G92" t="s">
        <v>6334</v>
      </c>
      <c r="H92" t="s">
        <v>6334</v>
      </c>
      <c r="I92" t="s">
        <v>28685</v>
      </c>
      <c r="J92" t="s">
        <v>28686</v>
      </c>
      <c r="K92" t="s">
        <v>6334</v>
      </c>
    </row>
    <row r="93" spans="1:11" x14ac:dyDescent="0.25">
      <c r="A93" t="s">
        <v>1518</v>
      </c>
      <c r="B93" t="s">
        <v>28780</v>
      </c>
      <c r="C93" t="s">
        <v>6334</v>
      </c>
      <c r="D93" t="s">
        <v>6074</v>
      </c>
      <c r="E93" t="s">
        <v>28781</v>
      </c>
      <c r="F93" t="s">
        <v>28782</v>
      </c>
      <c r="G93" t="s">
        <v>6334</v>
      </c>
      <c r="H93" t="s">
        <v>6334</v>
      </c>
      <c r="I93" t="s">
        <v>28783</v>
      </c>
      <c r="J93" t="s">
        <v>6334</v>
      </c>
      <c r="K93" t="s">
        <v>6334</v>
      </c>
    </row>
    <row r="94" spans="1:11" x14ac:dyDescent="0.25">
      <c r="A94" t="s">
        <v>28784</v>
      </c>
      <c r="B94" t="s">
        <v>28785</v>
      </c>
      <c r="C94" t="s">
        <v>6334</v>
      </c>
      <c r="D94" t="s">
        <v>1058</v>
      </c>
      <c r="E94" t="s">
        <v>28526</v>
      </c>
      <c r="F94" t="s">
        <v>28676</v>
      </c>
      <c r="G94" t="s">
        <v>6334</v>
      </c>
      <c r="H94" t="s">
        <v>6334</v>
      </c>
      <c r="I94" t="s">
        <v>28677</v>
      </c>
      <c r="J94" t="s">
        <v>6334</v>
      </c>
      <c r="K94" t="s">
        <v>6334</v>
      </c>
    </row>
    <row r="95" spans="1:11" x14ac:dyDescent="0.25">
      <c r="A95" t="s">
        <v>2642</v>
      </c>
      <c r="B95" t="s">
        <v>28786</v>
      </c>
      <c r="C95" t="s">
        <v>6334</v>
      </c>
      <c r="D95" t="s">
        <v>2644</v>
      </c>
      <c r="E95" t="s">
        <v>28526</v>
      </c>
      <c r="F95" t="s">
        <v>28676</v>
      </c>
      <c r="G95" t="s">
        <v>6334</v>
      </c>
      <c r="H95" t="s">
        <v>6334</v>
      </c>
      <c r="I95" t="s">
        <v>28677</v>
      </c>
      <c r="J95" t="s">
        <v>6334</v>
      </c>
      <c r="K95" t="s">
        <v>6334</v>
      </c>
    </row>
    <row r="96" spans="1:11" x14ac:dyDescent="0.25">
      <c r="A96" t="s">
        <v>2645</v>
      </c>
      <c r="B96" t="s">
        <v>28787</v>
      </c>
      <c r="C96" t="s">
        <v>6334</v>
      </c>
      <c r="D96" t="s">
        <v>2647</v>
      </c>
      <c r="E96" t="s">
        <v>28526</v>
      </c>
      <c r="F96" t="s">
        <v>28676</v>
      </c>
      <c r="G96" t="s">
        <v>6334</v>
      </c>
      <c r="H96" t="s">
        <v>6334</v>
      </c>
      <c r="I96" t="s">
        <v>28677</v>
      </c>
      <c r="J96" t="s">
        <v>6334</v>
      </c>
      <c r="K96" t="s">
        <v>6334</v>
      </c>
    </row>
    <row r="97" spans="1:11" x14ac:dyDescent="0.25">
      <c r="A97" t="s">
        <v>28788</v>
      </c>
      <c r="B97" t="s">
        <v>28789</v>
      </c>
      <c r="C97" t="s">
        <v>6334</v>
      </c>
      <c r="D97" t="s">
        <v>28790</v>
      </c>
      <c r="E97" t="s">
        <v>28627</v>
      </c>
      <c r="F97" t="s">
        <v>28684</v>
      </c>
      <c r="G97" t="s">
        <v>6334</v>
      </c>
      <c r="H97" t="s">
        <v>6334</v>
      </c>
      <c r="I97" t="s">
        <v>28685</v>
      </c>
      <c r="J97" t="s">
        <v>28686</v>
      </c>
      <c r="K97" t="s">
        <v>6334</v>
      </c>
    </row>
    <row r="98" spans="1:11" x14ac:dyDescent="0.25">
      <c r="A98" t="s">
        <v>2648</v>
      </c>
      <c r="B98" t="s">
        <v>28791</v>
      </c>
      <c r="C98" t="s">
        <v>6334</v>
      </c>
      <c r="D98" t="s">
        <v>2650</v>
      </c>
      <c r="E98" t="s">
        <v>28526</v>
      </c>
      <c r="F98" t="s">
        <v>28676</v>
      </c>
      <c r="G98" t="s">
        <v>6334</v>
      </c>
      <c r="H98" t="s">
        <v>6334</v>
      </c>
      <c r="I98" t="s">
        <v>28677</v>
      </c>
      <c r="J98" t="s">
        <v>6334</v>
      </c>
      <c r="K98" t="s">
        <v>6334</v>
      </c>
    </row>
    <row r="99" spans="1:11" x14ac:dyDescent="0.25">
      <c r="A99" t="s">
        <v>49</v>
      </c>
      <c r="B99" t="s">
        <v>27413</v>
      </c>
      <c r="C99" t="s">
        <v>6334</v>
      </c>
      <c r="D99" t="s">
        <v>1079</v>
      </c>
      <c r="E99" t="s">
        <v>28533</v>
      </c>
      <c r="F99" t="s">
        <v>28792</v>
      </c>
      <c r="G99" t="s">
        <v>6334</v>
      </c>
      <c r="H99" t="s">
        <v>6334</v>
      </c>
      <c r="I99" t="s">
        <v>28793</v>
      </c>
      <c r="J99" t="s">
        <v>28794</v>
      </c>
      <c r="K99" t="s">
        <v>6334</v>
      </c>
    </row>
    <row r="100" spans="1:11" x14ac:dyDescent="0.25">
      <c r="A100" t="s">
        <v>2653</v>
      </c>
      <c r="B100" t="s">
        <v>28795</v>
      </c>
      <c r="C100" t="s">
        <v>6334</v>
      </c>
      <c r="D100" t="s">
        <v>2655</v>
      </c>
      <c r="E100" t="s">
        <v>28526</v>
      </c>
      <c r="F100" t="s">
        <v>28676</v>
      </c>
      <c r="G100" t="s">
        <v>6334</v>
      </c>
      <c r="H100" t="s">
        <v>6334</v>
      </c>
      <c r="I100" t="s">
        <v>28677</v>
      </c>
      <c r="J100" t="s">
        <v>6334</v>
      </c>
      <c r="K100" t="s">
        <v>6334</v>
      </c>
    </row>
    <row r="101" spans="1:11" x14ac:dyDescent="0.25">
      <c r="A101" t="s">
        <v>1220</v>
      </c>
      <c r="B101" t="s">
        <v>27252</v>
      </c>
      <c r="C101" t="s">
        <v>6334</v>
      </c>
      <c r="D101" t="s">
        <v>1221</v>
      </c>
      <c r="E101" t="s">
        <v>28796</v>
      </c>
      <c r="F101" t="s">
        <v>28797</v>
      </c>
      <c r="G101" t="s">
        <v>6334</v>
      </c>
      <c r="H101" t="s">
        <v>6334</v>
      </c>
      <c r="I101" t="s">
        <v>28798</v>
      </c>
      <c r="J101" t="s">
        <v>6334</v>
      </c>
      <c r="K101" t="s">
        <v>6334</v>
      </c>
    </row>
    <row r="102" spans="1:11" x14ac:dyDescent="0.25">
      <c r="A102" t="s">
        <v>2659</v>
      </c>
      <c r="B102" t="s">
        <v>28799</v>
      </c>
      <c r="C102" t="s">
        <v>6334</v>
      </c>
      <c r="D102" t="s">
        <v>2661</v>
      </c>
      <c r="E102" t="s">
        <v>28526</v>
      </c>
      <c r="F102" t="s">
        <v>28676</v>
      </c>
      <c r="G102" t="s">
        <v>6334</v>
      </c>
      <c r="H102" t="s">
        <v>6334</v>
      </c>
      <c r="I102" t="s">
        <v>28677</v>
      </c>
      <c r="J102" t="s">
        <v>6334</v>
      </c>
      <c r="K102" t="s">
        <v>6334</v>
      </c>
    </row>
    <row r="103" spans="1:11" x14ac:dyDescent="0.25">
      <c r="A103" t="s">
        <v>2662</v>
      </c>
      <c r="B103" t="s">
        <v>28800</v>
      </c>
      <c r="C103" t="s">
        <v>6334</v>
      </c>
      <c r="D103" t="s">
        <v>28801</v>
      </c>
      <c r="E103" t="s">
        <v>28526</v>
      </c>
      <c r="F103" t="s">
        <v>28676</v>
      </c>
      <c r="G103" t="s">
        <v>6334</v>
      </c>
      <c r="H103" t="s">
        <v>6334</v>
      </c>
      <c r="I103" t="s">
        <v>28677</v>
      </c>
      <c r="J103" t="s">
        <v>6334</v>
      </c>
      <c r="K103" t="s">
        <v>6334</v>
      </c>
    </row>
    <row r="104" spans="1:11" x14ac:dyDescent="0.25">
      <c r="A104" t="s">
        <v>2664</v>
      </c>
      <c r="B104" t="s">
        <v>27213</v>
      </c>
      <c r="C104" t="s">
        <v>6334</v>
      </c>
      <c r="D104" t="s">
        <v>2666</v>
      </c>
      <c r="E104" t="s">
        <v>28575</v>
      </c>
      <c r="F104" t="s">
        <v>28687</v>
      </c>
      <c r="G104" t="s">
        <v>6334</v>
      </c>
      <c r="H104" t="s">
        <v>6334</v>
      </c>
      <c r="I104" t="s">
        <v>28688</v>
      </c>
      <c r="J104" t="s">
        <v>28689</v>
      </c>
      <c r="K104" t="s">
        <v>6334</v>
      </c>
    </row>
    <row r="105" spans="1:11" x14ac:dyDescent="0.25">
      <c r="A105" t="s">
        <v>28802</v>
      </c>
      <c r="B105" t="s">
        <v>28803</v>
      </c>
      <c r="C105" t="s">
        <v>6334</v>
      </c>
      <c r="D105" t="s">
        <v>28804</v>
      </c>
      <c r="E105" t="s">
        <v>28575</v>
      </c>
      <c r="F105" t="s">
        <v>28687</v>
      </c>
      <c r="G105" t="s">
        <v>6334</v>
      </c>
      <c r="H105" t="s">
        <v>6334</v>
      </c>
      <c r="I105" t="s">
        <v>28688</v>
      </c>
      <c r="J105" t="s">
        <v>28689</v>
      </c>
      <c r="K105" t="s">
        <v>6334</v>
      </c>
    </row>
    <row r="106" spans="1:11" x14ac:dyDescent="0.25">
      <c r="A106" t="s">
        <v>1103</v>
      </c>
      <c r="B106" t="s">
        <v>28805</v>
      </c>
      <c r="C106" t="s">
        <v>6334</v>
      </c>
      <c r="D106" t="s">
        <v>1105</v>
      </c>
      <c r="E106" t="s">
        <v>28592</v>
      </c>
      <c r="F106" t="s">
        <v>28806</v>
      </c>
      <c r="G106" t="s">
        <v>6334</v>
      </c>
      <c r="H106" t="s">
        <v>6334</v>
      </c>
      <c r="I106" t="s">
        <v>28798</v>
      </c>
      <c r="J106" t="s">
        <v>6334</v>
      </c>
      <c r="K106" t="s">
        <v>6334</v>
      </c>
    </row>
    <row r="107" spans="1:11" x14ac:dyDescent="0.25">
      <c r="A107" t="s">
        <v>28807</v>
      </c>
      <c r="B107" t="s">
        <v>28808</v>
      </c>
      <c r="C107" t="s">
        <v>6334</v>
      </c>
      <c r="D107" t="s">
        <v>1058</v>
      </c>
      <c r="E107" t="s">
        <v>28627</v>
      </c>
      <c r="F107" t="s">
        <v>28684</v>
      </c>
      <c r="G107" t="s">
        <v>6334</v>
      </c>
      <c r="H107" t="s">
        <v>6334</v>
      </c>
      <c r="I107" t="s">
        <v>28685</v>
      </c>
      <c r="J107" t="s">
        <v>28686</v>
      </c>
      <c r="K107" t="s">
        <v>6334</v>
      </c>
    </row>
    <row r="108" spans="1:11" x14ac:dyDescent="0.25">
      <c r="A108" t="s">
        <v>737</v>
      </c>
      <c r="B108" t="s">
        <v>28809</v>
      </c>
      <c r="C108" t="s">
        <v>6334</v>
      </c>
      <c r="D108" t="s">
        <v>739</v>
      </c>
      <c r="E108" t="s">
        <v>28810</v>
      </c>
      <c r="F108" t="s">
        <v>28811</v>
      </c>
      <c r="G108" t="s">
        <v>6334</v>
      </c>
      <c r="H108" t="s">
        <v>6334</v>
      </c>
      <c r="I108" t="s">
        <v>28798</v>
      </c>
      <c r="J108" t="s">
        <v>6334</v>
      </c>
      <c r="K108" t="s">
        <v>6334</v>
      </c>
    </row>
    <row r="109" spans="1:11" x14ac:dyDescent="0.25">
      <c r="A109" t="s">
        <v>2678</v>
      </c>
      <c r="B109" t="s">
        <v>28812</v>
      </c>
      <c r="C109" t="s">
        <v>6334</v>
      </c>
      <c r="D109" t="s">
        <v>2680</v>
      </c>
      <c r="E109" t="s">
        <v>28526</v>
      </c>
      <c r="F109" t="s">
        <v>28676</v>
      </c>
      <c r="G109" t="s">
        <v>6334</v>
      </c>
      <c r="H109" t="s">
        <v>6334</v>
      </c>
      <c r="I109" t="s">
        <v>28677</v>
      </c>
      <c r="J109" t="s">
        <v>6334</v>
      </c>
      <c r="K109" t="s">
        <v>6334</v>
      </c>
    </row>
    <row r="110" spans="1:11" x14ac:dyDescent="0.25">
      <c r="A110" t="s">
        <v>28813</v>
      </c>
      <c r="B110" t="s">
        <v>28814</v>
      </c>
      <c r="C110" t="s">
        <v>6334</v>
      </c>
      <c r="D110" t="s">
        <v>28815</v>
      </c>
      <c r="E110" t="s">
        <v>28627</v>
      </c>
      <c r="F110" t="s">
        <v>28684</v>
      </c>
      <c r="G110" t="s">
        <v>6334</v>
      </c>
      <c r="H110" t="s">
        <v>6334</v>
      </c>
      <c r="I110" t="s">
        <v>28685</v>
      </c>
      <c r="J110" t="s">
        <v>28686</v>
      </c>
      <c r="K110" t="s">
        <v>6334</v>
      </c>
    </row>
    <row r="111" spans="1:11" x14ac:dyDescent="0.25">
      <c r="A111" t="s">
        <v>5477</v>
      </c>
      <c r="B111" t="s">
        <v>27106</v>
      </c>
      <c r="C111" t="s">
        <v>6334</v>
      </c>
      <c r="D111" t="s">
        <v>5720</v>
      </c>
      <c r="E111" t="s">
        <v>28816</v>
      </c>
      <c r="F111" t="s">
        <v>28817</v>
      </c>
      <c r="G111" t="s">
        <v>6334</v>
      </c>
      <c r="H111" t="s">
        <v>6334</v>
      </c>
      <c r="I111" t="s">
        <v>28818</v>
      </c>
      <c r="J111" t="s">
        <v>6334</v>
      </c>
      <c r="K111" t="s">
        <v>6334</v>
      </c>
    </row>
    <row r="112" spans="1:11" x14ac:dyDescent="0.25">
      <c r="A112" t="s">
        <v>28819</v>
      </c>
      <c r="B112" t="s">
        <v>28820</v>
      </c>
      <c r="C112" t="s">
        <v>6334</v>
      </c>
      <c r="D112" t="s">
        <v>28821</v>
      </c>
      <c r="E112" t="s">
        <v>28627</v>
      </c>
      <c r="F112" t="s">
        <v>28684</v>
      </c>
      <c r="G112" t="s">
        <v>6334</v>
      </c>
      <c r="H112" t="s">
        <v>6334</v>
      </c>
      <c r="I112" t="s">
        <v>28685</v>
      </c>
      <c r="J112" t="s">
        <v>28686</v>
      </c>
      <c r="K112" t="s">
        <v>6334</v>
      </c>
    </row>
    <row r="113" spans="1:11" x14ac:dyDescent="0.25">
      <c r="A113" t="s">
        <v>28822</v>
      </c>
      <c r="B113" t="s">
        <v>28823</v>
      </c>
      <c r="C113" t="s">
        <v>6334</v>
      </c>
      <c r="D113" t="s">
        <v>1058</v>
      </c>
      <c r="E113" t="s">
        <v>28575</v>
      </c>
      <c r="F113" t="s">
        <v>28687</v>
      </c>
      <c r="G113" t="s">
        <v>6334</v>
      </c>
      <c r="H113" t="s">
        <v>6334</v>
      </c>
      <c r="I113" t="s">
        <v>28688</v>
      </c>
      <c r="J113" t="s">
        <v>28689</v>
      </c>
      <c r="K113" t="s">
        <v>6334</v>
      </c>
    </row>
    <row r="114" spans="1:11" x14ac:dyDescent="0.25">
      <c r="A114" t="s">
        <v>28824</v>
      </c>
      <c r="B114" t="s">
        <v>28825</v>
      </c>
      <c r="C114" t="s">
        <v>6334</v>
      </c>
      <c r="D114" t="s">
        <v>1058</v>
      </c>
      <c r="E114" t="s">
        <v>28575</v>
      </c>
      <c r="F114" t="s">
        <v>28687</v>
      </c>
      <c r="G114" t="s">
        <v>6334</v>
      </c>
      <c r="H114" t="s">
        <v>6334</v>
      </c>
      <c r="I114" t="s">
        <v>28688</v>
      </c>
      <c r="J114" t="s">
        <v>28689</v>
      </c>
      <c r="K114" t="s">
        <v>6334</v>
      </c>
    </row>
    <row r="115" spans="1:11" x14ac:dyDescent="0.25">
      <c r="A115" t="s">
        <v>28826</v>
      </c>
      <c r="B115" t="s">
        <v>28827</v>
      </c>
      <c r="C115" t="s">
        <v>6334</v>
      </c>
      <c r="D115" t="s">
        <v>1058</v>
      </c>
      <c r="E115" t="s">
        <v>28627</v>
      </c>
      <c r="F115" t="s">
        <v>28684</v>
      </c>
      <c r="G115" t="s">
        <v>6334</v>
      </c>
      <c r="H115" t="s">
        <v>6334</v>
      </c>
      <c r="I115" t="s">
        <v>28685</v>
      </c>
      <c r="J115" t="s">
        <v>28686</v>
      </c>
      <c r="K115" t="s">
        <v>6334</v>
      </c>
    </row>
    <row r="116" spans="1:11" x14ac:dyDescent="0.25">
      <c r="A116" t="s">
        <v>939</v>
      </c>
      <c r="B116" t="s">
        <v>28828</v>
      </c>
      <c r="C116" t="s">
        <v>6334</v>
      </c>
      <c r="D116" t="s">
        <v>5721</v>
      </c>
      <c r="E116" t="s">
        <v>28576</v>
      </c>
      <c r="F116" t="s">
        <v>28829</v>
      </c>
      <c r="G116" t="s">
        <v>6334</v>
      </c>
      <c r="H116" t="s">
        <v>6334</v>
      </c>
      <c r="I116" t="s">
        <v>28830</v>
      </c>
      <c r="J116" t="s">
        <v>28831</v>
      </c>
      <c r="K116" t="s">
        <v>6334</v>
      </c>
    </row>
    <row r="117" spans="1:11" x14ac:dyDescent="0.25">
      <c r="A117" t="s">
        <v>940</v>
      </c>
      <c r="B117" t="s">
        <v>28832</v>
      </c>
      <c r="C117" t="s">
        <v>6334</v>
      </c>
      <c r="D117" t="s">
        <v>24886</v>
      </c>
      <c r="E117" t="s">
        <v>28593</v>
      </c>
      <c r="F117" t="s">
        <v>28833</v>
      </c>
      <c r="G117" t="s">
        <v>6334</v>
      </c>
      <c r="H117" t="s">
        <v>6334</v>
      </c>
      <c r="I117" t="s">
        <v>28834</v>
      </c>
      <c r="J117" t="s">
        <v>28835</v>
      </c>
      <c r="K117" t="s">
        <v>28836</v>
      </c>
    </row>
    <row r="118" spans="1:11" x14ac:dyDescent="0.25">
      <c r="A118" t="s">
        <v>2697</v>
      </c>
      <c r="B118" t="s">
        <v>28837</v>
      </c>
      <c r="C118" t="s">
        <v>6334</v>
      </c>
      <c r="D118" t="s">
        <v>2699</v>
      </c>
      <c r="E118" t="s">
        <v>28526</v>
      </c>
      <c r="F118" t="s">
        <v>28676</v>
      </c>
      <c r="G118" t="s">
        <v>6334</v>
      </c>
      <c r="H118" t="s">
        <v>6334</v>
      </c>
      <c r="I118" t="s">
        <v>28677</v>
      </c>
      <c r="J118" t="s">
        <v>6334</v>
      </c>
      <c r="K118" t="s">
        <v>6334</v>
      </c>
    </row>
    <row r="119" spans="1:11" x14ac:dyDescent="0.25">
      <c r="A119" t="s">
        <v>27038</v>
      </c>
      <c r="B119" t="s">
        <v>27070</v>
      </c>
      <c r="C119" t="s">
        <v>6334</v>
      </c>
      <c r="D119" t="s">
        <v>17423</v>
      </c>
      <c r="E119" t="s">
        <v>28513</v>
      </c>
      <c r="F119" t="s">
        <v>28838</v>
      </c>
      <c r="G119" t="s">
        <v>28839</v>
      </c>
      <c r="H119" t="s">
        <v>28840</v>
      </c>
      <c r="I119" t="s">
        <v>28841</v>
      </c>
      <c r="J119" t="s">
        <v>28842</v>
      </c>
      <c r="K119" t="s">
        <v>6334</v>
      </c>
    </row>
    <row r="120" spans="1:11" x14ac:dyDescent="0.25">
      <c r="A120" t="s">
        <v>2702</v>
      </c>
      <c r="B120" t="s">
        <v>27095</v>
      </c>
      <c r="C120" t="s">
        <v>6334</v>
      </c>
      <c r="D120" t="s">
        <v>2704</v>
      </c>
      <c r="E120" t="s">
        <v>28575</v>
      </c>
      <c r="F120" t="s">
        <v>28687</v>
      </c>
      <c r="G120" t="s">
        <v>6334</v>
      </c>
      <c r="H120" t="s">
        <v>6334</v>
      </c>
      <c r="I120" t="s">
        <v>28688</v>
      </c>
      <c r="J120" t="s">
        <v>28689</v>
      </c>
      <c r="K120" t="s">
        <v>6334</v>
      </c>
    </row>
    <row r="121" spans="1:11" x14ac:dyDescent="0.25">
      <c r="A121" t="s">
        <v>2705</v>
      </c>
      <c r="B121" t="s">
        <v>28843</v>
      </c>
      <c r="C121" t="s">
        <v>6334</v>
      </c>
      <c r="D121" t="s">
        <v>2707</v>
      </c>
      <c r="E121" t="s">
        <v>28526</v>
      </c>
      <c r="F121" t="s">
        <v>28676</v>
      </c>
      <c r="G121" t="s">
        <v>6334</v>
      </c>
      <c r="H121" t="s">
        <v>6334</v>
      </c>
      <c r="I121" t="s">
        <v>28677</v>
      </c>
      <c r="J121" t="s">
        <v>6334</v>
      </c>
      <c r="K121" t="s">
        <v>6334</v>
      </c>
    </row>
    <row r="122" spans="1:11" x14ac:dyDescent="0.25">
      <c r="A122" t="s">
        <v>2714</v>
      </c>
      <c r="B122" t="s">
        <v>28844</v>
      </c>
      <c r="C122" t="s">
        <v>6334</v>
      </c>
      <c r="D122" t="s">
        <v>2716</v>
      </c>
      <c r="E122" t="s">
        <v>28537</v>
      </c>
      <c r="F122" t="s">
        <v>28705</v>
      </c>
      <c r="G122" t="s">
        <v>6334</v>
      </c>
      <c r="H122" t="s">
        <v>6334</v>
      </c>
      <c r="I122" t="s">
        <v>28677</v>
      </c>
      <c r="J122" t="s">
        <v>6334</v>
      </c>
      <c r="K122" t="s">
        <v>6334</v>
      </c>
    </row>
    <row r="123" spans="1:11" x14ac:dyDescent="0.25">
      <c r="A123" t="s">
        <v>2717</v>
      </c>
      <c r="B123" t="s">
        <v>18014</v>
      </c>
      <c r="C123" t="s">
        <v>6334</v>
      </c>
      <c r="D123" t="s">
        <v>18015</v>
      </c>
      <c r="E123" t="s">
        <v>28537</v>
      </c>
      <c r="F123" t="s">
        <v>28705</v>
      </c>
      <c r="G123" t="s">
        <v>6334</v>
      </c>
      <c r="H123" t="s">
        <v>6334</v>
      </c>
      <c r="I123" t="s">
        <v>28677</v>
      </c>
      <c r="J123" t="s">
        <v>6334</v>
      </c>
      <c r="K123" t="s">
        <v>6334</v>
      </c>
    </row>
    <row r="124" spans="1:11" x14ac:dyDescent="0.25">
      <c r="A124" t="s">
        <v>28845</v>
      </c>
      <c r="B124" t="s">
        <v>28846</v>
      </c>
      <c r="C124" t="s">
        <v>6334</v>
      </c>
      <c r="D124" t="s">
        <v>28847</v>
      </c>
      <c r="E124" t="s">
        <v>28627</v>
      </c>
      <c r="F124" t="s">
        <v>28684</v>
      </c>
      <c r="G124" t="s">
        <v>6334</v>
      </c>
      <c r="H124" t="s">
        <v>6334</v>
      </c>
      <c r="I124" t="s">
        <v>28685</v>
      </c>
      <c r="J124" t="s">
        <v>28686</v>
      </c>
      <c r="K124" t="s">
        <v>6334</v>
      </c>
    </row>
    <row r="125" spans="1:11" x14ac:dyDescent="0.25">
      <c r="A125" t="s">
        <v>2719</v>
      </c>
      <c r="B125" t="s">
        <v>28848</v>
      </c>
      <c r="C125" t="s">
        <v>6334</v>
      </c>
      <c r="D125" t="s">
        <v>1058</v>
      </c>
      <c r="E125" t="s">
        <v>28633</v>
      </c>
      <c r="F125" t="s">
        <v>28849</v>
      </c>
      <c r="G125" t="s">
        <v>28850</v>
      </c>
      <c r="H125" t="s">
        <v>6334</v>
      </c>
      <c r="I125" t="s">
        <v>28851</v>
      </c>
      <c r="J125" t="s">
        <v>6334</v>
      </c>
      <c r="K125" t="s">
        <v>6334</v>
      </c>
    </row>
    <row r="126" spans="1:11" x14ac:dyDescent="0.25">
      <c r="A126" t="s">
        <v>28852</v>
      </c>
      <c r="B126" t="s">
        <v>28853</v>
      </c>
      <c r="C126" t="s">
        <v>6334</v>
      </c>
      <c r="D126" t="s">
        <v>1058</v>
      </c>
      <c r="E126" t="s">
        <v>28633</v>
      </c>
      <c r="F126" t="s">
        <v>28849</v>
      </c>
      <c r="G126" t="s">
        <v>28850</v>
      </c>
      <c r="H126" t="s">
        <v>6334</v>
      </c>
      <c r="I126" t="s">
        <v>28851</v>
      </c>
      <c r="J126" t="s">
        <v>6334</v>
      </c>
      <c r="K126" t="s">
        <v>6334</v>
      </c>
    </row>
    <row r="127" spans="1:11" x14ac:dyDescent="0.25">
      <c r="A127" t="s">
        <v>28854</v>
      </c>
      <c r="B127" t="s">
        <v>28855</v>
      </c>
      <c r="C127" t="s">
        <v>6334</v>
      </c>
      <c r="D127" t="s">
        <v>28856</v>
      </c>
      <c r="E127" t="s">
        <v>28627</v>
      </c>
      <c r="F127" t="s">
        <v>28684</v>
      </c>
      <c r="G127" t="s">
        <v>6334</v>
      </c>
      <c r="H127" t="s">
        <v>6334</v>
      </c>
      <c r="I127" t="s">
        <v>28685</v>
      </c>
      <c r="J127" t="s">
        <v>28686</v>
      </c>
      <c r="K127" t="s">
        <v>6334</v>
      </c>
    </row>
    <row r="128" spans="1:11" x14ac:dyDescent="0.25">
      <c r="A128" t="s">
        <v>28857</v>
      </c>
      <c r="B128" t="s">
        <v>28858</v>
      </c>
      <c r="C128" t="s">
        <v>6334</v>
      </c>
      <c r="D128" t="s">
        <v>1058</v>
      </c>
      <c r="E128" t="s">
        <v>28627</v>
      </c>
      <c r="F128" t="s">
        <v>28684</v>
      </c>
      <c r="G128" t="s">
        <v>6334</v>
      </c>
      <c r="H128" t="s">
        <v>6334</v>
      </c>
      <c r="I128" t="s">
        <v>28685</v>
      </c>
      <c r="J128" t="s">
        <v>28686</v>
      </c>
      <c r="K128" t="s">
        <v>6334</v>
      </c>
    </row>
    <row r="129" spans="1:11" x14ac:dyDescent="0.25">
      <c r="A129" t="s">
        <v>28859</v>
      </c>
      <c r="B129" t="s">
        <v>28860</v>
      </c>
      <c r="C129" t="s">
        <v>6334</v>
      </c>
      <c r="D129" t="s">
        <v>1058</v>
      </c>
      <c r="E129" t="s">
        <v>28627</v>
      </c>
      <c r="F129" t="s">
        <v>28684</v>
      </c>
      <c r="G129" t="s">
        <v>6334</v>
      </c>
      <c r="H129" t="s">
        <v>6334</v>
      </c>
      <c r="I129" t="s">
        <v>28685</v>
      </c>
      <c r="J129" t="s">
        <v>28686</v>
      </c>
      <c r="K129" t="s">
        <v>6334</v>
      </c>
    </row>
    <row r="130" spans="1:11" x14ac:dyDescent="0.25">
      <c r="A130" t="s">
        <v>2723</v>
      </c>
      <c r="B130" t="s">
        <v>27423</v>
      </c>
      <c r="C130" t="s">
        <v>6334</v>
      </c>
      <c r="D130" t="s">
        <v>2725</v>
      </c>
      <c r="E130" t="s">
        <v>28627</v>
      </c>
      <c r="F130" t="s">
        <v>28684</v>
      </c>
      <c r="G130" t="s">
        <v>6334</v>
      </c>
      <c r="H130" t="s">
        <v>6334</v>
      </c>
      <c r="I130" t="s">
        <v>28685</v>
      </c>
      <c r="J130" t="s">
        <v>28686</v>
      </c>
      <c r="K130" t="s">
        <v>6334</v>
      </c>
    </row>
    <row r="131" spans="1:11" x14ac:dyDescent="0.25">
      <c r="A131" t="s">
        <v>2726</v>
      </c>
      <c r="B131" t="s">
        <v>27277</v>
      </c>
      <c r="C131" t="s">
        <v>6334</v>
      </c>
      <c r="D131" t="s">
        <v>2728</v>
      </c>
      <c r="E131" t="s">
        <v>28627</v>
      </c>
      <c r="F131" t="s">
        <v>28684</v>
      </c>
      <c r="G131" t="s">
        <v>6334</v>
      </c>
      <c r="H131" t="s">
        <v>6334</v>
      </c>
      <c r="I131" t="s">
        <v>28685</v>
      </c>
      <c r="J131" t="s">
        <v>28686</v>
      </c>
      <c r="K131" t="s">
        <v>6334</v>
      </c>
    </row>
    <row r="132" spans="1:11" x14ac:dyDescent="0.25">
      <c r="A132" t="s">
        <v>28861</v>
      </c>
      <c r="B132" t="s">
        <v>28862</v>
      </c>
      <c r="C132" t="s">
        <v>6334</v>
      </c>
      <c r="D132" t="s">
        <v>28863</v>
      </c>
      <c r="E132" t="s">
        <v>28627</v>
      </c>
      <c r="F132" t="s">
        <v>28684</v>
      </c>
      <c r="G132" t="s">
        <v>6334</v>
      </c>
      <c r="H132" t="s">
        <v>6334</v>
      </c>
      <c r="I132" t="s">
        <v>28685</v>
      </c>
      <c r="J132" t="s">
        <v>28686</v>
      </c>
      <c r="K132" t="s">
        <v>6334</v>
      </c>
    </row>
    <row r="133" spans="1:11" x14ac:dyDescent="0.25">
      <c r="A133" t="s">
        <v>2729</v>
      </c>
      <c r="B133" t="s">
        <v>27399</v>
      </c>
      <c r="C133" t="s">
        <v>6334</v>
      </c>
      <c r="D133" t="s">
        <v>27400</v>
      </c>
      <c r="E133" t="s">
        <v>28627</v>
      </c>
      <c r="F133" t="s">
        <v>28684</v>
      </c>
      <c r="G133" t="s">
        <v>6334</v>
      </c>
      <c r="H133" t="s">
        <v>6334</v>
      </c>
      <c r="I133" t="s">
        <v>28685</v>
      </c>
      <c r="J133" t="s">
        <v>28686</v>
      </c>
      <c r="K133" t="s">
        <v>6334</v>
      </c>
    </row>
    <row r="134" spans="1:11" x14ac:dyDescent="0.25">
      <c r="A134" t="s">
        <v>2731</v>
      </c>
      <c r="B134" t="s">
        <v>27263</v>
      </c>
      <c r="C134" t="s">
        <v>6334</v>
      </c>
      <c r="D134" t="s">
        <v>2733</v>
      </c>
      <c r="E134" t="s">
        <v>28627</v>
      </c>
      <c r="F134" t="s">
        <v>28684</v>
      </c>
      <c r="G134" t="s">
        <v>6334</v>
      </c>
      <c r="H134" t="s">
        <v>6334</v>
      </c>
      <c r="I134" t="s">
        <v>28685</v>
      </c>
      <c r="J134" t="s">
        <v>28686</v>
      </c>
      <c r="K134" t="s">
        <v>6334</v>
      </c>
    </row>
    <row r="135" spans="1:11" x14ac:dyDescent="0.25">
      <c r="A135" t="s">
        <v>2734</v>
      </c>
      <c r="B135" t="s">
        <v>27302</v>
      </c>
      <c r="C135" t="s">
        <v>6334</v>
      </c>
      <c r="D135" t="s">
        <v>2736</v>
      </c>
      <c r="E135" t="s">
        <v>28627</v>
      </c>
      <c r="F135" t="s">
        <v>28684</v>
      </c>
      <c r="G135" t="s">
        <v>6334</v>
      </c>
      <c r="H135" t="s">
        <v>6334</v>
      </c>
      <c r="I135" t="s">
        <v>28685</v>
      </c>
      <c r="J135" t="s">
        <v>28686</v>
      </c>
      <c r="K135" t="s">
        <v>6334</v>
      </c>
    </row>
    <row r="136" spans="1:11" x14ac:dyDescent="0.25">
      <c r="A136" t="s">
        <v>2737</v>
      </c>
      <c r="B136" t="s">
        <v>27308</v>
      </c>
      <c r="C136" t="s">
        <v>6334</v>
      </c>
      <c r="D136" t="s">
        <v>2739</v>
      </c>
      <c r="E136" t="s">
        <v>28627</v>
      </c>
      <c r="F136" t="s">
        <v>28684</v>
      </c>
      <c r="G136" t="s">
        <v>6334</v>
      </c>
      <c r="H136" t="s">
        <v>6334</v>
      </c>
      <c r="I136" t="s">
        <v>28685</v>
      </c>
      <c r="J136" t="s">
        <v>28686</v>
      </c>
      <c r="K136" t="s">
        <v>6334</v>
      </c>
    </row>
    <row r="137" spans="1:11" x14ac:dyDescent="0.25">
      <c r="A137" t="s">
        <v>2740</v>
      </c>
      <c r="B137" t="s">
        <v>27331</v>
      </c>
      <c r="C137" t="s">
        <v>6334</v>
      </c>
      <c r="D137" t="s">
        <v>2742</v>
      </c>
      <c r="E137" t="s">
        <v>28627</v>
      </c>
      <c r="F137" t="s">
        <v>28684</v>
      </c>
      <c r="G137" t="s">
        <v>6334</v>
      </c>
      <c r="H137" t="s">
        <v>6334</v>
      </c>
      <c r="I137" t="s">
        <v>28685</v>
      </c>
      <c r="J137" t="s">
        <v>28686</v>
      </c>
      <c r="K137" t="s">
        <v>6334</v>
      </c>
    </row>
    <row r="138" spans="1:11" x14ac:dyDescent="0.25">
      <c r="A138" t="s">
        <v>2743</v>
      </c>
      <c r="B138" t="s">
        <v>27332</v>
      </c>
      <c r="C138" t="s">
        <v>6334</v>
      </c>
      <c r="D138" t="s">
        <v>2745</v>
      </c>
      <c r="E138" t="s">
        <v>28627</v>
      </c>
      <c r="F138" t="s">
        <v>28684</v>
      </c>
      <c r="G138" t="s">
        <v>6334</v>
      </c>
      <c r="H138" t="s">
        <v>6334</v>
      </c>
      <c r="I138" t="s">
        <v>28685</v>
      </c>
      <c r="J138" t="s">
        <v>28686</v>
      </c>
      <c r="K138" t="s">
        <v>6334</v>
      </c>
    </row>
    <row r="139" spans="1:11" x14ac:dyDescent="0.25">
      <c r="A139" t="s">
        <v>28864</v>
      </c>
      <c r="B139" t="s">
        <v>28865</v>
      </c>
      <c r="C139" t="s">
        <v>6334</v>
      </c>
      <c r="D139" t="s">
        <v>1058</v>
      </c>
      <c r="E139" t="s">
        <v>28627</v>
      </c>
      <c r="F139" t="s">
        <v>28684</v>
      </c>
      <c r="G139" t="s">
        <v>6334</v>
      </c>
      <c r="H139" t="s">
        <v>6334</v>
      </c>
      <c r="I139" t="s">
        <v>28685</v>
      </c>
      <c r="J139" t="s">
        <v>28686</v>
      </c>
      <c r="K139" t="s">
        <v>6334</v>
      </c>
    </row>
    <row r="140" spans="1:11" x14ac:dyDescent="0.25">
      <c r="A140" t="s">
        <v>2746</v>
      </c>
      <c r="B140" t="s">
        <v>27407</v>
      </c>
      <c r="C140" t="s">
        <v>6334</v>
      </c>
      <c r="D140" t="s">
        <v>2748</v>
      </c>
      <c r="E140" t="s">
        <v>28627</v>
      </c>
      <c r="F140" t="s">
        <v>28684</v>
      </c>
      <c r="G140" t="s">
        <v>6334</v>
      </c>
      <c r="H140" t="s">
        <v>6334</v>
      </c>
      <c r="I140" t="s">
        <v>28685</v>
      </c>
      <c r="J140" t="s">
        <v>28686</v>
      </c>
      <c r="K140" t="s">
        <v>6334</v>
      </c>
    </row>
    <row r="141" spans="1:11" x14ac:dyDescent="0.25">
      <c r="A141" t="s">
        <v>2749</v>
      </c>
      <c r="B141" t="s">
        <v>27410</v>
      </c>
      <c r="C141" t="s">
        <v>6334</v>
      </c>
      <c r="D141" t="s">
        <v>2751</v>
      </c>
      <c r="E141" t="s">
        <v>28627</v>
      </c>
      <c r="F141" t="s">
        <v>28684</v>
      </c>
      <c r="G141" t="s">
        <v>6334</v>
      </c>
      <c r="H141" t="s">
        <v>6334</v>
      </c>
      <c r="I141" t="s">
        <v>28685</v>
      </c>
      <c r="J141" t="s">
        <v>28686</v>
      </c>
      <c r="K141" t="s">
        <v>6334</v>
      </c>
    </row>
    <row r="142" spans="1:11" x14ac:dyDescent="0.25">
      <c r="A142" t="s">
        <v>2752</v>
      </c>
      <c r="B142" t="s">
        <v>27412</v>
      </c>
      <c r="C142" t="s">
        <v>6334</v>
      </c>
      <c r="D142" t="s">
        <v>2754</v>
      </c>
      <c r="E142" t="s">
        <v>28627</v>
      </c>
      <c r="F142" t="s">
        <v>28684</v>
      </c>
      <c r="G142" t="s">
        <v>6334</v>
      </c>
      <c r="H142" t="s">
        <v>6334</v>
      </c>
      <c r="I142" t="s">
        <v>28685</v>
      </c>
      <c r="J142" t="s">
        <v>28686</v>
      </c>
      <c r="K142" t="s">
        <v>6334</v>
      </c>
    </row>
    <row r="143" spans="1:11" x14ac:dyDescent="0.25">
      <c r="A143" t="s">
        <v>2755</v>
      </c>
      <c r="B143" t="s">
        <v>27450</v>
      </c>
      <c r="C143" t="s">
        <v>6334</v>
      </c>
      <c r="D143" t="s">
        <v>2757</v>
      </c>
      <c r="E143" t="s">
        <v>28627</v>
      </c>
      <c r="F143" t="s">
        <v>28684</v>
      </c>
      <c r="G143" t="s">
        <v>6334</v>
      </c>
      <c r="H143" t="s">
        <v>6334</v>
      </c>
      <c r="I143" t="s">
        <v>28685</v>
      </c>
      <c r="J143" t="s">
        <v>28686</v>
      </c>
      <c r="K143" t="s">
        <v>6334</v>
      </c>
    </row>
    <row r="144" spans="1:11" x14ac:dyDescent="0.25">
      <c r="A144" t="s">
        <v>28866</v>
      </c>
      <c r="B144" t="s">
        <v>28867</v>
      </c>
      <c r="C144" t="s">
        <v>6334</v>
      </c>
      <c r="D144" t="s">
        <v>28868</v>
      </c>
      <c r="E144" t="s">
        <v>28627</v>
      </c>
      <c r="F144" t="s">
        <v>28684</v>
      </c>
      <c r="G144" t="s">
        <v>6334</v>
      </c>
      <c r="H144" t="s">
        <v>6334</v>
      </c>
      <c r="I144" t="s">
        <v>28685</v>
      </c>
      <c r="J144" t="s">
        <v>28686</v>
      </c>
      <c r="K144" t="s">
        <v>6334</v>
      </c>
    </row>
    <row r="145" spans="1:11" x14ac:dyDescent="0.25">
      <c r="A145" t="s">
        <v>28866</v>
      </c>
      <c r="B145" t="s">
        <v>28867</v>
      </c>
      <c r="C145" t="s">
        <v>6334</v>
      </c>
      <c r="D145" t="s">
        <v>28868</v>
      </c>
      <c r="E145" t="s">
        <v>28575</v>
      </c>
      <c r="F145" t="s">
        <v>28687</v>
      </c>
      <c r="G145" t="s">
        <v>6334</v>
      </c>
      <c r="H145" t="s">
        <v>6334</v>
      </c>
      <c r="I145" t="s">
        <v>28688</v>
      </c>
      <c r="J145" t="s">
        <v>28689</v>
      </c>
      <c r="K145" t="s">
        <v>6334</v>
      </c>
    </row>
    <row r="146" spans="1:11" x14ac:dyDescent="0.25">
      <c r="A146" t="s">
        <v>2758</v>
      </c>
      <c r="B146" t="s">
        <v>27315</v>
      </c>
      <c r="C146" t="s">
        <v>6334</v>
      </c>
      <c r="D146" t="s">
        <v>2760</v>
      </c>
      <c r="E146" t="s">
        <v>28627</v>
      </c>
      <c r="F146" t="s">
        <v>28684</v>
      </c>
      <c r="G146" t="s">
        <v>6334</v>
      </c>
      <c r="H146" t="s">
        <v>6334</v>
      </c>
      <c r="I146" t="s">
        <v>28685</v>
      </c>
      <c r="J146" t="s">
        <v>28686</v>
      </c>
      <c r="K146" t="s">
        <v>6334</v>
      </c>
    </row>
    <row r="147" spans="1:11" x14ac:dyDescent="0.25">
      <c r="A147" t="s">
        <v>2761</v>
      </c>
      <c r="B147" t="s">
        <v>27446</v>
      </c>
      <c r="C147" t="s">
        <v>6334</v>
      </c>
      <c r="D147" t="s">
        <v>2763</v>
      </c>
      <c r="E147" t="s">
        <v>28627</v>
      </c>
      <c r="F147" t="s">
        <v>28684</v>
      </c>
      <c r="G147" t="s">
        <v>6334</v>
      </c>
      <c r="H147" t="s">
        <v>6334</v>
      </c>
      <c r="I147" t="s">
        <v>28685</v>
      </c>
      <c r="J147" t="s">
        <v>28686</v>
      </c>
      <c r="K147" t="s">
        <v>6334</v>
      </c>
    </row>
    <row r="148" spans="1:11" x14ac:dyDescent="0.25">
      <c r="A148" t="s">
        <v>2764</v>
      </c>
      <c r="B148" t="s">
        <v>27235</v>
      </c>
      <c r="C148" t="s">
        <v>6334</v>
      </c>
      <c r="D148" t="s">
        <v>2766</v>
      </c>
      <c r="E148" t="s">
        <v>28575</v>
      </c>
      <c r="F148" t="s">
        <v>28687</v>
      </c>
      <c r="G148" t="s">
        <v>6334</v>
      </c>
      <c r="H148" t="s">
        <v>6334</v>
      </c>
      <c r="I148" t="s">
        <v>28688</v>
      </c>
      <c r="J148" t="s">
        <v>28689</v>
      </c>
      <c r="K148" t="s">
        <v>6334</v>
      </c>
    </row>
    <row r="149" spans="1:11" x14ac:dyDescent="0.25">
      <c r="A149" t="s">
        <v>2767</v>
      </c>
      <c r="B149" t="s">
        <v>27419</v>
      </c>
      <c r="C149" t="s">
        <v>6334</v>
      </c>
      <c r="D149" t="s">
        <v>2769</v>
      </c>
      <c r="E149" t="s">
        <v>28575</v>
      </c>
      <c r="F149" t="s">
        <v>28687</v>
      </c>
      <c r="G149" t="s">
        <v>6334</v>
      </c>
      <c r="H149" t="s">
        <v>6334</v>
      </c>
      <c r="I149" t="s">
        <v>28688</v>
      </c>
      <c r="J149" t="s">
        <v>28689</v>
      </c>
      <c r="K149" t="s">
        <v>6334</v>
      </c>
    </row>
    <row r="150" spans="1:11" x14ac:dyDescent="0.25">
      <c r="A150" t="s">
        <v>2770</v>
      </c>
      <c r="B150" t="s">
        <v>27081</v>
      </c>
      <c r="C150" t="s">
        <v>6334</v>
      </c>
      <c r="D150" t="s">
        <v>2772</v>
      </c>
      <c r="E150" t="s">
        <v>28575</v>
      </c>
      <c r="F150" t="s">
        <v>28687</v>
      </c>
      <c r="G150" t="s">
        <v>6334</v>
      </c>
      <c r="H150" t="s">
        <v>6334</v>
      </c>
      <c r="I150" t="s">
        <v>28688</v>
      </c>
      <c r="J150" t="s">
        <v>28689</v>
      </c>
      <c r="K150" t="s">
        <v>6334</v>
      </c>
    </row>
    <row r="151" spans="1:11" x14ac:dyDescent="0.25">
      <c r="A151" t="s">
        <v>2779</v>
      </c>
      <c r="B151" t="s">
        <v>27313</v>
      </c>
      <c r="C151" t="s">
        <v>6334</v>
      </c>
      <c r="D151" t="s">
        <v>2781</v>
      </c>
      <c r="E151" t="s">
        <v>28627</v>
      </c>
      <c r="F151" t="s">
        <v>28684</v>
      </c>
      <c r="G151" t="s">
        <v>6334</v>
      </c>
      <c r="H151" t="s">
        <v>6334</v>
      </c>
      <c r="I151" t="s">
        <v>28685</v>
      </c>
      <c r="J151" t="s">
        <v>28686</v>
      </c>
      <c r="K151" t="s">
        <v>6334</v>
      </c>
    </row>
    <row r="152" spans="1:11" x14ac:dyDescent="0.25">
      <c r="A152" t="s">
        <v>2782</v>
      </c>
      <c r="B152" t="s">
        <v>27262</v>
      </c>
      <c r="C152" t="s">
        <v>6334</v>
      </c>
      <c r="D152" t="s">
        <v>2784</v>
      </c>
      <c r="E152" t="s">
        <v>28627</v>
      </c>
      <c r="F152" t="s">
        <v>28684</v>
      </c>
      <c r="G152" t="s">
        <v>6334</v>
      </c>
      <c r="H152" t="s">
        <v>6334</v>
      </c>
      <c r="I152" t="s">
        <v>28685</v>
      </c>
      <c r="J152" t="s">
        <v>28686</v>
      </c>
      <c r="K152" t="s">
        <v>6334</v>
      </c>
    </row>
    <row r="153" spans="1:11" x14ac:dyDescent="0.25">
      <c r="A153" t="s">
        <v>2785</v>
      </c>
      <c r="B153" t="s">
        <v>27432</v>
      </c>
      <c r="C153" t="s">
        <v>6334</v>
      </c>
      <c r="D153" t="s">
        <v>2787</v>
      </c>
      <c r="E153" t="s">
        <v>28627</v>
      </c>
      <c r="F153" t="s">
        <v>28684</v>
      </c>
      <c r="G153" t="s">
        <v>6334</v>
      </c>
      <c r="H153" t="s">
        <v>6334</v>
      </c>
      <c r="I153" t="s">
        <v>28685</v>
      </c>
      <c r="J153" t="s">
        <v>28686</v>
      </c>
      <c r="K153" t="s">
        <v>6334</v>
      </c>
    </row>
    <row r="154" spans="1:11" x14ac:dyDescent="0.25">
      <c r="A154" t="s">
        <v>2788</v>
      </c>
      <c r="B154" t="s">
        <v>27427</v>
      </c>
      <c r="C154" t="s">
        <v>6334</v>
      </c>
      <c r="D154" t="s">
        <v>2790</v>
      </c>
      <c r="E154" t="s">
        <v>28627</v>
      </c>
      <c r="F154" t="s">
        <v>28684</v>
      </c>
      <c r="G154" t="s">
        <v>6334</v>
      </c>
      <c r="H154" t="s">
        <v>6334</v>
      </c>
      <c r="I154" t="s">
        <v>28685</v>
      </c>
      <c r="J154" t="s">
        <v>28686</v>
      </c>
      <c r="K154" t="s">
        <v>6334</v>
      </c>
    </row>
    <row r="155" spans="1:11" x14ac:dyDescent="0.25">
      <c r="A155" t="s">
        <v>2791</v>
      </c>
      <c r="B155" t="s">
        <v>27441</v>
      </c>
      <c r="C155" t="s">
        <v>6334</v>
      </c>
      <c r="D155" t="s">
        <v>2793</v>
      </c>
      <c r="E155" t="s">
        <v>28627</v>
      </c>
      <c r="F155" t="s">
        <v>28684</v>
      </c>
      <c r="G155" t="s">
        <v>6334</v>
      </c>
      <c r="H155" t="s">
        <v>6334</v>
      </c>
      <c r="I155" t="s">
        <v>28685</v>
      </c>
      <c r="J155" t="s">
        <v>28686</v>
      </c>
      <c r="K155" t="s">
        <v>6334</v>
      </c>
    </row>
    <row r="156" spans="1:11" x14ac:dyDescent="0.25">
      <c r="A156" t="s">
        <v>2794</v>
      </c>
      <c r="B156" t="s">
        <v>27376</v>
      </c>
      <c r="C156" t="s">
        <v>6334</v>
      </c>
      <c r="D156" t="s">
        <v>2796</v>
      </c>
      <c r="E156" t="s">
        <v>28627</v>
      </c>
      <c r="F156" t="s">
        <v>28684</v>
      </c>
      <c r="G156" t="s">
        <v>6334</v>
      </c>
      <c r="H156" t="s">
        <v>6334</v>
      </c>
      <c r="I156" t="s">
        <v>28685</v>
      </c>
      <c r="J156" t="s">
        <v>28686</v>
      </c>
      <c r="K156" t="s">
        <v>6334</v>
      </c>
    </row>
    <row r="157" spans="1:11" x14ac:dyDescent="0.25">
      <c r="A157" t="s">
        <v>28869</v>
      </c>
      <c r="B157" t="s">
        <v>28870</v>
      </c>
      <c r="C157" t="s">
        <v>6334</v>
      </c>
      <c r="D157" t="s">
        <v>1058</v>
      </c>
      <c r="E157" t="s">
        <v>28627</v>
      </c>
      <c r="F157" t="s">
        <v>28684</v>
      </c>
      <c r="G157" t="s">
        <v>6334</v>
      </c>
      <c r="H157" t="s">
        <v>6334</v>
      </c>
      <c r="I157" t="s">
        <v>28685</v>
      </c>
      <c r="J157" t="s">
        <v>28686</v>
      </c>
      <c r="K157" t="s">
        <v>6334</v>
      </c>
    </row>
    <row r="158" spans="1:11" x14ac:dyDescent="0.25">
      <c r="A158" t="s">
        <v>28871</v>
      </c>
      <c r="B158" t="s">
        <v>28872</v>
      </c>
      <c r="C158" t="s">
        <v>6334</v>
      </c>
      <c r="D158" t="s">
        <v>1058</v>
      </c>
      <c r="E158" t="s">
        <v>28627</v>
      </c>
      <c r="F158" t="s">
        <v>28684</v>
      </c>
      <c r="G158" t="s">
        <v>6334</v>
      </c>
      <c r="H158" t="s">
        <v>6334</v>
      </c>
      <c r="I158" t="s">
        <v>28685</v>
      </c>
      <c r="J158" t="s">
        <v>28686</v>
      </c>
      <c r="K158" t="s">
        <v>6334</v>
      </c>
    </row>
    <row r="159" spans="1:11" x14ac:dyDescent="0.25">
      <c r="A159" t="s">
        <v>2797</v>
      </c>
      <c r="B159" t="s">
        <v>27428</v>
      </c>
      <c r="C159" t="s">
        <v>6334</v>
      </c>
      <c r="D159" t="s">
        <v>2799</v>
      </c>
      <c r="E159" t="s">
        <v>28627</v>
      </c>
      <c r="F159" t="s">
        <v>28684</v>
      </c>
      <c r="G159" t="s">
        <v>6334</v>
      </c>
      <c r="H159" t="s">
        <v>6334</v>
      </c>
      <c r="I159" t="s">
        <v>28685</v>
      </c>
      <c r="J159" t="s">
        <v>28686</v>
      </c>
      <c r="K159" t="s">
        <v>6334</v>
      </c>
    </row>
    <row r="160" spans="1:11" x14ac:dyDescent="0.25">
      <c r="A160" t="s">
        <v>28873</v>
      </c>
      <c r="B160" t="s">
        <v>28874</v>
      </c>
      <c r="C160" t="s">
        <v>6334</v>
      </c>
      <c r="D160" t="s">
        <v>28875</v>
      </c>
      <c r="E160" t="s">
        <v>28627</v>
      </c>
      <c r="F160" t="s">
        <v>28684</v>
      </c>
      <c r="G160" t="s">
        <v>6334</v>
      </c>
      <c r="H160" t="s">
        <v>6334</v>
      </c>
      <c r="I160" t="s">
        <v>28685</v>
      </c>
      <c r="J160" t="s">
        <v>28686</v>
      </c>
      <c r="K160" t="s">
        <v>6334</v>
      </c>
    </row>
    <row r="161" spans="1:11" x14ac:dyDescent="0.25">
      <c r="A161" t="s">
        <v>28876</v>
      </c>
      <c r="B161" t="s">
        <v>28877</v>
      </c>
      <c r="C161" t="s">
        <v>6334</v>
      </c>
      <c r="D161" t="s">
        <v>1058</v>
      </c>
      <c r="E161" t="s">
        <v>28627</v>
      </c>
      <c r="F161" t="s">
        <v>28684</v>
      </c>
      <c r="G161" t="s">
        <v>6334</v>
      </c>
      <c r="H161" t="s">
        <v>6334</v>
      </c>
      <c r="I161" t="s">
        <v>28685</v>
      </c>
      <c r="J161" t="s">
        <v>28686</v>
      </c>
      <c r="K161" t="s">
        <v>6334</v>
      </c>
    </row>
    <row r="162" spans="1:11" x14ac:dyDescent="0.25">
      <c r="A162" t="s">
        <v>2800</v>
      </c>
      <c r="B162" t="s">
        <v>27256</v>
      </c>
      <c r="C162" t="s">
        <v>6334</v>
      </c>
      <c r="D162" t="s">
        <v>2802</v>
      </c>
      <c r="E162" t="s">
        <v>28627</v>
      </c>
      <c r="F162" t="s">
        <v>28684</v>
      </c>
      <c r="G162" t="s">
        <v>6334</v>
      </c>
      <c r="H162" t="s">
        <v>6334</v>
      </c>
      <c r="I162" t="s">
        <v>28685</v>
      </c>
      <c r="J162" t="s">
        <v>28686</v>
      </c>
      <c r="K162" t="s">
        <v>6334</v>
      </c>
    </row>
    <row r="163" spans="1:11" x14ac:dyDescent="0.25">
      <c r="A163" t="s">
        <v>2803</v>
      </c>
      <c r="B163" t="s">
        <v>27454</v>
      </c>
      <c r="C163" t="s">
        <v>6334</v>
      </c>
      <c r="D163" t="s">
        <v>2805</v>
      </c>
      <c r="E163" t="s">
        <v>28627</v>
      </c>
      <c r="F163" t="s">
        <v>28684</v>
      </c>
      <c r="G163" t="s">
        <v>6334</v>
      </c>
      <c r="H163" t="s">
        <v>6334</v>
      </c>
      <c r="I163" t="s">
        <v>28685</v>
      </c>
      <c r="J163" t="s">
        <v>28686</v>
      </c>
      <c r="K163" t="s">
        <v>6334</v>
      </c>
    </row>
    <row r="164" spans="1:11" x14ac:dyDescent="0.25">
      <c r="A164" t="s">
        <v>28878</v>
      </c>
      <c r="B164" t="s">
        <v>28879</v>
      </c>
      <c r="C164" t="s">
        <v>6334</v>
      </c>
      <c r="D164" t="s">
        <v>1058</v>
      </c>
      <c r="E164" t="s">
        <v>28627</v>
      </c>
      <c r="F164" t="s">
        <v>28684</v>
      </c>
      <c r="G164" t="s">
        <v>6334</v>
      </c>
      <c r="H164" t="s">
        <v>6334</v>
      </c>
      <c r="I164" t="s">
        <v>28685</v>
      </c>
      <c r="J164" t="s">
        <v>28686</v>
      </c>
      <c r="K164" t="s">
        <v>6334</v>
      </c>
    </row>
    <row r="165" spans="1:11" x14ac:dyDescent="0.25">
      <c r="A165" t="s">
        <v>28880</v>
      </c>
      <c r="B165" t="s">
        <v>28881</v>
      </c>
      <c r="C165" t="s">
        <v>6334</v>
      </c>
      <c r="D165" t="s">
        <v>1058</v>
      </c>
      <c r="E165" t="s">
        <v>28526</v>
      </c>
      <c r="F165" t="s">
        <v>28676</v>
      </c>
      <c r="G165" t="s">
        <v>6334</v>
      </c>
      <c r="H165" t="s">
        <v>6334</v>
      </c>
      <c r="I165" t="s">
        <v>28677</v>
      </c>
      <c r="J165" t="s">
        <v>6334</v>
      </c>
      <c r="K165" t="s">
        <v>6334</v>
      </c>
    </row>
    <row r="166" spans="1:11" x14ac:dyDescent="0.25">
      <c r="A166" t="s">
        <v>2806</v>
      </c>
      <c r="B166" t="s">
        <v>27345</v>
      </c>
      <c r="C166" t="s">
        <v>6334</v>
      </c>
      <c r="D166" t="s">
        <v>2808</v>
      </c>
      <c r="E166" t="s">
        <v>28627</v>
      </c>
      <c r="F166" t="s">
        <v>28684</v>
      </c>
      <c r="G166" t="s">
        <v>6334</v>
      </c>
      <c r="H166" t="s">
        <v>6334</v>
      </c>
      <c r="I166" t="s">
        <v>28685</v>
      </c>
      <c r="J166" t="s">
        <v>28686</v>
      </c>
      <c r="K166" t="s">
        <v>6334</v>
      </c>
    </row>
    <row r="167" spans="1:11" x14ac:dyDescent="0.25">
      <c r="A167" t="s">
        <v>2809</v>
      </c>
      <c r="B167" t="s">
        <v>28882</v>
      </c>
      <c r="C167" t="s">
        <v>6334</v>
      </c>
      <c r="D167" t="s">
        <v>2811</v>
      </c>
      <c r="E167" t="s">
        <v>28526</v>
      </c>
      <c r="F167" t="s">
        <v>28676</v>
      </c>
      <c r="G167" t="s">
        <v>6334</v>
      </c>
      <c r="H167" t="s">
        <v>6334</v>
      </c>
      <c r="I167" t="s">
        <v>28677</v>
      </c>
      <c r="J167" t="s">
        <v>6334</v>
      </c>
      <c r="K167" t="s">
        <v>6334</v>
      </c>
    </row>
    <row r="168" spans="1:11" x14ac:dyDescent="0.25">
      <c r="A168" t="s">
        <v>1667</v>
      </c>
      <c r="B168" t="s">
        <v>28883</v>
      </c>
      <c r="C168" t="s">
        <v>6334</v>
      </c>
      <c r="D168" t="s">
        <v>6078</v>
      </c>
      <c r="E168" t="s">
        <v>28499</v>
      </c>
      <c r="F168" t="s">
        <v>28884</v>
      </c>
      <c r="G168" t="s">
        <v>6334</v>
      </c>
      <c r="H168" t="s">
        <v>6334</v>
      </c>
      <c r="I168" t="s">
        <v>28793</v>
      </c>
      <c r="J168" t="s">
        <v>6334</v>
      </c>
      <c r="K168" t="s">
        <v>6334</v>
      </c>
    </row>
    <row r="169" spans="1:11" x14ac:dyDescent="0.25">
      <c r="A169" t="s">
        <v>2812</v>
      </c>
      <c r="B169" t="s">
        <v>27383</v>
      </c>
      <c r="C169" t="s">
        <v>6334</v>
      </c>
      <c r="D169" t="s">
        <v>27384</v>
      </c>
      <c r="E169" t="s">
        <v>28627</v>
      </c>
      <c r="F169" t="s">
        <v>28684</v>
      </c>
      <c r="G169" t="s">
        <v>6334</v>
      </c>
      <c r="H169" t="s">
        <v>6334</v>
      </c>
      <c r="I169" t="s">
        <v>28685</v>
      </c>
      <c r="J169" t="s">
        <v>28686</v>
      </c>
      <c r="K169" t="s">
        <v>6334</v>
      </c>
    </row>
    <row r="170" spans="1:11" x14ac:dyDescent="0.25">
      <c r="A170" t="s">
        <v>27039</v>
      </c>
      <c r="B170" t="s">
        <v>28885</v>
      </c>
      <c r="C170" t="s">
        <v>6334</v>
      </c>
      <c r="D170" t="s">
        <v>27074</v>
      </c>
      <c r="E170" t="s">
        <v>806</v>
      </c>
      <c r="F170" t="s">
        <v>28886</v>
      </c>
      <c r="G170" t="s">
        <v>6334</v>
      </c>
      <c r="H170" t="s">
        <v>6334</v>
      </c>
      <c r="I170" t="s">
        <v>28777</v>
      </c>
      <c r="J170" t="s">
        <v>6334</v>
      </c>
      <c r="K170" t="s">
        <v>6334</v>
      </c>
    </row>
    <row r="171" spans="1:11" x14ac:dyDescent="0.25">
      <c r="A171" t="s">
        <v>27041</v>
      </c>
      <c r="B171" t="s">
        <v>27076</v>
      </c>
      <c r="C171" t="s">
        <v>6334</v>
      </c>
      <c r="D171" t="s">
        <v>27077</v>
      </c>
      <c r="E171" t="s">
        <v>806</v>
      </c>
      <c r="F171" t="s">
        <v>28886</v>
      </c>
      <c r="G171" t="s">
        <v>6334</v>
      </c>
      <c r="H171" t="s">
        <v>6334</v>
      </c>
      <c r="I171" t="s">
        <v>28777</v>
      </c>
      <c r="J171" t="s">
        <v>6334</v>
      </c>
      <c r="K171" t="s">
        <v>6334</v>
      </c>
    </row>
    <row r="172" spans="1:11" x14ac:dyDescent="0.25">
      <c r="A172" t="s">
        <v>28887</v>
      </c>
      <c r="B172" t="s">
        <v>28888</v>
      </c>
      <c r="C172" t="s">
        <v>6334</v>
      </c>
      <c r="D172" t="s">
        <v>1058</v>
      </c>
      <c r="E172" t="s">
        <v>28526</v>
      </c>
      <c r="F172" t="s">
        <v>28676</v>
      </c>
      <c r="G172" t="s">
        <v>6334</v>
      </c>
      <c r="H172" t="s">
        <v>6334</v>
      </c>
      <c r="I172" t="s">
        <v>28677</v>
      </c>
      <c r="J172" t="s">
        <v>6334</v>
      </c>
      <c r="K172" t="s">
        <v>6334</v>
      </c>
    </row>
    <row r="173" spans="1:11" x14ac:dyDescent="0.25">
      <c r="A173" t="s">
        <v>2817</v>
      </c>
      <c r="B173" t="s">
        <v>27241</v>
      </c>
      <c r="C173" t="s">
        <v>6334</v>
      </c>
      <c r="D173" t="s">
        <v>2819</v>
      </c>
      <c r="E173" t="s">
        <v>28575</v>
      </c>
      <c r="F173" t="s">
        <v>28687</v>
      </c>
      <c r="G173" t="s">
        <v>6334</v>
      </c>
      <c r="H173" t="s">
        <v>6334</v>
      </c>
      <c r="I173" t="s">
        <v>28688</v>
      </c>
      <c r="J173" t="s">
        <v>28689</v>
      </c>
      <c r="K173" t="s">
        <v>6334</v>
      </c>
    </row>
    <row r="174" spans="1:11" x14ac:dyDescent="0.25">
      <c r="A174" t="s">
        <v>28889</v>
      </c>
      <c r="B174" t="s">
        <v>28890</v>
      </c>
      <c r="C174" t="s">
        <v>6334</v>
      </c>
      <c r="D174" t="s">
        <v>28891</v>
      </c>
      <c r="E174" t="s">
        <v>28627</v>
      </c>
      <c r="F174" t="s">
        <v>28684</v>
      </c>
      <c r="G174" t="s">
        <v>6334</v>
      </c>
      <c r="H174" t="s">
        <v>6334</v>
      </c>
      <c r="I174" t="s">
        <v>28685</v>
      </c>
      <c r="J174" t="s">
        <v>28686</v>
      </c>
      <c r="K174" t="s">
        <v>6334</v>
      </c>
    </row>
    <row r="175" spans="1:11" x14ac:dyDescent="0.25">
      <c r="A175" t="s">
        <v>2820</v>
      </c>
      <c r="B175" t="s">
        <v>28892</v>
      </c>
      <c r="C175" t="s">
        <v>6334</v>
      </c>
      <c r="D175" t="s">
        <v>1058</v>
      </c>
      <c r="E175" t="s">
        <v>28633</v>
      </c>
      <c r="F175" t="s">
        <v>28849</v>
      </c>
      <c r="G175" t="s">
        <v>28850</v>
      </c>
      <c r="H175" t="s">
        <v>6334</v>
      </c>
      <c r="I175" t="s">
        <v>28851</v>
      </c>
      <c r="J175" t="s">
        <v>6334</v>
      </c>
      <c r="K175" t="s">
        <v>6334</v>
      </c>
    </row>
    <row r="176" spans="1:11" x14ac:dyDescent="0.25">
      <c r="A176" t="s">
        <v>2825</v>
      </c>
      <c r="B176" t="s">
        <v>27355</v>
      </c>
      <c r="C176" t="s">
        <v>6334</v>
      </c>
      <c r="D176" t="s">
        <v>2827</v>
      </c>
      <c r="E176" t="s">
        <v>28575</v>
      </c>
      <c r="F176" t="s">
        <v>28687</v>
      </c>
      <c r="G176" t="s">
        <v>6334</v>
      </c>
      <c r="H176" t="s">
        <v>6334</v>
      </c>
      <c r="I176" t="s">
        <v>28688</v>
      </c>
      <c r="J176" t="s">
        <v>28689</v>
      </c>
      <c r="K176" t="s">
        <v>6334</v>
      </c>
    </row>
    <row r="177" spans="1:11" x14ac:dyDescent="0.25">
      <c r="A177" t="s">
        <v>2828</v>
      </c>
      <c r="B177" t="s">
        <v>27259</v>
      </c>
      <c r="C177" t="s">
        <v>6334</v>
      </c>
      <c r="D177" t="s">
        <v>2830</v>
      </c>
      <c r="E177" t="s">
        <v>28575</v>
      </c>
      <c r="F177" t="s">
        <v>28687</v>
      </c>
      <c r="G177" t="s">
        <v>6334</v>
      </c>
      <c r="H177" t="s">
        <v>6334</v>
      </c>
      <c r="I177" t="s">
        <v>28688</v>
      </c>
      <c r="J177" t="s">
        <v>28689</v>
      </c>
      <c r="K177" t="s">
        <v>6334</v>
      </c>
    </row>
    <row r="178" spans="1:11" x14ac:dyDescent="0.25">
      <c r="A178" t="s">
        <v>28893</v>
      </c>
      <c r="B178" t="s">
        <v>28894</v>
      </c>
      <c r="C178" t="s">
        <v>6334</v>
      </c>
      <c r="D178" t="s">
        <v>1058</v>
      </c>
      <c r="E178" t="s">
        <v>28575</v>
      </c>
      <c r="F178" t="s">
        <v>28687</v>
      </c>
      <c r="G178" t="s">
        <v>6334</v>
      </c>
      <c r="H178" t="s">
        <v>6334</v>
      </c>
      <c r="I178" t="s">
        <v>28688</v>
      </c>
      <c r="J178" t="s">
        <v>28689</v>
      </c>
      <c r="K178" t="s">
        <v>6334</v>
      </c>
    </row>
    <row r="179" spans="1:11" x14ac:dyDescent="0.25">
      <c r="A179" t="s">
        <v>2831</v>
      </c>
      <c r="B179" t="s">
        <v>27260</v>
      </c>
      <c r="C179" t="s">
        <v>6334</v>
      </c>
      <c r="D179" t="s">
        <v>2833</v>
      </c>
      <c r="E179" t="s">
        <v>28575</v>
      </c>
      <c r="F179" t="s">
        <v>28687</v>
      </c>
      <c r="G179" t="s">
        <v>6334</v>
      </c>
      <c r="H179" t="s">
        <v>6334</v>
      </c>
      <c r="I179" t="s">
        <v>28688</v>
      </c>
      <c r="J179" t="s">
        <v>28689</v>
      </c>
      <c r="K179" t="s">
        <v>6334</v>
      </c>
    </row>
    <row r="180" spans="1:11" x14ac:dyDescent="0.25">
      <c r="A180" t="s">
        <v>2840</v>
      </c>
      <c r="B180" t="s">
        <v>28895</v>
      </c>
      <c r="C180" t="s">
        <v>28896</v>
      </c>
      <c r="D180" t="s">
        <v>2842</v>
      </c>
      <c r="E180" t="s">
        <v>28594</v>
      </c>
      <c r="F180" t="s">
        <v>28897</v>
      </c>
      <c r="G180" t="s">
        <v>6334</v>
      </c>
      <c r="H180" t="s">
        <v>6334</v>
      </c>
      <c r="I180" t="s">
        <v>28898</v>
      </c>
      <c r="J180" t="s">
        <v>28899</v>
      </c>
      <c r="K180" t="s">
        <v>6334</v>
      </c>
    </row>
    <row r="181" spans="1:11" x14ac:dyDescent="0.25">
      <c r="A181" t="s">
        <v>2851</v>
      </c>
      <c r="B181" t="s">
        <v>27261</v>
      </c>
      <c r="C181" t="s">
        <v>6334</v>
      </c>
      <c r="D181" t="s">
        <v>2853</v>
      </c>
      <c r="E181" t="s">
        <v>28627</v>
      </c>
      <c r="F181" t="s">
        <v>28684</v>
      </c>
      <c r="G181" t="s">
        <v>6334</v>
      </c>
      <c r="H181" t="s">
        <v>6334</v>
      </c>
      <c r="I181" t="s">
        <v>28685</v>
      </c>
      <c r="J181" t="s">
        <v>28686</v>
      </c>
      <c r="K181" t="s">
        <v>6334</v>
      </c>
    </row>
    <row r="182" spans="1:11" x14ac:dyDescent="0.25">
      <c r="A182" t="s">
        <v>2854</v>
      </c>
      <c r="B182" t="s">
        <v>27278</v>
      </c>
      <c r="C182" t="s">
        <v>6334</v>
      </c>
      <c r="D182" t="s">
        <v>2856</v>
      </c>
      <c r="E182" t="s">
        <v>28627</v>
      </c>
      <c r="F182" t="s">
        <v>28684</v>
      </c>
      <c r="G182" t="s">
        <v>6334</v>
      </c>
      <c r="H182" t="s">
        <v>6334</v>
      </c>
      <c r="I182" t="s">
        <v>28685</v>
      </c>
      <c r="J182" t="s">
        <v>28686</v>
      </c>
      <c r="K182" t="s">
        <v>6334</v>
      </c>
    </row>
    <row r="183" spans="1:11" x14ac:dyDescent="0.25">
      <c r="A183" t="s">
        <v>2857</v>
      </c>
      <c r="B183" t="s">
        <v>27318</v>
      </c>
      <c r="C183" t="s">
        <v>6334</v>
      </c>
      <c r="D183" t="s">
        <v>2859</v>
      </c>
      <c r="E183" t="s">
        <v>28627</v>
      </c>
      <c r="F183" t="s">
        <v>28684</v>
      </c>
      <c r="G183" t="s">
        <v>6334</v>
      </c>
      <c r="H183" t="s">
        <v>6334</v>
      </c>
      <c r="I183" t="s">
        <v>28685</v>
      </c>
      <c r="J183" t="s">
        <v>28686</v>
      </c>
      <c r="K183" t="s">
        <v>6334</v>
      </c>
    </row>
    <row r="184" spans="1:11" x14ac:dyDescent="0.25">
      <c r="A184" t="s">
        <v>2860</v>
      </c>
      <c r="B184" t="s">
        <v>27346</v>
      </c>
      <c r="C184" t="s">
        <v>6334</v>
      </c>
      <c r="D184" t="s">
        <v>2862</v>
      </c>
      <c r="E184" t="s">
        <v>28627</v>
      </c>
      <c r="F184" t="s">
        <v>28684</v>
      </c>
      <c r="G184" t="s">
        <v>6334</v>
      </c>
      <c r="H184" t="s">
        <v>6334</v>
      </c>
      <c r="I184" t="s">
        <v>28685</v>
      </c>
      <c r="J184" t="s">
        <v>28686</v>
      </c>
      <c r="K184" t="s">
        <v>6334</v>
      </c>
    </row>
    <row r="185" spans="1:11" x14ac:dyDescent="0.25">
      <c r="A185" t="s">
        <v>2863</v>
      </c>
      <c r="B185" t="s">
        <v>27342</v>
      </c>
      <c r="C185" t="s">
        <v>6334</v>
      </c>
      <c r="D185" t="s">
        <v>2865</v>
      </c>
      <c r="E185" t="s">
        <v>28627</v>
      </c>
      <c r="F185" t="s">
        <v>28684</v>
      </c>
      <c r="G185" t="s">
        <v>6334</v>
      </c>
      <c r="H185" t="s">
        <v>6334</v>
      </c>
      <c r="I185" t="s">
        <v>28685</v>
      </c>
      <c r="J185" t="s">
        <v>28686</v>
      </c>
      <c r="K185" t="s">
        <v>6334</v>
      </c>
    </row>
    <row r="186" spans="1:11" x14ac:dyDescent="0.25">
      <c r="A186" t="s">
        <v>2866</v>
      </c>
      <c r="B186" t="s">
        <v>27415</v>
      </c>
      <c r="C186" t="s">
        <v>6334</v>
      </c>
      <c r="D186" t="s">
        <v>2868</v>
      </c>
      <c r="E186" t="s">
        <v>28627</v>
      </c>
      <c r="F186" t="s">
        <v>28684</v>
      </c>
      <c r="G186" t="s">
        <v>6334</v>
      </c>
      <c r="H186" t="s">
        <v>6334</v>
      </c>
      <c r="I186" t="s">
        <v>28685</v>
      </c>
      <c r="J186" t="s">
        <v>28686</v>
      </c>
      <c r="K186" t="s">
        <v>6334</v>
      </c>
    </row>
    <row r="187" spans="1:11" x14ac:dyDescent="0.25">
      <c r="A187" t="s">
        <v>2869</v>
      </c>
      <c r="B187" t="s">
        <v>27385</v>
      </c>
      <c r="C187" t="s">
        <v>6334</v>
      </c>
      <c r="D187" t="s">
        <v>2871</v>
      </c>
      <c r="E187" t="s">
        <v>28627</v>
      </c>
      <c r="F187" t="s">
        <v>28684</v>
      </c>
      <c r="G187" t="s">
        <v>6334</v>
      </c>
      <c r="H187" t="s">
        <v>6334</v>
      </c>
      <c r="I187" t="s">
        <v>28685</v>
      </c>
      <c r="J187" t="s">
        <v>28686</v>
      </c>
      <c r="K187" t="s">
        <v>6334</v>
      </c>
    </row>
    <row r="188" spans="1:11" x14ac:dyDescent="0.25">
      <c r="A188" t="s">
        <v>2872</v>
      </c>
      <c r="B188" t="s">
        <v>27451</v>
      </c>
      <c r="C188" t="s">
        <v>6334</v>
      </c>
      <c r="D188" t="s">
        <v>2874</v>
      </c>
      <c r="E188" t="s">
        <v>28627</v>
      </c>
      <c r="F188" t="s">
        <v>28684</v>
      </c>
      <c r="G188" t="s">
        <v>6334</v>
      </c>
      <c r="H188" t="s">
        <v>6334</v>
      </c>
      <c r="I188" t="s">
        <v>28685</v>
      </c>
      <c r="J188" t="s">
        <v>28686</v>
      </c>
      <c r="K188" t="s">
        <v>6334</v>
      </c>
    </row>
    <row r="189" spans="1:11" x14ac:dyDescent="0.25">
      <c r="A189" t="s">
        <v>2875</v>
      </c>
      <c r="B189" t="s">
        <v>27417</v>
      </c>
      <c r="C189" t="s">
        <v>6334</v>
      </c>
      <c r="D189" t="s">
        <v>2877</v>
      </c>
      <c r="E189" t="s">
        <v>28627</v>
      </c>
      <c r="F189" t="s">
        <v>28684</v>
      </c>
      <c r="G189" t="s">
        <v>6334</v>
      </c>
      <c r="H189" t="s">
        <v>6334</v>
      </c>
      <c r="I189" t="s">
        <v>28685</v>
      </c>
      <c r="J189" t="s">
        <v>28686</v>
      </c>
      <c r="K189" t="s">
        <v>6334</v>
      </c>
    </row>
    <row r="190" spans="1:11" x14ac:dyDescent="0.25">
      <c r="A190" t="s">
        <v>2878</v>
      </c>
      <c r="B190" t="s">
        <v>27420</v>
      </c>
      <c r="C190" t="s">
        <v>6334</v>
      </c>
      <c r="D190" t="s">
        <v>2880</v>
      </c>
      <c r="E190" t="s">
        <v>28627</v>
      </c>
      <c r="F190" t="s">
        <v>28684</v>
      </c>
      <c r="G190" t="s">
        <v>6334</v>
      </c>
      <c r="H190" t="s">
        <v>6334</v>
      </c>
      <c r="I190" t="s">
        <v>28685</v>
      </c>
      <c r="J190" t="s">
        <v>28686</v>
      </c>
      <c r="K190" t="s">
        <v>6334</v>
      </c>
    </row>
    <row r="191" spans="1:11" x14ac:dyDescent="0.25">
      <c r="A191" t="s">
        <v>28900</v>
      </c>
      <c r="B191" t="s">
        <v>28901</v>
      </c>
      <c r="C191" t="s">
        <v>6334</v>
      </c>
      <c r="D191" t="s">
        <v>1058</v>
      </c>
      <c r="E191" t="s">
        <v>28627</v>
      </c>
      <c r="F191" t="s">
        <v>28684</v>
      </c>
      <c r="G191" t="s">
        <v>6334</v>
      </c>
      <c r="H191" t="s">
        <v>6334</v>
      </c>
      <c r="I191" t="s">
        <v>28685</v>
      </c>
      <c r="J191" t="s">
        <v>28686</v>
      </c>
      <c r="K191" t="s">
        <v>6334</v>
      </c>
    </row>
    <row r="192" spans="1:11" x14ac:dyDescent="0.25">
      <c r="A192" t="s">
        <v>2881</v>
      </c>
      <c r="B192" t="s">
        <v>28902</v>
      </c>
      <c r="C192" t="s">
        <v>6334</v>
      </c>
      <c r="D192" t="s">
        <v>2883</v>
      </c>
      <c r="E192" t="s">
        <v>28526</v>
      </c>
      <c r="F192" t="s">
        <v>28676</v>
      </c>
      <c r="G192" t="s">
        <v>6334</v>
      </c>
      <c r="H192" t="s">
        <v>6334</v>
      </c>
      <c r="I192" t="s">
        <v>28677</v>
      </c>
      <c r="J192" t="s">
        <v>6334</v>
      </c>
      <c r="K192" t="s">
        <v>6334</v>
      </c>
    </row>
    <row r="193" spans="1:11" x14ac:dyDescent="0.25">
      <c r="A193" t="s">
        <v>2884</v>
      </c>
      <c r="B193" t="s">
        <v>27305</v>
      </c>
      <c r="C193" t="s">
        <v>6334</v>
      </c>
      <c r="D193" t="s">
        <v>2886</v>
      </c>
      <c r="E193" t="s">
        <v>28627</v>
      </c>
      <c r="F193" t="s">
        <v>28684</v>
      </c>
      <c r="G193" t="s">
        <v>6334</v>
      </c>
      <c r="H193" t="s">
        <v>6334</v>
      </c>
      <c r="I193" t="s">
        <v>28685</v>
      </c>
      <c r="J193" t="s">
        <v>28686</v>
      </c>
      <c r="K193" t="s">
        <v>6334</v>
      </c>
    </row>
    <row r="194" spans="1:11" x14ac:dyDescent="0.25">
      <c r="A194" t="s">
        <v>28903</v>
      </c>
      <c r="B194" t="s">
        <v>28904</v>
      </c>
      <c r="C194" t="s">
        <v>6334</v>
      </c>
      <c r="D194" t="s">
        <v>1058</v>
      </c>
      <c r="E194" t="s">
        <v>28627</v>
      </c>
      <c r="F194" t="s">
        <v>28684</v>
      </c>
      <c r="G194" t="s">
        <v>6334</v>
      </c>
      <c r="H194" t="s">
        <v>6334</v>
      </c>
      <c r="I194" t="s">
        <v>28685</v>
      </c>
      <c r="J194" t="s">
        <v>28686</v>
      </c>
      <c r="K194" t="s">
        <v>6334</v>
      </c>
    </row>
    <row r="195" spans="1:11" x14ac:dyDescent="0.25">
      <c r="A195" t="s">
        <v>2887</v>
      </c>
      <c r="B195" t="s">
        <v>27167</v>
      </c>
      <c r="C195" t="s">
        <v>6334</v>
      </c>
      <c r="D195" t="s">
        <v>2889</v>
      </c>
      <c r="E195" t="s">
        <v>28575</v>
      </c>
      <c r="F195" t="s">
        <v>28687</v>
      </c>
      <c r="G195" t="s">
        <v>6334</v>
      </c>
      <c r="H195" t="s">
        <v>6334</v>
      </c>
      <c r="I195" t="s">
        <v>28688</v>
      </c>
      <c r="J195" t="s">
        <v>28689</v>
      </c>
      <c r="K195" t="s">
        <v>6334</v>
      </c>
    </row>
    <row r="196" spans="1:11" x14ac:dyDescent="0.25">
      <c r="A196" t="s">
        <v>28905</v>
      </c>
      <c r="B196" t="s">
        <v>28906</v>
      </c>
      <c r="C196" t="s">
        <v>6334</v>
      </c>
      <c r="D196" t="s">
        <v>28907</v>
      </c>
      <c r="E196" t="s">
        <v>28627</v>
      </c>
      <c r="F196" t="s">
        <v>28684</v>
      </c>
      <c r="G196" t="s">
        <v>6334</v>
      </c>
      <c r="H196" t="s">
        <v>6334</v>
      </c>
      <c r="I196" t="s">
        <v>28685</v>
      </c>
      <c r="J196" t="s">
        <v>28686</v>
      </c>
      <c r="K196" t="s">
        <v>6334</v>
      </c>
    </row>
    <row r="197" spans="1:11" x14ac:dyDescent="0.25">
      <c r="A197" t="s">
        <v>2893</v>
      </c>
      <c r="B197" t="s">
        <v>28908</v>
      </c>
      <c r="C197" t="s">
        <v>6334</v>
      </c>
      <c r="D197" t="s">
        <v>2895</v>
      </c>
      <c r="E197" t="s">
        <v>28526</v>
      </c>
      <c r="F197" t="s">
        <v>28676</v>
      </c>
      <c r="G197" t="s">
        <v>6334</v>
      </c>
      <c r="H197" t="s">
        <v>6334</v>
      </c>
      <c r="I197" t="s">
        <v>28677</v>
      </c>
      <c r="J197" t="s">
        <v>6334</v>
      </c>
      <c r="K197" t="s">
        <v>6334</v>
      </c>
    </row>
    <row r="198" spans="1:11" x14ac:dyDescent="0.25">
      <c r="A198" t="s">
        <v>2896</v>
      </c>
      <c r="B198" t="s">
        <v>10265</v>
      </c>
      <c r="C198" t="s">
        <v>6334</v>
      </c>
      <c r="D198" t="s">
        <v>2898</v>
      </c>
      <c r="E198" t="s">
        <v>28526</v>
      </c>
      <c r="F198" t="s">
        <v>28676</v>
      </c>
      <c r="G198" t="s">
        <v>6334</v>
      </c>
      <c r="H198" t="s">
        <v>6334</v>
      </c>
      <c r="I198" t="s">
        <v>28677</v>
      </c>
      <c r="J198" t="s">
        <v>6334</v>
      </c>
      <c r="K198" t="s">
        <v>6334</v>
      </c>
    </row>
    <row r="199" spans="1:11" x14ac:dyDescent="0.25">
      <c r="A199" t="s">
        <v>28909</v>
      </c>
      <c r="B199" t="s">
        <v>28910</v>
      </c>
      <c r="C199" t="s">
        <v>6334</v>
      </c>
      <c r="D199" t="s">
        <v>1058</v>
      </c>
      <c r="E199" t="s">
        <v>28627</v>
      </c>
      <c r="F199" t="s">
        <v>28684</v>
      </c>
      <c r="G199" t="s">
        <v>6334</v>
      </c>
      <c r="H199" t="s">
        <v>6334</v>
      </c>
      <c r="I199" t="s">
        <v>28685</v>
      </c>
      <c r="J199" t="s">
        <v>28686</v>
      </c>
      <c r="K199" t="s">
        <v>6334</v>
      </c>
    </row>
    <row r="200" spans="1:11" x14ac:dyDescent="0.25">
      <c r="A200" t="s">
        <v>28911</v>
      </c>
      <c r="B200" t="s">
        <v>27204</v>
      </c>
      <c r="C200" t="s">
        <v>6334</v>
      </c>
      <c r="D200" t="s">
        <v>1058</v>
      </c>
      <c r="E200" t="s">
        <v>28575</v>
      </c>
      <c r="F200" t="s">
        <v>28687</v>
      </c>
      <c r="G200" t="s">
        <v>6334</v>
      </c>
      <c r="H200" t="s">
        <v>6334</v>
      </c>
      <c r="I200" t="s">
        <v>28688</v>
      </c>
      <c r="J200" t="s">
        <v>28689</v>
      </c>
      <c r="K200" t="s">
        <v>6334</v>
      </c>
    </row>
    <row r="201" spans="1:11" x14ac:dyDescent="0.25">
      <c r="A201" t="s">
        <v>2899</v>
      </c>
      <c r="B201" t="s">
        <v>28912</v>
      </c>
      <c r="C201" t="s">
        <v>6334</v>
      </c>
      <c r="D201" t="s">
        <v>2901</v>
      </c>
      <c r="E201" t="s">
        <v>28526</v>
      </c>
      <c r="F201" t="s">
        <v>28676</v>
      </c>
      <c r="G201" t="s">
        <v>6334</v>
      </c>
      <c r="H201" t="s">
        <v>6334</v>
      </c>
      <c r="I201" t="s">
        <v>28677</v>
      </c>
      <c r="J201" t="s">
        <v>6334</v>
      </c>
      <c r="K201" t="s">
        <v>6334</v>
      </c>
    </row>
    <row r="202" spans="1:11" x14ac:dyDescent="0.25">
      <c r="A202" t="s">
        <v>2902</v>
      </c>
      <c r="B202" t="s">
        <v>28913</v>
      </c>
      <c r="C202" t="s">
        <v>6334</v>
      </c>
      <c r="D202" t="s">
        <v>2904</v>
      </c>
      <c r="E202" t="s">
        <v>28526</v>
      </c>
      <c r="F202" t="s">
        <v>28676</v>
      </c>
      <c r="G202" t="s">
        <v>6334</v>
      </c>
      <c r="H202" t="s">
        <v>6334</v>
      </c>
      <c r="I202" t="s">
        <v>28677</v>
      </c>
      <c r="J202" t="s">
        <v>6334</v>
      </c>
      <c r="K202" t="s">
        <v>6334</v>
      </c>
    </row>
    <row r="203" spans="1:11" x14ac:dyDescent="0.25">
      <c r="A203" t="s">
        <v>28914</v>
      </c>
      <c r="B203" t="s">
        <v>28915</v>
      </c>
      <c r="C203" t="s">
        <v>6334</v>
      </c>
      <c r="D203" t="s">
        <v>1058</v>
      </c>
      <c r="E203" t="s">
        <v>28627</v>
      </c>
      <c r="F203" t="s">
        <v>28684</v>
      </c>
      <c r="G203" t="s">
        <v>6334</v>
      </c>
      <c r="H203" t="s">
        <v>6334</v>
      </c>
      <c r="I203" t="s">
        <v>28685</v>
      </c>
      <c r="J203" t="s">
        <v>28686</v>
      </c>
      <c r="K203" t="s">
        <v>6334</v>
      </c>
    </row>
    <row r="204" spans="1:11" x14ac:dyDescent="0.25">
      <c r="A204" t="s">
        <v>2905</v>
      </c>
      <c r="B204" t="s">
        <v>27438</v>
      </c>
      <c r="C204" t="s">
        <v>6334</v>
      </c>
      <c r="D204" t="s">
        <v>2907</v>
      </c>
      <c r="E204" t="s">
        <v>28627</v>
      </c>
      <c r="F204" t="s">
        <v>28684</v>
      </c>
      <c r="G204" t="s">
        <v>6334</v>
      </c>
      <c r="H204" t="s">
        <v>6334</v>
      </c>
      <c r="I204" t="s">
        <v>28685</v>
      </c>
      <c r="J204" t="s">
        <v>28686</v>
      </c>
      <c r="K204" t="s">
        <v>6334</v>
      </c>
    </row>
    <row r="205" spans="1:11" x14ac:dyDescent="0.25">
      <c r="A205" t="s">
        <v>2910</v>
      </c>
      <c r="B205" t="s">
        <v>27240</v>
      </c>
      <c r="C205" t="s">
        <v>6334</v>
      </c>
      <c r="D205" t="s">
        <v>2912</v>
      </c>
      <c r="E205" t="s">
        <v>28575</v>
      </c>
      <c r="F205" t="s">
        <v>28687</v>
      </c>
      <c r="G205" t="s">
        <v>6334</v>
      </c>
      <c r="H205" t="s">
        <v>6334</v>
      </c>
      <c r="I205" t="s">
        <v>28688</v>
      </c>
      <c r="J205" t="s">
        <v>28689</v>
      </c>
      <c r="K205" t="s">
        <v>6334</v>
      </c>
    </row>
    <row r="206" spans="1:11" x14ac:dyDescent="0.25">
      <c r="A206" t="s">
        <v>28916</v>
      </c>
      <c r="B206" t="s">
        <v>28917</v>
      </c>
      <c r="C206" t="s">
        <v>6334</v>
      </c>
      <c r="D206" t="s">
        <v>28918</v>
      </c>
      <c r="E206" t="s">
        <v>28627</v>
      </c>
      <c r="F206" t="s">
        <v>28684</v>
      </c>
      <c r="G206" t="s">
        <v>6334</v>
      </c>
      <c r="H206" t="s">
        <v>6334</v>
      </c>
      <c r="I206" t="s">
        <v>28685</v>
      </c>
      <c r="J206" t="s">
        <v>28686</v>
      </c>
      <c r="K206" t="s">
        <v>6334</v>
      </c>
    </row>
    <row r="207" spans="1:11" x14ac:dyDescent="0.25">
      <c r="A207" t="s">
        <v>2915</v>
      </c>
      <c r="B207" t="s">
        <v>27397</v>
      </c>
      <c r="C207" t="s">
        <v>6334</v>
      </c>
      <c r="D207" t="s">
        <v>2917</v>
      </c>
      <c r="E207" t="s">
        <v>28627</v>
      </c>
      <c r="F207" t="s">
        <v>28684</v>
      </c>
      <c r="G207" t="s">
        <v>6334</v>
      </c>
      <c r="H207" t="s">
        <v>6334</v>
      </c>
      <c r="I207" t="s">
        <v>28685</v>
      </c>
      <c r="J207" t="s">
        <v>28686</v>
      </c>
      <c r="K207" t="s">
        <v>6334</v>
      </c>
    </row>
    <row r="208" spans="1:11" x14ac:dyDescent="0.25">
      <c r="A208" t="s">
        <v>28919</v>
      </c>
      <c r="B208" t="s">
        <v>28920</v>
      </c>
      <c r="C208" t="s">
        <v>6334</v>
      </c>
      <c r="D208" t="s">
        <v>1058</v>
      </c>
      <c r="E208" t="s">
        <v>28627</v>
      </c>
      <c r="F208" t="s">
        <v>28684</v>
      </c>
      <c r="G208" t="s">
        <v>6334</v>
      </c>
      <c r="H208" t="s">
        <v>6334</v>
      </c>
      <c r="I208" t="s">
        <v>28685</v>
      </c>
      <c r="J208" t="s">
        <v>28686</v>
      </c>
      <c r="K208" t="s">
        <v>6334</v>
      </c>
    </row>
    <row r="209" spans="1:11" x14ac:dyDescent="0.25">
      <c r="A209" t="s">
        <v>2918</v>
      </c>
      <c r="B209" t="s">
        <v>27090</v>
      </c>
      <c r="C209" t="s">
        <v>6334</v>
      </c>
      <c r="D209" t="s">
        <v>2920</v>
      </c>
      <c r="E209" t="s">
        <v>28627</v>
      </c>
      <c r="F209" t="s">
        <v>28684</v>
      </c>
      <c r="G209" t="s">
        <v>6334</v>
      </c>
      <c r="H209" t="s">
        <v>6334</v>
      </c>
      <c r="I209" t="s">
        <v>28685</v>
      </c>
      <c r="J209" t="s">
        <v>28686</v>
      </c>
      <c r="K209" t="s">
        <v>6334</v>
      </c>
    </row>
    <row r="210" spans="1:11" x14ac:dyDescent="0.25">
      <c r="A210" t="s">
        <v>28921</v>
      </c>
      <c r="B210" t="s">
        <v>28922</v>
      </c>
      <c r="C210" t="s">
        <v>6334</v>
      </c>
      <c r="D210" t="s">
        <v>1058</v>
      </c>
      <c r="E210" t="s">
        <v>28627</v>
      </c>
      <c r="F210" t="s">
        <v>28684</v>
      </c>
      <c r="G210" t="s">
        <v>6334</v>
      </c>
      <c r="H210" t="s">
        <v>6334</v>
      </c>
      <c r="I210" t="s">
        <v>28685</v>
      </c>
      <c r="J210" t="s">
        <v>28686</v>
      </c>
      <c r="K210" t="s">
        <v>6334</v>
      </c>
    </row>
    <row r="211" spans="1:11" x14ac:dyDescent="0.25">
      <c r="A211" t="s">
        <v>2921</v>
      </c>
      <c r="B211" t="s">
        <v>27212</v>
      </c>
      <c r="C211" t="s">
        <v>6334</v>
      </c>
      <c r="D211" t="s">
        <v>2923</v>
      </c>
      <c r="E211" t="s">
        <v>28575</v>
      </c>
      <c r="F211" t="s">
        <v>28687</v>
      </c>
      <c r="G211" t="s">
        <v>6334</v>
      </c>
      <c r="H211" t="s">
        <v>6334</v>
      </c>
      <c r="I211" t="s">
        <v>28688</v>
      </c>
      <c r="J211" t="s">
        <v>28689</v>
      </c>
      <c r="K211" t="s">
        <v>6334</v>
      </c>
    </row>
    <row r="212" spans="1:11" x14ac:dyDescent="0.25">
      <c r="A212" t="s">
        <v>2924</v>
      </c>
      <c r="B212" t="s">
        <v>27224</v>
      </c>
      <c r="C212" t="s">
        <v>28923</v>
      </c>
      <c r="D212" t="s">
        <v>2926</v>
      </c>
      <c r="E212" t="s">
        <v>28575</v>
      </c>
      <c r="F212" t="s">
        <v>28687</v>
      </c>
      <c r="G212" t="s">
        <v>6334</v>
      </c>
      <c r="H212" t="s">
        <v>6334</v>
      </c>
      <c r="I212" t="s">
        <v>28688</v>
      </c>
      <c r="J212" t="s">
        <v>28689</v>
      </c>
      <c r="K212" t="s">
        <v>6334</v>
      </c>
    </row>
    <row r="213" spans="1:11" x14ac:dyDescent="0.25">
      <c r="A213" t="s">
        <v>1693</v>
      </c>
      <c r="B213" t="s">
        <v>28924</v>
      </c>
      <c r="C213" t="s">
        <v>6334</v>
      </c>
      <c r="D213" t="s">
        <v>1058</v>
      </c>
      <c r="E213" t="s">
        <v>28541</v>
      </c>
      <c r="F213" t="s">
        <v>28925</v>
      </c>
      <c r="G213" t="s">
        <v>6334</v>
      </c>
      <c r="H213" t="s">
        <v>6334</v>
      </c>
      <c r="I213" t="s">
        <v>28926</v>
      </c>
      <c r="J213" t="s">
        <v>6334</v>
      </c>
      <c r="K213" t="s">
        <v>6334</v>
      </c>
    </row>
    <row r="214" spans="1:11" x14ac:dyDescent="0.25">
      <c r="A214" t="s">
        <v>28927</v>
      </c>
      <c r="B214" t="s">
        <v>28928</v>
      </c>
      <c r="C214" t="s">
        <v>6334</v>
      </c>
      <c r="D214" t="s">
        <v>28929</v>
      </c>
      <c r="E214" t="s">
        <v>28627</v>
      </c>
      <c r="F214" t="s">
        <v>28684</v>
      </c>
      <c r="G214" t="s">
        <v>6334</v>
      </c>
      <c r="H214" t="s">
        <v>6334</v>
      </c>
      <c r="I214" t="s">
        <v>28685</v>
      </c>
      <c r="J214" t="s">
        <v>28686</v>
      </c>
      <c r="K214" t="s">
        <v>6334</v>
      </c>
    </row>
    <row r="215" spans="1:11" x14ac:dyDescent="0.25">
      <c r="A215" t="s">
        <v>2931</v>
      </c>
      <c r="B215" t="s">
        <v>27065</v>
      </c>
      <c r="C215" t="s">
        <v>28082</v>
      </c>
      <c r="D215" t="s">
        <v>2933</v>
      </c>
      <c r="E215" t="s">
        <v>28930</v>
      </c>
      <c r="F215" t="s">
        <v>28931</v>
      </c>
      <c r="G215" t="s">
        <v>6334</v>
      </c>
      <c r="H215" t="s">
        <v>6334</v>
      </c>
      <c r="I215" t="s">
        <v>28932</v>
      </c>
      <c r="J215" t="s">
        <v>6334</v>
      </c>
      <c r="K215" t="s">
        <v>6334</v>
      </c>
    </row>
    <row r="216" spans="1:11" x14ac:dyDescent="0.25">
      <c r="A216" t="s">
        <v>28933</v>
      </c>
      <c r="B216" t="s">
        <v>28934</v>
      </c>
      <c r="C216" t="s">
        <v>6334</v>
      </c>
      <c r="D216" t="s">
        <v>28935</v>
      </c>
      <c r="E216" t="s">
        <v>28526</v>
      </c>
      <c r="F216" t="s">
        <v>28676</v>
      </c>
      <c r="G216" t="s">
        <v>6334</v>
      </c>
      <c r="H216" t="s">
        <v>6334</v>
      </c>
      <c r="I216" t="s">
        <v>28677</v>
      </c>
      <c r="J216" t="s">
        <v>6334</v>
      </c>
      <c r="K216" t="s">
        <v>6334</v>
      </c>
    </row>
    <row r="217" spans="1:11" x14ac:dyDescent="0.25">
      <c r="A217" t="s">
        <v>28936</v>
      </c>
      <c r="B217" t="s">
        <v>28937</v>
      </c>
      <c r="C217" t="s">
        <v>6334</v>
      </c>
      <c r="D217" t="s">
        <v>1058</v>
      </c>
      <c r="E217" t="s">
        <v>28627</v>
      </c>
      <c r="F217" t="s">
        <v>28684</v>
      </c>
      <c r="G217" t="s">
        <v>6334</v>
      </c>
      <c r="H217" t="s">
        <v>6334</v>
      </c>
      <c r="I217" t="s">
        <v>28685</v>
      </c>
      <c r="J217" t="s">
        <v>28686</v>
      </c>
      <c r="K217" t="s">
        <v>6334</v>
      </c>
    </row>
    <row r="218" spans="1:11" x14ac:dyDescent="0.25">
      <c r="A218" t="s">
        <v>28938</v>
      </c>
      <c r="B218" t="s">
        <v>28939</v>
      </c>
      <c r="C218" t="s">
        <v>6334</v>
      </c>
      <c r="D218" t="s">
        <v>1058</v>
      </c>
      <c r="E218" t="s">
        <v>28627</v>
      </c>
      <c r="F218" t="s">
        <v>28684</v>
      </c>
      <c r="G218" t="s">
        <v>6334</v>
      </c>
      <c r="H218" t="s">
        <v>6334</v>
      </c>
      <c r="I218" t="s">
        <v>28685</v>
      </c>
      <c r="J218" t="s">
        <v>28686</v>
      </c>
      <c r="K218" t="s">
        <v>6334</v>
      </c>
    </row>
    <row r="219" spans="1:11" x14ac:dyDescent="0.25">
      <c r="A219" t="s">
        <v>28940</v>
      </c>
      <c r="B219" t="s">
        <v>28941</v>
      </c>
      <c r="C219" t="s">
        <v>6334</v>
      </c>
      <c r="D219" t="s">
        <v>28942</v>
      </c>
      <c r="E219" t="s">
        <v>28627</v>
      </c>
      <c r="F219" t="s">
        <v>28684</v>
      </c>
      <c r="G219" t="s">
        <v>6334</v>
      </c>
      <c r="H219" t="s">
        <v>6334</v>
      </c>
      <c r="I219" t="s">
        <v>28685</v>
      </c>
      <c r="J219" t="s">
        <v>28686</v>
      </c>
      <c r="K219" t="s">
        <v>6334</v>
      </c>
    </row>
    <row r="220" spans="1:11" x14ac:dyDescent="0.25">
      <c r="A220" t="s">
        <v>28943</v>
      </c>
      <c r="B220" t="s">
        <v>27344</v>
      </c>
      <c r="C220" t="s">
        <v>6334</v>
      </c>
      <c r="D220" t="s">
        <v>1058</v>
      </c>
      <c r="E220" t="s">
        <v>28627</v>
      </c>
      <c r="F220" t="s">
        <v>28684</v>
      </c>
      <c r="G220" t="s">
        <v>6334</v>
      </c>
      <c r="H220" t="s">
        <v>6334</v>
      </c>
      <c r="I220" t="s">
        <v>28685</v>
      </c>
      <c r="J220" t="s">
        <v>28686</v>
      </c>
      <c r="K220" t="s">
        <v>6334</v>
      </c>
    </row>
    <row r="221" spans="1:11" x14ac:dyDescent="0.25">
      <c r="A221" t="s">
        <v>2936</v>
      </c>
      <c r="B221" t="s">
        <v>28944</v>
      </c>
      <c r="C221" t="s">
        <v>6334</v>
      </c>
      <c r="D221" t="s">
        <v>2938</v>
      </c>
      <c r="E221" t="s">
        <v>28526</v>
      </c>
      <c r="F221" t="s">
        <v>28676</v>
      </c>
      <c r="G221" t="s">
        <v>6334</v>
      </c>
      <c r="H221" t="s">
        <v>6334</v>
      </c>
      <c r="I221" t="s">
        <v>28677</v>
      </c>
      <c r="J221" t="s">
        <v>6334</v>
      </c>
      <c r="K221" t="s">
        <v>6334</v>
      </c>
    </row>
    <row r="222" spans="1:11" x14ac:dyDescent="0.25">
      <c r="A222" t="s">
        <v>28945</v>
      </c>
      <c r="B222" t="s">
        <v>28946</v>
      </c>
      <c r="C222" t="s">
        <v>6334</v>
      </c>
      <c r="D222" t="s">
        <v>1058</v>
      </c>
      <c r="E222" t="s">
        <v>28526</v>
      </c>
      <c r="F222" t="s">
        <v>28676</v>
      </c>
      <c r="G222" t="s">
        <v>6334</v>
      </c>
      <c r="H222" t="s">
        <v>6334</v>
      </c>
      <c r="I222" t="s">
        <v>28677</v>
      </c>
      <c r="J222" t="s">
        <v>6334</v>
      </c>
      <c r="K222" t="s">
        <v>6334</v>
      </c>
    </row>
    <row r="223" spans="1:11" x14ac:dyDescent="0.25">
      <c r="A223" t="s">
        <v>2939</v>
      </c>
      <c r="B223" t="s">
        <v>27303</v>
      </c>
      <c r="C223" t="s">
        <v>6334</v>
      </c>
      <c r="D223" t="s">
        <v>2941</v>
      </c>
      <c r="E223" t="s">
        <v>28627</v>
      </c>
      <c r="F223" t="s">
        <v>28684</v>
      </c>
      <c r="G223" t="s">
        <v>6334</v>
      </c>
      <c r="H223" t="s">
        <v>6334</v>
      </c>
      <c r="I223" t="s">
        <v>28685</v>
      </c>
      <c r="J223" t="s">
        <v>28686</v>
      </c>
      <c r="K223" t="s">
        <v>6334</v>
      </c>
    </row>
    <row r="224" spans="1:11" x14ac:dyDescent="0.25">
      <c r="A224" t="s">
        <v>2942</v>
      </c>
      <c r="B224" t="s">
        <v>27311</v>
      </c>
      <c r="C224" t="s">
        <v>6334</v>
      </c>
      <c r="D224" t="s">
        <v>2944</v>
      </c>
      <c r="E224" t="s">
        <v>28627</v>
      </c>
      <c r="F224" t="s">
        <v>28684</v>
      </c>
      <c r="G224" t="s">
        <v>6334</v>
      </c>
      <c r="H224" t="s">
        <v>6334</v>
      </c>
      <c r="I224" t="s">
        <v>28685</v>
      </c>
      <c r="J224" t="s">
        <v>28686</v>
      </c>
      <c r="K224" t="s">
        <v>6334</v>
      </c>
    </row>
    <row r="225" spans="1:11" x14ac:dyDescent="0.25">
      <c r="A225" t="s">
        <v>28947</v>
      </c>
      <c r="B225" t="s">
        <v>28948</v>
      </c>
      <c r="C225" t="s">
        <v>6334</v>
      </c>
      <c r="D225" t="s">
        <v>1058</v>
      </c>
      <c r="E225" t="s">
        <v>28627</v>
      </c>
      <c r="F225" t="s">
        <v>28684</v>
      </c>
      <c r="G225" t="s">
        <v>6334</v>
      </c>
      <c r="H225" t="s">
        <v>6334</v>
      </c>
      <c r="I225" t="s">
        <v>28685</v>
      </c>
      <c r="J225" t="s">
        <v>28686</v>
      </c>
      <c r="K225" t="s">
        <v>6334</v>
      </c>
    </row>
    <row r="226" spans="1:11" x14ac:dyDescent="0.25">
      <c r="A226" t="s">
        <v>1705</v>
      </c>
      <c r="B226" t="s">
        <v>5608</v>
      </c>
      <c r="C226" t="s">
        <v>6334</v>
      </c>
      <c r="D226" t="s">
        <v>2946</v>
      </c>
      <c r="E226" t="s">
        <v>28627</v>
      </c>
      <c r="F226" t="s">
        <v>28684</v>
      </c>
      <c r="G226" t="s">
        <v>6334</v>
      </c>
      <c r="H226" t="s">
        <v>6334</v>
      </c>
      <c r="I226" t="s">
        <v>28685</v>
      </c>
      <c r="J226" t="s">
        <v>28686</v>
      </c>
      <c r="K226" t="s">
        <v>6334</v>
      </c>
    </row>
    <row r="227" spans="1:11" x14ac:dyDescent="0.25">
      <c r="A227" t="s">
        <v>28949</v>
      </c>
      <c r="B227" t="s">
        <v>28950</v>
      </c>
      <c r="C227" t="s">
        <v>6334</v>
      </c>
      <c r="D227" t="s">
        <v>28951</v>
      </c>
      <c r="E227" t="s">
        <v>28627</v>
      </c>
      <c r="F227" t="s">
        <v>28684</v>
      </c>
      <c r="G227" t="s">
        <v>6334</v>
      </c>
      <c r="H227" t="s">
        <v>6334</v>
      </c>
      <c r="I227" t="s">
        <v>28685</v>
      </c>
      <c r="J227" t="s">
        <v>28686</v>
      </c>
      <c r="K227" t="s">
        <v>6334</v>
      </c>
    </row>
    <row r="228" spans="1:11" x14ac:dyDescent="0.25">
      <c r="A228" t="s">
        <v>2947</v>
      </c>
      <c r="B228" t="s">
        <v>27090</v>
      </c>
      <c r="C228" t="s">
        <v>6334</v>
      </c>
      <c r="D228" t="s">
        <v>2949</v>
      </c>
      <c r="E228" t="s">
        <v>28627</v>
      </c>
      <c r="F228" t="s">
        <v>28684</v>
      </c>
      <c r="G228" t="s">
        <v>6334</v>
      </c>
      <c r="H228" t="s">
        <v>6334</v>
      </c>
      <c r="I228" t="s">
        <v>28685</v>
      </c>
      <c r="J228" t="s">
        <v>28686</v>
      </c>
      <c r="K228" t="s">
        <v>6334</v>
      </c>
    </row>
    <row r="229" spans="1:11" x14ac:dyDescent="0.25">
      <c r="A229" t="s">
        <v>28952</v>
      </c>
      <c r="B229" t="s">
        <v>28953</v>
      </c>
      <c r="C229" t="s">
        <v>6334</v>
      </c>
      <c r="D229" t="s">
        <v>28954</v>
      </c>
      <c r="E229" t="s">
        <v>28627</v>
      </c>
      <c r="F229" t="s">
        <v>28684</v>
      </c>
      <c r="G229" t="s">
        <v>6334</v>
      </c>
      <c r="H229" t="s">
        <v>6334</v>
      </c>
      <c r="I229" t="s">
        <v>28685</v>
      </c>
      <c r="J229" t="s">
        <v>28686</v>
      </c>
      <c r="K229" t="s">
        <v>6334</v>
      </c>
    </row>
    <row r="230" spans="1:11" x14ac:dyDescent="0.25">
      <c r="A230" t="s">
        <v>2950</v>
      </c>
      <c r="B230" t="s">
        <v>27255</v>
      </c>
      <c r="C230" t="s">
        <v>6334</v>
      </c>
      <c r="D230" t="s">
        <v>2952</v>
      </c>
      <c r="E230" t="s">
        <v>28627</v>
      </c>
      <c r="F230" t="s">
        <v>28684</v>
      </c>
      <c r="G230" t="s">
        <v>6334</v>
      </c>
      <c r="H230" t="s">
        <v>6334</v>
      </c>
      <c r="I230" t="s">
        <v>28685</v>
      </c>
      <c r="J230" t="s">
        <v>28686</v>
      </c>
      <c r="K230" t="s">
        <v>6334</v>
      </c>
    </row>
    <row r="231" spans="1:11" x14ac:dyDescent="0.25">
      <c r="A231" t="s">
        <v>28955</v>
      </c>
      <c r="B231" t="s">
        <v>28956</v>
      </c>
      <c r="C231" t="s">
        <v>6334</v>
      </c>
      <c r="D231" t="s">
        <v>1058</v>
      </c>
      <c r="E231" t="s">
        <v>28627</v>
      </c>
      <c r="F231" t="s">
        <v>28684</v>
      </c>
      <c r="G231" t="s">
        <v>6334</v>
      </c>
      <c r="H231" t="s">
        <v>6334</v>
      </c>
      <c r="I231" t="s">
        <v>28685</v>
      </c>
      <c r="J231" t="s">
        <v>28686</v>
      </c>
      <c r="K231" t="s">
        <v>6334</v>
      </c>
    </row>
    <row r="232" spans="1:11" x14ac:dyDescent="0.25">
      <c r="A232" t="s">
        <v>1711</v>
      </c>
      <c r="B232" t="s">
        <v>5610</v>
      </c>
      <c r="C232" t="s">
        <v>6334</v>
      </c>
      <c r="D232" t="s">
        <v>2954</v>
      </c>
      <c r="E232" t="s">
        <v>28575</v>
      </c>
      <c r="F232" t="s">
        <v>28687</v>
      </c>
      <c r="G232" t="s">
        <v>6334</v>
      </c>
      <c r="H232" t="s">
        <v>6334</v>
      </c>
      <c r="I232" t="s">
        <v>28688</v>
      </c>
      <c r="J232" t="s">
        <v>28689</v>
      </c>
      <c r="K232" t="s">
        <v>6334</v>
      </c>
    </row>
    <row r="233" spans="1:11" x14ac:dyDescent="0.25">
      <c r="A233" t="s">
        <v>2955</v>
      </c>
      <c r="B233" t="s">
        <v>5611</v>
      </c>
      <c r="C233" t="s">
        <v>6334</v>
      </c>
      <c r="D233" t="s">
        <v>2957</v>
      </c>
      <c r="E233" t="s">
        <v>28575</v>
      </c>
      <c r="F233" t="s">
        <v>28687</v>
      </c>
      <c r="G233" t="s">
        <v>6334</v>
      </c>
      <c r="H233" t="s">
        <v>6334</v>
      </c>
      <c r="I233" t="s">
        <v>28688</v>
      </c>
      <c r="J233" t="s">
        <v>28689</v>
      </c>
      <c r="K233" t="s">
        <v>6334</v>
      </c>
    </row>
    <row r="234" spans="1:11" x14ac:dyDescent="0.25">
      <c r="A234" t="s">
        <v>2958</v>
      </c>
      <c r="B234" t="s">
        <v>27204</v>
      </c>
      <c r="C234" t="s">
        <v>6334</v>
      </c>
      <c r="D234" t="s">
        <v>27205</v>
      </c>
      <c r="E234" t="s">
        <v>28575</v>
      </c>
      <c r="F234" t="s">
        <v>28687</v>
      </c>
      <c r="G234" t="s">
        <v>6334</v>
      </c>
      <c r="H234" t="s">
        <v>6334</v>
      </c>
      <c r="I234" t="s">
        <v>28688</v>
      </c>
      <c r="J234" t="s">
        <v>28689</v>
      </c>
      <c r="K234" t="s">
        <v>6334</v>
      </c>
    </row>
    <row r="235" spans="1:11" x14ac:dyDescent="0.25">
      <c r="A235" t="s">
        <v>2960</v>
      </c>
      <c r="B235" t="s">
        <v>27229</v>
      </c>
      <c r="C235" t="s">
        <v>6334</v>
      </c>
      <c r="D235" t="s">
        <v>2962</v>
      </c>
      <c r="E235" t="s">
        <v>28575</v>
      </c>
      <c r="F235" t="s">
        <v>28687</v>
      </c>
      <c r="G235" t="s">
        <v>6334</v>
      </c>
      <c r="H235" t="s">
        <v>6334</v>
      </c>
      <c r="I235" t="s">
        <v>28688</v>
      </c>
      <c r="J235" t="s">
        <v>28689</v>
      </c>
      <c r="K235" t="s">
        <v>6334</v>
      </c>
    </row>
    <row r="236" spans="1:11" x14ac:dyDescent="0.25">
      <c r="A236" t="s">
        <v>2966</v>
      </c>
      <c r="B236" t="s">
        <v>28957</v>
      </c>
      <c r="C236" t="s">
        <v>6334</v>
      </c>
      <c r="D236" t="s">
        <v>2968</v>
      </c>
      <c r="E236" t="s">
        <v>28526</v>
      </c>
      <c r="F236" t="s">
        <v>28676</v>
      </c>
      <c r="G236" t="s">
        <v>6334</v>
      </c>
      <c r="H236" t="s">
        <v>6334</v>
      </c>
      <c r="I236" t="s">
        <v>28677</v>
      </c>
      <c r="J236" t="s">
        <v>6334</v>
      </c>
      <c r="K236" t="s">
        <v>6334</v>
      </c>
    </row>
    <row r="237" spans="1:11" x14ac:dyDescent="0.25">
      <c r="A237" t="s">
        <v>2969</v>
      </c>
      <c r="B237" t="s">
        <v>28958</v>
      </c>
      <c r="C237" t="s">
        <v>6334</v>
      </c>
      <c r="D237" t="s">
        <v>2971</v>
      </c>
      <c r="E237" t="s">
        <v>28526</v>
      </c>
      <c r="F237" t="s">
        <v>28676</v>
      </c>
      <c r="G237" t="s">
        <v>6334</v>
      </c>
      <c r="H237" t="s">
        <v>6334</v>
      </c>
      <c r="I237" t="s">
        <v>28677</v>
      </c>
      <c r="J237" t="s">
        <v>6334</v>
      </c>
      <c r="K237" t="s">
        <v>6334</v>
      </c>
    </row>
    <row r="238" spans="1:11" x14ac:dyDescent="0.25">
      <c r="A238" t="s">
        <v>2976</v>
      </c>
      <c r="B238" t="s">
        <v>27402</v>
      </c>
      <c r="C238" t="s">
        <v>6334</v>
      </c>
      <c r="D238" t="s">
        <v>2978</v>
      </c>
      <c r="E238" t="s">
        <v>28502</v>
      </c>
      <c r="F238" t="s">
        <v>28959</v>
      </c>
      <c r="G238" t="s">
        <v>6334</v>
      </c>
      <c r="H238" t="s">
        <v>6334</v>
      </c>
      <c r="I238" t="s">
        <v>28960</v>
      </c>
      <c r="J238" t="s">
        <v>6334</v>
      </c>
      <c r="K238" t="s">
        <v>6334</v>
      </c>
    </row>
    <row r="239" spans="1:11" x14ac:dyDescent="0.25">
      <c r="A239" t="s">
        <v>28961</v>
      </c>
      <c r="B239" t="s">
        <v>28962</v>
      </c>
      <c r="C239" t="s">
        <v>6334</v>
      </c>
      <c r="D239" t="s">
        <v>28963</v>
      </c>
      <c r="E239" t="s">
        <v>28537</v>
      </c>
      <c r="F239" t="s">
        <v>28705</v>
      </c>
      <c r="G239" t="s">
        <v>6334</v>
      </c>
      <c r="H239" t="s">
        <v>6334</v>
      </c>
      <c r="I239" t="s">
        <v>28677</v>
      </c>
      <c r="J239" t="s">
        <v>6334</v>
      </c>
      <c r="K239" t="s">
        <v>6334</v>
      </c>
    </row>
    <row r="240" spans="1:11" x14ac:dyDescent="0.25">
      <c r="A240" t="s">
        <v>2979</v>
      </c>
      <c r="B240" t="s">
        <v>28964</v>
      </c>
      <c r="C240" t="s">
        <v>6334</v>
      </c>
      <c r="D240" t="s">
        <v>2981</v>
      </c>
      <c r="E240" t="s">
        <v>28526</v>
      </c>
      <c r="F240" t="s">
        <v>28676</v>
      </c>
      <c r="G240" t="s">
        <v>6334</v>
      </c>
      <c r="H240" t="s">
        <v>6334</v>
      </c>
      <c r="I240" t="s">
        <v>28677</v>
      </c>
      <c r="J240" t="s">
        <v>6334</v>
      </c>
      <c r="K240" t="s">
        <v>6334</v>
      </c>
    </row>
    <row r="241" spans="1:11" x14ac:dyDescent="0.25">
      <c r="A241" t="s">
        <v>5498</v>
      </c>
      <c r="B241" t="s">
        <v>28965</v>
      </c>
      <c r="C241" t="s">
        <v>6334</v>
      </c>
      <c r="D241" t="s">
        <v>5743</v>
      </c>
      <c r="E241" t="s">
        <v>28556</v>
      </c>
      <c r="F241" t="s">
        <v>28966</v>
      </c>
      <c r="G241" t="s">
        <v>6334</v>
      </c>
      <c r="H241" t="s">
        <v>6334</v>
      </c>
      <c r="I241" t="s">
        <v>28967</v>
      </c>
      <c r="J241" t="s">
        <v>28968</v>
      </c>
      <c r="K241" t="s">
        <v>6334</v>
      </c>
    </row>
    <row r="242" spans="1:11" x14ac:dyDescent="0.25">
      <c r="A242" t="s">
        <v>28969</v>
      </c>
      <c r="B242" t="s">
        <v>28970</v>
      </c>
      <c r="C242" t="s">
        <v>6334</v>
      </c>
      <c r="D242" t="s">
        <v>1058</v>
      </c>
      <c r="E242" t="s">
        <v>28526</v>
      </c>
      <c r="F242" t="s">
        <v>28676</v>
      </c>
      <c r="G242" t="s">
        <v>6334</v>
      </c>
      <c r="H242" t="s">
        <v>6334</v>
      </c>
      <c r="I242" t="s">
        <v>28677</v>
      </c>
      <c r="J242" t="s">
        <v>6334</v>
      </c>
      <c r="K242" t="s">
        <v>6334</v>
      </c>
    </row>
    <row r="243" spans="1:11" x14ac:dyDescent="0.25">
      <c r="A243" t="s">
        <v>2984</v>
      </c>
      <c r="B243" t="s">
        <v>28971</v>
      </c>
      <c r="C243" t="s">
        <v>6334</v>
      </c>
      <c r="D243" t="s">
        <v>2986</v>
      </c>
      <c r="E243" t="s">
        <v>28526</v>
      </c>
      <c r="F243" t="s">
        <v>28676</v>
      </c>
      <c r="G243" t="s">
        <v>6334</v>
      </c>
      <c r="H243" t="s">
        <v>6334</v>
      </c>
      <c r="I243" t="s">
        <v>28677</v>
      </c>
      <c r="J243" t="s">
        <v>6334</v>
      </c>
      <c r="K243" t="s">
        <v>6334</v>
      </c>
    </row>
    <row r="244" spans="1:11" x14ac:dyDescent="0.25">
      <c r="A244" t="s">
        <v>28972</v>
      </c>
      <c r="B244" t="s">
        <v>28973</v>
      </c>
      <c r="C244" t="s">
        <v>6334</v>
      </c>
      <c r="D244" t="s">
        <v>1058</v>
      </c>
      <c r="E244" t="s">
        <v>28526</v>
      </c>
      <c r="F244" t="s">
        <v>28676</v>
      </c>
      <c r="G244" t="s">
        <v>6334</v>
      </c>
      <c r="H244" t="s">
        <v>6334</v>
      </c>
      <c r="I244" t="s">
        <v>28677</v>
      </c>
      <c r="J244" t="s">
        <v>6334</v>
      </c>
      <c r="K244" t="s">
        <v>6334</v>
      </c>
    </row>
    <row r="245" spans="1:11" x14ac:dyDescent="0.25">
      <c r="A245" t="s">
        <v>28974</v>
      </c>
      <c r="B245" t="s">
        <v>28975</v>
      </c>
      <c r="C245" t="s">
        <v>6334</v>
      </c>
      <c r="D245" t="s">
        <v>28976</v>
      </c>
      <c r="E245" t="s">
        <v>28627</v>
      </c>
      <c r="F245" t="s">
        <v>28684</v>
      </c>
      <c r="G245" t="s">
        <v>6334</v>
      </c>
      <c r="H245" t="s">
        <v>6334</v>
      </c>
      <c r="I245" t="s">
        <v>28685</v>
      </c>
      <c r="J245" t="s">
        <v>28686</v>
      </c>
      <c r="K245" t="s">
        <v>6334</v>
      </c>
    </row>
    <row r="246" spans="1:11" x14ac:dyDescent="0.25">
      <c r="A246" t="s">
        <v>28977</v>
      </c>
      <c r="B246" t="s">
        <v>28978</v>
      </c>
      <c r="C246" t="s">
        <v>6334</v>
      </c>
      <c r="D246" t="s">
        <v>28979</v>
      </c>
      <c r="E246" t="s">
        <v>28627</v>
      </c>
      <c r="F246" t="s">
        <v>28684</v>
      </c>
      <c r="G246" t="s">
        <v>6334</v>
      </c>
      <c r="H246" t="s">
        <v>6334</v>
      </c>
      <c r="I246" t="s">
        <v>28685</v>
      </c>
      <c r="J246" t="s">
        <v>28686</v>
      </c>
      <c r="K246" t="s">
        <v>6334</v>
      </c>
    </row>
    <row r="247" spans="1:11" x14ac:dyDescent="0.25">
      <c r="A247" t="s">
        <v>2989</v>
      </c>
      <c r="B247" t="s">
        <v>28980</v>
      </c>
      <c r="C247" t="s">
        <v>6334</v>
      </c>
      <c r="D247" t="s">
        <v>2991</v>
      </c>
      <c r="E247" t="s">
        <v>28526</v>
      </c>
      <c r="F247" t="s">
        <v>28676</v>
      </c>
      <c r="G247" t="s">
        <v>6334</v>
      </c>
      <c r="H247" t="s">
        <v>6334</v>
      </c>
      <c r="I247" t="s">
        <v>28677</v>
      </c>
      <c r="J247" t="s">
        <v>6334</v>
      </c>
      <c r="K247" t="s">
        <v>6334</v>
      </c>
    </row>
    <row r="248" spans="1:11" x14ac:dyDescent="0.25">
      <c r="A248" t="s">
        <v>1751</v>
      </c>
      <c r="B248" t="s">
        <v>5616</v>
      </c>
      <c r="C248" t="s">
        <v>6334</v>
      </c>
      <c r="D248" t="s">
        <v>3005</v>
      </c>
      <c r="E248" t="s">
        <v>28627</v>
      </c>
      <c r="F248" t="s">
        <v>28684</v>
      </c>
      <c r="G248" t="s">
        <v>6334</v>
      </c>
      <c r="H248" t="s">
        <v>6334</v>
      </c>
      <c r="I248" t="s">
        <v>28685</v>
      </c>
      <c r="J248" t="s">
        <v>28686</v>
      </c>
      <c r="K248" t="s">
        <v>6334</v>
      </c>
    </row>
    <row r="249" spans="1:11" x14ac:dyDescent="0.25">
      <c r="A249" t="s">
        <v>3006</v>
      </c>
      <c r="B249" t="s">
        <v>28981</v>
      </c>
      <c r="C249" t="s">
        <v>6334</v>
      </c>
      <c r="D249" t="s">
        <v>3008</v>
      </c>
      <c r="E249" t="s">
        <v>28526</v>
      </c>
      <c r="F249" t="s">
        <v>28676</v>
      </c>
      <c r="G249" t="s">
        <v>6334</v>
      </c>
      <c r="H249" t="s">
        <v>6334</v>
      </c>
      <c r="I249" t="s">
        <v>28677</v>
      </c>
      <c r="J249" t="s">
        <v>6334</v>
      </c>
      <c r="K249" t="s">
        <v>6334</v>
      </c>
    </row>
    <row r="250" spans="1:11" x14ac:dyDescent="0.25">
      <c r="A250" t="s">
        <v>3009</v>
      </c>
      <c r="B250" t="s">
        <v>28982</v>
      </c>
      <c r="C250" t="s">
        <v>6334</v>
      </c>
      <c r="D250" t="s">
        <v>3011</v>
      </c>
      <c r="E250" t="s">
        <v>28526</v>
      </c>
      <c r="F250" t="s">
        <v>28676</v>
      </c>
      <c r="G250" t="s">
        <v>6334</v>
      </c>
      <c r="H250" t="s">
        <v>6334</v>
      </c>
      <c r="I250" t="s">
        <v>28677</v>
      </c>
      <c r="J250" t="s">
        <v>6334</v>
      </c>
      <c r="K250" t="s">
        <v>6334</v>
      </c>
    </row>
    <row r="251" spans="1:11" x14ac:dyDescent="0.25">
      <c r="A251" t="s">
        <v>3009</v>
      </c>
      <c r="B251" t="s">
        <v>28982</v>
      </c>
      <c r="C251" t="s">
        <v>6334</v>
      </c>
      <c r="D251" t="s">
        <v>3011</v>
      </c>
      <c r="E251" t="s">
        <v>28753</v>
      </c>
      <c r="F251" t="s">
        <v>28754</v>
      </c>
      <c r="G251" t="s">
        <v>6334</v>
      </c>
      <c r="H251" t="s">
        <v>6334</v>
      </c>
      <c r="I251" t="s">
        <v>28755</v>
      </c>
      <c r="J251" t="s">
        <v>6334</v>
      </c>
      <c r="K251" t="s">
        <v>6334</v>
      </c>
    </row>
    <row r="252" spans="1:11" x14ac:dyDescent="0.25">
      <c r="A252" t="s">
        <v>3015</v>
      </c>
      <c r="B252" t="s">
        <v>28983</v>
      </c>
      <c r="C252" t="s">
        <v>6334</v>
      </c>
      <c r="D252" t="s">
        <v>3017</v>
      </c>
      <c r="E252" t="s">
        <v>28526</v>
      </c>
      <c r="F252" t="s">
        <v>28676</v>
      </c>
      <c r="G252" t="s">
        <v>6334</v>
      </c>
      <c r="H252" t="s">
        <v>6334</v>
      </c>
      <c r="I252" t="s">
        <v>28677</v>
      </c>
      <c r="J252" t="s">
        <v>6334</v>
      </c>
      <c r="K252" t="s">
        <v>6334</v>
      </c>
    </row>
    <row r="253" spans="1:11" x14ac:dyDescent="0.25">
      <c r="A253" t="s">
        <v>28984</v>
      </c>
      <c r="B253" t="s">
        <v>28985</v>
      </c>
      <c r="C253" t="s">
        <v>6334</v>
      </c>
      <c r="D253" t="s">
        <v>28986</v>
      </c>
      <c r="E253" t="s">
        <v>28627</v>
      </c>
      <c r="F253" t="s">
        <v>28684</v>
      </c>
      <c r="G253" t="s">
        <v>6334</v>
      </c>
      <c r="H253" t="s">
        <v>6334</v>
      </c>
      <c r="I253" t="s">
        <v>28685</v>
      </c>
      <c r="J253" t="s">
        <v>28686</v>
      </c>
      <c r="K253" t="s">
        <v>6334</v>
      </c>
    </row>
    <row r="254" spans="1:11" x14ac:dyDescent="0.25">
      <c r="A254" t="s">
        <v>3021</v>
      </c>
      <c r="B254" t="s">
        <v>28987</v>
      </c>
      <c r="C254" t="s">
        <v>6334</v>
      </c>
      <c r="D254" t="s">
        <v>3023</v>
      </c>
      <c r="E254" t="s">
        <v>28526</v>
      </c>
      <c r="F254" t="s">
        <v>28676</v>
      </c>
      <c r="G254" t="s">
        <v>6334</v>
      </c>
      <c r="H254" t="s">
        <v>6334</v>
      </c>
      <c r="I254" t="s">
        <v>28677</v>
      </c>
      <c r="J254" t="s">
        <v>6334</v>
      </c>
      <c r="K254" t="s">
        <v>6334</v>
      </c>
    </row>
    <row r="255" spans="1:11" x14ac:dyDescent="0.25">
      <c r="A255" t="s">
        <v>28988</v>
      </c>
      <c r="B255" t="s">
        <v>28989</v>
      </c>
      <c r="C255" t="s">
        <v>6334</v>
      </c>
      <c r="D255" t="s">
        <v>28990</v>
      </c>
      <c r="E255" t="s">
        <v>28627</v>
      </c>
      <c r="F255" t="s">
        <v>28684</v>
      </c>
      <c r="G255" t="s">
        <v>6334</v>
      </c>
      <c r="H255" t="s">
        <v>6334</v>
      </c>
      <c r="I255" t="s">
        <v>28685</v>
      </c>
      <c r="J255" t="s">
        <v>28686</v>
      </c>
      <c r="K255" t="s">
        <v>6334</v>
      </c>
    </row>
    <row r="256" spans="1:11" x14ac:dyDescent="0.25">
      <c r="A256" t="s">
        <v>3027</v>
      </c>
      <c r="B256" t="s">
        <v>28991</v>
      </c>
      <c r="C256" t="s">
        <v>6334</v>
      </c>
      <c r="D256" t="s">
        <v>3029</v>
      </c>
      <c r="E256" t="s">
        <v>28526</v>
      </c>
      <c r="F256" t="s">
        <v>28676</v>
      </c>
      <c r="G256" t="s">
        <v>6334</v>
      </c>
      <c r="H256" t="s">
        <v>6334</v>
      </c>
      <c r="I256" t="s">
        <v>28677</v>
      </c>
      <c r="J256" t="s">
        <v>6334</v>
      </c>
      <c r="K256" t="s">
        <v>6334</v>
      </c>
    </row>
    <row r="257" spans="1:11" x14ac:dyDescent="0.25">
      <c r="A257" t="s">
        <v>28992</v>
      </c>
      <c r="B257" t="s">
        <v>28993</v>
      </c>
      <c r="C257" t="s">
        <v>6334</v>
      </c>
      <c r="D257" t="s">
        <v>1058</v>
      </c>
      <c r="E257" t="s">
        <v>28526</v>
      </c>
      <c r="F257" t="s">
        <v>28676</v>
      </c>
      <c r="G257" t="s">
        <v>6334</v>
      </c>
      <c r="H257" t="s">
        <v>6334</v>
      </c>
      <c r="I257" t="s">
        <v>28677</v>
      </c>
      <c r="J257" t="s">
        <v>6334</v>
      </c>
      <c r="K257" t="s">
        <v>6334</v>
      </c>
    </row>
    <row r="258" spans="1:11" x14ac:dyDescent="0.25">
      <c r="A258" t="s">
        <v>3033</v>
      </c>
      <c r="B258" t="s">
        <v>28994</v>
      </c>
      <c r="C258" t="s">
        <v>6334</v>
      </c>
      <c r="D258" t="s">
        <v>3035</v>
      </c>
      <c r="E258" t="s">
        <v>28526</v>
      </c>
      <c r="F258" t="s">
        <v>28676</v>
      </c>
      <c r="G258" t="s">
        <v>6334</v>
      </c>
      <c r="H258" t="s">
        <v>6334</v>
      </c>
      <c r="I258" t="s">
        <v>28677</v>
      </c>
      <c r="J258" t="s">
        <v>6334</v>
      </c>
      <c r="K258" t="s">
        <v>6334</v>
      </c>
    </row>
    <row r="259" spans="1:11" x14ac:dyDescent="0.25">
      <c r="A259" t="s">
        <v>28995</v>
      </c>
      <c r="B259" t="s">
        <v>28996</v>
      </c>
      <c r="C259" t="s">
        <v>6334</v>
      </c>
      <c r="D259" t="s">
        <v>28997</v>
      </c>
      <c r="E259" t="s">
        <v>28526</v>
      </c>
      <c r="F259" t="s">
        <v>28676</v>
      </c>
      <c r="G259" t="s">
        <v>6334</v>
      </c>
      <c r="H259" t="s">
        <v>6334</v>
      </c>
      <c r="I259" t="s">
        <v>28677</v>
      </c>
      <c r="J259" t="s">
        <v>6334</v>
      </c>
      <c r="K259" t="s">
        <v>6334</v>
      </c>
    </row>
    <row r="260" spans="1:11" x14ac:dyDescent="0.25">
      <c r="A260" t="s">
        <v>28995</v>
      </c>
      <c r="B260" t="s">
        <v>28996</v>
      </c>
      <c r="C260" t="s">
        <v>6334</v>
      </c>
      <c r="D260" t="s">
        <v>28997</v>
      </c>
      <c r="E260" t="s">
        <v>28575</v>
      </c>
      <c r="F260" t="s">
        <v>28687</v>
      </c>
      <c r="G260" t="s">
        <v>6334</v>
      </c>
      <c r="H260" t="s">
        <v>6334</v>
      </c>
      <c r="I260" t="s">
        <v>28688</v>
      </c>
      <c r="J260" t="s">
        <v>28689</v>
      </c>
      <c r="K260" t="s">
        <v>6334</v>
      </c>
    </row>
    <row r="261" spans="1:11" x14ac:dyDescent="0.25">
      <c r="A261" t="s">
        <v>28998</v>
      </c>
      <c r="B261" t="s">
        <v>28999</v>
      </c>
      <c r="C261" t="s">
        <v>6334</v>
      </c>
      <c r="D261" t="s">
        <v>1058</v>
      </c>
      <c r="E261" t="s">
        <v>28627</v>
      </c>
      <c r="F261" t="s">
        <v>28684</v>
      </c>
      <c r="G261" t="s">
        <v>6334</v>
      </c>
      <c r="H261" t="s">
        <v>6334</v>
      </c>
      <c r="I261" t="s">
        <v>28685</v>
      </c>
      <c r="J261" t="s">
        <v>28686</v>
      </c>
      <c r="K261" t="s">
        <v>6334</v>
      </c>
    </row>
    <row r="262" spans="1:11" x14ac:dyDescent="0.25">
      <c r="A262" t="s">
        <v>3042</v>
      </c>
      <c r="B262" t="s">
        <v>27073</v>
      </c>
      <c r="C262" t="s">
        <v>6334</v>
      </c>
      <c r="D262" t="s">
        <v>3044</v>
      </c>
      <c r="E262" t="s">
        <v>28627</v>
      </c>
      <c r="F262" t="s">
        <v>28684</v>
      </c>
      <c r="G262" t="s">
        <v>6334</v>
      </c>
      <c r="H262" t="s">
        <v>6334</v>
      </c>
      <c r="I262" t="s">
        <v>28685</v>
      </c>
      <c r="J262" t="s">
        <v>28686</v>
      </c>
      <c r="K262" t="s">
        <v>6334</v>
      </c>
    </row>
    <row r="263" spans="1:11" x14ac:dyDescent="0.25">
      <c r="A263" t="s">
        <v>29000</v>
      </c>
      <c r="B263" t="s">
        <v>29001</v>
      </c>
      <c r="C263" t="s">
        <v>6334</v>
      </c>
      <c r="D263" t="s">
        <v>1058</v>
      </c>
      <c r="E263" t="s">
        <v>28526</v>
      </c>
      <c r="F263" t="s">
        <v>28676</v>
      </c>
      <c r="G263" t="s">
        <v>6334</v>
      </c>
      <c r="H263" t="s">
        <v>6334</v>
      </c>
      <c r="I263" t="s">
        <v>28677</v>
      </c>
      <c r="J263" t="s">
        <v>6334</v>
      </c>
      <c r="K263" t="s">
        <v>6334</v>
      </c>
    </row>
    <row r="264" spans="1:11" x14ac:dyDescent="0.25">
      <c r="A264" t="s">
        <v>29002</v>
      </c>
      <c r="B264" t="s">
        <v>29003</v>
      </c>
      <c r="C264" t="s">
        <v>6334</v>
      </c>
      <c r="D264" t="s">
        <v>1058</v>
      </c>
      <c r="E264" t="s">
        <v>28627</v>
      </c>
      <c r="F264" t="s">
        <v>28684</v>
      </c>
      <c r="G264" t="s">
        <v>6334</v>
      </c>
      <c r="H264" t="s">
        <v>6334</v>
      </c>
      <c r="I264" t="s">
        <v>28685</v>
      </c>
      <c r="J264" t="s">
        <v>28686</v>
      </c>
      <c r="K264" t="s">
        <v>6334</v>
      </c>
    </row>
    <row r="265" spans="1:11" x14ac:dyDescent="0.25">
      <c r="A265" t="s">
        <v>3045</v>
      </c>
      <c r="B265" t="s">
        <v>27372</v>
      </c>
      <c r="C265" t="s">
        <v>6334</v>
      </c>
      <c r="D265" t="s">
        <v>3047</v>
      </c>
      <c r="E265" t="s">
        <v>28627</v>
      </c>
      <c r="F265" t="s">
        <v>28684</v>
      </c>
      <c r="G265" t="s">
        <v>6334</v>
      </c>
      <c r="H265" t="s">
        <v>6334</v>
      </c>
      <c r="I265" t="s">
        <v>28685</v>
      </c>
      <c r="J265" t="s">
        <v>28686</v>
      </c>
      <c r="K265" t="s">
        <v>6334</v>
      </c>
    </row>
    <row r="266" spans="1:11" x14ac:dyDescent="0.25">
      <c r="A266" t="s">
        <v>29004</v>
      </c>
      <c r="B266" t="s">
        <v>29005</v>
      </c>
      <c r="C266" t="s">
        <v>6334</v>
      </c>
      <c r="D266" t="s">
        <v>1058</v>
      </c>
      <c r="E266" t="s">
        <v>28627</v>
      </c>
      <c r="F266" t="s">
        <v>28684</v>
      </c>
      <c r="G266" t="s">
        <v>6334</v>
      </c>
      <c r="H266" t="s">
        <v>6334</v>
      </c>
      <c r="I266" t="s">
        <v>28685</v>
      </c>
      <c r="J266" t="s">
        <v>28686</v>
      </c>
      <c r="K266" t="s">
        <v>6334</v>
      </c>
    </row>
    <row r="267" spans="1:11" x14ac:dyDescent="0.25">
      <c r="A267" t="s">
        <v>3048</v>
      </c>
      <c r="B267" t="s">
        <v>27442</v>
      </c>
      <c r="C267" t="s">
        <v>6334</v>
      </c>
      <c r="D267" t="s">
        <v>3050</v>
      </c>
      <c r="E267" t="s">
        <v>28627</v>
      </c>
      <c r="F267" t="s">
        <v>28684</v>
      </c>
      <c r="G267" t="s">
        <v>6334</v>
      </c>
      <c r="H267" t="s">
        <v>6334</v>
      </c>
      <c r="I267" t="s">
        <v>28685</v>
      </c>
      <c r="J267" t="s">
        <v>28686</v>
      </c>
      <c r="K267" t="s">
        <v>6334</v>
      </c>
    </row>
    <row r="268" spans="1:11" x14ac:dyDescent="0.25">
      <c r="A268" t="s">
        <v>3051</v>
      </c>
      <c r="B268" t="s">
        <v>27440</v>
      </c>
      <c r="C268" t="s">
        <v>6334</v>
      </c>
      <c r="D268" t="s">
        <v>3053</v>
      </c>
      <c r="E268" t="s">
        <v>28627</v>
      </c>
      <c r="F268" t="s">
        <v>28684</v>
      </c>
      <c r="G268" t="s">
        <v>6334</v>
      </c>
      <c r="H268" t="s">
        <v>6334</v>
      </c>
      <c r="I268" t="s">
        <v>28685</v>
      </c>
      <c r="J268" t="s">
        <v>28686</v>
      </c>
      <c r="K268" t="s">
        <v>6334</v>
      </c>
    </row>
    <row r="269" spans="1:11" x14ac:dyDescent="0.25">
      <c r="A269" t="s">
        <v>29006</v>
      </c>
      <c r="B269" t="s">
        <v>29007</v>
      </c>
      <c r="C269" t="s">
        <v>6334</v>
      </c>
      <c r="D269" t="s">
        <v>1058</v>
      </c>
      <c r="E269" t="s">
        <v>28627</v>
      </c>
      <c r="F269" t="s">
        <v>28684</v>
      </c>
      <c r="G269" t="s">
        <v>6334</v>
      </c>
      <c r="H269" t="s">
        <v>6334</v>
      </c>
      <c r="I269" t="s">
        <v>28685</v>
      </c>
      <c r="J269" t="s">
        <v>28686</v>
      </c>
      <c r="K269" t="s">
        <v>6334</v>
      </c>
    </row>
    <row r="270" spans="1:11" x14ac:dyDescent="0.25">
      <c r="A270" t="s">
        <v>29008</v>
      </c>
      <c r="B270" t="s">
        <v>29009</v>
      </c>
      <c r="C270" t="s">
        <v>6334</v>
      </c>
      <c r="D270" t="s">
        <v>1058</v>
      </c>
      <c r="E270" t="s">
        <v>28627</v>
      </c>
      <c r="F270" t="s">
        <v>28684</v>
      </c>
      <c r="G270" t="s">
        <v>6334</v>
      </c>
      <c r="H270" t="s">
        <v>6334</v>
      </c>
      <c r="I270" t="s">
        <v>28685</v>
      </c>
      <c r="J270" t="s">
        <v>28686</v>
      </c>
      <c r="K270" t="s">
        <v>6334</v>
      </c>
    </row>
    <row r="271" spans="1:11" x14ac:dyDescent="0.25">
      <c r="A271" t="s">
        <v>3054</v>
      </c>
      <c r="B271" t="s">
        <v>27452</v>
      </c>
      <c r="C271" t="s">
        <v>6334</v>
      </c>
      <c r="D271" t="s">
        <v>3056</v>
      </c>
      <c r="E271" t="s">
        <v>28627</v>
      </c>
      <c r="F271" t="s">
        <v>28684</v>
      </c>
      <c r="G271" t="s">
        <v>6334</v>
      </c>
      <c r="H271" t="s">
        <v>6334</v>
      </c>
      <c r="I271" t="s">
        <v>28685</v>
      </c>
      <c r="J271" t="s">
        <v>28686</v>
      </c>
      <c r="K271" t="s">
        <v>6334</v>
      </c>
    </row>
    <row r="272" spans="1:11" x14ac:dyDescent="0.25">
      <c r="A272" t="s">
        <v>29010</v>
      </c>
      <c r="B272" t="s">
        <v>29011</v>
      </c>
      <c r="C272" t="s">
        <v>6334</v>
      </c>
      <c r="D272" t="s">
        <v>1058</v>
      </c>
      <c r="E272" t="s">
        <v>28627</v>
      </c>
      <c r="F272" t="s">
        <v>28684</v>
      </c>
      <c r="G272" t="s">
        <v>6334</v>
      </c>
      <c r="H272" t="s">
        <v>6334</v>
      </c>
      <c r="I272" t="s">
        <v>28685</v>
      </c>
      <c r="J272" t="s">
        <v>28686</v>
      </c>
      <c r="K272" t="s">
        <v>6334</v>
      </c>
    </row>
    <row r="273" spans="1:11" x14ac:dyDescent="0.25">
      <c r="A273" t="s">
        <v>3057</v>
      </c>
      <c r="B273" t="s">
        <v>27443</v>
      </c>
      <c r="C273" t="s">
        <v>6334</v>
      </c>
      <c r="D273" t="s">
        <v>3059</v>
      </c>
      <c r="E273" t="s">
        <v>28627</v>
      </c>
      <c r="F273" t="s">
        <v>28684</v>
      </c>
      <c r="G273" t="s">
        <v>6334</v>
      </c>
      <c r="H273" t="s">
        <v>6334</v>
      </c>
      <c r="I273" t="s">
        <v>28685</v>
      </c>
      <c r="J273" t="s">
        <v>28686</v>
      </c>
      <c r="K273" t="s">
        <v>6334</v>
      </c>
    </row>
    <row r="274" spans="1:11" x14ac:dyDescent="0.25">
      <c r="A274" t="s">
        <v>29012</v>
      </c>
      <c r="B274" t="s">
        <v>29013</v>
      </c>
      <c r="C274" t="s">
        <v>6334</v>
      </c>
      <c r="D274" t="s">
        <v>29014</v>
      </c>
      <c r="E274" t="s">
        <v>28575</v>
      </c>
      <c r="F274" t="s">
        <v>28687</v>
      </c>
      <c r="G274" t="s">
        <v>6334</v>
      </c>
      <c r="H274" t="s">
        <v>6334</v>
      </c>
      <c r="I274" t="s">
        <v>28688</v>
      </c>
      <c r="J274" t="s">
        <v>28689</v>
      </c>
      <c r="K274" t="s">
        <v>6334</v>
      </c>
    </row>
    <row r="275" spans="1:11" x14ac:dyDescent="0.25">
      <c r="A275" t="s">
        <v>29015</v>
      </c>
      <c r="B275" t="s">
        <v>29016</v>
      </c>
      <c r="C275" t="s">
        <v>6334</v>
      </c>
      <c r="D275" t="s">
        <v>1058</v>
      </c>
      <c r="E275" t="s">
        <v>28526</v>
      </c>
      <c r="F275" t="s">
        <v>28676</v>
      </c>
      <c r="G275" t="s">
        <v>6334</v>
      </c>
      <c r="H275" t="s">
        <v>6334</v>
      </c>
      <c r="I275" t="s">
        <v>28677</v>
      </c>
      <c r="J275" t="s">
        <v>6334</v>
      </c>
      <c r="K275" t="s">
        <v>6334</v>
      </c>
    </row>
    <row r="276" spans="1:11" x14ac:dyDescent="0.25">
      <c r="A276" t="s">
        <v>3060</v>
      </c>
      <c r="B276" t="s">
        <v>29017</v>
      </c>
      <c r="C276" t="s">
        <v>6334</v>
      </c>
      <c r="D276" t="s">
        <v>3062</v>
      </c>
      <c r="E276" t="s">
        <v>28526</v>
      </c>
      <c r="F276" t="s">
        <v>28676</v>
      </c>
      <c r="G276" t="s">
        <v>6334</v>
      </c>
      <c r="H276" t="s">
        <v>6334</v>
      </c>
      <c r="I276" t="s">
        <v>28677</v>
      </c>
      <c r="J276" t="s">
        <v>6334</v>
      </c>
      <c r="K276" t="s">
        <v>6334</v>
      </c>
    </row>
    <row r="277" spans="1:11" x14ac:dyDescent="0.25">
      <c r="A277" t="s">
        <v>29018</v>
      </c>
      <c r="B277" t="s">
        <v>29019</v>
      </c>
      <c r="C277" t="s">
        <v>6334</v>
      </c>
      <c r="D277" t="s">
        <v>1058</v>
      </c>
      <c r="E277" t="s">
        <v>28526</v>
      </c>
      <c r="F277" t="s">
        <v>28676</v>
      </c>
      <c r="G277" t="s">
        <v>6334</v>
      </c>
      <c r="H277" t="s">
        <v>6334</v>
      </c>
      <c r="I277" t="s">
        <v>28677</v>
      </c>
      <c r="J277" t="s">
        <v>6334</v>
      </c>
      <c r="K277" t="s">
        <v>6334</v>
      </c>
    </row>
    <row r="278" spans="1:11" x14ac:dyDescent="0.25">
      <c r="A278" t="s">
        <v>29020</v>
      </c>
      <c r="B278" t="s">
        <v>29021</v>
      </c>
      <c r="C278" t="s">
        <v>6334</v>
      </c>
      <c r="D278" t="s">
        <v>1058</v>
      </c>
      <c r="E278" t="s">
        <v>28526</v>
      </c>
      <c r="F278" t="s">
        <v>28676</v>
      </c>
      <c r="G278" t="s">
        <v>6334</v>
      </c>
      <c r="H278" t="s">
        <v>6334</v>
      </c>
      <c r="I278" t="s">
        <v>28677</v>
      </c>
      <c r="J278" t="s">
        <v>6334</v>
      </c>
      <c r="K278" t="s">
        <v>6334</v>
      </c>
    </row>
    <row r="279" spans="1:11" x14ac:dyDescent="0.25">
      <c r="A279" t="s">
        <v>29022</v>
      </c>
      <c r="B279" t="s">
        <v>29023</v>
      </c>
      <c r="C279" t="s">
        <v>6334</v>
      </c>
      <c r="D279" t="s">
        <v>1058</v>
      </c>
      <c r="E279" t="s">
        <v>28627</v>
      </c>
      <c r="F279" t="s">
        <v>28684</v>
      </c>
      <c r="G279" t="s">
        <v>6334</v>
      </c>
      <c r="H279" t="s">
        <v>6334</v>
      </c>
      <c r="I279" t="s">
        <v>28685</v>
      </c>
      <c r="J279" t="s">
        <v>28686</v>
      </c>
      <c r="K279" t="s">
        <v>6334</v>
      </c>
    </row>
    <row r="280" spans="1:11" x14ac:dyDescent="0.25">
      <c r="A280" t="s">
        <v>3066</v>
      </c>
      <c r="B280" t="s">
        <v>27416</v>
      </c>
      <c r="C280" t="s">
        <v>6334</v>
      </c>
      <c r="D280" t="s">
        <v>3068</v>
      </c>
      <c r="E280" t="s">
        <v>28627</v>
      </c>
      <c r="F280" t="s">
        <v>28684</v>
      </c>
      <c r="G280" t="s">
        <v>6334</v>
      </c>
      <c r="H280" t="s">
        <v>6334</v>
      </c>
      <c r="I280" t="s">
        <v>28685</v>
      </c>
      <c r="J280" t="s">
        <v>28686</v>
      </c>
      <c r="K280" t="s">
        <v>6334</v>
      </c>
    </row>
    <row r="281" spans="1:11" x14ac:dyDescent="0.25">
      <c r="A281" t="s">
        <v>3069</v>
      </c>
      <c r="B281" t="s">
        <v>27418</v>
      </c>
      <c r="C281" t="s">
        <v>6334</v>
      </c>
      <c r="D281" t="s">
        <v>3071</v>
      </c>
      <c r="E281" t="s">
        <v>28575</v>
      </c>
      <c r="F281" t="s">
        <v>28687</v>
      </c>
      <c r="G281" t="s">
        <v>6334</v>
      </c>
      <c r="H281" t="s">
        <v>6334</v>
      </c>
      <c r="I281" t="s">
        <v>28688</v>
      </c>
      <c r="J281" t="s">
        <v>28689</v>
      </c>
      <c r="K281" t="s">
        <v>6334</v>
      </c>
    </row>
    <row r="282" spans="1:11" x14ac:dyDescent="0.25">
      <c r="A282" t="s">
        <v>3072</v>
      </c>
      <c r="B282" t="s">
        <v>27215</v>
      </c>
      <c r="C282" t="s">
        <v>6334</v>
      </c>
      <c r="D282" t="s">
        <v>3074</v>
      </c>
      <c r="E282" t="s">
        <v>28575</v>
      </c>
      <c r="F282" t="s">
        <v>28687</v>
      </c>
      <c r="G282" t="s">
        <v>6334</v>
      </c>
      <c r="H282" t="s">
        <v>6334</v>
      </c>
      <c r="I282" t="s">
        <v>28688</v>
      </c>
      <c r="J282" t="s">
        <v>28689</v>
      </c>
      <c r="K282" t="s">
        <v>6334</v>
      </c>
    </row>
    <row r="283" spans="1:11" x14ac:dyDescent="0.25">
      <c r="A283" t="s">
        <v>29024</v>
      </c>
      <c r="B283" t="s">
        <v>29025</v>
      </c>
      <c r="C283" t="s">
        <v>6334</v>
      </c>
      <c r="D283" t="s">
        <v>1058</v>
      </c>
      <c r="E283" t="s">
        <v>28575</v>
      </c>
      <c r="F283" t="s">
        <v>28687</v>
      </c>
      <c r="G283" t="s">
        <v>6334</v>
      </c>
      <c r="H283" t="s">
        <v>6334</v>
      </c>
      <c r="I283" t="s">
        <v>28688</v>
      </c>
      <c r="J283" t="s">
        <v>28689</v>
      </c>
      <c r="K283" t="s">
        <v>6334</v>
      </c>
    </row>
    <row r="284" spans="1:11" x14ac:dyDescent="0.25">
      <c r="A284" t="s">
        <v>29026</v>
      </c>
      <c r="B284" t="s">
        <v>29027</v>
      </c>
      <c r="C284" t="s">
        <v>6334</v>
      </c>
      <c r="D284" t="s">
        <v>1058</v>
      </c>
      <c r="E284" t="s">
        <v>28575</v>
      </c>
      <c r="F284" t="s">
        <v>28687</v>
      </c>
      <c r="G284" t="s">
        <v>6334</v>
      </c>
      <c r="H284" t="s">
        <v>6334</v>
      </c>
      <c r="I284" t="s">
        <v>28688</v>
      </c>
      <c r="J284" t="s">
        <v>28689</v>
      </c>
      <c r="K284" t="s">
        <v>6334</v>
      </c>
    </row>
    <row r="285" spans="1:11" x14ac:dyDescent="0.25">
      <c r="A285" t="s">
        <v>29028</v>
      </c>
      <c r="B285" t="s">
        <v>29029</v>
      </c>
      <c r="C285" t="s">
        <v>6334</v>
      </c>
      <c r="D285" t="s">
        <v>1058</v>
      </c>
      <c r="E285" t="s">
        <v>28575</v>
      </c>
      <c r="F285" t="s">
        <v>28687</v>
      </c>
      <c r="G285" t="s">
        <v>6334</v>
      </c>
      <c r="H285" t="s">
        <v>6334</v>
      </c>
      <c r="I285" t="s">
        <v>28688</v>
      </c>
      <c r="J285" t="s">
        <v>28689</v>
      </c>
      <c r="K285" t="s">
        <v>6334</v>
      </c>
    </row>
    <row r="286" spans="1:11" x14ac:dyDescent="0.25">
      <c r="A286" t="s">
        <v>3075</v>
      </c>
      <c r="B286" t="s">
        <v>27228</v>
      </c>
      <c r="C286" t="s">
        <v>6334</v>
      </c>
      <c r="D286" t="s">
        <v>3077</v>
      </c>
      <c r="E286" t="s">
        <v>28575</v>
      </c>
      <c r="F286" t="s">
        <v>28687</v>
      </c>
      <c r="G286" t="s">
        <v>6334</v>
      </c>
      <c r="H286" t="s">
        <v>6334</v>
      </c>
      <c r="I286" t="s">
        <v>28688</v>
      </c>
      <c r="J286" t="s">
        <v>28689</v>
      </c>
      <c r="K286" t="s">
        <v>6334</v>
      </c>
    </row>
    <row r="287" spans="1:11" x14ac:dyDescent="0.25">
      <c r="A287" t="s">
        <v>3078</v>
      </c>
      <c r="B287" t="s">
        <v>27430</v>
      </c>
      <c r="C287" t="s">
        <v>6334</v>
      </c>
      <c r="D287" t="s">
        <v>3080</v>
      </c>
      <c r="E287" t="s">
        <v>28627</v>
      </c>
      <c r="F287" t="s">
        <v>28684</v>
      </c>
      <c r="G287" t="s">
        <v>6334</v>
      </c>
      <c r="H287" t="s">
        <v>6334</v>
      </c>
      <c r="I287" t="s">
        <v>28685</v>
      </c>
      <c r="J287" t="s">
        <v>28686</v>
      </c>
      <c r="K287" t="s">
        <v>6334</v>
      </c>
    </row>
    <row r="288" spans="1:11" x14ac:dyDescent="0.25">
      <c r="A288" t="s">
        <v>3081</v>
      </c>
      <c r="B288" t="s">
        <v>27426</v>
      </c>
      <c r="C288" t="s">
        <v>6334</v>
      </c>
      <c r="D288" t="s">
        <v>3083</v>
      </c>
      <c r="E288" t="s">
        <v>28627</v>
      </c>
      <c r="F288" t="s">
        <v>28684</v>
      </c>
      <c r="G288" t="s">
        <v>6334</v>
      </c>
      <c r="H288" t="s">
        <v>6334</v>
      </c>
      <c r="I288" t="s">
        <v>28685</v>
      </c>
      <c r="J288" t="s">
        <v>28686</v>
      </c>
      <c r="K288" t="s">
        <v>6334</v>
      </c>
    </row>
    <row r="289" spans="1:11" x14ac:dyDescent="0.25">
      <c r="A289" t="s">
        <v>29030</v>
      </c>
      <c r="B289" t="s">
        <v>29031</v>
      </c>
      <c r="C289" t="s">
        <v>6334</v>
      </c>
      <c r="D289" t="s">
        <v>1058</v>
      </c>
      <c r="E289" t="s">
        <v>28627</v>
      </c>
      <c r="F289" t="s">
        <v>28684</v>
      </c>
      <c r="G289" t="s">
        <v>6334</v>
      </c>
      <c r="H289" t="s">
        <v>6334</v>
      </c>
      <c r="I289" t="s">
        <v>28685</v>
      </c>
      <c r="J289" t="s">
        <v>28686</v>
      </c>
      <c r="K289" t="s">
        <v>6334</v>
      </c>
    </row>
    <row r="290" spans="1:11" x14ac:dyDescent="0.25">
      <c r="A290" t="s">
        <v>3084</v>
      </c>
      <c r="B290" t="s">
        <v>27437</v>
      </c>
      <c r="C290" t="s">
        <v>6334</v>
      </c>
      <c r="D290" t="s">
        <v>3086</v>
      </c>
      <c r="E290" t="s">
        <v>28627</v>
      </c>
      <c r="F290" t="s">
        <v>28684</v>
      </c>
      <c r="G290" t="s">
        <v>6334</v>
      </c>
      <c r="H290" t="s">
        <v>6334</v>
      </c>
      <c r="I290" t="s">
        <v>28685</v>
      </c>
      <c r="J290" t="s">
        <v>28686</v>
      </c>
      <c r="K290" t="s">
        <v>6334</v>
      </c>
    </row>
    <row r="291" spans="1:11" x14ac:dyDescent="0.25">
      <c r="A291" t="s">
        <v>29032</v>
      </c>
      <c r="B291" t="s">
        <v>29033</v>
      </c>
      <c r="C291" t="s">
        <v>6334</v>
      </c>
      <c r="D291" t="s">
        <v>1058</v>
      </c>
      <c r="E291" t="s">
        <v>28627</v>
      </c>
      <c r="F291" t="s">
        <v>28684</v>
      </c>
      <c r="G291" t="s">
        <v>6334</v>
      </c>
      <c r="H291" t="s">
        <v>6334</v>
      </c>
      <c r="I291" t="s">
        <v>28685</v>
      </c>
      <c r="J291" t="s">
        <v>28686</v>
      </c>
      <c r="K291" t="s">
        <v>6334</v>
      </c>
    </row>
    <row r="292" spans="1:11" x14ac:dyDescent="0.25">
      <c r="A292" t="s">
        <v>29034</v>
      </c>
      <c r="B292" t="s">
        <v>29035</v>
      </c>
      <c r="C292" t="s">
        <v>6334</v>
      </c>
      <c r="D292" t="s">
        <v>1058</v>
      </c>
      <c r="E292" t="s">
        <v>28627</v>
      </c>
      <c r="F292" t="s">
        <v>28684</v>
      </c>
      <c r="G292" t="s">
        <v>6334</v>
      </c>
      <c r="H292" t="s">
        <v>6334</v>
      </c>
      <c r="I292" t="s">
        <v>28685</v>
      </c>
      <c r="J292" t="s">
        <v>28686</v>
      </c>
      <c r="K292" t="s">
        <v>6334</v>
      </c>
    </row>
    <row r="293" spans="1:11" x14ac:dyDescent="0.25">
      <c r="A293" t="s">
        <v>3096</v>
      </c>
      <c r="B293" t="s">
        <v>27339</v>
      </c>
      <c r="C293" t="s">
        <v>6334</v>
      </c>
      <c r="D293" t="s">
        <v>3098</v>
      </c>
      <c r="E293" t="s">
        <v>28502</v>
      </c>
      <c r="F293" t="s">
        <v>28959</v>
      </c>
      <c r="G293" t="s">
        <v>6334</v>
      </c>
      <c r="H293" t="s">
        <v>6334</v>
      </c>
      <c r="I293" t="s">
        <v>28960</v>
      </c>
      <c r="J293" t="s">
        <v>6334</v>
      </c>
      <c r="K293" t="s">
        <v>6334</v>
      </c>
    </row>
    <row r="294" spans="1:11" x14ac:dyDescent="0.25">
      <c r="A294" t="s">
        <v>3099</v>
      </c>
      <c r="B294" t="s">
        <v>27364</v>
      </c>
      <c r="C294" t="s">
        <v>6334</v>
      </c>
      <c r="D294" t="s">
        <v>3101</v>
      </c>
      <c r="E294" t="s">
        <v>28502</v>
      </c>
      <c r="F294" t="s">
        <v>28959</v>
      </c>
      <c r="G294" t="s">
        <v>6334</v>
      </c>
      <c r="H294" t="s">
        <v>6334</v>
      </c>
      <c r="I294" t="s">
        <v>28960</v>
      </c>
      <c r="J294" t="s">
        <v>6334</v>
      </c>
      <c r="K294" t="s">
        <v>6334</v>
      </c>
    </row>
    <row r="295" spans="1:11" x14ac:dyDescent="0.25">
      <c r="A295" t="s">
        <v>3102</v>
      </c>
      <c r="B295" t="s">
        <v>27365</v>
      </c>
      <c r="C295" t="s">
        <v>6334</v>
      </c>
      <c r="D295" t="s">
        <v>3104</v>
      </c>
      <c r="E295" t="s">
        <v>28502</v>
      </c>
      <c r="F295" t="s">
        <v>28959</v>
      </c>
      <c r="G295" t="s">
        <v>6334</v>
      </c>
      <c r="H295" t="s">
        <v>6334</v>
      </c>
      <c r="I295" t="s">
        <v>28960</v>
      </c>
      <c r="J295" t="s">
        <v>6334</v>
      </c>
      <c r="K295" t="s">
        <v>6334</v>
      </c>
    </row>
    <row r="296" spans="1:11" x14ac:dyDescent="0.25">
      <c r="A296" t="s">
        <v>3105</v>
      </c>
      <c r="B296" t="s">
        <v>27257</v>
      </c>
      <c r="C296" t="s">
        <v>6334</v>
      </c>
      <c r="D296" t="s">
        <v>3107</v>
      </c>
      <c r="E296" t="s">
        <v>28575</v>
      </c>
      <c r="F296" t="s">
        <v>28687</v>
      </c>
      <c r="G296" t="s">
        <v>6334</v>
      </c>
      <c r="H296" t="s">
        <v>6334</v>
      </c>
      <c r="I296" t="s">
        <v>28688</v>
      </c>
      <c r="J296" t="s">
        <v>28689</v>
      </c>
      <c r="K296" t="s">
        <v>6334</v>
      </c>
    </row>
    <row r="297" spans="1:11" x14ac:dyDescent="0.25">
      <c r="A297" t="s">
        <v>29036</v>
      </c>
      <c r="B297" t="s">
        <v>29037</v>
      </c>
      <c r="C297" t="s">
        <v>6334</v>
      </c>
      <c r="D297" t="s">
        <v>1058</v>
      </c>
      <c r="E297" t="s">
        <v>28627</v>
      </c>
      <c r="F297" t="s">
        <v>28684</v>
      </c>
      <c r="G297" t="s">
        <v>6334</v>
      </c>
      <c r="H297" t="s">
        <v>6334</v>
      </c>
      <c r="I297" t="s">
        <v>28685</v>
      </c>
      <c r="J297" t="s">
        <v>28686</v>
      </c>
      <c r="K297" t="s">
        <v>6334</v>
      </c>
    </row>
    <row r="298" spans="1:11" x14ac:dyDescent="0.25">
      <c r="A298" t="s">
        <v>3108</v>
      </c>
      <c r="B298" t="s">
        <v>27258</v>
      </c>
      <c r="C298" t="s">
        <v>6334</v>
      </c>
      <c r="D298" t="s">
        <v>3110</v>
      </c>
      <c r="E298" t="s">
        <v>28575</v>
      </c>
      <c r="F298" t="s">
        <v>28687</v>
      </c>
      <c r="G298" t="s">
        <v>6334</v>
      </c>
      <c r="H298" t="s">
        <v>6334</v>
      </c>
      <c r="I298" t="s">
        <v>28688</v>
      </c>
      <c r="J298" t="s">
        <v>28689</v>
      </c>
      <c r="K298" t="s">
        <v>6334</v>
      </c>
    </row>
    <row r="299" spans="1:11" x14ac:dyDescent="0.25">
      <c r="A299" t="s">
        <v>29038</v>
      </c>
      <c r="B299" t="s">
        <v>29039</v>
      </c>
      <c r="C299" t="s">
        <v>6334</v>
      </c>
      <c r="D299" t="s">
        <v>1058</v>
      </c>
      <c r="E299" t="s">
        <v>28575</v>
      </c>
      <c r="F299" t="s">
        <v>28687</v>
      </c>
      <c r="G299" t="s">
        <v>6334</v>
      </c>
      <c r="H299" t="s">
        <v>6334</v>
      </c>
      <c r="I299" t="s">
        <v>28688</v>
      </c>
      <c r="J299" t="s">
        <v>28689</v>
      </c>
      <c r="K299" t="s">
        <v>6334</v>
      </c>
    </row>
    <row r="300" spans="1:11" x14ac:dyDescent="0.25">
      <c r="A300" t="s">
        <v>29040</v>
      </c>
      <c r="B300" t="s">
        <v>29041</v>
      </c>
      <c r="C300" t="s">
        <v>6334</v>
      </c>
      <c r="D300" t="s">
        <v>1058</v>
      </c>
      <c r="E300" t="s">
        <v>28526</v>
      </c>
      <c r="F300" t="s">
        <v>28676</v>
      </c>
      <c r="G300" t="s">
        <v>6334</v>
      </c>
      <c r="H300" t="s">
        <v>6334</v>
      </c>
      <c r="I300" t="s">
        <v>28677</v>
      </c>
      <c r="J300" t="s">
        <v>6334</v>
      </c>
      <c r="K300" t="s">
        <v>6334</v>
      </c>
    </row>
    <row r="301" spans="1:11" x14ac:dyDescent="0.25">
      <c r="A301" t="s">
        <v>29042</v>
      </c>
      <c r="B301" t="s">
        <v>29043</v>
      </c>
      <c r="C301" t="s">
        <v>6334</v>
      </c>
      <c r="D301" t="s">
        <v>1058</v>
      </c>
      <c r="E301" t="s">
        <v>28627</v>
      </c>
      <c r="F301" t="s">
        <v>28684</v>
      </c>
      <c r="G301" t="s">
        <v>6334</v>
      </c>
      <c r="H301" t="s">
        <v>6334</v>
      </c>
      <c r="I301" t="s">
        <v>28685</v>
      </c>
      <c r="J301" t="s">
        <v>28686</v>
      </c>
      <c r="K301" t="s">
        <v>6334</v>
      </c>
    </row>
    <row r="302" spans="1:11" x14ac:dyDescent="0.25">
      <c r="A302" t="s">
        <v>3111</v>
      </c>
      <c r="B302" t="s">
        <v>27214</v>
      </c>
      <c r="C302" t="s">
        <v>6334</v>
      </c>
      <c r="D302" t="s">
        <v>3113</v>
      </c>
      <c r="E302" t="s">
        <v>28575</v>
      </c>
      <c r="F302" t="s">
        <v>28687</v>
      </c>
      <c r="G302" t="s">
        <v>6334</v>
      </c>
      <c r="H302" t="s">
        <v>6334</v>
      </c>
      <c r="I302" t="s">
        <v>28688</v>
      </c>
      <c r="J302" t="s">
        <v>28689</v>
      </c>
      <c r="K302" t="s">
        <v>6334</v>
      </c>
    </row>
    <row r="303" spans="1:11" x14ac:dyDescent="0.25">
      <c r="A303" t="s">
        <v>3114</v>
      </c>
      <c r="B303" t="s">
        <v>27203</v>
      </c>
      <c r="C303" t="s">
        <v>6334</v>
      </c>
      <c r="D303" t="s">
        <v>3116</v>
      </c>
      <c r="E303" t="s">
        <v>28575</v>
      </c>
      <c r="F303" t="s">
        <v>28687</v>
      </c>
      <c r="G303" t="s">
        <v>6334</v>
      </c>
      <c r="H303" t="s">
        <v>6334</v>
      </c>
      <c r="I303" t="s">
        <v>28688</v>
      </c>
      <c r="J303" t="s">
        <v>28689</v>
      </c>
      <c r="K303" t="s">
        <v>6334</v>
      </c>
    </row>
    <row r="304" spans="1:11" x14ac:dyDescent="0.25">
      <c r="A304" t="s">
        <v>3117</v>
      </c>
      <c r="B304" t="s">
        <v>27163</v>
      </c>
      <c r="C304" t="s">
        <v>6334</v>
      </c>
      <c r="D304" t="s">
        <v>3119</v>
      </c>
      <c r="E304" t="s">
        <v>28575</v>
      </c>
      <c r="F304" t="s">
        <v>28687</v>
      </c>
      <c r="G304" t="s">
        <v>6334</v>
      </c>
      <c r="H304" t="s">
        <v>6334</v>
      </c>
      <c r="I304" t="s">
        <v>28688</v>
      </c>
      <c r="J304" t="s">
        <v>28689</v>
      </c>
      <c r="K304" t="s">
        <v>6334</v>
      </c>
    </row>
    <row r="305" spans="1:11" x14ac:dyDescent="0.25">
      <c r="A305" t="s">
        <v>3120</v>
      </c>
      <c r="B305" t="s">
        <v>27192</v>
      </c>
      <c r="C305" t="s">
        <v>6334</v>
      </c>
      <c r="D305" t="s">
        <v>3122</v>
      </c>
      <c r="E305" t="s">
        <v>28575</v>
      </c>
      <c r="F305" t="s">
        <v>28687</v>
      </c>
      <c r="G305" t="s">
        <v>6334</v>
      </c>
      <c r="H305" t="s">
        <v>6334</v>
      </c>
      <c r="I305" t="s">
        <v>28688</v>
      </c>
      <c r="J305" t="s">
        <v>28689</v>
      </c>
      <c r="K305" t="s">
        <v>6334</v>
      </c>
    </row>
    <row r="306" spans="1:11" x14ac:dyDescent="0.25">
      <c r="A306" t="s">
        <v>29044</v>
      </c>
      <c r="B306" t="s">
        <v>29045</v>
      </c>
      <c r="C306" t="s">
        <v>6334</v>
      </c>
      <c r="D306" t="s">
        <v>29046</v>
      </c>
      <c r="E306" t="s">
        <v>28627</v>
      </c>
      <c r="F306" t="s">
        <v>28684</v>
      </c>
      <c r="G306" t="s">
        <v>6334</v>
      </c>
      <c r="H306" t="s">
        <v>6334</v>
      </c>
      <c r="I306" t="s">
        <v>28685</v>
      </c>
      <c r="J306" t="s">
        <v>28686</v>
      </c>
      <c r="K306" t="s">
        <v>6334</v>
      </c>
    </row>
    <row r="307" spans="1:11" x14ac:dyDescent="0.25">
      <c r="A307" t="s">
        <v>27047</v>
      </c>
      <c r="B307" t="s">
        <v>27368</v>
      </c>
      <c r="C307" t="s">
        <v>6334</v>
      </c>
      <c r="D307" t="s">
        <v>1058</v>
      </c>
      <c r="E307" t="s">
        <v>28753</v>
      </c>
      <c r="F307" t="s">
        <v>28754</v>
      </c>
      <c r="G307" t="s">
        <v>6334</v>
      </c>
      <c r="H307" t="s">
        <v>6334</v>
      </c>
      <c r="I307" t="s">
        <v>28755</v>
      </c>
      <c r="J307" t="s">
        <v>6334</v>
      </c>
      <c r="K307" t="s">
        <v>6334</v>
      </c>
    </row>
    <row r="308" spans="1:11" x14ac:dyDescent="0.25">
      <c r="A308" t="s">
        <v>3123</v>
      </c>
      <c r="B308" t="s">
        <v>29047</v>
      </c>
      <c r="C308" t="s">
        <v>6334</v>
      </c>
      <c r="D308" t="s">
        <v>3125</v>
      </c>
      <c r="E308" t="s">
        <v>28526</v>
      </c>
      <c r="F308" t="s">
        <v>28676</v>
      </c>
      <c r="G308" t="s">
        <v>6334</v>
      </c>
      <c r="H308" t="s">
        <v>6334</v>
      </c>
      <c r="I308" t="s">
        <v>28677</v>
      </c>
      <c r="J308" t="s">
        <v>6334</v>
      </c>
      <c r="K308" t="s">
        <v>6334</v>
      </c>
    </row>
    <row r="309" spans="1:11" x14ac:dyDescent="0.25">
      <c r="A309" t="s">
        <v>3126</v>
      </c>
      <c r="B309" t="s">
        <v>29048</v>
      </c>
      <c r="C309" t="s">
        <v>6334</v>
      </c>
      <c r="D309" t="s">
        <v>3128</v>
      </c>
      <c r="E309" t="s">
        <v>28526</v>
      </c>
      <c r="F309" t="s">
        <v>28676</v>
      </c>
      <c r="G309" t="s">
        <v>6334</v>
      </c>
      <c r="H309" t="s">
        <v>6334</v>
      </c>
      <c r="I309" t="s">
        <v>28677</v>
      </c>
      <c r="J309" t="s">
        <v>6334</v>
      </c>
      <c r="K309" t="s">
        <v>6334</v>
      </c>
    </row>
    <row r="310" spans="1:11" x14ac:dyDescent="0.25">
      <c r="A310" t="s">
        <v>29049</v>
      </c>
      <c r="B310" t="s">
        <v>29050</v>
      </c>
      <c r="C310" t="s">
        <v>6334</v>
      </c>
      <c r="D310" t="s">
        <v>1058</v>
      </c>
      <c r="E310" t="s">
        <v>28526</v>
      </c>
      <c r="F310" t="s">
        <v>28676</v>
      </c>
      <c r="G310" t="s">
        <v>6334</v>
      </c>
      <c r="H310" t="s">
        <v>6334</v>
      </c>
      <c r="I310" t="s">
        <v>28677</v>
      </c>
      <c r="J310" t="s">
        <v>6334</v>
      </c>
      <c r="K310" t="s">
        <v>6334</v>
      </c>
    </row>
    <row r="311" spans="1:11" x14ac:dyDescent="0.25">
      <c r="A311" t="s">
        <v>3132</v>
      </c>
      <c r="B311" t="s">
        <v>29051</v>
      </c>
      <c r="C311" t="s">
        <v>6334</v>
      </c>
      <c r="D311" t="s">
        <v>3134</v>
      </c>
      <c r="E311" t="s">
        <v>28526</v>
      </c>
      <c r="F311" t="s">
        <v>28676</v>
      </c>
      <c r="G311" t="s">
        <v>6334</v>
      </c>
      <c r="H311" t="s">
        <v>6334</v>
      </c>
      <c r="I311" t="s">
        <v>28677</v>
      </c>
      <c r="J311" t="s">
        <v>6334</v>
      </c>
      <c r="K311" t="s">
        <v>6334</v>
      </c>
    </row>
    <row r="312" spans="1:11" x14ac:dyDescent="0.25">
      <c r="A312" t="s">
        <v>3135</v>
      </c>
      <c r="B312" t="s">
        <v>27186</v>
      </c>
      <c r="C312" t="s">
        <v>6334</v>
      </c>
      <c r="D312" t="s">
        <v>3137</v>
      </c>
      <c r="E312" t="s">
        <v>28575</v>
      </c>
      <c r="F312" t="s">
        <v>28687</v>
      </c>
      <c r="G312" t="s">
        <v>6334</v>
      </c>
      <c r="H312" t="s">
        <v>6334</v>
      </c>
      <c r="I312" t="s">
        <v>28688</v>
      </c>
      <c r="J312" t="s">
        <v>28689</v>
      </c>
      <c r="K312" t="s">
        <v>6334</v>
      </c>
    </row>
    <row r="313" spans="1:11" x14ac:dyDescent="0.25">
      <c r="A313" t="s">
        <v>3138</v>
      </c>
      <c r="B313" t="s">
        <v>27068</v>
      </c>
      <c r="C313" t="s">
        <v>6334</v>
      </c>
      <c r="D313" t="s">
        <v>3140</v>
      </c>
      <c r="E313" t="s">
        <v>28627</v>
      </c>
      <c r="F313" t="s">
        <v>28684</v>
      </c>
      <c r="G313" t="s">
        <v>6334</v>
      </c>
      <c r="H313" t="s">
        <v>6334</v>
      </c>
      <c r="I313" t="s">
        <v>28685</v>
      </c>
      <c r="J313" t="s">
        <v>28686</v>
      </c>
      <c r="K313" t="s">
        <v>6334</v>
      </c>
    </row>
    <row r="314" spans="1:11" x14ac:dyDescent="0.25">
      <c r="A314" t="s">
        <v>3144</v>
      </c>
      <c r="B314" t="s">
        <v>27166</v>
      </c>
      <c r="C314" t="s">
        <v>6334</v>
      </c>
      <c r="D314" t="s">
        <v>3146</v>
      </c>
      <c r="E314" t="s">
        <v>28575</v>
      </c>
      <c r="F314" t="s">
        <v>28687</v>
      </c>
      <c r="G314" t="s">
        <v>6334</v>
      </c>
      <c r="H314" t="s">
        <v>6334</v>
      </c>
      <c r="I314" t="s">
        <v>28688</v>
      </c>
      <c r="J314" t="s">
        <v>28689</v>
      </c>
      <c r="K314" t="s">
        <v>6334</v>
      </c>
    </row>
    <row r="315" spans="1:11" x14ac:dyDescent="0.25">
      <c r="A315" t="s">
        <v>3147</v>
      </c>
      <c r="B315" t="s">
        <v>29052</v>
      </c>
      <c r="C315" t="s">
        <v>6334</v>
      </c>
      <c r="D315" t="s">
        <v>1058</v>
      </c>
      <c r="E315" t="s">
        <v>28526</v>
      </c>
      <c r="F315" t="s">
        <v>28676</v>
      </c>
      <c r="G315" t="s">
        <v>6334</v>
      </c>
      <c r="H315" t="s">
        <v>6334</v>
      </c>
      <c r="I315" t="s">
        <v>28677</v>
      </c>
      <c r="J315" t="s">
        <v>6334</v>
      </c>
      <c r="K315" t="s">
        <v>6334</v>
      </c>
    </row>
    <row r="316" spans="1:11" x14ac:dyDescent="0.25">
      <c r="A316" t="s">
        <v>29053</v>
      </c>
      <c r="B316" t="s">
        <v>29054</v>
      </c>
      <c r="C316" t="s">
        <v>6334</v>
      </c>
      <c r="D316" t="s">
        <v>29055</v>
      </c>
      <c r="E316" t="s">
        <v>28627</v>
      </c>
      <c r="F316" t="s">
        <v>28684</v>
      </c>
      <c r="G316" t="s">
        <v>6334</v>
      </c>
      <c r="H316" t="s">
        <v>6334</v>
      </c>
      <c r="I316" t="s">
        <v>28685</v>
      </c>
      <c r="J316" t="s">
        <v>28686</v>
      </c>
      <c r="K316" t="s">
        <v>6334</v>
      </c>
    </row>
    <row r="317" spans="1:11" x14ac:dyDescent="0.25">
      <c r="A317" t="s">
        <v>3149</v>
      </c>
      <c r="B317" t="s">
        <v>29056</v>
      </c>
      <c r="C317" t="s">
        <v>6334</v>
      </c>
      <c r="D317" t="s">
        <v>3151</v>
      </c>
      <c r="E317" t="s">
        <v>28526</v>
      </c>
      <c r="F317" t="s">
        <v>28676</v>
      </c>
      <c r="G317" t="s">
        <v>6334</v>
      </c>
      <c r="H317" t="s">
        <v>6334</v>
      </c>
      <c r="I317" t="s">
        <v>28677</v>
      </c>
      <c r="J317" t="s">
        <v>6334</v>
      </c>
      <c r="K317" t="s">
        <v>6334</v>
      </c>
    </row>
    <row r="318" spans="1:11" x14ac:dyDescent="0.25">
      <c r="A318" t="s">
        <v>3152</v>
      </c>
      <c r="B318" t="s">
        <v>27174</v>
      </c>
      <c r="C318" t="s">
        <v>6334</v>
      </c>
      <c r="D318" t="s">
        <v>3154</v>
      </c>
      <c r="E318" t="s">
        <v>28575</v>
      </c>
      <c r="F318" t="s">
        <v>28687</v>
      </c>
      <c r="G318" t="s">
        <v>6334</v>
      </c>
      <c r="H318" t="s">
        <v>6334</v>
      </c>
      <c r="I318" t="s">
        <v>28688</v>
      </c>
      <c r="J318" t="s">
        <v>28689</v>
      </c>
      <c r="K318" t="s">
        <v>6334</v>
      </c>
    </row>
    <row r="319" spans="1:11" x14ac:dyDescent="0.25">
      <c r="A319" t="s">
        <v>3155</v>
      </c>
      <c r="B319" t="s">
        <v>29057</v>
      </c>
      <c r="C319" t="s">
        <v>6334</v>
      </c>
      <c r="D319" t="s">
        <v>3157</v>
      </c>
      <c r="E319" t="s">
        <v>28526</v>
      </c>
      <c r="F319" t="s">
        <v>28676</v>
      </c>
      <c r="G319" t="s">
        <v>6334</v>
      </c>
      <c r="H319" t="s">
        <v>6334</v>
      </c>
      <c r="I319" t="s">
        <v>28677</v>
      </c>
      <c r="J319" t="s">
        <v>6334</v>
      </c>
      <c r="K319" t="s">
        <v>6334</v>
      </c>
    </row>
    <row r="320" spans="1:11" x14ac:dyDescent="0.25">
      <c r="A320" t="s">
        <v>3158</v>
      </c>
      <c r="B320" t="s">
        <v>27216</v>
      </c>
      <c r="C320" t="s">
        <v>6334</v>
      </c>
      <c r="D320" t="s">
        <v>3160</v>
      </c>
      <c r="E320" t="s">
        <v>28575</v>
      </c>
      <c r="F320" t="s">
        <v>28687</v>
      </c>
      <c r="G320" t="s">
        <v>6334</v>
      </c>
      <c r="H320" t="s">
        <v>6334</v>
      </c>
      <c r="I320" t="s">
        <v>28688</v>
      </c>
      <c r="J320" t="s">
        <v>28689</v>
      </c>
      <c r="K320" t="s">
        <v>6334</v>
      </c>
    </row>
    <row r="321" spans="1:11" x14ac:dyDescent="0.25">
      <c r="A321" t="s">
        <v>29058</v>
      </c>
      <c r="B321" t="s">
        <v>29059</v>
      </c>
      <c r="C321" t="s">
        <v>6334</v>
      </c>
      <c r="D321" t="s">
        <v>29060</v>
      </c>
      <c r="E321" t="s">
        <v>28526</v>
      </c>
      <c r="F321" t="s">
        <v>28676</v>
      </c>
      <c r="G321" t="s">
        <v>6334</v>
      </c>
      <c r="H321" t="s">
        <v>6334</v>
      </c>
      <c r="I321" t="s">
        <v>28677</v>
      </c>
      <c r="J321" t="s">
        <v>6334</v>
      </c>
      <c r="K321" t="s">
        <v>6334</v>
      </c>
    </row>
    <row r="322" spans="1:11" x14ac:dyDescent="0.25">
      <c r="A322" t="s">
        <v>3161</v>
      </c>
      <c r="B322" t="s">
        <v>29061</v>
      </c>
      <c r="C322" t="s">
        <v>6334</v>
      </c>
      <c r="D322" t="s">
        <v>3163</v>
      </c>
      <c r="E322" t="s">
        <v>28526</v>
      </c>
      <c r="F322" t="s">
        <v>28676</v>
      </c>
      <c r="G322" t="s">
        <v>6334</v>
      </c>
      <c r="H322" t="s">
        <v>6334</v>
      </c>
      <c r="I322" t="s">
        <v>28677</v>
      </c>
      <c r="J322" t="s">
        <v>6334</v>
      </c>
      <c r="K322" t="s">
        <v>6334</v>
      </c>
    </row>
    <row r="323" spans="1:11" x14ac:dyDescent="0.25">
      <c r="A323" t="s">
        <v>29062</v>
      </c>
      <c r="B323" t="s">
        <v>29063</v>
      </c>
      <c r="C323" t="s">
        <v>6334</v>
      </c>
      <c r="D323" t="s">
        <v>1058</v>
      </c>
      <c r="E323" t="s">
        <v>28526</v>
      </c>
      <c r="F323" t="s">
        <v>28676</v>
      </c>
      <c r="G323" t="s">
        <v>6334</v>
      </c>
      <c r="H323" t="s">
        <v>6334</v>
      </c>
      <c r="I323" t="s">
        <v>28677</v>
      </c>
      <c r="J323" t="s">
        <v>6334</v>
      </c>
      <c r="K323" t="s">
        <v>6334</v>
      </c>
    </row>
    <row r="324" spans="1:11" x14ac:dyDescent="0.25">
      <c r="A324" t="s">
        <v>3167</v>
      </c>
      <c r="B324" t="s">
        <v>29064</v>
      </c>
      <c r="C324" t="s">
        <v>6334</v>
      </c>
      <c r="D324" t="s">
        <v>3169</v>
      </c>
      <c r="E324" t="s">
        <v>28526</v>
      </c>
      <c r="F324" t="s">
        <v>28676</v>
      </c>
      <c r="G324" t="s">
        <v>6334</v>
      </c>
      <c r="H324" t="s">
        <v>6334</v>
      </c>
      <c r="I324" t="s">
        <v>28677</v>
      </c>
      <c r="J324" t="s">
        <v>6334</v>
      </c>
      <c r="K324" t="s">
        <v>6334</v>
      </c>
    </row>
    <row r="325" spans="1:11" x14ac:dyDescent="0.25">
      <c r="A325" t="s">
        <v>3170</v>
      </c>
      <c r="B325" t="s">
        <v>27126</v>
      </c>
      <c r="C325" t="s">
        <v>6334</v>
      </c>
      <c r="D325" t="s">
        <v>3172</v>
      </c>
      <c r="E325" t="s">
        <v>28575</v>
      </c>
      <c r="F325" t="s">
        <v>28687</v>
      </c>
      <c r="G325" t="s">
        <v>6334</v>
      </c>
      <c r="H325" t="s">
        <v>6334</v>
      </c>
      <c r="I325" t="s">
        <v>28688</v>
      </c>
      <c r="J325" t="s">
        <v>28689</v>
      </c>
      <c r="K325" t="s">
        <v>6334</v>
      </c>
    </row>
    <row r="326" spans="1:11" x14ac:dyDescent="0.25">
      <c r="A326" t="s">
        <v>3178</v>
      </c>
      <c r="B326" t="s">
        <v>27143</v>
      </c>
      <c r="C326" t="s">
        <v>6334</v>
      </c>
      <c r="D326" t="s">
        <v>3180</v>
      </c>
      <c r="E326" t="s">
        <v>28575</v>
      </c>
      <c r="F326" t="s">
        <v>28687</v>
      </c>
      <c r="G326" t="s">
        <v>6334</v>
      </c>
      <c r="H326" t="s">
        <v>6334</v>
      </c>
      <c r="I326" t="s">
        <v>28688</v>
      </c>
      <c r="J326" t="s">
        <v>28689</v>
      </c>
      <c r="K326" t="s">
        <v>6334</v>
      </c>
    </row>
    <row r="327" spans="1:11" x14ac:dyDescent="0.25">
      <c r="A327" t="s">
        <v>3181</v>
      </c>
      <c r="B327" t="s">
        <v>29065</v>
      </c>
      <c r="C327" t="s">
        <v>6334</v>
      </c>
      <c r="D327" t="s">
        <v>3183</v>
      </c>
      <c r="E327" t="s">
        <v>28526</v>
      </c>
      <c r="F327" t="s">
        <v>28676</v>
      </c>
      <c r="G327" t="s">
        <v>6334</v>
      </c>
      <c r="H327" t="s">
        <v>6334</v>
      </c>
      <c r="I327" t="s">
        <v>28677</v>
      </c>
      <c r="J327" t="s">
        <v>6334</v>
      </c>
      <c r="K327" t="s">
        <v>6334</v>
      </c>
    </row>
    <row r="328" spans="1:11" x14ac:dyDescent="0.25">
      <c r="A328" t="s">
        <v>3187</v>
      </c>
      <c r="B328" t="s">
        <v>29066</v>
      </c>
      <c r="C328" t="s">
        <v>6334</v>
      </c>
      <c r="D328" t="s">
        <v>3189</v>
      </c>
      <c r="E328" t="s">
        <v>28526</v>
      </c>
      <c r="F328" t="s">
        <v>28676</v>
      </c>
      <c r="G328" t="s">
        <v>6334</v>
      </c>
      <c r="H328" t="s">
        <v>6334</v>
      </c>
      <c r="I328" t="s">
        <v>28677</v>
      </c>
      <c r="J328" t="s">
        <v>6334</v>
      </c>
      <c r="K328" t="s">
        <v>6334</v>
      </c>
    </row>
    <row r="329" spans="1:11" x14ac:dyDescent="0.25">
      <c r="A329" t="s">
        <v>29067</v>
      </c>
      <c r="B329" t="s">
        <v>29068</v>
      </c>
      <c r="C329" t="s">
        <v>6334</v>
      </c>
      <c r="D329" t="s">
        <v>1058</v>
      </c>
      <c r="E329" t="s">
        <v>28526</v>
      </c>
      <c r="F329" t="s">
        <v>28676</v>
      </c>
      <c r="G329" t="s">
        <v>6334</v>
      </c>
      <c r="H329" t="s">
        <v>6334</v>
      </c>
      <c r="I329" t="s">
        <v>28677</v>
      </c>
      <c r="J329" t="s">
        <v>6334</v>
      </c>
      <c r="K329" t="s">
        <v>6334</v>
      </c>
    </row>
    <row r="330" spans="1:11" x14ac:dyDescent="0.25">
      <c r="A330" t="s">
        <v>3190</v>
      </c>
      <c r="B330" t="s">
        <v>27162</v>
      </c>
      <c r="C330" t="s">
        <v>6334</v>
      </c>
      <c r="D330" t="s">
        <v>3192</v>
      </c>
      <c r="E330" t="s">
        <v>28575</v>
      </c>
      <c r="F330" t="s">
        <v>28687</v>
      </c>
      <c r="G330" t="s">
        <v>6334</v>
      </c>
      <c r="H330" t="s">
        <v>6334</v>
      </c>
      <c r="I330" t="s">
        <v>28688</v>
      </c>
      <c r="J330" t="s">
        <v>28689</v>
      </c>
      <c r="K330" t="s">
        <v>6334</v>
      </c>
    </row>
    <row r="331" spans="1:11" x14ac:dyDescent="0.25">
      <c r="A331" t="s">
        <v>29069</v>
      </c>
      <c r="B331" t="s">
        <v>29070</v>
      </c>
      <c r="C331" t="s">
        <v>6334</v>
      </c>
      <c r="D331" t="s">
        <v>1058</v>
      </c>
      <c r="E331" t="s">
        <v>28537</v>
      </c>
      <c r="F331" t="s">
        <v>28705</v>
      </c>
      <c r="G331" t="s">
        <v>6334</v>
      </c>
      <c r="H331" t="s">
        <v>6334</v>
      </c>
      <c r="I331" t="s">
        <v>28677</v>
      </c>
      <c r="J331" t="s">
        <v>6334</v>
      </c>
      <c r="K331" t="s">
        <v>6334</v>
      </c>
    </row>
    <row r="332" spans="1:11" x14ac:dyDescent="0.25">
      <c r="A332" t="s">
        <v>29071</v>
      </c>
      <c r="B332" t="s">
        <v>29072</v>
      </c>
      <c r="C332" t="s">
        <v>6334</v>
      </c>
      <c r="D332" t="s">
        <v>29073</v>
      </c>
      <c r="E332" t="s">
        <v>28627</v>
      </c>
      <c r="F332" t="s">
        <v>28684</v>
      </c>
      <c r="G332" t="s">
        <v>6334</v>
      </c>
      <c r="H332" t="s">
        <v>6334</v>
      </c>
      <c r="I332" t="s">
        <v>28685</v>
      </c>
      <c r="J332" t="s">
        <v>28686</v>
      </c>
      <c r="K332" t="s">
        <v>6334</v>
      </c>
    </row>
    <row r="333" spans="1:11" x14ac:dyDescent="0.25">
      <c r="A333" t="s">
        <v>29074</v>
      </c>
      <c r="B333" t="s">
        <v>29075</v>
      </c>
      <c r="C333" t="s">
        <v>6334</v>
      </c>
      <c r="D333" t="s">
        <v>1058</v>
      </c>
      <c r="E333" t="s">
        <v>28575</v>
      </c>
      <c r="F333" t="s">
        <v>28687</v>
      </c>
      <c r="G333" t="s">
        <v>6334</v>
      </c>
      <c r="H333" t="s">
        <v>6334</v>
      </c>
      <c r="I333" t="s">
        <v>28688</v>
      </c>
      <c r="J333" t="s">
        <v>28689</v>
      </c>
      <c r="K333" t="s">
        <v>6334</v>
      </c>
    </row>
    <row r="334" spans="1:11" x14ac:dyDescent="0.25">
      <c r="A334" t="s">
        <v>29076</v>
      </c>
      <c r="B334" t="s">
        <v>29077</v>
      </c>
      <c r="C334" t="s">
        <v>6334</v>
      </c>
      <c r="D334" t="s">
        <v>1058</v>
      </c>
      <c r="E334" t="s">
        <v>28526</v>
      </c>
      <c r="F334" t="s">
        <v>28676</v>
      </c>
      <c r="G334" t="s">
        <v>6334</v>
      </c>
      <c r="H334" t="s">
        <v>6334</v>
      </c>
      <c r="I334" t="s">
        <v>28677</v>
      </c>
      <c r="J334" t="s">
        <v>6334</v>
      </c>
      <c r="K334" t="s">
        <v>6334</v>
      </c>
    </row>
    <row r="335" spans="1:11" x14ac:dyDescent="0.25">
      <c r="A335" t="s">
        <v>3196</v>
      </c>
      <c r="B335" t="s">
        <v>27233</v>
      </c>
      <c r="C335" t="s">
        <v>6334</v>
      </c>
      <c r="D335" t="s">
        <v>3198</v>
      </c>
      <c r="E335" t="s">
        <v>28575</v>
      </c>
      <c r="F335" t="s">
        <v>28687</v>
      </c>
      <c r="G335" t="s">
        <v>6334</v>
      </c>
      <c r="H335" t="s">
        <v>6334</v>
      </c>
      <c r="I335" t="s">
        <v>28688</v>
      </c>
      <c r="J335" t="s">
        <v>28689</v>
      </c>
      <c r="K335" t="s">
        <v>6334</v>
      </c>
    </row>
    <row r="336" spans="1:11" x14ac:dyDescent="0.25">
      <c r="A336" t="s">
        <v>29078</v>
      </c>
      <c r="B336" t="s">
        <v>29079</v>
      </c>
      <c r="C336" t="s">
        <v>6334</v>
      </c>
      <c r="D336" t="s">
        <v>29080</v>
      </c>
      <c r="E336" t="s">
        <v>28627</v>
      </c>
      <c r="F336" t="s">
        <v>28684</v>
      </c>
      <c r="G336" t="s">
        <v>6334</v>
      </c>
      <c r="H336" t="s">
        <v>6334</v>
      </c>
      <c r="I336" t="s">
        <v>28685</v>
      </c>
      <c r="J336" t="s">
        <v>28686</v>
      </c>
      <c r="K336" t="s">
        <v>6334</v>
      </c>
    </row>
    <row r="337" spans="1:11" x14ac:dyDescent="0.25">
      <c r="A337" t="s">
        <v>29081</v>
      </c>
      <c r="B337" t="s">
        <v>29082</v>
      </c>
      <c r="C337" t="s">
        <v>6334</v>
      </c>
      <c r="D337" t="s">
        <v>1058</v>
      </c>
      <c r="E337" t="s">
        <v>28575</v>
      </c>
      <c r="F337" t="s">
        <v>28687</v>
      </c>
      <c r="G337" t="s">
        <v>6334</v>
      </c>
      <c r="H337" t="s">
        <v>6334</v>
      </c>
      <c r="I337" t="s">
        <v>28688</v>
      </c>
      <c r="J337" t="s">
        <v>28689</v>
      </c>
      <c r="K337" t="s">
        <v>6334</v>
      </c>
    </row>
    <row r="338" spans="1:11" x14ac:dyDescent="0.25">
      <c r="A338" t="s">
        <v>29083</v>
      </c>
      <c r="B338" t="s">
        <v>29084</v>
      </c>
      <c r="C338" t="s">
        <v>6334</v>
      </c>
      <c r="D338" t="s">
        <v>1058</v>
      </c>
      <c r="E338" t="s">
        <v>28575</v>
      </c>
      <c r="F338" t="s">
        <v>28687</v>
      </c>
      <c r="G338" t="s">
        <v>6334</v>
      </c>
      <c r="H338" t="s">
        <v>6334</v>
      </c>
      <c r="I338" t="s">
        <v>28688</v>
      </c>
      <c r="J338" t="s">
        <v>28689</v>
      </c>
      <c r="K338" t="s">
        <v>6334</v>
      </c>
    </row>
    <row r="339" spans="1:11" x14ac:dyDescent="0.25">
      <c r="A339" t="s">
        <v>3201</v>
      </c>
      <c r="B339" t="s">
        <v>27103</v>
      </c>
      <c r="C339" t="s">
        <v>6334</v>
      </c>
      <c r="D339" t="s">
        <v>3203</v>
      </c>
      <c r="E339" t="s">
        <v>28575</v>
      </c>
      <c r="F339" t="s">
        <v>28687</v>
      </c>
      <c r="G339" t="s">
        <v>6334</v>
      </c>
      <c r="H339" t="s">
        <v>6334</v>
      </c>
      <c r="I339" t="s">
        <v>28688</v>
      </c>
      <c r="J339" t="s">
        <v>28689</v>
      </c>
      <c r="K339" t="s">
        <v>6334</v>
      </c>
    </row>
    <row r="340" spans="1:11" x14ac:dyDescent="0.25">
      <c r="A340" t="s">
        <v>29085</v>
      </c>
      <c r="B340" t="s">
        <v>29086</v>
      </c>
      <c r="C340" t="s">
        <v>6334</v>
      </c>
      <c r="D340" t="s">
        <v>1058</v>
      </c>
      <c r="E340" t="s">
        <v>28627</v>
      </c>
      <c r="F340" t="s">
        <v>28684</v>
      </c>
      <c r="G340" t="s">
        <v>6334</v>
      </c>
      <c r="H340" t="s">
        <v>6334</v>
      </c>
      <c r="I340" t="s">
        <v>28685</v>
      </c>
      <c r="J340" t="s">
        <v>28686</v>
      </c>
      <c r="K340" t="s">
        <v>6334</v>
      </c>
    </row>
    <row r="341" spans="1:11" x14ac:dyDescent="0.25">
      <c r="A341" t="s">
        <v>29087</v>
      </c>
      <c r="B341" t="s">
        <v>29088</v>
      </c>
      <c r="C341" t="s">
        <v>6334</v>
      </c>
      <c r="D341" t="s">
        <v>29089</v>
      </c>
      <c r="E341" t="s">
        <v>28627</v>
      </c>
      <c r="F341" t="s">
        <v>28684</v>
      </c>
      <c r="G341" t="s">
        <v>6334</v>
      </c>
      <c r="H341" t="s">
        <v>6334</v>
      </c>
      <c r="I341" t="s">
        <v>28685</v>
      </c>
      <c r="J341" t="s">
        <v>28686</v>
      </c>
      <c r="K341" t="s">
        <v>6334</v>
      </c>
    </row>
    <row r="342" spans="1:11" x14ac:dyDescent="0.25">
      <c r="A342" t="s">
        <v>3210</v>
      </c>
      <c r="B342" t="s">
        <v>27108</v>
      </c>
      <c r="C342" t="s">
        <v>6334</v>
      </c>
      <c r="D342" t="s">
        <v>3212</v>
      </c>
      <c r="E342" t="s">
        <v>28575</v>
      </c>
      <c r="F342" t="s">
        <v>28687</v>
      </c>
      <c r="G342" t="s">
        <v>6334</v>
      </c>
      <c r="H342" t="s">
        <v>6334</v>
      </c>
      <c r="I342" t="s">
        <v>28688</v>
      </c>
      <c r="J342" t="s">
        <v>28689</v>
      </c>
      <c r="K342" t="s">
        <v>6334</v>
      </c>
    </row>
    <row r="343" spans="1:11" x14ac:dyDescent="0.25">
      <c r="A343" t="s">
        <v>29090</v>
      </c>
      <c r="B343" t="s">
        <v>29091</v>
      </c>
      <c r="C343" t="s">
        <v>6334</v>
      </c>
      <c r="D343" t="s">
        <v>29092</v>
      </c>
      <c r="E343" t="s">
        <v>28526</v>
      </c>
      <c r="F343" t="s">
        <v>28676</v>
      </c>
      <c r="G343" t="s">
        <v>6334</v>
      </c>
      <c r="H343" t="s">
        <v>6334</v>
      </c>
      <c r="I343" t="s">
        <v>28677</v>
      </c>
      <c r="J343" t="s">
        <v>6334</v>
      </c>
      <c r="K343" t="s">
        <v>6334</v>
      </c>
    </row>
    <row r="344" spans="1:11" x14ac:dyDescent="0.25">
      <c r="A344" t="s">
        <v>3218</v>
      </c>
      <c r="B344" t="s">
        <v>29093</v>
      </c>
      <c r="C344" t="s">
        <v>6334</v>
      </c>
      <c r="D344" t="s">
        <v>2598</v>
      </c>
      <c r="E344" t="s">
        <v>28526</v>
      </c>
      <c r="F344" t="s">
        <v>28676</v>
      </c>
      <c r="G344" t="s">
        <v>6334</v>
      </c>
      <c r="H344" t="s">
        <v>6334</v>
      </c>
      <c r="I344" t="s">
        <v>28677</v>
      </c>
      <c r="J344" t="s">
        <v>6334</v>
      </c>
      <c r="K344" t="s">
        <v>6334</v>
      </c>
    </row>
    <row r="345" spans="1:11" x14ac:dyDescent="0.25">
      <c r="A345" t="s">
        <v>29094</v>
      </c>
      <c r="B345" t="s">
        <v>29095</v>
      </c>
      <c r="C345" t="s">
        <v>6334</v>
      </c>
      <c r="D345" t="s">
        <v>29096</v>
      </c>
      <c r="E345" t="s">
        <v>28627</v>
      </c>
      <c r="F345" t="s">
        <v>28684</v>
      </c>
      <c r="G345" t="s">
        <v>6334</v>
      </c>
      <c r="H345" t="s">
        <v>6334</v>
      </c>
      <c r="I345" t="s">
        <v>28685</v>
      </c>
      <c r="J345" t="s">
        <v>28686</v>
      </c>
      <c r="K345" t="s">
        <v>6334</v>
      </c>
    </row>
    <row r="346" spans="1:11" x14ac:dyDescent="0.25">
      <c r="A346" t="s">
        <v>3220</v>
      </c>
      <c r="B346" t="s">
        <v>29097</v>
      </c>
      <c r="C346" t="s">
        <v>6334</v>
      </c>
      <c r="D346" t="s">
        <v>3222</v>
      </c>
      <c r="E346" t="s">
        <v>28526</v>
      </c>
      <c r="F346" t="s">
        <v>28676</v>
      </c>
      <c r="G346" t="s">
        <v>6334</v>
      </c>
      <c r="H346" t="s">
        <v>6334</v>
      </c>
      <c r="I346" t="s">
        <v>28677</v>
      </c>
      <c r="J346" t="s">
        <v>6334</v>
      </c>
      <c r="K346" t="s">
        <v>6334</v>
      </c>
    </row>
    <row r="347" spans="1:11" x14ac:dyDescent="0.25">
      <c r="A347" t="s">
        <v>3223</v>
      </c>
      <c r="B347" t="s">
        <v>27433</v>
      </c>
      <c r="C347" t="s">
        <v>6334</v>
      </c>
      <c r="D347" t="s">
        <v>3225</v>
      </c>
      <c r="E347" t="s">
        <v>28575</v>
      </c>
      <c r="F347" t="s">
        <v>28687</v>
      </c>
      <c r="G347" t="s">
        <v>6334</v>
      </c>
      <c r="H347" t="s">
        <v>6334</v>
      </c>
      <c r="I347" t="s">
        <v>28688</v>
      </c>
      <c r="J347" t="s">
        <v>28689</v>
      </c>
      <c r="K347" t="s">
        <v>6334</v>
      </c>
    </row>
    <row r="348" spans="1:11" x14ac:dyDescent="0.25">
      <c r="A348" t="s">
        <v>3226</v>
      </c>
      <c r="B348" t="s">
        <v>27152</v>
      </c>
      <c r="C348" t="s">
        <v>6334</v>
      </c>
      <c r="D348" t="s">
        <v>3228</v>
      </c>
      <c r="E348" t="s">
        <v>28575</v>
      </c>
      <c r="F348" t="s">
        <v>28687</v>
      </c>
      <c r="G348" t="s">
        <v>6334</v>
      </c>
      <c r="H348" t="s">
        <v>6334</v>
      </c>
      <c r="I348" t="s">
        <v>28688</v>
      </c>
      <c r="J348" t="s">
        <v>28689</v>
      </c>
      <c r="K348" t="s">
        <v>6334</v>
      </c>
    </row>
    <row r="349" spans="1:11" x14ac:dyDescent="0.25">
      <c r="A349" t="s">
        <v>3229</v>
      </c>
      <c r="B349" t="s">
        <v>27134</v>
      </c>
      <c r="C349" t="s">
        <v>6334</v>
      </c>
      <c r="D349" t="s">
        <v>3231</v>
      </c>
      <c r="E349" t="s">
        <v>28575</v>
      </c>
      <c r="F349" t="s">
        <v>28687</v>
      </c>
      <c r="G349" t="s">
        <v>6334</v>
      </c>
      <c r="H349" t="s">
        <v>6334</v>
      </c>
      <c r="I349" t="s">
        <v>28688</v>
      </c>
      <c r="J349" t="s">
        <v>28689</v>
      </c>
      <c r="K349" t="s">
        <v>6334</v>
      </c>
    </row>
    <row r="350" spans="1:11" x14ac:dyDescent="0.25">
      <c r="A350" t="s">
        <v>3232</v>
      </c>
      <c r="B350" t="s">
        <v>27104</v>
      </c>
      <c r="C350" t="s">
        <v>6334</v>
      </c>
      <c r="D350" t="s">
        <v>3234</v>
      </c>
      <c r="E350" t="s">
        <v>28575</v>
      </c>
      <c r="F350" t="s">
        <v>28687</v>
      </c>
      <c r="G350" t="s">
        <v>6334</v>
      </c>
      <c r="H350" t="s">
        <v>6334</v>
      </c>
      <c r="I350" t="s">
        <v>28688</v>
      </c>
      <c r="J350" t="s">
        <v>28689</v>
      </c>
      <c r="K350" t="s">
        <v>6334</v>
      </c>
    </row>
    <row r="351" spans="1:11" x14ac:dyDescent="0.25">
      <c r="A351" t="s">
        <v>29098</v>
      </c>
      <c r="B351" t="s">
        <v>29099</v>
      </c>
      <c r="C351" t="s">
        <v>6334</v>
      </c>
      <c r="D351" t="s">
        <v>29100</v>
      </c>
      <c r="E351" t="s">
        <v>28627</v>
      </c>
      <c r="F351" t="s">
        <v>28684</v>
      </c>
      <c r="G351" t="s">
        <v>6334</v>
      </c>
      <c r="H351" t="s">
        <v>6334</v>
      </c>
      <c r="I351" t="s">
        <v>28685</v>
      </c>
      <c r="J351" t="s">
        <v>28686</v>
      </c>
      <c r="K351" t="s">
        <v>6334</v>
      </c>
    </row>
    <row r="352" spans="1:11" x14ac:dyDescent="0.25">
      <c r="A352" t="s">
        <v>29101</v>
      </c>
      <c r="B352" t="s">
        <v>29102</v>
      </c>
      <c r="C352" t="s">
        <v>6334</v>
      </c>
      <c r="D352" t="s">
        <v>1058</v>
      </c>
      <c r="E352" t="s">
        <v>28526</v>
      </c>
      <c r="F352" t="s">
        <v>28676</v>
      </c>
      <c r="G352" t="s">
        <v>6334</v>
      </c>
      <c r="H352" t="s">
        <v>6334</v>
      </c>
      <c r="I352" t="s">
        <v>28677</v>
      </c>
      <c r="J352" t="s">
        <v>6334</v>
      </c>
      <c r="K352" t="s">
        <v>6334</v>
      </c>
    </row>
    <row r="353" spans="1:11" x14ac:dyDescent="0.25">
      <c r="A353" t="s">
        <v>29103</v>
      </c>
      <c r="B353" t="s">
        <v>29104</v>
      </c>
      <c r="C353" t="s">
        <v>6334</v>
      </c>
      <c r="D353" t="s">
        <v>29105</v>
      </c>
      <c r="E353" t="s">
        <v>28627</v>
      </c>
      <c r="F353" t="s">
        <v>28684</v>
      </c>
      <c r="G353" t="s">
        <v>6334</v>
      </c>
      <c r="H353" t="s">
        <v>6334</v>
      </c>
      <c r="I353" t="s">
        <v>28685</v>
      </c>
      <c r="J353" t="s">
        <v>28686</v>
      </c>
      <c r="K353" t="s">
        <v>6334</v>
      </c>
    </row>
    <row r="354" spans="1:11" x14ac:dyDescent="0.25">
      <c r="A354" t="s">
        <v>3238</v>
      </c>
      <c r="B354" t="s">
        <v>27401</v>
      </c>
      <c r="C354" t="s">
        <v>6334</v>
      </c>
      <c r="D354" t="s">
        <v>3240</v>
      </c>
      <c r="E354" t="s">
        <v>28627</v>
      </c>
      <c r="F354" t="s">
        <v>28684</v>
      </c>
      <c r="G354" t="s">
        <v>6334</v>
      </c>
      <c r="H354" t="s">
        <v>6334</v>
      </c>
      <c r="I354" t="s">
        <v>28685</v>
      </c>
      <c r="J354" t="s">
        <v>28686</v>
      </c>
      <c r="K354" t="s">
        <v>6334</v>
      </c>
    </row>
    <row r="355" spans="1:11" x14ac:dyDescent="0.25">
      <c r="A355" t="s">
        <v>29106</v>
      </c>
      <c r="B355" t="s">
        <v>29107</v>
      </c>
      <c r="C355" t="s">
        <v>6334</v>
      </c>
      <c r="D355" t="s">
        <v>29108</v>
      </c>
      <c r="E355" t="s">
        <v>28627</v>
      </c>
      <c r="F355" t="s">
        <v>28684</v>
      </c>
      <c r="G355" t="s">
        <v>6334</v>
      </c>
      <c r="H355" t="s">
        <v>6334</v>
      </c>
      <c r="I355" t="s">
        <v>28685</v>
      </c>
      <c r="J355" t="s">
        <v>28686</v>
      </c>
      <c r="K355" t="s">
        <v>6334</v>
      </c>
    </row>
    <row r="356" spans="1:11" x14ac:dyDescent="0.25">
      <c r="A356" t="s">
        <v>3241</v>
      </c>
      <c r="B356" t="s">
        <v>29109</v>
      </c>
      <c r="C356" t="s">
        <v>6334</v>
      </c>
      <c r="D356" t="s">
        <v>3243</v>
      </c>
      <c r="E356" t="s">
        <v>28526</v>
      </c>
      <c r="F356" t="s">
        <v>28676</v>
      </c>
      <c r="G356" t="s">
        <v>6334</v>
      </c>
      <c r="H356" t="s">
        <v>6334</v>
      </c>
      <c r="I356" t="s">
        <v>28677</v>
      </c>
      <c r="J356" t="s">
        <v>6334</v>
      </c>
      <c r="K356" t="s">
        <v>6334</v>
      </c>
    </row>
    <row r="357" spans="1:11" x14ac:dyDescent="0.25">
      <c r="A357" t="s">
        <v>29110</v>
      </c>
      <c r="B357" t="s">
        <v>29111</v>
      </c>
      <c r="C357" t="s">
        <v>6334</v>
      </c>
      <c r="D357" t="s">
        <v>1058</v>
      </c>
      <c r="E357" t="s">
        <v>28627</v>
      </c>
      <c r="F357" t="s">
        <v>28684</v>
      </c>
      <c r="G357" t="s">
        <v>6334</v>
      </c>
      <c r="H357" t="s">
        <v>6334</v>
      </c>
      <c r="I357" t="s">
        <v>28685</v>
      </c>
      <c r="J357" t="s">
        <v>28686</v>
      </c>
      <c r="K357" t="s">
        <v>6334</v>
      </c>
    </row>
    <row r="358" spans="1:11" x14ac:dyDescent="0.25">
      <c r="A358" t="s">
        <v>29112</v>
      </c>
      <c r="B358" t="s">
        <v>29113</v>
      </c>
      <c r="C358" t="s">
        <v>6334</v>
      </c>
      <c r="D358" t="s">
        <v>29114</v>
      </c>
      <c r="E358" t="s">
        <v>28627</v>
      </c>
      <c r="F358" t="s">
        <v>28684</v>
      </c>
      <c r="G358" t="s">
        <v>6334</v>
      </c>
      <c r="H358" t="s">
        <v>6334</v>
      </c>
      <c r="I358" t="s">
        <v>28685</v>
      </c>
      <c r="J358" t="s">
        <v>28686</v>
      </c>
      <c r="K358" t="s">
        <v>6334</v>
      </c>
    </row>
    <row r="359" spans="1:11" x14ac:dyDescent="0.25">
      <c r="A359" t="s">
        <v>29115</v>
      </c>
      <c r="B359" t="s">
        <v>29116</v>
      </c>
      <c r="C359" t="s">
        <v>6334</v>
      </c>
      <c r="D359" t="s">
        <v>1058</v>
      </c>
      <c r="E359" t="s">
        <v>28627</v>
      </c>
      <c r="F359" t="s">
        <v>28684</v>
      </c>
      <c r="G359" t="s">
        <v>6334</v>
      </c>
      <c r="H359" t="s">
        <v>6334</v>
      </c>
      <c r="I359" t="s">
        <v>28685</v>
      </c>
      <c r="J359" t="s">
        <v>28686</v>
      </c>
      <c r="K359" t="s">
        <v>6334</v>
      </c>
    </row>
    <row r="360" spans="1:11" x14ac:dyDescent="0.25">
      <c r="A360" t="s">
        <v>29117</v>
      </c>
      <c r="B360" t="s">
        <v>29118</v>
      </c>
      <c r="C360" t="s">
        <v>6334</v>
      </c>
      <c r="D360" t="s">
        <v>29119</v>
      </c>
      <c r="E360" t="s">
        <v>28575</v>
      </c>
      <c r="F360" t="s">
        <v>28687</v>
      </c>
      <c r="G360" t="s">
        <v>6334</v>
      </c>
      <c r="H360" t="s">
        <v>6334</v>
      </c>
      <c r="I360" t="s">
        <v>28688</v>
      </c>
      <c r="J360" t="s">
        <v>28689</v>
      </c>
      <c r="K360" t="s">
        <v>6334</v>
      </c>
    </row>
    <row r="361" spans="1:11" x14ac:dyDescent="0.25">
      <c r="A361" t="s">
        <v>29120</v>
      </c>
      <c r="B361" t="s">
        <v>29121</v>
      </c>
      <c r="C361" t="s">
        <v>6334</v>
      </c>
      <c r="D361" t="s">
        <v>1058</v>
      </c>
      <c r="E361" t="s">
        <v>28575</v>
      </c>
      <c r="F361" t="s">
        <v>28687</v>
      </c>
      <c r="G361" t="s">
        <v>6334</v>
      </c>
      <c r="H361" t="s">
        <v>6334</v>
      </c>
      <c r="I361" t="s">
        <v>28688</v>
      </c>
      <c r="J361" t="s">
        <v>28689</v>
      </c>
      <c r="K361" t="s">
        <v>6334</v>
      </c>
    </row>
    <row r="362" spans="1:11" x14ac:dyDescent="0.25">
      <c r="A362" t="s">
        <v>3249</v>
      </c>
      <c r="B362" t="s">
        <v>27319</v>
      </c>
      <c r="C362" t="s">
        <v>6334</v>
      </c>
      <c r="D362" t="s">
        <v>3251</v>
      </c>
      <c r="E362" t="s">
        <v>28575</v>
      </c>
      <c r="F362" t="s">
        <v>28687</v>
      </c>
      <c r="G362" t="s">
        <v>6334</v>
      </c>
      <c r="H362" t="s">
        <v>6334</v>
      </c>
      <c r="I362" t="s">
        <v>28688</v>
      </c>
      <c r="J362" t="s">
        <v>28689</v>
      </c>
      <c r="K362" t="s">
        <v>6334</v>
      </c>
    </row>
    <row r="363" spans="1:11" x14ac:dyDescent="0.25">
      <c r="A363" t="s">
        <v>29122</v>
      </c>
      <c r="B363" t="s">
        <v>29123</v>
      </c>
      <c r="C363" t="s">
        <v>6334</v>
      </c>
      <c r="D363" t="s">
        <v>1058</v>
      </c>
      <c r="E363" t="s">
        <v>28526</v>
      </c>
      <c r="F363" t="s">
        <v>28676</v>
      </c>
      <c r="G363" t="s">
        <v>6334</v>
      </c>
      <c r="H363" t="s">
        <v>6334</v>
      </c>
      <c r="I363" t="s">
        <v>28677</v>
      </c>
      <c r="J363" t="s">
        <v>6334</v>
      </c>
      <c r="K363" t="s">
        <v>6334</v>
      </c>
    </row>
    <row r="364" spans="1:11" x14ac:dyDescent="0.25">
      <c r="A364" t="s">
        <v>3252</v>
      </c>
      <c r="B364" t="s">
        <v>29124</v>
      </c>
      <c r="C364" t="s">
        <v>6334</v>
      </c>
      <c r="D364" t="s">
        <v>3254</v>
      </c>
      <c r="E364" t="s">
        <v>28526</v>
      </c>
      <c r="F364" t="s">
        <v>28676</v>
      </c>
      <c r="G364" t="s">
        <v>6334</v>
      </c>
      <c r="H364" t="s">
        <v>6334</v>
      </c>
      <c r="I364" t="s">
        <v>28677</v>
      </c>
      <c r="J364" t="s">
        <v>6334</v>
      </c>
      <c r="K364" t="s">
        <v>6334</v>
      </c>
    </row>
    <row r="365" spans="1:11" x14ac:dyDescent="0.25">
      <c r="A365" t="s">
        <v>29125</v>
      </c>
      <c r="B365" t="s">
        <v>29126</v>
      </c>
      <c r="C365" t="s">
        <v>6334</v>
      </c>
      <c r="D365" t="s">
        <v>29127</v>
      </c>
      <c r="E365" t="s">
        <v>28526</v>
      </c>
      <c r="F365" t="s">
        <v>28676</v>
      </c>
      <c r="G365" t="s">
        <v>6334</v>
      </c>
      <c r="H365" t="s">
        <v>6334</v>
      </c>
      <c r="I365" t="s">
        <v>28677</v>
      </c>
      <c r="J365" t="s">
        <v>6334</v>
      </c>
      <c r="K365" t="s">
        <v>6334</v>
      </c>
    </row>
    <row r="366" spans="1:11" x14ac:dyDescent="0.25">
      <c r="A366" t="s">
        <v>3258</v>
      </c>
      <c r="B366" t="s">
        <v>29128</v>
      </c>
      <c r="C366" t="s">
        <v>6334</v>
      </c>
      <c r="D366" t="s">
        <v>3260</v>
      </c>
      <c r="E366" t="s">
        <v>28526</v>
      </c>
      <c r="F366" t="s">
        <v>28676</v>
      </c>
      <c r="G366" t="s">
        <v>6334</v>
      </c>
      <c r="H366" t="s">
        <v>6334</v>
      </c>
      <c r="I366" t="s">
        <v>28677</v>
      </c>
      <c r="J366" t="s">
        <v>6334</v>
      </c>
      <c r="K366" t="s">
        <v>6334</v>
      </c>
    </row>
    <row r="367" spans="1:11" x14ac:dyDescent="0.25">
      <c r="A367" t="s">
        <v>29129</v>
      </c>
      <c r="B367" t="s">
        <v>29130</v>
      </c>
      <c r="C367" t="s">
        <v>6334</v>
      </c>
      <c r="D367" t="s">
        <v>1058</v>
      </c>
      <c r="E367" t="s">
        <v>28575</v>
      </c>
      <c r="F367" t="s">
        <v>28687</v>
      </c>
      <c r="G367" t="s">
        <v>6334</v>
      </c>
      <c r="H367" t="s">
        <v>6334</v>
      </c>
      <c r="I367" t="s">
        <v>28688</v>
      </c>
      <c r="J367" t="s">
        <v>28689</v>
      </c>
      <c r="K367" t="s">
        <v>6334</v>
      </c>
    </row>
    <row r="368" spans="1:11" x14ac:dyDescent="0.25">
      <c r="A368" t="s">
        <v>5512</v>
      </c>
      <c r="B368" t="s">
        <v>5625</v>
      </c>
      <c r="C368" t="s">
        <v>6334</v>
      </c>
      <c r="D368" t="s">
        <v>5755</v>
      </c>
      <c r="E368" t="s">
        <v>28627</v>
      </c>
      <c r="F368" t="s">
        <v>28684</v>
      </c>
      <c r="G368" t="s">
        <v>6334</v>
      </c>
      <c r="H368" t="s">
        <v>6334</v>
      </c>
      <c r="I368" t="s">
        <v>28685</v>
      </c>
      <c r="J368" t="s">
        <v>28686</v>
      </c>
      <c r="K368" t="s">
        <v>6334</v>
      </c>
    </row>
    <row r="369" spans="1:11" x14ac:dyDescent="0.25">
      <c r="A369" t="s">
        <v>29131</v>
      </c>
      <c r="B369" t="s">
        <v>29132</v>
      </c>
      <c r="C369" t="s">
        <v>6334</v>
      </c>
      <c r="D369" t="s">
        <v>1058</v>
      </c>
      <c r="E369" t="s">
        <v>28526</v>
      </c>
      <c r="F369" t="s">
        <v>28676</v>
      </c>
      <c r="G369" t="s">
        <v>6334</v>
      </c>
      <c r="H369" t="s">
        <v>6334</v>
      </c>
      <c r="I369" t="s">
        <v>28677</v>
      </c>
      <c r="J369" t="s">
        <v>6334</v>
      </c>
      <c r="K369" t="s">
        <v>6334</v>
      </c>
    </row>
    <row r="370" spans="1:11" x14ac:dyDescent="0.25">
      <c r="A370" t="s">
        <v>3266</v>
      </c>
      <c r="B370" t="s">
        <v>27275</v>
      </c>
      <c r="C370" t="s">
        <v>6334</v>
      </c>
      <c r="D370" t="s">
        <v>3268</v>
      </c>
      <c r="E370" t="s">
        <v>28575</v>
      </c>
      <c r="F370" t="s">
        <v>28687</v>
      </c>
      <c r="G370" t="s">
        <v>6334</v>
      </c>
      <c r="H370" t="s">
        <v>6334</v>
      </c>
      <c r="I370" t="s">
        <v>28688</v>
      </c>
      <c r="J370" t="s">
        <v>28689</v>
      </c>
      <c r="K370" t="s">
        <v>6334</v>
      </c>
    </row>
    <row r="371" spans="1:11" x14ac:dyDescent="0.25">
      <c r="A371" t="s">
        <v>3269</v>
      </c>
      <c r="B371" t="s">
        <v>29133</v>
      </c>
      <c r="C371" t="s">
        <v>6334</v>
      </c>
      <c r="D371" t="s">
        <v>3271</v>
      </c>
      <c r="E371" t="s">
        <v>28526</v>
      </c>
      <c r="F371" t="s">
        <v>28676</v>
      </c>
      <c r="G371" t="s">
        <v>6334</v>
      </c>
      <c r="H371" t="s">
        <v>6334</v>
      </c>
      <c r="I371" t="s">
        <v>28677</v>
      </c>
      <c r="J371" t="s">
        <v>6334</v>
      </c>
      <c r="K371" t="s">
        <v>6334</v>
      </c>
    </row>
    <row r="372" spans="1:11" x14ac:dyDescent="0.25">
      <c r="A372" t="s">
        <v>3272</v>
      </c>
      <c r="B372" t="s">
        <v>27269</v>
      </c>
      <c r="C372" t="s">
        <v>6334</v>
      </c>
      <c r="D372" t="s">
        <v>3274</v>
      </c>
      <c r="E372" t="s">
        <v>28575</v>
      </c>
      <c r="F372" t="s">
        <v>28687</v>
      </c>
      <c r="G372" t="s">
        <v>6334</v>
      </c>
      <c r="H372" t="s">
        <v>6334</v>
      </c>
      <c r="I372" t="s">
        <v>28688</v>
      </c>
      <c r="J372" t="s">
        <v>28689</v>
      </c>
      <c r="K372" t="s">
        <v>6334</v>
      </c>
    </row>
    <row r="373" spans="1:11" x14ac:dyDescent="0.25">
      <c r="A373" t="s">
        <v>27051</v>
      </c>
      <c r="B373" t="s">
        <v>29134</v>
      </c>
      <c r="C373" t="s">
        <v>6334</v>
      </c>
      <c r="D373" t="s">
        <v>27406</v>
      </c>
      <c r="E373" t="s">
        <v>28563</v>
      </c>
      <c r="F373" t="s">
        <v>29135</v>
      </c>
      <c r="G373" t="s">
        <v>6334</v>
      </c>
      <c r="H373" t="s">
        <v>6334</v>
      </c>
      <c r="I373" t="s">
        <v>28967</v>
      </c>
      <c r="J373" t="s">
        <v>28968</v>
      </c>
      <c r="K373" t="s">
        <v>6334</v>
      </c>
    </row>
    <row r="374" spans="1:11" x14ac:dyDescent="0.25">
      <c r="A374" t="s">
        <v>3275</v>
      </c>
      <c r="B374" t="s">
        <v>27123</v>
      </c>
      <c r="C374" t="s">
        <v>6334</v>
      </c>
      <c r="D374" t="s">
        <v>3277</v>
      </c>
      <c r="E374" t="s">
        <v>28575</v>
      </c>
      <c r="F374" t="s">
        <v>28687</v>
      </c>
      <c r="G374" t="s">
        <v>6334</v>
      </c>
      <c r="H374" t="s">
        <v>6334</v>
      </c>
      <c r="I374" t="s">
        <v>28688</v>
      </c>
      <c r="J374" t="s">
        <v>28689</v>
      </c>
      <c r="K374" t="s">
        <v>6334</v>
      </c>
    </row>
    <row r="375" spans="1:11" x14ac:dyDescent="0.25">
      <c r="A375" t="s">
        <v>29136</v>
      </c>
      <c r="B375" t="s">
        <v>29137</v>
      </c>
      <c r="C375" t="s">
        <v>6334</v>
      </c>
      <c r="D375" t="s">
        <v>1058</v>
      </c>
      <c r="E375" t="s">
        <v>28526</v>
      </c>
      <c r="F375" t="s">
        <v>28676</v>
      </c>
      <c r="G375" t="s">
        <v>6334</v>
      </c>
      <c r="H375" t="s">
        <v>6334</v>
      </c>
      <c r="I375" t="s">
        <v>28677</v>
      </c>
      <c r="J375" t="s">
        <v>6334</v>
      </c>
      <c r="K375" t="s">
        <v>6334</v>
      </c>
    </row>
    <row r="376" spans="1:11" x14ac:dyDescent="0.25">
      <c r="A376" t="s">
        <v>3281</v>
      </c>
      <c r="B376" t="s">
        <v>29138</v>
      </c>
      <c r="C376" t="s">
        <v>6334</v>
      </c>
      <c r="D376" t="s">
        <v>3283</v>
      </c>
      <c r="E376" t="s">
        <v>28526</v>
      </c>
      <c r="F376" t="s">
        <v>28676</v>
      </c>
      <c r="G376" t="s">
        <v>6334</v>
      </c>
      <c r="H376" t="s">
        <v>6334</v>
      </c>
      <c r="I376" t="s">
        <v>28677</v>
      </c>
      <c r="J376" t="s">
        <v>6334</v>
      </c>
      <c r="K376" t="s">
        <v>6334</v>
      </c>
    </row>
    <row r="377" spans="1:11" x14ac:dyDescent="0.25">
      <c r="A377" t="s">
        <v>3284</v>
      </c>
      <c r="B377" t="s">
        <v>27231</v>
      </c>
      <c r="C377" t="s">
        <v>6334</v>
      </c>
      <c r="D377" t="s">
        <v>3286</v>
      </c>
      <c r="E377" t="s">
        <v>28575</v>
      </c>
      <c r="F377" t="s">
        <v>28687</v>
      </c>
      <c r="G377" t="s">
        <v>6334</v>
      </c>
      <c r="H377" t="s">
        <v>6334</v>
      </c>
      <c r="I377" t="s">
        <v>28688</v>
      </c>
      <c r="J377" t="s">
        <v>28689</v>
      </c>
      <c r="K377" t="s">
        <v>6334</v>
      </c>
    </row>
    <row r="378" spans="1:11" x14ac:dyDescent="0.25">
      <c r="A378" t="s">
        <v>3287</v>
      </c>
      <c r="B378" t="s">
        <v>27230</v>
      </c>
      <c r="C378" t="s">
        <v>6334</v>
      </c>
      <c r="D378" t="s">
        <v>3289</v>
      </c>
      <c r="E378" t="s">
        <v>28575</v>
      </c>
      <c r="F378" t="s">
        <v>28687</v>
      </c>
      <c r="G378" t="s">
        <v>6334</v>
      </c>
      <c r="H378" t="s">
        <v>6334</v>
      </c>
      <c r="I378" t="s">
        <v>28688</v>
      </c>
      <c r="J378" t="s">
        <v>28689</v>
      </c>
      <c r="K378" t="s">
        <v>6334</v>
      </c>
    </row>
    <row r="379" spans="1:11" x14ac:dyDescent="0.25">
      <c r="A379" t="s">
        <v>3293</v>
      </c>
      <c r="B379" t="s">
        <v>29139</v>
      </c>
      <c r="C379" t="s">
        <v>6334</v>
      </c>
      <c r="D379" t="s">
        <v>3295</v>
      </c>
      <c r="E379" t="s">
        <v>28526</v>
      </c>
      <c r="F379" t="s">
        <v>28676</v>
      </c>
      <c r="G379" t="s">
        <v>6334</v>
      </c>
      <c r="H379" t="s">
        <v>6334</v>
      </c>
      <c r="I379" t="s">
        <v>28677</v>
      </c>
      <c r="J379" t="s">
        <v>6334</v>
      </c>
      <c r="K379" t="s">
        <v>6334</v>
      </c>
    </row>
    <row r="380" spans="1:11" x14ac:dyDescent="0.25">
      <c r="A380" t="s">
        <v>3296</v>
      </c>
      <c r="B380" t="s">
        <v>27154</v>
      </c>
      <c r="C380" t="s">
        <v>6334</v>
      </c>
      <c r="D380" t="s">
        <v>3298</v>
      </c>
      <c r="E380" t="s">
        <v>28575</v>
      </c>
      <c r="F380" t="s">
        <v>28687</v>
      </c>
      <c r="G380" t="s">
        <v>6334</v>
      </c>
      <c r="H380" t="s">
        <v>6334</v>
      </c>
      <c r="I380" t="s">
        <v>28688</v>
      </c>
      <c r="J380" t="s">
        <v>28689</v>
      </c>
      <c r="K380" t="s">
        <v>6334</v>
      </c>
    </row>
    <row r="381" spans="1:11" x14ac:dyDescent="0.25">
      <c r="A381" t="s">
        <v>29140</v>
      </c>
      <c r="B381" t="s">
        <v>29141</v>
      </c>
      <c r="C381" t="s">
        <v>6334</v>
      </c>
      <c r="D381" t="s">
        <v>1058</v>
      </c>
      <c r="E381" t="s">
        <v>28526</v>
      </c>
      <c r="F381" t="s">
        <v>28676</v>
      </c>
      <c r="G381" t="s">
        <v>6334</v>
      </c>
      <c r="H381" t="s">
        <v>6334</v>
      </c>
      <c r="I381" t="s">
        <v>28677</v>
      </c>
      <c r="J381" t="s">
        <v>6334</v>
      </c>
      <c r="K381" t="s">
        <v>6334</v>
      </c>
    </row>
    <row r="382" spans="1:11" x14ac:dyDescent="0.25">
      <c r="A382" t="s">
        <v>29142</v>
      </c>
      <c r="B382" t="s">
        <v>29143</v>
      </c>
      <c r="C382" t="s">
        <v>6334</v>
      </c>
      <c r="D382" t="s">
        <v>1058</v>
      </c>
      <c r="E382" t="s">
        <v>28526</v>
      </c>
      <c r="F382" t="s">
        <v>28676</v>
      </c>
      <c r="G382" t="s">
        <v>6334</v>
      </c>
      <c r="H382" t="s">
        <v>6334</v>
      </c>
      <c r="I382" t="s">
        <v>28677</v>
      </c>
      <c r="J382" t="s">
        <v>6334</v>
      </c>
      <c r="K382" t="s">
        <v>6334</v>
      </c>
    </row>
    <row r="383" spans="1:11" x14ac:dyDescent="0.25">
      <c r="A383" t="s">
        <v>3299</v>
      </c>
      <c r="B383" t="s">
        <v>27170</v>
      </c>
      <c r="C383" t="s">
        <v>6334</v>
      </c>
      <c r="D383" t="s">
        <v>3301</v>
      </c>
      <c r="E383" t="s">
        <v>28575</v>
      </c>
      <c r="F383" t="s">
        <v>28687</v>
      </c>
      <c r="G383" t="s">
        <v>6334</v>
      </c>
      <c r="H383" t="s">
        <v>6334</v>
      </c>
      <c r="I383" t="s">
        <v>28688</v>
      </c>
      <c r="J383" t="s">
        <v>28689</v>
      </c>
      <c r="K383" t="s">
        <v>6334</v>
      </c>
    </row>
    <row r="384" spans="1:11" x14ac:dyDescent="0.25">
      <c r="A384" t="s">
        <v>17173</v>
      </c>
      <c r="B384" t="s">
        <v>29144</v>
      </c>
      <c r="C384" t="s">
        <v>6334</v>
      </c>
      <c r="D384" t="s">
        <v>17172</v>
      </c>
      <c r="E384" t="s">
        <v>28537</v>
      </c>
      <c r="F384" t="s">
        <v>28705</v>
      </c>
      <c r="G384" t="s">
        <v>6334</v>
      </c>
      <c r="H384" t="s">
        <v>6334</v>
      </c>
      <c r="I384" t="s">
        <v>28677</v>
      </c>
      <c r="J384" t="s">
        <v>6334</v>
      </c>
      <c r="K384" t="s">
        <v>6334</v>
      </c>
    </row>
    <row r="385" spans="1:11" x14ac:dyDescent="0.25">
      <c r="A385" t="s">
        <v>3302</v>
      </c>
      <c r="B385" t="s">
        <v>27067</v>
      </c>
      <c r="C385" t="s">
        <v>6334</v>
      </c>
      <c r="D385" t="s">
        <v>3304</v>
      </c>
      <c r="E385" t="s">
        <v>28575</v>
      </c>
      <c r="F385" t="s">
        <v>28687</v>
      </c>
      <c r="G385" t="s">
        <v>6334</v>
      </c>
      <c r="H385" t="s">
        <v>6334</v>
      </c>
      <c r="I385" t="s">
        <v>28688</v>
      </c>
      <c r="J385" t="s">
        <v>28689</v>
      </c>
      <c r="K385" t="s">
        <v>6334</v>
      </c>
    </row>
    <row r="386" spans="1:11" x14ac:dyDescent="0.25">
      <c r="A386" t="s">
        <v>29145</v>
      </c>
      <c r="B386" t="s">
        <v>29146</v>
      </c>
      <c r="C386" t="s">
        <v>6334</v>
      </c>
      <c r="D386" t="s">
        <v>1058</v>
      </c>
      <c r="E386" t="s">
        <v>28627</v>
      </c>
      <c r="F386" t="s">
        <v>28684</v>
      </c>
      <c r="G386" t="s">
        <v>6334</v>
      </c>
      <c r="H386" t="s">
        <v>6334</v>
      </c>
      <c r="I386" t="s">
        <v>28685</v>
      </c>
      <c r="J386" t="s">
        <v>28686</v>
      </c>
      <c r="K386" t="s">
        <v>6334</v>
      </c>
    </row>
    <row r="387" spans="1:11" x14ac:dyDescent="0.25">
      <c r="A387" t="s">
        <v>3305</v>
      </c>
      <c r="B387" t="s">
        <v>29147</v>
      </c>
      <c r="C387" t="s">
        <v>6334</v>
      </c>
      <c r="D387" t="s">
        <v>3307</v>
      </c>
      <c r="E387" t="s">
        <v>28526</v>
      </c>
      <c r="F387" t="s">
        <v>28676</v>
      </c>
      <c r="G387" t="s">
        <v>6334</v>
      </c>
      <c r="H387" t="s">
        <v>6334</v>
      </c>
      <c r="I387" t="s">
        <v>28677</v>
      </c>
      <c r="J387" t="s">
        <v>6334</v>
      </c>
      <c r="K387" t="s">
        <v>6334</v>
      </c>
    </row>
    <row r="388" spans="1:11" x14ac:dyDescent="0.25">
      <c r="A388" t="s">
        <v>3308</v>
      </c>
      <c r="B388" t="s">
        <v>27250</v>
      </c>
      <c r="C388" t="s">
        <v>6334</v>
      </c>
      <c r="D388" t="s">
        <v>3310</v>
      </c>
      <c r="E388" t="s">
        <v>28627</v>
      </c>
      <c r="F388" t="s">
        <v>28684</v>
      </c>
      <c r="G388" t="s">
        <v>6334</v>
      </c>
      <c r="H388" t="s">
        <v>6334</v>
      </c>
      <c r="I388" t="s">
        <v>28685</v>
      </c>
      <c r="J388" t="s">
        <v>28686</v>
      </c>
      <c r="K388" t="s">
        <v>6334</v>
      </c>
    </row>
    <row r="389" spans="1:11" x14ac:dyDescent="0.25">
      <c r="A389" t="s">
        <v>29148</v>
      </c>
      <c r="B389" t="s">
        <v>29149</v>
      </c>
      <c r="C389" t="s">
        <v>6334</v>
      </c>
      <c r="D389" t="s">
        <v>1058</v>
      </c>
      <c r="E389" t="s">
        <v>28575</v>
      </c>
      <c r="F389" t="s">
        <v>28687</v>
      </c>
      <c r="G389" t="s">
        <v>6334</v>
      </c>
      <c r="H389" t="s">
        <v>6334</v>
      </c>
      <c r="I389" t="s">
        <v>28688</v>
      </c>
      <c r="J389" t="s">
        <v>28689</v>
      </c>
      <c r="K389" t="s">
        <v>6334</v>
      </c>
    </row>
    <row r="390" spans="1:11" x14ac:dyDescent="0.25">
      <c r="A390" t="s">
        <v>29150</v>
      </c>
      <c r="B390" t="s">
        <v>29151</v>
      </c>
      <c r="C390" t="s">
        <v>6334</v>
      </c>
      <c r="D390" t="s">
        <v>29152</v>
      </c>
      <c r="E390" t="s">
        <v>28627</v>
      </c>
      <c r="F390" t="s">
        <v>28684</v>
      </c>
      <c r="G390" t="s">
        <v>6334</v>
      </c>
      <c r="H390" t="s">
        <v>6334</v>
      </c>
      <c r="I390" t="s">
        <v>28685</v>
      </c>
      <c r="J390" t="s">
        <v>28686</v>
      </c>
      <c r="K390" t="s">
        <v>6334</v>
      </c>
    </row>
    <row r="391" spans="1:11" x14ac:dyDescent="0.25">
      <c r="A391" t="s">
        <v>3311</v>
      </c>
      <c r="B391" t="s">
        <v>29153</v>
      </c>
      <c r="C391" t="s">
        <v>6334</v>
      </c>
      <c r="D391" t="s">
        <v>1058</v>
      </c>
      <c r="E391" t="s">
        <v>28526</v>
      </c>
      <c r="F391" t="s">
        <v>28676</v>
      </c>
      <c r="G391" t="s">
        <v>6334</v>
      </c>
      <c r="H391" t="s">
        <v>6334</v>
      </c>
      <c r="I391" t="s">
        <v>28677</v>
      </c>
      <c r="J391" t="s">
        <v>6334</v>
      </c>
      <c r="K391" t="s">
        <v>6334</v>
      </c>
    </row>
    <row r="392" spans="1:11" x14ac:dyDescent="0.25">
      <c r="A392" t="s">
        <v>29154</v>
      </c>
      <c r="B392" t="s">
        <v>29155</v>
      </c>
      <c r="C392" t="s">
        <v>6334</v>
      </c>
      <c r="D392" t="s">
        <v>1058</v>
      </c>
      <c r="E392" t="s">
        <v>28575</v>
      </c>
      <c r="F392" t="s">
        <v>28687</v>
      </c>
      <c r="G392" t="s">
        <v>6334</v>
      </c>
      <c r="H392" t="s">
        <v>6334</v>
      </c>
      <c r="I392" t="s">
        <v>28688</v>
      </c>
      <c r="J392" t="s">
        <v>28689</v>
      </c>
      <c r="K392" t="s">
        <v>6334</v>
      </c>
    </row>
    <row r="393" spans="1:11" x14ac:dyDescent="0.25">
      <c r="A393" t="s">
        <v>3319</v>
      </c>
      <c r="B393" t="s">
        <v>27201</v>
      </c>
      <c r="C393" t="s">
        <v>6334</v>
      </c>
      <c r="D393" t="s">
        <v>3321</v>
      </c>
      <c r="E393" t="s">
        <v>28575</v>
      </c>
      <c r="F393" t="s">
        <v>28687</v>
      </c>
      <c r="G393" t="s">
        <v>6334</v>
      </c>
      <c r="H393" t="s">
        <v>6334</v>
      </c>
      <c r="I393" t="s">
        <v>28688</v>
      </c>
      <c r="J393" t="s">
        <v>28689</v>
      </c>
      <c r="K393" t="s">
        <v>6334</v>
      </c>
    </row>
    <row r="394" spans="1:11" x14ac:dyDescent="0.25">
      <c r="A394" t="s">
        <v>3322</v>
      </c>
      <c r="B394" t="s">
        <v>27173</v>
      </c>
      <c r="C394" t="s">
        <v>6334</v>
      </c>
      <c r="D394" t="s">
        <v>3324</v>
      </c>
      <c r="E394" t="s">
        <v>28575</v>
      </c>
      <c r="F394" t="s">
        <v>28687</v>
      </c>
      <c r="G394" t="s">
        <v>6334</v>
      </c>
      <c r="H394" t="s">
        <v>6334</v>
      </c>
      <c r="I394" t="s">
        <v>28688</v>
      </c>
      <c r="J394" t="s">
        <v>28689</v>
      </c>
      <c r="K394" t="s">
        <v>6334</v>
      </c>
    </row>
    <row r="395" spans="1:11" x14ac:dyDescent="0.25">
      <c r="A395" t="s">
        <v>3325</v>
      </c>
      <c r="B395" t="s">
        <v>27374</v>
      </c>
      <c r="C395" t="s">
        <v>6334</v>
      </c>
      <c r="D395" t="s">
        <v>3327</v>
      </c>
      <c r="E395" t="s">
        <v>28627</v>
      </c>
      <c r="F395" t="s">
        <v>28684</v>
      </c>
      <c r="G395" t="s">
        <v>6334</v>
      </c>
      <c r="H395" t="s">
        <v>6334</v>
      </c>
      <c r="I395" t="s">
        <v>28685</v>
      </c>
      <c r="J395" t="s">
        <v>28686</v>
      </c>
      <c r="K395" t="s">
        <v>6334</v>
      </c>
    </row>
    <row r="396" spans="1:11" x14ac:dyDescent="0.25">
      <c r="A396" t="s">
        <v>29156</v>
      </c>
      <c r="B396" t="s">
        <v>29157</v>
      </c>
      <c r="C396" t="s">
        <v>6334</v>
      </c>
      <c r="D396" t="s">
        <v>1058</v>
      </c>
      <c r="E396" t="s">
        <v>28575</v>
      </c>
      <c r="F396" t="s">
        <v>28687</v>
      </c>
      <c r="G396" t="s">
        <v>6334</v>
      </c>
      <c r="H396" t="s">
        <v>6334</v>
      </c>
      <c r="I396" t="s">
        <v>28688</v>
      </c>
      <c r="J396" t="s">
        <v>28689</v>
      </c>
      <c r="K396" t="s">
        <v>6334</v>
      </c>
    </row>
    <row r="397" spans="1:11" x14ac:dyDescent="0.25">
      <c r="A397" t="s">
        <v>3328</v>
      </c>
      <c r="B397" t="s">
        <v>27310</v>
      </c>
      <c r="C397" t="s">
        <v>6334</v>
      </c>
      <c r="D397" t="s">
        <v>3330</v>
      </c>
      <c r="E397" t="s">
        <v>28627</v>
      </c>
      <c r="F397" t="s">
        <v>28684</v>
      </c>
      <c r="G397" t="s">
        <v>6334</v>
      </c>
      <c r="H397" t="s">
        <v>6334</v>
      </c>
      <c r="I397" t="s">
        <v>28685</v>
      </c>
      <c r="J397" t="s">
        <v>28686</v>
      </c>
      <c r="K397" t="s">
        <v>6334</v>
      </c>
    </row>
    <row r="398" spans="1:11" x14ac:dyDescent="0.25">
      <c r="A398" t="s">
        <v>29158</v>
      </c>
      <c r="B398" t="s">
        <v>29159</v>
      </c>
      <c r="C398" t="s">
        <v>6334</v>
      </c>
      <c r="D398" t="s">
        <v>1058</v>
      </c>
      <c r="E398" t="s">
        <v>28627</v>
      </c>
      <c r="F398" t="s">
        <v>28684</v>
      </c>
      <c r="G398" t="s">
        <v>6334</v>
      </c>
      <c r="H398" t="s">
        <v>6334</v>
      </c>
      <c r="I398" t="s">
        <v>28685</v>
      </c>
      <c r="J398" t="s">
        <v>28686</v>
      </c>
      <c r="K398" t="s">
        <v>6334</v>
      </c>
    </row>
    <row r="399" spans="1:11" x14ac:dyDescent="0.25">
      <c r="A399" t="s">
        <v>3331</v>
      </c>
      <c r="B399" t="s">
        <v>29160</v>
      </c>
      <c r="C399" t="s">
        <v>6334</v>
      </c>
      <c r="D399" t="s">
        <v>1058</v>
      </c>
      <c r="E399" t="s">
        <v>28526</v>
      </c>
      <c r="F399" t="s">
        <v>28676</v>
      </c>
      <c r="G399" t="s">
        <v>6334</v>
      </c>
      <c r="H399" t="s">
        <v>6334</v>
      </c>
      <c r="I399" t="s">
        <v>28677</v>
      </c>
      <c r="J399" t="s">
        <v>6334</v>
      </c>
      <c r="K399" t="s">
        <v>6334</v>
      </c>
    </row>
    <row r="400" spans="1:11" x14ac:dyDescent="0.25">
      <c r="A400" t="s">
        <v>29161</v>
      </c>
      <c r="B400" t="s">
        <v>29162</v>
      </c>
      <c r="C400" t="s">
        <v>6334</v>
      </c>
      <c r="D400" t="s">
        <v>1058</v>
      </c>
      <c r="E400" t="s">
        <v>28526</v>
      </c>
      <c r="F400" t="s">
        <v>28676</v>
      </c>
      <c r="G400" t="s">
        <v>6334</v>
      </c>
      <c r="H400" t="s">
        <v>6334</v>
      </c>
      <c r="I400" t="s">
        <v>28677</v>
      </c>
      <c r="J400" t="s">
        <v>6334</v>
      </c>
      <c r="K400" t="s">
        <v>6334</v>
      </c>
    </row>
    <row r="401" spans="1:11" x14ac:dyDescent="0.25">
      <c r="A401" t="s">
        <v>29163</v>
      </c>
      <c r="B401" t="s">
        <v>29164</v>
      </c>
      <c r="C401" t="s">
        <v>6334</v>
      </c>
      <c r="D401" t="s">
        <v>1058</v>
      </c>
      <c r="E401" t="s">
        <v>28575</v>
      </c>
      <c r="F401" t="s">
        <v>28687</v>
      </c>
      <c r="G401" t="s">
        <v>6334</v>
      </c>
      <c r="H401" t="s">
        <v>6334</v>
      </c>
      <c r="I401" t="s">
        <v>28688</v>
      </c>
      <c r="J401" t="s">
        <v>28689</v>
      </c>
      <c r="K401" t="s">
        <v>6334</v>
      </c>
    </row>
    <row r="402" spans="1:11" x14ac:dyDescent="0.25">
      <c r="A402" t="s">
        <v>29165</v>
      </c>
      <c r="B402" t="s">
        <v>29166</v>
      </c>
      <c r="C402" t="s">
        <v>6334</v>
      </c>
      <c r="D402" t="s">
        <v>1058</v>
      </c>
      <c r="E402" t="s">
        <v>28627</v>
      </c>
      <c r="F402" t="s">
        <v>28684</v>
      </c>
      <c r="G402" t="s">
        <v>6334</v>
      </c>
      <c r="H402" t="s">
        <v>6334</v>
      </c>
      <c r="I402" t="s">
        <v>28685</v>
      </c>
      <c r="J402" t="s">
        <v>28686</v>
      </c>
      <c r="K402" t="s">
        <v>6334</v>
      </c>
    </row>
    <row r="403" spans="1:11" x14ac:dyDescent="0.25">
      <c r="A403" t="s">
        <v>29167</v>
      </c>
      <c r="B403" t="s">
        <v>29168</v>
      </c>
      <c r="C403" t="s">
        <v>6334</v>
      </c>
      <c r="D403" t="s">
        <v>29169</v>
      </c>
      <c r="E403" t="s">
        <v>28627</v>
      </c>
      <c r="F403" t="s">
        <v>28684</v>
      </c>
      <c r="G403" t="s">
        <v>6334</v>
      </c>
      <c r="H403" t="s">
        <v>6334</v>
      </c>
      <c r="I403" t="s">
        <v>28685</v>
      </c>
      <c r="J403" t="s">
        <v>28686</v>
      </c>
      <c r="K403" t="s">
        <v>6334</v>
      </c>
    </row>
    <row r="404" spans="1:11" x14ac:dyDescent="0.25">
      <c r="A404" t="s">
        <v>29170</v>
      </c>
      <c r="B404" t="s">
        <v>29171</v>
      </c>
      <c r="C404" t="s">
        <v>6334</v>
      </c>
      <c r="D404" t="s">
        <v>29172</v>
      </c>
      <c r="E404" t="s">
        <v>28627</v>
      </c>
      <c r="F404" t="s">
        <v>28684</v>
      </c>
      <c r="G404" t="s">
        <v>6334</v>
      </c>
      <c r="H404" t="s">
        <v>6334</v>
      </c>
      <c r="I404" t="s">
        <v>28685</v>
      </c>
      <c r="J404" t="s">
        <v>28686</v>
      </c>
      <c r="K404" t="s">
        <v>6334</v>
      </c>
    </row>
    <row r="405" spans="1:11" x14ac:dyDescent="0.25">
      <c r="A405" t="s">
        <v>29173</v>
      </c>
      <c r="B405" t="s">
        <v>29174</v>
      </c>
      <c r="C405" t="s">
        <v>6334</v>
      </c>
      <c r="D405" t="s">
        <v>1058</v>
      </c>
      <c r="E405" t="s">
        <v>28526</v>
      </c>
      <c r="F405" t="s">
        <v>28676</v>
      </c>
      <c r="G405" t="s">
        <v>6334</v>
      </c>
      <c r="H405" t="s">
        <v>6334</v>
      </c>
      <c r="I405" t="s">
        <v>28677</v>
      </c>
      <c r="J405" t="s">
        <v>6334</v>
      </c>
      <c r="K405" t="s">
        <v>6334</v>
      </c>
    </row>
    <row r="406" spans="1:11" x14ac:dyDescent="0.25">
      <c r="A406" t="s">
        <v>3347</v>
      </c>
      <c r="B406" t="s">
        <v>29175</v>
      </c>
      <c r="C406" t="s">
        <v>6334</v>
      </c>
      <c r="D406" t="s">
        <v>3349</v>
      </c>
      <c r="E406" t="s">
        <v>28526</v>
      </c>
      <c r="F406" t="s">
        <v>28676</v>
      </c>
      <c r="G406" t="s">
        <v>6334</v>
      </c>
      <c r="H406" t="s">
        <v>6334</v>
      </c>
      <c r="I406" t="s">
        <v>28677</v>
      </c>
      <c r="J406" t="s">
        <v>6334</v>
      </c>
      <c r="K406" t="s">
        <v>6334</v>
      </c>
    </row>
    <row r="407" spans="1:11" x14ac:dyDescent="0.25">
      <c r="A407" t="s">
        <v>29176</v>
      </c>
      <c r="B407" t="s">
        <v>29177</v>
      </c>
      <c r="C407" t="s">
        <v>6334</v>
      </c>
      <c r="D407" t="s">
        <v>1058</v>
      </c>
      <c r="E407" t="s">
        <v>28575</v>
      </c>
      <c r="F407" t="s">
        <v>28687</v>
      </c>
      <c r="G407" t="s">
        <v>6334</v>
      </c>
      <c r="H407" t="s">
        <v>6334</v>
      </c>
      <c r="I407" t="s">
        <v>28688</v>
      </c>
      <c r="J407" t="s">
        <v>28689</v>
      </c>
      <c r="K407" t="s">
        <v>6334</v>
      </c>
    </row>
    <row r="408" spans="1:11" x14ac:dyDescent="0.25">
      <c r="A408" t="s">
        <v>29178</v>
      </c>
      <c r="B408" t="s">
        <v>29179</v>
      </c>
      <c r="C408" t="s">
        <v>6334</v>
      </c>
      <c r="D408" t="s">
        <v>1058</v>
      </c>
      <c r="E408" t="s">
        <v>28575</v>
      </c>
      <c r="F408" t="s">
        <v>28687</v>
      </c>
      <c r="G408" t="s">
        <v>6334</v>
      </c>
      <c r="H408" t="s">
        <v>6334</v>
      </c>
      <c r="I408" t="s">
        <v>28688</v>
      </c>
      <c r="J408" t="s">
        <v>28689</v>
      </c>
      <c r="K408" t="s">
        <v>6334</v>
      </c>
    </row>
    <row r="409" spans="1:11" x14ac:dyDescent="0.25">
      <c r="A409" t="s">
        <v>3356</v>
      </c>
      <c r="B409" t="s">
        <v>29180</v>
      </c>
      <c r="C409" t="s">
        <v>6334</v>
      </c>
      <c r="D409" t="s">
        <v>3358</v>
      </c>
      <c r="E409" t="s">
        <v>28526</v>
      </c>
      <c r="F409" t="s">
        <v>28676</v>
      </c>
      <c r="G409" t="s">
        <v>6334</v>
      </c>
      <c r="H409" t="s">
        <v>6334</v>
      </c>
      <c r="I409" t="s">
        <v>28677</v>
      </c>
      <c r="J409" t="s">
        <v>6334</v>
      </c>
      <c r="K409" t="s">
        <v>6334</v>
      </c>
    </row>
    <row r="410" spans="1:11" x14ac:dyDescent="0.25">
      <c r="A410" t="s">
        <v>3362</v>
      </c>
      <c r="B410" t="s">
        <v>29181</v>
      </c>
      <c r="C410" t="s">
        <v>6334</v>
      </c>
      <c r="D410" t="s">
        <v>3364</v>
      </c>
      <c r="E410" t="s">
        <v>28526</v>
      </c>
      <c r="F410" t="s">
        <v>28676</v>
      </c>
      <c r="G410" t="s">
        <v>6334</v>
      </c>
      <c r="H410" t="s">
        <v>6334</v>
      </c>
      <c r="I410" t="s">
        <v>28677</v>
      </c>
      <c r="J410" t="s">
        <v>6334</v>
      </c>
      <c r="K410" t="s">
        <v>6334</v>
      </c>
    </row>
    <row r="411" spans="1:11" x14ac:dyDescent="0.25">
      <c r="A411" t="s">
        <v>3365</v>
      </c>
      <c r="B411" t="s">
        <v>29182</v>
      </c>
      <c r="C411" t="s">
        <v>6334</v>
      </c>
      <c r="D411" t="s">
        <v>3367</v>
      </c>
      <c r="E411" t="s">
        <v>28526</v>
      </c>
      <c r="F411" t="s">
        <v>28676</v>
      </c>
      <c r="G411" t="s">
        <v>6334</v>
      </c>
      <c r="H411" t="s">
        <v>6334</v>
      </c>
      <c r="I411" t="s">
        <v>28677</v>
      </c>
      <c r="J411" t="s">
        <v>6334</v>
      </c>
      <c r="K411" t="s">
        <v>6334</v>
      </c>
    </row>
    <row r="412" spans="1:11" x14ac:dyDescent="0.25">
      <c r="A412" t="s">
        <v>3370</v>
      </c>
      <c r="B412" t="s">
        <v>27105</v>
      </c>
      <c r="C412" t="s">
        <v>6334</v>
      </c>
      <c r="D412" t="s">
        <v>3372</v>
      </c>
      <c r="E412" t="s">
        <v>28575</v>
      </c>
      <c r="F412" t="s">
        <v>28687</v>
      </c>
      <c r="G412" t="s">
        <v>6334</v>
      </c>
      <c r="H412" t="s">
        <v>6334</v>
      </c>
      <c r="I412" t="s">
        <v>28688</v>
      </c>
      <c r="J412" t="s">
        <v>28689</v>
      </c>
      <c r="K412" t="s">
        <v>6334</v>
      </c>
    </row>
    <row r="413" spans="1:11" x14ac:dyDescent="0.25">
      <c r="A413" t="s">
        <v>3373</v>
      </c>
      <c r="B413" t="s">
        <v>27161</v>
      </c>
      <c r="C413" t="s">
        <v>6334</v>
      </c>
      <c r="D413" t="s">
        <v>3375</v>
      </c>
      <c r="E413" t="s">
        <v>28575</v>
      </c>
      <c r="F413" t="s">
        <v>28687</v>
      </c>
      <c r="G413" t="s">
        <v>6334</v>
      </c>
      <c r="H413" t="s">
        <v>6334</v>
      </c>
      <c r="I413" t="s">
        <v>28688</v>
      </c>
      <c r="J413" t="s">
        <v>28689</v>
      </c>
      <c r="K413" t="s">
        <v>6334</v>
      </c>
    </row>
    <row r="414" spans="1:11" x14ac:dyDescent="0.25">
      <c r="A414" t="s">
        <v>27042</v>
      </c>
      <c r="B414" t="s">
        <v>27112</v>
      </c>
      <c r="C414" t="s">
        <v>6334</v>
      </c>
      <c r="D414" t="s">
        <v>27113</v>
      </c>
      <c r="E414" t="s">
        <v>28559</v>
      </c>
      <c r="F414" t="s">
        <v>28776</v>
      </c>
      <c r="G414" t="s">
        <v>6334</v>
      </c>
      <c r="H414" t="s">
        <v>6334</v>
      </c>
      <c r="I414" t="s">
        <v>28777</v>
      </c>
      <c r="J414" t="s">
        <v>6334</v>
      </c>
      <c r="K414" t="s">
        <v>6334</v>
      </c>
    </row>
    <row r="415" spans="1:11" x14ac:dyDescent="0.25">
      <c r="A415" t="s">
        <v>3376</v>
      </c>
      <c r="B415" t="s">
        <v>27127</v>
      </c>
      <c r="C415" t="s">
        <v>6334</v>
      </c>
      <c r="D415" t="s">
        <v>3378</v>
      </c>
      <c r="E415" t="s">
        <v>28575</v>
      </c>
      <c r="F415" t="s">
        <v>28687</v>
      </c>
      <c r="G415" t="s">
        <v>6334</v>
      </c>
      <c r="H415" t="s">
        <v>6334</v>
      </c>
      <c r="I415" t="s">
        <v>28688</v>
      </c>
      <c r="J415" t="s">
        <v>28689</v>
      </c>
      <c r="K415" t="s">
        <v>6334</v>
      </c>
    </row>
    <row r="416" spans="1:11" x14ac:dyDescent="0.25">
      <c r="A416" t="s">
        <v>3379</v>
      </c>
      <c r="B416" t="s">
        <v>27164</v>
      </c>
      <c r="C416" t="s">
        <v>6334</v>
      </c>
      <c r="D416" t="s">
        <v>3381</v>
      </c>
      <c r="E416" t="s">
        <v>28575</v>
      </c>
      <c r="F416" t="s">
        <v>28687</v>
      </c>
      <c r="G416" t="s">
        <v>6334</v>
      </c>
      <c r="H416" t="s">
        <v>6334</v>
      </c>
      <c r="I416" t="s">
        <v>28688</v>
      </c>
      <c r="J416" t="s">
        <v>28689</v>
      </c>
      <c r="K416" t="s">
        <v>6334</v>
      </c>
    </row>
    <row r="417" spans="1:11" x14ac:dyDescent="0.25">
      <c r="A417" t="s">
        <v>29183</v>
      </c>
      <c r="B417" t="s">
        <v>29184</v>
      </c>
      <c r="C417" t="s">
        <v>6334</v>
      </c>
      <c r="D417" t="s">
        <v>1058</v>
      </c>
      <c r="E417" t="s">
        <v>28575</v>
      </c>
      <c r="F417" t="s">
        <v>28687</v>
      </c>
      <c r="G417" t="s">
        <v>6334</v>
      </c>
      <c r="H417" t="s">
        <v>6334</v>
      </c>
      <c r="I417" t="s">
        <v>28688</v>
      </c>
      <c r="J417" t="s">
        <v>28689</v>
      </c>
      <c r="K417" t="s">
        <v>6334</v>
      </c>
    </row>
    <row r="418" spans="1:11" x14ac:dyDescent="0.25">
      <c r="A418" t="s">
        <v>10591</v>
      </c>
      <c r="B418" t="s">
        <v>29185</v>
      </c>
      <c r="C418" t="s">
        <v>6334</v>
      </c>
      <c r="D418" t="s">
        <v>1058</v>
      </c>
      <c r="E418" t="s">
        <v>28510</v>
      </c>
      <c r="F418" t="s">
        <v>29186</v>
      </c>
      <c r="G418" t="s">
        <v>6334</v>
      </c>
      <c r="H418" t="s">
        <v>29187</v>
      </c>
      <c r="I418" t="s">
        <v>29188</v>
      </c>
      <c r="J418" t="s">
        <v>29189</v>
      </c>
      <c r="K418" t="s">
        <v>6334</v>
      </c>
    </row>
    <row r="419" spans="1:11" x14ac:dyDescent="0.25">
      <c r="A419" t="s">
        <v>3404</v>
      </c>
      <c r="B419" t="s">
        <v>29190</v>
      </c>
      <c r="C419" t="s">
        <v>6334</v>
      </c>
      <c r="D419" t="s">
        <v>3406</v>
      </c>
      <c r="E419" t="s">
        <v>28526</v>
      </c>
      <c r="F419" t="s">
        <v>28676</v>
      </c>
      <c r="G419" t="s">
        <v>6334</v>
      </c>
      <c r="H419" t="s">
        <v>6334</v>
      </c>
      <c r="I419" t="s">
        <v>28677</v>
      </c>
      <c r="J419" t="s">
        <v>6334</v>
      </c>
      <c r="K419" t="s">
        <v>6334</v>
      </c>
    </row>
    <row r="420" spans="1:11" x14ac:dyDescent="0.25">
      <c r="A420" t="s">
        <v>5514</v>
      </c>
      <c r="B420" t="s">
        <v>29191</v>
      </c>
      <c r="C420" t="s">
        <v>6334</v>
      </c>
      <c r="D420" t="s">
        <v>5757</v>
      </c>
      <c r="E420" t="s">
        <v>28537</v>
      </c>
      <c r="F420" t="s">
        <v>28705</v>
      </c>
      <c r="G420" t="s">
        <v>6334</v>
      </c>
      <c r="H420" t="s">
        <v>6334</v>
      </c>
      <c r="I420" t="s">
        <v>28677</v>
      </c>
      <c r="J420" t="s">
        <v>6334</v>
      </c>
      <c r="K420" t="s">
        <v>6334</v>
      </c>
    </row>
    <row r="421" spans="1:11" x14ac:dyDescent="0.25">
      <c r="A421" t="s">
        <v>29192</v>
      </c>
      <c r="B421" t="s">
        <v>29193</v>
      </c>
      <c r="C421" t="s">
        <v>6334</v>
      </c>
      <c r="D421" t="s">
        <v>29194</v>
      </c>
      <c r="E421" t="s">
        <v>28526</v>
      </c>
      <c r="F421" t="s">
        <v>28676</v>
      </c>
      <c r="G421" t="s">
        <v>6334</v>
      </c>
      <c r="H421" t="s">
        <v>6334</v>
      </c>
      <c r="I421" t="s">
        <v>28677</v>
      </c>
      <c r="J421" t="s">
        <v>6334</v>
      </c>
      <c r="K421" t="s">
        <v>6334</v>
      </c>
    </row>
    <row r="422" spans="1:11" x14ac:dyDescent="0.25">
      <c r="A422" t="s">
        <v>29195</v>
      </c>
      <c r="B422" t="s">
        <v>29196</v>
      </c>
      <c r="C422" t="s">
        <v>6334</v>
      </c>
      <c r="D422" t="s">
        <v>29197</v>
      </c>
      <c r="E422" t="s">
        <v>28627</v>
      </c>
      <c r="F422" t="s">
        <v>28684</v>
      </c>
      <c r="G422" t="s">
        <v>6334</v>
      </c>
      <c r="H422" t="s">
        <v>6334</v>
      </c>
      <c r="I422" t="s">
        <v>28685</v>
      </c>
      <c r="J422" t="s">
        <v>28686</v>
      </c>
      <c r="K422" t="s">
        <v>6334</v>
      </c>
    </row>
    <row r="423" spans="1:11" x14ac:dyDescent="0.25">
      <c r="A423" t="s">
        <v>10529</v>
      </c>
      <c r="B423" t="s">
        <v>29198</v>
      </c>
      <c r="C423" t="s">
        <v>6334</v>
      </c>
      <c r="D423" t="s">
        <v>1058</v>
      </c>
      <c r="E423" t="s">
        <v>28510</v>
      </c>
      <c r="F423" t="s">
        <v>29186</v>
      </c>
      <c r="G423" t="s">
        <v>6334</v>
      </c>
      <c r="H423" t="s">
        <v>29187</v>
      </c>
      <c r="I423" t="s">
        <v>29188</v>
      </c>
      <c r="J423" t="s">
        <v>29189</v>
      </c>
      <c r="K423" t="s">
        <v>6334</v>
      </c>
    </row>
    <row r="424" spans="1:11" x14ac:dyDescent="0.25">
      <c r="A424" t="s">
        <v>29199</v>
      </c>
      <c r="B424" t="s">
        <v>29200</v>
      </c>
      <c r="C424" t="s">
        <v>6334</v>
      </c>
      <c r="D424" t="s">
        <v>1058</v>
      </c>
      <c r="E424" t="s">
        <v>28526</v>
      </c>
      <c r="F424" t="s">
        <v>28676</v>
      </c>
      <c r="G424" t="s">
        <v>6334</v>
      </c>
      <c r="H424" t="s">
        <v>6334</v>
      </c>
      <c r="I424" t="s">
        <v>28677</v>
      </c>
      <c r="J424" t="s">
        <v>6334</v>
      </c>
      <c r="K424" t="s">
        <v>6334</v>
      </c>
    </row>
    <row r="425" spans="1:11" x14ac:dyDescent="0.25">
      <c r="A425" t="s">
        <v>10525</v>
      </c>
      <c r="B425" t="s">
        <v>29201</v>
      </c>
      <c r="C425" t="s">
        <v>6334</v>
      </c>
      <c r="D425" t="s">
        <v>1058</v>
      </c>
      <c r="E425" t="s">
        <v>28510</v>
      </c>
      <c r="F425" t="s">
        <v>29186</v>
      </c>
      <c r="G425" t="s">
        <v>6334</v>
      </c>
      <c r="H425" t="s">
        <v>29187</v>
      </c>
      <c r="I425" t="s">
        <v>29188</v>
      </c>
      <c r="J425" t="s">
        <v>29189</v>
      </c>
      <c r="K425" t="s">
        <v>6334</v>
      </c>
    </row>
    <row r="426" spans="1:11" x14ac:dyDescent="0.25">
      <c r="A426" t="s">
        <v>3431</v>
      </c>
      <c r="B426" t="s">
        <v>29202</v>
      </c>
      <c r="C426" t="s">
        <v>6334</v>
      </c>
      <c r="D426" t="s">
        <v>3433</v>
      </c>
      <c r="E426" t="s">
        <v>28526</v>
      </c>
      <c r="F426" t="s">
        <v>28676</v>
      </c>
      <c r="G426" t="s">
        <v>6334</v>
      </c>
      <c r="H426" t="s">
        <v>6334</v>
      </c>
      <c r="I426" t="s">
        <v>28677</v>
      </c>
      <c r="J426" t="s">
        <v>6334</v>
      </c>
      <c r="K426" t="s">
        <v>6334</v>
      </c>
    </row>
    <row r="427" spans="1:11" x14ac:dyDescent="0.25">
      <c r="A427" t="s">
        <v>29203</v>
      </c>
      <c r="B427" t="s">
        <v>29204</v>
      </c>
      <c r="C427" t="s">
        <v>6334</v>
      </c>
      <c r="D427" t="s">
        <v>29205</v>
      </c>
      <c r="E427" t="s">
        <v>28575</v>
      </c>
      <c r="F427" t="s">
        <v>28687</v>
      </c>
      <c r="G427" t="s">
        <v>6334</v>
      </c>
      <c r="H427" t="s">
        <v>6334</v>
      </c>
      <c r="I427" t="s">
        <v>28688</v>
      </c>
      <c r="J427" t="s">
        <v>28689</v>
      </c>
      <c r="K427" t="s">
        <v>6334</v>
      </c>
    </row>
    <row r="428" spans="1:11" x14ac:dyDescent="0.25">
      <c r="A428" t="s">
        <v>10533</v>
      </c>
      <c r="B428" t="s">
        <v>29206</v>
      </c>
      <c r="C428" t="s">
        <v>6334</v>
      </c>
      <c r="D428" t="s">
        <v>1058</v>
      </c>
      <c r="E428" t="s">
        <v>28510</v>
      </c>
      <c r="F428" t="s">
        <v>29186</v>
      </c>
      <c r="G428" t="s">
        <v>6334</v>
      </c>
      <c r="H428" t="s">
        <v>29187</v>
      </c>
      <c r="I428" t="s">
        <v>29188</v>
      </c>
      <c r="J428" t="s">
        <v>29189</v>
      </c>
      <c r="K428" t="s">
        <v>6334</v>
      </c>
    </row>
    <row r="429" spans="1:11" x14ac:dyDescent="0.25">
      <c r="A429" t="s">
        <v>29207</v>
      </c>
      <c r="B429" t="s">
        <v>29208</v>
      </c>
      <c r="C429" t="s">
        <v>6334</v>
      </c>
      <c r="D429" t="s">
        <v>29209</v>
      </c>
      <c r="E429" t="s">
        <v>28627</v>
      </c>
      <c r="F429" t="s">
        <v>28684</v>
      </c>
      <c r="G429" t="s">
        <v>6334</v>
      </c>
      <c r="H429" t="s">
        <v>6334</v>
      </c>
      <c r="I429" t="s">
        <v>28685</v>
      </c>
      <c r="J429" t="s">
        <v>28686</v>
      </c>
      <c r="K429" t="s">
        <v>6334</v>
      </c>
    </row>
    <row r="430" spans="1:11" x14ac:dyDescent="0.25">
      <c r="A430" t="s">
        <v>3439</v>
      </c>
      <c r="B430" t="s">
        <v>25387</v>
      </c>
      <c r="C430" t="s">
        <v>6334</v>
      </c>
      <c r="D430" t="s">
        <v>3441</v>
      </c>
      <c r="E430" t="s">
        <v>28575</v>
      </c>
      <c r="F430" t="s">
        <v>28687</v>
      </c>
      <c r="G430" t="s">
        <v>6334</v>
      </c>
      <c r="H430" t="s">
        <v>6334</v>
      </c>
      <c r="I430" t="s">
        <v>28688</v>
      </c>
      <c r="J430" t="s">
        <v>28689</v>
      </c>
      <c r="K430" t="s">
        <v>6334</v>
      </c>
    </row>
    <row r="431" spans="1:11" x14ac:dyDescent="0.25">
      <c r="A431" t="s">
        <v>29210</v>
      </c>
      <c r="B431" t="s">
        <v>29211</v>
      </c>
      <c r="C431" t="s">
        <v>6334</v>
      </c>
      <c r="D431" t="s">
        <v>1058</v>
      </c>
      <c r="E431" t="s">
        <v>28627</v>
      </c>
      <c r="F431" t="s">
        <v>28684</v>
      </c>
      <c r="G431" t="s">
        <v>6334</v>
      </c>
      <c r="H431" t="s">
        <v>6334</v>
      </c>
      <c r="I431" t="s">
        <v>28685</v>
      </c>
      <c r="J431" t="s">
        <v>28686</v>
      </c>
      <c r="K431" t="s">
        <v>6334</v>
      </c>
    </row>
    <row r="432" spans="1:11" x14ac:dyDescent="0.25">
      <c r="A432" t="s">
        <v>3445</v>
      </c>
      <c r="B432" t="s">
        <v>26870</v>
      </c>
      <c r="C432" t="s">
        <v>6334</v>
      </c>
      <c r="D432" t="s">
        <v>3447</v>
      </c>
      <c r="E432" t="s">
        <v>28537</v>
      </c>
      <c r="F432" t="s">
        <v>28705</v>
      </c>
      <c r="G432" t="s">
        <v>6334</v>
      </c>
      <c r="H432" t="s">
        <v>6334</v>
      </c>
      <c r="I432" t="s">
        <v>28677</v>
      </c>
      <c r="J432" t="s">
        <v>6334</v>
      </c>
      <c r="K432" t="s">
        <v>6334</v>
      </c>
    </row>
    <row r="433" spans="1:11" x14ac:dyDescent="0.25">
      <c r="A433" t="s">
        <v>3448</v>
      </c>
      <c r="B433" t="s">
        <v>29212</v>
      </c>
      <c r="C433" t="s">
        <v>6334</v>
      </c>
      <c r="D433" t="s">
        <v>3450</v>
      </c>
      <c r="E433" t="s">
        <v>28526</v>
      </c>
      <c r="F433" t="s">
        <v>28676</v>
      </c>
      <c r="G433" t="s">
        <v>6334</v>
      </c>
      <c r="H433" t="s">
        <v>6334</v>
      </c>
      <c r="I433" t="s">
        <v>28677</v>
      </c>
      <c r="J433" t="s">
        <v>6334</v>
      </c>
      <c r="K433" t="s">
        <v>6334</v>
      </c>
    </row>
    <row r="434" spans="1:11" x14ac:dyDescent="0.25">
      <c r="A434" t="s">
        <v>29213</v>
      </c>
      <c r="B434" t="s">
        <v>29214</v>
      </c>
      <c r="C434" t="s">
        <v>6334</v>
      </c>
      <c r="D434" t="s">
        <v>29215</v>
      </c>
      <c r="E434" t="s">
        <v>28575</v>
      </c>
      <c r="F434" t="s">
        <v>28687</v>
      </c>
      <c r="G434" t="s">
        <v>6334</v>
      </c>
      <c r="H434" t="s">
        <v>6334</v>
      </c>
      <c r="I434" t="s">
        <v>28688</v>
      </c>
      <c r="J434" t="s">
        <v>28689</v>
      </c>
      <c r="K434" t="s">
        <v>6334</v>
      </c>
    </row>
    <row r="435" spans="1:11" x14ac:dyDescent="0.25">
      <c r="A435" t="s">
        <v>29216</v>
      </c>
      <c r="B435" t="s">
        <v>29217</v>
      </c>
      <c r="C435" t="s">
        <v>6334</v>
      </c>
      <c r="D435" t="s">
        <v>1058</v>
      </c>
      <c r="E435" t="s">
        <v>28575</v>
      </c>
      <c r="F435" t="s">
        <v>28687</v>
      </c>
      <c r="G435" t="s">
        <v>6334</v>
      </c>
      <c r="H435" t="s">
        <v>6334</v>
      </c>
      <c r="I435" t="s">
        <v>28688</v>
      </c>
      <c r="J435" t="s">
        <v>28689</v>
      </c>
      <c r="K435" t="s">
        <v>6334</v>
      </c>
    </row>
    <row r="436" spans="1:11" x14ac:dyDescent="0.25">
      <c r="A436" t="s">
        <v>29218</v>
      </c>
      <c r="B436" t="s">
        <v>29219</v>
      </c>
      <c r="C436" t="s">
        <v>6334</v>
      </c>
      <c r="D436" t="s">
        <v>1058</v>
      </c>
      <c r="E436" t="s">
        <v>28627</v>
      </c>
      <c r="F436" t="s">
        <v>28684</v>
      </c>
      <c r="G436" t="s">
        <v>6334</v>
      </c>
      <c r="H436" t="s">
        <v>6334</v>
      </c>
      <c r="I436" t="s">
        <v>28685</v>
      </c>
      <c r="J436" t="s">
        <v>28686</v>
      </c>
      <c r="K436" t="s">
        <v>6334</v>
      </c>
    </row>
    <row r="437" spans="1:11" x14ac:dyDescent="0.25">
      <c r="A437" t="s">
        <v>29220</v>
      </c>
      <c r="B437" t="s">
        <v>29221</v>
      </c>
      <c r="C437" t="s">
        <v>6334</v>
      </c>
      <c r="D437" t="s">
        <v>29222</v>
      </c>
      <c r="E437" t="s">
        <v>28678</v>
      </c>
      <c r="F437" t="s">
        <v>28679</v>
      </c>
      <c r="G437" t="s">
        <v>6334</v>
      </c>
      <c r="H437" t="s">
        <v>6334</v>
      </c>
      <c r="I437" t="s">
        <v>28680</v>
      </c>
      <c r="J437" t="s">
        <v>6334</v>
      </c>
      <c r="K437" t="s">
        <v>6334</v>
      </c>
    </row>
    <row r="438" spans="1:11" x14ac:dyDescent="0.25">
      <c r="A438" t="s">
        <v>29223</v>
      </c>
      <c r="B438" t="s">
        <v>29224</v>
      </c>
      <c r="C438" t="s">
        <v>6334</v>
      </c>
      <c r="D438" t="s">
        <v>29225</v>
      </c>
      <c r="E438" t="s">
        <v>28627</v>
      </c>
      <c r="F438" t="s">
        <v>28684</v>
      </c>
      <c r="G438" t="s">
        <v>6334</v>
      </c>
      <c r="H438" t="s">
        <v>6334</v>
      </c>
      <c r="I438" t="s">
        <v>28685</v>
      </c>
      <c r="J438" t="s">
        <v>28686</v>
      </c>
      <c r="K438" t="s">
        <v>6334</v>
      </c>
    </row>
    <row r="439" spans="1:11" x14ac:dyDescent="0.25">
      <c r="A439" t="s">
        <v>29226</v>
      </c>
      <c r="B439" t="s">
        <v>29227</v>
      </c>
      <c r="C439" t="s">
        <v>6334</v>
      </c>
      <c r="D439" t="s">
        <v>29228</v>
      </c>
      <c r="E439" t="s">
        <v>28627</v>
      </c>
      <c r="F439" t="s">
        <v>28684</v>
      </c>
      <c r="G439" t="s">
        <v>6334</v>
      </c>
      <c r="H439" t="s">
        <v>6334</v>
      </c>
      <c r="I439" t="s">
        <v>28685</v>
      </c>
      <c r="J439" t="s">
        <v>28686</v>
      </c>
      <c r="K439" t="s">
        <v>6334</v>
      </c>
    </row>
    <row r="440" spans="1:11" x14ac:dyDescent="0.25">
      <c r="A440" t="s">
        <v>10584</v>
      </c>
      <c r="B440" t="s">
        <v>29229</v>
      </c>
      <c r="C440" t="s">
        <v>6334</v>
      </c>
      <c r="D440" t="s">
        <v>1058</v>
      </c>
      <c r="E440" t="s">
        <v>28510</v>
      </c>
      <c r="F440" t="s">
        <v>29186</v>
      </c>
      <c r="G440" t="s">
        <v>6334</v>
      </c>
      <c r="H440" t="s">
        <v>29187</v>
      </c>
      <c r="I440" t="s">
        <v>29188</v>
      </c>
      <c r="J440" t="s">
        <v>29189</v>
      </c>
      <c r="K440" t="s">
        <v>6334</v>
      </c>
    </row>
    <row r="441" spans="1:11" x14ac:dyDescent="0.25">
      <c r="A441" t="s">
        <v>3457</v>
      </c>
      <c r="B441" t="s">
        <v>27338</v>
      </c>
      <c r="C441" t="s">
        <v>6334</v>
      </c>
      <c r="D441" t="s">
        <v>3459</v>
      </c>
      <c r="E441" t="s">
        <v>28627</v>
      </c>
      <c r="F441" t="s">
        <v>28684</v>
      </c>
      <c r="G441" t="s">
        <v>6334</v>
      </c>
      <c r="H441" t="s">
        <v>6334</v>
      </c>
      <c r="I441" t="s">
        <v>28685</v>
      </c>
      <c r="J441" t="s">
        <v>28686</v>
      </c>
      <c r="K441" t="s">
        <v>6334</v>
      </c>
    </row>
    <row r="442" spans="1:11" x14ac:dyDescent="0.25">
      <c r="A442" t="s">
        <v>29230</v>
      </c>
      <c r="B442" t="s">
        <v>29231</v>
      </c>
      <c r="C442" t="s">
        <v>6334</v>
      </c>
      <c r="D442" t="s">
        <v>29232</v>
      </c>
      <c r="E442" t="s">
        <v>28627</v>
      </c>
      <c r="F442" t="s">
        <v>28684</v>
      </c>
      <c r="G442" t="s">
        <v>6334</v>
      </c>
      <c r="H442" t="s">
        <v>6334</v>
      </c>
      <c r="I442" t="s">
        <v>28685</v>
      </c>
      <c r="J442" t="s">
        <v>28686</v>
      </c>
      <c r="K442" t="s">
        <v>6334</v>
      </c>
    </row>
    <row r="443" spans="1:11" x14ac:dyDescent="0.25">
      <c r="A443" t="s">
        <v>3460</v>
      </c>
      <c r="B443" t="s">
        <v>29233</v>
      </c>
      <c r="C443" t="s">
        <v>6334</v>
      </c>
      <c r="D443" t="s">
        <v>3462</v>
      </c>
      <c r="E443" t="s">
        <v>28526</v>
      </c>
      <c r="F443" t="s">
        <v>28676</v>
      </c>
      <c r="G443" t="s">
        <v>6334</v>
      </c>
      <c r="H443" t="s">
        <v>6334</v>
      </c>
      <c r="I443" t="s">
        <v>28677</v>
      </c>
      <c r="J443" t="s">
        <v>6334</v>
      </c>
      <c r="K443" t="s">
        <v>6334</v>
      </c>
    </row>
    <row r="444" spans="1:11" x14ac:dyDescent="0.25">
      <c r="A444" t="s">
        <v>3463</v>
      </c>
      <c r="B444" t="s">
        <v>27165</v>
      </c>
      <c r="C444" t="s">
        <v>6334</v>
      </c>
      <c r="D444" t="s">
        <v>3465</v>
      </c>
      <c r="E444" t="s">
        <v>28575</v>
      </c>
      <c r="F444" t="s">
        <v>28687</v>
      </c>
      <c r="G444" t="s">
        <v>6334</v>
      </c>
      <c r="H444" t="s">
        <v>6334</v>
      </c>
      <c r="I444" t="s">
        <v>28688</v>
      </c>
      <c r="J444" t="s">
        <v>28689</v>
      </c>
      <c r="K444" t="s">
        <v>6334</v>
      </c>
    </row>
    <row r="445" spans="1:11" x14ac:dyDescent="0.25">
      <c r="A445" t="s">
        <v>3466</v>
      </c>
      <c r="B445" t="s">
        <v>29234</v>
      </c>
      <c r="C445" t="s">
        <v>6334</v>
      </c>
      <c r="D445" t="s">
        <v>3468</v>
      </c>
      <c r="E445" t="s">
        <v>28526</v>
      </c>
      <c r="F445" t="s">
        <v>28676</v>
      </c>
      <c r="G445" t="s">
        <v>6334</v>
      </c>
      <c r="H445" t="s">
        <v>6334</v>
      </c>
      <c r="I445" t="s">
        <v>28677</v>
      </c>
      <c r="J445" t="s">
        <v>6334</v>
      </c>
      <c r="K445" t="s">
        <v>6334</v>
      </c>
    </row>
    <row r="446" spans="1:11" x14ac:dyDescent="0.25">
      <c r="A446" t="s">
        <v>29235</v>
      </c>
      <c r="B446" t="s">
        <v>29236</v>
      </c>
      <c r="C446" t="s">
        <v>6334</v>
      </c>
      <c r="D446" t="s">
        <v>3574</v>
      </c>
      <c r="E446" t="s">
        <v>28526</v>
      </c>
      <c r="F446" t="s">
        <v>28676</v>
      </c>
      <c r="G446" t="s">
        <v>6334</v>
      </c>
      <c r="H446" t="s">
        <v>6334</v>
      </c>
      <c r="I446" t="s">
        <v>28677</v>
      </c>
      <c r="J446" t="s">
        <v>6334</v>
      </c>
      <c r="K446" t="s">
        <v>6334</v>
      </c>
    </row>
    <row r="447" spans="1:11" x14ac:dyDescent="0.25">
      <c r="A447" t="s">
        <v>29237</v>
      </c>
      <c r="B447" t="s">
        <v>29238</v>
      </c>
      <c r="C447" t="s">
        <v>6334</v>
      </c>
      <c r="D447" t="s">
        <v>1058</v>
      </c>
      <c r="E447" t="s">
        <v>28627</v>
      </c>
      <c r="F447" t="s">
        <v>28684</v>
      </c>
      <c r="G447" t="s">
        <v>6334</v>
      </c>
      <c r="H447" t="s">
        <v>6334</v>
      </c>
      <c r="I447" t="s">
        <v>28685</v>
      </c>
      <c r="J447" t="s">
        <v>28686</v>
      </c>
      <c r="K447" t="s">
        <v>6334</v>
      </c>
    </row>
    <row r="448" spans="1:11" x14ac:dyDescent="0.25">
      <c r="A448" t="s">
        <v>3469</v>
      </c>
      <c r="B448" t="s">
        <v>29239</v>
      </c>
      <c r="C448" t="s">
        <v>6334</v>
      </c>
      <c r="D448" t="s">
        <v>3471</v>
      </c>
      <c r="E448" t="s">
        <v>28526</v>
      </c>
      <c r="F448" t="s">
        <v>28676</v>
      </c>
      <c r="G448" t="s">
        <v>6334</v>
      </c>
      <c r="H448" t="s">
        <v>6334</v>
      </c>
      <c r="I448" t="s">
        <v>28677</v>
      </c>
      <c r="J448" t="s">
        <v>6334</v>
      </c>
      <c r="K448" t="s">
        <v>6334</v>
      </c>
    </row>
    <row r="449" spans="1:11" x14ac:dyDescent="0.25">
      <c r="A449" t="s">
        <v>29240</v>
      </c>
      <c r="B449" t="s">
        <v>29241</v>
      </c>
      <c r="C449" t="s">
        <v>6334</v>
      </c>
      <c r="D449" t="s">
        <v>1058</v>
      </c>
      <c r="E449" t="s">
        <v>28575</v>
      </c>
      <c r="F449" t="s">
        <v>28687</v>
      </c>
      <c r="G449" t="s">
        <v>6334</v>
      </c>
      <c r="H449" t="s">
        <v>6334</v>
      </c>
      <c r="I449" t="s">
        <v>28688</v>
      </c>
      <c r="J449" t="s">
        <v>28689</v>
      </c>
      <c r="K449" t="s">
        <v>6334</v>
      </c>
    </row>
    <row r="450" spans="1:11" x14ac:dyDescent="0.25">
      <c r="A450" t="s">
        <v>3472</v>
      </c>
      <c r="B450" t="s">
        <v>29242</v>
      </c>
      <c r="C450" t="s">
        <v>6334</v>
      </c>
      <c r="D450" t="s">
        <v>1058</v>
      </c>
      <c r="E450" t="s">
        <v>28575</v>
      </c>
      <c r="F450" t="s">
        <v>28687</v>
      </c>
      <c r="G450" t="s">
        <v>6334</v>
      </c>
      <c r="H450" t="s">
        <v>6334</v>
      </c>
      <c r="I450" t="s">
        <v>28688</v>
      </c>
      <c r="J450" t="s">
        <v>28689</v>
      </c>
      <c r="K450" t="s">
        <v>6334</v>
      </c>
    </row>
    <row r="451" spans="1:11" x14ac:dyDescent="0.25">
      <c r="A451" t="s">
        <v>3480</v>
      </c>
      <c r="B451" t="s">
        <v>27071</v>
      </c>
      <c r="C451" t="s">
        <v>6334</v>
      </c>
      <c r="D451" t="s">
        <v>3482</v>
      </c>
      <c r="E451" t="s">
        <v>28627</v>
      </c>
      <c r="F451" t="s">
        <v>28684</v>
      </c>
      <c r="G451" t="s">
        <v>6334</v>
      </c>
      <c r="H451" t="s">
        <v>6334</v>
      </c>
      <c r="I451" t="s">
        <v>28685</v>
      </c>
      <c r="J451" t="s">
        <v>28686</v>
      </c>
      <c r="K451" t="s">
        <v>6334</v>
      </c>
    </row>
    <row r="452" spans="1:11" x14ac:dyDescent="0.25">
      <c r="A452" t="s">
        <v>3483</v>
      </c>
      <c r="B452" t="s">
        <v>29243</v>
      </c>
      <c r="C452" t="s">
        <v>6334</v>
      </c>
      <c r="D452" t="s">
        <v>1058</v>
      </c>
      <c r="E452" t="s">
        <v>28526</v>
      </c>
      <c r="F452" t="s">
        <v>28676</v>
      </c>
      <c r="G452" t="s">
        <v>6334</v>
      </c>
      <c r="H452" t="s">
        <v>6334</v>
      </c>
      <c r="I452" t="s">
        <v>28677</v>
      </c>
      <c r="J452" t="s">
        <v>6334</v>
      </c>
      <c r="K452" t="s">
        <v>6334</v>
      </c>
    </row>
    <row r="453" spans="1:11" x14ac:dyDescent="0.25">
      <c r="A453" t="s">
        <v>29244</v>
      </c>
      <c r="B453" t="s">
        <v>29245</v>
      </c>
      <c r="C453" t="s">
        <v>6334</v>
      </c>
      <c r="D453" t="s">
        <v>29246</v>
      </c>
      <c r="E453" t="s">
        <v>28526</v>
      </c>
      <c r="F453" t="s">
        <v>28676</v>
      </c>
      <c r="G453" t="s">
        <v>6334</v>
      </c>
      <c r="H453" t="s">
        <v>6334</v>
      </c>
      <c r="I453" t="s">
        <v>28677</v>
      </c>
      <c r="J453" t="s">
        <v>6334</v>
      </c>
      <c r="K453" t="s">
        <v>6334</v>
      </c>
    </row>
    <row r="454" spans="1:11" x14ac:dyDescent="0.25">
      <c r="A454" t="s">
        <v>3503</v>
      </c>
      <c r="B454" t="s">
        <v>27359</v>
      </c>
      <c r="C454" t="s">
        <v>6334</v>
      </c>
      <c r="D454" t="s">
        <v>3505</v>
      </c>
      <c r="E454" t="s">
        <v>28502</v>
      </c>
      <c r="F454" t="s">
        <v>28959</v>
      </c>
      <c r="G454" t="s">
        <v>6334</v>
      </c>
      <c r="H454" t="s">
        <v>6334</v>
      </c>
      <c r="I454" t="s">
        <v>28960</v>
      </c>
      <c r="J454" t="s">
        <v>6334</v>
      </c>
      <c r="K454" t="s">
        <v>6334</v>
      </c>
    </row>
    <row r="455" spans="1:11" x14ac:dyDescent="0.25">
      <c r="A455" t="s">
        <v>29247</v>
      </c>
      <c r="B455" t="s">
        <v>29248</v>
      </c>
      <c r="C455" t="s">
        <v>6334</v>
      </c>
      <c r="D455" t="s">
        <v>1058</v>
      </c>
      <c r="E455" t="s">
        <v>28526</v>
      </c>
      <c r="F455" t="s">
        <v>28676</v>
      </c>
      <c r="G455" t="s">
        <v>6334</v>
      </c>
      <c r="H455" t="s">
        <v>6334</v>
      </c>
      <c r="I455" t="s">
        <v>28677</v>
      </c>
      <c r="J455" t="s">
        <v>6334</v>
      </c>
      <c r="K455" t="s">
        <v>6334</v>
      </c>
    </row>
    <row r="456" spans="1:11" x14ac:dyDescent="0.25">
      <c r="A456" t="s">
        <v>29249</v>
      </c>
      <c r="B456" t="s">
        <v>29250</v>
      </c>
      <c r="C456" t="s">
        <v>6334</v>
      </c>
      <c r="D456" t="s">
        <v>29251</v>
      </c>
      <c r="E456" t="s">
        <v>28627</v>
      </c>
      <c r="F456" t="s">
        <v>28684</v>
      </c>
      <c r="G456" t="s">
        <v>6334</v>
      </c>
      <c r="H456" t="s">
        <v>6334</v>
      </c>
      <c r="I456" t="s">
        <v>28685</v>
      </c>
      <c r="J456" t="s">
        <v>28686</v>
      </c>
      <c r="K456" t="s">
        <v>6334</v>
      </c>
    </row>
    <row r="457" spans="1:11" x14ac:dyDescent="0.25">
      <c r="A457" t="s">
        <v>29252</v>
      </c>
      <c r="B457" t="s">
        <v>29253</v>
      </c>
      <c r="C457" t="s">
        <v>6334</v>
      </c>
      <c r="D457" t="s">
        <v>29254</v>
      </c>
      <c r="E457" t="s">
        <v>28627</v>
      </c>
      <c r="F457" t="s">
        <v>28684</v>
      </c>
      <c r="G457" t="s">
        <v>6334</v>
      </c>
      <c r="H457" t="s">
        <v>6334</v>
      </c>
      <c r="I457" t="s">
        <v>28685</v>
      </c>
      <c r="J457" t="s">
        <v>28686</v>
      </c>
      <c r="K457" t="s">
        <v>6334</v>
      </c>
    </row>
    <row r="458" spans="1:11" x14ac:dyDescent="0.25">
      <c r="A458" t="s">
        <v>29255</v>
      </c>
      <c r="B458" t="s">
        <v>29256</v>
      </c>
      <c r="C458" t="s">
        <v>6334</v>
      </c>
      <c r="D458" t="s">
        <v>29257</v>
      </c>
      <c r="E458" t="s">
        <v>28627</v>
      </c>
      <c r="F458" t="s">
        <v>28684</v>
      </c>
      <c r="G458" t="s">
        <v>6334</v>
      </c>
      <c r="H458" t="s">
        <v>6334</v>
      </c>
      <c r="I458" t="s">
        <v>28685</v>
      </c>
      <c r="J458" t="s">
        <v>28686</v>
      </c>
      <c r="K458" t="s">
        <v>6334</v>
      </c>
    </row>
    <row r="459" spans="1:11" x14ac:dyDescent="0.25">
      <c r="A459" t="s">
        <v>29258</v>
      </c>
      <c r="B459" t="s">
        <v>29259</v>
      </c>
      <c r="C459" t="s">
        <v>6334</v>
      </c>
      <c r="D459" t="s">
        <v>1058</v>
      </c>
      <c r="E459" t="s">
        <v>28526</v>
      </c>
      <c r="F459" t="s">
        <v>28676</v>
      </c>
      <c r="G459" t="s">
        <v>6334</v>
      </c>
      <c r="H459" t="s">
        <v>6334</v>
      </c>
      <c r="I459" t="s">
        <v>28677</v>
      </c>
      <c r="J459" t="s">
        <v>6334</v>
      </c>
      <c r="K459" t="s">
        <v>6334</v>
      </c>
    </row>
    <row r="460" spans="1:11" x14ac:dyDescent="0.25">
      <c r="A460" t="s">
        <v>3525</v>
      </c>
      <c r="B460" t="s">
        <v>27196</v>
      </c>
      <c r="C460" t="s">
        <v>6334</v>
      </c>
      <c r="D460" t="s">
        <v>3527</v>
      </c>
      <c r="E460" t="s">
        <v>28575</v>
      </c>
      <c r="F460" t="s">
        <v>28687</v>
      </c>
      <c r="G460" t="s">
        <v>6334</v>
      </c>
      <c r="H460" t="s">
        <v>6334</v>
      </c>
      <c r="I460" t="s">
        <v>28688</v>
      </c>
      <c r="J460" t="s">
        <v>28689</v>
      </c>
      <c r="K460" t="s">
        <v>6334</v>
      </c>
    </row>
    <row r="461" spans="1:11" x14ac:dyDescent="0.25">
      <c r="A461" t="s">
        <v>3528</v>
      </c>
      <c r="B461" t="s">
        <v>27124</v>
      </c>
      <c r="C461" t="s">
        <v>6334</v>
      </c>
      <c r="D461" t="s">
        <v>3530</v>
      </c>
      <c r="E461" t="s">
        <v>28575</v>
      </c>
      <c r="F461" t="s">
        <v>28687</v>
      </c>
      <c r="G461" t="s">
        <v>6334</v>
      </c>
      <c r="H461" t="s">
        <v>6334</v>
      </c>
      <c r="I461" t="s">
        <v>28688</v>
      </c>
      <c r="J461" t="s">
        <v>28689</v>
      </c>
      <c r="K461" t="s">
        <v>6334</v>
      </c>
    </row>
    <row r="462" spans="1:11" x14ac:dyDescent="0.25">
      <c r="A462" t="s">
        <v>29260</v>
      </c>
      <c r="B462" t="s">
        <v>29261</v>
      </c>
      <c r="C462" t="s">
        <v>6334</v>
      </c>
      <c r="D462" t="s">
        <v>29262</v>
      </c>
      <c r="E462" t="s">
        <v>28537</v>
      </c>
      <c r="F462" t="s">
        <v>28705</v>
      </c>
      <c r="G462" t="s">
        <v>6334</v>
      </c>
      <c r="H462" t="s">
        <v>6334</v>
      </c>
      <c r="I462" t="s">
        <v>28677</v>
      </c>
      <c r="J462" t="s">
        <v>6334</v>
      </c>
      <c r="K462" t="s">
        <v>6334</v>
      </c>
    </row>
    <row r="463" spans="1:11" x14ac:dyDescent="0.25">
      <c r="A463" t="s">
        <v>29263</v>
      </c>
      <c r="B463" t="s">
        <v>29264</v>
      </c>
      <c r="C463" t="s">
        <v>6334</v>
      </c>
      <c r="D463" t="s">
        <v>29265</v>
      </c>
      <c r="E463" t="s">
        <v>28537</v>
      </c>
      <c r="F463" t="s">
        <v>28705</v>
      </c>
      <c r="G463" t="s">
        <v>6334</v>
      </c>
      <c r="H463" t="s">
        <v>6334</v>
      </c>
      <c r="I463" t="s">
        <v>28677</v>
      </c>
      <c r="J463" t="s">
        <v>6334</v>
      </c>
      <c r="K463" t="s">
        <v>6334</v>
      </c>
    </row>
    <row r="464" spans="1:11" x14ac:dyDescent="0.25">
      <c r="A464" t="s">
        <v>29266</v>
      </c>
      <c r="B464" t="s">
        <v>29267</v>
      </c>
      <c r="C464" t="s">
        <v>6334</v>
      </c>
      <c r="D464" t="s">
        <v>29268</v>
      </c>
      <c r="E464" t="s">
        <v>28537</v>
      </c>
      <c r="F464" t="s">
        <v>28705</v>
      </c>
      <c r="G464" t="s">
        <v>6334</v>
      </c>
      <c r="H464" t="s">
        <v>6334</v>
      </c>
      <c r="I464" t="s">
        <v>28677</v>
      </c>
      <c r="J464" t="s">
        <v>6334</v>
      </c>
      <c r="K464" t="s">
        <v>6334</v>
      </c>
    </row>
    <row r="465" spans="1:11" x14ac:dyDescent="0.25">
      <c r="A465" t="s">
        <v>29269</v>
      </c>
      <c r="B465" t="s">
        <v>29270</v>
      </c>
      <c r="C465" t="s">
        <v>6334</v>
      </c>
      <c r="D465" t="s">
        <v>29271</v>
      </c>
      <c r="E465" t="s">
        <v>28537</v>
      </c>
      <c r="F465" t="s">
        <v>28705</v>
      </c>
      <c r="G465" t="s">
        <v>6334</v>
      </c>
      <c r="H465" t="s">
        <v>6334</v>
      </c>
      <c r="I465" t="s">
        <v>28677</v>
      </c>
      <c r="J465" t="s">
        <v>6334</v>
      </c>
      <c r="K465" t="s">
        <v>6334</v>
      </c>
    </row>
    <row r="466" spans="1:11" x14ac:dyDescent="0.25">
      <c r="A466" t="s">
        <v>29272</v>
      </c>
      <c r="B466" t="s">
        <v>29273</v>
      </c>
      <c r="C466" t="s">
        <v>6334</v>
      </c>
      <c r="D466" t="s">
        <v>29274</v>
      </c>
      <c r="E466" t="s">
        <v>28537</v>
      </c>
      <c r="F466" t="s">
        <v>28705</v>
      </c>
      <c r="G466" t="s">
        <v>6334</v>
      </c>
      <c r="H466" t="s">
        <v>6334</v>
      </c>
      <c r="I466" t="s">
        <v>28677</v>
      </c>
      <c r="J466" t="s">
        <v>6334</v>
      </c>
      <c r="K466" t="s">
        <v>6334</v>
      </c>
    </row>
    <row r="467" spans="1:11" x14ac:dyDescent="0.25">
      <c r="A467" t="s">
        <v>29275</v>
      </c>
      <c r="B467" t="s">
        <v>29276</v>
      </c>
      <c r="C467" t="s">
        <v>6334</v>
      </c>
      <c r="D467" t="s">
        <v>29277</v>
      </c>
      <c r="E467" t="s">
        <v>28537</v>
      </c>
      <c r="F467" t="s">
        <v>28705</v>
      </c>
      <c r="G467" t="s">
        <v>6334</v>
      </c>
      <c r="H467" t="s">
        <v>6334</v>
      </c>
      <c r="I467" t="s">
        <v>28677</v>
      </c>
      <c r="J467" t="s">
        <v>6334</v>
      </c>
      <c r="K467" t="s">
        <v>6334</v>
      </c>
    </row>
    <row r="468" spans="1:11" x14ac:dyDescent="0.25">
      <c r="A468" t="s">
        <v>29278</v>
      </c>
      <c r="B468" t="s">
        <v>29279</v>
      </c>
      <c r="C468" t="s">
        <v>6334</v>
      </c>
      <c r="D468" t="s">
        <v>1058</v>
      </c>
      <c r="E468" t="s">
        <v>28627</v>
      </c>
      <c r="F468" t="s">
        <v>28684</v>
      </c>
      <c r="G468" t="s">
        <v>6334</v>
      </c>
      <c r="H468" t="s">
        <v>6334</v>
      </c>
      <c r="I468" t="s">
        <v>28685</v>
      </c>
      <c r="J468" t="s">
        <v>28686</v>
      </c>
      <c r="K468" t="s">
        <v>6334</v>
      </c>
    </row>
    <row r="469" spans="1:11" x14ac:dyDescent="0.25">
      <c r="A469" t="s">
        <v>3534</v>
      </c>
      <c r="B469" t="s">
        <v>27185</v>
      </c>
      <c r="C469" t="s">
        <v>6334</v>
      </c>
      <c r="D469" t="s">
        <v>3536</v>
      </c>
      <c r="E469" t="s">
        <v>28575</v>
      </c>
      <c r="F469" t="s">
        <v>28687</v>
      </c>
      <c r="G469" t="s">
        <v>6334</v>
      </c>
      <c r="H469" t="s">
        <v>6334</v>
      </c>
      <c r="I469" t="s">
        <v>28688</v>
      </c>
      <c r="J469" t="s">
        <v>28689</v>
      </c>
      <c r="K469" t="s">
        <v>6334</v>
      </c>
    </row>
    <row r="470" spans="1:11" x14ac:dyDescent="0.25">
      <c r="A470" t="s">
        <v>29280</v>
      </c>
      <c r="B470" t="s">
        <v>29281</v>
      </c>
      <c r="C470" t="s">
        <v>6334</v>
      </c>
      <c r="D470" t="s">
        <v>1058</v>
      </c>
      <c r="E470" t="s">
        <v>28526</v>
      </c>
      <c r="F470" t="s">
        <v>28676</v>
      </c>
      <c r="G470" t="s">
        <v>6334</v>
      </c>
      <c r="H470" t="s">
        <v>6334</v>
      </c>
      <c r="I470" t="s">
        <v>28677</v>
      </c>
      <c r="J470" t="s">
        <v>6334</v>
      </c>
      <c r="K470" t="s">
        <v>6334</v>
      </c>
    </row>
    <row r="471" spans="1:11" x14ac:dyDescent="0.25">
      <c r="A471" t="s">
        <v>29282</v>
      </c>
      <c r="B471" t="s">
        <v>29283</v>
      </c>
      <c r="C471" t="s">
        <v>6334</v>
      </c>
      <c r="D471" t="s">
        <v>1058</v>
      </c>
      <c r="E471" t="s">
        <v>28526</v>
      </c>
      <c r="F471" t="s">
        <v>28676</v>
      </c>
      <c r="G471" t="s">
        <v>6334</v>
      </c>
      <c r="H471" t="s">
        <v>6334</v>
      </c>
      <c r="I471" t="s">
        <v>28677</v>
      </c>
      <c r="J471" t="s">
        <v>6334</v>
      </c>
      <c r="K471" t="s">
        <v>6334</v>
      </c>
    </row>
    <row r="472" spans="1:11" x14ac:dyDescent="0.25">
      <c r="A472" t="s">
        <v>3540</v>
      </c>
      <c r="B472" t="s">
        <v>29284</v>
      </c>
      <c r="C472" t="s">
        <v>6334</v>
      </c>
      <c r="D472" t="s">
        <v>3542</v>
      </c>
      <c r="E472" t="s">
        <v>28526</v>
      </c>
      <c r="F472" t="s">
        <v>28676</v>
      </c>
      <c r="G472" t="s">
        <v>6334</v>
      </c>
      <c r="H472" t="s">
        <v>6334</v>
      </c>
      <c r="I472" t="s">
        <v>28677</v>
      </c>
      <c r="J472" t="s">
        <v>6334</v>
      </c>
      <c r="K472" t="s">
        <v>6334</v>
      </c>
    </row>
    <row r="473" spans="1:11" x14ac:dyDescent="0.25">
      <c r="A473" t="s">
        <v>29285</v>
      </c>
      <c r="B473" t="s">
        <v>29286</v>
      </c>
      <c r="C473" t="s">
        <v>6334</v>
      </c>
      <c r="D473" t="s">
        <v>1058</v>
      </c>
      <c r="E473" t="s">
        <v>28526</v>
      </c>
      <c r="F473" t="s">
        <v>28676</v>
      </c>
      <c r="G473" t="s">
        <v>6334</v>
      </c>
      <c r="H473" t="s">
        <v>6334</v>
      </c>
      <c r="I473" t="s">
        <v>28677</v>
      </c>
      <c r="J473" t="s">
        <v>6334</v>
      </c>
      <c r="K473" t="s">
        <v>6334</v>
      </c>
    </row>
    <row r="474" spans="1:11" x14ac:dyDescent="0.25">
      <c r="A474" t="s">
        <v>29287</v>
      </c>
      <c r="B474" t="s">
        <v>29288</v>
      </c>
      <c r="C474" t="s">
        <v>6334</v>
      </c>
      <c r="D474" t="s">
        <v>1058</v>
      </c>
      <c r="E474" t="s">
        <v>28526</v>
      </c>
      <c r="F474" t="s">
        <v>28676</v>
      </c>
      <c r="G474" t="s">
        <v>6334</v>
      </c>
      <c r="H474" t="s">
        <v>6334</v>
      </c>
      <c r="I474" t="s">
        <v>28677</v>
      </c>
      <c r="J474" t="s">
        <v>6334</v>
      </c>
      <c r="K474" t="s">
        <v>6334</v>
      </c>
    </row>
    <row r="475" spans="1:11" x14ac:dyDescent="0.25">
      <c r="A475" t="s">
        <v>3552</v>
      </c>
      <c r="B475" t="s">
        <v>27414</v>
      </c>
      <c r="C475" t="s">
        <v>6334</v>
      </c>
      <c r="D475" t="s">
        <v>3554</v>
      </c>
      <c r="E475" t="s">
        <v>28627</v>
      </c>
      <c r="F475" t="s">
        <v>28684</v>
      </c>
      <c r="G475" t="s">
        <v>6334</v>
      </c>
      <c r="H475" t="s">
        <v>6334</v>
      </c>
      <c r="I475" t="s">
        <v>28685</v>
      </c>
      <c r="J475" t="s">
        <v>28686</v>
      </c>
      <c r="K475" t="s">
        <v>6334</v>
      </c>
    </row>
    <row r="476" spans="1:11" x14ac:dyDescent="0.25">
      <c r="A476" t="s">
        <v>3555</v>
      </c>
      <c r="B476" t="s">
        <v>27422</v>
      </c>
      <c r="C476" t="s">
        <v>6334</v>
      </c>
      <c r="D476" t="s">
        <v>3557</v>
      </c>
      <c r="E476" t="s">
        <v>28627</v>
      </c>
      <c r="F476" t="s">
        <v>28684</v>
      </c>
      <c r="G476" t="s">
        <v>6334</v>
      </c>
      <c r="H476" t="s">
        <v>6334</v>
      </c>
      <c r="I476" t="s">
        <v>28685</v>
      </c>
      <c r="J476" t="s">
        <v>28686</v>
      </c>
      <c r="K476" t="s">
        <v>6334</v>
      </c>
    </row>
    <row r="477" spans="1:11" x14ac:dyDescent="0.25">
      <c r="A477" t="s">
        <v>29289</v>
      </c>
      <c r="B477" t="s">
        <v>29290</v>
      </c>
      <c r="C477" t="s">
        <v>6334</v>
      </c>
      <c r="D477" t="s">
        <v>1058</v>
      </c>
      <c r="E477" t="s">
        <v>28526</v>
      </c>
      <c r="F477" t="s">
        <v>28676</v>
      </c>
      <c r="G477" t="s">
        <v>6334</v>
      </c>
      <c r="H477" t="s">
        <v>6334</v>
      </c>
      <c r="I477" t="s">
        <v>28677</v>
      </c>
      <c r="J477" t="s">
        <v>6334</v>
      </c>
      <c r="K477" t="s">
        <v>6334</v>
      </c>
    </row>
    <row r="478" spans="1:11" x14ac:dyDescent="0.25">
      <c r="A478" t="s">
        <v>3566</v>
      </c>
      <c r="B478" t="s">
        <v>29291</v>
      </c>
      <c r="C478" t="s">
        <v>6334</v>
      </c>
      <c r="D478" t="s">
        <v>3568</v>
      </c>
      <c r="E478" t="s">
        <v>28623</v>
      </c>
      <c r="F478" t="s">
        <v>29292</v>
      </c>
      <c r="G478" t="s">
        <v>6334</v>
      </c>
      <c r="H478" t="s">
        <v>6334</v>
      </c>
      <c r="I478" t="s">
        <v>29293</v>
      </c>
      <c r="J478" t="s">
        <v>29294</v>
      </c>
      <c r="K478" t="s">
        <v>6334</v>
      </c>
    </row>
    <row r="479" spans="1:11" x14ac:dyDescent="0.25">
      <c r="A479" t="s">
        <v>29295</v>
      </c>
      <c r="B479" t="s">
        <v>29296</v>
      </c>
      <c r="C479" t="s">
        <v>6334</v>
      </c>
      <c r="D479" t="s">
        <v>1058</v>
      </c>
      <c r="E479" t="s">
        <v>28526</v>
      </c>
      <c r="F479" t="s">
        <v>28676</v>
      </c>
      <c r="G479" t="s">
        <v>6334</v>
      </c>
      <c r="H479" t="s">
        <v>6334</v>
      </c>
      <c r="I479" t="s">
        <v>28677</v>
      </c>
      <c r="J479" t="s">
        <v>6334</v>
      </c>
      <c r="K479" t="s">
        <v>6334</v>
      </c>
    </row>
    <row r="480" spans="1:11" x14ac:dyDescent="0.25">
      <c r="A480" t="s">
        <v>29297</v>
      </c>
      <c r="B480" t="s">
        <v>29298</v>
      </c>
      <c r="C480" t="s">
        <v>6334</v>
      </c>
      <c r="D480" t="s">
        <v>1058</v>
      </c>
      <c r="E480" t="s">
        <v>28575</v>
      </c>
      <c r="F480" t="s">
        <v>28687</v>
      </c>
      <c r="G480" t="s">
        <v>6334</v>
      </c>
      <c r="H480" t="s">
        <v>6334</v>
      </c>
      <c r="I480" t="s">
        <v>28688</v>
      </c>
      <c r="J480" t="s">
        <v>28689</v>
      </c>
      <c r="K480" t="s">
        <v>6334</v>
      </c>
    </row>
    <row r="481" spans="1:11" x14ac:dyDescent="0.25">
      <c r="A481" t="s">
        <v>3589</v>
      </c>
      <c r="B481" t="s">
        <v>29299</v>
      </c>
      <c r="C481" t="s">
        <v>6334</v>
      </c>
      <c r="D481" t="s">
        <v>1058</v>
      </c>
      <c r="E481" t="s">
        <v>28526</v>
      </c>
      <c r="F481" t="s">
        <v>28676</v>
      </c>
      <c r="G481" t="s">
        <v>6334</v>
      </c>
      <c r="H481" t="s">
        <v>6334</v>
      </c>
      <c r="I481" t="s">
        <v>28677</v>
      </c>
      <c r="J481" t="s">
        <v>6334</v>
      </c>
      <c r="K481" t="s">
        <v>6334</v>
      </c>
    </row>
    <row r="482" spans="1:11" x14ac:dyDescent="0.25">
      <c r="A482" t="s">
        <v>29300</v>
      </c>
      <c r="B482" t="s">
        <v>29301</v>
      </c>
      <c r="C482" t="s">
        <v>6334</v>
      </c>
      <c r="D482" t="s">
        <v>1058</v>
      </c>
      <c r="E482" t="s">
        <v>28526</v>
      </c>
      <c r="F482" t="s">
        <v>28676</v>
      </c>
      <c r="G482" t="s">
        <v>6334</v>
      </c>
      <c r="H482" t="s">
        <v>6334</v>
      </c>
      <c r="I482" t="s">
        <v>28677</v>
      </c>
      <c r="J482" t="s">
        <v>6334</v>
      </c>
      <c r="K482" t="s">
        <v>6334</v>
      </c>
    </row>
    <row r="483" spans="1:11" x14ac:dyDescent="0.25">
      <c r="A483" t="s">
        <v>17253</v>
      </c>
      <c r="B483" t="s">
        <v>29302</v>
      </c>
      <c r="C483" t="s">
        <v>6334</v>
      </c>
      <c r="D483" t="s">
        <v>17252</v>
      </c>
      <c r="E483" t="s">
        <v>28537</v>
      </c>
      <c r="F483" t="s">
        <v>28705</v>
      </c>
      <c r="G483" t="s">
        <v>6334</v>
      </c>
      <c r="H483" t="s">
        <v>6334</v>
      </c>
      <c r="I483" t="s">
        <v>28677</v>
      </c>
      <c r="J483" t="s">
        <v>6334</v>
      </c>
      <c r="K483" t="s">
        <v>6334</v>
      </c>
    </row>
    <row r="484" spans="1:11" x14ac:dyDescent="0.25">
      <c r="A484" t="s">
        <v>3591</v>
      </c>
      <c r="B484" t="s">
        <v>27066</v>
      </c>
      <c r="C484" t="s">
        <v>28082</v>
      </c>
      <c r="D484" t="s">
        <v>3593</v>
      </c>
      <c r="E484" t="s">
        <v>28930</v>
      </c>
      <c r="F484" t="s">
        <v>28931</v>
      </c>
      <c r="G484" t="s">
        <v>6334</v>
      </c>
      <c r="H484" t="s">
        <v>6334</v>
      </c>
      <c r="I484" t="s">
        <v>28932</v>
      </c>
      <c r="J484" t="s">
        <v>6334</v>
      </c>
      <c r="K484" t="s">
        <v>6334</v>
      </c>
    </row>
    <row r="485" spans="1:11" x14ac:dyDescent="0.25">
      <c r="A485" t="s">
        <v>3594</v>
      </c>
      <c r="B485" t="s">
        <v>27155</v>
      </c>
      <c r="C485" t="s">
        <v>6334</v>
      </c>
      <c r="D485" t="s">
        <v>3596</v>
      </c>
      <c r="E485" t="s">
        <v>28575</v>
      </c>
      <c r="F485" t="s">
        <v>28687</v>
      </c>
      <c r="G485" t="s">
        <v>6334</v>
      </c>
      <c r="H485" t="s">
        <v>6334</v>
      </c>
      <c r="I485" t="s">
        <v>28688</v>
      </c>
      <c r="J485" t="s">
        <v>28689</v>
      </c>
      <c r="K485" t="s">
        <v>6334</v>
      </c>
    </row>
    <row r="486" spans="1:11" x14ac:dyDescent="0.25">
      <c r="A486" t="s">
        <v>3597</v>
      </c>
      <c r="B486" t="s">
        <v>29303</v>
      </c>
      <c r="C486" t="s">
        <v>6334</v>
      </c>
      <c r="D486" t="s">
        <v>1058</v>
      </c>
      <c r="E486" t="s">
        <v>28526</v>
      </c>
      <c r="F486" t="s">
        <v>28676</v>
      </c>
      <c r="G486" t="s">
        <v>6334</v>
      </c>
      <c r="H486" t="s">
        <v>6334</v>
      </c>
      <c r="I486" t="s">
        <v>28677</v>
      </c>
      <c r="J486" t="s">
        <v>6334</v>
      </c>
      <c r="K486" t="s">
        <v>6334</v>
      </c>
    </row>
    <row r="487" spans="1:11" x14ac:dyDescent="0.25">
      <c r="A487" t="s">
        <v>3602</v>
      </c>
      <c r="B487" t="s">
        <v>27172</v>
      </c>
      <c r="C487" t="s">
        <v>6334</v>
      </c>
      <c r="D487" t="s">
        <v>3604</v>
      </c>
      <c r="E487" t="s">
        <v>28575</v>
      </c>
      <c r="F487" t="s">
        <v>28687</v>
      </c>
      <c r="G487" t="s">
        <v>6334</v>
      </c>
      <c r="H487" t="s">
        <v>6334</v>
      </c>
      <c r="I487" t="s">
        <v>28688</v>
      </c>
      <c r="J487" t="s">
        <v>28689</v>
      </c>
      <c r="K487" t="s">
        <v>6334</v>
      </c>
    </row>
    <row r="488" spans="1:11" x14ac:dyDescent="0.25">
      <c r="A488" t="s">
        <v>1284</v>
      </c>
      <c r="B488" t="s">
        <v>29304</v>
      </c>
      <c r="C488" t="s">
        <v>6334</v>
      </c>
      <c r="D488" t="s">
        <v>1286</v>
      </c>
      <c r="E488" t="s">
        <v>28691</v>
      </c>
      <c r="F488" t="s">
        <v>28692</v>
      </c>
      <c r="G488" t="s">
        <v>6334</v>
      </c>
      <c r="H488" t="s">
        <v>28693</v>
      </c>
      <c r="I488" t="s">
        <v>28694</v>
      </c>
      <c r="J488" t="s">
        <v>28695</v>
      </c>
      <c r="K488" t="s">
        <v>6334</v>
      </c>
    </row>
    <row r="489" spans="1:11" x14ac:dyDescent="0.25">
      <c r="A489" t="s">
        <v>26849</v>
      </c>
      <c r="B489" t="s">
        <v>26912</v>
      </c>
      <c r="C489" t="s">
        <v>6334</v>
      </c>
      <c r="D489" t="s">
        <v>26913</v>
      </c>
      <c r="E489" t="s">
        <v>28678</v>
      </c>
      <c r="F489" t="s">
        <v>28679</v>
      </c>
      <c r="G489" t="s">
        <v>6334</v>
      </c>
      <c r="H489" t="s">
        <v>6334</v>
      </c>
      <c r="I489" t="s">
        <v>28680</v>
      </c>
      <c r="J489" t="s">
        <v>6334</v>
      </c>
      <c r="K489" t="s">
        <v>6334</v>
      </c>
    </row>
    <row r="490" spans="1:11" x14ac:dyDescent="0.25">
      <c r="A490" t="s">
        <v>29305</v>
      </c>
      <c r="B490" t="s">
        <v>29306</v>
      </c>
      <c r="C490" t="s">
        <v>6334</v>
      </c>
      <c r="D490" t="s">
        <v>1058</v>
      </c>
      <c r="E490" t="s">
        <v>28526</v>
      </c>
      <c r="F490" t="s">
        <v>28676</v>
      </c>
      <c r="G490" t="s">
        <v>6334</v>
      </c>
      <c r="H490" t="s">
        <v>6334</v>
      </c>
      <c r="I490" t="s">
        <v>28677</v>
      </c>
      <c r="J490" t="s">
        <v>6334</v>
      </c>
      <c r="K490" t="s">
        <v>6334</v>
      </c>
    </row>
    <row r="491" spans="1:11" x14ac:dyDescent="0.25">
      <c r="A491" t="s">
        <v>3617</v>
      </c>
      <c r="B491" t="s">
        <v>29307</v>
      </c>
      <c r="C491" t="s">
        <v>6334</v>
      </c>
      <c r="D491" t="s">
        <v>3619</v>
      </c>
      <c r="E491" t="s">
        <v>28526</v>
      </c>
      <c r="F491" t="s">
        <v>28676</v>
      </c>
      <c r="G491" t="s">
        <v>6334</v>
      </c>
      <c r="H491" t="s">
        <v>6334</v>
      </c>
      <c r="I491" t="s">
        <v>28677</v>
      </c>
      <c r="J491" t="s">
        <v>6334</v>
      </c>
      <c r="K491" t="s">
        <v>6334</v>
      </c>
    </row>
    <row r="492" spans="1:11" x14ac:dyDescent="0.25">
      <c r="A492" t="s">
        <v>3617</v>
      </c>
      <c r="B492" t="s">
        <v>29307</v>
      </c>
      <c r="C492" t="s">
        <v>6334</v>
      </c>
      <c r="D492" t="s">
        <v>3619</v>
      </c>
      <c r="E492" t="s">
        <v>28753</v>
      </c>
      <c r="F492" t="s">
        <v>28754</v>
      </c>
      <c r="G492" t="s">
        <v>6334</v>
      </c>
      <c r="H492" t="s">
        <v>6334</v>
      </c>
      <c r="I492" t="s">
        <v>28755</v>
      </c>
      <c r="J492" t="s">
        <v>6334</v>
      </c>
      <c r="K492" t="s">
        <v>6334</v>
      </c>
    </row>
    <row r="493" spans="1:11" x14ac:dyDescent="0.25">
      <c r="A493" t="s">
        <v>3620</v>
      </c>
      <c r="B493" t="s">
        <v>29308</v>
      </c>
      <c r="C493" t="s">
        <v>6334</v>
      </c>
      <c r="D493" t="s">
        <v>3622</v>
      </c>
      <c r="E493" t="s">
        <v>28526</v>
      </c>
      <c r="F493" t="s">
        <v>28676</v>
      </c>
      <c r="G493" t="s">
        <v>6334</v>
      </c>
      <c r="H493" t="s">
        <v>6334</v>
      </c>
      <c r="I493" t="s">
        <v>28677</v>
      </c>
      <c r="J493" t="s">
        <v>6334</v>
      </c>
      <c r="K493" t="s">
        <v>6334</v>
      </c>
    </row>
    <row r="494" spans="1:11" x14ac:dyDescent="0.25">
      <c r="A494" t="s">
        <v>3623</v>
      </c>
      <c r="B494" t="s">
        <v>29309</v>
      </c>
      <c r="C494" t="s">
        <v>6334</v>
      </c>
      <c r="D494" t="s">
        <v>3625</v>
      </c>
      <c r="E494" t="s">
        <v>28526</v>
      </c>
      <c r="F494" t="s">
        <v>28676</v>
      </c>
      <c r="G494" t="s">
        <v>6334</v>
      </c>
      <c r="H494" t="s">
        <v>6334</v>
      </c>
      <c r="I494" t="s">
        <v>28677</v>
      </c>
      <c r="J494" t="s">
        <v>6334</v>
      </c>
      <c r="K494" t="s">
        <v>6334</v>
      </c>
    </row>
    <row r="495" spans="1:11" x14ac:dyDescent="0.25">
      <c r="A495" t="s">
        <v>944</v>
      </c>
      <c r="B495" t="s">
        <v>29310</v>
      </c>
      <c r="C495" t="s">
        <v>6334</v>
      </c>
      <c r="D495" t="s">
        <v>24897</v>
      </c>
      <c r="E495" t="s">
        <v>28593</v>
      </c>
      <c r="F495" t="s">
        <v>28833</v>
      </c>
      <c r="G495" t="s">
        <v>6334</v>
      </c>
      <c r="H495" t="s">
        <v>6334</v>
      </c>
      <c r="I495" t="s">
        <v>28834</v>
      </c>
      <c r="J495" t="s">
        <v>28835</v>
      </c>
      <c r="K495" t="s">
        <v>28836</v>
      </c>
    </row>
    <row r="496" spans="1:11" x14ac:dyDescent="0.25">
      <c r="A496" t="s">
        <v>3626</v>
      </c>
      <c r="B496" t="s">
        <v>29311</v>
      </c>
      <c r="C496" t="s">
        <v>6334</v>
      </c>
      <c r="D496" t="s">
        <v>3628</v>
      </c>
      <c r="E496" t="s">
        <v>28526</v>
      </c>
      <c r="F496" t="s">
        <v>28676</v>
      </c>
      <c r="G496" t="s">
        <v>6334</v>
      </c>
      <c r="H496" t="s">
        <v>6334</v>
      </c>
      <c r="I496" t="s">
        <v>28677</v>
      </c>
      <c r="J496" t="s">
        <v>6334</v>
      </c>
      <c r="K496" t="s">
        <v>6334</v>
      </c>
    </row>
    <row r="497" spans="1:11" x14ac:dyDescent="0.25">
      <c r="A497" t="s">
        <v>3629</v>
      </c>
      <c r="B497" t="s">
        <v>27249</v>
      </c>
      <c r="C497" t="s">
        <v>6334</v>
      </c>
      <c r="D497" t="s">
        <v>3631</v>
      </c>
      <c r="E497" t="s">
        <v>28627</v>
      </c>
      <c r="F497" t="s">
        <v>28684</v>
      </c>
      <c r="G497" t="s">
        <v>6334</v>
      </c>
      <c r="H497" t="s">
        <v>6334</v>
      </c>
      <c r="I497" t="s">
        <v>28685</v>
      </c>
      <c r="J497" t="s">
        <v>28686</v>
      </c>
      <c r="K497" t="s">
        <v>6334</v>
      </c>
    </row>
    <row r="498" spans="1:11" x14ac:dyDescent="0.25">
      <c r="A498" t="s">
        <v>3632</v>
      </c>
      <c r="B498" t="s">
        <v>27344</v>
      </c>
      <c r="C498" t="s">
        <v>6334</v>
      </c>
      <c r="D498" t="s">
        <v>3634</v>
      </c>
      <c r="E498" t="s">
        <v>28627</v>
      </c>
      <c r="F498" t="s">
        <v>28684</v>
      </c>
      <c r="G498" t="s">
        <v>6334</v>
      </c>
      <c r="H498" t="s">
        <v>6334</v>
      </c>
      <c r="I498" t="s">
        <v>28685</v>
      </c>
      <c r="J498" t="s">
        <v>28686</v>
      </c>
      <c r="K498" t="s">
        <v>6334</v>
      </c>
    </row>
    <row r="499" spans="1:11" x14ac:dyDescent="0.25">
      <c r="A499" t="s">
        <v>3635</v>
      </c>
      <c r="B499" t="s">
        <v>27421</v>
      </c>
      <c r="C499" t="s">
        <v>6334</v>
      </c>
      <c r="D499" t="s">
        <v>3637</v>
      </c>
      <c r="E499" t="s">
        <v>28627</v>
      </c>
      <c r="F499" t="s">
        <v>28684</v>
      </c>
      <c r="G499" t="s">
        <v>6334</v>
      </c>
      <c r="H499" t="s">
        <v>6334</v>
      </c>
      <c r="I499" t="s">
        <v>28685</v>
      </c>
      <c r="J499" t="s">
        <v>28686</v>
      </c>
      <c r="K499" t="s">
        <v>6334</v>
      </c>
    </row>
    <row r="500" spans="1:11" x14ac:dyDescent="0.25">
      <c r="A500" t="s">
        <v>29312</v>
      </c>
      <c r="B500" t="s">
        <v>29313</v>
      </c>
      <c r="C500" t="s">
        <v>6334</v>
      </c>
      <c r="D500" t="s">
        <v>1058</v>
      </c>
      <c r="E500" t="s">
        <v>28526</v>
      </c>
      <c r="F500" t="s">
        <v>28676</v>
      </c>
      <c r="G500" t="s">
        <v>6334</v>
      </c>
      <c r="H500" t="s">
        <v>6334</v>
      </c>
      <c r="I500" t="s">
        <v>28677</v>
      </c>
      <c r="J500" t="s">
        <v>6334</v>
      </c>
      <c r="K500" t="s">
        <v>6334</v>
      </c>
    </row>
    <row r="501" spans="1:11" x14ac:dyDescent="0.25">
      <c r="A501" t="s">
        <v>3641</v>
      </c>
      <c r="B501" t="s">
        <v>29314</v>
      </c>
      <c r="C501" t="s">
        <v>6334</v>
      </c>
      <c r="D501" t="s">
        <v>3643</v>
      </c>
      <c r="E501" t="s">
        <v>28526</v>
      </c>
      <c r="F501" t="s">
        <v>28676</v>
      </c>
      <c r="G501" t="s">
        <v>6334</v>
      </c>
      <c r="H501" t="s">
        <v>6334</v>
      </c>
      <c r="I501" t="s">
        <v>28677</v>
      </c>
      <c r="J501" t="s">
        <v>6334</v>
      </c>
      <c r="K501" t="s">
        <v>6334</v>
      </c>
    </row>
    <row r="502" spans="1:11" x14ac:dyDescent="0.25">
      <c r="A502" t="s">
        <v>29315</v>
      </c>
      <c r="B502" t="s">
        <v>29316</v>
      </c>
      <c r="C502" t="s">
        <v>6334</v>
      </c>
      <c r="D502" t="s">
        <v>1058</v>
      </c>
      <c r="E502" t="s">
        <v>28537</v>
      </c>
      <c r="F502" t="s">
        <v>28705</v>
      </c>
      <c r="G502" t="s">
        <v>6334</v>
      </c>
      <c r="H502" t="s">
        <v>6334</v>
      </c>
      <c r="I502" t="s">
        <v>28677</v>
      </c>
      <c r="J502" t="s">
        <v>6334</v>
      </c>
      <c r="K502" t="s">
        <v>6334</v>
      </c>
    </row>
    <row r="503" spans="1:11" x14ac:dyDescent="0.25">
      <c r="A503" t="s">
        <v>3647</v>
      </c>
      <c r="B503" t="s">
        <v>29317</v>
      </c>
      <c r="C503" t="s">
        <v>6334</v>
      </c>
      <c r="D503" t="s">
        <v>3649</v>
      </c>
      <c r="E503" t="s">
        <v>28526</v>
      </c>
      <c r="F503" t="s">
        <v>28676</v>
      </c>
      <c r="G503" t="s">
        <v>6334</v>
      </c>
      <c r="H503" t="s">
        <v>6334</v>
      </c>
      <c r="I503" t="s">
        <v>28677</v>
      </c>
      <c r="J503" t="s">
        <v>6334</v>
      </c>
      <c r="K503" t="s">
        <v>6334</v>
      </c>
    </row>
    <row r="504" spans="1:11" x14ac:dyDescent="0.25">
      <c r="A504" t="s">
        <v>3650</v>
      </c>
      <c r="B504" t="s">
        <v>27236</v>
      </c>
      <c r="C504" t="s">
        <v>6334</v>
      </c>
      <c r="D504" t="s">
        <v>3652</v>
      </c>
      <c r="E504" t="s">
        <v>28575</v>
      </c>
      <c r="F504" t="s">
        <v>28687</v>
      </c>
      <c r="G504" t="s">
        <v>6334</v>
      </c>
      <c r="H504" t="s">
        <v>6334</v>
      </c>
      <c r="I504" t="s">
        <v>28688</v>
      </c>
      <c r="J504" t="s">
        <v>28689</v>
      </c>
      <c r="K504" t="s">
        <v>6334</v>
      </c>
    </row>
    <row r="505" spans="1:11" x14ac:dyDescent="0.25">
      <c r="A505" t="s">
        <v>29318</v>
      </c>
      <c r="B505" t="s">
        <v>29319</v>
      </c>
      <c r="C505" t="s">
        <v>6334</v>
      </c>
      <c r="D505" t="s">
        <v>1058</v>
      </c>
      <c r="E505" t="s">
        <v>28627</v>
      </c>
      <c r="F505" t="s">
        <v>28684</v>
      </c>
      <c r="G505" t="s">
        <v>6334</v>
      </c>
      <c r="H505" t="s">
        <v>6334</v>
      </c>
      <c r="I505" t="s">
        <v>28685</v>
      </c>
      <c r="J505" t="s">
        <v>28686</v>
      </c>
      <c r="K505" t="s">
        <v>6334</v>
      </c>
    </row>
    <row r="506" spans="1:11" x14ac:dyDescent="0.25">
      <c r="A506" t="s">
        <v>3653</v>
      </c>
      <c r="B506" t="s">
        <v>27061</v>
      </c>
      <c r="C506" t="s">
        <v>6334</v>
      </c>
      <c r="D506" t="s">
        <v>3655</v>
      </c>
      <c r="E506" t="s">
        <v>28627</v>
      </c>
      <c r="F506" t="s">
        <v>28684</v>
      </c>
      <c r="G506" t="s">
        <v>6334</v>
      </c>
      <c r="H506" t="s">
        <v>6334</v>
      </c>
      <c r="I506" t="s">
        <v>28685</v>
      </c>
      <c r="J506" t="s">
        <v>28686</v>
      </c>
      <c r="K506" t="s">
        <v>6334</v>
      </c>
    </row>
    <row r="507" spans="1:11" x14ac:dyDescent="0.25">
      <c r="A507" t="s">
        <v>3656</v>
      </c>
      <c r="B507" t="s">
        <v>29320</v>
      </c>
      <c r="C507" t="s">
        <v>6334</v>
      </c>
      <c r="D507" t="s">
        <v>3658</v>
      </c>
      <c r="E507" t="s">
        <v>28526</v>
      </c>
      <c r="F507" t="s">
        <v>28676</v>
      </c>
      <c r="G507" t="s">
        <v>6334</v>
      </c>
      <c r="H507" t="s">
        <v>6334</v>
      </c>
      <c r="I507" t="s">
        <v>28677</v>
      </c>
      <c r="J507" t="s">
        <v>6334</v>
      </c>
      <c r="K507" t="s">
        <v>6334</v>
      </c>
    </row>
    <row r="508" spans="1:11" x14ac:dyDescent="0.25">
      <c r="A508" t="s">
        <v>3659</v>
      </c>
      <c r="B508" t="s">
        <v>29321</v>
      </c>
      <c r="C508" t="s">
        <v>6334</v>
      </c>
      <c r="D508" t="s">
        <v>3661</v>
      </c>
      <c r="E508" t="s">
        <v>28526</v>
      </c>
      <c r="F508" t="s">
        <v>28676</v>
      </c>
      <c r="G508" t="s">
        <v>6334</v>
      </c>
      <c r="H508" t="s">
        <v>6334</v>
      </c>
      <c r="I508" t="s">
        <v>28677</v>
      </c>
      <c r="J508" t="s">
        <v>6334</v>
      </c>
      <c r="K508" t="s">
        <v>6334</v>
      </c>
    </row>
    <row r="509" spans="1:11" x14ac:dyDescent="0.25">
      <c r="A509" t="s">
        <v>3665</v>
      </c>
      <c r="B509" t="s">
        <v>29322</v>
      </c>
      <c r="C509" t="s">
        <v>6334</v>
      </c>
      <c r="D509" t="s">
        <v>3667</v>
      </c>
      <c r="E509" t="s">
        <v>28526</v>
      </c>
      <c r="F509" t="s">
        <v>28676</v>
      </c>
      <c r="G509" t="s">
        <v>6334</v>
      </c>
      <c r="H509" t="s">
        <v>6334</v>
      </c>
      <c r="I509" t="s">
        <v>28677</v>
      </c>
      <c r="J509" t="s">
        <v>6334</v>
      </c>
      <c r="K509" t="s">
        <v>6334</v>
      </c>
    </row>
    <row r="510" spans="1:11" x14ac:dyDescent="0.25">
      <c r="A510" t="s">
        <v>3671</v>
      </c>
      <c r="B510" t="s">
        <v>29323</v>
      </c>
      <c r="C510" t="s">
        <v>6334</v>
      </c>
      <c r="D510" t="s">
        <v>3673</v>
      </c>
      <c r="E510" t="s">
        <v>28526</v>
      </c>
      <c r="F510" t="s">
        <v>28676</v>
      </c>
      <c r="G510" t="s">
        <v>6334</v>
      </c>
      <c r="H510" t="s">
        <v>6334</v>
      </c>
      <c r="I510" t="s">
        <v>28677</v>
      </c>
      <c r="J510" t="s">
        <v>6334</v>
      </c>
      <c r="K510" t="s">
        <v>6334</v>
      </c>
    </row>
    <row r="511" spans="1:11" x14ac:dyDescent="0.25">
      <c r="A511" t="s">
        <v>29324</v>
      </c>
      <c r="B511" t="s">
        <v>29325</v>
      </c>
      <c r="C511" t="s">
        <v>6334</v>
      </c>
      <c r="D511" t="s">
        <v>29326</v>
      </c>
      <c r="E511" t="s">
        <v>28678</v>
      </c>
      <c r="F511" t="s">
        <v>28679</v>
      </c>
      <c r="G511" t="s">
        <v>6334</v>
      </c>
      <c r="H511" t="s">
        <v>6334</v>
      </c>
      <c r="I511" t="s">
        <v>28680</v>
      </c>
      <c r="J511" t="s">
        <v>6334</v>
      </c>
      <c r="K511" t="s">
        <v>6334</v>
      </c>
    </row>
    <row r="512" spans="1:11" x14ac:dyDescent="0.25">
      <c r="A512" t="s">
        <v>29327</v>
      </c>
      <c r="B512" t="s">
        <v>29328</v>
      </c>
      <c r="C512" t="s">
        <v>6334</v>
      </c>
      <c r="D512" t="s">
        <v>1058</v>
      </c>
      <c r="E512" t="s">
        <v>28575</v>
      </c>
      <c r="F512" t="s">
        <v>28687</v>
      </c>
      <c r="G512" t="s">
        <v>6334</v>
      </c>
      <c r="H512" t="s">
        <v>6334</v>
      </c>
      <c r="I512" t="s">
        <v>28688</v>
      </c>
      <c r="J512" t="s">
        <v>28689</v>
      </c>
      <c r="K512" t="s">
        <v>6334</v>
      </c>
    </row>
    <row r="513" spans="1:11" x14ac:dyDescent="0.25">
      <c r="A513" t="s">
        <v>29329</v>
      </c>
      <c r="B513" t="s">
        <v>29330</v>
      </c>
      <c r="C513" t="s">
        <v>6334</v>
      </c>
      <c r="D513" t="s">
        <v>1058</v>
      </c>
      <c r="E513" t="s">
        <v>28575</v>
      </c>
      <c r="F513" t="s">
        <v>28687</v>
      </c>
      <c r="G513" t="s">
        <v>6334</v>
      </c>
      <c r="H513" t="s">
        <v>6334</v>
      </c>
      <c r="I513" t="s">
        <v>28688</v>
      </c>
      <c r="J513" t="s">
        <v>28689</v>
      </c>
      <c r="K513" t="s">
        <v>6334</v>
      </c>
    </row>
    <row r="514" spans="1:11" x14ac:dyDescent="0.25">
      <c r="A514" t="s">
        <v>29331</v>
      </c>
      <c r="B514" t="s">
        <v>29332</v>
      </c>
      <c r="C514" t="s">
        <v>6334</v>
      </c>
      <c r="D514" t="s">
        <v>1058</v>
      </c>
      <c r="E514" t="s">
        <v>28575</v>
      </c>
      <c r="F514" t="s">
        <v>28687</v>
      </c>
      <c r="G514" t="s">
        <v>6334</v>
      </c>
      <c r="H514" t="s">
        <v>6334</v>
      </c>
      <c r="I514" t="s">
        <v>28688</v>
      </c>
      <c r="J514" t="s">
        <v>28689</v>
      </c>
      <c r="K514" t="s">
        <v>6334</v>
      </c>
    </row>
    <row r="515" spans="1:11" x14ac:dyDescent="0.25">
      <c r="A515" t="s">
        <v>29333</v>
      </c>
      <c r="B515" t="s">
        <v>29334</v>
      </c>
      <c r="C515" t="s">
        <v>6334</v>
      </c>
      <c r="D515" t="s">
        <v>1058</v>
      </c>
      <c r="E515" t="s">
        <v>28575</v>
      </c>
      <c r="F515" t="s">
        <v>28687</v>
      </c>
      <c r="G515" t="s">
        <v>6334</v>
      </c>
      <c r="H515" t="s">
        <v>6334</v>
      </c>
      <c r="I515" t="s">
        <v>28688</v>
      </c>
      <c r="J515" t="s">
        <v>28689</v>
      </c>
      <c r="K515" t="s">
        <v>6334</v>
      </c>
    </row>
    <row r="516" spans="1:11" x14ac:dyDescent="0.25">
      <c r="A516" t="s">
        <v>3695</v>
      </c>
      <c r="B516" t="s">
        <v>27149</v>
      </c>
      <c r="C516" t="s">
        <v>6334</v>
      </c>
      <c r="D516" t="s">
        <v>3697</v>
      </c>
      <c r="E516" t="s">
        <v>28575</v>
      </c>
      <c r="F516" t="s">
        <v>28687</v>
      </c>
      <c r="G516" t="s">
        <v>6334</v>
      </c>
      <c r="H516" t="s">
        <v>6334</v>
      </c>
      <c r="I516" t="s">
        <v>28688</v>
      </c>
      <c r="J516" t="s">
        <v>28689</v>
      </c>
      <c r="K516" t="s">
        <v>6334</v>
      </c>
    </row>
    <row r="517" spans="1:11" x14ac:dyDescent="0.25">
      <c r="A517" t="s">
        <v>941</v>
      </c>
      <c r="B517" t="s">
        <v>29335</v>
      </c>
      <c r="C517" t="s">
        <v>6334</v>
      </c>
      <c r="D517" t="s">
        <v>24889</v>
      </c>
      <c r="E517" t="s">
        <v>28593</v>
      </c>
      <c r="F517" t="s">
        <v>28833</v>
      </c>
      <c r="G517" t="s">
        <v>6334</v>
      </c>
      <c r="H517" t="s">
        <v>6334</v>
      </c>
      <c r="I517" t="s">
        <v>28834</v>
      </c>
      <c r="J517" t="s">
        <v>28835</v>
      </c>
      <c r="K517" t="s">
        <v>28836</v>
      </c>
    </row>
    <row r="518" spans="1:11" x14ac:dyDescent="0.25">
      <c r="A518" t="s">
        <v>29336</v>
      </c>
      <c r="B518" t="s">
        <v>29337</v>
      </c>
      <c r="C518" t="s">
        <v>6334</v>
      </c>
      <c r="D518" t="s">
        <v>29338</v>
      </c>
      <c r="E518" t="s">
        <v>28627</v>
      </c>
      <c r="F518" t="s">
        <v>28684</v>
      </c>
      <c r="G518" t="s">
        <v>6334</v>
      </c>
      <c r="H518" t="s">
        <v>6334</v>
      </c>
      <c r="I518" t="s">
        <v>28685</v>
      </c>
      <c r="J518" t="s">
        <v>28686</v>
      </c>
      <c r="K518" t="s">
        <v>6334</v>
      </c>
    </row>
    <row r="519" spans="1:11" x14ac:dyDescent="0.25">
      <c r="A519" t="s">
        <v>29339</v>
      </c>
      <c r="B519" t="s">
        <v>29340</v>
      </c>
      <c r="C519" t="s">
        <v>6334</v>
      </c>
      <c r="D519" t="s">
        <v>1058</v>
      </c>
      <c r="E519" t="s">
        <v>28627</v>
      </c>
      <c r="F519" t="s">
        <v>28684</v>
      </c>
      <c r="G519" t="s">
        <v>6334</v>
      </c>
      <c r="H519" t="s">
        <v>6334</v>
      </c>
      <c r="I519" t="s">
        <v>28685</v>
      </c>
      <c r="J519" t="s">
        <v>28686</v>
      </c>
      <c r="K519" t="s">
        <v>6334</v>
      </c>
    </row>
    <row r="520" spans="1:11" x14ac:dyDescent="0.25">
      <c r="A520" t="s">
        <v>29341</v>
      </c>
      <c r="B520" t="s">
        <v>29342</v>
      </c>
      <c r="C520" t="s">
        <v>6334</v>
      </c>
      <c r="D520" t="s">
        <v>29343</v>
      </c>
      <c r="E520" t="s">
        <v>28537</v>
      </c>
      <c r="F520" t="s">
        <v>28705</v>
      </c>
      <c r="G520" t="s">
        <v>6334</v>
      </c>
      <c r="H520" t="s">
        <v>6334</v>
      </c>
      <c r="I520" t="s">
        <v>28677</v>
      </c>
      <c r="J520" t="s">
        <v>6334</v>
      </c>
      <c r="K520" t="s">
        <v>6334</v>
      </c>
    </row>
    <row r="521" spans="1:11" x14ac:dyDescent="0.25">
      <c r="A521" t="s">
        <v>29344</v>
      </c>
      <c r="B521" t="s">
        <v>29345</v>
      </c>
      <c r="C521" t="s">
        <v>6334</v>
      </c>
      <c r="D521" t="s">
        <v>1058</v>
      </c>
      <c r="E521" t="s">
        <v>28526</v>
      </c>
      <c r="F521" t="s">
        <v>28676</v>
      </c>
      <c r="G521" t="s">
        <v>6334</v>
      </c>
      <c r="H521" t="s">
        <v>6334</v>
      </c>
      <c r="I521" t="s">
        <v>28677</v>
      </c>
      <c r="J521" t="s">
        <v>6334</v>
      </c>
      <c r="K521" t="s">
        <v>6334</v>
      </c>
    </row>
    <row r="522" spans="1:11" x14ac:dyDescent="0.25">
      <c r="A522" t="s">
        <v>3704</v>
      </c>
      <c r="B522" t="s">
        <v>27078</v>
      </c>
      <c r="C522" t="s">
        <v>6334</v>
      </c>
      <c r="D522" t="s">
        <v>3706</v>
      </c>
      <c r="E522" t="s">
        <v>28627</v>
      </c>
      <c r="F522" t="s">
        <v>28684</v>
      </c>
      <c r="G522" t="s">
        <v>6334</v>
      </c>
      <c r="H522" t="s">
        <v>6334</v>
      </c>
      <c r="I522" t="s">
        <v>28685</v>
      </c>
      <c r="J522" t="s">
        <v>28686</v>
      </c>
      <c r="K522" t="s">
        <v>6334</v>
      </c>
    </row>
    <row r="523" spans="1:11" x14ac:dyDescent="0.25">
      <c r="A523" t="s">
        <v>3707</v>
      </c>
      <c r="B523" t="s">
        <v>27363</v>
      </c>
      <c r="C523" t="s">
        <v>6334</v>
      </c>
      <c r="D523" t="s">
        <v>3709</v>
      </c>
      <c r="E523" t="s">
        <v>28502</v>
      </c>
      <c r="F523" t="s">
        <v>28959</v>
      </c>
      <c r="G523" t="s">
        <v>6334</v>
      </c>
      <c r="H523" t="s">
        <v>6334</v>
      </c>
      <c r="I523" t="s">
        <v>28960</v>
      </c>
      <c r="J523" t="s">
        <v>6334</v>
      </c>
      <c r="K523" t="s">
        <v>6334</v>
      </c>
    </row>
    <row r="524" spans="1:11" x14ac:dyDescent="0.25">
      <c r="A524" t="s">
        <v>29346</v>
      </c>
      <c r="B524" t="s">
        <v>29347</v>
      </c>
      <c r="C524" t="s">
        <v>6334</v>
      </c>
      <c r="D524" t="s">
        <v>1058</v>
      </c>
      <c r="E524" t="s">
        <v>28526</v>
      </c>
      <c r="F524" t="s">
        <v>28676</v>
      </c>
      <c r="G524" t="s">
        <v>6334</v>
      </c>
      <c r="H524" t="s">
        <v>6334</v>
      </c>
      <c r="I524" t="s">
        <v>28677</v>
      </c>
      <c r="J524" t="s">
        <v>6334</v>
      </c>
      <c r="K524" t="s">
        <v>6334</v>
      </c>
    </row>
    <row r="525" spans="1:11" x14ac:dyDescent="0.25">
      <c r="A525" t="s">
        <v>29348</v>
      </c>
      <c r="B525" t="s">
        <v>29349</v>
      </c>
      <c r="C525" t="s">
        <v>6334</v>
      </c>
      <c r="D525" t="s">
        <v>1058</v>
      </c>
      <c r="E525" t="s">
        <v>28526</v>
      </c>
      <c r="F525" t="s">
        <v>28676</v>
      </c>
      <c r="G525" t="s">
        <v>6334</v>
      </c>
      <c r="H525" t="s">
        <v>6334</v>
      </c>
      <c r="I525" t="s">
        <v>28677</v>
      </c>
      <c r="J525" t="s">
        <v>6334</v>
      </c>
      <c r="K525" t="s">
        <v>6334</v>
      </c>
    </row>
    <row r="526" spans="1:11" x14ac:dyDescent="0.25">
      <c r="A526" t="s">
        <v>3713</v>
      </c>
      <c r="B526" t="s">
        <v>27453</v>
      </c>
      <c r="C526" t="s">
        <v>6334</v>
      </c>
      <c r="D526" t="s">
        <v>3715</v>
      </c>
      <c r="E526" t="s">
        <v>28502</v>
      </c>
      <c r="F526" t="s">
        <v>28959</v>
      </c>
      <c r="G526" t="s">
        <v>6334</v>
      </c>
      <c r="H526" t="s">
        <v>6334</v>
      </c>
      <c r="I526" t="s">
        <v>28960</v>
      </c>
      <c r="J526" t="s">
        <v>6334</v>
      </c>
      <c r="K526" t="s">
        <v>6334</v>
      </c>
    </row>
    <row r="527" spans="1:11" x14ac:dyDescent="0.25">
      <c r="A527" t="s">
        <v>3716</v>
      </c>
      <c r="B527" t="s">
        <v>29350</v>
      </c>
      <c r="C527" t="s">
        <v>6334</v>
      </c>
      <c r="D527" t="s">
        <v>3718</v>
      </c>
      <c r="E527" t="s">
        <v>28526</v>
      </c>
      <c r="F527" t="s">
        <v>28676</v>
      </c>
      <c r="G527" t="s">
        <v>6334</v>
      </c>
      <c r="H527" t="s">
        <v>6334</v>
      </c>
      <c r="I527" t="s">
        <v>28677</v>
      </c>
      <c r="J527" t="s">
        <v>6334</v>
      </c>
      <c r="K527" t="s">
        <v>6334</v>
      </c>
    </row>
    <row r="528" spans="1:11" x14ac:dyDescent="0.25">
      <c r="A528" t="s">
        <v>29351</v>
      </c>
      <c r="B528" t="s">
        <v>29352</v>
      </c>
      <c r="C528" t="s">
        <v>6334</v>
      </c>
      <c r="D528" t="s">
        <v>1058</v>
      </c>
      <c r="E528" t="s">
        <v>28575</v>
      </c>
      <c r="F528" t="s">
        <v>28687</v>
      </c>
      <c r="G528" t="s">
        <v>6334</v>
      </c>
      <c r="H528" t="s">
        <v>6334</v>
      </c>
      <c r="I528" t="s">
        <v>28688</v>
      </c>
      <c r="J528" t="s">
        <v>28689</v>
      </c>
      <c r="K528" t="s">
        <v>6334</v>
      </c>
    </row>
    <row r="529" spans="1:11" x14ac:dyDescent="0.25">
      <c r="A529" t="s">
        <v>29353</v>
      </c>
      <c r="B529" t="s">
        <v>29354</v>
      </c>
      <c r="C529" t="s">
        <v>6334</v>
      </c>
      <c r="D529" t="s">
        <v>1058</v>
      </c>
      <c r="E529" t="s">
        <v>28537</v>
      </c>
      <c r="F529" t="s">
        <v>28705</v>
      </c>
      <c r="G529" t="s">
        <v>6334</v>
      </c>
      <c r="H529" t="s">
        <v>6334</v>
      </c>
      <c r="I529" t="s">
        <v>28677</v>
      </c>
      <c r="J529" t="s">
        <v>6334</v>
      </c>
      <c r="K529" t="s">
        <v>6334</v>
      </c>
    </row>
    <row r="530" spans="1:11" x14ac:dyDescent="0.25">
      <c r="A530" t="s">
        <v>29355</v>
      </c>
      <c r="B530" t="s">
        <v>29356</v>
      </c>
      <c r="C530" t="s">
        <v>6334</v>
      </c>
      <c r="D530" t="s">
        <v>29357</v>
      </c>
      <c r="E530" t="s">
        <v>28526</v>
      </c>
      <c r="F530" t="s">
        <v>28676</v>
      </c>
      <c r="G530" t="s">
        <v>6334</v>
      </c>
      <c r="H530" t="s">
        <v>6334</v>
      </c>
      <c r="I530" t="s">
        <v>28677</v>
      </c>
      <c r="J530" t="s">
        <v>6334</v>
      </c>
      <c r="K530" t="s">
        <v>6334</v>
      </c>
    </row>
    <row r="531" spans="1:11" x14ac:dyDescent="0.25">
      <c r="A531" t="s">
        <v>29355</v>
      </c>
      <c r="B531" t="s">
        <v>29356</v>
      </c>
      <c r="C531" t="s">
        <v>6334</v>
      </c>
      <c r="D531" t="s">
        <v>29357</v>
      </c>
      <c r="E531" t="s">
        <v>28575</v>
      </c>
      <c r="F531" t="s">
        <v>28687</v>
      </c>
      <c r="G531" t="s">
        <v>6334</v>
      </c>
      <c r="H531" t="s">
        <v>6334</v>
      </c>
      <c r="I531" t="s">
        <v>28688</v>
      </c>
      <c r="J531" t="s">
        <v>28689</v>
      </c>
      <c r="K531" t="s">
        <v>6334</v>
      </c>
    </row>
    <row r="532" spans="1:11" x14ac:dyDescent="0.25">
      <c r="A532" t="s">
        <v>29358</v>
      </c>
      <c r="B532" t="s">
        <v>29359</v>
      </c>
      <c r="C532" t="s">
        <v>6334</v>
      </c>
      <c r="D532" t="s">
        <v>1058</v>
      </c>
      <c r="E532" t="s">
        <v>28627</v>
      </c>
      <c r="F532" t="s">
        <v>28684</v>
      </c>
      <c r="G532" t="s">
        <v>6334</v>
      </c>
      <c r="H532" t="s">
        <v>6334</v>
      </c>
      <c r="I532" t="s">
        <v>28685</v>
      </c>
      <c r="J532" t="s">
        <v>28686</v>
      </c>
      <c r="K532" t="s">
        <v>6334</v>
      </c>
    </row>
    <row r="533" spans="1:11" x14ac:dyDescent="0.25">
      <c r="A533" t="s">
        <v>3733</v>
      </c>
      <c r="B533" t="s">
        <v>27086</v>
      </c>
      <c r="C533" t="s">
        <v>6334</v>
      </c>
      <c r="D533" t="s">
        <v>3735</v>
      </c>
      <c r="E533" t="s">
        <v>28627</v>
      </c>
      <c r="F533" t="s">
        <v>28684</v>
      </c>
      <c r="G533" t="s">
        <v>6334</v>
      </c>
      <c r="H533" t="s">
        <v>6334</v>
      </c>
      <c r="I533" t="s">
        <v>28685</v>
      </c>
      <c r="J533" t="s">
        <v>28686</v>
      </c>
      <c r="K533" t="s">
        <v>6334</v>
      </c>
    </row>
    <row r="534" spans="1:11" x14ac:dyDescent="0.25">
      <c r="A534" t="s">
        <v>3736</v>
      </c>
      <c r="B534" t="s">
        <v>27330</v>
      </c>
      <c r="C534" t="s">
        <v>6334</v>
      </c>
      <c r="D534" t="s">
        <v>3738</v>
      </c>
      <c r="E534" t="s">
        <v>28627</v>
      </c>
      <c r="F534" t="s">
        <v>28684</v>
      </c>
      <c r="G534" t="s">
        <v>6334</v>
      </c>
      <c r="H534" t="s">
        <v>6334</v>
      </c>
      <c r="I534" t="s">
        <v>28685</v>
      </c>
      <c r="J534" t="s">
        <v>28686</v>
      </c>
      <c r="K534" t="s">
        <v>6334</v>
      </c>
    </row>
    <row r="535" spans="1:11" x14ac:dyDescent="0.25">
      <c r="A535" t="s">
        <v>3739</v>
      </c>
      <c r="B535" t="s">
        <v>27069</v>
      </c>
      <c r="C535" t="s">
        <v>6334</v>
      </c>
      <c r="D535" t="s">
        <v>3741</v>
      </c>
      <c r="E535" t="s">
        <v>28575</v>
      </c>
      <c r="F535" t="s">
        <v>28687</v>
      </c>
      <c r="G535" t="s">
        <v>6334</v>
      </c>
      <c r="H535" t="s">
        <v>6334</v>
      </c>
      <c r="I535" t="s">
        <v>28688</v>
      </c>
      <c r="J535" t="s">
        <v>28689</v>
      </c>
      <c r="K535" t="s">
        <v>6334</v>
      </c>
    </row>
    <row r="536" spans="1:11" x14ac:dyDescent="0.25">
      <c r="A536" t="s">
        <v>3748</v>
      </c>
      <c r="B536" t="s">
        <v>27135</v>
      </c>
      <c r="C536" t="s">
        <v>6334</v>
      </c>
      <c r="D536" t="s">
        <v>3750</v>
      </c>
      <c r="E536" t="s">
        <v>28575</v>
      </c>
      <c r="F536" t="s">
        <v>28687</v>
      </c>
      <c r="G536" t="s">
        <v>6334</v>
      </c>
      <c r="H536" t="s">
        <v>6334</v>
      </c>
      <c r="I536" t="s">
        <v>28688</v>
      </c>
      <c r="J536" t="s">
        <v>28689</v>
      </c>
      <c r="K536" t="s">
        <v>6334</v>
      </c>
    </row>
    <row r="537" spans="1:11" x14ac:dyDescent="0.25">
      <c r="A537" t="s">
        <v>3751</v>
      </c>
      <c r="B537" t="s">
        <v>27181</v>
      </c>
      <c r="C537" t="s">
        <v>6334</v>
      </c>
      <c r="D537" t="s">
        <v>3753</v>
      </c>
      <c r="E537" t="s">
        <v>28575</v>
      </c>
      <c r="F537" t="s">
        <v>28687</v>
      </c>
      <c r="G537" t="s">
        <v>6334</v>
      </c>
      <c r="H537" t="s">
        <v>6334</v>
      </c>
      <c r="I537" t="s">
        <v>28688</v>
      </c>
      <c r="J537" t="s">
        <v>28689</v>
      </c>
      <c r="K537" t="s">
        <v>6334</v>
      </c>
    </row>
    <row r="538" spans="1:11" x14ac:dyDescent="0.25">
      <c r="A538" t="s">
        <v>29360</v>
      </c>
      <c r="B538" t="s">
        <v>29361</v>
      </c>
      <c r="C538" t="s">
        <v>6334</v>
      </c>
      <c r="D538" t="s">
        <v>1058</v>
      </c>
      <c r="E538" t="s">
        <v>28575</v>
      </c>
      <c r="F538" t="s">
        <v>28687</v>
      </c>
      <c r="G538" t="s">
        <v>6334</v>
      </c>
      <c r="H538" t="s">
        <v>6334</v>
      </c>
      <c r="I538" t="s">
        <v>28688</v>
      </c>
      <c r="J538" t="s">
        <v>28689</v>
      </c>
      <c r="K538" t="s">
        <v>6334</v>
      </c>
    </row>
    <row r="539" spans="1:11" x14ac:dyDescent="0.25">
      <c r="A539" t="s">
        <v>3757</v>
      </c>
      <c r="B539" t="s">
        <v>27353</v>
      </c>
      <c r="C539" t="s">
        <v>6334</v>
      </c>
      <c r="D539" t="s">
        <v>3759</v>
      </c>
      <c r="E539" t="s">
        <v>28627</v>
      </c>
      <c r="F539" t="s">
        <v>28684</v>
      </c>
      <c r="G539" t="s">
        <v>6334</v>
      </c>
      <c r="H539" t="s">
        <v>6334</v>
      </c>
      <c r="I539" t="s">
        <v>28685</v>
      </c>
      <c r="J539" t="s">
        <v>28686</v>
      </c>
      <c r="K539" t="s">
        <v>6334</v>
      </c>
    </row>
    <row r="540" spans="1:11" x14ac:dyDescent="0.25">
      <c r="A540" t="s">
        <v>29362</v>
      </c>
      <c r="B540" t="s">
        <v>29363</v>
      </c>
      <c r="C540" t="s">
        <v>6334</v>
      </c>
      <c r="D540" t="s">
        <v>1058</v>
      </c>
      <c r="E540" t="s">
        <v>28575</v>
      </c>
      <c r="F540" t="s">
        <v>28687</v>
      </c>
      <c r="G540" t="s">
        <v>6334</v>
      </c>
      <c r="H540" t="s">
        <v>6334</v>
      </c>
      <c r="I540" t="s">
        <v>28688</v>
      </c>
      <c r="J540" t="s">
        <v>28689</v>
      </c>
      <c r="K540" t="s">
        <v>6334</v>
      </c>
    </row>
    <row r="541" spans="1:11" x14ac:dyDescent="0.25">
      <c r="A541" t="s">
        <v>3763</v>
      </c>
      <c r="B541" t="s">
        <v>29364</v>
      </c>
      <c r="C541" t="s">
        <v>6334</v>
      </c>
      <c r="D541" t="s">
        <v>3765</v>
      </c>
      <c r="E541" t="s">
        <v>28526</v>
      </c>
      <c r="F541" t="s">
        <v>28676</v>
      </c>
      <c r="G541" t="s">
        <v>6334</v>
      </c>
      <c r="H541" t="s">
        <v>6334</v>
      </c>
      <c r="I541" t="s">
        <v>28677</v>
      </c>
      <c r="J541" t="s">
        <v>6334</v>
      </c>
      <c r="K541" t="s">
        <v>6334</v>
      </c>
    </row>
    <row r="542" spans="1:11" x14ac:dyDescent="0.25">
      <c r="A542" t="s">
        <v>3774</v>
      </c>
      <c r="B542" t="s">
        <v>27171</v>
      </c>
      <c r="C542" t="s">
        <v>6334</v>
      </c>
      <c r="D542" t="s">
        <v>3776</v>
      </c>
      <c r="E542" t="s">
        <v>28575</v>
      </c>
      <c r="F542" t="s">
        <v>28687</v>
      </c>
      <c r="G542" t="s">
        <v>6334</v>
      </c>
      <c r="H542" t="s">
        <v>6334</v>
      </c>
      <c r="I542" t="s">
        <v>28688</v>
      </c>
      <c r="J542" t="s">
        <v>28689</v>
      </c>
      <c r="K542" t="s">
        <v>6334</v>
      </c>
    </row>
    <row r="543" spans="1:11" x14ac:dyDescent="0.25">
      <c r="A543" t="s">
        <v>29365</v>
      </c>
      <c r="B543" t="s">
        <v>29366</v>
      </c>
      <c r="C543" t="s">
        <v>6334</v>
      </c>
      <c r="D543" t="s">
        <v>1058</v>
      </c>
      <c r="E543" t="s">
        <v>28526</v>
      </c>
      <c r="F543" t="s">
        <v>28676</v>
      </c>
      <c r="G543" t="s">
        <v>6334</v>
      </c>
      <c r="H543" t="s">
        <v>6334</v>
      </c>
      <c r="I543" t="s">
        <v>28677</v>
      </c>
      <c r="J543" t="s">
        <v>6334</v>
      </c>
      <c r="K543" t="s">
        <v>6334</v>
      </c>
    </row>
    <row r="544" spans="1:11" x14ac:dyDescent="0.25">
      <c r="A544" t="s">
        <v>3777</v>
      </c>
      <c r="B544" t="s">
        <v>27114</v>
      </c>
      <c r="C544" t="s">
        <v>6334</v>
      </c>
      <c r="D544" t="s">
        <v>3779</v>
      </c>
      <c r="E544" t="s">
        <v>28575</v>
      </c>
      <c r="F544" t="s">
        <v>28687</v>
      </c>
      <c r="G544" t="s">
        <v>6334</v>
      </c>
      <c r="H544" t="s">
        <v>6334</v>
      </c>
      <c r="I544" t="s">
        <v>28688</v>
      </c>
      <c r="J544" t="s">
        <v>28689</v>
      </c>
      <c r="K544" t="s">
        <v>6334</v>
      </c>
    </row>
    <row r="545" spans="1:11" x14ac:dyDescent="0.25">
      <c r="A545" t="s">
        <v>3794</v>
      </c>
      <c r="B545" t="s">
        <v>29367</v>
      </c>
      <c r="C545" t="s">
        <v>6334</v>
      </c>
      <c r="D545" t="s">
        <v>3796</v>
      </c>
      <c r="E545" t="s">
        <v>28526</v>
      </c>
      <c r="F545" t="s">
        <v>28676</v>
      </c>
      <c r="G545" t="s">
        <v>6334</v>
      </c>
      <c r="H545" t="s">
        <v>6334</v>
      </c>
      <c r="I545" t="s">
        <v>28677</v>
      </c>
      <c r="J545" t="s">
        <v>6334</v>
      </c>
      <c r="K545" t="s">
        <v>6334</v>
      </c>
    </row>
    <row r="546" spans="1:11" x14ac:dyDescent="0.25">
      <c r="A546" t="s">
        <v>1818</v>
      </c>
      <c r="B546" t="s">
        <v>20605</v>
      </c>
      <c r="C546" t="s">
        <v>6334</v>
      </c>
      <c r="D546" t="s">
        <v>20606</v>
      </c>
      <c r="E546" t="s">
        <v>28678</v>
      </c>
      <c r="F546" t="s">
        <v>28679</v>
      </c>
      <c r="G546" t="s">
        <v>6334</v>
      </c>
      <c r="H546" t="s">
        <v>6334</v>
      </c>
      <c r="I546" t="s">
        <v>28680</v>
      </c>
      <c r="J546" t="s">
        <v>6334</v>
      </c>
      <c r="K546" t="s">
        <v>6334</v>
      </c>
    </row>
    <row r="547" spans="1:11" x14ac:dyDescent="0.25">
      <c r="A547" t="s">
        <v>3806</v>
      </c>
      <c r="B547" t="s">
        <v>29368</v>
      </c>
      <c r="C547" t="s">
        <v>6334</v>
      </c>
      <c r="D547" t="s">
        <v>3808</v>
      </c>
      <c r="E547" t="s">
        <v>28526</v>
      </c>
      <c r="F547" t="s">
        <v>28676</v>
      </c>
      <c r="G547" t="s">
        <v>6334</v>
      </c>
      <c r="H547" t="s">
        <v>6334</v>
      </c>
      <c r="I547" t="s">
        <v>28677</v>
      </c>
      <c r="J547" t="s">
        <v>6334</v>
      </c>
      <c r="K547" t="s">
        <v>6334</v>
      </c>
    </row>
    <row r="548" spans="1:11" x14ac:dyDescent="0.25">
      <c r="A548" t="s">
        <v>3812</v>
      </c>
      <c r="B548" t="s">
        <v>29369</v>
      </c>
      <c r="C548" t="s">
        <v>6334</v>
      </c>
      <c r="D548" t="s">
        <v>3814</v>
      </c>
      <c r="E548" t="s">
        <v>28634</v>
      </c>
      <c r="F548" t="s">
        <v>29370</v>
      </c>
      <c r="G548" t="s">
        <v>6334</v>
      </c>
      <c r="H548" t="s">
        <v>6334</v>
      </c>
      <c r="I548" t="s">
        <v>29371</v>
      </c>
      <c r="J548" t="s">
        <v>6334</v>
      </c>
      <c r="K548" t="s">
        <v>6334</v>
      </c>
    </row>
    <row r="549" spans="1:11" x14ac:dyDescent="0.25">
      <c r="A549" t="s">
        <v>29372</v>
      </c>
      <c r="B549" t="s">
        <v>29373</v>
      </c>
      <c r="C549" t="s">
        <v>6334</v>
      </c>
      <c r="D549" t="s">
        <v>1058</v>
      </c>
      <c r="E549" t="s">
        <v>28575</v>
      </c>
      <c r="F549" t="s">
        <v>28687</v>
      </c>
      <c r="G549" t="s">
        <v>6334</v>
      </c>
      <c r="H549" t="s">
        <v>6334</v>
      </c>
      <c r="I549" t="s">
        <v>28688</v>
      </c>
      <c r="J549" t="s">
        <v>28689</v>
      </c>
      <c r="K549" t="s">
        <v>6334</v>
      </c>
    </row>
    <row r="550" spans="1:11" x14ac:dyDescent="0.25">
      <c r="A550" t="s">
        <v>3815</v>
      </c>
      <c r="B550" t="s">
        <v>27072</v>
      </c>
      <c r="C550" t="s">
        <v>6334</v>
      </c>
      <c r="D550" t="s">
        <v>3817</v>
      </c>
      <c r="E550" t="s">
        <v>28627</v>
      </c>
      <c r="F550" t="s">
        <v>28684</v>
      </c>
      <c r="G550" t="s">
        <v>6334</v>
      </c>
      <c r="H550" t="s">
        <v>6334</v>
      </c>
      <c r="I550" t="s">
        <v>28685</v>
      </c>
      <c r="J550" t="s">
        <v>28686</v>
      </c>
      <c r="K550" t="s">
        <v>6334</v>
      </c>
    </row>
    <row r="551" spans="1:11" x14ac:dyDescent="0.25">
      <c r="A551" t="s">
        <v>3818</v>
      </c>
      <c r="B551" t="s">
        <v>27280</v>
      </c>
      <c r="C551" t="s">
        <v>6334</v>
      </c>
      <c r="D551" t="s">
        <v>3820</v>
      </c>
      <c r="E551" t="s">
        <v>28627</v>
      </c>
      <c r="F551" t="s">
        <v>28684</v>
      </c>
      <c r="G551" t="s">
        <v>6334</v>
      </c>
      <c r="H551" t="s">
        <v>6334</v>
      </c>
      <c r="I551" t="s">
        <v>28685</v>
      </c>
      <c r="J551" t="s">
        <v>28686</v>
      </c>
      <c r="K551" t="s">
        <v>6334</v>
      </c>
    </row>
    <row r="552" spans="1:11" x14ac:dyDescent="0.25">
      <c r="A552" t="s">
        <v>3824</v>
      </c>
      <c r="B552" t="s">
        <v>29374</v>
      </c>
      <c r="C552" t="s">
        <v>6334</v>
      </c>
      <c r="D552" t="s">
        <v>3826</v>
      </c>
      <c r="E552" t="s">
        <v>28526</v>
      </c>
      <c r="F552" t="s">
        <v>28676</v>
      </c>
      <c r="G552" t="s">
        <v>6334</v>
      </c>
      <c r="H552" t="s">
        <v>6334</v>
      </c>
      <c r="I552" t="s">
        <v>28677</v>
      </c>
      <c r="J552" t="s">
        <v>6334</v>
      </c>
      <c r="K552" t="s">
        <v>6334</v>
      </c>
    </row>
    <row r="553" spans="1:11" x14ac:dyDescent="0.25">
      <c r="A553" t="s">
        <v>3827</v>
      </c>
      <c r="B553" t="s">
        <v>29375</v>
      </c>
      <c r="C553" t="s">
        <v>6334</v>
      </c>
      <c r="D553" t="s">
        <v>3829</v>
      </c>
      <c r="E553" t="s">
        <v>28526</v>
      </c>
      <c r="F553" t="s">
        <v>28676</v>
      </c>
      <c r="G553" t="s">
        <v>6334</v>
      </c>
      <c r="H553" t="s">
        <v>6334</v>
      </c>
      <c r="I553" t="s">
        <v>28677</v>
      </c>
      <c r="J553" t="s">
        <v>6334</v>
      </c>
      <c r="K553" t="s">
        <v>6334</v>
      </c>
    </row>
    <row r="554" spans="1:11" x14ac:dyDescent="0.25">
      <c r="A554" t="s">
        <v>3830</v>
      </c>
      <c r="B554" t="s">
        <v>29376</v>
      </c>
      <c r="C554" t="s">
        <v>6334</v>
      </c>
      <c r="D554" t="s">
        <v>3832</v>
      </c>
      <c r="E554" t="s">
        <v>28526</v>
      </c>
      <c r="F554" t="s">
        <v>28676</v>
      </c>
      <c r="G554" t="s">
        <v>6334</v>
      </c>
      <c r="H554" t="s">
        <v>6334</v>
      </c>
      <c r="I554" t="s">
        <v>28677</v>
      </c>
      <c r="J554" t="s">
        <v>6334</v>
      </c>
      <c r="K554" t="s">
        <v>6334</v>
      </c>
    </row>
    <row r="555" spans="1:11" x14ac:dyDescent="0.25">
      <c r="A555" t="s">
        <v>29377</v>
      </c>
      <c r="B555" t="s">
        <v>29378</v>
      </c>
      <c r="C555" t="s">
        <v>6334</v>
      </c>
      <c r="D555" t="s">
        <v>1058</v>
      </c>
      <c r="E555" t="s">
        <v>28627</v>
      </c>
      <c r="F555" t="s">
        <v>28684</v>
      </c>
      <c r="G555" t="s">
        <v>6334</v>
      </c>
      <c r="H555" t="s">
        <v>6334</v>
      </c>
      <c r="I555" t="s">
        <v>28685</v>
      </c>
      <c r="J555" t="s">
        <v>28686</v>
      </c>
      <c r="K555" t="s">
        <v>6334</v>
      </c>
    </row>
    <row r="556" spans="1:11" x14ac:dyDescent="0.25">
      <c r="A556" t="s">
        <v>29379</v>
      </c>
      <c r="B556" t="s">
        <v>29380</v>
      </c>
      <c r="C556" t="s">
        <v>6334</v>
      </c>
      <c r="D556" t="s">
        <v>1058</v>
      </c>
      <c r="E556" t="s">
        <v>28627</v>
      </c>
      <c r="F556" t="s">
        <v>28684</v>
      </c>
      <c r="G556" t="s">
        <v>6334</v>
      </c>
      <c r="H556" t="s">
        <v>6334</v>
      </c>
      <c r="I556" t="s">
        <v>28685</v>
      </c>
      <c r="J556" t="s">
        <v>28686</v>
      </c>
      <c r="K556" t="s">
        <v>6334</v>
      </c>
    </row>
    <row r="557" spans="1:11" x14ac:dyDescent="0.25">
      <c r="A557" t="s">
        <v>3841</v>
      </c>
      <c r="B557" t="s">
        <v>29381</v>
      </c>
      <c r="C557" t="s">
        <v>6334</v>
      </c>
      <c r="D557" t="s">
        <v>3843</v>
      </c>
      <c r="E557" t="s">
        <v>28526</v>
      </c>
      <c r="F557" t="s">
        <v>28676</v>
      </c>
      <c r="G557" t="s">
        <v>6334</v>
      </c>
      <c r="H557" t="s">
        <v>6334</v>
      </c>
      <c r="I557" t="s">
        <v>28677</v>
      </c>
      <c r="J557" t="s">
        <v>6334</v>
      </c>
      <c r="K557" t="s">
        <v>6334</v>
      </c>
    </row>
    <row r="558" spans="1:11" x14ac:dyDescent="0.25">
      <c r="A558" t="s">
        <v>5527</v>
      </c>
      <c r="B558" t="s">
        <v>29382</v>
      </c>
      <c r="C558" t="s">
        <v>6334</v>
      </c>
      <c r="D558" t="s">
        <v>5771</v>
      </c>
      <c r="E558" t="s">
        <v>29383</v>
      </c>
      <c r="F558" t="s">
        <v>29384</v>
      </c>
      <c r="G558" t="s">
        <v>6334</v>
      </c>
      <c r="H558" t="s">
        <v>6334</v>
      </c>
      <c r="I558" t="s">
        <v>29385</v>
      </c>
      <c r="J558" t="s">
        <v>29386</v>
      </c>
      <c r="K558" t="s">
        <v>6334</v>
      </c>
    </row>
    <row r="559" spans="1:11" x14ac:dyDescent="0.25">
      <c r="A559" t="s">
        <v>29387</v>
      </c>
      <c r="B559" t="s">
        <v>29388</v>
      </c>
      <c r="C559" t="s">
        <v>6334</v>
      </c>
      <c r="D559" t="s">
        <v>1058</v>
      </c>
      <c r="E559" t="s">
        <v>28526</v>
      </c>
      <c r="F559" t="s">
        <v>28676</v>
      </c>
      <c r="G559" t="s">
        <v>6334</v>
      </c>
      <c r="H559" t="s">
        <v>6334</v>
      </c>
      <c r="I559" t="s">
        <v>28677</v>
      </c>
      <c r="J559" t="s">
        <v>6334</v>
      </c>
      <c r="K559" t="s">
        <v>6334</v>
      </c>
    </row>
    <row r="560" spans="1:11" x14ac:dyDescent="0.25">
      <c r="A560" t="s">
        <v>3850</v>
      </c>
      <c r="B560" t="s">
        <v>29389</v>
      </c>
      <c r="C560" t="s">
        <v>6334</v>
      </c>
      <c r="D560" t="s">
        <v>3852</v>
      </c>
      <c r="E560" t="s">
        <v>28526</v>
      </c>
      <c r="F560" t="s">
        <v>28676</v>
      </c>
      <c r="G560" t="s">
        <v>6334</v>
      </c>
      <c r="H560" t="s">
        <v>6334</v>
      </c>
      <c r="I560" t="s">
        <v>28677</v>
      </c>
      <c r="J560" t="s">
        <v>6334</v>
      </c>
      <c r="K560" t="s">
        <v>6334</v>
      </c>
    </row>
    <row r="561" spans="1:11" x14ac:dyDescent="0.25">
      <c r="A561" t="s">
        <v>3853</v>
      </c>
      <c r="B561" t="s">
        <v>29390</v>
      </c>
      <c r="C561" t="s">
        <v>6334</v>
      </c>
      <c r="D561" t="s">
        <v>3855</v>
      </c>
      <c r="E561" t="s">
        <v>28526</v>
      </c>
      <c r="F561" t="s">
        <v>28676</v>
      </c>
      <c r="G561" t="s">
        <v>6334</v>
      </c>
      <c r="H561" t="s">
        <v>6334</v>
      </c>
      <c r="I561" t="s">
        <v>28677</v>
      </c>
      <c r="J561" t="s">
        <v>6334</v>
      </c>
      <c r="K561" t="s">
        <v>6334</v>
      </c>
    </row>
    <row r="562" spans="1:11" x14ac:dyDescent="0.25">
      <c r="A562" t="s">
        <v>29391</v>
      </c>
      <c r="B562" t="s">
        <v>29392</v>
      </c>
      <c r="C562" t="s">
        <v>6334</v>
      </c>
      <c r="D562" t="s">
        <v>1058</v>
      </c>
      <c r="E562" t="s">
        <v>28627</v>
      </c>
      <c r="F562" t="s">
        <v>28684</v>
      </c>
      <c r="G562" t="s">
        <v>6334</v>
      </c>
      <c r="H562" t="s">
        <v>6334</v>
      </c>
      <c r="I562" t="s">
        <v>28685</v>
      </c>
      <c r="J562" t="s">
        <v>28686</v>
      </c>
      <c r="K562" t="s">
        <v>6334</v>
      </c>
    </row>
    <row r="563" spans="1:11" x14ac:dyDescent="0.25">
      <c r="A563" t="s">
        <v>29393</v>
      </c>
      <c r="B563" t="s">
        <v>29394</v>
      </c>
      <c r="C563" t="s">
        <v>6334</v>
      </c>
      <c r="D563" t="s">
        <v>1058</v>
      </c>
      <c r="E563" t="s">
        <v>28627</v>
      </c>
      <c r="F563" t="s">
        <v>28684</v>
      </c>
      <c r="G563" t="s">
        <v>6334</v>
      </c>
      <c r="H563" t="s">
        <v>6334</v>
      </c>
      <c r="I563" t="s">
        <v>28685</v>
      </c>
      <c r="J563" t="s">
        <v>28686</v>
      </c>
      <c r="K563" t="s">
        <v>6334</v>
      </c>
    </row>
    <row r="564" spans="1:11" x14ac:dyDescent="0.25">
      <c r="A564" t="s">
        <v>29395</v>
      </c>
      <c r="B564" t="s">
        <v>29396</v>
      </c>
      <c r="C564" t="s">
        <v>6334</v>
      </c>
      <c r="D564" t="s">
        <v>1058</v>
      </c>
      <c r="E564" t="s">
        <v>28627</v>
      </c>
      <c r="F564" t="s">
        <v>28684</v>
      </c>
      <c r="G564" t="s">
        <v>6334</v>
      </c>
      <c r="H564" t="s">
        <v>6334</v>
      </c>
      <c r="I564" t="s">
        <v>28685</v>
      </c>
      <c r="J564" t="s">
        <v>28686</v>
      </c>
      <c r="K564" t="s">
        <v>6334</v>
      </c>
    </row>
    <row r="565" spans="1:11" x14ac:dyDescent="0.25">
      <c r="A565" t="s">
        <v>3859</v>
      </c>
      <c r="B565" t="s">
        <v>27121</v>
      </c>
      <c r="C565" t="s">
        <v>6334</v>
      </c>
      <c r="D565" t="s">
        <v>3861</v>
      </c>
      <c r="E565" t="s">
        <v>28575</v>
      </c>
      <c r="F565" t="s">
        <v>28687</v>
      </c>
      <c r="G565" t="s">
        <v>6334</v>
      </c>
      <c r="H565" t="s">
        <v>6334</v>
      </c>
      <c r="I565" t="s">
        <v>28688</v>
      </c>
      <c r="J565" t="s">
        <v>28689</v>
      </c>
      <c r="K565" t="s">
        <v>6334</v>
      </c>
    </row>
    <row r="566" spans="1:11" x14ac:dyDescent="0.25">
      <c r="A566" t="s">
        <v>3865</v>
      </c>
      <c r="B566" t="s">
        <v>27150</v>
      </c>
      <c r="C566" t="s">
        <v>6334</v>
      </c>
      <c r="D566" t="s">
        <v>3867</v>
      </c>
      <c r="E566" t="s">
        <v>28575</v>
      </c>
      <c r="F566" t="s">
        <v>28687</v>
      </c>
      <c r="G566" t="s">
        <v>6334</v>
      </c>
      <c r="H566" t="s">
        <v>6334</v>
      </c>
      <c r="I566" t="s">
        <v>28688</v>
      </c>
      <c r="J566" t="s">
        <v>28689</v>
      </c>
      <c r="K566" t="s">
        <v>6334</v>
      </c>
    </row>
    <row r="567" spans="1:11" x14ac:dyDescent="0.25">
      <c r="A567" t="s">
        <v>29397</v>
      </c>
      <c r="B567" t="s">
        <v>29398</v>
      </c>
      <c r="C567" t="s">
        <v>6334</v>
      </c>
      <c r="D567" t="s">
        <v>1058</v>
      </c>
      <c r="E567" t="s">
        <v>28575</v>
      </c>
      <c r="F567" t="s">
        <v>28687</v>
      </c>
      <c r="G567" t="s">
        <v>6334</v>
      </c>
      <c r="H567" t="s">
        <v>6334</v>
      </c>
      <c r="I567" t="s">
        <v>28688</v>
      </c>
      <c r="J567" t="s">
        <v>28689</v>
      </c>
      <c r="K567" t="s">
        <v>6334</v>
      </c>
    </row>
    <row r="568" spans="1:11" x14ac:dyDescent="0.25">
      <c r="A568" t="s">
        <v>3868</v>
      </c>
      <c r="B568" t="s">
        <v>29399</v>
      </c>
      <c r="C568" t="s">
        <v>6334</v>
      </c>
      <c r="D568" t="s">
        <v>3870</v>
      </c>
      <c r="E568" t="s">
        <v>28526</v>
      </c>
      <c r="F568" t="s">
        <v>28676</v>
      </c>
      <c r="G568" t="s">
        <v>6334</v>
      </c>
      <c r="H568" t="s">
        <v>6334</v>
      </c>
      <c r="I568" t="s">
        <v>28677</v>
      </c>
      <c r="J568" t="s">
        <v>6334</v>
      </c>
      <c r="K568" t="s">
        <v>6334</v>
      </c>
    </row>
    <row r="569" spans="1:11" x14ac:dyDescent="0.25">
      <c r="A569" t="s">
        <v>29400</v>
      </c>
      <c r="B569" t="s">
        <v>29401</v>
      </c>
      <c r="C569" t="s">
        <v>6334</v>
      </c>
      <c r="D569" t="s">
        <v>29402</v>
      </c>
      <c r="E569" t="s">
        <v>28537</v>
      </c>
      <c r="F569" t="s">
        <v>28705</v>
      </c>
      <c r="G569" t="s">
        <v>6334</v>
      </c>
      <c r="H569" t="s">
        <v>6334</v>
      </c>
      <c r="I569" t="s">
        <v>28677</v>
      </c>
      <c r="J569" t="s">
        <v>6334</v>
      </c>
      <c r="K569" t="s">
        <v>6334</v>
      </c>
    </row>
    <row r="570" spans="1:11" x14ac:dyDescent="0.25">
      <c r="A570" t="s">
        <v>27049</v>
      </c>
      <c r="B570" t="s">
        <v>27378</v>
      </c>
      <c r="C570" t="s">
        <v>6334</v>
      </c>
      <c r="D570" t="s">
        <v>1058</v>
      </c>
      <c r="E570" t="s">
        <v>28559</v>
      </c>
      <c r="F570" t="s">
        <v>28776</v>
      </c>
      <c r="G570" t="s">
        <v>6334</v>
      </c>
      <c r="H570" t="s">
        <v>6334</v>
      </c>
      <c r="I570" t="s">
        <v>28777</v>
      </c>
      <c r="J570" t="s">
        <v>6334</v>
      </c>
      <c r="K570" t="s">
        <v>6334</v>
      </c>
    </row>
    <row r="571" spans="1:11" x14ac:dyDescent="0.25">
      <c r="A571" t="s">
        <v>29403</v>
      </c>
      <c r="B571" t="s">
        <v>29404</v>
      </c>
      <c r="C571" t="s">
        <v>6334</v>
      </c>
      <c r="D571" t="s">
        <v>29405</v>
      </c>
      <c r="E571" t="s">
        <v>28537</v>
      </c>
      <c r="F571" t="s">
        <v>28705</v>
      </c>
      <c r="G571" t="s">
        <v>6334</v>
      </c>
      <c r="H571" t="s">
        <v>6334</v>
      </c>
      <c r="I571" t="s">
        <v>28677</v>
      </c>
      <c r="J571" t="s">
        <v>6334</v>
      </c>
      <c r="K571" t="s">
        <v>6334</v>
      </c>
    </row>
    <row r="572" spans="1:11" x14ac:dyDescent="0.25">
      <c r="A572" t="s">
        <v>29406</v>
      </c>
      <c r="B572" t="s">
        <v>29407</v>
      </c>
      <c r="C572" t="s">
        <v>6334</v>
      </c>
      <c r="D572" t="s">
        <v>29408</v>
      </c>
      <c r="E572" t="s">
        <v>28627</v>
      </c>
      <c r="F572" t="s">
        <v>28684</v>
      </c>
      <c r="G572" t="s">
        <v>6334</v>
      </c>
      <c r="H572" t="s">
        <v>6334</v>
      </c>
      <c r="I572" t="s">
        <v>28685</v>
      </c>
      <c r="J572" t="s">
        <v>28686</v>
      </c>
      <c r="K572" t="s">
        <v>6334</v>
      </c>
    </row>
    <row r="573" spans="1:11" x14ac:dyDescent="0.25">
      <c r="A573" t="s">
        <v>3876</v>
      </c>
      <c r="B573" t="s">
        <v>27116</v>
      </c>
      <c r="C573" t="s">
        <v>6334</v>
      </c>
      <c r="D573" t="s">
        <v>27117</v>
      </c>
      <c r="E573" t="s">
        <v>28575</v>
      </c>
      <c r="F573" t="s">
        <v>28687</v>
      </c>
      <c r="G573" t="s">
        <v>6334</v>
      </c>
      <c r="H573" t="s">
        <v>6334</v>
      </c>
      <c r="I573" t="s">
        <v>28688</v>
      </c>
      <c r="J573" t="s">
        <v>28689</v>
      </c>
      <c r="K573" t="s">
        <v>6334</v>
      </c>
    </row>
    <row r="574" spans="1:11" x14ac:dyDescent="0.25">
      <c r="A574" t="s">
        <v>29409</v>
      </c>
      <c r="B574" t="s">
        <v>29410</v>
      </c>
      <c r="C574" t="s">
        <v>6334</v>
      </c>
      <c r="D574" t="s">
        <v>29411</v>
      </c>
      <c r="E574" t="s">
        <v>28537</v>
      </c>
      <c r="F574" t="s">
        <v>28705</v>
      </c>
      <c r="G574" t="s">
        <v>6334</v>
      </c>
      <c r="H574" t="s">
        <v>6334</v>
      </c>
      <c r="I574" t="s">
        <v>28677</v>
      </c>
      <c r="J574" t="s">
        <v>6334</v>
      </c>
      <c r="K574" t="s">
        <v>6334</v>
      </c>
    </row>
    <row r="575" spans="1:11" x14ac:dyDescent="0.25">
      <c r="A575" t="s">
        <v>3878</v>
      </c>
      <c r="B575" t="s">
        <v>29412</v>
      </c>
      <c r="C575" t="s">
        <v>6334</v>
      </c>
      <c r="D575" t="s">
        <v>3880</v>
      </c>
      <c r="E575" t="s">
        <v>28526</v>
      </c>
      <c r="F575" t="s">
        <v>28676</v>
      </c>
      <c r="G575" t="s">
        <v>6334</v>
      </c>
      <c r="H575" t="s">
        <v>6334</v>
      </c>
      <c r="I575" t="s">
        <v>28677</v>
      </c>
      <c r="J575" t="s">
        <v>6334</v>
      </c>
      <c r="K575" t="s">
        <v>6334</v>
      </c>
    </row>
    <row r="576" spans="1:11" x14ac:dyDescent="0.25">
      <c r="A576" t="s">
        <v>29413</v>
      </c>
      <c r="B576" t="s">
        <v>29414</v>
      </c>
      <c r="C576" t="s">
        <v>6334</v>
      </c>
      <c r="D576" t="s">
        <v>29415</v>
      </c>
      <c r="E576" t="s">
        <v>28575</v>
      </c>
      <c r="F576" t="s">
        <v>28687</v>
      </c>
      <c r="G576" t="s">
        <v>6334</v>
      </c>
      <c r="H576" t="s">
        <v>6334</v>
      </c>
      <c r="I576" t="s">
        <v>28688</v>
      </c>
      <c r="J576" t="s">
        <v>28689</v>
      </c>
      <c r="K576" t="s">
        <v>6334</v>
      </c>
    </row>
    <row r="577" spans="1:11" x14ac:dyDescent="0.25">
      <c r="A577" t="s">
        <v>29416</v>
      </c>
      <c r="B577" t="s">
        <v>29417</v>
      </c>
      <c r="C577" t="s">
        <v>6334</v>
      </c>
      <c r="D577" t="s">
        <v>29418</v>
      </c>
      <c r="E577" t="s">
        <v>28627</v>
      </c>
      <c r="F577" t="s">
        <v>28684</v>
      </c>
      <c r="G577" t="s">
        <v>6334</v>
      </c>
      <c r="H577" t="s">
        <v>6334</v>
      </c>
      <c r="I577" t="s">
        <v>28685</v>
      </c>
      <c r="J577" t="s">
        <v>28686</v>
      </c>
      <c r="K577" t="s">
        <v>6334</v>
      </c>
    </row>
    <row r="578" spans="1:11" x14ac:dyDescent="0.25">
      <c r="A578" t="s">
        <v>3884</v>
      </c>
      <c r="B578" t="s">
        <v>27119</v>
      </c>
      <c r="C578" t="s">
        <v>6334</v>
      </c>
      <c r="D578" t="s">
        <v>3886</v>
      </c>
      <c r="E578" t="s">
        <v>28575</v>
      </c>
      <c r="F578" t="s">
        <v>28687</v>
      </c>
      <c r="G578" t="s">
        <v>6334</v>
      </c>
      <c r="H578" t="s">
        <v>6334</v>
      </c>
      <c r="I578" t="s">
        <v>28688</v>
      </c>
      <c r="J578" t="s">
        <v>28689</v>
      </c>
      <c r="K578" t="s">
        <v>6334</v>
      </c>
    </row>
    <row r="579" spans="1:11" x14ac:dyDescent="0.25">
      <c r="A579" t="s">
        <v>3887</v>
      </c>
      <c r="B579" t="s">
        <v>29419</v>
      </c>
      <c r="C579" t="s">
        <v>6334</v>
      </c>
      <c r="D579" t="s">
        <v>3889</v>
      </c>
      <c r="E579" t="s">
        <v>28526</v>
      </c>
      <c r="F579" t="s">
        <v>28676</v>
      </c>
      <c r="G579" t="s">
        <v>6334</v>
      </c>
      <c r="H579" t="s">
        <v>6334</v>
      </c>
      <c r="I579" t="s">
        <v>28677</v>
      </c>
      <c r="J579" t="s">
        <v>6334</v>
      </c>
      <c r="K579" t="s">
        <v>6334</v>
      </c>
    </row>
    <row r="580" spans="1:11" x14ac:dyDescent="0.25">
      <c r="A580" t="s">
        <v>29420</v>
      </c>
      <c r="B580" t="s">
        <v>29421</v>
      </c>
      <c r="C580" t="s">
        <v>6334</v>
      </c>
      <c r="D580" t="s">
        <v>29422</v>
      </c>
      <c r="E580" t="s">
        <v>28537</v>
      </c>
      <c r="F580" t="s">
        <v>28705</v>
      </c>
      <c r="G580" t="s">
        <v>6334</v>
      </c>
      <c r="H580" t="s">
        <v>6334</v>
      </c>
      <c r="I580" t="s">
        <v>28677</v>
      </c>
      <c r="J580" t="s">
        <v>6334</v>
      </c>
      <c r="K580" t="s">
        <v>6334</v>
      </c>
    </row>
    <row r="581" spans="1:11" x14ac:dyDescent="0.25">
      <c r="A581" t="s">
        <v>29423</v>
      </c>
      <c r="B581" t="s">
        <v>29424</v>
      </c>
      <c r="C581" t="s">
        <v>6334</v>
      </c>
      <c r="D581" t="s">
        <v>1058</v>
      </c>
      <c r="E581" t="s">
        <v>28627</v>
      </c>
      <c r="F581" t="s">
        <v>28684</v>
      </c>
      <c r="G581" t="s">
        <v>6334</v>
      </c>
      <c r="H581" t="s">
        <v>6334</v>
      </c>
      <c r="I581" t="s">
        <v>28685</v>
      </c>
      <c r="J581" t="s">
        <v>28686</v>
      </c>
      <c r="K581" t="s">
        <v>6334</v>
      </c>
    </row>
    <row r="582" spans="1:11" x14ac:dyDescent="0.25">
      <c r="A582" t="s">
        <v>3890</v>
      </c>
      <c r="B582" t="s">
        <v>26868</v>
      </c>
      <c r="C582" t="s">
        <v>6334</v>
      </c>
      <c r="D582" t="s">
        <v>3892</v>
      </c>
      <c r="E582" t="s">
        <v>28537</v>
      </c>
      <c r="F582" t="s">
        <v>28705</v>
      </c>
      <c r="G582" t="s">
        <v>6334</v>
      </c>
      <c r="H582" t="s">
        <v>6334</v>
      </c>
      <c r="I582" t="s">
        <v>28677</v>
      </c>
      <c r="J582" t="s">
        <v>6334</v>
      </c>
      <c r="K582" t="s">
        <v>6334</v>
      </c>
    </row>
    <row r="583" spans="1:11" x14ac:dyDescent="0.25">
      <c r="A583" t="s">
        <v>29425</v>
      </c>
      <c r="B583" t="s">
        <v>29426</v>
      </c>
      <c r="C583" t="s">
        <v>6334</v>
      </c>
      <c r="D583" t="s">
        <v>29427</v>
      </c>
      <c r="E583" t="s">
        <v>28678</v>
      </c>
      <c r="F583" t="s">
        <v>28679</v>
      </c>
      <c r="G583" t="s">
        <v>6334</v>
      </c>
      <c r="H583" t="s">
        <v>6334</v>
      </c>
      <c r="I583" t="s">
        <v>28680</v>
      </c>
      <c r="J583" t="s">
        <v>6334</v>
      </c>
      <c r="K583" t="s">
        <v>6334</v>
      </c>
    </row>
    <row r="584" spans="1:11" x14ac:dyDescent="0.25">
      <c r="A584" t="s">
        <v>29428</v>
      </c>
      <c r="B584" t="s">
        <v>29429</v>
      </c>
      <c r="C584" t="s">
        <v>6334</v>
      </c>
      <c r="D584" t="s">
        <v>29430</v>
      </c>
      <c r="E584" t="s">
        <v>28627</v>
      </c>
      <c r="F584" t="s">
        <v>28684</v>
      </c>
      <c r="G584" t="s">
        <v>6334</v>
      </c>
      <c r="H584" t="s">
        <v>6334</v>
      </c>
      <c r="I584" t="s">
        <v>28685</v>
      </c>
      <c r="J584" t="s">
        <v>28686</v>
      </c>
      <c r="K584" t="s">
        <v>6334</v>
      </c>
    </row>
    <row r="585" spans="1:11" x14ac:dyDescent="0.25">
      <c r="A585" t="s">
        <v>29431</v>
      </c>
      <c r="B585" t="s">
        <v>29432</v>
      </c>
      <c r="C585" t="s">
        <v>6334</v>
      </c>
      <c r="D585" t="s">
        <v>1058</v>
      </c>
      <c r="E585" t="s">
        <v>28627</v>
      </c>
      <c r="F585" t="s">
        <v>28684</v>
      </c>
      <c r="G585" t="s">
        <v>6334</v>
      </c>
      <c r="H585" t="s">
        <v>6334</v>
      </c>
      <c r="I585" t="s">
        <v>28685</v>
      </c>
      <c r="J585" t="s">
        <v>28686</v>
      </c>
      <c r="K585" t="s">
        <v>6334</v>
      </c>
    </row>
    <row r="586" spans="1:11" x14ac:dyDescent="0.25">
      <c r="A586" t="s">
        <v>3901</v>
      </c>
      <c r="B586" t="s">
        <v>5639</v>
      </c>
      <c r="C586" t="s">
        <v>6334</v>
      </c>
      <c r="D586" t="s">
        <v>3903</v>
      </c>
      <c r="E586" t="s">
        <v>28627</v>
      </c>
      <c r="F586" t="s">
        <v>28684</v>
      </c>
      <c r="G586" t="s">
        <v>6334</v>
      </c>
      <c r="H586" t="s">
        <v>6334</v>
      </c>
      <c r="I586" t="s">
        <v>28685</v>
      </c>
      <c r="J586" t="s">
        <v>28686</v>
      </c>
      <c r="K586" t="s">
        <v>6334</v>
      </c>
    </row>
    <row r="587" spans="1:11" x14ac:dyDescent="0.25">
      <c r="A587" t="s">
        <v>3904</v>
      </c>
      <c r="B587" t="s">
        <v>27272</v>
      </c>
      <c r="C587" t="s">
        <v>6334</v>
      </c>
      <c r="D587" t="s">
        <v>27273</v>
      </c>
      <c r="E587" t="s">
        <v>28627</v>
      </c>
      <c r="F587" t="s">
        <v>28684</v>
      </c>
      <c r="G587" t="s">
        <v>6334</v>
      </c>
      <c r="H587" t="s">
        <v>6334</v>
      </c>
      <c r="I587" t="s">
        <v>28685</v>
      </c>
      <c r="J587" t="s">
        <v>28686</v>
      </c>
      <c r="K587" t="s">
        <v>6334</v>
      </c>
    </row>
    <row r="588" spans="1:11" x14ac:dyDescent="0.25">
      <c r="A588" t="s">
        <v>29433</v>
      </c>
      <c r="B588" t="s">
        <v>29434</v>
      </c>
      <c r="C588" t="s">
        <v>6334</v>
      </c>
      <c r="D588" t="s">
        <v>1058</v>
      </c>
      <c r="E588" t="s">
        <v>28526</v>
      </c>
      <c r="F588" t="s">
        <v>28676</v>
      </c>
      <c r="G588" t="s">
        <v>6334</v>
      </c>
      <c r="H588" t="s">
        <v>6334</v>
      </c>
      <c r="I588" t="s">
        <v>28677</v>
      </c>
      <c r="J588" t="s">
        <v>6334</v>
      </c>
      <c r="K588" t="s">
        <v>6334</v>
      </c>
    </row>
    <row r="589" spans="1:11" x14ac:dyDescent="0.25">
      <c r="A589" t="s">
        <v>29435</v>
      </c>
      <c r="B589" t="s">
        <v>29436</v>
      </c>
      <c r="C589" t="s">
        <v>6334</v>
      </c>
      <c r="D589" t="s">
        <v>1058</v>
      </c>
      <c r="E589" t="s">
        <v>28575</v>
      </c>
      <c r="F589" t="s">
        <v>28687</v>
      </c>
      <c r="G589" t="s">
        <v>6334</v>
      </c>
      <c r="H589" t="s">
        <v>6334</v>
      </c>
      <c r="I589" t="s">
        <v>28688</v>
      </c>
      <c r="J589" t="s">
        <v>28689</v>
      </c>
      <c r="K589" t="s">
        <v>6334</v>
      </c>
    </row>
    <row r="590" spans="1:11" x14ac:dyDescent="0.25">
      <c r="A590" t="s">
        <v>3906</v>
      </c>
      <c r="B590" t="s">
        <v>27316</v>
      </c>
      <c r="C590" t="s">
        <v>6334</v>
      </c>
      <c r="D590" t="s">
        <v>27317</v>
      </c>
      <c r="E590" t="s">
        <v>28930</v>
      </c>
      <c r="F590" t="s">
        <v>28931</v>
      </c>
      <c r="G590" t="s">
        <v>6334</v>
      </c>
      <c r="H590" t="s">
        <v>6334</v>
      </c>
      <c r="I590" t="s">
        <v>28932</v>
      </c>
      <c r="J590" t="s">
        <v>6334</v>
      </c>
      <c r="K590" t="s">
        <v>6334</v>
      </c>
    </row>
    <row r="591" spans="1:11" x14ac:dyDescent="0.25">
      <c r="A591" t="s">
        <v>29437</v>
      </c>
      <c r="B591" t="s">
        <v>29438</v>
      </c>
      <c r="C591" t="s">
        <v>6334</v>
      </c>
      <c r="D591" t="s">
        <v>1058</v>
      </c>
      <c r="E591" t="s">
        <v>28627</v>
      </c>
      <c r="F591" t="s">
        <v>28684</v>
      </c>
      <c r="G591" t="s">
        <v>6334</v>
      </c>
      <c r="H591" t="s">
        <v>6334</v>
      </c>
      <c r="I591" t="s">
        <v>28685</v>
      </c>
      <c r="J591" t="s">
        <v>28686</v>
      </c>
      <c r="K591" t="s">
        <v>6334</v>
      </c>
    </row>
    <row r="592" spans="1:11" x14ac:dyDescent="0.25">
      <c r="A592" t="s">
        <v>29439</v>
      </c>
      <c r="B592" t="s">
        <v>29440</v>
      </c>
      <c r="C592" t="s">
        <v>6334</v>
      </c>
      <c r="D592" t="s">
        <v>29441</v>
      </c>
      <c r="E592" t="s">
        <v>28627</v>
      </c>
      <c r="F592" t="s">
        <v>28684</v>
      </c>
      <c r="G592" t="s">
        <v>6334</v>
      </c>
      <c r="H592" t="s">
        <v>6334</v>
      </c>
      <c r="I592" t="s">
        <v>28685</v>
      </c>
      <c r="J592" t="s">
        <v>28686</v>
      </c>
      <c r="K592" t="s">
        <v>6334</v>
      </c>
    </row>
    <row r="593" spans="1:11" x14ac:dyDescent="0.25">
      <c r="A593" t="s">
        <v>29442</v>
      </c>
      <c r="B593" t="s">
        <v>29443</v>
      </c>
      <c r="C593" t="s">
        <v>6334</v>
      </c>
      <c r="D593" t="s">
        <v>29444</v>
      </c>
      <c r="E593" t="s">
        <v>28627</v>
      </c>
      <c r="F593" t="s">
        <v>28684</v>
      </c>
      <c r="G593" t="s">
        <v>6334</v>
      </c>
      <c r="H593" t="s">
        <v>6334</v>
      </c>
      <c r="I593" t="s">
        <v>28685</v>
      </c>
      <c r="J593" t="s">
        <v>28686</v>
      </c>
      <c r="K593" t="s">
        <v>6334</v>
      </c>
    </row>
    <row r="594" spans="1:11" x14ac:dyDescent="0.25">
      <c r="A594" t="s">
        <v>3908</v>
      </c>
      <c r="B594" t="s">
        <v>27358</v>
      </c>
      <c r="C594" t="s">
        <v>6334</v>
      </c>
      <c r="D594" t="s">
        <v>3910</v>
      </c>
      <c r="E594" t="s">
        <v>28502</v>
      </c>
      <c r="F594" t="s">
        <v>28959</v>
      </c>
      <c r="G594" t="s">
        <v>6334</v>
      </c>
      <c r="H594" t="s">
        <v>6334</v>
      </c>
      <c r="I594" t="s">
        <v>28960</v>
      </c>
      <c r="J594" t="s">
        <v>6334</v>
      </c>
      <c r="K594" t="s">
        <v>6334</v>
      </c>
    </row>
    <row r="595" spans="1:11" x14ac:dyDescent="0.25">
      <c r="A595" t="s">
        <v>3914</v>
      </c>
      <c r="B595" t="s">
        <v>29445</v>
      </c>
      <c r="C595" t="s">
        <v>6334</v>
      </c>
      <c r="D595" t="s">
        <v>3916</v>
      </c>
      <c r="E595" t="s">
        <v>28526</v>
      </c>
      <c r="F595" t="s">
        <v>28676</v>
      </c>
      <c r="G595" t="s">
        <v>6334</v>
      </c>
      <c r="H595" t="s">
        <v>6334</v>
      </c>
      <c r="I595" t="s">
        <v>28677</v>
      </c>
      <c r="J595" t="s">
        <v>6334</v>
      </c>
      <c r="K595" t="s">
        <v>6334</v>
      </c>
    </row>
    <row r="596" spans="1:11" x14ac:dyDescent="0.25">
      <c r="A596" t="s">
        <v>29446</v>
      </c>
      <c r="B596" t="s">
        <v>29447</v>
      </c>
      <c r="C596" t="s">
        <v>6334</v>
      </c>
      <c r="D596" t="s">
        <v>29448</v>
      </c>
      <c r="E596" t="s">
        <v>28537</v>
      </c>
      <c r="F596" t="s">
        <v>28705</v>
      </c>
      <c r="G596" t="s">
        <v>6334</v>
      </c>
      <c r="H596" t="s">
        <v>6334</v>
      </c>
      <c r="I596" t="s">
        <v>28677</v>
      </c>
      <c r="J596" t="s">
        <v>6334</v>
      </c>
      <c r="K596" t="s">
        <v>6334</v>
      </c>
    </row>
    <row r="597" spans="1:11" x14ac:dyDescent="0.25">
      <c r="A597" t="s">
        <v>29449</v>
      </c>
      <c r="B597" t="s">
        <v>29450</v>
      </c>
      <c r="C597" t="s">
        <v>6334</v>
      </c>
      <c r="D597" t="s">
        <v>1058</v>
      </c>
      <c r="E597" t="s">
        <v>28526</v>
      </c>
      <c r="F597" t="s">
        <v>28676</v>
      </c>
      <c r="G597" t="s">
        <v>6334</v>
      </c>
      <c r="H597" t="s">
        <v>6334</v>
      </c>
      <c r="I597" t="s">
        <v>28677</v>
      </c>
      <c r="J597" t="s">
        <v>6334</v>
      </c>
      <c r="K597" t="s">
        <v>6334</v>
      </c>
    </row>
    <row r="598" spans="1:11" x14ac:dyDescent="0.25">
      <c r="A598" t="s">
        <v>29451</v>
      </c>
      <c r="B598" t="s">
        <v>29452</v>
      </c>
      <c r="C598" t="s">
        <v>6334</v>
      </c>
      <c r="D598" t="s">
        <v>1058</v>
      </c>
      <c r="E598" t="s">
        <v>28575</v>
      </c>
      <c r="F598" t="s">
        <v>28687</v>
      </c>
      <c r="G598" t="s">
        <v>6334</v>
      </c>
      <c r="H598" t="s">
        <v>6334</v>
      </c>
      <c r="I598" t="s">
        <v>28688</v>
      </c>
      <c r="J598" t="s">
        <v>28689</v>
      </c>
      <c r="K598" t="s">
        <v>6334</v>
      </c>
    </row>
    <row r="599" spans="1:11" x14ac:dyDescent="0.25">
      <c r="A599" t="s">
        <v>3923</v>
      </c>
      <c r="B599" t="s">
        <v>27242</v>
      </c>
      <c r="C599" t="s">
        <v>6334</v>
      </c>
      <c r="D599" t="s">
        <v>3925</v>
      </c>
      <c r="E599" t="s">
        <v>28575</v>
      </c>
      <c r="F599" t="s">
        <v>28687</v>
      </c>
      <c r="G599" t="s">
        <v>6334</v>
      </c>
      <c r="H599" t="s">
        <v>6334</v>
      </c>
      <c r="I599" t="s">
        <v>28688</v>
      </c>
      <c r="J599" t="s">
        <v>28689</v>
      </c>
      <c r="K599" t="s">
        <v>6334</v>
      </c>
    </row>
    <row r="600" spans="1:11" x14ac:dyDescent="0.25">
      <c r="A600" t="s">
        <v>29453</v>
      </c>
      <c r="B600" t="s">
        <v>29454</v>
      </c>
      <c r="C600" t="s">
        <v>6334</v>
      </c>
      <c r="D600" t="s">
        <v>1058</v>
      </c>
      <c r="E600" t="s">
        <v>28537</v>
      </c>
      <c r="F600" t="s">
        <v>28705</v>
      </c>
      <c r="G600" t="s">
        <v>6334</v>
      </c>
      <c r="H600" t="s">
        <v>6334</v>
      </c>
      <c r="I600" t="s">
        <v>28677</v>
      </c>
      <c r="J600" t="s">
        <v>6334</v>
      </c>
      <c r="K600" t="s">
        <v>6334</v>
      </c>
    </row>
    <row r="601" spans="1:11" x14ac:dyDescent="0.25">
      <c r="A601" t="s">
        <v>3929</v>
      </c>
      <c r="B601" t="s">
        <v>27444</v>
      </c>
      <c r="C601" t="s">
        <v>6334</v>
      </c>
      <c r="D601" t="s">
        <v>3931</v>
      </c>
      <c r="E601" t="s">
        <v>28627</v>
      </c>
      <c r="F601" t="s">
        <v>28684</v>
      </c>
      <c r="G601" t="s">
        <v>6334</v>
      </c>
      <c r="H601" t="s">
        <v>6334</v>
      </c>
      <c r="I601" t="s">
        <v>28685</v>
      </c>
      <c r="J601" t="s">
        <v>28686</v>
      </c>
      <c r="K601" t="s">
        <v>6334</v>
      </c>
    </row>
    <row r="602" spans="1:11" x14ac:dyDescent="0.25">
      <c r="A602" t="s">
        <v>29455</v>
      </c>
      <c r="B602" t="s">
        <v>27313</v>
      </c>
      <c r="C602" t="s">
        <v>6334</v>
      </c>
      <c r="D602" t="s">
        <v>1058</v>
      </c>
      <c r="E602" t="s">
        <v>28627</v>
      </c>
      <c r="F602" t="s">
        <v>28684</v>
      </c>
      <c r="G602" t="s">
        <v>6334</v>
      </c>
      <c r="H602" t="s">
        <v>6334</v>
      </c>
      <c r="I602" t="s">
        <v>28685</v>
      </c>
      <c r="J602" t="s">
        <v>28686</v>
      </c>
      <c r="K602" t="s">
        <v>6334</v>
      </c>
    </row>
    <row r="603" spans="1:11" x14ac:dyDescent="0.25">
      <c r="A603" t="s">
        <v>29456</v>
      </c>
      <c r="B603" t="s">
        <v>29457</v>
      </c>
      <c r="C603" t="s">
        <v>6334</v>
      </c>
      <c r="D603" t="s">
        <v>29458</v>
      </c>
      <c r="E603" t="s">
        <v>28627</v>
      </c>
      <c r="F603" t="s">
        <v>28684</v>
      </c>
      <c r="G603" t="s">
        <v>6334</v>
      </c>
      <c r="H603" t="s">
        <v>6334</v>
      </c>
      <c r="I603" t="s">
        <v>28685</v>
      </c>
      <c r="J603" t="s">
        <v>28686</v>
      </c>
      <c r="K603" t="s">
        <v>6334</v>
      </c>
    </row>
    <row r="604" spans="1:11" x14ac:dyDescent="0.25">
      <c r="A604" t="s">
        <v>29459</v>
      </c>
      <c r="B604" t="s">
        <v>29460</v>
      </c>
      <c r="C604" t="s">
        <v>6334</v>
      </c>
      <c r="D604" t="s">
        <v>1058</v>
      </c>
      <c r="E604" t="s">
        <v>28627</v>
      </c>
      <c r="F604" t="s">
        <v>28684</v>
      </c>
      <c r="G604" t="s">
        <v>6334</v>
      </c>
      <c r="H604" t="s">
        <v>6334</v>
      </c>
      <c r="I604" t="s">
        <v>28685</v>
      </c>
      <c r="J604" t="s">
        <v>28686</v>
      </c>
      <c r="K604" t="s">
        <v>6334</v>
      </c>
    </row>
    <row r="605" spans="1:11" x14ac:dyDescent="0.25">
      <c r="A605" t="s">
        <v>29461</v>
      </c>
      <c r="B605" t="s">
        <v>29462</v>
      </c>
      <c r="C605" t="s">
        <v>6334</v>
      </c>
      <c r="D605" t="s">
        <v>1058</v>
      </c>
      <c r="E605" t="s">
        <v>28627</v>
      </c>
      <c r="F605" t="s">
        <v>28684</v>
      </c>
      <c r="G605" t="s">
        <v>6334</v>
      </c>
      <c r="H605" t="s">
        <v>6334</v>
      </c>
      <c r="I605" t="s">
        <v>28685</v>
      </c>
      <c r="J605" t="s">
        <v>28686</v>
      </c>
      <c r="K605" t="s">
        <v>6334</v>
      </c>
    </row>
    <row r="606" spans="1:11" x14ac:dyDescent="0.25">
      <c r="A606" t="s">
        <v>20613</v>
      </c>
      <c r="B606" t="s">
        <v>29463</v>
      </c>
      <c r="C606" t="s">
        <v>6334</v>
      </c>
      <c r="D606" t="s">
        <v>20612</v>
      </c>
      <c r="E606" t="s">
        <v>28678</v>
      </c>
      <c r="F606" t="s">
        <v>28679</v>
      </c>
      <c r="G606" t="s">
        <v>6334</v>
      </c>
      <c r="H606" t="s">
        <v>6334</v>
      </c>
      <c r="I606" t="s">
        <v>28680</v>
      </c>
      <c r="J606" t="s">
        <v>6334</v>
      </c>
      <c r="K606" t="s">
        <v>6334</v>
      </c>
    </row>
    <row r="607" spans="1:11" x14ac:dyDescent="0.25">
      <c r="A607" t="s">
        <v>29464</v>
      </c>
      <c r="B607" t="s">
        <v>29465</v>
      </c>
      <c r="C607" t="s">
        <v>6334</v>
      </c>
      <c r="D607" t="s">
        <v>1058</v>
      </c>
      <c r="E607" t="s">
        <v>28537</v>
      </c>
      <c r="F607" t="s">
        <v>28705</v>
      </c>
      <c r="G607" t="s">
        <v>6334</v>
      </c>
      <c r="H607" t="s">
        <v>6334</v>
      </c>
      <c r="I607" t="s">
        <v>28677</v>
      </c>
      <c r="J607" t="s">
        <v>6334</v>
      </c>
      <c r="K607" t="s">
        <v>6334</v>
      </c>
    </row>
    <row r="608" spans="1:11" x14ac:dyDescent="0.25">
      <c r="A608" t="s">
        <v>29466</v>
      </c>
      <c r="B608" t="s">
        <v>29467</v>
      </c>
      <c r="C608" t="s">
        <v>6334</v>
      </c>
      <c r="D608" t="s">
        <v>1058</v>
      </c>
      <c r="E608" t="s">
        <v>28537</v>
      </c>
      <c r="F608" t="s">
        <v>28705</v>
      </c>
      <c r="G608" t="s">
        <v>6334</v>
      </c>
      <c r="H608" t="s">
        <v>6334</v>
      </c>
      <c r="I608" t="s">
        <v>28677</v>
      </c>
      <c r="J608" t="s">
        <v>6334</v>
      </c>
      <c r="K608" t="s">
        <v>6334</v>
      </c>
    </row>
    <row r="609" spans="1:11" x14ac:dyDescent="0.25">
      <c r="A609" t="s">
        <v>29468</v>
      </c>
      <c r="B609" t="s">
        <v>29469</v>
      </c>
      <c r="C609" t="s">
        <v>6334</v>
      </c>
      <c r="D609" t="s">
        <v>1058</v>
      </c>
      <c r="E609" t="s">
        <v>28627</v>
      </c>
      <c r="F609" t="s">
        <v>28684</v>
      </c>
      <c r="G609" t="s">
        <v>6334</v>
      </c>
      <c r="H609" t="s">
        <v>6334</v>
      </c>
      <c r="I609" t="s">
        <v>28685</v>
      </c>
      <c r="J609" t="s">
        <v>28686</v>
      </c>
      <c r="K609" t="s">
        <v>6334</v>
      </c>
    </row>
    <row r="610" spans="1:11" x14ac:dyDescent="0.25">
      <c r="A610" t="s">
        <v>3967</v>
      </c>
      <c r="B610" t="s">
        <v>27445</v>
      </c>
      <c r="C610" t="s">
        <v>6334</v>
      </c>
      <c r="D610" t="s">
        <v>3969</v>
      </c>
      <c r="E610" t="s">
        <v>28627</v>
      </c>
      <c r="F610" t="s">
        <v>28684</v>
      </c>
      <c r="G610" t="s">
        <v>6334</v>
      </c>
      <c r="H610" t="s">
        <v>6334</v>
      </c>
      <c r="I610" t="s">
        <v>28685</v>
      </c>
      <c r="J610" t="s">
        <v>28686</v>
      </c>
      <c r="K610" t="s">
        <v>6334</v>
      </c>
    </row>
    <row r="611" spans="1:11" x14ac:dyDescent="0.25">
      <c r="A611" t="s">
        <v>3970</v>
      </c>
      <c r="B611" t="s">
        <v>29470</v>
      </c>
      <c r="C611" t="s">
        <v>6334</v>
      </c>
      <c r="D611" t="s">
        <v>3972</v>
      </c>
      <c r="E611" t="s">
        <v>28526</v>
      </c>
      <c r="F611" t="s">
        <v>28676</v>
      </c>
      <c r="G611" t="s">
        <v>6334</v>
      </c>
      <c r="H611" t="s">
        <v>6334</v>
      </c>
      <c r="I611" t="s">
        <v>28677</v>
      </c>
      <c r="J611" t="s">
        <v>6334</v>
      </c>
      <c r="K611" t="s">
        <v>6334</v>
      </c>
    </row>
    <row r="612" spans="1:11" x14ac:dyDescent="0.25">
      <c r="A612" t="s">
        <v>3973</v>
      </c>
      <c r="B612" t="s">
        <v>27144</v>
      </c>
      <c r="C612" t="s">
        <v>6334</v>
      </c>
      <c r="D612" t="s">
        <v>3975</v>
      </c>
      <c r="E612" t="s">
        <v>28575</v>
      </c>
      <c r="F612" t="s">
        <v>28687</v>
      </c>
      <c r="G612" t="s">
        <v>6334</v>
      </c>
      <c r="H612" t="s">
        <v>6334</v>
      </c>
      <c r="I612" t="s">
        <v>28688</v>
      </c>
      <c r="J612" t="s">
        <v>28689</v>
      </c>
      <c r="K612" t="s">
        <v>6334</v>
      </c>
    </row>
    <row r="613" spans="1:11" x14ac:dyDescent="0.25">
      <c r="A613" t="s">
        <v>29471</v>
      </c>
      <c r="B613" t="s">
        <v>29472</v>
      </c>
      <c r="C613" t="s">
        <v>6334</v>
      </c>
      <c r="D613" t="s">
        <v>29473</v>
      </c>
      <c r="E613" t="s">
        <v>28627</v>
      </c>
      <c r="F613" t="s">
        <v>28684</v>
      </c>
      <c r="G613" t="s">
        <v>6334</v>
      </c>
      <c r="H613" t="s">
        <v>6334</v>
      </c>
      <c r="I613" t="s">
        <v>28685</v>
      </c>
      <c r="J613" t="s">
        <v>28686</v>
      </c>
      <c r="K613" t="s">
        <v>6334</v>
      </c>
    </row>
    <row r="614" spans="1:11" x14ac:dyDescent="0.25">
      <c r="A614" t="s">
        <v>3976</v>
      </c>
      <c r="B614" t="s">
        <v>27151</v>
      </c>
      <c r="C614" t="s">
        <v>6334</v>
      </c>
      <c r="D614" t="s">
        <v>3978</v>
      </c>
      <c r="E614" t="s">
        <v>28575</v>
      </c>
      <c r="F614" t="s">
        <v>28687</v>
      </c>
      <c r="G614" t="s">
        <v>6334</v>
      </c>
      <c r="H614" t="s">
        <v>6334</v>
      </c>
      <c r="I614" t="s">
        <v>28688</v>
      </c>
      <c r="J614" t="s">
        <v>28689</v>
      </c>
      <c r="K614" t="s">
        <v>6334</v>
      </c>
    </row>
    <row r="615" spans="1:11" x14ac:dyDescent="0.25">
      <c r="A615" t="s">
        <v>3982</v>
      </c>
      <c r="B615" t="s">
        <v>27267</v>
      </c>
      <c r="C615" t="s">
        <v>6334</v>
      </c>
      <c r="D615" t="s">
        <v>3984</v>
      </c>
      <c r="E615" t="s">
        <v>28627</v>
      </c>
      <c r="F615" t="s">
        <v>28684</v>
      </c>
      <c r="G615" t="s">
        <v>6334</v>
      </c>
      <c r="H615" t="s">
        <v>6334</v>
      </c>
      <c r="I615" t="s">
        <v>28685</v>
      </c>
      <c r="J615" t="s">
        <v>28686</v>
      </c>
      <c r="K615" t="s">
        <v>6334</v>
      </c>
    </row>
    <row r="616" spans="1:11" x14ac:dyDescent="0.25">
      <c r="A616" t="s">
        <v>3985</v>
      </c>
      <c r="B616" t="s">
        <v>27341</v>
      </c>
      <c r="C616" t="s">
        <v>6334</v>
      </c>
      <c r="D616" t="s">
        <v>3987</v>
      </c>
      <c r="E616" t="s">
        <v>28627</v>
      </c>
      <c r="F616" t="s">
        <v>28684</v>
      </c>
      <c r="G616" t="s">
        <v>6334</v>
      </c>
      <c r="H616" t="s">
        <v>6334</v>
      </c>
      <c r="I616" t="s">
        <v>28685</v>
      </c>
      <c r="J616" t="s">
        <v>28686</v>
      </c>
      <c r="K616" t="s">
        <v>6334</v>
      </c>
    </row>
    <row r="617" spans="1:11" x14ac:dyDescent="0.25">
      <c r="A617" t="s">
        <v>3988</v>
      </c>
      <c r="B617" t="s">
        <v>29474</v>
      </c>
      <c r="C617" t="s">
        <v>6334</v>
      </c>
      <c r="D617" t="s">
        <v>1058</v>
      </c>
      <c r="E617" t="s">
        <v>28526</v>
      </c>
      <c r="F617" t="s">
        <v>28676</v>
      </c>
      <c r="G617" t="s">
        <v>6334</v>
      </c>
      <c r="H617" t="s">
        <v>6334</v>
      </c>
      <c r="I617" t="s">
        <v>28677</v>
      </c>
      <c r="J617" t="s">
        <v>6334</v>
      </c>
      <c r="K617" t="s">
        <v>6334</v>
      </c>
    </row>
    <row r="618" spans="1:11" x14ac:dyDescent="0.25">
      <c r="A618" t="s">
        <v>29475</v>
      </c>
      <c r="B618" t="s">
        <v>29476</v>
      </c>
      <c r="C618" t="s">
        <v>6334</v>
      </c>
      <c r="D618" t="s">
        <v>29477</v>
      </c>
      <c r="E618" t="s">
        <v>28627</v>
      </c>
      <c r="F618" t="s">
        <v>28684</v>
      </c>
      <c r="G618" t="s">
        <v>6334</v>
      </c>
      <c r="H618" t="s">
        <v>6334</v>
      </c>
      <c r="I618" t="s">
        <v>28685</v>
      </c>
      <c r="J618" t="s">
        <v>28686</v>
      </c>
      <c r="K618" t="s">
        <v>6334</v>
      </c>
    </row>
    <row r="619" spans="1:11" x14ac:dyDescent="0.25">
      <c r="A619" t="s">
        <v>29478</v>
      </c>
      <c r="B619" t="s">
        <v>29479</v>
      </c>
      <c r="C619" t="s">
        <v>6334</v>
      </c>
      <c r="D619" t="s">
        <v>29480</v>
      </c>
      <c r="E619" t="s">
        <v>28627</v>
      </c>
      <c r="F619" t="s">
        <v>28684</v>
      </c>
      <c r="G619" t="s">
        <v>6334</v>
      </c>
      <c r="H619" t="s">
        <v>6334</v>
      </c>
      <c r="I619" t="s">
        <v>28685</v>
      </c>
      <c r="J619" t="s">
        <v>28686</v>
      </c>
      <c r="K619" t="s">
        <v>6334</v>
      </c>
    </row>
    <row r="620" spans="1:11" x14ac:dyDescent="0.25">
      <c r="A620" t="s">
        <v>4008</v>
      </c>
      <c r="B620" t="s">
        <v>29481</v>
      </c>
      <c r="C620" t="s">
        <v>6334</v>
      </c>
      <c r="D620" t="s">
        <v>4010</v>
      </c>
      <c r="E620" t="s">
        <v>28526</v>
      </c>
      <c r="F620" t="s">
        <v>28676</v>
      </c>
      <c r="G620" t="s">
        <v>6334</v>
      </c>
      <c r="H620" t="s">
        <v>6334</v>
      </c>
      <c r="I620" t="s">
        <v>28677</v>
      </c>
      <c r="J620" t="s">
        <v>6334</v>
      </c>
      <c r="K620" t="s">
        <v>6334</v>
      </c>
    </row>
    <row r="621" spans="1:11" x14ac:dyDescent="0.25">
      <c r="A621" t="s">
        <v>4011</v>
      </c>
      <c r="B621" t="s">
        <v>29482</v>
      </c>
      <c r="C621" t="s">
        <v>6334</v>
      </c>
      <c r="D621" t="s">
        <v>4013</v>
      </c>
      <c r="E621" t="s">
        <v>28526</v>
      </c>
      <c r="F621" t="s">
        <v>28676</v>
      </c>
      <c r="G621" t="s">
        <v>6334</v>
      </c>
      <c r="H621" t="s">
        <v>6334</v>
      </c>
      <c r="I621" t="s">
        <v>28677</v>
      </c>
      <c r="J621" t="s">
        <v>6334</v>
      </c>
      <c r="K621" t="s">
        <v>6334</v>
      </c>
    </row>
    <row r="622" spans="1:11" x14ac:dyDescent="0.25">
      <c r="A622" t="s">
        <v>29483</v>
      </c>
      <c r="B622" t="s">
        <v>29484</v>
      </c>
      <c r="C622" t="s">
        <v>6334</v>
      </c>
      <c r="D622" t="s">
        <v>29485</v>
      </c>
      <c r="E622" t="s">
        <v>28627</v>
      </c>
      <c r="F622" t="s">
        <v>28684</v>
      </c>
      <c r="G622" t="s">
        <v>6334</v>
      </c>
      <c r="H622" t="s">
        <v>6334</v>
      </c>
      <c r="I622" t="s">
        <v>28685</v>
      </c>
      <c r="J622" t="s">
        <v>28686</v>
      </c>
      <c r="K622" t="s">
        <v>6334</v>
      </c>
    </row>
    <row r="623" spans="1:11" x14ac:dyDescent="0.25">
      <c r="A623" t="s">
        <v>4017</v>
      </c>
      <c r="B623" t="s">
        <v>29486</v>
      </c>
      <c r="C623" t="s">
        <v>6334</v>
      </c>
      <c r="D623" t="s">
        <v>29487</v>
      </c>
      <c r="E623" t="s">
        <v>28526</v>
      </c>
      <c r="F623" t="s">
        <v>28676</v>
      </c>
      <c r="G623" t="s">
        <v>6334</v>
      </c>
      <c r="H623" t="s">
        <v>6334</v>
      </c>
      <c r="I623" t="s">
        <v>28677</v>
      </c>
      <c r="J623" t="s">
        <v>6334</v>
      </c>
      <c r="K623" t="s">
        <v>6334</v>
      </c>
    </row>
    <row r="624" spans="1:11" x14ac:dyDescent="0.25">
      <c r="A624" t="s">
        <v>4019</v>
      </c>
      <c r="B624" t="s">
        <v>27371</v>
      </c>
      <c r="C624" t="s">
        <v>6334</v>
      </c>
      <c r="D624" t="s">
        <v>4021</v>
      </c>
      <c r="E624" t="s">
        <v>28575</v>
      </c>
      <c r="F624" t="s">
        <v>28687</v>
      </c>
      <c r="G624" t="s">
        <v>6334</v>
      </c>
      <c r="H624" t="s">
        <v>6334</v>
      </c>
      <c r="I624" t="s">
        <v>28688</v>
      </c>
      <c r="J624" t="s">
        <v>28689</v>
      </c>
      <c r="K624" t="s">
        <v>6334</v>
      </c>
    </row>
    <row r="625" spans="1:11" x14ac:dyDescent="0.25">
      <c r="A625" t="s">
        <v>29488</v>
      </c>
      <c r="B625" t="s">
        <v>29489</v>
      </c>
      <c r="C625" t="s">
        <v>6334</v>
      </c>
      <c r="D625" t="s">
        <v>29490</v>
      </c>
      <c r="E625" t="s">
        <v>28575</v>
      </c>
      <c r="F625" t="s">
        <v>28687</v>
      </c>
      <c r="G625" t="s">
        <v>6334</v>
      </c>
      <c r="H625" t="s">
        <v>6334</v>
      </c>
      <c r="I625" t="s">
        <v>28688</v>
      </c>
      <c r="J625" t="s">
        <v>28689</v>
      </c>
      <c r="K625" t="s">
        <v>6334</v>
      </c>
    </row>
    <row r="626" spans="1:11" x14ac:dyDescent="0.25">
      <c r="A626" t="s">
        <v>4022</v>
      </c>
      <c r="B626" t="s">
        <v>29491</v>
      </c>
      <c r="C626" t="s">
        <v>6334</v>
      </c>
      <c r="D626" t="s">
        <v>4024</v>
      </c>
      <c r="E626" t="s">
        <v>28526</v>
      </c>
      <c r="F626" t="s">
        <v>28676</v>
      </c>
      <c r="G626" t="s">
        <v>6334</v>
      </c>
      <c r="H626" t="s">
        <v>6334</v>
      </c>
      <c r="I626" t="s">
        <v>28677</v>
      </c>
      <c r="J626" t="s">
        <v>6334</v>
      </c>
      <c r="K626" t="s">
        <v>6334</v>
      </c>
    </row>
    <row r="627" spans="1:11" x14ac:dyDescent="0.25">
      <c r="A627" t="s">
        <v>4028</v>
      </c>
      <c r="B627" t="s">
        <v>29492</v>
      </c>
      <c r="C627" t="s">
        <v>6334</v>
      </c>
      <c r="D627" t="s">
        <v>4030</v>
      </c>
      <c r="E627" t="s">
        <v>28526</v>
      </c>
      <c r="F627" t="s">
        <v>28676</v>
      </c>
      <c r="G627" t="s">
        <v>6334</v>
      </c>
      <c r="H627" t="s">
        <v>6334</v>
      </c>
      <c r="I627" t="s">
        <v>28677</v>
      </c>
      <c r="J627" t="s">
        <v>6334</v>
      </c>
      <c r="K627" t="s">
        <v>6334</v>
      </c>
    </row>
    <row r="628" spans="1:11" x14ac:dyDescent="0.25">
      <c r="A628" t="s">
        <v>1845</v>
      </c>
      <c r="B628" t="s">
        <v>29493</v>
      </c>
      <c r="C628" t="s">
        <v>6334</v>
      </c>
      <c r="D628" t="s">
        <v>1058</v>
      </c>
      <c r="E628" t="s">
        <v>28510</v>
      </c>
      <c r="F628" t="s">
        <v>29186</v>
      </c>
      <c r="G628" t="s">
        <v>6334</v>
      </c>
      <c r="H628" t="s">
        <v>29187</v>
      </c>
      <c r="I628" t="s">
        <v>29188</v>
      </c>
      <c r="J628" t="s">
        <v>29189</v>
      </c>
      <c r="K628" t="s">
        <v>6334</v>
      </c>
    </row>
    <row r="629" spans="1:11" x14ac:dyDescent="0.25">
      <c r="A629" t="s">
        <v>4045</v>
      </c>
      <c r="B629" t="s">
        <v>27110</v>
      </c>
      <c r="C629" t="s">
        <v>6334</v>
      </c>
      <c r="D629" t="s">
        <v>4047</v>
      </c>
      <c r="E629" t="s">
        <v>28575</v>
      </c>
      <c r="F629" t="s">
        <v>28687</v>
      </c>
      <c r="G629" t="s">
        <v>6334</v>
      </c>
      <c r="H629" t="s">
        <v>6334</v>
      </c>
      <c r="I629" t="s">
        <v>28688</v>
      </c>
      <c r="J629" t="s">
        <v>28689</v>
      </c>
      <c r="K629" t="s">
        <v>6334</v>
      </c>
    </row>
    <row r="630" spans="1:11" x14ac:dyDescent="0.25">
      <c r="A630" t="s">
        <v>4048</v>
      </c>
      <c r="B630" t="s">
        <v>27266</v>
      </c>
      <c r="C630" t="s">
        <v>6334</v>
      </c>
      <c r="D630" t="s">
        <v>4050</v>
      </c>
      <c r="E630" t="s">
        <v>28575</v>
      </c>
      <c r="F630" t="s">
        <v>28687</v>
      </c>
      <c r="G630" t="s">
        <v>6334</v>
      </c>
      <c r="H630" t="s">
        <v>6334</v>
      </c>
      <c r="I630" t="s">
        <v>28688</v>
      </c>
      <c r="J630" t="s">
        <v>28689</v>
      </c>
      <c r="K630" t="s">
        <v>6334</v>
      </c>
    </row>
    <row r="631" spans="1:11" x14ac:dyDescent="0.25">
      <c r="A631" t="s">
        <v>4051</v>
      </c>
      <c r="B631" t="s">
        <v>29494</v>
      </c>
      <c r="C631" t="s">
        <v>6334</v>
      </c>
      <c r="D631" t="s">
        <v>4053</v>
      </c>
      <c r="E631" t="s">
        <v>28526</v>
      </c>
      <c r="F631" t="s">
        <v>28676</v>
      </c>
      <c r="G631" t="s">
        <v>6334</v>
      </c>
      <c r="H631" t="s">
        <v>6334</v>
      </c>
      <c r="I631" t="s">
        <v>28677</v>
      </c>
      <c r="J631" t="s">
        <v>6334</v>
      </c>
      <c r="K631" t="s">
        <v>6334</v>
      </c>
    </row>
    <row r="632" spans="1:11" x14ac:dyDescent="0.25">
      <c r="A632" t="s">
        <v>29495</v>
      </c>
      <c r="B632" t="s">
        <v>29496</v>
      </c>
      <c r="C632" t="s">
        <v>6334</v>
      </c>
      <c r="D632" t="s">
        <v>29497</v>
      </c>
      <c r="E632" t="s">
        <v>28627</v>
      </c>
      <c r="F632" t="s">
        <v>28684</v>
      </c>
      <c r="G632" t="s">
        <v>6334</v>
      </c>
      <c r="H632" t="s">
        <v>6334</v>
      </c>
      <c r="I632" t="s">
        <v>28685</v>
      </c>
      <c r="J632" t="s">
        <v>28686</v>
      </c>
      <c r="K632" t="s">
        <v>6334</v>
      </c>
    </row>
    <row r="633" spans="1:11" x14ac:dyDescent="0.25">
      <c r="A633" t="s">
        <v>29498</v>
      </c>
      <c r="B633" t="s">
        <v>29499</v>
      </c>
      <c r="C633" t="s">
        <v>6334</v>
      </c>
      <c r="D633" t="s">
        <v>29500</v>
      </c>
      <c r="E633" t="s">
        <v>28627</v>
      </c>
      <c r="F633" t="s">
        <v>28684</v>
      </c>
      <c r="G633" t="s">
        <v>6334</v>
      </c>
      <c r="H633" t="s">
        <v>6334</v>
      </c>
      <c r="I633" t="s">
        <v>28685</v>
      </c>
      <c r="J633" t="s">
        <v>28686</v>
      </c>
      <c r="K633" t="s">
        <v>6334</v>
      </c>
    </row>
    <row r="634" spans="1:11" x14ac:dyDescent="0.25">
      <c r="A634" t="s">
        <v>4062</v>
      </c>
      <c r="B634" t="s">
        <v>27189</v>
      </c>
      <c r="C634" t="s">
        <v>6334</v>
      </c>
      <c r="D634" t="s">
        <v>4064</v>
      </c>
      <c r="E634" t="s">
        <v>28575</v>
      </c>
      <c r="F634" t="s">
        <v>28687</v>
      </c>
      <c r="G634" t="s">
        <v>6334</v>
      </c>
      <c r="H634" t="s">
        <v>6334</v>
      </c>
      <c r="I634" t="s">
        <v>28688</v>
      </c>
      <c r="J634" t="s">
        <v>28689</v>
      </c>
      <c r="K634" t="s">
        <v>6334</v>
      </c>
    </row>
    <row r="635" spans="1:11" x14ac:dyDescent="0.25">
      <c r="A635" t="s">
        <v>4065</v>
      </c>
      <c r="B635" t="s">
        <v>27111</v>
      </c>
      <c r="C635" t="s">
        <v>6334</v>
      </c>
      <c r="D635" t="s">
        <v>4067</v>
      </c>
      <c r="E635" t="s">
        <v>28575</v>
      </c>
      <c r="F635" t="s">
        <v>28687</v>
      </c>
      <c r="G635" t="s">
        <v>6334</v>
      </c>
      <c r="H635" t="s">
        <v>6334</v>
      </c>
      <c r="I635" t="s">
        <v>28688</v>
      </c>
      <c r="J635" t="s">
        <v>28689</v>
      </c>
      <c r="K635" t="s">
        <v>6334</v>
      </c>
    </row>
    <row r="636" spans="1:11" x14ac:dyDescent="0.25">
      <c r="A636" t="s">
        <v>20622</v>
      </c>
      <c r="B636" t="s">
        <v>29501</v>
      </c>
      <c r="C636" t="s">
        <v>6334</v>
      </c>
      <c r="D636" t="s">
        <v>20621</v>
      </c>
      <c r="E636" t="s">
        <v>28678</v>
      </c>
      <c r="F636" t="s">
        <v>28679</v>
      </c>
      <c r="G636" t="s">
        <v>6334</v>
      </c>
      <c r="H636" t="s">
        <v>6334</v>
      </c>
      <c r="I636" t="s">
        <v>28680</v>
      </c>
      <c r="J636" t="s">
        <v>6334</v>
      </c>
      <c r="K636" t="s">
        <v>6334</v>
      </c>
    </row>
    <row r="637" spans="1:11" x14ac:dyDescent="0.25">
      <c r="A637" t="s">
        <v>4071</v>
      </c>
      <c r="B637" t="s">
        <v>25388</v>
      </c>
      <c r="C637" t="s">
        <v>6334</v>
      </c>
      <c r="D637" t="s">
        <v>4073</v>
      </c>
      <c r="E637" t="s">
        <v>28575</v>
      </c>
      <c r="F637" t="s">
        <v>28687</v>
      </c>
      <c r="G637" t="s">
        <v>6334</v>
      </c>
      <c r="H637" t="s">
        <v>6334</v>
      </c>
      <c r="I637" t="s">
        <v>28688</v>
      </c>
      <c r="J637" t="s">
        <v>28689</v>
      </c>
      <c r="K637" t="s">
        <v>6334</v>
      </c>
    </row>
    <row r="638" spans="1:11" x14ac:dyDescent="0.25">
      <c r="A638" t="s">
        <v>29502</v>
      </c>
      <c r="B638" t="s">
        <v>29503</v>
      </c>
      <c r="C638" t="s">
        <v>6334</v>
      </c>
      <c r="D638" t="s">
        <v>29504</v>
      </c>
      <c r="E638" t="s">
        <v>28627</v>
      </c>
      <c r="F638" t="s">
        <v>28684</v>
      </c>
      <c r="G638" t="s">
        <v>6334</v>
      </c>
      <c r="H638" t="s">
        <v>6334</v>
      </c>
      <c r="I638" t="s">
        <v>28685</v>
      </c>
      <c r="J638" t="s">
        <v>28686</v>
      </c>
      <c r="K638" t="s">
        <v>6334</v>
      </c>
    </row>
    <row r="639" spans="1:11" x14ac:dyDescent="0.25">
      <c r="A639" t="s">
        <v>29505</v>
      </c>
      <c r="B639" t="s">
        <v>29506</v>
      </c>
      <c r="C639" t="s">
        <v>6334</v>
      </c>
      <c r="D639" t="s">
        <v>1058</v>
      </c>
      <c r="E639" t="s">
        <v>28526</v>
      </c>
      <c r="F639" t="s">
        <v>28676</v>
      </c>
      <c r="G639" t="s">
        <v>6334</v>
      </c>
      <c r="H639" t="s">
        <v>6334</v>
      </c>
      <c r="I639" t="s">
        <v>28677</v>
      </c>
      <c r="J639" t="s">
        <v>6334</v>
      </c>
      <c r="K639" t="s">
        <v>6334</v>
      </c>
    </row>
    <row r="640" spans="1:11" x14ac:dyDescent="0.25">
      <c r="A640" t="s">
        <v>4080</v>
      </c>
      <c r="B640" t="s">
        <v>29507</v>
      </c>
      <c r="C640" t="s">
        <v>6334</v>
      </c>
      <c r="D640" t="s">
        <v>4082</v>
      </c>
      <c r="E640" t="s">
        <v>28526</v>
      </c>
      <c r="F640" t="s">
        <v>28676</v>
      </c>
      <c r="G640" t="s">
        <v>6334</v>
      </c>
      <c r="H640" t="s">
        <v>6334</v>
      </c>
      <c r="I640" t="s">
        <v>28677</v>
      </c>
      <c r="J640" t="s">
        <v>6334</v>
      </c>
      <c r="K640" t="s">
        <v>6334</v>
      </c>
    </row>
    <row r="641" spans="1:11" x14ac:dyDescent="0.25">
      <c r="A641" t="s">
        <v>29508</v>
      </c>
      <c r="B641" t="s">
        <v>29509</v>
      </c>
      <c r="C641" t="s">
        <v>6334</v>
      </c>
      <c r="D641" t="s">
        <v>29510</v>
      </c>
      <c r="E641" t="s">
        <v>29511</v>
      </c>
      <c r="F641" t="s">
        <v>29512</v>
      </c>
      <c r="G641" t="s">
        <v>6334</v>
      </c>
      <c r="H641" t="s">
        <v>6334</v>
      </c>
      <c r="I641" t="s">
        <v>29513</v>
      </c>
      <c r="J641" t="s">
        <v>6334</v>
      </c>
      <c r="K641" t="s">
        <v>6334</v>
      </c>
    </row>
    <row r="642" spans="1:11" x14ac:dyDescent="0.25">
      <c r="A642" t="s">
        <v>29514</v>
      </c>
      <c r="B642" t="s">
        <v>29515</v>
      </c>
      <c r="C642" t="s">
        <v>6334</v>
      </c>
      <c r="D642" t="s">
        <v>1058</v>
      </c>
      <c r="E642" t="s">
        <v>28526</v>
      </c>
      <c r="F642" t="s">
        <v>28676</v>
      </c>
      <c r="G642" t="s">
        <v>6334</v>
      </c>
      <c r="H642" t="s">
        <v>6334</v>
      </c>
      <c r="I642" t="s">
        <v>28677</v>
      </c>
      <c r="J642" t="s">
        <v>6334</v>
      </c>
      <c r="K642" t="s">
        <v>6334</v>
      </c>
    </row>
    <row r="643" spans="1:11" x14ac:dyDescent="0.25">
      <c r="A643" t="s">
        <v>29516</v>
      </c>
      <c r="B643" t="s">
        <v>29517</v>
      </c>
      <c r="C643" t="s">
        <v>6334</v>
      </c>
      <c r="D643" t="s">
        <v>29518</v>
      </c>
      <c r="E643" t="s">
        <v>28627</v>
      </c>
      <c r="F643" t="s">
        <v>28684</v>
      </c>
      <c r="G643" t="s">
        <v>6334</v>
      </c>
      <c r="H643" t="s">
        <v>6334</v>
      </c>
      <c r="I643" t="s">
        <v>28685</v>
      </c>
      <c r="J643" t="s">
        <v>28686</v>
      </c>
      <c r="K643" t="s">
        <v>6334</v>
      </c>
    </row>
    <row r="644" spans="1:11" x14ac:dyDescent="0.25">
      <c r="A644" t="s">
        <v>4083</v>
      </c>
      <c r="B644" t="s">
        <v>27190</v>
      </c>
      <c r="C644" t="s">
        <v>6334</v>
      </c>
      <c r="D644" t="s">
        <v>4085</v>
      </c>
      <c r="E644" t="s">
        <v>28575</v>
      </c>
      <c r="F644" t="s">
        <v>28687</v>
      </c>
      <c r="G644" t="s">
        <v>6334</v>
      </c>
      <c r="H644" t="s">
        <v>6334</v>
      </c>
      <c r="I644" t="s">
        <v>28688</v>
      </c>
      <c r="J644" t="s">
        <v>28689</v>
      </c>
      <c r="K644" t="s">
        <v>6334</v>
      </c>
    </row>
    <row r="645" spans="1:11" x14ac:dyDescent="0.25">
      <c r="A645" t="s">
        <v>4086</v>
      </c>
      <c r="B645" t="s">
        <v>29519</v>
      </c>
      <c r="C645" t="s">
        <v>6334</v>
      </c>
      <c r="D645" t="s">
        <v>4088</v>
      </c>
      <c r="E645" t="s">
        <v>28526</v>
      </c>
      <c r="F645" t="s">
        <v>28676</v>
      </c>
      <c r="G645" t="s">
        <v>6334</v>
      </c>
      <c r="H645" t="s">
        <v>6334</v>
      </c>
      <c r="I645" t="s">
        <v>28677</v>
      </c>
      <c r="J645" t="s">
        <v>6334</v>
      </c>
      <c r="K645" t="s">
        <v>6334</v>
      </c>
    </row>
    <row r="646" spans="1:11" x14ac:dyDescent="0.25">
      <c r="A646" t="s">
        <v>29520</v>
      </c>
      <c r="B646" t="s">
        <v>29521</v>
      </c>
      <c r="C646" t="s">
        <v>6334</v>
      </c>
      <c r="D646" t="s">
        <v>29522</v>
      </c>
      <c r="E646" t="s">
        <v>28627</v>
      </c>
      <c r="F646" t="s">
        <v>28684</v>
      </c>
      <c r="G646" t="s">
        <v>6334</v>
      </c>
      <c r="H646" t="s">
        <v>6334</v>
      </c>
      <c r="I646" t="s">
        <v>28685</v>
      </c>
      <c r="J646" t="s">
        <v>28686</v>
      </c>
      <c r="K646" t="s">
        <v>6334</v>
      </c>
    </row>
    <row r="647" spans="1:11" x14ac:dyDescent="0.25">
      <c r="A647" t="s">
        <v>29523</v>
      </c>
      <c r="B647" t="s">
        <v>29524</v>
      </c>
      <c r="C647" t="s">
        <v>6334</v>
      </c>
      <c r="D647" t="s">
        <v>1058</v>
      </c>
      <c r="E647" t="s">
        <v>28537</v>
      </c>
      <c r="F647" t="s">
        <v>28705</v>
      </c>
      <c r="G647" t="s">
        <v>6334</v>
      </c>
      <c r="H647" t="s">
        <v>6334</v>
      </c>
      <c r="I647" t="s">
        <v>28677</v>
      </c>
      <c r="J647" t="s">
        <v>6334</v>
      </c>
      <c r="K647" t="s">
        <v>6334</v>
      </c>
    </row>
    <row r="648" spans="1:11" x14ac:dyDescent="0.25">
      <c r="A648" t="s">
        <v>4095</v>
      </c>
      <c r="B648" t="s">
        <v>29525</v>
      </c>
      <c r="C648" t="s">
        <v>6334</v>
      </c>
      <c r="D648" t="s">
        <v>4097</v>
      </c>
      <c r="E648" t="s">
        <v>28526</v>
      </c>
      <c r="F648" t="s">
        <v>28676</v>
      </c>
      <c r="G648" t="s">
        <v>6334</v>
      </c>
      <c r="H648" t="s">
        <v>6334</v>
      </c>
      <c r="I648" t="s">
        <v>28677</v>
      </c>
      <c r="J648" t="s">
        <v>6334</v>
      </c>
      <c r="K648" t="s">
        <v>6334</v>
      </c>
    </row>
    <row r="649" spans="1:11" x14ac:dyDescent="0.25">
      <c r="A649" t="s">
        <v>29526</v>
      </c>
      <c r="B649" t="s">
        <v>29527</v>
      </c>
      <c r="C649" t="s">
        <v>6334</v>
      </c>
      <c r="D649" t="s">
        <v>1058</v>
      </c>
      <c r="E649" t="s">
        <v>28526</v>
      </c>
      <c r="F649" t="s">
        <v>28676</v>
      </c>
      <c r="G649" t="s">
        <v>6334</v>
      </c>
      <c r="H649" t="s">
        <v>6334</v>
      </c>
      <c r="I649" t="s">
        <v>28677</v>
      </c>
      <c r="J649" t="s">
        <v>6334</v>
      </c>
      <c r="K649" t="s">
        <v>6334</v>
      </c>
    </row>
    <row r="650" spans="1:11" x14ac:dyDescent="0.25">
      <c r="A650" t="s">
        <v>4098</v>
      </c>
      <c r="B650" t="s">
        <v>26869</v>
      </c>
      <c r="C650" t="s">
        <v>6334</v>
      </c>
      <c r="D650" t="s">
        <v>4100</v>
      </c>
      <c r="E650" t="s">
        <v>28537</v>
      </c>
      <c r="F650" t="s">
        <v>28705</v>
      </c>
      <c r="G650" t="s">
        <v>6334</v>
      </c>
      <c r="H650" t="s">
        <v>6334</v>
      </c>
      <c r="I650" t="s">
        <v>28677</v>
      </c>
      <c r="J650" t="s">
        <v>6334</v>
      </c>
      <c r="K650" t="s">
        <v>6334</v>
      </c>
    </row>
    <row r="651" spans="1:11" x14ac:dyDescent="0.25">
      <c r="A651" t="s">
        <v>4101</v>
      </c>
      <c r="B651" t="s">
        <v>26863</v>
      </c>
      <c r="C651" t="s">
        <v>6334</v>
      </c>
      <c r="D651" t="s">
        <v>4103</v>
      </c>
      <c r="E651" t="s">
        <v>28537</v>
      </c>
      <c r="F651" t="s">
        <v>28705</v>
      </c>
      <c r="G651" t="s">
        <v>6334</v>
      </c>
      <c r="H651" t="s">
        <v>6334</v>
      </c>
      <c r="I651" t="s">
        <v>28677</v>
      </c>
      <c r="J651" t="s">
        <v>6334</v>
      </c>
      <c r="K651" t="s">
        <v>6334</v>
      </c>
    </row>
    <row r="652" spans="1:11" x14ac:dyDescent="0.25">
      <c r="A652" t="s">
        <v>29528</v>
      </c>
      <c r="B652" t="s">
        <v>29529</v>
      </c>
      <c r="C652" t="s">
        <v>6334</v>
      </c>
      <c r="D652" t="s">
        <v>1058</v>
      </c>
      <c r="E652" t="s">
        <v>28526</v>
      </c>
      <c r="F652" t="s">
        <v>28676</v>
      </c>
      <c r="G652" t="s">
        <v>6334</v>
      </c>
      <c r="H652" t="s">
        <v>6334</v>
      </c>
      <c r="I652" t="s">
        <v>28677</v>
      </c>
      <c r="J652" t="s">
        <v>6334</v>
      </c>
      <c r="K652" t="s">
        <v>6334</v>
      </c>
    </row>
    <row r="653" spans="1:11" x14ac:dyDescent="0.25">
      <c r="A653" t="s">
        <v>29530</v>
      </c>
      <c r="B653" t="s">
        <v>29531</v>
      </c>
      <c r="C653" t="s">
        <v>6334</v>
      </c>
      <c r="D653" t="s">
        <v>1058</v>
      </c>
      <c r="E653" t="s">
        <v>28627</v>
      </c>
      <c r="F653" t="s">
        <v>28684</v>
      </c>
      <c r="G653" t="s">
        <v>6334</v>
      </c>
      <c r="H653" t="s">
        <v>6334</v>
      </c>
      <c r="I653" t="s">
        <v>28685</v>
      </c>
      <c r="J653" t="s">
        <v>28686</v>
      </c>
      <c r="K653" t="s">
        <v>6334</v>
      </c>
    </row>
    <row r="654" spans="1:11" x14ac:dyDescent="0.25">
      <c r="A654" t="s">
        <v>4110</v>
      </c>
      <c r="B654" t="s">
        <v>29532</v>
      </c>
      <c r="C654" t="s">
        <v>6334</v>
      </c>
      <c r="D654" t="s">
        <v>1058</v>
      </c>
      <c r="E654" t="s">
        <v>28526</v>
      </c>
      <c r="F654" t="s">
        <v>28676</v>
      </c>
      <c r="G654" t="s">
        <v>6334</v>
      </c>
      <c r="H654" t="s">
        <v>6334</v>
      </c>
      <c r="I654" t="s">
        <v>28677</v>
      </c>
      <c r="J654" t="s">
        <v>6334</v>
      </c>
      <c r="K654" t="s">
        <v>6334</v>
      </c>
    </row>
    <row r="655" spans="1:11" x14ac:dyDescent="0.25">
      <c r="A655" t="s">
        <v>4112</v>
      </c>
      <c r="B655" t="s">
        <v>29533</v>
      </c>
      <c r="C655" t="s">
        <v>6334</v>
      </c>
      <c r="D655" t="s">
        <v>1058</v>
      </c>
      <c r="E655" t="s">
        <v>28526</v>
      </c>
      <c r="F655" t="s">
        <v>28676</v>
      </c>
      <c r="G655" t="s">
        <v>6334</v>
      </c>
      <c r="H655" t="s">
        <v>6334</v>
      </c>
      <c r="I655" t="s">
        <v>28677</v>
      </c>
      <c r="J655" t="s">
        <v>6334</v>
      </c>
      <c r="K655" t="s">
        <v>6334</v>
      </c>
    </row>
    <row r="656" spans="1:11" x14ac:dyDescent="0.25">
      <c r="A656" t="s">
        <v>4114</v>
      </c>
      <c r="B656" t="s">
        <v>29534</v>
      </c>
      <c r="C656" t="s">
        <v>6334</v>
      </c>
      <c r="D656" t="s">
        <v>1058</v>
      </c>
      <c r="E656" t="s">
        <v>28526</v>
      </c>
      <c r="F656" t="s">
        <v>28676</v>
      </c>
      <c r="G656" t="s">
        <v>6334</v>
      </c>
      <c r="H656" t="s">
        <v>6334</v>
      </c>
      <c r="I656" t="s">
        <v>28677</v>
      </c>
      <c r="J656" t="s">
        <v>6334</v>
      </c>
      <c r="K656" t="s">
        <v>6334</v>
      </c>
    </row>
    <row r="657" spans="1:11" x14ac:dyDescent="0.25">
      <c r="A657" t="s">
        <v>4116</v>
      </c>
      <c r="B657" t="s">
        <v>29535</v>
      </c>
      <c r="C657" t="s">
        <v>6334</v>
      </c>
      <c r="D657" t="s">
        <v>1058</v>
      </c>
      <c r="E657" t="s">
        <v>28526</v>
      </c>
      <c r="F657" t="s">
        <v>28676</v>
      </c>
      <c r="G657" t="s">
        <v>6334</v>
      </c>
      <c r="H657" t="s">
        <v>6334</v>
      </c>
      <c r="I657" t="s">
        <v>28677</v>
      </c>
      <c r="J657" t="s">
        <v>6334</v>
      </c>
      <c r="K657" t="s">
        <v>6334</v>
      </c>
    </row>
    <row r="658" spans="1:11" x14ac:dyDescent="0.25">
      <c r="A658" t="s">
        <v>29536</v>
      </c>
      <c r="B658" t="s">
        <v>29537</v>
      </c>
      <c r="C658" t="s">
        <v>6334</v>
      </c>
      <c r="D658" t="s">
        <v>29538</v>
      </c>
      <c r="E658" t="s">
        <v>28627</v>
      </c>
      <c r="F658" t="s">
        <v>28684</v>
      </c>
      <c r="G658" t="s">
        <v>6334</v>
      </c>
      <c r="H658" t="s">
        <v>6334</v>
      </c>
      <c r="I658" t="s">
        <v>28685</v>
      </c>
      <c r="J658" t="s">
        <v>28686</v>
      </c>
      <c r="K658" t="s">
        <v>6334</v>
      </c>
    </row>
    <row r="659" spans="1:11" x14ac:dyDescent="0.25">
      <c r="A659" t="s">
        <v>29539</v>
      </c>
      <c r="B659" t="s">
        <v>29540</v>
      </c>
      <c r="C659" t="s">
        <v>6334</v>
      </c>
      <c r="D659" t="s">
        <v>1058</v>
      </c>
      <c r="E659" t="s">
        <v>28526</v>
      </c>
      <c r="F659" t="s">
        <v>28676</v>
      </c>
      <c r="G659" t="s">
        <v>6334</v>
      </c>
      <c r="H659" t="s">
        <v>6334</v>
      </c>
      <c r="I659" t="s">
        <v>28677</v>
      </c>
      <c r="J659" t="s">
        <v>6334</v>
      </c>
      <c r="K659" t="s">
        <v>6334</v>
      </c>
    </row>
    <row r="660" spans="1:11" x14ac:dyDescent="0.25">
      <c r="A660" t="s">
        <v>29541</v>
      </c>
      <c r="B660" t="s">
        <v>29542</v>
      </c>
      <c r="C660" t="s">
        <v>6334</v>
      </c>
      <c r="D660" t="s">
        <v>29543</v>
      </c>
      <c r="E660" t="s">
        <v>28627</v>
      </c>
      <c r="F660" t="s">
        <v>28684</v>
      </c>
      <c r="G660" t="s">
        <v>6334</v>
      </c>
      <c r="H660" t="s">
        <v>6334</v>
      </c>
      <c r="I660" t="s">
        <v>28685</v>
      </c>
      <c r="J660" t="s">
        <v>28686</v>
      </c>
      <c r="K660" t="s">
        <v>6334</v>
      </c>
    </row>
    <row r="661" spans="1:11" x14ac:dyDescent="0.25">
      <c r="A661" t="s">
        <v>10543</v>
      </c>
      <c r="B661" t="s">
        <v>29544</v>
      </c>
      <c r="C661" t="s">
        <v>6334</v>
      </c>
      <c r="D661" t="s">
        <v>1058</v>
      </c>
      <c r="E661" t="s">
        <v>28510</v>
      </c>
      <c r="F661" t="s">
        <v>29186</v>
      </c>
      <c r="G661" t="s">
        <v>6334</v>
      </c>
      <c r="H661" t="s">
        <v>29187</v>
      </c>
      <c r="I661" t="s">
        <v>29188</v>
      </c>
      <c r="J661" t="s">
        <v>29189</v>
      </c>
      <c r="K661" t="s">
        <v>6334</v>
      </c>
    </row>
    <row r="662" spans="1:11" x14ac:dyDescent="0.25">
      <c r="A662" t="s">
        <v>4129</v>
      </c>
      <c r="B662" t="s">
        <v>29545</v>
      </c>
      <c r="C662" t="s">
        <v>6334</v>
      </c>
      <c r="D662" t="s">
        <v>4131</v>
      </c>
      <c r="E662" t="s">
        <v>28526</v>
      </c>
      <c r="F662" t="s">
        <v>28676</v>
      </c>
      <c r="G662" t="s">
        <v>6334</v>
      </c>
      <c r="H662" t="s">
        <v>6334</v>
      </c>
      <c r="I662" t="s">
        <v>28677</v>
      </c>
      <c r="J662" t="s">
        <v>6334</v>
      </c>
      <c r="K662" t="s">
        <v>6334</v>
      </c>
    </row>
    <row r="663" spans="1:11" x14ac:dyDescent="0.25">
      <c r="A663" t="s">
        <v>4132</v>
      </c>
      <c r="B663" t="s">
        <v>27354</v>
      </c>
      <c r="C663" t="s">
        <v>6334</v>
      </c>
      <c r="D663" t="s">
        <v>4134</v>
      </c>
      <c r="E663" t="s">
        <v>28627</v>
      </c>
      <c r="F663" t="s">
        <v>28684</v>
      </c>
      <c r="G663" t="s">
        <v>6334</v>
      </c>
      <c r="H663" t="s">
        <v>6334</v>
      </c>
      <c r="I663" t="s">
        <v>28685</v>
      </c>
      <c r="J663" t="s">
        <v>28686</v>
      </c>
      <c r="K663" t="s">
        <v>6334</v>
      </c>
    </row>
    <row r="664" spans="1:11" x14ac:dyDescent="0.25">
      <c r="A664" t="s">
        <v>4137</v>
      </c>
      <c r="B664" t="s">
        <v>29546</v>
      </c>
      <c r="C664" t="s">
        <v>6334</v>
      </c>
      <c r="D664" t="s">
        <v>4139</v>
      </c>
      <c r="E664" t="s">
        <v>28526</v>
      </c>
      <c r="F664" t="s">
        <v>28676</v>
      </c>
      <c r="G664" t="s">
        <v>6334</v>
      </c>
      <c r="H664" t="s">
        <v>6334</v>
      </c>
      <c r="I664" t="s">
        <v>28677</v>
      </c>
      <c r="J664" t="s">
        <v>6334</v>
      </c>
      <c r="K664" t="s">
        <v>6334</v>
      </c>
    </row>
    <row r="665" spans="1:11" x14ac:dyDescent="0.25">
      <c r="A665" t="s">
        <v>25412</v>
      </c>
      <c r="B665" t="s">
        <v>25411</v>
      </c>
      <c r="C665" t="s">
        <v>28086</v>
      </c>
      <c r="D665" t="s">
        <v>25410</v>
      </c>
      <c r="E665" t="s">
        <v>29547</v>
      </c>
      <c r="F665" t="s">
        <v>29548</v>
      </c>
      <c r="G665" t="s">
        <v>6334</v>
      </c>
      <c r="H665" t="s">
        <v>6334</v>
      </c>
      <c r="I665" t="s">
        <v>29549</v>
      </c>
      <c r="J665" t="s">
        <v>6334</v>
      </c>
      <c r="K665" t="s">
        <v>6334</v>
      </c>
    </row>
    <row r="666" spans="1:11" x14ac:dyDescent="0.25">
      <c r="A666" t="s">
        <v>29550</v>
      </c>
      <c r="B666" t="s">
        <v>29551</v>
      </c>
      <c r="C666" t="s">
        <v>6334</v>
      </c>
      <c r="D666" t="s">
        <v>29552</v>
      </c>
      <c r="E666" t="s">
        <v>28627</v>
      </c>
      <c r="F666" t="s">
        <v>28684</v>
      </c>
      <c r="G666" t="s">
        <v>6334</v>
      </c>
      <c r="H666" t="s">
        <v>6334</v>
      </c>
      <c r="I666" t="s">
        <v>28685</v>
      </c>
      <c r="J666" t="s">
        <v>28686</v>
      </c>
      <c r="K666" t="s">
        <v>6334</v>
      </c>
    </row>
    <row r="667" spans="1:11" x14ac:dyDescent="0.25">
      <c r="A667" t="s">
        <v>29553</v>
      </c>
      <c r="B667" t="s">
        <v>29554</v>
      </c>
      <c r="C667" t="s">
        <v>6334</v>
      </c>
      <c r="D667" t="s">
        <v>1058</v>
      </c>
      <c r="E667" t="s">
        <v>28627</v>
      </c>
      <c r="F667" t="s">
        <v>28684</v>
      </c>
      <c r="G667" t="s">
        <v>6334</v>
      </c>
      <c r="H667" t="s">
        <v>6334</v>
      </c>
      <c r="I667" t="s">
        <v>28685</v>
      </c>
      <c r="J667" t="s">
        <v>28686</v>
      </c>
      <c r="K667" t="s">
        <v>6334</v>
      </c>
    </row>
    <row r="668" spans="1:11" x14ac:dyDescent="0.25">
      <c r="A668" t="s">
        <v>29555</v>
      </c>
      <c r="B668" t="s">
        <v>29556</v>
      </c>
      <c r="C668" t="s">
        <v>6334</v>
      </c>
      <c r="D668" t="s">
        <v>1058</v>
      </c>
      <c r="E668" t="s">
        <v>28526</v>
      </c>
      <c r="F668" t="s">
        <v>28676</v>
      </c>
      <c r="G668" t="s">
        <v>6334</v>
      </c>
      <c r="H668" t="s">
        <v>6334</v>
      </c>
      <c r="I668" t="s">
        <v>28677</v>
      </c>
      <c r="J668" t="s">
        <v>6334</v>
      </c>
      <c r="K668" t="s">
        <v>6334</v>
      </c>
    </row>
    <row r="669" spans="1:11" x14ac:dyDescent="0.25">
      <c r="A669" t="s">
        <v>29557</v>
      </c>
      <c r="B669" t="s">
        <v>29558</v>
      </c>
      <c r="C669" t="s">
        <v>6334</v>
      </c>
      <c r="D669" t="s">
        <v>1058</v>
      </c>
      <c r="E669" t="s">
        <v>28526</v>
      </c>
      <c r="F669" t="s">
        <v>28676</v>
      </c>
      <c r="G669" t="s">
        <v>6334</v>
      </c>
      <c r="H669" t="s">
        <v>6334</v>
      </c>
      <c r="I669" t="s">
        <v>28677</v>
      </c>
      <c r="J669" t="s">
        <v>6334</v>
      </c>
      <c r="K669" t="s">
        <v>6334</v>
      </c>
    </row>
    <row r="670" spans="1:11" x14ac:dyDescent="0.25">
      <c r="A670" t="s">
        <v>29559</v>
      </c>
      <c r="B670" t="s">
        <v>29560</v>
      </c>
      <c r="C670" t="s">
        <v>6334</v>
      </c>
      <c r="D670" t="s">
        <v>29561</v>
      </c>
      <c r="E670" t="s">
        <v>28537</v>
      </c>
      <c r="F670" t="s">
        <v>28705</v>
      </c>
      <c r="G670" t="s">
        <v>6334</v>
      </c>
      <c r="H670" t="s">
        <v>6334</v>
      </c>
      <c r="I670" t="s">
        <v>28677</v>
      </c>
      <c r="J670" t="s">
        <v>6334</v>
      </c>
      <c r="K670" t="s">
        <v>6334</v>
      </c>
    </row>
    <row r="671" spans="1:11" x14ac:dyDescent="0.25">
      <c r="A671" t="s">
        <v>29562</v>
      </c>
      <c r="B671" t="s">
        <v>29563</v>
      </c>
      <c r="C671" t="s">
        <v>6334</v>
      </c>
      <c r="D671" t="s">
        <v>29564</v>
      </c>
      <c r="E671" t="s">
        <v>28627</v>
      </c>
      <c r="F671" t="s">
        <v>28684</v>
      </c>
      <c r="G671" t="s">
        <v>6334</v>
      </c>
      <c r="H671" t="s">
        <v>6334</v>
      </c>
      <c r="I671" t="s">
        <v>28685</v>
      </c>
      <c r="J671" t="s">
        <v>28686</v>
      </c>
      <c r="K671" t="s">
        <v>6334</v>
      </c>
    </row>
    <row r="672" spans="1:11" x14ac:dyDescent="0.25">
      <c r="A672" t="s">
        <v>29565</v>
      </c>
      <c r="B672" t="s">
        <v>29566</v>
      </c>
      <c r="C672" t="s">
        <v>6334</v>
      </c>
      <c r="D672" t="s">
        <v>1058</v>
      </c>
      <c r="E672" t="s">
        <v>28526</v>
      </c>
      <c r="F672" t="s">
        <v>28676</v>
      </c>
      <c r="G672" t="s">
        <v>6334</v>
      </c>
      <c r="H672" t="s">
        <v>6334</v>
      </c>
      <c r="I672" t="s">
        <v>28677</v>
      </c>
      <c r="J672" t="s">
        <v>6334</v>
      </c>
      <c r="K672" t="s">
        <v>6334</v>
      </c>
    </row>
    <row r="673" spans="1:11" x14ac:dyDescent="0.25">
      <c r="A673" t="s">
        <v>4143</v>
      </c>
      <c r="B673" t="s">
        <v>27145</v>
      </c>
      <c r="C673" t="s">
        <v>6334</v>
      </c>
      <c r="D673" t="s">
        <v>4145</v>
      </c>
      <c r="E673" t="s">
        <v>28575</v>
      </c>
      <c r="F673" t="s">
        <v>28687</v>
      </c>
      <c r="G673" t="s">
        <v>6334</v>
      </c>
      <c r="H673" t="s">
        <v>6334</v>
      </c>
      <c r="I673" t="s">
        <v>28688</v>
      </c>
      <c r="J673" t="s">
        <v>28689</v>
      </c>
      <c r="K673" t="s">
        <v>6334</v>
      </c>
    </row>
    <row r="674" spans="1:11" x14ac:dyDescent="0.25">
      <c r="A674" t="s">
        <v>4146</v>
      </c>
      <c r="B674" t="s">
        <v>29567</v>
      </c>
      <c r="C674" t="s">
        <v>6334</v>
      </c>
      <c r="D674" t="s">
        <v>4148</v>
      </c>
      <c r="E674" t="s">
        <v>28526</v>
      </c>
      <c r="F674" t="s">
        <v>28676</v>
      </c>
      <c r="G674" t="s">
        <v>6334</v>
      </c>
      <c r="H674" t="s">
        <v>6334</v>
      </c>
      <c r="I674" t="s">
        <v>28677</v>
      </c>
      <c r="J674" t="s">
        <v>6334</v>
      </c>
      <c r="K674" t="s">
        <v>6334</v>
      </c>
    </row>
    <row r="675" spans="1:11" x14ac:dyDescent="0.25">
      <c r="A675" t="s">
        <v>29568</v>
      </c>
      <c r="B675" t="s">
        <v>29569</v>
      </c>
      <c r="C675" t="s">
        <v>6334</v>
      </c>
      <c r="D675" t="s">
        <v>1058</v>
      </c>
      <c r="E675" t="s">
        <v>28526</v>
      </c>
      <c r="F675" t="s">
        <v>28676</v>
      </c>
      <c r="G675" t="s">
        <v>6334</v>
      </c>
      <c r="H675" t="s">
        <v>6334</v>
      </c>
      <c r="I675" t="s">
        <v>28677</v>
      </c>
      <c r="J675" t="s">
        <v>6334</v>
      </c>
      <c r="K675" t="s">
        <v>6334</v>
      </c>
    </row>
    <row r="676" spans="1:11" x14ac:dyDescent="0.25">
      <c r="A676" t="s">
        <v>29570</v>
      </c>
      <c r="B676" t="s">
        <v>29571</v>
      </c>
      <c r="C676" t="s">
        <v>6334</v>
      </c>
      <c r="D676" t="s">
        <v>29572</v>
      </c>
      <c r="E676" t="s">
        <v>28526</v>
      </c>
      <c r="F676" t="s">
        <v>28676</v>
      </c>
      <c r="G676" t="s">
        <v>6334</v>
      </c>
      <c r="H676" t="s">
        <v>6334</v>
      </c>
      <c r="I676" t="s">
        <v>28677</v>
      </c>
      <c r="J676" t="s">
        <v>6334</v>
      </c>
      <c r="K676" t="s">
        <v>6334</v>
      </c>
    </row>
    <row r="677" spans="1:11" x14ac:dyDescent="0.25">
      <c r="A677" t="s">
        <v>4149</v>
      </c>
      <c r="B677" t="s">
        <v>27146</v>
      </c>
      <c r="C677" t="s">
        <v>6334</v>
      </c>
      <c r="D677" t="s">
        <v>4151</v>
      </c>
      <c r="E677" t="s">
        <v>28575</v>
      </c>
      <c r="F677" t="s">
        <v>28687</v>
      </c>
      <c r="G677" t="s">
        <v>6334</v>
      </c>
      <c r="H677" t="s">
        <v>6334</v>
      </c>
      <c r="I677" t="s">
        <v>28688</v>
      </c>
      <c r="J677" t="s">
        <v>28689</v>
      </c>
      <c r="K677" t="s">
        <v>6334</v>
      </c>
    </row>
    <row r="678" spans="1:11" x14ac:dyDescent="0.25">
      <c r="A678" t="s">
        <v>29573</v>
      </c>
      <c r="B678" t="s">
        <v>29574</v>
      </c>
      <c r="C678" t="s">
        <v>6334</v>
      </c>
      <c r="D678" t="s">
        <v>29575</v>
      </c>
      <c r="E678" t="s">
        <v>28627</v>
      </c>
      <c r="F678" t="s">
        <v>28684</v>
      </c>
      <c r="G678" t="s">
        <v>6334</v>
      </c>
      <c r="H678" t="s">
        <v>6334</v>
      </c>
      <c r="I678" t="s">
        <v>28685</v>
      </c>
      <c r="J678" t="s">
        <v>28686</v>
      </c>
      <c r="K678" t="s">
        <v>6334</v>
      </c>
    </row>
    <row r="679" spans="1:11" x14ac:dyDescent="0.25">
      <c r="A679" t="s">
        <v>4152</v>
      </c>
      <c r="B679" t="s">
        <v>29576</v>
      </c>
      <c r="C679" t="s">
        <v>6334</v>
      </c>
      <c r="D679" t="s">
        <v>4154</v>
      </c>
      <c r="E679" t="s">
        <v>28632</v>
      </c>
      <c r="F679" t="s">
        <v>29577</v>
      </c>
      <c r="G679" t="s">
        <v>6334</v>
      </c>
      <c r="H679" t="s">
        <v>6334</v>
      </c>
      <c r="I679" t="s">
        <v>28777</v>
      </c>
      <c r="J679" t="s">
        <v>6334</v>
      </c>
      <c r="K679" t="s">
        <v>6334</v>
      </c>
    </row>
    <row r="680" spans="1:11" x14ac:dyDescent="0.25">
      <c r="A680" t="s">
        <v>4163</v>
      </c>
      <c r="B680" t="s">
        <v>27436</v>
      </c>
      <c r="C680" t="s">
        <v>6334</v>
      </c>
      <c r="D680" t="s">
        <v>4165</v>
      </c>
      <c r="E680" t="s">
        <v>28627</v>
      </c>
      <c r="F680" t="s">
        <v>28684</v>
      </c>
      <c r="G680" t="s">
        <v>6334</v>
      </c>
      <c r="H680" t="s">
        <v>6334</v>
      </c>
      <c r="I680" t="s">
        <v>28685</v>
      </c>
      <c r="J680" t="s">
        <v>28686</v>
      </c>
      <c r="K680" t="s">
        <v>6334</v>
      </c>
    </row>
    <row r="681" spans="1:11" x14ac:dyDescent="0.25">
      <c r="A681" t="s">
        <v>27037</v>
      </c>
      <c r="B681" t="s">
        <v>29578</v>
      </c>
      <c r="C681" t="s">
        <v>6334</v>
      </c>
      <c r="D681" t="s">
        <v>27060</v>
      </c>
      <c r="E681" t="s">
        <v>28553</v>
      </c>
      <c r="F681" t="s">
        <v>29579</v>
      </c>
      <c r="G681" t="s">
        <v>6334</v>
      </c>
      <c r="H681" t="s">
        <v>6334</v>
      </c>
      <c r="I681" t="s">
        <v>28777</v>
      </c>
      <c r="J681" t="s">
        <v>6334</v>
      </c>
      <c r="K681" t="s">
        <v>6334</v>
      </c>
    </row>
    <row r="682" spans="1:11" x14ac:dyDescent="0.25">
      <c r="A682" t="s">
        <v>4175</v>
      </c>
      <c r="B682" t="s">
        <v>26858</v>
      </c>
      <c r="C682" t="s">
        <v>6334</v>
      </c>
      <c r="D682" t="s">
        <v>4177</v>
      </c>
      <c r="E682" t="s">
        <v>24749</v>
      </c>
      <c r="F682" t="s">
        <v>29580</v>
      </c>
      <c r="G682" t="s">
        <v>6334</v>
      </c>
      <c r="H682" t="s">
        <v>6334</v>
      </c>
      <c r="I682" t="s">
        <v>28677</v>
      </c>
      <c r="J682" t="s">
        <v>6334</v>
      </c>
      <c r="K682" t="s">
        <v>6334</v>
      </c>
    </row>
    <row r="683" spans="1:11" x14ac:dyDescent="0.25">
      <c r="A683" t="s">
        <v>29581</v>
      </c>
      <c r="B683" t="s">
        <v>29582</v>
      </c>
      <c r="C683" t="s">
        <v>6334</v>
      </c>
      <c r="D683" t="s">
        <v>1058</v>
      </c>
      <c r="E683" t="s">
        <v>28575</v>
      </c>
      <c r="F683" t="s">
        <v>28687</v>
      </c>
      <c r="G683" t="s">
        <v>6334</v>
      </c>
      <c r="H683" t="s">
        <v>6334</v>
      </c>
      <c r="I683" t="s">
        <v>28688</v>
      </c>
      <c r="J683" t="s">
        <v>28689</v>
      </c>
      <c r="K683" t="s">
        <v>6334</v>
      </c>
    </row>
    <row r="684" spans="1:11" x14ac:dyDescent="0.25">
      <c r="A684" t="s">
        <v>29583</v>
      </c>
      <c r="B684" t="s">
        <v>29584</v>
      </c>
      <c r="C684" t="s">
        <v>6334</v>
      </c>
      <c r="D684" t="s">
        <v>29585</v>
      </c>
      <c r="E684" t="s">
        <v>28627</v>
      </c>
      <c r="F684" t="s">
        <v>28684</v>
      </c>
      <c r="G684" t="s">
        <v>6334</v>
      </c>
      <c r="H684" t="s">
        <v>6334</v>
      </c>
      <c r="I684" t="s">
        <v>28685</v>
      </c>
      <c r="J684" t="s">
        <v>28686</v>
      </c>
      <c r="K684" t="s">
        <v>6334</v>
      </c>
    </row>
    <row r="685" spans="1:11" x14ac:dyDescent="0.25">
      <c r="A685" t="s">
        <v>29586</v>
      </c>
      <c r="B685" t="s">
        <v>29587</v>
      </c>
      <c r="C685" t="s">
        <v>6334</v>
      </c>
      <c r="D685" t="s">
        <v>29588</v>
      </c>
      <c r="E685" t="s">
        <v>28627</v>
      </c>
      <c r="F685" t="s">
        <v>28684</v>
      </c>
      <c r="G685" t="s">
        <v>6334</v>
      </c>
      <c r="H685" t="s">
        <v>6334</v>
      </c>
      <c r="I685" t="s">
        <v>28685</v>
      </c>
      <c r="J685" t="s">
        <v>28686</v>
      </c>
      <c r="K685" t="s">
        <v>6334</v>
      </c>
    </row>
    <row r="686" spans="1:11" x14ac:dyDescent="0.25">
      <c r="A686" t="s">
        <v>1352</v>
      </c>
      <c r="B686" t="s">
        <v>25394</v>
      </c>
      <c r="C686" t="s">
        <v>28085</v>
      </c>
      <c r="D686" t="s">
        <v>1353</v>
      </c>
      <c r="E686" t="s">
        <v>29547</v>
      </c>
      <c r="F686" t="s">
        <v>29548</v>
      </c>
      <c r="G686" t="s">
        <v>6334</v>
      </c>
      <c r="H686" t="s">
        <v>6334</v>
      </c>
      <c r="I686" t="s">
        <v>29549</v>
      </c>
      <c r="J686" t="s">
        <v>6334</v>
      </c>
      <c r="K686" t="s">
        <v>6334</v>
      </c>
    </row>
    <row r="687" spans="1:11" x14ac:dyDescent="0.25">
      <c r="A687" t="s">
        <v>4181</v>
      </c>
      <c r="B687" t="s">
        <v>29589</v>
      </c>
      <c r="C687" t="s">
        <v>6334</v>
      </c>
      <c r="D687" t="s">
        <v>4183</v>
      </c>
      <c r="E687" t="s">
        <v>28526</v>
      </c>
      <c r="F687" t="s">
        <v>28676</v>
      </c>
      <c r="G687" t="s">
        <v>6334</v>
      </c>
      <c r="H687" t="s">
        <v>6334</v>
      </c>
      <c r="I687" t="s">
        <v>28677</v>
      </c>
      <c r="J687" t="s">
        <v>6334</v>
      </c>
      <c r="K687" t="s">
        <v>6334</v>
      </c>
    </row>
    <row r="688" spans="1:11" x14ac:dyDescent="0.25">
      <c r="A688" t="s">
        <v>4184</v>
      </c>
      <c r="B688" t="s">
        <v>27125</v>
      </c>
      <c r="C688" t="s">
        <v>6334</v>
      </c>
      <c r="D688" t="s">
        <v>4186</v>
      </c>
      <c r="E688" t="s">
        <v>28575</v>
      </c>
      <c r="F688" t="s">
        <v>28687</v>
      </c>
      <c r="G688" t="s">
        <v>6334</v>
      </c>
      <c r="H688" t="s">
        <v>6334</v>
      </c>
      <c r="I688" t="s">
        <v>28688</v>
      </c>
      <c r="J688" t="s">
        <v>28689</v>
      </c>
      <c r="K688" t="s">
        <v>6334</v>
      </c>
    </row>
    <row r="689" spans="1:11" x14ac:dyDescent="0.25">
      <c r="A689" t="s">
        <v>4187</v>
      </c>
      <c r="B689" t="s">
        <v>29590</v>
      </c>
      <c r="C689" t="s">
        <v>6334</v>
      </c>
      <c r="D689" t="s">
        <v>4189</v>
      </c>
      <c r="E689" t="s">
        <v>28526</v>
      </c>
      <c r="F689" t="s">
        <v>28676</v>
      </c>
      <c r="G689" t="s">
        <v>6334</v>
      </c>
      <c r="H689" t="s">
        <v>6334</v>
      </c>
      <c r="I689" t="s">
        <v>28677</v>
      </c>
      <c r="J689" t="s">
        <v>6334</v>
      </c>
      <c r="K689" t="s">
        <v>6334</v>
      </c>
    </row>
    <row r="690" spans="1:11" x14ac:dyDescent="0.25">
      <c r="A690" t="s">
        <v>29591</v>
      </c>
      <c r="B690" t="s">
        <v>29592</v>
      </c>
      <c r="C690" t="s">
        <v>6334</v>
      </c>
      <c r="D690" t="s">
        <v>1058</v>
      </c>
      <c r="E690" t="s">
        <v>28627</v>
      </c>
      <c r="F690" t="s">
        <v>28684</v>
      </c>
      <c r="G690" t="s">
        <v>6334</v>
      </c>
      <c r="H690" t="s">
        <v>6334</v>
      </c>
      <c r="I690" t="s">
        <v>28685</v>
      </c>
      <c r="J690" t="s">
        <v>28686</v>
      </c>
      <c r="K690" t="s">
        <v>6334</v>
      </c>
    </row>
    <row r="691" spans="1:11" x14ac:dyDescent="0.25">
      <c r="A691" t="s">
        <v>29593</v>
      </c>
      <c r="B691" t="s">
        <v>29594</v>
      </c>
      <c r="C691" t="s">
        <v>6334</v>
      </c>
      <c r="D691" t="s">
        <v>1058</v>
      </c>
      <c r="E691" t="s">
        <v>28627</v>
      </c>
      <c r="F691" t="s">
        <v>28684</v>
      </c>
      <c r="G691" t="s">
        <v>6334</v>
      </c>
      <c r="H691" t="s">
        <v>6334</v>
      </c>
      <c r="I691" t="s">
        <v>28685</v>
      </c>
      <c r="J691" t="s">
        <v>28686</v>
      </c>
      <c r="K691" t="s">
        <v>6334</v>
      </c>
    </row>
    <row r="692" spans="1:11" x14ac:dyDescent="0.25">
      <c r="A692" t="s">
        <v>10518</v>
      </c>
      <c r="B692" t="s">
        <v>29595</v>
      </c>
      <c r="C692" t="s">
        <v>6334</v>
      </c>
      <c r="D692" t="s">
        <v>1058</v>
      </c>
      <c r="E692" t="s">
        <v>28510</v>
      </c>
      <c r="F692" t="s">
        <v>29186</v>
      </c>
      <c r="G692" t="s">
        <v>6334</v>
      </c>
      <c r="H692" t="s">
        <v>29187</v>
      </c>
      <c r="I692" t="s">
        <v>29188</v>
      </c>
      <c r="J692" t="s">
        <v>29189</v>
      </c>
      <c r="K692" t="s">
        <v>6334</v>
      </c>
    </row>
    <row r="693" spans="1:11" x14ac:dyDescent="0.25">
      <c r="A693" t="s">
        <v>4210</v>
      </c>
      <c r="B693" t="s">
        <v>27169</v>
      </c>
      <c r="C693" t="s">
        <v>6334</v>
      </c>
      <c r="D693" t="s">
        <v>4212</v>
      </c>
      <c r="E693" t="s">
        <v>28575</v>
      </c>
      <c r="F693" t="s">
        <v>28687</v>
      </c>
      <c r="G693" t="s">
        <v>6334</v>
      </c>
      <c r="H693" t="s">
        <v>6334</v>
      </c>
      <c r="I693" t="s">
        <v>28688</v>
      </c>
      <c r="J693" t="s">
        <v>28689</v>
      </c>
      <c r="K693" t="s">
        <v>6334</v>
      </c>
    </row>
    <row r="694" spans="1:11" x14ac:dyDescent="0.25">
      <c r="A694" t="s">
        <v>4213</v>
      </c>
      <c r="B694" t="s">
        <v>29596</v>
      </c>
      <c r="C694" t="s">
        <v>6334</v>
      </c>
      <c r="D694" t="s">
        <v>4215</v>
      </c>
      <c r="E694" t="s">
        <v>28526</v>
      </c>
      <c r="F694" t="s">
        <v>28676</v>
      </c>
      <c r="G694" t="s">
        <v>6334</v>
      </c>
      <c r="H694" t="s">
        <v>6334</v>
      </c>
      <c r="I694" t="s">
        <v>28677</v>
      </c>
      <c r="J694" t="s">
        <v>6334</v>
      </c>
      <c r="K694" t="s">
        <v>6334</v>
      </c>
    </row>
    <row r="695" spans="1:11" x14ac:dyDescent="0.25">
      <c r="A695" t="s">
        <v>5538</v>
      </c>
      <c r="B695" t="s">
        <v>29597</v>
      </c>
      <c r="C695" t="s">
        <v>6334</v>
      </c>
      <c r="D695" t="s">
        <v>5782</v>
      </c>
      <c r="E695" t="s">
        <v>28537</v>
      </c>
      <c r="F695" t="s">
        <v>28705</v>
      </c>
      <c r="G695" t="s">
        <v>6334</v>
      </c>
      <c r="H695" t="s">
        <v>6334</v>
      </c>
      <c r="I695" t="s">
        <v>28677</v>
      </c>
      <c r="J695" t="s">
        <v>6334</v>
      </c>
      <c r="K695" t="s">
        <v>6334</v>
      </c>
    </row>
    <row r="696" spans="1:11" x14ac:dyDescent="0.25">
      <c r="A696" t="s">
        <v>29598</v>
      </c>
      <c r="B696" t="s">
        <v>29599</v>
      </c>
      <c r="C696" t="s">
        <v>6334</v>
      </c>
      <c r="D696" t="s">
        <v>1058</v>
      </c>
      <c r="E696" t="s">
        <v>28526</v>
      </c>
      <c r="F696" t="s">
        <v>28676</v>
      </c>
      <c r="G696" t="s">
        <v>6334</v>
      </c>
      <c r="H696" t="s">
        <v>6334</v>
      </c>
      <c r="I696" t="s">
        <v>28677</v>
      </c>
      <c r="J696" t="s">
        <v>6334</v>
      </c>
      <c r="K696" t="s">
        <v>6334</v>
      </c>
    </row>
    <row r="697" spans="1:11" x14ac:dyDescent="0.25">
      <c r="A697" t="s">
        <v>29600</v>
      </c>
      <c r="B697" t="s">
        <v>29601</v>
      </c>
      <c r="C697" t="s">
        <v>6334</v>
      </c>
      <c r="D697" t="s">
        <v>29602</v>
      </c>
      <c r="E697" t="s">
        <v>28627</v>
      </c>
      <c r="F697" t="s">
        <v>28684</v>
      </c>
      <c r="G697" t="s">
        <v>6334</v>
      </c>
      <c r="H697" t="s">
        <v>6334</v>
      </c>
      <c r="I697" t="s">
        <v>28685</v>
      </c>
      <c r="J697" t="s">
        <v>28686</v>
      </c>
      <c r="K697" t="s">
        <v>6334</v>
      </c>
    </row>
    <row r="698" spans="1:11" x14ac:dyDescent="0.25">
      <c r="A698" t="s">
        <v>29603</v>
      </c>
      <c r="B698" t="s">
        <v>29604</v>
      </c>
      <c r="C698" t="s">
        <v>6334</v>
      </c>
      <c r="D698" t="s">
        <v>29605</v>
      </c>
      <c r="E698" t="s">
        <v>28627</v>
      </c>
      <c r="F698" t="s">
        <v>28684</v>
      </c>
      <c r="G698" t="s">
        <v>6334</v>
      </c>
      <c r="H698" t="s">
        <v>6334</v>
      </c>
      <c r="I698" t="s">
        <v>28685</v>
      </c>
      <c r="J698" t="s">
        <v>28686</v>
      </c>
      <c r="K698" t="s">
        <v>6334</v>
      </c>
    </row>
    <row r="699" spans="1:11" x14ac:dyDescent="0.25">
      <c r="A699" t="s">
        <v>4228</v>
      </c>
      <c r="B699" t="s">
        <v>27431</v>
      </c>
      <c r="C699" t="s">
        <v>6334</v>
      </c>
      <c r="D699" t="s">
        <v>4230</v>
      </c>
      <c r="E699" t="s">
        <v>28627</v>
      </c>
      <c r="F699" t="s">
        <v>28684</v>
      </c>
      <c r="G699" t="s">
        <v>6334</v>
      </c>
      <c r="H699" t="s">
        <v>6334</v>
      </c>
      <c r="I699" t="s">
        <v>28685</v>
      </c>
      <c r="J699" t="s">
        <v>28686</v>
      </c>
      <c r="K699" t="s">
        <v>6334</v>
      </c>
    </row>
    <row r="700" spans="1:11" x14ac:dyDescent="0.25">
      <c r="A700" t="s">
        <v>29606</v>
      </c>
      <c r="B700" t="s">
        <v>29607</v>
      </c>
      <c r="C700" t="s">
        <v>6334</v>
      </c>
      <c r="D700" t="s">
        <v>29608</v>
      </c>
      <c r="E700" t="s">
        <v>28627</v>
      </c>
      <c r="F700" t="s">
        <v>28684</v>
      </c>
      <c r="G700" t="s">
        <v>6334</v>
      </c>
      <c r="H700" t="s">
        <v>6334</v>
      </c>
      <c r="I700" t="s">
        <v>28685</v>
      </c>
      <c r="J700" t="s">
        <v>28686</v>
      </c>
      <c r="K700" t="s">
        <v>6334</v>
      </c>
    </row>
    <row r="701" spans="1:11" x14ac:dyDescent="0.25">
      <c r="A701" t="s">
        <v>4231</v>
      </c>
      <c r="B701" t="s">
        <v>29609</v>
      </c>
      <c r="C701" t="s">
        <v>6334</v>
      </c>
      <c r="D701" t="s">
        <v>1058</v>
      </c>
      <c r="E701" t="s">
        <v>28526</v>
      </c>
      <c r="F701" t="s">
        <v>28676</v>
      </c>
      <c r="G701" t="s">
        <v>6334</v>
      </c>
      <c r="H701" t="s">
        <v>6334</v>
      </c>
      <c r="I701" t="s">
        <v>28677</v>
      </c>
      <c r="J701" t="s">
        <v>6334</v>
      </c>
      <c r="K701" t="s">
        <v>6334</v>
      </c>
    </row>
    <row r="702" spans="1:11" x14ac:dyDescent="0.25">
      <c r="A702" t="s">
        <v>4233</v>
      </c>
      <c r="B702" t="s">
        <v>29610</v>
      </c>
      <c r="C702" t="s">
        <v>6334</v>
      </c>
      <c r="D702" t="s">
        <v>4235</v>
      </c>
      <c r="E702" t="s">
        <v>28526</v>
      </c>
      <c r="F702" t="s">
        <v>28676</v>
      </c>
      <c r="G702" t="s">
        <v>6334</v>
      </c>
      <c r="H702" t="s">
        <v>6334</v>
      </c>
      <c r="I702" t="s">
        <v>28677</v>
      </c>
      <c r="J702" t="s">
        <v>6334</v>
      </c>
      <c r="K702" t="s">
        <v>6334</v>
      </c>
    </row>
    <row r="703" spans="1:11" x14ac:dyDescent="0.25">
      <c r="A703" t="s">
        <v>4236</v>
      </c>
      <c r="B703" t="s">
        <v>27225</v>
      </c>
      <c r="C703" t="s">
        <v>28923</v>
      </c>
      <c r="D703" t="s">
        <v>4238</v>
      </c>
      <c r="E703" t="s">
        <v>28575</v>
      </c>
      <c r="F703" t="s">
        <v>28687</v>
      </c>
      <c r="G703" t="s">
        <v>6334</v>
      </c>
      <c r="H703" t="s">
        <v>6334</v>
      </c>
      <c r="I703" t="s">
        <v>28688</v>
      </c>
      <c r="J703" t="s">
        <v>28689</v>
      </c>
      <c r="K703" t="s">
        <v>6334</v>
      </c>
    </row>
    <row r="704" spans="1:11" x14ac:dyDescent="0.25">
      <c r="A704" t="s">
        <v>29611</v>
      </c>
      <c r="B704" t="s">
        <v>29612</v>
      </c>
      <c r="C704" t="s">
        <v>6334</v>
      </c>
      <c r="D704" t="s">
        <v>29613</v>
      </c>
      <c r="E704" t="s">
        <v>28627</v>
      </c>
      <c r="F704" t="s">
        <v>28684</v>
      </c>
      <c r="G704" t="s">
        <v>6334</v>
      </c>
      <c r="H704" t="s">
        <v>6334</v>
      </c>
      <c r="I704" t="s">
        <v>28685</v>
      </c>
      <c r="J704" t="s">
        <v>28686</v>
      </c>
      <c r="K704" t="s">
        <v>6334</v>
      </c>
    </row>
    <row r="705" spans="1:11" x14ac:dyDescent="0.25">
      <c r="A705" t="s">
        <v>4242</v>
      </c>
      <c r="B705" t="s">
        <v>29614</v>
      </c>
      <c r="C705" t="s">
        <v>6334</v>
      </c>
      <c r="D705" t="s">
        <v>4244</v>
      </c>
      <c r="E705" t="s">
        <v>28526</v>
      </c>
      <c r="F705" t="s">
        <v>28676</v>
      </c>
      <c r="G705" t="s">
        <v>6334</v>
      </c>
      <c r="H705" t="s">
        <v>6334</v>
      </c>
      <c r="I705" t="s">
        <v>28677</v>
      </c>
      <c r="J705" t="s">
        <v>6334</v>
      </c>
      <c r="K705" t="s">
        <v>6334</v>
      </c>
    </row>
    <row r="706" spans="1:11" x14ac:dyDescent="0.25">
      <c r="A706" t="s">
        <v>1896</v>
      </c>
      <c r="B706" t="s">
        <v>26861</v>
      </c>
      <c r="C706" t="s">
        <v>6334</v>
      </c>
      <c r="D706" t="s">
        <v>26862</v>
      </c>
      <c r="E706" t="s">
        <v>28678</v>
      </c>
      <c r="F706" t="s">
        <v>28679</v>
      </c>
      <c r="G706" t="s">
        <v>6334</v>
      </c>
      <c r="H706" t="s">
        <v>6334</v>
      </c>
      <c r="I706" t="s">
        <v>28680</v>
      </c>
      <c r="J706" t="s">
        <v>6334</v>
      </c>
      <c r="K706" t="s">
        <v>6334</v>
      </c>
    </row>
    <row r="707" spans="1:11" x14ac:dyDescent="0.25">
      <c r="A707" t="s">
        <v>29615</v>
      </c>
      <c r="B707" t="s">
        <v>29616</v>
      </c>
      <c r="C707" t="s">
        <v>6334</v>
      </c>
      <c r="D707" t="s">
        <v>29617</v>
      </c>
      <c r="E707" t="s">
        <v>28627</v>
      </c>
      <c r="F707" t="s">
        <v>28684</v>
      </c>
      <c r="G707" t="s">
        <v>6334</v>
      </c>
      <c r="H707" t="s">
        <v>6334</v>
      </c>
      <c r="I707" t="s">
        <v>28685</v>
      </c>
      <c r="J707" t="s">
        <v>28686</v>
      </c>
      <c r="K707" t="s">
        <v>6334</v>
      </c>
    </row>
    <row r="708" spans="1:11" x14ac:dyDescent="0.25">
      <c r="A708" t="s">
        <v>4248</v>
      </c>
      <c r="B708" t="s">
        <v>29618</v>
      </c>
      <c r="C708" t="s">
        <v>6334</v>
      </c>
      <c r="D708" t="s">
        <v>4250</v>
      </c>
      <c r="E708" t="s">
        <v>28526</v>
      </c>
      <c r="F708" t="s">
        <v>28676</v>
      </c>
      <c r="G708" t="s">
        <v>6334</v>
      </c>
      <c r="H708" t="s">
        <v>6334</v>
      </c>
      <c r="I708" t="s">
        <v>28677</v>
      </c>
      <c r="J708" t="s">
        <v>6334</v>
      </c>
      <c r="K708" t="s">
        <v>6334</v>
      </c>
    </row>
    <row r="709" spans="1:11" x14ac:dyDescent="0.25">
      <c r="A709" t="s">
        <v>1279</v>
      </c>
      <c r="B709" t="s">
        <v>29619</v>
      </c>
      <c r="C709" t="s">
        <v>6334</v>
      </c>
      <c r="D709" t="s">
        <v>1280</v>
      </c>
      <c r="E709" t="s">
        <v>28691</v>
      </c>
      <c r="F709" t="s">
        <v>28692</v>
      </c>
      <c r="G709" t="s">
        <v>6334</v>
      </c>
      <c r="H709" t="s">
        <v>28693</v>
      </c>
      <c r="I709" t="s">
        <v>28694</v>
      </c>
      <c r="J709" t="s">
        <v>28695</v>
      </c>
      <c r="K709" t="s">
        <v>6334</v>
      </c>
    </row>
    <row r="710" spans="1:11" x14ac:dyDescent="0.25">
      <c r="A710" t="s">
        <v>1279</v>
      </c>
      <c r="B710" t="s">
        <v>29619</v>
      </c>
      <c r="C710" t="s">
        <v>6334</v>
      </c>
      <c r="D710" t="s">
        <v>1280</v>
      </c>
      <c r="E710" t="s">
        <v>28678</v>
      </c>
      <c r="F710" t="s">
        <v>28679</v>
      </c>
      <c r="G710" t="s">
        <v>6334</v>
      </c>
      <c r="H710" t="s">
        <v>6334</v>
      </c>
      <c r="I710" t="s">
        <v>28680</v>
      </c>
      <c r="J710" t="s">
        <v>6334</v>
      </c>
      <c r="K710" t="s">
        <v>6334</v>
      </c>
    </row>
    <row r="711" spans="1:11" x14ac:dyDescent="0.25">
      <c r="A711" t="s">
        <v>4251</v>
      </c>
      <c r="B711" t="s">
        <v>29620</v>
      </c>
      <c r="C711" t="s">
        <v>6334</v>
      </c>
      <c r="D711" t="s">
        <v>4253</v>
      </c>
      <c r="E711" t="s">
        <v>28526</v>
      </c>
      <c r="F711" t="s">
        <v>28676</v>
      </c>
      <c r="G711" t="s">
        <v>6334</v>
      </c>
      <c r="H711" t="s">
        <v>6334</v>
      </c>
      <c r="I711" t="s">
        <v>28677</v>
      </c>
      <c r="J711" t="s">
        <v>6334</v>
      </c>
      <c r="K711" t="s">
        <v>6334</v>
      </c>
    </row>
    <row r="712" spans="1:11" x14ac:dyDescent="0.25">
      <c r="A712" t="s">
        <v>4254</v>
      </c>
      <c r="B712" t="s">
        <v>29621</v>
      </c>
      <c r="C712" t="s">
        <v>6334</v>
      </c>
      <c r="D712" t="s">
        <v>1058</v>
      </c>
      <c r="E712" t="s">
        <v>28526</v>
      </c>
      <c r="F712" t="s">
        <v>28676</v>
      </c>
      <c r="G712" t="s">
        <v>6334</v>
      </c>
      <c r="H712" t="s">
        <v>6334</v>
      </c>
      <c r="I712" t="s">
        <v>28677</v>
      </c>
      <c r="J712" t="s">
        <v>6334</v>
      </c>
      <c r="K712" t="s">
        <v>6334</v>
      </c>
    </row>
    <row r="713" spans="1:11" x14ac:dyDescent="0.25">
      <c r="A713" t="s">
        <v>29622</v>
      </c>
      <c r="B713" t="s">
        <v>29623</v>
      </c>
      <c r="C713" t="s">
        <v>6334</v>
      </c>
      <c r="D713" t="s">
        <v>29624</v>
      </c>
      <c r="E713" t="s">
        <v>28627</v>
      </c>
      <c r="F713" t="s">
        <v>28684</v>
      </c>
      <c r="G713" t="s">
        <v>6334</v>
      </c>
      <c r="H713" t="s">
        <v>6334</v>
      </c>
      <c r="I713" t="s">
        <v>28685</v>
      </c>
      <c r="J713" t="s">
        <v>28686</v>
      </c>
      <c r="K713" t="s">
        <v>6334</v>
      </c>
    </row>
    <row r="714" spans="1:11" x14ac:dyDescent="0.25">
      <c r="A714" t="s">
        <v>4258</v>
      </c>
      <c r="B714" t="s">
        <v>29625</v>
      </c>
      <c r="C714" t="s">
        <v>6334</v>
      </c>
      <c r="D714" t="s">
        <v>4260</v>
      </c>
      <c r="E714" t="s">
        <v>28526</v>
      </c>
      <c r="F714" t="s">
        <v>28676</v>
      </c>
      <c r="G714" t="s">
        <v>6334</v>
      </c>
      <c r="H714" t="s">
        <v>6334</v>
      </c>
      <c r="I714" t="s">
        <v>28677</v>
      </c>
      <c r="J714" t="s">
        <v>6334</v>
      </c>
      <c r="K714" t="s">
        <v>6334</v>
      </c>
    </row>
    <row r="715" spans="1:11" x14ac:dyDescent="0.25">
      <c r="A715" t="s">
        <v>4261</v>
      </c>
      <c r="B715" t="s">
        <v>29626</v>
      </c>
      <c r="C715" t="s">
        <v>6334</v>
      </c>
      <c r="D715" t="s">
        <v>4263</v>
      </c>
      <c r="E715" t="s">
        <v>28526</v>
      </c>
      <c r="F715" t="s">
        <v>28676</v>
      </c>
      <c r="G715" t="s">
        <v>6334</v>
      </c>
      <c r="H715" t="s">
        <v>6334</v>
      </c>
      <c r="I715" t="s">
        <v>28677</v>
      </c>
      <c r="J715" t="s">
        <v>6334</v>
      </c>
      <c r="K715" t="s">
        <v>6334</v>
      </c>
    </row>
    <row r="716" spans="1:11" x14ac:dyDescent="0.25">
      <c r="A716" t="s">
        <v>29627</v>
      </c>
      <c r="B716" t="s">
        <v>29628</v>
      </c>
      <c r="C716" t="s">
        <v>6334</v>
      </c>
      <c r="D716" t="s">
        <v>29629</v>
      </c>
      <c r="E716" t="s">
        <v>28627</v>
      </c>
      <c r="F716" t="s">
        <v>28684</v>
      </c>
      <c r="G716" t="s">
        <v>6334</v>
      </c>
      <c r="H716" t="s">
        <v>6334</v>
      </c>
      <c r="I716" t="s">
        <v>28685</v>
      </c>
      <c r="J716" t="s">
        <v>28686</v>
      </c>
      <c r="K716" t="s">
        <v>6334</v>
      </c>
    </row>
    <row r="717" spans="1:11" x14ac:dyDescent="0.25">
      <c r="A717" t="s">
        <v>29630</v>
      </c>
      <c r="B717" t="s">
        <v>29631</v>
      </c>
      <c r="C717" t="s">
        <v>6334</v>
      </c>
      <c r="D717" t="s">
        <v>29632</v>
      </c>
      <c r="E717" t="s">
        <v>28627</v>
      </c>
      <c r="F717" t="s">
        <v>28684</v>
      </c>
      <c r="G717" t="s">
        <v>6334</v>
      </c>
      <c r="H717" t="s">
        <v>6334</v>
      </c>
      <c r="I717" t="s">
        <v>28685</v>
      </c>
      <c r="J717" t="s">
        <v>28686</v>
      </c>
      <c r="K717" t="s">
        <v>6334</v>
      </c>
    </row>
    <row r="718" spans="1:11" x14ac:dyDescent="0.25">
      <c r="A718" t="s">
        <v>29633</v>
      </c>
      <c r="B718" t="s">
        <v>29634</v>
      </c>
      <c r="C718" t="s">
        <v>6334</v>
      </c>
      <c r="D718" t="s">
        <v>1058</v>
      </c>
      <c r="E718" t="s">
        <v>28526</v>
      </c>
      <c r="F718" t="s">
        <v>28676</v>
      </c>
      <c r="G718" t="s">
        <v>6334</v>
      </c>
      <c r="H718" t="s">
        <v>6334</v>
      </c>
      <c r="I718" t="s">
        <v>28677</v>
      </c>
      <c r="J718" t="s">
        <v>6334</v>
      </c>
      <c r="K718" t="s">
        <v>6334</v>
      </c>
    </row>
    <row r="719" spans="1:11" x14ac:dyDescent="0.25">
      <c r="A719" t="s">
        <v>4264</v>
      </c>
      <c r="B719" t="s">
        <v>29635</v>
      </c>
      <c r="C719" t="s">
        <v>6334</v>
      </c>
      <c r="D719" t="s">
        <v>4266</v>
      </c>
      <c r="E719" t="s">
        <v>28526</v>
      </c>
      <c r="F719" t="s">
        <v>28676</v>
      </c>
      <c r="G719" t="s">
        <v>6334</v>
      </c>
      <c r="H719" t="s">
        <v>6334</v>
      </c>
      <c r="I719" t="s">
        <v>28677</v>
      </c>
      <c r="J719" t="s">
        <v>6334</v>
      </c>
      <c r="K719" t="s">
        <v>6334</v>
      </c>
    </row>
    <row r="720" spans="1:11" x14ac:dyDescent="0.25">
      <c r="A720" t="s">
        <v>29636</v>
      </c>
      <c r="B720" t="s">
        <v>29637</v>
      </c>
      <c r="C720" t="s">
        <v>6334</v>
      </c>
      <c r="D720" t="s">
        <v>29638</v>
      </c>
      <c r="E720" t="s">
        <v>28575</v>
      </c>
      <c r="F720" t="s">
        <v>28687</v>
      </c>
      <c r="G720" t="s">
        <v>6334</v>
      </c>
      <c r="H720" t="s">
        <v>6334</v>
      </c>
      <c r="I720" t="s">
        <v>28688</v>
      </c>
      <c r="J720" t="s">
        <v>28689</v>
      </c>
      <c r="K720" t="s">
        <v>6334</v>
      </c>
    </row>
    <row r="721" spans="1:11" x14ac:dyDescent="0.25">
      <c r="A721" t="s">
        <v>4267</v>
      </c>
      <c r="B721" t="s">
        <v>29639</v>
      </c>
      <c r="C721" t="s">
        <v>6334</v>
      </c>
      <c r="D721" t="s">
        <v>4269</v>
      </c>
      <c r="E721" t="s">
        <v>28526</v>
      </c>
      <c r="F721" t="s">
        <v>28676</v>
      </c>
      <c r="G721" t="s">
        <v>6334</v>
      </c>
      <c r="H721" t="s">
        <v>6334</v>
      </c>
      <c r="I721" t="s">
        <v>28677</v>
      </c>
      <c r="J721" t="s">
        <v>6334</v>
      </c>
      <c r="K721" t="s">
        <v>6334</v>
      </c>
    </row>
    <row r="722" spans="1:11" x14ac:dyDescent="0.25">
      <c r="A722" t="s">
        <v>4270</v>
      </c>
      <c r="B722" t="s">
        <v>29640</v>
      </c>
      <c r="C722" t="s">
        <v>6334</v>
      </c>
      <c r="D722" t="s">
        <v>4272</v>
      </c>
      <c r="E722" t="s">
        <v>28526</v>
      </c>
      <c r="F722" t="s">
        <v>28676</v>
      </c>
      <c r="G722" t="s">
        <v>6334</v>
      </c>
      <c r="H722" t="s">
        <v>6334</v>
      </c>
      <c r="I722" t="s">
        <v>28677</v>
      </c>
      <c r="J722" t="s">
        <v>6334</v>
      </c>
      <c r="K722" t="s">
        <v>6334</v>
      </c>
    </row>
    <row r="723" spans="1:11" x14ac:dyDescent="0.25">
      <c r="A723" t="s">
        <v>4273</v>
      </c>
      <c r="B723" t="s">
        <v>29641</v>
      </c>
      <c r="C723" t="s">
        <v>6334</v>
      </c>
      <c r="D723" t="s">
        <v>4275</v>
      </c>
      <c r="E723" t="s">
        <v>28526</v>
      </c>
      <c r="F723" t="s">
        <v>28676</v>
      </c>
      <c r="G723" t="s">
        <v>6334</v>
      </c>
      <c r="H723" t="s">
        <v>6334</v>
      </c>
      <c r="I723" t="s">
        <v>28677</v>
      </c>
      <c r="J723" t="s">
        <v>6334</v>
      </c>
      <c r="K723" t="s">
        <v>6334</v>
      </c>
    </row>
    <row r="724" spans="1:11" x14ac:dyDescent="0.25">
      <c r="A724" t="s">
        <v>29642</v>
      </c>
      <c r="B724" t="s">
        <v>29643</v>
      </c>
      <c r="C724" t="s">
        <v>6334</v>
      </c>
      <c r="D724" t="s">
        <v>29644</v>
      </c>
      <c r="E724" t="s">
        <v>28627</v>
      </c>
      <c r="F724" t="s">
        <v>28684</v>
      </c>
      <c r="G724" t="s">
        <v>6334</v>
      </c>
      <c r="H724" t="s">
        <v>6334</v>
      </c>
      <c r="I724" t="s">
        <v>28685</v>
      </c>
      <c r="J724" t="s">
        <v>28686</v>
      </c>
      <c r="K724" t="s">
        <v>6334</v>
      </c>
    </row>
    <row r="725" spans="1:11" x14ac:dyDescent="0.25">
      <c r="A725" t="s">
        <v>4276</v>
      </c>
      <c r="B725" t="s">
        <v>29645</v>
      </c>
      <c r="C725" t="s">
        <v>6334</v>
      </c>
      <c r="D725" t="s">
        <v>4278</v>
      </c>
      <c r="E725" t="s">
        <v>28526</v>
      </c>
      <c r="F725" t="s">
        <v>28676</v>
      </c>
      <c r="G725" t="s">
        <v>6334</v>
      </c>
      <c r="H725" t="s">
        <v>6334</v>
      </c>
      <c r="I725" t="s">
        <v>28677</v>
      </c>
      <c r="J725" t="s">
        <v>6334</v>
      </c>
      <c r="K725" t="s">
        <v>6334</v>
      </c>
    </row>
    <row r="726" spans="1:11" x14ac:dyDescent="0.25">
      <c r="A726" t="s">
        <v>29646</v>
      </c>
      <c r="B726" t="s">
        <v>29647</v>
      </c>
      <c r="C726" t="s">
        <v>6334</v>
      </c>
      <c r="D726" t="s">
        <v>29648</v>
      </c>
      <c r="E726" t="s">
        <v>28627</v>
      </c>
      <c r="F726" t="s">
        <v>28684</v>
      </c>
      <c r="G726" t="s">
        <v>6334</v>
      </c>
      <c r="H726" t="s">
        <v>6334</v>
      </c>
      <c r="I726" t="s">
        <v>28685</v>
      </c>
      <c r="J726" t="s">
        <v>28686</v>
      </c>
      <c r="K726" t="s">
        <v>6334</v>
      </c>
    </row>
    <row r="727" spans="1:11" x14ac:dyDescent="0.25">
      <c r="A727" t="s">
        <v>29649</v>
      </c>
      <c r="B727" t="s">
        <v>29650</v>
      </c>
      <c r="C727" t="s">
        <v>6334</v>
      </c>
      <c r="D727" t="s">
        <v>1058</v>
      </c>
      <c r="E727" t="s">
        <v>28627</v>
      </c>
      <c r="F727" t="s">
        <v>28684</v>
      </c>
      <c r="G727" t="s">
        <v>6334</v>
      </c>
      <c r="H727" t="s">
        <v>6334</v>
      </c>
      <c r="I727" t="s">
        <v>28685</v>
      </c>
      <c r="J727" t="s">
        <v>28686</v>
      </c>
      <c r="K727" t="s">
        <v>6334</v>
      </c>
    </row>
    <row r="728" spans="1:11" x14ac:dyDescent="0.25">
      <c r="A728" t="s">
        <v>27048</v>
      </c>
      <c r="B728" t="s">
        <v>27370</v>
      </c>
      <c r="C728" t="s">
        <v>6334</v>
      </c>
      <c r="D728" t="s">
        <v>1058</v>
      </c>
      <c r="E728" t="s">
        <v>28555</v>
      </c>
      <c r="F728" t="s">
        <v>29651</v>
      </c>
      <c r="G728" t="s">
        <v>6334</v>
      </c>
      <c r="H728" t="s">
        <v>6334</v>
      </c>
      <c r="I728" t="s">
        <v>28777</v>
      </c>
      <c r="J728" t="s">
        <v>29652</v>
      </c>
      <c r="K728" t="s">
        <v>6334</v>
      </c>
    </row>
    <row r="729" spans="1:11" x14ac:dyDescent="0.25">
      <c r="A729" t="s">
        <v>4279</v>
      </c>
      <c r="B729" t="s">
        <v>29653</v>
      </c>
      <c r="C729" t="s">
        <v>6334</v>
      </c>
      <c r="D729" t="s">
        <v>4281</v>
      </c>
      <c r="E729" t="s">
        <v>28526</v>
      </c>
      <c r="F729" t="s">
        <v>28676</v>
      </c>
      <c r="G729" t="s">
        <v>6334</v>
      </c>
      <c r="H729" t="s">
        <v>6334</v>
      </c>
      <c r="I729" t="s">
        <v>28677</v>
      </c>
      <c r="J729" t="s">
        <v>6334</v>
      </c>
      <c r="K729" t="s">
        <v>6334</v>
      </c>
    </row>
    <row r="730" spans="1:11" x14ac:dyDescent="0.25">
      <c r="A730" t="s">
        <v>4282</v>
      </c>
      <c r="B730" t="s">
        <v>29654</v>
      </c>
      <c r="C730" t="s">
        <v>6334</v>
      </c>
      <c r="D730" t="s">
        <v>4284</v>
      </c>
      <c r="E730" t="s">
        <v>28526</v>
      </c>
      <c r="F730" t="s">
        <v>28676</v>
      </c>
      <c r="G730" t="s">
        <v>6334</v>
      </c>
      <c r="H730" t="s">
        <v>6334</v>
      </c>
      <c r="I730" t="s">
        <v>28677</v>
      </c>
      <c r="J730" t="s">
        <v>6334</v>
      </c>
      <c r="K730" t="s">
        <v>6334</v>
      </c>
    </row>
    <row r="731" spans="1:11" x14ac:dyDescent="0.25">
      <c r="A731" t="s">
        <v>4285</v>
      </c>
      <c r="B731" t="s">
        <v>29655</v>
      </c>
      <c r="C731" t="s">
        <v>6334</v>
      </c>
      <c r="D731" t="s">
        <v>4287</v>
      </c>
      <c r="E731" t="s">
        <v>28526</v>
      </c>
      <c r="F731" t="s">
        <v>28676</v>
      </c>
      <c r="G731" t="s">
        <v>6334</v>
      </c>
      <c r="H731" t="s">
        <v>6334</v>
      </c>
      <c r="I731" t="s">
        <v>28677</v>
      </c>
      <c r="J731" t="s">
        <v>6334</v>
      </c>
      <c r="K731" t="s">
        <v>6334</v>
      </c>
    </row>
    <row r="732" spans="1:11" x14ac:dyDescent="0.25">
      <c r="A732" t="s">
        <v>29656</v>
      </c>
      <c r="B732" t="s">
        <v>29657</v>
      </c>
      <c r="C732" t="s">
        <v>6334</v>
      </c>
      <c r="D732" t="s">
        <v>1058</v>
      </c>
      <c r="E732" t="s">
        <v>28526</v>
      </c>
      <c r="F732" t="s">
        <v>28676</v>
      </c>
      <c r="G732" t="s">
        <v>6334</v>
      </c>
      <c r="H732" t="s">
        <v>6334</v>
      </c>
      <c r="I732" t="s">
        <v>28677</v>
      </c>
      <c r="J732" t="s">
        <v>6334</v>
      </c>
      <c r="K732" t="s">
        <v>6334</v>
      </c>
    </row>
    <row r="733" spans="1:11" x14ac:dyDescent="0.25">
      <c r="A733" t="s">
        <v>29658</v>
      </c>
      <c r="B733" t="s">
        <v>29659</v>
      </c>
      <c r="C733" t="s">
        <v>6334</v>
      </c>
      <c r="D733" t="s">
        <v>29660</v>
      </c>
      <c r="E733" t="s">
        <v>28627</v>
      </c>
      <c r="F733" t="s">
        <v>28684</v>
      </c>
      <c r="G733" t="s">
        <v>6334</v>
      </c>
      <c r="H733" t="s">
        <v>6334</v>
      </c>
      <c r="I733" t="s">
        <v>28685</v>
      </c>
      <c r="J733" t="s">
        <v>28686</v>
      </c>
      <c r="K733" t="s">
        <v>6334</v>
      </c>
    </row>
    <row r="734" spans="1:11" x14ac:dyDescent="0.25">
      <c r="A734" t="s">
        <v>4291</v>
      </c>
      <c r="B734" t="s">
        <v>29661</v>
      </c>
      <c r="C734" t="s">
        <v>6334</v>
      </c>
      <c r="D734" t="s">
        <v>4293</v>
      </c>
      <c r="E734" t="s">
        <v>28526</v>
      </c>
      <c r="F734" t="s">
        <v>28676</v>
      </c>
      <c r="G734" t="s">
        <v>6334</v>
      </c>
      <c r="H734" t="s">
        <v>6334</v>
      </c>
      <c r="I734" t="s">
        <v>28677</v>
      </c>
      <c r="J734" t="s">
        <v>6334</v>
      </c>
      <c r="K734" t="s">
        <v>6334</v>
      </c>
    </row>
    <row r="735" spans="1:11" x14ac:dyDescent="0.25">
      <c r="A735" t="s">
        <v>29662</v>
      </c>
      <c r="B735" t="s">
        <v>29663</v>
      </c>
      <c r="C735" t="s">
        <v>6334</v>
      </c>
      <c r="D735" t="s">
        <v>29664</v>
      </c>
      <c r="E735" t="s">
        <v>28627</v>
      </c>
      <c r="F735" t="s">
        <v>28684</v>
      </c>
      <c r="G735" t="s">
        <v>6334</v>
      </c>
      <c r="H735" t="s">
        <v>6334</v>
      </c>
      <c r="I735" t="s">
        <v>28685</v>
      </c>
      <c r="J735" t="s">
        <v>28686</v>
      </c>
      <c r="K735" t="s">
        <v>6334</v>
      </c>
    </row>
    <row r="736" spans="1:11" x14ac:dyDescent="0.25">
      <c r="A736" t="s">
        <v>4294</v>
      </c>
      <c r="B736" t="s">
        <v>29665</v>
      </c>
      <c r="C736" t="s">
        <v>6334</v>
      </c>
      <c r="D736" t="s">
        <v>4296</v>
      </c>
      <c r="E736" t="s">
        <v>28526</v>
      </c>
      <c r="F736" t="s">
        <v>28676</v>
      </c>
      <c r="G736" t="s">
        <v>6334</v>
      </c>
      <c r="H736" t="s">
        <v>6334</v>
      </c>
      <c r="I736" t="s">
        <v>28677</v>
      </c>
      <c r="J736" t="s">
        <v>6334</v>
      </c>
      <c r="K736" t="s">
        <v>6334</v>
      </c>
    </row>
    <row r="737" spans="1:11" x14ac:dyDescent="0.25">
      <c r="A737" t="s">
        <v>27044</v>
      </c>
      <c r="B737" t="s">
        <v>29666</v>
      </c>
      <c r="C737" t="s">
        <v>6334</v>
      </c>
      <c r="D737" t="s">
        <v>27327</v>
      </c>
      <c r="E737" t="s">
        <v>28556</v>
      </c>
      <c r="F737" t="s">
        <v>28966</v>
      </c>
      <c r="G737" t="s">
        <v>6334</v>
      </c>
      <c r="H737" t="s">
        <v>6334</v>
      </c>
      <c r="I737" t="s">
        <v>28967</v>
      </c>
      <c r="J737" t="s">
        <v>28968</v>
      </c>
      <c r="K737" t="s">
        <v>6334</v>
      </c>
    </row>
    <row r="738" spans="1:11" x14ac:dyDescent="0.25">
      <c r="A738" t="s">
        <v>29667</v>
      </c>
      <c r="B738" t="s">
        <v>29668</v>
      </c>
      <c r="C738" t="s">
        <v>6334</v>
      </c>
      <c r="D738" t="s">
        <v>29669</v>
      </c>
      <c r="E738" t="s">
        <v>28627</v>
      </c>
      <c r="F738" t="s">
        <v>28684</v>
      </c>
      <c r="G738" t="s">
        <v>6334</v>
      </c>
      <c r="H738" t="s">
        <v>6334</v>
      </c>
      <c r="I738" t="s">
        <v>28685</v>
      </c>
      <c r="J738" t="s">
        <v>28686</v>
      </c>
      <c r="K738" t="s">
        <v>6334</v>
      </c>
    </row>
    <row r="739" spans="1:11" x14ac:dyDescent="0.25">
      <c r="A739" t="s">
        <v>29670</v>
      </c>
      <c r="B739" t="s">
        <v>29671</v>
      </c>
      <c r="C739" t="s">
        <v>6334</v>
      </c>
      <c r="D739" t="s">
        <v>1058</v>
      </c>
      <c r="E739" t="s">
        <v>28627</v>
      </c>
      <c r="F739" t="s">
        <v>28684</v>
      </c>
      <c r="G739" t="s">
        <v>6334</v>
      </c>
      <c r="H739" t="s">
        <v>6334</v>
      </c>
      <c r="I739" t="s">
        <v>28685</v>
      </c>
      <c r="J739" t="s">
        <v>28686</v>
      </c>
      <c r="K739" t="s">
        <v>6334</v>
      </c>
    </row>
    <row r="740" spans="1:11" x14ac:dyDescent="0.25">
      <c r="A740" t="s">
        <v>29672</v>
      </c>
      <c r="B740" t="s">
        <v>29673</v>
      </c>
      <c r="C740" t="s">
        <v>6334</v>
      </c>
      <c r="D740" t="s">
        <v>1058</v>
      </c>
      <c r="E740" t="s">
        <v>28627</v>
      </c>
      <c r="F740" t="s">
        <v>28684</v>
      </c>
      <c r="G740" t="s">
        <v>6334</v>
      </c>
      <c r="H740" t="s">
        <v>6334</v>
      </c>
      <c r="I740" t="s">
        <v>28685</v>
      </c>
      <c r="J740" t="s">
        <v>28686</v>
      </c>
      <c r="K740" t="s">
        <v>6334</v>
      </c>
    </row>
    <row r="741" spans="1:11" x14ac:dyDescent="0.25">
      <c r="A741" t="s">
        <v>29674</v>
      </c>
      <c r="B741" t="s">
        <v>29675</v>
      </c>
      <c r="C741" t="s">
        <v>6334</v>
      </c>
      <c r="D741" t="s">
        <v>29676</v>
      </c>
      <c r="E741" t="s">
        <v>28627</v>
      </c>
      <c r="F741" t="s">
        <v>28684</v>
      </c>
      <c r="G741" t="s">
        <v>6334</v>
      </c>
      <c r="H741" t="s">
        <v>6334</v>
      </c>
      <c r="I741" t="s">
        <v>28685</v>
      </c>
      <c r="J741" t="s">
        <v>28686</v>
      </c>
      <c r="K741" t="s">
        <v>6334</v>
      </c>
    </row>
    <row r="742" spans="1:11" x14ac:dyDescent="0.25">
      <c r="A742" t="s">
        <v>29677</v>
      </c>
      <c r="B742" t="s">
        <v>29678</v>
      </c>
      <c r="C742" t="s">
        <v>6334</v>
      </c>
      <c r="D742" t="s">
        <v>1058</v>
      </c>
      <c r="E742" t="s">
        <v>28526</v>
      </c>
      <c r="F742" t="s">
        <v>28676</v>
      </c>
      <c r="G742" t="s">
        <v>6334</v>
      </c>
      <c r="H742" t="s">
        <v>6334</v>
      </c>
      <c r="I742" t="s">
        <v>28677</v>
      </c>
      <c r="J742" t="s">
        <v>6334</v>
      </c>
      <c r="K742" t="s">
        <v>6334</v>
      </c>
    </row>
    <row r="743" spans="1:11" x14ac:dyDescent="0.25">
      <c r="A743" t="s">
        <v>29679</v>
      </c>
      <c r="B743" t="s">
        <v>27092</v>
      </c>
      <c r="C743" t="s">
        <v>6334</v>
      </c>
      <c r="D743" t="s">
        <v>1058</v>
      </c>
      <c r="E743" t="s">
        <v>28627</v>
      </c>
      <c r="F743" t="s">
        <v>28684</v>
      </c>
      <c r="G743" t="s">
        <v>6334</v>
      </c>
      <c r="H743" t="s">
        <v>6334</v>
      </c>
      <c r="I743" t="s">
        <v>28685</v>
      </c>
      <c r="J743" t="s">
        <v>28686</v>
      </c>
      <c r="K743" t="s">
        <v>6334</v>
      </c>
    </row>
    <row r="744" spans="1:11" x14ac:dyDescent="0.25">
      <c r="A744" t="s">
        <v>4307</v>
      </c>
      <c r="B744" t="s">
        <v>27457</v>
      </c>
      <c r="C744" t="s">
        <v>6334</v>
      </c>
      <c r="D744" t="s">
        <v>4309</v>
      </c>
      <c r="E744" t="s">
        <v>28627</v>
      </c>
      <c r="F744" t="s">
        <v>28684</v>
      </c>
      <c r="G744" t="s">
        <v>6334</v>
      </c>
      <c r="H744" t="s">
        <v>6334</v>
      </c>
      <c r="I744" t="s">
        <v>28685</v>
      </c>
      <c r="J744" t="s">
        <v>28686</v>
      </c>
      <c r="K744" t="s">
        <v>6334</v>
      </c>
    </row>
    <row r="745" spans="1:11" x14ac:dyDescent="0.25">
      <c r="A745" t="s">
        <v>29680</v>
      </c>
      <c r="B745" t="s">
        <v>29681</v>
      </c>
      <c r="C745" t="s">
        <v>6334</v>
      </c>
      <c r="D745" t="s">
        <v>1058</v>
      </c>
      <c r="E745" t="s">
        <v>28627</v>
      </c>
      <c r="F745" t="s">
        <v>28684</v>
      </c>
      <c r="G745" t="s">
        <v>6334</v>
      </c>
      <c r="H745" t="s">
        <v>6334</v>
      </c>
      <c r="I745" t="s">
        <v>28685</v>
      </c>
      <c r="J745" t="s">
        <v>28686</v>
      </c>
      <c r="K745" t="s">
        <v>6334</v>
      </c>
    </row>
    <row r="746" spans="1:11" x14ac:dyDescent="0.25">
      <c r="A746" t="s">
        <v>29682</v>
      </c>
      <c r="B746" t="s">
        <v>29683</v>
      </c>
      <c r="C746" t="s">
        <v>6334</v>
      </c>
      <c r="D746" t="s">
        <v>29684</v>
      </c>
      <c r="E746" t="s">
        <v>28575</v>
      </c>
      <c r="F746" t="s">
        <v>28687</v>
      </c>
      <c r="G746" t="s">
        <v>6334</v>
      </c>
      <c r="H746" t="s">
        <v>6334</v>
      </c>
      <c r="I746" t="s">
        <v>28688</v>
      </c>
      <c r="J746" t="s">
        <v>28689</v>
      </c>
      <c r="K746" t="s">
        <v>6334</v>
      </c>
    </row>
    <row r="747" spans="1:11" x14ac:dyDescent="0.25">
      <c r="A747" t="s">
        <v>4310</v>
      </c>
      <c r="B747" t="s">
        <v>27429</v>
      </c>
      <c r="C747" t="s">
        <v>6334</v>
      </c>
      <c r="D747" t="s">
        <v>4312</v>
      </c>
      <c r="E747" t="s">
        <v>28627</v>
      </c>
      <c r="F747" t="s">
        <v>28684</v>
      </c>
      <c r="G747" t="s">
        <v>6334</v>
      </c>
      <c r="H747" t="s">
        <v>6334</v>
      </c>
      <c r="I747" t="s">
        <v>28685</v>
      </c>
      <c r="J747" t="s">
        <v>28686</v>
      </c>
      <c r="K747" t="s">
        <v>6334</v>
      </c>
    </row>
    <row r="748" spans="1:11" x14ac:dyDescent="0.25">
      <c r="A748" t="s">
        <v>4313</v>
      </c>
      <c r="B748" t="s">
        <v>26859</v>
      </c>
      <c r="C748" t="s">
        <v>6334</v>
      </c>
      <c r="D748" t="s">
        <v>4315</v>
      </c>
      <c r="E748" t="s">
        <v>24749</v>
      </c>
      <c r="F748" t="s">
        <v>29580</v>
      </c>
      <c r="G748" t="s">
        <v>6334</v>
      </c>
      <c r="H748" t="s">
        <v>6334</v>
      </c>
      <c r="I748" t="s">
        <v>28677</v>
      </c>
      <c r="J748" t="s">
        <v>6334</v>
      </c>
      <c r="K748" t="s">
        <v>6334</v>
      </c>
    </row>
    <row r="749" spans="1:11" x14ac:dyDescent="0.25">
      <c r="A749" t="s">
        <v>29685</v>
      </c>
      <c r="B749" t="s">
        <v>29686</v>
      </c>
      <c r="C749" t="s">
        <v>6334</v>
      </c>
      <c r="D749" t="s">
        <v>29687</v>
      </c>
      <c r="E749" t="s">
        <v>28537</v>
      </c>
      <c r="F749" t="s">
        <v>28705</v>
      </c>
      <c r="G749" t="s">
        <v>6334</v>
      </c>
      <c r="H749" t="s">
        <v>6334</v>
      </c>
      <c r="I749" t="s">
        <v>28677</v>
      </c>
      <c r="J749" t="s">
        <v>6334</v>
      </c>
      <c r="K749" t="s">
        <v>6334</v>
      </c>
    </row>
    <row r="750" spans="1:11" x14ac:dyDescent="0.25">
      <c r="A750" t="s">
        <v>4316</v>
      </c>
      <c r="B750" t="s">
        <v>29688</v>
      </c>
      <c r="C750" t="s">
        <v>6334</v>
      </c>
      <c r="D750" t="s">
        <v>4318</v>
      </c>
      <c r="E750" t="s">
        <v>28537</v>
      </c>
      <c r="F750" t="s">
        <v>28705</v>
      </c>
      <c r="G750" t="s">
        <v>6334</v>
      </c>
      <c r="H750" t="s">
        <v>6334</v>
      </c>
      <c r="I750" t="s">
        <v>28677</v>
      </c>
      <c r="J750" t="s">
        <v>6334</v>
      </c>
      <c r="K750" t="s">
        <v>6334</v>
      </c>
    </row>
    <row r="751" spans="1:11" x14ac:dyDescent="0.25">
      <c r="A751" t="s">
        <v>4319</v>
      </c>
      <c r="B751" t="s">
        <v>27395</v>
      </c>
      <c r="C751" t="s">
        <v>6334</v>
      </c>
      <c r="D751" t="s">
        <v>27396</v>
      </c>
      <c r="E751" t="s">
        <v>28627</v>
      </c>
      <c r="F751" t="s">
        <v>28684</v>
      </c>
      <c r="G751" t="s">
        <v>6334</v>
      </c>
      <c r="H751" t="s">
        <v>6334</v>
      </c>
      <c r="I751" t="s">
        <v>28685</v>
      </c>
      <c r="J751" t="s">
        <v>28686</v>
      </c>
      <c r="K751" t="s">
        <v>6334</v>
      </c>
    </row>
    <row r="752" spans="1:11" x14ac:dyDescent="0.25">
      <c r="A752" t="s">
        <v>29689</v>
      </c>
      <c r="B752" t="s">
        <v>29690</v>
      </c>
      <c r="C752" t="s">
        <v>6334</v>
      </c>
      <c r="D752" t="s">
        <v>1058</v>
      </c>
      <c r="E752" t="s">
        <v>28627</v>
      </c>
      <c r="F752" t="s">
        <v>28684</v>
      </c>
      <c r="G752" t="s">
        <v>6334</v>
      </c>
      <c r="H752" t="s">
        <v>6334</v>
      </c>
      <c r="I752" t="s">
        <v>28685</v>
      </c>
      <c r="J752" t="s">
        <v>28686</v>
      </c>
      <c r="K752" t="s">
        <v>6334</v>
      </c>
    </row>
    <row r="753" spans="1:11" x14ac:dyDescent="0.25">
      <c r="A753" t="s">
        <v>4324</v>
      </c>
      <c r="B753" t="s">
        <v>29691</v>
      </c>
      <c r="C753" t="s">
        <v>6334</v>
      </c>
      <c r="D753" t="s">
        <v>4326</v>
      </c>
      <c r="E753" t="s">
        <v>28526</v>
      </c>
      <c r="F753" t="s">
        <v>28676</v>
      </c>
      <c r="G753" t="s">
        <v>6334</v>
      </c>
      <c r="H753" t="s">
        <v>6334</v>
      </c>
      <c r="I753" t="s">
        <v>28677</v>
      </c>
      <c r="J753" t="s">
        <v>6334</v>
      </c>
      <c r="K753" t="s">
        <v>6334</v>
      </c>
    </row>
    <row r="754" spans="1:11" x14ac:dyDescent="0.25">
      <c r="A754" t="s">
        <v>29692</v>
      </c>
      <c r="B754" t="s">
        <v>29693</v>
      </c>
      <c r="C754" t="s">
        <v>6334</v>
      </c>
      <c r="D754" t="s">
        <v>29694</v>
      </c>
      <c r="E754" t="s">
        <v>28627</v>
      </c>
      <c r="F754" t="s">
        <v>28684</v>
      </c>
      <c r="G754" t="s">
        <v>6334</v>
      </c>
      <c r="H754" t="s">
        <v>6334</v>
      </c>
      <c r="I754" t="s">
        <v>28685</v>
      </c>
      <c r="J754" t="s">
        <v>28686</v>
      </c>
      <c r="K754" t="s">
        <v>6334</v>
      </c>
    </row>
    <row r="755" spans="1:11" x14ac:dyDescent="0.25">
      <c r="A755" t="s">
        <v>4329</v>
      </c>
      <c r="B755" t="s">
        <v>29695</v>
      </c>
      <c r="C755" t="s">
        <v>29696</v>
      </c>
      <c r="D755" t="s">
        <v>4331</v>
      </c>
      <c r="E755" t="s">
        <v>28594</v>
      </c>
      <c r="F755" t="s">
        <v>28897</v>
      </c>
      <c r="G755" t="s">
        <v>6334</v>
      </c>
      <c r="H755" t="s">
        <v>6334</v>
      </c>
      <c r="I755" t="s">
        <v>28898</v>
      </c>
      <c r="J755" t="s">
        <v>28899</v>
      </c>
      <c r="K755" t="s">
        <v>6334</v>
      </c>
    </row>
    <row r="756" spans="1:11" x14ac:dyDescent="0.25">
      <c r="A756" t="s">
        <v>4332</v>
      </c>
      <c r="B756" t="s">
        <v>27340</v>
      </c>
      <c r="C756" t="s">
        <v>6334</v>
      </c>
      <c r="D756" t="s">
        <v>4334</v>
      </c>
      <c r="E756" t="s">
        <v>28575</v>
      </c>
      <c r="F756" t="s">
        <v>28687</v>
      </c>
      <c r="G756" t="s">
        <v>6334</v>
      </c>
      <c r="H756" t="s">
        <v>6334</v>
      </c>
      <c r="I756" t="s">
        <v>28688</v>
      </c>
      <c r="J756" t="s">
        <v>28689</v>
      </c>
      <c r="K756" t="s">
        <v>6334</v>
      </c>
    </row>
    <row r="757" spans="1:11" x14ac:dyDescent="0.25">
      <c r="A757" t="s">
        <v>29697</v>
      </c>
      <c r="B757" t="s">
        <v>29698</v>
      </c>
      <c r="C757" t="s">
        <v>6334</v>
      </c>
      <c r="D757" t="s">
        <v>29699</v>
      </c>
      <c r="E757" t="s">
        <v>28627</v>
      </c>
      <c r="F757" t="s">
        <v>28684</v>
      </c>
      <c r="G757" t="s">
        <v>6334</v>
      </c>
      <c r="H757" t="s">
        <v>6334</v>
      </c>
      <c r="I757" t="s">
        <v>28685</v>
      </c>
      <c r="J757" t="s">
        <v>28686</v>
      </c>
      <c r="K757" t="s">
        <v>6334</v>
      </c>
    </row>
    <row r="758" spans="1:11" x14ac:dyDescent="0.25">
      <c r="A758" t="s">
        <v>29700</v>
      </c>
      <c r="B758" t="s">
        <v>29701</v>
      </c>
      <c r="C758" t="s">
        <v>6334</v>
      </c>
      <c r="D758" t="s">
        <v>1058</v>
      </c>
      <c r="E758" t="s">
        <v>28627</v>
      </c>
      <c r="F758" t="s">
        <v>28684</v>
      </c>
      <c r="G758" t="s">
        <v>6334</v>
      </c>
      <c r="H758" t="s">
        <v>6334</v>
      </c>
      <c r="I758" t="s">
        <v>28685</v>
      </c>
      <c r="J758" t="s">
        <v>28686</v>
      </c>
      <c r="K758" t="s">
        <v>6334</v>
      </c>
    </row>
    <row r="759" spans="1:11" x14ac:dyDescent="0.25">
      <c r="A759" t="s">
        <v>4338</v>
      </c>
      <c r="B759" t="s">
        <v>27405</v>
      </c>
      <c r="C759" t="s">
        <v>6334</v>
      </c>
      <c r="D759" t="s">
        <v>4340</v>
      </c>
      <c r="E759" t="s">
        <v>28627</v>
      </c>
      <c r="F759" t="s">
        <v>28684</v>
      </c>
      <c r="G759" t="s">
        <v>6334</v>
      </c>
      <c r="H759" t="s">
        <v>6334</v>
      </c>
      <c r="I759" t="s">
        <v>28685</v>
      </c>
      <c r="J759" t="s">
        <v>28686</v>
      </c>
      <c r="K759" t="s">
        <v>6334</v>
      </c>
    </row>
    <row r="760" spans="1:11" x14ac:dyDescent="0.25">
      <c r="A760" t="s">
        <v>4341</v>
      </c>
      <c r="B760" t="s">
        <v>27188</v>
      </c>
      <c r="C760" t="s">
        <v>6334</v>
      </c>
      <c r="D760" t="s">
        <v>4343</v>
      </c>
      <c r="E760" t="s">
        <v>28575</v>
      </c>
      <c r="F760" t="s">
        <v>28687</v>
      </c>
      <c r="G760" t="s">
        <v>6334</v>
      </c>
      <c r="H760" t="s">
        <v>6334</v>
      </c>
      <c r="I760" t="s">
        <v>28688</v>
      </c>
      <c r="J760" t="s">
        <v>28689</v>
      </c>
      <c r="K760" t="s">
        <v>6334</v>
      </c>
    </row>
    <row r="761" spans="1:11" x14ac:dyDescent="0.25">
      <c r="A761" t="s">
        <v>4344</v>
      </c>
      <c r="B761" t="s">
        <v>27128</v>
      </c>
      <c r="C761" t="s">
        <v>6334</v>
      </c>
      <c r="D761" t="s">
        <v>4346</v>
      </c>
      <c r="E761" t="s">
        <v>28575</v>
      </c>
      <c r="F761" t="s">
        <v>28687</v>
      </c>
      <c r="G761" t="s">
        <v>6334</v>
      </c>
      <c r="H761" t="s">
        <v>6334</v>
      </c>
      <c r="I761" t="s">
        <v>28688</v>
      </c>
      <c r="J761" t="s">
        <v>28689</v>
      </c>
      <c r="K761" t="s">
        <v>6334</v>
      </c>
    </row>
    <row r="762" spans="1:11" x14ac:dyDescent="0.25">
      <c r="A762" t="s">
        <v>29702</v>
      </c>
      <c r="B762" t="s">
        <v>29703</v>
      </c>
      <c r="C762" t="s">
        <v>6334</v>
      </c>
      <c r="D762" t="s">
        <v>29704</v>
      </c>
      <c r="E762" t="s">
        <v>28627</v>
      </c>
      <c r="F762" t="s">
        <v>28684</v>
      </c>
      <c r="G762" t="s">
        <v>6334</v>
      </c>
      <c r="H762" t="s">
        <v>6334</v>
      </c>
      <c r="I762" t="s">
        <v>28685</v>
      </c>
      <c r="J762" t="s">
        <v>28686</v>
      </c>
      <c r="K762" t="s">
        <v>6334</v>
      </c>
    </row>
    <row r="763" spans="1:11" x14ac:dyDescent="0.25">
      <c r="A763" t="s">
        <v>29705</v>
      </c>
      <c r="B763" t="s">
        <v>29706</v>
      </c>
      <c r="C763" t="s">
        <v>6334</v>
      </c>
      <c r="D763" t="s">
        <v>1058</v>
      </c>
      <c r="E763" t="s">
        <v>28526</v>
      </c>
      <c r="F763" t="s">
        <v>28676</v>
      </c>
      <c r="G763" t="s">
        <v>6334</v>
      </c>
      <c r="H763" t="s">
        <v>6334</v>
      </c>
      <c r="I763" t="s">
        <v>28677</v>
      </c>
      <c r="J763" t="s">
        <v>6334</v>
      </c>
      <c r="K763" t="s">
        <v>6334</v>
      </c>
    </row>
    <row r="764" spans="1:11" x14ac:dyDescent="0.25">
      <c r="A764" t="s">
        <v>4347</v>
      </c>
      <c r="B764" t="s">
        <v>27271</v>
      </c>
      <c r="C764" t="s">
        <v>6334</v>
      </c>
      <c r="D764" t="s">
        <v>4349</v>
      </c>
      <c r="E764" t="s">
        <v>28627</v>
      </c>
      <c r="F764" t="s">
        <v>28684</v>
      </c>
      <c r="G764" t="s">
        <v>6334</v>
      </c>
      <c r="H764" t="s">
        <v>6334</v>
      </c>
      <c r="I764" t="s">
        <v>28685</v>
      </c>
      <c r="J764" t="s">
        <v>28686</v>
      </c>
      <c r="K764" t="s">
        <v>6334</v>
      </c>
    </row>
    <row r="765" spans="1:11" x14ac:dyDescent="0.25">
      <c r="A765" t="s">
        <v>4350</v>
      </c>
      <c r="B765" t="s">
        <v>29707</v>
      </c>
      <c r="C765" t="s">
        <v>6334</v>
      </c>
      <c r="D765" t="s">
        <v>4352</v>
      </c>
      <c r="E765" t="s">
        <v>28526</v>
      </c>
      <c r="F765" t="s">
        <v>28676</v>
      </c>
      <c r="G765" t="s">
        <v>6334</v>
      </c>
      <c r="H765" t="s">
        <v>6334</v>
      </c>
      <c r="I765" t="s">
        <v>28677</v>
      </c>
      <c r="J765" t="s">
        <v>6334</v>
      </c>
      <c r="K765" t="s">
        <v>6334</v>
      </c>
    </row>
    <row r="766" spans="1:11" x14ac:dyDescent="0.25">
      <c r="A766" t="s">
        <v>4353</v>
      </c>
      <c r="B766" t="s">
        <v>27367</v>
      </c>
      <c r="C766" t="s">
        <v>6334</v>
      </c>
      <c r="D766" t="s">
        <v>4355</v>
      </c>
      <c r="E766" t="s">
        <v>28753</v>
      </c>
      <c r="F766" t="s">
        <v>28754</v>
      </c>
      <c r="G766" t="s">
        <v>6334</v>
      </c>
      <c r="H766" t="s">
        <v>6334</v>
      </c>
      <c r="I766" t="s">
        <v>28755</v>
      </c>
      <c r="J766" t="s">
        <v>6334</v>
      </c>
      <c r="K766" t="s">
        <v>6334</v>
      </c>
    </row>
    <row r="767" spans="1:11" x14ac:dyDescent="0.25">
      <c r="A767" t="s">
        <v>27043</v>
      </c>
      <c r="B767" t="s">
        <v>29708</v>
      </c>
      <c r="C767" t="s">
        <v>6334</v>
      </c>
      <c r="D767" t="s">
        <v>27264</v>
      </c>
      <c r="E767" t="s">
        <v>29709</v>
      </c>
      <c r="F767" t="s">
        <v>29710</v>
      </c>
      <c r="G767" t="s">
        <v>6334</v>
      </c>
      <c r="H767" t="s">
        <v>6334</v>
      </c>
      <c r="I767" t="s">
        <v>29711</v>
      </c>
      <c r="J767" t="s">
        <v>6334</v>
      </c>
      <c r="K767" t="s">
        <v>6334</v>
      </c>
    </row>
    <row r="768" spans="1:11" x14ac:dyDescent="0.25">
      <c r="A768" t="s">
        <v>4356</v>
      </c>
      <c r="B768" t="s">
        <v>27268</v>
      </c>
      <c r="C768" t="s">
        <v>6334</v>
      </c>
      <c r="D768" t="s">
        <v>4358</v>
      </c>
      <c r="E768" t="s">
        <v>28627</v>
      </c>
      <c r="F768" t="s">
        <v>28684</v>
      </c>
      <c r="G768" t="s">
        <v>6334</v>
      </c>
      <c r="H768" t="s">
        <v>6334</v>
      </c>
      <c r="I768" t="s">
        <v>28685</v>
      </c>
      <c r="J768" t="s">
        <v>28686</v>
      </c>
      <c r="K768" t="s">
        <v>6334</v>
      </c>
    </row>
    <row r="769" spans="1:11" x14ac:dyDescent="0.25">
      <c r="A769" t="s">
        <v>4359</v>
      </c>
      <c r="B769" t="s">
        <v>29712</v>
      </c>
      <c r="C769" t="s">
        <v>6334</v>
      </c>
      <c r="D769" t="s">
        <v>4361</v>
      </c>
      <c r="E769" t="s">
        <v>28526</v>
      </c>
      <c r="F769" t="s">
        <v>28676</v>
      </c>
      <c r="G769" t="s">
        <v>6334</v>
      </c>
      <c r="H769" t="s">
        <v>6334</v>
      </c>
      <c r="I769" t="s">
        <v>28677</v>
      </c>
      <c r="J769" t="s">
        <v>6334</v>
      </c>
      <c r="K769" t="s">
        <v>6334</v>
      </c>
    </row>
    <row r="770" spans="1:11" x14ac:dyDescent="0.25">
      <c r="A770" t="s">
        <v>29713</v>
      </c>
      <c r="B770" t="s">
        <v>29714</v>
      </c>
      <c r="C770" t="s">
        <v>6334</v>
      </c>
      <c r="D770" t="s">
        <v>1058</v>
      </c>
      <c r="E770" t="s">
        <v>28627</v>
      </c>
      <c r="F770" t="s">
        <v>28684</v>
      </c>
      <c r="G770" t="s">
        <v>6334</v>
      </c>
      <c r="H770" t="s">
        <v>6334</v>
      </c>
      <c r="I770" t="s">
        <v>28685</v>
      </c>
      <c r="J770" t="s">
        <v>28686</v>
      </c>
      <c r="K770" t="s">
        <v>6334</v>
      </c>
    </row>
    <row r="771" spans="1:11" x14ac:dyDescent="0.25">
      <c r="A771" t="s">
        <v>4364</v>
      </c>
      <c r="B771" t="s">
        <v>29715</v>
      </c>
      <c r="C771" t="s">
        <v>6334</v>
      </c>
      <c r="D771" t="s">
        <v>4366</v>
      </c>
      <c r="E771" t="s">
        <v>28526</v>
      </c>
      <c r="F771" t="s">
        <v>28676</v>
      </c>
      <c r="G771" t="s">
        <v>6334</v>
      </c>
      <c r="H771" t="s">
        <v>6334</v>
      </c>
      <c r="I771" t="s">
        <v>28677</v>
      </c>
      <c r="J771" t="s">
        <v>6334</v>
      </c>
      <c r="K771" t="s">
        <v>6334</v>
      </c>
    </row>
    <row r="772" spans="1:11" x14ac:dyDescent="0.25">
      <c r="A772" t="s">
        <v>4367</v>
      </c>
      <c r="B772" t="s">
        <v>29716</v>
      </c>
      <c r="C772" t="s">
        <v>6334</v>
      </c>
      <c r="D772" t="s">
        <v>4369</v>
      </c>
      <c r="E772" t="s">
        <v>28526</v>
      </c>
      <c r="F772" t="s">
        <v>28676</v>
      </c>
      <c r="G772" t="s">
        <v>6334</v>
      </c>
      <c r="H772" t="s">
        <v>6334</v>
      </c>
      <c r="I772" t="s">
        <v>28677</v>
      </c>
      <c r="J772" t="s">
        <v>6334</v>
      </c>
      <c r="K772" t="s">
        <v>6334</v>
      </c>
    </row>
    <row r="773" spans="1:11" x14ac:dyDescent="0.25">
      <c r="A773" t="s">
        <v>4370</v>
      </c>
      <c r="B773" t="s">
        <v>29717</v>
      </c>
      <c r="C773" t="s">
        <v>6334</v>
      </c>
      <c r="D773" t="s">
        <v>4372</v>
      </c>
      <c r="E773" t="s">
        <v>28526</v>
      </c>
      <c r="F773" t="s">
        <v>28676</v>
      </c>
      <c r="G773" t="s">
        <v>6334</v>
      </c>
      <c r="H773" t="s">
        <v>6334</v>
      </c>
      <c r="I773" t="s">
        <v>28677</v>
      </c>
      <c r="J773" t="s">
        <v>6334</v>
      </c>
      <c r="K773" t="s">
        <v>6334</v>
      </c>
    </row>
    <row r="774" spans="1:11" x14ac:dyDescent="0.25">
      <c r="A774" t="s">
        <v>29718</v>
      </c>
      <c r="B774" t="s">
        <v>29719</v>
      </c>
      <c r="C774" t="s">
        <v>6334</v>
      </c>
      <c r="D774" t="s">
        <v>1058</v>
      </c>
      <c r="E774" t="s">
        <v>28526</v>
      </c>
      <c r="F774" t="s">
        <v>28676</v>
      </c>
      <c r="G774" t="s">
        <v>6334</v>
      </c>
      <c r="H774" t="s">
        <v>6334</v>
      </c>
      <c r="I774" t="s">
        <v>28677</v>
      </c>
      <c r="J774" t="s">
        <v>6334</v>
      </c>
      <c r="K774" t="s">
        <v>6334</v>
      </c>
    </row>
    <row r="775" spans="1:11" x14ac:dyDescent="0.25">
      <c r="A775" t="s">
        <v>4373</v>
      </c>
      <c r="B775" t="s">
        <v>29720</v>
      </c>
      <c r="C775" t="s">
        <v>6334</v>
      </c>
      <c r="D775" t="s">
        <v>4375</v>
      </c>
      <c r="E775" t="s">
        <v>28526</v>
      </c>
      <c r="F775" t="s">
        <v>28676</v>
      </c>
      <c r="G775" t="s">
        <v>6334</v>
      </c>
      <c r="H775" t="s">
        <v>6334</v>
      </c>
      <c r="I775" t="s">
        <v>28677</v>
      </c>
      <c r="J775" t="s">
        <v>6334</v>
      </c>
      <c r="K775" t="s">
        <v>6334</v>
      </c>
    </row>
    <row r="776" spans="1:11" x14ac:dyDescent="0.25">
      <c r="A776" t="s">
        <v>29721</v>
      </c>
      <c r="B776" t="s">
        <v>29722</v>
      </c>
      <c r="C776" t="s">
        <v>6334</v>
      </c>
      <c r="D776" t="s">
        <v>1058</v>
      </c>
      <c r="E776" t="s">
        <v>28526</v>
      </c>
      <c r="F776" t="s">
        <v>28676</v>
      </c>
      <c r="G776" t="s">
        <v>6334</v>
      </c>
      <c r="H776" t="s">
        <v>6334</v>
      </c>
      <c r="I776" t="s">
        <v>28677</v>
      </c>
      <c r="J776" t="s">
        <v>6334</v>
      </c>
      <c r="K776" t="s">
        <v>6334</v>
      </c>
    </row>
    <row r="777" spans="1:11" x14ac:dyDescent="0.25">
      <c r="A777" t="s">
        <v>27035</v>
      </c>
      <c r="B777" t="s">
        <v>29723</v>
      </c>
      <c r="C777" t="s">
        <v>6334</v>
      </c>
      <c r="D777" t="s">
        <v>1058</v>
      </c>
      <c r="E777" t="s">
        <v>25220</v>
      </c>
      <c r="F777" t="s">
        <v>29724</v>
      </c>
      <c r="G777" t="s">
        <v>6334</v>
      </c>
      <c r="H777" t="s">
        <v>6334</v>
      </c>
      <c r="I777" t="s">
        <v>28668</v>
      </c>
      <c r="J777" t="s">
        <v>6334</v>
      </c>
      <c r="K777" t="s">
        <v>6334</v>
      </c>
    </row>
    <row r="778" spans="1:11" x14ac:dyDescent="0.25">
      <c r="A778" t="s">
        <v>4376</v>
      </c>
      <c r="B778" t="s">
        <v>29725</v>
      </c>
      <c r="C778" t="s">
        <v>6334</v>
      </c>
      <c r="D778" t="s">
        <v>4378</v>
      </c>
      <c r="E778" t="s">
        <v>28526</v>
      </c>
      <c r="F778" t="s">
        <v>28676</v>
      </c>
      <c r="G778" t="s">
        <v>6334</v>
      </c>
      <c r="H778" t="s">
        <v>6334</v>
      </c>
      <c r="I778" t="s">
        <v>28677</v>
      </c>
      <c r="J778" t="s">
        <v>6334</v>
      </c>
      <c r="K778" t="s">
        <v>6334</v>
      </c>
    </row>
    <row r="779" spans="1:11" x14ac:dyDescent="0.25">
      <c r="A779" t="s">
        <v>4379</v>
      </c>
      <c r="B779" t="s">
        <v>27063</v>
      </c>
      <c r="C779" t="s">
        <v>6334</v>
      </c>
      <c r="D779" t="s">
        <v>4381</v>
      </c>
      <c r="E779" t="s">
        <v>28627</v>
      </c>
      <c r="F779" t="s">
        <v>28684</v>
      </c>
      <c r="G779" t="s">
        <v>6334</v>
      </c>
      <c r="H779" t="s">
        <v>6334</v>
      </c>
      <c r="I779" t="s">
        <v>28685</v>
      </c>
      <c r="J779" t="s">
        <v>28686</v>
      </c>
      <c r="K779" t="s">
        <v>6334</v>
      </c>
    </row>
    <row r="780" spans="1:11" x14ac:dyDescent="0.25">
      <c r="A780" t="s">
        <v>4382</v>
      </c>
      <c r="B780" t="s">
        <v>27062</v>
      </c>
      <c r="C780" t="s">
        <v>6334</v>
      </c>
      <c r="D780" t="s">
        <v>4384</v>
      </c>
      <c r="E780" t="s">
        <v>28627</v>
      </c>
      <c r="F780" t="s">
        <v>28684</v>
      </c>
      <c r="G780" t="s">
        <v>6334</v>
      </c>
      <c r="H780" t="s">
        <v>6334</v>
      </c>
      <c r="I780" t="s">
        <v>28685</v>
      </c>
      <c r="J780" t="s">
        <v>28686</v>
      </c>
      <c r="K780" t="s">
        <v>6334</v>
      </c>
    </row>
    <row r="781" spans="1:11" x14ac:dyDescent="0.25">
      <c r="A781" t="s">
        <v>4387</v>
      </c>
      <c r="B781" t="s">
        <v>29726</v>
      </c>
      <c r="C781" t="s">
        <v>6334</v>
      </c>
      <c r="D781" t="s">
        <v>4389</v>
      </c>
      <c r="E781" t="s">
        <v>28526</v>
      </c>
      <c r="F781" t="s">
        <v>28676</v>
      </c>
      <c r="G781" t="s">
        <v>6334</v>
      </c>
      <c r="H781" t="s">
        <v>6334</v>
      </c>
      <c r="I781" t="s">
        <v>28677</v>
      </c>
      <c r="J781" t="s">
        <v>6334</v>
      </c>
      <c r="K781" t="s">
        <v>6334</v>
      </c>
    </row>
    <row r="782" spans="1:11" x14ac:dyDescent="0.25">
      <c r="A782" t="s">
        <v>4390</v>
      </c>
      <c r="B782" t="s">
        <v>27197</v>
      </c>
      <c r="C782" t="s">
        <v>6334</v>
      </c>
      <c r="D782" t="s">
        <v>4392</v>
      </c>
      <c r="E782" t="s">
        <v>28575</v>
      </c>
      <c r="F782" t="s">
        <v>28687</v>
      </c>
      <c r="G782" t="s">
        <v>6334</v>
      </c>
      <c r="H782" t="s">
        <v>6334</v>
      </c>
      <c r="I782" t="s">
        <v>28688</v>
      </c>
      <c r="J782" t="s">
        <v>28689</v>
      </c>
      <c r="K782" t="s">
        <v>6334</v>
      </c>
    </row>
    <row r="783" spans="1:11" x14ac:dyDescent="0.25">
      <c r="A783" t="s">
        <v>29727</v>
      </c>
      <c r="B783" t="s">
        <v>29728</v>
      </c>
      <c r="C783" t="s">
        <v>6334</v>
      </c>
      <c r="D783" t="s">
        <v>1058</v>
      </c>
      <c r="E783" t="s">
        <v>28526</v>
      </c>
      <c r="F783" t="s">
        <v>28676</v>
      </c>
      <c r="G783" t="s">
        <v>6334</v>
      </c>
      <c r="H783" t="s">
        <v>6334</v>
      </c>
      <c r="I783" t="s">
        <v>28677</v>
      </c>
      <c r="J783" t="s">
        <v>6334</v>
      </c>
      <c r="K783" t="s">
        <v>6334</v>
      </c>
    </row>
    <row r="784" spans="1:11" x14ac:dyDescent="0.25">
      <c r="A784" t="s">
        <v>29729</v>
      </c>
      <c r="B784" t="s">
        <v>29730</v>
      </c>
      <c r="C784" t="s">
        <v>6334</v>
      </c>
      <c r="D784" t="s">
        <v>29731</v>
      </c>
      <c r="E784" t="s">
        <v>28627</v>
      </c>
      <c r="F784" t="s">
        <v>28684</v>
      </c>
      <c r="G784" t="s">
        <v>6334</v>
      </c>
      <c r="H784" t="s">
        <v>6334</v>
      </c>
      <c r="I784" t="s">
        <v>28685</v>
      </c>
      <c r="J784" t="s">
        <v>28686</v>
      </c>
      <c r="K784" t="s">
        <v>6334</v>
      </c>
    </row>
    <row r="785" spans="1:11" x14ac:dyDescent="0.25">
      <c r="A785" t="s">
        <v>4393</v>
      </c>
      <c r="B785" t="s">
        <v>29732</v>
      </c>
      <c r="C785" t="s">
        <v>6334</v>
      </c>
      <c r="D785" t="s">
        <v>4395</v>
      </c>
      <c r="E785" t="s">
        <v>28526</v>
      </c>
      <c r="F785" t="s">
        <v>28676</v>
      </c>
      <c r="G785" t="s">
        <v>6334</v>
      </c>
      <c r="H785" t="s">
        <v>6334</v>
      </c>
      <c r="I785" t="s">
        <v>28677</v>
      </c>
      <c r="J785" t="s">
        <v>6334</v>
      </c>
      <c r="K785" t="s">
        <v>6334</v>
      </c>
    </row>
    <row r="786" spans="1:11" x14ac:dyDescent="0.25">
      <c r="A786" t="s">
        <v>29733</v>
      </c>
      <c r="B786" t="s">
        <v>29734</v>
      </c>
      <c r="C786" t="s">
        <v>6334</v>
      </c>
      <c r="D786" t="s">
        <v>29735</v>
      </c>
      <c r="E786" t="s">
        <v>28537</v>
      </c>
      <c r="F786" t="s">
        <v>28705</v>
      </c>
      <c r="G786" t="s">
        <v>6334</v>
      </c>
      <c r="H786" t="s">
        <v>6334</v>
      </c>
      <c r="I786" t="s">
        <v>28677</v>
      </c>
      <c r="J786" t="s">
        <v>6334</v>
      </c>
      <c r="K786" t="s">
        <v>6334</v>
      </c>
    </row>
    <row r="787" spans="1:11" x14ac:dyDescent="0.25">
      <c r="A787" t="s">
        <v>4402</v>
      </c>
      <c r="B787" t="s">
        <v>27366</v>
      </c>
      <c r="C787" t="s">
        <v>6334</v>
      </c>
      <c r="D787" t="s">
        <v>4404</v>
      </c>
      <c r="E787" t="s">
        <v>28627</v>
      </c>
      <c r="F787" t="s">
        <v>28684</v>
      </c>
      <c r="G787" t="s">
        <v>6334</v>
      </c>
      <c r="H787" t="s">
        <v>6334</v>
      </c>
      <c r="I787" t="s">
        <v>28685</v>
      </c>
      <c r="J787" t="s">
        <v>28686</v>
      </c>
      <c r="K787" t="s">
        <v>6334</v>
      </c>
    </row>
    <row r="788" spans="1:11" x14ac:dyDescent="0.25">
      <c r="A788" t="s">
        <v>29736</v>
      </c>
      <c r="B788" t="s">
        <v>29737</v>
      </c>
      <c r="C788" t="s">
        <v>6334</v>
      </c>
      <c r="D788" t="s">
        <v>1058</v>
      </c>
      <c r="E788" t="s">
        <v>28627</v>
      </c>
      <c r="F788" t="s">
        <v>28684</v>
      </c>
      <c r="G788" t="s">
        <v>6334</v>
      </c>
      <c r="H788" t="s">
        <v>6334</v>
      </c>
      <c r="I788" t="s">
        <v>28685</v>
      </c>
      <c r="J788" t="s">
        <v>28686</v>
      </c>
      <c r="K788" t="s">
        <v>6334</v>
      </c>
    </row>
    <row r="789" spans="1:11" x14ac:dyDescent="0.25">
      <c r="A789" t="s">
        <v>29738</v>
      </c>
      <c r="B789" t="s">
        <v>29739</v>
      </c>
      <c r="C789" t="s">
        <v>6334</v>
      </c>
      <c r="D789" t="s">
        <v>29740</v>
      </c>
      <c r="E789" t="s">
        <v>28627</v>
      </c>
      <c r="F789" t="s">
        <v>28684</v>
      </c>
      <c r="G789" t="s">
        <v>6334</v>
      </c>
      <c r="H789" t="s">
        <v>6334</v>
      </c>
      <c r="I789" t="s">
        <v>28685</v>
      </c>
      <c r="J789" t="s">
        <v>28686</v>
      </c>
      <c r="K789" t="s">
        <v>6334</v>
      </c>
    </row>
    <row r="790" spans="1:11" x14ac:dyDescent="0.25">
      <c r="A790" t="s">
        <v>29741</v>
      </c>
      <c r="B790" t="s">
        <v>29742</v>
      </c>
      <c r="C790" t="s">
        <v>6334</v>
      </c>
      <c r="D790" t="s">
        <v>1058</v>
      </c>
      <c r="E790" t="s">
        <v>28526</v>
      </c>
      <c r="F790" t="s">
        <v>28676</v>
      </c>
      <c r="G790" t="s">
        <v>6334</v>
      </c>
      <c r="H790" t="s">
        <v>6334</v>
      </c>
      <c r="I790" t="s">
        <v>28677</v>
      </c>
      <c r="J790" t="s">
        <v>6334</v>
      </c>
      <c r="K790" t="s">
        <v>6334</v>
      </c>
    </row>
    <row r="791" spans="1:11" x14ac:dyDescent="0.25">
      <c r="A791" t="s">
        <v>29743</v>
      </c>
      <c r="B791" t="s">
        <v>29744</v>
      </c>
      <c r="C791" t="s">
        <v>6334</v>
      </c>
      <c r="D791" t="s">
        <v>1058</v>
      </c>
      <c r="E791" t="s">
        <v>28627</v>
      </c>
      <c r="F791" t="s">
        <v>28684</v>
      </c>
      <c r="G791" t="s">
        <v>6334</v>
      </c>
      <c r="H791" t="s">
        <v>6334</v>
      </c>
      <c r="I791" t="s">
        <v>28685</v>
      </c>
      <c r="J791" t="s">
        <v>28686</v>
      </c>
      <c r="K791" t="s">
        <v>6334</v>
      </c>
    </row>
    <row r="792" spans="1:11" x14ac:dyDescent="0.25">
      <c r="A792" t="s">
        <v>29745</v>
      </c>
      <c r="B792" t="s">
        <v>29746</v>
      </c>
      <c r="C792" t="s">
        <v>6334</v>
      </c>
      <c r="D792" t="s">
        <v>1058</v>
      </c>
      <c r="E792" t="s">
        <v>28627</v>
      </c>
      <c r="F792" t="s">
        <v>28684</v>
      </c>
      <c r="G792" t="s">
        <v>6334</v>
      </c>
      <c r="H792" t="s">
        <v>6334</v>
      </c>
      <c r="I792" t="s">
        <v>28685</v>
      </c>
      <c r="J792" t="s">
        <v>28686</v>
      </c>
      <c r="K792" t="s">
        <v>6334</v>
      </c>
    </row>
    <row r="793" spans="1:11" x14ac:dyDescent="0.25">
      <c r="A793" t="s">
        <v>29747</v>
      </c>
      <c r="B793" t="s">
        <v>29748</v>
      </c>
      <c r="C793" t="s">
        <v>6334</v>
      </c>
      <c r="D793" t="s">
        <v>29749</v>
      </c>
      <c r="E793" t="s">
        <v>28537</v>
      </c>
      <c r="F793" t="s">
        <v>28705</v>
      </c>
      <c r="G793" t="s">
        <v>6334</v>
      </c>
      <c r="H793" t="s">
        <v>6334</v>
      </c>
      <c r="I793" t="s">
        <v>28677</v>
      </c>
      <c r="J793" t="s">
        <v>6334</v>
      </c>
      <c r="K793" t="s">
        <v>6334</v>
      </c>
    </row>
    <row r="794" spans="1:11" x14ac:dyDescent="0.25">
      <c r="A794" t="s">
        <v>4416</v>
      </c>
      <c r="B794" t="s">
        <v>27160</v>
      </c>
      <c r="C794" t="s">
        <v>6334</v>
      </c>
      <c r="D794" t="s">
        <v>4418</v>
      </c>
      <c r="E794" t="s">
        <v>28575</v>
      </c>
      <c r="F794" t="s">
        <v>28687</v>
      </c>
      <c r="G794" t="s">
        <v>6334</v>
      </c>
      <c r="H794" t="s">
        <v>6334</v>
      </c>
      <c r="I794" t="s">
        <v>28688</v>
      </c>
      <c r="J794" t="s">
        <v>28689</v>
      </c>
      <c r="K794" t="s">
        <v>6334</v>
      </c>
    </row>
    <row r="795" spans="1:11" x14ac:dyDescent="0.25">
      <c r="A795" t="s">
        <v>29750</v>
      </c>
      <c r="B795" t="s">
        <v>29751</v>
      </c>
      <c r="C795" t="s">
        <v>6334</v>
      </c>
      <c r="D795" t="s">
        <v>29752</v>
      </c>
      <c r="E795" t="s">
        <v>28627</v>
      </c>
      <c r="F795" t="s">
        <v>28684</v>
      </c>
      <c r="G795" t="s">
        <v>6334</v>
      </c>
      <c r="H795" t="s">
        <v>6334</v>
      </c>
      <c r="I795" t="s">
        <v>28685</v>
      </c>
      <c r="J795" t="s">
        <v>28686</v>
      </c>
      <c r="K795" t="s">
        <v>6334</v>
      </c>
    </row>
    <row r="796" spans="1:11" x14ac:dyDescent="0.25">
      <c r="A796" t="s">
        <v>4422</v>
      </c>
      <c r="B796" t="s">
        <v>27079</v>
      </c>
      <c r="C796" t="s">
        <v>6334</v>
      </c>
      <c r="D796" t="s">
        <v>4424</v>
      </c>
      <c r="E796" t="s">
        <v>28627</v>
      </c>
      <c r="F796" t="s">
        <v>28684</v>
      </c>
      <c r="G796" t="s">
        <v>6334</v>
      </c>
      <c r="H796" t="s">
        <v>6334</v>
      </c>
      <c r="I796" t="s">
        <v>28685</v>
      </c>
      <c r="J796" t="s">
        <v>28686</v>
      </c>
      <c r="K796" t="s">
        <v>6334</v>
      </c>
    </row>
    <row r="797" spans="1:11" x14ac:dyDescent="0.25">
      <c r="A797" t="s">
        <v>4425</v>
      </c>
      <c r="B797" t="s">
        <v>29753</v>
      </c>
      <c r="C797" t="s">
        <v>6334</v>
      </c>
      <c r="D797" t="s">
        <v>4427</v>
      </c>
      <c r="E797" t="s">
        <v>28526</v>
      </c>
      <c r="F797" t="s">
        <v>28676</v>
      </c>
      <c r="G797" t="s">
        <v>6334</v>
      </c>
      <c r="H797" t="s">
        <v>6334</v>
      </c>
      <c r="I797" t="s">
        <v>28677</v>
      </c>
      <c r="J797" t="s">
        <v>6334</v>
      </c>
      <c r="K797" t="s">
        <v>6334</v>
      </c>
    </row>
    <row r="798" spans="1:11" x14ac:dyDescent="0.25">
      <c r="A798" t="s">
        <v>4428</v>
      </c>
      <c r="B798" t="s">
        <v>29754</v>
      </c>
      <c r="C798" t="s">
        <v>6334</v>
      </c>
      <c r="D798" t="s">
        <v>4430</v>
      </c>
      <c r="E798" t="s">
        <v>28526</v>
      </c>
      <c r="F798" t="s">
        <v>28676</v>
      </c>
      <c r="G798" t="s">
        <v>6334</v>
      </c>
      <c r="H798" t="s">
        <v>6334</v>
      </c>
      <c r="I798" t="s">
        <v>28677</v>
      </c>
      <c r="J798" t="s">
        <v>6334</v>
      </c>
      <c r="K798" t="s">
        <v>6334</v>
      </c>
    </row>
    <row r="799" spans="1:11" x14ac:dyDescent="0.25">
      <c r="A799" t="s">
        <v>4431</v>
      </c>
      <c r="B799" t="s">
        <v>27053</v>
      </c>
      <c r="C799" t="s">
        <v>6334</v>
      </c>
      <c r="D799" t="s">
        <v>4433</v>
      </c>
      <c r="E799" t="s">
        <v>28575</v>
      </c>
      <c r="F799" t="s">
        <v>28687</v>
      </c>
      <c r="G799" t="s">
        <v>6334</v>
      </c>
      <c r="H799" t="s">
        <v>6334</v>
      </c>
      <c r="I799" t="s">
        <v>28688</v>
      </c>
      <c r="J799" t="s">
        <v>28689</v>
      </c>
      <c r="K799" t="s">
        <v>6334</v>
      </c>
    </row>
    <row r="800" spans="1:11" x14ac:dyDescent="0.25">
      <c r="A800" t="s">
        <v>27040</v>
      </c>
      <c r="B800" t="s">
        <v>29755</v>
      </c>
      <c r="C800" t="s">
        <v>6334</v>
      </c>
      <c r="D800" t="s">
        <v>27075</v>
      </c>
      <c r="E800" t="s">
        <v>29756</v>
      </c>
      <c r="F800" t="s">
        <v>29757</v>
      </c>
      <c r="G800" t="s">
        <v>6334</v>
      </c>
      <c r="H800" t="s">
        <v>6334</v>
      </c>
      <c r="I800" t="s">
        <v>28798</v>
      </c>
      <c r="J800" t="s">
        <v>29758</v>
      </c>
      <c r="K800" t="s">
        <v>6334</v>
      </c>
    </row>
    <row r="801" spans="1:11" x14ac:dyDescent="0.25">
      <c r="A801" t="s">
        <v>4439</v>
      </c>
      <c r="B801" t="s">
        <v>27089</v>
      </c>
      <c r="C801" t="s">
        <v>6334</v>
      </c>
      <c r="D801" t="s">
        <v>4441</v>
      </c>
      <c r="E801" t="s">
        <v>28627</v>
      </c>
      <c r="F801" t="s">
        <v>28684</v>
      </c>
      <c r="G801" t="s">
        <v>6334</v>
      </c>
      <c r="H801" t="s">
        <v>6334</v>
      </c>
      <c r="I801" t="s">
        <v>28685</v>
      </c>
      <c r="J801" t="s">
        <v>28686</v>
      </c>
      <c r="K801" t="s">
        <v>6334</v>
      </c>
    </row>
    <row r="802" spans="1:11" x14ac:dyDescent="0.25">
      <c r="A802" t="s">
        <v>29759</v>
      </c>
      <c r="B802" t="s">
        <v>29760</v>
      </c>
      <c r="C802" t="s">
        <v>6334</v>
      </c>
      <c r="D802" t="s">
        <v>1058</v>
      </c>
      <c r="E802" t="s">
        <v>28526</v>
      </c>
      <c r="F802" t="s">
        <v>28676</v>
      </c>
      <c r="G802" t="s">
        <v>6334</v>
      </c>
      <c r="H802" t="s">
        <v>6334</v>
      </c>
      <c r="I802" t="s">
        <v>28677</v>
      </c>
      <c r="J802" t="s">
        <v>6334</v>
      </c>
      <c r="K802" t="s">
        <v>6334</v>
      </c>
    </row>
    <row r="803" spans="1:11" x14ac:dyDescent="0.25">
      <c r="A803" t="s">
        <v>4442</v>
      </c>
      <c r="B803" t="s">
        <v>27138</v>
      </c>
      <c r="C803" t="s">
        <v>6334</v>
      </c>
      <c r="D803" t="s">
        <v>27139</v>
      </c>
      <c r="E803" t="s">
        <v>28575</v>
      </c>
      <c r="F803" t="s">
        <v>28687</v>
      </c>
      <c r="G803" t="s">
        <v>6334</v>
      </c>
      <c r="H803" t="s">
        <v>6334</v>
      </c>
      <c r="I803" t="s">
        <v>28688</v>
      </c>
      <c r="J803" t="s">
        <v>28689</v>
      </c>
      <c r="K803" t="s">
        <v>6334</v>
      </c>
    </row>
    <row r="804" spans="1:11" x14ac:dyDescent="0.25">
      <c r="A804" t="s">
        <v>4444</v>
      </c>
      <c r="B804" t="s">
        <v>27249</v>
      </c>
      <c r="C804" t="s">
        <v>6334</v>
      </c>
      <c r="D804" t="s">
        <v>4446</v>
      </c>
      <c r="E804" t="s">
        <v>28627</v>
      </c>
      <c r="F804" t="s">
        <v>28684</v>
      </c>
      <c r="G804" t="s">
        <v>6334</v>
      </c>
      <c r="H804" t="s">
        <v>6334</v>
      </c>
      <c r="I804" t="s">
        <v>28685</v>
      </c>
      <c r="J804" t="s">
        <v>28686</v>
      </c>
      <c r="K804" t="s">
        <v>6334</v>
      </c>
    </row>
    <row r="805" spans="1:11" x14ac:dyDescent="0.25">
      <c r="A805" t="s">
        <v>29761</v>
      </c>
      <c r="B805" t="s">
        <v>29762</v>
      </c>
      <c r="C805" t="s">
        <v>6334</v>
      </c>
      <c r="D805" t="s">
        <v>1058</v>
      </c>
      <c r="E805" t="s">
        <v>28627</v>
      </c>
      <c r="F805" t="s">
        <v>28684</v>
      </c>
      <c r="G805" t="s">
        <v>6334</v>
      </c>
      <c r="H805" t="s">
        <v>6334</v>
      </c>
      <c r="I805" t="s">
        <v>28685</v>
      </c>
      <c r="J805" t="s">
        <v>28686</v>
      </c>
      <c r="K805" t="s">
        <v>6334</v>
      </c>
    </row>
    <row r="806" spans="1:11" x14ac:dyDescent="0.25">
      <c r="A806" t="s">
        <v>4450</v>
      </c>
      <c r="B806" t="s">
        <v>29763</v>
      </c>
      <c r="C806" t="s">
        <v>29764</v>
      </c>
      <c r="D806" t="s">
        <v>4452</v>
      </c>
      <c r="E806" t="s">
        <v>28594</v>
      </c>
      <c r="F806" t="s">
        <v>28897</v>
      </c>
      <c r="G806" t="s">
        <v>6334</v>
      </c>
      <c r="H806" t="s">
        <v>6334</v>
      </c>
      <c r="I806" t="s">
        <v>28898</v>
      </c>
      <c r="J806" t="s">
        <v>28899</v>
      </c>
      <c r="K806" t="s">
        <v>6334</v>
      </c>
    </row>
    <row r="807" spans="1:11" x14ac:dyDescent="0.25">
      <c r="A807" t="s">
        <v>21956</v>
      </c>
      <c r="B807" t="s">
        <v>29765</v>
      </c>
      <c r="C807" t="s">
        <v>29766</v>
      </c>
      <c r="D807" t="s">
        <v>21955</v>
      </c>
      <c r="E807" t="s">
        <v>28594</v>
      </c>
      <c r="F807" t="s">
        <v>28897</v>
      </c>
      <c r="G807" t="s">
        <v>6334</v>
      </c>
      <c r="H807" t="s">
        <v>6334</v>
      </c>
      <c r="I807" t="s">
        <v>28898</v>
      </c>
      <c r="J807" t="s">
        <v>28899</v>
      </c>
      <c r="K807" t="s">
        <v>6334</v>
      </c>
    </row>
    <row r="808" spans="1:11" x14ac:dyDescent="0.25">
      <c r="A808" t="s">
        <v>29767</v>
      </c>
      <c r="B808" t="s">
        <v>29768</v>
      </c>
      <c r="C808" t="s">
        <v>6334</v>
      </c>
      <c r="D808" t="s">
        <v>29769</v>
      </c>
      <c r="E808" t="s">
        <v>28627</v>
      </c>
      <c r="F808" t="s">
        <v>28684</v>
      </c>
      <c r="G808" t="s">
        <v>6334</v>
      </c>
      <c r="H808" t="s">
        <v>6334</v>
      </c>
      <c r="I808" t="s">
        <v>28685</v>
      </c>
      <c r="J808" t="s">
        <v>28686</v>
      </c>
      <c r="K808" t="s">
        <v>6334</v>
      </c>
    </row>
    <row r="809" spans="1:11" x14ac:dyDescent="0.25">
      <c r="A809" t="s">
        <v>29770</v>
      </c>
      <c r="B809" t="s">
        <v>29771</v>
      </c>
      <c r="C809" t="s">
        <v>6334</v>
      </c>
      <c r="D809" t="s">
        <v>29772</v>
      </c>
      <c r="E809" t="s">
        <v>28627</v>
      </c>
      <c r="F809" t="s">
        <v>28684</v>
      </c>
      <c r="G809" t="s">
        <v>6334</v>
      </c>
      <c r="H809" t="s">
        <v>6334</v>
      </c>
      <c r="I809" t="s">
        <v>28685</v>
      </c>
      <c r="J809" t="s">
        <v>28686</v>
      </c>
      <c r="K809" t="s">
        <v>6334</v>
      </c>
    </row>
    <row r="810" spans="1:11" x14ac:dyDescent="0.25">
      <c r="A810" t="s">
        <v>29773</v>
      </c>
      <c r="B810" t="s">
        <v>29774</v>
      </c>
      <c r="C810" t="s">
        <v>6334</v>
      </c>
      <c r="D810" t="s">
        <v>1058</v>
      </c>
      <c r="E810" t="s">
        <v>28537</v>
      </c>
      <c r="F810" t="s">
        <v>28705</v>
      </c>
      <c r="G810" t="s">
        <v>6334</v>
      </c>
      <c r="H810" t="s">
        <v>6334</v>
      </c>
      <c r="I810" t="s">
        <v>28677</v>
      </c>
      <c r="J810" t="s">
        <v>6334</v>
      </c>
      <c r="K810" t="s">
        <v>6334</v>
      </c>
    </row>
    <row r="811" spans="1:11" x14ac:dyDescent="0.25">
      <c r="A811" t="s">
        <v>29775</v>
      </c>
      <c r="B811" t="s">
        <v>29776</v>
      </c>
      <c r="C811" t="s">
        <v>6334</v>
      </c>
      <c r="D811" t="s">
        <v>1058</v>
      </c>
      <c r="E811" t="s">
        <v>28537</v>
      </c>
      <c r="F811" t="s">
        <v>28705</v>
      </c>
      <c r="G811" t="s">
        <v>6334</v>
      </c>
      <c r="H811" t="s">
        <v>6334</v>
      </c>
      <c r="I811" t="s">
        <v>28677</v>
      </c>
      <c r="J811" t="s">
        <v>6334</v>
      </c>
      <c r="K811" t="s">
        <v>6334</v>
      </c>
    </row>
    <row r="812" spans="1:11" x14ac:dyDescent="0.25">
      <c r="A812" t="s">
        <v>4458</v>
      </c>
      <c r="B812" t="s">
        <v>27434</v>
      </c>
      <c r="C812" t="s">
        <v>6334</v>
      </c>
      <c r="D812" t="s">
        <v>4460</v>
      </c>
      <c r="E812" t="s">
        <v>28627</v>
      </c>
      <c r="F812" t="s">
        <v>28684</v>
      </c>
      <c r="G812" t="s">
        <v>6334</v>
      </c>
      <c r="H812" t="s">
        <v>6334</v>
      </c>
      <c r="I812" t="s">
        <v>28685</v>
      </c>
      <c r="J812" t="s">
        <v>28686</v>
      </c>
      <c r="K812" t="s">
        <v>6334</v>
      </c>
    </row>
    <row r="813" spans="1:11" x14ac:dyDescent="0.25">
      <c r="A813" t="s">
        <v>51</v>
      </c>
      <c r="B813" t="s">
        <v>26915</v>
      </c>
      <c r="C813" t="s">
        <v>6334</v>
      </c>
      <c r="D813" t="s">
        <v>1148</v>
      </c>
      <c r="E813" t="s">
        <v>29777</v>
      </c>
      <c r="F813" t="s">
        <v>29778</v>
      </c>
      <c r="G813" t="s">
        <v>6334</v>
      </c>
      <c r="H813" t="s">
        <v>6334</v>
      </c>
      <c r="I813" t="s">
        <v>29779</v>
      </c>
      <c r="J813" t="s">
        <v>6334</v>
      </c>
      <c r="K813" t="s">
        <v>6334</v>
      </c>
    </row>
    <row r="814" spans="1:11" x14ac:dyDescent="0.25">
      <c r="A814" t="s">
        <v>29780</v>
      </c>
      <c r="B814" t="s">
        <v>29781</v>
      </c>
      <c r="C814" t="s">
        <v>6334</v>
      </c>
      <c r="D814" t="s">
        <v>1058</v>
      </c>
      <c r="E814" t="s">
        <v>28537</v>
      </c>
      <c r="F814" t="s">
        <v>28705</v>
      </c>
      <c r="G814" t="s">
        <v>6334</v>
      </c>
      <c r="H814" t="s">
        <v>6334</v>
      </c>
      <c r="I814" t="s">
        <v>28677</v>
      </c>
      <c r="J814" t="s">
        <v>6334</v>
      </c>
      <c r="K814" t="s">
        <v>6334</v>
      </c>
    </row>
    <row r="815" spans="1:11" x14ac:dyDescent="0.25">
      <c r="A815" t="s">
        <v>1964</v>
      </c>
      <c r="B815" t="s">
        <v>27248</v>
      </c>
      <c r="C815" t="s">
        <v>6334</v>
      </c>
      <c r="D815" t="s">
        <v>4462</v>
      </c>
      <c r="E815" t="s">
        <v>28527</v>
      </c>
      <c r="F815" t="s">
        <v>29782</v>
      </c>
      <c r="G815" t="s">
        <v>6334</v>
      </c>
      <c r="H815" t="s">
        <v>6334</v>
      </c>
      <c r="I815" t="s">
        <v>28898</v>
      </c>
      <c r="J815" t="s">
        <v>6334</v>
      </c>
      <c r="K815" t="s">
        <v>6334</v>
      </c>
    </row>
    <row r="816" spans="1:11" x14ac:dyDescent="0.25">
      <c r="A816" t="s">
        <v>29783</v>
      </c>
      <c r="B816" t="s">
        <v>29784</v>
      </c>
      <c r="C816" t="s">
        <v>6334</v>
      </c>
      <c r="D816" t="s">
        <v>29785</v>
      </c>
      <c r="E816" t="s">
        <v>28627</v>
      </c>
      <c r="F816" t="s">
        <v>28684</v>
      </c>
      <c r="G816" t="s">
        <v>6334</v>
      </c>
      <c r="H816" t="s">
        <v>6334</v>
      </c>
      <c r="I816" t="s">
        <v>28685</v>
      </c>
      <c r="J816" t="s">
        <v>28686</v>
      </c>
      <c r="K816" t="s">
        <v>6334</v>
      </c>
    </row>
    <row r="817" spans="1:11" x14ac:dyDescent="0.25">
      <c r="A817" t="s">
        <v>4466</v>
      </c>
      <c r="B817" t="s">
        <v>27391</v>
      </c>
      <c r="C817" t="s">
        <v>29786</v>
      </c>
      <c r="D817" t="s">
        <v>4468</v>
      </c>
      <c r="E817" t="s">
        <v>28627</v>
      </c>
      <c r="F817" t="s">
        <v>28684</v>
      </c>
      <c r="G817" t="s">
        <v>6334</v>
      </c>
      <c r="H817" t="s">
        <v>6334</v>
      </c>
      <c r="I817" t="s">
        <v>28685</v>
      </c>
      <c r="J817" t="s">
        <v>28686</v>
      </c>
      <c r="K817" t="s">
        <v>6334</v>
      </c>
    </row>
    <row r="818" spans="1:11" x14ac:dyDescent="0.25">
      <c r="A818" t="s">
        <v>4469</v>
      </c>
      <c r="B818" t="s">
        <v>27306</v>
      </c>
      <c r="C818" t="s">
        <v>6334</v>
      </c>
      <c r="D818" t="s">
        <v>4471</v>
      </c>
      <c r="E818" t="s">
        <v>28597</v>
      </c>
      <c r="F818" t="s">
        <v>29787</v>
      </c>
      <c r="G818" t="s">
        <v>6334</v>
      </c>
      <c r="H818" t="s">
        <v>6334</v>
      </c>
      <c r="I818" t="s">
        <v>29788</v>
      </c>
      <c r="J818" t="s">
        <v>6334</v>
      </c>
      <c r="K818" t="s">
        <v>6334</v>
      </c>
    </row>
    <row r="819" spans="1:11" x14ac:dyDescent="0.25">
      <c r="A819" t="s">
        <v>4472</v>
      </c>
      <c r="B819" t="s">
        <v>27109</v>
      </c>
      <c r="C819" t="s">
        <v>6334</v>
      </c>
      <c r="D819" t="s">
        <v>4474</v>
      </c>
      <c r="E819" t="s">
        <v>28575</v>
      </c>
      <c r="F819" t="s">
        <v>28687</v>
      </c>
      <c r="G819" t="s">
        <v>6334</v>
      </c>
      <c r="H819" t="s">
        <v>6334</v>
      </c>
      <c r="I819" t="s">
        <v>28688</v>
      </c>
      <c r="J819" t="s">
        <v>28689</v>
      </c>
      <c r="K819" t="s">
        <v>6334</v>
      </c>
    </row>
    <row r="820" spans="1:11" x14ac:dyDescent="0.25">
      <c r="A820" t="s">
        <v>4475</v>
      </c>
      <c r="B820" t="s">
        <v>27156</v>
      </c>
      <c r="C820" t="s">
        <v>6334</v>
      </c>
      <c r="D820" t="s">
        <v>4477</v>
      </c>
      <c r="E820" t="s">
        <v>28575</v>
      </c>
      <c r="F820" t="s">
        <v>28687</v>
      </c>
      <c r="G820" t="s">
        <v>6334</v>
      </c>
      <c r="H820" t="s">
        <v>6334</v>
      </c>
      <c r="I820" t="s">
        <v>28688</v>
      </c>
      <c r="J820" t="s">
        <v>28689</v>
      </c>
      <c r="K820" t="s">
        <v>6334</v>
      </c>
    </row>
    <row r="821" spans="1:11" x14ac:dyDescent="0.25">
      <c r="A821" t="s">
        <v>4481</v>
      </c>
      <c r="B821" t="s">
        <v>29789</v>
      </c>
      <c r="C821" t="s">
        <v>6334</v>
      </c>
      <c r="D821" t="s">
        <v>4483</v>
      </c>
      <c r="E821" t="s">
        <v>28526</v>
      </c>
      <c r="F821" t="s">
        <v>28676</v>
      </c>
      <c r="G821" t="s">
        <v>6334</v>
      </c>
      <c r="H821" t="s">
        <v>6334</v>
      </c>
      <c r="I821" t="s">
        <v>28677</v>
      </c>
      <c r="J821" t="s">
        <v>6334</v>
      </c>
      <c r="K821" t="s">
        <v>6334</v>
      </c>
    </row>
    <row r="822" spans="1:11" x14ac:dyDescent="0.25">
      <c r="A822" t="s">
        <v>4487</v>
      </c>
      <c r="B822" t="s">
        <v>27409</v>
      </c>
      <c r="C822" t="s">
        <v>6334</v>
      </c>
      <c r="D822" t="s">
        <v>4489</v>
      </c>
      <c r="E822" t="s">
        <v>28575</v>
      </c>
      <c r="F822" t="s">
        <v>28687</v>
      </c>
      <c r="G822" t="s">
        <v>6334</v>
      </c>
      <c r="H822" t="s">
        <v>6334</v>
      </c>
      <c r="I822" t="s">
        <v>28688</v>
      </c>
      <c r="J822" t="s">
        <v>28689</v>
      </c>
      <c r="K822" t="s">
        <v>6334</v>
      </c>
    </row>
    <row r="823" spans="1:11" x14ac:dyDescent="0.25">
      <c r="A823" t="s">
        <v>4496</v>
      </c>
      <c r="B823" t="s">
        <v>27184</v>
      </c>
      <c r="C823" t="s">
        <v>6334</v>
      </c>
      <c r="D823" t="s">
        <v>4498</v>
      </c>
      <c r="E823" t="s">
        <v>28575</v>
      </c>
      <c r="F823" t="s">
        <v>28687</v>
      </c>
      <c r="G823" t="s">
        <v>6334</v>
      </c>
      <c r="H823" t="s">
        <v>6334</v>
      </c>
      <c r="I823" t="s">
        <v>28688</v>
      </c>
      <c r="J823" t="s">
        <v>28689</v>
      </c>
      <c r="K823" t="s">
        <v>6334</v>
      </c>
    </row>
    <row r="824" spans="1:11" x14ac:dyDescent="0.25">
      <c r="A824" t="s">
        <v>4499</v>
      </c>
      <c r="B824" t="s">
        <v>27281</v>
      </c>
      <c r="C824" t="s">
        <v>6334</v>
      </c>
      <c r="D824" t="s">
        <v>4501</v>
      </c>
      <c r="E824" t="s">
        <v>28575</v>
      </c>
      <c r="F824" t="s">
        <v>28687</v>
      </c>
      <c r="G824" t="s">
        <v>6334</v>
      </c>
      <c r="H824" t="s">
        <v>6334</v>
      </c>
      <c r="I824" t="s">
        <v>28688</v>
      </c>
      <c r="J824" t="s">
        <v>28689</v>
      </c>
      <c r="K824" t="s">
        <v>6334</v>
      </c>
    </row>
    <row r="825" spans="1:11" x14ac:dyDescent="0.25">
      <c r="A825" t="s">
        <v>4502</v>
      </c>
      <c r="B825" t="s">
        <v>27283</v>
      </c>
      <c r="C825" t="s">
        <v>6334</v>
      </c>
      <c r="D825" t="s">
        <v>4504</v>
      </c>
      <c r="E825" t="s">
        <v>28575</v>
      </c>
      <c r="F825" t="s">
        <v>28687</v>
      </c>
      <c r="G825" t="s">
        <v>6334</v>
      </c>
      <c r="H825" t="s">
        <v>6334</v>
      </c>
      <c r="I825" t="s">
        <v>28688</v>
      </c>
      <c r="J825" t="s">
        <v>28689</v>
      </c>
      <c r="K825" t="s">
        <v>6334</v>
      </c>
    </row>
    <row r="826" spans="1:11" x14ac:dyDescent="0.25">
      <c r="A826" t="s">
        <v>4505</v>
      </c>
      <c r="B826" t="s">
        <v>29790</v>
      </c>
      <c r="C826" t="s">
        <v>6334</v>
      </c>
      <c r="D826" t="s">
        <v>4507</v>
      </c>
      <c r="E826" t="s">
        <v>28526</v>
      </c>
      <c r="F826" t="s">
        <v>28676</v>
      </c>
      <c r="G826" t="s">
        <v>6334</v>
      </c>
      <c r="H826" t="s">
        <v>6334</v>
      </c>
      <c r="I826" t="s">
        <v>28677</v>
      </c>
      <c r="J826" t="s">
        <v>6334</v>
      </c>
      <c r="K826" t="s">
        <v>6334</v>
      </c>
    </row>
    <row r="827" spans="1:11" x14ac:dyDescent="0.25">
      <c r="A827" t="s">
        <v>4508</v>
      </c>
      <c r="B827" t="s">
        <v>27099</v>
      </c>
      <c r="C827" t="s">
        <v>6334</v>
      </c>
      <c r="D827" t="s">
        <v>4510</v>
      </c>
      <c r="E827" t="s">
        <v>28575</v>
      </c>
      <c r="F827" t="s">
        <v>28687</v>
      </c>
      <c r="G827" t="s">
        <v>6334</v>
      </c>
      <c r="H827" t="s">
        <v>6334</v>
      </c>
      <c r="I827" t="s">
        <v>28688</v>
      </c>
      <c r="J827" t="s">
        <v>28689</v>
      </c>
      <c r="K827" t="s">
        <v>6334</v>
      </c>
    </row>
    <row r="828" spans="1:11" x14ac:dyDescent="0.25">
      <c r="A828" t="s">
        <v>4511</v>
      </c>
      <c r="B828" t="s">
        <v>27362</v>
      </c>
      <c r="C828" t="s">
        <v>6334</v>
      </c>
      <c r="D828" t="s">
        <v>4513</v>
      </c>
      <c r="E828" t="s">
        <v>28575</v>
      </c>
      <c r="F828" t="s">
        <v>28687</v>
      </c>
      <c r="G828" t="s">
        <v>6334</v>
      </c>
      <c r="H828" t="s">
        <v>6334</v>
      </c>
      <c r="I828" t="s">
        <v>28688</v>
      </c>
      <c r="J828" t="s">
        <v>28689</v>
      </c>
      <c r="K828" t="s">
        <v>6334</v>
      </c>
    </row>
    <row r="829" spans="1:11" x14ac:dyDescent="0.25">
      <c r="A829" t="s">
        <v>4514</v>
      </c>
      <c r="B829" t="s">
        <v>27223</v>
      </c>
      <c r="C829" t="s">
        <v>6334</v>
      </c>
      <c r="D829" t="s">
        <v>4516</v>
      </c>
      <c r="E829" t="s">
        <v>28575</v>
      </c>
      <c r="F829" t="s">
        <v>28687</v>
      </c>
      <c r="G829" t="s">
        <v>6334</v>
      </c>
      <c r="H829" t="s">
        <v>6334</v>
      </c>
      <c r="I829" t="s">
        <v>28688</v>
      </c>
      <c r="J829" t="s">
        <v>28689</v>
      </c>
      <c r="K829" t="s">
        <v>6334</v>
      </c>
    </row>
    <row r="830" spans="1:11" x14ac:dyDescent="0.25">
      <c r="A830" t="s">
        <v>4520</v>
      </c>
      <c r="B830" t="s">
        <v>27285</v>
      </c>
      <c r="C830" t="s">
        <v>6334</v>
      </c>
      <c r="D830" t="s">
        <v>4522</v>
      </c>
      <c r="E830" t="s">
        <v>28575</v>
      </c>
      <c r="F830" t="s">
        <v>28687</v>
      </c>
      <c r="G830" t="s">
        <v>6334</v>
      </c>
      <c r="H830" t="s">
        <v>6334</v>
      </c>
      <c r="I830" t="s">
        <v>28688</v>
      </c>
      <c r="J830" t="s">
        <v>28689</v>
      </c>
      <c r="K830" t="s">
        <v>6334</v>
      </c>
    </row>
    <row r="831" spans="1:11" x14ac:dyDescent="0.25">
      <c r="A831" t="s">
        <v>4525</v>
      </c>
      <c r="B831" t="s">
        <v>27349</v>
      </c>
      <c r="C831" t="s">
        <v>28082</v>
      </c>
      <c r="D831" t="s">
        <v>4527</v>
      </c>
      <c r="E831" t="s">
        <v>28930</v>
      </c>
      <c r="F831" t="s">
        <v>28931</v>
      </c>
      <c r="G831" t="s">
        <v>6334</v>
      </c>
      <c r="H831" t="s">
        <v>6334</v>
      </c>
      <c r="I831" t="s">
        <v>28932</v>
      </c>
      <c r="J831" t="s">
        <v>6334</v>
      </c>
      <c r="K831" t="s">
        <v>6334</v>
      </c>
    </row>
    <row r="832" spans="1:11" x14ac:dyDescent="0.25">
      <c r="A832" t="s">
        <v>29791</v>
      </c>
      <c r="B832" t="s">
        <v>29792</v>
      </c>
      <c r="C832" t="s">
        <v>6334</v>
      </c>
      <c r="D832" t="s">
        <v>1058</v>
      </c>
      <c r="E832" t="s">
        <v>28575</v>
      </c>
      <c r="F832" t="s">
        <v>28687</v>
      </c>
      <c r="G832" t="s">
        <v>6334</v>
      </c>
      <c r="H832" t="s">
        <v>6334</v>
      </c>
      <c r="I832" t="s">
        <v>28688</v>
      </c>
      <c r="J832" t="s">
        <v>28689</v>
      </c>
      <c r="K832" t="s">
        <v>6334</v>
      </c>
    </row>
    <row r="833" spans="1:11" x14ac:dyDescent="0.25">
      <c r="A833" t="s">
        <v>4528</v>
      </c>
      <c r="B833" t="s">
        <v>27244</v>
      </c>
      <c r="C833" t="s">
        <v>6334</v>
      </c>
      <c r="D833" t="s">
        <v>4530</v>
      </c>
      <c r="E833" t="s">
        <v>28575</v>
      </c>
      <c r="F833" t="s">
        <v>28687</v>
      </c>
      <c r="G833" t="s">
        <v>6334</v>
      </c>
      <c r="H833" t="s">
        <v>6334</v>
      </c>
      <c r="I833" t="s">
        <v>28688</v>
      </c>
      <c r="J833" t="s">
        <v>28689</v>
      </c>
      <c r="K833" t="s">
        <v>6334</v>
      </c>
    </row>
    <row r="834" spans="1:11" x14ac:dyDescent="0.25">
      <c r="A834" t="s">
        <v>4531</v>
      </c>
      <c r="B834" t="s">
        <v>27379</v>
      </c>
      <c r="C834" t="s">
        <v>29793</v>
      </c>
      <c r="D834" t="s">
        <v>4533</v>
      </c>
      <c r="E834" t="s">
        <v>28575</v>
      </c>
      <c r="F834" t="s">
        <v>28687</v>
      </c>
      <c r="G834" t="s">
        <v>6334</v>
      </c>
      <c r="H834" t="s">
        <v>6334</v>
      </c>
      <c r="I834" t="s">
        <v>28688</v>
      </c>
      <c r="J834" t="s">
        <v>28689</v>
      </c>
      <c r="K834" t="s">
        <v>6334</v>
      </c>
    </row>
    <row r="835" spans="1:11" x14ac:dyDescent="0.25">
      <c r="A835" t="s">
        <v>29794</v>
      </c>
      <c r="B835" t="s">
        <v>29795</v>
      </c>
      <c r="C835" t="s">
        <v>6334</v>
      </c>
      <c r="D835" t="s">
        <v>29796</v>
      </c>
      <c r="E835" t="s">
        <v>28575</v>
      </c>
      <c r="F835" t="s">
        <v>28687</v>
      </c>
      <c r="G835" t="s">
        <v>6334</v>
      </c>
      <c r="H835" t="s">
        <v>6334</v>
      </c>
      <c r="I835" t="s">
        <v>28688</v>
      </c>
      <c r="J835" t="s">
        <v>28689</v>
      </c>
      <c r="K835" t="s">
        <v>6334</v>
      </c>
    </row>
    <row r="836" spans="1:11" x14ac:dyDescent="0.25">
      <c r="A836" t="s">
        <v>29797</v>
      </c>
      <c r="B836" t="s">
        <v>29798</v>
      </c>
      <c r="C836" t="s">
        <v>6334</v>
      </c>
      <c r="D836" t="s">
        <v>29799</v>
      </c>
      <c r="E836" t="s">
        <v>28575</v>
      </c>
      <c r="F836" t="s">
        <v>28687</v>
      </c>
      <c r="G836" t="s">
        <v>6334</v>
      </c>
      <c r="H836" t="s">
        <v>6334</v>
      </c>
      <c r="I836" t="s">
        <v>28688</v>
      </c>
      <c r="J836" t="s">
        <v>28689</v>
      </c>
      <c r="K836" t="s">
        <v>6334</v>
      </c>
    </row>
    <row r="837" spans="1:11" x14ac:dyDescent="0.25">
      <c r="A837" t="s">
        <v>29800</v>
      </c>
      <c r="B837" t="s">
        <v>29801</v>
      </c>
      <c r="C837" t="s">
        <v>6334</v>
      </c>
      <c r="D837" t="s">
        <v>29802</v>
      </c>
      <c r="E837" t="s">
        <v>28575</v>
      </c>
      <c r="F837" t="s">
        <v>28687</v>
      </c>
      <c r="G837" t="s">
        <v>6334</v>
      </c>
      <c r="H837" t="s">
        <v>6334</v>
      </c>
      <c r="I837" t="s">
        <v>28688</v>
      </c>
      <c r="J837" t="s">
        <v>28689</v>
      </c>
      <c r="K837" t="s">
        <v>6334</v>
      </c>
    </row>
    <row r="838" spans="1:11" x14ac:dyDescent="0.25">
      <c r="A838" t="s">
        <v>27036</v>
      </c>
      <c r="B838" t="s">
        <v>27054</v>
      </c>
      <c r="C838" t="s">
        <v>6334</v>
      </c>
      <c r="D838" t="s">
        <v>27055</v>
      </c>
      <c r="E838" t="s">
        <v>28593</v>
      </c>
      <c r="F838" t="s">
        <v>28833</v>
      </c>
      <c r="G838" t="s">
        <v>6334</v>
      </c>
      <c r="H838" t="s">
        <v>6334</v>
      </c>
      <c r="I838" t="s">
        <v>28834</v>
      </c>
      <c r="J838" t="s">
        <v>28835</v>
      </c>
      <c r="K838" t="s">
        <v>28836</v>
      </c>
    </row>
    <row r="839" spans="1:11" x14ac:dyDescent="0.25">
      <c r="A839" t="s">
        <v>945</v>
      </c>
      <c r="B839" t="s">
        <v>27056</v>
      </c>
      <c r="C839" t="s">
        <v>6334</v>
      </c>
      <c r="D839" t="s">
        <v>24900</v>
      </c>
      <c r="E839" t="s">
        <v>28593</v>
      </c>
      <c r="F839" t="s">
        <v>28833</v>
      </c>
      <c r="G839" t="s">
        <v>6334</v>
      </c>
      <c r="H839" t="s">
        <v>6334</v>
      </c>
      <c r="I839" t="s">
        <v>28834</v>
      </c>
      <c r="J839" t="s">
        <v>28835</v>
      </c>
      <c r="K839" t="s">
        <v>28836</v>
      </c>
    </row>
    <row r="840" spans="1:11" x14ac:dyDescent="0.25">
      <c r="A840" t="s">
        <v>29803</v>
      </c>
      <c r="B840" t="s">
        <v>29804</v>
      </c>
      <c r="C840" t="s">
        <v>6334</v>
      </c>
      <c r="D840" t="s">
        <v>29805</v>
      </c>
      <c r="E840" t="s">
        <v>28575</v>
      </c>
      <c r="F840" t="s">
        <v>28687</v>
      </c>
      <c r="G840" t="s">
        <v>6334</v>
      </c>
      <c r="H840" t="s">
        <v>6334</v>
      </c>
      <c r="I840" t="s">
        <v>28688</v>
      </c>
      <c r="J840" t="s">
        <v>28689</v>
      </c>
      <c r="K840" t="s">
        <v>6334</v>
      </c>
    </row>
    <row r="841" spans="1:11" x14ac:dyDescent="0.25">
      <c r="A841" t="s">
        <v>29806</v>
      </c>
      <c r="B841" t="s">
        <v>29807</v>
      </c>
      <c r="C841" t="s">
        <v>6334</v>
      </c>
      <c r="D841" t="s">
        <v>29808</v>
      </c>
      <c r="E841" t="s">
        <v>28575</v>
      </c>
      <c r="F841" t="s">
        <v>28687</v>
      </c>
      <c r="G841" t="s">
        <v>6334</v>
      </c>
      <c r="H841" t="s">
        <v>6334</v>
      </c>
      <c r="I841" t="s">
        <v>28688</v>
      </c>
      <c r="J841" t="s">
        <v>28689</v>
      </c>
      <c r="K841" t="s">
        <v>6334</v>
      </c>
    </row>
    <row r="842" spans="1:11" x14ac:dyDescent="0.25">
      <c r="A842" t="s">
        <v>29809</v>
      </c>
      <c r="B842" t="s">
        <v>29810</v>
      </c>
      <c r="C842" t="s">
        <v>6334</v>
      </c>
      <c r="D842" t="s">
        <v>29811</v>
      </c>
      <c r="E842" t="s">
        <v>28575</v>
      </c>
      <c r="F842" t="s">
        <v>28687</v>
      </c>
      <c r="G842" t="s">
        <v>6334</v>
      </c>
      <c r="H842" t="s">
        <v>6334</v>
      </c>
      <c r="I842" t="s">
        <v>28688</v>
      </c>
      <c r="J842" t="s">
        <v>28689</v>
      </c>
      <c r="K842" t="s">
        <v>6334</v>
      </c>
    </row>
    <row r="843" spans="1:11" x14ac:dyDescent="0.25">
      <c r="A843" t="s">
        <v>29812</v>
      </c>
      <c r="B843" t="s">
        <v>29813</v>
      </c>
      <c r="C843" t="s">
        <v>6334</v>
      </c>
      <c r="D843" t="s">
        <v>29814</v>
      </c>
      <c r="E843" t="s">
        <v>28575</v>
      </c>
      <c r="F843" t="s">
        <v>28687</v>
      </c>
      <c r="G843" t="s">
        <v>6334</v>
      </c>
      <c r="H843" t="s">
        <v>6334</v>
      </c>
      <c r="I843" t="s">
        <v>28688</v>
      </c>
      <c r="J843" t="s">
        <v>28689</v>
      </c>
      <c r="K843" t="s">
        <v>6334</v>
      </c>
    </row>
    <row r="844" spans="1:11" x14ac:dyDescent="0.25">
      <c r="A844" t="s">
        <v>29815</v>
      </c>
      <c r="B844" t="s">
        <v>29816</v>
      </c>
      <c r="C844" t="s">
        <v>6334</v>
      </c>
      <c r="D844" t="s">
        <v>29817</v>
      </c>
      <c r="E844" t="s">
        <v>28575</v>
      </c>
      <c r="F844" t="s">
        <v>28687</v>
      </c>
      <c r="G844" t="s">
        <v>6334</v>
      </c>
      <c r="H844" t="s">
        <v>6334</v>
      </c>
      <c r="I844" t="s">
        <v>28688</v>
      </c>
      <c r="J844" t="s">
        <v>28689</v>
      </c>
      <c r="K844" t="s">
        <v>6334</v>
      </c>
    </row>
    <row r="845" spans="1:11" x14ac:dyDescent="0.25">
      <c r="A845" t="s">
        <v>4534</v>
      </c>
      <c r="B845" t="s">
        <v>27386</v>
      </c>
      <c r="C845" t="s">
        <v>6334</v>
      </c>
      <c r="D845" t="s">
        <v>4536</v>
      </c>
      <c r="E845" t="s">
        <v>28627</v>
      </c>
      <c r="F845" t="s">
        <v>28684</v>
      </c>
      <c r="G845" t="s">
        <v>6334</v>
      </c>
      <c r="H845" t="s">
        <v>6334</v>
      </c>
      <c r="I845" t="s">
        <v>28685</v>
      </c>
      <c r="J845" t="s">
        <v>28686</v>
      </c>
      <c r="K845" t="s">
        <v>6334</v>
      </c>
    </row>
    <row r="846" spans="1:11" x14ac:dyDescent="0.25">
      <c r="A846" t="s">
        <v>4540</v>
      </c>
      <c r="B846" t="s">
        <v>27222</v>
      </c>
      <c r="C846" t="s">
        <v>6334</v>
      </c>
      <c r="D846" t="s">
        <v>4542</v>
      </c>
      <c r="E846" t="s">
        <v>28575</v>
      </c>
      <c r="F846" t="s">
        <v>28687</v>
      </c>
      <c r="G846" t="s">
        <v>6334</v>
      </c>
      <c r="H846" t="s">
        <v>6334</v>
      </c>
      <c r="I846" t="s">
        <v>28688</v>
      </c>
      <c r="J846" t="s">
        <v>28689</v>
      </c>
      <c r="K846" t="s">
        <v>6334</v>
      </c>
    </row>
    <row r="847" spans="1:11" x14ac:dyDescent="0.25">
      <c r="A847" t="s">
        <v>4543</v>
      </c>
      <c r="B847" t="s">
        <v>27094</v>
      </c>
      <c r="C847" t="s">
        <v>6334</v>
      </c>
      <c r="D847" t="s">
        <v>4545</v>
      </c>
      <c r="E847" t="s">
        <v>28575</v>
      </c>
      <c r="F847" t="s">
        <v>28687</v>
      </c>
      <c r="G847" t="s">
        <v>6334</v>
      </c>
      <c r="H847" t="s">
        <v>6334</v>
      </c>
      <c r="I847" t="s">
        <v>28688</v>
      </c>
      <c r="J847" t="s">
        <v>28689</v>
      </c>
      <c r="K847" t="s">
        <v>6334</v>
      </c>
    </row>
    <row r="848" spans="1:11" x14ac:dyDescent="0.25">
      <c r="A848" t="s">
        <v>29818</v>
      </c>
      <c r="B848" t="s">
        <v>29819</v>
      </c>
      <c r="C848" t="s">
        <v>6334</v>
      </c>
      <c r="D848" t="s">
        <v>1058</v>
      </c>
      <c r="E848" t="s">
        <v>28575</v>
      </c>
      <c r="F848" t="s">
        <v>28687</v>
      </c>
      <c r="G848" t="s">
        <v>6334</v>
      </c>
      <c r="H848" t="s">
        <v>6334</v>
      </c>
      <c r="I848" t="s">
        <v>28688</v>
      </c>
      <c r="J848" t="s">
        <v>28689</v>
      </c>
      <c r="K848" t="s">
        <v>6334</v>
      </c>
    </row>
    <row r="849" spans="1:11" x14ac:dyDescent="0.25">
      <c r="A849" t="s">
        <v>29820</v>
      </c>
      <c r="B849" t="s">
        <v>29821</v>
      </c>
      <c r="C849" t="s">
        <v>6334</v>
      </c>
      <c r="D849" t="s">
        <v>1058</v>
      </c>
      <c r="E849" t="s">
        <v>28526</v>
      </c>
      <c r="F849" t="s">
        <v>28676</v>
      </c>
      <c r="G849" t="s">
        <v>6334</v>
      </c>
      <c r="H849" t="s">
        <v>6334</v>
      </c>
      <c r="I849" t="s">
        <v>28677</v>
      </c>
      <c r="J849" t="s">
        <v>6334</v>
      </c>
      <c r="K849" t="s">
        <v>6334</v>
      </c>
    </row>
    <row r="850" spans="1:11" x14ac:dyDescent="0.25">
      <c r="A850" t="s">
        <v>4546</v>
      </c>
      <c r="B850" t="s">
        <v>27295</v>
      </c>
      <c r="C850" t="s">
        <v>6334</v>
      </c>
      <c r="D850" t="s">
        <v>4548</v>
      </c>
      <c r="E850" t="s">
        <v>28575</v>
      </c>
      <c r="F850" t="s">
        <v>28687</v>
      </c>
      <c r="G850" t="s">
        <v>6334</v>
      </c>
      <c r="H850" t="s">
        <v>6334</v>
      </c>
      <c r="I850" t="s">
        <v>28688</v>
      </c>
      <c r="J850" t="s">
        <v>28689</v>
      </c>
      <c r="K850" t="s">
        <v>6334</v>
      </c>
    </row>
    <row r="851" spans="1:11" x14ac:dyDescent="0.25">
      <c r="A851" t="s">
        <v>4552</v>
      </c>
      <c r="B851" t="s">
        <v>27287</v>
      </c>
      <c r="C851" t="s">
        <v>6334</v>
      </c>
      <c r="D851" t="s">
        <v>4554</v>
      </c>
      <c r="E851" t="s">
        <v>28575</v>
      </c>
      <c r="F851" t="s">
        <v>28687</v>
      </c>
      <c r="G851" t="s">
        <v>6334</v>
      </c>
      <c r="H851" t="s">
        <v>6334</v>
      </c>
      <c r="I851" t="s">
        <v>28688</v>
      </c>
      <c r="J851" t="s">
        <v>28689</v>
      </c>
      <c r="K851" t="s">
        <v>6334</v>
      </c>
    </row>
    <row r="852" spans="1:11" x14ac:dyDescent="0.25">
      <c r="A852" t="s">
        <v>29822</v>
      </c>
      <c r="B852" t="s">
        <v>29823</v>
      </c>
      <c r="C852" t="s">
        <v>6334</v>
      </c>
      <c r="D852" t="s">
        <v>1058</v>
      </c>
      <c r="E852" t="s">
        <v>28575</v>
      </c>
      <c r="F852" t="s">
        <v>28687</v>
      </c>
      <c r="G852" t="s">
        <v>6334</v>
      </c>
      <c r="H852" t="s">
        <v>6334</v>
      </c>
      <c r="I852" t="s">
        <v>28688</v>
      </c>
      <c r="J852" t="s">
        <v>28689</v>
      </c>
      <c r="K852" t="s">
        <v>6334</v>
      </c>
    </row>
    <row r="853" spans="1:11" x14ac:dyDescent="0.25">
      <c r="A853" t="s">
        <v>4555</v>
      </c>
      <c r="B853" t="s">
        <v>27217</v>
      </c>
      <c r="C853" t="s">
        <v>6334</v>
      </c>
      <c r="D853" t="s">
        <v>4557</v>
      </c>
      <c r="E853" t="s">
        <v>28575</v>
      </c>
      <c r="F853" t="s">
        <v>28687</v>
      </c>
      <c r="G853" t="s">
        <v>6334</v>
      </c>
      <c r="H853" t="s">
        <v>6334</v>
      </c>
      <c r="I853" t="s">
        <v>28688</v>
      </c>
      <c r="J853" t="s">
        <v>28689</v>
      </c>
      <c r="K853" t="s">
        <v>6334</v>
      </c>
    </row>
    <row r="854" spans="1:11" x14ac:dyDescent="0.25">
      <c r="A854" t="s">
        <v>4558</v>
      </c>
      <c r="B854" t="s">
        <v>27218</v>
      </c>
      <c r="C854" t="s">
        <v>6334</v>
      </c>
      <c r="D854" t="s">
        <v>4560</v>
      </c>
      <c r="E854" t="s">
        <v>28575</v>
      </c>
      <c r="F854" t="s">
        <v>28687</v>
      </c>
      <c r="G854" t="s">
        <v>6334</v>
      </c>
      <c r="H854" t="s">
        <v>6334</v>
      </c>
      <c r="I854" t="s">
        <v>28688</v>
      </c>
      <c r="J854" t="s">
        <v>28689</v>
      </c>
      <c r="K854" t="s">
        <v>6334</v>
      </c>
    </row>
    <row r="855" spans="1:11" x14ac:dyDescent="0.25">
      <c r="A855" t="s">
        <v>4561</v>
      </c>
      <c r="B855" t="s">
        <v>27220</v>
      </c>
      <c r="C855" t="s">
        <v>6334</v>
      </c>
      <c r="D855" t="s">
        <v>4563</v>
      </c>
      <c r="E855" t="s">
        <v>28575</v>
      </c>
      <c r="F855" t="s">
        <v>28687</v>
      </c>
      <c r="G855" t="s">
        <v>6334</v>
      </c>
      <c r="H855" t="s">
        <v>6334</v>
      </c>
      <c r="I855" t="s">
        <v>28688</v>
      </c>
      <c r="J855" t="s">
        <v>28689</v>
      </c>
      <c r="K855" t="s">
        <v>6334</v>
      </c>
    </row>
    <row r="856" spans="1:11" x14ac:dyDescent="0.25">
      <c r="A856" t="s">
        <v>4564</v>
      </c>
      <c r="B856" t="s">
        <v>27221</v>
      </c>
      <c r="C856" t="s">
        <v>6334</v>
      </c>
      <c r="D856" t="s">
        <v>4566</v>
      </c>
      <c r="E856" t="s">
        <v>28575</v>
      </c>
      <c r="F856" t="s">
        <v>28687</v>
      </c>
      <c r="G856" t="s">
        <v>6334</v>
      </c>
      <c r="H856" t="s">
        <v>6334</v>
      </c>
      <c r="I856" t="s">
        <v>28688</v>
      </c>
      <c r="J856" t="s">
        <v>28689</v>
      </c>
      <c r="K856" t="s">
        <v>6334</v>
      </c>
    </row>
    <row r="857" spans="1:11" x14ac:dyDescent="0.25">
      <c r="A857" t="s">
        <v>4567</v>
      </c>
      <c r="B857" t="s">
        <v>27219</v>
      </c>
      <c r="C857" t="s">
        <v>6334</v>
      </c>
      <c r="D857" t="s">
        <v>4569</v>
      </c>
      <c r="E857" t="s">
        <v>28575</v>
      </c>
      <c r="F857" t="s">
        <v>28687</v>
      </c>
      <c r="G857" t="s">
        <v>6334</v>
      </c>
      <c r="H857" t="s">
        <v>6334</v>
      </c>
      <c r="I857" t="s">
        <v>28688</v>
      </c>
      <c r="J857" t="s">
        <v>28689</v>
      </c>
      <c r="K857" t="s">
        <v>6334</v>
      </c>
    </row>
    <row r="858" spans="1:11" x14ac:dyDescent="0.25">
      <c r="A858" t="s">
        <v>4570</v>
      </c>
      <c r="B858" t="s">
        <v>27107</v>
      </c>
      <c r="C858" t="s">
        <v>6334</v>
      </c>
      <c r="D858" t="s">
        <v>4572</v>
      </c>
      <c r="E858" t="s">
        <v>28627</v>
      </c>
      <c r="F858" t="s">
        <v>28684</v>
      </c>
      <c r="G858" t="s">
        <v>6334</v>
      </c>
      <c r="H858" t="s">
        <v>6334</v>
      </c>
      <c r="I858" t="s">
        <v>28685</v>
      </c>
      <c r="J858" t="s">
        <v>28686</v>
      </c>
      <c r="K858" t="s">
        <v>6334</v>
      </c>
    </row>
    <row r="859" spans="1:11" x14ac:dyDescent="0.25">
      <c r="A859" t="s">
        <v>4576</v>
      </c>
      <c r="B859" t="s">
        <v>27080</v>
      </c>
      <c r="C859" t="s">
        <v>6334</v>
      </c>
      <c r="D859" t="s">
        <v>4578</v>
      </c>
      <c r="E859" t="s">
        <v>28627</v>
      </c>
      <c r="F859" t="s">
        <v>28684</v>
      </c>
      <c r="G859" t="s">
        <v>6334</v>
      </c>
      <c r="H859" t="s">
        <v>6334</v>
      </c>
      <c r="I859" t="s">
        <v>28685</v>
      </c>
      <c r="J859" t="s">
        <v>28686</v>
      </c>
      <c r="K859" t="s">
        <v>6334</v>
      </c>
    </row>
    <row r="860" spans="1:11" x14ac:dyDescent="0.25">
      <c r="A860" t="s">
        <v>4579</v>
      </c>
      <c r="B860" t="s">
        <v>27296</v>
      </c>
      <c r="C860" t="s">
        <v>6334</v>
      </c>
      <c r="D860" t="s">
        <v>4581</v>
      </c>
      <c r="E860" t="s">
        <v>28575</v>
      </c>
      <c r="F860" t="s">
        <v>28687</v>
      </c>
      <c r="G860" t="s">
        <v>6334</v>
      </c>
      <c r="H860" t="s">
        <v>6334</v>
      </c>
      <c r="I860" t="s">
        <v>28688</v>
      </c>
      <c r="J860" t="s">
        <v>28689</v>
      </c>
      <c r="K860" t="s">
        <v>6334</v>
      </c>
    </row>
    <row r="861" spans="1:11" x14ac:dyDescent="0.25">
      <c r="A861" t="s">
        <v>29824</v>
      </c>
      <c r="B861" t="s">
        <v>29825</v>
      </c>
      <c r="C861" t="s">
        <v>6334</v>
      </c>
      <c r="D861" t="s">
        <v>1058</v>
      </c>
      <c r="E861" t="s">
        <v>28575</v>
      </c>
      <c r="F861" t="s">
        <v>28687</v>
      </c>
      <c r="G861" t="s">
        <v>6334</v>
      </c>
      <c r="H861" t="s">
        <v>6334</v>
      </c>
      <c r="I861" t="s">
        <v>28688</v>
      </c>
      <c r="J861" t="s">
        <v>28689</v>
      </c>
      <c r="K861" t="s">
        <v>6334</v>
      </c>
    </row>
    <row r="862" spans="1:11" x14ac:dyDescent="0.25">
      <c r="A862" t="s">
        <v>4582</v>
      </c>
      <c r="B862" t="s">
        <v>27382</v>
      </c>
      <c r="C862" t="s">
        <v>6334</v>
      </c>
      <c r="D862" t="s">
        <v>4584</v>
      </c>
      <c r="E862" t="s">
        <v>28575</v>
      </c>
      <c r="F862" t="s">
        <v>28687</v>
      </c>
      <c r="G862" t="s">
        <v>6334</v>
      </c>
      <c r="H862" t="s">
        <v>6334</v>
      </c>
      <c r="I862" t="s">
        <v>28688</v>
      </c>
      <c r="J862" t="s">
        <v>28689</v>
      </c>
      <c r="K862" t="s">
        <v>6334</v>
      </c>
    </row>
    <row r="863" spans="1:11" x14ac:dyDescent="0.25">
      <c r="A863" t="s">
        <v>29826</v>
      </c>
      <c r="B863" t="s">
        <v>29827</v>
      </c>
      <c r="C863" t="s">
        <v>6334</v>
      </c>
      <c r="D863" t="s">
        <v>1058</v>
      </c>
      <c r="E863" t="s">
        <v>28627</v>
      </c>
      <c r="F863" t="s">
        <v>28684</v>
      </c>
      <c r="G863" t="s">
        <v>6334</v>
      </c>
      <c r="H863" t="s">
        <v>6334</v>
      </c>
      <c r="I863" t="s">
        <v>28685</v>
      </c>
      <c r="J863" t="s">
        <v>28686</v>
      </c>
      <c r="K863" t="s">
        <v>6334</v>
      </c>
    </row>
    <row r="864" spans="1:11" x14ac:dyDescent="0.25">
      <c r="A864" t="s">
        <v>4585</v>
      </c>
      <c r="B864" t="s">
        <v>27309</v>
      </c>
      <c r="C864" t="s">
        <v>6334</v>
      </c>
      <c r="D864" t="s">
        <v>4587</v>
      </c>
      <c r="E864" t="s">
        <v>28575</v>
      </c>
      <c r="F864" t="s">
        <v>28687</v>
      </c>
      <c r="G864" t="s">
        <v>6334</v>
      </c>
      <c r="H864" t="s">
        <v>6334</v>
      </c>
      <c r="I864" t="s">
        <v>28688</v>
      </c>
      <c r="J864" t="s">
        <v>28689</v>
      </c>
      <c r="K864" t="s">
        <v>6334</v>
      </c>
    </row>
    <row r="865" spans="1:11" x14ac:dyDescent="0.25">
      <c r="A865" t="s">
        <v>27050</v>
      </c>
      <c r="B865" t="s">
        <v>29828</v>
      </c>
      <c r="C865" t="s">
        <v>29829</v>
      </c>
      <c r="D865" t="s">
        <v>27380</v>
      </c>
      <c r="E865" t="s">
        <v>28553</v>
      </c>
      <c r="F865" t="s">
        <v>29579</v>
      </c>
      <c r="G865" t="s">
        <v>6334</v>
      </c>
      <c r="H865" t="s">
        <v>6334</v>
      </c>
      <c r="I865" t="s">
        <v>28777</v>
      </c>
      <c r="J865" t="s">
        <v>6334</v>
      </c>
      <c r="K865" t="s">
        <v>6334</v>
      </c>
    </row>
    <row r="866" spans="1:11" x14ac:dyDescent="0.25">
      <c r="A866" t="s">
        <v>4588</v>
      </c>
      <c r="B866" t="s">
        <v>27325</v>
      </c>
      <c r="C866" t="s">
        <v>29830</v>
      </c>
      <c r="D866" t="s">
        <v>4590</v>
      </c>
      <c r="E866" t="s">
        <v>28627</v>
      </c>
      <c r="F866" t="s">
        <v>28684</v>
      </c>
      <c r="G866" t="s">
        <v>6334</v>
      </c>
      <c r="H866" t="s">
        <v>6334</v>
      </c>
      <c r="I866" t="s">
        <v>28685</v>
      </c>
      <c r="J866" t="s">
        <v>28686</v>
      </c>
      <c r="K866" t="s">
        <v>6334</v>
      </c>
    </row>
    <row r="867" spans="1:11" x14ac:dyDescent="0.25">
      <c r="A867" t="s">
        <v>4591</v>
      </c>
      <c r="B867" t="s">
        <v>27245</v>
      </c>
      <c r="C867" t="s">
        <v>29831</v>
      </c>
      <c r="D867" t="s">
        <v>4593</v>
      </c>
      <c r="E867" t="s">
        <v>28575</v>
      </c>
      <c r="F867" t="s">
        <v>28687</v>
      </c>
      <c r="G867" t="s">
        <v>6334</v>
      </c>
      <c r="H867" t="s">
        <v>6334</v>
      </c>
      <c r="I867" t="s">
        <v>28688</v>
      </c>
      <c r="J867" t="s">
        <v>28689</v>
      </c>
      <c r="K867" t="s">
        <v>6334</v>
      </c>
    </row>
    <row r="868" spans="1:11" x14ac:dyDescent="0.25">
      <c r="A868" t="s">
        <v>29832</v>
      </c>
      <c r="B868" t="s">
        <v>29833</v>
      </c>
      <c r="C868" t="s">
        <v>6334</v>
      </c>
      <c r="D868" t="s">
        <v>1058</v>
      </c>
      <c r="E868" t="s">
        <v>28575</v>
      </c>
      <c r="F868" t="s">
        <v>28687</v>
      </c>
      <c r="G868" t="s">
        <v>6334</v>
      </c>
      <c r="H868" t="s">
        <v>6334</v>
      </c>
      <c r="I868" t="s">
        <v>28688</v>
      </c>
      <c r="J868" t="s">
        <v>28689</v>
      </c>
      <c r="K868" t="s">
        <v>6334</v>
      </c>
    </row>
    <row r="869" spans="1:11" x14ac:dyDescent="0.25">
      <c r="A869" t="s">
        <v>4594</v>
      </c>
      <c r="B869" t="s">
        <v>27449</v>
      </c>
      <c r="C869" t="s">
        <v>29834</v>
      </c>
      <c r="D869" t="s">
        <v>4596</v>
      </c>
      <c r="E869" t="s">
        <v>28575</v>
      </c>
      <c r="F869" t="s">
        <v>28687</v>
      </c>
      <c r="G869" t="s">
        <v>6334</v>
      </c>
      <c r="H869" t="s">
        <v>6334</v>
      </c>
      <c r="I869" t="s">
        <v>28688</v>
      </c>
      <c r="J869" t="s">
        <v>28689</v>
      </c>
      <c r="K869" t="s">
        <v>6334</v>
      </c>
    </row>
    <row r="870" spans="1:11" x14ac:dyDescent="0.25">
      <c r="A870" t="s">
        <v>4597</v>
      </c>
      <c r="B870" t="s">
        <v>27298</v>
      </c>
      <c r="C870" t="s">
        <v>29835</v>
      </c>
      <c r="D870" t="s">
        <v>4599</v>
      </c>
      <c r="E870" t="s">
        <v>28575</v>
      </c>
      <c r="F870" t="s">
        <v>28687</v>
      </c>
      <c r="G870" t="s">
        <v>6334</v>
      </c>
      <c r="H870" t="s">
        <v>6334</v>
      </c>
      <c r="I870" t="s">
        <v>28688</v>
      </c>
      <c r="J870" t="s">
        <v>28689</v>
      </c>
      <c r="K870" t="s">
        <v>6334</v>
      </c>
    </row>
    <row r="871" spans="1:11" x14ac:dyDescent="0.25">
      <c r="A871" t="s">
        <v>4600</v>
      </c>
      <c r="B871" t="s">
        <v>27329</v>
      </c>
      <c r="C871" t="s">
        <v>29836</v>
      </c>
      <c r="D871" t="s">
        <v>4602</v>
      </c>
      <c r="E871" t="s">
        <v>28627</v>
      </c>
      <c r="F871" t="s">
        <v>28684</v>
      </c>
      <c r="G871" t="s">
        <v>6334</v>
      </c>
      <c r="H871" t="s">
        <v>6334</v>
      </c>
      <c r="I871" t="s">
        <v>28685</v>
      </c>
      <c r="J871" t="s">
        <v>28686</v>
      </c>
      <c r="K871" t="s">
        <v>6334</v>
      </c>
    </row>
    <row r="872" spans="1:11" x14ac:dyDescent="0.25">
      <c r="A872" t="s">
        <v>4603</v>
      </c>
      <c r="B872" t="s">
        <v>27246</v>
      </c>
      <c r="C872" t="s">
        <v>29837</v>
      </c>
      <c r="D872" t="s">
        <v>4605</v>
      </c>
      <c r="E872" t="s">
        <v>28575</v>
      </c>
      <c r="F872" t="s">
        <v>28687</v>
      </c>
      <c r="G872" t="s">
        <v>6334</v>
      </c>
      <c r="H872" t="s">
        <v>6334</v>
      </c>
      <c r="I872" t="s">
        <v>28688</v>
      </c>
      <c r="J872" t="s">
        <v>28689</v>
      </c>
      <c r="K872" t="s">
        <v>6334</v>
      </c>
    </row>
    <row r="873" spans="1:11" x14ac:dyDescent="0.25">
      <c r="A873" t="s">
        <v>4606</v>
      </c>
      <c r="B873" t="s">
        <v>27301</v>
      </c>
      <c r="C873" t="s">
        <v>29838</v>
      </c>
      <c r="D873" t="s">
        <v>4608</v>
      </c>
      <c r="E873" t="s">
        <v>28627</v>
      </c>
      <c r="F873" t="s">
        <v>28684</v>
      </c>
      <c r="G873" t="s">
        <v>6334</v>
      </c>
      <c r="H873" t="s">
        <v>6334</v>
      </c>
      <c r="I873" t="s">
        <v>28685</v>
      </c>
      <c r="J873" t="s">
        <v>28686</v>
      </c>
      <c r="K873" t="s">
        <v>6334</v>
      </c>
    </row>
    <row r="874" spans="1:11" x14ac:dyDescent="0.25">
      <c r="A874" t="s">
        <v>4609</v>
      </c>
      <c r="B874" t="s">
        <v>27322</v>
      </c>
      <c r="C874" t="s">
        <v>29839</v>
      </c>
      <c r="D874" t="s">
        <v>4611</v>
      </c>
      <c r="E874" t="s">
        <v>28575</v>
      </c>
      <c r="F874" t="s">
        <v>28687</v>
      </c>
      <c r="G874" t="s">
        <v>6334</v>
      </c>
      <c r="H874" t="s">
        <v>6334</v>
      </c>
      <c r="I874" t="s">
        <v>28688</v>
      </c>
      <c r="J874" t="s">
        <v>28689</v>
      </c>
      <c r="K874" t="s">
        <v>6334</v>
      </c>
    </row>
    <row r="875" spans="1:11" x14ac:dyDescent="0.25">
      <c r="A875" t="s">
        <v>4612</v>
      </c>
      <c r="B875" t="s">
        <v>27381</v>
      </c>
      <c r="C875" t="s">
        <v>29840</v>
      </c>
      <c r="D875" t="s">
        <v>4614</v>
      </c>
      <c r="E875" t="s">
        <v>28575</v>
      </c>
      <c r="F875" t="s">
        <v>28687</v>
      </c>
      <c r="G875" t="s">
        <v>6334</v>
      </c>
      <c r="H875" t="s">
        <v>6334</v>
      </c>
      <c r="I875" t="s">
        <v>28688</v>
      </c>
      <c r="J875" t="s">
        <v>28689</v>
      </c>
      <c r="K875" t="s">
        <v>6334</v>
      </c>
    </row>
    <row r="876" spans="1:11" x14ac:dyDescent="0.25">
      <c r="A876" t="s">
        <v>29841</v>
      </c>
      <c r="B876" t="s">
        <v>29842</v>
      </c>
      <c r="C876" t="s">
        <v>6334</v>
      </c>
      <c r="D876" t="s">
        <v>1058</v>
      </c>
      <c r="E876" t="s">
        <v>28575</v>
      </c>
      <c r="F876" t="s">
        <v>28687</v>
      </c>
      <c r="G876" t="s">
        <v>6334</v>
      </c>
      <c r="H876" t="s">
        <v>6334</v>
      </c>
      <c r="I876" t="s">
        <v>28688</v>
      </c>
      <c r="J876" t="s">
        <v>28689</v>
      </c>
      <c r="K876" t="s">
        <v>6334</v>
      </c>
    </row>
    <row r="877" spans="1:11" x14ac:dyDescent="0.25">
      <c r="A877" t="s">
        <v>4615</v>
      </c>
      <c r="B877" t="s">
        <v>27389</v>
      </c>
      <c r="C877" t="s">
        <v>29843</v>
      </c>
      <c r="D877" t="s">
        <v>4617</v>
      </c>
      <c r="E877" t="s">
        <v>28575</v>
      </c>
      <c r="F877" t="s">
        <v>28687</v>
      </c>
      <c r="G877" t="s">
        <v>6334</v>
      </c>
      <c r="H877" t="s">
        <v>6334</v>
      </c>
      <c r="I877" t="s">
        <v>28688</v>
      </c>
      <c r="J877" t="s">
        <v>28689</v>
      </c>
      <c r="K877" t="s">
        <v>6334</v>
      </c>
    </row>
    <row r="878" spans="1:11" x14ac:dyDescent="0.25">
      <c r="A878" t="s">
        <v>4618</v>
      </c>
      <c r="B878" t="s">
        <v>27388</v>
      </c>
      <c r="C878" t="s">
        <v>29844</v>
      </c>
      <c r="D878" t="s">
        <v>4620</v>
      </c>
      <c r="E878" t="s">
        <v>28575</v>
      </c>
      <c r="F878" t="s">
        <v>28687</v>
      </c>
      <c r="G878" t="s">
        <v>6334</v>
      </c>
      <c r="H878" t="s">
        <v>6334</v>
      </c>
      <c r="I878" t="s">
        <v>28688</v>
      </c>
      <c r="J878" t="s">
        <v>28689</v>
      </c>
      <c r="K878" t="s">
        <v>6334</v>
      </c>
    </row>
    <row r="879" spans="1:11" x14ac:dyDescent="0.25">
      <c r="A879" t="s">
        <v>4621</v>
      </c>
      <c r="B879" t="s">
        <v>27243</v>
      </c>
      <c r="C879" t="s">
        <v>6334</v>
      </c>
      <c r="D879" t="s">
        <v>4623</v>
      </c>
      <c r="E879" t="s">
        <v>28575</v>
      </c>
      <c r="F879" t="s">
        <v>28687</v>
      </c>
      <c r="G879" t="s">
        <v>6334</v>
      </c>
      <c r="H879" t="s">
        <v>6334</v>
      </c>
      <c r="I879" t="s">
        <v>28688</v>
      </c>
      <c r="J879" t="s">
        <v>28689</v>
      </c>
      <c r="K879" t="s">
        <v>6334</v>
      </c>
    </row>
    <row r="880" spans="1:11" x14ac:dyDescent="0.25">
      <c r="A880" t="s">
        <v>29845</v>
      </c>
      <c r="B880" t="s">
        <v>29846</v>
      </c>
      <c r="C880" t="s">
        <v>6334</v>
      </c>
      <c r="D880" t="s">
        <v>1058</v>
      </c>
      <c r="E880" t="s">
        <v>28526</v>
      </c>
      <c r="F880" t="s">
        <v>28676</v>
      </c>
      <c r="G880" t="s">
        <v>6334</v>
      </c>
      <c r="H880" t="s">
        <v>6334</v>
      </c>
      <c r="I880" t="s">
        <v>28677</v>
      </c>
      <c r="J880" t="s">
        <v>6334</v>
      </c>
      <c r="K880" t="s">
        <v>6334</v>
      </c>
    </row>
    <row r="881" spans="1:11" x14ac:dyDescent="0.25">
      <c r="A881" t="s">
        <v>4624</v>
      </c>
      <c r="B881" t="s">
        <v>27200</v>
      </c>
      <c r="C881" t="s">
        <v>6334</v>
      </c>
      <c r="D881" t="s">
        <v>4626</v>
      </c>
      <c r="E881" t="s">
        <v>28575</v>
      </c>
      <c r="F881" t="s">
        <v>28687</v>
      </c>
      <c r="G881" t="s">
        <v>6334</v>
      </c>
      <c r="H881" t="s">
        <v>6334</v>
      </c>
      <c r="I881" t="s">
        <v>28688</v>
      </c>
      <c r="J881" t="s">
        <v>28689</v>
      </c>
      <c r="K881" t="s">
        <v>6334</v>
      </c>
    </row>
    <row r="882" spans="1:11" x14ac:dyDescent="0.25">
      <c r="A882" t="s">
        <v>29847</v>
      </c>
      <c r="B882" t="s">
        <v>29848</v>
      </c>
      <c r="C882" t="s">
        <v>6334</v>
      </c>
      <c r="D882" t="s">
        <v>1058</v>
      </c>
      <c r="E882" t="s">
        <v>28627</v>
      </c>
      <c r="F882" t="s">
        <v>28684</v>
      </c>
      <c r="G882" t="s">
        <v>6334</v>
      </c>
      <c r="H882" t="s">
        <v>6334</v>
      </c>
      <c r="I882" t="s">
        <v>28685</v>
      </c>
      <c r="J882" t="s">
        <v>28686</v>
      </c>
      <c r="K882" t="s">
        <v>6334</v>
      </c>
    </row>
    <row r="883" spans="1:11" x14ac:dyDescent="0.25">
      <c r="A883" t="s">
        <v>29849</v>
      </c>
      <c r="B883" t="s">
        <v>29850</v>
      </c>
      <c r="C883" t="s">
        <v>6334</v>
      </c>
      <c r="D883" t="s">
        <v>29851</v>
      </c>
      <c r="E883" t="s">
        <v>28627</v>
      </c>
      <c r="F883" t="s">
        <v>28684</v>
      </c>
      <c r="G883" t="s">
        <v>6334</v>
      </c>
      <c r="H883" t="s">
        <v>6334</v>
      </c>
      <c r="I883" t="s">
        <v>28685</v>
      </c>
      <c r="J883" t="s">
        <v>28686</v>
      </c>
      <c r="K883" t="s">
        <v>6334</v>
      </c>
    </row>
    <row r="884" spans="1:11" x14ac:dyDescent="0.25">
      <c r="A884" t="s">
        <v>29852</v>
      </c>
      <c r="B884" t="s">
        <v>29853</v>
      </c>
      <c r="C884" t="s">
        <v>6334</v>
      </c>
      <c r="D884" t="s">
        <v>29854</v>
      </c>
      <c r="E884" t="s">
        <v>28627</v>
      </c>
      <c r="F884" t="s">
        <v>28684</v>
      </c>
      <c r="G884" t="s">
        <v>6334</v>
      </c>
      <c r="H884" t="s">
        <v>6334</v>
      </c>
      <c r="I884" t="s">
        <v>28685</v>
      </c>
      <c r="J884" t="s">
        <v>28686</v>
      </c>
      <c r="K884" t="s">
        <v>6334</v>
      </c>
    </row>
    <row r="885" spans="1:11" x14ac:dyDescent="0.25">
      <c r="A885" t="s">
        <v>4632</v>
      </c>
      <c r="B885" t="s">
        <v>27282</v>
      </c>
      <c r="C885" t="s">
        <v>6334</v>
      </c>
      <c r="D885" t="s">
        <v>4634</v>
      </c>
      <c r="E885" t="s">
        <v>28575</v>
      </c>
      <c r="F885" t="s">
        <v>28687</v>
      </c>
      <c r="G885" t="s">
        <v>6334</v>
      </c>
      <c r="H885" t="s">
        <v>6334</v>
      </c>
      <c r="I885" t="s">
        <v>28688</v>
      </c>
      <c r="J885" t="s">
        <v>28689</v>
      </c>
      <c r="K885" t="s">
        <v>6334</v>
      </c>
    </row>
    <row r="886" spans="1:11" x14ac:dyDescent="0.25">
      <c r="A886" t="s">
        <v>29855</v>
      </c>
      <c r="B886" t="s">
        <v>29856</v>
      </c>
      <c r="C886" t="s">
        <v>6334</v>
      </c>
      <c r="D886" t="s">
        <v>29857</v>
      </c>
      <c r="E886" t="s">
        <v>28537</v>
      </c>
      <c r="F886" t="s">
        <v>28705</v>
      </c>
      <c r="G886" t="s">
        <v>6334</v>
      </c>
      <c r="H886" t="s">
        <v>6334</v>
      </c>
      <c r="I886" t="s">
        <v>28677</v>
      </c>
      <c r="J886" t="s">
        <v>6334</v>
      </c>
      <c r="K886" t="s">
        <v>6334</v>
      </c>
    </row>
    <row r="887" spans="1:11" x14ac:dyDescent="0.25">
      <c r="A887" t="s">
        <v>29858</v>
      </c>
      <c r="B887" t="s">
        <v>29859</v>
      </c>
      <c r="C887" t="s">
        <v>6334</v>
      </c>
      <c r="D887" t="s">
        <v>1058</v>
      </c>
      <c r="E887" t="s">
        <v>28575</v>
      </c>
      <c r="F887" t="s">
        <v>28687</v>
      </c>
      <c r="G887" t="s">
        <v>6334</v>
      </c>
      <c r="H887" t="s">
        <v>6334</v>
      </c>
      <c r="I887" t="s">
        <v>28688</v>
      </c>
      <c r="J887" t="s">
        <v>28689</v>
      </c>
      <c r="K887" t="s">
        <v>6334</v>
      </c>
    </row>
    <row r="888" spans="1:11" x14ac:dyDescent="0.25">
      <c r="A888" t="s">
        <v>4644</v>
      </c>
      <c r="B888" t="s">
        <v>27270</v>
      </c>
      <c r="C888" t="s">
        <v>6334</v>
      </c>
      <c r="D888" t="s">
        <v>4646</v>
      </c>
      <c r="E888" t="s">
        <v>28627</v>
      </c>
      <c r="F888" t="s">
        <v>28684</v>
      </c>
      <c r="G888" t="s">
        <v>6334</v>
      </c>
      <c r="H888" t="s">
        <v>6334</v>
      </c>
      <c r="I888" t="s">
        <v>28685</v>
      </c>
      <c r="J888" t="s">
        <v>28686</v>
      </c>
      <c r="K888" t="s">
        <v>6334</v>
      </c>
    </row>
    <row r="889" spans="1:11" x14ac:dyDescent="0.25">
      <c r="A889" t="s">
        <v>29860</v>
      </c>
      <c r="B889" t="s">
        <v>29861</v>
      </c>
      <c r="C889" t="s">
        <v>6334</v>
      </c>
      <c r="D889" t="s">
        <v>29862</v>
      </c>
      <c r="E889" t="s">
        <v>28526</v>
      </c>
      <c r="F889" t="s">
        <v>28676</v>
      </c>
      <c r="G889" t="s">
        <v>6334</v>
      </c>
      <c r="H889" t="s">
        <v>6334</v>
      </c>
      <c r="I889" t="s">
        <v>28677</v>
      </c>
      <c r="J889" t="s">
        <v>6334</v>
      </c>
      <c r="K889" t="s">
        <v>6334</v>
      </c>
    </row>
    <row r="890" spans="1:11" x14ac:dyDescent="0.25">
      <c r="A890" t="s">
        <v>29863</v>
      </c>
      <c r="B890" t="s">
        <v>29864</v>
      </c>
      <c r="C890" t="s">
        <v>6334</v>
      </c>
      <c r="D890" t="s">
        <v>1058</v>
      </c>
      <c r="E890" t="s">
        <v>28526</v>
      </c>
      <c r="F890" t="s">
        <v>28676</v>
      </c>
      <c r="G890" t="s">
        <v>6334</v>
      </c>
      <c r="H890" t="s">
        <v>6334</v>
      </c>
      <c r="I890" t="s">
        <v>28677</v>
      </c>
      <c r="J890" t="s">
        <v>6334</v>
      </c>
      <c r="K890" t="s">
        <v>6334</v>
      </c>
    </row>
    <row r="891" spans="1:11" x14ac:dyDescent="0.25">
      <c r="A891" t="s">
        <v>4647</v>
      </c>
      <c r="B891" t="s">
        <v>27148</v>
      </c>
      <c r="C891" t="s">
        <v>6334</v>
      </c>
      <c r="D891" t="s">
        <v>4649</v>
      </c>
      <c r="E891" t="s">
        <v>28575</v>
      </c>
      <c r="F891" t="s">
        <v>28687</v>
      </c>
      <c r="G891" t="s">
        <v>6334</v>
      </c>
      <c r="H891" t="s">
        <v>6334</v>
      </c>
      <c r="I891" t="s">
        <v>28688</v>
      </c>
      <c r="J891" t="s">
        <v>28689</v>
      </c>
      <c r="K891" t="s">
        <v>6334</v>
      </c>
    </row>
    <row r="892" spans="1:11" x14ac:dyDescent="0.25">
      <c r="A892" t="s">
        <v>29865</v>
      </c>
      <c r="B892" t="s">
        <v>29866</v>
      </c>
      <c r="C892" t="s">
        <v>6334</v>
      </c>
      <c r="D892" t="s">
        <v>1058</v>
      </c>
      <c r="E892" t="s">
        <v>28627</v>
      </c>
      <c r="F892" t="s">
        <v>28684</v>
      </c>
      <c r="G892" t="s">
        <v>6334</v>
      </c>
      <c r="H892" t="s">
        <v>6334</v>
      </c>
      <c r="I892" t="s">
        <v>28685</v>
      </c>
      <c r="J892" t="s">
        <v>28686</v>
      </c>
      <c r="K892" t="s">
        <v>6334</v>
      </c>
    </row>
    <row r="893" spans="1:11" x14ac:dyDescent="0.25">
      <c r="A893" t="s">
        <v>29867</v>
      </c>
      <c r="B893" t="s">
        <v>29868</v>
      </c>
      <c r="C893" t="s">
        <v>6334</v>
      </c>
      <c r="D893" t="s">
        <v>1058</v>
      </c>
      <c r="E893" t="s">
        <v>28627</v>
      </c>
      <c r="F893" t="s">
        <v>28684</v>
      </c>
      <c r="G893" t="s">
        <v>6334</v>
      </c>
      <c r="H893" t="s">
        <v>6334</v>
      </c>
      <c r="I893" t="s">
        <v>28685</v>
      </c>
      <c r="J893" t="s">
        <v>28686</v>
      </c>
      <c r="K893" t="s">
        <v>6334</v>
      </c>
    </row>
    <row r="894" spans="1:11" x14ac:dyDescent="0.25">
      <c r="A894" t="s">
        <v>4653</v>
      </c>
      <c r="B894" t="s">
        <v>27206</v>
      </c>
      <c r="C894" t="s">
        <v>6334</v>
      </c>
      <c r="D894" t="s">
        <v>4655</v>
      </c>
      <c r="E894" t="s">
        <v>28575</v>
      </c>
      <c r="F894" t="s">
        <v>28687</v>
      </c>
      <c r="G894" t="s">
        <v>6334</v>
      </c>
      <c r="H894" t="s">
        <v>6334</v>
      </c>
      <c r="I894" t="s">
        <v>28688</v>
      </c>
      <c r="J894" t="s">
        <v>28689</v>
      </c>
      <c r="K894" t="s">
        <v>6334</v>
      </c>
    </row>
    <row r="895" spans="1:11" x14ac:dyDescent="0.25">
      <c r="A895" t="s">
        <v>29869</v>
      </c>
      <c r="B895" t="s">
        <v>29870</v>
      </c>
      <c r="C895" t="s">
        <v>6334</v>
      </c>
      <c r="D895" t="s">
        <v>29871</v>
      </c>
      <c r="E895" t="s">
        <v>28627</v>
      </c>
      <c r="F895" t="s">
        <v>28684</v>
      </c>
      <c r="G895" t="s">
        <v>6334</v>
      </c>
      <c r="H895" t="s">
        <v>6334</v>
      </c>
      <c r="I895" t="s">
        <v>28685</v>
      </c>
      <c r="J895" t="s">
        <v>28686</v>
      </c>
      <c r="K895" t="s">
        <v>6334</v>
      </c>
    </row>
    <row r="896" spans="1:11" x14ac:dyDescent="0.25">
      <c r="A896" t="s">
        <v>4656</v>
      </c>
      <c r="B896" t="s">
        <v>27052</v>
      </c>
      <c r="C896" t="s">
        <v>6334</v>
      </c>
      <c r="D896" t="s">
        <v>4658</v>
      </c>
      <c r="E896" t="s">
        <v>28575</v>
      </c>
      <c r="F896" t="s">
        <v>28687</v>
      </c>
      <c r="G896" t="s">
        <v>6334</v>
      </c>
      <c r="H896" t="s">
        <v>6334</v>
      </c>
      <c r="I896" t="s">
        <v>28688</v>
      </c>
      <c r="J896" t="s">
        <v>28689</v>
      </c>
      <c r="K896" t="s">
        <v>6334</v>
      </c>
    </row>
    <row r="897" spans="1:11" x14ac:dyDescent="0.25">
      <c r="A897" t="s">
        <v>48</v>
      </c>
      <c r="B897" t="s">
        <v>27096</v>
      </c>
      <c r="C897" t="s">
        <v>6334</v>
      </c>
      <c r="D897" t="s">
        <v>1184</v>
      </c>
      <c r="E897" t="s">
        <v>28635</v>
      </c>
      <c r="F897" t="s">
        <v>29872</v>
      </c>
      <c r="G897" t="s">
        <v>6334</v>
      </c>
      <c r="H897" t="s">
        <v>6334</v>
      </c>
      <c r="I897" t="s">
        <v>29873</v>
      </c>
      <c r="J897" t="s">
        <v>6334</v>
      </c>
      <c r="K897" t="s">
        <v>6334</v>
      </c>
    </row>
    <row r="898" spans="1:11" x14ac:dyDescent="0.25">
      <c r="A898" t="s">
        <v>29874</v>
      </c>
      <c r="B898" t="s">
        <v>29875</v>
      </c>
      <c r="C898" t="s">
        <v>6334</v>
      </c>
      <c r="D898" t="s">
        <v>29876</v>
      </c>
      <c r="E898" t="s">
        <v>28575</v>
      </c>
      <c r="F898" t="s">
        <v>28687</v>
      </c>
      <c r="G898" t="s">
        <v>6334</v>
      </c>
      <c r="H898" t="s">
        <v>6334</v>
      </c>
      <c r="I898" t="s">
        <v>28688</v>
      </c>
      <c r="J898" t="s">
        <v>28689</v>
      </c>
      <c r="K898" t="s">
        <v>6334</v>
      </c>
    </row>
    <row r="899" spans="1:11" x14ac:dyDescent="0.25">
      <c r="A899" t="s">
        <v>29877</v>
      </c>
      <c r="B899" t="s">
        <v>29878</v>
      </c>
      <c r="C899" t="s">
        <v>6334</v>
      </c>
      <c r="D899" t="s">
        <v>1058</v>
      </c>
      <c r="E899" t="s">
        <v>28575</v>
      </c>
      <c r="F899" t="s">
        <v>28687</v>
      </c>
      <c r="G899" t="s">
        <v>6334</v>
      </c>
      <c r="H899" t="s">
        <v>6334</v>
      </c>
      <c r="I899" t="s">
        <v>28688</v>
      </c>
      <c r="J899" t="s">
        <v>28689</v>
      </c>
      <c r="K899" t="s">
        <v>6334</v>
      </c>
    </row>
    <row r="900" spans="1:11" x14ac:dyDescent="0.25">
      <c r="A900" t="s">
        <v>4662</v>
      </c>
      <c r="B900" t="s">
        <v>29879</v>
      </c>
      <c r="C900" t="s">
        <v>6334</v>
      </c>
      <c r="D900" t="s">
        <v>4664</v>
      </c>
      <c r="E900" t="s">
        <v>28526</v>
      </c>
      <c r="F900" t="s">
        <v>28676</v>
      </c>
      <c r="G900" t="s">
        <v>6334</v>
      </c>
      <c r="H900" t="s">
        <v>6334</v>
      </c>
      <c r="I900" t="s">
        <v>28677</v>
      </c>
      <c r="J900" t="s">
        <v>6334</v>
      </c>
      <c r="K900" t="s">
        <v>6334</v>
      </c>
    </row>
    <row r="901" spans="1:11" x14ac:dyDescent="0.25">
      <c r="A901" t="s">
        <v>4671</v>
      </c>
      <c r="B901" t="s">
        <v>27408</v>
      </c>
      <c r="C901" t="s">
        <v>6334</v>
      </c>
      <c r="D901" t="s">
        <v>4673</v>
      </c>
      <c r="E901" t="s">
        <v>28575</v>
      </c>
      <c r="F901" t="s">
        <v>28687</v>
      </c>
      <c r="G901" t="s">
        <v>6334</v>
      </c>
      <c r="H901" t="s">
        <v>6334</v>
      </c>
      <c r="I901" t="s">
        <v>28688</v>
      </c>
      <c r="J901" t="s">
        <v>28689</v>
      </c>
      <c r="K901" t="s">
        <v>6334</v>
      </c>
    </row>
    <row r="902" spans="1:11" x14ac:dyDescent="0.25">
      <c r="A902" t="s">
        <v>29880</v>
      </c>
      <c r="B902" t="s">
        <v>29881</v>
      </c>
      <c r="C902" t="s">
        <v>6334</v>
      </c>
      <c r="D902" t="s">
        <v>1058</v>
      </c>
      <c r="E902" t="s">
        <v>28575</v>
      </c>
      <c r="F902" t="s">
        <v>28687</v>
      </c>
      <c r="G902" t="s">
        <v>6334</v>
      </c>
      <c r="H902" t="s">
        <v>6334</v>
      </c>
      <c r="I902" t="s">
        <v>28688</v>
      </c>
      <c r="J902" t="s">
        <v>28689</v>
      </c>
      <c r="K902" t="s">
        <v>6334</v>
      </c>
    </row>
    <row r="903" spans="1:11" x14ac:dyDescent="0.25">
      <c r="A903" t="s">
        <v>4676</v>
      </c>
      <c r="B903" t="s">
        <v>29882</v>
      </c>
      <c r="C903" t="s">
        <v>6334</v>
      </c>
      <c r="D903" t="s">
        <v>4678</v>
      </c>
      <c r="E903" t="s">
        <v>28526</v>
      </c>
      <c r="F903" t="s">
        <v>28676</v>
      </c>
      <c r="G903" t="s">
        <v>6334</v>
      </c>
      <c r="H903" t="s">
        <v>6334</v>
      </c>
      <c r="I903" t="s">
        <v>28677</v>
      </c>
      <c r="J903" t="s">
        <v>6334</v>
      </c>
      <c r="K903" t="s">
        <v>6334</v>
      </c>
    </row>
    <row r="904" spans="1:11" x14ac:dyDescent="0.25">
      <c r="A904" t="s">
        <v>29883</v>
      </c>
      <c r="B904" t="s">
        <v>29884</v>
      </c>
      <c r="C904" t="s">
        <v>6334</v>
      </c>
      <c r="D904" t="s">
        <v>29885</v>
      </c>
      <c r="E904" t="s">
        <v>28537</v>
      </c>
      <c r="F904" t="s">
        <v>28705</v>
      </c>
      <c r="G904" t="s">
        <v>6334</v>
      </c>
      <c r="H904" t="s">
        <v>6334</v>
      </c>
      <c r="I904" t="s">
        <v>28677</v>
      </c>
      <c r="J904" t="s">
        <v>6334</v>
      </c>
      <c r="K904" t="s">
        <v>6334</v>
      </c>
    </row>
    <row r="905" spans="1:11" x14ac:dyDescent="0.25">
      <c r="A905" t="s">
        <v>29886</v>
      </c>
      <c r="B905" t="s">
        <v>29887</v>
      </c>
      <c r="C905" t="s">
        <v>6334</v>
      </c>
      <c r="D905" t="s">
        <v>1058</v>
      </c>
      <c r="E905" t="s">
        <v>28575</v>
      </c>
      <c r="F905" t="s">
        <v>28687</v>
      </c>
      <c r="G905" t="s">
        <v>6334</v>
      </c>
      <c r="H905" t="s">
        <v>6334</v>
      </c>
      <c r="I905" t="s">
        <v>28688</v>
      </c>
      <c r="J905" t="s">
        <v>28689</v>
      </c>
      <c r="K905" t="s">
        <v>6334</v>
      </c>
    </row>
    <row r="906" spans="1:11" x14ac:dyDescent="0.25">
      <c r="A906" t="s">
        <v>29888</v>
      </c>
      <c r="B906" t="s">
        <v>29889</v>
      </c>
      <c r="C906" t="s">
        <v>6334</v>
      </c>
      <c r="D906" t="s">
        <v>1058</v>
      </c>
      <c r="E906" t="s">
        <v>28575</v>
      </c>
      <c r="F906" t="s">
        <v>28687</v>
      </c>
      <c r="G906" t="s">
        <v>6334</v>
      </c>
      <c r="H906" t="s">
        <v>6334</v>
      </c>
      <c r="I906" t="s">
        <v>28688</v>
      </c>
      <c r="J906" t="s">
        <v>28689</v>
      </c>
      <c r="K906" t="s">
        <v>6334</v>
      </c>
    </row>
    <row r="907" spans="1:11" x14ac:dyDescent="0.25">
      <c r="A907" t="s">
        <v>29890</v>
      </c>
      <c r="B907" t="s">
        <v>29891</v>
      </c>
      <c r="C907" t="s">
        <v>6334</v>
      </c>
      <c r="D907" t="s">
        <v>1058</v>
      </c>
      <c r="E907" t="s">
        <v>28627</v>
      </c>
      <c r="F907" t="s">
        <v>28684</v>
      </c>
      <c r="G907" t="s">
        <v>6334</v>
      </c>
      <c r="H907" t="s">
        <v>6334</v>
      </c>
      <c r="I907" t="s">
        <v>28685</v>
      </c>
      <c r="J907" t="s">
        <v>28686</v>
      </c>
      <c r="K907" t="s">
        <v>6334</v>
      </c>
    </row>
    <row r="908" spans="1:11" x14ac:dyDescent="0.25">
      <c r="A908" t="s">
        <v>29892</v>
      </c>
      <c r="B908" t="s">
        <v>29893</v>
      </c>
      <c r="C908" t="s">
        <v>6334</v>
      </c>
      <c r="D908" t="s">
        <v>1058</v>
      </c>
      <c r="E908" t="s">
        <v>28575</v>
      </c>
      <c r="F908" t="s">
        <v>28687</v>
      </c>
      <c r="G908" t="s">
        <v>6334</v>
      </c>
      <c r="H908" t="s">
        <v>6334</v>
      </c>
      <c r="I908" t="s">
        <v>28688</v>
      </c>
      <c r="J908" t="s">
        <v>28689</v>
      </c>
      <c r="K908" t="s">
        <v>6334</v>
      </c>
    </row>
    <row r="909" spans="1:11" x14ac:dyDescent="0.25">
      <c r="A909" t="s">
        <v>4679</v>
      </c>
      <c r="B909" t="s">
        <v>27291</v>
      </c>
      <c r="C909" t="s">
        <v>6334</v>
      </c>
      <c r="D909" t="s">
        <v>4681</v>
      </c>
      <c r="E909" t="s">
        <v>28575</v>
      </c>
      <c r="F909" t="s">
        <v>28687</v>
      </c>
      <c r="G909" t="s">
        <v>6334</v>
      </c>
      <c r="H909" t="s">
        <v>6334</v>
      </c>
      <c r="I909" t="s">
        <v>28688</v>
      </c>
      <c r="J909" t="s">
        <v>28689</v>
      </c>
      <c r="K909" t="s">
        <v>6334</v>
      </c>
    </row>
    <row r="910" spans="1:11" x14ac:dyDescent="0.25">
      <c r="A910" t="s">
        <v>4682</v>
      </c>
      <c r="B910" t="s">
        <v>27456</v>
      </c>
      <c r="C910" t="s">
        <v>6334</v>
      </c>
      <c r="D910" t="s">
        <v>4684</v>
      </c>
      <c r="E910" t="s">
        <v>28575</v>
      </c>
      <c r="F910" t="s">
        <v>28687</v>
      </c>
      <c r="G910" t="s">
        <v>6334</v>
      </c>
      <c r="H910" t="s">
        <v>6334</v>
      </c>
      <c r="I910" t="s">
        <v>28688</v>
      </c>
      <c r="J910" t="s">
        <v>28689</v>
      </c>
      <c r="K910" t="s">
        <v>6334</v>
      </c>
    </row>
    <row r="911" spans="1:11" x14ac:dyDescent="0.25">
      <c r="A911" t="s">
        <v>29894</v>
      </c>
      <c r="B911" t="s">
        <v>29895</v>
      </c>
      <c r="C911" t="s">
        <v>6334</v>
      </c>
      <c r="D911" t="s">
        <v>29896</v>
      </c>
      <c r="E911" t="s">
        <v>28627</v>
      </c>
      <c r="F911" t="s">
        <v>28684</v>
      </c>
      <c r="G911" t="s">
        <v>6334</v>
      </c>
      <c r="H911" t="s">
        <v>6334</v>
      </c>
      <c r="I911" t="s">
        <v>28685</v>
      </c>
      <c r="J911" t="s">
        <v>28686</v>
      </c>
      <c r="K911" t="s">
        <v>6334</v>
      </c>
    </row>
    <row r="912" spans="1:11" x14ac:dyDescent="0.25">
      <c r="A912" t="s">
        <v>29897</v>
      </c>
      <c r="B912" t="s">
        <v>29898</v>
      </c>
      <c r="C912" t="s">
        <v>6334</v>
      </c>
      <c r="D912" t="s">
        <v>1058</v>
      </c>
      <c r="E912" t="s">
        <v>28627</v>
      </c>
      <c r="F912" t="s">
        <v>28684</v>
      </c>
      <c r="G912" t="s">
        <v>6334</v>
      </c>
      <c r="H912" t="s">
        <v>6334</v>
      </c>
      <c r="I912" t="s">
        <v>28685</v>
      </c>
      <c r="J912" t="s">
        <v>28686</v>
      </c>
      <c r="K912" t="s">
        <v>6334</v>
      </c>
    </row>
    <row r="913" spans="1:11" x14ac:dyDescent="0.25">
      <c r="A913" t="s">
        <v>4688</v>
      </c>
      <c r="B913" t="s">
        <v>29899</v>
      </c>
      <c r="C913" t="s">
        <v>6334</v>
      </c>
      <c r="D913" t="s">
        <v>4734</v>
      </c>
      <c r="E913" t="s">
        <v>28526</v>
      </c>
      <c r="F913" t="s">
        <v>28676</v>
      </c>
      <c r="G913" t="s">
        <v>6334</v>
      </c>
      <c r="H913" t="s">
        <v>6334</v>
      </c>
      <c r="I913" t="s">
        <v>28677</v>
      </c>
      <c r="J913" t="s">
        <v>6334</v>
      </c>
      <c r="K913" t="s">
        <v>6334</v>
      </c>
    </row>
    <row r="914" spans="1:11" x14ac:dyDescent="0.25">
      <c r="A914" t="s">
        <v>29900</v>
      </c>
      <c r="B914" t="s">
        <v>29901</v>
      </c>
      <c r="C914" t="s">
        <v>6334</v>
      </c>
      <c r="D914" t="s">
        <v>1058</v>
      </c>
      <c r="E914" t="s">
        <v>28526</v>
      </c>
      <c r="F914" t="s">
        <v>28676</v>
      </c>
      <c r="G914" t="s">
        <v>6334</v>
      </c>
      <c r="H914" t="s">
        <v>6334</v>
      </c>
      <c r="I914" t="s">
        <v>28677</v>
      </c>
      <c r="J914" t="s">
        <v>6334</v>
      </c>
      <c r="K914" t="s">
        <v>6334</v>
      </c>
    </row>
    <row r="915" spans="1:11" x14ac:dyDescent="0.25">
      <c r="A915" t="s">
        <v>29902</v>
      </c>
      <c r="B915" t="s">
        <v>29903</v>
      </c>
      <c r="C915" t="s">
        <v>6334</v>
      </c>
      <c r="D915" t="s">
        <v>29904</v>
      </c>
      <c r="E915" t="s">
        <v>28627</v>
      </c>
      <c r="F915" t="s">
        <v>28684</v>
      </c>
      <c r="G915" t="s">
        <v>6334</v>
      </c>
      <c r="H915" t="s">
        <v>6334</v>
      </c>
      <c r="I915" t="s">
        <v>28685</v>
      </c>
      <c r="J915" t="s">
        <v>28686</v>
      </c>
      <c r="K915" t="s">
        <v>6334</v>
      </c>
    </row>
    <row r="916" spans="1:11" x14ac:dyDescent="0.25">
      <c r="A916" t="s">
        <v>29905</v>
      </c>
      <c r="B916" t="s">
        <v>29906</v>
      </c>
      <c r="C916" t="s">
        <v>6334</v>
      </c>
      <c r="D916" t="s">
        <v>29907</v>
      </c>
      <c r="E916" t="s">
        <v>28537</v>
      </c>
      <c r="F916" t="s">
        <v>28705</v>
      </c>
      <c r="G916" t="s">
        <v>6334</v>
      </c>
      <c r="H916" t="s">
        <v>6334</v>
      </c>
      <c r="I916" t="s">
        <v>28677</v>
      </c>
      <c r="J916" t="s">
        <v>6334</v>
      </c>
      <c r="K916" t="s">
        <v>6334</v>
      </c>
    </row>
    <row r="917" spans="1:11" x14ac:dyDescent="0.25">
      <c r="A917" t="s">
        <v>1986</v>
      </c>
      <c r="B917" t="s">
        <v>25396</v>
      </c>
      <c r="C917" t="s">
        <v>6334</v>
      </c>
      <c r="D917" t="s">
        <v>25395</v>
      </c>
      <c r="E917" t="s">
        <v>29908</v>
      </c>
      <c r="F917" t="s">
        <v>29909</v>
      </c>
      <c r="G917" t="s">
        <v>6334</v>
      </c>
      <c r="H917" t="s">
        <v>29910</v>
      </c>
      <c r="I917" t="s">
        <v>29911</v>
      </c>
      <c r="J917" t="s">
        <v>29912</v>
      </c>
      <c r="K917" t="s">
        <v>29913</v>
      </c>
    </row>
    <row r="918" spans="1:11" x14ac:dyDescent="0.25">
      <c r="A918" t="s">
        <v>1305</v>
      </c>
      <c r="B918" t="s">
        <v>24635</v>
      </c>
      <c r="C918" t="s">
        <v>6334</v>
      </c>
      <c r="D918" t="s">
        <v>1306</v>
      </c>
      <c r="E918" t="s">
        <v>28526</v>
      </c>
      <c r="F918" t="s">
        <v>28676</v>
      </c>
      <c r="G918" t="s">
        <v>6334</v>
      </c>
      <c r="H918" t="s">
        <v>6334</v>
      </c>
      <c r="I918" t="s">
        <v>28677</v>
      </c>
      <c r="J918" t="s">
        <v>6334</v>
      </c>
      <c r="K918" t="s">
        <v>6334</v>
      </c>
    </row>
    <row r="919" spans="1:11" x14ac:dyDescent="0.25">
      <c r="A919" t="s">
        <v>1305</v>
      </c>
      <c r="B919" t="s">
        <v>24635</v>
      </c>
      <c r="C919" t="s">
        <v>6334</v>
      </c>
      <c r="D919" t="s">
        <v>1306</v>
      </c>
      <c r="E919" t="s">
        <v>29914</v>
      </c>
      <c r="F919" t="s">
        <v>29915</v>
      </c>
      <c r="G919" t="s">
        <v>6334</v>
      </c>
      <c r="H919" t="s">
        <v>6334</v>
      </c>
      <c r="I919" t="s">
        <v>29916</v>
      </c>
      <c r="J919" t="s">
        <v>29917</v>
      </c>
      <c r="K919" t="s">
        <v>6334</v>
      </c>
    </row>
    <row r="920" spans="1:11" x14ac:dyDescent="0.25">
      <c r="A920" t="s">
        <v>1992</v>
      </c>
      <c r="B920" t="s">
        <v>27343</v>
      </c>
      <c r="C920" t="s">
        <v>6334</v>
      </c>
      <c r="D920" t="s">
        <v>9394</v>
      </c>
      <c r="E920" t="s">
        <v>28517</v>
      </c>
      <c r="F920" t="s">
        <v>29918</v>
      </c>
      <c r="G920" t="s">
        <v>6334</v>
      </c>
      <c r="H920" t="s">
        <v>29919</v>
      </c>
      <c r="I920" t="s">
        <v>29920</v>
      </c>
      <c r="J920" t="s">
        <v>29921</v>
      </c>
      <c r="K920" t="s">
        <v>6334</v>
      </c>
    </row>
    <row r="921" spans="1:11" x14ac:dyDescent="0.25">
      <c r="A921" t="s">
        <v>2004</v>
      </c>
      <c r="B921" t="s">
        <v>27082</v>
      </c>
      <c r="C921" t="s">
        <v>6334</v>
      </c>
      <c r="D921" t="s">
        <v>4700</v>
      </c>
      <c r="E921" t="s">
        <v>28627</v>
      </c>
      <c r="F921" t="s">
        <v>28684</v>
      </c>
      <c r="G921" t="s">
        <v>6334</v>
      </c>
      <c r="H921" t="s">
        <v>6334</v>
      </c>
      <c r="I921" t="s">
        <v>28685</v>
      </c>
      <c r="J921" t="s">
        <v>28686</v>
      </c>
      <c r="K921" t="s">
        <v>6334</v>
      </c>
    </row>
    <row r="922" spans="1:11" x14ac:dyDescent="0.25">
      <c r="A922" t="s">
        <v>2009</v>
      </c>
      <c r="B922" t="s">
        <v>5661</v>
      </c>
      <c r="C922" t="s">
        <v>6334</v>
      </c>
      <c r="D922" t="s">
        <v>4702</v>
      </c>
      <c r="E922" t="s">
        <v>28575</v>
      </c>
      <c r="F922" t="s">
        <v>28687</v>
      </c>
      <c r="G922" t="s">
        <v>6334</v>
      </c>
      <c r="H922" t="s">
        <v>6334</v>
      </c>
      <c r="I922" t="s">
        <v>28688</v>
      </c>
      <c r="J922" t="s">
        <v>28689</v>
      </c>
      <c r="K922" t="s">
        <v>6334</v>
      </c>
    </row>
    <row r="923" spans="1:11" x14ac:dyDescent="0.25">
      <c r="A923" t="s">
        <v>27045</v>
      </c>
      <c r="B923" t="s">
        <v>29922</v>
      </c>
      <c r="C923" t="s">
        <v>6334</v>
      </c>
      <c r="D923" t="s">
        <v>27328</v>
      </c>
      <c r="E923" t="s">
        <v>28563</v>
      </c>
      <c r="F923" t="s">
        <v>29135</v>
      </c>
      <c r="G923" t="s">
        <v>6334</v>
      </c>
      <c r="H923" t="s">
        <v>6334</v>
      </c>
      <c r="I923" t="s">
        <v>28967</v>
      </c>
      <c r="J923" t="s">
        <v>28968</v>
      </c>
      <c r="K923" t="s">
        <v>6334</v>
      </c>
    </row>
    <row r="924" spans="1:11" x14ac:dyDescent="0.25">
      <c r="A924" t="s">
        <v>4715</v>
      </c>
      <c r="B924" t="s">
        <v>29923</v>
      </c>
      <c r="C924" t="s">
        <v>6334</v>
      </c>
      <c r="D924" t="s">
        <v>4717</v>
      </c>
      <c r="E924" t="s">
        <v>28526</v>
      </c>
      <c r="F924" t="s">
        <v>28676</v>
      </c>
      <c r="G924" t="s">
        <v>6334</v>
      </c>
      <c r="H924" t="s">
        <v>6334</v>
      </c>
      <c r="I924" t="s">
        <v>28677</v>
      </c>
      <c r="J924" t="s">
        <v>6334</v>
      </c>
      <c r="K924" t="s">
        <v>6334</v>
      </c>
    </row>
    <row r="925" spans="1:11" x14ac:dyDescent="0.25">
      <c r="A925" t="s">
        <v>4718</v>
      </c>
      <c r="B925" t="s">
        <v>29924</v>
      </c>
      <c r="C925" t="s">
        <v>6334</v>
      </c>
      <c r="D925" t="s">
        <v>4720</v>
      </c>
      <c r="E925" t="s">
        <v>28628</v>
      </c>
      <c r="F925" t="s">
        <v>29925</v>
      </c>
      <c r="G925" t="s">
        <v>6334</v>
      </c>
      <c r="H925" t="s">
        <v>6334</v>
      </c>
      <c r="I925" t="s">
        <v>28677</v>
      </c>
      <c r="J925" t="s">
        <v>6334</v>
      </c>
      <c r="K925" t="s">
        <v>6334</v>
      </c>
    </row>
    <row r="926" spans="1:11" x14ac:dyDescent="0.25">
      <c r="A926" t="s">
        <v>2065</v>
      </c>
      <c r="B926" t="s">
        <v>29926</v>
      </c>
      <c r="C926" t="s">
        <v>6334</v>
      </c>
      <c r="D926" t="s">
        <v>10886</v>
      </c>
      <c r="E926" t="s">
        <v>28554</v>
      </c>
      <c r="F926" t="s">
        <v>29927</v>
      </c>
      <c r="G926" t="s">
        <v>6334</v>
      </c>
      <c r="H926" t="s">
        <v>6334</v>
      </c>
      <c r="I926" t="s">
        <v>28668</v>
      </c>
      <c r="J926" t="s">
        <v>6334</v>
      </c>
      <c r="K926" t="s">
        <v>6334</v>
      </c>
    </row>
    <row r="927" spans="1:11" x14ac:dyDescent="0.25">
      <c r="A927" t="s">
        <v>4723</v>
      </c>
      <c r="B927" t="s">
        <v>29928</v>
      </c>
      <c r="C927" t="s">
        <v>6334</v>
      </c>
      <c r="D927" t="s">
        <v>4725</v>
      </c>
      <c r="E927" t="s">
        <v>28526</v>
      </c>
      <c r="F927" t="s">
        <v>28676</v>
      </c>
      <c r="G927" t="s">
        <v>6334</v>
      </c>
      <c r="H927" t="s">
        <v>6334</v>
      </c>
      <c r="I927" t="s">
        <v>28677</v>
      </c>
      <c r="J927" t="s">
        <v>6334</v>
      </c>
      <c r="K927" t="s">
        <v>6334</v>
      </c>
    </row>
    <row r="928" spans="1:11" x14ac:dyDescent="0.25">
      <c r="A928" t="s">
        <v>29929</v>
      </c>
      <c r="B928" t="s">
        <v>29930</v>
      </c>
      <c r="C928" t="s">
        <v>6334</v>
      </c>
      <c r="D928" t="s">
        <v>1058</v>
      </c>
      <c r="E928" t="s">
        <v>28526</v>
      </c>
      <c r="F928" t="s">
        <v>28676</v>
      </c>
      <c r="G928" t="s">
        <v>6334</v>
      </c>
      <c r="H928" t="s">
        <v>6334</v>
      </c>
      <c r="I928" t="s">
        <v>28677</v>
      </c>
      <c r="J928" t="s">
        <v>6334</v>
      </c>
      <c r="K928" t="s">
        <v>6334</v>
      </c>
    </row>
    <row r="929" spans="1:11" x14ac:dyDescent="0.25">
      <c r="A929" t="s">
        <v>29931</v>
      </c>
      <c r="B929" t="s">
        <v>29932</v>
      </c>
      <c r="C929" t="s">
        <v>6334</v>
      </c>
      <c r="D929" t="s">
        <v>1058</v>
      </c>
      <c r="E929" t="s">
        <v>28537</v>
      </c>
      <c r="F929" t="s">
        <v>28705</v>
      </c>
      <c r="G929" t="s">
        <v>6334</v>
      </c>
      <c r="H929" t="s">
        <v>6334</v>
      </c>
      <c r="I929" t="s">
        <v>28677</v>
      </c>
      <c r="J929" t="s">
        <v>6334</v>
      </c>
      <c r="K929" t="s">
        <v>6334</v>
      </c>
    </row>
    <row r="930" spans="1:11" x14ac:dyDescent="0.25">
      <c r="A930" t="s">
        <v>4726</v>
      </c>
      <c r="B930" t="s">
        <v>27265</v>
      </c>
      <c r="C930" t="s">
        <v>6334</v>
      </c>
      <c r="D930" t="s">
        <v>4728</v>
      </c>
      <c r="E930" t="s">
        <v>28627</v>
      </c>
      <c r="F930" t="s">
        <v>28684</v>
      </c>
      <c r="G930" t="s">
        <v>6334</v>
      </c>
      <c r="H930" t="s">
        <v>6334</v>
      </c>
      <c r="I930" t="s">
        <v>28685</v>
      </c>
      <c r="J930" t="s">
        <v>28686</v>
      </c>
      <c r="K930" t="s">
        <v>6334</v>
      </c>
    </row>
    <row r="931" spans="1:11" x14ac:dyDescent="0.25">
      <c r="A931" t="s">
        <v>29933</v>
      </c>
      <c r="B931" t="s">
        <v>29934</v>
      </c>
      <c r="C931" t="s">
        <v>6334</v>
      </c>
      <c r="D931" t="s">
        <v>1058</v>
      </c>
      <c r="E931" t="s">
        <v>28537</v>
      </c>
      <c r="F931" t="s">
        <v>28705</v>
      </c>
      <c r="G931" t="s">
        <v>6334</v>
      </c>
      <c r="H931" t="s">
        <v>6334</v>
      </c>
      <c r="I931" t="s">
        <v>28677</v>
      </c>
      <c r="J931" t="s">
        <v>6334</v>
      </c>
      <c r="K931" t="s">
        <v>6334</v>
      </c>
    </row>
    <row r="932" spans="1:11" x14ac:dyDescent="0.25">
      <c r="A932" t="s">
        <v>4735</v>
      </c>
      <c r="B932" t="s">
        <v>29935</v>
      </c>
      <c r="C932" t="s">
        <v>6334</v>
      </c>
      <c r="D932" t="s">
        <v>4737</v>
      </c>
      <c r="E932" t="s">
        <v>28526</v>
      </c>
      <c r="F932" t="s">
        <v>28676</v>
      </c>
      <c r="G932" t="s">
        <v>6334</v>
      </c>
      <c r="H932" t="s">
        <v>6334</v>
      </c>
      <c r="I932" t="s">
        <v>28677</v>
      </c>
      <c r="J932" t="s">
        <v>6334</v>
      </c>
      <c r="K932" t="s">
        <v>6334</v>
      </c>
    </row>
    <row r="933" spans="1:11" x14ac:dyDescent="0.25">
      <c r="A933" t="s">
        <v>4738</v>
      </c>
      <c r="B933" t="s">
        <v>29936</v>
      </c>
      <c r="C933" t="s">
        <v>6334</v>
      </c>
      <c r="D933" t="s">
        <v>1058</v>
      </c>
      <c r="E933" t="s">
        <v>28626</v>
      </c>
      <c r="F933" t="s">
        <v>29937</v>
      </c>
      <c r="G933" t="s">
        <v>6334</v>
      </c>
      <c r="H933" t="s">
        <v>6334</v>
      </c>
      <c r="I933" t="s">
        <v>29938</v>
      </c>
      <c r="J933" t="s">
        <v>6334</v>
      </c>
      <c r="K933" t="s">
        <v>6334</v>
      </c>
    </row>
    <row r="934" spans="1:11" x14ac:dyDescent="0.25">
      <c r="A934" t="s">
        <v>4741</v>
      </c>
      <c r="B934" t="s">
        <v>27088</v>
      </c>
      <c r="C934" t="s">
        <v>6334</v>
      </c>
      <c r="D934" t="s">
        <v>4743</v>
      </c>
      <c r="E934" t="s">
        <v>28627</v>
      </c>
      <c r="F934" t="s">
        <v>28684</v>
      </c>
      <c r="G934" t="s">
        <v>6334</v>
      </c>
      <c r="H934" t="s">
        <v>6334</v>
      </c>
      <c r="I934" t="s">
        <v>28685</v>
      </c>
      <c r="J934" t="s">
        <v>28686</v>
      </c>
      <c r="K934" t="s">
        <v>6334</v>
      </c>
    </row>
    <row r="935" spans="1:11" x14ac:dyDescent="0.25">
      <c r="A935" t="s">
        <v>29939</v>
      </c>
      <c r="B935" t="s">
        <v>29940</v>
      </c>
      <c r="C935" t="s">
        <v>6334</v>
      </c>
      <c r="D935" t="s">
        <v>1058</v>
      </c>
      <c r="E935" t="s">
        <v>28627</v>
      </c>
      <c r="F935" t="s">
        <v>28684</v>
      </c>
      <c r="G935" t="s">
        <v>6334</v>
      </c>
      <c r="H935" t="s">
        <v>6334</v>
      </c>
      <c r="I935" t="s">
        <v>28685</v>
      </c>
      <c r="J935" t="s">
        <v>28686</v>
      </c>
      <c r="K935" t="s">
        <v>6334</v>
      </c>
    </row>
    <row r="936" spans="1:11" x14ac:dyDescent="0.25">
      <c r="A936" t="s">
        <v>29941</v>
      </c>
      <c r="B936" t="s">
        <v>29942</v>
      </c>
      <c r="C936" t="s">
        <v>6334</v>
      </c>
      <c r="D936" t="s">
        <v>29943</v>
      </c>
      <c r="E936" t="s">
        <v>28627</v>
      </c>
      <c r="F936" t="s">
        <v>28684</v>
      </c>
      <c r="G936" t="s">
        <v>6334</v>
      </c>
      <c r="H936" t="s">
        <v>6334</v>
      </c>
      <c r="I936" t="s">
        <v>28685</v>
      </c>
      <c r="J936" t="s">
        <v>28686</v>
      </c>
      <c r="K936" t="s">
        <v>6334</v>
      </c>
    </row>
    <row r="937" spans="1:11" x14ac:dyDescent="0.25">
      <c r="A937" t="s">
        <v>29944</v>
      </c>
      <c r="B937" t="s">
        <v>29945</v>
      </c>
      <c r="C937" t="s">
        <v>6334</v>
      </c>
      <c r="D937" t="s">
        <v>1058</v>
      </c>
      <c r="E937" t="s">
        <v>28575</v>
      </c>
      <c r="F937" t="s">
        <v>28687</v>
      </c>
      <c r="G937" t="s">
        <v>6334</v>
      </c>
      <c r="H937" t="s">
        <v>6334</v>
      </c>
      <c r="I937" t="s">
        <v>28688</v>
      </c>
      <c r="J937" t="s">
        <v>28689</v>
      </c>
      <c r="K937" t="s">
        <v>6334</v>
      </c>
    </row>
    <row r="938" spans="1:11" x14ac:dyDescent="0.25">
      <c r="A938" t="s">
        <v>29946</v>
      </c>
      <c r="B938" t="s">
        <v>29947</v>
      </c>
      <c r="C938" t="s">
        <v>6334</v>
      </c>
      <c r="D938" t="s">
        <v>1058</v>
      </c>
      <c r="E938" t="s">
        <v>28627</v>
      </c>
      <c r="F938" t="s">
        <v>28684</v>
      </c>
      <c r="G938" t="s">
        <v>6334</v>
      </c>
      <c r="H938" t="s">
        <v>6334</v>
      </c>
      <c r="I938" t="s">
        <v>28685</v>
      </c>
      <c r="J938" t="s">
        <v>28686</v>
      </c>
      <c r="K938" t="s">
        <v>6334</v>
      </c>
    </row>
    <row r="939" spans="1:11" x14ac:dyDescent="0.25">
      <c r="A939" t="s">
        <v>29948</v>
      </c>
      <c r="B939" t="s">
        <v>29949</v>
      </c>
      <c r="C939" t="s">
        <v>6334</v>
      </c>
      <c r="D939" t="s">
        <v>1058</v>
      </c>
      <c r="E939" t="s">
        <v>28627</v>
      </c>
      <c r="F939" t="s">
        <v>28684</v>
      </c>
      <c r="G939" t="s">
        <v>6334</v>
      </c>
      <c r="H939" t="s">
        <v>6334</v>
      </c>
      <c r="I939" t="s">
        <v>28685</v>
      </c>
      <c r="J939" t="s">
        <v>28686</v>
      </c>
      <c r="K939" t="s">
        <v>6334</v>
      </c>
    </row>
    <row r="940" spans="1:11" x14ac:dyDescent="0.25">
      <c r="A940" t="s">
        <v>29950</v>
      </c>
      <c r="B940" t="s">
        <v>29951</v>
      </c>
      <c r="C940" t="s">
        <v>6334</v>
      </c>
      <c r="D940" t="s">
        <v>1058</v>
      </c>
      <c r="E940" t="s">
        <v>28627</v>
      </c>
      <c r="F940" t="s">
        <v>28684</v>
      </c>
      <c r="G940" t="s">
        <v>6334</v>
      </c>
      <c r="H940" t="s">
        <v>6334</v>
      </c>
      <c r="I940" t="s">
        <v>28685</v>
      </c>
      <c r="J940" t="s">
        <v>28686</v>
      </c>
      <c r="K940" t="s">
        <v>6334</v>
      </c>
    </row>
    <row r="941" spans="1:11" x14ac:dyDescent="0.25">
      <c r="A941" t="s">
        <v>29952</v>
      </c>
      <c r="B941" t="s">
        <v>29953</v>
      </c>
      <c r="C941" t="s">
        <v>6334</v>
      </c>
      <c r="D941" t="s">
        <v>1058</v>
      </c>
      <c r="E941" t="s">
        <v>28575</v>
      </c>
      <c r="F941" t="s">
        <v>28687</v>
      </c>
      <c r="G941" t="s">
        <v>6334</v>
      </c>
      <c r="H941" t="s">
        <v>6334</v>
      </c>
      <c r="I941" t="s">
        <v>28688</v>
      </c>
      <c r="J941" t="s">
        <v>28689</v>
      </c>
      <c r="K941" t="s">
        <v>6334</v>
      </c>
    </row>
    <row r="942" spans="1:11" x14ac:dyDescent="0.25">
      <c r="A942" t="s">
        <v>29954</v>
      </c>
      <c r="B942" t="s">
        <v>29955</v>
      </c>
      <c r="C942" t="s">
        <v>6334</v>
      </c>
      <c r="D942" t="s">
        <v>1058</v>
      </c>
      <c r="E942" t="s">
        <v>28526</v>
      </c>
      <c r="F942" t="s">
        <v>28676</v>
      </c>
      <c r="G942" t="s">
        <v>6334</v>
      </c>
      <c r="H942" t="s">
        <v>6334</v>
      </c>
      <c r="I942" t="s">
        <v>28677</v>
      </c>
      <c r="J942" t="s">
        <v>6334</v>
      </c>
      <c r="K942" t="s">
        <v>6334</v>
      </c>
    </row>
    <row r="943" spans="1:11" x14ac:dyDescent="0.25">
      <c r="A943" t="s">
        <v>4755</v>
      </c>
      <c r="B943" t="s">
        <v>29956</v>
      </c>
      <c r="C943" t="s">
        <v>6334</v>
      </c>
      <c r="D943" t="s">
        <v>1058</v>
      </c>
      <c r="E943" t="s">
        <v>28633</v>
      </c>
      <c r="F943" t="s">
        <v>28849</v>
      </c>
      <c r="G943" t="s">
        <v>28850</v>
      </c>
      <c r="H943" t="s">
        <v>6334</v>
      </c>
      <c r="I943" t="s">
        <v>28851</v>
      </c>
      <c r="J943" t="s">
        <v>6334</v>
      </c>
      <c r="K943" t="s">
        <v>6334</v>
      </c>
    </row>
    <row r="944" spans="1:11" x14ac:dyDescent="0.25">
      <c r="A944" t="s">
        <v>4757</v>
      </c>
      <c r="B944" t="s">
        <v>29957</v>
      </c>
      <c r="C944" t="s">
        <v>6334</v>
      </c>
      <c r="D944" t="s">
        <v>1058</v>
      </c>
      <c r="E944" t="s">
        <v>28633</v>
      </c>
      <c r="F944" t="s">
        <v>28849</v>
      </c>
      <c r="G944" t="s">
        <v>28850</v>
      </c>
      <c r="H944" t="s">
        <v>6334</v>
      </c>
      <c r="I944" t="s">
        <v>28851</v>
      </c>
      <c r="J944" t="s">
        <v>6334</v>
      </c>
      <c r="K944" t="s">
        <v>6334</v>
      </c>
    </row>
    <row r="945" spans="1:11" x14ac:dyDescent="0.25">
      <c r="A945" t="s">
        <v>4759</v>
      </c>
      <c r="B945" t="s">
        <v>29958</v>
      </c>
      <c r="C945" t="s">
        <v>6334</v>
      </c>
      <c r="D945" t="s">
        <v>1058</v>
      </c>
      <c r="E945" t="s">
        <v>28633</v>
      </c>
      <c r="F945" t="s">
        <v>28849</v>
      </c>
      <c r="G945" t="s">
        <v>28850</v>
      </c>
      <c r="H945" t="s">
        <v>6334</v>
      </c>
      <c r="I945" t="s">
        <v>28851</v>
      </c>
      <c r="J945" t="s">
        <v>6334</v>
      </c>
      <c r="K945" t="s">
        <v>6334</v>
      </c>
    </row>
    <row r="946" spans="1:11" x14ac:dyDescent="0.25">
      <c r="A946" t="s">
        <v>4761</v>
      </c>
      <c r="B946" t="s">
        <v>29959</v>
      </c>
      <c r="C946" t="s">
        <v>6334</v>
      </c>
      <c r="D946" t="s">
        <v>4763</v>
      </c>
      <c r="E946" t="s">
        <v>28526</v>
      </c>
      <c r="F946" t="s">
        <v>28676</v>
      </c>
      <c r="G946" t="s">
        <v>6334</v>
      </c>
      <c r="H946" t="s">
        <v>6334</v>
      </c>
      <c r="I946" t="s">
        <v>28677</v>
      </c>
      <c r="J946" t="s">
        <v>6334</v>
      </c>
      <c r="K946" t="s">
        <v>6334</v>
      </c>
    </row>
    <row r="947" spans="1:11" x14ac:dyDescent="0.25">
      <c r="A947" t="s">
        <v>4764</v>
      </c>
      <c r="B947" t="s">
        <v>29960</v>
      </c>
      <c r="C947" t="s">
        <v>6334</v>
      </c>
      <c r="D947" t="s">
        <v>4766</v>
      </c>
      <c r="E947" t="s">
        <v>28526</v>
      </c>
      <c r="F947" t="s">
        <v>28676</v>
      </c>
      <c r="G947" t="s">
        <v>6334</v>
      </c>
      <c r="H947" t="s">
        <v>6334</v>
      </c>
      <c r="I947" t="s">
        <v>28677</v>
      </c>
      <c r="J947" t="s">
        <v>6334</v>
      </c>
      <c r="K947" t="s">
        <v>6334</v>
      </c>
    </row>
    <row r="948" spans="1:11" x14ac:dyDescent="0.25">
      <c r="A948" t="s">
        <v>29961</v>
      </c>
      <c r="B948" t="s">
        <v>29962</v>
      </c>
      <c r="C948" t="s">
        <v>6334</v>
      </c>
      <c r="D948" t="s">
        <v>1058</v>
      </c>
      <c r="E948" t="s">
        <v>28627</v>
      </c>
      <c r="F948" t="s">
        <v>28684</v>
      </c>
      <c r="G948" t="s">
        <v>6334</v>
      </c>
      <c r="H948" t="s">
        <v>6334</v>
      </c>
      <c r="I948" t="s">
        <v>28685</v>
      </c>
      <c r="J948" t="s">
        <v>28686</v>
      </c>
      <c r="K948" t="s">
        <v>6334</v>
      </c>
    </row>
    <row r="949" spans="1:11" x14ac:dyDescent="0.25">
      <c r="A949" t="s">
        <v>4770</v>
      </c>
      <c r="B949" t="s">
        <v>5669</v>
      </c>
      <c r="C949" t="s">
        <v>6334</v>
      </c>
      <c r="D949" t="s">
        <v>4772</v>
      </c>
      <c r="E949" t="s">
        <v>28627</v>
      </c>
      <c r="F949" t="s">
        <v>28684</v>
      </c>
      <c r="G949" t="s">
        <v>6334</v>
      </c>
      <c r="H949" t="s">
        <v>6334</v>
      </c>
      <c r="I949" t="s">
        <v>28685</v>
      </c>
      <c r="J949" t="s">
        <v>28686</v>
      </c>
      <c r="K949" t="s">
        <v>6334</v>
      </c>
    </row>
    <row r="950" spans="1:11" x14ac:dyDescent="0.25">
      <c r="A950" t="s">
        <v>4773</v>
      </c>
      <c r="B950" t="s">
        <v>27274</v>
      </c>
      <c r="C950" t="s">
        <v>6334</v>
      </c>
      <c r="D950" t="s">
        <v>4775</v>
      </c>
      <c r="E950" t="s">
        <v>28627</v>
      </c>
      <c r="F950" t="s">
        <v>28684</v>
      </c>
      <c r="G950" t="s">
        <v>6334</v>
      </c>
      <c r="H950" t="s">
        <v>6334</v>
      </c>
      <c r="I950" t="s">
        <v>28685</v>
      </c>
      <c r="J950" t="s">
        <v>28686</v>
      </c>
      <c r="K950" t="s">
        <v>6334</v>
      </c>
    </row>
    <row r="951" spans="1:11" x14ac:dyDescent="0.25">
      <c r="A951" t="s">
        <v>4776</v>
      </c>
      <c r="B951" t="s">
        <v>5670</v>
      </c>
      <c r="C951" t="s">
        <v>6334</v>
      </c>
      <c r="D951" t="s">
        <v>4778</v>
      </c>
      <c r="E951" t="s">
        <v>28627</v>
      </c>
      <c r="F951" t="s">
        <v>28684</v>
      </c>
      <c r="G951" t="s">
        <v>6334</v>
      </c>
      <c r="H951" t="s">
        <v>6334</v>
      </c>
      <c r="I951" t="s">
        <v>28685</v>
      </c>
      <c r="J951" t="s">
        <v>28686</v>
      </c>
      <c r="K951" t="s">
        <v>6334</v>
      </c>
    </row>
    <row r="952" spans="1:11" x14ac:dyDescent="0.25">
      <c r="A952" t="s">
        <v>4779</v>
      </c>
      <c r="B952" t="s">
        <v>27375</v>
      </c>
      <c r="C952" t="s">
        <v>6334</v>
      </c>
      <c r="D952" t="s">
        <v>4781</v>
      </c>
      <c r="E952" t="s">
        <v>28502</v>
      </c>
      <c r="F952" t="s">
        <v>28959</v>
      </c>
      <c r="G952" t="s">
        <v>6334</v>
      </c>
      <c r="H952" t="s">
        <v>6334</v>
      </c>
      <c r="I952" t="s">
        <v>28960</v>
      </c>
      <c r="J952" t="s">
        <v>6334</v>
      </c>
      <c r="K952" t="s">
        <v>6334</v>
      </c>
    </row>
    <row r="953" spans="1:11" x14ac:dyDescent="0.25">
      <c r="A953" t="s">
        <v>29963</v>
      </c>
      <c r="B953" t="s">
        <v>29964</v>
      </c>
      <c r="C953" t="s">
        <v>6334</v>
      </c>
      <c r="D953" t="s">
        <v>1058</v>
      </c>
      <c r="E953" t="s">
        <v>28526</v>
      </c>
      <c r="F953" t="s">
        <v>28676</v>
      </c>
      <c r="G953" t="s">
        <v>6334</v>
      </c>
      <c r="H953" t="s">
        <v>6334</v>
      </c>
      <c r="I953" t="s">
        <v>28677</v>
      </c>
      <c r="J953" t="s">
        <v>6334</v>
      </c>
      <c r="K953" t="s">
        <v>6334</v>
      </c>
    </row>
    <row r="954" spans="1:11" x14ac:dyDescent="0.25">
      <c r="A954" t="s">
        <v>29965</v>
      </c>
      <c r="B954" t="s">
        <v>29966</v>
      </c>
      <c r="C954" t="s">
        <v>6334</v>
      </c>
      <c r="D954" t="s">
        <v>1058</v>
      </c>
      <c r="E954" t="s">
        <v>28526</v>
      </c>
      <c r="F954" t="s">
        <v>28676</v>
      </c>
      <c r="G954" t="s">
        <v>6334</v>
      </c>
      <c r="H954" t="s">
        <v>6334</v>
      </c>
      <c r="I954" t="s">
        <v>28677</v>
      </c>
      <c r="J954" t="s">
        <v>6334</v>
      </c>
      <c r="K954" t="s">
        <v>6334</v>
      </c>
    </row>
    <row r="955" spans="1:11" x14ac:dyDescent="0.25">
      <c r="A955" t="s">
        <v>4784</v>
      </c>
      <c r="B955" t="s">
        <v>29967</v>
      </c>
      <c r="C955" t="s">
        <v>6334</v>
      </c>
      <c r="D955" t="s">
        <v>4786</v>
      </c>
      <c r="E955" t="s">
        <v>28526</v>
      </c>
      <c r="F955" t="s">
        <v>28676</v>
      </c>
      <c r="G955" t="s">
        <v>6334</v>
      </c>
      <c r="H955" t="s">
        <v>6334</v>
      </c>
      <c r="I955" t="s">
        <v>28677</v>
      </c>
      <c r="J955" t="s">
        <v>6334</v>
      </c>
      <c r="K955" t="s">
        <v>6334</v>
      </c>
    </row>
    <row r="956" spans="1:11" x14ac:dyDescent="0.25">
      <c r="A956" t="s">
        <v>4787</v>
      </c>
      <c r="B956" t="s">
        <v>29968</v>
      </c>
      <c r="C956" t="s">
        <v>6334</v>
      </c>
      <c r="D956" t="s">
        <v>4789</v>
      </c>
      <c r="E956" t="s">
        <v>28526</v>
      </c>
      <c r="F956" t="s">
        <v>28676</v>
      </c>
      <c r="G956" t="s">
        <v>6334</v>
      </c>
      <c r="H956" t="s">
        <v>6334</v>
      </c>
      <c r="I956" t="s">
        <v>28677</v>
      </c>
      <c r="J956" t="s">
        <v>6334</v>
      </c>
      <c r="K956" t="s">
        <v>6334</v>
      </c>
    </row>
    <row r="957" spans="1:11" x14ac:dyDescent="0.25">
      <c r="A957" t="s">
        <v>4790</v>
      </c>
      <c r="B957" t="s">
        <v>29969</v>
      </c>
      <c r="C957" t="s">
        <v>6334</v>
      </c>
      <c r="D957" t="s">
        <v>4792</v>
      </c>
      <c r="E957" t="s">
        <v>28526</v>
      </c>
      <c r="F957" t="s">
        <v>28676</v>
      </c>
      <c r="G957" t="s">
        <v>6334</v>
      </c>
      <c r="H957" t="s">
        <v>6334</v>
      </c>
      <c r="I957" t="s">
        <v>28677</v>
      </c>
      <c r="J957" t="s">
        <v>6334</v>
      </c>
      <c r="K957" t="s">
        <v>6334</v>
      </c>
    </row>
    <row r="958" spans="1:11" x14ac:dyDescent="0.25">
      <c r="A958" t="s">
        <v>4795</v>
      </c>
      <c r="B958" t="s">
        <v>29970</v>
      </c>
      <c r="C958" t="s">
        <v>6334</v>
      </c>
      <c r="D958" t="s">
        <v>4797</v>
      </c>
      <c r="E958" t="s">
        <v>28526</v>
      </c>
      <c r="F958" t="s">
        <v>28676</v>
      </c>
      <c r="G958" t="s">
        <v>6334</v>
      </c>
      <c r="H958" t="s">
        <v>6334</v>
      </c>
      <c r="I958" t="s">
        <v>28677</v>
      </c>
      <c r="J958" t="s">
        <v>6334</v>
      </c>
      <c r="K958" t="s">
        <v>6334</v>
      </c>
    </row>
    <row r="959" spans="1:11" x14ac:dyDescent="0.25">
      <c r="A959" t="s">
        <v>4798</v>
      </c>
      <c r="B959" t="s">
        <v>29971</v>
      </c>
      <c r="C959" t="s">
        <v>6334</v>
      </c>
      <c r="D959" t="s">
        <v>4800</v>
      </c>
      <c r="E959" t="s">
        <v>28526</v>
      </c>
      <c r="F959" t="s">
        <v>28676</v>
      </c>
      <c r="G959" t="s">
        <v>6334</v>
      </c>
      <c r="H959" t="s">
        <v>6334</v>
      </c>
      <c r="I959" t="s">
        <v>28677</v>
      </c>
      <c r="J959" t="s">
        <v>6334</v>
      </c>
      <c r="K959" t="s">
        <v>6334</v>
      </c>
    </row>
    <row r="960" spans="1:11" x14ac:dyDescent="0.25">
      <c r="A960" t="s">
        <v>4801</v>
      </c>
      <c r="B960" t="s">
        <v>29972</v>
      </c>
      <c r="C960" t="s">
        <v>6334</v>
      </c>
      <c r="D960" t="s">
        <v>4803</v>
      </c>
      <c r="E960" t="s">
        <v>28526</v>
      </c>
      <c r="F960" t="s">
        <v>28676</v>
      </c>
      <c r="G960" t="s">
        <v>6334</v>
      </c>
      <c r="H960" t="s">
        <v>6334</v>
      </c>
      <c r="I960" t="s">
        <v>28677</v>
      </c>
      <c r="J960" t="s">
        <v>6334</v>
      </c>
      <c r="K960" t="s">
        <v>6334</v>
      </c>
    </row>
    <row r="961" spans="1:11" x14ac:dyDescent="0.25">
      <c r="A961" t="s">
        <v>4813</v>
      </c>
      <c r="B961" t="s">
        <v>27091</v>
      </c>
      <c r="C961" t="s">
        <v>6334</v>
      </c>
      <c r="D961" t="s">
        <v>4815</v>
      </c>
      <c r="E961" t="s">
        <v>28627</v>
      </c>
      <c r="F961" t="s">
        <v>28684</v>
      </c>
      <c r="G961" t="s">
        <v>6334</v>
      </c>
      <c r="H961" t="s">
        <v>6334</v>
      </c>
      <c r="I961" t="s">
        <v>28685</v>
      </c>
      <c r="J961" t="s">
        <v>28686</v>
      </c>
      <c r="K961" t="s">
        <v>6334</v>
      </c>
    </row>
    <row r="962" spans="1:11" x14ac:dyDescent="0.25">
      <c r="A962" t="s">
        <v>4816</v>
      </c>
      <c r="B962" t="s">
        <v>27092</v>
      </c>
      <c r="C962" t="s">
        <v>6334</v>
      </c>
      <c r="D962" t="s">
        <v>4818</v>
      </c>
      <c r="E962" t="s">
        <v>28627</v>
      </c>
      <c r="F962" t="s">
        <v>28684</v>
      </c>
      <c r="G962" t="s">
        <v>6334</v>
      </c>
      <c r="H962" t="s">
        <v>6334</v>
      </c>
      <c r="I962" t="s">
        <v>28685</v>
      </c>
      <c r="J962" t="s">
        <v>28686</v>
      </c>
      <c r="K962" t="s">
        <v>6334</v>
      </c>
    </row>
    <row r="963" spans="1:11" x14ac:dyDescent="0.25">
      <c r="A963" t="s">
        <v>4819</v>
      </c>
      <c r="B963" t="s">
        <v>27425</v>
      </c>
      <c r="C963" t="s">
        <v>6334</v>
      </c>
      <c r="D963" t="s">
        <v>4821</v>
      </c>
      <c r="E963" t="s">
        <v>28627</v>
      </c>
      <c r="F963" t="s">
        <v>28684</v>
      </c>
      <c r="G963" t="s">
        <v>6334</v>
      </c>
      <c r="H963" t="s">
        <v>6334</v>
      </c>
      <c r="I963" t="s">
        <v>28685</v>
      </c>
      <c r="J963" t="s">
        <v>28686</v>
      </c>
      <c r="K963" t="s">
        <v>6334</v>
      </c>
    </row>
    <row r="964" spans="1:11" x14ac:dyDescent="0.25">
      <c r="A964" t="s">
        <v>4822</v>
      </c>
      <c r="B964" t="s">
        <v>27360</v>
      </c>
      <c r="C964" t="s">
        <v>6334</v>
      </c>
      <c r="D964" t="s">
        <v>4824</v>
      </c>
      <c r="E964" t="s">
        <v>28627</v>
      </c>
      <c r="F964" t="s">
        <v>28684</v>
      </c>
      <c r="G964" t="s">
        <v>6334</v>
      </c>
      <c r="H964" t="s">
        <v>6334</v>
      </c>
      <c r="I964" t="s">
        <v>28685</v>
      </c>
      <c r="J964" t="s">
        <v>28686</v>
      </c>
      <c r="K964" t="s">
        <v>6334</v>
      </c>
    </row>
    <row r="965" spans="1:11" x14ac:dyDescent="0.25">
      <c r="A965" t="s">
        <v>4825</v>
      </c>
      <c r="B965" t="s">
        <v>27334</v>
      </c>
      <c r="C965" t="s">
        <v>6334</v>
      </c>
      <c r="D965" t="s">
        <v>4827</v>
      </c>
      <c r="E965" t="s">
        <v>28526</v>
      </c>
      <c r="F965" t="s">
        <v>28676</v>
      </c>
      <c r="G965" t="s">
        <v>6334</v>
      </c>
      <c r="H965" t="s">
        <v>6334</v>
      </c>
      <c r="I965" t="s">
        <v>28677</v>
      </c>
      <c r="J965" t="s">
        <v>6334</v>
      </c>
      <c r="K965" t="s">
        <v>6334</v>
      </c>
    </row>
    <row r="966" spans="1:11" x14ac:dyDescent="0.25">
      <c r="A966" t="s">
        <v>4825</v>
      </c>
      <c r="B966" t="s">
        <v>27334</v>
      </c>
      <c r="C966" t="s">
        <v>6334</v>
      </c>
      <c r="D966" t="s">
        <v>4827</v>
      </c>
      <c r="E966" t="s">
        <v>28627</v>
      </c>
      <c r="F966" t="s">
        <v>28684</v>
      </c>
      <c r="G966" t="s">
        <v>6334</v>
      </c>
      <c r="H966" t="s">
        <v>6334</v>
      </c>
      <c r="I966" t="s">
        <v>28685</v>
      </c>
      <c r="J966" t="s">
        <v>28686</v>
      </c>
      <c r="K966" t="s">
        <v>6334</v>
      </c>
    </row>
    <row r="967" spans="1:11" x14ac:dyDescent="0.25">
      <c r="A967" t="s">
        <v>4828</v>
      </c>
      <c r="B967" t="s">
        <v>27333</v>
      </c>
      <c r="C967" t="s">
        <v>6334</v>
      </c>
      <c r="D967" t="s">
        <v>4830</v>
      </c>
      <c r="E967" t="s">
        <v>28627</v>
      </c>
      <c r="F967" t="s">
        <v>28684</v>
      </c>
      <c r="G967" t="s">
        <v>6334</v>
      </c>
      <c r="H967" t="s">
        <v>6334</v>
      </c>
      <c r="I967" t="s">
        <v>28685</v>
      </c>
      <c r="J967" t="s">
        <v>28686</v>
      </c>
      <c r="K967" t="s">
        <v>6334</v>
      </c>
    </row>
    <row r="968" spans="1:11" x14ac:dyDescent="0.25">
      <c r="A968" t="s">
        <v>4831</v>
      </c>
      <c r="B968" t="s">
        <v>5672</v>
      </c>
      <c r="C968" t="s">
        <v>6334</v>
      </c>
      <c r="D968" t="s">
        <v>4833</v>
      </c>
      <c r="E968" t="s">
        <v>28627</v>
      </c>
      <c r="F968" t="s">
        <v>28684</v>
      </c>
      <c r="G968" t="s">
        <v>6334</v>
      </c>
      <c r="H968" t="s">
        <v>6334</v>
      </c>
      <c r="I968" t="s">
        <v>28685</v>
      </c>
      <c r="J968" t="s">
        <v>28686</v>
      </c>
      <c r="K968" t="s">
        <v>6334</v>
      </c>
    </row>
    <row r="969" spans="1:11" x14ac:dyDescent="0.25">
      <c r="A969" t="s">
        <v>4834</v>
      </c>
      <c r="B969" t="s">
        <v>27373</v>
      </c>
      <c r="C969" t="s">
        <v>6334</v>
      </c>
      <c r="D969" t="s">
        <v>4836</v>
      </c>
      <c r="E969" t="s">
        <v>28627</v>
      </c>
      <c r="F969" t="s">
        <v>28684</v>
      </c>
      <c r="G969" t="s">
        <v>6334</v>
      </c>
      <c r="H969" t="s">
        <v>6334</v>
      </c>
      <c r="I969" t="s">
        <v>28685</v>
      </c>
      <c r="J969" t="s">
        <v>28686</v>
      </c>
      <c r="K969" t="s">
        <v>6334</v>
      </c>
    </row>
    <row r="970" spans="1:11" x14ac:dyDescent="0.25">
      <c r="A970" t="s">
        <v>2144</v>
      </c>
      <c r="B970" t="s">
        <v>26865</v>
      </c>
      <c r="C970" t="s">
        <v>6334</v>
      </c>
      <c r="D970" t="s">
        <v>9803</v>
      </c>
      <c r="E970" t="s">
        <v>28627</v>
      </c>
      <c r="F970" t="s">
        <v>28684</v>
      </c>
      <c r="G970" t="s">
        <v>6334</v>
      </c>
      <c r="H970" t="s">
        <v>6334</v>
      </c>
      <c r="I970" t="s">
        <v>28685</v>
      </c>
      <c r="J970" t="s">
        <v>28686</v>
      </c>
      <c r="K970" t="s">
        <v>6334</v>
      </c>
    </row>
    <row r="971" spans="1:11" x14ac:dyDescent="0.25">
      <c r="A971" t="s">
        <v>4837</v>
      </c>
      <c r="B971" t="s">
        <v>27254</v>
      </c>
      <c r="C971" t="s">
        <v>6334</v>
      </c>
      <c r="D971" t="s">
        <v>4839</v>
      </c>
      <c r="E971" t="s">
        <v>28627</v>
      </c>
      <c r="F971" t="s">
        <v>28684</v>
      </c>
      <c r="G971" t="s">
        <v>6334</v>
      </c>
      <c r="H971" t="s">
        <v>6334</v>
      </c>
      <c r="I971" t="s">
        <v>28685</v>
      </c>
      <c r="J971" t="s">
        <v>28686</v>
      </c>
      <c r="K971" t="s">
        <v>6334</v>
      </c>
    </row>
    <row r="972" spans="1:11" x14ac:dyDescent="0.25">
      <c r="A972" t="s">
        <v>4840</v>
      </c>
      <c r="B972" t="s">
        <v>27093</v>
      </c>
      <c r="C972" t="s">
        <v>6334</v>
      </c>
      <c r="D972" t="s">
        <v>4842</v>
      </c>
      <c r="E972" t="s">
        <v>28627</v>
      </c>
      <c r="F972" t="s">
        <v>28684</v>
      </c>
      <c r="G972" t="s">
        <v>6334</v>
      </c>
      <c r="H972" t="s">
        <v>6334</v>
      </c>
      <c r="I972" t="s">
        <v>28685</v>
      </c>
      <c r="J972" t="s">
        <v>28686</v>
      </c>
      <c r="K972" t="s">
        <v>6334</v>
      </c>
    </row>
    <row r="973" spans="1:11" x14ac:dyDescent="0.25">
      <c r="A973" t="s">
        <v>4843</v>
      </c>
      <c r="B973" t="s">
        <v>27398</v>
      </c>
      <c r="C973" t="s">
        <v>6334</v>
      </c>
      <c r="D973" t="s">
        <v>4845</v>
      </c>
      <c r="E973" t="s">
        <v>28627</v>
      </c>
      <c r="F973" t="s">
        <v>28684</v>
      </c>
      <c r="G973" t="s">
        <v>6334</v>
      </c>
      <c r="H973" t="s">
        <v>6334</v>
      </c>
      <c r="I973" t="s">
        <v>28685</v>
      </c>
      <c r="J973" t="s">
        <v>28686</v>
      </c>
      <c r="K973" t="s">
        <v>6334</v>
      </c>
    </row>
    <row r="974" spans="1:11" x14ac:dyDescent="0.25">
      <c r="A974" t="s">
        <v>4846</v>
      </c>
      <c r="B974" t="s">
        <v>27361</v>
      </c>
      <c r="C974" t="s">
        <v>6334</v>
      </c>
      <c r="D974" t="s">
        <v>4848</v>
      </c>
      <c r="E974" t="s">
        <v>28627</v>
      </c>
      <c r="F974" t="s">
        <v>28684</v>
      </c>
      <c r="G974" t="s">
        <v>6334</v>
      </c>
      <c r="H974" t="s">
        <v>6334</v>
      </c>
      <c r="I974" t="s">
        <v>28685</v>
      </c>
      <c r="J974" t="s">
        <v>28686</v>
      </c>
      <c r="K974" t="s">
        <v>6334</v>
      </c>
    </row>
    <row r="975" spans="1:11" x14ac:dyDescent="0.25">
      <c r="A975" t="s">
        <v>4852</v>
      </c>
      <c r="B975" t="s">
        <v>27137</v>
      </c>
      <c r="C975" t="s">
        <v>6334</v>
      </c>
      <c r="D975" t="s">
        <v>4854</v>
      </c>
      <c r="E975" t="s">
        <v>28575</v>
      </c>
      <c r="F975" t="s">
        <v>28687</v>
      </c>
      <c r="G975" t="s">
        <v>6334</v>
      </c>
      <c r="H975" t="s">
        <v>6334</v>
      </c>
      <c r="I975" t="s">
        <v>28688</v>
      </c>
      <c r="J975" t="s">
        <v>28689</v>
      </c>
      <c r="K975" t="s">
        <v>6334</v>
      </c>
    </row>
    <row r="976" spans="1:11" x14ac:dyDescent="0.25">
      <c r="A976" t="s">
        <v>4855</v>
      </c>
      <c r="B976" t="s">
        <v>29973</v>
      </c>
      <c r="C976" t="s">
        <v>6334</v>
      </c>
      <c r="D976" t="s">
        <v>4857</v>
      </c>
      <c r="E976" t="s">
        <v>28526</v>
      </c>
      <c r="F976" t="s">
        <v>28676</v>
      </c>
      <c r="G976" t="s">
        <v>6334</v>
      </c>
      <c r="H976" t="s">
        <v>6334</v>
      </c>
      <c r="I976" t="s">
        <v>28677</v>
      </c>
      <c r="J976" t="s">
        <v>6334</v>
      </c>
      <c r="K976" t="s">
        <v>6334</v>
      </c>
    </row>
    <row r="977" spans="1:11" x14ac:dyDescent="0.25">
      <c r="A977" t="s">
        <v>4858</v>
      </c>
      <c r="B977" t="s">
        <v>27141</v>
      </c>
      <c r="C977" t="s">
        <v>6334</v>
      </c>
      <c r="D977" t="s">
        <v>27142</v>
      </c>
      <c r="E977" t="s">
        <v>28575</v>
      </c>
      <c r="F977" t="s">
        <v>28687</v>
      </c>
      <c r="G977" t="s">
        <v>6334</v>
      </c>
      <c r="H977" t="s">
        <v>6334</v>
      </c>
      <c r="I977" t="s">
        <v>28688</v>
      </c>
      <c r="J977" t="s">
        <v>28689</v>
      </c>
      <c r="K977" t="s">
        <v>6334</v>
      </c>
    </row>
    <row r="978" spans="1:11" x14ac:dyDescent="0.25">
      <c r="A978" t="s">
        <v>2149</v>
      </c>
      <c r="B978" t="s">
        <v>5676</v>
      </c>
      <c r="C978" t="s">
        <v>6334</v>
      </c>
      <c r="D978" t="s">
        <v>4861</v>
      </c>
      <c r="E978" t="s">
        <v>28575</v>
      </c>
      <c r="F978" t="s">
        <v>28687</v>
      </c>
      <c r="G978" t="s">
        <v>6334</v>
      </c>
      <c r="H978" t="s">
        <v>6334</v>
      </c>
      <c r="I978" t="s">
        <v>28688</v>
      </c>
      <c r="J978" t="s">
        <v>28689</v>
      </c>
      <c r="K978" t="s">
        <v>6334</v>
      </c>
    </row>
    <row r="979" spans="1:11" x14ac:dyDescent="0.25">
      <c r="A979" t="s">
        <v>4862</v>
      </c>
      <c r="B979" t="s">
        <v>27176</v>
      </c>
      <c r="C979" t="s">
        <v>6334</v>
      </c>
      <c r="D979" t="s">
        <v>4864</v>
      </c>
      <c r="E979" t="s">
        <v>28575</v>
      </c>
      <c r="F979" t="s">
        <v>28687</v>
      </c>
      <c r="G979" t="s">
        <v>6334</v>
      </c>
      <c r="H979" t="s">
        <v>6334</v>
      </c>
      <c r="I979" t="s">
        <v>28688</v>
      </c>
      <c r="J979" t="s">
        <v>28689</v>
      </c>
      <c r="K979" t="s">
        <v>6334</v>
      </c>
    </row>
    <row r="980" spans="1:11" x14ac:dyDescent="0.25">
      <c r="A980" t="s">
        <v>4865</v>
      </c>
      <c r="B980" t="s">
        <v>27175</v>
      </c>
      <c r="C980" t="s">
        <v>6334</v>
      </c>
      <c r="D980" t="s">
        <v>4867</v>
      </c>
      <c r="E980" t="s">
        <v>28575</v>
      </c>
      <c r="F980" t="s">
        <v>28687</v>
      </c>
      <c r="G980" t="s">
        <v>6334</v>
      </c>
      <c r="H980" t="s">
        <v>6334</v>
      </c>
      <c r="I980" t="s">
        <v>28688</v>
      </c>
      <c r="J980" t="s">
        <v>28689</v>
      </c>
      <c r="K980" t="s">
        <v>6334</v>
      </c>
    </row>
    <row r="981" spans="1:11" x14ac:dyDescent="0.25">
      <c r="A981" t="s">
        <v>4868</v>
      </c>
      <c r="B981" t="s">
        <v>27158</v>
      </c>
      <c r="C981" t="s">
        <v>6334</v>
      </c>
      <c r="D981" t="s">
        <v>4870</v>
      </c>
      <c r="E981" t="s">
        <v>28575</v>
      </c>
      <c r="F981" t="s">
        <v>28687</v>
      </c>
      <c r="G981" t="s">
        <v>6334</v>
      </c>
      <c r="H981" t="s">
        <v>6334</v>
      </c>
      <c r="I981" t="s">
        <v>28688</v>
      </c>
      <c r="J981" t="s">
        <v>28689</v>
      </c>
      <c r="K981" t="s">
        <v>6334</v>
      </c>
    </row>
    <row r="982" spans="1:11" x14ac:dyDescent="0.25">
      <c r="A982" t="s">
        <v>4871</v>
      </c>
      <c r="B982" t="s">
        <v>27226</v>
      </c>
      <c r="C982" t="s">
        <v>6334</v>
      </c>
      <c r="D982" t="s">
        <v>27227</v>
      </c>
      <c r="E982" t="s">
        <v>28575</v>
      </c>
      <c r="F982" t="s">
        <v>28687</v>
      </c>
      <c r="G982" t="s">
        <v>6334</v>
      </c>
      <c r="H982" t="s">
        <v>6334</v>
      </c>
      <c r="I982" t="s">
        <v>28688</v>
      </c>
      <c r="J982" t="s">
        <v>28689</v>
      </c>
      <c r="K982" t="s">
        <v>6334</v>
      </c>
    </row>
    <row r="983" spans="1:11" x14ac:dyDescent="0.25">
      <c r="A983" t="s">
        <v>4873</v>
      </c>
      <c r="B983" t="s">
        <v>27237</v>
      </c>
      <c r="C983" t="s">
        <v>6334</v>
      </c>
      <c r="D983" t="s">
        <v>4875</v>
      </c>
      <c r="E983" t="s">
        <v>28575</v>
      </c>
      <c r="F983" t="s">
        <v>28687</v>
      </c>
      <c r="G983" t="s">
        <v>6334</v>
      </c>
      <c r="H983" t="s">
        <v>6334</v>
      </c>
      <c r="I983" t="s">
        <v>28688</v>
      </c>
      <c r="J983" t="s">
        <v>28689</v>
      </c>
      <c r="K983" t="s">
        <v>6334</v>
      </c>
    </row>
    <row r="984" spans="1:11" x14ac:dyDescent="0.25">
      <c r="A984" t="s">
        <v>29974</v>
      </c>
      <c r="B984" t="s">
        <v>29975</v>
      </c>
      <c r="C984" t="s">
        <v>6334</v>
      </c>
      <c r="D984" t="s">
        <v>1058</v>
      </c>
      <c r="E984" t="s">
        <v>28537</v>
      </c>
      <c r="F984" t="s">
        <v>28705</v>
      </c>
      <c r="G984" t="s">
        <v>6334</v>
      </c>
      <c r="H984" t="s">
        <v>6334</v>
      </c>
      <c r="I984" t="s">
        <v>28677</v>
      </c>
      <c r="J984" t="s">
        <v>6334</v>
      </c>
      <c r="K984" t="s">
        <v>6334</v>
      </c>
    </row>
    <row r="985" spans="1:11" x14ac:dyDescent="0.25">
      <c r="A985" t="s">
        <v>29976</v>
      </c>
      <c r="B985" t="s">
        <v>29977</v>
      </c>
      <c r="C985" t="s">
        <v>6334</v>
      </c>
      <c r="D985" t="s">
        <v>1058</v>
      </c>
      <c r="E985" t="s">
        <v>28537</v>
      </c>
      <c r="F985" t="s">
        <v>28705</v>
      </c>
      <c r="G985" t="s">
        <v>6334</v>
      </c>
      <c r="H985" t="s">
        <v>6334</v>
      </c>
      <c r="I985" t="s">
        <v>28677</v>
      </c>
      <c r="J985" t="s">
        <v>6334</v>
      </c>
      <c r="K985" t="s">
        <v>6334</v>
      </c>
    </row>
    <row r="986" spans="1:11" x14ac:dyDescent="0.25">
      <c r="A986" t="s">
        <v>2169</v>
      </c>
      <c r="B986" t="s">
        <v>29978</v>
      </c>
      <c r="C986" t="s">
        <v>6334</v>
      </c>
      <c r="D986" t="s">
        <v>10830</v>
      </c>
      <c r="E986" t="s">
        <v>28624</v>
      </c>
      <c r="F986" t="s">
        <v>29979</v>
      </c>
      <c r="G986" t="s">
        <v>6334</v>
      </c>
      <c r="H986" t="s">
        <v>6334</v>
      </c>
      <c r="I986" t="s">
        <v>28668</v>
      </c>
      <c r="J986" t="s">
        <v>6334</v>
      </c>
      <c r="K986" t="s">
        <v>6334</v>
      </c>
    </row>
    <row r="987" spans="1:11" x14ac:dyDescent="0.25">
      <c r="A987" t="s">
        <v>2183</v>
      </c>
      <c r="B987" t="s">
        <v>29980</v>
      </c>
      <c r="C987" t="s">
        <v>6334</v>
      </c>
      <c r="D987" t="s">
        <v>10835</v>
      </c>
      <c r="E987" t="s">
        <v>28619</v>
      </c>
      <c r="F987" t="s">
        <v>29981</v>
      </c>
      <c r="G987" t="s">
        <v>6334</v>
      </c>
      <c r="H987" t="s">
        <v>6334</v>
      </c>
      <c r="I987" t="s">
        <v>28668</v>
      </c>
      <c r="J987" t="s">
        <v>6334</v>
      </c>
      <c r="K987" t="s">
        <v>6334</v>
      </c>
    </row>
    <row r="988" spans="1:11" x14ac:dyDescent="0.25">
      <c r="A988" t="s">
        <v>29982</v>
      </c>
      <c r="B988" t="s">
        <v>29983</v>
      </c>
      <c r="C988" t="s">
        <v>6334</v>
      </c>
      <c r="D988" t="s">
        <v>29984</v>
      </c>
      <c r="E988" t="s">
        <v>28575</v>
      </c>
      <c r="F988" t="s">
        <v>28687</v>
      </c>
      <c r="G988" t="s">
        <v>6334</v>
      </c>
      <c r="H988" t="s">
        <v>6334</v>
      </c>
      <c r="I988" t="s">
        <v>28688</v>
      </c>
      <c r="J988" t="s">
        <v>28689</v>
      </c>
      <c r="K988" t="s">
        <v>6334</v>
      </c>
    </row>
    <row r="989" spans="1:11" x14ac:dyDescent="0.25">
      <c r="A989" t="s">
        <v>29985</v>
      </c>
      <c r="B989" t="s">
        <v>29986</v>
      </c>
      <c r="C989" t="s">
        <v>6334</v>
      </c>
      <c r="D989" t="s">
        <v>1058</v>
      </c>
      <c r="E989" t="s">
        <v>28575</v>
      </c>
      <c r="F989" t="s">
        <v>28687</v>
      </c>
      <c r="G989" t="s">
        <v>6334</v>
      </c>
      <c r="H989" t="s">
        <v>6334</v>
      </c>
      <c r="I989" t="s">
        <v>28688</v>
      </c>
      <c r="J989" t="s">
        <v>28689</v>
      </c>
      <c r="K989" t="s">
        <v>6334</v>
      </c>
    </row>
    <row r="990" spans="1:11" x14ac:dyDescent="0.25">
      <c r="A990" t="s">
        <v>4886</v>
      </c>
      <c r="B990" t="s">
        <v>29987</v>
      </c>
      <c r="C990" t="s">
        <v>29988</v>
      </c>
      <c r="D990" t="s">
        <v>4888</v>
      </c>
      <c r="E990" t="s">
        <v>28594</v>
      </c>
      <c r="F990" t="s">
        <v>28897</v>
      </c>
      <c r="G990" t="s">
        <v>6334</v>
      </c>
      <c r="H990" t="s">
        <v>6334</v>
      </c>
      <c r="I990" t="s">
        <v>28898</v>
      </c>
      <c r="J990" t="s">
        <v>28899</v>
      </c>
      <c r="K990" t="s">
        <v>6334</v>
      </c>
    </row>
    <row r="991" spans="1:11" x14ac:dyDescent="0.25">
      <c r="A991" t="s">
        <v>29989</v>
      </c>
      <c r="B991" t="s">
        <v>29990</v>
      </c>
      <c r="C991" t="s">
        <v>6334</v>
      </c>
      <c r="D991" t="s">
        <v>29991</v>
      </c>
      <c r="E991" t="s">
        <v>28537</v>
      </c>
      <c r="F991" t="s">
        <v>28705</v>
      </c>
      <c r="G991" t="s">
        <v>6334</v>
      </c>
      <c r="H991" t="s">
        <v>6334</v>
      </c>
      <c r="I991" t="s">
        <v>28677</v>
      </c>
      <c r="J991" t="s">
        <v>6334</v>
      </c>
      <c r="K991" t="s">
        <v>6334</v>
      </c>
    </row>
    <row r="992" spans="1:11" x14ac:dyDescent="0.25">
      <c r="A992" t="s">
        <v>29992</v>
      </c>
      <c r="B992" t="s">
        <v>29993</v>
      </c>
      <c r="C992" t="s">
        <v>6334</v>
      </c>
      <c r="D992" t="s">
        <v>29994</v>
      </c>
      <c r="E992" t="s">
        <v>28537</v>
      </c>
      <c r="F992" t="s">
        <v>28705</v>
      </c>
      <c r="G992" t="s">
        <v>6334</v>
      </c>
      <c r="H992" t="s">
        <v>6334</v>
      </c>
      <c r="I992" t="s">
        <v>28677</v>
      </c>
      <c r="J992" t="s">
        <v>6334</v>
      </c>
      <c r="K992" t="s">
        <v>6334</v>
      </c>
    </row>
    <row r="993" spans="1:11" x14ac:dyDescent="0.25">
      <c r="A993" t="s">
        <v>4889</v>
      </c>
      <c r="B993" t="s">
        <v>27251</v>
      </c>
      <c r="C993" t="s">
        <v>29995</v>
      </c>
      <c r="D993" t="s">
        <v>4891</v>
      </c>
      <c r="E993" t="s">
        <v>28594</v>
      </c>
      <c r="F993" t="s">
        <v>28897</v>
      </c>
      <c r="G993" t="s">
        <v>6334</v>
      </c>
      <c r="H993" t="s">
        <v>6334</v>
      </c>
      <c r="I993" t="s">
        <v>28898</v>
      </c>
      <c r="J993" t="s">
        <v>28899</v>
      </c>
      <c r="K993" t="s">
        <v>6334</v>
      </c>
    </row>
    <row r="994" spans="1:11" x14ac:dyDescent="0.25">
      <c r="A994" t="s">
        <v>4892</v>
      </c>
      <c r="B994" t="s">
        <v>27297</v>
      </c>
      <c r="C994" t="s">
        <v>29996</v>
      </c>
      <c r="D994" t="s">
        <v>4894</v>
      </c>
      <c r="E994" t="s">
        <v>28627</v>
      </c>
      <c r="F994" t="s">
        <v>28684</v>
      </c>
      <c r="G994" t="s">
        <v>6334</v>
      </c>
      <c r="H994" t="s">
        <v>6334</v>
      </c>
      <c r="I994" t="s">
        <v>28685</v>
      </c>
      <c r="J994" t="s">
        <v>28686</v>
      </c>
      <c r="K994" t="s">
        <v>6334</v>
      </c>
    </row>
    <row r="995" spans="1:11" x14ac:dyDescent="0.25">
      <c r="A995" t="s">
        <v>29997</v>
      </c>
      <c r="B995" t="s">
        <v>29998</v>
      </c>
      <c r="C995" t="s">
        <v>6334</v>
      </c>
      <c r="D995" t="s">
        <v>29999</v>
      </c>
      <c r="E995" t="s">
        <v>28627</v>
      </c>
      <c r="F995" t="s">
        <v>28684</v>
      </c>
      <c r="G995" t="s">
        <v>6334</v>
      </c>
      <c r="H995" t="s">
        <v>6334</v>
      </c>
      <c r="I995" t="s">
        <v>28685</v>
      </c>
      <c r="J995" t="s">
        <v>28686</v>
      </c>
      <c r="K995" t="s">
        <v>6334</v>
      </c>
    </row>
    <row r="996" spans="1:11" x14ac:dyDescent="0.25">
      <c r="A996" t="s">
        <v>30000</v>
      </c>
      <c r="B996" t="s">
        <v>30001</v>
      </c>
      <c r="C996" t="s">
        <v>6334</v>
      </c>
      <c r="D996" t="s">
        <v>30002</v>
      </c>
      <c r="E996" t="s">
        <v>28627</v>
      </c>
      <c r="F996" t="s">
        <v>28684</v>
      </c>
      <c r="G996" t="s">
        <v>6334</v>
      </c>
      <c r="H996" t="s">
        <v>6334</v>
      </c>
      <c r="I996" t="s">
        <v>28685</v>
      </c>
      <c r="J996" t="s">
        <v>28686</v>
      </c>
      <c r="K996" t="s">
        <v>6334</v>
      </c>
    </row>
    <row r="997" spans="1:11" x14ac:dyDescent="0.25">
      <c r="A997" t="s">
        <v>4897</v>
      </c>
      <c r="B997" t="s">
        <v>27193</v>
      </c>
      <c r="C997" t="s">
        <v>6334</v>
      </c>
      <c r="D997" t="s">
        <v>4899</v>
      </c>
      <c r="E997" t="s">
        <v>28575</v>
      </c>
      <c r="F997" t="s">
        <v>28687</v>
      </c>
      <c r="G997" t="s">
        <v>6334</v>
      </c>
      <c r="H997" t="s">
        <v>6334</v>
      </c>
      <c r="I997" t="s">
        <v>28688</v>
      </c>
      <c r="J997" t="s">
        <v>28689</v>
      </c>
      <c r="K997" t="s">
        <v>6334</v>
      </c>
    </row>
    <row r="998" spans="1:11" x14ac:dyDescent="0.25">
      <c r="A998" t="s">
        <v>30003</v>
      </c>
      <c r="B998" t="s">
        <v>30004</v>
      </c>
      <c r="C998" t="s">
        <v>6334</v>
      </c>
      <c r="D998" t="s">
        <v>1058</v>
      </c>
      <c r="E998" t="s">
        <v>28627</v>
      </c>
      <c r="F998" t="s">
        <v>28684</v>
      </c>
      <c r="G998" t="s">
        <v>6334</v>
      </c>
      <c r="H998" t="s">
        <v>6334</v>
      </c>
      <c r="I998" t="s">
        <v>28685</v>
      </c>
      <c r="J998" t="s">
        <v>28686</v>
      </c>
      <c r="K998" t="s">
        <v>6334</v>
      </c>
    </row>
    <row r="999" spans="1:11" x14ac:dyDescent="0.25">
      <c r="A999" t="s">
        <v>2201</v>
      </c>
      <c r="B999" t="s">
        <v>30005</v>
      </c>
      <c r="C999" t="s">
        <v>6334</v>
      </c>
      <c r="D999" t="s">
        <v>20636</v>
      </c>
      <c r="E999" t="s">
        <v>28678</v>
      </c>
      <c r="F999" t="s">
        <v>28679</v>
      </c>
      <c r="G999" t="s">
        <v>6334</v>
      </c>
      <c r="H999" t="s">
        <v>6334</v>
      </c>
      <c r="I999" t="s">
        <v>28680</v>
      </c>
      <c r="J999" t="s">
        <v>6334</v>
      </c>
      <c r="K999" t="s">
        <v>6334</v>
      </c>
    </row>
    <row r="1000" spans="1:11" x14ac:dyDescent="0.25">
      <c r="A1000" t="s">
        <v>30006</v>
      </c>
      <c r="B1000" t="s">
        <v>30007</v>
      </c>
      <c r="C1000" t="s">
        <v>6334</v>
      </c>
      <c r="D1000" t="s">
        <v>1058</v>
      </c>
      <c r="E1000" t="s">
        <v>28627</v>
      </c>
      <c r="F1000" t="s">
        <v>28684</v>
      </c>
      <c r="G1000" t="s">
        <v>6334</v>
      </c>
      <c r="H1000" t="s">
        <v>6334</v>
      </c>
      <c r="I1000" t="s">
        <v>28685</v>
      </c>
      <c r="J1000" t="s">
        <v>28686</v>
      </c>
      <c r="K1000" t="s">
        <v>6334</v>
      </c>
    </row>
    <row r="1001" spans="1:11" x14ac:dyDescent="0.25">
      <c r="A1001" t="s">
        <v>30008</v>
      </c>
      <c r="B1001" t="s">
        <v>30009</v>
      </c>
      <c r="C1001" t="s">
        <v>6334</v>
      </c>
      <c r="D1001" t="s">
        <v>30010</v>
      </c>
      <c r="E1001" t="s">
        <v>28627</v>
      </c>
      <c r="F1001" t="s">
        <v>28684</v>
      </c>
      <c r="G1001" t="s">
        <v>6334</v>
      </c>
      <c r="H1001" t="s">
        <v>6334</v>
      </c>
      <c r="I1001" t="s">
        <v>28685</v>
      </c>
      <c r="J1001" t="s">
        <v>28686</v>
      </c>
      <c r="K1001" t="s">
        <v>6334</v>
      </c>
    </row>
    <row r="1002" spans="1:11" x14ac:dyDescent="0.25">
      <c r="A1002" t="s">
        <v>30011</v>
      </c>
      <c r="B1002" t="s">
        <v>30012</v>
      </c>
      <c r="C1002" t="s">
        <v>6334</v>
      </c>
      <c r="D1002" t="s">
        <v>1058</v>
      </c>
      <c r="E1002" t="s">
        <v>28627</v>
      </c>
      <c r="F1002" t="s">
        <v>28684</v>
      </c>
      <c r="G1002" t="s">
        <v>6334</v>
      </c>
      <c r="H1002" t="s">
        <v>6334</v>
      </c>
      <c r="I1002" t="s">
        <v>28685</v>
      </c>
      <c r="J1002" t="s">
        <v>28686</v>
      </c>
      <c r="K1002" t="s">
        <v>6334</v>
      </c>
    </row>
    <row r="1003" spans="1:11" x14ac:dyDescent="0.25">
      <c r="A1003" t="s">
        <v>4916</v>
      </c>
      <c r="B1003" t="s">
        <v>30013</v>
      </c>
      <c r="C1003" t="s">
        <v>6334</v>
      </c>
      <c r="D1003" t="s">
        <v>4918</v>
      </c>
      <c r="E1003" t="s">
        <v>28526</v>
      </c>
      <c r="F1003" t="s">
        <v>28676</v>
      </c>
      <c r="G1003" t="s">
        <v>6334</v>
      </c>
      <c r="H1003" t="s">
        <v>6334</v>
      </c>
      <c r="I1003" t="s">
        <v>28677</v>
      </c>
      <c r="J1003" t="s">
        <v>6334</v>
      </c>
      <c r="K1003" t="s">
        <v>6334</v>
      </c>
    </row>
    <row r="1004" spans="1:11" x14ac:dyDescent="0.25">
      <c r="A1004" t="s">
        <v>4919</v>
      </c>
      <c r="B1004" t="s">
        <v>27411</v>
      </c>
      <c r="C1004" t="s">
        <v>6334</v>
      </c>
      <c r="D1004" t="s">
        <v>4921</v>
      </c>
      <c r="E1004" t="s">
        <v>28627</v>
      </c>
      <c r="F1004" t="s">
        <v>28684</v>
      </c>
      <c r="G1004" t="s">
        <v>6334</v>
      </c>
      <c r="H1004" t="s">
        <v>6334</v>
      </c>
      <c r="I1004" t="s">
        <v>28685</v>
      </c>
      <c r="J1004" t="s">
        <v>28686</v>
      </c>
      <c r="K1004" t="s">
        <v>6334</v>
      </c>
    </row>
    <row r="1005" spans="1:11" x14ac:dyDescent="0.25">
      <c r="A1005" t="s">
        <v>30014</v>
      </c>
      <c r="B1005" t="s">
        <v>30015</v>
      </c>
      <c r="C1005" t="s">
        <v>6334</v>
      </c>
      <c r="D1005" t="s">
        <v>30016</v>
      </c>
      <c r="E1005" t="s">
        <v>28627</v>
      </c>
      <c r="F1005" t="s">
        <v>28684</v>
      </c>
      <c r="G1005" t="s">
        <v>6334</v>
      </c>
      <c r="H1005" t="s">
        <v>6334</v>
      </c>
      <c r="I1005" t="s">
        <v>28685</v>
      </c>
      <c r="J1005" t="s">
        <v>28686</v>
      </c>
      <c r="K1005" t="s">
        <v>6334</v>
      </c>
    </row>
    <row r="1006" spans="1:11" x14ac:dyDescent="0.25">
      <c r="A1006" t="s">
        <v>30017</v>
      </c>
      <c r="B1006" t="s">
        <v>30018</v>
      </c>
      <c r="C1006" t="s">
        <v>6334</v>
      </c>
      <c r="D1006" t="s">
        <v>30019</v>
      </c>
      <c r="E1006" t="s">
        <v>28627</v>
      </c>
      <c r="F1006" t="s">
        <v>28684</v>
      </c>
      <c r="G1006" t="s">
        <v>6334</v>
      </c>
      <c r="H1006" t="s">
        <v>6334</v>
      </c>
      <c r="I1006" t="s">
        <v>28685</v>
      </c>
      <c r="J1006" t="s">
        <v>28686</v>
      </c>
      <c r="K1006" t="s">
        <v>6334</v>
      </c>
    </row>
    <row r="1007" spans="1:11" x14ac:dyDescent="0.25">
      <c r="A1007" t="s">
        <v>4922</v>
      </c>
      <c r="B1007" t="s">
        <v>27058</v>
      </c>
      <c r="C1007" t="s">
        <v>6334</v>
      </c>
      <c r="D1007" t="s">
        <v>4924</v>
      </c>
      <c r="E1007" t="s">
        <v>28627</v>
      </c>
      <c r="F1007" t="s">
        <v>28684</v>
      </c>
      <c r="G1007" t="s">
        <v>6334</v>
      </c>
      <c r="H1007" t="s">
        <v>6334</v>
      </c>
      <c r="I1007" t="s">
        <v>28685</v>
      </c>
      <c r="J1007" t="s">
        <v>28686</v>
      </c>
      <c r="K1007" t="s">
        <v>6334</v>
      </c>
    </row>
    <row r="1008" spans="1:11" x14ac:dyDescent="0.25">
      <c r="A1008" t="s">
        <v>4925</v>
      </c>
      <c r="B1008" t="s">
        <v>27059</v>
      </c>
      <c r="C1008" t="s">
        <v>6334</v>
      </c>
      <c r="D1008" t="s">
        <v>4927</v>
      </c>
      <c r="E1008" t="s">
        <v>28627</v>
      </c>
      <c r="F1008" t="s">
        <v>28684</v>
      </c>
      <c r="G1008" t="s">
        <v>6334</v>
      </c>
      <c r="H1008" t="s">
        <v>6334</v>
      </c>
      <c r="I1008" t="s">
        <v>28685</v>
      </c>
      <c r="J1008" t="s">
        <v>28686</v>
      </c>
      <c r="K1008" t="s">
        <v>6334</v>
      </c>
    </row>
    <row r="1009" spans="1:11" x14ac:dyDescent="0.25">
      <c r="A1009" t="s">
        <v>4928</v>
      </c>
      <c r="B1009" t="s">
        <v>27064</v>
      </c>
      <c r="C1009" t="s">
        <v>6334</v>
      </c>
      <c r="D1009" t="s">
        <v>4930</v>
      </c>
      <c r="E1009" t="s">
        <v>28627</v>
      </c>
      <c r="F1009" t="s">
        <v>28684</v>
      </c>
      <c r="G1009" t="s">
        <v>6334</v>
      </c>
      <c r="H1009" t="s">
        <v>6334</v>
      </c>
      <c r="I1009" t="s">
        <v>28685</v>
      </c>
      <c r="J1009" t="s">
        <v>28686</v>
      </c>
      <c r="K1009" t="s">
        <v>6334</v>
      </c>
    </row>
    <row r="1010" spans="1:11" x14ac:dyDescent="0.25">
      <c r="A1010" t="s">
        <v>4934</v>
      </c>
      <c r="B1010" t="s">
        <v>30020</v>
      </c>
      <c r="C1010" t="s">
        <v>30021</v>
      </c>
      <c r="D1010" t="s">
        <v>4936</v>
      </c>
      <c r="E1010" t="s">
        <v>28594</v>
      </c>
      <c r="F1010" t="s">
        <v>28897</v>
      </c>
      <c r="G1010" t="s">
        <v>6334</v>
      </c>
      <c r="H1010" t="s">
        <v>6334</v>
      </c>
      <c r="I1010" t="s">
        <v>28898</v>
      </c>
      <c r="J1010" t="s">
        <v>28899</v>
      </c>
      <c r="K1010" t="s">
        <v>6334</v>
      </c>
    </row>
    <row r="1011" spans="1:11" x14ac:dyDescent="0.25">
      <c r="A1011" t="s">
        <v>917</v>
      </c>
      <c r="B1011" t="s">
        <v>5684</v>
      </c>
      <c r="C1011" t="s">
        <v>6334</v>
      </c>
      <c r="D1011" t="s">
        <v>918</v>
      </c>
      <c r="E1011" t="s">
        <v>28576</v>
      </c>
      <c r="F1011" t="s">
        <v>28829</v>
      </c>
      <c r="G1011" t="s">
        <v>6334</v>
      </c>
      <c r="H1011" t="s">
        <v>6334</v>
      </c>
      <c r="I1011" t="s">
        <v>28830</v>
      </c>
      <c r="J1011" t="s">
        <v>28831</v>
      </c>
      <c r="K1011" t="s">
        <v>6334</v>
      </c>
    </row>
    <row r="1012" spans="1:11" x14ac:dyDescent="0.25">
      <c r="A1012" t="s">
        <v>4940</v>
      </c>
      <c r="B1012" t="s">
        <v>27179</v>
      </c>
      <c r="C1012" t="s">
        <v>6334</v>
      </c>
      <c r="D1012" t="s">
        <v>4942</v>
      </c>
      <c r="E1012" t="s">
        <v>28575</v>
      </c>
      <c r="F1012" t="s">
        <v>28687</v>
      </c>
      <c r="G1012" t="s">
        <v>6334</v>
      </c>
      <c r="H1012" t="s">
        <v>6334</v>
      </c>
      <c r="I1012" t="s">
        <v>28688</v>
      </c>
      <c r="J1012" t="s">
        <v>28689</v>
      </c>
      <c r="K1012" t="s">
        <v>6334</v>
      </c>
    </row>
    <row r="1013" spans="1:11" x14ac:dyDescent="0.25">
      <c r="A1013" t="s">
        <v>920</v>
      </c>
      <c r="B1013" t="s">
        <v>5685</v>
      </c>
      <c r="C1013" t="s">
        <v>6334</v>
      </c>
      <c r="D1013" t="s">
        <v>921</v>
      </c>
      <c r="E1013" t="s">
        <v>28576</v>
      </c>
      <c r="F1013" t="s">
        <v>28829</v>
      </c>
      <c r="G1013" t="s">
        <v>6334</v>
      </c>
      <c r="H1013" t="s">
        <v>6334</v>
      </c>
      <c r="I1013" t="s">
        <v>28830</v>
      </c>
      <c r="J1013" t="s">
        <v>28831</v>
      </c>
      <c r="K1013" t="s">
        <v>6334</v>
      </c>
    </row>
    <row r="1014" spans="1:11" x14ac:dyDescent="0.25">
      <c r="A1014" t="s">
        <v>4952</v>
      </c>
      <c r="B1014" t="s">
        <v>27180</v>
      </c>
      <c r="C1014" t="s">
        <v>6334</v>
      </c>
      <c r="D1014" t="s">
        <v>4954</v>
      </c>
      <c r="E1014" t="s">
        <v>28575</v>
      </c>
      <c r="F1014" t="s">
        <v>28687</v>
      </c>
      <c r="G1014" t="s">
        <v>6334</v>
      </c>
      <c r="H1014" t="s">
        <v>6334</v>
      </c>
      <c r="I1014" t="s">
        <v>28688</v>
      </c>
      <c r="J1014" t="s">
        <v>28689</v>
      </c>
      <c r="K1014" t="s">
        <v>6334</v>
      </c>
    </row>
    <row r="1015" spans="1:11" x14ac:dyDescent="0.25">
      <c r="A1015" t="s">
        <v>4955</v>
      </c>
      <c r="B1015" t="s">
        <v>27232</v>
      </c>
      <c r="C1015" t="s">
        <v>6334</v>
      </c>
      <c r="D1015" t="s">
        <v>4957</v>
      </c>
      <c r="E1015" t="s">
        <v>28575</v>
      </c>
      <c r="F1015" t="s">
        <v>28687</v>
      </c>
      <c r="G1015" t="s">
        <v>6334</v>
      </c>
      <c r="H1015" t="s">
        <v>6334</v>
      </c>
      <c r="I1015" t="s">
        <v>28688</v>
      </c>
      <c r="J1015" t="s">
        <v>28689</v>
      </c>
      <c r="K1015" t="s">
        <v>6334</v>
      </c>
    </row>
    <row r="1016" spans="1:11" x14ac:dyDescent="0.25">
      <c r="A1016" t="s">
        <v>4958</v>
      </c>
      <c r="B1016" t="s">
        <v>27130</v>
      </c>
      <c r="C1016" t="s">
        <v>6334</v>
      </c>
      <c r="D1016" t="s">
        <v>4960</v>
      </c>
      <c r="E1016" t="s">
        <v>28575</v>
      </c>
      <c r="F1016" t="s">
        <v>28687</v>
      </c>
      <c r="G1016" t="s">
        <v>6334</v>
      </c>
      <c r="H1016" t="s">
        <v>6334</v>
      </c>
      <c r="I1016" t="s">
        <v>28688</v>
      </c>
      <c r="J1016" t="s">
        <v>28689</v>
      </c>
      <c r="K1016" t="s">
        <v>6334</v>
      </c>
    </row>
    <row r="1017" spans="1:11" x14ac:dyDescent="0.25">
      <c r="A1017" t="s">
        <v>4961</v>
      </c>
      <c r="B1017" t="s">
        <v>27132</v>
      </c>
      <c r="C1017" t="s">
        <v>6334</v>
      </c>
      <c r="D1017" t="s">
        <v>4963</v>
      </c>
      <c r="E1017" t="s">
        <v>28575</v>
      </c>
      <c r="F1017" t="s">
        <v>28687</v>
      </c>
      <c r="G1017" t="s">
        <v>6334</v>
      </c>
      <c r="H1017" t="s">
        <v>6334</v>
      </c>
      <c r="I1017" t="s">
        <v>28688</v>
      </c>
      <c r="J1017" t="s">
        <v>28689</v>
      </c>
      <c r="K1017" t="s">
        <v>6334</v>
      </c>
    </row>
    <row r="1018" spans="1:11" x14ac:dyDescent="0.25">
      <c r="A1018" t="s">
        <v>30022</v>
      </c>
      <c r="B1018" t="s">
        <v>30023</v>
      </c>
      <c r="C1018" t="s">
        <v>6334</v>
      </c>
      <c r="D1018" t="s">
        <v>1058</v>
      </c>
      <c r="E1018" t="s">
        <v>28627</v>
      </c>
      <c r="F1018" t="s">
        <v>28684</v>
      </c>
      <c r="G1018" t="s">
        <v>6334</v>
      </c>
      <c r="H1018" t="s">
        <v>6334</v>
      </c>
      <c r="I1018" t="s">
        <v>28685</v>
      </c>
      <c r="J1018" t="s">
        <v>28686</v>
      </c>
      <c r="K1018" t="s">
        <v>6334</v>
      </c>
    </row>
    <row r="1019" spans="1:11" x14ac:dyDescent="0.25">
      <c r="A1019" t="s">
        <v>4964</v>
      </c>
      <c r="B1019" t="s">
        <v>27300</v>
      </c>
      <c r="C1019" t="s">
        <v>30024</v>
      </c>
      <c r="D1019" t="s">
        <v>4966</v>
      </c>
      <c r="E1019" t="s">
        <v>28575</v>
      </c>
      <c r="F1019" t="s">
        <v>28687</v>
      </c>
      <c r="G1019" t="s">
        <v>6334</v>
      </c>
      <c r="H1019" t="s">
        <v>6334</v>
      </c>
      <c r="I1019" t="s">
        <v>28688</v>
      </c>
      <c r="J1019" t="s">
        <v>28689</v>
      </c>
      <c r="K1019" t="s">
        <v>6334</v>
      </c>
    </row>
    <row r="1020" spans="1:11" x14ac:dyDescent="0.25">
      <c r="A1020" t="s">
        <v>4967</v>
      </c>
      <c r="B1020" t="s">
        <v>27448</v>
      </c>
      <c r="C1020" t="s">
        <v>30025</v>
      </c>
      <c r="D1020" t="s">
        <v>4969</v>
      </c>
      <c r="E1020" t="s">
        <v>28575</v>
      </c>
      <c r="F1020" t="s">
        <v>28687</v>
      </c>
      <c r="G1020" t="s">
        <v>6334</v>
      </c>
      <c r="H1020" t="s">
        <v>6334</v>
      </c>
      <c r="I1020" t="s">
        <v>28688</v>
      </c>
      <c r="J1020" t="s">
        <v>28689</v>
      </c>
      <c r="K1020" t="s">
        <v>6334</v>
      </c>
    </row>
    <row r="1021" spans="1:11" x14ac:dyDescent="0.25">
      <c r="A1021" t="s">
        <v>30026</v>
      </c>
      <c r="B1021" t="s">
        <v>30027</v>
      </c>
      <c r="C1021" t="s">
        <v>6334</v>
      </c>
      <c r="D1021" t="s">
        <v>30028</v>
      </c>
      <c r="E1021" t="s">
        <v>28627</v>
      </c>
      <c r="F1021" t="s">
        <v>28684</v>
      </c>
      <c r="G1021" t="s">
        <v>6334</v>
      </c>
      <c r="H1021" t="s">
        <v>6334</v>
      </c>
      <c r="I1021" t="s">
        <v>28685</v>
      </c>
      <c r="J1021" t="s">
        <v>28686</v>
      </c>
      <c r="K1021" t="s">
        <v>6334</v>
      </c>
    </row>
    <row r="1022" spans="1:11" x14ac:dyDescent="0.25">
      <c r="A1022" t="s">
        <v>30029</v>
      </c>
      <c r="B1022" t="s">
        <v>30030</v>
      </c>
      <c r="C1022" t="s">
        <v>6334</v>
      </c>
      <c r="D1022" t="s">
        <v>1058</v>
      </c>
      <c r="E1022" t="s">
        <v>28627</v>
      </c>
      <c r="F1022" t="s">
        <v>28684</v>
      </c>
      <c r="G1022" t="s">
        <v>6334</v>
      </c>
      <c r="H1022" t="s">
        <v>6334</v>
      </c>
      <c r="I1022" t="s">
        <v>28685</v>
      </c>
      <c r="J1022" t="s">
        <v>28686</v>
      </c>
      <c r="K1022" t="s">
        <v>6334</v>
      </c>
    </row>
    <row r="1023" spans="1:11" x14ac:dyDescent="0.25">
      <c r="A1023" t="s">
        <v>30031</v>
      </c>
      <c r="B1023" t="s">
        <v>30032</v>
      </c>
      <c r="C1023" t="s">
        <v>6334</v>
      </c>
      <c r="D1023" t="s">
        <v>1058</v>
      </c>
      <c r="E1023" t="s">
        <v>28627</v>
      </c>
      <c r="F1023" t="s">
        <v>28684</v>
      </c>
      <c r="G1023" t="s">
        <v>6334</v>
      </c>
      <c r="H1023" t="s">
        <v>6334</v>
      </c>
      <c r="I1023" t="s">
        <v>28685</v>
      </c>
      <c r="J1023" t="s">
        <v>28686</v>
      </c>
      <c r="K1023" t="s">
        <v>6334</v>
      </c>
    </row>
    <row r="1024" spans="1:11" x14ac:dyDescent="0.25">
      <c r="A1024" t="s">
        <v>4973</v>
      </c>
      <c r="B1024" t="s">
        <v>27288</v>
      </c>
      <c r="C1024" t="s">
        <v>6334</v>
      </c>
      <c r="D1024" t="s">
        <v>4975</v>
      </c>
      <c r="E1024" t="s">
        <v>28575</v>
      </c>
      <c r="F1024" t="s">
        <v>28687</v>
      </c>
      <c r="G1024" t="s">
        <v>6334</v>
      </c>
      <c r="H1024" t="s">
        <v>6334</v>
      </c>
      <c r="I1024" t="s">
        <v>28688</v>
      </c>
      <c r="J1024" t="s">
        <v>28689</v>
      </c>
      <c r="K1024" t="s">
        <v>6334</v>
      </c>
    </row>
    <row r="1025" spans="1:11" x14ac:dyDescent="0.25">
      <c r="A1025" t="s">
        <v>923</v>
      </c>
      <c r="B1025" t="s">
        <v>5688</v>
      </c>
      <c r="C1025" t="s">
        <v>6334</v>
      </c>
      <c r="D1025" t="s">
        <v>924</v>
      </c>
      <c r="E1025" t="s">
        <v>28576</v>
      </c>
      <c r="F1025" t="s">
        <v>28829</v>
      </c>
      <c r="G1025" t="s">
        <v>6334</v>
      </c>
      <c r="H1025" t="s">
        <v>6334</v>
      </c>
      <c r="I1025" t="s">
        <v>28830</v>
      </c>
      <c r="J1025" t="s">
        <v>28831</v>
      </c>
      <c r="K1025" t="s">
        <v>6334</v>
      </c>
    </row>
    <row r="1026" spans="1:11" x14ac:dyDescent="0.25">
      <c r="A1026" t="s">
        <v>30033</v>
      </c>
      <c r="B1026" t="s">
        <v>30034</v>
      </c>
      <c r="C1026" t="s">
        <v>6334</v>
      </c>
      <c r="D1026" t="s">
        <v>1058</v>
      </c>
      <c r="E1026" t="s">
        <v>28575</v>
      </c>
      <c r="F1026" t="s">
        <v>28687</v>
      </c>
      <c r="G1026" t="s">
        <v>6334</v>
      </c>
      <c r="H1026" t="s">
        <v>6334</v>
      </c>
      <c r="I1026" t="s">
        <v>28688</v>
      </c>
      <c r="J1026" t="s">
        <v>28689</v>
      </c>
      <c r="K1026" t="s">
        <v>6334</v>
      </c>
    </row>
    <row r="1027" spans="1:11" x14ac:dyDescent="0.25">
      <c r="A1027" t="s">
        <v>30035</v>
      </c>
      <c r="B1027" t="s">
        <v>30036</v>
      </c>
      <c r="C1027" t="s">
        <v>6334</v>
      </c>
      <c r="D1027" t="s">
        <v>30037</v>
      </c>
      <c r="E1027" t="s">
        <v>29511</v>
      </c>
      <c r="F1027" t="s">
        <v>29512</v>
      </c>
      <c r="G1027" t="s">
        <v>6334</v>
      </c>
      <c r="H1027" t="s">
        <v>6334</v>
      </c>
      <c r="I1027" t="s">
        <v>29513</v>
      </c>
      <c r="J1027" t="s">
        <v>6334</v>
      </c>
      <c r="K1027" t="s">
        <v>6334</v>
      </c>
    </row>
    <row r="1028" spans="1:11" x14ac:dyDescent="0.25">
      <c r="A1028" t="s">
        <v>30038</v>
      </c>
      <c r="B1028" t="s">
        <v>30039</v>
      </c>
      <c r="C1028" t="s">
        <v>6334</v>
      </c>
      <c r="D1028" t="s">
        <v>1058</v>
      </c>
      <c r="E1028" t="s">
        <v>28627</v>
      </c>
      <c r="F1028" t="s">
        <v>28684</v>
      </c>
      <c r="G1028" t="s">
        <v>6334</v>
      </c>
      <c r="H1028" t="s">
        <v>6334</v>
      </c>
      <c r="I1028" t="s">
        <v>28685</v>
      </c>
      <c r="J1028" t="s">
        <v>28686</v>
      </c>
      <c r="K1028" t="s">
        <v>6334</v>
      </c>
    </row>
    <row r="1029" spans="1:11" x14ac:dyDescent="0.25">
      <c r="A1029" t="s">
        <v>30040</v>
      </c>
      <c r="B1029" t="s">
        <v>30041</v>
      </c>
      <c r="C1029" t="s">
        <v>6334</v>
      </c>
      <c r="D1029" t="s">
        <v>1058</v>
      </c>
      <c r="E1029" t="s">
        <v>28627</v>
      </c>
      <c r="F1029" t="s">
        <v>28684</v>
      </c>
      <c r="G1029" t="s">
        <v>6334</v>
      </c>
      <c r="H1029" t="s">
        <v>6334</v>
      </c>
      <c r="I1029" t="s">
        <v>28685</v>
      </c>
      <c r="J1029" t="s">
        <v>28686</v>
      </c>
      <c r="K1029" t="s">
        <v>6334</v>
      </c>
    </row>
    <row r="1030" spans="1:11" x14ac:dyDescent="0.25">
      <c r="A1030" t="s">
        <v>4982</v>
      </c>
      <c r="B1030" t="s">
        <v>27102</v>
      </c>
      <c r="C1030" t="s">
        <v>6334</v>
      </c>
      <c r="D1030" t="s">
        <v>4984</v>
      </c>
      <c r="E1030" t="s">
        <v>28575</v>
      </c>
      <c r="F1030" t="s">
        <v>28687</v>
      </c>
      <c r="G1030" t="s">
        <v>6334</v>
      </c>
      <c r="H1030" t="s">
        <v>6334</v>
      </c>
      <c r="I1030" t="s">
        <v>28688</v>
      </c>
      <c r="J1030" t="s">
        <v>28689</v>
      </c>
      <c r="K1030" t="s">
        <v>6334</v>
      </c>
    </row>
    <row r="1031" spans="1:11" x14ac:dyDescent="0.25">
      <c r="A1031" t="s">
        <v>4985</v>
      </c>
      <c r="B1031" t="s">
        <v>27101</v>
      </c>
      <c r="C1031" t="s">
        <v>6334</v>
      </c>
      <c r="D1031" t="s">
        <v>4987</v>
      </c>
      <c r="E1031" t="s">
        <v>28575</v>
      </c>
      <c r="F1031" t="s">
        <v>28687</v>
      </c>
      <c r="G1031" t="s">
        <v>6334</v>
      </c>
      <c r="H1031" t="s">
        <v>6334</v>
      </c>
      <c r="I1031" t="s">
        <v>28688</v>
      </c>
      <c r="J1031" t="s">
        <v>28689</v>
      </c>
      <c r="K1031" t="s">
        <v>6334</v>
      </c>
    </row>
    <row r="1032" spans="1:11" x14ac:dyDescent="0.25">
      <c r="A1032" t="s">
        <v>30042</v>
      </c>
      <c r="B1032" t="s">
        <v>30043</v>
      </c>
      <c r="C1032" t="s">
        <v>6334</v>
      </c>
      <c r="D1032" t="s">
        <v>1058</v>
      </c>
      <c r="E1032" t="s">
        <v>28526</v>
      </c>
      <c r="F1032" t="s">
        <v>28676</v>
      </c>
      <c r="G1032" t="s">
        <v>6334</v>
      </c>
      <c r="H1032" t="s">
        <v>6334</v>
      </c>
      <c r="I1032" t="s">
        <v>28677</v>
      </c>
      <c r="J1032" t="s">
        <v>6334</v>
      </c>
      <c r="K1032" t="s">
        <v>6334</v>
      </c>
    </row>
    <row r="1033" spans="1:11" x14ac:dyDescent="0.25">
      <c r="A1033" t="s">
        <v>4991</v>
      </c>
      <c r="B1033" t="s">
        <v>27168</v>
      </c>
      <c r="C1033" t="s">
        <v>6334</v>
      </c>
      <c r="D1033" t="s">
        <v>4993</v>
      </c>
      <c r="E1033" t="s">
        <v>28575</v>
      </c>
      <c r="F1033" t="s">
        <v>28687</v>
      </c>
      <c r="G1033" t="s">
        <v>6334</v>
      </c>
      <c r="H1033" t="s">
        <v>6334</v>
      </c>
      <c r="I1033" t="s">
        <v>28688</v>
      </c>
      <c r="J1033" t="s">
        <v>28689</v>
      </c>
      <c r="K1033" t="s">
        <v>6334</v>
      </c>
    </row>
    <row r="1034" spans="1:11" x14ac:dyDescent="0.25">
      <c r="A1034" t="s">
        <v>30044</v>
      </c>
      <c r="B1034" t="s">
        <v>30045</v>
      </c>
      <c r="C1034" t="s">
        <v>6334</v>
      </c>
      <c r="D1034" t="s">
        <v>1058</v>
      </c>
      <c r="E1034" t="s">
        <v>28627</v>
      </c>
      <c r="F1034" t="s">
        <v>28684</v>
      </c>
      <c r="G1034" t="s">
        <v>6334</v>
      </c>
      <c r="H1034" t="s">
        <v>6334</v>
      </c>
      <c r="I1034" t="s">
        <v>28685</v>
      </c>
      <c r="J1034" t="s">
        <v>28686</v>
      </c>
      <c r="K1034" t="s">
        <v>6334</v>
      </c>
    </row>
    <row r="1035" spans="1:11" x14ac:dyDescent="0.25">
      <c r="A1035" t="s">
        <v>30046</v>
      </c>
      <c r="B1035" t="s">
        <v>30047</v>
      </c>
      <c r="C1035" t="s">
        <v>6334</v>
      </c>
      <c r="D1035" t="s">
        <v>1058</v>
      </c>
      <c r="E1035" t="s">
        <v>28627</v>
      </c>
      <c r="F1035" t="s">
        <v>28684</v>
      </c>
      <c r="G1035" t="s">
        <v>6334</v>
      </c>
      <c r="H1035" t="s">
        <v>6334</v>
      </c>
      <c r="I1035" t="s">
        <v>28685</v>
      </c>
      <c r="J1035" t="s">
        <v>28686</v>
      </c>
      <c r="K1035" t="s">
        <v>6334</v>
      </c>
    </row>
    <row r="1036" spans="1:11" x14ac:dyDescent="0.25">
      <c r="A1036" t="s">
        <v>2206</v>
      </c>
      <c r="B1036" t="s">
        <v>27057</v>
      </c>
      <c r="C1036" t="s">
        <v>6334</v>
      </c>
      <c r="D1036" t="s">
        <v>5823</v>
      </c>
      <c r="E1036" t="s">
        <v>30048</v>
      </c>
      <c r="F1036" t="s">
        <v>30049</v>
      </c>
      <c r="G1036" t="s">
        <v>6334</v>
      </c>
      <c r="H1036" t="s">
        <v>6334</v>
      </c>
      <c r="I1036" t="s">
        <v>30050</v>
      </c>
      <c r="J1036" t="s">
        <v>30051</v>
      </c>
      <c r="K1036" t="s">
        <v>30052</v>
      </c>
    </row>
    <row r="1037" spans="1:11" x14ac:dyDescent="0.25">
      <c r="A1037" t="s">
        <v>30053</v>
      </c>
      <c r="B1037" t="s">
        <v>30054</v>
      </c>
      <c r="C1037" t="s">
        <v>6334</v>
      </c>
      <c r="D1037" t="s">
        <v>1058</v>
      </c>
      <c r="E1037" t="s">
        <v>28575</v>
      </c>
      <c r="F1037" t="s">
        <v>28687</v>
      </c>
      <c r="G1037" t="s">
        <v>6334</v>
      </c>
      <c r="H1037" t="s">
        <v>6334</v>
      </c>
      <c r="I1037" t="s">
        <v>28688</v>
      </c>
      <c r="J1037" t="s">
        <v>28689</v>
      </c>
      <c r="K1037" t="s">
        <v>6334</v>
      </c>
    </row>
    <row r="1038" spans="1:11" x14ac:dyDescent="0.25">
      <c r="A1038" t="s">
        <v>2209</v>
      </c>
      <c r="B1038" t="s">
        <v>27357</v>
      </c>
      <c r="C1038" t="s">
        <v>6334</v>
      </c>
      <c r="D1038" t="s">
        <v>5006</v>
      </c>
      <c r="E1038" t="s">
        <v>28502</v>
      </c>
      <c r="F1038" t="s">
        <v>28959</v>
      </c>
      <c r="G1038" t="s">
        <v>6334</v>
      </c>
      <c r="H1038" t="s">
        <v>6334</v>
      </c>
      <c r="I1038" t="s">
        <v>28960</v>
      </c>
      <c r="J1038" t="s">
        <v>6334</v>
      </c>
      <c r="K1038" t="s">
        <v>6334</v>
      </c>
    </row>
    <row r="1039" spans="1:11" x14ac:dyDescent="0.25">
      <c r="A1039" t="s">
        <v>30055</v>
      </c>
      <c r="B1039" t="s">
        <v>30056</v>
      </c>
      <c r="C1039" t="s">
        <v>6334</v>
      </c>
      <c r="D1039" t="s">
        <v>1058</v>
      </c>
      <c r="E1039" t="s">
        <v>28627</v>
      </c>
      <c r="F1039" t="s">
        <v>28684</v>
      </c>
      <c r="G1039" t="s">
        <v>6334</v>
      </c>
      <c r="H1039" t="s">
        <v>6334</v>
      </c>
      <c r="I1039" t="s">
        <v>28685</v>
      </c>
      <c r="J1039" t="s">
        <v>28686</v>
      </c>
      <c r="K1039" t="s">
        <v>6334</v>
      </c>
    </row>
    <row r="1040" spans="1:11" x14ac:dyDescent="0.25">
      <c r="A1040" t="s">
        <v>30057</v>
      </c>
      <c r="B1040" t="s">
        <v>30058</v>
      </c>
      <c r="C1040" t="s">
        <v>6334</v>
      </c>
      <c r="D1040" t="s">
        <v>1058</v>
      </c>
      <c r="E1040" t="s">
        <v>28627</v>
      </c>
      <c r="F1040" t="s">
        <v>28684</v>
      </c>
      <c r="G1040" t="s">
        <v>6334</v>
      </c>
      <c r="H1040" t="s">
        <v>6334</v>
      </c>
      <c r="I1040" t="s">
        <v>28685</v>
      </c>
      <c r="J1040" t="s">
        <v>28686</v>
      </c>
      <c r="K1040" t="s">
        <v>6334</v>
      </c>
    </row>
    <row r="1041" spans="1:11" x14ac:dyDescent="0.25">
      <c r="A1041" t="s">
        <v>30059</v>
      </c>
      <c r="B1041" t="s">
        <v>30060</v>
      </c>
      <c r="C1041" t="s">
        <v>6334</v>
      </c>
      <c r="D1041" t="s">
        <v>1058</v>
      </c>
      <c r="E1041" t="s">
        <v>28627</v>
      </c>
      <c r="F1041" t="s">
        <v>28684</v>
      </c>
      <c r="G1041" t="s">
        <v>6334</v>
      </c>
      <c r="H1041" t="s">
        <v>6334</v>
      </c>
      <c r="I1041" t="s">
        <v>28685</v>
      </c>
      <c r="J1041" t="s">
        <v>28686</v>
      </c>
      <c r="K1041" t="s">
        <v>6334</v>
      </c>
    </row>
    <row r="1042" spans="1:11" x14ac:dyDescent="0.25">
      <c r="A1042" t="s">
        <v>30061</v>
      </c>
      <c r="B1042" t="s">
        <v>30062</v>
      </c>
      <c r="C1042" t="s">
        <v>6334</v>
      </c>
      <c r="D1042" t="s">
        <v>1058</v>
      </c>
      <c r="E1042" t="s">
        <v>28627</v>
      </c>
      <c r="F1042" t="s">
        <v>28684</v>
      </c>
      <c r="G1042" t="s">
        <v>6334</v>
      </c>
      <c r="H1042" t="s">
        <v>6334</v>
      </c>
      <c r="I1042" t="s">
        <v>28685</v>
      </c>
      <c r="J1042" t="s">
        <v>28686</v>
      </c>
      <c r="K1042" t="s">
        <v>6334</v>
      </c>
    </row>
    <row r="1043" spans="1:11" x14ac:dyDescent="0.25">
      <c r="A1043" t="s">
        <v>30063</v>
      </c>
      <c r="B1043" t="s">
        <v>30064</v>
      </c>
      <c r="C1043" t="s">
        <v>6334</v>
      </c>
      <c r="D1043" t="s">
        <v>30065</v>
      </c>
      <c r="E1043" t="s">
        <v>28575</v>
      </c>
      <c r="F1043" t="s">
        <v>28687</v>
      </c>
      <c r="G1043" t="s">
        <v>6334</v>
      </c>
      <c r="H1043" t="s">
        <v>6334</v>
      </c>
      <c r="I1043" t="s">
        <v>28688</v>
      </c>
      <c r="J1043" t="s">
        <v>28689</v>
      </c>
      <c r="K1043" t="s">
        <v>6334</v>
      </c>
    </row>
    <row r="1044" spans="1:11" x14ac:dyDescent="0.25">
      <c r="A1044" t="s">
        <v>30066</v>
      </c>
      <c r="B1044" t="s">
        <v>30067</v>
      </c>
      <c r="C1044" t="s">
        <v>6334</v>
      </c>
      <c r="D1044" t="s">
        <v>30068</v>
      </c>
      <c r="E1044" t="s">
        <v>28627</v>
      </c>
      <c r="F1044" t="s">
        <v>28684</v>
      </c>
      <c r="G1044" t="s">
        <v>6334</v>
      </c>
      <c r="H1044" t="s">
        <v>6334</v>
      </c>
      <c r="I1044" t="s">
        <v>28685</v>
      </c>
      <c r="J1044" t="s">
        <v>28686</v>
      </c>
      <c r="K1044" t="s">
        <v>6334</v>
      </c>
    </row>
    <row r="1045" spans="1:11" x14ac:dyDescent="0.25">
      <c r="A1045" t="s">
        <v>5015</v>
      </c>
      <c r="B1045" t="s">
        <v>27350</v>
      </c>
      <c r="C1045" t="s">
        <v>6334</v>
      </c>
      <c r="D1045" t="s">
        <v>5017</v>
      </c>
      <c r="E1045" t="s">
        <v>28930</v>
      </c>
      <c r="F1045" t="s">
        <v>28931</v>
      </c>
      <c r="G1045" t="s">
        <v>6334</v>
      </c>
      <c r="H1045" t="s">
        <v>6334</v>
      </c>
      <c r="I1045" t="s">
        <v>28932</v>
      </c>
      <c r="J1045" t="s">
        <v>6334</v>
      </c>
      <c r="K1045" t="s">
        <v>6334</v>
      </c>
    </row>
    <row r="1046" spans="1:11" x14ac:dyDescent="0.25">
      <c r="A1046" t="s">
        <v>5018</v>
      </c>
      <c r="B1046" t="s">
        <v>27097</v>
      </c>
      <c r="C1046" t="s">
        <v>6334</v>
      </c>
      <c r="D1046" t="s">
        <v>5020</v>
      </c>
      <c r="E1046" t="s">
        <v>28575</v>
      </c>
      <c r="F1046" t="s">
        <v>28687</v>
      </c>
      <c r="G1046" t="s">
        <v>6334</v>
      </c>
      <c r="H1046" t="s">
        <v>6334</v>
      </c>
      <c r="I1046" t="s">
        <v>28688</v>
      </c>
      <c r="J1046" t="s">
        <v>28689</v>
      </c>
      <c r="K1046" t="s">
        <v>6334</v>
      </c>
    </row>
    <row r="1047" spans="1:11" x14ac:dyDescent="0.25">
      <c r="A1047" t="s">
        <v>5021</v>
      </c>
      <c r="B1047" t="s">
        <v>27098</v>
      </c>
      <c r="C1047" t="s">
        <v>6334</v>
      </c>
      <c r="D1047" t="s">
        <v>5023</v>
      </c>
      <c r="E1047" t="s">
        <v>28575</v>
      </c>
      <c r="F1047" t="s">
        <v>28687</v>
      </c>
      <c r="G1047" t="s">
        <v>6334</v>
      </c>
      <c r="H1047" t="s">
        <v>6334</v>
      </c>
      <c r="I1047" t="s">
        <v>28688</v>
      </c>
      <c r="J1047" t="s">
        <v>28689</v>
      </c>
      <c r="K1047" t="s">
        <v>6334</v>
      </c>
    </row>
    <row r="1048" spans="1:11" x14ac:dyDescent="0.25">
      <c r="A1048" t="s">
        <v>5027</v>
      </c>
      <c r="B1048" t="s">
        <v>27253</v>
      </c>
      <c r="C1048" t="s">
        <v>6334</v>
      </c>
      <c r="D1048" t="s">
        <v>5029</v>
      </c>
      <c r="E1048" t="s">
        <v>28575</v>
      </c>
      <c r="F1048" t="s">
        <v>28687</v>
      </c>
      <c r="G1048" t="s">
        <v>6334</v>
      </c>
      <c r="H1048" t="s">
        <v>6334</v>
      </c>
      <c r="I1048" t="s">
        <v>28688</v>
      </c>
      <c r="J1048" t="s">
        <v>28689</v>
      </c>
      <c r="K1048" t="s">
        <v>6334</v>
      </c>
    </row>
    <row r="1049" spans="1:11" x14ac:dyDescent="0.25">
      <c r="A1049" t="s">
        <v>5030</v>
      </c>
      <c r="B1049" t="s">
        <v>27307</v>
      </c>
      <c r="C1049" t="s">
        <v>6334</v>
      </c>
      <c r="D1049" t="s">
        <v>5032</v>
      </c>
      <c r="E1049" t="s">
        <v>28575</v>
      </c>
      <c r="F1049" t="s">
        <v>28687</v>
      </c>
      <c r="G1049" t="s">
        <v>6334</v>
      </c>
      <c r="H1049" t="s">
        <v>6334</v>
      </c>
      <c r="I1049" t="s">
        <v>28688</v>
      </c>
      <c r="J1049" t="s">
        <v>28689</v>
      </c>
      <c r="K1049" t="s">
        <v>6334</v>
      </c>
    </row>
    <row r="1050" spans="1:11" x14ac:dyDescent="0.25">
      <c r="A1050" t="s">
        <v>5042</v>
      </c>
      <c r="B1050" t="s">
        <v>27377</v>
      </c>
      <c r="C1050" t="s">
        <v>6334</v>
      </c>
      <c r="D1050" t="s">
        <v>5044</v>
      </c>
      <c r="E1050" t="s">
        <v>28575</v>
      </c>
      <c r="F1050" t="s">
        <v>28687</v>
      </c>
      <c r="G1050" t="s">
        <v>6334</v>
      </c>
      <c r="H1050" t="s">
        <v>6334</v>
      </c>
      <c r="I1050" t="s">
        <v>28688</v>
      </c>
      <c r="J1050" t="s">
        <v>28689</v>
      </c>
      <c r="K1050" t="s">
        <v>6334</v>
      </c>
    </row>
    <row r="1051" spans="1:11" x14ac:dyDescent="0.25">
      <c r="A1051" t="s">
        <v>30069</v>
      </c>
      <c r="B1051" t="s">
        <v>30070</v>
      </c>
      <c r="C1051" t="s">
        <v>6334</v>
      </c>
      <c r="D1051" t="s">
        <v>1058</v>
      </c>
      <c r="E1051" t="s">
        <v>28526</v>
      </c>
      <c r="F1051" t="s">
        <v>28676</v>
      </c>
      <c r="G1051" t="s">
        <v>6334</v>
      </c>
      <c r="H1051" t="s">
        <v>6334</v>
      </c>
      <c r="I1051" t="s">
        <v>28677</v>
      </c>
      <c r="J1051" t="s">
        <v>6334</v>
      </c>
      <c r="K1051" t="s">
        <v>6334</v>
      </c>
    </row>
    <row r="1052" spans="1:11" x14ac:dyDescent="0.25">
      <c r="A1052" t="s">
        <v>5054</v>
      </c>
      <c r="B1052" t="s">
        <v>27238</v>
      </c>
      <c r="C1052" t="s">
        <v>30071</v>
      </c>
      <c r="D1052" t="s">
        <v>5056</v>
      </c>
      <c r="E1052" t="s">
        <v>28575</v>
      </c>
      <c r="F1052" t="s">
        <v>28687</v>
      </c>
      <c r="G1052" t="s">
        <v>6334</v>
      </c>
      <c r="H1052" t="s">
        <v>6334</v>
      </c>
      <c r="I1052" t="s">
        <v>28688</v>
      </c>
      <c r="J1052" t="s">
        <v>28689</v>
      </c>
      <c r="K1052" t="s">
        <v>6334</v>
      </c>
    </row>
    <row r="1053" spans="1:11" x14ac:dyDescent="0.25">
      <c r="A1053" t="s">
        <v>5057</v>
      </c>
      <c r="B1053" t="s">
        <v>27183</v>
      </c>
      <c r="C1053" t="s">
        <v>30072</v>
      </c>
      <c r="D1053" t="s">
        <v>5059</v>
      </c>
      <c r="E1053" t="s">
        <v>28575</v>
      </c>
      <c r="F1053" t="s">
        <v>28687</v>
      </c>
      <c r="G1053" t="s">
        <v>6334</v>
      </c>
      <c r="H1053" t="s">
        <v>6334</v>
      </c>
      <c r="I1053" t="s">
        <v>28688</v>
      </c>
      <c r="J1053" t="s">
        <v>28689</v>
      </c>
      <c r="K1053" t="s">
        <v>6334</v>
      </c>
    </row>
    <row r="1054" spans="1:11" x14ac:dyDescent="0.25">
      <c r="A1054" t="s">
        <v>5060</v>
      </c>
      <c r="B1054" t="s">
        <v>5691</v>
      </c>
      <c r="C1054" t="s">
        <v>28641</v>
      </c>
      <c r="D1054" t="s">
        <v>5062</v>
      </c>
      <c r="E1054" t="s">
        <v>28594</v>
      </c>
      <c r="F1054" t="s">
        <v>28897</v>
      </c>
      <c r="G1054" t="s">
        <v>6334</v>
      </c>
      <c r="H1054" t="s">
        <v>6334</v>
      </c>
      <c r="I1054" t="s">
        <v>28898</v>
      </c>
      <c r="J1054" t="s">
        <v>28899</v>
      </c>
      <c r="K1054" t="s">
        <v>6334</v>
      </c>
    </row>
    <row r="1055" spans="1:11" x14ac:dyDescent="0.25">
      <c r="A1055" t="s">
        <v>5063</v>
      </c>
      <c r="B1055" t="s">
        <v>30073</v>
      </c>
      <c r="C1055" t="s">
        <v>30074</v>
      </c>
      <c r="D1055" t="s">
        <v>5065</v>
      </c>
      <c r="E1055" t="s">
        <v>28594</v>
      </c>
      <c r="F1055" t="s">
        <v>28897</v>
      </c>
      <c r="G1055" t="s">
        <v>6334</v>
      </c>
      <c r="H1055" t="s">
        <v>6334</v>
      </c>
      <c r="I1055" t="s">
        <v>28898</v>
      </c>
      <c r="J1055" t="s">
        <v>28899</v>
      </c>
      <c r="K1055" t="s">
        <v>6334</v>
      </c>
    </row>
    <row r="1056" spans="1:11" x14ac:dyDescent="0.25">
      <c r="A1056" t="s">
        <v>8623</v>
      </c>
      <c r="B1056" t="s">
        <v>30075</v>
      </c>
      <c r="C1056" t="s">
        <v>6334</v>
      </c>
      <c r="D1056" t="s">
        <v>8622</v>
      </c>
      <c r="E1056" t="s">
        <v>806</v>
      </c>
      <c r="F1056" t="s">
        <v>28886</v>
      </c>
      <c r="G1056" t="s">
        <v>6334</v>
      </c>
      <c r="H1056" t="s">
        <v>6334</v>
      </c>
      <c r="I1056" t="s">
        <v>28777</v>
      </c>
      <c r="J1056" t="s">
        <v>6334</v>
      </c>
      <c r="K1056" t="s">
        <v>6334</v>
      </c>
    </row>
    <row r="1057" spans="1:11" x14ac:dyDescent="0.25">
      <c r="A1057" t="s">
        <v>5066</v>
      </c>
      <c r="B1057" t="s">
        <v>27320</v>
      </c>
      <c r="C1057" t="s">
        <v>30076</v>
      </c>
      <c r="D1057" t="s">
        <v>5068</v>
      </c>
      <c r="E1057" t="s">
        <v>28575</v>
      </c>
      <c r="F1057" t="s">
        <v>28687</v>
      </c>
      <c r="G1057" t="s">
        <v>6334</v>
      </c>
      <c r="H1057" t="s">
        <v>6334</v>
      </c>
      <c r="I1057" t="s">
        <v>28688</v>
      </c>
      <c r="J1057" t="s">
        <v>28689</v>
      </c>
      <c r="K1057" t="s">
        <v>6334</v>
      </c>
    </row>
    <row r="1058" spans="1:11" x14ac:dyDescent="0.25">
      <c r="A1058" t="s">
        <v>5069</v>
      </c>
      <c r="B1058" t="s">
        <v>27323</v>
      </c>
      <c r="C1058" t="s">
        <v>30077</v>
      </c>
      <c r="D1058" t="s">
        <v>5071</v>
      </c>
      <c r="E1058" t="s">
        <v>28575</v>
      </c>
      <c r="F1058" t="s">
        <v>28687</v>
      </c>
      <c r="G1058" t="s">
        <v>6334</v>
      </c>
      <c r="H1058" t="s">
        <v>6334</v>
      </c>
      <c r="I1058" t="s">
        <v>28688</v>
      </c>
      <c r="J1058" t="s">
        <v>28689</v>
      </c>
      <c r="K1058" t="s">
        <v>6334</v>
      </c>
    </row>
    <row r="1059" spans="1:11" x14ac:dyDescent="0.25">
      <c r="A1059" t="s">
        <v>30078</v>
      </c>
      <c r="B1059" t="s">
        <v>30079</v>
      </c>
      <c r="C1059" t="s">
        <v>30080</v>
      </c>
      <c r="D1059" t="s">
        <v>30081</v>
      </c>
      <c r="E1059" t="s">
        <v>28526</v>
      </c>
      <c r="F1059" t="s">
        <v>28676</v>
      </c>
      <c r="G1059" t="s">
        <v>6334</v>
      </c>
      <c r="H1059" t="s">
        <v>6334</v>
      </c>
      <c r="I1059" t="s">
        <v>28677</v>
      </c>
      <c r="J1059" t="s">
        <v>6334</v>
      </c>
      <c r="K1059" t="s">
        <v>6334</v>
      </c>
    </row>
    <row r="1060" spans="1:11" x14ac:dyDescent="0.25">
      <c r="A1060" t="s">
        <v>5072</v>
      </c>
      <c r="B1060" t="s">
        <v>30082</v>
      </c>
      <c r="C1060" t="s">
        <v>6334</v>
      </c>
      <c r="D1060" t="s">
        <v>5074</v>
      </c>
      <c r="E1060" t="s">
        <v>28526</v>
      </c>
      <c r="F1060" t="s">
        <v>28676</v>
      </c>
      <c r="G1060" t="s">
        <v>6334</v>
      </c>
      <c r="H1060" t="s">
        <v>6334</v>
      </c>
      <c r="I1060" t="s">
        <v>28677</v>
      </c>
      <c r="J1060" t="s">
        <v>6334</v>
      </c>
      <c r="K1060" t="s">
        <v>6334</v>
      </c>
    </row>
    <row r="1061" spans="1:11" x14ac:dyDescent="0.25">
      <c r="A1061" t="s">
        <v>2224</v>
      </c>
      <c r="B1061" t="s">
        <v>17928</v>
      </c>
      <c r="C1061" t="s">
        <v>6334</v>
      </c>
      <c r="D1061" t="s">
        <v>5079</v>
      </c>
      <c r="E1061" t="s">
        <v>24749</v>
      </c>
      <c r="F1061" t="s">
        <v>29580</v>
      </c>
      <c r="G1061" t="s">
        <v>6334</v>
      </c>
      <c r="H1061" t="s">
        <v>6334</v>
      </c>
      <c r="I1061" t="s">
        <v>28677</v>
      </c>
      <c r="J1061" t="s">
        <v>6334</v>
      </c>
      <c r="K1061" t="s">
        <v>6334</v>
      </c>
    </row>
    <row r="1062" spans="1:11" x14ac:dyDescent="0.25">
      <c r="A1062" t="s">
        <v>5080</v>
      </c>
      <c r="B1062" t="s">
        <v>27290</v>
      </c>
      <c r="C1062" t="s">
        <v>6334</v>
      </c>
      <c r="D1062" t="s">
        <v>5082</v>
      </c>
      <c r="E1062" t="s">
        <v>28575</v>
      </c>
      <c r="F1062" t="s">
        <v>28687</v>
      </c>
      <c r="G1062" t="s">
        <v>6334</v>
      </c>
      <c r="H1062" t="s">
        <v>6334</v>
      </c>
      <c r="I1062" t="s">
        <v>28688</v>
      </c>
      <c r="J1062" t="s">
        <v>28689</v>
      </c>
      <c r="K1062" t="s">
        <v>6334</v>
      </c>
    </row>
    <row r="1063" spans="1:11" x14ac:dyDescent="0.25">
      <c r="A1063" t="s">
        <v>30083</v>
      </c>
      <c r="B1063" t="s">
        <v>30084</v>
      </c>
      <c r="C1063" t="s">
        <v>30085</v>
      </c>
      <c r="D1063" t="s">
        <v>30086</v>
      </c>
      <c r="E1063" t="s">
        <v>28526</v>
      </c>
      <c r="F1063" t="s">
        <v>28676</v>
      </c>
      <c r="G1063" t="s">
        <v>6334</v>
      </c>
      <c r="H1063" t="s">
        <v>6334</v>
      </c>
      <c r="I1063" t="s">
        <v>28677</v>
      </c>
      <c r="J1063" t="s">
        <v>6334</v>
      </c>
      <c r="K1063" t="s">
        <v>6334</v>
      </c>
    </row>
    <row r="1064" spans="1:11" x14ac:dyDescent="0.25">
      <c r="A1064" t="s">
        <v>30087</v>
      </c>
      <c r="B1064" t="s">
        <v>30088</v>
      </c>
      <c r="C1064" t="s">
        <v>6334</v>
      </c>
      <c r="D1064" t="s">
        <v>1058</v>
      </c>
      <c r="E1064" t="s">
        <v>28627</v>
      </c>
      <c r="F1064" t="s">
        <v>28684</v>
      </c>
      <c r="G1064" t="s">
        <v>6334</v>
      </c>
      <c r="H1064" t="s">
        <v>6334</v>
      </c>
      <c r="I1064" t="s">
        <v>28685</v>
      </c>
      <c r="J1064" t="s">
        <v>28686</v>
      </c>
      <c r="K1064" t="s">
        <v>6334</v>
      </c>
    </row>
    <row r="1065" spans="1:11" x14ac:dyDescent="0.25">
      <c r="A1065" t="s">
        <v>2227</v>
      </c>
      <c r="B1065" t="s">
        <v>30089</v>
      </c>
      <c r="C1065" t="s">
        <v>6334</v>
      </c>
      <c r="D1065" t="s">
        <v>5084</v>
      </c>
      <c r="E1065" t="s">
        <v>28537</v>
      </c>
      <c r="F1065" t="s">
        <v>28705</v>
      </c>
      <c r="G1065" t="s">
        <v>6334</v>
      </c>
      <c r="H1065" t="s">
        <v>6334</v>
      </c>
      <c r="I1065" t="s">
        <v>28677</v>
      </c>
      <c r="J1065" t="s">
        <v>6334</v>
      </c>
      <c r="K1065" t="s">
        <v>6334</v>
      </c>
    </row>
    <row r="1066" spans="1:11" x14ac:dyDescent="0.25">
      <c r="A1066" t="s">
        <v>30090</v>
      </c>
      <c r="B1066" t="s">
        <v>30091</v>
      </c>
      <c r="C1066" t="s">
        <v>6334</v>
      </c>
      <c r="D1066" t="s">
        <v>30092</v>
      </c>
      <c r="E1066" t="s">
        <v>28678</v>
      </c>
      <c r="F1066" t="s">
        <v>28679</v>
      </c>
      <c r="G1066" t="s">
        <v>6334</v>
      </c>
      <c r="H1066" t="s">
        <v>6334</v>
      </c>
      <c r="I1066" t="s">
        <v>28680</v>
      </c>
      <c r="J1066" t="s">
        <v>6334</v>
      </c>
      <c r="K1066" t="s">
        <v>6334</v>
      </c>
    </row>
    <row r="1067" spans="1:11" x14ac:dyDescent="0.25">
      <c r="A1067" t="s">
        <v>5088</v>
      </c>
      <c r="B1067" t="s">
        <v>30093</v>
      </c>
      <c r="C1067" t="s">
        <v>6334</v>
      </c>
      <c r="D1067" t="s">
        <v>5090</v>
      </c>
      <c r="E1067" t="s">
        <v>28526</v>
      </c>
      <c r="F1067" t="s">
        <v>28676</v>
      </c>
      <c r="G1067" t="s">
        <v>6334</v>
      </c>
      <c r="H1067" t="s">
        <v>6334</v>
      </c>
      <c r="I1067" t="s">
        <v>28677</v>
      </c>
      <c r="J1067" t="s">
        <v>6334</v>
      </c>
      <c r="K1067" t="s">
        <v>6334</v>
      </c>
    </row>
    <row r="1068" spans="1:11" x14ac:dyDescent="0.25">
      <c r="A1068" t="s">
        <v>5091</v>
      </c>
      <c r="B1068" t="s">
        <v>27286</v>
      </c>
      <c r="C1068" t="s">
        <v>6334</v>
      </c>
      <c r="D1068" t="s">
        <v>5093</v>
      </c>
      <c r="E1068" t="s">
        <v>28575</v>
      </c>
      <c r="F1068" t="s">
        <v>28687</v>
      </c>
      <c r="G1068" t="s">
        <v>6334</v>
      </c>
      <c r="H1068" t="s">
        <v>6334</v>
      </c>
      <c r="I1068" t="s">
        <v>28688</v>
      </c>
      <c r="J1068" t="s">
        <v>28689</v>
      </c>
      <c r="K1068" t="s">
        <v>6334</v>
      </c>
    </row>
    <row r="1069" spans="1:11" x14ac:dyDescent="0.25">
      <c r="A1069" t="s">
        <v>5094</v>
      </c>
      <c r="B1069" t="s">
        <v>27324</v>
      </c>
      <c r="C1069" t="s">
        <v>30094</v>
      </c>
      <c r="D1069" t="s">
        <v>5096</v>
      </c>
      <c r="E1069" t="s">
        <v>28575</v>
      </c>
      <c r="F1069" t="s">
        <v>28687</v>
      </c>
      <c r="G1069" t="s">
        <v>6334</v>
      </c>
      <c r="H1069" t="s">
        <v>6334</v>
      </c>
      <c r="I1069" t="s">
        <v>28688</v>
      </c>
      <c r="J1069" t="s">
        <v>28689</v>
      </c>
      <c r="K1069" t="s">
        <v>6334</v>
      </c>
    </row>
    <row r="1070" spans="1:11" x14ac:dyDescent="0.25">
      <c r="A1070" t="s">
        <v>30095</v>
      </c>
      <c r="B1070" t="s">
        <v>30096</v>
      </c>
      <c r="C1070" t="s">
        <v>6334</v>
      </c>
      <c r="D1070" t="s">
        <v>1058</v>
      </c>
      <c r="E1070" t="s">
        <v>28627</v>
      </c>
      <c r="F1070" t="s">
        <v>28684</v>
      </c>
      <c r="G1070" t="s">
        <v>6334</v>
      </c>
      <c r="H1070" t="s">
        <v>6334</v>
      </c>
      <c r="I1070" t="s">
        <v>28685</v>
      </c>
      <c r="J1070" t="s">
        <v>28686</v>
      </c>
      <c r="K1070" t="s">
        <v>6334</v>
      </c>
    </row>
    <row r="1071" spans="1:11" x14ac:dyDescent="0.25">
      <c r="A1071" t="s">
        <v>30097</v>
      </c>
      <c r="B1071" t="s">
        <v>30098</v>
      </c>
      <c r="C1071" t="s">
        <v>6334</v>
      </c>
      <c r="D1071" t="s">
        <v>1058</v>
      </c>
      <c r="E1071" t="s">
        <v>28537</v>
      </c>
      <c r="F1071" t="s">
        <v>28705</v>
      </c>
      <c r="G1071" t="s">
        <v>6334</v>
      </c>
      <c r="H1071" t="s">
        <v>6334</v>
      </c>
      <c r="I1071" t="s">
        <v>28677</v>
      </c>
      <c r="J1071" t="s">
        <v>6334</v>
      </c>
      <c r="K1071" t="s">
        <v>6334</v>
      </c>
    </row>
    <row r="1072" spans="1:11" x14ac:dyDescent="0.25">
      <c r="A1072" t="s">
        <v>30099</v>
      </c>
      <c r="B1072" t="s">
        <v>30100</v>
      </c>
      <c r="C1072" t="s">
        <v>6334</v>
      </c>
      <c r="D1072" t="s">
        <v>1058</v>
      </c>
      <c r="E1072" t="s">
        <v>28537</v>
      </c>
      <c r="F1072" t="s">
        <v>28705</v>
      </c>
      <c r="G1072" t="s">
        <v>6334</v>
      </c>
      <c r="H1072" t="s">
        <v>6334</v>
      </c>
      <c r="I1072" t="s">
        <v>28677</v>
      </c>
      <c r="J1072" t="s">
        <v>6334</v>
      </c>
      <c r="K1072" t="s">
        <v>6334</v>
      </c>
    </row>
    <row r="1073" spans="1:11" x14ac:dyDescent="0.25">
      <c r="A1073" t="s">
        <v>2233</v>
      </c>
      <c r="B1073" t="s">
        <v>30101</v>
      </c>
      <c r="C1073" t="s">
        <v>6334</v>
      </c>
      <c r="D1073" t="s">
        <v>5101</v>
      </c>
      <c r="E1073" t="s">
        <v>28496</v>
      </c>
      <c r="F1073" t="s">
        <v>30102</v>
      </c>
      <c r="G1073" t="s">
        <v>6334</v>
      </c>
      <c r="H1073" t="s">
        <v>6334</v>
      </c>
      <c r="I1073" t="s">
        <v>28677</v>
      </c>
      <c r="J1073" t="s">
        <v>6334</v>
      </c>
      <c r="K1073" t="s">
        <v>6334</v>
      </c>
    </row>
    <row r="1074" spans="1:11" x14ac:dyDescent="0.25">
      <c r="A1074" t="s">
        <v>5102</v>
      </c>
      <c r="B1074" t="s">
        <v>27289</v>
      </c>
      <c r="C1074" t="s">
        <v>6334</v>
      </c>
      <c r="D1074" t="s">
        <v>5104</v>
      </c>
      <c r="E1074" t="s">
        <v>28575</v>
      </c>
      <c r="F1074" t="s">
        <v>28687</v>
      </c>
      <c r="G1074" t="s">
        <v>6334</v>
      </c>
      <c r="H1074" t="s">
        <v>6334</v>
      </c>
      <c r="I1074" t="s">
        <v>28688</v>
      </c>
      <c r="J1074" t="s">
        <v>28689</v>
      </c>
      <c r="K1074" t="s">
        <v>6334</v>
      </c>
    </row>
    <row r="1075" spans="1:11" x14ac:dyDescent="0.25">
      <c r="A1075" t="s">
        <v>5105</v>
      </c>
      <c r="B1075" t="s">
        <v>27292</v>
      </c>
      <c r="C1075" t="s">
        <v>6334</v>
      </c>
      <c r="D1075" t="s">
        <v>5107</v>
      </c>
      <c r="E1075" t="s">
        <v>28575</v>
      </c>
      <c r="F1075" t="s">
        <v>28687</v>
      </c>
      <c r="G1075" t="s">
        <v>6334</v>
      </c>
      <c r="H1075" t="s">
        <v>6334</v>
      </c>
      <c r="I1075" t="s">
        <v>28688</v>
      </c>
      <c r="J1075" t="s">
        <v>28689</v>
      </c>
      <c r="K1075" t="s">
        <v>6334</v>
      </c>
    </row>
    <row r="1076" spans="1:11" x14ac:dyDescent="0.25">
      <c r="A1076" t="s">
        <v>5108</v>
      </c>
      <c r="B1076" t="s">
        <v>27293</v>
      </c>
      <c r="C1076" t="s">
        <v>6334</v>
      </c>
      <c r="D1076" t="s">
        <v>5110</v>
      </c>
      <c r="E1076" t="s">
        <v>28575</v>
      </c>
      <c r="F1076" t="s">
        <v>28687</v>
      </c>
      <c r="G1076" t="s">
        <v>6334</v>
      </c>
      <c r="H1076" t="s">
        <v>6334</v>
      </c>
      <c r="I1076" t="s">
        <v>28688</v>
      </c>
      <c r="J1076" t="s">
        <v>28689</v>
      </c>
      <c r="K1076" t="s">
        <v>6334</v>
      </c>
    </row>
    <row r="1077" spans="1:11" x14ac:dyDescent="0.25">
      <c r="A1077" t="s">
        <v>5111</v>
      </c>
      <c r="B1077" t="s">
        <v>27294</v>
      </c>
      <c r="C1077" t="s">
        <v>6334</v>
      </c>
      <c r="D1077" t="s">
        <v>5113</v>
      </c>
      <c r="E1077" t="s">
        <v>28575</v>
      </c>
      <c r="F1077" t="s">
        <v>28687</v>
      </c>
      <c r="G1077" t="s">
        <v>6334</v>
      </c>
      <c r="H1077" t="s">
        <v>6334</v>
      </c>
      <c r="I1077" t="s">
        <v>28688</v>
      </c>
      <c r="J1077" t="s">
        <v>28689</v>
      </c>
      <c r="K1077" t="s">
        <v>6334</v>
      </c>
    </row>
    <row r="1078" spans="1:11" x14ac:dyDescent="0.25">
      <c r="A1078" t="s">
        <v>5114</v>
      </c>
      <c r="B1078" t="s">
        <v>27284</v>
      </c>
      <c r="C1078" t="s">
        <v>6334</v>
      </c>
      <c r="D1078" t="s">
        <v>5116</v>
      </c>
      <c r="E1078" t="s">
        <v>28575</v>
      </c>
      <c r="F1078" t="s">
        <v>28687</v>
      </c>
      <c r="G1078" t="s">
        <v>6334</v>
      </c>
      <c r="H1078" t="s">
        <v>6334</v>
      </c>
      <c r="I1078" t="s">
        <v>28688</v>
      </c>
      <c r="J1078" t="s">
        <v>28689</v>
      </c>
      <c r="K1078" t="s">
        <v>6334</v>
      </c>
    </row>
    <row r="1079" spans="1:11" x14ac:dyDescent="0.25">
      <c r="A1079" t="s">
        <v>2236</v>
      </c>
      <c r="B1079" t="s">
        <v>26867</v>
      </c>
      <c r="C1079" t="s">
        <v>6334</v>
      </c>
      <c r="D1079" t="s">
        <v>5121</v>
      </c>
      <c r="E1079" t="s">
        <v>28537</v>
      </c>
      <c r="F1079" t="s">
        <v>28705</v>
      </c>
      <c r="G1079" t="s">
        <v>6334</v>
      </c>
      <c r="H1079" t="s">
        <v>6334</v>
      </c>
      <c r="I1079" t="s">
        <v>28677</v>
      </c>
      <c r="J1079" t="s">
        <v>6334</v>
      </c>
      <c r="K1079" t="s">
        <v>6334</v>
      </c>
    </row>
    <row r="1080" spans="1:11" x14ac:dyDescent="0.25">
      <c r="A1080" t="s">
        <v>5122</v>
      </c>
      <c r="B1080" t="s">
        <v>30103</v>
      </c>
      <c r="C1080" t="s">
        <v>6334</v>
      </c>
      <c r="D1080" t="s">
        <v>5124</v>
      </c>
      <c r="E1080" t="s">
        <v>24798</v>
      </c>
      <c r="F1080" t="s">
        <v>30104</v>
      </c>
      <c r="G1080" t="s">
        <v>6334</v>
      </c>
      <c r="H1080" t="s">
        <v>6334</v>
      </c>
      <c r="I1080" t="s">
        <v>28677</v>
      </c>
      <c r="J1080" t="s">
        <v>6334</v>
      </c>
      <c r="K1080" t="s">
        <v>6334</v>
      </c>
    </row>
    <row r="1081" spans="1:11" x14ac:dyDescent="0.25">
      <c r="A1081" t="s">
        <v>30105</v>
      </c>
      <c r="B1081" t="s">
        <v>30106</v>
      </c>
      <c r="C1081" t="s">
        <v>6334</v>
      </c>
      <c r="D1081" t="s">
        <v>1058</v>
      </c>
      <c r="E1081" t="s">
        <v>28627</v>
      </c>
      <c r="F1081" t="s">
        <v>28684</v>
      </c>
      <c r="G1081" t="s">
        <v>6334</v>
      </c>
      <c r="H1081" t="s">
        <v>6334</v>
      </c>
      <c r="I1081" t="s">
        <v>28685</v>
      </c>
      <c r="J1081" t="s">
        <v>28686</v>
      </c>
      <c r="K1081" t="s">
        <v>6334</v>
      </c>
    </row>
    <row r="1082" spans="1:11" x14ac:dyDescent="0.25">
      <c r="A1082" t="s">
        <v>5125</v>
      </c>
      <c r="B1082" t="s">
        <v>27347</v>
      </c>
      <c r="C1082" t="s">
        <v>6334</v>
      </c>
      <c r="D1082" t="s">
        <v>5127</v>
      </c>
      <c r="E1082" t="s">
        <v>28575</v>
      </c>
      <c r="F1082" t="s">
        <v>28687</v>
      </c>
      <c r="G1082" t="s">
        <v>6334</v>
      </c>
      <c r="H1082" t="s">
        <v>6334</v>
      </c>
      <c r="I1082" t="s">
        <v>28688</v>
      </c>
      <c r="J1082" t="s">
        <v>28689</v>
      </c>
      <c r="K1082" t="s">
        <v>6334</v>
      </c>
    </row>
    <row r="1083" spans="1:11" x14ac:dyDescent="0.25">
      <c r="A1083" t="s">
        <v>5142</v>
      </c>
      <c r="B1083" t="s">
        <v>27247</v>
      </c>
      <c r="C1083" t="s">
        <v>6334</v>
      </c>
      <c r="D1083" t="s">
        <v>5144</v>
      </c>
      <c r="E1083" t="s">
        <v>28575</v>
      </c>
      <c r="F1083" t="s">
        <v>28687</v>
      </c>
      <c r="G1083" t="s">
        <v>6334</v>
      </c>
      <c r="H1083" t="s">
        <v>6334</v>
      </c>
      <c r="I1083" t="s">
        <v>28688</v>
      </c>
      <c r="J1083" t="s">
        <v>28689</v>
      </c>
      <c r="K1083" t="s">
        <v>6334</v>
      </c>
    </row>
    <row r="1084" spans="1:11" x14ac:dyDescent="0.25">
      <c r="A1084" t="s">
        <v>5145</v>
      </c>
      <c r="B1084" t="s">
        <v>30107</v>
      </c>
      <c r="C1084" t="s">
        <v>6334</v>
      </c>
      <c r="D1084" t="s">
        <v>5147</v>
      </c>
      <c r="E1084" t="s">
        <v>28526</v>
      </c>
      <c r="F1084" t="s">
        <v>28676</v>
      </c>
      <c r="G1084" t="s">
        <v>6334</v>
      </c>
      <c r="H1084" t="s">
        <v>6334</v>
      </c>
      <c r="I1084" t="s">
        <v>28677</v>
      </c>
      <c r="J1084" t="s">
        <v>6334</v>
      </c>
      <c r="K1084" t="s">
        <v>6334</v>
      </c>
    </row>
    <row r="1085" spans="1:11" x14ac:dyDescent="0.25">
      <c r="A1085" t="s">
        <v>30108</v>
      </c>
      <c r="B1085" t="s">
        <v>30109</v>
      </c>
      <c r="C1085" t="s">
        <v>6334</v>
      </c>
      <c r="D1085" t="s">
        <v>30110</v>
      </c>
      <c r="E1085" t="s">
        <v>28627</v>
      </c>
      <c r="F1085" t="s">
        <v>28684</v>
      </c>
      <c r="G1085" t="s">
        <v>6334</v>
      </c>
      <c r="H1085" t="s">
        <v>6334</v>
      </c>
      <c r="I1085" t="s">
        <v>28685</v>
      </c>
      <c r="J1085" t="s">
        <v>28686</v>
      </c>
      <c r="K1085" t="s">
        <v>6334</v>
      </c>
    </row>
    <row r="1086" spans="1:11" x14ac:dyDescent="0.25">
      <c r="A1086" t="s">
        <v>5148</v>
      </c>
      <c r="B1086" t="s">
        <v>27100</v>
      </c>
      <c r="C1086" t="s">
        <v>6334</v>
      </c>
      <c r="D1086" t="s">
        <v>5150</v>
      </c>
      <c r="E1086" t="s">
        <v>28575</v>
      </c>
      <c r="F1086" t="s">
        <v>28687</v>
      </c>
      <c r="G1086" t="s">
        <v>6334</v>
      </c>
      <c r="H1086" t="s">
        <v>6334</v>
      </c>
      <c r="I1086" t="s">
        <v>28688</v>
      </c>
      <c r="J1086" t="s">
        <v>28689</v>
      </c>
      <c r="K1086" t="s">
        <v>6334</v>
      </c>
    </row>
    <row r="1087" spans="1:11" x14ac:dyDescent="0.25">
      <c r="A1087" t="s">
        <v>5151</v>
      </c>
      <c r="B1087" t="s">
        <v>30111</v>
      </c>
      <c r="C1087" t="s">
        <v>6334</v>
      </c>
      <c r="D1087" t="s">
        <v>5153</v>
      </c>
      <c r="E1087" t="s">
        <v>28526</v>
      </c>
      <c r="F1087" t="s">
        <v>28676</v>
      </c>
      <c r="G1087" t="s">
        <v>6334</v>
      </c>
      <c r="H1087" t="s">
        <v>6334</v>
      </c>
      <c r="I1087" t="s">
        <v>28677</v>
      </c>
      <c r="J1087" t="s">
        <v>6334</v>
      </c>
      <c r="K1087" t="s">
        <v>6334</v>
      </c>
    </row>
    <row r="1088" spans="1:11" x14ac:dyDescent="0.25">
      <c r="A1088" t="s">
        <v>5157</v>
      </c>
      <c r="B1088" t="s">
        <v>27131</v>
      </c>
      <c r="C1088" t="s">
        <v>6334</v>
      </c>
      <c r="D1088" t="s">
        <v>5159</v>
      </c>
      <c r="E1088" t="s">
        <v>28575</v>
      </c>
      <c r="F1088" t="s">
        <v>28687</v>
      </c>
      <c r="G1088" t="s">
        <v>6334</v>
      </c>
      <c r="H1088" t="s">
        <v>6334</v>
      </c>
      <c r="I1088" t="s">
        <v>28688</v>
      </c>
      <c r="J1088" t="s">
        <v>28689</v>
      </c>
      <c r="K1088" t="s">
        <v>6334</v>
      </c>
    </row>
    <row r="1089" spans="1:11" x14ac:dyDescent="0.25">
      <c r="A1089" t="s">
        <v>5160</v>
      </c>
      <c r="B1089" t="s">
        <v>27133</v>
      </c>
      <c r="C1089" t="s">
        <v>6334</v>
      </c>
      <c r="D1089" t="s">
        <v>5162</v>
      </c>
      <c r="E1089" t="s">
        <v>28575</v>
      </c>
      <c r="F1089" t="s">
        <v>28687</v>
      </c>
      <c r="G1089" t="s">
        <v>6334</v>
      </c>
      <c r="H1089" t="s">
        <v>6334</v>
      </c>
      <c r="I1089" t="s">
        <v>28688</v>
      </c>
      <c r="J1089" t="s">
        <v>28689</v>
      </c>
      <c r="K1089" t="s">
        <v>6334</v>
      </c>
    </row>
    <row r="1090" spans="1:11" x14ac:dyDescent="0.25">
      <c r="A1090" t="s">
        <v>5163</v>
      </c>
      <c r="B1090" t="s">
        <v>27136</v>
      </c>
      <c r="C1090" t="s">
        <v>6334</v>
      </c>
      <c r="D1090" t="s">
        <v>5165</v>
      </c>
      <c r="E1090" t="s">
        <v>28575</v>
      </c>
      <c r="F1090" t="s">
        <v>28687</v>
      </c>
      <c r="G1090" t="s">
        <v>6334</v>
      </c>
      <c r="H1090" t="s">
        <v>6334</v>
      </c>
      <c r="I1090" t="s">
        <v>28688</v>
      </c>
      <c r="J1090" t="s">
        <v>28689</v>
      </c>
      <c r="K1090" t="s">
        <v>6334</v>
      </c>
    </row>
    <row r="1091" spans="1:11" x14ac:dyDescent="0.25">
      <c r="A1091" t="s">
        <v>5166</v>
      </c>
      <c r="B1091" t="s">
        <v>27118</v>
      </c>
      <c r="C1091" t="s">
        <v>6334</v>
      </c>
      <c r="D1091" t="s">
        <v>5168</v>
      </c>
      <c r="E1091" t="s">
        <v>28575</v>
      </c>
      <c r="F1091" t="s">
        <v>28687</v>
      </c>
      <c r="G1091" t="s">
        <v>6334</v>
      </c>
      <c r="H1091" t="s">
        <v>6334</v>
      </c>
      <c r="I1091" t="s">
        <v>28688</v>
      </c>
      <c r="J1091" t="s">
        <v>28689</v>
      </c>
      <c r="K1091" t="s">
        <v>6334</v>
      </c>
    </row>
    <row r="1092" spans="1:11" x14ac:dyDescent="0.25">
      <c r="A1092" t="s">
        <v>5175</v>
      </c>
      <c r="B1092" t="s">
        <v>27177</v>
      </c>
      <c r="C1092" t="s">
        <v>6334</v>
      </c>
      <c r="D1092" t="s">
        <v>5177</v>
      </c>
      <c r="E1092" t="s">
        <v>28575</v>
      </c>
      <c r="F1092" t="s">
        <v>28687</v>
      </c>
      <c r="G1092" t="s">
        <v>6334</v>
      </c>
      <c r="H1092" t="s">
        <v>6334</v>
      </c>
      <c r="I1092" t="s">
        <v>28688</v>
      </c>
      <c r="J1092" t="s">
        <v>28689</v>
      </c>
      <c r="K1092" t="s">
        <v>6334</v>
      </c>
    </row>
    <row r="1093" spans="1:11" x14ac:dyDescent="0.25">
      <c r="A1093" t="s">
        <v>5181</v>
      </c>
      <c r="B1093" t="s">
        <v>27129</v>
      </c>
      <c r="C1093" t="s">
        <v>6334</v>
      </c>
      <c r="D1093" t="s">
        <v>5183</v>
      </c>
      <c r="E1093" t="s">
        <v>28575</v>
      </c>
      <c r="F1093" t="s">
        <v>28687</v>
      </c>
      <c r="G1093" t="s">
        <v>6334</v>
      </c>
      <c r="H1093" t="s">
        <v>6334</v>
      </c>
      <c r="I1093" t="s">
        <v>28688</v>
      </c>
      <c r="J1093" t="s">
        <v>28689</v>
      </c>
      <c r="K1093" t="s">
        <v>6334</v>
      </c>
    </row>
    <row r="1094" spans="1:11" x14ac:dyDescent="0.25">
      <c r="A1094" t="s">
        <v>5184</v>
      </c>
      <c r="B1094" t="s">
        <v>27157</v>
      </c>
      <c r="C1094" t="s">
        <v>6334</v>
      </c>
      <c r="D1094" t="s">
        <v>5186</v>
      </c>
      <c r="E1094" t="s">
        <v>28575</v>
      </c>
      <c r="F1094" t="s">
        <v>28687</v>
      </c>
      <c r="G1094" t="s">
        <v>6334</v>
      </c>
      <c r="H1094" t="s">
        <v>6334</v>
      </c>
      <c r="I1094" t="s">
        <v>28688</v>
      </c>
      <c r="J1094" t="s">
        <v>28689</v>
      </c>
      <c r="K1094" t="s">
        <v>6334</v>
      </c>
    </row>
    <row r="1095" spans="1:11" x14ac:dyDescent="0.25">
      <c r="A1095" t="s">
        <v>5187</v>
      </c>
      <c r="B1095" t="s">
        <v>30112</v>
      </c>
      <c r="C1095" t="s">
        <v>6334</v>
      </c>
      <c r="D1095" t="s">
        <v>5189</v>
      </c>
      <c r="E1095" t="s">
        <v>28526</v>
      </c>
      <c r="F1095" t="s">
        <v>28676</v>
      </c>
      <c r="G1095" t="s">
        <v>6334</v>
      </c>
      <c r="H1095" t="s">
        <v>6334</v>
      </c>
      <c r="I1095" t="s">
        <v>28677</v>
      </c>
      <c r="J1095" t="s">
        <v>6334</v>
      </c>
      <c r="K1095" t="s">
        <v>6334</v>
      </c>
    </row>
    <row r="1096" spans="1:11" x14ac:dyDescent="0.25">
      <c r="A1096" t="s">
        <v>5193</v>
      </c>
      <c r="B1096" t="s">
        <v>30113</v>
      </c>
      <c r="C1096" t="s">
        <v>6334</v>
      </c>
      <c r="D1096" t="s">
        <v>5195</v>
      </c>
      <c r="E1096" t="s">
        <v>28526</v>
      </c>
      <c r="F1096" t="s">
        <v>28676</v>
      </c>
      <c r="G1096" t="s">
        <v>6334</v>
      </c>
      <c r="H1096" t="s">
        <v>6334</v>
      </c>
      <c r="I1096" t="s">
        <v>28677</v>
      </c>
      <c r="J1096" t="s">
        <v>6334</v>
      </c>
      <c r="K1096" t="s">
        <v>6334</v>
      </c>
    </row>
    <row r="1097" spans="1:11" x14ac:dyDescent="0.25">
      <c r="A1097" t="s">
        <v>5196</v>
      </c>
      <c r="B1097" t="s">
        <v>30114</v>
      </c>
      <c r="C1097" t="s">
        <v>6334</v>
      </c>
      <c r="D1097" t="s">
        <v>5198</v>
      </c>
      <c r="E1097" t="s">
        <v>28526</v>
      </c>
      <c r="F1097" t="s">
        <v>28676</v>
      </c>
      <c r="G1097" t="s">
        <v>6334</v>
      </c>
      <c r="H1097" t="s">
        <v>6334</v>
      </c>
      <c r="I1097" t="s">
        <v>28677</v>
      </c>
      <c r="J1097" t="s">
        <v>6334</v>
      </c>
      <c r="K1097" t="s">
        <v>6334</v>
      </c>
    </row>
    <row r="1098" spans="1:11" x14ac:dyDescent="0.25">
      <c r="A1098" t="s">
        <v>30115</v>
      </c>
      <c r="B1098" t="s">
        <v>30116</v>
      </c>
      <c r="C1098" t="s">
        <v>6334</v>
      </c>
      <c r="D1098" t="s">
        <v>30117</v>
      </c>
      <c r="E1098" t="s">
        <v>28627</v>
      </c>
      <c r="F1098" t="s">
        <v>28684</v>
      </c>
      <c r="G1098" t="s">
        <v>6334</v>
      </c>
      <c r="H1098" t="s">
        <v>6334</v>
      </c>
      <c r="I1098" t="s">
        <v>28685</v>
      </c>
      <c r="J1098" t="s">
        <v>28686</v>
      </c>
      <c r="K1098" t="s">
        <v>6334</v>
      </c>
    </row>
    <row r="1099" spans="1:11" x14ac:dyDescent="0.25">
      <c r="A1099" t="s">
        <v>5202</v>
      </c>
      <c r="B1099" t="s">
        <v>27435</v>
      </c>
      <c r="C1099" t="s">
        <v>6334</v>
      </c>
      <c r="D1099" t="s">
        <v>5204</v>
      </c>
      <c r="E1099" t="s">
        <v>28627</v>
      </c>
      <c r="F1099" t="s">
        <v>28684</v>
      </c>
      <c r="G1099" t="s">
        <v>6334</v>
      </c>
      <c r="H1099" t="s">
        <v>6334</v>
      </c>
      <c r="I1099" t="s">
        <v>28685</v>
      </c>
      <c r="J1099" t="s">
        <v>28686</v>
      </c>
      <c r="K1099" t="s">
        <v>6334</v>
      </c>
    </row>
    <row r="1100" spans="1:11" x14ac:dyDescent="0.25">
      <c r="A1100" t="s">
        <v>30118</v>
      </c>
      <c r="B1100" t="s">
        <v>30119</v>
      </c>
      <c r="C1100" t="s">
        <v>6334</v>
      </c>
      <c r="D1100" t="s">
        <v>30120</v>
      </c>
      <c r="E1100" t="s">
        <v>28627</v>
      </c>
      <c r="F1100" t="s">
        <v>28684</v>
      </c>
      <c r="G1100" t="s">
        <v>6334</v>
      </c>
      <c r="H1100" t="s">
        <v>6334</v>
      </c>
      <c r="I1100" t="s">
        <v>28685</v>
      </c>
      <c r="J1100" t="s">
        <v>28686</v>
      </c>
      <c r="K1100" t="s">
        <v>6334</v>
      </c>
    </row>
    <row r="1101" spans="1:11" x14ac:dyDescent="0.25">
      <c r="A1101" t="s">
        <v>5208</v>
      </c>
      <c r="B1101" t="s">
        <v>27234</v>
      </c>
      <c r="C1101" t="s">
        <v>6334</v>
      </c>
      <c r="D1101" t="s">
        <v>5210</v>
      </c>
      <c r="E1101" t="s">
        <v>28575</v>
      </c>
      <c r="F1101" t="s">
        <v>28687</v>
      </c>
      <c r="G1101" t="s">
        <v>6334</v>
      </c>
      <c r="H1101" t="s">
        <v>6334</v>
      </c>
      <c r="I1101" t="s">
        <v>28688</v>
      </c>
      <c r="J1101" t="s">
        <v>28689</v>
      </c>
      <c r="K1101" t="s">
        <v>6334</v>
      </c>
    </row>
    <row r="1102" spans="1:11" x14ac:dyDescent="0.25">
      <c r="A1102" t="s">
        <v>30121</v>
      </c>
      <c r="B1102" t="s">
        <v>30122</v>
      </c>
      <c r="C1102" t="s">
        <v>6334</v>
      </c>
      <c r="D1102" t="s">
        <v>1058</v>
      </c>
      <c r="E1102" t="s">
        <v>28526</v>
      </c>
      <c r="F1102" t="s">
        <v>28676</v>
      </c>
      <c r="G1102" t="s">
        <v>6334</v>
      </c>
      <c r="H1102" t="s">
        <v>6334</v>
      </c>
      <c r="I1102" t="s">
        <v>28677</v>
      </c>
      <c r="J1102" t="s">
        <v>6334</v>
      </c>
      <c r="K1102" t="s">
        <v>6334</v>
      </c>
    </row>
    <row r="1103" spans="1:11" x14ac:dyDescent="0.25">
      <c r="A1103" t="s">
        <v>5211</v>
      </c>
      <c r="B1103" t="s">
        <v>27182</v>
      </c>
      <c r="C1103" t="s">
        <v>6334</v>
      </c>
      <c r="D1103" t="s">
        <v>5213</v>
      </c>
      <c r="E1103" t="s">
        <v>28575</v>
      </c>
      <c r="F1103" t="s">
        <v>28687</v>
      </c>
      <c r="G1103" t="s">
        <v>6334</v>
      </c>
      <c r="H1103" t="s">
        <v>6334</v>
      </c>
      <c r="I1103" t="s">
        <v>28688</v>
      </c>
      <c r="J1103" t="s">
        <v>28689</v>
      </c>
      <c r="K1103" t="s">
        <v>6334</v>
      </c>
    </row>
    <row r="1104" spans="1:11" x14ac:dyDescent="0.25">
      <c r="A1104" t="s">
        <v>5217</v>
      </c>
      <c r="B1104" t="s">
        <v>27115</v>
      </c>
      <c r="C1104" t="s">
        <v>6334</v>
      </c>
      <c r="D1104" t="s">
        <v>5219</v>
      </c>
      <c r="E1104" t="s">
        <v>28575</v>
      </c>
      <c r="F1104" t="s">
        <v>28687</v>
      </c>
      <c r="G1104" t="s">
        <v>6334</v>
      </c>
      <c r="H1104" t="s">
        <v>6334</v>
      </c>
      <c r="I1104" t="s">
        <v>28688</v>
      </c>
      <c r="J1104" t="s">
        <v>28689</v>
      </c>
      <c r="K1104" t="s">
        <v>6334</v>
      </c>
    </row>
    <row r="1105" spans="1:11" x14ac:dyDescent="0.25">
      <c r="A1105" t="s">
        <v>5220</v>
      </c>
      <c r="B1105" t="s">
        <v>27191</v>
      </c>
      <c r="C1105" t="s">
        <v>6334</v>
      </c>
      <c r="D1105" t="s">
        <v>5222</v>
      </c>
      <c r="E1105" t="s">
        <v>28575</v>
      </c>
      <c r="F1105" t="s">
        <v>28687</v>
      </c>
      <c r="G1105" t="s">
        <v>6334</v>
      </c>
      <c r="H1105" t="s">
        <v>6334</v>
      </c>
      <c r="I1105" t="s">
        <v>28688</v>
      </c>
      <c r="J1105" t="s">
        <v>28689</v>
      </c>
      <c r="K1105" t="s">
        <v>6334</v>
      </c>
    </row>
    <row r="1106" spans="1:11" x14ac:dyDescent="0.25">
      <c r="A1106" t="s">
        <v>5223</v>
      </c>
      <c r="B1106" t="s">
        <v>30123</v>
      </c>
      <c r="C1106" t="s">
        <v>6334</v>
      </c>
      <c r="D1106" t="s">
        <v>5225</v>
      </c>
      <c r="E1106" t="s">
        <v>28526</v>
      </c>
      <c r="F1106" t="s">
        <v>28676</v>
      </c>
      <c r="G1106" t="s">
        <v>6334</v>
      </c>
      <c r="H1106" t="s">
        <v>6334</v>
      </c>
      <c r="I1106" t="s">
        <v>28677</v>
      </c>
      <c r="J1106" t="s">
        <v>6334</v>
      </c>
      <c r="K1106" t="s">
        <v>6334</v>
      </c>
    </row>
    <row r="1107" spans="1:11" x14ac:dyDescent="0.25">
      <c r="A1107" t="s">
        <v>5226</v>
      </c>
      <c r="B1107" t="s">
        <v>30124</v>
      </c>
      <c r="C1107" t="s">
        <v>6334</v>
      </c>
      <c r="D1107" t="s">
        <v>5228</v>
      </c>
      <c r="E1107" t="s">
        <v>28526</v>
      </c>
      <c r="F1107" t="s">
        <v>28676</v>
      </c>
      <c r="G1107" t="s">
        <v>6334</v>
      </c>
      <c r="H1107" t="s">
        <v>6334</v>
      </c>
      <c r="I1107" t="s">
        <v>28677</v>
      </c>
      <c r="J1107" t="s">
        <v>6334</v>
      </c>
      <c r="K1107" t="s">
        <v>6334</v>
      </c>
    </row>
    <row r="1108" spans="1:11" x14ac:dyDescent="0.25">
      <c r="A1108" t="s">
        <v>5229</v>
      </c>
      <c r="B1108" t="s">
        <v>30125</v>
      </c>
      <c r="C1108" t="s">
        <v>6334</v>
      </c>
      <c r="D1108" t="s">
        <v>5231</v>
      </c>
      <c r="E1108" t="s">
        <v>28526</v>
      </c>
      <c r="F1108" t="s">
        <v>28676</v>
      </c>
      <c r="G1108" t="s">
        <v>6334</v>
      </c>
      <c r="H1108" t="s">
        <v>6334</v>
      </c>
      <c r="I1108" t="s">
        <v>28677</v>
      </c>
      <c r="J1108" t="s">
        <v>6334</v>
      </c>
      <c r="K1108" t="s">
        <v>6334</v>
      </c>
    </row>
    <row r="1109" spans="1:11" x14ac:dyDescent="0.25">
      <c r="A1109" t="s">
        <v>30126</v>
      </c>
      <c r="B1109" t="s">
        <v>30127</v>
      </c>
      <c r="C1109" t="s">
        <v>6334</v>
      </c>
      <c r="D1109" t="s">
        <v>30128</v>
      </c>
      <c r="E1109" t="s">
        <v>28627</v>
      </c>
      <c r="F1109" t="s">
        <v>28684</v>
      </c>
      <c r="G1109" t="s">
        <v>6334</v>
      </c>
      <c r="H1109" t="s">
        <v>6334</v>
      </c>
      <c r="I1109" t="s">
        <v>28685</v>
      </c>
      <c r="J1109" t="s">
        <v>28686</v>
      </c>
      <c r="K1109" t="s">
        <v>6334</v>
      </c>
    </row>
    <row r="1110" spans="1:11" x14ac:dyDescent="0.25">
      <c r="A1110" t="s">
        <v>30129</v>
      </c>
      <c r="B1110" t="s">
        <v>30130</v>
      </c>
      <c r="C1110" t="s">
        <v>6334</v>
      </c>
      <c r="D1110" t="s">
        <v>30131</v>
      </c>
      <c r="E1110" t="s">
        <v>28627</v>
      </c>
      <c r="F1110" t="s">
        <v>28684</v>
      </c>
      <c r="G1110" t="s">
        <v>6334</v>
      </c>
      <c r="H1110" t="s">
        <v>6334</v>
      </c>
      <c r="I1110" t="s">
        <v>28685</v>
      </c>
      <c r="J1110" t="s">
        <v>28686</v>
      </c>
      <c r="K1110" t="s">
        <v>6334</v>
      </c>
    </row>
    <row r="1111" spans="1:11" x14ac:dyDescent="0.25">
      <c r="A1111" t="s">
        <v>5235</v>
      </c>
      <c r="B1111" t="s">
        <v>30132</v>
      </c>
      <c r="C1111" t="s">
        <v>6334</v>
      </c>
      <c r="D1111" t="s">
        <v>5237</v>
      </c>
      <c r="E1111" t="s">
        <v>28526</v>
      </c>
      <c r="F1111" t="s">
        <v>28676</v>
      </c>
      <c r="G1111" t="s">
        <v>6334</v>
      </c>
      <c r="H1111" t="s">
        <v>6334</v>
      </c>
      <c r="I1111" t="s">
        <v>28677</v>
      </c>
      <c r="J1111" t="s">
        <v>6334</v>
      </c>
      <c r="K1111" t="s">
        <v>6334</v>
      </c>
    </row>
    <row r="1112" spans="1:11" x14ac:dyDescent="0.25">
      <c r="A1112" t="s">
        <v>30133</v>
      </c>
      <c r="B1112" t="s">
        <v>30134</v>
      </c>
      <c r="C1112" t="s">
        <v>6334</v>
      </c>
      <c r="D1112" t="s">
        <v>30135</v>
      </c>
      <c r="E1112" t="s">
        <v>28627</v>
      </c>
      <c r="F1112" t="s">
        <v>28684</v>
      </c>
      <c r="G1112" t="s">
        <v>6334</v>
      </c>
      <c r="H1112" t="s">
        <v>6334</v>
      </c>
      <c r="I1112" t="s">
        <v>28685</v>
      </c>
      <c r="J1112" t="s">
        <v>28686</v>
      </c>
      <c r="K1112" t="s">
        <v>6334</v>
      </c>
    </row>
    <row r="1113" spans="1:11" x14ac:dyDescent="0.25">
      <c r="A1113" t="s">
        <v>5238</v>
      </c>
      <c r="B1113" t="s">
        <v>27321</v>
      </c>
      <c r="C1113" t="s">
        <v>30136</v>
      </c>
      <c r="D1113" t="s">
        <v>5240</v>
      </c>
      <c r="E1113" t="s">
        <v>28575</v>
      </c>
      <c r="F1113" t="s">
        <v>28687</v>
      </c>
      <c r="G1113" t="s">
        <v>6334</v>
      </c>
      <c r="H1113" t="s">
        <v>6334</v>
      </c>
      <c r="I1113" t="s">
        <v>28688</v>
      </c>
      <c r="J1113" t="s">
        <v>28689</v>
      </c>
      <c r="K1113" t="s">
        <v>6334</v>
      </c>
    </row>
    <row r="1114" spans="1:11" x14ac:dyDescent="0.25">
      <c r="A1114" t="s">
        <v>30137</v>
      </c>
      <c r="B1114" t="s">
        <v>30138</v>
      </c>
      <c r="C1114" t="s">
        <v>6334</v>
      </c>
      <c r="D1114" t="s">
        <v>1058</v>
      </c>
      <c r="E1114" t="s">
        <v>28627</v>
      </c>
      <c r="F1114" t="s">
        <v>28684</v>
      </c>
      <c r="G1114" t="s">
        <v>6334</v>
      </c>
      <c r="H1114" t="s">
        <v>6334</v>
      </c>
      <c r="I1114" t="s">
        <v>28685</v>
      </c>
      <c r="J1114" t="s">
        <v>28686</v>
      </c>
      <c r="K1114" t="s">
        <v>6334</v>
      </c>
    </row>
    <row r="1115" spans="1:11" x14ac:dyDescent="0.25">
      <c r="A1115" t="s">
        <v>30139</v>
      </c>
      <c r="B1115" t="s">
        <v>30140</v>
      </c>
      <c r="C1115" t="s">
        <v>6334</v>
      </c>
      <c r="D1115" t="s">
        <v>1058</v>
      </c>
      <c r="E1115" t="s">
        <v>28627</v>
      </c>
      <c r="F1115" t="s">
        <v>28684</v>
      </c>
      <c r="G1115" t="s">
        <v>6334</v>
      </c>
      <c r="H1115" t="s">
        <v>6334</v>
      </c>
      <c r="I1115" t="s">
        <v>28685</v>
      </c>
      <c r="J1115" t="s">
        <v>28686</v>
      </c>
      <c r="K1115" t="s">
        <v>6334</v>
      </c>
    </row>
    <row r="1116" spans="1:11" x14ac:dyDescent="0.25">
      <c r="A1116" t="s">
        <v>5246</v>
      </c>
      <c r="B1116" t="s">
        <v>27178</v>
      </c>
      <c r="C1116" t="s">
        <v>6334</v>
      </c>
      <c r="D1116" t="s">
        <v>5248</v>
      </c>
      <c r="E1116" t="s">
        <v>28575</v>
      </c>
      <c r="F1116" t="s">
        <v>28687</v>
      </c>
      <c r="G1116" t="s">
        <v>6334</v>
      </c>
      <c r="H1116" t="s">
        <v>6334</v>
      </c>
      <c r="I1116" t="s">
        <v>28688</v>
      </c>
      <c r="J1116" t="s">
        <v>28689</v>
      </c>
      <c r="K1116" t="s">
        <v>6334</v>
      </c>
    </row>
    <row r="1117" spans="1:11" x14ac:dyDescent="0.25">
      <c r="A1117" t="s">
        <v>27046</v>
      </c>
      <c r="B1117" t="s">
        <v>27335</v>
      </c>
      <c r="C1117" t="s">
        <v>6334</v>
      </c>
      <c r="D1117" t="s">
        <v>27336</v>
      </c>
      <c r="E1117" t="s">
        <v>28559</v>
      </c>
      <c r="F1117" t="s">
        <v>28776</v>
      </c>
      <c r="G1117" t="s">
        <v>6334</v>
      </c>
      <c r="H1117" t="s">
        <v>6334</v>
      </c>
      <c r="I1117" t="s">
        <v>28777</v>
      </c>
      <c r="J1117" t="s">
        <v>6334</v>
      </c>
      <c r="K1117" t="s">
        <v>6334</v>
      </c>
    </row>
    <row r="1118" spans="1:11" x14ac:dyDescent="0.25">
      <c r="A1118" t="s">
        <v>5255</v>
      </c>
      <c r="B1118" t="s">
        <v>27153</v>
      </c>
      <c r="C1118" t="s">
        <v>6334</v>
      </c>
      <c r="D1118" t="s">
        <v>5257</v>
      </c>
      <c r="E1118" t="s">
        <v>28575</v>
      </c>
      <c r="F1118" t="s">
        <v>28687</v>
      </c>
      <c r="G1118" t="s">
        <v>6334</v>
      </c>
      <c r="H1118" t="s">
        <v>6334</v>
      </c>
      <c r="I1118" t="s">
        <v>28688</v>
      </c>
      <c r="J1118" t="s">
        <v>28689</v>
      </c>
      <c r="K1118" t="s">
        <v>6334</v>
      </c>
    </row>
    <row r="1119" spans="1:11" x14ac:dyDescent="0.25">
      <c r="A1119" t="s">
        <v>30141</v>
      </c>
      <c r="B1119" t="s">
        <v>30142</v>
      </c>
      <c r="C1119" t="s">
        <v>6334</v>
      </c>
      <c r="D1119" t="s">
        <v>30143</v>
      </c>
      <c r="E1119" t="s">
        <v>28627</v>
      </c>
      <c r="F1119" t="s">
        <v>28684</v>
      </c>
      <c r="G1119" t="s">
        <v>6334</v>
      </c>
      <c r="H1119" t="s">
        <v>6334</v>
      </c>
      <c r="I1119" t="s">
        <v>28685</v>
      </c>
      <c r="J1119" t="s">
        <v>28686</v>
      </c>
      <c r="K1119" t="s">
        <v>6334</v>
      </c>
    </row>
    <row r="1120" spans="1:11" x14ac:dyDescent="0.25">
      <c r="A1120" t="s">
        <v>5264</v>
      </c>
      <c r="B1120" t="s">
        <v>27304</v>
      </c>
      <c r="C1120" t="s">
        <v>6334</v>
      </c>
      <c r="D1120" t="s">
        <v>5266</v>
      </c>
      <c r="E1120" t="s">
        <v>28627</v>
      </c>
      <c r="F1120" t="s">
        <v>28684</v>
      </c>
      <c r="G1120" t="s">
        <v>6334</v>
      </c>
      <c r="H1120" t="s">
        <v>6334</v>
      </c>
      <c r="I1120" t="s">
        <v>28685</v>
      </c>
      <c r="J1120" t="s">
        <v>28686</v>
      </c>
      <c r="K1120" t="s">
        <v>6334</v>
      </c>
    </row>
    <row r="1121" spans="1:11" x14ac:dyDescent="0.25">
      <c r="A1121" t="s">
        <v>30144</v>
      </c>
      <c r="B1121" t="s">
        <v>30145</v>
      </c>
      <c r="C1121" t="s">
        <v>6334</v>
      </c>
      <c r="D1121" t="s">
        <v>30146</v>
      </c>
      <c r="E1121" t="s">
        <v>28627</v>
      </c>
      <c r="F1121" t="s">
        <v>28684</v>
      </c>
      <c r="G1121" t="s">
        <v>6334</v>
      </c>
      <c r="H1121" t="s">
        <v>6334</v>
      </c>
      <c r="I1121" t="s">
        <v>28685</v>
      </c>
      <c r="J1121" t="s">
        <v>28686</v>
      </c>
      <c r="K1121" t="s">
        <v>6334</v>
      </c>
    </row>
    <row r="1122" spans="1:11" x14ac:dyDescent="0.25">
      <c r="A1122" t="s">
        <v>30147</v>
      </c>
      <c r="B1122" t="s">
        <v>30148</v>
      </c>
      <c r="C1122" t="s">
        <v>6334</v>
      </c>
      <c r="D1122" t="s">
        <v>30149</v>
      </c>
      <c r="E1122" t="s">
        <v>28627</v>
      </c>
      <c r="F1122" t="s">
        <v>28684</v>
      </c>
      <c r="G1122" t="s">
        <v>6334</v>
      </c>
      <c r="H1122" t="s">
        <v>6334</v>
      </c>
      <c r="I1122" t="s">
        <v>28685</v>
      </c>
      <c r="J1122" t="s">
        <v>28686</v>
      </c>
      <c r="K1122" t="s">
        <v>6334</v>
      </c>
    </row>
    <row r="1123" spans="1:11" x14ac:dyDescent="0.25">
      <c r="A1123" t="s">
        <v>30150</v>
      </c>
      <c r="B1123" t="s">
        <v>30151</v>
      </c>
      <c r="C1123" t="s">
        <v>6334</v>
      </c>
      <c r="D1123" t="s">
        <v>30152</v>
      </c>
      <c r="E1123" t="s">
        <v>28627</v>
      </c>
      <c r="F1123" t="s">
        <v>28684</v>
      </c>
      <c r="G1123" t="s">
        <v>6334</v>
      </c>
      <c r="H1123" t="s">
        <v>6334</v>
      </c>
      <c r="I1123" t="s">
        <v>28685</v>
      </c>
      <c r="J1123" t="s">
        <v>28686</v>
      </c>
      <c r="K1123" t="s">
        <v>6334</v>
      </c>
    </row>
    <row r="1124" spans="1:11" x14ac:dyDescent="0.25">
      <c r="A1124" t="s">
        <v>5267</v>
      </c>
      <c r="B1124" t="s">
        <v>27447</v>
      </c>
      <c r="C1124" t="s">
        <v>6334</v>
      </c>
      <c r="D1124" t="s">
        <v>5269</v>
      </c>
      <c r="E1124" t="s">
        <v>28627</v>
      </c>
      <c r="F1124" t="s">
        <v>28684</v>
      </c>
      <c r="G1124" t="s">
        <v>6334</v>
      </c>
      <c r="H1124" t="s">
        <v>6334</v>
      </c>
      <c r="I1124" t="s">
        <v>28685</v>
      </c>
      <c r="J1124" t="s">
        <v>28686</v>
      </c>
      <c r="K1124" t="s">
        <v>6334</v>
      </c>
    </row>
    <row r="1125" spans="1:11" x14ac:dyDescent="0.25">
      <c r="A1125" t="s">
        <v>30153</v>
      </c>
      <c r="B1125" t="s">
        <v>30154</v>
      </c>
      <c r="C1125" t="s">
        <v>6334</v>
      </c>
      <c r="D1125" t="s">
        <v>30155</v>
      </c>
      <c r="E1125" t="s">
        <v>28575</v>
      </c>
      <c r="F1125" t="s">
        <v>28687</v>
      </c>
      <c r="G1125" t="s">
        <v>6334</v>
      </c>
      <c r="H1125" t="s">
        <v>6334</v>
      </c>
      <c r="I1125" t="s">
        <v>28688</v>
      </c>
      <c r="J1125" t="s">
        <v>28689</v>
      </c>
      <c r="K1125" t="s">
        <v>6334</v>
      </c>
    </row>
    <row r="1126" spans="1:11" x14ac:dyDescent="0.25">
      <c r="A1126" t="s">
        <v>5283</v>
      </c>
      <c r="B1126" t="s">
        <v>27337</v>
      </c>
      <c r="C1126" t="s">
        <v>6334</v>
      </c>
      <c r="D1126" t="s">
        <v>1058</v>
      </c>
      <c r="E1126" t="s">
        <v>28531</v>
      </c>
      <c r="F1126" t="s">
        <v>30156</v>
      </c>
      <c r="G1126" t="s">
        <v>6334</v>
      </c>
      <c r="H1126" t="s">
        <v>6334</v>
      </c>
      <c r="I1126" t="s">
        <v>29938</v>
      </c>
      <c r="J1126" t="s">
        <v>6334</v>
      </c>
      <c r="K1126" t="s">
        <v>6334</v>
      </c>
    </row>
    <row r="1127" spans="1:11" x14ac:dyDescent="0.25">
      <c r="A1127" t="s">
        <v>5286</v>
      </c>
      <c r="B1127" t="s">
        <v>27455</v>
      </c>
      <c r="C1127" t="s">
        <v>6334</v>
      </c>
      <c r="D1127" t="s">
        <v>5288</v>
      </c>
      <c r="E1127" t="s">
        <v>28575</v>
      </c>
      <c r="F1127" t="s">
        <v>28687</v>
      </c>
      <c r="G1127" t="s">
        <v>6334</v>
      </c>
      <c r="H1127" t="s">
        <v>6334</v>
      </c>
      <c r="I1127" t="s">
        <v>28688</v>
      </c>
      <c r="J1127" t="s">
        <v>28689</v>
      </c>
      <c r="K1127" t="s">
        <v>6334</v>
      </c>
    </row>
  </sheetData>
  <sortState xmlns:xlrd2="http://schemas.microsoft.com/office/spreadsheetml/2017/richdata2" ref="A2:D474">
    <sortCondition ref="A2:A47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92"/>
  <sheetViews>
    <sheetView topLeftCell="A58" workbookViewId="0">
      <selection activeCell="A44" sqref="A1:XFD1048576"/>
    </sheetView>
  </sheetViews>
  <sheetFormatPr defaultRowHeight="15" x14ac:dyDescent="0.25"/>
  <sheetData>
    <row r="1" spans="1:4" x14ac:dyDescent="0.25">
      <c r="A1" s="404" t="s">
        <v>24623</v>
      </c>
      <c r="B1" s="405" t="s">
        <v>26853</v>
      </c>
      <c r="C1" s="405" t="s">
        <v>24625</v>
      </c>
      <c r="D1" s="406" t="s">
        <v>26942</v>
      </c>
    </row>
    <row r="2" spans="1:4" x14ac:dyDescent="0.25">
      <c r="A2" s="404" t="s">
        <v>2041</v>
      </c>
      <c r="B2" s="405" t="s">
        <v>26877</v>
      </c>
      <c r="C2" s="405" t="s">
        <v>10876</v>
      </c>
      <c r="D2" s="406" t="s">
        <v>26971</v>
      </c>
    </row>
    <row r="3" spans="1:4" x14ac:dyDescent="0.25">
      <c r="A3" s="404" t="s">
        <v>2043</v>
      </c>
      <c r="B3" s="405" t="s">
        <v>26887</v>
      </c>
      <c r="C3" s="405" t="s">
        <v>5974</v>
      </c>
      <c r="D3" s="406" t="s">
        <v>26984</v>
      </c>
    </row>
    <row r="4" spans="1:4" x14ac:dyDescent="0.25">
      <c r="A4" s="404" t="s">
        <v>2220</v>
      </c>
      <c r="B4" s="405" t="s">
        <v>26856</v>
      </c>
      <c r="C4" s="405" t="s">
        <v>26857</v>
      </c>
      <c r="D4" s="406" t="s">
        <v>26947</v>
      </c>
    </row>
    <row r="5" spans="1:4" x14ac:dyDescent="0.25">
      <c r="A5" s="404" t="s">
        <v>5463</v>
      </c>
      <c r="B5" s="405" t="s">
        <v>26860</v>
      </c>
      <c r="C5" s="405" t="s">
        <v>5705</v>
      </c>
      <c r="D5" s="406" t="s">
        <v>26952</v>
      </c>
    </row>
    <row r="6" spans="1:4" x14ac:dyDescent="0.25">
      <c r="A6" s="404" t="s">
        <v>8656</v>
      </c>
      <c r="B6" s="405" t="s">
        <v>26939</v>
      </c>
      <c r="C6" s="405" t="s">
        <v>8655</v>
      </c>
      <c r="D6" s="406" t="s">
        <v>27032</v>
      </c>
    </row>
    <row r="7" spans="1:4" x14ac:dyDescent="0.25">
      <c r="A7" s="404" t="s">
        <v>5453</v>
      </c>
      <c r="B7" s="405" t="s">
        <v>26874</v>
      </c>
      <c r="C7" s="405" t="s">
        <v>5455</v>
      </c>
      <c r="D7" s="406" t="s">
        <v>26967</v>
      </c>
    </row>
    <row r="8" spans="1:4" x14ac:dyDescent="0.25">
      <c r="A8" s="404" t="s">
        <v>1361</v>
      </c>
      <c r="B8" s="405" t="s">
        <v>26875</v>
      </c>
      <c r="C8" s="405" t="s">
        <v>1362</v>
      </c>
      <c r="D8" s="406" t="s">
        <v>26968</v>
      </c>
    </row>
    <row r="9" spans="1:4" x14ac:dyDescent="0.25">
      <c r="A9" s="404" t="s">
        <v>5445</v>
      </c>
      <c r="B9" s="405" t="s">
        <v>24692</v>
      </c>
      <c r="C9" s="405" t="s">
        <v>5446</v>
      </c>
      <c r="D9" s="406" t="s">
        <v>26946</v>
      </c>
    </row>
    <row r="10" spans="1:4" x14ac:dyDescent="0.25">
      <c r="A10" s="404" t="s">
        <v>11406</v>
      </c>
      <c r="B10" s="405" t="s">
        <v>26917</v>
      </c>
      <c r="C10" s="405" t="s">
        <v>11405</v>
      </c>
      <c r="D10" s="406" t="s">
        <v>27014</v>
      </c>
    </row>
    <row r="11" spans="1:4" x14ac:dyDescent="0.25">
      <c r="A11" s="404" t="s">
        <v>11690</v>
      </c>
      <c r="B11" s="405" t="s">
        <v>26878</v>
      </c>
      <c r="C11" s="405" t="s">
        <v>11689</v>
      </c>
      <c r="D11" s="406" t="s">
        <v>26973</v>
      </c>
    </row>
    <row r="12" spans="1:4" x14ac:dyDescent="0.25">
      <c r="A12" s="404" t="s">
        <v>26851</v>
      </c>
      <c r="B12" s="405" t="s">
        <v>26924</v>
      </c>
      <c r="C12" s="405" t="s">
        <v>26925</v>
      </c>
      <c r="D12" s="406" t="s">
        <v>27020</v>
      </c>
    </row>
    <row r="13" spans="1:4" x14ac:dyDescent="0.25">
      <c r="A13" s="404" t="s">
        <v>26852</v>
      </c>
      <c r="B13" s="405" t="s">
        <v>26926</v>
      </c>
      <c r="C13" s="405" t="s">
        <v>26927</v>
      </c>
      <c r="D13" s="406" t="s">
        <v>27021</v>
      </c>
    </row>
    <row r="14" spans="1:4" x14ac:dyDescent="0.25">
      <c r="A14" s="404" t="s">
        <v>8743</v>
      </c>
      <c r="B14" s="405" t="s">
        <v>25360</v>
      </c>
      <c r="C14" s="405" t="s">
        <v>8742</v>
      </c>
      <c r="D14" s="406" t="s">
        <v>26945</v>
      </c>
    </row>
    <row r="15" spans="1:4" x14ac:dyDescent="0.25">
      <c r="A15" s="404" t="s">
        <v>5368</v>
      </c>
      <c r="B15" s="405" t="s">
        <v>26937</v>
      </c>
      <c r="C15" s="405" t="s">
        <v>5369</v>
      </c>
      <c r="D15" s="406" t="s">
        <v>27030</v>
      </c>
    </row>
    <row r="16" spans="1:4" x14ac:dyDescent="0.25">
      <c r="A16" s="404" t="s">
        <v>1654</v>
      </c>
      <c r="B16" s="405" t="s">
        <v>26880</v>
      </c>
      <c r="C16" s="405" t="s">
        <v>11399</v>
      </c>
      <c r="D16" s="406" t="s">
        <v>26977</v>
      </c>
    </row>
    <row r="17" spans="1:4" x14ac:dyDescent="0.25">
      <c r="A17" s="404" t="s">
        <v>5447</v>
      </c>
      <c r="B17" s="405" t="s">
        <v>5448</v>
      </c>
      <c r="C17" s="405" t="s">
        <v>5449</v>
      </c>
      <c r="D17" s="406" t="s">
        <v>26948</v>
      </c>
    </row>
    <row r="18" spans="1:4" x14ac:dyDescent="0.25">
      <c r="A18" s="404" t="s">
        <v>9410</v>
      </c>
      <c r="B18" s="405" t="s">
        <v>26921</v>
      </c>
      <c r="C18" s="405" t="s">
        <v>9409</v>
      </c>
      <c r="D18" s="406" t="s">
        <v>27018</v>
      </c>
    </row>
    <row r="19" spans="1:4" x14ac:dyDescent="0.25">
      <c r="A19" s="404" t="s">
        <v>26848</v>
      </c>
      <c r="B19" s="405" t="s">
        <v>26898</v>
      </c>
      <c r="C19" s="405" t="s">
        <v>1058</v>
      </c>
      <c r="D19" s="406" t="s">
        <v>26995</v>
      </c>
    </row>
    <row r="20" spans="1:4" x14ac:dyDescent="0.25">
      <c r="A20" s="404" t="s">
        <v>1665</v>
      </c>
      <c r="B20" s="405" t="s">
        <v>26940</v>
      </c>
      <c r="C20" s="405" t="s">
        <v>26941</v>
      </c>
      <c r="D20" s="406" t="s">
        <v>27033</v>
      </c>
    </row>
    <row r="21" spans="1:4" x14ac:dyDescent="0.25">
      <c r="A21" s="404" t="s">
        <v>1705</v>
      </c>
      <c r="B21" s="405" t="s">
        <v>5608</v>
      </c>
      <c r="C21" s="405" t="s">
        <v>2946</v>
      </c>
      <c r="D21" s="406" t="s">
        <v>26975</v>
      </c>
    </row>
    <row r="22" spans="1:4" x14ac:dyDescent="0.25">
      <c r="A22" s="404" t="s">
        <v>1725</v>
      </c>
      <c r="B22" s="405" t="s">
        <v>26922</v>
      </c>
      <c r="C22" s="405" t="s">
        <v>26923</v>
      </c>
      <c r="D22" s="406" t="s">
        <v>27019</v>
      </c>
    </row>
    <row r="23" spans="1:4" x14ac:dyDescent="0.25">
      <c r="A23" s="404" t="s">
        <v>26850</v>
      </c>
      <c r="B23" s="405" t="s">
        <v>26919</v>
      </c>
      <c r="C23" s="405" t="s">
        <v>1058</v>
      </c>
      <c r="D23" s="406" t="s">
        <v>27016</v>
      </c>
    </row>
    <row r="24" spans="1:4" x14ac:dyDescent="0.25">
      <c r="A24" s="404" t="s">
        <v>1726</v>
      </c>
      <c r="B24" s="405" t="s">
        <v>26883</v>
      </c>
      <c r="C24" s="405" t="s">
        <v>9413</v>
      </c>
      <c r="D24" s="406" t="s">
        <v>26980</v>
      </c>
    </row>
    <row r="25" spans="1:4" x14ac:dyDescent="0.25">
      <c r="A25" s="404" t="s">
        <v>1751</v>
      </c>
      <c r="B25" s="405" t="s">
        <v>5616</v>
      </c>
      <c r="C25" s="405" t="s">
        <v>3005</v>
      </c>
      <c r="D25" s="406" t="s">
        <v>26976</v>
      </c>
    </row>
    <row r="26" spans="1:4" x14ac:dyDescent="0.25">
      <c r="A26" s="404" t="s">
        <v>6329</v>
      </c>
      <c r="B26" s="405" t="s">
        <v>26910</v>
      </c>
      <c r="C26" s="405" t="s">
        <v>6328</v>
      </c>
      <c r="D26" s="406" t="s">
        <v>27007</v>
      </c>
    </row>
    <row r="27" spans="1:4" x14ac:dyDescent="0.25">
      <c r="A27" s="404" t="s">
        <v>1778</v>
      </c>
      <c r="B27" s="405" t="s">
        <v>26866</v>
      </c>
      <c r="C27" s="405" t="s">
        <v>19100</v>
      </c>
      <c r="D27" s="406" t="s">
        <v>26958</v>
      </c>
    </row>
    <row r="28" spans="1:4" x14ac:dyDescent="0.25">
      <c r="A28" s="404" t="s">
        <v>1789</v>
      </c>
      <c r="B28" s="405" t="s">
        <v>26928</v>
      </c>
      <c r="C28" s="405" t="s">
        <v>26929</v>
      </c>
      <c r="D28" s="406" t="s">
        <v>27022</v>
      </c>
    </row>
    <row r="29" spans="1:4" x14ac:dyDescent="0.25">
      <c r="A29" s="404" t="s">
        <v>3445</v>
      </c>
      <c r="B29" s="405" t="s">
        <v>26870</v>
      </c>
      <c r="C29" s="405" t="s">
        <v>3447</v>
      </c>
      <c r="D29" s="406" t="s">
        <v>26962</v>
      </c>
    </row>
    <row r="30" spans="1:4" x14ac:dyDescent="0.25">
      <c r="A30" s="404" t="s">
        <v>26849</v>
      </c>
      <c r="B30" s="405" t="s">
        <v>26912</v>
      </c>
      <c r="C30" s="405" t="s">
        <v>26913</v>
      </c>
      <c r="D30" s="406" t="s">
        <v>27010</v>
      </c>
    </row>
    <row r="31" spans="1:4" x14ac:dyDescent="0.25">
      <c r="A31" s="404" t="s">
        <v>26847</v>
      </c>
      <c r="B31" s="405" t="s">
        <v>26873</v>
      </c>
      <c r="C31" s="405" t="s">
        <v>1058</v>
      </c>
      <c r="D31" s="406" t="s">
        <v>26966</v>
      </c>
    </row>
    <row r="32" spans="1:4" x14ac:dyDescent="0.25">
      <c r="A32" s="404" t="s">
        <v>3890</v>
      </c>
      <c r="B32" s="405" t="s">
        <v>26868</v>
      </c>
      <c r="C32" s="405" t="s">
        <v>3892</v>
      </c>
      <c r="D32" s="406" t="s">
        <v>26960</v>
      </c>
    </row>
    <row r="33" spans="1:4" x14ac:dyDescent="0.25">
      <c r="A33" s="404" t="s">
        <v>1836</v>
      </c>
      <c r="B33" s="405" t="s">
        <v>26920</v>
      </c>
      <c r="C33" s="405" t="s">
        <v>10373</v>
      </c>
      <c r="D33" s="406" t="s">
        <v>27017</v>
      </c>
    </row>
    <row r="34" spans="1:4" x14ac:dyDescent="0.25">
      <c r="A34" s="404" t="s">
        <v>810</v>
      </c>
      <c r="B34" s="405" t="s">
        <v>26890</v>
      </c>
      <c r="C34" s="405" t="s">
        <v>6147</v>
      </c>
      <c r="D34" s="406" t="s">
        <v>26987</v>
      </c>
    </row>
    <row r="35" spans="1:4" x14ac:dyDescent="0.25">
      <c r="A35" s="404" t="s">
        <v>4098</v>
      </c>
      <c r="B35" s="405" t="s">
        <v>26869</v>
      </c>
      <c r="C35" s="405" t="s">
        <v>4100</v>
      </c>
      <c r="D35" s="406" t="s">
        <v>26961</v>
      </c>
    </row>
    <row r="36" spans="1:4" x14ac:dyDescent="0.25">
      <c r="A36" s="404" t="s">
        <v>4101</v>
      </c>
      <c r="B36" s="405" t="s">
        <v>26863</v>
      </c>
      <c r="C36" s="405" t="s">
        <v>4103</v>
      </c>
      <c r="D36" s="406" t="s">
        <v>26955</v>
      </c>
    </row>
    <row r="37" spans="1:4" x14ac:dyDescent="0.25">
      <c r="A37" s="404" t="s">
        <v>11402</v>
      </c>
      <c r="B37" s="405" t="s">
        <v>11401</v>
      </c>
      <c r="C37" s="405" t="s">
        <v>26886</v>
      </c>
      <c r="D37" s="406" t="s">
        <v>26983</v>
      </c>
    </row>
    <row r="38" spans="1:4" x14ac:dyDescent="0.25">
      <c r="A38" s="404" t="s">
        <v>1870</v>
      </c>
      <c r="B38" s="405" t="s">
        <v>26930</v>
      </c>
      <c r="C38" s="405" t="s">
        <v>11546</v>
      </c>
      <c r="D38" s="406" t="s">
        <v>27023</v>
      </c>
    </row>
    <row r="39" spans="1:4" x14ac:dyDescent="0.25">
      <c r="A39" s="404" t="s">
        <v>4175</v>
      </c>
      <c r="B39" s="405" t="s">
        <v>26858</v>
      </c>
      <c r="C39" s="405" t="s">
        <v>4177</v>
      </c>
      <c r="D39" s="406" t="s">
        <v>26950</v>
      </c>
    </row>
    <row r="40" spans="1:4" x14ac:dyDescent="0.25">
      <c r="A40" s="404" t="s">
        <v>1896</v>
      </c>
      <c r="B40" s="405" t="s">
        <v>26861</v>
      </c>
      <c r="C40" s="405" t="s">
        <v>26862</v>
      </c>
      <c r="D40" s="406" t="s">
        <v>26953</v>
      </c>
    </row>
    <row r="41" spans="1:4" x14ac:dyDescent="0.25">
      <c r="A41" s="404" t="s">
        <v>5450</v>
      </c>
      <c r="B41" s="405" t="s">
        <v>5451</v>
      </c>
      <c r="C41" s="405" t="s">
        <v>5452</v>
      </c>
      <c r="D41" s="406" t="s">
        <v>26944</v>
      </c>
    </row>
    <row r="42" spans="1:4" x14ac:dyDescent="0.25">
      <c r="A42" s="404" t="s">
        <v>1903</v>
      </c>
      <c r="B42" s="405" t="s">
        <v>26872</v>
      </c>
      <c r="C42" s="405" t="s">
        <v>10882</v>
      </c>
      <c r="D42" s="406" t="s">
        <v>26965</v>
      </c>
    </row>
    <row r="43" spans="1:4" x14ac:dyDescent="0.25">
      <c r="A43" s="404" t="s">
        <v>4313</v>
      </c>
      <c r="B43" s="405" t="s">
        <v>26859</v>
      </c>
      <c r="C43" s="405" t="s">
        <v>4315</v>
      </c>
      <c r="D43" s="406" t="s">
        <v>26951</v>
      </c>
    </row>
    <row r="44" spans="1:4" x14ac:dyDescent="0.25">
      <c r="A44" s="404" t="s">
        <v>26846</v>
      </c>
      <c r="B44" s="405" t="s">
        <v>26854</v>
      </c>
      <c r="C44" s="405" t="s">
        <v>26855</v>
      </c>
      <c r="D44" s="406" t="s">
        <v>26943</v>
      </c>
    </row>
    <row r="45" spans="1:4" x14ac:dyDescent="0.25">
      <c r="A45" s="404" t="s">
        <v>1918</v>
      </c>
      <c r="B45" s="405" t="s">
        <v>26916</v>
      </c>
      <c r="C45" s="405" t="s">
        <v>20569</v>
      </c>
      <c r="D45" s="406" t="s">
        <v>27013</v>
      </c>
    </row>
    <row r="46" spans="1:4" x14ac:dyDescent="0.25">
      <c r="A46" s="404" t="s">
        <v>18174</v>
      </c>
      <c r="B46" s="405" t="s">
        <v>26882</v>
      </c>
      <c r="C46" s="405" t="s">
        <v>18173</v>
      </c>
      <c r="D46" s="406" t="s">
        <v>26979</v>
      </c>
    </row>
    <row r="47" spans="1:4" x14ac:dyDescent="0.25">
      <c r="A47" s="404" t="s">
        <v>51</v>
      </c>
      <c r="B47" s="405" t="s">
        <v>26915</v>
      </c>
      <c r="C47" s="405" t="s">
        <v>1148</v>
      </c>
      <c r="D47" s="406" t="s">
        <v>27012</v>
      </c>
    </row>
    <row r="48" spans="1:4" x14ac:dyDescent="0.25">
      <c r="A48" s="404" t="s">
        <v>8143</v>
      </c>
      <c r="B48" s="405" t="s">
        <v>26899</v>
      </c>
      <c r="C48" s="405" t="s">
        <v>8142</v>
      </c>
      <c r="D48" s="406" t="s">
        <v>26996</v>
      </c>
    </row>
    <row r="49" spans="1:4" x14ac:dyDescent="0.25">
      <c r="A49" s="404" t="s">
        <v>23014</v>
      </c>
      <c r="B49" s="405" t="s">
        <v>26893</v>
      </c>
      <c r="C49" s="405" t="s">
        <v>23013</v>
      </c>
      <c r="D49" s="406" t="s">
        <v>26990</v>
      </c>
    </row>
    <row r="50" spans="1:4" x14ac:dyDescent="0.25">
      <c r="A50" s="404" t="s">
        <v>23070</v>
      </c>
      <c r="B50" s="405" t="s">
        <v>26895</v>
      </c>
      <c r="C50" s="405" t="s">
        <v>23069</v>
      </c>
      <c r="D50" s="406" t="s">
        <v>26992</v>
      </c>
    </row>
    <row r="51" spans="1:4" x14ac:dyDescent="0.25">
      <c r="A51" s="404" t="s">
        <v>23612</v>
      </c>
      <c r="B51" s="405" t="s">
        <v>26885</v>
      </c>
      <c r="C51" s="405" t="s">
        <v>23611</v>
      </c>
      <c r="D51" s="406" t="s">
        <v>26982</v>
      </c>
    </row>
    <row r="52" spans="1:4" x14ac:dyDescent="0.25">
      <c r="A52" s="404" t="s">
        <v>23483</v>
      </c>
      <c r="B52" s="405" t="s">
        <v>26884</v>
      </c>
      <c r="C52" s="405" t="s">
        <v>23482</v>
      </c>
      <c r="D52" s="406" t="s">
        <v>26981</v>
      </c>
    </row>
    <row r="53" spans="1:4" x14ac:dyDescent="0.25">
      <c r="A53" s="404" t="s">
        <v>23094</v>
      </c>
      <c r="B53" s="405" t="s">
        <v>26891</v>
      </c>
      <c r="C53" s="405" t="s">
        <v>23093</v>
      </c>
      <c r="D53" s="406" t="s">
        <v>26988</v>
      </c>
    </row>
    <row r="54" spans="1:4" x14ac:dyDescent="0.25">
      <c r="A54" s="404" t="s">
        <v>23098</v>
      </c>
      <c r="B54" s="405" t="s">
        <v>26907</v>
      </c>
      <c r="C54" s="405" t="s">
        <v>23097</v>
      </c>
      <c r="D54" s="406" t="s">
        <v>27004</v>
      </c>
    </row>
    <row r="55" spans="1:4" x14ac:dyDescent="0.25">
      <c r="A55" s="404" t="s">
        <v>23106</v>
      </c>
      <c r="B55" s="405" t="s">
        <v>26905</v>
      </c>
      <c r="C55" s="405" t="s">
        <v>23105</v>
      </c>
      <c r="D55" s="406" t="s">
        <v>27002</v>
      </c>
    </row>
    <row r="56" spans="1:4" x14ac:dyDescent="0.25">
      <c r="A56" s="404" t="s">
        <v>23110</v>
      </c>
      <c r="B56" s="405" t="s">
        <v>26932</v>
      </c>
      <c r="C56" s="405" t="s">
        <v>23109</v>
      </c>
      <c r="D56" s="406" t="s">
        <v>27025</v>
      </c>
    </row>
    <row r="57" spans="1:4" x14ac:dyDescent="0.25">
      <c r="A57" s="404" t="s">
        <v>23114</v>
      </c>
      <c r="B57" s="405" t="s">
        <v>26933</v>
      </c>
      <c r="C57" s="405" t="s">
        <v>23113</v>
      </c>
      <c r="D57" s="406" t="s">
        <v>27026</v>
      </c>
    </row>
    <row r="58" spans="1:4" x14ac:dyDescent="0.25">
      <c r="A58" s="404" t="s">
        <v>22575</v>
      </c>
      <c r="B58" s="405" t="s">
        <v>26894</v>
      </c>
      <c r="C58" s="405" t="s">
        <v>22574</v>
      </c>
      <c r="D58" s="406" t="s">
        <v>26991</v>
      </c>
    </row>
    <row r="59" spans="1:4" x14ac:dyDescent="0.25">
      <c r="A59" s="404" t="s">
        <v>22635</v>
      </c>
      <c r="B59" s="405" t="s">
        <v>26908</v>
      </c>
      <c r="C59" s="405" t="s">
        <v>22634</v>
      </c>
      <c r="D59" s="406" t="s">
        <v>27005</v>
      </c>
    </row>
    <row r="60" spans="1:4" x14ac:dyDescent="0.25">
      <c r="A60" s="404" t="s">
        <v>22651</v>
      </c>
      <c r="B60" s="405" t="s">
        <v>26938</v>
      </c>
      <c r="C60" s="405" t="s">
        <v>22650</v>
      </c>
      <c r="D60" s="406" t="s">
        <v>27031</v>
      </c>
    </row>
    <row r="61" spans="1:4" x14ac:dyDescent="0.25">
      <c r="A61" s="404" t="s">
        <v>22655</v>
      </c>
      <c r="B61" s="405" t="s">
        <v>26901</v>
      </c>
      <c r="C61" s="405" t="s">
        <v>22654</v>
      </c>
      <c r="D61" s="406" t="s">
        <v>26998</v>
      </c>
    </row>
    <row r="62" spans="1:4" x14ac:dyDescent="0.25">
      <c r="A62" s="404" t="s">
        <v>22659</v>
      </c>
      <c r="B62" s="405" t="s">
        <v>26903</v>
      </c>
      <c r="C62" s="405" t="s">
        <v>22658</v>
      </c>
      <c r="D62" s="406" t="s">
        <v>27000</v>
      </c>
    </row>
    <row r="63" spans="1:4" x14ac:dyDescent="0.25">
      <c r="A63" s="404" t="s">
        <v>22663</v>
      </c>
      <c r="B63" s="405" t="s">
        <v>26900</v>
      </c>
      <c r="C63" s="405" t="s">
        <v>22662</v>
      </c>
      <c r="D63" s="406" t="s">
        <v>26997</v>
      </c>
    </row>
    <row r="64" spans="1:4" x14ac:dyDescent="0.25">
      <c r="A64" s="404" t="s">
        <v>22667</v>
      </c>
      <c r="B64" s="405" t="s">
        <v>26902</v>
      </c>
      <c r="C64" s="405" t="s">
        <v>22666</v>
      </c>
      <c r="D64" s="406" t="s">
        <v>26999</v>
      </c>
    </row>
    <row r="65" spans="1:4" x14ac:dyDescent="0.25">
      <c r="A65" s="404" t="s">
        <v>22675</v>
      </c>
      <c r="B65" s="405" t="s">
        <v>26904</v>
      </c>
      <c r="C65" s="405" t="s">
        <v>22674</v>
      </c>
      <c r="D65" s="406" t="s">
        <v>27001</v>
      </c>
    </row>
    <row r="66" spans="1:4" x14ac:dyDescent="0.25">
      <c r="A66" s="404" t="s">
        <v>22679</v>
      </c>
      <c r="B66" s="405" t="s">
        <v>26906</v>
      </c>
      <c r="C66" s="405" t="s">
        <v>22678</v>
      </c>
      <c r="D66" s="406" t="s">
        <v>27003</v>
      </c>
    </row>
    <row r="67" spans="1:4" x14ac:dyDescent="0.25">
      <c r="A67" s="404" t="s">
        <v>22695</v>
      </c>
      <c r="B67" s="405" t="s">
        <v>26896</v>
      </c>
      <c r="C67" s="405" t="s">
        <v>22694</v>
      </c>
      <c r="D67" s="406" t="s">
        <v>26993</v>
      </c>
    </row>
    <row r="68" spans="1:4" x14ac:dyDescent="0.25">
      <c r="A68" s="404" t="s">
        <v>22699</v>
      </c>
      <c r="B68" s="405" t="s">
        <v>26892</v>
      </c>
      <c r="C68" s="405" t="s">
        <v>22698</v>
      </c>
      <c r="D68" s="406" t="s">
        <v>26989</v>
      </c>
    </row>
    <row r="69" spans="1:4" x14ac:dyDescent="0.25">
      <c r="A69" s="404" t="s">
        <v>10424</v>
      </c>
      <c r="B69" s="405" t="s">
        <v>26864</v>
      </c>
      <c r="C69" s="405" t="s">
        <v>10423</v>
      </c>
      <c r="D69" s="406" t="s">
        <v>26956</v>
      </c>
    </row>
    <row r="70" spans="1:4" x14ac:dyDescent="0.25">
      <c r="A70" s="404" t="s">
        <v>2027</v>
      </c>
      <c r="B70" s="405" t="s">
        <v>10760</v>
      </c>
      <c r="C70" s="405" t="s">
        <v>10761</v>
      </c>
      <c r="D70" s="406" t="s">
        <v>26972</v>
      </c>
    </row>
    <row r="71" spans="1:4" x14ac:dyDescent="0.25">
      <c r="A71" s="404" t="s">
        <v>2032</v>
      </c>
      <c r="B71" s="405" t="s">
        <v>26914</v>
      </c>
      <c r="C71" s="405" t="s">
        <v>8688</v>
      </c>
      <c r="D71" s="406" t="s">
        <v>27011</v>
      </c>
    </row>
    <row r="72" spans="1:4" x14ac:dyDescent="0.25">
      <c r="A72" s="404" t="s">
        <v>1314</v>
      </c>
      <c r="B72" s="405" t="s">
        <v>26936</v>
      </c>
      <c r="C72" s="405" t="s">
        <v>1315</v>
      </c>
      <c r="D72" s="406" t="s">
        <v>27029</v>
      </c>
    </row>
    <row r="73" spans="1:4" x14ac:dyDescent="0.25">
      <c r="A73" s="404" t="s">
        <v>2038</v>
      </c>
      <c r="B73" s="405" t="s">
        <v>26876</v>
      </c>
      <c r="C73" s="405" t="s">
        <v>10804</v>
      </c>
      <c r="D73" s="406" t="s">
        <v>26970</v>
      </c>
    </row>
    <row r="74" spans="1:4" x14ac:dyDescent="0.25">
      <c r="A74" s="404" t="s">
        <v>10429</v>
      </c>
      <c r="B74" s="405" t="s">
        <v>26879</v>
      </c>
      <c r="C74" s="405" t="s">
        <v>10428</v>
      </c>
      <c r="D74" s="406" t="s">
        <v>26974</v>
      </c>
    </row>
    <row r="75" spans="1:4" x14ac:dyDescent="0.25">
      <c r="A75" s="404" t="s">
        <v>2059</v>
      </c>
      <c r="B75" s="405" t="s">
        <v>26888</v>
      </c>
      <c r="C75" s="405" t="s">
        <v>4722</v>
      </c>
      <c r="D75" s="406" t="s">
        <v>26985</v>
      </c>
    </row>
    <row r="76" spans="1:4" x14ac:dyDescent="0.25">
      <c r="A76" s="404" t="s">
        <v>2069</v>
      </c>
      <c r="B76" s="405" t="s">
        <v>26935</v>
      </c>
      <c r="C76" s="405" t="s">
        <v>6533</v>
      </c>
      <c r="D76" s="406" t="s">
        <v>27028</v>
      </c>
    </row>
    <row r="77" spans="1:4" x14ac:dyDescent="0.25">
      <c r="A77" s="404" t="s">
        <v>2083</v>
      </c>
      <c r="B77" s="405" t="s">
        <v>26918</v>
      </c>
      <c r="C77" s="405" t="s">
        <v>5802</v>
      </c>
      <c r="D77" s="406" t="s">
        <v>27015</v>
      </c>
    </row>
    <row r="78" spans="1:4" x14ac:dyDescent="0.25">
      <c r="A78" s="404" t="s">
        <v>1343</v>
      </c>
      <c r="B78" s="405" t="s">
        <v>26911</v>
      </c>
      <c r="C78" s="405" t="s">
        <v>1344</v>
      </c>
      <c r="D78" s="406" t="s">
        <v>27008</v>
      </c>
    </row>
    <row r="79" spans="1:4" x14ac:dyDescent="0.25">
      <c r="A79" s="404" t="s">
        <v>2123</v>
      </c>
      <c r="B79" s="405" t="s">
        <v>26871</v>
      </c>
      <c r="C79" s="405" t="s">
        <v>5378</v>
      </c>
      <c r="D79" s="406" t="s">
        <v>26964</v>
      </c>
    </row>
    <row r="80" spans="1:4" x14ac:dyDescent="0.25">
      <c r="A80" s="404" t="s">
        <v>2132</v>
      </c>
      <c r="B80" s="405" t="s">
        <v>26889</v>
      </c>
      <c r="C80" s="405" t="s">
        <v>7256</v>
      </c>
      <c r="D80" s="406" t="s">
        <v>26986</v>
      </c>
    </row>
    <row r="81" spans="1:4" x14ac:dyDescent="0.25">
      <c r="A81" s="404" t="s">
        <v>7242</v>
      </c>
      <c r="B81" s="405" t="s">
        <v>26931</v>
      </c>
      <c r="C81" s="405" t="s">
        <v>7241</v>
      </c>
      <c r="D81" s="406" t="s">
        <v>27024</v>
      </c>
    </row>
    <row r="82" spans="1:4" x14ac:dyDescent="0.25">
      <c r="A82" s="404" t="s">
        <v>2135</v>
      </c>
      <c r="B82" s="405" t="s">
        <v>24637</v>
      </c>
      <c r="C82" s="405" t="s">
        <v>9034</v>
      </c>
      <c r="D82" s="406" t="s">
        <v>26969</v>
      </c>
    </row>
    <row r="83" spans="1:4" x14ac:dyDescent="0.25">
      <c r="A83" s="404" t="s">
        <v>4831</v>
      </c>
      <c r="B83" s="405" t="s">
        <v>5672</v>
      </c>
      <c r="C83" s="405" t="s">
        <v>4833</v>
      </c>
      <c r="D83" s="406" t="s">
        <v>27009</v>
      </c>
    </row>
    <row r="84" spans="1:4" x14ac:dyDescent="0.25">
      <c r="A84" s="404" t="s">
        <v>2144</v>
      </c>
      <c r="B84" s="405" t="s">
        <v>26865</v>
      </c>
      <c r="C84" s="405" t="s">
        <v>9803</v>
      </c>
      <c r="D84" s="406" t="s">
        <v>26957</v>
      </c>
    </row>
    <row r="85" spans="1:4" x14ac:dyDescent="0.25">
      <c r="A85" s="404" t="s">
        <v>6759</v>
      </c>
      <c r="B85" s="405" t="s">
        <v>26881</v>
      </c>
      <c r="C85" s="405" t="s">
        <v>6758</v>
      </c>
      <c r="D85" s="406" t="s">
        <v>26978</v>
      </c>
    </row>
    <row r="86" spans="1:4" x14ac:dyDescent="0.25">
      <c r="A86" s="404" t="s">
        <v>2224</v>
      </c>
      <c r="B86" s="405" t="s">
        <v>17928</v>
      </c>
      <c r="C86" s="405" t="s">
        <v>5079</v>
      </c>
      <c r="D86" s="406" t="s">
        <v>26949</v>
      </c>
    </row>
    <row r="87" spans="1:4" x14ac:dyDescent="0.25">
      <c r="A87" s="404" t="s">
        <v>22764</v>
      </c>
      <c r="B87" s="405" t="s">
        <v>26897</v>
      </c>
      <c r="C87" s="405" t="s">
        <v>22763</v>
      </c>
      <c r="D87" s="406" t="s">
        <v>26994</v>
      </c>
    </row>
    <row r="88" spans="1:4" x14ac:dyDescent="0.25">
      <c r="A88" s="404" t="s">
        <v>22768</v>
      </c>
      <c r="B88" s="405" t="s">
        <v>26909</v>
      </c>
      <c r="C88" s="405" t="s">
        <v>22767</v>
      </c>
      <c r="D88" s="406" t="s">
        <v>27006</v>
      </c>
    </row>
    <row r="89" spans="1:4" x14ac:dyDescent="0.25">
      <c r="A89" s="404" t="s">
        <v>22772</v>
      </c>
      <c r="B89" s="405" t="s">
        <v>26934</v>
      </c>
      <c r="C89" s="405" t="s">
        <v>22771</v>
      </c>
      <c r="D89" s="406" t="s">
        <v>27027</v>
      </c>
    </row>
    <row r="90" spans="1:4" x14ac:dyDescent="0.25">
      <c r="A90" s="404" t="s">
        <v>2233</v>
      </c>
      <c r="B90" s="405" t="s">
        <v>5698</v>
      </c>
      <c r="C90" s="405" t="s">
        <v>5101</v>
      </c>
      <c r="D90" s="406" t="s">
        <v>26963</v>
      </c>
    </row>
    <row r="91" spans="1:4" x14ac:dyDescent="0.25">
      <c r="A91" s="404" t="s">
        <v>2236</v>
      </c>
      <c r="B91" s="405" t="s">
        <v>26867</v>
      </c>
      <c r="C91" s="405" t="s">
        <v>5121</v>
      </c>
      <c r="D91" s="406" t="s">
        <v>26959</v>
      </c>
    </row>
    <row r="92" spans="1:4" x14ac:dyDescent="0.25">
      <c r="A92" s="404" t="s">
        <v>5122</v>
      </c>
      <c r="B92" s="405" t="s">
        <v>16947</v>
      </c>
      <c r="C92" s="405" t="s">
        <v>5124</v>
      </c>
      <c r="D92" s="406" t="s">
        <v>26954</v>
      </c>
    </row>
  </sheetData>
  <sortState xmlns:xlrd2="http://schemas.microsoft.com/office/spreadsheetml/2017/richdata2" ref="A2:D99">
    <sortCondition ref="A2:A9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2"/>
  <sheetViews>
    <sheetView topLeftCell="B1" zoomScale="180" zoomScaleNormal="180" workbookViewId="0">
      <selection activeCell="D4" sqref="D4"/>
    </sheetView>
  </sheetViews>
  <sheetFormatPr defaultRowHeight="15" x14ac:dyDescent="0.25"/>
  <cols>
    <col min="1" max="1" width="20.28515625" customWidth="1"/>
    <col min="2" max="2" width="9.140625" customWidth="1"/>
    <col min="3" max="3" width="16" customWidth="1"/>
    <col min="4" max="4" width="10.28515625" style="140" bestFit="1" customWidth="1"/>
    <col min="5" max="5" width="9.7109375" style="140" customWidth="1"/>
    <col min="6" max="7" width="10.7109375" style="140" customWidth="1"/>
    <col min="8" max="8" width="10" style="140" bestFit="1" customWidth="1"/>
    <col min="9" max="9" width="10.28515625" style="140" bestFit="1" customWidth="1"/>
    <col min="10" max="10" width="10.140625" style="140" bestFit="1" customWidth="1"/>
    <col min="11" max="11" width="10.140625" style="140"/>
    <col min="12" max="12" width="10.42578125" style="140" customWidth="1"/>
    <col min="13" max="13" width="10.7109375" style="140" customWidth="1"/>
    <col min="14" max="20" width="8.5703125" style="140"/>
    <col min="21" max="24" width="9.140625" style="140"/>
    <col min="25" max="25" width="8.5703125" style="140"/>
    <col min="26" max="1030" width="8.5703125"/>
  </cols>
  <sheetData>
    <row r="1" spans="1:25" x14ac:dyDescent="0.25">
      <c r="A1" t="s">
        <v>42</v>
      </c>
    </row>
    <row r="2" spans="1:25" ht="63.75" customHeight="1" x14ac:dyDescent="0.25">
      <c r="A2" s="24" t="s">
        <v>24490</v>
      </c>
      <c r="B2" s="155" t="s">
        <v>24491</v>
      </c>
      <c r="C2" s="26" t="s">
        <v>28242</v>
      </c>
      <c r="D2" s="431" t="s">
        <v>28336</v>
      </c>
      <c r="E2" s="431" t="s">
        <v>28339</v>
      </c>
      <c r="F2" s="431" t="s">
        <v>28337</v>
      </c>
      <c r="G2" s="431" t="s">
        <v>28338</v>
      </c>
      <c r="H2" s="431" t="s">
        <v>28241</v>
      </c>
      <c r="I2" s="431" t="s">
        <v>28340</v>
      </c>
      <c r="J2" s="431"/>
      <c r="K2" s="431"/>
      <c r="L2" s="431"/>
      <c r="M2" s="431"/>
      <c r="N2" s="432"/>
      <c r="O2" s="432"/>
      <c r="P2" s="432"/>
      <c r="Q2" s="432"/>
      <c r="R2" s="432"/>
      <c r="S2" s="432"/>
      <c r="T2" s="432"/>
      <c r="U2" s="432"/>
      <c r="V2" s="432"/>
      <c r="W2" s="432"/>
      <c r="X2" s="432"/>
      <c r="Y2" s="432"/>
    </row>
    <row r="3" spans="1:25" s="396" customFormat="1" ht="15.75" thickBot="1" x14ac:dyDescent="0.3">
      <c r="C3" s="397" t="s">
        <v>44</v>
      </c>
      <c r="D3" s="433" t="s">
        <v>2179</v>
      </c>
      <c r="E3" s="29" t="s">
        <v>51</v>
      </c>
      <c r="F3" s="431" t="s">
        <v>1961</v>
      </c>
      <c r="G3" s="431" t="s">
        <v>1772</v>
      </c>
      <c r="H3" s="431" t="s">
        <v>49</v>
      </c>
      <c r="I3" s="433" t="s">
        <v>1611</v>
      </c>
      <c r="J3" s="434"/>
      <c r="K3" s="434"/>
      <c r="L3" s="434"/>
      <c r="M3" s="434"/>
      <c r="N3" s="433"/>
      <c r="O3" s="435"/>
      <c r="P3" s="435"/>
      <c r="Q3" s="435"/>
      <c r="R3" s="435"/>
      <c r="S3" s="435"/>
      <c r="T3" s="435"/>
      <c r="U3" s="435"/>
      <c r="V3" s="435"/>
      <c r="W3" s="435"/>
      <c r="X3" s="435"/>
      <c r="Y3" s="435"/>
    </row>
    <row r="4" spans="1:25" x14ac:dyDescent="0.25">
      <c r="A4" s="160" t="s">
        <v>28336</v>
      </c>
      <c r="B4" s="161">
        <v>42.5</v>
      </c>
      <c r="C4" s="506"/>
      <c r="D4" s="436">
        <v>69</v>
      </c>
      <c r="E4" s="437">
        <v>20</v>
      </c>
      <c r="F4" s="437"/>
      <c r="G4" s="437"/>
      <c r="H4" s="437"/>
      <c r="I4" s="437">
        <v>1</v>
      </c>
      <c r="J4" s="437"/>
      <c r="K4" s="437"/>
      <c r="L4" s="437"/>
      <c r="M4" s="437"/>
      <c r="N4" s="437"/>
      <c r="O4" s="437"/>
      <c r="P4" s="437"/>
      <c r="Q4" s="437"/>
      <c r="R4" s="437"/>
      <c r="S4" s="437"/>
      <c r="T4" s="437"/>
      <c r="U4" s="437"/>
      <c r="V4" s="437"/>
      <c r="W4" s="437"/>
      <c r="X4" s="437"/>
      <c r="Y4" s="437"/>
    </row>
    <row r="5" spans="1:25" x14ac:dyDescent="0.25">
      <c r="A5" s="160" t="s">
        <v>28337</v>
      </c>
      <c r="B5" s="161">
        <v>32.5</v>
      </c>
      <c r="C5" s="506"/>
      <c r="D5" s="438"/>
      <c r="E5" s="439"/>
      <c r="F5" s="439">
        <v>100</v>
      </c>
      <c r="G5" s="439"/>
      <c r="H5" s="439"/>
      <c r="I5" s="439"/>
      <c r="J5" s="439"/>
      <c r="K5" s="439"/>
      <c r="L5" s="439"/>
      <c r="M5" s="439"/>
      <c r="N5" s="440"/>
      <c r="O5" s="440"/>
      <c r="P5" s="440"/>
      <c r="Q5" s="440"/>
      <c r="R5" s="440"/>
      <c r="S5" s="440"/>
      <c r="T5" s="440"/>
      <c r="U5" s="440"/>
      <c r="V5" s="440"/>
      <c r="W5" s="440"/>
      <c r="X5" s="440"/>
      <c r="Y5" s="440"/>
    </row>
    <row r="6" spans="1:25" x14ac:dyDescent="0.25">
      <c r="A6" s="160" t="s">
        <v>28338</v>
      </c>
      <c r="B6" s="161">
        <v>25</v>
      </c>
      <c r="C6" s="506"/>
      <c r="D6" s="438"/>
      <c r="E6" s="439"/>
      <c r="F6" s="439"/>
      <c r="G6" s="439">
        <v>99</v>
      </c>
      <c r="H6" s="439">
        <v>1</v>
      </c>
      <c r="I6" s="439"/>
      <c r="J6" s="439"/>
      <c r="K6" s="439"/>
      <c r="L6" s="439"/>
      <c r="M6" s="439"/>
      <c r="N6" s="440"/>
      <c r="O6" s="440"/>
      <c r="P6" s="440"/>
      <c r="Q6" s="440"/>
      <c r="R6" s="440"/>
      <c r="S6" s="440"/>
      <c r="T6" s="440"/>
      <c r="U6" s="440"/>
      <c r="V6" s="440"/>
      <c r="W6" s="440"/>
      <c r="X6" s="440"/>
      <c r="Y6" s="440"/>
    </row>
    <row r="7" spans="1:25" x14ac:dyDescent="0.25">
      <c r="A7" s="160"/>
      <c r="B7" s="161"/>
      <c r="C7" s="506"/>
      <c r="D7" s="438"/>
      <c r="E7" s="439"/>
      <c r="F7" s="439"/>
      <c r="G7" s="439"/>
      <c r="H7" s="439"/>
      <c r="I7" s="439"/>
      <c r="J7" s="439"/>
      <c r="K7" s="439"/>
      <c r="L7" s="439"/>
      <c r="M7" s="439"/>
      <c r="N7" s="440"/>
      <c r="O7" s="440"/>
      <c r="P7" s="440"/>
      <c r="Q7" s="440"/>
      <c r="R7" s="440"/>
      <c r="S7" s="440"/>
      <c r="T7" s="440"/>
      <c r="U7" s="440"/>
      <c r="V7" s="440"/>
      <c r="W7" s="440"/>
      <c r="X7" s="440"/>
      <c r="Y7" s="440"/>
    </row>
    <row r="8" spans="1:25" x14ac:dyDescent="0.25">
      <c r="A8" s="160"/>
      <c r="B8" s="161"/>
      <c r="C8" s="506"/>
      <c r="D8" s="438"/>
      <c r="E8" s="439"/>
      <c r="F8" s="439"/>
      <c r="G8" s="439"/>
      <c r="H8" s="439"/>
      <c r="I8" s="439"/>
      <c r="J8" s="439"/>
      <c r="K8" s="439"/>
      <c r="L8" s="439"/>
      <c r="M8" s="439"/>
      <c r="N8" s="440"/>
      <c r="O8" s="440"/>
      <c r="P8" s="440"/>
      <c r="Q8" s="440"/>
      <c r="R8" s="440"/>
      <c r="S8" s="440"/>
      <c r="T8" s="440"/>
      <c r="U8" s="440"/>
      <c r="V8" s="440"/>
      <c r="W8" s="440"/>
      <c r="X8" s="440"/>
      <c r="Y8" s="440"/>
    </row>
    <row r="9" spans="1:25" x14ac:dyDescent="0.25">
      <c r="A9" s="160"/>
      <c r="B9" s="161"/>
      <c r="C9" s="506"/>
      <c r="D9" s="438"/>
      <c r="E9" s="439"/>
      <c r="F9" s="439"/>
      <c r="G9" s="439"/>
      <c r="H9" s="439"/>
      <c r="I9" s="439"/>
      <c r="J9" s="439"/>
      <c r="K9" s="439"/>
      <c r="L9" s="439"/>
      <c r="M9" s="439"/>
      <c r="N9" s="440"/>
      <c r="O9" s="440"/>
      <c r="P9" s="440"/>
      <c r="Q9" s="440"/>
      <c r="R9" s="440"/>
      <c r="S9" s="440"/>
      <c r="T9" s="440"/>
      <c r="U9" s="440"/>
      <c r="V9" s="440"/>
      <c r="W9" s="440"/>
      <c r="X9" s="440"/>
      <c r="Y9" s="440"/>
    </row>
    <row r="10" spans="1:25" x14ac:dyDescent="0.25">
      <c r="A10" s="160"/>
      <c r="B10" s="161"/>
      <c r="C10" s="506"/>
      <c r="D10" s="438"/>
      <c r="E10" s="439"/>
      <c r="F10" s="439"/>
      <c r="G10" s="439"/>
      <c r="H10" s="439"/>
      <c r="I10" s="439"/>
      <c r="J10" s="439"/>
      <c r="K10" s="439"/>
      <c r="L10" s="439"/>
      <c r="M10" s="439"/>
      <c r="N10" s="440"/>
      <c r="O10" s="440"/>
      <c r="P10" s="440"/>
      <c r="Q10" s="440"/>
      <c r="R10" s="440"/>
      <c r="S10" s="440"/>
      <c r="T10" s="440"/>
      <c r="U10" s="440"/>
      <c r="V10" s="440"/>
      <c r="W10" s="440"/>
      <c r="X10" s="440"/>
      <c r="Y10" s="440"/>
    </row>
    <row r="11" spans="1:25" x14ac:dyDescent="0.25">
      <c r="A11" s="158"/>
      <c r="B11" s="159"/>
      <c r="C11" s="506"/>
      <c r="D11" s="438"/>
      <c r="E11" s="439"/>
      <c r="F11" s="439"/>
      <c r="G11" s="439"/>
      <c r="H11" s="439"/>
      <c r="I11" s="439"/>
      <c r="J11" s="439"/>
      <c r="K11" s="439"/>
      <c r="L11" s="439"/>
      <c r="M11" s="439"/>
      <c r="N11" s="440"/>
      <c r="O11" s="440"/>
      <c r="P11" s="440"/>
      <c r="Q11" s="440"/>
      <c r="R11" s="440"/>
      <c r="S11" s="440"/>
      <c r="T11" s="440"/>
      <c r="U11" s="440"/>
      <c r="V11" s="440"/>
      <c r="W11" s="440"/>
      <c r="X11" s="440"/>
      <c r="Y11" s="440"/>
    </row>
    <row r="12" spans="1:25" x14ac:dyDescent="0.25">
      <c r="A12" s="160"/>
      <c r="B12" s="161"/>
      <c r="C12" s="506"/>
      <c r="D12" s="438"/>
      <c r="E12" s="439"/>
      <c r="F12" s="439"/>
      <c r="G12" s="439"/>
      <c r="H12" s="439"/>
      <c r="I12" s="439"/>
      <c r="J12" s="439"/>
      <c r="K12" s="439"/>
      <c r="L12" s="439"/>
      <c r="M12" s="439"/>
      <c r="N12" s="440"/>
      <c r="O12" s="440"/>
      <c r="P12" s="440"/>
      <c r="Q12" s="440"/>
      <c r="R12" s="440"/>
      <c r="S12" s="440"/>
      <c r="T12" s="440"/>
      <c r="U12" s="440"/>
      <c r="V12" s="440"/>
      <c r="W12" s="440"/>
      <c r="X12" s="440"/>
      <c r="Y12" s="440"/>
    </row>
    <row r="13" spans="1:25" x14ac:dyDescent="0.25">
      <c r="A13" s="160"/>
      <c r="B13" s="159"/>
      <c r="C13" s="506"/>
      <c r="D13" s="438"/>
      <c r="E13" s="440"/>
      <c r="F13" s="440"/>
      <c r="G13" s="440"/>
      <c r="H13" s="440"/>
      <c r="I13" s="440"/>
      <c r="J13" s="440"/>
      <c r="K13" s="440"/>
      <c r="L13" s="440"/>
      <c r="M13" s="440"/>
      <c r="N13" s="440"/>
      <c r="O13" s="440"/>
      <c r="P13" s="440"/>
      <c r="Q13" s="440"/>
      <c r="R13" s="440"/>
      <c r="S13" s="440"/>
      <c r="T13" s="440"/>
      <c r="U13" s="440"/>
      <c r="V13" s="440"/>
      <c r="W13" s="440"/>
      <c r="X13" s="440"/>
      <c r="Y13" s="440"/>
    </row>
    <row r="14" spans="1:25" x14ac:dyDescent="0.25">
      <c r="A14" s="160"/>
      <c r="B14" s="28"/>
      <c r="C14" s="506"/>
      <c r="D14" s="438"/>
      <c r="E14" s="440"/>
      <c r="F14" s="440"/>
      <c r="G14" s="440"/>
      <c r="H14" s="440"/>
      <c r="I14" s="440"/>
      <c r="J14" s="440"/>
      <c r="K14" s="440"/>
      <c r="L14" s="440"/>
      <c r="M14" s="440"/>
      <c r="N14" s="440"/>
      <c r="O14" s="440"/>
      <c r="P14" s="440"/>
      <c r="Q14" s="440"/>
      <c r="R14" s="440"/>
      <c r="S14" s="440"/>
      <c r="T14" s="440"/>
      <c r="U14" s="440"/>
      <c r="V14" s="440"/>
      <c r="W14" s="440"/>
      <c r="X14" s="440"/>
      <c r="Y14" s="440"/>
    </row>
    <row r="15" spans="1:25" ht="45" x14ac:dyDescent="0.25">
      <c r="A15" s="430" t="s">
        <v>28243</v>
      </c>
      <c r="B15" s="28"/>
      <c r="C15" s="506"/>
      <c r="D15" s="438"/>
      <c r="E15" s="440"/>
      <c r="F15" s="440"/>
      <c r="G15" s="440"/>
      <c r="H15" s="440"/>
      <c r="I15" s="440"/>
      <c r="J15" s="440"/>
      <c r="K15" s="440"/>
      <c r="L15" s="440"/>
      <c r="M15" s="440"/>
      <c r="N15" s="440"/>
      <c r="O15" s="440"/>
      <c r="P15" s="440"/>
      <c r="Q15" s="440"/>
      <c r="R15" s="440"/>
      <c r="S15" s="440"/>
      <c r="T15" s="440"/>
      <c r="U15" s="440"/>
      <c r="V15" s="440"/>
      <c r="W15" s="440"/>
      <c r="X15" s="440"/>
      <c r="Y15" s="440"/>
    </row>
    <row r="16" spans="1:25" x14ac:dyDescent="0.25">
      <c r="A16" s="27"/>
      <c r="B16" s="28"/>
      <c r="C16" s="506"/>
      <c r="D16" s="438"/>
      <c r="E16" s="440"/>
      <c r="F16" s="440"/>
      <c r="G16" s="440"/>
      <c r="H16" s="440"/>
      <c r="I16" s="440"/>
      <c r="J16" s="440"/>
      <c r="K16" s="440"/>
      <c r="L16" s="440"/>
      <c r="M16" s="440"/>
      <c r="N16" s="440"/>
      <c r="O16" s="440"/>
      <c r="P16" s="440"/>
      <c r="Q16" s="440"/>
      <c r="R16" s="440"/>
      <c r="S16" s="440"/>
      <c r="T16" s="440"/>
      <c r="U16" s="440"/>
      <c r="V16" s="440"/>
      <c r="W16" s="440"/>
      <c r="X16" s="440"/>
      <c r="Y16" s="440"/>
    </row>
    <row r="17" spans="1:25" x14ac:dyDescent="0.25">
      <c r="A17" s="27"/>
      <c r="B17" s="28"/>
      <c r="C17" s="506"/>
      <c r="D17" s="438"/>
      <c r="E17" s="440"/>
      <c r="F17" s="440"/>
      <c r="G17" s="440"/>
      <c r="H17" s="440"/>
      <c r="I17" s="440"/>
      <c r="J17" s="440"/>
      <c r="K17" s="440"/>
      <c r="L17" s="440"/>
      <c r="M17" s="440"/>
      <c r="N17" s="440"/>
      <c r="O17" s="440"/>
      <c r="P17" s="440"/>
      <c r="Q17" s="440"/>
      <c r="R17" s="440"/>
      <c r="S17" s="440"/>
      <c r="T17" s="440"/>
      <c r="U17" s="440"/>
      <c r="V17" s="440"/>
      <c r="W17" s="440"/>
      <c r="X17" s="440"/>
      <c r="Y17" s="440"/>
    </row>
    <row r="18" spans="1:25" x14ac:dyDescent="0.25">
      <c r="A18" s="27"/>
      <c r="B18" s="28"/>
      <c r="C18" s="506"/>
      <c r="D18" s="438"/>
      <c r="E18" s="440"/>
      <c r="F18" s="440"/>
      <c r="G18" s="440"/>
      <c r="H18" s="440"/>
      <c r="I18" s="440"/>
      <c r="J18" s="440"/>
      <c r="K18" s="440"/>
      <c r="L18" s="440"/>
      <c r="M18" s="440"/>
      <c r="N18" s="440"/>
      <c r="O18" s="440"/>
      <c r="P18" s="440"/>
      <c r="Q18" s="440"/>
      <c r="R18" s="440"/>
      <c r="S18" s="440"/>
      <c r="T18" s="440"/>
      <c r="U18" s="440"/>
      <c r="V18" s="440"/>
      <c r="W18" s="440"/>
      <c r="X18" s="440"/>
      <c r="Y18" s="440"/>
    </row>
    <row r="19" spans="1:25" x14ac:dyDescent="0.25">
      <c r="A19" s="27"/>
      <c r="B19" s="28"/>
      <c r="C19" s="506"/>
      <c r="D19" s="438"/>
      <c r="E19" s="440"/>
      <c r="F19" s="440"/>
      <c r="G19" s="440"/>
      <c r="H19" s="440"/>
      <c r="I19" s="440"/>
      <c r="J19" s="440"/>
      <c r="K19" s="440"/>
      <c r="L19" s="440"/>
      <c r="M19" s="440"/>
      <c r="N19" s="440"/>
      <c r="O19" s="440"/>
      <c r="P19" s="440"/>
      <c r="Q19" s="440"/>
      <c r="R19" s="440"/>
      <c r="S19" s="440"/>
      <c r="T19" s="440"/>
      <c r="U19" s="440"/>
      <c r="V19" s="440"/>
      <c r="W19" s="440"/>
      <c r="X19" s="440"/>
      <c r="Y19" s="440"/>
    </row>
    <row r="20" spans="1:25" x14ac:dyDescent="0.25">
      <c r="A20" s="27"/>
      <c r="B20" s="29"/>
      <c r="C20" s="506"/>
      <c r="D20" s="438"/>
      <c r="E20" s="440"/>
      <c r="F20" s="440"/>
      <c r="G20" s="440"/>
      <c r="H20" s="440"/>
      <c r="I20" s="440"/>
      <c r="J20" s="440"/>
      <c r="K20" s="440"/>
      <c r="L20" s="440"/>
      <c r="M20" s="440"/>
      <c r="N20" s="440"/>
      <c r="O20" s="440"/>
      <c r="P20" s="440"/>
      <c r="Q20" s="440"/>
      <c r="R20" s="440"/>
      <c r="S20" s="440"/>
      <c r="T20" s="440"/>
      <c r="U20" s="440"/>
      <c r="V20" s="440"/>
      <c r="W20" s="440"/>
      <c r="X20" s="440"/>
      <c r="Y20" s="440"/>
    </row>
    <row r="21" spans="1:25" x14ac:dyDescent="0.25">
      <c r="A21" s="27"/>
      <c r="B21" s="29"/>
      <c r="C21" s="506"/>
      <c r="D21" s="438"/>
      <c r="E21" s="440"/>
      <c r="F21" s="440"/>
      <c r="G21" s="440"/>
      <c r="H21" s="440"/>
      <c r="I21" s="440"/>
      <c r="J21" s="440"/>
      <c r="K21" s="440"/>
      <c r="L21" s="440"/>
      <c r="M21" s="440"/>
      <c r="N21" s="440"/>
      <c r="O21" s="440"/>
      <c r="P21" s="440"/>
      <c r="Q21" s="440"/>
      <c r="R21" s="440"/>
      <c r="S21" s="440"/>
      <c r="T21" s="440"/>
      <c r="U21" s="440"/>
      <c r="V21" s="440"/>
      <c r="W21" s="440"/>
      <c r="X21" s="440"/>
      <c r="Y21" s="440"/>
    </row>
    <row r="22" spans="1:25" x14ac:dyDescent="0.25">
      <c r="A22" s="27"/>
      <c r="B22" s="29"/>
      <c r="C22" s="506"/>
      <c r="D22" s="438"/>
      <c r="E22" s="440"/>
      <c r="F22" s="440"/>
      <c r="G22" s="440"/>
      <c r="H22" s="440"/>
      <c r="I22" s="440"/>
      <c r="J22" s="440"/>
      <c r="K22" s="440"/>
      <c r="L22" s="440"/>
      <c r="M22" s="440"/>
      <c r="N22" s="440"/>
      <c r="O22" s="440"/>
      <c r="P22" s="440"/>
      <c r="Q22" s="440"/>
      <c r="R22" s="440"/>
      <c r="S22" s="440"/>
      <c r="T22" s="440"/>
      <c r="U22" s="440"/>
      <c r="V22" s="440"/>
      <c r="W22" s="440"/>
      <c r="X22" s="440"/>
      <c r="Y22" s="440"/>
    </row>
    <row r="23" spans="1:25" x14ac:dyDescent="0.25">
      <c r="B23" s="30">
        <f>SUM(B4:B22)</f>
        <v>100</v>
      </c>
      <c r="D23" s="441">
        <f t="shared" ref="D23:Y23" si="0">SUMPRODUCT($B4:$B22/100,D4:D22)</f>
        <v>29.324999999999999</v>
      </c>
      <c r="E23" s="441">
        <f t="shared" si="0"/>
        <v>8.5</v>
      </c>
      <c r="F23" s="441">
        <f t="shared" si="0"/>
        <v>32.5</v>
      </c>
      <c r="G23" s="441">
        <f t="shared" si="0"/>
        <v>24.75</v>
      </c>
      <c r="H23" s="441">
        <f t="shared" si="0"/>
        <v>0.25</v>
      </c>
      <c r="I23" s="441">
        <f t="shared" si="0"/>
        <v>0.42499999999999999</v>
      </c>
      <c r="J23" s="441">
        <f t="shared" si="0"/>
        <v>0</v>
      </c>
      <c r="K23" s="441">
        <f t="shared" si="0"/>
        <v>0</v>
      </c>
      <c r="L23" s="441">
        <f t="shared" si="0"/>
        <v>0</v>
      </c>
      <c r="M23" s="441">
        <f t="shared" si="0"/>
        <v>0</v>
      </c>
      <c r="N23" s="441">
        <f t="shared" si="0"/>
        <v>0</v>
      </c>
      <c r="O23" s="441">
        <f t="shared" si="0"/>
        <v>0</v>
      </c>
      <c r="P23" s="441">
        <f t="shared" si="0"/>
        <v>0</v>
      </c>
      <c r="Q23" s="441">
        <f t="shared" si="0"/>
        <v>0</v>
      </c>
      <c r="R23" s="441">
        <f t="shared" si="0"/>
        <v>0</v>
      </c>
      <c r="S23" s="441">
        <f t="shared" si="0"/>
        <v>0</v>
      </c>
      <c r="T23" s="441">
        <f t="shared" si="0"/>
        <v>0</v>
      </c>
      <c r="U23" s="441">
        <f t="shared" si="0"/>
        <v>0</v>
      </c>
      <c r="V23" s="441">
        <f t="shared" si="0"/>
        <v>0</v>
      </c>
      <c r="W23" s="441">
        <f t="shared" si="0"/>
        <v>0</v>
      </c>
      <c r="X23" s="441">
        <f t="shared" si="0"/>
        <v>0</v>
      </c>
      <c r="Y23" s="441">
        <f t="shared" si="0"/>
        <v>0</v>
      </c>
    </row>
    <row r="24" spans="1:25" x14ac:dyDescent="0.25">
      <c r="E24" s="24"/>
      <c r="F24" s="24"/>
      <c r="G24" s="24"/>
      <c r="H24" s="24"/>
      <c r="I24" s="24"/>
      <c r="J24" s="24"/>
      <c r="K24" s="24"/>
      <c r="L24" s="24"/>
      <c r="M24" s="24"/>
    </row>
    <row r="25" spans="1:25" s="2" customFormat="1" x14ac:dyDescent="0.25">
      <c r="D25" s="24"/>
      <c r="E25" s="24"/>
      <c r="F25" s="24"/>
      <c r="G25" s="24"/>
      <c r="H25" s="24"/>
      <c r="I25" s="24"/>
      <c r="J25" s="24"/>
      <c r="K25" s="24"/>
      <c r="L25" s="24"/>
      <c r="M25" s="24"/>
      <c r="N25" s="24"/>
      <c r="O25" s="24"/>
      <c r="P25" s="24"/>
      <c r="Q25" s="24"/>
      <c r="R25" s="24"/>
      <c r="S25" s="24"/>
      <c r="T25" s="24"/>
      <c r="U25" s="24"/>
      <c r="V25" s="24"/>
      <c r="W25" s="24"/>
      <c r="X25" s="24"/>
      <c r="Y25" s="24"/>
    </row>
    <row r="26" spans="1:25" x14ac:dyDescent="0.25">
      <c r="A26" s="147"/>
    </row>
    <row r="27" spans="1:25" x14ac:dyDescent="0.25">
      <c r="A27" s="147"/>
    </row>
    <row r="28" spans="1:25" x14ac:dyDescent="0.25">
      <c r="A28" s="147"/>
    </row>
    <row r="29" spans="1:25" x14ac:dyDescent="0.25">
      <c r="A29" s="147"/>
    </row>
    <row r="30" spans="1:25" x14ac:dyDescent="0.25">
      <c r="A30" s="147"/>
    </row>
    <row r="31" spans="1:25" x14ac:dyDescent="0.25">
      <c r="A31" s="147"/>
    </row>
    <row r="32" spans="1:25" x14ac:dyDescent="0.25">
      <c r="C32" s="2"/>
    </row>
  </sheetData>
  <protectedRanges>
    <protectedRange sqref="D13:Y22 N4:Y12" name="Tartomány4"/>
    <protectedRange sqref="A15:B22" name="Tartomány2"/>
    <protectedRange sqref="B23:Y23" name="Tartomány1"/>
    <protectedRange sqref="N2:Y3" name="Tartomány3"/>
    <protectedRange sqref="A13:B14" name="Tartomány2_1"/>
    <protectedRange sqref="A4:B12" name="Tartomány2_1_1_1"/>
    <protectedRange sqref="D2:M3" name="Tartomány3_1_1_1"/>
    <protectedRange sqref="D4:M12" name="Tartomány4_1_1_1"/>
  </protectedRanges>
  <mergeCells count="1">
    <mergeCell ref="C4:C22"/>
  </mergeCells>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49"/>
  <sheetViews>
    <sheetView zoomScaleNormal="100" workbookViewId="0">
      <pane xSplit="3" ySplit="2" topLeftCell="AS3" activePane="bottomRight" state="frozen"/>
      <selection pane="topRight" activeCell="D1" sqref="D1"/>
      <selection pane="bottomLeft" activeCell="A3" sqref="A3"/>
      <selection pane="bottomRight" activeCell="BC3" sqref="BC3"/>
    </sheetView>
  </sheetViews>
  <sheetFormatPr defaultRowHeight="15" x14ac:dyDescent="0.25"/>
  <cols>
    <col min="1" max="1" width="17.42578125" style="1"/>
    <col min="2" max="2" width="10.42578125" style="1" customWidth="1"/>
    <col min="3" max="3" width="7" style="147" bestFit="1" customWidth="1"/>
    <col min="4" max="4" width="11.140625" style="31" customWidth="1"/>
    <col min="5" max="5" width="9.140625" customWidth="1"/>
    <col min="6" max="6" width="6.140625"/>
    <col min="7" max="7" width="8" bestFit="1" customWidth="1"/>
    <col min="8" max="8" width="6.7109375" customWidth="1"/>
    <col min="9" max="9" width="6.42578125"/>
    <col min="10" max="10" width="6.7109375" customWidth="1"/>
    <col min="11" max="11" width="7" customWidth="1"/>
    <col min="12" max="12" width="6.28515625"/>
    <col min="13" max="13" width="6.42578125" customWidth="1"/>
    <col min="14" max="14" width="6.7109375" style="32" customWidth="1"/>
    <col min="15" max="15" width="6.28515625" style="140" customWidth="1"/>
    <col min="16" max="16" width="7" style="32" customWidth="1"/>
    <col min="17" max="17" width="5.7109375" style="32" customWidth="1"/>
    <col min="18" max="18" width="6.85546875" bestFit="1" customWidth="1"/>
    <col min="19" max="19" width="10.28515625" bestFit="1" customWidth="1"/>
    <col min="20" max="21" width="6.85546875" bestFit="1" customWidth="1"/>
    <col min="22" max="22" width="7.28515625"/>
    <col min="23" max="23" width="8.42578125"/>
    <col min="24" max="24" width="7.140625"/>
    <col min="25" max="25" width="6.28515625"/>
    <col min="26" max="27" width="9.5703125" bestFit="1" customWidth="1"/>
    <col min="28" max="29" width="12.5703125"/>
    <col min="30" max="30" width="11.7109375"/>
    <col min="31" max="31" width="13.85546875"/>
    <col min="32" max="32" width="10.140625"/>
    <col min="33" max="33" width="5.7109375" customWidth="1"/>
    <col min="34" max="34" width="4" customWidth="1"/>
    <col min="35" max="35" width="8.5703125"/>
    <col min="36" max="36" width="9.5703125" bestFit="1" customWidth="1"/>
    <col min="37" max="37" width="3.85546875" customWidth="1"/>
    <col min="39" max="39" width="9.5703125" bestFit="1" customWidth="1"/>
    <col min="40" max="40" width="3.42578125" customWidth="1"/>
    <col min="41" max="41" width="10.85546875" style="32" customWidth="1"/>
    <col min="42" max="42" width="9.85546875" customWidth="1"/>
    <col min="43" max="43" width="9.42578125" style="32"/>
    <col min="44" max="44" width="9.5703125" style="32" customWidth="1"/>
    <col min="45" max="45" width="9.5703125" style="32" bestFit="1" customWidth="1"/>
    <col min="46" max="46" width="9.28515625" style="32" customWidth="1"/>
    <col min="47" max="47" width="9.5703125" style="32" bestFit="1" customWidth="1"/>
    <col min="48" max="48" width="9.140625" style="32" customWidth="1"/>
    <col min="49" max="49" width="9" style="32" customWidth="1"/>
    <col min="50" max="50" width="9.28515625" customWidth="1"/>
    <col min="51" max="51" width="9.140625" customWidth="1"/>
    <col min="52" max="52" width="14.5703125" style="32" customWidth="1"/>
    <col min="53" max="53" width="10.28515625" customWidth="1"/>
    <col min="54" max="54" width="11.85546875" customWidth="1"/>
    <col min="55" max="55" width="34.7109375" style="118" customWidth="1"/>
    <col min="56" max="57" width="10.28515625" bestFit="1" customWidth="1"/>
    <col min="58" max="58" width="12.42578125" customWidth="1"/>
    <col min="59" max="1026" width="8.5703125"/>
  </cols>
  <sheetData>
    <row r="1" spans="1:58" ht="60" customHeight="1" thickTop="1" x14ac:dyDescent="0.25">
      <c r="A1" s="33" t="s">
        <v>52</v>
      </c>
      <c r="B1" s="34" t="s">
        <v>53</v>
      </c>
      <c r="C1" s="425" t="s">
        <v>43</v>
      </c>
      <c r="D1" s="35" t="s">
        <v>54</v>
      </c>
      <c r="E1" s="511" t="s">
        <v>55</v>
      </c>
      <c r="F1" s="511"/>
      <c r="G1" s="511"/>
      <c r="H1" s="512" t="s">
        <v>56</v>
      </c>
      <c r="I1" s="512"/>
      <c r="J1" s="512"/>
      <c r="K1" s="513" t="s">
        <v>57</v>
      </c>
      <c r="L1" s="513"/>
      <c r="M1" s="513"/>
      <c r="N1" s="509" t="s">
        <v>58</v>
      </c>
      <c r="O1" s="510"/>
      <c r="P1" s="519" t="s">
        <v>59</v>
      </c>
      <c r="Q1" s="519"/>
      <c r="R1" s="520" t="s">
        <v>60</v>
      </c>
      <c r="S1" s="520"/>
      <c r="T1" s="522" t="s">
        <v>61</v>
      </c>
      <c r="U1" s="522"/>
      <c r="V1" s="523" t="s">
        <v>62</v>
      </c>
      <c r="W1" s="523"/>
      <c r="X1" s="519" t="s">
        <v>63</v>
      </c>
      <c r="Y1" s="519"/>
      <c r="Z1" s="524" t="s">
        <v>64</v>
      </c>
      <c r="AA1" s="524"/>
      <c r="AB1" s="513" t="s">
        <v>65</v>
      </c>
      <c r="AC1" s="513"/>
      <c r="AD1" s="513"/>
      <c r="AE1" s="513"/>
      <c r="AF1" s="38" t="s">
        <v>66</v>
      </c>
      <c r="AG1" s="521" t="s">
        <v>67</v>
      </c>
      <c r="AH1" s="521"/>
      <c r="AI1" s="37" t="s">
        <v>68</v>
      </c>
      <c r="AJ1" s="513" t="s">
        <v>69</v>
      </c>
      <c r="AK1" s="513"/>
      <c r="AL1" s="39" t="s">
        <v>70</v>
      </c>
      <c r="AM1" s="513" t="s">
        <v>71</v>
      </c>
      <c r="AN1" s="513"/>
      <c r="AO1" s="37" t="s">
        <v>72</v>
      </c>
      <c r="AP1" s="40" t="s">
        <v>73</v>
      </c>
      <c r="AQ1" s="37" t="s">
        <v>74</v>
      </c>
      <c r="AR1" s="37" t="s">
        <v>75</v>
      </c>
      <c r="AS1" s="39" t="s">
        <v>76</v>
      </c>
      <c r="AT1" s="36" t="s">
        <v>77</v>
      </c>
      <c r="AU1" s="37" t="s">
        <v>78</v>
      </c>
      <c r="AV1" s="37" t="s">
        <v>79</v>
      </c>
      <c r="AW1" s="37" t="s">
        <v>80</v>
      </c>
      <c r="AX1" s="37" t="s">
        <v>81</v>
      </c>
      <c r="AY1" s="36" t="s">
        <v>82</v>
      </c>
      <c r="AZ1" s="41" t="s">
        <v>5849</v>
      </c>
      <c r="BA1" s="41" t="s">
        <v>83</v>
      </c>
      <c r="BB1" s="141" t="s">
        <v>5839</v>
      </c>
      <c r="BC1" s="141" t="s">
        <v>27517</v>
      </c>
      <c r="BD1" s="141" t="s">
        <v>27034</v>
      </c>
      <c r="BE1" s="141" t="s">
        <v>27458</v>
      </c>
      <c r="BF1" s="141" t="s">
        <v>27513</v>
      </c>
    </row>
    <row r="2" spans="1:58" s="2" customFormat="1" ht="32.25" customHeight="1" thickBot="1" x14ac:dyDescent="0.3">
      <c r="A2" s="42"/>
      <c r="B2" s="43"/>
      <c r="C2" s="426"/>
      <c r="D2" s="45" t="s">
        <v>84</v>
      </c>
      <c r="E2" s="46" t="s">
        <v>85</v>
      </c>
      <c r="F2" s="12" t="s">
        <v>86</v>
      </c>
      <c r="G2" s="47" t="s">
        <v>87</v>
      </c>
      <c r="H2" s="12" t="s">
        <v>85</v>
      </c>
      <c r="I2" s="12" t="s">
        <v>86</v>
      </c>
      <c r="J2" s="12" t="s">
        <v>87</v>
      </c>
      <c r="K2" s="12" t="s">
        <v>88</v>
      </c>
      <c r="L2" s="12" t="s">
        <v>89</v>
      </c>
      <c r="M2" s="44" t="s">
        <v>90</v>
      </c>
      <c r="N2" s="48" t="s">
        <v>101</v>
      </c>
      <c r="O2" s="142" t="s">
        <v>5845</v>
      </c>
      <c r="P2" s="49" t="s">
        <v>91</v>
      </c>
      <c r="Q2" s="50" t="s">
        <v>92</v>
      </c>
      <c r="R2" s="51" t="s">
        <v>93</v>
      </c>
      <c r="S2" s="51" t="s">
        <v>94</v>
      </c>
      <c r="T2" s="51" t="s">
        <v>93</v>
      </c>
      <c r="U2" s="52" t="s">
        <v>94</v>
      </c>
      <c r="V2" s="51" t="s">
        <v>95</v>
      </c>
      <c r="W2" s="53" t="s">
        <v>96</v>
      </c>
      <c r="X2" s="49" t="s">
        <v>91</v>
      </c>
      <c r="Y2" s="50" t="s">
        <v>97</v>
      </c>
      <c r="Z2" s="54" t="s">
        <v>91</v>
      </c>
      <c r="AA2" s="54" t="s">
        <v>98</v>
      </c>
      <c r="AB2" s="12" t="s">
        <v>91</v>
      </c>
      <c r="AC2" s="12" t="s">
        <v>98</v>
      </c>
      <c r="AD2" s="12" t="s">
        <v>99</v>
      </c>
      <c r="AE2" s="55" t="s">
        <v>100</v>
      </c>
      <c r="AF2" s="56" t="s">
        <v>101</v>
      </c>
      <c r="AG2" s="48"/>
      <c r="AH2" s="57"/>
      <c r="AI2" s="48" t="s">
        <v>101</v>
      </c>
      <c r="AJ2" s="12"/>
      <c r="AK2" s="12"/>
      <c r="AL2" s="46" t="s">
        <v>101</v>
      </c>
      <c r="AM2" s="12"/>
      <c r="AN2" s="44"/>
      <c r="AO2" s="151" t="s">
        <v>101</v>
      </c>
      <c r="AP2" s="58"/>
      <c r="AQ2" s="48" t="s">
        <v>101</v>
      </c>
      <c r="AR2" s="48"/>
      <c r="AS2" s="49" t="s">
        <v>101</v>
      </c>
      <c r="AT2" s="57"/>
      <c r="AU2" s="48" t="s">
        <v>101</v>
      </c>
      <c r="AV2" s="48"/>
      <c r="AW2" s="48"/>
      <c r="AX2" s="12"/>
      <c r="AY2" s="44"/>
      <c r="AZ2" s="24" t="s">
        <v>102</v>
      </c>
      <c r="BA2" s="2" t="s">
        <v>5846</v>
      </c>
      <c r="BB2" s="2" t="s">
        <v>5846</v>
      </c>
      <c r="BC2" s="118" t="s">
        <v>24488</v>
      </c>
    </row>
    <row r="3" spans="1:58" ht="17.25" customHeight="1" thickTop="1" x14ac:dyDescent="0.25">
      <c r="A3" s="59" t="str">
        <f>'Adatbeírás helye'!D$2</f>
        <v>metil-acetát</v>
      </c>
      <c r="B3" s="60" t="str">
        <f>'Adatbeírás helye'!$D$3</f>
        <v>79-20-9</v>
      </c>
      <c r="C3" s="427">
        <f>'Adatbeírás helye'!D23</f>
        <v>29.324999999999999</v>
      </c>
      <c r="D3" s="61" t="str">
        <f>VLOOKUP(B3,' Adatbázis új anyagok helye'!$A$1:$AY$757,5,0)</f>
        <v>Flam. Liq. 2</v>
      </c>
      <c r="E3">
        <f>VLOOKUP(B3,' Adatbázis új anyagok helye'!$A$1:$AY$757,6,0)</f>
        <v>4</v>
      </c>
      <c r="F3">
        <f>VLOOKUP(B3,' Adatbázis új anyagok helye'!$A$1:$AY$757,7,0)</f>
        <v>4</v>
      </c>
      <c r="G3">
        <f>VLOOKUP(B3,' Adatbázis új anyagok helye'!$A$1:$AY$757,8,0)</f>
        <v>4</v>
      </c>
      <c r="H3" s="62">
        <f>VLOOKUP(E28,segédtáblázatok!$A$3:$D$6,2,0)</f>
        <v>500</v>
      </c>
      <c r="I3" s="62">
        <f>VLOOKUP(F28,segédtáblázatok!$A$3:$D$6,2,0)</f>
        <v>500</v>
      </c>
      <c r="J3" s="62">
        <f>VLOOKUP(G28,segédtáblázatok!$A$3:$D$6,2,0)</f>
        <v>500</v>
      </c>
      <c r="K3" s="63">
        <f t="shared" ref="K3:K23" si="0">C3/H3</f>
        <v>5.8650000000000001E-2</v>
      </c>
      <c r="L3" s="63">
        <f t="shared" ref="L3:L23" si="1">C3/I3</f>
        <v>5.8650000000000001E-2</v>
      </c>
      <c r="M3" s="64">
        <f t="shared" ref="M3:M23" si="2">C3/J3</f>
        <v>5.8650000000000001E-2</v>
      </c>
      <c r="N3" s="65">
        <f>IF(C3&gt;=10,VLOOKUP(B3,' Adatbázis új anyagok helye'!$A$1:$AY$757,14,0),(IF(C3=0,"HIÁNYZIK",0)))</f>
        <v>0</v>
      </c>
      <c r="O3" s="143">
        <f>N3*C3/10</f>
        <v>0</v>
      </c>
      <c r="P3" s="66">
        <f>IF(C3&gt;=1,VLOOKUP($B3,' Adatbázis új anyagok helye'!$A$1:$AY$757,10,0),IF(C3&gt;=VLOOKUP($B3,' Adatbázis új anyagok helye'!$A$1:$AY$757,33,0),VLOOKUP($B3,' Adatbázis új anyagok helye'!$A$1:$AY$757,10,0),0))</f>
        <v>0</v>
      </c>
      <c r="Q3" s="66">
        <f>IF(C3&gt;=1,VLOOKUP($B3,' Adatbázis új anyagok helye'!$A$1:$AY$757,11,0),IF(C3&gt;=VLOOKUP($B3,' Adatbázis új anyagok helye'!$A$1:$AY$757,32,0),VLOOKUP($B3,' Adatbázis új anyagok helye'!$A$1:$AY$757,11,0),0))</f>
        <v>2</v>
      </c>
      <c r="R3" s="67">
        <f>VLOOKUP(B3,' Adatbázis új anyagok helye'!$A$1:$AY$757,33,0)</f>
        <v>100</v>
      </c>
      <c r="S3" s="62">
        <f>VLOOKUP(B3,' Adatbázis új anyagok helye'!$A$1:$AY$757,35,0)</f>
        <v>100</v>
      </c>
      <c r="T3" s="68">
        <f>IF(P3=0,0,IF(OR(EXACT(P3,"1A"),EXACT(P3,"1B"),EXACT(P3,"1C")),C3*10/R3,IF(P3=2,C3/R3,0)))</f>
        <v>0</v>
      </c>
      <c r="U3" s="69">
        <f>IF(P3=0,0,IF(P3=2,0,C3/S3))</f>
        <v>0</v>
      </c>
      <c r="V3" s="68">
        <f>IF(Q3=0,0,IF(Q3=1,C3*10/S29,IF(Q3=2,C3/R29,0)))</f>
        <v>2.9325000000000001</v>
      </c>
      <c r="W3" s="68">
        <f>IF(Q3=0,0,IF(Q3=1,C3/S29,IF(Q3=2,0,0)))</f>
        <v>0</v>
      </c>
      <c r="X3" s="66">
        <f>VLOOKUP($B3,' Adatbázis új anyagok helye'!$A$1:$AY$757,12,0)</f>
        <v>0</v>
      </c>
      <c r="Y3" s="66">
        <f>VLOOKUP($B3,' Adatbázis új anyagok helye'!$A$1:$AY$757,13,0)</f>
        <v>0</v>
      </c>
      <c r="Z3" s="70">
        <f>IF(VLOOKUP($B3,' Adatbázis új anyagok helye'!$A$1:$AY$757,30,0)&gt;0,VLOOKUP($B3,' Adatbázis új anyagok helye'!$A$1:$AY$757,30,0),100)</f>
        <v>100</v>
      </c>
      <c r="AA3" s="70">
        <f>IF(VLOOKUP(B3,' Adatbázis új anyagok helye'!$A$1:$AY$757,31,0)&gt;0,VLOOKUP(B3,' Adatbázis új anyagok helye'!$A$1:$AY$757,31,0),100)</f>
        <v>100</v>
      </c>
      <c r="AB3" t="str">
        <f t="shared" ref="AB3:AB22" si="3">IF(AND(OR(X3=1,X3="1B",X3="1A"),C3&gt;=Z3),"Skin Sens. 1","NEM Érz.")</f>
        <v>NEM Érz.</v>
      </c>
      <c r="AC3" t="str">
        <f t="shared" ref="AC3:AC22" si="4">IF(AND(OR(Y3=1,Y3="1B",Y3="1A"),C3&gt;=AA3),"Inhal. Sens. 1","NEM Érz.")</f>
        <v>NEM Érz.</v>
      </c>
      <c r="AD3" s="71" t="str">
        <f>IF(X3=0,"NEM",IF(AB3="Skin Sens. 1","CíMKÉRE",IF(C3&gt;=Z3/10,"CíMKÉRE","NEM")))</f>
        <v>NEM</v>
      </c>
      <c r="AE3" s="71" t="str">
        <f>IF(Y3=0,"NEM",IF(AC3="Inhal. Sens. 1","CíMKÉRE",IF(C3&gt;=AA3/10,"CíMKÉRE","NEM")))</f>
        <v>NEM</v>
      </c>
      <c r="AF3" s="72">
        <f>VLOOKUP(B3,' Adatbázis új anyagok helye'!$A$1:$AY$757,17,0)</f>
        <v>0</v>
      </c>
      <c r="AG3" s="31" t="str">
        <f>IF(AF3=0,"NEM",IF(C3&gt;=VLOOKUP(B3,' Adatbázis új anyagok helye'!$A$1:$AY$757,27,0),"Carc.","NEM"))</f>
        <v>NEM</v>
      </c>
      <c r="AH3" s="73">
        <f>IF(EXACT(AG3,"NEM"),4,IF(EXACT(AG3,"Carc."),IF(EXACT(AF3,"1A"),1,IF(EXACT(AF3,"1B"),2,IF(EXACT(AF3,2),3,"")))))</f>
        <v>4</v>
      </c>
      <c r="AI3" s="72">
        <f>VLOOKUP(B3,' Adatbázis új anyagok helye'!$A$1:$AY$757,18,0)</f>
        <v>0</v>
      </c>
      <c r="AJ3" s="31" t="str">
        <f>IF(AI3=0,"NEM",IF(C3&gt;=VLOOKUP(B3,' Adatbázis új anyagok helye'!$A$1:$AY$757,28,0),"Muta.","NEM"))</f>
        <v>NEM</v>
      </c>
      <c r="AK3" s="73">
        <f t="shared" ref="AK3:AK23" si="5">IF(EXACT(AJ3,"NEM"),4,IF(EXACT(AJ3,"Muta."),IF(EXACT(AI3,"1A"),1,IF(EXACT(AI3,"1B"),2,IF(EXACT(AI3,2),3,"")))))</f>
        <v>4</v>
      </c>
      <c r="AL3" s="72">
        <f>VLOOKUP(B3,' Adatbázis új anyagok helye'!$A$1:$AY$757,19,0)</f>
        <v>0</v>
      </c>
      <c r="AM3" s="31" t="str">
        <f>IF(AL3=0,"NEM",IF(C3&gt;=VLOOKUP(B3,' Adatbázis új anyagok helye'!$A$1:$AY$757,29,0),"Repr.","NEM"))</f>
        <v>NEM</v>
      </c>
      <c r="AN3" s="73">
        <f>IF(EXACT(AM3,"NEM"),4,IF(EXACT(AM3,"Repr."),IF(EXACT(AL3,"1A"),1,IF(EXACT(AL3,"1B"),2,IF(EXACT(AL3,2),3,"")))))</f>
        <v>4</v>
      </c>
      <c r="AO3" s="66">
        <f>VLOOKUP(B3,' Adatbázis új anyagok helye'!$A$1:$AY$757,15,0)</f>
        <v>3</v>
      </c>
      <c r="AP3" s="74">
        <f>IF(AO3=0,"NEM",IF(AND(AO3=1,C3&gt;=VLOOKUP(B3,' Adatbázis új anyagok helye'!$A$1:$AY$757,22,0)),"STOT SE 1",IF(OR(AND(AO3=1,C3&gt;=VLOOKUP(B3,' Adatbázis új anyagok helye'!$A$1:$AY$757,23,0)),(AND(AO3=2,C3&gt;=VLOOKUP(B3,' Adatbázis új anyagok helye'!$A$1:$AY$757,23,0)))),"STOT SE 2",IF(AO3=3,C3/VLOOKUP(B3,' Adatbázis új anyagok helye'!$A$1:$AY$757,24,0),"NEM"))))</f>
        <v>1.4662500000000001</v>
      </c>
      <c r="AQ3" s="65">
        <f>VLOOKUP(B3,' Adatbázis új anyagok helye'!$A$1:$AY$757,16,0)</f>
        <v>0</v>
      </c>
      <c r="AR3" t="str">
        <f>IF(AQ3=0,"NEM",IF(AND(AQ3=1,C3&gt;=VLOOKUP(B3,' Adatbázis új anyagok helye'!$A$1:$AY$757,25,0)),"STOT RE 1",IF(OR(AND(AQ3=1,C3&gt;=VLOOKUP(B3,' Adatbázis új anyagok helye'!$A$1:$AY$757,26,0)),(AND(AQ3=2,C3&gt;=VLOOKUP(B3,' Adatbázis új anyagok helye'!$A$1:$AY$757,26,0)))),"STOT RE 2","NEM")))</f>
        <v>NEM</v>
      </c>
      <c r="AS3" s="66">
        <f>VLOOKUP(B3,' Adatbázis új anyagok helye'!$A$1:$AY$757,37,0)</f>
        <v>0</v>
      </c>
      <c r="AT3" s="75">
        <f>IF(AS3=0,0,IF(VLOOKUP(B3,' Adatbázis új anyagok helye'!$A$1:$AY$757,40,0)&gt;0,C3*VLOOKUP(B3,' Adatbázis új anyagok helye'!$A$1:$AY$757,40,0),C3))</f>
        <v>0</v>
      </c>
      <c r="AU3" s="32">
        <f>VLOOKUP(B3,' Adatbázis új anyagok helye'!$A$1:$AY$757,38,0)</f>
        <v>0</v>
      </c>
      <c r="AV3" s="65">
        <f>IF(AU3=0,0,IF(AU3=1,IF(VLOOKUP(B3,' Adatbázis új anyagok helye'!$A$1:$AY$757,41,0)&gt;0,C3*VLOOKUP(B3,' Adatbázis új anyagok helye'!$A$1:$AY$757,41,0),C3),0))</f>
        <v>0</v>
      </c>
      <c r="AW3" s="65">
        <f>IF($AV$24&gt;=25,0,IF(AU3=0,0,IF(AU3=1,IF(VLOOKUP(B3,' Adatbázis új anyagok helye'!$A$1:$AY$757,41,0)&gt;0,10*C3*VLOOKUP(B3,' Adatbázis új anyagok helye'!$A$1:$AY$757,41,0),10*C3),IF(AU3=2,C3,0))))</f>
        <v>0</v>
      </c>
      <c r="AX3" s="65">
        <f>IF(OR($AV$24&gt;=25,$AW$24&gt;=25),0,IF(AU3=0,0,IF(AU3=1,IF(VLOOKUP(B3,' Adatbázis új anyagok helye'!$A$1:$AY$757,41,0)&gt;0,100*C3*VLOOKUP(B3,' Adatbázis új anyagok helye'!$A$1:$AY$757,41,0),100*C3),IF(AU3=2,10*C3,IF(AU3=3,C3,0)))))</f>
        <v>0</v>
      </c>
      <c r="AY3" s="75">
        <f t="shared" ref="AY3:AY23" si="6">IF(OR($AV$24&gt;=25,$AW$24&gt;=25,$AX$24&gt;=25),0,IF(AU3=0,0,C3))</f>
        <v>0</v>
      </c>
      <c r="AZ3" s="76" t="e">
        <f>VLOOKUP(B3,'5-2020 anyagai'!$B$1:$J$438,5,0)</f>
        <v>#N/A</v>
      </c>
      <c r="BA3" t="e">
        <f>IF((VLOOKUP(B3,'PIC lista'!$A$2:$C$1008,1,0)=B3),"IGEN","NEM")</f>
        <v>#N/A</v>
      </c>
      <c r="BB3" t="e">
        <f>IF((VLOOKUP(B3,jelöltlista!$A$1:$D$989,1,FALSE)=B3),"IGEN","NEM")</f>
        <v>#N/A</v>
      </c>
      <c r="BC3" s="118" t="str">
        <f>VLOOKUP(B3,'harmonizált osztályozások'!A3:L5811,5,FALSE)</f>
        <v xml:space="preserve">Flam. Liq. 2
STOT SE 3
Eye Irrit. 2
</v>
      </c>
      <c r="BD3" t="e">
        <f>VLOOKUP(B3,'Sevesoban megnevezve'!A2:F99,4,FALSE)</f>
        <v>#N/A</v>
      </c>
      <c r="BE3" t="e">
        <f>VLOOKUP(B3,Korlátozás!A2:D472,4,FALSE)</f>
        <v>#N/A</v>
      </c>
      <c r="BF3" t="e">
        <f>VLOOKUP(B3,'REACH engedélyköteles'!A2:D79,4,FALSE)</f>
        <v>#N/A</v>
      </c>
    </row>
    <row r="4" spans="1:58" ht="18" customHeight="1" x14ac:dyDescent="0.25">
      <c r="A4" s="59" t="str">
        <f>'Adatbeírás helye'!$E$2</f>
        <v>metanol</v>
      </c>
      <c r="B4" s="60" t="str">
        <f>'Adatbeírás helye'!$E$3</f>
        <v>67-56-1</v>
      </c>
      <c r="C4" s="427">
        <f>'Adatbeírás helye'!E23</f>
        <v>8.5</v>
      </c>
      <c r="D4" s="61" t="str">
        <f>VLOOKUP(B4,' Adatbázis új anyagok helye'!$A$1:$AY$757,5,0)</f>
        <v>Flam. Liq. 2</v>
      </c>
      <c r="E4">
        <f>VLOOKUP(B4,' Adatbázis új anyagok helye'!$A$1:$AY$757,6,0)</f>
        <v>3</v>
      </c>
      <c r="F4">
        <f>VLOOKUP(B4,' Adatbázis új anyagok helye'!$A$1:$AY$757,7,0)</f>
        <v>3</v>
      </c>
      <c r="G4">
        <f>VLOOKUP(B4,' Adatbázis új anyagok helye'!$A$1:$AY$757,8,0)</f>
        <v>3</v>
      </c>
      <c r="H4" s="62">
        <f>VLOOKUP(E29,segédtáblázatok!$A$3:$D$6,2,0)</f>
        <v>100</v>
      </c>
      <c r="I4" s="62">
        <f>VLOOKUP(F29,segédtáblázatok!$A$3:$D$6,2,0)</f>
        <v>100</v>
      </c>
      <c r="J4" s="62">
        <f>VLOOKUP(G29,segédtáblázatok!$A$3:$D$6,2,0)</f>
        <v>100</v>
      </c>
      <c r="K4" s="63">
        <f t="shared" si="0"/>
        <v>8.5000000000000006E-2</v>
      </c>
      <c r="L4" s="63">
        <f t="shared" si="1"/>
        <v>8.5000000000000006E-2</v>
      </c>
      <c r="M4" s="64">
        <f t="shared" si="2"/>
        <v>8.5000000000000006E-2</v>
      </c>
      <c r="N4" s="65">
        <f>IF(C4&gt;=10,VLOOKUP(B4,' Adatbázis új anyagok helye'!$A$1:$AY$757,14,0),(IF(C4=0,"HIÁNYZIK",0)))</f>
        <v>0</v>
      </c>
      <c r="O4" s="143">
        <f t="shared" ref="O4:O23" si="7">N4*C4/10</f>
        <v>0</v>
      </c>
      <c r="P4" s="66">
        <f>IF(C4&gt;=1,VLOOKUP($B4,' Adatbázis új anyagok helye'!$A$1:$AY$757,10,0),IF(C4&gt;=VLOOKUP($B4,' Adatbázis új anyagok helye'!$A$1:$AY$757,33,0),VLOOKUP($B4,' Adatbázis új anyagok helye'!$A$1:$AY$757,10,0),0))</f>
        <v>0</v>
      </c>
      <c r="Q4" s="66">
        <f>IF(C4&gt;=1,VLOOKUP($B4,' Adatbázis új anyagok helye'!$A$1:$AY$757,11,0),IF(C4&gt;=VLOOKUP($B4,' Adatbázis új anyagok helye'!$A$1:$AY$757,32,0),VLOOKUP($B4,' Adatbázis új anyagok helye'!$A$1:$AY$757,11,0),0))</f>
        <v>0</v>
      </c>
      <c r="R4" s="67">
        <f>VLOOKUP(B4,' Adatbázis új anyagok helye'!$A$1:$AY$757,33,0)</f>
        <v>100</v>
      </c>
      <c r="S4" s="62">
        <f>VLOOKUP(B4,' Adatbázis új anyagok helye'!$A$1:$AY$757,35,0)</f>
        <v>100</v>
      </c>
      <c r="T4" s="68">
        <f t="shared" ref="T4:T23" si="8">IF(P4=0,0,IF(OR(EXACT(P4,"1A"),EXACT(P4,"1B"),EXACT(P4,"1C")),C4*10/R4,IF(P4=2,C4/R4,0)))</f>
        <v>0</v>
      </c>
      <c r="U4" s="69">
        <f t="shared" ref="U4:U23" si="9">IF(P4=0,0,IF(P4=2,0,C4/S4))</f>
        <v>0</v>
      </c>
      <c r="V4" s="68">
        <f t="shared" ref="V4:V23" si="10">IF(Q4=0,0,IF(Q4=1,C4*10/S30,IF(Q4=2,C4/R30,0)))</f>
        <v>0</v>
      </c>
      <c r="W4" s="68">
        <f t="shared" ref="W4:W23" si="11">IF(Q4=0,0,IF(Q4=1,C4/S30,IF(Q4=2,0,0)))</f>
        <v>0</v>
      </c>
      <c r="X4" s="66">
        <f>VLOOKUP($B4,' Adatbázis új anyagok helye'!$A$1:$AY$757,12,0)</f>
        <v>0</v>
      </c>
      <c r="Y4" s="66" t="str">
        <f>VLOOKUP($B4,' Adatbázis új anyagok helye'!$A$1:$AY$757,13,0)</f>
        <v xml:space="preserve"> </v>
      </c>
      <c r="Z4" s="70">
        <f>IF(VLOOKUP($B4,' Adatbázis új anyagok helye'!$A$1:$AY$757,30,0)&gt;0,VLOOKUP($B4,' Adatbázis új anyagok helye'!$A$1:$AY$757,30,0),100)</f>
        <v>100</v>
      </c>
      <c r="AA4" s="70">
        <f>IF(VLOOKUP(B4,' Adatbázis új anyagok helye'!$A$1:$AY$757,31,0)&gt;0,VLOOKUP(B4,' Adatbázis új anyagok helye'!$A$1:$AY$757,31,0),100)</f>
        <v>100</v>
      </c>
      <c r="AB4" t="str">
        <f t="shared" si="3"/>
        <v>NEM Érz.</v>
      </c>
      <c r="AC4" t="str">
        <f t="shared" si="4"/>
        <v>NEM Érz.</v>
      </c>
      <c r="AD4" s="71" t="str">
        <f t="shared" ref="AD4:AD23" si="12">IF(X4=0,"NEM",IF(AB4="Skin Sens. 1","CíMKÉRE",IF(C4&gt;=Z4/10,"CíMKÉRE","NEM")))</f>
        <v>NEM</v>
      </c>
      <c r="AE4" s="71" t="str">
        <f t="shared" ref="AE4:AE23" si="13">IF(Y4=0,"NEM",IF(AC4="Inhal. Sens. 1","CíMKÉRE",IF(C4&gt;=AA4/10,"CíMKÉRE","NEM")))</f>
        <v>NEM</v>
      </c>
      <c r="AF4" s="72">
        <f>VLOOKUP(B4,' Adatbázis új anyagok helye'!$A$1:$AY$757,17,0)</f>
        <v>0</v>
      </c>
      <c r="AG4" s="31" t="str">
        <f>IF(AF4=0,"NEM",IF(C4&gt;=VLOOKUP(B4,' Adatbázis új anyagok helye'!$A$1:$AY$757,27,0),"Carc.","NEM"))</f>
        <v>NEM</v>
      </c>
      <c r="AH4" s="73">
        <f t="shared" ref="AH4:AH23" si="14">IF(EXACT(AG4,"NEM"),4,IF(EXACT(AG4,"Carc."),IF(EXACT(AF4,"1A"),1,IF(EXACT(AF4,"1B"),2,IF(EXACT(AF4,2),3,"")))))</f>
        <v>4</v>
      </c>
      <c r="AI4" s="72">
        <f>VLOOKUP(B4,' Adatbázis új anyagok helye'!$A$1:$AY$757,18,0)</f>
        <v>0</v>
      </c>
      <c r="AJ4" s="31" t="str">
        <f>IF(AI4=0,"NEM",IF(C4&gt;=VLOOKUP(B4,' Adatbázis új anyagok helye'!$A$1:$AY$757,28,0),"Muta.","NEM"))</f>
        <v>NEM</v>
      </c>
      <c r="AK4" s="73">
        <f t="shared" si="5"/>
        <v>4</v>
      </c>
      <c r="AL4" s="72">
        <f>VLOOKUP(B4,' Adatbázis új anyagok helye'!$A$1:$AY$757,19,0)</f>
        <v>0</v>
      </c>
      <c r="AM4" s="31" t="str">
        <f>IF(AL4=0,"NEM",IF(C4&gt;=VLOOKUP(B4,' Adatbázis új anyagok helye'!$A$1:$AY$757,29,0),"Repr.","NEM"))</f>
        <v>NEM</v>
      </c>
      <c r="AN4" s="73">
        <f t="shared" ref="AN4:AN23" si="15">IF(EXACT(AM4,"NEM"),4,IF(EXACT(AM4,"Repr."),IF(EXACT(AL4,"1A"),1,IF(EXACT(AL4,"1B"),2,IF(EXACT(AL4,2),3,"")))))</f>
        <v>4</v>
      </c>
      <c r="AO4" s="66">
        <f>VLOOKUP(B4,' Adatbázis új anyagok helye'!$A$1:$AY$757,15,0)</f>
        <v>1</v>
      </c>
      <c r="AP4" s="74" t="str">
        <f>IF(AO4=0,"NEM",IF(AND(AO4=1,C4&gt;=VLOOKUP(B4,' Adatbázis új anyagok helye'!$A$1:$AY$757,22,0)),"STOT SE 1",IF(OR(AND(AO4=1,C4&gt;=VLOOKUP(B4,' Adatbázis új anyagok helye'!$A$1:$AY$757,23,0)),(AND(AO4=2,C4&gt;=VLOOKUP(B4,' Adatbázis új anyagok helye'!$A$1:$AY$757,23,0)))),"STOT SE 2",IF(AO4=3,C4/VLOOKUP(B4,' Adatbázis új anyagok helye'!$A$1:$AY$757,24,0),"NEM"))))</f>
        <v>STOT SE 2</v>
      </c>
      <c r="AQ4" s="65">
        <f>VLOOKUP(B4,' Adatbázis új anyagok helye'!$A$1:$AY$757,16,0)</f>
        <v>0</v>
      </c>
      <c r="AR4" t="str">
        <f>IF(AQ4=0,"NEM",IF(AND(AQ4=1,C4&gt;=VLOOKUP(B4,' Adatbázis új anyagok helye'!$A$1:$AY$757,25,0)),"STOT RE 1",IF(OR(AND(AQ4=1,C4&gt;=VLOOKUP(B4,' Adatbázis új anyagok helye'!$A$1:$AY$757,26,0)),(AND(AQ4=2,C4&gt;=VLOOKUP(B4,' Adatbázis új anyagok helye'!$A$1:$AY$757,26,0)))),"STOT RE 2","NEM")))</f>
        <v>NEM</v>
      </c>
      <c r="AS4" s="66">
        <f>VLOOKUP(B4,' Adatbázis új anyagok helye'!$A$1:$AY$757,37,0)</f>
        <v>0</v>
      </c>
      <c r="AT4" s="75">
        <f>IF(AS4=0,0,IF(VLOOKUP(B4,' Adatbázis új anyagok helye'!$A$1:$AY$757,40,0)&gt;0,C4*VLOOKUP(B4,' Adatbázis új anyagok helye'!$A$1:$AY$757,40,0),C4))</f>
        <v>0</v>
      </c>
      <c r="AU4" s="140">
        <f>VLOOKUP(B4,' Adatbázis új anyagok helye'!$A$1:$AY$757,38,0)</f>
        <v>0</v>
      </c>
      <c r="AV4" s="65">
        <f>IF(AU4=0,0,IF(AU4=1,IF(VLOOKUP(B4,' Adatbázis új anyagok helye'!$A$1:$AY$757,41,0)&gt;0,C4*VLOOKUP(B4,' Adatbázis új anyagok helye'!$A$1:$AY$757,41,0),C4),0))</f>
        <v>0</v>
      </c>
      <c r="AW4" s="65">
        <f>IF($AV$24&gt;=25,0,IF(AU4=0,0,IF(AU4=1,IF(VLOOKUP(B4,' Adatbázis új anyagok helye'!$A$1:$AY$757,41,0)&gt;0,10*C4*VLOOKUP(B4,' Adatbázis új anyagok helye'!$A$1:$AY$757,41,0),10*C4),IF(AU4=2,C4,0))))</f>
        <v>0</v>
      </c>
      <c r="AX4" s="65">
        <f>IF(OR($AV$24&gt;=25,$AW$24&gt;=25),0,IF(AU4=0,0,IF(AU4=1,IF(VLOOKUP(B4,' Adatbázis új anyagok helye'!$A$1:$AY$757,41,0)&gt;0,100*C4*VLOOKUP(B4,' Adatbázis új anyagok helye'!$A$1:$AY$757,41,0),100*C4),IF(AU4=2,10*C4,IF(AU4=3,C4,0)))))</f>
        <v>0</v>
      </c>
      <c r="AY4" s="75">
        <f t="shared" si="6"/>
        <v>0</v>
      </c>
      <c r="AZ4" s="76" t="e">
        <f>VLOOKUP(B4,'5-2020 anyagai'!$B$1:$J$438,5,0)</f>
        <v>#N/A</v>
      </c>
      <c r="BA4" t="e">
        <f>IF((VLOOKUP(B4,'PIC lista'!$A$2:$C$1008,1,0)=B4),"IGEN","NEM")</f>
        <v>#N/A</v>
      </c>
      <c r="BB4" t="e">
        <f>IF((VLOOKUP(B4,jelöltlista!$A$1:$D$989,1,FALSE)=B4),"IGEN","NEM")</f>
        <v>#N/A</v>
      </c>
      <c r="BC4" s="118" t="str">
        <f>VLOOKUP(B4,'harmonizált osztályozások'!A4:L5812,5,FALSE)</f>
        <v xml:space="preserve">Flam. Liq. 2
Acute Tox. 3 *
Acute Tox. 3 *
Acute Tox. 3 *
STOT SE 1
</v>
      </c>
      <c r="BD4" t="str">
        <f>VLOOKUP(B4,'Sevesoban megnevezve'!A3:F100,4,FALSE)</f>
        <v>https://echa.europa.eu/hu/substance-information/-/substanceinfo/100.000.599</v>
      </c>
      <c r="BE4" t="e">
        <f>VLOOKUP(B4,Korlátozás!A3:D473,4,FALSE)</f>
        <v>#N/A</v>
      </c>
      <c r="BF4" t="e">
        <f>VLOOKUP(B4,'REACH engedélyköteles'!A3:D80,4,FALSE)</f>
        <v>#N/A</v>
      </c>
    </row>
    <row r="5" spans="1:58" ht="16.5" customHeight="1" x14ac:dyDescent="0.25">
      <c r="A5" s="59" t="str">
        <f>'Adatbeírás helye'!$F$2</f>
        <v>aceton</v>
      </c>
      <c r="B5" s="60" t="str">
        <f>'Adatbeírás helye'!$F$3</f>
        <v>67-64-1</v>
      </c>
      <c r="C5" s="427">
        <f>'Adatbeírás helye'!F23</f>
        <v>32.5</v>
      </c>
      <c r="D5" s="61" t="str">
        <f>VLOOKUP(B5,' Adatbázis új anyagok helye'!$A$1:$AY$757,5,0)</f>
        <v>Flam. Liq. 2</v>
      </c>
      <c r="E5">
        <f>VLOOKUP(B5,' Adatbázis új anyagok helye'!$A$1:$AY$757,6,0)</f>
        <v>0</v>
      </c>
      <c r="F5">
        <f>VLOOKUP(B5,' Adatbázis új anyagok helye'!$A$1:$AY$757,7,0)</f>
        <v>0</v>
      </c>
      <c r="G5">
        <f>VLOOKUP(B5,' Adatbázis új anyagok helye'!$A$1:$AY$757,8,0)</f>
        <v>0</v>
      </c>
      <c r="H5" s="62" t="e">
        <f>VLOOKUP(E30,segédtáblázatok!$A$3:$D$6,2,0)</f>
        <v>#N/A</v>
      </c>
      <c r="I5" s="62" t="e">
        <f>VLOOKUP(F30,segédtáblázatok!$A$3:$D$6,2,0)</f>
        <v>#N/A</v>
      </c>
      <c r="J5" s="62" t="e">
        <f>VLOOKUP(G30,segédtáblázatok!$A$3:$D$6,2,0)</f>
        <v>#N/A</v>
      </c>
      <c r="K5" s="63" t="e">
        <f t="shared" si="0"/>
        <v>#N/A</v>
      </c>
      <c r="L5" s="63" t="e">
        <f t="shared" si="1"/>
        <v>#N/A</v>
      </c>
      <c r="M5" s="64" t="e">
        <f t="shared" si="2"/>
        <v>#N/A</v>
      </c>
      <c r="N5" s="65">
        <f>IF(C5&gt;=10,VLOOKUP(B5,' Adatbázis új anyagok helye'!$A$1:$AY$757,14,0),(IF(C5=0,"HIÁNYZIK",0)))</f>
        <v>0</v>
      </c>
      <c r="O5" s="143">
        <f t="shared" si="7"/>
        <v>0</v>
      </c>
      <c r="P5" s="66">
        <f>IF(C5&gt;=1,VLOOKUP($B5,' Adatbázis új anyagok helye'!$A$1:$AY$757,10,0),IF(C5&gt;=VLOOKUP($B5,' Adatbázis új anyagok helye'!$A$1:$AY$757,33,0),VLOOKUP($B5,' Adatbázis új anyagok helye'!$A$1:$AY$757,10,0),0))</f>
        <v>0</v>
      </c>
      <c r="Q5" s="66">
        <f>IF(C5&gt;=1,VLOOKUP($B5,' Adatbázis új anyagok helye'!$A$1:$AY$757,11,0),IF(C5&gt;=VLOOKUP($B5,' Adatbázis új anyagok helye'!$A$1:$AY$757,32,0),VLOOKUP($B5,' Adatbázis új anyagok helye'!$A$1:$AY$757,11,0),0))</f>
        <v>2</v>
      </c>
      <c r="R5" s="67">
        <f>VLOOKUP(B5,' Adatbázis új anyagok helye'!$A$1:$AY$757,33,0)</f>
        <v>100</v>
      </c>
      <c r="S5" s="62">
        <f>VLOOKUP(B5,' Adatbázis új anyagok helye'!$A$1:$AY$757,35,0)</f>
        <v>100</v>
      </c>
      <c r="T5" s="68">
        <f t="shared" si="8"/>
        <v>0</v>
      </c>
      <c r="U5" s="69">
        <f t="shared" si="9"/>
        <v>0</v>
      </c>
      <c r="V5" s="68">
        <f t="shared" si="10"/>
        <v>3.25</v>
      </c>
      <c r="W5" s="68">
        <f t="shared" si="11"/>
        <v>0</v>
      </c>
      <c r="X5" s="66">
        <f>VLOOKUP($B5,' Adatbázis új anyagok helye'!$A$1:$AY$757,12,0)</f>
        <v>0</v>
      </c>
      <c r="Y5" s="66">
        <f>VLOOKUP($B5,' Adatbázis új anyagok helye'!$A$1:$AY$757,13,0)</f>
        <v>0</v>
      </c>
      <c r="Z5" s="70">
        <f>IF(VLOOKUP($B5,' Adatbázis új anyagok helye'!$A$1:$AY$757,30,0)&gt;0,VLOOKUP($B5,' Adatbázis új anyagok helye'!$A$1:$AY$757,30,0),100)</f>
        <v>100</v>
      </c>
      <c r="AA5" s="70">
        <f>IF(VLOOKUP(B5,' Adatbázis új anyagok helye'!$A$1:$AY$757,31,0)&gt;0,VLOOKUP(B5,' Adatbázis új anyagok helye'!$A$1:$AY$757,31,0),100)</f>
        <v>100</v>
      </c>
      <c r="AB5" t="str">
        <f t="shared" si="3"/>
        <v>NEM Érz.</v>
      </c>
      <c r="AC5" t="str">
        <f t="shared" si="4"/>
        <v>NEM Érz.</v>
      </c>
      <c r="AD5" s="71" t="str">
        <f t="shared" si="12"/>
        <v>NEM</v>
      </c>
      <c r="AE5" s="71" t="str">
        <f t="shared" si="13"/>
        <v>NEM</v>
      </c>
      <c r="AF5" s="72">
        <f>VLOOKUP(B5,' Adatbázis új anyagok helye'!$A$1:$AY$757,17,0)</f>
        <v>0</v>
      </c>
      <c r="AG5" s="31" t="str">
        <f>IF(AF5=0,"NEM",IF(C5&gt;=VLOOKUP(B5,' Adatbázis új anyagok helye'!$A$1:$AY$757,27,0),"Carc.","NEM"))</f>
        <v>NEM</v>
      </c>
      <c r="AH5" s="73">
        <f t="shared" si="14"/>
        <v>4</v>
      </c>
      <c r="AI5" s="72">
        <f>VLOOKUP(B5,' Adatbázis új anyagok helye'!$A$1:$AY$757,18,0)</f>
        <v>0</v>
      </c>
      <c r="AJ5" s="31" t="str">
        <f>IF(AI5=0,"NEM",IF(C5&gt;=VLOOKUP(B5,' Adatbázis új anyagok helye'!$A$1:$AY$757,28,0),"Muta.","NEM"))</f>
        <v>NEM</v>
      </c>
      <c r="AK5" s="73">
        <f t="shared" si="5"/>
        <v>4</v>
      </c>
      <c r="AL5" s="72">
        <f>VLOOKUP(B5,' Adatbázis új anyagok helye'!$A$1:$AY$757,19,0)</f>
        <v>0</v>
      </c>
      <c r="AM5" s="31" t="str">
        <f>IF(AL5=0,"NEM",IF(C5&gt;=VLOOKUP(B5,' Adatbázis új anyagok helye'!$A$1:$AY$757,29,0),"Repr.","NEM"))</f>
        <v>NEM</v>
      </c>
      <c r="AN5" s="73">
        <f t="shared" si="15"/>
        <v>4</v>
      </c>
      <c r="AO5" s="66">
        <f>VLOOKUP(B5,' Adatbázis új anyagok helye'!$A$1:$AY$757,15,0)</f>
        <v>3</v>
      </c>
      <c r="AP5" s="74">
        <f>IF(AO5=0,"NEM",IF(AND(AO5=1,C5&gt;=VLOOKUP(B5,' Adatbázis új anyagok helye'!$A$1:$AY$757,22,0)),"STOT SE 1",IF(OR(AND(AO5=1,C5&gt;=VLOOKUP(B5,' Adatbázis új anyagok helye'!$A$1:$AY$757,23,0)),(AND(AO5=2,C5&gt;=VLOOKUP(B5,' Adatbázis új anyagok helye'!$A$1:$AY$757,23,0)))),"STOT SE 2",IF(AO5=3,C5/VLOOKUP(B5,' Adatbázis új anyagok helye'!$A$1:$AY$757,24,0),"NEM"))))</f>
        <v>1.625</v>
      </c>
      <c r="AQ5" s="65">
        <f>VLOOKUP(B5,' Adatbázis új anyagok helye'!$A$1:$AY$757,16,0)</f>
        <v>0</v>
      </c>
      <c r="AR5" t="str">
        <f>IF(AQ5=0,"NEM",IF(AND(AQ5=1,C5&gt;=VLOOKUP(B5,' Adatbázis új anyagok helye'!$A$1:$AY$757,25,0)),"STOT RE 1",IF(OR(AND(AQ5=1,C5&gt;=VLOOKUP(B5,' Adatbázis új anyagok helye'!$A$1:$AY$757,26,0)),(AND(AQ5=2,C5&gt;=VLOOKUP(B5,' Adatbázis új anyagok helye'!$A$1:$AY$757,26,0)))),"STOT RE 2","NEM")))</f>
        <v>NEM</v>
      </c>
      <c r="AS5" s="66">
        <f>VLOOKUP(B5,' Adatbázis új anyagok helye'!$A$1:$AY$757,37,0)</f>
        <v>0</v>
      </c>
      <c r="AT5" s="75">
        <f>IF(AS5=0,0,IF(VLOOKUP(B5,' Adatbázis új anyagok helye'!$A$1:$AY$757,40,0)&gt;0,C5*VLOOKUP(B5,' Adatbázis új anyagok helye'!$A$1:$AY$757,40,0),C5))</f>
        <v>0</v>
      </c>
      <c r="AU5" s="140">
        <f>VLOOKUP(B5,' Adatbázis új anyagok helye'!$A$1:$AY$757,38,0)</f>
        <v>0</v>
      </c>
      <c r="AV5" s="65">
        <f>IF(AU5=0,0,IF(AU5=1,IF(VLOOKUP(B5,' Adatbázis új anyagok helye'!$A$1:$AY$757,41,0)&gt;0,C5*VLOOKUP(B5,' Adatbázis új anyagok helye'!$A$1:$AY$757,41,0),C5),0))</f>
        <v>0</v>
      </c>
      <c r="AW5" s="65">
        <f>IF($AV$24&gt;=25,0,IF(AU5=0,0,IF(AU5=1,IF(VLOOKUP(B5,' Adatbázis új anyagok helye'!$A$1:$AY$757,41,0)&gt;0,10*C5*VLOOKUP(B5,' Adatbázis új anyagok helye'!$A$1:$AY$757,41,0),10*C5),IF(AU5=2,C5,0))))</f>
        <v>0</v>
      </c>
      <c r="AX5" s="65">
        <f>IF(OR($AV$24&gt;=25,$AW$24&gt;=25),0,IF(AU5=0,0,IF(AU5=1,IF(VLOOKUP(B5,' Adatbázis új anyagok helye'!$A$1:$AY$757,41,0)&gt;0,100*C5*VLOOKUP(B5,' Adatbázis új anyagok helye'!$A$1:$AY$757,41,0),100*C5),IF(AU5=2,10*C5,IF(AU5=3,C5,0)))))</f>
        <v>0</v>
      </c>
      <c r="AY5" s="75">
        <f t="shared" si="6"/>
        <v>0</v>
      </c>
      <c r="AZ5" s="76" t="e">
        <f>VLOOKUP(B5,'5-2020 anyagai'!$B$1:$J$438,5,0)</f>
        <v>#N/A</v>
      </c>
      <c r="BA5" t="e">
        <f>IF((VLOOKUP(B5,'PIC lista'!$A$2:$C$1008,1,0)=B5),"IGEN","NEM")</f>
        <v>#N/A</v>
      </c>
      <c r="BB5" t="e">
        <f>IF((VLOOKUP(B5,jelöltlista!$A$1:$D$989,1,FALSE)=B5),"IGEN","NEM")</f>
        <v>#N/A</v>
      </c>
      <c r="BC5" s="118" t="str">
        <f>VLOOKUP(B5,'harmonizált osztályozások'!A5:L5813,5,FALSE)</f>
        <v xml:space="preserve">Flam. Liq. 2
STOT SE 3
Eye Irrit. 2
</v>
      </c>
      <c r="BD5" t="e">
        <f>VLOOKUP(B5,'Sevesoban megnevezve'!A4:F101,4,FALSE)</f>
        <v>#N/A</v>
      </c>
      <c r="BE5" t="e">
        <f>VLOOKUP(B5,Korlátozás!A4:D474,4,FALSE)</f>
        <v>#N/A</v>
      </c>
      <c r="BF5" t="e">
        <f>VLOOKUP(B5,'REACH engedélyköteles'!A4:D81,4,FALSE)</f>
        <v>#N/A</v>
      </c>
    </row>
    <row r="6" spans="1:58" x14ac:dyDescent="0.25">
      <c r="A6" s="59" t="str">
        <f>'Adatbeírás helye'!$G$2</f>
        <v>heptán</v>
      </c>
      <c r="B6" s="77" t="str">
        <f>'Adatbeírás helye'!$G$3</f>
        <v>142-82-5</v>
      </c>
      <c r="C6" s="427">
        <f>'Adatbeírás helye'!G23</f>
        <v>24.75</v>
      </c>
      <c r="D6" s="61" t="str">
        <f>VLOOKUP(B6,' Adatbázis új anyagok helye'!$A$1:$AY$757,5,0)</f>
        <v>Flam. Liq. 2</v>
      </c>
      <c r="E6">
        <f>VLOOKUP(B6,' Adatbázis új anyagok helye'!$A$1:$AY$757,6,0)</f>
        <v>0</v>
      </c>
      <c r="F6">
        <f>VLOOKUP(B6,' Adatbázis új anyagok helye'!$A$1:$AY$757,7,0)</f>
        <v>0</v>
      </c>
      <c r="G6">
        <f>VLOOKUP(B6,' Adatbázis új anyagok helye'!$A$1:$AY$757,8,0)</f>
        <v>0</v>
      </c>
      <c r="H6" s="62" t="e">
        <f>VLOOKUP(E31,segédtáblázatok!$A$3:$D$6,2,0)</f>
        <v>#N/A</v>
      </c>
      <c r="I6" s="62" t="e">
        <f>VLOOKUP(F31,segédtáblázatok!$A$3:$D$6,2,0)</f>
        <v>#N/A</v>
      </c>
      <c r="J6" s="62" t="e">
        <f>VLOOKUP(G31,segédtáblázatok!$A$3:$D$6,2,0)</f>
        <v>#N/A</v>
      </c>
      <c r="K6" s="63" t="e">
        <f t="shared" si="0"/>
        <v>#N/A</v>
      </c>
      <c r="L6" s="63" t="e">
        <f t="shared" si="1"/>
        <v>#N/A</v>
      </c>
      <c r="M6" s="64" t="e">
        <f t="shared" si="2"/>
        <v>#N/A</v>
      </c>
      <c r="N6" s="65">
        <f>IF(C6&gt;=10,VLOOKUP(B6,' Adatbázis új anyagok helye'!$A$1:$AY$757,14,0),(IF(C6=0,"HIÁNYZIK",0)))</f>
        <v>1</v>
      </c>
      <c r="O6" s="143">
        <f t="shared" si="7"/>
        <v>2.4750000000000001</v>
      </c>
      <c r="P6" s="66">
        <f>IF(C6&gt;=1,VLOOKUP($B6,' Adatbázis új anyagok helye'!$A$1:$AY$757,10,0),IF(C6&gt;=VLOOKUP($B6,' Adatbázis új anyagok helye'!$A$1:$AY$757,33,0),VLOOKUP($B6,' Adatbázis új anyagok helye'!$A$1:$AY$757,10,0),0))</f>
        <v>2</v>
      </c>
      <c r="Q6" s="66">
        <f>IF(C6&gt;=1,VLOOKUP($B6,' Adatbázis új anyagok helye'!$A$1:$AY$757,11,0),IF(C6&gt;=VLOOKUP($B6,' Adatbázis új anyagok helye'!$A$1:$AY$757,32,0),VLOOKUP($B6,' Adatbázis új anyagok helye'!$A$1:$AY$757,11,0),0))</f>
        <v>0</v>
      </c>
      <c r="R6" s="67">
        <f>VLOOKUP(B6,' Adatbázis új anyagok helye'!$A$1:$AY$757,33,0)</f>
        <v>10</v>
      </c>
      <c r="S6" s="62">
        <f>VLOOKUP(B6,' Adatbázis új anyagok helye'!$A$1:$AY$757,35,0)</f>
        <v>100</v>
      </c>
      <c r="T6" s="68">
        <f t="shared" si="8"/>
        <v>2.4750000000000001</v>
      </c>
      <c r="U6" s="69">
        <f t="shared" si="9"/>
        <v>0</v>
      </c>
      <c r="V6" s="68">
        <f t="shared" si="10"/>
        <v>0</v>
      </c>
      <c r="W6" s="68">
        <f t="shared" si="11"/>
        <v>0</v>
      </c>
      <c r="X6" s="66">
        <f>IF($C6&gt;=VLOOKUP($B6,' Adatbázis új anyagok helye'!$A$1:$AY$757,30,0),VLOOKUP($B6,' Adatbázis új anyagok helye'!$A$1:$AY$757,12,0),0)</f>
        <v>0</v>
      </c>
      <c r="Y6" s="66">
        <f>VLOOKUP($B6,' Adatbázis új anyagok helye'!$A$1:$AY$757,13,0)</f>
        <v>0</v>
      </c>
      <c r="Z6" s="70">
        <f>IF(VLOOKUP($B6,' Adatbázis új anyagok helye'!$A$1:$AY$757,30,0)&gt;0,VLOOKUP($B6,' Adatbázis új anyagok helye'!$A$1:$AY$757,30,0),100)</f>
        <v>100</v>
      </c>
      <c r="AA6" s="70">
        <f>IF(VLOOKUP(B6,' Adatbázis új anyagok helye'!$A$1:$AY$757,31,0)&gt;0,VLOOKUP(B6,' Adatbázis új anyagok helye'!$A$1:$AY$757,31,0),100)</f>
        <v>100</v>
      </c>
      <c r="AB6" t="str">
        <f t="shared" si="3"/>
        <v>NEM Érz.</v>
      </c>
      <c r="AC6" t="str">
        <f t="shared" si="4"/>
        <v>NEM Érz.</v>
      </c>
      <c r="AD6" s="71" t="str">
        <f t="shared" si="12"/>
        <v>NEM</v>
      </c>
      <c r="AE6" s="71" t="str">
        <f t="shared" si="13"/>
        <v>NEM</v>
      </c>
      <c r="AF6" s="72">
        <f>VLOOKUP(B6,' Adatbázis új anyagok helye'!$A$1:$AY$757,17,0)</f>
        <v>0</v>
      </c>
      <c r="AG6" s="31" t="str">
        <f>IF(AF6=0,"NEM",IF(C6&gt;=VLOOKUP(B6,' Adatbázis új anyagok helye'!$A$1:$AY$757,27,0),"Carc.","NEM"))</f>
        <v>NEM</v>
      </c>
      <c r="AH6" s="73">
        <f t="shared" si="14"/>
        <v>4</v>
      </c>
      <c r="AI6" s="72">
        <f>VLOOKUP(B6,' Adatbázis új anyagok helye'!$A$1:$AY$757,18,0)</f>
        <v>0</v>
      </c>
      <c r="AJ6" s="31" t="str">
        <f>IF(AI6=0,"NEM",IF(C6&gt;=VLOOKUP(B6,' Adatbázis új anyagok helye'!$A$1:$AY$757,28,0),"Muta.","NEM"))</f>
        <v>NEM</v>
      </c>
      <c r="AK6" s="73">
        <f t="shared" si="5"/>
        <v>4</v>
      </c>
      <c r="AL6" s="72">
        <f>VLOOKUP(B6,' Adatbázis új anyagok helye'!$A$1:$AY$757,19,0)</f>
        <v>0</v>
      </c>
      <c r="AM6" s="31" t="str">
        <f>IF(AL6=0,"NEM",IF(C6&gt;=VLOOKUP(B6,' Adatbázis új anyagok helye'!$A$1:$AY$757,29,0),"Repr.","NEM"))</f>
        <v>NEM</v>
      </c>
      <c r="AN6" s="73">
        <f t="shared" si="15"/>
        <v>4</v>
      </c>
      <c r="AO6" s="66">
        <f>VLOOKUP(B6,' Adatbázis új anyagok helye'!$A$1:$AY$757,15,0)</f>
        <v>3</v>
      </c>
      <c r="AP6" s="74">
        <f>IF(AO6=0,"NEM",IF(AND(AO6=1,C6&gt;=VLOOKUP(B6,' Adatbázis új anyagok helye'!$A$1:$AY$757,22,0)),"STOT SE 1",IF(OR(AND(AO6=1,C6&gt;=VLOOKUP(B6,' Adatbázis új anyagok helye'!$A$1:$AY$757,23,0)),(AND(AO6=2,C6&gt;=VLOOKUP(B6,' Adatbázis új anyagok helye'!$A$1:$AY$757,23,0)))),"STOT SE 2",IF(AO6=3,C6/VLOOKUP(B6,' Adatbázis új anyagok helye'!$A$1:$AY$757,24,0),"NEM"))))</f>
        <v>1.2375</v>
      </c>
      <c r="AQ6" s="65">
        <f>VLOOKUP(B6,' Adatbázis új anyagok helye'!$A$1:$AY$757,16,0)</f>
        <v>0</v>
      </c>
      <c r="AR6" t="str">
        <f>IF(AQ6=0,"NEM",IF(AND(AQ6=1,C6&gt;=VLOOKUP(B6,' Adatbázis új anyagok helye'!$A$1:$AY$757,25,0)),"STOT RE 1",IF(OR(AND(AQ6=1,C6&gt;=VLOOKUP(B6,' Adatbázis új anyagok helye'!$A$1:$AY$757,26,0)),(AND(AQ6=2,C6&gt;=VLOOKUP(B6,' Adatbázis új anyagok helye'!$A$1:$AY$757,26,0)))),"STOT RE 2","NEM")))</f>
        <v>NEM</v>
      </c>
      <c r="AS6" s="66">
        <f>VLOOKUP(B6,' Adatbázis új anyagok helye'!$A$1:$AY$757,37,0)</f>
        <v>1</v>
      </c>
      <c r="AT6" s="75">
        <f>IF(AS6=0,0,IF(VLOOKUP(B6,' Adatbázis új anyagok helye'!$A$1:$AY$757,40,0)&gt;0,C6*VLOOKUP(B6,' Adatbázis új anyagok helye'!$A$1:$AY$757,40,0),C6))</f>
        <v>24.75</v>
      </c>
      <c r="AU6" s="140">
        <f>VLOOKUP(B6,' Adatbázis új anyagok helye'!$A$1:$AY$757,38,0)</f>
        <v>1</v>
      </c>
      <c r="AV6" s="65">
        <f>IF(AU6=0,0,IF(AU6=1,IF(VLOOKUP(B6,' Adatbázis új anyagok helye'!$A$1:$AY$757,41,0)&gt;0,C6*VLOOKUP(B6,' Adatbázis új anyagok helye'!$A$1:$AY$757,41,0),C6),0))</f>
        <v>24.75</v>
      </c>
      <c r="AW6" s="65">
        <f>IF($AV$24&gt;=25,0,IF(AU6=0,0,IF(AU6=1,IF(VLOOKUP(B6,' Adatbázis új anyagok helye'!$A$1:$AY$757,41,0)&gt;0,10*C6*VLOOKUP(B6,' Adatbázis új anyagok helye'!$A$1:$AY$757,41,0),10*C6),IF(AU6=2,C6,0))))</f>
        <v>247.5</v>
      </c>
      <c r="AX6" s="65">
        <f>IF(OR($AV$24&gt;=25,$AW$24&gt;=25),0,IF(AU6=0,0,IF(AU6=1,IF(VLOOKUP(B6,' Adatbázis új anyagok helye'!$A$1:$AY$757,41,0)&gt;0,100*C6*VLOOKUP(B6,' Adatbázis új anyagok helye'!$A$1:$AY$757,41,0),100*C6),IF(AU6=2,10*C6,IF(AU6=3,C6,0)))))</f>
        <v>0</v>
      </c>
      <c r="AY6" s="75">
        <f t="shared" si="6"/>
        <v>0</v>
      </c>
      <c r="AZ6" s="76" t="e">
        <f>VLOOKUP(B6,'5-2020 anyagai'!$B$1:$J$438,5,0)</f>
        <v>#N/A</v>
      </c>
      <c r="BA6" t="e">
        <f>IF((VLOOKUP(B6,'PIC lista'!$A$2:$C$1008,1,0)=B6),"IGEN","NEM")</f>
        <v>#N/A</v>
      </c>
      <c r="BB6" t="e">
        <f>IF((VLOOKUP(B6,jelöltlista!$A$1:$D$989,1,FALSE)=B6),"IGEN","NEM")</f>
        <v>#N/A</v>
      </c>
      <c r="BC6" s="118" t="e">
        <f>VLOOKUP(B6,'harmonizált osztályozások'!A6:L5814,5,FALSE)</f>
        <v>#N/A</v>
      </c>
      <c r="BD6" t="e">
        <f>VLOOKUP(B6,'Sevesoban megnevezve'!A5:F102,4,FALSE)</f>
        <v>#N/A</v>
      </c>
      <c r="BE6" t="e">
        <f>VLOOKUP(B6,Korlátozás!A5:D475,4,FALSE)</f>
        <v>#N/A</v>
      </c>
      <c r="BF6" t="e">
        <f>VLOOKUP(B6,'REACH engedélyköteles'!A5:D82,4,FALSE)</f>
        <v>#N/A</v>
      </c>
    </row>
    <row r="7" spans="1:58" x14ac:dyDescent="0.25">
      <c r="A7" s="59" t="str">
        <f>'Adatbeírás helye'!$H$2</f>
        <v>toluol</v>
      </c>
      <c r="B7" s="60" t="str">
        <f>'Adatbeírás helye'!$H$3</f>
        <v>108-88-3</v>
      </c>
      <c r="C7" s="427">
        <f>'Adatbeírás helye'!H23</f>
        <v>0.25</v>
      </c>
      <c r="D7" s="61" t="str">
        <f>VLOOKUP(B7,' Adatbázis új anyagok helye'!$A$1:$AY$757,5,0)</f>
        <v>Flam. Liq. 2</v>
      </c>
      <c r="E7">
        <f>VLOOKUP(B7,' Adatbázis új anyagok helye'!$A$1:$AY$757,6,0)</f>
        <v>0</v>
      </c>
      <c r="F7">
        <f>VLOOKUP(B7,' Adatbázis új anyagok helye'!$A$1:$AY$757,7,0)</f>
        <v>0</v>
      </c>
      <c r="G7">
        <f>VLOOKUP(B7,' Adatbázis új anyagok helye'!$A$1:$AY$757,8,0)</f>
        <v>0</v>
      </c>
      <c r="H7" s="62" t="e">
        <f>VLOOKUP(E32,segédtáblázatok!$A$3:$D$6,2,0)</f>
        <v>#N/A</v>
      </c>
      <c r="I7" s="62" t="e">
        <f>VLOOKUP(F32,segédtáblázatok!$A$3:$D$6,2,0)</f>
        <v>#N/A</v>
      </c>
      <c r="J7" s="62" t="e">
        <f>VLOOKUP(G32,segédtáblázatok!$A$3:$D$6,2,0)</f>
        <v>#N/A</v>
      </c>
      <c r="K7" s="63" t="e">
        <f t="shared" si="0"/>
        <v>#N/A</v>
      </c>
      <c r="L7" s="63" t="e">
        <f t="shared" si="1"/>
        <v>#N/A</v>
      </c>
      <c r="M7" s="64" t="e">
        <f t="shared" si="2"/>
        <v>#N/A</v>
      </c>
      <c r="N7" s="65">
        <f>IF(C7&gt;=10,VLOOKUP(B7,' Adatbázis új anyagok helye'!$A$1:$AY$757,14,0),(IF(C7=0,"HIÁNYZIK",0)))</f>
        <v>0</v>
      </c>
      <c r="O7" s="143">
        <f t="shared" si="7"/>
        <v>0</v>
      </c>
      <c r="P7" s="66">
        <f>IF(C7&gt;=1,VLOOKUP($B7,' Adatbázis új anyagok helye'!$A$1:$AY$757,10,0),IF(C7&gt;=VLOOKUP($B7,' Adatbázis új anyagok helye'!$A$1:$AY$757,33,0),VLOOKUP($B7,' Adatbázis új anyagok helye'!$A$1:$AY$757,10,0),0))</f>
        <v>0</v>
      </c>
      <c r="Q7" s="66">
        <f>IF(C7&gt;=1,VLOOKUP($B7,' Adatbázis új anyagok helye'!$A$1:$AY$757,11,0),IF(C7&gt;=VLOOKUP($B7,' Adatbázis új anyagok helye'!$A$1:$AY$757,32,0),VLOOKUP($B7,' Adatbázis új anyagok helye'!$A$1:$AY$757,11,0),0))</f>
        <v>0</v>
      </c>
      <c r="R7" s="67">
        <f>VLOOKUP(B7,' Adatbázis új anyagok helye'!$A$1:$AY$757,33,0)</f>
        <v>10</v>
      </c>
      <c r="S7" s="62">
        <f>VLOOKUP(B7,' Adatbázis új anyagok helye'!$A$1:$AY$757,35,0)</f>
        <v>100</v>
      </c>
      <c r="T7" s="68">
        <f t="shared" si="8"/>
        <v>0</v>
      </c>
      <c r="U7" s="69">
        <f t="shared" si="9"/>
        <v>0</v>
      </c>
      <c r="V7" s="68">
        <f t="shared" si="10"/>
        <v>0</v>
      </c>
      <c r="W7" s="68">
        <f t="shared" si="11"/>
        <v>0</v>
      </c>
      <c r="X7" s="66">
        <f>IF($C7&gt;=VLOOKUP($B7,' Adatbázis új anyagok helye'!$A$1:$AY$757,30,0),VLOOKUP($B7,' Adatbázis új anyagok helye'!$A$1:$AY$757,12,0),0)</f>
        <v>0</v>
      </c>
      <c r="Y7" s="66">
        <f>VLOOKUP($B7,' Adatbázis új anyagok helye'!$A$1:$AY$757,13,0)</f>
        <v>0</v>
      </c>
      <c r="Z7" s="70">
        <f>IF(VLOOKUP($B7,' Adatbázis új anyagok helye'!$A$1:$AY$757,30,0)&gt;0,VLOOKUP($B7,' Adatbázis új anyagok helye'!$A$1:$AY$757,30,0),100)</f>
        <v>100</v>
      </c>
      <c r="AA7" s="70">
        <f>IF(VLOOKUP(B7,' Adatbázis új anyagok helye'!$A$1:$AY$757,31,0)&gt;0,VLOOKUP(B7,' Adatbázis új anyagok helye'!$A$1:$AY$757,31,0),100)</f>
        <v>100</v>
      </c>
      <c r="AB7" t="str">
        <f t="shared" si="3"/>
        <v>NEM Érz.</v>
      </c>
      <c r="AC7" t="str">
        <f t="shared" si="4"/>
        <v>NEM Érz.</v>
      </c>
      <c r="AD7" s="71" t="str">
        <f t="shared" si="12"/>
        <v>NEM</v>
      </c>
      <c r="AE7" s="71" t="str">
        <f t="shared" si="13"/>
        <v>NEM</v>
      </c>
      <c r="AF7" s="72">
        <f>VLOOKUP(B7,' Adatbázis új anyagok helye'!$A$1:$AY$757,17,0)</f>
        <v>0</v>
      </c>
      <c r="AG7" s="31" t="str">
        <f>IF(AF7=0,"NEM",IF(C7&gt;=VLOOKUP(B7,' Adatbázis új anyagok helye'!$A$1:$AY$757,27,0),"Carc.","NEM"))</f>
        <v>NEM</v>
      </c>
      <c r="AH7" s="73">
        <f t="shared" si="14"/>
        <v>4</v>
      </c>
      <c r="AI7" s="72">
        <f>VLOOKUP(B7,' Adatbázis új anyagok helye'!$A$1:$AY$757,18,0)</f>
        <v>0</v>
      </c>
      <c r="AJ7" s="31" t="str">
        <f>IF(AI7=0,"NEM",IF(C7&gt;=VLOOKUP(B7,' Adatbázis új anyagok helye'!$A$1:$AY$757,28,0),"Muta.","NEM"))</f>
        <v>NEM</v>
      </c>
      <c r="AK7" s="73">
        <f t="shared" si="5"/>
        <v>4</v>
      </c>
      <c r="AL7" s="72">
        <f>VLOOKUP(B7,' Adatbázis új anyagok helye'!$A$1:$AY$757,19,0)</f>
        <v>2</v>
      </c>
      <c r="AM7" s="31" t="str">
        <f>IF(AL7=0,"NEM",IF(C7&gt;=VLOOKUP(B7,' Adatbázis új anyagok helye'!$A$1:$AY$757,29,0),"Repr.","NEM"))</f>
        <v>NEM</v>
      </c>
      <c r="AN7" s="73">
        <f t="shared" si="15"/>
        <v>4</v>
      </c>
      <c r="AO7" s="66">
        <f>VLOOKUP(B7,' Adatbázis új anyagok helye'!$A$1:$AY$757,15,0)</f>
        <v>3</v>
      </c>
      <c r="AP7" s="74">
        <f>IF(AO7=0,"NEM",IF(AND(AO7=1,C7&gt;=VLOOKUP(B7,' Adatbázis új anyagok helye'!$A$1:$AY$757,22,0)),"STOT SE 1",IF(OR(AND(AO7=1,C7&gt;=VLOOKUP(B7,' Adatbázis új anyagok helye'!$A$1:$AY$757,23,0)),(AND(AO7=2,C7&gt;=VLOOKUP(B7,' Adatbázis új anyagok helye'!$A$1:$AY$757,23,0)))),"STOT SE 2",IF(AO7=3,C7/VLOOKUP(B7,' Adatbázis új anyagok helye'!$A$1:$AY$757,24,0),"NEM"))))</f>
        <v>1.2500000000000001E-2</v>
      </c>
      <c r="AQ7" s="65">
        <f>VLOOKUP(B7,' Adatbázis új anyagok helye'!$A$1:$AY$757,16,0)</f>
        <v>2</v>
      </c>
      <c r="AR7" t="str">
        <f>IF(AQ7=0,"NEM",IF(AND(AQ7=1,C7&gt;=VLOOKUP(B7,' Adatbázis új anyagok helye'!$A$1:$AY$757,25,0)),"STOT RE 1",IF(OR(AND(AQ7=1,C7&gt;=VLOOKUP(B7,' Adatbázis új anyagok helye'!$A$1:$AY$757,26,0)),(AND(AQ7=2,C7&gt;=VLOOKUP(B7,' Adatbázis új anyagok helye'!$A$1:$AY$757,26,0)))),"STOT RE 2","NEM")))</f>
        <v>NEM</v>
      </c>
      <c r="AS7" s="66">
        <f>VLOOKUP(B7,' Adatbázis új anyagok helye'!$A$1:$AY$757,37,0)</f>
        <v>0</v>
      </c>
      <c r="AT7" s="75">
        <f>IF(AS7=0,0,IF(VLOOKUP(B7,' Adatbázis új anyagok helye'!$A$1:$AY$757,40,0)&gt;0,C7*VLOOKUP(B7,' Adatbázis új anyagok helye'!$A$1:$AY$757,40,0),C7))</f>
        <v>0</v>
      </c>
      <c r="AU7" s="140">
        <f>VLOOKUP(B7,' Adatbázis új anyagok helye'!$A$1:$AY$757,38,0)</f>
        <v>3</v>
      </c>
      <c r="AV7" s="65">
        <f>IF(AU7=0,0,IF(AU7=1,IF(VLOOKUP(B7,' Adatbázis új anyagok helye'!$A$1:$AY$757,41,0)&gt;0,C7*VLOOKUP(B7,' Adatbázis új anyagok helye'!$A$1:$AY$757,41,0),C7),0))</f>
        <v>0</v>
      </c>
      <c r="AW7" s="65">
        <f>IF($AV$24&gt;=25,0,IF(AU7=0,0,IF(AU7=1,IF(VLOOKUP(B7,' Adatbázis új anyagok helye'!$A$1:$AY$757,41,0)&gt;0,10*C7*VLOOKUP(B7,' Adatbázis új anyagok helye'!$A$1:$AY$757,41,0),10*C7),IF(AU7=2,C7,0))))</f>
        <v>0</v>
      </c>
      <c r="AX7" s="65">
        <f>IF(OR($AV$24&gt;=25,$AW$24&gt;=25),0,IF(AU7=0,0,IF(AU7=1,IF(VLOOKUP(B7,' Adatbázis új anyagok helye'!$A$1:$AY$757,41,0)&gt;0,100*C7*VLOOKUP(B7,' Adatbázis új anyagok helye'!$A$1:$AY$757,41,0),100*C7),IF(AU7=2,10*C7,IF(AU7=3,C7,0)))))</f>
        <v>0</v>
      </c>
      <c r="AY7" s="75">
        <f t="shared" si="6"/>
        <v>0</v>
      </c>
      <c r="AZ7" s="76" t="e">
        <f>VLOOKUP(B7,'5-2020 anyagai'!$B$1:$J$438,5,0)</f>
        <v>#N/A</v>
      </c>
      <c r="BA7" t="e">
        <f>IF((VLOOKUP(B7,'PIC lista'!$A$2:$C$1008,1,0)=B7),"IGEN","NEM")</f>
        <v>#N/A</v>
      </c>
      <c r="BB7" t="e">
        <f>IF((VLOOKUP(B7,jelöltlista!$A$1:$D$989,1,FALSE)=B7),"IGEN","NEM")</f>
        <v>#N/A</v>
      </c>
      <c r="BC7" s="118" t="str">
        <f>VLOOKUP(B7,'harmonizált osztályozások'!A7:L5815,5,FALSE)</f>
        <v xml:space="preserve">Flam. Liq. 2
Repr. 2
Asp. Tox. 1
STOT SE 3
STOT RE 2 *
Skin Irrit. 2
</v>
      </c>
      <c r="BD7" t="e">
        <f>VLOOKUP(B7,'Sevesoban megnevezve'!A6:F103,4,FALSE)</f>
        <v>#N/A</v>
      </c>
      <c r="BE7" t="str">
        <f>VLOOKUP(B7,Korlátozás!A6:D476,4,FALSE)</f>
        <v>203-625-9</v>
      </c>
      <c r="BF7" t="e">
        <f>VLOOKUP(B7,'REACH engedélyköteles'!A6:D83,4,FALSE)</f>
        <v>#N/A</v>
      </c>
    </row>
    <row r="8" spans="1:58" x14ac:dyDescent="0.25">
      <c r="A8" s="59" t="str">
        <f>'Adatbeírás helye'!$I$2</f>
        <v>tetrahidrofurán</v>
      </c>
      <c r="B8" s="60" t="str">
        <f>'Adatbeírás helye'!$I$3</f>
        <v>109-99-9</v>
      </c>
      <c r="C8" s="427">
        <f>'Adatbeírás helye'!I23</f>
        <v>0.42499999999999999</v>
      </c>
      <c r="D8" s="61" t="str">
        <f>VLOOKUP(B8,' Adatbázis új anyagok helye'!$A$1:$AY$757,5,0)</f>
        <v>Flam. Liq. 2</v>
      </c>
      <c r="E8">
        <f>VLOOKUP(B8,' Adatbázis új anyagok helye'!$A$1:$AY$757,6,0)</f>
        <v>4</v>
      </c>
      <c r="F8">
        <f>VLOOKUP(B8,' Adatbázis új anyagok helye'!$A$1:$AY$757,7,0)</f>
        <v>0</v>
      </c>
      <c r="G8">
        <f>VLOOKUP(B8,' Adatbázis új anyagok helye'!$A$1:$AY$757,8,0)</f>
        <v>0</v>
      </c>
      <c r="H8" s="62" t="e">
        <f>VLOOKUP(E33,segédtáblázatok!$A$3:$D$6,2,0)</f>
        <v>#N/A</v>
      </c>
      <c r="I8" s="62" t="e">
        <f>VLOOKUP(F33,segédtáblázatok!$A$3:$D$6,2,0)</f>
        <v>#N/A</v>
      </c>
      <c r="J8" s="62" t="e">
        <f>VLOOKUP(G33,segédtáblázatok!$A$3:$D$6,2,0)</f>
        <v>#N/A</v>
      </c>
      <c r="K8" s="63" t="e">
        <f t="shared" si="0"/>
        <v>#N/A</v>
      </c>
      <c r="L8" s="63" t="e">
        <f t="shared" si="1"/>
        <v>#N/A</v>
      </c>
      <c r="M8" s="64" t="e">
        <f t="shared" si="2"/>
        <v>#N/A</v>
      </c>
      <c r="N8" s="65">
        <f>IF(C8&gt;=10,VLOOKUP(B8,' Adatbázis új anyagok helye'!$A$1:$AY$757,14,0),(IF(C8=0,"HIÁNYZIK",0)))</f>
        <v>0</v>
      </c>
      <c r="O8" s="143">
        <f t="shared" si="7"/>
        <v>0</v>
      </c>
      <c r="P8" s="66">
        <f>IF(C8&gt;=1,VLOOKUP($B8,' Adatbázis új anyagok helye'!$A$1:$AY$757,10,0),IF(C8&gt;=VLOOKUP($B8,' Adatbázis új anyagok helye'!$A$1:$AY$757,33,0),VLOOKUP($B8,' Adatbázis új anyagok helye'!$A$1:$AY$757,10,0),0))</f>
        <v>0</v>
      </c>
      <c r="Q8" s="66">
        <f>IF(C8&gt;=1,VLOOKUP($B8,' Adatbázis új anyagok helye'!$A$1:$AY$757,11,0),IF(C8&gt;=VLOOKUP($B8,' Adatbázis új anyagok helye'!$A$1:$AY$757,32,0),VLOOKUP($B8,' Adatbázis új anyagok helye'!$A$1:$AY$757,11,0),0))</f>
        <v>0</v>
      </c>
      <c r="R8" s="67">
        <f>VLOOKUP(B8,' Adatbázis új anyagok helye'!$A$1:$AY$757,33,0)</f>
        <v>100</v>
      </c>
      <c r="S8" s="62">
        <f>VLOOKUP(B8,' Adatbázis új anyagok helye'!$A$1:$AY$757,35,0)</f>
        <v>100</v>
      </c>
      <c r="T8" s="68">
        <f t="shared" si="8"/>
        <v>0</v>
      </c>
      <c r="U8" s="69">
        <f t="shared" si="9"/>
        <v>0</v>
      </c>
      <c r="V8" s="68">
        <f t="shared" si="10"/>
        <v>0</v>
      </c>
      <c r="W8" s="68">
        <f t="shared" si="11"/>
        <v>0</v>
      </c>
      <c r="X8" s="66">
        <f>IF($C8&gt;=VLOOKUP($B8,' Adatbázis új anyagok helye'!$A$1:$AY$757,30,0),VLOOKUP($B8,' Adatbázis új anyagok helye'!$A$1:$AY$757,12,0),0)</f>
        <v>0</v>
      </c>
      <c r="Y8" s="66">
        <f>VLOOKUP($B8,' Adatbázis új anyagok helye'!$A$1:$AY$757,13,0)</f>
        <v>0</v>
      </c>
      <c r="Z8" s="70">
        <f>IF(VLOOKUP($B8,' Adatbázis új anyagok helye'!$A$1:$AY$757,30,0)&gt;0,VLOOKUP($B8,' Adatbázis új anyagok helye'!$A$1:$AY$757,30,0),100)</f>
        <v>100</v>
      </c>
      <c r="AA8" s="70">
        <f>IF(VLOOKUP(B8,' Adatbázis új anyagok helye'!$A$1:$AY$757,31,0)&gt;0,VLOOKUP(B8,' Adatbázis új anyagok helye'!$A$1:$AY$757,31,0),100)</f>
        <v>100</v>
      </c>
      <c r="AB8" t="str">
        <f t="shared" si="3"/>
        <v>NEM Érz.</v>
      </c>
      <c r="AC8" t="str">
        <f t="shared" si="4"/>
        <v>NEM Érz.</v>
      </c>
      <c r="AD8" s="71" t="str">
        <f t="shared" si="12"/>
        <v>NEM</v>
      </c>
      <c r="AE8" s="71" t="str">
        <f t="shared" si="13"/>
        <v>NEM</v>
      </c>
      <c r="AF8" s="72">
        <f>VLOOKUP(B8,' Adatbázis új anyagok helye'!$A$1:$AY$757,17,0)</f>
        <v>2</v>
      </c>
      <c r="AG8" s="31" t="str">
        <f>IF(AF8=0,"NEM",IF(C8&gt;=VLOOKUP(B8,' Adatbázis új anyagok helye'!$A$1:$AY$757,27,0),"Carc.","NEM"))</f>
        <v>NEM</v>
      </c>
      <c r="AH8" s="73">
        <f t="shared" si="14"/>
        <v>4</v>
      </c>
      <c r="AI8" s="72">
        <f>VLOOKUP(B8,' Adatbázis új anyagok helye'!$A$1:$AY$757,18,0)</f>
        <v>0</v>
      </c>
      <c r="AJ8" s="31" t="str">
        <f>IF(AI8=0,"NEM",IF(C8&gt;=VLOOKUP(B8,' Adatbázis új anyagok helye'!$A$1:$AY$757,28,0),"Muta.","NEM"))</f>
        <v>NEM</v>
      </c>
      <c r="AK8" s="73">
        <f t="shared" si="5"/>
        <v>4</v>
      </c>
      <c r="AL8" s="72">
        <f>VLOOKUP(B8,' Adatbázis új anyagok helye'!$A$1:$AY$757,19,0)</f>
        <v>0</v>
      </c>
      <c r="AM8" s="31" t="str">
        <f>IF(AL8=0,"NEM",IF(C8&gt;=VLOOKUP(B8,' Adatbázis új anyagok helye'!$A$1:$AY$757,29,0),"Repr.","NEM"))</f>
        <v>NEM</v>
      </c>
      <c r="AN8" s="73">
        <f t="shared" si="15"/>
        <v>4</v>
      </c>
      <c r="AO8" s="66">
        <f>VLOOKUP(B8,' Adatbázis új anyagok helye'!$A$1:$AY$757,15,0)</f>
        <v>3</v>
      </c>
      <c r="AP8" s="74">
        <f>IF(AO8=0,"NEM",IF(AND(AO8=1,C8&gt;=VLOOKUP(B8,' Adatbázis új anyagok helye'!$A$1:$AY$757,22,0)),"STOT SE 1",IF(OR(AND(AO8=1,C8&gt;=VLOOKUP(B8,' Adatbázis új anyagok helye'!$A$1:$AY$757,23,0)),(AND(AO8=2,C8&gt;=VLOOKUP(B8,' Adatbázis új anyagok helye'!$A$1:$AY$757,23,0)))),"STOT SE 2",IF(AO8=3,C8/VLOOKUP(B8,' Adatbázis új anyagok helye'!$A$1:$AY$757,24,0),"NEM"))))</f>
        <v>1.7000000000000001E-2</v>
      </c>
      <c r="AQ8" s="65">
        <f>VLOOKUP(B8,' Adatbázis új anyagok helye'!$A$1:$AY$757,16,0)</f>
        <v>0</v>
      </c>
      <c r="AR8" t="str">
        <f>IF(AQ8=0,"NEM",IF(AND(AQ8=1,C8&gt;=VLOOKUP(B8,' Adatbázis új anyagok helye'!$A$1:$AY$757,25,0)),"STOT RE 1",IF(OR(AND(AQ8=1,C8&gt;=VLOOKUP(B8,' Adatbázis új anyagok helye'!$A$1:$AY$757,26,0)),(AND(AQ8=2,C8&gt;=VLOOKUP(B8,' Adatbázis új anyagok helye'!$A$1:$AY$757,26,0)))),"STOT RE 2","NEM")))</f>
        <v>NEM</v>
      </c>
      <c r="AS8" s="66">
        <f>VLOOKUP(B8,' Adatbázis új anyagok helye'!$A$1:$AY$757,37,0)</f>
        <v>0</v>
      </c>
      <c r="AT8" s="75">
        <f>IF(AS8=0,0,IF(VLOOKUP(B8,' Adatbázis új anyagok helye'!$A$1:$AY$757,40,0)&gt;0,C8*VLOOKUP(B8,' Adatbázis új anyagok helye'!$A$1:$AY$757,40,0),C8))</f>
        <v>0</v>
      </c>
      <c r="AU8" s="140">
        <f>VLOOKUP(B8,' Adatbázis új anyagok helye'!$A$1:$AY$757,38,0)</f>
        <v>0</v>
      </c>
      <c r="AV8" s="65">
        <f>IF(AU8=0,0,IF(AU8=1,IF(VLOOKUP(B8,' Adatbázis új anyagok helye'!$A$1:$AY$757,41,0)&gt;0,C8*VLOOKUP(B8,' Adatbázis új anyagok helye'!$A$1:$AY$757,41,0),C8),0))</f>
        <v>0</v>
      </c>
      <c r="AW8" s="65">
        <f>IF($AV$24&gt;=25,0,IF(AU8=0,0,IF(AU8=1,IF(VLOOKUP(B8,' Adatbázis új anyagok helye'!$A$1:$AY$757,41,0)&gt;0,10*C8*VLOOKUP(B8,' Adatbázis új anyagok helye'!$A$1:$AY$757,41,0),10*C8),IF(AU8=2,C8,0))))</f>
        <v>0</v>
      </c>
      <c r="AX8" s="65">
        <f>IF(OR($AV$24&gt;=25,$AW$24&gt;=25),0,IF(AU8=0,0,IF(AU8=1,IF(VLOOKUP(B8,' Adatbázis új anyagok helye'!$A$1:$AY$757,41,0)&gt;0,100*C8*VLOOKUP(B8,' Adatbázis új anyagok helye'!$A$1:$AY$757,41,0),100*C8),IF(AU8=2,10*C8,IF(AU8=3,C8,0)))))</f>
        <v>0</v>
      </c>
      <c r="AY8" s="75">
        <f t="shared" si="6"/>
        <v>0</v>
      </c>
      <c r="AZ8" s="76" t="e">
        <f>VLOOKUP(B8,'5-2020 anyagai'!$B$1:$J$438,5,0)</f>
        <v>#N/A</v>
      </c>
      <c r="BA8" t="e">
        <f>IF((VLOOKUP(B8,'PIC lista'!$A$2:$C$1008,1,0)=B8),"IGEN","NEM")</f>
        <v>#N/A</v>
      </c>
      <c r="BB8" t="e">
        <f>IF((VLOOKUP(B8,jelöltlista!$A$1:$D$989,1,FALSE)=B8),"IGEN","NEM")</f>
        <v>#N/A</v>
      </c>
      <c r="BC8" s="118" t="str">
        <f>VLOOKUP(B8,'harmonizált osztályozások'!A8:L5816,5,FALSE)</f>
        <v xml:space="preserve">Flam. Liq. 2
Carc. 2
STOT SE 3
Eye Irrit. 2
</v>
      </c>
      <c r="BD8" t="e">
        <f>VLOOKUP(B8,'Sevesoban megnevezve'!A7:F104,4,FALSE)</f>
        <v>#N/A</v>
      </c>
      <c r="BE8" t="e">
        <f>VLOOKUP(B8,Korlátozás!A7:D477,4,FALSE)</f>
        <v>#N/A</v>
      </c>
      <c r="BF8" t="e">
        <f>VLOOKUP(B8,'REACH engedélyköteles'!A7:D84,4,FALSE)</f>
        <v>#N/A</v>
      </c>
    </row>
    <row r="9" spans="1:58" x14ac:dyDescent="0.25">
      <c r="A9" s="59">
        <f>'Adatbeírás helye'!$J$2</f>
        <v>0</v>
      </c>
      <c r="B9" s="60">
        <f>'Adatbeírás helye'!$J$3</f>
        <v>0</v>
      </c>
      <c r="C9" s="427">
        <f>'Adatbeírás helye'!J23</f>
        <v>0</v>
      </c>
      <c r="D9" s="61" t="e">
        <f>VLOOKUP(B9,' Adatbázis új anyagok helye'!$A$1:$AY$757,5,0)</f>
        <v>#N/A</v>
      </c>
      <c r="E9" t="e">
        <f>VLOOKUP(B9,' Adatbázis új anyagok helye'!$A$1:$AY$757,6,0)</f>
        <v>#N/A</v>
      </c>
      <c r="F9" t="e">
        <f>VLOOKUP(B9,' Adatbázis új anyagok helye'!$A$1:$AY$757,7,0)</f>
        <v>#N/A</v>
      </c>
      <c r="G9" t="e">
        <f>VLOOKUP(B9,' Adatbázis új anyagok helye'!$A$1:$AY$757,8,0)</f>
        <v>#N/A</v>
      </c>
      <c r="H9" s="62" t="e">
        <f>VLOOKUP(E34,segédtáblázatok!$A$3:$D$6,2,0)</f>
        <v>#N/A</v>
      </c>
      <c r="I9" s="62" t="e">
        <f>VLOOKUP(F34,segédtáblázatok!$A$3:$D$6,2,0)</f>
        <v>#N/A</v>
      </c>
      <c r="J9" s="62" t="e">
        <f>VLOOKUP(G34,segédtáblázatok!$A$3:$D$6,2,0)</f>
        <v>#N/A</v>
      </c>
      <c r="K9" s="63" t="e">
        <f t="shared" si="0"/>
        <v>#N/A</v>
      </c>
      <c r="L9" s="63" t="e">
        <f t="shared" si="1"/>
        <v>#N/A</v>
      </c>
      <c r="M9" s="64" t="e">
        <f t="shared" si="2"/>
        <v>#N/A</v>
      </c>
      <c r="N9" s="65" t="str">
        <f>IF(C9&gt;=10,VLOOKUP(B9,' Adatbázis új anyagok helye'!$A$1:$AY$757,14,0),(IF(C9=0,"HIÁNYZIK",0)))</f>
        <v>HIÁNYZIK</v>
      </c>
      <c r="O9" s="143" t="e">
        <f t="shared" si="7"/>
        <v>#VALUE!</v>
      </c>
      <c r="P9" s="66" t="e">
        <f>IF(C9&gt;=1,VLOOKUP($B9,' Adatbázis új anyagok helye'!$A$1:$AY$757,10,0),IF(C9&gt;=VLOOKUP($B9,' Adatbázis új anyagok helye'!$A$1:$AY$757,33,0),VLOOKUP($B9,' Adatbázis új anyagok helye'!$A$1:$AY$757,10,0),0))</f>
        <v>#N/A</v>
      </c>
      <c r="Q9" s="66" t="e">
        <f>IF(C9&gt;=1,VLOOKUP($B9,' Adatbázis új anyagok helye'!$A$1:$AY$757,11,0),IF(C9&gt;=VLOOKUP($B9,' Adatbázis új anyagok helye'!$A$1:$AY$757,32,0),VLOOKUP($B9,' Adatbázis új anyagok helye'!$A$1:$AY$757,11,0),0))</f>
        <v>#N/A</v>
      </c>
      <c r="R9" s="67" t="e">
        <f>VLOOKUP(B9,' Adatbázis új anyagok helye'!$A$1:$AY$757,33,0)</f>
        <v>#N/A</v>
      </c>
      <c r="S9" s="62" t="e">
        <f>VLOOKUP(B9,' Adatbázis új anyagok helye'!$A$1:$AY$757,35,0)</f>
        <v>#N/A</v>
      </c>
      <c r="T9" s="68" t="e">
        <f t="shared" si="8"/>
        <v>#N/A</v>
      </c>
      <c r="U9" s="69" t="e">
        <f t="shared" si="9"/>
        <v>#N/A</v>
      </c>
      <c r="V9" s="68" t="e">
        <f t="shared" si="10"/>
        <v>#N/A</v>
      </c>
      <c r="W9" s="68" t="e">
        <f t="shared" si="11"/>
        <v>#N/A</v>
      </c>
      <c r="X9" s="66" t="e">
        <f>IF($C9&gt;=VLOOKUP($B9,' Adatbázis új anyagok helye'!$A$1:$AY$757,30,0),VLOOKUP($B9,' Adatbázis új anyagok helye'!$A$1:$AY$757,12,0),0)</f>
        <v>#N/A</v>
      </c>
      <c r="Y9" s="66" t="e">
        <f>VLOOKUP($B9,' Adatbázis új anyagok helye'!$A$1:$AY$757,13,0)</f>
        <v>#N/A</v>
      </c>
      <c r="Z9" s="70" t="e">
        <f>IF(VLOOKUP($B9,' Adatbázis új anyagok helye'!$A$1:$AY$757,30,0)&gt;0,VLOOKUP($B9,' Adatbázis új anyagok helye'!$A$1:$AY$757,30,0),100)</f>
        <v>#N/A</v>
      </c>
      <c r="AA9" s="70" t="e">
        <f>IF(VLOOKUP(B9,' Adatbázis új anyagok helye'!$A$1:$AY$757,31,0)&gt;0,VLOOKUP(B9,' Adatbázis új anyagok helye'!$A$1:$AY$757,31,0),100)</f>
        <v>#N/A</v>
      </c>
      <c r="AB9" t="e">
        <f t="shared" si="3"/>
        <v>#N/A</v>
      </c>
      <c r="AC9" t="e">
        <f t="shared" si="4"/>
        <v>#N/A</v>
      </c>
      <c r="AD9" s="71" t="e">
        <f t="shared" si="12"/>
        <v>#N/A</v>
      </c>
      <c r="AE9" s="71" t="e">
        <f t="shared" si="13"/>
        <v>#N/A</v>
      </c>
      <c r="AF9" s="72" t="e">
        <f>VLOOKUP(B9,' Adatbázis új anyagok helye'!$A$1:$AY$757,17,0)</f>
        <v>#N/A</v>
      </c>
      <c r="AG9" s="31" t="e">
        <f>IF(AF9=0,"NEM",IF(C9&gt;=VLOOKUP(B9,' Adatbázis új anyagok helye'!$A$1:$AY$757,27,0),"Carc.","NEM"))</f>
        <v>#N/A</v>
      </c>
      <c r="AH9" s="73" t="e">
        <f t="shared" si="14"/>
        <v>#N/A</v>
      </c>
      <c r="AI9" s="72" t="e">
        <f>VLOOKUP(B9,' Adatbázis új anyagok helye'!$A$1:$AY$757,18,0)</f>
        <v>#N/A</v>
      </c>
      <c r="AJ9" s="31" t="e">
        <f>IF(AI9=0,"NEM",IF(C9&gt;=VLOOKUP(B9,' Adatbázis új anyagok helye'!$A$1:$AY$757,28,0),"Muta.","NEM"))</f>
        <v>#N/A</v>
      </c>
      <c r="AK9" s="73" t="e">
        <f t="shared" si="5"/>
        <v>#N/A</v>
      </c>
      <c r="AL9" s="72" t="e">
        <f>VLOOKUP(B9,' Adatbázis új anyagok helye'!$A$1:$AY$757,19,0)</f>
        <v>#N/A</v>
      </c>
      <c r="AM9" s="31" t="e">
        <f>IF(AL9=0,"NEM",IF(C9&gt;=VLOOKUP(B9,' Adatbázis új anyagok helye'!$A$1:$AY$757,29,0),"Repr.","NEM"))</f>
        <v>#N/A</v>
      </c>
      <c r="AN9" s="73" t="e">
        <f t="shared" si="15"/>
        <v>#N/A</v>
      </c>
      <c r="AO9" s="66" t="e">
        <f>VLOOKUP(B9,' Adatbázis új anyagok helye'!$A$1:$AY$757,15,0)</f>
        <v>#N/A</v>
      </c>
      <c r="AP9" s="74" t="e">
        <f>IF(AO9=0,"NEM",IF(AND(AO9=1,C9&gt;=VLOOKUP(B9,' Adatbázis új anyagok helye'!$A$1:$AY$757,22,0)),"STOT SE 1",IF(OR(AND(AO9=1,C9&gt;=VLOOKUP(B9,' Adatbázis új anyagok helye'!$A$1:$AY$757,23,0)),(AND(AO9=2,C9&gt;=VLOOKUP(B9,' Adatbázis új anyagok helye'!$A$1:$AY$757,23,0)))),"STOT SE 2",IF(AO9=3,C9/VLOOKUP(B9,' Adatbázis új anyagok helye'!$A$1:$AY$757,24,0),"NEM"))))</f>
        <v>#N/A</v>
      </c>
      <c r="AQ9" s="65" t="e">
        <f>VLOOKUP(B9,' Adatbázis új anyagok helye'!$A$1:$AY$757,16,0)</f>
        <v>#N/A</v>
      </c>
      <c r="AR9" t="e">
        <f>IF(AQ9=0,"NEM",IF(AND(AQ9=1,C9&gt;=VLOOKUP(B9,' Adatbázis új anyagok helye'!$A$1:$AY$757,25,0)),"STOT RE 1",IF(OR(AND(AQ9=1,C9&gt;=VLOOKUP(B9,' Adatbázis új anyagok helye'!$A$1:$AY$757,26,0)),(AND(AQ9=2,C9&gt;=VLOOKUP(B9,' Adatbázis új anyagok helye'!$A$1:$AY$757,26,0)))),"STOT RE 2","NEM")))</f>
        <v>#N/A</v>
      </c>
      <c r="AS9" s="66" t="e">
        <f>VLOOKUP(B9,' Adatbázis új anyagok helye'!$A$1:$AY$757,37,0)</f>
        <v>#N/A</v>
      </c>
      <c r="AT9" s="75" t="e">
        <f>IF(AS9=0,0,IF(VLOOKUP(B9,' Adatbázis új anyagok helye'!$A$1:$AY$757,40,0)&gt;0,C9*VLOOKUP(B9,' Adatbázis új anyagok helye'!$A$1:$AY$757,40,0),C9))</f>
        <v>#N/A</v>
      </c>
      <c r="AU9" s="140" t="e">
        <f>VLOOKUP(B9,' Adatbázis új anyagok helye'!$A$1:$AY$757,38,0)</f>
        <v>#N/A</v>
      </c>
      <c r="AV9" s="65" t="e">
        <f>IF(AU9=0,0,IF(AU9=1,IF(VLOOKUP(B9,' Adatbázis új anyagok helye'!$A$1:$AY$757,41,0)&gt;0,C9*VLOOKUP(B9,' Adatbázis új anyagok helye'!$A$1:$AY$757,41,0),C9),0))</f>
        <v>#N/A</v>
      </c>
      <c r="AW9" s="65" t="e">
        <f>IF($AV$24&gt;=25,0,IF(AU9=0,0,IF(AU9=1,IF(VLOOKUP(B9,' Adatbázis új anyagok helye'!$A$1:$AY$757,41,0)&gt;0,10*C9*VLOOKUP(B9,' Adatbázis új anyagok helye'!$A$1:$AY$757,41,0),10*C9),IF(AU9=2,C9,0))))</f>
        <v>#N/A</v>
      </c>
      <c r="AX9" s="65">
        <f>IF(OR($AV$24&gt;=25,$AW$24&gt;=25),0,IF(AU9=0,0,IF(AU9=1,IF(VLOOKUP(B9,' Adatbázis új anyagok helye'!$A$1:$AY$757,41,0)&gt;0,100*C9*VLOOKUP(B9,' Adatbázis új anyagok helye'!$A$1:$AY$757,41,0),100*C9),IF(AU9=2,10*C9,IF(AU9=3,C9,0)))))</f>
        <v>0</v>
      </c>
      <c r="AY9" s="75">
        <f t="shared" si="6"/>
        <v>0</v>
      </c>
      <c r="AZ9" s="76" t="e">
        <f>VLOOKUP(B9,'5-2020 anyagai'!$B$1:$J$438,5,0)</f>
        <v>#N/A</v>
      </c>
      <c r="BA9" t="e">
        <f>IF((VLOOKUP(B9,'PIC lista'!$A$2:$C$1008,1,0)=B9),"IGEN","NEM")</f>
        <v>#N/A</v>
      </c>
      <c r="BB9" t="e">
        <f>IF((VLOOKUP(B9,jelöltlista!$A$1:$D$989,1,FALSE)=B9),"IGEN","NEM")</f>
        <v>#N/A</v>
      </c>
      <c r="BC9" s="118" t="e">
        <f>VLOOKUP(B9,'harmonizált osztályozások'!A9:L5817,5,FALSE)</f>
        <v>#N/A</v>
      </c>
      <c r="BD9" t="e">
        <f>VLOOKUP(B9,'Sevesoban megnevezve'!A8:F105,4,FALSE)</f>
        <v>#N/A</v>
      </c>
      <c r="BE9" t="e">
        <f>VLOOKUP(B9,Korlátozás!A8:D478,4,FALSE)</f>
        <v>#N/A</v>
      </c>
      <c r="BF9" t="e">
        <f>VLOOKUP(B9,'REACH engedélyköteles'!A8:D85,4,FALSE)</f>
        <v>#N/A</v>
      </c>
    </row>
    <row r="10" spans="1:58" x14ac:dyDescent="0.25">
      <c r="A10" s="59">
        <f>'Adatbeírás helye'!$K$2</f>
        <v>0</v>
      </c>
      <c r="B10" s="60">
        <f>'Adatbeírás helye'!$K$3</f>
        <v>0</v>
      </c>
      <c r="C10" s="427">
        <f>'Adatbeírás helye'!K23</f>
        <v>0</v>
      </c>
      <c r="D10" s="61" t="e">
        <f>VLOOKUP(B10,' Adatbázis új anyagok helye'!$A$1:$AY$757,5,0)</f>
        <v>#N/A</v>
      </c>
      <c r="E10" t="e">
        <f>VLOOKUP(B10,' Adatbázis új anyagok helye'!$A$1:$AY$757,6,0)</f>
        <v>#N/A</v>
      </c>
      <c r="F10" t="e">
        <f>VLOOKUP(B10,' Adatbázis új anyagok helye'!$A$1:$AY$757,7,0)</f>
        <v>#N/A</v>
      </c>
      <c r="G10" t="e">
        <f>VLOOKUP(B10,' Adatbázis új anyagok helye'!$A$1:$AY$757,8,0)</f>
        <v>#N/A</v>
      </c>
      <c r="H10" s="62" t="e">
        <f>VLOOKUP(E35,segédtáblázatok!$A$3:$D$6,2,0)</f>
        <v>#N/A</v>
      </c>
      <c r="I10" s="62" t="e">
        <f>VLOOKUP(F35,segédtáblázatok!$A$3:$D$6,2,0)</f>
        <v>#N/A</v>
      </c>
      <c r="J10" s="62" t="e">
        <f>VLOOKUP(G35,segédtáblázatok!$A$3:$D$6,2,0)</f>
        <v>#N/A</v>
      </c>
      <c r="K10" s="63" t="e">
        <f t="shared" si="0"/>
        <v>#N/A</v>
      </c>
      <c r="L10" s="63" t="e">
        <f t="shared" si="1"/>
        <v>#N/A</v>
      </c>
      <c r="M10" s="64" t="e">
        <f t="shared" si="2"/>
        <v>#N/A</v>
      </c>
      <c r="N10" s="65" t="str">
        <f>IF(C10&gt;=10,VLOOKUP(B10,' Adatbázis új anyagok helye'!$A$1:$AY$757,14,0),(IF(C10=0,"HIÁNYZIK",0)))</f>
        <v>HIÁNYZIK</v>
      </c>
      <c r="O10" s="143" t="e">
        <f t="shared" si="7"/>
        <v>#VALUE!</v>
      </c>
      <c r="P10" s="66" t="e">
        <f>IF(C10&gt;=1,VLOOKUP($B10,' Adatbázis új anyagok helye'!$A$1:$AY$757,10,0),IF(C10&gt;=VLOOKUP($B10,' Adatbázis új anyagok helye'!$A$1:$AY$757,33,0),VLOOKUP($B10,' Adatbázis új anyagok helye'!$A$1:$AY$757,10,0),0))</f>
        <v>#N/A</v>
      </c>
      <c r="Q10" s="66" t="e">
        <f>IF(C10&gt;=1,VLOOKUP($B10,' Adatbázis új anyagok helye'!$A$1:$AY$757,11,0),IF(C10&gt;=VLOOKUP($B10,' Adatbázis új anyagok helye'!$A$1:$AY$757,32,0),VLOOKUP($B10,' Adatbázis új anyagok helye'!$A$1:$AY$757,11,0),0))</f>
        <v>#N/A</v>
      </c>
      <c r="R10" s="67" t="e">
        <f>VLOOKUP(B10,' Adatbázis új anyagok helye'!$A$1:$AY$757,33,0)</f>
        <v>#N/A</v>
      </c>
      <c r="S10" s="62" t="e">
        <f>VLOOKUP(B10,' Adatbázis új anyagok helye'!$A$1:$AY$757,35,0)</f>
        <v>#N/A</v>
      </c>
      <c r="T10" s="68" t="e">
        <f t="shared" si="8"/>
        <v>#N/A</v>
      </c>
      <c r="U10" s="69" t="e">
        <f t="shared" si="9"/>
        <v>#N/A</v>
      </c>
      <c r="V10" s="68" t="e">
        <f t="shared" si="10"/>
        <v>#N/A</v>
      </c>
      <c r="W10" s="68" t="e">
        <f t="shared" si="11"/>
        <v>#N/A</v>
      </c>
      <c r="X10" s="66" t="e">
        <f>IF($C10&gt;=VLOOKUP($B10,' Adatbázis új anyagok helye'!$A$1:$AY$757,30,0),VLOOKUP($B10,' Adatbázis új anyagok helye'!$A$1:$AY$757,12,0),0)</f>
        <v>#N/A</v>
      </c>
      <c r="Y10" s="66" t="e">
        <f>VLOOKUP($B10,' Adatbázis új anyagok helye'!$A$1:$AY$757,13,0)</f>
        <v>#N/A</v>
      </c>
      <c r="Z10" s="70" t="e">
        <f>IF(VLOOKUP($B10,' Adatbázis új anyagok helye'!$A$1:$AY$757,30,0)&gt;0,VLOOKUP($B10,' Adatbázis új anyagok helye'!$A$1:$AY$757,30,0),100)</f>
        <v>#N/A</v>
      </c>
      <c r="AA10" s="70" t="e">
        <f>IF(VLOOKUP(B10,' Adatbázis új anyagok helye'!$A$1:$AY$757,31,0)&gt;0,VLOOKUP(B10,' Adatbázis új anyagok helye'!$A$1:$AY$757,31,0),100)</f>
        <v>#N/A</v>
      </c>
      <c r="AB10" t="e">
        <f t="shared" si="3"/>
        <v>#N/A</v>
      </c>
      <c r="AC10" t="e">
        <f t="shared" si="4"/>
        <v>#N/A</v>
      </c>
      <c r="AD10" s="71" t="e">
        <f t="shared" si="12"/>
        <v>#N/A</v>
      </c>
      <c r="AE10" s="71" t="e">
        <f t="shared" si="13"/>
        <v>#N/A</v>
      </c>
      <c r="AF10" s="72" t="e">
        <f>VLOOKUP(B10,' Adatbázis új anyagok helye'!$A$1:$AY$757,17,0)</f>
        <v>#N/A</v>
      </c>
      <c r="AG10" s="31" t="e">
        <f>IF(AF10=0,"NEM",IF(C10&gt;=VLOOKUP(B10,' Adatbázis új anyagok helye'!$A$1:$AY$757,27,0),"Carc.","NEM"))</f>
        <v>#N/A</v>
      </c>
      <c r="AH10" s="73" t="e">
        <f t="shared" si="14"/>
        <v>#N/A</v>
      </c>
      <c r="AI10" s="72" t="e">
        <f>VLOOKUP(B10,' Adatbázis új anyagok helye'!$A$1:$AY$757,18,0)</f>
        <v>#N/A</v>
      </c>
      <c r="AJ10" s="31" t="e">
        <f>IF(AI10=0,"NEM",IF(C10&gt;=VLOOKUP(B10,' Adatbázis új anyagok helye'!$A$1:$AY$757,28,0),"Muta.","NEM"))</f>
        <v>#N/A</v>
      </c>
      <c r="AK10" s="73" t="e">
        <f t="shared" si="5"/>
        <v>#N/A</v>
      </c>
      <c r="AL10" s="72" t="e">
        <f>VLOOKUP(B10,' Adatbázis új anyagok helye'!$A$1:$AY$757,19,0)</f>
        <v>#N/A</v>
      </c>
      <c r="AM10" s="31" t="e">
        <f>IF(AL10=0,"NEM",IF(C10&gt;=VLOOKUP(B10,' Adatbázis új anyagok helye'!$A$1:$AY$757,29,0),"Repr.","NEM"))</f>
        <v>#N/A</v>
      </c>
      <c r="AN10" s="73" t="e">
        <f t="shared" si="15"/>
        <v>#N/A</v>
      </c>
      <c r="AO10" s="66" t="e">
        <f>VLOOKUP(B10,' Adatbázis új anyagok helye'!$A$1:$AY$757,15,0)</f>
        <v>#N/A</v>
      </c>
      <c r="AP10" s="74" t="e">
        <f>IF(AO10=0,"NEM",IF(AND(AO10=1,C10&gt;=VLOOKUP(B10,' Adatbázis új anyagok helye'!$A$1:$AY$757,22,0)),"STOT SE 1",IF(OR(AND(AO10=1,C10&gt;=VLOOKUP(B10,' Adatbázis új anyagok helye'!$A$1:$AY$757,23,0)),(AND(AO10=2,C10&gt;=VLOOKUP(B10,' Adatbázis új anyagok helye'!$A$1:$AY$757,23,0)))),"STOT SE 2",IF(AO10=3,C10/VLOOKUP(B10,' Adatbázis új anyagok helye'!$A$1:$AY$757,24,0),"NEM"))))</f>
        <v>#N/A</v>
      </c>
      <c r="AQ10" s="65" t="e">
        <f>VLOOKUP(B10,' Adatbázis új anyagok helye'!$A$1:$AY$757,16,0)</f>
        <v>#N/A</v>
      </c>
      <c r="AR10" t="e">
        <f>IF(AQ10=0,"NEM",IF(AND(AQ10=1,C10&gt;=VLOOKUP(B10,' Adatbázis új anyagok helye'!$A$1:$AY$757,25,0)),"STOT RE 1",IF(OR(AND(AQ10=1,C10&gt;=VLOOKUP(B10,' Adatbázis új anyagok helye'!$A$1:$AY$757,26,0)),(AND(AQ10=2,C10&gt;=VLOOKUP(B10,' Adatbázis új anyagok helye'!$A$1:$AY$757,26,0)))),"STOT RE 2","NEM")))</f>
        <v>#N/A</v>
      </c>
      <c r="AS10" s="66" t="e">
        <f>VLOOKUP(B10,' Adatbázis új anyagok helye'!$A$1:$AY$757,37,0)</f>
        <v>#N/A</v>
      </c>
      <c r="AT10" s="75" t="e">
        <f>IF(AS10=0,0,IF(VLOOKUP(B10,' Adatbázis új anyagok helye'!$A$1:$AY$757,40,0)&gt;0,C10*VLOOKUP(B10,' Adatbázis új anyagok helye'!$A$1:$AY$757,40,0),C10))</f>
        <v>#N/A</v>
      </c>
      <c r="AU10" s="140" t="e">
        <f>VLOOKUP(B10,' Adatbázis új anyagok helye'!$A$1:$AY$757,38,0)</f>
        <v>#N/A</v>
      </c>
      <c r="AV10" s="65" t="e">
        <f>IF(AU10=0,0,IF(AU10=1,IF(VLOOKUP(B10,' Adatbázis új anyagok helye'!$A$1:$AY$757,41,0)&gt;0,C10*VLOOKUP(B10,' Adatbázis új anyagok helye'!$A$1:$AY$757,41,0),C10),0))</f>
        <v>#N/A</v>
      </c>
      <c r="AW10" s="65" t="e">
        <f>IF($AV$24&gt;=25,0,IF(AU10=0,0,IF(AU10=1,IF(VLOOKUP(B10,' Adatbázis új anyagok helye'!$A$1:$AY$757,41,0)&gt;0,10*C10*VLOOKUP(B10,' Adatbázis új anyagok helye'!$A$1:$AY$757,41,0),10*C10),IF(AU10=2,C10,0))))</f>
        <v>#N/A</v>
      </c>
      <c r="AX10" s="65">
        <f>IF(OR($AV$24&gt;=25,$AW$24&gt;=25),0,IF(AU10=0,0,IF(AU10=1,IF(VLOOKUP(B10,' Adatbázis új anyagok helye'!$A$1:$AY$757,41,0)&gt;0,100*C10*VLOOKUP(B10,' Adatbázis új anyagok helye'!$A$1:$AY$757,41,0),100*C10),IF(AU10=2,10*C10,IF(AU10=3,C10,0)))))</f>
        <v>0</v>
      </c>
      <c r="AY10" s="75">
        <f t="shared" si="6"/>
        <v>0</v>
      </c>
      <c r="AZ10" s="76" t="e">
        <f>VLOOKUP(B10,'5-2020 anyagai'!$B$1:$J$438,5,0)</f>
        <v>#N/A</v>
      </c>
      <c r="BA10" t="e">
        <f>IF((VLOOKUP(B10,'PIC lista'!$A$2:$C$1008,1,0)=B10),"IGEN","NEM")</f>
        <v>#N/A</v>
      </c>
      <c r="BB10" t="e">
        <f>IF((VLOOKUP(B10,jelöltlista!$A$1:$D$989,1,FALSE)=B10),"IGEN","NEM")</f>
        <v>#N/A</v>
      </c>
      <c r="BC10" s="118" t="e">
        <f>VLOOKUP(B10,'harmonizált osztályozások'!A10:L5818,5,FALSE)</f>
        <v>#N/A</v>
      </c>
      <c r="BD10" t="e">
        <f>VLOOKUP(B10,'Sevesoban megnevezve'!A9:F106,4,FALSE)</f>
        <v>#N/A</v>
      </c>
      <c r="BE10" t="e">
        <f>VLOOKUP(B10,Korlátozás!A9:D479,4,FALSE)</f>
        <v>#N/A</v>
      </c>
      <c r="BF10" t="e">
        <f>VLOOKUP(B10,'REACH engedélyköteles'!A9:D86,4,FALSE)</f>
        <v>#N/A</v>
      </c>
    </row>
    <row r="11" spans="1:58" x14ac:dyDescent="0.25">
      <c r="A11" s="59">
        <f>'Adatbeírás helye'!$L$2</f>
        <v>0</v>
      </c>
      <c r="B11" s="60">
        <f>'Adatbeírás helye'!$L$3</f>
        <v>0</v>
      </c>
      <c r="C11" s="427">
        <f>'Adatbeírás helye'!L23</f>
        <v>0</v>
      </c>
      <c r="D11" s="61" t="e">
        <f>VLOOKUP(B11,' Adatbázis új anyagok helye'!$A$1:$AY$757,5,0)</f>
        <v>#N/A</v>
      </c>
      <c r="E11" t="e">
        <f>VLOOKUP(B11,' Adatbázis új anyagok helye'!$A$1:$AY$757,6,0)</f>
        <v>#N/A</v>
      </c>
      <c r="F11" t="e">
        <f>VLOOKUP(B11,' Adatbázis új anyagok helye'!$A$1:$AY$757,7,0)</f>
        <v>#N/A</v>
      </c>
      <c r="G11" t="e">
        <f>VLOOKUP(B11,' Adatbázis új anyagok helye'!$A$1:$AY$757,8,0)</f>
        <v>#N/A</v>
      </c>
      <c r="H11" s="62" t="e">
        <f>VLOOKUP(E36,segédtáblázatok!$A$3:$D$6,2,0)</f>
        <v>#N/A</v>
      </c>
      <c r="I11" s="62" t="e">
        <f>VLOOKUP(F36,segédtáblázatok!$A$3:$D$6,2,0)</f>
        <v>#N/A</v>
      </c>
      <c r="J11" s="62" t="e">
        <f>VLOOKUP(G36,segédtáblázatok!$A$3:$D$6,2,0)</f>
        <v>#N/A</v>
      </c>
      <c r="K11" s="63" t="e">
        <f t="shared" si="0"/>
        <v>#N/A</v>
      </c>
      <c r="L11" s="63" t="e">
        <f t="shared" si="1"/>
        <v>#N/A</v>
      </c>
      <c r="M11" s="64" t="e">
        <f t="shared" si="2"/>
        <v>#N/A</v>
      </c>
      <c r="N11" s="65" t="str">
        <f>IF(C11&gt;=10,VLOOKUP(B11,' Adatbázis új anyagok helye'!$A$1:$AY$757,14,0),(IF(C11=0,"HIÁNYZIK",0)))</f>
        <v>HIÁNYZIK</v>
      </c>
      <c r="O11" s="143" t="e">
        <f t="shared" si="7"/>
        <v>#VALUE!</v>
      </c>
      <c r="P11" s="66" t="e">
        <f>IF(C11&gt;=1,VLOOKUP($B11,' Adatbázis új anyagok helye'!$A$1:$AY$757,10,0),IF(C11&gt;=VLOOKUP($B11,' Adatbázis új anyagok helye'!$A$1:$AY$757,33,0),VLOOKUP($B11,' Adatbázis új anyagok helye'!$A$1:$AY$757,10,0),0))</f>
        <v>#N/A</v>
      </c>
      <c r="Q11" s="66" t="e">
        <f>IF(C11&gt;=1,VLOOKUP($B11,' Adatbázis új anyagok helye'!$A$1:$AY$757,11,0),IF(C11&gt;=VLOOKUP($B11,' Adatbázis új anyagok helye'!$A$1:$AY$757,32,0),VLOOKUP($B11,' Adatbázis új anyagok helye'!$A$1:$AY$757,11,0),0))</f>
        <v>#N/A</v>
      </c>
      <c r="R11" s="67" t="e">
        <f>VLOOKUP(B11,' Adatbázis új anyagok helye'!$A$1:$AY$757,33,0)</f>
        <v>#N/A</v>
      </c>
      <c r="S11" s="62" t="e">
        <f>VLOOKUP(B11,' Adatbázis új anyagok helye'!$A$1:$AY$757,35,0)</f>
        <v>#N/A</v>
      </c>
      <c r="T11" s="68" t="e">
        <f t="shared" si="8"/>
        <v>#N/A</v>
      </c>
      <c r="U11" s="69" t="e">
        <f t="shared" si="9"/>
        <v>#N/A</v>
      </c>
      <c r="V11" s="68" t="e">
        <f t="shared" si="10"/>
        <v>#N/A</v>
      </c>
      <c r="W11" s="68" t="e">
        <f t="shared" si="11"/>
        <v>#N/A</v>
      </c>
      <c r="X11" s="66" t="e">
        <f>IF($C11&gt;=VLOOKUP($B11,' Adatbázis új anyagok helye'!$A$1:$AY$757,30,0),VLOOKUP($B11,' Adatbázis új anyagok helye'!$A$1:$AY$757,12,0),0)</f>
        <v>#N/A</v>
      </c>
      <c r="Y11" s="66" t="e">
        <f>VLOOKUP($B11,' Adatbázis új anyagok helye'!$A$1:$AY$757,13,0)</f>
        <v>#N/A</v>
      </c>
      <c r="Z11" s="70" t="e">
        <f>IF(VLOOKUP($B11,' Adatbázis új anyagok helye'!$A$1:$AY$757,30,0)&gt;0,VLOOKUP($B11,' Adatbázis új anyagok helye'!$A$1:$AY$757,30,0),100)</f>
        <v>#N/A</v>
      </c>
      <c r="AA11" s="70" t="e">
        <f>IF(VLOOKUP(B11,' Adatbázis új anyagok helye'!$A$1:$AY$757,31,0)&gt;0,VLOOKUP(B11,' Adatbázis új anyagok helye'!$A$1:$AY$757,31,0),100)</f>
        <v>#N/A</v>
      </c>
      <c r="AB11" t="e">
        <f t="shared" si="3"/>
        <v>#N/A</v>
      </c>
      <c r="AC11" t="e">
        <f t="shared" si="4"/>
        <v>#N/A</v>
      </c>
      <c r="AD11" s="71" t="e">
        <f t="shared" si="12"/>
        <v>#N/A</v>
      </c>
      <c r="AE11" s="71" t="e">
        <f t="shared" si="13"/>
        <v>#N/A</v>
      </c>
      <c r="AF11" s="72" t="e">
        <f>VLOOKUP(B11,' Adatbázis új anyagok helye'!$A$1:$AY$757,17,0)</f>
        <v>#N/A</v>
      </c>
      <c r="AG11" s="31" t="e">
        <f>IF(AF11=0,"NEM",IF(C11&gt;=VLOOKUP(B11,' Adatbázis új anyagok helye'!$A$1:$AY$757,27,0),"Carc.","NEM"))</f>
        <v>#N/A</v>
      </c>
      <c r="AH11" s="73" t="e">
        <f t="shared" si="14"/>
        <v>#N/A</v>
      </c>
      <c r="AI11" s="72" t="e">
        <f>VLOOKUP(B11,' Adatbázis új anyagok helye'!$A$1:$AY$757,18,0)</f>
        <v>#N/A</v>
      </c>
      <c r="AJ11" s="31" t="e">
        <f>IF(AI11=0,"NEM",IF(C11&gt;=VLOOKUP(B11,' Adatbázis új anyagok helye'!$A$1:$AY$757,28,0),"Muta.","NEM"))</f>
        <v>#N/A</v>
      </c>
      <c r="AK11" s="73" t="e">
        <f t="shared" si="5"/>
        <v>#N/A</v>
      </c>
      <c r="AL11" s="72" t="e">
        <f>VLOOKUP(B11,' Adatbázis új anyagok helye'!$A$1:$AY$757,19,0)</f>
        <v>#N/A</v>
      </c>
      <c r="AM11" s="31" t="e">
        <f>IF(AL11=0,"NEM",IF(C11&gt;=VLOOKUP(B11,' Adatbázis új anyagok helye'!$A$1:$AY$757,29,0),"Repr.","NEM"))</f>
        <v>#N/A</v>
      </c>
      <c r="AN11" s="73" t="e">
        <f t="shared" si="15"/>
        <v>#N/A</v>
      </c>
      <c r="AO11" s="66" t="e">
        <f>VLOOKUP(B11,' Adatbázis új anyagok helye'!$A$1:$AY$757,15,0)</f>
        <v>#N/A</v>
      </c>
      <c r="AP11" s="74" t="e">
        <f>IF(AO11=0,"NEM",IF(AND(AO11=1,C11&gt;=VLOOKUP(B11,' Adatbázis új anyagok helye'!$A$1:$AY$757,22,0)),"STOT SE 1",IF(OR(AND(AO11=1,C11&gt;=VLOOKUP(B11,' Adatbázis új anyagok helye'!$A$1:$AY$757,23,0)),(AND(AO11=2,C11&gt;=VLOOKUP(B11,' Adatbázis új anyagok helye'!$A$1:$AY$757,23,0)))),"STOT SE 2",IF(AO11=3,C11/VLOOKUP(B11,' Adatbázis új anyagok helye'!$A$1:$AY$757,24,0),"NEM"))))</f>
        <v>#N/A</v>
      </c>
      <c r="AQ11" s="65" t="e">
        <f>VLOOKUP(B11,' Adatbázis új anyagok helye'!$A$1:$AY$757,16,0)</f>
        <v>#N/A</v>
      </c>
      <c r="AR11" t="e">
        <f>IF(AQ11=0,"NEM",IF(AND(AQ11=1,C11&gt;=VLOOKUP(B11,' Adatbázis új anyagok helye'!$A$1:$AY$757,25,0)),"STOT RE 1",IF(OR(AND(AQ11=1,C11&gt;=VLOOKUP(B11,' Adatbázis új anyagok helye'!$A$1:$AY$757,26,0)),(AND(AQ11=2,C11&gt;=VLOOKUP(B11,' Adatbázis új anyagok helye'!$A$1:$AY$757,26,0)))),"STOT RE 2","NEM")))</f>
        <v>#N/A</v>
      </c>
      <c r="AS11" s="66" t="e">
        <f>VLOOKUP(B11,' Adatbázis új anyagok helye'!$A$1:$AY$757,37,0)</f>
        <v>#N/A</v>
      </c>
      <c r="AT11" s="75" t="e">
        <f>IF(AS11=0,0,IF(VLOOKUP(B11,' Adatbázis új anyagok helye'!$A$1:$AY$757,40,0)&gt;0,C11*VLOOKUP(B11,' Adatbázis új anyagok helye'!$A$1:$AY$757,40,0),C11))</f>
        <v>#N/A</v>
      </c>
      <c r="AU11" s="140" t="e">
        <f>VLOOKUP(B11,' Adatbázis új anyagok helye'!$A$1:$AY$757,38,0)</f>
        <v>#N/A</v>
      </c>
      <c r="AV11" s="65" t="e">
        <f>IF(AU11=0,0,IF(AU11=1,IF(VLOOKUP(B11,' Adatbázis új anyagok helye'!$A$1:$AY$757,41,0)&gt;0,C11*VLOOKUP(B11,' Adatbázis új anyagok helye'!$A$1:$AY$757,41,0),C11),0))</f>
        <v>#N/A</v>
      </c>
      <c r="AW11" s="65" t="e">
        <f>IF($AV$24&gt;=25,0,IF(AU11=0,0,IF(AU11=1,IF(VLOOKUP(B11,' Adatbázis új anyagok helye'!$A$1:$AY$757,41,0)&gt;0,10*C11*VLOOKUP(B11,' Adatbázis új anyagok helye'!$A$1:$AY$757,41,0),10*C11),IF(AU11=2,C11,0))))</f>
        <v>#N/A</v>
      </c>
      <c r="AX11" s="65">
        <f>IF(OR($AV$24&gt;=25,$AW$24&gt;=25),0,IF(AU11=0,0,IF(AU11=1,IF(VLOOKUP(B11,' Adatbázis új anyagok helye'!$A$1:$AY$757,41,0)&gt;0,100*C11*VLOOKUP(B11,' Adatbázis új anyagok helye'!$A$1:$AY$757,41,0),100*C11),IF(AU11=2,10*C11,IF(AU11=3,C11,0)))))</f>
        <v>0</v>
      </c>
      <c r="AY11" s="75">
        <f t="shared" si="6"/>
        <v>0</v>
      </c>
      <c r="AZ11" s="76" t="e">
        <f>VLOOKUP(B11,'5-2020 anyagai'!$B$1:$J$438,5,0)</f>
        <v>#N/A</v>
      </c>
      <c r="BA11" t="e">
        <f>IF((VLOOKUP(B11,'PIC lista'!$A$2:$C$1008,1,0)=B11),"IGEN","NEM")</f>
        <v>#N/A</v>
      </c>
      <c r="BB11" t="e">
        <f>IF((VLOOKUP(B11,jelöltlista!$A$1:$D$989,1,FALSE)=B11),"IGEN","NEM")</f>
        <v>#N/A</v>
      </c>
      <c r="BC11" s="118" t="e">
        <f>VLOOKUP(B11,'harmonizált osztályozások'!A11:L5819,5,FALSE)</f>
        <v>#N/A</v>
      </c>
      <c r="BD11" t="e">
        <f>VLOOKUP(B11,'Sevesoban megnevezve'!A10:F107,4,FALSE)</f>
        <v>#N/A</v>
      </c>
      <c r="BE11" t="e">
        <f>VLOOKUP(B11,Korlátozás!A10:D480,4,FALSE)</f>
        <v>#N/A</v>
      </c>
      <c r="BF11" t="e">
        <f>VLOOKUP(B11,'REACH engedélyköteles'!A10:D87,4,FALSE)</f>
        <v>#N/A</v>
      </c>
    </row>
    <row r="12" spans="1:58" x14ac:dyDescent="0.25">
      <c r="A12" s="59">
        <f>'Adatbeírás helye'!$M$2</f>
        <v>0</v>
      </c>
      <c r="B12" s="78">
        <f>'Adatbeírás helye'!$M$3</f>
        <v>0</v>
      </c>
      <c r="C12" s="427">
        <f>'Adatbeírás helye'!M23</f>
        <v>0</v>
      </c>
      <c r="D12" s="61" t="e">
        <f>VLOOKUP(B12,' Adatbázis új anyagok helye'!$A$1:$AY$757,5,0)</f>
        <v>#N/A</v>
      </c>
      <c r="E12" t="e">
        <f>VLOOKUP(B12,' Adatbázis új anyagok helye'!$A$1:$AY$757,6,0)</f>
        <v>#N/A</v>
      </c>
      <c r="F12" t="e">
        <f>VLOOKUP(B12,' Adatbázis új anyagok helye'!$A$1:$AY$757,7,0)</f>
        <v>#N/A</v>
      </c>
      <c r="G12" t="e">
        <f>VLOOKUP(B12,' Adatbázis új anyagok helye'!$A$1:$AY$757,8,0)</f>
        <v>#N/A</v>
      </c>
      <c r="H12" s="62" t="e">
        <f>VLOOKUP(E37,segédtáblázatok!$A$3:$D$6,2,0)</f>
        <v>#N/A</v>
      </c>
      <c r="I12" s="62" t="e">
        <f>VLOOKUP(F37,segédtáblázatok!$A$3:$D$6,2,0)</f>
        <v>#N/A</v>
      </c>
      <c r="J12" s="62" t="e">
        <f>VLOOKUP(G37,segédtáblázatok!$A$3:$D$6,2,0)</f>
        <v>#N/A</v>
      </c>
      <c r="K12" s="63" t="e">
        <f t="shared" si="0"/>
        <v>#N/A</v>
      </c>
      <c r="L12" s="63" t="e">
        <f t="shared" si="1"/>
        <v>#N/A</v>
      </c>
      <c r="M12" s="64" t="e">
        <f t="shared" si="2"/>
        <v>#N/A</v>
      </c>
      <c r="N12" s="65" t="str">
        <f>IF(C12&gt;=10,VLOOKUP(B12,' Adatbázis új anyagok helye'!$A$1:$AY$757,14,0),(IF(C12=0,"HIÁNYZIK",0)))</f>
        <v>HIÁNYZIK</v>
      </c>
      <c r="O12" s="143" t="e">
        <f t="shared" si="7"/>
        <v>#VALUE!</v>
      </c>
      <c r="P12" s="66" t="e">
        <f>IF(C12&gt;=1,VLOOKUP($B12,' Adatbázis új anyagok helye'!$A$1:$AY$757,10,0),IF(C12&gt;=VLOOKUP($B12,' Adatbázis új anyagok helye'!$A$1:$AY$757,33,0),VLOOKUP($B12,' Adatbázis új anyagok helye'!$A$1:$AY$757,10,0),0))</f>
        <v>#N/A</v>
      </c>
      <c r="Q12" s="66" t="e">
        <f>IF(C12&gt;=1,VLOOKUP($B12,' Adatbázis új anyagok helye'!$A$1:$AY$757,11,0),IF(C12&gt;=VLOOKUP($B12,' Adatbázis új anyagok helye'!$A$1:$AY$757,32,0),VLOOKUP($B12,' Adatbázis új anyagok helye'!$A$1:$AY$757,11,0),0))</f>
        <v>#N/A</v>
      </c>
      <c r="R12" s="67" t="e">
        <f>VLOOKUP(B12,' Adatbázis új anyagok helye'!$A$1:$AY$757,33,0)</f>
        <v>#N/A</v>
      </c>
      <c r="S12" s="62" t="e">
        <f>VLOOKUP(B12,' Adatbázis új anyagok helye'!$A$1:$AY$757,35,0)</f>
        <v>#N/A</v>
      </c>
      <c r="T12" s="68" t="e">
        <f t="shared" si="8"/>
        <v>#N/A</v>
      </c>
      <c r="U12" s="69" t="e">
        <f t="shared" si="9"/>
        <v>#N/A</v>
      </c>
      <c r="V12" s="68" t="e">
        <f t="shared" si="10"/>
        <v>#N/A</v>
      </c>
      <c r="W12" s="68" t="e">
        <f t="shared" si="11"/>
        <v>#N/A</v>
      </c>
      <c r="X12" s="66" t="e">
        <f>IF($C12&gt;=VLOOKUP($B12,' Adatbázis új anyagok helye'!$A$1:$AY$757,30,0),VLOOKUP($B12,' Adatbázis új anyagok helye'!$A$1:$AY$757,12,0),0)</f>
        <v>#N/A</v>
      </c>
      <c r="Y12" s="66" t="e">
        <f>VLOOKUP($B12,' Adatbázis új anyagok helye'!$A$1:$AY$757,13,0)</f>
        <v>#N/A</v>
      </c>
      <c r="Z12" s="70" t="e">
        <f>IF(VLOOKUP($B12,' Adatbázis új anyagok helye'!$A$1:$AY$757,30,0)&gt;0,VLOOKUP($B12,' Adatbázis új anyagok helye'!$A$1:$AY$757,30,0),100)</f>
        <v>#N/A</v>
      </c>
      <c r="AA12" s="70" t="e">
        <f>IF(VLOOKUP(B12,' Adatbázis új anyagok helye'!$A$1:$AY$757,31,0)&gt;0,VLOOKUP(B12,' Adatbázis új anyagok helye'!$A$1:$AY$757,31,0),100)</f>
        <v>#N/A</v>
      </c>
      <c r="AB12" t="e">
        <f t="shared" si="3"/>
        <v>#N/A</v>
      </c>
      <c r="AC12" t="e">
        <f t="shared" si="4"/>
        <v>#N/A</v>
      </c>
      <c r="AD12" s="71" t="e">
        <f t="shared" si="12"/>
        <v>#N/A</v>
      </c>
      <c r="AE12" s="71" t="e">
        <f t="shared" si="13"/>
        <v>#N/A</v>
      </c>
      <c r="AF12" s="72" t="e">
        <f>VLOOKUP(B12,' Adatbázis új anyagok helye'!$A$1:$AY$757,17,0)</f>
        <v>#N/A</v>
      </c>
      <c r="AG12" s="31" t="e">
        <f>IF(AF12=0,"NEM",IF(C12&gt;=VLOOKUP(B12,' Adatbázis új anyagok helye'!$A$1:$AY$757,27,0),"Carc.","NEM"))</f>
        <v>#N/A</v>
      </c>
      <c r="AH12" s="73" t="e">
        <f t="shared" si="14"/>
        <v>#N/A</v>
      </c>
      <c r="AI12" s="72" t="e">
        <f>VLOOKUP(B12,' Adatbázis új anyagok helye'!$A$1:$AY$757,18,0)</f>
        <v>#N/A</v>
      </c>
      <c r="AJ12" s="31" t="e">
        <f>IF(AI12=0,"NEM",IF(C12&gt;=VLOOKUP(B12,' Adatbázis új anyagok helye'!$A$1:$AY$757,28,0),"Muta.","NEM"))</f>
        <v>#N/A</v>
      </c>
      <c r="AK12" s="73" t="e">
        <f t="shared" si="5"/>
        <v>#N/A</v>
      </c>
      <c r="AL12" s="72" t="e">
        <f>VLOOKUP(B12,' Adatbázis új anyagok helye'!$A$1:$AY$757,19,0)</f>
        <v>#N/A</v>
      </c>
      <c r="AM12" s="31" t="e">
        <f>IF(AL12=0,"NEM",IF(C12&gt;=VLOOKUP(B12,' Adatbázis új anyagok helye'!$A$1:$AY$757,29,0),"Repr.","NEM"))</f>
        <v>#N/A</v>
      </c>
      <c r="AN12" s="73" t="e">
        <f t="shared" si="15"/>
        <v>#N/A</v>
      </c>
      <c r="AO12" s="66" t="e">
        <f>VLOOKUP(B12,' Adatbázis új anyagok helye'!$A$1:$AY$757,15,0)</f>
        <v>#N/A</v>
      </c>
      <c r="AP12" s="74" t="e">
        <f>IF(AO12=0,"NEM",IF(AND(AO12=1,C12&gt;=VLOOKUP(B12,' Adatbázis új anyagok helye'!$A$1:$AY$757,22,0)),"STOT SE 1",IF(OR(AND(AO12=1,C12&gt;=VLOOKUP(B12,' Adatbázis új anyagok helye'!$A$1:$AY$757,23,0)),(AND(AO12=2,C12&gt;=VLOOKUP(B12,' Adatbázis új anyagok helye'!$A$1:$AY$757,23,0)))),"STOT SE 2",IF(AO12=3,C12/VLOOKUP(B12,' Adatbázis új anyagok helye'!$A$1:$AY$757,24,0),"NEM"))))</f>
        <v>#N/A</v>
      </c>
      <c r="AQ12" s="65" t="e">
        <f>VLOOKUP(B12,' Adatbázis új anyagok helye'!$A$1:$AY$757,16,0)</f>
        <v>#N/A</v>
      </c>
      <c r="AR12" t="e">
        <f>IF(AQ12=0,"NEM",IF(AND(AQ12=1,C12&gt;=VLOOKUP(B12,' Adatbázis új anyagok helye'!$A$1:$AY$757,25,0)),"STOT RE 1",IF(OR(AND(AQ12=1,C12&gt;=VLOOKUP(B12,' Adatbázis új anyagok helye'!$A$1:$AY$757,26,0)),(AND(AQ12=2,C12&gt;=VLOOKUP(B12,' Adatbázis új anyagok helye'!$A$1:$AY$757,26,0)))),"STOT RE 2","NEM")))</f>
        <v>#N/A</v>
      </c>
      <c r="AS12" s="66" t="e">
        <f>VLOOKUP(B12,' Adatbázis új anyagok helye'!$A$1:$AY$757,37,0)</f>
        <v>#N/A</v>
      </c>
      <c r="AT12" s="75" t="e">
        <f>IF(AS12=0,0,IF(VLOOKUP(B12,' Adatbázis új anyagok helye'!$A$1:$AY$757,40,0)&gt;0,C12*VLOOKUP(B12,' Adatbázis új anyagok helye'!$A$1:$AY$757,40,0),C12))</f>
        <v>#N/A</v>
      </c>
      <c r="AU12" s="140" t="e">
        <f>VLOOKUP(B12,' Adatbázis új anyagok helye'!$A$1:$AY$757,38,0)</f>
        <v>#N/A</v>
      </c>
      <c r="AV12" s="65" t="e">
        <f>IF(AU12=0,0,IF(AU12=1,IF(VLOOKUP(B12,' Adatbázis új anyagok helye'!$A$1:$AY$757,41,0)&gt;0,C12*VLOOKUP(B12,' Adatbázis új anyagok helye'!$A$1:$AY$757,41,0),C12),0))</f>
        <v>#N/A</v>
      </c>
      <c r="AW12" s="65" t="e">
        <f>IF($AV$24&gt;=25,0,IF(AU12=0,0,IF(AU12=1,IF(VLOOKUP(B12,' Adatbázis új anyagok helye'!$A$1:$AY$757,41,0)&gt;0,10*C12*VLOOKUP(B12,' Adatbázis új anyagok helye'!$A$1:$AY$757,41,0),10*C12),IF(AU12=2,C12,0))))</f>
        <v>#N/A</v>
      </c>
      <c r="AX12" s="65">
        <f>IF(OR($AV$24&gt;=25,$AW$24&gt;=25),0,IF(AU12=0,0,IF(AU12=1,IF(VLOOKUP(B12,' Adatbázis új anyagok helye'!$A$1:$AY$757,41,0)&gt;0,100*C12*VLOOKUP(B12,' Adatbázis új anyagok helye'!$A$1:$AY$757,41,0),100*C12),IF(AU12=2,10*C12,IF(AU12=3,C12,0)))))</f>
        <v>0</v>
      </c>
      <c r="AY12" s="75">
        <f t="shared" si="6"/>
        <v>0</v>
      </c>
      <c r="AZ12" s="76" t="e">
        <f>VLOOKUP(B12,'5-2020 anyagai'!$B$1:$J$438,5,0)</f>
        <v>#N/A</v>
      </c>
      <c r="BA12" t="e">
        <f>IF((VLOOKUP(B12,'PIC lista'!$A$2:$C$1008,1,0)=B12),"IGEN","NEM")</f>
        <v>#N/A</v>
      </c>
      <c r="BB12" t="e">
        <f>IF((VLOOKUP(B12,jelöltlista!$A$1:$D$989,1,FALSE)=B12),"IGEN","NEM")</f>
        <v>#N/A</v>
      </c>
      <c r="BC12" s="118" t="e">
        <f>VLOOKUP(B12,'harmonizált osztályozások'!A12:L5820,5,FALSE)</f>
        <v>#N/A</v>
      </c>
      <c r="BD12" t="e">
        <f>VLOOKUP(B12,'Sevesoban megnevezve'!A11:F108,4,FALSE)</f>
        <v>#N/A</v>
      </c>
      <c r="BE12" t="e">
        <f>VLOOKUP(B12,Korlátozás!A11:D481,4,FALSE)</f>
        <v>#N/A</v>
      </c>
      <c r="BF12" t="e">
        <f>VLOOKUP(B12,'REACH engedélyköteles'!A11:D88,4,FALSE)</f>
        <v>#N/A</v>
      </c>
    </row>
    <row r="13" spans="1:58" x14ac:dyDescent="0.25">
      <c r="A13" s="59">
        <f>'Adatbeírás helye'!$N$2</f>
        <v>0</v>
      </c>
      <c r="B13" s="60">
        <f>'Adatbeírás helye'!$N$3</f>
        <v>0</v>
      </c>
      <c r="C13" s="427">
        <f>'Adatbeírás helye'!N23</f>
        <v>0</v>
      </c>
      <c r="D13" s="61" t="e">
        <f>VLOOKUP(B13,' Adatbázis új anyagok helye'!$A$1:$AY$757,5,0)</f>
        <v>#N/A</v>
      </c>
      <c r="E13" t="e">
        <f>VLOOKUP(B13,' Adatbázis új anyagok helye'!$A$1:$AY$757,6,0)</f>
        <v>#N/A</v>
      </c>
      <c r="F13" t="e">
        <f>VLOOKUP(B13,' Adatbázis új anyagok helye'!$A$1:$AY$757,7,0)</f>
        <v>#N/A</v>
      </c>
      <c r="G13" t="e">
        <f>VLOOKUP(B13,' Adatbázis új anyagok helye'!$A$1:$AY$757,8,0)</f>
        <v>#N/A</v>
      </c>
      <c r="H13" s="62" t="e">
        <f>VLOOKUP(E38,segédtáblázatok!$A$3:$D$6,2,0)</f>
        <v>#N/A</v>
      </c>
      <c r="I13" s="62" t="e">
        <f>VLOOKUP(F38,segédtáblázatok!$A$3:$D$6,2,0)</f>
        <v>#N/A</v>
      </c>
      <c r="J13" s="62" t="e">
        <f>VLOOKUP(G38,segédtáblázatok!$A$3:$D$6,2,0)</f>
        <v>#N/A</v>
      </c>
      <c r="K13" s="63" t="e">
        <f t="shared" si="0"/>
        <v>#N/A</v>
      </c>
      <c r="L13" s="63" t="e">
        <f t="shared" si="1"/>
        <v>#N/A</v>
      </c>
      <c r="M13" s="64" t="e">
        <f t="shared" si="2"/>
        <v>#N/A</v>
      </c>
      <c r="N13" s="65" t="str">
        <f>IF(C13&gt;=10,VLOOKUP(B13,' Adatbázis új anyagok helye'!$A$1:$AY$757,14,0),(IF(C13=0,"HIÁNYZIK",0)))</f>
        <v>HIÁNYZIK</v>
      </c>
      <c r="O13" s="143" t="e">
        <f t="shared" si="7"/>
        <v>#VALUE!</v>
      </c>
      <c r="P13" s="66" t="e">
        <f>IF(C13&gt;=1,VLOOKUP($B13,' Adatbázis új anyagok helye'!$A$1:$AY$757,10,0),IF(C13&gt;=VLOOKUP($B13,' Adatbázis új anyagok helye'!$A$1:$AY$757,33,0),VLOOKUP($B13,' Adatbázis új anyagok helye'!$A$1:$AY$757,10,0),0))</f>
        <v>#N/A</v>
      </c>
      <c r="Q13" s="66" t="e">
        <f>IF(C13&gt;=1,VLOOKUP($B13,' Adatbázis új anyagok helye'!$A$1:$AY$757,11,0),IF(C13&gt;=VLOOKUP($B13,' Adatbázis új anyagok helye'!$A$1:$AY$757,32,0),VLOOKUP($B13,' Adatbázis új anyagok helye'!$A$1:$AY$757,11,0),0))</f>
        <v>#N/A</v>
      </c>
      <c r="R13" s="67" t="e">
        <f>VLOOKUP(B13,' Adatbázis új anyagok helye'!$A$1:$AY$757,33,0)</f>
        <v>#N/A</v>
      </c>
      <c r="S13" s="62" t="e">
        <f>VLOOKUP(B13,' Adatbázis új anyagok helye'!$A$1:$AY$757,35,0)</f>
        <v>#N/A</v>
      </c>
      <c r="T13" s="68" t="e">
        <f t="shared" si="8"/>
        <v>#N/A</v>
      </c>
      <c r="U13" s="69" t="e">
        <f t="shared" si="9"/>
        <v>#N/A</v>
      </c>
      <c r="V13" s="68" t="e">
        <f t="shared" si="10"/>
        <v>#N/A</v>
      </c>
      <c r="W13" s="68" t="e">
        <f t="shared" si="11"/>
        <v>#N/A</v>
      </c>
      <c r="X13" s="66" t="e">
        <f>IF($C13&gt;=VLOOKUP($B13,' Adatbázis új anyagok helye'!$A$1:$AY$757,30,0),VLOOKUP($B13,' Adatbázis új anyagok helye'!$A$1:$AY$757,12,0),0)</f>
        <v>#N/A</v>
      </c>
      <c r="Y13" s="66" t="e">
        <f>VLOOKUP($B13,' Adatbázis új anyagok helye'!$A$1:$AY$757,13,0)</f>
        <v>#N/A</v>
      </c>
      <c r="Z13" s="70" t="e">
        <f>IF(VLOOKUP($B13,' Adatbázis új anyagok helye'!$A$1:$AY$757,30,0)&gt;0,VLOOKUP($B13,' Adatbázis új anyagok helye'!$A$1:$AY$757,30,0),100)</f>
        <v>#N/A</v>
      </c>
      <c r="AA13" s="70" t="e">
        <f>IF(VLOOKUP(B13,' Adatbázis új anyagok helye'!$A$1:$AY$757,31,0)&gt;0,VLOOKUP(B13,' Adatbázis új anyagok helye'!$A$1:$AY$757,31,0),100)</f>
        <v>#N/A</v>
      </c>
      <c r="AB13" t="e">
        <f t="shared" si="3"/>
        <v>#N/A</v>
      </c>
      <c r="AC13" t="e">
        <f t="shared" si="4"/>
        <v>#N/A</v>
      </c>
      <c r="AD13" s="71" t="e">
        <f t="shared" si="12"/>
        <v>#N/A</v>
      </c>
      <c r="AE13" s="71" t="e">
        <f t="shared" si="13"/>
        <v>#N/A</v>
      </c>
      <c r="AF13" s="72" t="e">
        <f>VLOOKUP(B13,' Adatbázis új anyagok helye'!$A$1:$AY$757,17,0)</f>
        <v>#N/A</v>
      </c>
      <c r="AG13" s="31" t="e">
        <f>IF(AF13=0,"NEM",IF(C13&gt;=VLOOKUP(B13,' Adatbázis új anyagok helye'!$A$1:$AY$757,27,0),"Carc.","NEM"))</f>
        <v>#N/A</v>
      </c>
      <c r="AH13" s="73" t="e">
        <f t="shared" si="14"/>
        <v>#N/A</v>
      </c>
      <c r="AI13" s="72" t="e">
        <f>VLOOKUP(B13,' Adatbázis új anyagok helye'!$A$1:$AY$757,18,0)</f>
        <v>#N/A</v>
      </c>
      <c r="AJ13" s="31" t="e">
        <f>IF(AI13=0,"NEM",IF(C13&gt;=VLOOKUP(B13,' Adatbázis új anyagok helye'!$A$1:$AY$757,28,0),"Muta.","NEM"))</f>
        <v>#N/A</v>
      </c>
      <c r="AK13" s="73" t="e">
        <f t="shared" si="5"/>
        <v>#N/A</v>
      </c>
      <c r="AL13" s="72" t="e">
        <f>VLOOKUP(B13,' Adatbázis új anyagok helye'!$A$1:$AY$757,19,0)</f>
        <v>#N/A</v>
      </c>
      <c r="AM13" s="31" t="e">
        <f>IF(AL13=0,"NEM",IF(C13&gt;=VLOOKUP(B13,' Adatbázis új anyagok helye'!$A$1:$AY$757,29,0),"Repr.","NEM"))</f>
        <v>#N/A</v>
      </c>
      <c r="AN13" s="73" t="e">
        <f t="shared" si="15"/>
        <v>#N/A</v>
      </c>
      <c r="AO13" s="66" t="e">
        <f>VLOOKUP(B13,' Adatbázis új anyagok helye'!$A$1:$AY$757,15,0)</f>
        <v>#N/A</v>
      </c>
      <c r="AP13" s="74" t="e">
        <f>IF(AO13=0,"NEM",IF(AND(AO13=1,C13&gt;=VLOOKUP(B13,' Adatbázis új anyagok helye'!$A$1:$AY$757,22,0)),"STOT SE 1",IF(OR(AND(AO13=1,C13&gt;=VLOOKUP(B13,' Adatbázis új anyagok helye'!$A$1:$AY$757,23,0)),(AND(AO13=2,C13&gt;=VLOOKUP(B13,' Adatbázis új anyagok helye'!$A$1:$AY$757,23,0)))),"STOT SE 2",IF(AO13=3,C13/VLOOKUP(B13,' Adatbázis új anyagok helye'!$A$1:$AY$757,24,0),"NEM"))))</f>
        <v>#N/A</v>
      </c>
      <c r="AQ13" s="65" t="e">
        <f>VLOOKUP(B13,' Adatbázis új anyagok helye'!$A$1:$AY$757,16,0)</f>
        <v>#N/A</v>
      </c>
      <c r="AR13" t="e">
        <f>IF(AQ13=0,"NEM",IF(AND(AQ13=1,C13&gt;=VLOOKUP(B13,' Adatbázis új anyagok helye'!$A$1:$AY$757,25,0)),"STOT RE 1",IF(OR(AND(AQ13=1,C13&gt;=VLOOKUP(B13,' Adatbázis új anyagok helye'!$A$1:$AY$757,26,0)),(AND(AQ13=2,C13&gt;=VLOOKUP(B13,' Adatbázis új anyagok helye'!$A$1:$AY$757,26,0)))),"STOT RE 2","NEM")))</f>
        <v>#N/A</v>
      </c>
      <c r="AS13" s="66" t="e">
        <f>VLOOKUP(B13,' Adatbázis új anyagok helye'!$A$1:$AY$757,37,0)</f>
        <v>#N/A</v>
      </c>
      <c r="AT13" s="75" t="e">
        <f>IF(AS13=0,0,IF(VLOOKUP(B13,' Adatbázis új anyagok helye'!$A$1:$AY$757,40,0)&gt;0,C13*VLOOKUP(B13,' Adatbázis új anyagok helye'!$A$1:$AY$757,40,0),C13))</f>
        <v>#N/A</v>
      </c>
      <c r="AU13" s="140" t="e">
        <f>VLOOKUP(B13,' Adatbázis új anyagok helye'!$A$1:$AY$757,38,0)</f>
        <v>#N/A</v>
      </c>
      <c r="AV13" s="65" t="e">
        <f>IF(AU13=0,0,IF(AU13=1,IF(VLOOKUP(B13,' Adatbázis új anyagok helye'!$A$1:$AY$757,41,0)&gt;0,C13*VLOOKUP(B13,' Adatbázis új anyagok helye'!$A$1:$AY$757,41,0),C13),0))</f>
        <v>#N/A</v>
      </c>
      <c r="AW13" s="65" t="e">
        <f>IF($AV$24&gt;=25,0,IF(AU13=0,0,IF(AU13=1,IF(VLOOKUP(B13,' Adatbázis új anyagok helye'!$A$1:$AY$757,41,0)&gt;0,10*C13*VLOOKUP(B13,' Adatbázis új anyagok helye'!$A$1:$AY$757,41,0),10*C13),IF(AU13=2,C13,0))))</f>
        <v>#N/A</v>
      </c>
      <c r="AX13" s="65">
        <f>IF(OR($AV$24&gt;=25,$AW$24&gt;=25),0,IF(AU13=0,0,IF(AU13=1,IF(VLOOKUP(B13,' Adatbázis új anyagok helye'!$A$1:$AY$757,41,0)&gt;0,100*C13*VLOOKUP(B13,' Adatbázis új anyagok helye'!$A$1:$AY$757,41,0),100*C13),IF(AU13=2,10*C13,IF(AU13=3,C13,0)))))</f>
        <v>0</v>
      </c>
      <c r="AY13" s="75">
        <f t="shared" si="6"/>
        <v>0</v>
      </c>
      <c r="AZ13" s="76" t="e">
        <f>VLOOKUP(B13,'5-2020 anyagai'!$B$1:$J$438,5,0)</f>
        <v>#N/A</v>
      </c>
      <c r="BA13" t="e">
        <f>IF((VLOOKUP(B13,'PIC lista'!$A$2:$C$1008,1,0)=B13),"IGEN","NEM")</f>
        <v>#N/A</v>
      </c>
      <c r="BB13" t="e">
        <f>IF((VLOOKUP(B13,jelöltlista!$A$1:$D$989,1,FALSE)=B13),"IGEN","NEM")</f>
        <v>#N/A</v>
      </c>
      <c r="BC13" s="118" t="e">
        <f>VLOOKUP(B13,'harmonizált osztályozások'!A13:L5821,5,FALSE)</f>
        <v>#N/A</v>
      </c>
      <c r="BD13" t="e">
        <f>VLOOKUP(B13,'Sevesoban megnevezve'!A12:F109,4,FALSE)</f>
        <v>#N/A</v>
      </c>
      <c r="BE13" t="e">
        <f>VLOOKUP(B13,Korlátozás!A12:D482,4,FALSE)</f>
        <v>#N/A</v>
      </c>
      <c r="BF13" t="e">
        <f>VLOOKUP(B13,'REACH engedélyköteles'!A12:D89,4,FALSE)</f>
        <v>#N/A</v>
      </c>
    </row>
    <row r="14" spans="1:58" x14ac:dyDescent="0.25">
      <c r="A14" s="59">
        <f>'Adatbeírás helye'!$O$2</f>
        <v>0</v>
      </c>
      <c r="B14" s="60">
        <f>'Adatbeírás helye'!$O$3</f>
        <v>0</v>
      </c>
      <c r="C14" s="427">
        <f>'Adatbeírás helye'!O23</f>
        <v>0</v>
      </c>
      <c r="D14" s="61" t="e">
        <f>VLOOKUP(B14,' Adatbázis új anyagok helye'!$A$1:$AY$757,5,0)</f>
        <v>#N/A</v>
      </c>
      <c r="E14" t="e">
        <f>VLOOKUP(B14,' Adatbázis új anyagok helye'!$A$1:$AY$757,6,0)</f>
        <v>#N/A</v>
      </c>
      <c r="F14" t="e">
        <f>VLOOKUP(B14,' Adatbázis új anyagok helye'!$A$1:$AY$757,7,0)</f>
        <v>#N/A</v>
      </c>
      <c r="G14" t="e">
        <f>VLOOKUP(B14,' Adatbázis új anyagok helye'!$A$1:$AY$757,8,0)</f>
        <v>#N/A</v>
      </c>
      <c r="H14" s="62" t="e">
        <f>VLOOKUP(E39,segédtáblázatok!$A$3:$D$6,2,0)</f>
        <v>#N/A</v>
      </c>
      <c r="I14" s="62" t="e">
        <f>VLOOKUP(F39,segédtáblázatok!$A$3:$D$6,2,0)</f>
        <v>#N/A</v>
      </c>
      <c r="J14" s="62" t="e">
        <f>VLOOKUP(G39,segédtáblázatok!$A$3:$D$6,2,0)</f>
        <v>#N/A</v>
      </c>
      <c r="K14" s="63" t="e">
        <f t="shared" si="0"/>
        <v>#N/A</v>
      </c>
      <c r="L14" s="63" t="e">
        <f t="shared" si="1"/>
        <v>#N/A</v>
      </c>
      <c r="M14" s="64" t="e">
        <f t="shared" si="2"/>
        <v>#N/A</v>
      </c>
      <c r="N14" s="65" t="str">
        <f>IF(C14&gt;=10,VLOOKUP(B14,' Adatbázis új anyagok helye'!$A$1:$AY$757,14,0),(IF(C14=0,"HIÁNYZIK",0)))</f>
        <v>HIÁNYZIK</v>
      </c>
      <c r="O14" s="143" t="e">
        <f t="shared" si="7"/>
        <v>#VALUE!</v>
      </c>
      <c r="P14" s="66" t="e">
        <f>IF(C14&gt;=1,VLOOKUP($B14,' Adatbázis új anyagok helye'!$A$1:$AY$757,10,0),IF(C14&gt;=VLOOKUP($B14,' Adatbázis új anyagok helye'!$A$1:$AY$757,33,0),VLOOKUP($B14,' Adatbázis új anyagok helye'!$A$1:$AY$757,10,0),0))</f>
        <v>#N/A</v>
      </c>
      <c r="Q14" s="66" t="e">
        <f>IF(C14&gt;=1,VLOOKUP($B14,' Adatbázis új anyagok helye'!$A$1:$AY$757,11,0),IF(C14&gt;=VLOOKUP($B14,' Adatbázis új anyagok helye'!$A$1:$AY$757,32,0),VLOOKUP($B14,' Adatbázis új anyagok helye'!$A$1:$AY$757,11,0),0))</f>
        <v>#N/A</v>
      </c>
      <c r="R14" s="67" t="e">
        <f>VLOOKUP(B14,' Adatbázis új anyagok helye'!$A$1:$AY$757,33,0)</f>
        <v>#N/A</v>
      </c>
      <c r="S14" s="62" t="e">
        <f>VLOOKUP(B14,' Adatbázis új anyagok helye'!$A$1:$AY$757,35,0)</f>
        <v>#N/A</v>
      </c>
      <c r="T14" s="68" t="e">
        <f t="shared" si="8"/>
        <v>#N/A</v>
      </c>
      <c r="U14" s="69" t="e">
        <f t="shared" si="9"/>
        <v>#N/A</v>
      </c>
      <c r="V14" s="68" t="e">
        <f t="shared" si="10"/>
        <v>#N/A</v>
      </c>
      <c r="W14" s="68" t="e">
        <f t="shared" si="11"/>
        <v>#N/A</v>
      </c>
      <c r="X14" s="66" t="e">
        <f>IF($C14&gt;=VLOOKUP($B14,' Adatbázis új anyagok helye'!$A$1:$AY$757,30,0),VLOOKUP($B14,' Adatbázis új anyagok helye'!$A$1:$AY$757,12,0),0)</f>
        <v>#N/A</v>
      </c>
      <c r="Y14" s="66" t="e">
        <f>VLOOKUP($B14,' Adatbázis új anyagok helye'!$A$1:$AY$757,13,0)</f>
        <v>#N/A</v>
      </c>
      <c r="Z14" s="70" t="e">
        <f>IF(VLOOKUP($B14,' Adatbázis új anyagok helye'!$A$1:$AY$757,30,0)&gt;0,VLOOKUP($B14,' Adatbázis új anyagok helye'!$A$1:$AY$757,30,0),100)</f>
        <v>#N/A</v>
      </c>
      <c r="AA14" s="70" t="e">
        <f>IF(VLOOKUP(B14,' Adatbázis új anyagok helye'!$A$1:$AY$757,31,0)&gt;0,VLOOKUP(B14,' Adatbázis új anyagok helye'!$A$1:$AY$757,31,0),100)</f>
        <v>#N/A</v>
      </c>
      <c r="AB14" t="e">
        <f t="shared" si="3"/>
        <v>#N/A</v>
      </c>
      <c r="AC14" t="e">
        <f t="shared" si="4"/>
        <v>#N/A</v>
      </c>
      <c r="AD14" s="71" t="e">
        <f t="shared" si="12"/>
        <v>#N/A</v>
      </c>
      <c r="AE14" s="71" t="e">
        <f t="shared" si="13"/>
        <v>#N/A</v>
      </c>
      <c r="AF14" s="72" t="e">
        <f>VLOOKUP(B14,' Adatbázis új anyagok helye'!$A$1:$AY$757,17,0)</f>
        <v>#N/A</v>
      </c>
      <c r="AG14" s="31" t="e">
        <f>IF(AF14=0,"NEM",IF(C14&gt;=VLOOKUP(B14,' Adatbázis új anyagok helye'!$A$1:$AY$757,27,0),"Carc.","NEM"))</f>
        <v>#N/A</v>
      </c>
      <c r="AH14" s="73" t="e">
        <f t="shared" si="14"/>
        <v>#N/A</v>
      </c>
      <c r="AI14" s="72" t="e">
        <f>VLOOKUP(B14,' Adatbázis új anyagok helye'!$A$1:$AY$757,18,0)</f>
        <v>#N/A</v>
      </c>
      <c r="AJ14" s="31" t="e">
        <f>IF(AI14=0,"NEM",IF(C14&gt;=VLOOKUP(B14,' Adatbázis új anyagok helye'!$A$1:$AY$757,28,0),"Muta.","NEM"))</f>
        <v>#N/A</v>
      </c>
      <c r="AK14" s="73" t="e">
        <f t="shared" si="5"/>
        <v>#N/A</v>
      </c>
      <c r="AL14" s="72" t="e">
        <f>VLOOKUP(B14,' Adatbázis új anyagok helye'!$A$1:$AY$757,19,0)</f>
        <v>#N/A</v>
      </c>
      <c r="AM14" s="31" t="e">
        <f>IF(AL14=0,"NEM",IF(C14&gt;=VLOOKUP(B14,' Adatbázis új anyagok helye'!$A$1:$AY$757,29,0),"Repr.","NEM"))</f>
        <v>#N/A</v>
      </c>
      <c r="AN14" s="73" t="e">
        <f t="shared" si="15"/>
        <v>#N/A</v>
      </c>
      <c r="AO14" s="66" t="e">
        <f>VLOOKUP(B14,' Adatbázis új anyagok helye'!$A$1:$AY$757,15,0)</f>
        <v>#N/A</v>
      </c>
      <c r="AP14" s="74" t="e">
        <f>IF(AO14=0,"NEM",IF(AND(AO14=1,C14&gt;=VLOOKUP(B14,' Adatbázis új anyagok helye'!$A$1:$AY$757,22,0)),"STOT SE 1",IF(OR(AND(AO14=1,C14&gt;=VLOOKUP(B14,' Adatbázis új anyagok helye'!$A$1:$AY$757,23,0)),(AND(AO14=2,C14&gt;=VLOOKUP(B14,' Adatbázis új anyagok helye'!$A$1:$AY$757,23,0)))),"STOT SE 2",IF(AO14=3,C14/VLOOKUP(B14,' Adatbázis új anyagok helye'!$A$1:$AY$757,24,0),"NEM"))))</f>
        <v>#N/A</v>
      </c>
      <c r="AQ14" s="65" t="e">
        <f>VLOOKUP(B14,' Adatbázis új anyagok helye'!$A$1:$AY$757,16,0)</f>
        <v>#N/A</v>
      </c>
      <c r="AR14" t="e">
        <f>IF(AQ14=0,"NEM",IF(AND(AQ14=1,C14&gt;=VLOOKUP(B14,' Adatbázis új anyagok helye'!$A$1:$AY$757,25,0)),"STOT RE 1",IF(OR(AND(AQ14=1,C14&gt;=VLOOKUP(B14,' Adatbázis új anyagok helye'!$A$1:$AY$757,26,0)),(AND(AQ14=2,C14&gt;=VLOOKUP(B14,' Adatbázis új anyagok helye'!$A$1:$AY$757,26,0)))),"STOT RE 2","NEM")))</f>
        <v>#N/A</v>
      </c>
      <c r="AS14" s="66" t="e">
        <f>VLOOKUP(B14,' Adatbázis új anyagok helye'!$A$1:$AY$757,37,0)</f>
        <v>#N/A</v>
      </c>
      <c r="AT14" s="75" t="e">
        <f>IF(AS14=0,0,IF(VLOOKUP(B14,' Adatbázis új anyagok helye'!$A$1:$AY$757,40,0)&gt;0,C14*VLOOKUP(B14,' Adatbázis új anyagok helye'!$A$1:$AY$757,40,0),C14))</f>
        <v>#N/A</v>
      </c>
      <c r="AU14" s="140" t="e">
        <f>VLOOKUP(B14,' Adatbázis új anyagok helye'!$A$1:$AY$757,38,0)</f>
        <v>#N/A</v>
      </c>
      <c r="AV14" s="65" t="e">
        <f>IF(AU14=0,0,IF(AU14=1,IF(VLOOKUP(B14,' Adatbázis új anyagok helye'!$A$1:$AY$757,41,0)&gt;0,C14*VLOOKUP(B14,' Adatbázis új anyagok helye'!$A$1:$AY$757,41,0),C14),0))</f>
        <v>#N/A</v>
      </c>
      <c r="AW14" s="65" t="e">
        <f>IF($AV$24&gt;=25,0,IF(AU14=0,0,IF(AU14=1,IF(VLOOKUP(B14,' Adatbázis új anyagok helye'!$A$1:$AY$757,41,0)&gt;0,10*C14*VLOOKUP(B14,' Adatbázis új anyagok helye'!$A$1:$AY$757,41,0),10*C14),IF(AU14=2,C14,0))))</f>
        <v>#N/A</v>
      </c>
      <c r="AX14" s="65">
        <f>IF(OR($AV$24&gt;=25,$AW$24&gt;=25),0,IF(AU14=0,0,IF(AU14=1,IF(VLOOKUP(B14,' Adatbázis új anyagok helye'!$A$1:$AY$757,41,0)&gt;0,100*C14*VLOOKUP(B14,' Adatbázis új anyagok helye'!$A$1:$AY$757,41,0),100*C14),IF(AU14=2,10*C14,IF(AU14=3,C14,0)))))</f>
        <v>0</v>
      </c>
      <c r="AY14" s="75">
        <f t="shared" si="6"/>
        <v>0</v>
      </c>
      <c r="AZ14" s="76" t="e">
        <f>VLOOKUP(B14,'5-2020 anyagai'!$B$1:$J$438,5,0)</f>
        <v>#N/A</v>
      </c>
      <c r="BA14" t="e">
        <f>IF((VLOOKUP(B14,'PIC lista'!$A$2:$C$1008,1,0)=B14),"IGEN","NEM")</f>
        <v>#N/A</v>
      </c>
      <c r="BB14" t="e">
        <f>IF((VLOOKUP(B14,jelöltlista!$A$1:$D$989,1,FALSE)=B14),"IGEN","NEM")</f>
        <v>#N/A</v>
      </c>
      <c r="BC14" s="118" t="e">
        <f>VLOOKUP(B14,'harmonizált osztályozások'!A14:L5822,5,FALSE)</f>
        <v>#N/A</v>
      </c>
      <c r="BD14" t="e">
        <f>VLOOKUP(B14,'Sevesoban megnevezve'!A13:F110,4,FALSE)</f>
        <v>#N/A</v>
      </c>
      <c r="BE14" t="e">
        <f>VLOOKUP(B14,Korlátozás!A13:D483,4,FALSE)</f>
        <v>#N/A</v>
      </c>
      <c r="BF14" t="e">
        <f>VLOOKUP(B14,'REACH engedélyköteles'!A13:D90,4,FALSE)</f>
        <v>#N/A</v>
      </c>
    </row>
    <row r="15" spans="1:58" x14ac:dyDescent="0.25">
      <c r="A15" s="59">
        <f>'Adatbeírás helye'!$P$2</f>
        <v>0</v>
      </c>
      <c r="B15" s="60">
        <f>'Adatbeírás helye'!$P$3</f>
        <v>0</v>
      </c>
      <c r="C15" s="427">
        <f>'Adatbeírás helye'!P23</f>
        <v>0</v>
      </c>
      <c r="D15" s="61" t="e">
        <f>VLOOKUP(B15,' Adatbázis új anyagok helye'!$A$1:$AY$757,5,0)</f>
        <v>#N/A</v>
      </c>
      <c r="E15" t="e">
        <f>VLOOKUP(B15,' Adatbázis új anyagok helye'!$A$1:$AY$757,6,0)</f>
        <v>#N/A</v>
      </c>
      <c r="F15" t="e">
        <f>VLOOKUP(B15,' Adatbázis új anyagok helye'!$A$1:$AY$757,7,0)</f>
        <v>#N/A</v>
      </c>
      <c r="G15" t="e">
        <f>VLOOKUP(B15,' Adatbázis új anyagok helye'!$A$1:$AY$757,8,0)</f>
        <v>#N/A</v>
      </c>
      <c r="H15" s="62" t="e">
        <f>VLOOKUP(E40,segédtáblázatok!$A$3:$D$6,2,0)</f>
        <v>#N/A</v>
      </c>
      <c r="I15" s="62" t="e">
        <f>VLOOKUP(F40,segédtáblázatok!$A$3:$D$6,2,0)</f>
        <v>#N/A</v>
      </c>
      <c r="J15" s="62" t="e">
        <f>VLOOKUP(G40,segédtáblázatok!$A$3:$D$6,2,0)</f>
        <v>#N/A</v>
      </c>
      <c r="K15" s="63" t="e">
        <f t="shared" si="0"/>
        <v>#N/A</v>
      </c>
      <c r="L15" s="63" t="e">
        <f t="shared" si="1"/>
        <v>#N/A</v>
      </c>
      <c r="M15" s="64" t="e">
        <f t="shared" si="2"/>
        <v>#N/A</v>
      </c>
      <c r="N15" s="65" t="str">
        <f>IF(C15&gt;=10,VLOOKUP(B15,' Adatbázis új anyagok helye'!$A$1:$AY$757,14,0),(IF(C15=0,"HIÁNYZIK",0)))</f>
        <v>HIÁNYZIK</v>
      </c>
      <c r="O15" s="143" t="e">
        <f t="shared" si="7"/>
        <v>#VALUE!</v>
      </c>
      <c r="P15" s="66" t="e">
        <f>IF(C15&gt;=1,VLOOKUP($B15,' Adatbázis új anyagok helye'!$A$1:$AY$757,10,0),IF(C15&gt;=VLOOKUP($B15,' Adatbázis új anyagok helye'!$A$1:$AY$757,33,0),VLOOKUP($B15,' Adatbázis új anyagok helye'!$A$1:$AY$757,10,0),0))</f>
        <v>#N/A</v>
      </c>
      <c r="Q15" s="66" t="e">
        <f>IF(C15&gt;=1,VLOOKUP($B15,' Adatbázis új anyagok helye'!$A$1:$AY$757,11,0),IF(C15&gt;=VLOOKUP($B15,' Adatbázis új anyagok helye'!$A$1:$AY$757,32,0),VLOOKUP($B15,' Adatbázis új anyagok helye'!$A$1:$AY$757,11,0),0))</f>
        <v>#N/A</v>
      </c>
      <c r="R15" s="67" t="e">
        <f>VLOOKUP(B15,' Adatbázis új anyagok helye'!$A$1:$AY$757,33,0)</f>
        <v>#N/A</v>
      </c>
      <c r="S15" s="62" t="e">
        <f>VLOOKUP(B15,' Adatbázis új anyagok helye'!$A$1:$AY$757,35,0)</f>
        <v>#N/A</v>
      </c>
      <c r="T15" s="68" t="e">
        <f t="shared" si="8"/>
        <v>#N/A</v>
      </c>
      <c r="U15" s="69" t="e">
        <f t="shared" si="9"/>
        <v>#N/A</v>
      </c>
      <c r="V15" s="68" t="e">
        <f t="shared" si="10"/>
        <v>#N/A</v>
      </c>
      <c r="W15" s="68" t="e">
        <f t="shared" si="11"/>
        <v>#N/A</v>
      </c>
      <c r="X15" s="66" t="e">
        <f>IF($C15&gt;=VLOOKUP($B15,' Adatbázis új anyagok helye'!$A$1:$AY$757,30,0),VLOOKUP($B15,' Adatbázis új anyagok helye'!$A$1:$AY$757,12,0),0)</f>
        <v>#N/A</v>
      </c>
      <c r="Y15" s="66" t="e">
        <f>VLOOKUP($B15,' Adatbázis új anyagok helye'!$A$1:$AY$757,13,0)</f>
        <v>#N/A</v>
      </c>
      <c r="Z15" s="70" t="e">
        <f>IF(VLOOKUP($B15,' Adatbázis új anyagok helye'!$A$1:$AY$757,30,0)&gt;0,VLOOKUP($B15,' Adatbázis új anyagok helye'!$A$1:$AY$757,30,0),100)</f>
        <v>#N/A</v>
      </c>
      <c r="AA15" s="70" t="e">
        <f>IF(VLOOKUP(B15,' Adatbázis új anyagok helye'!$A$1:$AY$757,31,0)&gt;0,VLOOKUP(B15,' Adatbázis új anyagok helye'!$A$1:$AY$757,31,0),100)</f>
        <v>#N/A</v>
      </c>
      <c r="AB15" t="e">
        <f t="shared" si="3"/>
        <v>#N/A</v>
      </c>
      <c r="AC15" t="e">
        <f t="shared" si="4"/>
        <v>#N/A</v>
      </c>
      <c r="AD15" s="71" t="e">
        <f t="shared" si="12"/>
        <v>#N/A</v>
      </c>
      <c r="AE15" s="71" t="e">
        <f t="shared" si="13"/>
        <v>#N/A</v>
      </c>
      <c r="AF15" s="72" t="e">
        <f>VLOOKUP(B15,' Adatbázis új anyagok helye'!$A$1:$AY$757,17,0)</f>
        <v>#N/A</v>
      </c>
      <c r="AG15" s="31" t="e">
        <f>IF(AF15=0,"NEM",IF(C15&gt;=VLOOKUP(B15,' Adatbázis új anyagok helye'!$A$1:$AY$757,27,0),"Carc.","NEM"))</f>
        <v>#N/A</v>
      </c>
      <c r="AH15" s="73" t="e">
        <f t="shared" si="14"/>
        <v>#N/A</v>
      </c>
      <c r="AI15" s="72" t="e">
        <f>VLOOKUP(B15,' Adatbázis új anyagok helye'!$A$1:$AY$757,18,0)</f>
        <v>#N/A</v>
      </c>
      <c r="AJ15" s="31" t="e">
        <f>IF(AI15=0,"NEM",IF(C15&gt;=VLOOKUP(B15,' Adatbázis új anyagok helye'!$A$1:$AY$757,28,0),"Muta.","NEM"))</f>
        <v>#N/A</v>
      </c>
      <c r="AK15" s="73" t="e">
        <f t="shared" si="5"/>
        <v>#N/A</v>
      </c>
      <c r="AL15" s="72" t="e">
        <f>VLOOKUP(B15,' Adatbázis új anyagok helye'!$A$1:$AY$757,19,0)</f>
        <v>#N/A</v>
      </c>
      <c r="AM15" s="31" t="e">
        <f>IF(AL15=0,"NEM",IF(C15&gt;=VLOOKUP(B15,' Adatbázis új anyagok helye'!$A$1:$AY$757,29,0),"Repr.","NEM"))</f>
        <v>#N/A</v>
      </c>
      <c r="AN15" s="73" t="e">
        <f t="shared" si="15"/>
        <v>#N/A</v>
      </c>
      <c r="AO15" s="66" t="e">
        <f>VLOOKUP(B15,' Adatbázis új anyagok helye'!$A$1:$AY$757,15,0)</f>
        <v>#N/A</v>
      </c>
      <c r="AP15" s="74" t="e">
        <f>IF(AO15=0,"NEM",IF(AND(AO15=1,C15&gt;=VLOOKUP(B15,' Adatbázis új anyagok helye'!$A$1:$AY$757,22,0)),"STOT SE 1",IF(OR(AND(AO15=1,C15&gt;=VLOOKUP(B15,' Adatbázis új anyagok helye'!$A$1:$AY$757,23,0)),(AND(AO15=2,C15&gt;=VLOOKUP(B15,' Adatbázis új anyagok helye'!$A$1:$AY$757,23,0)))),"STOT SE 2",IF(AO15=3,C15/VLOOKUP(B15,' Adatbázis új anyagok helye'!$A$1:$AY$757,24,0),"NEM"))))</f>
        <v>#N/A</v>
      </c>
      <c r="AQ15" s="65" t="e">
        <f>VLOOKUP(B15,' Adatbázis új anyagok helye'!$A$1:$AY$757,16,0)</f>
        <v>#N/A</v>
      </c>
      <c r="AR15" t="e">
        <f>IF(AQ15=0,"NEM",IF(AND(AQ15=1,C15&gt;=VLOOKUP(B15,' Adatbázis új anyagok helye'!$A$1:$AY$757,25,0)),"STOT RE 1",IF(OR(AND(AQ15=1,C15&gt;=VLOOKUP(B15,' Adatbázis új anyagok helye'!$A$1:$AY$757,26,0)),(AND(AQ15=2,C15&gt;=VLOOKUP(B15,' Adatbázis új anyagok helye'!$A$1:$AY$757,26,0)))),"STOT RE 2","NEM")))</f>
        <v>#N/A</v>
      </c>
      <c r="AS15" s="66" t="e">
        <f>VLOOKUP(B15,' Adatbázis új anyagok helye'!$A$1:$AY$757,37,0)</f>
        <v>#N/A</v>
      </c>
      <c r="AT15" s="75" t="e">
        <f>IF(AS15=0,0,IF(VLOOKUP(B15,' Adatbázis új anyagok helye'!$A$1:$AY$757,40,0)&gt;0,C15*VLOOKUP(B15,' Adatbázis új anyagok helye'!$A$1:$AY$757,40,0),C15))</f>
        <v>#N/A</v>
      </c>
      <c r="AU15" s="140" t="e">
        <f>VLOOKUP(B15,' Adatbázis új anyagok helye'!$A$1:$AY$757,38,0)</f>
        <v>#N/A</v>
      </c>
      <c r="AV15" s="65" t="e">
        <f>IF(AU15=0,0,IF(AU15=1,IF(VLOOKUP(B15,' Adatbázis új anyagok helye'!$A$1:$AY$757,41,0)&gt;0,C15*VLOOKUP(B15,' Adatbázis új anyagok helye'!$A$1:$AY$757,41,0),C15),0))</f>
        <v>#N/A</v>
      </c>
      <c r="AW15" s="65" t="e">
        <f>IF($AV$24&gt;=25,0,IF(AU15=0,0,IF(AU15=1,IF(VLOOKUP(B15,' Adatbázis új anyagok helye'!$A$1:$AY$757,41,0)&gt;0,10*C15*VLOOKUP(B15,' Adatbázis új anyagok helye'!$A$1:$AY$757,41,0),10*C15),IF(AU15=2,C15,0))))</f>
        <v>#N/A</v>
      </c>
      <c r="AX15" s="65">
        <f>IF(OR($AV$24&gt;=25,$AW$24&gt;=25),0,IF(AU15=0,0,IF(AU15=1,IF(VLOOKUP(B15,' Adatbázis új anyagok helye'!$A$1:$AY$757,41,0)&gt;0,100*C15*VLOOKUP(B15,' Adatbázis új anyagok helye'!$A$1:$AY$757,41,0),100*C15),IF(AU15=2,10*C15,IF(AU15=3,C15,0)))))</f>
        <v>0</v>
      </c>
      <c r="AY15" s="75">
        <f t="shared" si="6"/>
        <v>0</v>
      </c>
      <c r="AZ15" s="76" t="e">
        <f>VLOOKUP(B15,'5-2020 anyagai'!$B$1:$J$438,5,0)</f>
        <v>#N/A</v>
      </c>
      <c r="BA15" t="e">
        <f>IF((VLOOKUP(B15,'PIC lista'!$A$2:$C$1008,1,0)=B15),"IGEN","NEM")</f>
        <v>#N/A</v>
      </c>
      <c r="BB15" t="e">
        <f>IF((VLOOKUP(B15,jelöltlista!$A$1:$D$989,1,FALSE)=B15),"IGEN","NEM")</f>
        <v>#N/A</v>
      </c>
      <c r="BC15" s="118" t="e">
        <f>VLOOKUP(B15,'harmonizált osztályozások'!A15:L5823,5,FALSE)</f>
        <v>#N/A</v>
      </c>
      <c r="BD15" t="e">
        <f>VLOOKUP(B15,'Sevesoban megnevezve'!A14:F111,4,FALSE)</f>
        <v>#N/A</v>
      </c>
      <c r="BE15" t="e">
        <f>VLOOKUP(B15,Korlátozás!A14:D484,4,FALSE)</f>
        <v>#N/A</v>
      </c>
      <c r="BF15" t="e">
        <f>VLOOKUP(B15,'REACH engedélyköteles'!A14:D91,4,FALSE)</f>
        <v>#N/A</v>
      </c>
    </row>
    <row r="16" spans="1:58" x14ac:dyDescent="0.25">
      <c r="A16" s="59">
        <f>'Adatbeírás helye'!$Q$2</f>
        <v>0</v>
      </c>
      <c r="B16" s="60">
        <f>'Adatbeírás helye'!$Q$3</f>
        <v>0</v>
      </c>
      <c r="C16" s="427">
        <f>'Adatbeírás helye'!Q23</f>
        <v>0</v>
      </c>
      <c r="D16" s="61" t="e">
        <f>VLOOKUP(B16,' Adatbázis új anyagok helye'!$A$1:$AY$757,5,0)</f>
        <v>#N/A</v>
      </c>
      <c r="E16" t="e">
        <f>VLOOKUP(B16,' Adatbázis új anyagok helye'!$A$1:$AY$757,6,0)</f>
        <v>#N/A</v>
      </c>
      <c r="F16" t="e">
        <f>VLOOKUP(B16,' Adatbázis új anyagok helye'!$A$1:$AY$757,7,0)</f>
        <v>#N/A</v>
      </c>
      <c r="G16" t="e">
        <f>VLOOKUP(B16,' Adatbázis új anyagok helye'!$A$1:$AY$757,8,0)</f>
        <v>#N/A</v>
      </c>
      <c r="H16" s="62" t="e">
        <f>VLOOKUP(E41,segédtáblázatok!$A$3:$D$6,2,0)</f>
        <v>#N/A</v>
      </c>
      <c r="I16" s="62" t="e">
        <f>VLOOKUP(F41,segédtáblázatok!$A$3:$D$6,2,0)</f>
        <v>#N/A</v>
      </c>
      <c r="J16" s="62" t="e">
        <f>VLOOKUP(G41,segédtáblázatok!$A$3:$D$6,2,0)</f>
        <v>#N/A</v>
      </c>
      <c r="K16" s="63" t="e">
        <f t="shared" si="0"/>
        <v>#N/A</v>
      </c>
      <c r="L16" s="63" t="e">
        <f t="shared" si="1"/>
        <v>#N/A</v>
      </c>
      <c r="M16" s="64" t="e">
        <f t="shared" si="2"/>
        <v>#N/A</v>
      </c>
      <c r="N16" s="65" t="str">
        <f>IF(C16&gt;=10,VLOOKUP(B16,' Adatbázis új anyagok helye'!$A$1:$AY$757,14,0),(IF(C16=0,"HIÁNYZIK",0)))</f>
        <v>HIÁNYZIK</v>
      </c>
      <c r="O16" s="143" t="e">
        <f t="shared" si="7"/>
        <v>#VALUE!</v>
      </c>
      <c r="P16" s="66" t="e">
        <f>IF(C16&gt;=1,VLOOKUP($B16,' Adatbázis új anyagok helye'!$A$1:$AY$757,10,0),IF(C16&gt;=VLOOKUP($B16,' Adatbázis új anyagok helye'!$A$1:$AY$757,33,0),VLOOKUP($B16,' Adatbázis új anyagok helye'!$A$1:$AY$757,10,0),0))</f>
        <v>#N/A</v>
      </c>
      <c r="Q16" s="66" t="e">
        <f>IF(C16&gt;=1,VLOOKUP($B16,' Adatbázis új anyagok helye'!$A$1:$AY$757,11,0),IF(C16&gt;=VLOOKUP($B16,' Adatbázis új anyagok helye'!$A$1:$AY$757,32,0),VLOOKUP($B16,' Adatbázis új anyagok helye'!$A$1:$AY$757,11,0),0))</f>
        <v>#N/A</v>
      </c>
      <c r="R16" s="67" t="e">
        <f>VLOOKUP(B16,' Adatbázis új anyagok helye'!$A$1:$AY$757,33,0)</f>
        <v>#N/A</v>
      </c>
      <c r="S16" s="62" t="e">
        <f>VLOOKUP(B16,' Adatbázis új anyagok helye'!$A$1:$AY$757,35,0)</f>
        <v>#N/A</v>
      </c>
      <c r="T16" s="68" t="e">
        <f t="shared" si="8"/>
        <v>#N/A</v>
      </c>
      <c r="U16" s="69" t="e">
        <f t="shared" si="9"/>
        <v>#N/A</v>
      </c>
      <c r="V16" s="68" t="e">
        <f t="shared" si="10"/>
        <v>#N/A</v>
      </c>
      <c r="W16" s="68" t="e">
        <f t="shared" si="11"/>
        <v>#N/A</v>
      </c>
      <c r="X16" s="66" t="e">
        <f>IF($C16&gt;=VLOOKUP($B16,' Adatbázis új anyagok helye'!$A$1:$AY$757,30,0),VLOOKUP($B16,' Adatbázis új anyagok helye'!$A$1:$AY$757,12,0),0)</f>
        <v>#N/A</v>
      </c>
      <c r="Y16" s="66" t="e">
        <f>VLOOKUP($B16,' Adatbázis új anyagok helye'!$A$1:$AY$757,13,0)</f>
        <v>#N/A</v>
      </c>
      <c r="Z16" s="70" t="e">
        <f>IF(VLOOKUP($B16,' Adatbázis új anyagok helye'!$A$1:$AY$757,30,0)&gt;0,VLOOKUP($B16,' Adatbázis új anyagok helye'!$A$1:$AY$757,30,0),100)</f>
        <v>#N/A</v>
      </c>
      <c r="AA16" s="70" t="e">
        <f>IF(VLOOKUP(B16,' Adatbázis új anyagok helye'!$A$1:$AY$757,31,0)&gt;0,VLOOKUP(B16,' Adatbázis új anyagok helye'!$A$1:$AY$757,31,0),100)</f>
        <v>#N/A</v>
      </c>
      <c r="AB16" t="e">
        <f t="shared" si="3"/>
        <v>#N/A</v>
      </c>
      <c r="AC16" t="e">
        <f t="shared" si="4"/>
        <v>#N/A</v>
      </c>
      <c r="AD16" s="71" t="e">
        <f t="shared" si="12"/>
        <v>#N/A</v>
      </c>
      <c r="AE16" s="71" t="e">
        <f t="shared" si="13"/>
        <v>#N/A</v>
      </c>
      <c r="AF16" s="72" t="e">
        <f>VLOOKUP(B16,' Adatbázis új anyagok helye'!$A$1:$AY$757,17,0)</f>
        <v>#N/A</v>
      </c>
      <c r="AG16" s="31" t="e">
        <f>IF(AF16=0,"NEM",IF(C16&gt;=VLOOKUP(B16,' Adatbázis új anyagok helye'!$A$1:$AY$757,27,0),"Carc.","NEM"))</f>
        <v>#N/A</v>
      </c>
      <c r="AH16" s="73" t="e">
        <f t="shared" si="14"/>
        <v>#N/A</v>
      </c>
      <c r="AI16" s="72" t="e">
        <f>VLOOKUP(B16,' Adatbázis új anyagok helye'!$A$1:$AY$757,18,0)</f>
        <v>#N/A</v>
      </c>
      <c r="AJ16" s="31" t="e">
        <f>IF(AI16=0,"NEM",IF(C16&gt;=VLOOKUP(B16,' Adatbázis új anyagok helye'!$A$1:$AY$757,28,0),"Muta.","NEM"))</f>
        <v>#N/A</v>
      </c>
      <c r="AK16" s="73" t="e">
        <f t="shared" si="5"/>
        <v>#N/A</v>
      </c>
      <c r="AL16" s="72" t="e">
        <f>VLOOKUP(B16,' Adatbázis új anyagok helye'!$A$1:$AY$757,19,0)</f>
        <v>#N/A</v>
      </c>
      <c r="AM16" s="31" t="e">
        <f>IF(AL16=0,"NEM",IF(C16&gt;=VLOOKUP(B16,' Adatbázis új anyagok helye'!$A$1:$AY$757,29,0),"Repr.","NEM"))</f>
        <v>#N/A</v>
      </c>
      <c r="AN16" s="73" t="e">
        <f t="shared" si="15"/>
        <v>#N/A</v>
      </c>
      <c r="AO16" s="66" t="e">
        <f>VLOOKUP(B16,' Adatbázis új anyagok helye'!$A$1:$AY$757,15,0)</f>
        <v>#N/A</v>
      </c>
      <c r="AP16" s="74" t="e">
        <f>IF(AO16=0,"NEM",IF(AND(AO16=1,C16&gt;=VLOOKUP(B16,' Adatbázis új anyagok helye'!$A$1:$AY$757,22,0)),"STOT SE 1",IF(OR(AND(AO16=1,C16&gt;=VLOOKUP(B16,' Adatbázis új anyagok helye'!$A$1:$AY$757,23,0)),(AND(AO16=2,C16&gt;=VLOOKUP(B16,' Adatbázis új anyagok helye'!$A$1:$AY$757,23,0)))),"STOT SE 2",IF(AO16=3,C16/VLOOKUP(B16,' Adatbázis új anyagok helye'!$A$1:$AY$757,24,0),"NEM"))))</f>
        <v>#N/A</v>
      </c>
      <c r="AQ16" s="65" t="e">
        <f>VLOOKUP(B16,' Adatbázis új anyagok helye'!$A$1:$AY$757,16,0)</f>
        <v>#N/A</v>
      </c>
      <c r="AR16" t="e">
        <f>IF(AQ16=0,"NEM",IF(AND(AQ16=1,C16&gt;=VLOOKUP(B16,' Adatbázis új anyagok helye'!$A$1:$AY$757,25,0)),"STOT RE 1",IF(OR(AND(AQ16=1,C16&gt;=VLOOKUP(B16,' Adatbázis új anyagok helye'!$A$1:$AY$757,26,0)),(AND(AQ16=2,C16&gt;=VLOOKUP(B16,' Adatbázis új anyagok helye'!$A$1:$AY$757,26,0)))),"STOT RE 2","NEM")))</f>
        <v>#N/A</v>
      </c>
      <c r="AS16" s="66" t="e">
        <f>VLOOKUP(B16,' Adatbázis új anyagok helye'!$A$1:$AY$757,37,0)</f>
        <v>#N/A</v>
      </c>
      <c r="AT16" s="75" t="e">
        <f>IF(AS16=0,0,IF(VLOOKUP(B16,' Adatbázis új anyagok helye'!$A$1:$AY$757,40,0)&gt;0,C16*VLOOKUP(B16,' Adatbázis új anyagok helye'!$A$1:$AY$757,40,0),C16))</f>
        <v>#N/A</v>
      </c>
      <c r="AU16" s="140" t="e">
        <f>VLOOKUP(B16,' Adatbázis új anyagok helye'!$A$1:$AY$757,38,0)</f>
        <v>#N/A</v>
      </c>
      <c r="AV16" s="65" t="e">
        <f>IF(AU16=0,0,IF(AU16=1,IF(VLOOKUP(B16,' Adatbázis új anyagok helye'!$A$1:$AY$757,41,0)&gt;0,C16*VLOOKUP(B16,' Adatbázis új anyagok helye'!$A$1:$AY$757,41,0),C16),0))</f>
        <v>#N/A</v>
      </c>
      <c r="AW16" s="65" t="e">
        <f>IF($AV$24&gt;=25,0,IF(AU16=0,0,IF(AU16=1,IF(VLOOKUP(B16,' Adatbázis új anyagok helye'!$A$1:$AY$757,41,0)&gt;0,10*C16*VLOOKUP(B16,' Adatbázis új anyagok helye'!$A$1:$AY$757,41,0),10*C16),IF(AU16=2,C16,0))))</f>
        <v>#N/A</v>
      </c>
      <c r="AX16" s="65">
        <f>IF(OR($AV$24&gt;=25,$AW$24&gt;=25),0,IF(AU16=0,0,IF(AU16=1,IF(VLOOKUP(B16,' Adatbázis új anyagok helye'!$A$1:$AY$757,41,0)&gt;0,100*C16*VLOOKUP(B16,' Adatbázis új anyagok helye'!$A$1:$AY$757,41,0),100*C16),IF(AU16=2,10*C16,IF(AU16=3,C16,0)))))</f>
        <v>0</v>
      </c>
      <c r="AY16" s="75">
        <f t="shared" si="6"/>
        <v>0</v>
      </c>
      <c r="AZ16" s="76" t="e">
        <f>VLOOKUP(B16,'5-2020 anyagai'!$B$1:$J$438,5,0)</f>
        <v>#N/A</v>
      </c>
      <c r="BA16" t="e">
        <f>IF((VLOOKUP(B16,'PIC lista'!$A$2:$C$1008,1,0)=B16),"IGEN","NEM")</f>
        <v>#N/A</v>
      </c>
      <c r="BB16" t="e">
        <f>IF((VLOOKUP(B16,jelöltlista!$A$1:$D$989,1,FALSE)=B16),"IGEN","NEM")</f>
        <v>#N/A</v>
      </c>
      <c r="BC16" s="118" t="e">
        <f>VLOOKUP(B16,'harmonizált osztályozások'!A16:L5824,5,FALSE)</f>
        <v>#N/A</v>
      </c>
      <c r="BD16" t="e">
        <f>VLOOKUP(B16,'Sevesoban megnevezve'!A15:F112,4,FALSE)</f>
        <v>#N/A</v>
      </c>
      <c r="BE16" t="e">
        <f>VLOOKUP(B16,Korlátozás!A15:D485,4,FALSE)</f>
        <v>#N/A</v>
      </c>
      <c r="BF16" t="e">
        <f>VLOOKUP(B16,'REACH engedélyköteles'!A15:D92,4,FALSE)</f>
        <v>#N/A</v>
      </c>
    </row>
    <row r="17" spans="1:58" x14ac:dyDescent="0.25">
      <c r="A17" s="59">
        <f>'Adatbeírás helye'!$R$2</f>
        <v>0</v>
      </c>
      <c r="B17" s="60">
        <f>'Adatbeírás helye'!$R$3</f>
        <v>0</v>
      </c>
      <c r="C17" s="427">
        <f>'Adatbeírás helye'!R23</f>
        <v>0</v>
      </c>
      <c r="D17" s="61" t="e">
        <f>VLOOKUP(B17,' Adatbázis új anyagok helye'!$A$1:$AY$757,5,0)</f>
        <v>#N/A</v>
      </c>
      <c r="E17" t="e">
        <f>VLOOKUP(B17,' Adatbázis új anyagok helye'!$A$1:$AY$757,6,0)</f>
        <v>#N/A</v>
      </c>
      <c r="F17" t="e">
        <f>VLOOKUP(B17,' Adatbázis új anyagok helye'!$A$1:$AY$757,7,0)</f>
        <v>#N/A</v>
      </c>
      <c r="G17" t="e">
        <f>VLOOKUP(B17,' Adatbázis új anyagok helye'!$A$1:$AY$757,8,0)</f>
        <v>#N/A</v>
      </c>
      <c r="H17" s="62" t="e">
        <f>VLOOKUP(E42,segédtáblázatok!$A$3:$D$6,2,0)</f>
        <v>#N/A</v>
      </c>
      <c r="I17" s="62" t="e">
        <f>VLOOKUP(F42,segédtáblázatok!$A$3:$D$6,2,0)</f>
        <v>#N/A</v>
      </c>
      <c r="J17" s="62" t="e">
        <f>VLOOKUP(G42,segédtáblázatok!$A$3:$D$6,2,0)</f>
        <v>#N/A</v>
      </c>
      <c r="K17" s="63" t="e">
        <f t="shared" si="0"/>
        <v>#N/A</v>
      </c>
      <c r="L17" s="63" t="e">
        <f t="shared" si="1"/>
        <v>#N/A</v>
      </c>
      <c r="M17" s="64" t="e">
        <f t="shared" si="2"/>
        <v>#N/A</v>
      </c>
      <c r="N17" s="65" t="str">
        <f>IF(C17&gt;=10,VLOOKUP(B17,' Adatbázis új anyagok helye'!$A$1:$AY$757,14,0),(IF(C17=0,"HIÁNYZIK",0)))</f>
        <v>HIÁNYZIK</v>
      </c>
      <c r="O17" s="143" t="e">
        <f t="shared" si="7"/>
        <v>#VALUE!</v>
      </c>
      <c r="P17" s="66" t="e">
        <f>IF(C17&gt;=1,VLOOKUP($B17,' Adatbázis új anyagok helye'!$A$1:$AY$757,10,0),IF(C17&gt;=VLOOKUP($B17,' Adatbázis új anyagok helye'!$A$1:$AY$757,33,0),VLOOKUP($B17,' Adatbázis új anyagok helye'!$A$1:$AY$757,10,0),0))</f>
        <v>#N/A</v>
      </c>
      <c r="Q17" s="66" t="e">
        <f>IF(C17&gt;=1,VLOOKUP($B17,' Adatbázis új anyagok helye'!$A$1:$AY$757,11,0),IF(C17&gt;=VLOOKUP($B17,' Adatbázis új anyagok helye'!$A$1:$AY$757,32,0),VLOOKUP($B17,' Adatbázis új anyagok helye'!$A$1:$AY$757,11,0),0))</f>
        <v>#N/A</v>
      </c>
      <c r="R17" s="67" t="e">
        <f>VLOOKUP(B17,' Adatbázis új anyagok helye'!$A$1:$AY$757,33,0)</f>
        <v>#N/A</v>
      </c>
      <c r="S17" s="62" t="e">
        <f>VLOOKUP(B17,' Adatbázis új anyagok helye'!$A$1:$AY$757,35,0)</f>
        <v>#N/A</v>
      </c>
      <c r="T17" s="68" t="e">
        <f t="shared" si="8"/>
        <v>#N/A</v>
      </c>
      <c r="U17" s="69" t="e">
        <f t="shared" si="9"/>
        <v>#N/A</v>
      </c>
      <c r="V17" s="68" t="e">
        <f t="shared" si="10"/>
        <v>#N/A</v>
      </c>
      <c r="W17" s="68" t="e">
        <f t="shared" si="11"/>
        <v>#N/A</v>
      </c>
      <c r="X17" s="66" t="e">
        <f>IF($C17&gt;=VLOOKUP($B17,' Adatbázis új anyagok helye'!$A$1:$AY$757,30,0),VLOOKUP($B17,' Adatbázis új anyagok helye'!$A$1:$AY$757,12,0),0)</f>
        <v>#N/A</v>
      </c>
      <c r="Y17" s="66" t="e">
        <f>VLOOKUP($B17,' Adatbázis új anyagok helye'!$A$1:$AY$757,13,0)</f>
        <v>#N/A</v>
      </c>
      <c r="Z17" s="70" t="e">
        <f>IF(VLOOKUP($B17,' Adatbázis új anyagok helye'!$A$1:$AY$757,30,0)&gt;0,VLOOKUP($B17,' Adatbázis új anyagok helye'!$A$1:$AY$757,30,0),100)</f>
        <v>#N/A</v>
      </c>
      <c r="AA17" s="70" t="e">
        <f>IF(VLOOKUP(B17,' Adatbázis új anyagok helye'!$A$1:$AY$757,31,0)&gt;0,VLOOKUP(B17,' Adatbázis új anyagok helye'!$A$1:$AY$757,31,0),100)</f>
        <v>#N/A</v>
      </c>
      <c r="AB17" t="e">
        <f t="shared" si="3"/>
        <v>#N/A</v>
      </c>
      <c r="AC17" t="e">
        <f t="shared" si="4"/>
        <v>#N/A</v>
      </c>
      <c r="AD17" s="71" t="e">
        <f t="shared" si="12"/>
        <v>#N/A</v>
      </c>
      <c r="AE17" s="71" t="e">
        <f t="shared" si="13"/>
        <v>#N/A</v>
      </c>
      <c r="AF17" s="72" t="e">
        <f>VLOOKUP(B17,' Adatbázis új anyagok helye'!$A$1:$AY$757,17,0)</f>
        <v>#N/A</v>
      </c>
      <c r="AG17" s="31" t="e">
        <f>IF(AF17=0,"NEM",IF(C17&gt;=VLOOKUP(B17,' Adatbázis új anyagok helye'!$A$1:$AY$757,27,0),"Carc.","NEM"))</f>
        <v>#N/A</v>
      </c>
      <c r="AH17" s="73" t="e">
        <f t="shared" si="14"/>
        <v>#N/A</v>
      </c>
      <c r="AI17" s="72" t="e">
        <f>VLOOKUP(B17,' Adatbázis új anyagok helye'!$A$1:$AY$757,18,0)</f>
        <v>#N/A</v>
      </c>
      <c r="AJ17" s="31" t="e">
        <f>IF(AI17=0,"NEM",IF(C17&gt;=VLOOKUP(B17,' Adatbázis új anyagok helye'!$A$1:$AY$757,28,0),"Muta.","NEM"))</f>
        <v>#N/A</v>
      </c>
      <c r="AK17" s="73" t="e">
        <f t="shared" si="5"/>
        <v>#N/A</v>
      </c>
      <c r="AL17" s="72" t="e">
        <f>VLOOKUP(B17,' Adatbázis új anyagok helye'!$A$1:$AY$757,19,0)</f>
        <v>#N/A</v>
      </c>
      <c r="AM17" s="31" t="e">
        <f>IF(AL17=0,"NEM",IF(C17&gt;=VLOOKUP(B17,' Adatbázis új anyagok helye'!$A$1:$AY$757,29,0),"Repr.","NEM"))</f>
        <v>#N/A</v>
      </c>
      <c r="AN17" s="73" t="e">
        <f t="shared" si="15"/>
        <v>#N/A</v>
      </c>
      <c r="AO17" s="66" t="e">
        <f>VLOOKUP(B17,' Adatbázis új anyagok helye'!$A$1:$AY$757,15,0)</f>
        <v>#N/A</v>
      </c>
      <c r="AP17" s="74" t="e">
        <f>IF(AO17=0,"NEM",IF(AND(AO17=1,C17&gt;=VLOOKUP(B17,' Adatbázis új anyagok helye'!$A$1:$AY$757,22,0)),"STOT SE 1",IF(OR(AND(AO17=1,C17&gt;=VLOOKUP(B17,' Adatbázis új anyagok helye'!$A$1:$AY$757,23,0)),(AND(AO17=2,C17&gt;=VLOOKUP(B17,' Adatbázis új anyagok helye'!$A$1:$AY$757,23,0)))),"STOT SE 2",IF(AO17=3,C17/VLOOKUP(B17,' Adatbázis új anyagok helye'!$A$1:$AY$757,24,0),"NEM"))))</f>
        <v>#N/A</v>
      </c>
      <c r="AQ17" s="65" t="e">
        <f>VLOOKUP(B17,' Adatbázis új anyagok helye'!$A$1:$AY$757,16,0)</f>
        <v>#N/A</v>
      </c>
      <c r="AR17" t="e">
        <f>IF(AQ17=0,"NEM",IF(AND(AQ17=1,C17&gt;=VLOOKUP(B17,' Adatbázis új anyagok helye'!$A$1:$AY$757,25,0)),"STOT RE 1",IF(OR(AND(AQ17=1,C17&gt;=VLOOKUP(B17,' Adatbázis új anyagok helye'!$A$1:$AY$757,26,0)),(AND(AQ17=2,C17&gt;=VLOOKUP(B17,' Adatbázis új anyagok helye'!$A$1:$AY$757,26,0)))),"STOT RE 2","NEM")))</f>
        <v>#N/A</v>
      </c>
      <c r="AS17" s="66" t="e">
        <f>VLOOKUP(B17,' Adatbázis új anyagok helye'!$A$1:$AY$757,37,0)</f>
        <v>#N/A</v>
      </c>
      <c r="AT17" s="75" t="e">
        <f>IF(AS17=0,0,IF(VLOOKUP(B17,' Adatbázis új anyagok helye'!$A$1:$AY$757,40,0)&gt;0,C17*VLOOKUP(B17,' Adatbázis új anyagok helye'!$A$1:$AY$757,40,0),C17))</f>
        <v>#N/A</v>
      </c>
      <c r="AU17" s="140" t="e">
        <f>VLOOKUP(B17,' Adatbázis új anyagok helye'!$A$1:$AY$757,38,0)</f>
        <v>#N/A</v>
      </c>
      <c r="AV17" s="65" t="e">
        <f>IF(AU17=0,0,IF(AU17=1,IF(VLOOKUP(B17,' Adatbázis új anyagok helye'!$A$1:$AY$757,41,0)&gt;0,C17*VLOOKUP(B17,' Adatbázis új anyagok helye'!$A$1:$AY$757,41,0),C17),0))</f>
        <v>#N/A</v>
      </c>
      <c r="AW17" s="65" t="e">
        <f>IF($AV$24&gt;=25,0,IF(AU17=0,0,IF(AU17=1,IF(VLOOKUP(B17,' Adatbázis új anyagok helye'!$A$1:$AY$757,41,0)&gt;0,10*C17*VLOOKUP(B17,' Adatbázis új anyagok helye'!$A$1:$AY$757,41,0),10*C17),IF(AU17=2,C17,0))))</f>
        <v>#N/A</v>
      </c>
      <c r="AX17" s="65">
        <f>IF(OR($AV$24&gt;=25,$AW$24&gt;=25),0,IF(AU17=0,0,IF(AU17=1,IF(VLOOKUP(B17,' Adatbázis új anyagok helye'!$A$1:$AY$757,41,0)&gt;0,100*C17*VLOOKUP(B17,' Adatbázis új anyagok helye'!$A$1:$AY$757,41,0),100*C17),IF(AU17=2,10*C17,IF(AU17=3,C17,0)))))</f>
        <v>0</v>
      </c>
      <c r="AY17" s="75">
        <f t="shared" si="6"/>
        <v>0</v>
      </c>
      <c r="AZ17" s="76" t="e">
        <f>VLOOKUP(B17,'5-2020 anyagai'!$B$1:$J$438,5,0)</f>
        <v>#N/A</v>
      </c>
      <c r="BA17" t="e">
        <f>IF((VLOOKUP(B17,'PIC lista'!$A$2:$C$1008,1,0)=B17),"IGEN","NEM")</f>
        <v>#N/A</v>
      </c>
      <c r="BB17" t="e">
        <f>IF((VLOOKUP(B17,jelöltlista!$A$1:$D$989,1,FALSE)=B17),"IGEN","NEM")</f>
        <v>#N/A</v>
      </c>
      <c r="BC17" s="118" t="e">
        <f>VLOOKUP(B17,'harmonizált osztályozások'!A17:L5825,5,FALSE)</f>
        <v>#N/A</v>
      </c>
      <c r="BD17" t="e">
        <f>VLOOKUP(B17,'Sevesoban megnevezve'!A16:F113,4,FALSE)</f>
        <v>#N/A</v>
      </c>
      <c r="BE17" t="e">
        <f>VLOOKUP(B17,Korlátozás!A16:D486,4,FALSE)</f>
        <v>#N/A</v>
      </c>
      <c r="BF17" t="e">
        <f>VLOOKUP(B17,'REACH engedélyköteles'!A16:D93,4,FALSE)</f>
        <v>#N/A</v>
      </c>
    </row>
    <row r="18" spans="1:58" x14ac:dyDescent="0.25">
      <c r="A18" s="59">
        <f>'Adatbeírás helye'!$S$2</f>
        <v>0</v>
      </c>
      <c r="B18" s="60">
        <f>'Adatbeírás helye'!$S$3</f>
        <v>0</v>
      </c>
      <c r="C18" s="427">
        <f>'Adatbeírás helye'!S23</f>
        <v>0</v>
      </c>
      <c r="D18" s="61" t="e">
        <f>VLOOKUP(B18,' Adatbázis új anyagok helye'!$A$1:$AY$757,5,0)</f>
        <v>#N/A</v>
      </c>
      <c r="E18" t="e">
        <f>VLOOKUP(B18,' Adatbázis új anyagok helye'!$A$1:$AY$757,6,0)</f>
        <v>#N/A</v>
      </c>
      <c r="F18" t="e">
        <f>VLOOKUP(B18,' Adatbázis új anyagok helye'!$A$1:$AY$757,7,0)</f>
        <v>#N/A</v>
      </c>
      <c r="G18" t="e">
        <f>VLOOKUP(B18,' Adatbázis új anyagok helye'!$A$1:$AY$757,8,0)</f>
        <v>#N/A</v>
      </c>
      <c r="H18" s="62" t="e">
        <f>VLOOKUP(E43,segédtáblázatok!$A$3:$D$6,2,0)</f>
        <v>#N/A</v>
      </c>
      <c r="I18" s="62" t="e">
        <f>VLOOKUP(F43,segédtáblázatok!$A$3:$D$6,2,0)</f>
        <v>#N/A</v>
      </c>
      <c r="J18" s="62" t="e">
        <f>VLOOKUP(G43,segédtáblázatok!$A$3:$D$6,2,0)</f>
        <v>#N/A</v>
      </c>
      <c r="K18" s="63" t="e">
        <f t="shared" si="0"/>
        <v>#N/A</v>
      </c>
      <c r="L18" s="63" t="e">
        <f t="shared" si="1"/>
        <v>#N/A</v>
      </c>
      <c r="M18" s="64" t="e">
        <f t="shared" si="2"/>
        <v>#N/A</v>
      </c>
      <c r="N18" s="65" t="str">
        <f>IF(C18&gt;=10,VLOOKUP(B18,' Adatbázis új anyagok helye'!$A$1:$AY$757,14,0),(IF(C18=0,"HIÁNYZIK",0)))</f>
        <v>HIÁNYZIK</v>
      </c>
      <c r="O18" s="143" t="e">
        <f t="shared" si="7"/>
        <v>#VALUE!</v>
      </c>
      <c r="P18" s="66" t="e">
        <f>IF(C18&gt;=1,VLOOKUP($B18,' Adatbázis új anyagok helye'!$A$1:$AY$757,10,0),IF(C18&gt;=VLOOKUP($B18,' Adatbázis új anyagok helye'!$A$1:$AY$757,33,0),VLOOKUP($B18,' Adatbázis új anyagok helye'!$A$1:$AY$757,10,0),0))</f>
        <v>#N/A</v>
      </c>
      <c r="Q18" s="66" t="e">
        <f>IF(C18&gt;=1,VLOOKUP($B18,' Adatbázis új anyagok helye'!$A$1:$AY$757,11,0),IF(C18&gt;=VLOOKUP($B18,' Adatbázis új anyagok helye'!$A$1:$AY$757,32,0),VLOOKUP($B18,' Adatbázis új anyagok helye'!$A$1:$AY$757,11,0),0))</f>
        <v>#N/A</v>
      </c>
      <c r="R18" s="67" t="e">
        <f>VLOOKUP(B18,' Adatbázis új anyagok helye'!$A$1:$AY$757,33,0)</f>
        <v>#N/A</v>
      </c>
      <c r="S18" s="62" t="e">
        <f>VLOOKUP(B18,' Adatbázis új anyagok helye'!$A$1:$AY$757,35,0)</f>
        <v>#N/A</v>
      </c>
      <c r="T18" s="68" t="e">
        <f t="shared" si="8"/>
        <v>#N/A</v>
      </c>
      <c r="U18" s="69" t="e">
        <f t="shared" si="9"/>
        <v>#N/A</v>
      </c>
      <c r="V18" s="68" t="e">
        <f t="shared" si="10"/>
        <v>#N/A</v>
      </c>
      <c r="W18" s="68" t="e">
        <f t="shared" si="11"/>
        <v>#N/A</v>
      </c>
      <c r="X18" s="66" t="e">
        <f>IF($C18&gt;=VLOOKUP($B18,' Adatbázis új anyagok helye'!$A$1:$AY$757,30,0),VLOOKUP($B18,' Adatbázis új anyagok helye'!$A$1:$AY$757,12,0),0)</f>
        <v>#N/A</v>
      </c>
      <c r="Y18" s="66" t="e">
        <f>VLOOKUP($B18,' Adatbázis új anyagok helye'!$A$1:$AY$757,13,0)</f>
        <v>#N/A</v>
      </c>
      <c r="Z18" s="70" t="e">
        <f>IF(VLOOKUP($B18,' Adatbázis új anyagok helye'!$A$1:$AY$757,30,0)&gt;0,VLOOKUP($B18,' Adatbázis új anyagok helye'!$A$1:$AY$757,30,0),100)</f>
        <v>#N/A</v>
      </c>
      <c r="AA18" s="70" t="e">
        <f>IF(VLOOKUP(B18,' Adatbázis új anyagok helye'!$A$1:$AY$757,31,0)&gt;0,VLOOKUP(B18,' Adatbázis új anyagok helye'!$A$1:$AY$757,31,0),100)</f>
        <v>#N/A</v>
      </c>
      <c r="AB18" t="e">
        <f t="shared" si="3"/>
        <v>#N/A</v>
      </c>
      <c r="AC18" t="e">
        <f t="shared" si="4"/>
        <v>#N/A</v>
      </c>
      <c r="AD18" s="71" t="e">
        <f t="shared" si="12"/>
        <v>#N/A</v>
      </c>
      <c r="AE18" s="71" t="e">
        <f t="shared" si="13"/>
        <v>#N/A</v>
      </c>
      <c r="AF18" s="72" t="e">
        <f>VLOOKUP(B18,' Adatbázis új anyagok helye'!$A$1:$AY$757,17,0)</f>
        <v>#N/A</v>
      </c>
      <c r="AG18" s="31" t="e">
        <f>IF(AF18=0,"NEM",IF(C18&gt;=VLOOKUP(B18,' Adatbázis új anyagok helye'!$A$1:$AY$757,27,0),"Carc.","NEM"))</f>
        <v>#N/A</v>
      </c>
      <c r="AH18" s="73" t="e">
        <f t="shared" si="14"/>
        <v>#N/A</v>
      </c>
      <c r="AI18" s="72" t="e">
        <f>VLOOKUP(B18,' Adatbázis új anyagok helye'!$A$1:$AY$757,18,0)</f>
        <v>#N/A</v>
      </c>
      <c r="AJ18" s="31" t="e">
        <f>IF(AI18=0,"NEM",IF(C18&gt;=VLOOKUP(B18,' Adatbázis új anyagok helye'!$A$1:$AY$757,28,0),"Muta.","NEM"))</f>
        <v>#N/A</v>
      </c>
      <c r="AK18" s="73" t="e">
        <f t="shared" si="5"/>
        <v>#N/A</v>
      </c>
      <c r="AL18" s="72" t="e">
        <f>VLOOKUP(B18,' Adatbázis új anyagok helye'!$A$1:$AY$757,19,0)</f>
        <v>#N/A</v>
      </c>
      <c r="AM18" s="31" t="e">
        <f>IF(AL18=0,"NEM",IF(C18&gt;=VLOOKUP(B18,' Adatbázis új anyagok helye'!$A$1:$AY$757,29,0),"Repr.","NEM"))</f>
        <v>#N/A</v>
      </c>
      <c r="AN18" s="73" t="e">
        <f t="shared" si="15"/>
        <v>#N/A</v>
      </c>
      <c r="AO18" s="66" t="e">
        <f>VLOOKUP(B18,' Adatbázis új anyagok helye'!$A$1:$AY$757,15,0)</f>
        <v>#N/A</v>
      </c>
      <c r="AP18" s="74" t="e">
        <f>IF(AO18=0,"NEM",IF(AND(AO18=1,C18&gt;=VLOOKUP(B18,' Adatbázis új anyagok helye'!$A$1:$AY$757,22,0)),"STOT SE 1",IF(OR(AND(AO18=1,C18&gt;=VLOOKUP(B18,' Adatbázis új anyagok helye'!$A$1:$AY$757,23,0)),(AND(AO18=2,C18&gt;=VLOOKUP(B18,' Adatbázis új anyagok helye'!$A$1:$AY$757,23,0)))),"STOT SE 2",IF(AO18=3,C18/VLOOKUP(B18,' Adatbázis új anyagok helye'!$A$1:$AY$757,24,0),"NEM"))))</f>
        <v>#N/A</v>
      </c>
      <c r="AQ18" s="65" t="e">
        <f>VLOOKUP(B18,' Adatbázis új anyagok helye'!$A$1:$AY$757,16,0)</f>
        <v>#N/A</v>
      </c>
      <c r="AR18" t="e">
        <f>IF(AQ18=0,"NEM",IF(AND(AQ18=1,C18&gt;=VLOOKUP(B18,' Adatbázis új anyagok helye'!$A$1:$AY$757,25,0)),"STOT RE 1",IF(OR(AND(AQ18=1,C18&gt;=VLOOKUP(B18,' Adatbázis új anyagok helye'!$A$1:$AY$757,26,0)),(AND(AQ18=2,C18&gt;=VLOOKUP(B18,' Adatbázis új anyagok helye'!$A$1:$AY$757,26,0)))),"STOT RE 2","NEM")))</f>
        <v>#N/A</v>
      </c>
      <c r="AS18" s="66" t="e">
        <f>VLOOKUP(B18,' Adatbázis új anyagok helye'!$A$1:$AY$757,37,0)</f>
        <v>#N/A</v>
      </c>
      <c r="AT18" s="75" t="e">
        <f>IF(AS18=0,0,IF(VLOOKUP(B18,' Adatbázis új anyagok helye'!$A$1:$AY$757,40,0)&gt;0,C18*VLOOKUP(B18,' Adatbázis új anyagok helye'!$A$1:$AY$757,40,0),C18))</f>
        <v>#N/A</v>
      </c>
      <c r="AU18" s="140" t="e">
        <f>VLOOKUP(B18,' Adatbázis új anyagok helye'!$A$1:$AY$757,38,0)</f>
        <v>#N/A</v>
      </c>
      <c r="AV18" s="65" t="e">
        <f>IF(AU18=0,0,IF(AU18=1,IF(VLOOKUP(B18,' Adatbázis új anyagok helye'!$A$1:$AY$757,41,0)&gt;0,C18*VLOOKUP(B18,' Adatbázis új anyagok helye'!$A$1:$AY$757,41,0),C18),0))</f>
        <v>#N/A</v>
      </c>
      <c r="AW18" s="65" t="e">
        <f>IF($AV$24&gt;=25,0,IF(AU18=0,0,IF(AU18=1,IF(VLOOKUP(B18,' Adatbázis új anyagok helye'!$A$1:$AY$757,41,0)&gt;0,10*C18*VLOOKUP(B18,' Adatbázis új anyagok helye'!$A$1:$AY$757,41,0),10*C18),IF(AU18=2,C18,0))))</f>
        <v>#N/A</v>
      </c>
      <c r="AX18" s="65">
        <f>IF(OR($AV$24&gt;=25,$AW$24&gt;=25),0,IF(AU18=0,0,IF(AU18=1,IF(VLOOKUP(B18,' Adatbázis új anyagok helye'!$A$1:$AY$757,41,0)&gt;0,100*C18*VLOOKUP(B18,' Adatbázis új anyagok helye'!$A$1:$AY$757,41,0),100*C18),IF(AU18=2,10*C18,IF(AU18=3,C18,0)))))</f>
        <v>0</v>
      </c>
      <c r="AY18" s="75">
        <f t="shared" si="6"/>
        <v>0</v>
      </c>
      <c r="AZ18" s="76" t="e">
        <f>VLOOKUP(B18,'5-2020 anyagai'!$B$1:$J$438,5,0)</f>
        <v>#N/A</v>
      </c>
      <c r="BA18" t="e">
        <f>IF((VLOOKUP(B18,'PIC lista'!$A$2:$C$1008,1,0)=B18),"IGEN","NEM")</f>
        <v>#N/A</v>
      </c>
      <c r="BB18" t="e">
        <f>IF((VLOOKUP(B18,jelöltlista!$A$1:$D$989,1,FALSE)=B18),"IGEN","NEM")</f>
        <v>#N/A</v>
      </c>
      <c r="BC18" s="118" t="e">
        <f>VLOOKUP(B18,'harmonizált osztályozások'!A18:L5826,5,FALSE)</f>
        <v>#N/A</v>
      </c>
      <c r="BD18" t="e">
        <f>VLOOKUP(B18,'Sevesoban megnevezve'!A17:F114,4,FALSE)</f>
        <v>#N/A</v>
      </c>
      <c r="BE18" t="e">
        <f>VLOOKUP(B18,Korlátozás!A17:D487,4,FALSE)</f>
        <v>#N/A</v>
      </c>
      <c r="BF18" t="e">
        <f>VLOOKUP(B18,'REACH engedélyköteles'!A17:D94,4,FALSE)</f>
        <v>#N/A</v>
      </c>
    </row>
    <row r="19" spans="1:58" x14ac:dyDescent="0.25">
      <c r="A19" s="59">
        <f>'Adatbeírás helye'!$T$2</f>
        <v>0</v>
      </c>
      <c r="B19" s="60">
        <f>'Adatbeírás helye'!$T$3</f>
        <v>0</v>
      </c>
      <c r="C19" s="427">
        <f>'Adatbeírás helye'!T23</f>
        <v>0</v>
      </c>
      <c r="D19" s="61" t="e">
        <f>VLOOKUP(B19,' Adatbázis új anyagok helye'!$A$1:$AY$757,5,0)</f>
        <v>#N/A</v>
      </c>
      <c r="E19" t="e">
        <f>VLOOKUP(B19,' Adatbázis új anyagok helye'!$A$1:$AY$757,6,0)</f>
        <v>#N/A</v>
      </c>
      <c r="F19" t="e">
        <f>VLOOKUP(B19,' Adatbázis új anyagok helye'!$A$1:$AY$757,7,0)</f>
        <v>#N/A</v>
      </c>
      <c r="G19" t="e">
        <f>VLOOKUP(B19,' Adatbázis új anyagok helye'!$A$1:$AY$757,8,0)</f>
        <v>#N/A</v>
      </c>
      <c r="H19" s="62" t="e">
        <f>VLOOKUP(E44,segédtáblázatok!$A$3:$D$6,2,0)</f>
        <v>#N/A</v>
      </c>
      <c r="I19" s="62" t="e">
        <f>VLOOKUP(F44,segédtáblázatok!$A$3:$D$6,2,0)</f>
        <v>#N/A</v>
      </c>
      <c r="J19" s="62" t="e">
        <f>VLOOKUP(G44,segédtáblázatok!$A$3:$D$6,2,0)</f>
        <v>#N/A</v>
      </c>
      <c r="K19" s="63" t="e">
        <f t="shared" si="0"/>
        <v>#N/A</v>
      </c>
      <c r="L19" s="63" t="e">
        <f t="shared" si="1"/>
        <v>#N/A</v>
      </c>
      <c r="M19" s="64" t="e">
        <f t="shared" si="2"/>
        <v>#N/A</v>
      </c>
      <c r="N19" s="65" t="str">
        <f>IF(C19&gt;=10,VLOOKUP(B19,' Adatbázis új anyagok helye'!$A$1:$AY$757,14,0),(IF(C19=0,"HIÁNYZIK",0)))</f>
        <v>HIÁNYZIK</v>
      </c>
      <c r="O19" s="143" t="e">
        <f t="shared" si="7"/>
        <v>#VALUE!</v>
      </c>
      <c r="P19" s="66" t="e">
        <f>IF(C19&gt;=1,VLOOKUP($B19,' Adatbázis új anyagok helye'!$A$1:$AY$757,10,0),IF(C19&gt;=VLOOKUP($B19,' Adatbázis új anyagok helye'!$A$1:$AY$757,33,0),VLOOKUP($B19,' Adatbázis új anyagok helye'!$A$1:$AY$757,10,0),0))</f>
        <v>#N/A</v>
      </c>
      <c r="Q19" s="66" t="e">
        <f>IF(C19&gt;=1,VLOOKUP($B19,' Adatbázis új anyagok helye'!$A$1:$AY$757,11,0),IF(C19&gt;=VLOOKUP($B19,' Adatbázis új anyagok helye'!$A$1:$AY$757,32,0),VLOOKUP($B19,' Adatbázis új anyagok helye'!$A$1:$AY$757,11,0),0))</f>
        <v>#N/A</v>
      </c>
      <c r="R19" s="67" t="e">
        <f>VLOOKUP(B19,' Adatbázis új anyagok helye'!$A$1:$AY$757,33,0)</f>
        <v>#N/A</v>
      </c>
      <c r="S19" s="62" t="e">
        <f>VLOOKUP(B19,' Adatbázis új anyagok helye'!$A$1:$AY$757,35,0)</f>
        <v>#N/A</v>
      </c>
      <c r="T19" s="68" t="e">
        <f t="shared" si="8"/>
        <v>#N/A</v>
      </c>
      <c r="U19" s="69" t="e">
        <f t="shared" si="9"/>
        <v>#N/A</v>
      </c>
      <c r="V19" s="68" t="e">
        <f t="shared" si="10"/>
        <v>#N/A</v>
      </c>
      <c r="W19" s="68" t="e">
        <f t="shared" si="11"/>
        <v>#N/A</v>
      </c>
      <c r="X19" s="66" t="e">
        <f>IF($C19&gt;=VLOOKUP($B19,' Adatbázis új anyagok helye'!$A$1:$AY$757,30,0),VLOOKUP($B19,' Adatbázis új anyagok helye'!$A$1:$AY$757,12,0),0)</f>
        <v>#N/A</v>
      </c>
      <c r="Y19" s="66" t="e">
        <f>VLOOKUP($B19,' Adatbázis új anyagok helye'!$A$1:$AY$757,13,0)</f>
        <v>#N/A</v>
      </c>
      <c r="Z19" s="70" t="e">
        <f>IF(VLOOKUP($B19,' Adatbázis új anyagok helye'!$A$1:$AY$757,30,0)&gt;0,VLOOKUP($B19,' Adatbázis új anyagok helye'!$A$1:$AY$757,30,0),100)</f>
        <v>#N/A</v>
      </c>
      <c r="AA19" s="70" t="e">
        <f>IF(VLOOKUP(B19,' Adatbázis új anyagok helye'!$A$1:$AY$757,31,0)&gt;0,VLOOKUP(B19,' Adatbázis új anyagok helye'!$A$1:$AY$757,31,0),100)</f>
        <v>#N/A</v>
      </c>
      <c r="AB19" t="e">
        <f t="shared" si="3"/>
        <v>#N/A</v>
      </c>
      <c r="AC19" t="e">
        <f t="shared" si="4"/>
        <v>#N/A</v>
      </c>
      <c r="AD19" s="71" t="e">
        <f t="shared" si="12"/>
        <v>#N/A</v>
      </c>
      <c r="AE19" s="71" t="e">
        <f t="shared" si="13"/>
        <v>#N/A</v>
      </c>
      <c r="AF19" s="72" t="e">
        <f>VLOOKUP(B19,' Adatbázis új anyagok helye'!$A$1:$AY$757,17,0)</f>
        <v>#N/A</v>
      </c>
      <c r="AG19" s="31" t="e">
        <f>IF(AF19=0,"NEM",IF(C19&gt;=VLOOKUP(B19,' Adatbázis új anyagok helye'!$A$1:$AY$757,27,0),"Carc.","NEM"))</f>
        <v>#N/A</v>
      </c>
      <c r="AH19" s="73" t="e">
        <f t="shared" si="14"/>
        <v>#N/A</v>
      </c>
      <c r="AI19" s="72" t="e">
        <f>VLOOKUP(B19,' Adatbázis új anyagok helye'!$A$1:$AY$757,18,0)</f>
        <v>#N/A</v>
      </c>
      <c r="AJ19" s="31" t="e">
        <f>IF(AI19=0,"NEM",IF(C19&gt;=VLOOKUP(B19,' Adatbázis új anyagok helye'!$A$1:$AY$757,28,0),"Muta.","NEM"))</f>
        <v>#N/A</v>
      </c>
      <c r="AK19" s="73" t="e">
        <f t="shared" si="5"/>
        <v>#N/A</v>
      </c>
      <c r="AL19" s="72" t="e">
        <f>VLOOKUP(B19,' Adatbázis új anyagok helye'!$A$1:$AY$757,19,0)</f>
        <v>#N/A</v>
      </c>
      <c r="AM19" s="31" t="e">
        <f>IF(AL19=0,"NEM",IF(C19&gt;=VLOOKUP(B19,' Adatbázis új anyagok helye'!$A$1:$AY$757,29,0),"Repr.","NEM"))</f>
        <v>#N/A</v>
      </c>
      <c r="AN19" s="73" t="e">
        <f t="shared" si="15"/>
        <v>#N/A</v>
      </c>
      <c r="AO19" s="66" t="e">
        <f>VLOOKUP(B19,' Adatbázis új anyagok helye'!$A$1:$AY$757,15,0)</f>
        <v>#N/A</v>
      </c>
      <c r="AP19" s="74" t="e">
        <f>IF(AO19=0,"NEM",IF(AND(AO19=1,C19&gt;=VLOOKUP(B19,' Adatbázis új anyagok helye'!$A$1:$AY$757,22,0)),"STOT SE 1",IF(OR(AND(AO19=1,C19&gt;=VLOOKUP(B19,' Adatbázis új anyagok helye'!$A$1:$AY$757,23,0)),(AND(AO19=2,C19&gt;=VLOOKUP(B19,' Adatbázis új anyagok helye'!$A$1:$AY$757,23,0)))),"STOT SE 2",IF(AO19=3,C19/VLOOKUP(B19,' Adatbázis új anyagok helye'!$A$1:$AY$757,24,0),"NEM"))))</f>
        <v>#N/A</v>
      </c>
      <c r="AQ19" s="65" t="e">
        <f>VLOOKUP(B19,' Adatbázis új anyagok helye'!$A$1:$AY$757,16,0)</f>
        <v>#N/A</v>
      </c>
      <c r="AR19" t="e">
        <f>IF(AQ19=0,"NEM",IF(AND(AQ19=1,C19&gt;=VLOOKUP(B19,' Adatbázis új anyagok helye'!$A$1:$AY$757,25,0)),"STOT RE 1",IF(OR(AND(AQ19=1,C19&gt;=VLOOKUP(B19,' Adatbázis új anyagok helye'!$A$1:$AY$757,26,0)),(AND(AQ19=2,C19&gt;=VLOOKUP(B19,' Adatbázis új anyagok helye'!$A$1:$AY$757,26,0)))),"STOT RE 2","NEM")))</f>
        <v>#N/A</v>
      </c>
      <c r="AS19" s="66" t="e">
        <f>VLOOKUP(B19,' Adatbázis új anyagok helye'!$A$1:$AY$757,37,0)</f>
        <v>#N/A</v>
      </c>
      <c r="AT19" s="75" t="e">
        <f>IF(AS19=0,0,IF(VLOOKUP(B19,' Adatbázis új anyagok helye'!$A$1:$AY$757,40,0)&gt;0,C19*VLOOKUP(B19,' Adatbázis új anyagok helye'!$A$1:$AY$757,40,0),C19))</f>
        <v>#N/A</v>
      </c>
      <c r="AU19" s="140" t="e">
        <f>VLOOKUP(B19,' Adatbázis új anyagok helye'!$A$1:$AY$757,38,0)</f>
        <v>#N/A</v>
      </c>
      <c r="AV19" s="65" t="e">
        <f>IF(AU19=0,0,IF(AU19=1,IF(VLOOKUP(B19,' Adatbázis új anyagok helye'!$A$1:$AY$757,41,0)&gt;0,C19*VLOOKUP(B19,' Adatbázis új anyagok helye'!$A$1:$AY$757,41,0),C19),0))</f>
        <v>#N/A</v>
      </c>
      <c r="AW19" s="65" t="e">
        <f>IF($AV$24&gt;=25,0,IF(AU19=0,0,IF(AU19=1,IF(VLOOKUP(B19,' Adatbázis új anyagok helye'!$A$1:$AY$757,41,0)&gt;0,10*C19*VLOOKUP(B19,' Adatbázis új anyagok helye'!$A$1:$AY$757,41,0),10*C19),IF(AU19=2,C19,0))))</f>
        <v>#N/A</v>
      </c>
      <c r="AX19" s="65">
        <f>IF(OR($AV$24&gt;=25,$AW$24&gt;=25),0,IF(AU19=0,0,IF(AU19=1,IF(VLOOKUP(B19,' Adatbázis új anyagok helye'!$A$1:$AY$757,41,0)&gt;0,100*C19*VLOOKUP(B19,' Adatbázis új anyagok helye'!$A$1:$AY$757,41,0),100*C19),IF(AU19=2,10*C19,IF(AU19=3,C19,0)))))</f>
        <v>0</v>
      </c>
      <c r="AY19" s="75">
        <f t="shared" si="6"/>
        <v>0</v>
      </c>
      <c r="AZ19" s="76" t="e">
        <f>VLOOKUP(B19,'5-2020 anyagai'!$B$1:$J$438,5,0)</f>
        <v>#N/A</v>
      </c>
      <c r="BA19" t="e">
        <f>IF((VLOOKUP(B19,'PIC lista'!$A$2:$C$1008,1,0)=B19),"IGEN","NEM")</f>
        <v>#N/A</v>
      </c>
      <c r="BB19" t="e">
        <f>IF((VLOOKUP(B19,jelöltlista!$A$1:$D$989,1,FALSE)=B19),"IGEN","NEM")</f>
        <v>#N/A</v>
      </c>
      <c r="BC19" s="118" t="e">
        <f>VLOOKUP(B19,'harmonizált osztályozások'!A19:L5827,5,FALSE)</f>
        <v>#N/A</v>
      </c>
      <c r="BD19" t="e">
        <f>VLOOKUP(B19,'Sevesoban megnevezve'!A18:F115,4,FALSE)</f>
        <v>#N/A</v>
      </c>
      <c r="BE19" t="e">
        <f>VLOOKUP(B19,Korlátozás!A18:D488,4,FALSE)</f>
        <v>#N/A</v>
      </c>
      <c r="BF19" t="e">
        <f>VLOOKUP(B19,'REACH engedélyköteles'!A18:D95,4,FALSE)</f>
        <v>#N/A</v>
      </c>
    </row>
    <row r="20" spans="1:58" x14ac:dyDescent="0.25">
      <c r="A20" s="59">
        <f>'Adatbeírás helye'!$U$2</f>
        <v>0</v>
      </c>
      <c r="B20" s="60">
        <f>'Adatbeírás helye'!$U$3</f>
        <v>0</v>
      </c>
      <c r="C20" s="427">
        <f>'Adatbeírás helye'!U23</f>
        <v>0</v>
      </c>
      <c r="D20" s="61" t="e">
        <f>VLOOKUP(B20,' Adatbázis új anyagok helye'!$A$1:$AY$757,5,0)</f>
        <v>#N/A</v>
      </c>
      <c r="E20" t="e">
        <f>VLOOKUP(B20,' Adatbázis új anyagok helye'!$A$1:$AY$757,6,0)</f>
        <v>#N/A</v>
      </c>
      <c r="F20" t="e">
        <f>VLOOKUP(B20,' Adatbázis új anyagok helye'!$A$1:$AY$757,7,0)</f>
        <v>#N/A</v>
      </c>
      <c r="G20" t="e">
        <f>VLOOKUP(B20,' Adatbázis új anyagok helye'!$A$1:$AY$757,8,0)</f>
        <v>#N/A</v>
      </c>
      <c r="H20" s="62" t="e">
        <f>VLOOKUP(E45,segédtáblázatok!$A$3:$D$6,2,0)</f>
        <v>#N/A</v>
      </c>
      <c r="I20" s="62" t="e">
        <f>VLOOKUP(F45,segédtáblázatok!$A$3:$D$6,2,0)</f>
        <v>#N/A</v>
      </c>
      <c r="J20" s="62" t="e">
        <f>VLOOKUP(G45,segédtáblázatok!$A$3:$D$6,2,0)</f>
        <v>#N/A</v>
      </c>
      <c r="K20" s="63" t="e">
        <f t="shared" si="0"/>
        <v>#N/A</v>
      </c>
      <c r="L20" s="63" t="e">
        <f t="shared" si="1"/>
        <v>#N/A</v>
      </c>
      <c r="M20" s="64" t="e">
        <f t="shared" si="2"/>
        <v>#N/A</v>
      </c>
      <c r="N20" s="65" t="str">
        <f>IF(C20&gt;=10,VLOOKUP(B20,' Adatbázis új anyagok helye'!$A$1:$AY$757,14,0),(IF(C20=0,"HIÁNYZIK",0)))</f>
        <v>HIÁNYZIK</v>
      </c>
      <c r="O20" s="143" t="e">
        <f t="shared" si="7"/>
        <v>#VALUE!</v>
      </c>
      <c r="P20" s="66" t="e">
        <f>IF(C20&gt;=1,VLOOKUP($B20,' Adatbázis új anyagok helye'!$A$1:$AY$757,10,0),IF(C20&gt;=VLOOKUP($B20,' Adatbázis új anyagok helye'!$A$1:$AY$757,33,0),VLOOKUP($B20,' Adatbázis új anyagok helye'!$A$1:$AY$757,10,0),0))</f>
        <v>#N/A</v>
      </c>
      <c r="Q20" s="66" t="e">
        <f>IF(C20&gt;=1,VLOOKUP($B20,' Adatbázis új anyagok helye'!$A$1:$AY$757,11,0),IF(C20&gt;=VLOOKUP($B20,' Adatbázis új anyagok helye'!$A$1:$AY$757,32,0),VLOOKUP($B20,' Adatbázis új anyagok helye'!$A$1:$AY$757,11,0),0))</f>
        <v>#N/A</v>
      </c>
      <c r="R20" s="67" t="e">
        <f>VLOOKUP(B20,' Adatbázis új anyagok helye'!$A$1:$AY$757,33,0)</f>
        <v>#N/A</v>
      </c>
      <c r="S20" s="62" t="e">
        <f>VLOOKUP(B20,' Adatbázis új anyagok helye'!$A$1:$AY$757,35,0)</f>
        <v>#N/A</v>
      </c>
      <c r="T20" s="68" t="e">
        <f t="shared" si="8"/>
        <v>#N/A</v>
      </c>
      <c r="U20" s="69" t="e">
        <f t="shared" si="9"/>
        <v>#N/A</v>
      </c>
      <c r="V20" s="68" t="e">
        <f t="shared" si="10"/>
        <v>#N/A</v>
      </c>
      <c r="W20" s="68" t="e">
        <f t="shared" si="11"/>
        <v>#N/A</v>
      </c>
      <c r="X20" s="66" t="e">
        <f>IF($C20&gt;=VLOOKUP($B20,' Adatbázis új anyagok helye'!$A$1:$AY$757,30,0),VLOOKUP($B20,' Adatbázis új anyagok helye'!$A$1:$AY$757,12,0),0)</f>
        <v>#N/A</v>
      </c>
      <c r="Y20" s="66" t="e">
        <f>VLOOKUP($B20,' Adatbázis új anyagok helye'!$A$1:$AY$757,13,0)</f>
        <v>#N/A</v>
      </c>
      <c r="Z20" s="70" t="e">
        <f>IF(VLOOKUP($B20,' Adatbázis új anyagok helye'!$A$1:$AY$757,30,0)&gt;0,VLOOKUP($B20,' Adatbázis új anyagok helye'!$A$1:$AY$757,30,0),100)</f>
        <v>#N/A</v>
      </c>
      <c r="AA20" s="70" t="e">
        <f>IF(VLOOKUP(B20,' Adatbázis új anyagok helye'!$A$1:$AY$757,31,0)&gt;0,VLOOKUP(B20,' Adatbázis új anyagok helye'!$A$1:$AY$757,31,0),100)</f>
        <v>#N/A</v>
      </c>
      <c r="AB20" t="e">
        <f t="shared" si="3"/>
        <v>#N/A</v>
      </c>
      <c r="AC20" t="e">
        <f t="shared" si="4"/>
        <v>#N/A</v>
      </c>
      <c r="AD20" s="71" t="e">
        <f t="shared" si="12"/>
        <v>#N/A</v>
      </c>
      <c r="AE20" s="71" t="e">
        <f t="shared" si="13"/>
        <v>#N/A</v>
      </c>
      <c r="AF20" s="72" t="e">
        <f>VLOOKUP(B20,' Adatbázis új anyagok helye'!$A$1:$AY$757,17,0)</f>
        <v>#N/A</v>
      </c>
      <c r="AG20" s="31" t="e">
        <f>IF(AF20=0,"NEM",IF(C20&gt;=VLOOKUP(B20,' Adatbázis új anyagok helye'!$A$1:$AY$757,27,0),"Carc.","NEM"))</f>
        <v>#N/A</v>
      </c>
      <c r="AH20" s="73" t="e">
        <f t="shared" si="14"/>
        <v>#N/A</v>
      </c>
      <c r="AI20" s="72" t="e">
        <f>VLOOKUP(B20,' Adatbázis új anyagok helye'!$A$1:$AY$757,18,0)</f>
        <v>#N/A</v>
      </c>
      <c r="AJ20" s="31" t="e">
        <f>IF(AI20=0,"NEM",IF(C20&gt;=VLOOKUP(B20,' Adatbázis új anyagok helye'!$A$1:$AY$757,28,0),"Muta.","NEM"))</f>
        <v>#N/A</v>
      </c>
      <c r="AK20" s="73" t="e">
        <f t="shared" si="5"/>
        <v>#N/A</v>
      </c>
      <c r="AL20" s="72" t="e">
        <f>VLOOKUP(B20,' Adatbázis új anyagok helye'!$A$1:$AY$757,19,0)</f>
        <v>#N/A</v>
      </c>
      <c r="AM20" s="31" t="e">
        <f>IF(AL20=0,"NEM",IF(C20&gt;=VLOOKUP(B20,' Adatbázis új anyagok helye'!$A$1:$AY$757,29,0),"Repr.","NEM"))</f>
        <v>#N/A</v>
      </c>
      <c r="AN20" s="73" t="e">
        <f t="shared" si="15"/>
        <v>#N/A</v>
      </c>
      <c r="AO20" s="66" t="e">
        <f>VLOOKUP(B20,' Adatbázis új anyagok helye'!$A$1:$AY$757,15,0)</f>
        <v>#N/A</v>
      </c>
      <c r="AP20" s="74" t="e">
        <f>IF(AO20=0,"NEM",IF(AND(AO20=1,C20&gt;=VLOOKUP(B20,' Adatbázis új anyagok helye'!$A$1:$AY$757,22,0)),"STOT SE 1",IF(OR(AND(AO20=1,C20&gt;=VLOOKUP(B20,' Adatbázis új anyagok helye'!$A$1:$AY$757,23,0)),(AND(AO20=2,C20&gt;=VLOOKUP(B20,' Adatbázis új anyagok helye'!$A$1:$AY$757,23,0)))),"STOT SE 2",IF(AO20=3,C20/VLOOKUP(B20,' Adatbázis új anyagok helye'!$A$1:$AY$757,24,0),"NEM"))))</f>
        <v>#N/A</v>
      </c>
      <c r="AQ20" s="65" t="e">
        <f>VLOOKUP(B20,' Adatbázis új anyagok helye'!$A$1:$AY$757,16,0)</f>
        <v>#N/A</v>
      </c>
      <c r="AR20" t="e">
        <f>IF(AQ20=0,"NEM",IF(AND(AQ20=1,C20&gt;=VLOOKUP(B20,' Adatbázis új anyagok helye'!$A$1:$AY$757,25,0)),"STOT RE 1",IF(OR(AND(AQ20=1,C20&gt;=VLOOKUP(B20,' Adatbázis új anyagok helye'!$A$1:$AY$757,26,0)),(AND(AQ20=2,C20&gt;=VLOOKUP(B20,' Adatbázis új anyagok helye'!$A$1:$AY$757,26,0)))),"STOT RE 2","NEM")))</f>
        <v>#N/A</v>
      </c>
      <c r="AS20" s="66" t="e">
        <f>VLOOKUP(B20,' Adatbázis új anyagok helye'!$A$1:$AY$757,37,0)</f>
        <v>#N/A</v>
      </c>
      <c r="AT20" s="75" t="e">
        <f>IF(AS20=0,0,IF(VLOOKUP(B20,' Adatbázis új anyagok helye'!$A$1:$AY$757,40,0)&gt;0,C20*VLOOKUP(B20,' Adatbázis új anyagok helye'!$A$1:$AY$757,40,0),C20))</f>
        <v>#N/A</v>
      </c>
      <c r="AU20" s="140" t="e">
        <f>VLOOKUP(B20,' Adatbázis új anyagok helye'!$A$1:$AY$757,38,0)</f>
        <v>#N/A</v>
      </c>
      <c r="AV20" s="65" t="e">
        <f>IF(AU20=0,0,IF(AU20=1,IF(VLOOKUP(B20,' Adatbázis új anyagok helye'!$A$1:$AY$757,41,0)&gt;0,C20*VLOOKUP(B20,' Adatbázis új anyagok helye'!$A$1:$AY$757,41,0),C20),0))</f>
        <v>#N/A</v>
      </c>
      <c r="AW20" s="65" t="e">
        <f>IF($AV$24&gt;=25,0,IF(AU20=0,0,IF(AU20=1,IF(VLOOKUP(B20,' Adatbázis új anyagok helye'!$A$1:$AY$757,41,0)&gt;0,10*C20*VLOOKUP(B20,' Adatbázis új anyagok helye'!$A$1:$AY$757,41,0),10*C20),IF(AU20=2,C20,0))))</f>
        <v>#N/A</v>
      </c>
      <c r="AX20" s="65">
        <f>IF(OR($AV$24&gt;=25,$AW$24&gt;=25),0,IF(AU20=0,0,IF(AU20=1,IF(VLOOKUP(B20,' Adatbázis új anyagok helye'!$A$1:$AY$757,41,0)&gt;0,100*C20*VLOOKUP(B20,' Adatbázis új anyagok helye'!$A$1:$AY$757,41,0),100*C20),IF(AU20=2,10*C20,IF(AU20=3,C20,0)))))</f>
        <v>0</v>
      </c>
      <c r="AY20" s="75">
        <f t="shared" si="6"/>
        <v>0</v>
      </c>
      <c r="AZ20" s="76" t="e">
        <f>VLOOKUP(B20,'5-2020 anyagai'!$B$1:$J$438,5,0)</f>
        <v>#N/A</v>
      </c>
      <c r="BA20" t="e">
        <f>IF((VLOOKUP(B20,'PIC lista'!$A$2:$C$1008,1,0)=B20),"IGEN","NEM")</f>
        <v>#N/A</v>
      </c>
      <c r="BB20" t="e">
        <f>IF((VLOOKUP(B20,jelöltlista!$A$1:$D$989,1,FALSE)=B20),"IGEN","NEM")</f>
        <v>#N/A</v>
      </c>
      <c r="BC20" s="118" t="e">
        <f>VLOOKUP(B20,'harmonizált osztályozások'!A20:L5828,5,FALSE)</f>
        <v>#N/A</v>
      </c>
      <c r="BD20" t="e">
        <f>VLOOKUP(B20,'Sevesoban megnevezve'!A19:F116,4,FALSE)</f>
        <v>#N/A</v>
      </c>
      <c r="BE20" t="e">
        <f>VLOOKUP(B20,Korlátozás!A19:D489,4,FALSE)</f>
        <v>#N/A</v>
      </c>
      <c r="BF20" t="e">
        <f>VLOOKUP(B20,'REACH engedélyköteles'!A19:D96,4,FALSE)</f>
        <v>#N/A</v>
      </c>
    </row>
    <row r="21" spans="1:58" x14ac:dyDescent="0.25">
      <c r="A21" s="59">
        <f>'Adatbeírás helye'!$V$2</f>
        <v>0</v>
      </c>
      <c r="B21" s="60">
        <f>'Adatbeírás helye'!$V$3</f>
        <v>0</v>
      </c>
      <c r="C21" s="427">
        <f>'Adatbeírás helye'!V23</f>
        <v>0</v>
      </c>
      <c r="D21" s="61" t="e">
        <f>VLOOKUP(B21,' Adatbázis új anyagok helye'!$A$1:$AY$757,5,0)</f>
        <v>#N/A</v>
      </c>
      <c r="E21" t="e">
        <f>VLOOKUP(B21,' Adatbázis új anyagok helye'!$A$1:$AY$757,6,0)</f>
        <v>#N/A</v>
      </c>
      <c r="F21" t="e">
        <f>VLOOKUP(B21,' Adatbázis új anyagok helye'!$A$1:$AY$757,7,0)</f>
        <v>#N/A</v>
      </c>
      <c r="G21" t="e">
        <f>VLOOKUP(B21,' Adatbázis új anyagok helye'!$A$1:$AY$757,8,0)</f>
        <v>#N/A</v>
      </c>
      <c r="H21" s="62" t="e">
        <f>VLOOKUP(E46,segédtáblázatok!$A$3:$D$6,2,0)</f>
        <v>#N/A</v>
      </c>
      <c r="I21" s="62" t="e">
        <f>VLOOKUP(F46,segédtáblázatok!$A$3:$D$6,2,0)</f>
        <v>#N/A</v>
      </c>
      <c r="J21" s="62" t="e">
        <f>VLOOKUP(G46,segédtáblázatok!$A$3:$D$6,2,0)</f>
        <v>#N/A</v>
      </c>
      <c r="K21" s="63" t="e">
        <f t="shared" si="0"/>
        <v>#N/A</v>
      </c>
      <c r="L21" s="63" t="e">
        <f t="shared" si="1"/>
        <v>#N/A</v>
      </c>
      <c r="M21" s="64" t="e">
        <f t="shared" si="2"/>
        <v>#N/A</v>
      </c>
      <c r="N21" s="65" t="str">
        <f>IF(C21&gt;=10,VLOOKUP(B21,' Adatbázis új anyagok helye'!$A$1:$AY$757,14,0),(IF(C21=0,"HIÁNYZIK",0)))</f>
        <v>HIÁNYZIK</v>
      </c>
      <c r="O21" s="143" t="e">
        <f t="shared" si="7"/>
        <v>#VALUE!</v>
      </c>
      <c r="P21" s="66" t="e">
        <f>IF(C21&gt;=1,VLOOKUP($B21,' Adatbázis új anyagok helye'!$A$1:$AY$757,10,0),IF(C21&gt;=VLOOKUP($B21,' Adatbázis új anyagok helye'!$A$1:$AY$757,33,0),VLOOKUP($B21,' Adatbázis új anyagok helye'!$A$1:$AY$757,10,0),0))</f>
        <v>#N/A</v>
      </c>
      <c r="Q21" s="66" t="e">
        <f>IF(C21&gt;=1,VLOOKUP($B21,' Adatbázis új anyagok helye'!$A$1:$AY$757,11,0),IF(C21&gt;=VLOOKUP($B21,' Adatbázis új anyagok helye'!$A$1:$AY$757,32,0),VLOOKUP($B21,' Adatbázis új anyagok helye'!$A$1:$AY$757,11,0),0))</f>
        <v>#N/A</v>
      </c>
      <c r="R21" s="67" t="e">
        <f>VLOOKUP(B21,' Adatbázis új anyagok helye'!$A$1:$AY$757,33,0)</f>
        <v>#N/A</v>
      </c>
      <c r="S21" s="62" t="e">
        <f>VLOOKUP(B21,' Adatbázis új anyagok helye'!$A$1:$AY$757,35,0)</f>
        <v>#N/A</v>
      </c>
      <c r="T21" s="68" t="e">
        <f t="shared" si="8"/>
        <v>#N/A</v>
      </c>
      <c r="U21" s="69" t="e">
        <f t="shared" si="9"/>
        <v>#N/A</v>
      </c>
      <c r="V21" s="68" t="e">
        <f t="shared" si="10"/>
        <v>#N/A</v>
      </c>
      <c r="W21" s="68" t="e">
        <f t="shared" si="11"/>
        <v>#N/A</v>
      </c>
      <c r="X21" s="66" t="e">
        <f>IF($C21&gt;=VLOOKUP($B21,' Adatbázis új anyagok helye'!$A$1:$AY$757,30,0),VLOOKUP($B21,' Adatbázis új anyagok helye'!$A$1:$AY$757,12,0),0)</f>
        <v>#N/A</v>
      </c>
      <c r="Y21" s="66" t="e">
        <f>VLOOKUP($B21,' Adatbázis új anyagok helye'!$A$1:$AY$757,13,0)</f>
        <v>#N/A</v>
      </c>
      <c r="Z21" s="70" t="e">
        <f>IF(VLOOKUP($B21,' Adatbázis új anyagok helye'!$A$1:$AY$757,30,0)&gt;0,VLOOKUP($B21,' Adatbázis új anyagok helye'!$A$1:$AY$757,30,0),100)</f>
        <v>#N/A</v>
      </c>
      <c r="AA21" s="70" t="e">
        <f>IF(VLOOKUP(B21,' Adatbázis új anyagok helye'!$A$1:$AY$757,31,0)&gt;0,VLOOKUP(B21,' Adatbázis új anyagok helye'!$A$1:$AY$757,31,0),100)</f>
        <v>#N/A</v>
      </c>
      <c r="AB21" t="e">
        <f t="shared" si="3"/>
        <v>#N/A</v>
      </c>
      <c r="AC21" t="e">
        <f t="shared" si="4"/>
        <v>#N/A</v>
      </c>
      <c r="AD21" s="71" t="e">
        <f t="shared" si="12"/>
        <v>#N/A</v>
      </c>
      <c r="AE21" s="71" t="e">
        <f t="shared" si="13"/>
        <v>#N/A</v>
      </c>
      <c r="AF21" s="72" t="e">
        <f>VLOOKUP(B21,' Adatbázis új anyagok helye'!$A$1:$AY$757,17,0)</f>
        <v>#N/A</v>
      </c>
      <c r="AG21" s="31" t="e">
        <f>IF(AF21=0,"NEM",IF(C21&gt;=VLOOKUP(B21,' Adatbázis új anyagok helye'!$A$1:$AY$757,27,0),"Carc.","NEM"))</f>
        <v>#N/A</v>
      </c>
      <c r="AH21" s="73" t="e">
        <f t="shared" si="14"/>
        <v>#N/A</v>
      </c>
      <c r="AI21" s="72" t="e">
        <f>VLOOKUP(B21,' Adatbázis új anyagok helye'!$A$1:$AY$757,18,0)</f>
        <v>#N/A</v>
      </c>
      <c r="AJ21" s="31" t="e">
        <f>IF(AI21=0,"NEM",IF(C21&gt;=VLOOKUP(B21,' Adatbázis új anyagok helye'!$A$1:$AY$757,28,0),"Muta.","NEM"))</f>
        <v>#N/A</v>
      </c>
      <c r="AK21" s="73" t="e">
        <f t="shared" si="5"/>
        <v>#N/A</v>
      </c>
      <c r="AL21" s="72" t="e">
        <f>VLOOKUP(B21,' Adatbázis új anyagok helye'!$A$1:$AY$757,19,0)</f>
        <v>#N/A</v>
      </c>
      <c r="AM21" s="31" t="e">
        <f>IF(AL21=0,"NEM",IF(C21&gt;=VLOOKUP(B21,' Adatbázis új anyagok helye'!$A$1:$AY$757,29,0),"Repr.","NEM"))</f>
        <v>#N/A</v>
      </c>
      <c r="AN21" s="73" t="e">
        <f t="shared" si="15"/>
        <v>#N/A</v>
      </c>
      <c r="AO21" s="66" t="e">
        <f>VLOOKUP(B21,' Adatbázis új anyagok helye'!$A$1:$AY$757,15,0)</f>
        <v>#N/A</v>
      </c>
      <c r="AP21" s="74" t="e">
        <f>IF(AO21=0,"NEM",IF(AND(AO21=1,C21&gt;=VLOOKUP(B21,' Adatbázis új anyagok helye'!$A$1:$AY$757,22,0)),"STOT SE 1",IF(OR(AND(AO21=1,C21&gt;=VLOOKUP(B21,' Adatbázis új anyagok helye'!$A$1:$AY$757,23,0)),(AND(AO21=2,C21&gt;=VLOOKUP(B21,' Adatbázis új anyagok helye'!$A$1:$AY$757,23,0)))),"STOT SE 2",IF(AO21=3,C21/VLOOKUP(B21,' Adatbázis új anyagok helye'!$A$1:$AY$757,24,0),"NEM"))))</f>
        <v>#N/A</v>
      </c>
      <c r="AQ21" s="65" t="e">
        <f>VLOOKUP(B21,' Adatbázis új anyagok helye'!$A$1:$AY$757,16,0)</f>
        <v>#N/A</v>
      </c>
      <c r="AR21" t="e">
        <f>IF(AQ21=0,"NEM",IF(AND(AQ21=1,C21&gt;=VLOOKUP(B21,' Adatbázis új anyagok helye'!$A$1:$AY$757,25,0)),"STOT RE 1",IF(OR(AND(AQ21=1,C21&gt;=VLOOKUP(B21,' Adatbázis új anyagok helye'!$A$1:$AY$757,26,0)),(AND(AQ21=2,C21&gt;=VLOOKUP(B21,' Adatbázis új anyagok helye'!$A$1:$AY$757,26,0)))),"STOT RE 2","NEM")))</f>
        <v>#N/A</v>
      </c>
      <c r="AS21" s="66" t="e">
        <f>VLOOKUP(B21,' Adatbázis új anyagok helye'!$A$1:$AY$757,37,0)</f>
        <v>#N/A</v>
      </c>
      <c r="AT21" s="75" t="e">
        <f>IF(AS21=0,0,IF(VLOOKUP(B21,' Adatbázis új anyagok helye'!$A$1:$AY$757,40,0)&gt;0,C21*VLOOKUP(B21,' Adatbázis új anyagok helye'!$A$1:$AY$757,40,0),C21))</f>
        <v>#N/A</v>
      </c>
      <c r="AU21" s="140" t="e">
        <f>VLOOKUP(B21,' Adatbázis új anyagok helye'!$A$1:$AY$757,38,0)</f>
        <v>#N/A</v>
      </c>
      <c r="AV21" s="65" t="e">
        <f>IF(AU21=0,0,IF(AU21=1,IF(VLOOKUP(B21,' Adatbázis új anyagok helye'!$A$1:$AY$757,41,0)&gt;0,C21*VLOOKUP(B21,' Adatbázis új anyagok helye'!$A$1:$AY$757,41,0),C21),0))</f>
        <v>#N/A</v>
      </c>
      <c r="AW21" s="65" t="e">
        <f>IF($AV$24&gt;=25,0,IF(AU21=0,0,IF(AU21=1,IF(VLOOKUP(B21,' Adatbázis új anyagok helye'!$A$1:$AY$757,41,0)&gt;0,10*C21*VLOOKUP(B21,' Adatbázis új anyagok helye'!$A$1:$AY$757,41,0),10*C21),IF(AU21=2,C21,0))))</f>
        <v>#N/A</v>
      </c>
      <c r="AX21" s="65">
        <f>IF(OR($AV$24&gt;=25,$AW$24&gt;=25),0,IF(AU21=0,0,IF(AU21=1,IF(VLOOKUP(B21,' Adatbázis új anyagok helye'!$A$1:$AY$757,41,0)&gt;0,100*C21*VLOOKUP(B21,' Adatbázis új anyagok helye'!$A$1:$AY$757,41,0),100*C21),IF(AU21=2,10*C21,IF(AU21=3,C21,0)))))</f>
        <v>0</v>
      </c>
      <c r="AY21" s="75">
        <f t="shared" si="6"/>
        <v>0</v>
      </c>
      <c r="AZ21" s="76" t="e">
        <f>VLOOKUP(B21,'5-2020 anyagai'!$B$1:$J$438,5,0)</f>
        <v>#N/A</v>
      </c>
      <c r="BA21" t="e">
        <f>IF((VLOOKUP(B21,'PIC lista'!$A$2:$C$1008,1,0)=B21),"IGEN","NEM")</f>
        <v>#N/A</v>
      </c>
      <c r="BB21" t="e">
        <f>IF((VLOOKUP(B21,jelöltlista!$A$1:$D$989,1,FALSE)=B21),"IGEN","NEM")</f>
        <v>#N/A</v>
      </c>
      <c r="BC21" s="118" t="e">
        <f>VLOOKUP(B21,'harmonizált osztályozások'!A21:L5829,5,FALSE)</f>
        <v>#N/A</v>
      </c>
      <c r="BD21" t="e">
        <f>VLOOKUP(B21,'Sevesoban megnevezve'!A20:F117,4,FALSE)</f>
        <v>#N/A</v>
      </c>
      <c r="BE21" t="e">
        <f>VLOOKUP(B21,Korlátozás!A20:D490,4,FALSE)</f>
        <v>#N/A</v>
      </c>
      <c r="BF21" t="e">
        <f>VLOOKUP(B21,'REACH engedélyköteles'!A20:D97,4,FALSE)</f>
        <v>#N/A</v>
      </c>
    </row>
    <row r="22" spans="1:58" x14ac:dyDescent="0.25">
      <c r="A22" s="59">
        <f>'Adatbeírás helye'!$W$2</f>
        <v>0</v>
      </c>
      <c r="B22" s="60">
        <f>'Adatbeírás helye'!$W$3</f>
        <v>0</v>
      </c>
      <c r="C22" s="427">
        <f>'Adatbeírás helye'!W23</f>
        <v>0</v>
      </c>
      <c r="D22" s="61" t="e">
        <f>VLOOKUP(B22,' Adatbázis új anyagok helye'!$A$1:$AY$757,5,0)</f>
        <v>#N/A</v>
      </c>
      <c r="E22" t="e">
        <f>VLOOKUP(B22,' Adatbázis új anyagok helye'!$A$1:$AY$757,6,0)</f>
        <v>#N/A</v>
      </c>
      <c r="F22" t="e">
        <f>VLOOKUP(B22,' Adatbázis új anyagok helye'!$A$1:$AY$757,7,0)</f>
        <v>#N/A</v>
      </c>
      <c r="G22" t="e">
        <f>VLOOKUP(B22,' Adatbázis új anyagok helye'!$A$1:$AY$757,8,0)</f>
        <v>#N/A</v>
      </c>
      <c r="H22" s="62" t="e">
        <f>VLOOKUP(E47,segédtáblázatok!$A$3:$D$6,2,0)</f>
        <v>#N/A</v>
      </c>
      <c r="I22" s="62" t="e">
        <f>VLOOKUP(F47,segédtáblázatok!$A$3:$D$6,2,0)</f>
        <v>#N/A</v>
      </c>
      <c r="J22" s="62" t="e">
        <f>VLOOKUP(G47,segédtáblázatok!$A$3:$D$6,2,0)</f>
        <v>#N/A</v>
      </c>
      <c r="K22" s="63" t="e">
        <f t="shared" si="0"/>
        <v>#N/A</v>
      </c>
      <c r="L22" s="63" t="e">
        <f t="shared" si="1"/>
        <v>#N/A</v>
      </c>
      <c r="M22" s="64" t="e">
        <f t="shared" si="2"/>
        <v>#N/A</v>
      </c>
      <c r="N22" s="65" t="str">
        <f>IF(C22&gt;=10,VLOOKUP(B22,' Adatbázis új anyagok helye'!$A$1:$AY$757,14,0),(IF(C22=0,"HIÁNYZIK",0)))</f>
        <v>HIÁNYZIK</v>
      </c>
      <c r="O22" s="143" t="e">
        <f t="shared" si="7"/>
        <v>#VALUE!</v>
      </c>
      <c r="P22" s="66" t="e">
        <f>IF(C22&gt;=1,VLOOKUP($B22,' Adatbázis új anyagok helye'!$A$1:$AY$757,10,0),IF(C22&gt;=VLOOKUP($B22,' Adatbázis új anyagok helye'!$A$1:$AY$757,33,0),VLOOKUP($B22,' Adatbázis új anyagok helye'!$A$1:$AY$757,10,0),0))</f>
        <v>#N/A</v>
      </c>
      <c r="Q22" s="66" t="e">
        <f>IF(C22&gt;=1,VLOOKUP($B22,' Adatbázis új anyagok helye'!$A$1:$AY$757,11,0),IF(C22&gt;=VLOOKUP($B22,' Adatbázis új anyagok helye'!$A$1:$AY$757,32,0),VLOOKUP($B22,' Adatbázis új anyagok helye'!$A$1:$AY$757,11,0),0))</f>
        <v>#N/A</v>
      </c>
      <c r="R22" s="67" t="e">
        <f>VLOOKUP(B22,' Adatbázis új anyagok helye'!$A$1:$AY$757,33,0)</f>
        <v>#N/A</v>
      </c>
      <c r="S22" s="62" t="e">
        <f>VLOOKUP(B22,' Adatbázis új anyagok helye'!$A$1:$AY$757,35,0)</f>
        <v>#N/A</v>
      </c>
      <c r="T22" s="68" t="e">
        <f t="shared" si="8"/>
        <v>#N/A</v>
      </c>
      <c r="U22" s="69" t="e">
        <f t="shared" si="9"/>
        <v>#N/A</v>
      </c>
      <c r="V22" s="68" t="e">
        <f t="shared" si="10"/>
        <v>#N/A</v>
      </c>
      <c r="W22" s="68" t="e">
        <f t="shared" si="11"/>
        <v>#N/A</v>
      </c>
      <c r="X22" s="66" t="e">
        <f>IF($C22&gt;=VLOOKUP($B22,' Adatbázis új anyagok helye'!$A$1:$AY$757,30,0),VLOOKUP($B22,' Adatbázis új anyagok helye'!$A$1:$AY$757,12,0),0)</f>
        <v>#N/A</v>
      </c>
      <c r="Y22" s="66" t="e">
        <f>VLOOKUP($B22,' Adatbázis új anyagok helye'!$A$1:$AY$757,13,0)</f>
        <v>#N/A</v>
      </c>
      <c r="Z22" s="70" t="e">
        <f>IF(VLOOKUP($B22,' Adatbázis új anyagok helye'!$A$1:$AY$757,30,0)&gt;0,VLOOKUP($B22,' Adatbázis új anyagok helye'!$A$1:$AY$757,30,0),100)</f>
        <v>#N/A</v>
      </c>
      <c r="AA22" s="70" t="e">
        <f>IF(VLOOKUP(B22,' Adatbázis új anyagok helye'!$A$1:$AY$757,31,0)&gt;0,VLOOKUP(B22,' Adatbázis új anyagok helye'!$A$1:$AY$757,31,0),100)</f>
        <v>#N/A</v>
      </c>
      <c r="AB22" t="e">
        <f t="shared" si="3"/>
        <v>#N/A</v>
      </c>
      <c r="AC22" t="e">
        <f t="shared" si="4"/>
        <v>#N/A</v>
      </c>
      <c r="AD22" s="71" t="e">
        <f t="shared" si="12"/>
        <v>#N/A</v>
      </c>
      <c r="AE22" s="71" t="e">
        <f t="shared" si="13"/>
        <v>#N/A</v>
      </c>
      <c r="AF22" s="72" t="e">
        <f>VLOOKUP(B22,' Adatbázis új anyagok helye'!$A$1:$AY$757,17,0)</f>
        <v>#N/A</v>
      </c>
      <c r="AG22" s="31" t="e">
        <f>IF(AF22=0,"NEM",IF(C22&gt;=VLOOKUP(B22,' Adatbázis új anyagok helye'!$A$1:$AY$757,27,0),"Carc.","NEM"))</f>
        <v>#N/A</v>
      </c>
      <c r="AH22" s="73" t="e">
        <f t="shared" si="14"/>
        <v>#N/A</v>
      </c>
      <c r="AI22" s="72" t="e">
        <f>VLOOKUP(B22,' Adatbázis új anyagok helye'!$A$1:$AY$757,18,0)</f>
        <v>#N/A</v>
      </c>
      <c r="AJ22" s="31" t="e">
        <f>IF(AI22=0,"NEM",IF(C22&gt;=VLOOKUP(B22,' Adatbázis új anyagok helye'!$A$1:$AY$757,28,0),"Muta.","NEM"))</f>
        <v>#N/A</v>
      </c>
      <c r="AK22" s="73" t="e">
        <f t="shared" si="5"/>
        <v>#N/A</v>
      </c>
      <c r="AL22" s="72" t="e">
        <f>VLOOKUP(B22,' Adatbázis új anyagok helye'!$A$1:$AY$757,19,0)</f>
        <v>#N/A</v>
      </c>
      <c r="AM22" s="31" t="e">
        <f>IF(AL22=0,"NEM",IF(C22&gt;=VLOOKUP(B22,' Adatbázis új anyagok helye'!$A$1:$AY$757,29,0),"Repr.","NEM"))</f>
        <v>#N/A</v>
      </c>
      <c r="AN22" s="73" t="e">
        <f t="shared" si="15"/>
        <v>#N/A</v>
      </c>
      <c r="AO22" s="66" t="e">
        <f>VLOOKUP(B22,' Adatbázis új anyagok helye'!$A$1:$AY$757,15,0)</f>
        <v>#N/A</v>
      </c>
      <c r="AP22" s="74" t="e">
        <f>IF(AO22=0,"NEM",IF(AND(AO22=1,C22&gt;=VLOOKUP(B22,' Adatbázis új anyagok helye'!$A$1:$AY$757,22,0)),"STOT SE 1",IF(OR(AND(AO22=1,C22&gt;=VLOOKUP(B22,' Adatbázis új anyagok helye'!$A$1:$AY$757,23,0)),(AND(AO22=2,C22&gt;=VLOOKUP(B22,' Adatbázis új anyagok helye'!$A$1:$AY$757,23,0)))),"STOT SE 2",IF(AO22=3,C22/VLOOKUP(B22,' Adatbázis új anyagok helye'!$A$1:$AY$757,24,0),"NEM"))))</f>
        <v>#N/A</v>
      </c>
      <c r="AQ22" s="65" t="e">
        <f>VLOOKUP(B22,' Adatbázis új anyagok helye'!$A$1:$AY$757,16,0)</f>
        <v>#N/A</v>
      </c>
      <c r="AR22" t="e">
        <f>IF(AQ22=0,"NEM",IF(AND(AQ22=1,C22&gt;=VLOOKUP(B22,' Adatbázis új anyagok helye'!$A$1:$AY$757,25,0)),"STOT RE 1",IF(OR(AND(AQ22=1,C22&gt;=VLOOKUP(B22,' Adatbázis új anyagok helye'!$A$1:$AY$757,26,0)),(AND(AQ22=2,C22&gt;=VLOOKUP(B22,' Adatbázis új anyagok helye'!$A$1:$AY$757,26,0)))),"STOT RE 2","NEM")))</f>
        <v>#N/A</v>
      </c>
      <c r="AS22" s="66" t="e">
        <f>VLOOKUP(B22,' Adatbázis új anyagok helye'!$A$1:$AY$757,37,0)</f>
        <v>#N/A</v>
      </c>
      <c r="AT22" s="75" t="e">
        <f>IF(AS22=0,0,IF(VLOOKUP(B22,' Adatbázis új anyagok helye'!$A$1:$AY$757,40,0)&gt;0,C22*VLOOKUP(B22,' Adatbázis új anyagok helye'!$A$1:$AY$757,40,0),C22))</f>
        <v>#N/A</v>
      </c>
      <c r="AU22" s="140" t="e">
        <f>VLOOKUP(B22,' Adatbázis új anyagok helye'!$A$1:$AY$757,38,0)</f>
        <v>#N/A</v>
      </c>
      <c r="AV22" s="65" t="e">
        <f>IF(AU22=0,0,IF(AU22=1,IF(VLOOKUP(B22,' Adatbázis új anyagok helye'!$A$1:$AY$757,41,0)&gt;0,C22*VLOOKUP(B22,' Adatbázis új anyagok helye'!$A$1:$AY$757,41,0),C22),0))</f>
        <v>#N/A</v>
      </c>
      <c r="AW22" s="65" t="e">
        <f>IF($AV$24&gt;=25,0,IF(AU22=0,0,IF(AU22=1,IF(VLOOKUP(B22,' Adatbázis új anyagok helye'!$A$1:$AY$757,41,0)&gt;0,10*C22*VLOOKUP(B22,' Adatbázis új anyagok helye'!$A$1:$AY$757,41,0),10*C22),IF(AU22=2,C22,0))))</f>
        <v>#N/A</v>
      </c>
      <c r="AX22" s="65">
        <f>IF(OR($AV$24&gt;=25,$AW$24&gt;=25),0,IF(AU22=0,0,IF(AU22=1,IF(VLOOKUP(B22,' Adatbázis új anyagok helye'!$A$1:$AY$757,41,0)&gt;0,100*C22*VLOOKUP(B22,' Adatbázis új anyagok helye'!$A$1:$AY$757,41,0),100*C22),IF(AU22=2,10*C22,IF(AU22=3,C22,0)))))</f>
        <v>0</v>
      </c>
      <c r="AY22" s="75">
        <f t="shared" si="6"/>
        <v>0</v>
      </c>
      <c r="AZ22" s="76" t="e">
        <f>VLOOKUP(B22,'5-2020 anyagai'!$B$1:$J$438,5,0)</f>
        <v>#N/A</v>
      </c>
      <c r="BA22" t="e">
        <f>IF((VLOOKUP(B22,'PIC lista'!$A$2:$C$1008,1,0)=B22),"IGEN","NEM")</f>
        <v>#N/A</v>
      </c>
      <c r="BB22" t="e">
        <f>IF((VLOOKUP(B22,jelöltlista!$A$1:$D$989,1,FALSE)=B22),"IGEN","NEM")</f>
        <v>#N/A</v>
      </c>
      <c r="BC22" s="118" t="e">
        <f>VLOOKUP(B22,'harmonizált osztályozások'!A22:L5830,5,FALSE)</f>
        <v>#N/A</v>
      </c>
      <c r="BD22" t="e">
        <f>VLOOKUP(B22,'Sevesoban megnevezve'!A21:F118,4,FALSE)</f>
        <v>#N/A</v>
      </c>
      <c r="BE22" t="e">
        <f>VLOOKUP(B22,Korlátozás!A21:D491,4,FALSE)</f>
        <v>#N/A</v>
      </c>
      <c r="BF22" t="e">
        <f>VLOOKUP(B22,'REACH engedélyköteles'!A21:D98,4,FALSE)</f>
        <v>#N/A</v>
      </c>
    </row>
    <row r="23" spans="1:58" x14ac:dyDescent="0.25">
      <c r="A23" s="59">
        <f>'Adatbeírás helye'!$X$2</f>
        <v>0</v>
      </c>
      <c r="B23" s="60">
        <f>'Adatbeírás helye'!$X$3</f>
        <v>0</v>
      </c>
      <c r="C23" s="427">
        <f>'Adatbeírás helye'!X23</f>
        <v>0</v>
      </c>
      <c r="D23" s="61" t="e">
        <f>VLOOKUP(B23,' Adatbázis új anyagok helye'!$A$1:$AY$757,5,0)</f>
        <v>#N/A</v>
      </c>
      <c r="E23" t="e">
        <f>VLOOKUP(B23,' Adatbázis új anyagok helye'!$A$1:$AY$757,6,0)</f>
        <v>#N/A</v>
      </c>
      <c r="F23" t="e">
        <f>VLOOKUP(B23,' Adatbázis új anyagok helye'!$A$1:$AY$757,7,0)</f>
        <v>#N/A</v>
      </c>
      <c r="G23" t="e">
        <f>VLOOKUP(B23,' Adatbázis új anyagok helye'!$A$1:$AY$757,8,0)</f>
        <v>#N/A</v>
      </c>
      <c r="H23" s="62" t="e">
        <f>VLOOKUP(E48,segédtáblázatok!$A$3:$D$6,2,0)</f>
        <v>#N/A</v>
      </c>
      <c r="I23" s="62" t="e">
        <f>VLOOKUP(F48,segédtáblázatok!$A$3:$D$6,2,0)</f>
        <v>#N/A</v>
      </c>
      <c r="J23" s="62" t="e">
        <f>VLOOKUP(G48,segédtáblázatok!$A$3:$D$6,2,0)</f>
        <v>#N/A</v>
      </c>
      <c r="K23" s="63" t="e">
        <f t="shared" si="0"/>
        <v>#N/A</v>
      </c>
      <c r="L23" s="63" t="e">
        <f t="shared" si="1"/>
        <v>#N/A</v>
      </c>
      <c r="M23" s="64" t="e">
        <f t="shared" si="2"/>
        <v>#N/A</v>
      </c>
      <c r="N23" s="65" t="str">
        <f>IF(C23&gt;=10,VLOOKUP(B23,' Adatbázis új anyagok helye'!$A$1:$AY$757,14,0),(IF(C23=0,"HIÁNYZIK",0)))</f>
        <v>HIÁNYZIK</v>
      </c>
      <c r="O23" s="143" t="e">
        <f t="shared" si="7"/>
        <v>#VALUE!</v>
      </c>
      <c r="P23" s="66" t="e">
        <f>IF(C23&gt;=1,VLOOKUP($B23,' Adatbázis új anyagok helye'!$A$1:$AY$757,10,0),IF(C23&gt;=VLOOKUP($B23,' Adatbázis új anyagok helye'!$A$1:$AY$757,33,0),VLOOKUP($B23,' Adatbázis új anyagok helye'!$A$1:$AY$757,10,0),0))</f>
        <v>#N/A</v>
      </c>
      <c r="Q23" s="66" t="e">
        <f>IF(C23&gt;=1,VLOOKUP($B23,' Adatbázis új anyagok helye'!$A$1:$AY$757,11,0),IF(C23&gt;=VLOOKUP($B23,' Adatbázis új anyagok helye'!$A$1:$AY$757,32,0),VLOOKUP($B23,' Adatbázis új anyagok helye'!$A$1:$AY$757,11,0),0))</f>
        <v>#N/A</v>
      </c>
      <c r="R23" s="67" t="e">
        <f>VLOOKUP(B23,' Adatbázis új anyagok helye'!$A$1:$AY$757,33,0)</f>
        <v>#N/A</v>
      </c>
      <c r="S23" s="62" t="e">
        <f>VLOOKUP(B23,' Adatbázis új anyagok helye'!$A$1:$AY$757,35,0)</f>
        <v>#N/A</v>
      </c>
      <c r="T23" s="68" t="e">
        <f t="shared" si="8"/>
        <v>#N/A</v>
      </c>
      <c r="U23" s="69" t="e">
        <f t="shared" si="9"/>
        <v>#N/A</v>
      </c>
      <c r="V23" s="68" t="e">
        <f t="shared" si="10"/>
        <v>#N/A</v>
      </c>
      <c r="W23" s="68" t="e">
        <f t="shared" si="11"/>
        <v>#N/A</v>
      </c>
      <c r="X23" s="66" t="e">
        <f>IF($C23&gt;=VLOOKUP($B23,' Adatbázis új anyagok helye'!$A$1:$AY$757,30,0),VLOOKUP($B23,' Adatbázis új anyagok helye'!$A$1:$AY$757,12,0),0)</f>
        <v>#N/A</v>
      </c>
      <c r="Y23" s="66" t="e">
        <f>VLOOKUP($B23,' Adatbázis új anyagok helye'!$A$1:$AY$757,13,0)</f>
        <v>#N/A</v>
      </c>
      <c r="Z23" s="70" t="e">
        <f>IF(VLOOKUP($B23,' Adatbázis új anyagok helye'!$A$1:$AY$757,30,0)&gt;0,VLOOKUP($B23,' Adatbázis új anyagok helye'!$A$1:$AY$757,30,0),100)</f>
        <v>#N/A</v>
      </c>
      <c r="AA23" s="70" t="e">
        <f>IF(VLOOKUP(B23,' Adatbázis új anyagok helye'!$A$1:$AY$757,31,0)&gt;0,VLOOKUP(B23,' Adatbázis új anyagok helye'!$A$1:$AY$757,31,0),100)</f>
        <v>#N/A</v>
      </c>
      <c r="AB23" t="e">
        <f>IF(AND(OR(X23=1,X23="1B",X23="1A"),C23&gt;=Z23),"Skin Sens. 1","NEM Érz.")</f>
        <v>#N/A</v>
      </c>
      <c r="AC23" t="e">
        <f>IF(AND(OR(Y23=1,Y23="1B",Y23="1A"),C23&gt;=AA23),"Inhal. Sens. 1","NEM Érz.")</f>
        <v>#N/A</v>
      </c>
      <c r="AD23" s="71" t="e">
        <f t="shared" si="12"/>
        <v>#N/A</v>
      </c>
      <c r="AE23" s="71" t="e">
        <f t="shared" si="13"/>
        <v>#N/A</v>
      </c>
      <c r="AF23" s="72" t="e">
        <f>VLOOKUP(B23,' Adatbázis új anyagok helye'!$A$1:$AY$757,17,0)</f>
        <v>#N/A</v>
      </c>
      <c r="AG23" s="31" t="e">
        <f>IF(AF23=0,"NEM",IF(C23&gt;=VLOOKUP(B23,' Adatbázis új anyagok helye'!$A$1:$AY$757,27,0),"Carc.","NEM"))</f>
        <v>#N/A</v>
      </c>
      <c r="AH23" s="73" t="e">
        <f t="shared" si="14"/>
        <v>#N/A</v>
      </c>
      <c r="AI23" s="72" t="e">
        <f>VLOOKUP(B23,' Adatbázis új anyagok helye'!$A$1:$AY$757,18,0)</f>
        <v>#N/A</v>
      </c>
      <c r="AJ23" s="31" t="e">
        <f>IF(AI23=0,"NEM",IF(C23&gt;=VLOOKUP(B23,' Adatbázis új anyagok helye'!$A$1:$AY$757,28,0),"Muta.","NEM"))</f>
        <v>#N/A</v>
      </c>
      <c r="AK23" s="73" t="e">
        <f t="shared" si="5"/>
        <v>#N/A</v>
      </c>
      <c r="AL23" s="72" t="e">
        <f>VLOOKUP(B23,' Adatbázis új anyagok helye'!$A$1:$AY$757,19,0)</f>
        <v>#N/A</v>
      </c>
      <c r="AM23" s="31" t="e">
        <f>IF(AL23=0,"NEM",IF(C23&gt;=VLOOKUP(B23,' Adatbázis új anyagok helye'!$A$1:$AY$757,29,0),"Repr.","NEM"))</f>
        <v>#N/A</v>
      </c>
      <c r="AN23" s="73" t="e">
        <f t="shared" si="15"/>
        <v>#N/A</v>
      </c>
      <c r="AO23" s="66" t="e">
        <f>VLOOKUP(B23,' Adatbázis új anyagok helye'!$A$1:$AY$757,15,0)</f>
        <v>#N/A</v>
      </c>
      <c r="AP23" s="74" t="e">
        <f>IF(AO23=0,"NEM",IF(AND(AO23=1,C23&gt;=VLOOKUP(B23,' Adatbázis új anyagok helye'!$A$1:$AY$757,22,0)),"STOT SE 1",IF(OR(AND(AO23=1,C23&gt;=VLOOKUP(B23,' Adatbázis új anyagok helye'!$A$1:$AY$757,23,0)),(AND(AO23=2,C23&gt;=VLOOKUP(B23,' Adatbázis új anyagok helye'!$A$1:$AY$757,23,0)))),"STOT SE 2",IF(AO23=3,C23/VLOOKUP(B23,' Adatbázis új anyagok helye'!$A$1:$AY$757,24,0),"NEM"))))</f>
        <v>#N/A</v>
      </c>
      <c r="AQ23" s="65" t="e">
        <f>VLOOKUP(B23,' Adatbázis új anyagok helye'!$A$1:$AY$757,16,0)</f>
        <v>#N/A</v>
      </c>
      <c r="AR23" t="e">
        <f>IF(AQ23=0,"NEM",IF(AND(AQ23=1,C23&gt;=VLOOKUP(B23,' Adatbázis új anyagok helye'!$A$1:$AY$757,25,0)),"STOT RE 1",IF(OR(AND(AQ23=1,C23&gt;=VLOOKUP(B23,' Adatbázis új anyagok helye'!$A$1:$AY$757,26,0)),(AND(AQ23=2,C23&gt;=VLOOKUP(B23,' Adatbázis új anyagok helye'!$A$1:$AY$757,26,0)))),"STOT RE 2","NEM")))</f>
        <v>#N/A</v>
      </c>
      <c r="AS23" s="66" t="e">
        <f>VLOOKUP(B23,' Adatbázis új anyagok helye'!$A$1:$AY$757,37,0)</f>
        <v>#N/A</v>
      </c>
      <c r="AT23" s="75" t="e">
        <f>IF(AS23=0,0,IF(VLOOKUP(B23,' Adatbázis új anyagok helye'!$A$1:$AY$757,40,0)&gt;0,C23*VLOOKUP(B23,' Adatbázis új anyagok helye'!$A$1:$AY$757,40,0),C23))</f>
        <v>#N/A</v>
      </c>
      <c r="AU23" s="140" t="e">
        <f>VLOOKUP(B23,' Adatbázis új anyagok helye'!$A$1:$AY$757,38,0)</f>
        <v>#N/A</v>
      </c>
      <c r="AV23" s="65" t="e">
        <f>IF(AU23=0,0,IF(AU23=1,IF(VLOOKUP(B23,' Adatbázis új anyagok helye'!$A$1:$AY$757,42,0)&gt;0,C23*VLOOKUP(B23,' Adatbázis új anyagok helye'!$A$1:$AY$757,42,0),C23),0))</f>
        <v>#N/A</v>
      </c>
      <c r="AW23" s="65" t="e">
        <f>IF($AV$24&gt;=25,0,IF(AU23=0,0,IF(AU23=1,IF(VLOOKUP(B23,' Adatbázis új anyagok helye'!$A$1:$AY$757,41,0)&gt;0,10*C23*VLOOKUP(B23,' Adatbázis új anyagok helye'!$A$1:$AY$757,41,0),10*C23),IF(AU23=2,C23,0))))</f>
        <v>#N/A</v>
      </c>
      <c r="AX23" s="65">
        <f>IF(OR($AV$24&gt;=25,$AW$24&gt;=25),0,IF(AU23=0,0,IF(AU23=1,IF(VLOOKUP(B23,' Adatbázis új anyagok helye'!$A$1:$AY$757,41,0)&gt;0,100*C23*VLOOKUP(B23,' Adatbázis új anyagok helye'!$A$1:$AY$757,41,0),100*C23),IF(AU23=2,10*C23,IF(AU23=3,C23,0)))))</f>
        <v>0</v>
      </c>
      <c r="AY23" s="75">
        <f t="shared" si="6"/>
        <v>0</v>
      </c>
      <c r="AZ23" s="76" t="e">
        <f>VLOOKUP(B23,'5-2020 anyagai'!$B$1:$J$438,5,0)</f>
        <v>#N/A</v>
      </c>
      <c r="BA23" t="e">
        <f>IF((VLOOKUP(B23,'PIC lista'!$A$2:$C$1008,1,0)=B23),"IGEN","NEM")</f>
        <v>#N/A</v>
      </c>
      <c r="BB23" t="e">
        <f>IF((VLOOKUP(B23,jelöltlista!$A$1:$D$989,1,FALSE)=B23),"IGEN","NEM")</f>
        <v>#N/A</v>
      </c>
      <c r="BC23" s="118" t="e">
        <f>VLOOKUP(B23,'harmonizált osztályozások'!A23:L5831,5,FALSE)</f>
        <v>#N/A</v>
      </c>
      <c r="BD23" t="e">
        <f>VLOOKUP(B23,'Sevesoban megnevezve'!A22:F119,4,FALSE)</f>
        <v>#N/A</v>
      </c>
      <c r="BE23" t="e">
        <f>VLOOKUP(B23,Korlátozás!A22:D492,4,FALSE)</f>
        <v>#N/A</v>
      </c>
      <c r="BF23" t="e">
        <f>VLOOKUP(B23,'REACH engedélyköteles'!A22:D99,4,FALSE)</f>
        <v>#N/A</v>
      </c>
    </row>
    <row r="24" spans="1:58" ht="18.75" x14ac:dyDescent="0.3">
      <c r="A24" s="80"/>
      <c r="B24" s="81"/>
      <c r="C24" s="428"/>
      <c r="D24" s="82"/>
      <c r="E24" s="83"/>
      <c r="F24" s="83"/>
      <c r="G24" s="83"/>
      <c r="H24" s="84"/>
      <c r="I24" s="84"/>
      <c r="J24" s="84"/>
      <c r="K24" s="85">
        <f>IF(_xlfn.AGGREGATE(9,3,K3:K23)=0,"NEM",100/_xlfn.AGGREGATE(9,3,K3:K23))</f>
        <v>696.1364427427776</v>
      </c>
      <c r="L24" s="85">
        <f>IF(_xlfn.AGGREGATE(9,3,L3:L23)=0,"NEM",100/_xlfn.AGGREGATE(9,3,L3:L23))</f>
        <v>696.1364427427776</v>
      </c>
      <c r="M24" s="144">
        <f>IF(_xlfn.AGGREGATE(9,3,M3:M23)=0,"NEM",100/_xlfn.AGGREGATE(9,3,M3:M23))</f>
        <v>696.1364427427776</v>
      </c>
      <c r="N24" s="86"/>
      <c r="O24" s="93">
        <f>_xlfn.AGGREGATE(9,3,O3:O23)</f>
        <v>2.4750000000000001</v>
      </c>
      <c r="P24" s="87"/>
      <c r="Q24" s="88"/>
      <c r="R24" s="89"/>
      <c r="S24" s="84"/>
      <c r="T24" s="90">
        <f>_xlfn.AGGREGATE(9,3,T3:T23)</f>
        <v>2.4750000000000001</v>
      </c>
      <c r="U24" s="91">
        <f>_xlfn.AGGREGATE(9,3,U3:U23)</f>
        <v>0</v>
      </c>
      <c r="V24" s="92">
        <f>_xlfn.AGGREGATE(9,3,V3:V23)</f>
        <v>6.1825000000000001</v>
      </c>
      <c r="W24" s="93">
        <f>_xlfn.AGGREGATE(9,3,W3:W23)</f>
        <v>0</v>
      </c>
      <c r="X24" s="94"/>
      <c r="Y24" s="95"/>
      <c r="Z24" s="96"/>
      <c r="AA24" s="96"/>
      <c r="AB24" s="97"/>
      <c r="AC24" s="97"/>
      <c r="AD24" s="98"/>
      <c r="AE24" s="99"/>
      <c r="AF24" s="100"/>
      <c r="AG24" s="100"/>
      <c r="AH24" s="101">
        <f>_xlfn.AGGREGATE(5,3,AH3:AH23)</f>
        <v>4</v>
      </c>
      <c r="AI24" s="83"/>
      <c r="AJ24" s="83"/>
      <c r="AK24" s="101">
        <f>_xlfn.AGGREGATE(5,3,AK3:AK23)</f>
        <v>4</v>
      </c>
      <c r="AL24" s="83"/>
      <c r="AM24" s="83"/>
      <c r="AN24" s="101">
        <f>_xlfn.AGGREGATE(5,3,AN3:AN23)</f>
        <v>4</v>
      </c>
      <c r="AO24" s="86"/>
      <c r="AP24" s="102">
        <f>_xlfn.AGGREGATE(9,3,AP3:AP23)</f>
        <v>4.3582500000000008</v>
      </c>
      <c r="AQ24" s="103"/>
      <c r="AR24" s="103"/>
      <c r="AS24" s="87"/>
      <c r="AT24" s="104">
        <f>_xlfn.AGGREGATE(9,3,AT3:AT23)</f>
        <v>24.75</v>
      </c>
      <c r="AU24" s="105"/>
      <c r="AV24" s="145">
        <f>_xlfn.AGGREGATE(9,3,AV3:AV23)</f>
        <v>24.75</v>
      </c>
      <c r="AW24" s="145">
        <f>_xlfn.AGGREGATE(9,3,AW3:AW23)</f>
        <v>247.5</v>
      </c>
      <c r="AX24" s="145">
        <f>_xlfn.AGGREGATE(9,3,AX3:AX23)</f>
        <v>0</v>
      </c>
      <c r="AY24" s="146">
        <f>_xlfn.AGGREGATE(9,3,AY3:AY23)</f>
        <v>0</v>
      </c>
    </row>
    <row r="25" spans="1:58" ht="45" customHeight="1" x14ac:dyDescent="0.3">
      <c r="A25" s="59"/>
      <c r="B25" s="60"/>
      <c r="C25" s="427"/>
      <c r="D25" s="106" t="s">
        <v>103</v>
      </c>
      <c r="E25" s="514" t="str">
        <f>IF(K24&lt;=5,"Acute Tox. 1 SZÁJON",IF(K24&lt;=50,"Acute Tox. 2 SZÁJON",IF(K24&lt;=300,"Acute Tox. 3 SZÁJON",IF(K24&lt;=2000,"Acute Tox. 4 SZÁJON","NINCS orális Toxicitás."))))</f>
        <v>Acute Tox. 4 SZÁJON</v>
      </c>
      <c r="F25" s="514"/>
      <c r="G25" s="514"/>
      <c r="H25" s="514"/>
      <c r="I25" s="515" t="str">
        <f>IF(L24&lt;=5,"Acute Tox. 1 BŐR",IF(L24&lt;=50,"Acute Tox. 2 BŐR",IF(L24&lt;=300,"Acute Tox. 3 BŐR",IF(L24&lt;=2000,"Acute Tox. 4 BŐR","NINCS bőr toxicitás."))))</f>
        <v>Acute Tox. 4 BŐR</v>
      </c>
      <c r="J25" s="515"/>
      <c r="K25" s="515"/>
      <c r="L25" s="516" t="str">
        <f>IF(M24&lt;=5,"Acute Tox. 1 Belégz",IF(M24&lt;=50,"Acute Tox. 2 Belégz",IF(M24&lt;=300,"Acute Tox. 3 Belégz",IF(M24&lt;=2000,"Acute Tox. 4 Belégz.","NINCS belégzéses Toxicitás"))))</f>
        <v>Acute Tox. 4 Belégz.</v>
      </c>
      <c r="M25" s="516"/>
      <c r="N25" s="150" t="str">
        <f>IF(O24&gt;=1,"Asp. Tox. 1","")</f>
        <v>Asp. Tox. 1</v>
      </c>
      <c r="O25" s="107"/>
      <c r="P25" s="66"/>
      <c r="Q25" s="65"/>
      <c r="R25" s="517" t="str">
        <f>IF(U24&gt;=1,"Skin Corr. 1",IF(T24&gt;=1,"Skin Irrit. 2","Nem osztályozott bőrre"))</f>
        <v>Skin Irrit. 2</v>
      </c>
      <c r="S25" s="517"/>
      <c r="T25" s="517"/>
      <c r="U25" s="108" t="str">
        <f>IF(segédtáblázatok!H19&gt;=1,"A",IF(segédtáblázatok!I20&gt;=1,"B",IF(segédtáblázatok!J20&gt;=1,"C","")))</f>
        <v/>
      </c>
      <c r="V25" s="518" t="str">
        <f>IF(W24&gt;=1,"Eye Dam. 1",IF(V24&gt;=1,"Eye Irrit. 2","Nem osztályozott szemre"))</f>
        <v>Eye Irrit. 2</v>
      </c>
      <c r="W25" s="518"/>
      <c r="X25" s="109"/>
      <c r="Y25" s="109"/>
      <c r="AB25" s="110" t="str">
        <f>IF(ISERROR(VLOOKUP("Skin Sens. 1",AB3:AB23,1,0)),"Nem érzékenyítő bőrre","Skin Sens. 1")</f>
        <v>Nem érzékenyítő bőrre</v>
      </c>
      <c r="AC25" s="110" t="str">
        <f>IF(ISERROR(VLOOKUP("Inhal. Sens. 1",AC3:AC23,1,0)),"Nem érzékenyítő belégz.","Inhal. Sens. 1")</f>
        <v>Nem érzékenyítő belégz.</v>
      </c>
      <c r="AD25" s="111" t="s">
        <v>104</v>
      </c>
      <c r="AE25" s="111" t="s">
        <v>104</v>
      </c>
      <c r="AG25" s="107" t="str">
        <f>IF(ISERROR(VLOOKUP("Carc.",AG3:AG23,1,0)),"NEM","Carc.")</f>
        <v>NEM</v>
      </c>
      <c r="AH25" s="112" t="str">
        <f>IF(AH24=1,"1A",IF(AH24=2,"1B",IF(AH24=3,2,"")))</f>
        <v/>
      </c>
      <c r="AI25" s="31"/>
      <c r="AJ25" s="107" t="str">
        <f>IF(ISERROR(VLOOKUP("Muta.",AJ3:AJ23,1,0)),"NEM","Muta.")</f>
        <v>NEM</v>
      </c>
      <c r="AK25" s="112" t="str">
        <f>IF(AK24=1,"1A",IF(AK24=2,"1B",IF(AK24=3,2,"")))</f>
        <v/>
      </c>
      <c r="AM25" s="107" t="str">
        <f>IF(ISERROR(VLOOKUP("Repr.",AM3:AM23,1,0)),"NEM","Repr.")</f>
        <v>NEM</v>
      </c>
      <c r="AN25" s="112" t="str">
        <f>IF(AN24=1,"1A",IF(AN24=2,"1B",IF(AN24=3,2,"")))</f>
        <v/>
      </c>
      <c r="AO25" s="107" t="str">
        <f>IF(ISERROR(VLOOKUP("STOT SE 1",AP3:AP23,1,0)),"","STOT SE 1")</f>
        <v/>
      </c>
      <c r="AP25" s="107" t="str">
        <f>IF(ISERROR(VLOOKUP("STOT SE 2",AP3:AP23,1,0)),"","STOT SE 2")</f>
        <v>STOT SE 2</v>
      </c>
      <c r="AQ25" s="113" t="str">
        <f>IF(ISERROR(VLOOKUP("STOT RE 1",AR3:AR23,1,0)),"","STOT RE 1")</f>
        <v/>
      </c>
      <c r="AR25" s="107" t="str">
        <f>IF(ISERROR(VLOOKUP("STOT RE 2",AR3:AR23,1,0)),"","STOT RE 2")</f>
        <v/>
      </c>
      <c r="AS25" s="66"/>
      <c r="AT25" s="112" t="str">
        <f>IF(AT24&gt;=25,"Aquatic Acute 1","NEM")</f>
        <v>NEM</v>
      </c>
      <c r="AV25" s="110" t="str">
        <f>IF(AV24&gt;=25,"Aquatic Chronic 1","NEM")</f>
        <v>NEM</v>
      </c>
      <c r="AW25" s="114" t="str">
        <f>IF(AW24&gt;=25,"Aquatic Chronic 2","NEM")</f>
        <v>Aquatic Chronic 2</v>
      </c>
      <c r="AX25" s="114" t="str">
        <f>IF(AX24&gt;=25,"Aquatic Chronic 3","NEM")</f>
        <v>NEM</v>
      </c>
      <c r="AY25" s="115" t="str">
        <f>IF(AY24&gt;=25,"Aquatic Chronic 4","NEM")</f>
        <v>NEM</v>
      </c>
    </row>
    <row r="26" spans="1:58" ht="57.75" customHeight="1" x14ac:dyDescent="0.3">
      <c r="D26" s="116"/>
      <c r="N26" s="508" t="s">
        <v>105</v>
      </c>
      <c r="O26" s="508"/>
      <c r="R26" s="117"/>
      <c r="S26" s="118"/>
      <c r="T26" s="118"/>
      <c r="U26" s="119"/>
      <c r="AO26" s="107"/>
      <c r="AP26" s="120" t="str">
        <f>IF(AP24&gt;=1,"STOT SE 3","")</f>
        <v>STOT SE 3</v>
      </c>
      <c r="AR26" s="121"/>
    </row>
    <row r="27" spans="1:58" ht="60" x14ac:dyDescent="0.3">
      <c r="R27" s="507" t="s">
        <v>28239</v>
      </c>
      <c r="S27" s="507"/>
      <c r="T27" s="118"/>
      <c r="U27" s="119"/>
      <c r="AP27" s="153" t="s">
        <v>106</v>
      </c>
      <c r="BC27" s="154"/>
    </row>
    <row r="28" spans="1:58" x14ac:dyDescent="0.25">
      <c r="E28">
        <f>IF(C3&gt;=1,VLOOKUP(B3,' Adatbázis új anyagok helye'!$A$1:$AY$757,6,0),0)</f>
        <v>4</v>
      </c>
      <c r="F28">
        <f>IF(C3&gt;=1,VLOOKUP(B3,' Adatbázis új anyagok helye'!$A$1:$AY$757,7,0),0)</f>
        <v>4</v>
      </c>
      <c r="G28">
        <f>IF(C3&gt;=1,VLOOKUP(B3,' Adatbázis új anyagok helye'!$A$1:$AY$757,8,0),0)</f>
        <v>4</v>
      </c>
      <c r="R28" t="s">
        <v>28240</v>
      </c>
      <c r="S28" t="s">
        <v>96</v>
      </c>
    </row>
    <row r="29" spans="1:58" ht="15" customHeight="1" x14ac:dyDescent="0.25">
      <c r="E29">
        <f>IF(C4&gt;=1,VLOOKUP(B4,' Adatbázis új anyagok helye'!$A$1:$AY$757,6,0),0)</f>
        <v>3</v>
      </c>
      <c r="F29">
        <f>IF(C4&gt;=1,VLOOKUP(B4,' Adatbázis új anyagok helye'!$A$1:$AY$757,7,0),0)</f>
        <v>3</v>
      </c>
      <c r="G29">
        <f>IF(C4&gt;=1,VLOOKUP(B4,' Adatbázis új anyagok helye'!$A$1:$AY$757,8,0),0)</f>
        <v>3</v>
      </c>
      <c r="R29">
        <f>IF(Q3=0,100,VLOOKUP(B3,' Adatbázis új anyagok helye'!$A$1:$AY$757,32,0))</f>
        <v>10</v>
      </c>
      <c r="S29">
        <f>IF(Q3=0,100,IF(Q3=1,VLOOKUP(B3,' Adatbázis új anyagok helye'!$A$1:$AY$757,34,0),100))</f>
        <v>100</v>
      </c>
    </row>
    <row r="30" spans="1:58" x14ac:dyDescent="0.25">
      <c r="E30">
        <f>IF(C5&gt;=1,VLOOKUP(B5,' Adatbázis új anyagok helye'!$A$1:$AY$757,6,0),0)</f>
        <v>0</v>
      </c>
      <c r="F30">
        <f>IF(C5&gt;=1,VLOOKUP(B5,' Adatbázis új anyagok helye'!$A$1:$AY$757,7,0),0)</f>
        <v>0</v>
      </c>
      <c r="G30">
        <f>IF(C5&gt;=1,VLOOKUP(B5,' Adatbázis új anyagok helye'!$A$1:$AY$757,8,0),0)</f>
        <v>0</v>
      </c>
      <c r="R30">
        <f>IF(Q4=0,100,VLOOKUP(B4,' Adatbázis új anyagok helye'!$A$1:$AY$757,32,0))</f>
        <v>100</v>
      </c>
      <c r="S30">
        <f>IF(Q4=0,100,IF(Q4=1,VLOOKUP(B4,' Adatbázis új anyagok helye'!$A$1:$AY$757,34,0),100))</f>
        <v>100</v>
      </c>
    </row>
    <row r="31" spans="1:58" x14ac:dyDescent="0.25">
      <c r="E31">
        <f>IF(C6&gt;=1,VLOOKUP(B6,' Adatbázis új anyagok helye'!$A$1:$AY$757,6,0),0)</f>
        <v>0</v>
      </c>
      <c r="F31">
        <f>IF(C6&gt;=1,VLOOKUP(B6,' Adatbázis új anyagok helye'!$A$1:$AY$757,7,0),0)</f>
        <v>0</v>
      </c>
      <c r="G31">
        <f>IF(C6&gt;=1,VLOOKUP(B6,' Adatbázis új anyagok helye'!$A$1:$AY$757,8,0),0)</f>
        <v>0</v>
      </c>
      <c r="R31">
        <f>IF(Q5=0,100,VLOOKUP(B5,' Adatbázis új anyagok helye'!$A$1:$AY$757,32,0))</f>
        <v>10</v>
      </c>
      <c r="S31">
        <f>IF(Q5=0,100,IF(Q5=1,VLOOKUP(B5,' Adatbázis új anyagok helye'!$A$1:$AY$757,34,0),100))</f>
        <v>100</v>
      </c>
    </row>
    <row r="32" spans="1:58" x14ac:dyDescent="0.25">
      <c r="E32">
        <f>IF(C7&gt;=1,VLOOKUP(B7,' Adatbázis új anyagok helye'!$A$1:$AY$757,6,0),0)</f>
        <v>0</v>
      </c>
      <c r="F32">
        <f>IF(C7&gt;=1,VLOOKUP(B7,' Adatbázis új anyagok helye'!$A$1:$AY$757,7,0),0)</f>
        <v>0</v>
      </c>
      <c r="G32">
        <f>IF(C7&gt;=1,VLOOKUP(B7,' Adatbázis új anyagok helye'!$A$1:$AY$757,8,0),0)</f>
        <v>0</v>
      </c>
      <c r="R32">
        <f>IF(Q6=0,100,VLOOKUP(B6,' Adatbázis új anyagok helye'!$A$1:$AY$757,32,0))</f>
        <v>100</v>
      </c>
      <c r="S32">
        <f>IF(Q6=0,100,IF(Q6=1,VLOOKUP(B6,' Adatbázis új anyagok helye'!$A$1:$AY$757,34,0),100))</f>
        <v>100</v>
      </c>
    </row>
    <row r="33" spans="5:19" x14ac:dyDescent="0.25">
      <c r="E33">
        <f>IF(C8&gt;=1,VLOOKUP(B8,' Adatbázis új anyagok helye'!$A$1:$AY$757,6,0),0)</f>
        <v>0</v>
      </c>
      <c r="F33">
        <f>IF(C8&gt;=1,VLOOKUP(B8,' Adatbázis új anyagok helye'!$A$1:$AY$757,7,0),0)</f>
        <v>0</v>
      </c>
      <c r="G33">
        <f>IF(C8&gt;=1,VLOOKUP(B8,' Adatbázis új anyagok helye'!$A$1:$AY$757,8,0),0)</f>
        <v>0</v>
      </c>
      <c r="R33">
        <f>IF(Q7=0,100,VLOOKUP(B7,' Adatbázis új anyagok helye'!$A$1:$AY$757,32,0))</f>
        <v>100</v>
      </c>
      <c r="S33">
        <f>IF(Q7=0,100,IF(Q7=1,VLOOKUP(B7,' Adatbázis új anyagok helye'!$A$1:$AY$757,34,0),100))</f>
        <v>100</v>
      </c>
    </row>
    <row r="34" spans="5:19" x14ac:dyDescent="0.25">
      <c r="E34">
        <f>IF(C9&gt;=1,VLOOKUP(B9,' Adatbázis új anyagok helye'!$A$1:$AY$757,6,0),0)</f>
        <v>0</v>
      </c>
      <c r="F34">
        <f>IF(C9&gt;=1,VLOOKUP(B9,' Adatbázis új anyagok helye'!$A$1:$AY$757,7,0),0)</f>
        <v>0</v>
      </c>
      <c r="G34">
        <f>IF(C9&gt;=1,VLOOKUP(B9,' Adatbázis új anyagok helye'!$A$1:$AY$757,8,0),0)</f>
        <v>0</v>
      </c>
      <c r="R34">
        <f>IF(Q8=0,100,VLOOKUP(B8,' Adatbázis új anyagok helye'!$A$1:$AY$757,32,0))</f>
        <v>100</v>
      </c>
      <c r="S34">
        <f>IF(Q8=0,100,IF(Q8=1,VLOOKUP(B8,' Adatbázis új anyagok helye'!$A$1:$AY$757,34,0),100))</f>
        <v>100</v>
      </c>
    </row>
    <row r="35" spans="5:19" x14ac:dyDescent="0.25">
      <c r="E35">
        <f>IF(C10&gt;=1,VLOOKUP(B10,' Adatbázis új anyagok helye'!$A$1:$AY$757,6,0),0)</f>
        <v>0</v>
      </c>
      <c r="F35">
        <f>IF(C10&gt;=1,VLOOKUP(B10,' Adatbázis új anyagok helye'!$A$1:$AY$757,7,0),0)</f>
        <v>0</v>
      </c>
      <c r="G35">
        <f>IF(C10&gt;=1,VLOOKUP(B10,' Adatbázis új anyagok helye'!$A$1:$AY$757,8,0),0)</f>
        <v>0</v>
      </c>
      <c r="R35" t="e">
        <f>IF(Q9=0,100,VLOOKUP(B9,' Adatbázis új anyagok helye'!$A$1:$AY$757,32,0))</f>
        <v>#N/A</v>
      </c>
      <c r="S35" t="e">
        <f>IF(Q9=0,100,IF(Q9=1,VLOOKUP(B9,' Adatbázis új anyagok helye'!$A$1:$AY$757,34,0),100))</f>
        <v>#N/A</v>
      </c>
    </row>
    <row r="36" spans="5:19" x14ac:dyDescent="0.25">
      <c r="E36">
        <f>IF(C11&gt;=1,VLOOKUP(B11,' Adatbázis új anyagok helye'!$A$1:$AY$757,6,0),0)</f>
        <v>0</v>
      </c>
      <c r="F36">
        <f>IF(C11&gt;=1,VLOOKUP(B11,' Adatbázis új anyagok helye'!$A$1:$AY$757,7,0),0)</f>
        <v>0</v>
      </c>
      <c r="G36">
        <f>IF(C11&gt;=1,VLOOKUP(B11,' Adatbázis új anyagok helye'!$A$1:$AY$757,8,0),0)</f>
        <v>0</v>
      </c>
      <c r="R36" t="e">
        <f>IF(Q10=0,100,VLOOKUP(B10,' Adatbázis új anyagok helye'!$A$1:$AY$757,32,0))</f>
        <v>#N/A</v>
      </c>
      <c r="S36" t="e">
        <f>IF(Q10=0,100,IF(Q10=1,VLOOKUP(B10,' Adatbázis új anyagok helye'!$A$1:$AY$757,34,0),100))</f>
        <v>#N/A</v>
      </c>
    </row>
    <row r="37" spans="5:19" x14ac:dyDescent="0.25">
      <c r="E37">
        <f>IF(C12&gt;=1,VLOOKUP(B12,' Adatbázis új anyagok helye'!$A$1:$AY$757,6,0),0)</f>
        <v>0</v>
      </c>
      <c r="F37">
        <f>IF(C12&gt;=1,VLOOKUP(B12,' Adatbázis új anyagok helye'!$A$1:$AY$757,7,0),0)</f>
        <v>0</v>
      </c>
      <c r="G37">
        <f>IF(C12&gt;=1,VLOOKUP(B12,' Adatbázis új anyagok helye'!$A$1:$AY$757,8,0),0)</f>
        <v>0</v>
      </c>
      <c r="R37" t="e">
        <f>IF(Q11=0,100,VLOOKUP(B11,' Adatbázis új anyagok helye'!$A$1:$AY$757,32,0))</f>
        <v>#N/A</v>
      </c>
      <c r="S37" t="e">
        <f>IF(Q11=0,100,IF(Q11=1,VLOOKUP(B11,' Adatbázis új anyagok helye'!$A$1:$AY$757,34,0),100))</f>
        <v>#N/A</v>
      </c>
    </row>
    <row r="38" spans="5:19" x14ac:dyDescent="0.25">
      <c r="E38">
        <f>IF(C13&gt;=1,VLOOKUP(B13,' Adatbázis új anyagok helye'!$A$1:$AY$757,6,0),0)</f>
        <v>0</v>
      </c>
      <c r="F38">
        <f>IF(C13&gt;=1,VLOOKUP(B13,' Adatbázis új anyagok helye'!$A$1:$AY$757,7,0),0)</f>
        <v>0</v>
      </c>
      <c r="G38">
        <f>IF(C13&gt;=1,VLOOKUP(B13,' Adatbázis új anyagok helye'!$A$1:$AY$757,8,0),0)</f>
        <v>0</v>
      </c>
      <c r="R38" t="e">
        <f>IF(Q12=0,100,VLOOKUP(B12,' Adatbázis új anyagok helye'!$A$1:$AY$757,32,0))</f>
        <v>#N/A</v>
      </c>
      <c r="S38" t="e">
        <f>IF(Q12=0,100,IF(Q12=1,VLOOKUP(B12,' Adatbázis új anyagok helye'!$A$1:$AY$757,34,0),100))</f>
        <v>#N/A</v>
      </c>
    </row>
    <row r="39" spans="5:19" x14ac:dyDescent="0.25">
      <c r="E39">
        <f>IF(C14&gt;=1,VLOOKUP(B14,' Adatbázis új anyagok helye'!$A$1:$AY$757,6,0),0)</f>
        <v>0</v>
      </c>
      <c r="F39">
        <f>IF(C14&gt;=1,VLOOKUP(B14,' Adatbázis új anyagok helye'!$A$1:$AY$757,7,0),0)</f>
        <v>0</v>
      </c>
      <c r="G39">
        <f>IF(C14&gt;=1,VLOOKUP(B14,' Adatbázis új anyagok helye'!$A$1:$AY$757,8,0),0)</f>
        <v>0</v>
      </c>
      <c r="R39" t="e">
        <f>IF(Q13=0,100,VLOOKUP(B13,' Adatbázis új anyagok helye'!$A$1:$AY$757,32,0))</f>
        <v>#N/A</v>
      </c>
      <c r="S39" t="e">
        <f>IF(Q13=0,100,IF(Q13=1,VLOOKUP(B13,' Adatbázis új anyagok helye'!$A$1:$AY$757,34,0),100))</f>
        <v>#N/A</v>
      </c>
    </row>
    <row r="40" spans="5:19" x14ac:dyDescent="0.25">
      <c r="E40">
        <f>IF(C15&gt;=1,VLOOKUP(B15,' Adatbázis új anyagok helye'!$A$1:$AY$757,6,0),0)</f>
        <v>0</v>
      </c>
      <c r="F40">
        <f>IF(C15&gt;=1,VLOOKUP(B15,' Adatbázis új anyagok helye'!$A$1:$AY$757,7,0),0)</f>
        <v>0</v>
      </c>
      <c r="G40">
        <f>IF(C15&gt;=1,VLOOKUP(B15,' Adatbázis új anyagok helye'!$A$1:$AY$757,8,0),0)</f>
        <v>0</v>
      </c>
      <c r="R40" t="e">
        <f>IF(Q14=0,100,VLOOKUP(B14,' Adatbázis új anyagok helye'!$A$1:$AY$757,32,0))</f>
        <v>#N/A</v>
      </c>
      <c r="S40" t="e">
        <f>IF(Q14=0,100,IF(Q14=1,VLOOKUP(B14,' Adatbázis új anyagok helye'!$A$1:$AY$757,34,0),100))</f>
        <v>#N/A</v>
      </c>
    </row>
    <row r="41" spans="5:19" x14ac:dyDescent="0.25">
      <c r="E41">
        <f>IF(C16&gt;=1,VLOOKUP(B16,' Adatbázis új anyagok helye'!$A$1:$AY$757,6,0),0)</f>
        <v>0</v>
      </c>
      <c r="F41">
        <f>IF(C16&gt;=1,VLOOKUP(B16,' Adatbázis új anyagok helye'!$A$1:$AY$757,7,0),0)</f>
        <v>0</v>
      </c>
      <c r="G41">
        <f>IF(C16&gt;=1,VLOOKUP(B16,' Adatbázis új anyagok helye'!$A$1:$AY$757,8,0),0)</f>
        <v>0</v>
      </c>
      <c r="R41" t="e">
        <f>IF(Q15=0,100,VLOOKUP(B15,' Adatbázis új anyagok helye'!$A$1:$AY$757,32,0))</f>
        <v>#N/A</v>
      </c>
      <c r="S41" t="e">
        <f>IF(Q15=0,100,IF(Q15=1,VLOOKUP(B15,' Adatbázis új anyagok helye'!$A$1:$AY$757,34,0),100))</f>
        <v>#N/A</v>
      </c>
    </row>
    <row r="42" spans="5:19" x14ac:dyDescent="0.25">
      <c r="E42">
        <f>IF(C17&gt;=1,VLOOKUP(B17,' Adatbázis új anyagok helye'!$A$1:$AY$757,6,0),0)</f>
        <v>0</v>
      </c>
      <c r="F42">
        <f>IF(C17&gt;=1,VLOOKUP(B17,' Adatbázis új anyagok helye'!$A$1:$AY$757,7,0),0)</f>
        <v>0</v>
      </c>
      <c r="G42">
        <f>IF(C17&gt;=1,VLOOKUP(B17,' Adatbázis új anyagok helye'!$A$1:$AY$757,8,0),0)</f>
        <v>0</v>
      </c>
      <c r="R42" t="e">
        <f>IF(Q16=0,100,VLOOKUP(B16,' Adatbázis új anyagok helye'!$A$1:$AY$757,32,0))</f>
        <v>#N/A</v>
      </c>
      <c r="S42" t="e">
        <f>IF(Q16=0,100,IF(Q16=1,VLOOKUP(B16,' Adatbázis új anyagok helye'!$A$1:$AY$757,34,0),100))</f>
        <v>#N/A</v>
      </c>
    </row>
    <row r="43" spans="5:19" x14ac:dyDescent="0.25">
      <c r="E43">
        <f>IF(C18&gt;=1,VLOOKUP(B18,' Adatbázis új anyagok helye'!$A$1:$AY$757,6,0),0)</f>
        <v>0</v>
      </c>
      <c r="F43">
        <f>IF(C18&gt;=1,VLOOKUP(B18,' Adatbázis új anyagok helye'!$A$1:$AY$757,7,0),0)</f>
        <v>0</v>
      </c>
      <c r="G43">
        <f>IF(C18&gt;=1,VLOOKUP(B18,' Adatbázis új anyagok helye'!$A$1:$AY$757,8,0),0)</f>
        <v>0</v>
      </c>
      <c r="R43" t="e">
        <f>IF(Q17=0,100,VLOOKUP(B17,' Adatbázis új anyagok helye'!$A$1:$AY$757,32,0))</f>
        <v>#N/A</v>
      </c>
      <c r="S43" t="e">
        <f>IF(Q17=0,100,IF(Q17=1,VLOOKUP(B17,' Adatbázis új anyagok helye'!$A$1:$AY$757,34,0),100))</f>
        <v>#N/A</v>
      </c>
    </row>
    <row r="44" spans="5:19" x14ac:dyDescent="0.25">
      <c r="E44">
        <f>IF(C19&gt;=1,VLOOKUP(B19,' Adatbázis új anyagok helye'!$A$1:$AY$757,6,0),0)</f>
        <v>0</v>
      </c>
      <c r="F44">
        <f>IF(C19&gt;=1,VLOOKUP(B19,' Adatbázis új anyagok helye'!$A$1:$AY$757,7,0),0)</f>
        <v>0</v>
      </c>
      <c r="G44">
        <f>IF(C19&gt;=1,VLOOKUP(B19,' Adatbázis új anyagok helye'!$A$1:$AY$757,8,0),0)</f>
        <v>0</v>
      </c>
      <c r="R44" t="e">
        <f>IF(Q18=0,100,VLOOKUP(B18,' Adatbázis új anyagok helye'!$A$1:$AY$757,32,0))</f>
        <v>#N/A</v>
      </c>
      <c r="S44" t="e">
        <f>IF(Q18=0,100,IF(Q18=1,VLOOKUP(B18,' Adatbázis új anyagok helye'!$A$1:$AY$757,34,0),100))</f>
        <v>#N/A</v>
      </c>
    </row>
    <row r="45" spans="5:19" x14ac:dyDescent="0.25">
      <c r="E45">
        <f>IF(C20&gt;=1,VLOOKUP(B20,' Adatbázis új anyagok helye'!$A$1:$AY$757,6,0),0)</f>
        <v>0</v>
      </c>
      <c r="F45">
        <f>IF(C20&gt;=1,VLOOKUP(B20,' Adatbázis új anyagok helye'!$A$1:$AY$757,7,0),0)</f>
        <v>0</v>
      </c>
      <c r="G45">
        <f>IF(C20&gt;=1,VLOOKUP(B20,' Adatbázis új anyagok helye'!$A$1:$AY$757,8,0),0)</f>
        <v>0</v>
      </c>
      <c r="R45" t="e">
        <f>IF(Q19=0,100,VLOOKUP(B19,' Adatbázis új anyagok helye'!$A$1:$AY$757,32,0))</f>
        <v>#N/A</v>
      </c>
      <c r="S45" t="e">
        <f>IF(Q19=0,100,IF(Q19=1,VLOOKUP(B19,' Adatbázis új anyagok helye'!$A$1:$AY$757,34,0),100))</f>
        <v>#N/A</v>
      </c>
    </row>
    <row r="46" spans="5:19" x14ac:dyDescent="0.25">
      <c r="E46">
        <f>IF(C21&gt;=1,VLOOKUP(B21,' Adatbázis új anyagok helye'!$A$1:$AY$757,6,0),0)</f>
        <v>0</v>
      </c>
      <c r="F46">
        <f>IF(C21&gt;=1,VLOOKUP(B21,' Adatbázis új anyagok helye'!$A$1:$AY$757,7,0),0)</f>
        <v>0</v>
      </c>
      <c r="G46">
        <f>IF(C21&gt;=1,VLOOKUP(B21,' Adatbázis új anyagok helye'!$A$1:$AY$757,8,0),0)</f>
        <v>0</v>
      </c>
      <c r="R46" t="e">
        <f>IF(Q20=0,100,VLOOKUP(B20,' Adatbázis új anyagok helye'!$A$1:$AY$757,32,0))</f>
        <v>#N/A</v>
      </c>
      <c r="S46" t="e">
        <f>IF(Q20=0,100,IF(Q20=1,VLOOKUP(B20,' Adatbázis új anyagok helye'!$A$1:$AY$757,34,0),100))</f>
        <v>#N/A</v>
      </c>
    </row>
    <row r="47" spans="5:19" x14ac:dyDescent="0.25">
      <c r="E47">
        <f>IF(C22&gt;=1,VLOOKUP(B22,' Adatbázis új anyagok helye'!$A$1:$AY$757,6,0),0)</f>
        <v>0</v>
      </c>
      <c r="F47">
        <f>IF(C22&gt;=1,VLOOKUP(B22,' Adatbázis új anyagok helye'!$A$1:$AY$757,7,0),0)</f>
        <v>0</v>
      </c>
      <c r="G47">
        <f>IF(C22&gt;=1,VLOOKUP(B22,' Adatbázis új anyagok helye'!$A$1:$AY$757,8,0),0)</f>
        <v>0</v>
      </c>
      <c r="R47" t="e">
        <f>IF(Q21=0,100,VLOOKUP(B21,' Adatbázis új anyagok helye'!$A$1:$AY$757,32,0))</f>
        <v>#N/A</v>
      </c>
      <c r="S47" t="e">
        <f>IF(Q21=0,100,IF(Q21=1,VLOOKUP(B21,' Adatbázis új anyagok helye'!$A$1:$AY$757,34,0),100))</f>
        <v>#N/A</v>
      </c>
    </row>
    <row r="48" spans="5:19" x14ac:dyDescent="0.25">
      <c r="E48">
        <f>IF(C23&gt;=1,VLOOKUP(B23,' Adatbázis új anyagok helye'!$A$1:$AY$757,6,0),0)</f>
        <v>0</v>
      </c>
      <c r="F48">
        <f>IF(C23&gt;=1,VLOOKUP(B23,' Adatbázis új anyagok helye'!$A$1:$AY$757,7,0),0)</f>
        <v>0</v>
      </c>
      <c r="G48">
        <f>IF(C23&gt;=1,VLOOKUP(B23,' Adatbázis új anyagok helye'!$A$1:$AY$757,8,0),0)</f>
        <v>0</v>
      </c>
      <c r="R48" t="e">
        <f>IF(Q22=0,100,VLOOKUP(B22,' Adatbázis új anyagok helye'!$A$1:$AY$757,32,0))</f>
        <v>#N/A</v>
      </c>
      <c r="S48" t="e">
        <f>IF(Q22=0,100,IF(Q22=1,VLOOKUP(B22,' Adatbázis új anyagok helye'!$A$1:$AY$757,34,0),100))</f>
        <v>#N/A</v>
      </c>
    </row>
    <row r="49" spans="18:19" x14ac:dyDescent="0.25">
      <c r="R49" t="e">
        <f>IF(Q23=0,100,VLOOKUP(B23,' Adatbázis új anyagok helye'!$A$1:$AY$757,32,0))</f>
        <v>#N/A</v>
      </c>
      <c r="S49" t="e">
        <f>IF(Q23=0,100,IF(Q23=1,VLOOKUP(B23,' Adatbázis új anyagok helye'!$A$1:$AY$757,34,0),100))</f>
        <v>#N/A</v>
      </c>
    </row>
  </sheetData>
  <sheetProtection sheet="1" objects="1" scenarios="1"/>
  <mergeCells count="21">
    <mergeCell ref="AM1:AN1"/>
    <mergeCell ref="T1:U1"/>
    <mergeCell ref="V1:W1"/>
    <mergeCell ref="X1:Y1"/>
    <mergeCell ref="Z1:AA1"/>
    <mergeCell ref="AB1:AE1"/>
    <mergeCell ref="V25:W25"/>
    <mergeCell ref="P1:Q1"/>
    <mergeCell ref="R1:S1"/>
    <mergeCell ref="AG1:AH1"/>
    <mergeCell ref="AJ1:AK1"/>
    <mergeCell ref="R27:S27"/>
    <mergeCell ref="N26:O26"/>
    <mergeCell ref="N1:O1"/>
    <mergeCell ref="E1:G1"/>
    <mergeCell ref="H1:J1"/>
    <mergeCell ref="K1:M1"/>
    <mergeCell ref="E25:H25"/>
    <mergeCell ref="I25:K25"/>
    <mergeCell ref="L25:M25"/>
    <mergeCell ref="R25:T25"/>
  </mergeCells>
  <pageMargins left="0.7" right="0.7" top="0.75" bottom="0.75" header="0.51180555555555496" footer="0.51180555555555496"/>
  <pageSetup paperSize="9" firstPageNumber="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770"/>
  <sheetViews>
    <sheetView zoomScale="130" zoomScaleNormal="130" workbookViewId="0">
      <pane xSplit="3" ySplit="2" topLeftCell="E203" activePane="bottomRight" state="frozen"/>
      <selection pane="topRight" activeCell="D1" sqref="D1"/>
      <selection pane="bottomLeft" activeCell="A293" sqref="A293"/>
      <selection pane="bottomRight" activeCell="F211" sqref="F211"/>
    </sheetView>
  </sheetViews>
  <sheetFormatPr defaultRowHeight="15" x14ac:dyDescent="0.25"/>
  <cols>
    <col min="1" max="1" width="11.5703125" style="162" customWidth="1"/>
    <col min="2" max="2" width="4.7109375" style="163" customWidth="1"/>
    <col min="3" max="3" width="35.28515625" style="162" customWidth="1"/>
    <col min="4" max="4" width="11.140625" style="175" customWidth="1"/>
    <col min="5" max="5" width="9.140625" style="185"/>
    <col min="6" max="6" width="8.28515625" style="185" customWidth="1"/>
    <col min="7" max="7" width="8.42578125" style="175" customWidth="1"/>
    <col min="8" max="8" width="8.28515625" style="175" customWidth="1"/>
    <col min="9" max="9" width="9.140625" style="175"/>
    <col min="10" max="14" width="9.140625" style="332"/>
    <col min="15" max="15" width="6.5703125" style="332" customWidth="1"/>
    <col min="16" max="16" width="6" style="332" customWidth="1"/>
    <col min="17" max="17" width="7.5703125" style="332" customWidth="1"/>
    <col min="18" max="18" width="6.140625" style="332" customWidth="1"/>
    <col min="19" max="19" width="6.42578125" style="332" customWidth="1"/>
    <col min="20" max="20" width="5.7109375" style="332" customWidth="1"/>
    <col min="21" max="21" width="9.140625" style="332"/>
    <col min="22" max="22" width="9.140625" style="185"/>
    <col min="23" max="23" width="10.28515625" style="185" customWidth="1"/>
    <col min="24" max="29" width="9.140625" style="185"/>
    <col min="30" max="31" width="9.140625" style="163"/>
    <col min="32" max="39" width="9.140625" style="185"/>
    <col min="40" max="40" width="8.42578125" style="185" customWidth="1"/>
    <col min="41" max="41" width="8.85546875" style="185" customWidth="1"/>
    <col min="42" max="42" width="8.140625" style="185" customWidth="1"/>
    <col min="43" max="43" width="7.42578125" style="313" customWidth="1"/>
    <col min="44" max="44" width="9.140625" style="185"/>
    <col min="45" max="45" width="11.140625" style="185" customWidth="1"/>
    <col min="46" max="1023" width="9.140625" style="185"/>
    <col min="1024" max="16384" width="9.140625" style="118"/>
  </cols>
  <sheetData>
    <row r="1" spans="1:1022" ht="78.75" customHeight="1" x14ac:dyDescent="0.25">
      <c r="A1" s="208" t="s">
        <v>24623</v>
      </c>
      <c r="B1" s="163">
        <v>1</v>
      </c>
      <c r="C1" s="162" t="s">
        <v>24624</v>
      </c>
      <c r="D1" s="173" t="s">
        <v>24625</v>
      </c>
      <c r="E1" s="444" t="s">
        <v>706</v>
      </c>
      <c r="F1" s="199" t="s">
        <v>27518</v>
      </c>
      <c r="G1" s="209" t="s">
        <v>27519</v>
      </c>
      <c r="H1" s="209" t="s">
        <v>27520</v>
      </c>
      <c r="I1" s="323" t="s">
        <v>707</v>
      </c>
      <c r="J1" s="328" t="s">
        <v>708</v>
      </c>
      <c r="K1" s="329" t="s">
        <v>709</v>
      </c>
      <c r="L1" s="329" t="s">
        <v>710</v>
      </c>
      <c r="M1" s="330" t="s">
        <v>711</v>
      </c>
      <c r="N1" s="330" t="s">
        <v>712</v>
      </c>
      <c r="O1" s="329" t="s">
        <v>713</v>
      </c>
      <c r="P1" s="330" t="s">
        <v>714</v>
      </c>
      <c r="Q1" s="330" t="s">
        <v>27521</v>
      </c>
      <c r="R1" s="330" t="s">
        <v>715</v>
      </c>
      <c r="S1" s="330" t="s">
        <v>716</v>
      </c>
      <c r="T1" s="330" t="s">
        <v>717</v>
      </c>
      <c r="U1" s="331" t="s">
        <v>718</v>
      </c>
      <c r="V1" s="212" t="s">
        <v>719</v>
      </c>
      <c r="W1" s="212" t="s">
        <v>720</v>
      </c>
      <c r="X1" s="212" t="s">
        <v>721</v>
      </c>
      <c r="Y1" s="212" t="s">
        <v>722</v>
      </c>
      <c r="Z1" s="212" t="s">
        <v>723</v>
      </c>
      <c r="AA1" s="212" t="s">
        <v>724</v>
      </c>
      <c r="AB1" s="212" t="s">
        <v>725</v>
      </c>
      <c r="AC1" s="212" t="s">
        <v>726</v>
      </c>
      <c r="AD1" s="415" t="s">
        <v>727</v>
      </c>
      <c r="AE1" s="415" t="s">
        <v>728</v>
      </c>
      <c r="AF1" s="212" t="s">
        <v>729</v>
      </c>
      <c r="AG1" s="213" t="s">
        <v>730</v>
      </c>
      <c r="AH1" s="212" t="s">
        <v>731</v>
      </c>
      <c r="AI1" s="213" t="s">
        <v>732</v>
      </c>
      <c r="AJ1" s="214" t="s">
        <v>733</v>
      </c>
      <c r="AK1" s="210" t="s">
        <v>734</v>
      </c>
      <c r="AL1" s="211" t="s">
        <v>735</v>
      </c>
      <c r="AM1" s="215" t="s">
        <v>736</v>
      </c>
      <c r="AN1" s="216" t="s">
        <v>24626</v>
      </c>
      <c r="AO1" s="216" t="s">
        <v>24627</v>
      </c>
      <c r="AP1" s="216" t="s">
        <v>24628</v>
      </c>
      <c r="AQ1" s="217" t="s">
        <v>24629</v>
      </c>
      <c r="AR1" s="218" t="s">
        <v>24630</v>
      </c>
      <c r="AS1" s="218" t="s">
        <v>24631</v>
      </c>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c r="WY1" s="118"/>
      <c r="WZ1" s="118"/>
      <c r="XA1" s="118"/>
      <c r="XB1" s="118"/>
      <c r="XC1" s="118"/>
      <c r="XD1" s="118"/>
      <c r="XE1" s="118"/>
      <c r="XF1" s="118"/>
      <c r="XG1" s="118"/>
      <c r="XH1" s="118"/>
      <c r="XI1" s="118"/>
      <c r="XJ1" s="118"/>
      <c r="XK1" s="118"/>
      <c r="XL1" s="118"/>
      <c r="XM1" s="118"/>
      <c r="XN1" s="118"/>
      <c r="XO1" s="118"/>
      <c r="XP1" s="118"/>
      <c r="XQ1" s="118"/>
      <c r="XR1" s="118"/>
      <c r="XS1" s="118"/>
      <c r="XT1" s="118"/>
      <c r="XU1" s="118"/>
      <c r="XV1" s="118"/>
      <c r="XW1" s="118"/>
      <c r="XX1" s="118"/>
      <c r="XY1" s="118"/>
      <c r="XZ1" s="118"/>
      <c r="YA1" s="118"/>
      <c r="YB1" s="118"/>
      <c r="YC1" s="118"/>
      <c r="YD1" s="118"/>
      <c r="YE1" s="118"/>
      <c r="YF1" s="118"/>
      <c r="YG1" s="118"/>
      <c r="YH1" s="118"/>
      <c r="YI1" s="118"/>
      <c r="YJ1" s="118"/>
      <c r="YK1" s="118"/>
      <c r="YL1" s="118"/>
      <c r="YM1" s="118"/>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8"/>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c r="ABY1" s="118"/>
      <c r="ABZ1" s="118"/>
      <c r="ACA1" s="118"/>
      <c r="ACB1" s="118"/>
      <c r="ACC1" s="118"/>
      <c r="ACD1" s="118"/>
      <c r="ACE1" s="118"/>
      <c r="ACF1" s="118"/>
      <c r="ACG1" s="118"/>
      <c r="ACH1" s="118"/>
      <c r="ACI1" s="118"/>
      <c r="ACJ1" s="118"/>
      <c r="ACK1" s="118"/>
      <c r="ACL1" s="118"/>
      <c r="ACM1" s="118"/>
      <c r="ACN1" s="118"/>
      <c r="ACO1" s="118"/>
      <c r="ACP1" s="118"/>
      <c r="ACQ1" s="118"/>
      <c r="ACR1" s="118"/>
      <c r="ACS1" s="118"/>
      <c r="ACT1" s="118"/>
      <c r="ACU1" s="118"/>
      <c r="ACV1" s="118"/>
      <c r="ACW1" s="118"/>
      <c r="ACX1" s="118"/>
      <c r="ACY1" s="118"/>
      <c r="ACZ1" s="118"/>
      <c r="ADA1" s="118"/>
      <c r="ADB1" s="118"/>
      <c r="ADC1" s="118"/>
      <c r="ADD1" s="118"/>
      <c r="ADE1" s="118"/>
      <c r="ADF1" s="118"/>
      <c r="ADG1" s="118"/>
      <c r="ADH1" s="118"/>
      <c r="ADI1" s="118"/>
      <c r="ADJ1" s="118"/>
      <c r="ADK1" s="118"/>
      <c r="ADL1" s="118"/>
      <c r="ADM1" s="118"/>
      <c r="ADN1" s="118"/>
      <c r="ADO1" s="118"/>
      <c r="ADP1" s="118"/>
      <c r="ADQ1" s="118"/>
      <c r="ADR1" s="118"/>
      <c r="ADS1" s="118"/>
      <c r="ADT1" s="118"/>
      <c r="ADU1" s="118"/>
      <c r="ADV1" s="118"/>
      <c r="ADW1" s="118"/>
      <c r="ADX1" s="118"/>
      <c r="ADY1" s="118"/>
      <c r="ADZ1" s="118"/>
      <c r="AEA1" s="118"/>
      <c r="AEB1" s="118"/>
      <c r="AEC1" s="118"/>
      <c r="AED1" s="118"/>
      <c r="AEE1" s="118"/>
      <c r="AEF1" s="118"/>
      <c r="AEG1" s="118"/>
      <c r="AEH1" s="118"/>
      <c r="AEI1" s="118"/>
      <c r="AEJ1" s="118"/>
      <c r="AEK1" s="118"/>
      <c r="AEL1" s="118"/>
      <c r="AEM1" s="118"/>
      <c r="AEN1" s="118"/>
      <c r="AEO1" s="118"/>
      <c r="AEP1" s="118"/>
      <c r="AEQ1" s="118"/>
      <c r="AER1" s="118"/>
      <c r="AES1" s="118"/>
      <c r="AET1" s="118"/>
      <c r="AEU1" s="118"/>
      <c r="AEV1" s="118"/>
      <c r="AEW1" s="118"/>
      <c r="AEX1" s="118"/>
      <c r="AEY1" s="118"/>
      <c r="AEZ1" s="118"/>
      <c r="AFA1" s="118"/>
      <c r="AFB1" s="118"/>
      <c r="AFC1" s="118"/>
      <c r="AFD1" s="118"/>
      <c r="AFE1" s="118"/>
      <c r="AFF1" s="118"/>
      <c r="AFG1" s="118"/>
      <c r="AFH1" s="118"/>
      <c r="AFI1" s="118"/>
      <c r="AFJ1" s="118"/>
      <c r="AFK1" s="118"/>
      <c r="AFL1" s="118"/>
      <c r="AFM1" s="118"/>
      <c r="AFN1" s="118"/>
      <c r="AFO1" s="118"/>
      <c r="AFP1" s="118"/>
      <c r="AFQ1" s="118"/>
      <c r="AFR1" s="118"/>
      <c r="AFS1" s="118"/>
      <c r="AFT1" s="118"/>
      <c r="AFU1" s="118"/>
      <c r="AFV1" s="118"/>
      <c r="AFW1" s="118"/>
      <c r="AFX1" s="118"/>
      <c r="AFY1" s="118"/>
      <c r="AFZ1" s="118"/>
      <c r="AGA1" s="118"/>
      <c r="AGB1" s="118"/>
      <c r="AGC1" s="118"/>
      <c r="AGD1" s="118"/>
      <c r="AGE1" s="118"/>
      <c r="AGF1" s="118"/>
      <c r="AGG1" s="118"/>
      <c r="AGH1" s="118"/>
      <c r="AGI1" s="118"/>
      <c r="AGJ1" s="118"/>
      <c r="AGK1" s="118"/>
      <c r="AGL1" s="118"/>
      <c r="AGM1" s="118"/>
      <c r="AGN1" s="118"/>
      <c r="AGO1" s="118"/>
      <c r="AGP1" s="118"/>
      <c r="AGQ1" s="118"/>
      <c r="AGR1" s="118"/>
      <c r="AGS1" s="118"/>
      <c r="AGT1" s="118"/>
      <c r="AGU1" s="118"/>
      <c r="AGV1" s="118"/>
      <c r="AGW1" s="118"/>
      <c r="AGX1" s="118"/>
      <c r="AGY1" s="118"/>
      <c r="AGZ1" s="118"/>
      <c r="AHA1" s="118"/>
      <c r="AHB1" s="118"/>
      <c r="AHC1" s="118"/>
      <c r="AHD1" s="118"/>
      <c r="AHE1" s="118"/>
      <c r="AHF1" s="118"/>
      <c r="AHG1" s="118"/>
      <c r="AHH1" s="118"/>
      <c r="AHI1" s="118"/>
      <c r="AHJ1" s="118"/>
      <c r="AHK1" s="118"/>
      <c r="AHL1" s="118"/>
      <c r="AHM1" s="118"/>
      <c r="AHN1" s="118"/>
      <c r="AHO1" s="118"/>
      <c r="AHP1" s="118"/>
      <c r="AHQ1" s="118"/>
      <c r="AHR1" s="118"/>
      <c r="AHS1" s="118"/>
      <c r="AHT1" s="118"/>
      <c r="AHU1" s="118"/>
      <c r="AHV1" s="118"/>
      <c r="AHW1" s="118"/>
      <c r="AHX1" s="118"/>
      <c r="AHY1" s="118"/>
      <c r="AHZ1" s="118"/>
      <c r="AIA1" s="118"/>
      <c r="AIB1" s="118"/>
      <c r="AIC1" s="118"/>
      <c r="AID1" s="118"/>
      <c r="AIE1" s="118"/>
      <c r="AIF1" s="118"/>
      <c r="AIG1" s="118"/>
      <c r="AIH1" s="118"/>
      <c r="AII1" s="118"/>
      <c r="AIJ1" s="118"/>
      <c r="AIK1" s="118"/>
      <c r="AIL1" s="118"/>
      <c r="AIM1" s="118"/>
      <c r="AIN1" s="118"/>
      <c r="AIO1" s="118"/>
      <c r="AIP1" s="118"/>
      <c r="AIQ1" s="118"/>
      <c r="AIR1" s="118"/>
      <c r="AIS1" s="118"/>
      <c r="AIT1" s="118"/>
      <c r="AIU1" s="118"/>
      <c r="AIV1" s="118"/>
      <c r="AIW1" s="118"/>
      <c r="AIX1" s="118"/>
      <c r="AIY1" s="118"/>
      <c r="AIZ1" s="118"/>
      <c r="AJA1" s="118"/>
      <c r="AJB1" s="118"/>
      <c r="AJC1" s="118"/>
      <c r="AJD1" s="118"/>
      <c r="AJE1" s="118"/>
      <c r="AJF1" s="118"/>
      <c r="AJG1" s="118"/>
      <c r="AJH1" s="118"/>
      <c r="AJI1" s="118"/>
      <c r="AJJ1" s="118"/>
      <c r="AJK1" s="118"/>
      <c r="AJL1" s="118"/>
      <c r="AJM1" s="118"/>
      <c r="AJN1" s="118"/>
      <c r="AJO1" s="118"/>
      <c r="AJP1" s="118"/>
      <c r="AJQ1" s="118"/>
      <c r="AJR1" s="118"/>
      <c r="AJS1" s="118"/>
      <c r="AJT1" s="118"/>
      <c r="AJU1" s="118"/>
      <c r="AJV1" s="118"/>
      <c r="AJW1" s="118"/>
      <c r="AJX1" s="118"/>
      <c r="AJY1" s="118"/>
      <c r="AJZ1" s="118"/>
      <c r="AKA1" s="118"/>
      <c r="AKB1" s="118"/>
      <c r="AKC1" s="118"/>
      <c r="AKD1" s="118"/>
      <c r="AKE1" s="118"/>
      <c r="AKF1" s="118"/>
      <c r="AKG1" s="118"/>
      <c r="AKH1" s="118"/>
      <c r="AKI1" s="118"/>
      <c r="AKJ1" s="118"/>
      <c r="AKK1" s="118"/>
      <c r="AKL1" s="118"/>
      <c r="AKM1" s="118"/>
      <c r="AKN1" s="118"/>
      <c r="AKO1" s="118"/>
      <c r="AKP1" s="118"/>
      <c r="AKQ1" s="118"/>
      <c r="AKR1" s="118"/>
      <c r="AKS1" s="118"/>
      <c r="AKT1" s="118"/>
      <c r="AKU1" s="118"/>
      <c r="AKV1" s="118"/>
      <c r="AKW1" s="118"/>
      <c r="AKX1" s="118"/>
      <c r="AKY1" s="118"/>
      <c r="AKZ1" s="118"/>
      <c r="ALA1" s="118"/>
      <c r="ALB1" s="118"/>
      <c r="ALC1" s="118"/>
      <c r="ALD1" s="118"/>
      <c r="ALE1" s="118"/>
      <c r="ALF1" s="118"/>
      <c r="ALG1" s="118"/>
      <c r="ALH1" s="118"/>
      <c r="ALI1" s="118"/>
      <c r="ALJ1" s="118"/>
      <c r="ALK1" s="118"/>
      <c r="ALL1" s="118"/>
      <c r="ALM1" s="118"/>
      <c r="ALN1" s="118"/>
      <c r="ALO1" s="118"/>
      <c r="ALP1" s="118"/>
      <c r="ALQ1" s="118"/>
      <c r="ALR1" s="118"/>
      <c r="ALS1" s="118"/>
      <c r="ALT1" s="118"/>
      <c r="ALU1" s="118"/>
      <c r="ALV1" s="118"/>
      <c r="ALW1" s="118"/>
      <c r="ALX1" s="118"/>
      <c r="ALY1" s="118"/>
      <c r="ALZ1" s="118"/>
      <c r="AMA1" s="118"/>
      <c r="AMB1" s="118"/>
      <c r="AMC1" s="118"/>
      <c r="AMD1" s="118"/>
      <c r="AME1" s="118"/>
      <c r="AMF1" s="118"/>
      <c r="AMG1" s="118"/>
      <c r="AMH1" s="118"/>
    </row>
    <row r="2" spans="1:1022" ht="26.25" customHeight="1" x14ac:dyDescent="0.25">
      <c r="A2" s="208">
        <v>1</v>
      </c>
      <c r="B2" s="163">
        <v>2</v>
      </c>
      <c r="C2" s="208">
        <v>3</v>
      </c>
      <c r="D2" s="174">
        <v>4</v>
      </c>
      <c r="E2" s="185">
        <v>5</v>
      </c>
      <c r="F2" s="185">
        <v>6</v>
      </c>
      <c r="G2" s="174">
        <v>7</v>
      </c>
      <c r="H2" s="175">
        <v>8</v>
      </c>
      <c r="I2" s="319">
        <v>9</v>
      </c>
      <c r="J2" s="336">
        <v>10</v>
      </c>
      <c r="K2" s="332">
        <v>11</v>
      </c>
      <c r="L2" s="332">
        <v>12</v>
      </c>
      <c r="M2" s="336">
        <v>13</v>
      </c>
      <c r="N2" s="332">
        <v>14</v>
      </c>
      <c r="O2" s="336">
        <v>15</v>
      </c>
      <c r="P2" s="332">
        <v>16</v>
      </c>
      <c r="Q2" s="336">
        <v>17</v>
      </c>
      <c r="R2" s="332">
        <v>18</v>
      </c>
      <c r="S2" s="336">
        <v>19</v>
      </c>
      <c r="T2" s="332">
        <v>20</v>
      </c>
      <c r="U2" s="332">
        <v>21</v>
      </c>
      <c r="V2" s="277">
        <v>22</v>
      </c>
      <c r="W2" s="219">
        <v>23</v>
      </c>
      <c r="X2" s="277">
        <v>24</v>
      </c>
      <c r="Y2" s="219">
        <v>25</v>
      </c>
      <c r="Z2" s="277">
        <v>26</v>
      </c>
      <c r="AA2" s="219">
        <v>27</v>
      </c>
      <c r="AB2" s="277">
        <v>28</v>
      </c>
      <c r="AC2" s="219">
        <v>29</v>
      </c>
      <c r="AD2" s="416">
        <v>30</v>
      </c>
      <c r="AE2" s="416">
        <v>31</v>
      </c>
      <c r="AF2" s="277">
        <v>32</v>
      </c>
      <c r="AG2" s="219">
        <v>33</v>
      </c>
      <c r="AH2" s="278">
        <v>34</v>
      </c>
      <c r="AI2" s="219">
        <v>35</v>
      </c>
      <c r="AJ2" s="214" t="s">
        <v>25220</v>
      </c>
      <c r="AK2" s="163">
        <v>37</v>
      </c>
      <c r="AL2" s="163">
        <v>38</v>
      </c>
      <c r="AM2" s="228">
        <v>39</v>
      </c>
      <c r="AN2" s="163">
        <v>40</v>
      </c>
      <c r="AO2" s="185">
        <v>41</v>
      </c>
      <c r="AP2" s="185">
        <v>42</v>
      </c>
      <c r="AQ2" s="279">
        <v>43</v>
      </c>
      <c r="AR2" s="163" t="s">
        <v>6019</v>
      </c>
      <c r="AS2" s="118" t="s">
        <v>6018</v>
      </c>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8"/>
      <c r="JS2" s="118"/>
      <c r="JT2" s="118"/>
      <c r="JU2" s="118"/>
      <c r="JV2" s="118"/>
      <c r="JW2" s="118"/>
      <c r="JX2" s="118"/>
      <c r="JY2" s="118"/>
      <c r="JZ2" s="118"/>
      <c r="KA2" s="118"/>
      <c r="KB2" s="118"/>
      <c r="KC2" s="118"/>
      <c r="KD2" s="118"/>
      <c r="KE2" s="118"/>
      <c r="KF2" s="118"/>
      <c r="KG2" s="118"/>
      <c r="KH2" s="118"/>
      <c r="KI2" s="118"/>
      <c r="KJ2" s="118"/>
      <c r="KK2" s="118"/>
      <c r="KL2" s="118"/>
      <c r="KM2" s="118"/>
      <c r="KN2" s="118"/>
      <c r="KO2" s="118"/>
      <c r="KP2" s="118"/>
      <c r="KQ2" s="118"/>
      <c r="KR2" s="118"/>
      <c r="KS2" s="118"/>
      <c r="KT2" s="118"/>
      <c r="KU2" s="118"/>
      <c r="KV2" s="118"/>
      <c r="KW2" s="118"/>
      <c r="KX2" s="118"/>
      <c r="KY2" s="118"/>
      <c r="KZ2" s="118"/>
      <c r="LA2" s="118"/>
      <c r="LB2" s="118"/>
      <c r="LC2" s="118"/>
      <c r="LD2" s="118"/>
      <c r="LE2" s="118"/>
      <c r="LF2" s="118"/>
      <c r="LG2" s="118"/>
      <c r="LH2" s="118"/>
      <c r="LI2" s="118"/>
      <c r="LJ2" s="118"/>
      <c r="LK2" s="118"/>
      <c r="LL2" s="118"/>
      <c r="LM2" s="118"/>
      <c r="LN2" s="118"/>
      <c r="LO2" s="118"/>
      <c r="LP2" s="118"/>
      <c r="LQ2" s="118"/>
      <c r="LR2" s="118"/>
      <c r="LS2" s="118"/>
      <c r="LT2" s="118"/>
      <c r="LU2" s="118"/>
      <c r="LV2" s="118"/>
      <c r="LW2" s="118"/>
      <c r="LX2" s="118"/>
      <c r="LY2" s="118"/>
      <c r="LZ2" s="118"/>
      <c r="MA2" s="118"/>
      <c r="MB2" s="118"/>
      <c r="MC2" s="118"/>
      <c r="MD2" s="118"/>
      <c r="ME2" s="118"/>
      <c r="MF2" s="118"/>
      <c r="MG2" s="118"/>
      <c r="MH2" s="118"/>
      <c r="MI2" s="118"/>
      <c r="MJ2" s="118"/>
      <c r="MK2" s="118"/>
      <c r="ML2" s="118"/>
      <c r="MM2" s="118"/>
      <c r="MN2" s="118"/>
      <c r="MO2" s="118"/>
      <c r="MP2" s="118"/>
      <c r="MQ2" s="118"/>
      <c r="MR2" s="118"/>
      <c r="MS2" s="118"/>
      <c r="MT2" s="118"/>
      <c r="MU2" s="118"/>
      <c r="MV2" s="118"/>
      <c r="MW2" s="118"/>
      <c r="MX2" s="118"/>
      <c r="MY2" s="118"/>
      <c r="MZ2" s="118"/>
      <c r="NA2" s="118"/>
      <c r="NB2" s="118"/>
      <c r="NC2" s="118"/>
      <c r="ND2" s="118"/>
      <c r="NE2" s="118"/>
      <c r="NF2" s="118"/>
      <c r="NG2" s="118"/>
      <c r="NH2" s="118"/>
      <c r="NI2" s="118"/>
      <c r="NJ2" s="118"/>
      <c r="NK2" s="118"/>
      <c r="NL2" s="118"/>
      <c r="NM2" s="118"/>
      <c r="NN2" s="118"/>
      <c r="NO2" s="118"/>
      <c r="NP2" s="118"/>
      <c r="NQ2" s="118"/>
      <c r="NR2" s="118"/>
      <c r="NS2" s="118"/>
      <c r="NT2" s="118"/>
      <c r="NU2" s="118"/>
      <c r="NV2" s="118"/>
      <c r="NW2" s="118"/>
      <c r="NX2" s="118"/>
      <c r="NY2" s="118"/>
      <c r="NZ2" s="118"/>
      <c r="OA2" s="118"/>
      <c r="OB2" s="118"/>
      <c r="OC2" s="118"/>
      <c r="OD2" s="118"/>
      <c r="OE2" s="118"/>
      <c r="OF2" s="118"/>
      <c r="OG2" s="118"/>
      <c r="OH2" s="118"/>
      <c r="OI2" s="118"/>
      <c r="OJ2" s="118"/>
      <c r="OK2" s="118"/>
      <c r="OL2" s="118"/>
      <c r="OM2" s="118"/>
      <c r="ON2" s="118"/>
      <c r="OO2" s="118"/>
      <c r="OP2" s="118"/>
      <c r="OQ2" s="118"/>
      <c r="OR2" s="118"/>
      <c r="OS2" s="118"/>
      <c r="OT2" s="118"/>
      <c r="OU2" s="118"/>
      <c r="OV2" s="118"/>
      <c r="OW2" s="118"/>
      <c r="OX2" s="118"/>
      <c r="OY2" s="118"/>
      <c r="OZ2" s="118"/>
      <c r="PA2" s="118"/>
      <c r="PB2" s="118"/>
      <c r="PC2" s="118"/>
      <c r="PD2" s="118"/>
      <c r="PE2" s="118"/>
      <c r="PF2" s="118"/>
      <c r="PG2" s="118"/>
      <c r="PH2" s="118"/>
      <c r="PI2" s="118"/>
      <c r="PJ2" s="118"/>
      <c r="PK2" s="118"/>
      <c r="PL2" s="118"/>
      <c r="PM2" s="118"/>
      <c r="PN2" s="118"/>
      <c r="PO2" s="118"/>
      <c r="PP2" s="118"/>
      <c r="PQ2" s="118"/>
      <c r="PR2" s="118"/>
      <c r="PS2" s="118"/>
      <c r="PT2" s="118"/>
      <c r="PU2" s="118"/>
      <c r="PV2" s="118"/>
      <c r="PW2" s="118"/>
      <c r="PX2" s="118"/>
      <c r="PY2" s="118"/>
      <c r="PZ2" s="118"/>
      <c r="QA2" s="118"/>
      <c r="QB2" s="118"/>
      <c r="QC2" s="118"/>
      <c r="QD2" s="118"/>
      <c r="QE2" s="118"/>
      <c r="QF2" s="118"/>
      <c r="QG2" s="118"/>
      <c r="QH2" s="118"/>
      <c r="QI2" s="118"/>
      <c r="QJ2" s="118"/>
      <c r="QK2" s="118"/>
      <c r="QL2" s="118"/>
      <c r="QM2" s="118"/>
      <c r="QN2" s="118"/>
      <c r="QO2" s="118"/>
      <c r="QP2" s="118"/>
      <c r="QQ2" s="118"/>
      <c r="QR2" s="118"/>
      <c r="QS2" s="118"/>
      <c r="QT2" s="118"/>
      <c r="QU2" s="118"/>
      <c r="QV2" s="118"/>
      <c r="QW2" s="118"/>
      <c r="QX2" s="118"/>
      <c r="QY2" s="118"/>
      <c r="QZ2" s="118"/>
      <c r="RA2" s="118"/>
      <c r="RB2" s="118"/>
      <c r="RC2" s="118"/>
      <c r="RD2" s="118"/>
      <c r="RE2" s="118"/>
      <c r="RF2" s="118"/>
      <c r="RG2" s="118"/>
      <c r="RH2" s="118"/>
      <c r="RI2" s="118"/>
      <c r="RJ2" s="118"/>
      <c r="RK2" s="118"/>
      <c r="RL2" s="118"/>
      <c r="RM2" s="118"/>
      <c r="RN2" s="118"/>
      <c r="RO2" s="118"/>
      <c r="RP2" s="118"/>
      <c r="RQ2" s="118"/>
      <c r="RR2" s="118"/>
      <c r="RS2" s="118"/>
      <c r="RT2" s="118"/>
      <c r="RU2" s="118"/>
      <c r="RV2" s="118"/>
      <c r="RW2" s="118"/>
      <c r="RX2" s="118"/>
      <c r="RY2" s="118"/>
      <c r="RZ2" s="118"/>
      <c r="SA2" s="118"/>
      <c r="SB2" s="118"/>
      <c r="SC2" s="118"/>
      <c r="SD2" s="118"/>
      <c r="SE2" s="118"/>
      <c r="SF2" s="118"/>
      <c r="SG2" s="118"/>
      <c r="SH2" s="118"/>
      <c r="SI2" s="118"/>
      <c r="SJ2" s="118"/>
      <c r="SK2" s="118"/>
      <c r="SL2" s="118"/>
      <c r="SM2" s="118"/>
      <c r="SN2" s="118"/>
      <c r="SO2" s="118"/>
      <c r="SP2" s="118"/>
      <c r="SQ2" s="118"/>
      <c r="SR2" s="118"/>
      <c r="SS2" s="118"/>
      <c r="ST2" s="118"/>
      <c r="SU2" s="118"/>
      <c r="SV2" s="118"/>
      <c r="SW2" s="118"/>
      <c r="SX2" s="118"/>
      <c r="SY2" s="118"/>
      <c r="SZ2" s="118"/>
      <c r="TA2" s="118"/>
      <c r="TB2" s="118"/>
      <c r="TC2" s="118"/>
      <c r="TD2" s="118"/>
      <c r="TE2" s="118"/>
      <c r="TF2" s="118"/>
      <c r="TG2" s="118"/>
      <c r="TH2" s="118"/>
      <c r="TI2" s="118"/>
      <c r="TJ2" s="118"/>
      <c r="TK2" s="118"/>
      <c r="TL2" s="118"/>
      <c r="TM2" s="118"/>
      <c r="TN2" s="118"/>
      <c r="TO2" s="118"/>
      <c r="TP2" s="118"/>
      <c r="TQ2" s="118"/>
      <c r="TR2" s="118"/>
      <c r="TS2" s="118"/>
      <c r="TT2" s="118"/>
      <c r="TU2" s="118"/>
      <c r="TV2" s="118"/>
      <c r="TW2" s="118"/>
      <c r="TX2" s="118"/>
      <c r="TY2" s="118"/>
      <c r="TZ2" s="118"/>
      <c r="UA2" s="118"/>
      <c r="UB2" s="118"/>
      <c r="UC2" s="118"/>
      <c r="UD2" s="118"/>
      <c r="UE2" s="118"/>
      <c r="UF2" s="118"/>
      <c r="UG2" s="118"/>
      <c r="UH2" s="118"/>
      <c r="UI2" s="118"/>
      <c r="UJ2" s="118"/>
      <c r="UK2" s="118"/>
      <c r="UL2" s="118"/>
      <c r="UM2" s="118"/>
      <c r="UN2" s="118"/>
      <c r="UO2" s="118"/>
      <c r="UP2" s="118"/>
      <c r="UQ2" s="118"/>
      <c r="UR2" s="118"/>
      <c r="US2" s="118"/>
      <c r="UT2" s="118"/>
      <c r="UU2" s="118"/>
      <c r="UV2" s="118"/>
      <c r="UW2" s="118"/>
      <c r="UX2" s="118"/>
      <c r="UY2" s="118"/>
      <c r="UZ2" s="118"/>
      <c r="VA2" s="118"/>
      <c r="VB2" s="118"/>
      <c r="VC2" s="118"/>
      <c r="VD2" s="118"/>
      <c r="VE2" s="118"/>
      <c r="VF2" s="118"/>
      <c r="VG2" s="118"/>
      <c r="VH2" s="118"/>
      <c r="VI2" s="118"/>
      <c r="VJ2" s="118"/>
      <c r="VK2" s="118"/>
      <c r="VL2" s="118"/>
      <c r="VM2" s="118"/>
      <c r="VN2" s="118"/>
      <c r="VO2" s="118"/>
      <c r="VP2" s="118"/>
      <c r="VQ2" s="118"/>
      <c r="VR2" s="118"/>
      <c r="VS2" s="118"/>
      <c r="VT2" s="118"/>
      <c r="VU2" s="118"/>
      <c r="VV2" s="118"/>
      <c r="VW2" s="118"/>
      <c r="VX2" s="118"/>
      <c r="VY2" s="118"/>
      <c r="VZ2" s="118"/>
      <c r="WA2" s="118"/>
      <c r="WB2" s="118"/>
      <c r="WC2" s="118"/>
      <c r="WD2" s="118"/>
      <c r="WE2" s="118"/>
      <c r="WF2" s="118"/>
      <c r="WG2" s="118"/>
      <c r="WH2" s="118"/>
      <c r="WI2" s="118"/>
      <c r="WJ2" s="118"/>
      <c r="WK2" s="118"/>
      <c r="WL2" s="118"/>
      <c r="WM2" s="118"/>
      <c r="WN2" s="118"/>
      <c r="WO2" s="118"/>
      <c r="WP2" s="118"/>
      <c r="WQ2" s="118"/>
      <c r="WR2" s="118"/>
      <c r="WS2" s="118"/>
      <c r="WT2" s="118"/>
      <c r="WU2" s="118"/>
      <c r="WV2" s="118"/>
      <c r="WW2" s="118"/>
      <c r="WX2" s="118"/>
      <c r="WY2" s="118"/>
      <c r="WZ2" s="118"/>
      <c r="XA2" s="118"/>
      <c r="XB2" s="118"/>
      <c r="XC2" s="118"/>
      <c r="XD2" s="118"/>
      <c r="XE2" s="118"/>
      <c r="XF2" s="118"/>
      <c r="XG2" s="118"/>
      <c r="XH2" s="118"/>
      <c r="XI2" s="118"/>
      <c r="XJ2" s="118"/>
      <c r="XK2" s="118"/>
      <c r="XL2" s="118"/>
      <c r="XM2" s="118"/>
      <c r="XN2" s="118"/>
      <c r="XO2" s="118"/>
      <c r="XP2" s="118"/>
      <c r="XQ2" s="118"/>
      <c r="XR2" s="118"/>
      <c r="XS2" s="118"/>
      <c r="XT2" s="118"/>
      <c r="XU2" s="118"/>
      <c r="XV2" s="118"/>
      <c r="XW2" s="118"/>
      <c r="XX2" s="118"/>
      <c r="XY2" s="118"/>
      <c r="XZ2" s="118"/>
      <c r="YA2" s="118"/>
      <c r="YB2" s="118"/>
      <c r="YC2" s="118"/>
      <c r="YD2" s="118"/>
      <c r="YE2" s="118"/>
      <c r="YF2" s="118"/>
      <c r="YG2" s="118"/>
      <c r="YH2" s="118"/>
      <c r="YI2" s="118"/>
      <c r="YJ2" s="118"/>
      <c r="YK2" s="118"/>
      <c r="YL2" s="118"/>
      <c r="YM2" s="118"/>
      <c r="YN2" s="118"/>
      <c r="YO2" s="118"/>
      <c r="YP2" s="118"/>
      <c r="YQ2" s="118"/>
      <c r="YR2" s="118"/>
      <c r="YS2" s="118"/>
      <c r="YT2" s="118"/>
      <c r="YU2" s="118"/>
      <c r="YV2" s="118"/>
      <c r="YW2" s="118"/>
      <c r="YX2" s="118"/>
      <c r="YY2" s="118"/>
      <c r="YZ2" s="118"/>
      <c r="ZA2" s="118"/>
      <c r="ZB2" s="118"/>
      <c r="ZC2" s="118"/>
      <c r="ZD2" s="118"/>
      <c r="ZE2" s="118"/>
      <c r="ZF2" s="118"/>
      <c r="ZG2" s="118"/>
      <c r="ZH2" s="118"/>
      <c r="ZI2" s="118"/>
      <c r="ZJ2" s="118"/>
      <c r="ZK2" s="118"/>
      <c r="ZL2" s="118"/>
      <c r="ZM2" s="118"/>
      <c r="ZN2" s="118"/>
      <c r="ZO2" s="118"/>
      <c r="ZP2" s="118"/>
      <c r="ZQ2" s="118"/>
      <c r="ZR2" s="118"/>
      <c r="ZS2" s="118"/>
      <c r="ZT2" s="118"/>
      <c r="ZU2" s="118"/>
      <c r="ZV2" s="118"/>
      <c r="ZW2" s="118"/>
      <c r="ZX2" s="118"/>
      <c r="ZY2" s="118"/>
      <c r="ZZ2" s="118"/>
      <c r="AAA2" s="118"/>
      <c r="AAB2" s="118"/>
      <c r="AAC2" s="118"/>
      <c r="AAD2" s="118"/>
      <c r="AAE2" s="118"/>
      <c r="AAF2" s="118"/>
      <c r="AAG2" s="118"/>
      <c r="AAH2" s="118"/>
      <c r="AAI2" s="118"/>
      <c r="AAJ2" s="118"/>
      <c r="AAK2" s="118"/>
      <c r="AAL2" s="118"/>
      <c r="AAM2" s="118"/>
      <c r="AAN2" s="118"/>
      <c r="AAO2" s="118"/>
      <c r="AAP2" s="118"/>
      <c r="AAQ2" s="118"/>
      <c r="AAR2" s="118"/>
      <c r="AAS2" s="118"/>
      <c r="AAT2" s="118"/>
      <c r="AAU2" s="118"/>
      <c r="AAV2" s="118"/>
      <c r="AAW2" s="118"/>
      <c r="AAX2" s="118"/>
      <c r="AAY2" s="118"/>
      <c r="AAZ2" s="118"/>
      <c r="ABA2" s="118"/>
      <c r="ABB2" s="118"/>
      <c r="ABC2" s="118"/>
      <c r="ABD2" s="118"/>
      <c r="ABE2" s="118"/>
      <c r="ABF2" s="118"/>
      <c r="ABG2" s="118"/>
      <c r="ABH2" s="118"/>
      <c r="ABI2" s="118"/>
      <c r="ABJ2" s="118"/>
      <c r="ABK2" s="118"/>
      <c r="ABL2" s="118"/>
      <c r="ABM2" s="118"/>
      <c r="ABN2" s="118"/>
      <c r="ABO2" s="118"/>
      <c r="ABP2" s="118"/>
      <c r="ABQ2" s="118"/>
      <c r="ABR2" s="118"/>
      <c r="ABS2" s="118"/>
      <c r="ABT2" s="118"/>
      <c r="ABU2" s="118"/>
      <c r="ABV2" s="118"/>
      <c r="ABW2" s="118"/>
      <c r="ABX2" s="118"/>
      <c r="ABY2" s="118"/>
      <c r="ABZ2" s="118"/>
      <c r="ACA2" s="118"/>
      <c r="ACB2" s="118"/>
      <c r="ACC2" s="118"/>
      <c r="ACD2" s="118"/>
      <c r="ACE2" s="118"/>
      <c r="ACF2" s="118"/>
      <c r="ACG2" s="118"/>
      <c r="ACH2" s="118"/>
      <c r="ACI2" s="118"/>
      <c r="ACJ2" s="118"/>
      <c r="ACK2" s="118"/>
      <c r="ACL2" s="118"/>
      <c r="ACM2" s="118"/>
      <c r="ACN2" s="118"/>
      <c r="ACO2" s="118"/>
      <c r="ACP2" s="118"/>
      <c r="ACQ2" s="118"/>
      <c r="ACR2" s="118"/>
      <c r="ACS2" s="118"/>
      <c r="ACT2" s="118"/>
      <c r="ACU2" s="118"/>
      <c r="ACV2" s="118"/>
      <c r="ACW2" s="118"/>
      <c r="ACX2" s="118"/>
      <c r="ACY2" s="118"/>
      <c r="ACZ2" s="118"/>
      <c r="ADA2" s="118"/>
      <c r="ADB2" s="118"/>
      <c r="ADC2" s="118"/>
      <c r="ADD2" s="118"/>
      <c r="ADE2" s="118"/>
      <c r="ADF2" s="118"/>
      <c r="ADG2" s="118"/>
      <c r="ADH2" s="118"/>
      <c r="ADI2" s="118"/>
      <c r="ADJ2" s="118"/>
      <c r="ADK2" s="118"/>
      <c r="ADL2" s="118"/>
      <c r="ADM2" s="118"/>
      <c r="ADN2" s="118"/>
      <c r="ADO2" s="118"/>
      <c r="ADP2" s="118"/>
      <c r="ADQ2" s="118"/>
      <c r="ADR2" s="118"/>
      <c r="ADS2" s="118"/>
      <c r="ADT2" s="118"/>
      <c r="ADU2" s="118"/>
      <c r="ADV2" s="118"/>
      <c r="ADW2" s="118"/>
      <c r="ADX2" s="118"/>
      <c r="ADY2" s="118"/>
      <c r="ADZ2" s="118"/>
      <c r="AEA2" s="118"/>
      <c r="AEB2" s="118"/>
      <c r="AEC2" s="118"/>
      <c r="AED2" s="118"/>
      <c r="AEE2" s="118"/>
      <c r="AEF2" s="118"/>
      <c r="AEG2" s="118"/>
      <c r="AEH2" s="118"/>
      <c r="AEI2" s="118"/>
      <c r="AEJ2" s="118"/>
      <c r="AEK2" s="118"/>
      <c r="AEL2" s="118"/>
      <c r="AEM2" s="118"/>
      <c r="AEN2" s="118"/>
      <c r="AEO2" s="118"/>
      <c r="AEP2" s="118"/>
      <c r="AEQ2" s="118"/>
      <c r="AER2" s="118"/>
      <c r="AES2" s="118"/>
      <c r="AET2" s="118"/>
      <c r="AEU2" s="118"/>
      <c r="AEV2" s="118"/>
      <c r="AEW2" s="118"/>
      <c r="AEX2" s="118"/>
      <c r="AEY2" s="118"/>
      <c r="AEZ2" s="118"/>
      <c r="AFA2" s="118"/>
      <c r="AFB2" s="118"/>
      <c r="AFC2" s="118"/>
      <c r="AFD2" s="118"/>
      <c r="AFE2" s="118"/>
      <c r="AFF2" s="118"/>
      <c r="AFG2" s="118"/>
      <c r="AFH2" s="118"/>
      <c r="AFI2" s="118"/>
      <c r="AFJ2" s="118"/>
      <c r="AFK2" s="118"/>
      <c r="AFL2" s="118"/>
      <c r="AFM2" s="118"/>
      <c r="AFN2" s="118"/>
      <c r="AFO2" s="118"/>
      <c r="AFP2" s="118"/>
      <c r="AFQ2" s="118"/>
      <c r="AFR2" s="118"/>
      <c r="AFS2" s="118"/>
      <c r="AFT2" s="118"/>
      <c r="AFU2" s="118"/>
      <c r="AFV2" s="118"/>
      <c r="AFW2" s="118"/>
      <c r="AFX2" s="118"/>
      <c r="AFY2" s="118"/>
      <c r="AFZ2" s="118"/>
      <c r="AGA2" s="118"/>
      <c r="AGB2" s="118"/>
      <c r="AGC2" s="118"/>
      <c r="AGD2" s="118"/>
      <c r="AGE2" s="118"/>
      <c r="AGF2" s="118"/>
      <c r="AGG2" s="118"/>
      <c r="AGH2" s="118"/>
      <c r="AGI2" s="118"/>
      <c r="AGJ2" s="118"/>
      <c r="AGK2" s="118"/>
      <c r="AGL2" s="118"/>
      <c r="AGM2" s="118"/>
      <c r="AGN2" s="118"/>
      <c r="AGO2" s="118"/>
      <c r="AGP2" s="118"/>
      <c r="AGQ2" s="118"/>
      <c r="AGR2" s="118"/>
      <c r="AGS2" s="118"/>
      <c r="AGT2" s="118"/>
      <c r="AGU2" s="118"/>
      <c r="AGV2" s="118"/>
      <c r="AGW2" s="118"/>
      <c r="AGX2" s="118"/>
      <c r="AGY2" s="118"/>
      <c r="AGZ2" s="118"/>
      <c r="AHA2" s="118"/>
      <c r="AHB2" s="118"/>
      <c r="AHC2" s="118"/>
      <c r="AHD2" s="118"/>
      <c r="AHE2" s="118"/>
      <c r="AHF2" s="118"/>
      <c r="AHG2" s="118"/>
      <c r="AHH2" s="118"/>
      <c r="AHI2" s="118"/>
      <c r="AHJ2" s="118"/>
      <c r="AHK2" s="118"/>
      <c r="AHL2" s="118"/>
      <c r="AHM2" s="118"/>
      <c r="AHN2" s="118"/>
      <c r="AHO2" s="118"/>
      <c r="AHP2" s="118"/>
      <c r="AHQ2" s="118"/>
      <c r="AHR2" s="118"/>
      <c r="AHS2" s="118"/>
      <c r="AHT2" s="118"/>
      <c r="AHU2" s="118"/>
      <c r="AHV2" s="118"/>
      <c r="AHW2" s="118"/>
      <c r="AHX2" s="118"/>
      <c r="AHY2" s="118"/>
      <c r="AHZ2" s="118"/>
      <c r="AIA2" s="118"/>
      <c r="AIB2" s="118"/>
      <c r="AIC2" s="118"/>
      <c r="AID2" s="118"/>
      <c r="AIE2" s="118"/>
      <c r="AIF2" s="118"/>
      <c r="AIG2" s="118"/>
      <c r="AIH2" s="118"/>
      <c r="AII2" s="118"/>
      <c r="AIJ2" s="118"/>
      <c r="AIK2" s="118"/>
      <c r="AIL2" s="118"/>
      <c r="AIM2" s="118"/>
      <c r="AIN2" s="118"/>
      <c r="AIO2" s="118"/>
      <c r="AIP2" s="118"/>
      <c r="AIQ2" s="118"/>
      <c r="AIR2" s="118"/>
      <c r="AIS2" s="118"/>
      <c r="AIT2" s="118"/>
      <c r="AIU2" s="118"/>
      <c r="AIV2" s="118"/>
      <c r="AIW2" s="118"/>
      <c r="AIX2" s="118"/>
      <c r="AIY2" s="118"/>
      <c r="AIZ2" s="118"/>
      <c r="AJA2" s="118"/>
      <c r="AJB2" s="118"/>
      <c r="AJC2" s="118"/>
      <c r="AJD2" s="118"/>
      <c r="AJE2" s="118"/>
      <c r="AJF2" s="118"/>
      <c r="AJG2" s="118"/>
      <c r="AJH2" s="118"/>
      <c r="AJI2" s="118"/>
      <c r="AJJ2" s="118"/>
      <c r="AJK2" s="118"/>
      <c r="AJL2" s="118"/>
      <c r="AJM2" s="118"/>
      <c r="AJN2" s="118"/>
      <c r="AJO2" s="118"/>
      <c r="AJP2" s="118"/>
      <c r="AJQ2" s="118"/>
      <c r="AJR2" s="118"/>
      <c r="AJS2" s="118"/>
      <c r="AJT2" s="118"/>
      <c r="AJU2" s="118"/>
      <c r="AJV2" s="118"/>
      <c r="AJW2" s="118"/>
      <c r="AJX2" s="118"/>
      <c r="AJY2" s="118"/>
      <c r="AJZ2" s="118"/>
      <c r="AKA2" s="118"/>
      <c r="AKB2" s="118"/>
      <c r="AKC2" s="118"/>
      <c r="AKD2" s="118"/>
      <c r="AKE2" s="118"/>
      <c r="AKF2" s="118"/>
      <c r="AKG2" s="118"/>
      <c r="AKH2" s="118"/>
      <c r="AKI2" s="118"/>
      <c r="AKJ2" s="118"/>
      <c r="AKK2" s="118"/>
      <c r="AKL2" s="118"/>
      <c r="AKM2" s="118"/>
      <c r="AKN2" s="118"/>
      <c r="AKO2" s="118"/>
      <c r="AKP2" s="118"/>
      <c r="AKQ2" s="118"/>
      <c r="AKR2" s="118"/>
      <c r="AKS2" s="118"/>
      <c r="AKT2" s="118"/>
      <c r="AKU2" s="118"/>
      <c r="AKV2" s="118"/>
      <c r="AKW2" s="118"/>
      <c r="AKX2" s="118"/>
      <c r="AKY2" s="118"/>
      <c r="AKZ2" s="118"/>
      <c r="ALA2" s="118"/>
      <c r="ALB2" s="118"/>
      <c r="ALC2" s="118"/>
      <c r="ALD2" s="118"/>
      <c r="ALE2" s="118"/>
      <c r="ALF2" s="118"/>
      <c r="ALG2" s="118"/>
      <c r="ALH2" s="118"/>
      <c r="ALI2" s="118"/>
      <c r="ALJ2" s="118"/>
      <c r="ALK2" s="118"/>
      <c r="ALL2" s="118"/>
      <c r="ALM2" s="118"/>
      <c r="ALN2" s="118"/>
      <c r="ALO2" s="118"/>
      <c r="ALP2" s="118"/>
      <c r="ALQ2" s="118"/>
      <c r="ALR2" s="118"/>
      <c r="ALS2" s="118"/>
      <c r="ALT2" s="118"/>
      <c r="ALU2" s="118"/>
      <c r="ALV2" s="118"/>
      <c r="ALW2" s="118"/>
      <c r="ALX2" s="118"/>
      <c r="ALY2" s="118"/>
      <c r="ALZ2" s="118"/>
      <c r="AMA2" s="118"/>
      <c r="AMB2" s="118"/>
      <c r="AMC2" s="118"/>
      <c r="AMD2" s="118"/>
      <c r="AME2" s="118"/>
      <c r="AMF2" s="118"/>
      <c r="AMG2" s="118"/>
      <c r="AMH2" s="118"/>
    </row>
    <row r="3" spans="1:1022" ht="26.25" customHeight="1" x14ac:dyDescent="0.25">
      <c r="A3" s="208" t="s">
        <v>24572</v>
      </c>
      <c r="B3" s="163">
        <v>3</v>
      </c>
      <c r="C3" s="162" t="s">
        <v>24632</v>
      </c>
      <c r="D3" s="174" t="s">
        <v>24573</v>
      </c>
      <c r="G3" s="174"/>
      <c r="I3" s="319"/>
      <c r="J3" s="336"/>
      <c r="M3" s="336"/>
      <c r="O3" s="336"/>
      <c r="Q3" s="336"/>
      <c r="S3" s="336"/>
      <c r="V3" s="219">
        <f t="shared" ref="V3:V20" si="0">IF(O3=1,10,100)</f>
        <v>100</v>
      </c>
      <c r="W3" s="219">
        <f t="shared" ref="W3:W20" si="1">IF(O3=1,1,IF(O3=2,10,100))</f>
        <v>100</v>
      </c>
      <c r="X3" s="219">
        <f t="shared" ref="X3:X33" si="2">IF(O3=3,20,100)</f>
        <v>100</v>
      </c>
      <c r="Y3" s="219">
        <f t="shared" ref="Y3:Y40" si="3">IF(P3=1,10,100)</f>
        <v>100</v>
      </c>
      <c r="Z3" s="219">
        <f t="shared" ref="Z3:Z40" si="4">IF(P3=1,1,IF(P3=2,10,100))</f>
        <v>100</v>
      </c>
      <c r="AA3" s="220">
        <f>IF(OR(EXACT(Q3,"1A"),EXACT(Q3,"1B")),0.1,IF(Q3=2,1,100))</f>
        <v>100</v>
      </c>
      <c r="AB3" s="220">
        <f>IF(OR(EXACT(R3,"1A"),EXACT(R3,"1B")),0.1,IF(R3=2,1,100))</f>
        <v>100</v>
      </c>
      <c r="AC3" s="220">
        <f t="shared" ref="AC3:AC34" si="5">IF(OR(EXACT(S3,"1A"),EXACT(S3,"1B")),0.3,IF(S3=2,3,100))</f>
        <v>100</v>
      </c>
      <c r="AD3" s="416">
        <f t="shared" ref="AD3:AD40" si="6">IF(L3=0,100,IF(L3=1,1,IF(L3="1B",1,IF(L3="1A",0.1,100))))</f>
        <v>100</v>
      </c>
      <c r="AE3" s="416">
        <f t="shared" ref="AE3:AE40" si="7">IF(M3=0,100,IF(M3=1,1,IF(M3="1B",1,IF(M3="1A",0.1,100))))</f>
        <v>100</v>
      </c>
      <c r="AF3" s="212">
        <f t="shared" ref="AF3:AF21" si="8">IF(OR(OR(EXACT(J3,"1A"),EXACT(J3,"1B"),EXACT(J3,"1C")),K3=1),1,IF(K3=2,10,100))</f>
        <v>100</v>
      </c>
      <c r="AG3" s="212">
        <f t="shared" ref="AG3:AG21" si="9">IF(OR(EXACT(J3,"1A"),EXACT(J3,"1B"),EXACT(J3,"1C")),1,IF(J3=2,10,100))</f>
        <v>100</v>
      </c>
      <c r="AH3" s="212">
        <f t="shared" ref="AH3:AH21" si="10">IF(OR(EXACT(J3,"1A"),EXACT(J3,"1B"),EXACT(J3,"1C"),K3=1),3,100)</f>
        <v>100</v>
      </c>
      <c r="AI3" s="212">
        <f t="shared" ref="AI3:AI21" si="11">IF(OR(EXACT(J3,"1A"),EXACT(J3,"1B"),EXACT(J3,"1C")),5,100)</f>
        <v>100</v>
      </c>
      <c r="AJ3" s="214" t="s">
        <v>24577</v>
      </c>
      <c r="AK3" s="163"/>
      <c r="AL3" s="163"/>
      <c r="AM3" s="228"/>
      <c r="AN3" s="163"/>
      <c r="AQ3" s="229" t="s">
        <v>24574</v>
      </c>
      <c r="AR3" s="163"/>
      <c r="AS3" s="412"/>
      <c r="AT3" s="412"/>
    </row>
    <row r="4" spans="1:1022" x14ac:dyDescent="0.25">
      <c r="A4" s="208" t="s">
        <v>1992</v>
      </c>
      <c r="B4" s="163">
        <v>4</v>
      </c>
      <c r="C4" s="162" t="s">
        <v>24633</v>
      </c>
      <c r="D4" s="174" t="s">
        <v>9394</v>
      </c>
      <c r="G4" s="174"/>
      <c r="I4" s="319">
        <v>0.05</v>
      </c>
      <c r="J4" s="336"/>
      <c r="L4" s="332">
        <v>1</v>
      </c>
      <c r="M4" s="336"/>
      <c r="O4" s="336"/>
      <c r="P4" s="332">
        <v>1</v>
      </c>
      <c r="Q4" s="336">
        <v>2</v>
      </c>
      <c r="S4" s="336"/>
      <c r="V4" s="219">
        <f t="shared" si="0"/>
        <v>100</v>
      </c>
      <c r="W4" s="219">
        <f t="shared" si="1"/>
        <v>100</v>
      </c>
      <c r="X4" s="219">
        <f t="shared" si="2"/>
        <v>100</v>
      </c>
      <c r="Y4" s="219">
        <f t="shared" si="3"/>
        <v>10</v>
      </c>
      <c r="Z4" s="219">
        <f t="shared" si="4"/>
        <v>1</v>
      </c>
      <c r="AA4" s="220">
        <f>IF(OR(EXACT(Q4,"1A"),EXACT(Q4,"1B")),0.1,IF(Q4=2,1,100))</f>
        <v>1</v>
      </c>
      <c r="AB4" s="220">
        <f>IF(OR(EXACT(R4,"1A"),EXACT(R4,"1B")),0.1,IF(R4=2,1,100))</f>
        <v>100</v>
      </c>
      <c r="AC4" s="220">
        <f t="shared" si="5"/>
        <v>100</v>
      </c>
      <c r="AD4" s="416">
        <f t="shared" si="6"/>
        <v>1</v>
      </c>
      <c r="AE4" s="416">
        <f t="shared" si="7"/>
        <v>100</v>
      </c>
      <c r="AF4" s="212">
        <f t="shared" si="8"/>
        <v>100</v>
      </c>
      <c r="AG4" s="212">
        <f t="shared" si="9"/>
        <v>100</v>
      </c>
      <c r="AH4" s="212">
        <f t="shared" si="10"/>
        <v>100</v>
      </c>
      <c r="AI4" s="212">
        <f t="shared" si="11"/>
        <v>100</v>
      </c>
      <c r="AJ4" s="214" t="s">
        <v>740</v>
      </c>
      <c r="AK4" s="163"/>
      <c r="AL4" s="163"/>
      <c r="AM4" s="228"/>
      <c r="AN4" s="163"/>
      <c r="AQ4" s="229" t="s">
        <v>24576</v>
      </c>
      <c r="AR4" s="163"/>
      <c r="AS4" s="412"/>
      <c r="AT4" s="412"/>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18"/>
      <c r="FS4" s="118"/>
      <c r="FT4" s="118"/>
      <c r="FU4" s="118"/>
      <c r="FV4" s="118"/>
      <c r="FW4" s="118"/>
      <c r="FX4" s="118"/>
      <c r="FY4" s="118"/>
      <c r="FZ4" s="118"/>
      <c r="GA4" s="118"/>
      <c r="GB4" s="118"/>
      <c r="GC4" s="118"/>
      <c r="GD4" s="118"/>
      <c r="GE4" s="118"/>
      <c r="GF4" s="118"/>
      <c r="GG4" s="118"/>
      <c r="GH4" s="118"/>
      <c r="GI4" s="118"/>
      <c r="GJ4" s="118"/>
      <c r="GK4" s="118"/>
      <c r="GL4" s="118"/>
      <c r="GM4" s="118"/>
      <c r="GN4" s="118"/>
      <c r="GO4" s="118"/>
      <c r="GP4" s="118"/>
      <c r="GQ4" s="118"/>
      <c r="GR4" s="118"/>
      <c r="GS4" s="118"/>
      <c r="GT4" s="118"/>
      <c r="GU4" s="118"/>
      <c r="GV4" s="118"/>
      <c r="GW4" s="118"/>
      <c r="GX4" s="118"/>
      <c r="GY4" s="118"/>
      <c r="GZ4" s="118"/>
      <c r="HA4" s="118"/>
      <c r="HB4" s="118"/>
      <c r="HC4" s="118"/>
      <c r="HD4" s="118"/>
      <c r="HE4" s="118"/>
      <c r="HF4" s="118"/>
      <c r="HG4" s="118"/>
      <c r="HH4" s="118"/>
      <c r="HI4" s="118"/>
      <c r="HJ4" s="118"/>
      <c r="HK4" s="118"/>
      <c r="HL4" s="118"/>
      <c r="HM4" s="118"/>
      <c r="HN4" s="118"/>
      <c r="HO4" s="118"/>
      <c r="HP4" s="118"/>
      <c r="HQ4" s="118"/>
      <c r="HR4" s="118"/>
      <c r="HS4" s="118"/>
      <c r="HT4" s="118"/>
      <c r="HU4" s="118"/>
      <c r="HV4" s="118"/>
      <c r="HW4" s="118"/>
      <c r="HX4" s="118"/>
      <c r="HY4" s="118"/>
      <c r="HZ4" s="118"/>
      <c r="IA4" s="118"/>
      <c r="IB4" s="118"/>
      <c r="IC4" s="118"/>
      <c r="ID4" s="118"/>
      <c r="IE4" s="118"/>
      <c r="IF4" s="118"/>
      <c r="IG4" s="118"/>
      <c r="IH4" s="118"/>
      <c r="II4" s="118"/>
      <c r="IJ4" s="118"/>
      <c r="IK4" s="118"/>
      <c r="IL4" s="118"/>
      <c r="IM4" s="118"/>
      <c r="IN4" s="118"/>
      <c r="IO4" s="118"/>
      <c r="IP4" s="118"/>
      <c r="IQ4" s="118"/>
      <c r="IR4" s="118"/>
      <c r="IS4" s="118"/>
      <c r="IT4" s="118"/>
      <c r="IU4" s="118"/>
      <c r="IV4" s="118"/>
      <c r="IW4" s="118"/>
      <c r="IX4" s="118"/>
      <c r="IY4" s="118"/>
      <c r="IZ4" s="118"/>
      <c r="JA4" s="118"/>
      <c r="JB4" s="118"/>
      <c r="JC4" s="118"/>
      <c r="JD4" s="118"/>
      <c r="JE4" s="118"/>
      <c r="JF4" s="118"/>
      <c r="JG4" s="118"/>
      <c r="JH4" s="118"/>
      <c r="JI4" s="118"/>
      <c r="JJ4" s="118"/>
      <c r="JK4" s="118"/>
      <c r="JL4" s="118"/>
      <c r="JM4" s="118"/>
      <c r="JN4" s="118"/>
      <c r="JO4" s="118"/>
      <c r="JP4" s="118"/>
      <c r="JQ4" s="118"/>
      <c r="JR4" s="118"/>
      <c r="JS4" s="118"/>
      <c r="JT4" s="118"/>
      <c r="JU4" s="118"/>
      <c r="JV4" s="118"/>
      <c r="JW4" s="118"/>
      <c r="JX4" s="118"/>
      <c r="JY4" s="118"/>
      <c r="JZ4" s="118"/>
      <c r="KA4" s="118"/>
      <c r="KB4" s="118"/>
      <c r="KC4" s="118"/>
      <c r="KD4" s="118"/>
      <c r="KE4" s="118"/>
      <c r="KF4" s="118"/>
      <c r="KG4" s="118"/>
      <c r="KH4" s="118"/>
      <c r="KI4" s="118"/>
      <c r="KJ4" s="118"/>
      <c r="KK4" s="118"/>
      <c r="KL4" s="118"/>
      <c r="KM4" s="118"/>
      <c r="KN4" s="118"/>
      <c r="KO4" s="118"/>
      <c r="KP4" s="118"/>
      <c r="KQ4" s="118"/>
      <c r="KR4" s="118"/>
      <c r="KS4" s="118"/>
      <c r="KT4" s="118"/>
      <c r="KU4" s="118"/>
      <c r="KV4" s="118"/>
      <c r="KW4" s="118"/>
      <c r="KX4" s="118"/>
      <c r="KY4" s="118"/>
      <c r="KZ4" s="118"/>
      <c r="LA4" s="118"/>
      <c r="LB4" s="118"/>
      <c r="LC4" s="118"/>
      <c r="LD4" s="118"/>
      <c r="LE4" s="118"/>
      <c r="LF4" s="118"/>
      <c r="LG4" s="118"/>
      <c r="LH4" s="118"/>
      <c r="LI4" s="118"/>
      <c r="LJ4" s="118"/>
      <c r="LK4" s="118"/>
      <c r="LL4" s="118"/>
      <c r="LM4" s="118"/>
      <c r="LN4" s="118"/>
      <c r="LO4" s="118"/>
      <c r="LP4" s="118"/>
      <c r="LQ4" s="118"/>
      <c r="LR4" s="118"/>
      <c r="LS4" s="118"/>
      <c r="LT4" s="118"/>
      <c r="LU4" s="118"/>
      <c r="LV4" s="118"/>
      <c r="LW4" s="118"/>
      <c r="LX4" s="118"/>
      <c r="LY4" s="118"/>
      <c r="LZ4" s="118"/>
      <c r="MA4" s="118"/>
      <c r="MB4" s="118"/>
      <c r="MC4" s="118"/>
      <c r="MD4" s="118"/>
      <c r="ME4" s="118"/>
      <c r="MF4" s="118"/>
      <c r="MG4" s="118"/>
      <c r="MH4" s="118"/>
      <c r="MI4" s="118"/>
      <c r="MJ4" s="118"/>
      <c r="MK4" s="118"/>
      <c r="ML4" s="118"/>
      <c r="MM4" s="118"/>
      <c r="MN4" s="118"/>
      <c r="MO4" s="118"/>
      <c r="MP4" s="118"/>
      <c r="MQ4" s="118"/>
      <c r="MR4" s="118"/>
      <c r="MS4" s="118"/>
      <c r="MT4" s="118"/>
      <c r="MU4" s="118"/>
      <c r="MV4" s="118"/>
      <c r="MW4" s="118"/>
      <c r="MX4" s="118"/>
      <c r="MY4" s="118"/>
      <c r="MZ4" s="118"/>
      <c r="NA4" s="118"/>
      <c r="NB4" s="118"/>
      <c r="NC4" s="118"/>
      <c r="ND4" s="118"/>
      <c r="NE4" s="118"/>
      <c r="NF4" s="118"/>
      <c r="NG4" s="118"/>
      <c r="NH4" s="118"/>
      <c r="NI4" s="118"/>
      <c r="NJ4" s="118"/>
      <c r="NK4" s="118"/>
      <c r="NL4" s="118"/>
      <c r="NM4" s="118"/>
      <c r="NN4" s="118"/>
      <c r="NO4" s="118"/>
      <c r="NP4" s="118"/>
      <c r="NQ4" s="118"/>
      <c r="NR4" s="118"/>
      <c r="NS4" s="118"/>
      <c r="NT4" s="118"/>
      <c r="NU4" s="118"/>
      <c r="NV4" s="118"/>
      <c r="NW4" s="118"/>
      <c r="NX4" s="118"/>
      <c r="NY4" s="118"/>
      <c r="NZ4" s="118"/>
      <c r="OA4" s="118"/>
      <c r="OB4" s="118"/>
      <c r="OC4" s="118"/>
      <c r="OD4" s="118"/>
      <c r="OE4" s="118"/>
      <c r="OF4" s="118"/>
      <c r="OG4" s="118"/>
      <c r="OH4" s="118"/>
      <c r="OI4" s="118"/>
      <c r="OJ4" s="118"/>
      <c r="OK4" s="118"/>
      <c r="OL4" s="118"/>
      <c r="OM4" s="118"/>
      <c r="ON4" s="118"/>
      <c r="OO4" s="118"/>
      <c r="OP4" s="118"/>
      <c r="OQ4" s="118"/>
      <c r="OR4" s="118"/>
      <c r="OS4" s="118"/>
      <c r="OT4" s="118"/>
      <c r="OU4" s="118"/>
      <c r="OV4" s="118"/>
      <c r="OW4" s="118"/>
      <c r="OX4" s="118"/>
      <c r="OY4" s="118"/>
      <c r="OZ4" s="118"/>
      <c r="PA4" s="118"/>
      <c r="PB4" s="118"/>
      <c r="PC4" s="118"/>
      <c r="PD4" s="118"/>
      <c r="PE4" s="118"/>
      <c r="PF4" s="118"/>
      <c r="PG4" s="118"/>
      <c r="PH4" s="118"/>
      <c r="PI4" s="118"/>
      <c r="PJ4" s="118"/>
      <c r="PK4" s="118"/>
      <c r="PL4" s="118"/>
      <c r="PM4" s="118"/>
      <c r="PN4" s="118"/>
      <c r="PO4" s="118"/>
      <c r="PP4" s="118"/>
      <c r="PQ4" s="118"/>
      <c r="PR4" s="118"/>
      <c r="PS4" s="118"/>
      <c r="PT4" s="118"/>
      <c r="PU4" s="118"/>
      <c r="PV4" s="118"/>
      <c r="PW4" s="118"/>
      <c r="PX4" s="118"/>
      <c r="PY4" s="118"/>
      <c r="PZ4" s="118"/>
      <c r="QA4" s="118"/>
      <c r="QB4" s="118"/>
      <c r="QC4" s="118"/>
      <c r="QD4" s="118"/>
      <c r="QE4" s="118"/>
      <c r="QF4" s="118"/>
      <c r="QG4" s="118"/>
      <c r="QH4" s="118"/>
      <c r="QI4" s="118"/>
      <c r="QJ4" s="118"/>
      <c r="QK4" s="118"/>
      <c r="QL4" s="118"/>
      <c r="QM4" s="118"/>
      <c r="QN4" s="118"/>
      <c r="QO4" s="118"/>
      <c r="QP4" s="118"/>
      <c r="QQ4" s="118"/>
      <c r="QR4" s="118"/>
      <c r="QS4" s="118"/>
      <c r="QT4" s="118"/>
      <c r="QU4" s="118"/>
      <c r="QV4" s="118"/>
      <c r="QW4" s="118"/>
      <c r="QX4" s="118"/>
      <c r="QY4" s="118"/>
      <c r="QZ4" s="118"/>
      <c r="RA4" s="118"/>
      <c r="RB4" s="118"/>
      <c r="RC4" s="118"/>
      <c r="RD4" s="118"/>
      <c r="RE4" s="118"/>
      <c r="RF4" s="118"/>
      <c r="RG4" s="118"/>
      <c r="RH4" s="118"/>
      <c r="RI4" s="118"/>
      <c r="RJ4" s="118"/>
      <c r="RK4" s="118"/>
      <c r="RL4" s="118"/>
      <c r="RM4" s="118"/>
      <c r="RN4" s="118"/>
      <c r="RO4" s="118"/>
      <c r="RP4" s="118"/>
      <c r="RQ4" s="118"/>
      <c r="RR4" s="118"/>
      <c r="RS4" s="118"/>
      <c r="RT4" s="118"/>
      <c r="RU4" s="118"/>
      <c r="RV4" s="118"/>
      <c r="RW4" s="118"/>
      <c r="RX4" s="118"/>
      <c r="RY4" s="118"/>
      <c r="RZ4" s="118"/>
      <c r="SA4" s="118"/>
      <c r="SB4" s="118"/>
      <c r="SC4" s="118"/>
      <c r="SD4" s="118"/>
      <c r="SE4" s="118"/>
      <c r="SF4" s="118"/>
      <c r="SG4" s="118"/>
      <c r="SH4" s="118"/>
      <c r="SI4" s="118"/>
      <c r="SJ4" s="118"/>
      <c r="SK4" s="118"/>
      <c r="SL4" s="118"/>
      <c r="SM4" s="118"/>
      <c r="SN4" s="118"/>
      <c r="SO4" s="118"/>
      <c r="SP4" s="118"/>
      <c r="SQ4" s="118"/>
      <c r="SR4" s="118"/>
      <c r="SS4" s="118"/>
      <c r="ST4" s="118"/>
      <c r="SU4" s="118"/>
      <c r="SV4" s="118"/>
      <c r="SW4" s="118"/>
      <c r="SX4" s="118"/>
      <c r="SY4" s="118"/>
      <c r="SZ4" s="118"/>
      <c r="TA4" s="118"/>
      <c r="TB4" s="118"/>
      <c r="TC4" s="118"/>
      <c r="TD4" s="118"/>
      <c r="TE4" s="118"/>
      <c r="TF4" s="118"/>
      <c r="TG4" s="118"/>
      <c r="TH4" s="118"/>
      <c r="TI4" s="118"/>
      <c r="TJ4" s="118"/>
      <c r="TK4" s="118"/>
      <c r="TL4" s="118"/>
      <c r="TM4" s="118"/>
      <c r="TN4" s="118"/>
      <c r="TO4" s="118"/>
      <c r="TP4" s="118"/>
      <c r="TQ4" s="118"/>
      <c r="TR4" s="118"/>
      <c r="TS4" s="118"/>
      <c r="TT4" s="118"/>
      <c r="TU4" s="118"/>
      <c r="TV4" s="118"/>
      <c r="TW4" s="118"/>
      <c r="TX4" s="118"/>
      <c r="TY4" s="118"/>
      <c r="TZ4" s="118"/>
      <c r="UA4" s="118"/>
      <c r="UB4" s="118"/>
      <c r="UC4" s="118"/>
      <c r="UD4" s="118"/>
      <c r="UE4" s="118"/>
      <c r="UF4" s="118"/>
      <c r="UG4" s="118"/>
      <c r="UH4" s="118"/>
      <c r="UI4" s="118"/>
      <c r="UJ4" s="118"/>
      <c r="UK4" s="118"/>
      <c r="UL4" s="118"/>
      <c r="UM4" s="118"/>
      <c r="UN4" s="118"/>
      <c r="UO4" s="118"/>
      <c r="UP4" s="118"/>
      <c r="UQ4" s="118"/>
      <c r="UR4" s="118"/>
      <c r="US4" s="118"/>
      <c r="UT4" s="118"/>
      <c r="UU4" s="118"/>
      <c r="UV4" s="118"/>
      <c r="UW4" s="118"/>
      <c r="UX4" s="118"/>
      <c r="UY4" s="118"/>
      <c r="UZ4" s="118"/>
      <c r="VA4" s="118"/>
      <c r="VB4" s="118"/>
      <c r="VC4" s="118"/>
      <c r="VD4" s="118"/>
      <c r="VE4" s="118"/>
      <c r="VF4" s="118"/>
      <c r="VG4" s="118"/>
      <c r="VH4" s="118"/>
      <c r="VI4" s="118"/>
      <c r="VJ4" s="118"/>
      <c r="VK4" s="118"/>
      <c r="VL4" s="118"/>
      <c r="VM4" s="118"/>
      <c r="VN4" s="118"/>
      <c r="VO4" s="118"/>
      <c r="VP4" s="118"/>
      <c r="VQ4" s="118"/>
      <c r="VR4" s="118"/>
      <c r="VS4" s="118"/>
      <c r="VT4" s="118"/>
      <c r="VU4" s="118"/>
      <c r="VV4" s="118"/>
      <c r="VW4" s="118"/>
      <c r="VX4" s="118"/>
      <c r="VY4" s="118"/>
      <c r="VZ4" s="118"/>
      <c r="WA4" s="118"/>
      <c r="WB4" s="118"/>
      <c r="WC4" s="118"/>
      <c r="WD4" s="118"/>
      <c r="WE4" s="118"/>
      <c r="WF4" s="118"/>
      <c r="WG4" s="118"/>
      <c r="WH4" s="118"/>
      <c r="WI4" s="118"/>
      <c r="WJ4" s="118"/>
      <c r="WK4" s="118"/>
      <c r="WL4" s="118"/>
      <c r="WM4" s="118"/>
      <c r="WN4" s="118"/>
      <c r="WO4" s="118"/>
      <c r="WP4" s="118"/>
      <c r="WQ4" s="118"/>
      <c r="WR4" s="118"/>
      <c r="WS4" s="118"/>
      <c r="WT4" s="118"/>
      <c r="WU4" s="118"/>
      <c r="WV4" s="118"/>
      <c r="WW4" s="118"/>
      <c r="WX4" s="118"/>
      <c r="WY4" s="118"/>
      <c r="WZ4" s="118"/>
      <c r="XA4" s="118"/>
      <c r="XB4" s="118"/>
      <c r="XC4" s="118"/>
      <c r="XD4" s="118"/>
      <c r="XE4" s="118"/>
      <c r="XF4" s="118"/>
      <c r="XG4" s="118"/>
      <c r="XH4" s="118"/>
      <c r="XI4" s="118"/>
      <c r="XJ4" s="118"/>
      <c r="XK4" s="118"/>
      <c r="XL4" s="118"/>
      <c r="XM4" s="118"/>
      <c r="XN4" s="118"/>
      <c r="XO4" s="118"/>
      <c r="XP4" s="118"/>
      <c r="XQ4" s="118"/>
      <c r="XR4" s="118"/>
      <c r="XS4" s="118"/>
      <c r="XT4" s="118"/>
      <c r="XU4" s="118"/>
      <c r="XV4" s="118"/>
      <c r="XW4" s="118"/>
      <c r="XX4" s="118"/>
      <c r="XY4" s="118"/>
      <c r="XZ4" s="118"/>
      <c r="YA4" s="118"/>
      <c r="YB4" s="118"/>
      <c r="YC4" s="118"/>
      <c r="YD4" s="118"/>
      <c r="YE4" s="118"/>
      <c r="YF4" s="118"/>
      <c r="YG4" s="118"/>
      <c r="YH4" s="118"/>
      <c r="YI4" s="118"/>
      <c r="YJ4" s="118"/>
      <c r="YK4" s="118"/>
      <c r="YL4" s="118"/>
      <c r="YM4" s="118"/>
      <c r="YN4" s="118"/>
      <c r="YO4" s="118"/>
      <c r="YP4" s="118"/>
      <c r="YQ4" s="118"/>
      <c r="YR4" s="118"/>
      <c r="YS4" s="118"/>
      <c r="YT4" s="118"/>
      <c r="YU4" s="118"/>
      <c r="YV4" s="118"/>
      <c r="YW4" s="118"/>
      <c r="YX4" s="118"/>
      <c r="YY4" s="118"/>
      <c r="YZ4" s="118"/>
      <c r="ZA4" s="118"/>
      <c r="ZB4" s="118"/>
      <c r="ZC4" s="118"/>
      <c r="ZD4" s="118"/>
      <c r="ZE4" s="118"/>
      <c r="ZF4" s="118"/>
      <c r="ZG4" s="118"/>
      <c r="ZH4" s="118"/>
      <c r="ZI4" s="118"/>
      <c r="ZJ4" s="118"/>
      <c r="ZK4" s="118"/>
      <c r="ZL4" s="118"/>
      <c r="ZM4" s="118"/>
      <c r="ZN4" s="118"/>
      <c r="ZO4" s="118"/>
      <c r="ZP4" s="118"/>
      <c r="ZQ4" s="118"/>
      <c r="ZR4" s="118"/>
      <c r="ZS4" s="118"/>
      <c r="ZT4" s="118"/>
      <c r="ZU4" s="118"/>
      <c r="ZV4" s="118"/>
      <c r="ZW4" s="118"/>
      <c r="ZX4" s="118"/>
      <c r="ZY4" s="118"/>
      <c r="ZZ4" s="118"/>
      <c r="AAA4" s="118"/>
      <c r="AAB4" s="118"/>
      <c r="AAC4" s="118"/>
      <c r="AAD4" s="118"/>
      <c r="AAE4" s="118"/>
      <c r="AAF4" s="118"/>
      <c r="AAG4" s="118"/>
      <c r="AAH4" s="118"/>
      <c r="AAI4" s="118"/>
      <c r="AAJ4" s="118"/>
      <c r="AAK4" s="118"/>
      <c r="AAL4" s="118"/>
      <c r="AAM4" s="118"/>
      <c r="AAN4" s="118"/>
      <c r="AAO4" s="118"/>
      <c r="AAP4" s="118"/>
      <c r="AAQ4" s="118"/>
      <c r="AAR4" s="118"/>
      <c r="AAS4" s="118"/>
      <c r="AAT4" s="118"/>
      <c r="AAU4" s="118"/>
      <c r="AAV4" s="118"/>
      <c r="AAW4" s="118"/>
      <c r="AAX4" s="118"/>
      <c r="AAY4" s="118"/>
      <c r="AAZ4" s="118"/>
      <c r="ABA4" s="118"/>
      <c r="ABB4" s="118"/>
      <c r="ABC4" s="118"/>
      <c r="ABD4" s="118"/>
      <c r="ABE4" s="118"/>
      <c r="ABF4" s="118"/>
      <c r="ABG4" s="118"/>
      <c r="ABH4" s="118"/>
      <c r="ABI4" s="118"/>
      <c r="ABJ4" s="118"/>
      <c r="ABK4" s="118"/>
      <c r="ABL4" s="118"/>
      <c r="ABM4" s="118"/>
      <c r="ABN4" s="118"/>
      <c r="ABO4" s="118"/>
      <c r="ABP4" s="118"/>
      <c r="ABQ4" s="118"/>
      <c r="ABR4" s="118"/>
      <c r="ABS4" s="118"/>
      <c r="ABT4" s="118"/>
      <c r="ABU4" s="118"/>
      <c r="ABV4" s="118"/>
      <c r="ABW4" s="118"/>
      <c r="ABX4" s="118"/>
      <c r="ABY4" s="118"/>
      <c r="ABZ4" s="118"/>
      <c r="ACA4" s="118"/>
      <c r="ACB4" s="118"/>
      <c r="ACC4" s="118"/>
      <c r="ACD4" s="118"/>
      <c r="ACE4" s="118"/>
      <c r="ACF4" s="118"/>
      <c r="ACG4" s="118"/>
      <c r="ACH4" s="118"/>
      <c r="ACI4" s="118"/>
      <c r="ACJ4" s="118"/>
      <c r="ACK4" s="118"/>
      <c r="ACL4" s="118"/>
      <c r="ACM4" s="118"/>
      <c r="ACN4" s="118"/>
      <c r="ACO4" s="118"/>
      <c r="ACP4" s="118"/>
      <c r="ACQ4" s="118"/>
      <c r="ACR4" s="118"/>
      <c r="ACS4" s="118"/>
      <c r="ACT4" s="118"/>
      <c r="ACU4" s="118"/>
      <c r="ACV4" s="118"/>
      <c r="ACW4" s="118"/>
      <c r="ACX4" s="118"/>
      <c r="ACY4" s="118"/>
      <c r="ACZ4" s="118"/>
      <c r="ADA4" s="118"/>
      <c r="ADB4" s="118"/>
      <c r="ADC4" s="118"/>
      <c r="ADD4" s="118"/>
      <c r="ADE4" s="118"/>
      <c r="ADF4" s="118"/>
      <c r="ADG4" s="118"/>
      <c r="ADH4" s="118"/>
      <c r="ADI4" s="118"/>
      <c r="ADJ4" s="118"/>
      <c r="ADK4" s="118"/>
      <c r="ADL4" s="118"/>
      <c r="ADM4" s="118"/>
      <c r="ADN4" s="118"/>
      <c r="ADO4" s="118"/>
      <c r="ADP4" s="118"/>
      <c r="ADQ4" s="118"/>
      <c r="ADR4" s="118"/>
      <c r="ADS4" s="118"/>
      <c r="ADT4" s="118"/>
      <c r="ADU4" s="118"/>
      <c r="ADV4" s="118"/>
      <c r="ADW4" s="118"/>
      <c r="ADX4" s="118"/>
      <c r="ADY4" s="118"/>
      <c r="ADZ4" s="118"/>
      <c r="AEA4" s="118"/>
      <c r="AEB4" s="118"/>
      <c r="AEC4" s="118"/>
      <c r="AED4" s="118"/>
      <c r="AEE4" s="118"/>
      <c r="AEF4" s="118"/>
      <c r="AEG4" s="118"/>
      <c r="AEH4" s="118"/>
      <c r="AEI4" s="118"/>
      <c r="AEJ4" s="118"/>
      <c r="AEK4" s="118"/>
      <c r="AEL4" s="118"/>
      <c r="AEM4" s="118"/>
      <c r="AEN4" s="118"/>
      <c r="AEO4" s="118"/>
      <c r="AEP4" s="118"/>
      <c r="AEQ4" s="118"/>
      <c r="AER4" s="118"/>
      <c r="AES4" s="118"/>
      <c r="AET4" s="118"/>
      <c r="AEU4" s="118"/>
      <c r="AEV4" s="118"/>
      <c r="AEW4" s="118"/>
      <c r="AEX4" s="118"/>
      <c r="AEY4" s="118"/>
      <c r="AEZ4" s="118"/>
      <c r="AFA4" s="118"/>
      <c r="AFB4" s="118"/>
      <c r="AFC4" s="118"/>
      <c r="AFD4" s="118"/>
      <c r="AFE4" s="118"/>
      <c r="AFF4" s="118"/>
      <c r="AFG4" s="118"/>
      <c r="AFH4" s="118"/>
      <c r="AFI4" s="118"/>
      <c r="AFJ4" s="118"/>
      <c r="AFK4" s="118"/>
      <c r="AFL4" s="118"/>
      <c r="AFM4" s="118"/>
      <c r="AFN4" s="118"/>
      <c r="AFO4" s="118"/>
      <c r="AFP4" s="118"/>
      <c r="AFQ4" s="118"/>
      <c r="AFR4" s="118"/>
      <c r="AFS4" s="118"/>
      <c r="AFT4" s="118"/>
      <c r="AFU4" s="118"/>
      <c r="AFV4" s="118"/>
      <c r="AFW4" s="118"/>
      <c r="AFX4" s="118"/>
      <c r="AFY4" s="118"/>
      <c r="AFZ4" s="118"/>
      <c r="AGA4" s="118"/>
      <c r="AGB4" s="118"/>
      <c r="AGC4" s="118"/>
      <c r="AGD4" s="118"/>
      <c r="AGE4" s="118"/>
      <c r="AGF4" s="118"/>
      <c r="AGG4" s="118"/>
      <c r="AGH4" s="118"/>
      <c r="AGI4" s="118"/>
      <c r="AGJ4" s="118"/>
      <c r="AGK4" s="118"/>
      <c r="AGL4" s="118"/>
      <c r="AGM4" s="118"/>
      <c r="AGN4" s="118"/>
      <c r="AGO4" s="118"/>
      <c r="AGP4" s="118"/>
      <c r="AGQ4" s="118"/>
      <c r="AGR4" s="118"/>
      <c r="AGS4" s="118"/>
      <c r="AGT4" s="118"/>
      <c r="AGU4" s="118"/>
      <c r="AGV4" s="118"/>
      <c r="AGW4" s="118"/>
      <c r="AGX4" s="118"/>
      <c r="AGY4" s="118"/>
      <c r="AGZ4" s="118"/>
      <c r="AHA4" s="118"/>
      <c r="AHB4" s="118"/>
      <c r="AHC4" s="118"/>
      <c r="AHD4" s="118"/>
      <c r="AHE4" s="118"/>
      <c r="AHF4" s="118"/>
      <c r="AHG4" s="118"/>
      <c r="AHH4" s="118"/>
      <c r="AHI4" s="118"/>
      <c r="AHJ4" s="118"/>
      <c r="AHK4" s="118"/>
      <c r="AHL4" s="118"/>
      <c r="AHM4" s="118"/>
      <c r="AHN4" s="118"/>
      <c r="AHO4" s="118"/>
      <c r="AHP4" s="118"/>
      <c r="AHQ4" s="118"/>
      <c r="AHR4" s="118"/>
      <c r="AHS4" s="118"/>
      <c r="AHT4" s="118"/>
      <c r="AHU4" s="118"/>
      <c r="AHV4" s="118"/>
      <c r="AHW4" s="118"/>
      <c r="AHX4" s="118"/>
      <c r="AHY4" s="118"/>
      <c r="AHZ4" s="118"/>
      <c r="AIA4" s="118"/>
      <c r="AIB4" s="118"/>
      <c r="AIC4" s="118"/>
      <c r="AID4" s="118"/>
      <c r="AIE4" s="118"/>
      <c r="AIF4" s="118"/>
      <c r="AIG4" s="118"/>
      <c r="AIH4" s="118"/>
      <c r="AII4" s="118"/>
      <c r="AIJ4" s="118"/>
      <c r="AIK4" s="118"/>
      <c r="AIL4" s="118"/>
      <c r="AIM4" s="118"/>
      <c r="AIN4" s="118"/>
      <c r="AIO4" s="118"/>
      <c r="AIP4" s="118"/>
      <c r="AIQ4" s="118"/>
      <c r="AIR4" s="118"/>
      <c r="AIS4" s="118"/>
      <c r="AIT4" s="118"/>
      <c r="AIU4" s="118"/>
      <c r="AIV4" s="118"/>
      <c r="AIW4" s="118"/>
      <c r="AIX4" s="118"/>
      <c r="AIY4" s="118"/>
      <c r="AIZ4" s="118"/>
      <c r="AJA4" s="118"/>
      <c r="AJB4" s="118"/>
      <c r="AJC4" s="118"/>
      <c r="AJD4" s="118"/>
      <c r="AJE4" s="118"/>
      <c r="AJF4" s="118"/>
      <c r="AJG4" s="118"/>
      <c r="AJH4" s="118"/>
      <c r="AJI4" s="118"/>
      <c r="AJJ4" s="118"/>
      <c r="AJK4" s="118"/>
      <c r="AJL4" s="118"/>
      <c r="AJM4" s="118"/>
      <c r="AJN4" s="118"/>
      <c r="AJO4" s="118"/>
      <c r="AJP4" s="118"/>
      <c r="AJQ4" s="118"/>
      <c r="AJR4" s="118"/>
      <c r="AJS4" s="118"/>
      <c r="AJT4" s="118"/>
      <c r="AJU4" s="118"/>
      <c r="AJV4" s="118"/>
      <c r="AJW4" s="118"/>
      <c r="AJX4" s="118"/>
      <c r="AJY4" s="118"/>
      <c r="AJZ4" s="118"/>
      <c r="AKA4" s="118"/>
      <c r="AKB4" s="118"/>
      <c r="AKC4" s="118"/>
      <c r="AKD4" s="118"/>
      <c r="AKE4" s="118"/>
      <c r="AKF4" s="118"/>
      <c r="AKG4" s="118"/>
      <c r="AKH4" s="118"/>
      <c r="AKI4" s="118"/>
      <c r="AKJ4" s="118"/>
      <c r="AKK4" s="118"/>
      <c r="AKL4" s="118"/>
      <c r="AKM4" s="118"/>
      <c r="AKN4" s="118"/>
      <c r="AKO4" s="118"/>
      <c r="AKP4" s="118"/>
      <c r="AKQ4" s="118"/>
      <c r="AKR4" s="118"/>
      <c r="AKS4" s="118"/>
      <c r="AKT4" s="118"/>
      <c r="AKU4" s="118"/>
      <c r="AKV4" s="118"/>
      <c r="AKW4" s="118"/>
      <c r="AKX4" s="118"/>
      <c r="AKY4" s="118"/>
      <c r="AKZ4" s="118"/>
      <c r="ALA4" s="118"/>
      <c r="ALB4" s="118"/>
      <c r="ALC4" s="118"/>
      <c r="ALD4" s="118"/>
      <c r="ALE4" s="118"/>
      <c r="ALF4" s="118"/>
      <c r="ALG4" s="118"/>
      <c r="ALH4" s="118"/>
      <c r="ALI4" s="118"/>
      <c r="ALJ4" s="118"/>
      <c r="ALK4" s="118"/>
      <c r="ALL4" s="118"/>
      <c r="ALM4" s="118"/>
      <c r="ALN4" s="118"/>
      <c r="ALO4" s="118"/>
      <c r="ALP4" s="118"/>
      <c r="ALQ4" s="118"/>
      <c r="ALR4" s="118"/>
      <c r="ALS4" s="118"/>
      <c r="ALT4" s="118"/>
      <c r="ALU4" s="118"/>
      <c r="ALV4" s="118"/>
      <c r="ALW4" s="118"/>
      <c r="ALX4" s="118"/>
      <c r="ALY4" s="118"/>
      <c r="ALZ4" s="118"/>
      <c r="AMA4" s="118"/>
      <c r="AMB4" s="118"/>
      <c r="AMC4" s="118"/>
      <c r="AMD4" s="118"/>
      <c r="AME4" s="118"/>
      <c r="AMF4" s="118"/>
      <c r="AMG4" s="118"/>
      <c r="AMH4" s="118"/>
    </row>
    <row r="5" spans="1:1022" x14ac:dyDescent="0.25">
      <c r="A5" s="208" t="s">
        <v>2014</v>
      </c>
      <c r="B5" s="163">
        <v>5</v>
      </c>
      <c r="C5" s="162" t="s">
        <v>25269</v>
      </c>
      <c r="D5" s="174" t="s">
        <v>9351</v>
      </c>
      <c r="G5" s="174"/>
      <c r="I5" s="319">
        <v>0.04</v>
      </c>
      <c r="J5" s="336"/>
      <c r="L5" s="332">
        <v>1</v>
      </c>
      <c r="M5" s="336">
        <v>1</v>
      </c>
      <c r="O5" s="336"/>
      <c r="Q5" s="336" t="s">
        <v>752</v>
      </c>
      <c r="R5" s="332">
        <v>2</v>
      </c>
      <c r="S5" s="336" t="s">
        <v>752</v>
      </c>
      <c r="V5" s="219">
        <f t="shared" si="0"/>
        <v>100</v>
      </c>
      <c r="W5" s="219">
        <f t="shared" si="1"/>
        <v>100</v>
      </c>
      <c r="X5" s="219">
        <f t="shared" si="2"/>
        <v>100</v>
      </c>
      <c r="Y5" s="219">
        <f t="shared" si="3"/>
        <v>100</v>
      </c>
      <c r="Z5" s="219">
        <f t="shared" si="4"/>
        <v>100</v>
      </c>
      <c r="AA5" s="227">
        <v>0.01</v>
      </c>
      <c r="AB5" s="220">
        <f t="shared" ref="AB5:AB36" si="12">IF(OR(EXACT(R5,"1A"),EXACT(R5,"1B")),0.1,IF(R5=2,1,100))</f>
        <v>1</v>
      </c>
      <c r="AC5" s="220">
        <f t="shared" si="5"/>
        <v>0.3</v>
      </c>
      <c r="AD5" s="416">
        <f t="shared" si="6"/>
        <v>1</v>
      </c>
      <c r="AE5" s="416">
        <f t="shared" si="7"/>
        <v>1</v>
      </c>
      <c r="AF5" s="212">
        <f t="shared" si="8"/>
        <v>100</v>
      </c>
      <c r="AG5" s="212">
        <f t="shared" si="9"/>
        <v>100</v>
      </c>
      <c r="AH5" s="212">
        <f t="shared" si="10"/>
        <v>100</v>
      </c>
      <c r="AI5" s="212">
        <f t="shared" si="11"/>
        <v>100</v>
      </c>
      <c r="AJ5" s="214" t="s">
        <v>24616</v>
      </c>
      <c r="AK5" s="163">
        <v>1</v>
      </c>
      <c r="AL5" s="163">
        <v>1</v>
      </c>
      <c r="AM5" s="228"/>
      <c r="AN5" s="163"/>
      <c r="AQ5" s="229" t="s">
        <v>25270</v>
      </c>
      <c r="AR5" s="163"/>
      <c r="AS5" s="412"/>
      <c r="AT5" s="412"/>
    </row>
    <row r="6" spans="1:1022" x14ac:dyDescent="0.25">
      <c r="A6" s="208" t="s">
        <v>2011</v>
      </c>
      <c r="B6" s="163">
        <v>6</v>
      </c>
      <c r="C6" s="162" t="s">
        <v>24634</v>
      </c>
      <c r="D6" s="174" t="s">
        <v>24575</v>
      </c>
      <c r="G6" s="174"/>
      <c r="I6" s="319">
        <v>0.5</v>
      </c>
      <c r="J6" s="336"/>
      <c r="M6" s="336"/>
      <c r="O6" s="336"/>
      <c r="Q6" s="336"/>
      <c r="S6" s="336"/>
      <c r="V6" s="219">
        <f t="shared" si="0"/>
        <v>100</v>
      </c>
      <c r="W6" s="219">
        <f t="shared" si="1"/>
        <v>100</v>
      </c>
      <c r="X6" s="219">
        <f t="shared" si="2"/>
        <v>100</v>
      </c>
      <c r="Y6" s="219">
        <f t="shared" si="3"/>
        <v>100</v>
      </c>
      <c r="Z6" s="219">
        <f t="shared" si="4"/>
        <v>100</v>
      </c>
      <c r="AA6" s="220">
        <f t="shared" ref="AA6:AA37" si="13">IF(OR(EXACT(Q6,"1A"),EXACT(Q6,"1B")),0.1,IF(Q6=2,1,100))</f>
        <v>100</v>
      </c>
      <c r="AB6" s="220">
        <f t="shared" si="12"/>
        <v>100</v>
      </c>
      <c r="AC6" s="220">
        <f t="shared" si="5"/>
        <v>100</v>
      </c>
      <c r="AD6" s="416">
        <f t="shared" si="6"/>
        <v>100</v>
      </c>
      <c r="AE6" s="416">
        <f t="shared" si="7"/>
        <v>100</v>
      </c>
      <c r="AF6" s="212">
        <f t="shared" si="8"/>
        <v>100</v>
      </c>
      <c r="AG6" s="212">
        <f t="shared" si="9"/>
        <v>100</v>
      </c>
      <c r="AH6" s="212">
        <f t="shared" si="10"/>
        <v>100</v>
      </c>
      <c r="AI6" s="212">
        <f t="shared" si="11"/>
        <v>100</v>
      </c>
      <c r="AJ6" s="214" t="s">
        <v>24578</v>
      </c>
      <c r="AK6" s="163"/>
      <c r="AL6" s="163"/>
      <c r="AM6" s="228"/>
      <c r="AN6" s="163"/>
      <c r="AQ6" s="229" t="s">
        <v>6191</v>
      </c>
      <c r="AR6" s="163"/>
      <c r="AS6" s="412"/>
      <c r="AT6" s="412"/>
    </row>
    <row r="7" spans="1:1022" ht="18.75" customHeight="1" x14ac:dyDescent="0.25">
      <c r="A7" s="149" t="s">
        <v>1305</v>
      </c>
      <c r="B7" s="163">
        <v>7</v>
      </c>
      <c r="C7" s="162" t="s">
        <v>24635</v>
      </c>
      <c r="D7" s="178" t="s">
        <v>1306</v>
      </c>
      <c r="E7" s="185" t="s">
        <v>208</v>
      </c>
      <c r="F7" s="201"/>
      <c r="G7" s="180"/>
      <c r="H7" s="175">
        <v>2</v>
      </c>
      <c r="I7" s="319">
        <v>0.02</v>
      </c>
      <c r="J7" s="366"/>
      <c r="K7" s="140"/>
      <c r="L7" s="140"/>
      <c r="M7" s="140"/>
      <c r="N7" s="140"/>
      <c r="O7" s="140"/>
      <c r="P7" s="332">
        <v>1</v>
      </c>
      <c r="Q7" s="140"/>
      <c r="R7" s="140"/>
      <c r="S7" s="332" t="s">
        <v>752</v>
      </c>
      <c r="V7" s="219">
        <f t="shared" si="0"/>
        <v>100</v>
      </c>
      <c r="W7" s="219">
        <f t="shared" si="1"/>
        <v>100</v>
      </c>
      <c r="X7" s="219">
        <f t="shared" si="2"/>
        <v>100</v>
      </c>
      <c r="Y7" s="219">
        <f t="shared" si="3"/>
        <v>10</v>
      </c>
      <c r="Z7" s="219">
        <f t="shared" si="4"/>
        <v>1</v>
      </c>
      <c r="AA7" s="220">
        <f t="shared" si="13"/>
        <v>100</v>
      </c>
      <c r="AB7" s="220">
        <f t="shared" si="12"/>
        <v>100</v>
      </c>
      <c r="AC7" s="220">
        <f t="shared" si="5"/>
        <v>0.3</v>
      </c>
      <c r="AD7" s="416">
        <f t="shared" si="6"/>
        <v>100</v>
      </c>
      <c r="AE7" s="416">
        <f t="shared" si="7"/>
        <v>100</v>
      </c>
      <c r="AF7" s="212">
        <f t="shared" si="8"/>
        <v>100</v>
      </c>
      <c r="AG7" s="212">
        <f t="shared" si="9"/>
        <v>100</v>
      </c>
      <c r="AH7" s="212">
        <f t="shared" si="10"/>
        <v>100</v>
      </c>
      <c r="AI7" s="212">
        <f t="shared" si="11"/>
        <v>100</v>
      </c>
      <c r="AJ7" s="214" t="s">
        <v>1307</v>
      </c>
      <c r="AK7" s="163">
        <v>1</v>
      </c>
      <c r="AL7" s="185">
        <v>1</v>
      </c>
      <c r="AM7" s="214"/>
      <c r="AN7" s="412"/>
      <c r="AO7" s="185">
        <v>100</v>
      </c>
      <c r="AP7" s="412"/>
      <c r="AQ7" s="167" t="s">
        <v>24579</v>
      </c>
    </row>
    <row r="8" spans="1:1022" x14ac:dyDescent="0.25">
      <c r="A8" s="235" t="s">
        <v>5421</v>
      </c>
      <c r="B8" s="163">
        <v>8</v>
      </c>
      <c r="C8" s="317" t="s">
        <v>5422</v>
      </c>
      <c r="D8" s="177" t="s">
        <v>5423</v>
      </c>
      <c r="E8" s="187"/>
      <c r="F8" s="187"/>
      <c r="G8" s="177"/>
      <c r="H8" s="177"/>
      <c r="I8" s="319">
        <v>2</v>
      </c>
      <c r="J8" s="334"/>
      <c r="K8" s="334"/>
      <c r="L8" s="334"/>
      <c r="M8" s="334"/>
      <c r="N8" s="334"/>
      <c r="O8" s="339"/>
      <c r="P8" s="334"/>
      <c r="Q8" s="334"/>
      <c r="R8" s="334"/>
      <c r="S8" s="334"/>
      <c r="T8" s="334"/>
      <c r="U8" s="340"/>
      <c r="V8" s="237">
        <f t="shared" si="0"/>
        <v>100</v>
      </c>
      <c r="W8" s="237">
        <f t="shared" si="1"/>
        <v>100</v>
      </c>
      <c r="X8" s="237">
        <f t="shared" si="2"/>
        <v>100</v>
      </c>
      <c r="Y8" s="237">
        <f t="shared" si="3"/>
        <v>100</v>
      </c>
      <c r="Z8" s="237">
        <f t="shared" si="4"/>
        <v>100</v>
      </c>
      <c r="AA8" s="238">
        <f t="shared" si="13"/>
        <v>100</v>
      </c>
      <c r="AB8" s="238">
        <f t="shared" si="12"/>
        <v>100</v>
      </c>
      <c r="AC8" s="238">
        <f t="shared" si="5"/>
        <v>100</v>
      </c>
      <c r="AD8" s="416">
        <f t="shared" si="6"/>
        <v>100</v>
      </c>
      <c r="AE8" s="416">
        <f t="shared" si="7"/>
        <v>100</v>
      </c>
      <c r="AF8" s="239">
        <f t="shared" si="8"/>
        <v>100</v>
      </c>
      <c r="AG8" s="239">
        <f t="shared" si="9"/>
        <v>100</v>
      </c>
      <c r="AH8" s="239">
        <f t="shared" si="10"/>
        <v>100</v>
      </c>
      <c r="AI8" s="239">
        <f t="shared" si="11"/>
        <v>100</v>
      </c>
      <c r="AJ8" s="243" t="s">
        <v>9146</v>
      </c>
      <c r="AK8" s="236"/>
      <c r="AL8" s="187"/>
      <c r="AM8" s="214"/>
      <c r="AN8" s="187"/>
      <c r="AO8" s="187"/>
      <c r="AQ8" s="167" t="s">
        <v>24580</v>
      </c>
    </row>
    <row r="9" spans="1:1022" ht="18" customHeight="1" x14ac:dyDescent="0.25">
      <c r="A9" s="235" t="s">
        <v>2123</v>
      </c>
      <c r="B9" s="163">
        <v>9</v>
      </c>
      <c r="C9" s="317" t="s">
        <v>5377</v>
      </c>
      <c r="D9" s="177" t="s">
        <v>5378</v>
      </c>
      <c r="E9" s="187" t="s">
        <v>208</v>
      </c>
      <c r="F9" s="187"/>
      <c r="G9" s="177"/>
      <c r="H9" s="249">
        <v>1</v>
      </c>
      <c r="I9" s="319">
        <v>0.7</v>
      </c>
      <c r="J9" s="334" t="s">
        <v>753</v>
      </c>
      <c r="K9" s="334">
        <v>1</v>
      </c>
      <c r="L9" s="334"/>
      <c r="M9" s="334"/>
      <c r="N9" s="334"/>
      <c r="O9" s="339"/>
      <c r="P9" s="334"/>
      <c r="Q9" s="334"/>
      <c r="R9" s="334"/>
      <c r="S9" s="334"/>
      <c r="T9" s="334"/>
      <c r="U9" s="340"/>
      <c r="V9" s="237">
        <f t="shared" si="0"/>
        <v>100</v>
      </c>
      <c r="W9" s="237">
        <f t="shared" si="1"/>
        <v>100</v>
      </c>
      <c r="X9" s="237">
        <f t="shared" si="2"/>
        <v>100</v>
      </c>
      <c r="Y9" s="237">
        <f t="shared" si="3"/>
        <v>100</v>
      </c>
      <c r="Z9" s="237">
        <f t="shared" si="4"/>
        <v>100</v>
      </c>
      <c r="AA9" s="238">
        <f t="shared" si="13"/>
        <v>100</v>
      </c>
      <c r="AB9" s="238">
        <f t="shared" si="12"/>
        <v>100</v>
      </c>
      <c r="AC9" s="238">
        <f t="shared" si="5"/>
        <v>100</v>
      </c>
      <c r="AD9" s="416">
        <f t="shared" si="6"/>
        <v>100</v>
      </c>
      <c r="AE9" s="416">
        <f t="shared" si="7"/>
        <v>100</v>
      </c>
      <c r="AF9" s="239">
        <f t="shared" si="8"/>
        <v>1</v>
      </c>
      <c r="AG9" s="239">
        <f t="shared" si="9"/>
        <v>1</v>
      </c>
      <c r="AH9" s="239">
        <f t="shared" si="10"/>
        <v>3</v>
      </c>
      <c r="AI9" s="239">
        <f t="shared" si="11"/>
        <v>5</v>
      </c>
      <c r="AJ9" s="243" t="s">
        <v>24582</v>
      </c>
      <c r="AK9" s="236">
        <v>1</v>
      </c>
      <c r="AL9" s="187"/>
      <c r="AM9" s="214"/>
      <c r="AN9" s="187">
        <v>100</v>
      </c>
      <c r="AO9" s="187"/>
      <c r="AQ9" s="167" t="s">
        <v>24581</v>
      </c>
    </row>
    <row r="10" spans="1:1022" x14ac:dyDescent="0.25">
      <c r="A10" s="208" t="s">
        <v>1204</v>
      </c>
      <c r="B10" s="163">
        <v>10</v>
      </c>
      <c r="C10" s="162" t="s">
        <v>24636</v>
      </c>
      <c r="D10" s="175" t="s">
        <v>1205</v>
      </c>
      <c r="E10" s="429"/>
      <c r="F10" s="201"/>
      <c r="G10" s="180"/>
      <c r="H10" s="180"/>
      <c r="I10" s="319">
        <v>1000</v>
      </c>
      <c r="J10" s="332">
        <v>2</v>
      </c>
      <c r="K10" s="140"/>
      <c r="L10" s="140"/>
      <c r="M10" s="140"/>
      <c r="N10" s="140"/>
      <c r="O10" s="140"/>
      <c r="P10" s="140"/>
      <c r="Q10" s="140"/>
      <c r="R10" s="140"/>
      <c r="S10" s="140"/>
      <c r="T10" s="140"/>
      <c r="U10" s="140"/>
      <c r="V10" s="219">
        <f t="shared" si="0"/>
        <v>100</v>
      </c>
      <c r="W10" s="219">
        <f t="shared" si="1"/>
        <v>100</v>
      </c>
      <c r="X10" s="219">
        <f t="shared" si="2"/>
        <v>100</v>
      </c>
      <c r="Y10" s="219">
        <f t="shared" si="3"/>
        <v>100</v>
      </c>
      <c r="Z10" s="219">
        <f t="shared" si="4"/>
        <v>100</v>
      </c>
      <c r="AA10" s="220">
        <f t="shared" si="13"/>
        <v>100</v>
      </c>
      <c r="AB10" s="220">
        <f t="shared" si="12"/>
        <v>100</v>
      </c>
      <c r="AC10" s="220">
        <f t="shared" si="5"/>
        <v>100</v>
      </c>
      <c r="AD10" s="416">
        <f t="shared" si="6"/>
        <v>100</v>
      </c>
      <c r="AE10" s="416">
        <f t="shared" si="7"/>
        <v>100</v>
      </c>
      <c r="AF10" s="212">
        <f t="shared" si="8"/>
        <v>100</v>
      </c>
      <c r="AG10" s="212">
        <f t="shared" si="9"/>
        <v>10</v>
      </c>
      <c r="AH10" s="212">
        <f t="shared" si="10"/>
        <v>100</v>
      </c>
      <c r="AI10" s="212">
        <f t="shared" si="11"/>
        <v>100</v>
      </c>
      <c r="AJ10" s="214" t="s">
        <v>24577</v>
      </c>
      <c r="AK10" s="412"/>
      <c r="AL10" s="412"/>
      <c r="AM10" s="214"/>
      <c r="AN10" s="412"/>
      <c r="AO10" s="412"/>
      <c r="AP10" s="412"/>
      <c r="AQ10" s="167" t="s">
        <v>24583</v>
      </c>
      <c r="AR10" s="412"/>
      <c r="AS10" s="412"/>
      <c r="AT10" s="412"/>
    </row>
    <row r="11" spans="1:1022" x14ac:dyDescent="0.25">
      <c r="A11" s="208" t="s">
        <v>2135</v>
      </c>
      <c r="B11" s="163">
        <v>11</v>
      </c>
      <c r="C11" s="162" t="s">
        <v>24637</v>
      </c>
      <c r="D11" s="175" t="s">
        <v>9034</v>
      </c>
      <c r="E11" s="429" t="s">
        <v>24584</v>
      </c>
      <c r="F11" s="201"/>
      <c r="G11" s="180"/>
      <c r="H11" s="180">
        <v>2</v>
      </c>
      <c r="I11" s="319">
        <v>0.75</v>
      </c>
      <c r="J11" s="332">
        <v>2</v>
      </c>
      <c r="K11" s="140">
        <v>2</v>
      </c>
      <c r="L11" s="140"/>
      <c r="M11" s="140"/>
      <c r="N11" s="140"/>
      <c r="O11" s="140">
        <v>3</v>
      </c>
      <c r="P11" s="140"/>
      <c r="Q11" s="140"/>
      <c r="R11" s="140"/>
      <c r="S11" s="140"/>
      <c r="T11" s="140"/>
      <c r="U11" s="140"/>
      <c r="V11" s="219">
        <f t="shared" si="0"/>
        <v>100</v>
      </c>
      <c r="W11" s="219">
        <f t="shared" si="1"/>
        <v>100</v>
      </c>
      <c r="X11" s="219">
        <f t="shared" si="2"/>
        <v>20</v>
      </c>
      <c r="Y11" s="219">
        <f t="shared" si="3"/>
        <v>100</v>
      </c>
      <c r="Z11" s="219">
        <f t="shared" si="4"/>
        <v>100</v>
      </c>
      <c r="AA11" s="220">
        <f t="shared" si="13"/>
        <v>100</v>
      </c>
      <c r="AB11" s="220">
        <f t="shared" si="12"/>
        <v>100</v>
      </c>
      <c r="AC11" s="220">
        <f t="shared" si="5"/>
        <v>100</v>
      </c>
      <c r="AD11" s="416">
        <f t="shared" si="6"/>
        <v>100</v>
      </c>
      <c r="AE11" s="416">
        <f t="shared" si="7"/>
        <v>100</v>
      </c>
      <c r="AF11" s="212">
        <f t="shared" si="8"/>
        <v>10</v>
      </c>
      <c r="AG11" s="212">
        <f t="shared" si="9"/>
        <v>10</v>
      </c>
      <c r="AH11" s="212">
        <f t="shared" si="10"/>
        <v>100</v>
      </c>
      <c r="AI11" s="212">
        <f t="shared" si="11"/>
        <v>100</v>
      </c>
      <c r="AJ11" s="214" t="s">
        <v>24586</v>
      </c>
      <c r="AK11" s="412"/>
      <c r="AL11" s="412"/>
      <c r="AM11" s="214"/>
      <c r="AN11" s="412"/>
      <c r="AO11" s="412"/>
      <c r="AP11" s="412"/>
      <c r="AQ11" s="222" t="s">
        <v>24585</v>
      </c>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412"/>
      <c r="DN11" s="412"/>
      <c r="DO11" s="412"/>
      <c r="DP11" s="412"/>
      <c r="DQ11" s="412"/>
      <c r="DR11" s="412"/>
      <c r="DS11" s="412"/>
      <c r="DT11" s="412"/>
      <c r="DU11" s="412"/>
      <c r="DV11" s="412"/>
      <c r="DW11" s="412"/>
      <c r="DX11" s="412"/>
      <c r="DY11" s="412"/>
      <c r="DZ11" s="412"/>
      <c r="EA11" s="412"/>
      <c r="EB11" s="412"/>
      <c r="EC11" s="412"/>
      <c r="ED11" s="412"/>
      <c r="EE11" s="412"/>
      <c r="EF11" s="412"/>
      <c r="EG11" s="412"/>
      <c r="EH11" s="412"/>
      <c r="EI11" s="412"/>
      <c r="EJ11" s="412"/>
      <c r="EK11" s="412"/>
      <c r="EL11" s="412"/>
      <c r="EM11" s="412"/>
      <c r="EN11" s="412"/>
      <c r="EO11" s="412"/>
      <c r="EP11" s="412"/>
      <c r="EQ11" s="412"/>
      <c r="ER11" s="412"/>
      <c r="ES11" s="412"/>
      <c r="ET11" s="412"/>
      <c r="EU11" s="412"/>
      <c r="EV11" s="412"/>
      <c r="EW11" s="412"/>
      <c r="EX11" s="412"/>
      <c r="EY11" s="412"/>
      <c r="EZ11" s="412"/>
      <c r="FA11" s="412"/>
      <c r="FB11" s="412"/>
      <c r="FC11" s="412"/>
      <c r="FD11" s="412"/>
      <c r="FE11" s="412"/>
      <c r="FF11" s="412"/>
      <c r="FG11" s="412"/>
      <c r="FH11" s="412"/>
      <c r="FI11" s="412"/>
      <c r="FJ11" s="412"/>
      <c r="FK11" s="412"/>
      <c r="FL11" s="412"/>
      <c r="FM11" s="412"/>
      <c r="FN11" s="412"/>
      <c r="FO11" s="412"/>
      <c r="FP11" s="412"/>
      <c r="FQ11" s="412"/>
      <c r="FR11" s="412"/>
      <c r="FS11" s="412"/>
      <c r="FT11" s="412"/>
      <c r="FU11" s="412"/>
      <c r="FV11" s="412"/>
      <c r="FW11" s="412"/>
      <c r="FX11" s="412"/>
      <c r="FY11" s="412"/>
      <c r="FZ11" s="412"/>
      <c r="GA11" s="412"/>
      <c r="GB11" s="412"/>
      <c r="GC11" s="412"/>
      <c r="GD11" s="412"/>
      <c r="GE11" s="412"/>
      <c r="GF11" s="412"/>
      <c r="GG11" s="412"/>
      <c r="GH11" s="412"/>
      <c r="GI11" s="412"/>
      <c r="GJ11" s="412"/>
      <c r="GK11" s="412"/>
      <c r="GL11" s="412"/>
      <c r="GM11" s="412"/>
      <c r="GN11" s="412"/>
      <c r="GO11" s="412"/>
      <c r="GP11" s="412"/>
      <c r="GQ11" s="412"/>
      <c r="GR11" s="412"/>
      <c r="GS11" s="412"/>
      <c r="GT11" s="412"/>
      <c r="GU11" s="412"/>
      <c r="GV11" s="412"/>
      <c r="GW11" s="412"/>
      <c r="GX11" s="412"/>
      <c r="GY11" s="412"/>
      <c r="GZ11" s="412"/>
      <c r="HA11" s="412"/>
      <c r="HB11" s="412"/>
      <c r="HC11" s="412"/>
      <c r="HD11" s="412"/>
      <c r="HE11" s="412"/>
      <c r="HF11" s="412"/>
      <c r="HG11" s="412"/>
      <c r="HH11" s="412"/>
      <c r="HI11" s="412"/>
      <c r="HJ11" s="412"/>
      <c r="HK11" s="412"/>
      <c r="HL11" s="412"/>
      <c r="HM11" s="412"/>
      <c r="HN11" s="412"/>
      <c r="HO11" s="412"/>
      <c r="HP11" s="412"/>
      <c r="HQ11" s="412"/>
      <c r="HR11" s="412"/>
      <c r="HS11" s="412"/>
      <c r="HT11" s="412"/>
      <c r="HU11" s="412"/>
      <c r="HV11" s="412"/>
      <c r="HW11" s="412"/>
      <c r="HX11" s="412"/>
      <c r="HY11" s="412"/>
      <c r="HZ11" s="412"/>
      <c r="IA11" s="412"/>
      <c r="IB11" s="412"/>
      <c r="IC11" s="412"/>
      <c r="ID11" s="412"/>
      <c r="IE11" s="412"/>
      <c r="IF11" s="412"/>
      <c r="IG11" s="412"/>
      <c r="IH11" s="412"/>
      <c r="II11" s="412"/>
      <c r="IJ11" s="412"/>
      <c r="IK11" s="412"/>
      <c r="IL11" s="412"/>
      <c r="IM11" s="412"/>
      <c r="IN11" s="412"/>
      <c r="IO11" s="412"/>
      <c r="IP11" s="412"/>
      <c r="IQ11" s="412"/>
      <c r="IR11" s="412"/>
      <c r="IS11" s="412"/>
      <c r="IT11" s="412"/>
      <c r="IU11" s="412"/>
      <c r="IV11" s="412"/>
      <c r="IW11" s="412"/>
      <c r="IX11" s="412"/>
      <c r="IY11" s="412"/>
      <c r="IZ11" s="412"/>
      <c r="JA11" s="412"/>
      <c r="JB11" s="412"/>
      <c r="JC11" s="412"/>
      <c r="JD11" s="412"/>
      <c r="JE11" s="412"/>
      <c r="JF11" s="412"/>
      <c r="JG11" s="412"/>
      <c r="JH11" s="412"/>
      <c r="JI11" s="412"/>
      <c r="JJ11" s="412"/>
      <c r="JK11" s="412"/>
      <c r="JL11" s="412"/>
      <c r="JM11" s="412"/>
      <c r="JN11" s="412"/>
      <c r="JO11" s="412"/>
      <c r="JP11" s="412"/>
      <c r="JQ11" s="412"/>
      <c r="JR11" s="412"/>
      <c r="JS11" s="412"/>
      <c r="JT11" s="412"/>
      <c r="JU11" s="412"/>
      <c r="JV11" s="412"/>
      <c r="JW11" s="412"/>
      <c r="JX11" s="412"/>
      <c r="JY11" s="412"/>
      <c r="JZ11" s="412"/>
      <c r="KA11" s="412"/>
      <c r="KB11" s="412"/>
      <c r="KC11" s="412"/>
      <c r="KD11" s="412"/>
      <c r="KE11" s="412"/>
      <c r="KF11" s="412"/>
      <c r="KG11" s="412"/>
      <c r="KH11" s="412"/>
      <c r="KI11" s="412"/>
      <c r="KJ11" s="412"/>
      <c r="KK11" s="412"/>
      <c r="KL11" s="412"/>
      <c r="KM11" s="412"/>
      <c r="KN11" s="412"/>
      <c r="KO11" s="412"/>
      <c r="KP11" s="412"/>
      <c r="KQ11" s="412"/>
      <c r="KR11" s="412"/>
      <c r="KS11" s="412"/>
      <c r="KT11" s="412"/>
      <c r="KU11" s="412"/>
      <c r="KV11" s="412"/>
      <c r="KW11" s="412"/>
      <c r="KX11" s="412"/>
      <c r="KY11" s="412"/>
      <c r="KZ11" s="412"/>
      <c r="LA11" s="412"/>
      <c r="LB11" s="412"/>
      <c r="LC11" s="412"/>
      <c r="LD11" s="412"/>
      <c r="LE11" s="412"/>
      <c r="LF11" s="412"/>
      <c r="LG11" s="412"/>
      <c r="LH11" s="412"/>
      <c r="LI11" s="412"/>
      <c r="LJ11" s="412"/>
      <c r="LK11" s="412"/>
      <c r="LL11" s="412"/>
      <c r="LM11" s="412"/>
      <c r="LN11" s="412"/>
      <c r="LO11" s="412"/>
      <c r="LP11" s="412"/>
      <c r="LQ11" s="412"/>
      <c r="LR11" s="412"/>
      <c r="LS11" s="412"/>
      <c r="LT11" s="412"/>
      <c r="LU11" s="412"/>
      <c r="LV11" s="412"/>
      <c r="LW11" s="412"/>
      <c r="LX11" s="412"/>
      <c r="LY11" s="412"/>
      <c r="LZ11" s="412"/>
      <c r="MA11" s="412"/>
      <c r="MB11" s="412"/>
      <c r="MC11" s="412"/>
      <c r="MD11" s="412"/>
      <c r="ME11" s="412"/>
      <c r="MF11" s="412"/>
      <c r="MG11" s="412"/>
      <c r="MH11" s="412"/>
      <c r="MI11" s="412"/>
      <c r="MJ11" s="412"/>
      <c r="MK11" s="412"/>
      <c r="ML11" s="412"/>
      <c r="MM11" s="412"/>
      <c r="MN11" s="412"/>
      <c r="MO11" s="412"/>
      <c r="MP11" s="412"/>
      <c r="MQ11" s="412"/>
      <c r="MR11" s="412"/>
      <c r="MS11" s="412"/>
      <c r="MT11" s="412"/>
      <c r="MU11" s="412"/>
      <c r="MV11" s="412"/>
      <c r="MW11" s="412"/>
      <c r="MX11" s="412"/>
      <c r="MY11" s="412"/>
      <c r="MZ11" s="412"/>
      <c r="NA11" s="412"/>
      <c r="NB11" s="412"/>
      <c r="NC11" s="412"/>
      <c r="ND11" s="412"/>
      <c r="NE11" s="412"/>
      <c r="NF11" s="412"/>
      <c r="NG11" s="412"/>
      <c r="NH11" s="412"/>
      <c r="NI11" s="412"/>
      <c r="NJ11" s="412"/>
      <c r="NK11" s="412"/>
      <c r="NL11" s="412"/>
      <c r="NM11" s="412"/>
      <c r="NN11" s="412"/>
      <c r="NO11" s="412"/>
      <c r="NP11" s="412"/>
      <c r="NQ11" s="412"/>
      <c r="NR11" s="412"/>
      <c r="NS11" s="412"/>
      <c r="NT11" s="412"/>
      <c r="NU11" s="412"/>
      <c r="NV11" s="412"/>
      <c r="NW11" s="412"/>
      <c r="NX11" s="412"/>
      <c r="NY11" s="412"/>
      <c r="NZ11" s="412"/>
      <c r="OA11" s="412"/>
      <c r="OB11" s="412"/>
      <c r="OC11" s="412"/>
      <c r="OD11" s="412"/>
      <c r="OE11" s="412"/>
      <c r="OF11" s="412"/>
      <c r="OG11" s="412"/>
      <c r="OH11" s="412"/>
      <c r="OI11" s="412"/>
      <c r="OJ11" s="412"/>
      <c r="OK11" s="412"/>
      <c r="OL11" s="412"/>
      <c r="OM11" s="412"/>
      <c r="ON11" s="412"/>
      <c r="OO11" s="412"/>
      <c r="OP11" s="412"/>
      <c r="OQ11" s="412"/>
      <c r="OR11" s="412"/>
      <c r="OS11" s="412"/>
      <c r="OT11" s="412"/>
      <c r="OU11" s="412"/>
      <c r="OV11" s="412"/>
      <c r="OW11" s="412"/>
      <c r="OX11" s="412"/>
      <c r="OY11" s="412"/>
      <c r="OZ11" s="412"/>
      <c r="PA11" s="412"/>
      <c r="PB11" s="412"/>
      <c r="PC11" s="412"/>
      <c r="PD11" s="412"/>
      <c r="PE11" s="412"/>
      <c r="PF11" s="412"/>
      <c r="PG11" s="412"/>
      <c r="PH11" s="412"/>
      <c r="PI11" s="412"/>
      <c r="PJ11" s="412"/>
      <c r="PK11" s="412"/>
      <c r="PL11" s="412"/>
      <c r="PM11" s="412"/>
      <c r="PN11" s="412"/>
      <c r="PO11" s="412"/>
      <c r="PP11" s="412"/>
      <c r="PQ11" s="412"/>
      <c r="PR11" s="412"/>
      <c r="PS11" s="412"/>
      <c r="PT11" s="412"/>
      <c r="PU11" s="412"/>
      <c r="PV11" s="412"/>
      <c r="PW11" s="412"/>
      <c r="PX11" s="412"/>
      <c r="PY11" s="412"/>
      <c r="PZ11" s="412"/>
      <c r="QA11" s="412"/>
      <c r="QB11" s="412"/>
      <c r="QC11" s="412"/>
      <c r="QD11" s="412"/>
      <c r="QE11" s="412"/>
      <c r="QF11" s="412"/>
      <c r="QG11" s="412"/>
      <c r="QH11" s="412"/>
      <c r="QI11" s="412"/>
      <c r="QJ11" s="412"/>
      <c r="QK11" s="412"/>
      <c r="QL11" s="412"/>
      <c r="QM11" s="412"/>
      <c r="QN11" s="412"/>
      <c r="QO11" s="412"/>
      <c r="QP11" s="412"/>
      <c r="QQ11" s="412"/>
      <c r="QR11" s="412"/>
      <c r="QS11" s="412"/>
      <c r="QT11" s="412"/>
      <c r="QU11" s="412"/>
      <c r="QV11" s="412"/>
      <c r="QW11" s="412"/>
      <c r="QX11" s="412"/>
      <c r="QY11" s="412"/>
      <c r="QZ11" s="412"/>
      <c r="RA11" s="412"/>
      <c r="RB11" s="412"/>
      <c r="RC11" s="412"/>
      <c r="RD11" s="412"/>
      <c r="RE11" s="412"/>
      <c r="RF11" s="412"/>
      <c r="RG11" s="412"/>
      <c r="RH11" s="412"/>
      <c r="RI11" s="412"/>
      <c r="RJ11" s="412"/>
      <c r="RK11" s="412"/>
      <c r="RL11" s="412"/>
      <c r="RM11" s="412"/>
      <c r="RN11" s="412"/>
      <c r="RO11" s="412"/>
      <c r="RP11" s="412"/>
      <c r="RQ11" s="412"/>
      <c r="RR11" s="412"/>
      <c r="RS11" s="412"/>
      <c r="RT11" s="412"/>
      <c r="RU11" s="412"/>
      <c r="RV11" s="412"/>
      <c r="RW11" s="412"/>
      <c r="RX11" s="412"/>
      <c r="RY11" s="412"/>
      <c r="RZ11" s="412"/>
      <c r="SA11" s="412"/>
      <c r="SB11" s="412"/>
      <c r="SC11" s="412"/>
      <c r="SD11" s="412"/>
      <c r="SE11" s="412"/>
      <c r="SF11" s="412"/>
      <c r="SG11" s="412"/>
      <c r="SH11" s="412"/>
      <c r="SI11" s="412"/>
      <c r="SJ11" s="412"/>
      <c r="SK11" s="412"/>
      <c r="SL11" s="412"/>
      <c r="SM11" s="412"/>
      <c r="SN11" s="412"/>
      <c r="SO11" s="412"/>
      <c r="SP11" s="412"/>
      <c r="SQ11" s="412"/>
      <c r="SR11" s="412"/>
      <c r="SS11" s="412"/>
      <c r="ST11" s="412"/>
      <c r="SU11" s="412"/>
      <c r="SV11" s="412"/>
      <c r="SW11" s="412"/>
      <c r="SX11" s="412"/>
      <c r="SY11" s="412"/>
      <c r="SZ11" s="412"/>
      <c r="TA11" s="412"/>
      <c r="TB11" s="412"/>
      <c r="TC11" s="412"/>
      <c r="TD11" s="412"/>
      <c r="TE11" s="412"/>
      <c r="TF11" s="412"/>
      <c r="TG11" s="412"/>
      <c r="TH11" s="412"/>
      <c r="TI11" s="412"/>
      <c r="TJ11" s="412"/>
      <c r="TK11" s="412"/>
      <c r="TL11" s="412"/>
      <c r="TM11" s="412"/>
      <c r="TN11" s="412"/>
      <c r="TO11" s="412"/>
      <c r="TP11" s="412"/>
      <c r="TQ11" s="412"/>
      <c r="TR11" s="412"/>
      <c r="TS11" s="412"/>
      <c r="TT11" s="412"/>
      <c r="TU11" s="412"/>
      <c r="TV11" s="412"/>
      <c r="TW11" s="412"/>
      <c r="TX11" s="412"/>
      <c r="TY11" s="412"/>
      <c r="TZ11" s="412"/>
      <c r="UA11" s="412"/>
      <c r="UB11" s="412"/>
      <c r="UC11" s="412"/>
      <c r="UD11" s="412"/>
      <c r="UE11" s="412"/>
      <c r="UF11" s="412"/>
      <c r="UG11" s="412"/>
      <c r="UH11" s="412"/>
      <c r="UI11" s="412"/>
      <c r="UJ11" s="412"/>
      <c r="UK11" s="412"/>
      <c r="UL11" s="412"/>
      <c r="UM11" s="412"/>
      <c r="UN11" s="412"/>
      <c r="UO11" s="412"/>
      <c r="UP11" s="412"/>
      <c r="UQ11" s="412"/>
      <c r="UR11" s="412"/>
      <c r="US11" s="412"/>
      <c r="UT11" s="412"/>
      <c r="UU11" s="412"/>
      <c r="UV11" s="412"/>
      <c r="UW11" s="412"/>
      <c r="UX11" s="412"/>
      <c r="UY11" s="412"/>
      <c r="UZ11" s="412"/>
      <c r="VA11" s="412"/>
      <c r="VB11" s="412"/>
      <c r="VC11" s="412"/>
      <c r="VD11" s="412"/>
      <c r="VE11" s="412"/>
      <c r="VF11" s="412"/>
      <c r="VG11" s="412"/>
      <c r="VH11" s="412"/>
      <c r="VI11" s="412"/>
      <c r="VJ11" s="412"/>
      <c r="VK11" s="412"/>
      <c r="VL11" s="412"/>
      <c r="VM11" s="412"/>
      <c r="VN11" s="412"/>
      <c r="VO11" s="412"/>
      <c r="VP11" s="412"/>
      <c r="VQ11" s="412"/>
      <c r="VR11" s="412"/>
      <c r="VS11" s="412"/>
      <c r="VT11" s="412"/>
      <c r="VU11" s="412"/>
      <c r="VV11" s="412"/>
      <c r="VW11" s="412"/>
      <c r="VX11" s="412"/>
      <c r="VY11" s="412"/>
      <c r="VZ11" s="412"/>
      <c r="WA11" s="412"/>
      <c r="WB11" s="412"/>
      <c r="WC11" s="412"/>
      <c r="WD11" s="412"/>
      <c r="WE11" s="412"/>
      <c r="WF11" s="412"/>
      <c r="WG11" s="412"/>
      <c r="WH11" s="412"/>
      <c r="WI11" s="412"/>
      <c r="WJ11" s="412"/>
      <c r="WK11" s="412"/>
      <c r="WL11" s="412"/>
      <c r="WM11" s="412"/>
      <c r="WN11" s="412"/>
      <c r="WO11" s="412"/>
      <c r="WP11" s="412"/>
      <c r="WQ11" s="412"/>
      <c r="WR11" s="412"/>
      <c r="WS11" s="412"/>
      <c r="WT11" s="412"/>
      <c r="WU11" s="412"/>
      <c r="WV11" s="412"/>
      <c r="WW11" s="412"/>
      <c r="WX11" s="412"/>
      <c r="WY11" s="412"/>
      <c r="WZ11" s="412"/>
      <c r="XA11" s="412"/>
      <c r="XB11" s="412"/>
      <c r="XC11" s="412"/>
      <c r="XD11" s="412"/>
      <c r="XE11" s="412"/>
      <c r="XF11" s="412"/>
      <c r="XG11" s="412"/>
      <c r="XH11" s="412"/>
      <c r="XI11" s="412"/>
      <c r="XJ11" s="412"/>
      <c r="XK11" s="412"/>
      <c r="XL11" s="412"/>
      <c r="XM11" s="412"/>
      <c r="XN11" s="412"/>
      <c r="XO11" s="412"/>
      <c r="XP11" s="412"/>
      <c r="XQ11" s="412"/>
      <c r="XR11" s="412"/>
      <c r="XS11" s="412"/>
      <c r="XT11" s="412"/>
      <c r="XU11" s="412"/>
      <c r="XV11" s="412"/>
      <c r="XW11" s="412"/>
      <c r="XX11" s="412"/>
      <c r="XY11" s="412"/>
      <c r="XZ11" s="412"/>
      <c r="YA11" s="412"/>
      <c r="YB11" s="412"/>
      <c r="YC11" s="412"/>
      <c r="YD11" s="412"/>
      <c r="YE11" s="412"/>
      <c r="YF11" s="412"/>
      <c r="YG11" s="412"/>
      <c r="YH11" s="412"/>
      <c r="YI11" s="412"/>
      <c r="YJ11" s="412"/>
      <c r="YK11" s="412"/>
      <c r="YL11" s="412"/>
      <c r="YM11" s="412"/>
      <c r="YN11" s="412"/>
      <c r="YO11" s="412"/>
      <c r="YP11" s="412"/>
      <c r="YQ11" s="412"/>
      <c r="YR11" s="412"/>
      <c r="YS11" s="412"/>
      <c r="YT11" s="412"/>
      <c r="YU11" s="412"/>
      <c r="YV11" s="412"/>
      <c r="YW11" s="412"/>
      <c r="YX11" s="412"/>
      <c r="YY11" s="412"/>
      <c r="YZ11" s="412"/>
      <c r="ZA11" s="412"/>
      <c r="ZB11" s="412"/>
      <c r="ZC11" s="412"/>
      <c r="ZD11" s="412"/>
      <c r="ZE11" s="412"/>
      <c r="ZF11" s="412"/>
      <c r="ZG11" s="412"/>
      <c r="ZH11" s="412"/>
      <c r="ZI11" s="412"/>
      <c r="ZJ11" s="412"/>
      <c r="ZK11" s="412"/>
      <c r="ZL11" s="412"/>
      <c r="ZM11" s="412"/>
      <c r="ZN11" s="412"/>
      <c r="ZO11" s="412"/>
      <c r="ZP11" s="412"/>
      <c r="ZQ11" s="412"/>
      <c r="ZR11" s="412"/>
      <c r="ZS11" s="412"/>
      <c r="ZT11" s="412"/>
      <c r="ZU11" s="412"/>
      <c r="ZV11" s="412"/>
      <c r="ZW11" s="412"/>
      <c r="ZX11" s="412"/>
      <c r="ZY11" s="412"/>
      <c r="ZZ11" s="412"/>
      <c r="AAA11" s="412"/>
      <c r="AAB11" s="412"/>
      <c r="AAC11" s="412"/>
      <c r="AAD11" s="412"/>
      <c r="AAE11" s="412"/>
      <c r="AAF11" s="412"/>
      <c r="AAG11" s="412"/>
      <c r="AAH11" s="412"/>
      <c r="AAI11" s="412"/>
      <c r="AAJ11" s="412"/>
      <c r="AAK11" s="412"/>
      <c r="AAL11" s="412"/>
      <c r="AAM11" s="412"/>
      <c r="AAN11" s="412"/>
      <c r="AAO11" s="412"/>
      <c r="AAP11" s="412"/>
      <c r="AAQ11" s="412"/>
      <c r="AAR11" s="412"/>
      <c r="AAS11" s="412"/>
      <c r="AAT11" s="412"/>
      <c r="AAU11" s="412"/>
      <c r="AAV11" s="412"/>
      <c r="AAW11" s="412"/>
      <c r="AAX11" s="412"/>
      <c r="AAY11" s="412"/>
      <c r="AAZ11" s="412"/>
      <c r="ABA11" s="412"/>
      <c r="ABB11" s="412"/>
      <c r="ABC11" s="412"/>
      <c r="ABD11" s="412"/>
      <c r="ABE11" s="412"/>
      <c r="ABF11" s="412"/>
      <c r="ABG11" s="412"/>
      <c r="ABH11" s="412"/>
      <c r="ABI11" s="412"/>
      <c r="ABJ11" s="412"/>
      <c r="ABK11" s="412"/>
      <c r="ABL11" s="412"/>
      <c r="ABM11" s="412"/>
      <c r="ABN11" s="412"/>
      <c r="ABO11" s="412"/>
      <c r="ABP11" s="412"/>
      <c r="ABQ11" s="412"/>
      <c r="ABR11" s="412"/>
      <c r="ABS11" s="412"/>
      <c r="ABT11" s="412"/>
      <c r="ABU11" s="412"/>
      <c r="ABV11" s="412"/>
      <c r="ABW11" s="412"/>
      <c r="ABX11" s="412"/>
      <c r="ABY11" s="412"/>
      <c r="ABZ11" s="412"/>
      <c r="ACA11" s="412"/>
      <c r="ACB11" s="412"/>
      <c r="ACC11" s="412"/>
      <c r="ACD11" s="412"/>
      <c r="ACE11" s="412"/>
      <c r="ACF11" s="412"/>
      <c r="ACG11" s="412"/>
      <c r="ACH11" s="412"/>
      <c r="ACI11" s="412"/>
      <c r="ACJ11" s="412"/>
      <c r="ACK11" s="412"/>
      <c r="ACL11" s="412"/>
      <c r="ACM11" s="412"/>
      <c r="ACN11" s="412"/>
      <c r="ACO11" s="412"/>
      <c r="ACP11" s="412"/>
      <c r="ACQ11" s="412"/>
      <c r="ACR11" s="412"/>
      <c r="ACS11" s="412"/>
      <c r="ACT11" s="412"/>
      <c r="ACU11" s="412"/>
      <c r="ACV11" s="412"/>
      <c r="ACW11" s="412"/>
      <c r="ACX11" s="412"/>
      <c r="ACY11" s="412"/>
      <c r="ACZ11" s="412"/>
      <c r="ADA11" s="412"/>
      <c r="ADB11" s="412"/>
      <c r="ADC11" s="412"/>
      <c r="ADD11" s="412"/>
      <c r="ADE11" s="412"/>
      <c r="ADF11" s="412"/>
      <c r="ADG11" s="412"/>
      <c r="ADH11" s="412"/>
      <c r="ADI11" s="412"/>
      <c r="ADJ11" s="412"/>
      <c r="ADK11" s="412"/>
      <c r="ADL11" s="412"/>
      <c r="ADM11" s="412"/>
      <c r="ADN11" s="412"/>
      <c r="ADO11" s="412"/>
      <c r="ADP11" s="412"/>
      <c r="ADQ11" s="412"/>
      <c r="ADR11" s="412"/>
      <c r="ADS11" s="412"/>
      <c r="ADT11" s="412"/>
      <c r="ADU11" s="412"/>
      <c r="ADV11" s="412"/>
      <c r="ADW11" s="412"/>
      <c r="ADX11" s="412"/>
      <c r="ADY11" s="412"/>
      <c r="ADZ11" s="412"/>
      <c r="AEA11" s="412"/>
      <c r="AEB11" s="412"/>
      <c r="AEC11" s="412"/>
      <c r="AED11" s="412"/>
      <c r="AEE11" s="412"/>
      <c r="AEF11" s="412"/>
      <c r="AEG11" s="412"/>
      <c r="AEH11" s="412"/>
      <c r="AEI11" s="412"/>
      <c r="AEJ11" s="412"/>
      <c r="AEK11" s="412"/>
      <c r="AEL11" s="412"/>
      <c r="AEM11" s="412"/>
      <c r="AEN11" s="412"/>
      <c r="AEO11" s="412"/>
      <c r="AEP11" s="412"/>
      <c r="AEQ11" s="412"/>
      <c r="AER11" s="412"/>
      <c r="AES11" s="412"/>
      <c r="AET11" s="412"/>
      <c r="AEU11" s="412"/>
      <c r="AEV11" s="412"/>
      <c r="AEW11" s="412"/>
      <c r="AEX11" s="412"/>
      <c r="AEY11" s="412"/>
      <c r="AEZ11" s="412"/>
      <c r="AFA11" s="412"/>
      <c r="AFB11" s="412"/>
      <c r="AFC11" s="412"/>
      <c r="AFD11" s="412"/>
      <c r="AFE11" s="412"/>
      <c r="AFF11" s="412"/>
      <c r="AFG11" s="412"/>
      <c r="AFH11" s="412"/>
      <c r="AFI11" s="412"/>
      <c r="AFJ11" s="412"/>
      <c r="AFK11" s="412"/>
      <c r="AFL11" s="412"/>
      <c r="AFM11" s="412"/>
      <c r="AFN11" s="412"/>
      <c r="AFO11" s="412"/>
      <c r="AFP11" s="412"/>
      <c r="AFQ11" s="412"/>
      <c r="AFR11" s="412"/>
      <c r="AFS11" s="412"/>
      <c r="AFT11" s="412"/>
      <c r="AFU11" s="412"/>
      <c r="AFV11" s="412"/>
      <c r="AFW11" s="412"/>
      <c r="AFX11" s="412"/>
      <c r="AFY11" s="412"/>
      <c r="AFZ11" s="412"/>
      <c r="AGA11" s="412"/>
      <c r="AGB11" s="412"/>
      <c r="AGC11" s="412"/>
      <c r="AGD11" s="412"/>
      <c r="AGE11" s="412"/>
      <c r="AGF11" s="412"/>
      <c r="AGG11" s="412"/>
      <c r="AGH11" s="412"/>
      <c r="AGI11" s="412"/>
      <c r="AGJ11" s="412"/>
      <c r="AGK11" s="412"/>
      <c r="AGL11" s="412"/>
      <c r="AGM11" s="412"/>
      <c r="AGN11" s="412"/>
      <c r="AGO11" s="412"/>
      <c r="AGP11" s="412"/>
      <c r="AGQ11" s="412"/>
      <c r="AGR11" s="412"/>
      <c r="AGS11" s="412"/>
      <c r="AGT11" s="412"/>
      <c r="AGU11" s="412"/>
      <c r="AGV11" s="412"/>
      <c r="AGW11" s="412"/>
      <c r="AGX11" s="412"/>
      <c r="AGY11" s="412"/>
      <c r="AGZ11" s="412"/>
      <c r="AHA11" s="412"/>
      <c r="AHB11" s="412"/>
      <c r="AHC11" s="412"/>
      <c r="AHD11" s="412"/>
      <c r="AHE11" s="412"/>
      <c r="AHF11" s="412"/>
      <c r="AHG11" s="412"/>
      <c r="AHH11" s="412"/>
      <c r="AHI11" s="412"/>
      <c r="AHJ11" s="412"/>
      <c r="AHK11" s="412"/>
      <c r="AHL11" s="412"/>
      <c r="AHM11" s="412"/>
      <c r="AHN11" s="412"/>
      <c r="AHO11" s="412"/>
      <c r="AHP11" s="412"/>
      <c r="AHQ11" s="412"/>
      <c r="AHR11" s="412"/>
      <c r="AHS11" s="412"/>
      <c r="AHT11" s="412"/>
      <c r="AHU11" s="412"/>
      <c r="AHV11" s="412"/>
      <c r="AHW11" s="412"/>
      <c r="AHX11" s="412"/>
      <c r="AHY11" s="412"/>
      <c r="AHZ11" s="412"/>
      <c r="AIA11" s="412"/>
      <c r="AIB11" s="412"/>
      <c r="AIC11" s="412"/>
      <c r="AID11" s="412"/>
      <c r="AIE11" s="412"/>
      <c r="AIF11" s="412"/>
      <c r="AIG11" s="412"/>
      <c r="AIH11" s="412"/>
      <c r="AII11" s="412"/>
      <c r="AIJ11" s="412"/>
      <c r="AIK11" s="412"/>
      <c r="AIL11" s="412"/>
      <c r="AIM11" s="412"/>
      <c r="AIN11" s="412"/>
      <c r="AIO11" s="412"/>
      <c r="AIP11" s="412"/>
      <c r="AIQ11" s="412"/>
      <c r="AIR11" s="412"/>
      <c r="AIS11" s="412"/>
      <c r="AIT11" s="412"/>
      <c r="AIU11" s="412"/>
      <c r="AIV11" s="412"/>
      <c r="AIW11" s="412"/>
      <c r="AIX11" s="412"/>
      <c r="AIY11" s="412"/>
      <c r="AIZ11" s="412"/>
      <c r="AJA11" s="412"/>
      <c r="AJB11" s="412"/>
      <c r="AJC11" s="412"/>
      <c r="AJD11" s="412"/>
      <c r="AJE11" s="412"/>
      <c r="AJF11" s="412"/>
      <c r="AJG11" s="412"/>
      <c r="AJH11" s="412"/>
      <c r="AJI11" s="412"/>
      <c r="AJJ11" s="412"/>
      <c r="AJK11" s="412"/>
      <c r="AJL11" s="412"/>
      <c r="AJM11" s="412"/>
      <c r="AJN11" s="412"/>
      <c r="AJO11" s="412"/>
      <c r="AJP11" s="412"/>
      <c r="AJQ11" s="412"/>
      <c r="AJR11" s="412"/>
      <c r="AJS11" s="412"/>
      <c r="AJT11" s="412"/>
      <c r="AJU11" s="412"/>
      <c r="AJV11" s="412"/>
      <c r="AJW11" s="412"/>
      <c r="AJX11" s="412"/>
      <c r="AJY11" s="412"/>
      <c r="AJZ11" s="412"/>
      <c r="AKA11" s="412"/>
      <c r="AKB11" s="412"/>
      <c r="AKC11" s="412"/>
      <c r="AKD11" s="412"/>
      <c r="AKE11" s="412"/>
      <c r="AKF11" s="412"/>
      <c r="AKG11" s="412"/>
      <c r="AKH11" s="412"/>
      <c r="AKI11" s="412"/>
      <c r="AKJ11" s="412"/>
      <c r="AKK11" s="412"/>
      <c r="AKL11" s="412"/>
      <c r="AKM11" s="412"/>
      <c r="AKN11" s="412"/>
      <c r="AKO11" s="412"/>
      <c r="AKP11" s="412"/>
      <c r="AKQ11" s="412"/>
      <c r="AKR11" s="412"/>
      <c r="AKS11" s="412"/>
      <c r="AKT11" s="412"/>
      <c r="AKU11" s="412"/>
      <c r="AKV11" s="412"/>
      <c r="AKW11" s="412"/>
      <c r="AKX11" s="412"/>
      <c r="AKY11" s="412"/>
      <c r="AKZ11" s="412"/>
      <c r="ALA11" s="412"/>
      <c r="ALB11" s="412"/>
      <c r="ALC11" s="412"/>
      <c r="ALD11" s="412"/>
      <c r="ALE11" s="412"/>
      <c r="ALF11" s="412"/>
      <c r="ALG11" s="412"/>
      <c r="ALH11" s="412"/>
      <c r="ALI11" s="412"/>
      <c r="ALJ11" s="412"/>
      <c r="ALK11" s="412"/>
      <c r="ALL11" s="412"/>
      <c r="ALM11" s="412"/>
      <c r="ALN11" s="412"/>
      <c r="ALO11" s="412"/>
      <c r="ALP11" s="412"/>
      <c r="ALQ11" s="412"/>
      <c r="ALR11" s="412"/>
      <c r="ALS11" s="412"/>
      <c r="ALT11" s="412"/>
      <c r="ALU11" s="412"/>
      <c r="ALV11" s="412"/>
      <c r="ALW11" s="412"/>
      <c r="ALX11" s="412"/>
      <c r="ALY11" s="412"/>
      <c r="ALZ11" s="412"/>
      <c r="AMA11" s="412"/>
      <c r="AMB11" s="412"/>
      <c r="AMC11" s="412"/>
      <c r="AMD11" s="412"/>
      <c r="AME11" s="412"/>
      <c r="AMF11" s="412"/>
      <c r="AMG11" s="412"/>
      <c r="AMH11" s="412"/>
    </row>
    <row r="12" spans="1:1022" x14ac:dyDescent="0.25">
      <c r="A12" s="235" t="s">
        <v>1708</v>
      </c>
      <c r="B12" s="163">
        <v>12</v>
      </c>
      <c r="C12" s="317" t="s">
        <v>5411</v>
      </c>
      <c r="D12" s="177" t="s">
        <v>5412</v>
      </c>
      <c r="E12" s="187"/>
      <c r="F12" s="187"/>
      <c r="G12" s="177"/>
      <c r="H12" s="177"/>
      <c r="I12" s="319">
        <v>1</v>
      </c>
      <c r="J12" s="334">
        <v>2</v>
      </c>
      <c r="K12" s="334">
        <v>1</v>
      </c>
      <c r="L12" s="334"/>
      <c r="M12" s="334"/>
      <c r="N12" s="334"/>
      <c r="O12" s="339">
        <v>3</v>
      </c>
      <c r="P12" s="334"/>
      <c r="Q12" s="334"/>
      <c r="R12" s="334"/>
      <c r="S12" s="334"/>
      <c r="T12" s="334"/>
      <c r="U12" s="340"/>
      <c r="V12" s="237">
        <f t="shared" si="0"/>
        <v>100</v>
      </c>
      <c r="W12" s="237">
        <f t="shared" si="1"/>
        <v>100</v>
      </c>
      <c r="X12" s="237">
        <f t="shared" si="2"/>
        <v>20</v>
      </c>
      <c r="Y12" s="237">
        <f t="shared" si="3"/>
        <v>100</v>
      </c>
      <c r="Z12" s="237">
        <f t="shared" si="4"/>
        <v>100</v>
      </c>
      <c r="AA12" s="238">
        <f t="shared" si="13"/>
        <v>100</v>
      </c>
      <c r="AB12" s="238">
        <f t="shared" si="12"/>
        <v>100</v>
      </c>
      <c r="AC12" s="238">
        <f t="shared" si="5"/>
        <v>100</v>
      </c>
      <c r="AD12" s="416">
        <f t="shared" si="6"/>
        <v>100</v>
      </c>
      <c r="AE12" s="416">
        <f t="shared" si="7"/>
        <v>100</v>
      </c>
      <c r="AF12" s="239">
        <f t="shared" si="8"/>
        <v>1</v>
      </c>
      <c r="AG12" s="239">
        <f t="shared" si="9"/>
        <v>10</v>
      </c>
      <c r="AH12" s="239">
        <f t="shared" si="10"/>
        <v>3</v>
      </c>
      <c r="AI12" s="239">
        <f t="shared" si="11"/>
        <v>100</v>
      </c>
      <c r="AJ12" s="243" t="s">
        <v>1175</v>
      </c>
      <c r="AK12" s="236">
        <v>1</v>
      </c>
      <c r="AL12" s="187">
        <v>1</v>
      </c>
      <c r="AM12" s="214"/>
      <c r="AN12" s="187">
        <v>10</v>
      </c>
      <c r="AO12" s="187">
        <v>1</v>
      </c>
      <c r="AQ12" s="229" t="s">
        <v>760</v>
      </c>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c r="IW12" s="412"/>
      <c r="IX12" s="412"/>
      <c r="IY12" s="412"/>
      <c r="IZ12" s="412"/>
      <c r="JA12" s="412"/>
      <c r="JB12" s="412"/>
      <c r="JC12" s="412"/>
      <c r="JD12" s="412"/>
      <c r="JE12" s="412"/>
      <c r="JF12" s="412"/>
      <c r="JG12" s="412"/>
      <c r="JH12" s="412"/>
      <c r="JI12" s="412"/>
      <c r="JJ12" s="412"/>
      <c r="JK12" s="412"/>
      <c r="JL12" s="412"/>
      <c r="JM12" s="412"/>
      <c r="JN12" s="412"/>
      <c r="JO12" s="412"/>
      <c r="JP12" s="412"/>
      <c r="JQ12" s="412"/>
      <c r="JR12" s="412"/>
      <c r="JS12" s="412"/>
      <c r="JT12" s="412"/>
      <c r="JU12" s="412"/>
      <c r="JV12" s="412"/>
      <c r="JW12" s="412"/>
      <c r="JX12" s="412"/>
      <c r="JY12" s="412"/>
      <c r="JZ12" s="412"/>
      <c r="KA12" s="412"/>
      <c r="KB12" s="412"/>
      <c r="KC12" s="412"/>
      <c r="KD12" s="412"/>
      <c r="KE12" s="412"/>
      <c r="KF12" s="412"/>
      <c r="KG12" s="412"/>
      <c r="KH12" s="412"/>
      <c r="KI12" s="412"/>
      <c r="KJ12" s="412"/>
      <c r="KK12" s="412"/>
      <c r="KL12" s="412"/>
      <c r="KM12" s="412"/>
      <c r="KN12" s="412"/>
      <c r="KO12" s="412"/>
      <c r="KP12" s="412"/>
      <c r="KQ12" s="412"/>
      <c r="KR12" s="412"/>
      <c r="KS12" s="412"/>
      <c r="KT12" s="412"/>
      <c r="KU12" s="412"/>
      <c r="KV12" s="412"/>
      <c r="KW12" s="412"/>
      <c r="KX12" s="412"/>
      <c r="KY12" s="412"/>
      <c r="KZ12" s="412"/>
      <c r="LA12" s="412"/>
      <c r="LB12" s="412"/>
      <c r="LC12" s="412"/>
      <c r="LD12" s="412"/>
      <c r="LE12" s="412"/>
      <c r="LF12" s="412"/>
      <c r="LG12" s="412"/>
      <c r="LH12" s="412"/>
      <c r="LI12" s="412"/>
      <c r="LJ12" s="412"/>
      <c r="LK12" s="412"/>
      <c r="LL12" s="412"/>
      <c r="LM12" s="412"/>
      <c r="LN12" s="412"/>
      <c r="LO12" s="412"/>
      <c r="LP12" s="412"/>
      <c r="LQ12" s="412"/>
      <c r="LR12" s="412"/>
      <c r="LS12" s="412"/>
      <c r="LT12" s="412"/>
      <c r="LU12" s="412"/>
      <c r="LV12" s="412"/>
      <c r="LW12" s="412"/>
      <c r="LX12" s="412"/>
      <c r="LY12" s="412"/>
      <c r="LZ12" s="412"/>
      <c r="MA12" s="412"/>
      <c r="MB12" s="412"/>
      <c r="MC12" s="412"/>
      <c r="MD12" s="412"/>
      <c r="ME12" s="412"/>
      <c r="MF12" s="412"/>
      <c r="MG12" s="412"/>
      <c r="MH12" s="412"/>
      <c r="MI12" s="412"/>
      <c r="MJ12" s="412"/>
      <c r="MK12" s="412"/>
      <c r="ML12" s="412"/>
      <c r="MM12" s="412"/>
      <c r="MN12" s="412"/>
      <c r="MO12" s="412"/>
      <c r="MP12" s="412"/>
      <c r="MQ12" s="412"/>
      <c r="MR12" s="412"/>
      <c r="MS12" s="412"/>
      <c r="MT12" s="412"/>
      <c r="MU12" s="412"/>
      <c r="MV12" s="412"/>
      <c r="MW12" s="412"/>
      <c r="MX12" s="412"/>
      <c r="MY12" s="412"/>
      <c r="MZ12" s="412"/>
      <c r="NA12" s="412"/>
      <c r="NB12" s="412"/>
      <c r="NC12" s="412"/>
      <c r="ND12" s="412"/>
      <c r="NE12" s="412"/>
      <c r="NF12" s="412"/>
      <c r="NG12" s="412"/>
      <c r="NH12" s="412"/>
      <c r="NI12" s="412"/>
      <c r="NJ12" s="412"/>
      <c r="NK12" s="412"/>
      <c r="NL12" s="412"/>
      <c r="NM12" s="412"/>
      <c r="NN12" s="412"/>
      <c r="NO12" s="412"/>
      <c r="NP12" s="412"/>
      <c r="NQ12" s="412"/>
      <c r="NR12" s="412"/>
      <c r="NS12" s="412"/>
      <c r="NT12" s="412"/>
      <c r="NU12" s="412"/>
      <c r="NV12" s="412"/>
      <c r="NW12" s="412"/>
      <c r="NX12" s="412"/>
      <c r="NY12" s="412"/>
      <c r="NZ12" s="412"/>
      <c r="OA12" s="412"/>
      <c r="OB12" s="412"/>
      <c r="OC12" s="412"/>
      <c r="OD12" s="412"/>
      <c r="OE12" s="412"/>
      <c r="OF12" s="412"/>
      <c r="OG12" s="412"/>
      <c r="OH12" s="412"/>
      <c r="OI12" s="412"/>
      <c r="OJ12" s="412"/>
      <c r="OK12" s="412"/>
      <c r="OL12" s="412"/>
      <c r="OM12" s="412"/>
      <c r="ON12" s="412"/>
      <c r="OO12" s="412"/>
      <c r="OP12" s="412"/>
      <c r="OQ12" s="412"/>
      <c r="OR12" s="412"/>
      <c r="OS12" s="412"/>
      <c r="OT12" s="412"/>
      <c r="OU12" s="412"/>
      <c r="OV12" s="412"/>
      <c r="OW12" s="412"/>
      <c r="OX12" s="412"/>
      <c r="OY12" s="412"/>
      <c r="OZ12" s="412"/>
      <c r="PA12" s="412"/>
      <c r="PB12" s="412"/>
      <c r="PC12" s="412"/>
      <c r="PD12" s="412"/>
      <c r="PE12" s="412"/>
      <c r="PF12" s="412"/>
      <c r="PG12" s="412"/>
      <c r="PH12" s="412"/>
      <c r="PI12" s="412"/>
      <c r="PJ12" s="412"/>
      <c r="PK12" s="412"/>
      <c r="PL12" s="412"/>
      <c r="PM12" s="412"/>
      <c r="PN12" s="412"/>
      <c r="PO12" s="412"/>
      <c r="PP12" s="412"/>
      <c r="PQ12" s="412"/>
      <c r="PR12" s="412"/>
      <c r="PS12" s="412"/>
      <c r="PT12" s="412"/>
      <c r="PU12" s="412"/>
      <c r="PV12" s="412"/>
      <c r="PW12" s="412"/>
      <c r="PX12" s="412"/>
      <c r="PY12" s="412"/>
      <c r="PZ12" s="412"/>
      <c r="QA12" s="412"/>
      <c r="QB12" s="412"/>
      <c r="QC12" s="412"/>
      <c r="QD12" s="412"/>
      <c r="QE12" s="412"/>
      <c r="QF12" s="412"/>
      <c r="QG12" s="412"/>
      <c r="QH12" s="412"/>
      <c r="QI12" s="412"/>
      <c r="QJ12" s="412"/>
      <c r="QK12" s="412"/>
      <c r="QL12" s="412"/>
      <c r="QM12" s="412"/>
      <c r="QN12" s="412"/>
      <c r="QO12" s="412"/>
      <c r="QP12" s="412"/>
      <c r="QQ12" s="412"/>
      <c r="QR12" s="412"/>
      <c r="QS12" s="412"/>
      <c r="QT12" s="412"/>
      <c r="QU12" s="412"/>
      <c r="QV12" s="412"/>
      <c r="QW12" s="412"/>
      <c r="QX12" s="412"/>
      <c r="QY12" s="412"/>
      <c r="QZ12" s="412"/>
      <c r="RA12" s="412"/>
      <c r="RB12" s="412"/>
      <c r="RC12" s="412"/>
      <c r="RD12" s="412"/>
      <c r="RE12" s="412"/>
      <c r="RF12" s="412"/>
      <c r="RG12" s="412"/>
      <c r="RH12" s="412"/>
      <c r="RI12" s="412"/>
      <c r="RJ12" s="412"/>
      <c r="RK12" s="412"/>
      <c r="RL12" s="412"/>
      <c r="RM12" s="412"/>
      <c r="RN12" s="412"/>
      <c r="RO12" s="412"/>
      <c r="RP12" s="412"/>
      <c r="RQ12" s="412"/>
      <c r="RR12" s="412"/>
      <c r="RS12" s="412"/>
      <c r="RT12" s="412"/>
      <c r="RU12" s="412"/>
      <c r="RV12" s="412"/>
      <c r="RW12" s="412"/>
      <c r="RX12" s="412"/>
      <c r="RY12" s="412"/>
      <c r="RZ12" s="412"/>
      <c r="SA12" s="412"/>
      <c r="SB12" s="412"/>
      <c r="SC12" s="412"/>
      <c r="SD12" s="412"/>
      <c r="SE12" s="412"/>
      <c r="SF12" s="412"/>
      <c r="SG12" s="412"/>
      <c r="SH12" s="412"/>
      <c r="SI12" s="412"/>
      <c r="SJ12" s="412"/>
      <c r="SK12" s="412"/>
      <c r="SL12" s="412"/>
      <c r="SM12" s="412"/>
      <c r="SN12" s="412"/>
      <c r="SO12" s="412"/>
      <c r="SP12" s="412"/>
      <c r="SQ12" s="412"/>
      <c r="SR12" s="412"/>
      <c r="SS12" s="412"/>
      <c r="ST12" s="412"/>
      <c r="SU12" s="412"/>
      <c r="SV12" s="412"/>
      <c r="SW12" s="412"/>
      <c r="SX12" s="412"/>
      <c r="SY12" s="412"/>
      <c r="SZ12" s="412"/>
      <c r="TA12" s="412"/>
      <c r="TB12" s="412"/>
      <c r="TC12" s="412"/>
      <c r="TD12" s="412"/>
      <c r="TE12" s="412"/>
      <c r="TF12" s="412"/>
      <c r="TG12" s="412"/>
      <c r="TH12" s="412"/>
      <c r="TI12" s="412"/>
      <c r="TJ12" s="412"/>
      <c r="TK12" s="412"/>
      <c r="TL12" s="412"/>
      <c r="TM12" s="412"/>
      <c r="TN12" s="412"/>
      <c r="TO12" s="412"/>
      <c r="TP12" s="412"/>
      <c r="TQ12" s="412"/>
      <c r="TR12" s="412"/>
      <c r="TS12" s="412"/>
      <c r="TT12" s="412"/>
      <c r="TU12" s="412"/>
      <c r="TV12" s="412"/>
      <c r="TW12" s="412"/>
      <c r="TX12" s="412"/>
      <c r="TY12" s="412"/>
      <c r="TZ12" s="412"/>
      <c r="UA12" s="412"/>
      <c r="UB12" s="412"/>
      <c r="UC12" s="412"/>
      <c r="UD12" s="412"/>
      <c r="UE12" s="412"/>
      <c r="UF12" s="412"/>
      <c r="UG12" s="412"/>
      <c r="UH12" s="412"/>
      <c r="UI12" s="412"/>
      <c r="UJ12" s="412"/>
      <c r="UK12" s="412"/>
      <c r="UL12" s="412"/>
      <c r="UM12" s="412"/>
      <c r="UN12" s="412"/>
      <c r="UO12" s="412"/>
      <c r="UP12" s="412"/>
      <c r="UQ12" s="412"/>
      <c r="UR12" s="412"/>
      <c r="US12" s="412"/>
      <c r="UT12" s="412"/>
      <c r="UU12" s="412"/>
      <c r="UV12" s="412"/>
      <c r="UW12" s="412"/>
      <c r="UX12" s="412"/>
      <c r="UY12" s="412"/>
      <c r="UZ12" s="412"/>
      <c r="VA12" s="412"/>
      <c r="VB12" s="412"/>
      <c r="VC12" s="412"/>
      <c r="VD12" s="412"/>
      <c r="VE12" s="412"/>
      <c r="VF12" s="412"/>
      <c r="VG12" s="412"/>
      <c r="VH12" s="412"/>
      <c r="VI12" s="412"/>
      <c r="VJ12" s="412"/>
      <c r="VK12" s="412"/>
      <c r="VL12" s="412"/>
      <c r="VM12" s="412"/>
      <c r="VN12" s="412"/>
      <c r="VO12" s="412"/>
      <c r="VP12" s="412"/>
      <c r="VQ12" s="412"/>
      <c r="VR12" s="412"/>
      <c r="VS12" s="412"/>
      <c r="VT12" s="412"/>
      <c r="VU12" s="412"/>
      <c r="VV12" s="412"/>
      <c r="VW12" s="412"/>
      <c r="VX12" s="412"/>
      <c r="VY12" s="412"/>
      <c r="VZ12" s="412"/>
      <c r="WA12" s="412"/>
      <c r="WB12" s="412"/>
      <c r="WC12" s="412"/>
      <c r="WD12" s="412"/>
      <c r="WE12" s="412"/>
      <c r="WF12" s="412"/>
      <c r="WG12" s="412"/>
      <c r="WH12" s="412"/>
      <c r="WI12" s="412"/>
      <c r="WJ12" s="412"/>
      <c r="WK12" s="412"/>
      <c r="WL12" s="412"/>
      <c r="WM12" s="412"/>
      <c r="WN12" s="412"/>
      <c r="WO12" s="412"/>
      <c r="WP12" s="412"/>
      <c r="WQ12" s="412"/>
      <c r="WR12" s="412"/>
      <c r="WS12" s="412"/>
      <c r="WT12" s="412"/>
      <c r="WU12" s="412"/>
      <c r="WV12" s="412"/>
      <c r="WW12" s="412"/>
      <c r="WX12" s="412"/>
      <c r="WY12" s="412"/>
      <c r="WZ12" s="412"/>
      <c r="XA12" s="412"/>
      <c r="XB12" s="412"/>
      <c r="XC12" s="412"/>
      <c r="XD12" s="412"/>
      <c r="XE12" s="412"/>
      <c r="XF12" s="412"/>
      <c r="XG12" s="412"/>
      <c r="XH12" s="412"/>
      <c r="XI12" s="412"/>
      <c r="XJ12" s="412"/>
      <c r="XK12" s="412"/>
      <c r="XL12" s="412"/>
      <c r="XM12" s="412"/>
      <c r="XN12" s="412"/>
      <c r="XO12" s="412"/>
      <c r="XP12" s="412"/>
      <c r="XQ12" s="412"/>
      <c r="XR12" s="412"/>
      <c r="XS12" s="412"/>
      <c r="XT12" s="412"/>
      <c r="XU12" s="412"/>
      <c r="XV12" s="412"/>
      <c r="XW12" s="412"/>
      <c r="XX12" s="412"/>
      <c r="XY12" s="412"/>
      <c r="XZ12" s="412"/>
      <c r="YA12" s="412"/>
      <c r="YB12" s="412"/>
      <c r="YC12" s="412"/>
      <c r="YD12" s="412"/>
      <c r="YE12" s="412"/>
      <c r="YF12" s="412"/>
      <c r="YG12" s="412"/>
      <c r="YH12" s="412"/>
      <c r="YI12" s="412"/>
      <c r="YJ12" s="412"/>
      <c r="YK12" s="412"/>
      <c r="YL12" s="412"/>
      <c r="YM12" s="412"/>
      <c r="YN12" s="412"/>
      <c r="YO12" s="412"/>
      <c r="YP12" s="412"/>
      <c r="YQ12" s="412"/>
      <c r="YR12" s="412"/>
      <c r="YS12" s="412"/>
      <c r="YT12" s="412"/>
      <c r="YU12" s="412"/>
      <c r="YV12" s="412"/>
      <c r="YW12" s="412"/>
      <c r="YX12" s="412"/>
      <c r="YY12" s="412"/>
      <c r="YZ12" s="412"/>
      <c r="ZA12" s="412"/>
      <c r="ZB12" s="412"/>
      <c r="ZC12" s="412"/>
      <c r="ZD12" s="412"/>
      <c r="ZE12" s="412"/>
      <c r="ZF12" s="412"/>
      <c r="ZG12" s="412"/>
      <c r="ZH12" s="412"/>
      <c r="ZI12" s="412"/>
      <c r="ZJ12" s="412"/>
      <c r="ZK12" s="412"/>
      <c r="ZL12" s="412"/>
      <c r="ZM12" s="412"/>
      <c r="ZN12" s="412"/>
      <c r="ZO12" s="412"/>
      <c r="ZP12" s="412"/>
      <c r="ZQ12" s="412"/>
      <c r="ZR12" s="412"/>
      <c r="ZS12" s="412"/>
      <c r="ZT12" s="412"/>
      <c r="ZU12" s="412"/>
      <c r="ZV12" s="412"/>
      <c r="ZW12" s="412"/>
      <c r="ZX12" s="412"/>
      <c r="ZY12" s="412"/>
      <c r="ZZ12" s="412"/>
      <c r="AAA12" s="412"/>
      <c r="AAB12" s="412"/>
      <c r="AAC12" s="412"/>
      <c r="AAD12" s="412"/>
      <c r="AAE12" s="412"/>
      <c r="AAF12" s="412"/>
      <c r="AAG12" s="412"/>
      <c r="AAH12" s="412"/>
      <c r="AAI12" s="412"/>
      <c r="AAJ12" s="412"/>
      <c r="AAK12" s="412"/>
      <c r="AAL12" s="412"/>
      <c r="AAM12" s="412"/>
      <c r="AAN12" s="412"/>
      <c r="AAO12" s="412"/>
      <c r="AAP12" s="412"/>
      <c r="AAQ12" s="412"/>
      <c r="AAR12" s="412"/>
      <c r="AAS12" s="412"/>
      <c r="AAT12" s="412"/>
      <c r="AAU12" s="412"/>
      <c r="AAV12" s="412"/>
      <c r="AAW12" s="412"/>
      <c r="AAX12" s="412"/>
      <c r="AAY12" s="412"/>
      <c r="AAZ12" s="412"/>
      <c r="ABA12" s="412"/>
      <c r="ABB12" s="412"/>
      <c r="ABC12" s="412"/>
      <c r="ABD12" s="412"/>
      <c r="ABE12" s="412"/>
      <c r="ABF12" s="412"/>
      <c r="ABG12" s="412"/>
      <c r="ABH12" s="412"/>
      <c r="ABI12" s="412"/>
      <c r="ABJ12" s="412"/>
      <c r="ABK12" s="412"/>
      <c r="ABL12" s="412"/>
      <c r="ABM12" s="412"/>
      <c r="ABN12" s="412"/>
      <c r="ABO12" s="412"/>
      <c r="ABP12" s="412"/>
      <c r="ABQ12" s="412"/>
      <c r="ABR12" s="412"/>
      <c r="ABS12" s="412"/>
      <c r="ABT12" s="412"/>
      <c r="ABU12" s="412"/>
      <c r="ABV12" s="412"/>
      <c r="ABW12" s="412"/>
      <c r="ABX12" s="412"/>
      <c r="ABY12" s="412"/>
      <c r="ABZ12" s="412"/>
      <c r="ACA12" s="412"/>
      <c r="ACB12" s="412"/>
      <c r="ACC12" s="412"/>
      <c r="ACD12" s="412"/>
      <c r="ACE12" s="412"/>
      <c r="ACF12" s="412"/>
      <c r="ACG12" s="412"/>
      <c r="ACH12" s="412"/>
      <c r="ACI12" s="412"/>
      <c r="ACJ12" s="412"/>
      <c r="ACK12" s="412"/>
      <c r="ACL12" s="412"/>
      <c r="ACM12" s="412"/>
      <c r="ACN12" s="412"/>
      <c r="ACO12" s="412"/>
      <c r="ACP12" s="412"/>
      <c r="ACQ12" s="412"/>
      <c r="ACR12" s="412"/>
      <c r="ACS12" s="412"/>
      <c r="ACT12" s="412"/>
      <c r="ACU12" s="412"/>
      <c r="ACV12" s="412"/>
      <c r="ACW12" s="412"/>
      <c r="ACX12" s="412"/>
      <c r="ACY12" s="412"/>
      <c r="ACZ12" s="412"/>
      <c r="ADA12" s="412"/>
      <c r="ADB12" s="412"/>
      <c r="ADC12" s="412"/>
      <c r="ADD12" s="412"/>
      <c r="ADE12" s="412"/>
      <c r="ADF12" s="412"/>
      <c r="ADG12" s="412"/>
      <c r="ADH12" s="412"/>
      <c r="ADI12" s="412"/>
      <c r="ADJ12" s="412"/>
      <c r="ADK12" s="412"/>
      <c r="ADL12" s="412"/>
      <c r="ADM12" s="412"/>
      <c r="ADN12" s="412"/>
      <c r="ADO12" s="412"/>
      <c r="ADP12" s="412"/>
      <c r="ADQ12" s="412"/>
      <c r="ADR12" s="412"/>
      <c r="ADS12" s="412"/>
      <c r="ADT12" s="412"/>
      <c r="ADU12" s="412"/>
      <c r="ADV12" s="412"/>
      <c r="ADW12" s="412"/>
      <c r="ADX12" s="412"/>
      <c r="ADY12" s="412"/>
      <c r="ADZ12" s="412"/>
      <c r="AEA12" s="412"/>
      <c r="AEB12" s="412"/>
      <c r="AEC12" s="412"/>
      <c r="AED12" s="412"/>
      <c r="AEE12" s="412"/>
      <c r="AEF12" s="412"/>
      <c r="AEG12" s="412"/>
      <c r="AEH12" s="412"/>
      <c r="AEI12" s="412"/>
      <c r="AEJ12" s="412"/>
      <c r="AEK12" s="412"/>
      <c r="AEL12" s="412"/>
      <c r="AEM12" s="412"/>
      <c r="AEN12" s="412"/>
      <c r="AEO12" s="412"/>
      <c r="AEP12" s="412"/>
      <c r="AEQ12" s="412"/>
      <c r="AER12" s="412"/>
      <c r="AES12" s="412"/>
      <c r="AET12" s="412"/>
      <c r="AEU12" s="412"/>
      <c r="AEV12" s="412"/>
      <c r="AEW12" s="412"/>
      <c r="AEX12" s="412"/>
      <c r="AEY12" s="412"/>
      <c r="AEZ12" s="412"/>
      <c r="AFA12" s="412"/>
      <c r="AFB12" s="412"/>
      <c r="AFC12" s="412"/>
      <c r="AFD12" s="412"/>
      <c r="AFE12" s="412"/>
      <c r="AFF12" s="412"/>
      <c r="AFG12" s="412"/>
      <c r="AFH12" s="412"/>
      <c r="AFI12" s="412"/>
      <c r="AFJ12" s="412"/>
      <c r="AFK12" s="412"/>
      <c r="AFL12" s="412"/>
      <c r="AFM12" s="412"/>
      <c r="AFN12" s="412"/>
      <c r="AFO12" s="412"/>
      <c r="AFP12" s="412"/>
      <c r="AFQ12" s="412"/>
      <c r="AFR12" s="412"/>
      <c r="AFS12" s="412"/>
      <c r="AFT12" s="412"/>
      <c r="AFU12" s="412"/>
      <c r="AFV12" s="412"/>
      <c r="AFW12" s="412"/>
      <c r="AFX12" s="412"/>
      <c r="AFY12" s="412"/>
      <c r="AFZ12" s="412"/>
      <c r="AGA12" s="412"/>
      <c r="AGB12" s="412"/>
      <c r="AGC12" s="412"/>
      <c r="AGD12" s="412"/>
      <c r="AGE12" s="412"/>
      <c r="AGF12" s="412"/>
      <c r="AGG12" s="412"/>
      <c r="AGH12" s="412"/>
      <c r="AGI12" s="412"/>
      <c r="AGJ12" s="412"/>
      <c r="AGK12" s="412"/>
      <c r="AGL12" s="412"/>
      <c r="AGM12" s="412"/>
      <c r="AGN12" s="412"/>
      <c r="AGO12" s="412"/>
      <c r="AGP12" s="412"/>
      <c r="AGQ12" s="412"/>
      <c r="AGR12" s="412"/>
      <c r="AGS12" s="412"/>
      <c r="AGT12" s="412"/>
      <c r="AGU12" s="412"/>
      <c r="AGV12" s="412"/>
      <c r="AGW12" s="412"/>
      <c r="AGX12" s="412"/>
      <c r="AGY12" s="412"/>
      <c r="AGZ12" s="412"/>
      <c r="AHA12" s="412"/>
      <c r="AHB12" s="412"/>
      <c r="AHC12" s="412"/>
      <c r="AHD12" s="412"/>
      <c r="AHE12" s="412"/>
      <c r="AHF12" s="412"/>
      <c r="AHG12" s="412"/>
      <c r="AHH12" s="412"/>
      <c r="AHI12" s="412"/>
      <c r="AHJ12" s="412"/>
      <c r="AHK12" s="412"/>
      <c r="AHL12" s="412"/>
      <c r="AHM12" s="412"/>
      <c r="AHN12" s="412"/>
      <c r="AHO12" s="412"/>
      <c r="AHP12" s="412"/>
      <c r="AHQ12" s="412"/>
      <c r="AHR12" s="412"/>
      <c r="AHS12" s="412"/>
      <c r="AHT12" s="412"/>
      <c r="AHU12" s="412"/>
      <c r="AHV12" s="412"/>
      <c r="AHW12" s="412"/>
      <c r="AHX12" s="412"/>
      <c r="AHY12" s="412"/>
      <c r="AHZ12" s="412"/>
      <c r="AIA12" s="412"/>
      <c r="AIB12" s="412"/>
      <c r="AIC12" s="412"/>
      <c r="AID12" s="412"/>
      <c r="AIE12" s="412"/>
      <c r="AIF12" s="412"/>
      <c r="AIG12" s="412"/>
      <c r="AIH12" s="412"/>
      <c r="AII12" s="412"/>
      <c r="AIJ12" s="412"/>
      <c r="AIK12" s="412"/>
      <c r="AIL12" s="412"/>
      <c r="AIM12" s="412"/>
      <c r="AIN12" s="412"/>
      <c r="AIO12" s="412"/>
      <c r="AIP12" s="412"/>
      <c r="AIQ12" s="412"/>
      <c r="AIR12" s="412"/>
      <c r="AIS12" s="412"/>
      <c r="AIT12" s="412"/>
      <c r="AIU12" s="412"/>
      <c r="AIV12" s="412"/>
      <c r="AIW12" s="412"/>
      <c r="AIX12" s="412"/>
      <c r="AIY12" s="412"/>
      <c r="AIZ12" s="412"/>
      <c r="AJA12" s="412"/>
      <c r="AJB12" s="412"/>
      <c r="AJC12" s="412"/>
      <c r="AJD12" s="412"/>
      <c r="AJE12" s="412"/>
      <c r="AJF12" s="412"/>
      <c r="AJG12" s="412"/>
      <c r="AJH12" s="412"/>
      <c r="AJI12" s="412"/>
      <c r="AJJ12" s="412"/>
      <c r="AJK12" s="412"/>
      <c r="AJL12" s="412"/>
      <c r="AJM12" s="412"/>
      <c r="AJN12" s="412"/>
      <c r="AJO12" s="412"/>
      <c r="AJP12" s="412"/>
      <c r="AJQ12" s="412"/>
      <c r="AJR12" s="412"/>
      <c r="AJS12" s="412"/>
      <c r="AJT12" s="412"/>
      <c r="AJU12" s="412"/>
      <c r="AJV12" s="412"/>
      <c r="AJW12" s="412"/>
      <c r="AJX12" s="412"/>
      <c r="AJY12" s="412"/>
      <c r="AJZ12" s="412"/>
      <c r="AKA12" s="412"/>
      <c r="AKB12" s="412"/>
      <c r="AKC12" s="412"/>
      <c r="AKD12" s="412"/>
      <c r="AKE12" s="412"/>
      <c r="AKF12" s="412"/>
      <c r="AKG12" s="412"/>
      <c r="AKH12" s="412"/>
      <c r="AKI12" s="412"/>
      <c r="AKJ12" s="412"/>
      <c r="AKK12" s="412"/>
      <c r="AKL12" s="412"/>
      <c r="AKM12" s="412"/>
      <c r="AKN12" s="412"/>
      <c r="AKO12" s="412"/>
      <c r="AKP12" s="412"/>
      <c r="AKQ12" s="412"/>
      <c r="AKR12" s="412"/>
      <c r="AKS12" s="412"/>
      <c r="AKT12" s="412"/>
      <c r="AKU12" s="412"/>
      <c r="AKV12" s="412"/>
      <c r="AKW12" s="412"/>
      <c r="AKX12" s="412"/>
      <c r="AKY12" s="412"/>
      <c r="AKZ12" s="412"/>
      <c r="ALA12" s="412"/>
      <c r="ALB12" s="412"/>
      <c r="ALC12" s="412"/>
      <c r="ALD12" s="412"/>
      <c r="ALE12" s="412"/>
      <c r="ALF12" s="412"/>
      <c r="ALG12" s="412"/>
      <c r="ALH12" s="412"/>
      <c r="ALI12" s="412"/>
      <c r="ALJ12" s="412"/>
      <c r="ALK12" s="412"/>
      <c r="ALL12" s="412"/>
      <c r="ALM12" s="412"/>
      <c r="ALN12" s="412"/>
      <c r="ALO12" s="412"/>
      <c r="ALP12" s="412"/>
      <c r="ALQ12" s="412"/>
      <c r="ALR12" s="412"/>
      <c r="ALS12" s="412"/>
      <c r="ALT12" s="412"/>
      <c r="ALU12" s="412"/>
      <c r="ALV12" s="412"/>
      <c r="ALW12" s="412"/>
      <c r="ALX12" s="412"/>
      <c r="ALY12" s="412"/>
      <c r="ALZ12" s="412"/>
      <c r="AMA12" s="412"/>
      <c r="AMB12" s="412"/>
      <c r="AMC12" s="412"/>
      <c r="AMD12" s="412"/>
      <c r="AME12" s="412"/>
      <c r="AMF12" s="412"/>
      <c r="AMG12" s="412"/>
      <c r="AMH12" s="412"/>
    </row>
    <row r="13" spans="1:1022" x14ac:dyDescent="0.25">
      <c r="A13" s="208" t="s">
        <v>1210</v>
      </c>
      <c r="B13" s="163">
        <v>13</v>
      </c>
      <c r="C13" s="162" t="s">
        <v>24638</v>
      </c>
      <c r="D13" s="175" t="s">
        <v>1211</v>
      </c>
      <c r="E13" s="429"/>
      <c r="F13" s="201"/>
      <c r="G13" s="180"/>
      <c r="H13" s="180"/>
      <c r="I13" s="319"/>
      <c r="J13" s="366"/>
      <c r="K13" s="140"/>
      <c r="L13" s="140"/>
      <c r="M13" s="140"/>
      <c r="N13" s="140"/>
      <c r="O13" s="140"/>
      <c r="P13" s="140"/>
      <c r="Q13" s="140"/>
      <c r="R13" s="140"/>
      <c r="S13" s="140"/>
      <c r="T13" s="140"/>
      <c r="U13" s="140"/>
      <c r="V13" s="219">
        <f t="shared" si="0"/>
        <v>100</v>
      </c>
      <c r="W13" s="219">
        <f t="shared" si="1"/>
        <v>100</v>
      </c>
      <c r="X13" s="219">
        <f t="shared" si="2"/>
        <v>100</v>
      </c>
      <c r="Y13" s="219">
        <f t="shared" si="3"/>
        <v>100</v>
      </c>
      <c r="Z13" s="219">
        <f t="shared" si="4"/>
        <v>100</v>
      </c>
      <c r="AA13" s="220">
        <f t="shared" si="13"/>
        <v>100</v>
      </c>
      <c r="AB13" s="220">
        <f t="shared" si="12"/>
        <v>100</v>
      </c>
      <c r="AC13" s="220">
        <f t="shared" si="5"/>
        <v>100</v>
      </c>
      <c r="AD13" s="416">
        <f t="shared" si="6"/>
        <v>100</v>
      </c>
      <c r="AE13" s="416">
        <f t="shared" si="7"/>
        <v>100</v>
      </c>
      <c r="AF13" s="212">
        <f t="shared" si="8"/>
        <v>100</v>
      </c>
      <c r="AG13" s="212">
        <f t="shared" si="9"/>
        <v>100</v>
      </c>
      <c r="AH13" s="212">
        <f t="shared" si="10"/>
        <v>100</v>
      </c>
      <c r="AI13" s="212">
        <f t="shared" si="11"/>
        <v>100</v>
      </c>
      <c r="AJ13" s="214"/>
      <c r="AK13" s="412"/>
      <c r="AL13" s="412"/>
      <c r="AM13" s="214"/>
      <c r="AN13" s="412"/>
      <c r="AO13" s="412"/>
      <c r="AP13" s="412"/>
      <c r="AQ13" s="167" t="s">
        <v>24587</v>
      </c>
      <c r="AR13" s="412"/>
      <c r="AS13" s="412"/>
      <c r="AT13" s="412"/>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118"/>
      <c r="FX13" s="118"/>
      <c r="FY13" s="118"/>
      <c r="FZ13" s="118"/>
      <c r="GA13" s="118"/>
      <c r="GB13" s="118"/>
      <c r="GC13" s="118"/>
      <c r="GD13" s="118"/>
      <c r="GE13" s="118"/>
      <c r="GF13" s="118"/>
      <c r="GG13" s="118"/>
      <c r="GH13" s="118"/>
      <c r="GI13" s="118"/>
      <c r="GJ13" s="118"/>
      <c r="GK13" s="118"/>
      <c r="GL13" s="118"/>
      <c r="GM13" s="118"/>
      <c r="GN13" s="118"/>
      <c r="GO13" s="118"/>
      <c r="GP13" s="118"/>
      <c r="GQ13" s="118"/>
      <c r="GR13" s="118"/>
      <c r="GS13" s="118"/>
      <c r="GT13" s="118"/>
      <c r="GU13" s="118"/>
      <c r="GV13" s="118"/>
      <c r="GW13" s="118"/>
      <c r="GX13" s="118"/>
      <c r="GY13" s="118"/>
      <c r="GZ13" s="118"/>
      <c r="HA13" s="118"/>
      <c r="HB13" s="118"/>
      <c r="HC13" s="118"/>
      <c r="HD13" s="118"/>
      <c r="HE13" s="118"/>
      <c r="HF13" s="118"/>
      <c r="HG13" s="118"/>
      <c r="HH13" s="118"/>
      <c r="HI13" s="118"/>
      <c r="HJ13" s="118"/>
      <c r="HK13" s="118"/>
      <c r="HL13" s="118"/>
      <c r="HM13" s="118"/>
      <c r="HN13" s="118"/>
      <c r="HO13" s="118"/>
      <c r="HP13" s="118"/>
      <c r="HQ13" s="118"/>
      <c r="HR13" s="118"/>
      <c r="HS13" s="118"/>
      <c r="HT13" s="118"/>
      <c r="HU13" s="118"/>
      <c r="HV13" s="118"/>
      <c r="HW13" s="118"/>
      <c r="HX13" s="118"/>
      <c r="HY13" s="118"/>
      <c r="HZ13" s="118"/>
      <c r="IA13" s="118"/>
      <c r="IB13" s="118"/>
      <c r="IC13" s="118"/>
      <c r="ID13" s="118"/>
      <c r="IE13" s="118"/>
      <c r="IF13" s="118"/>
      <c r="IG13" s="118"/>
      <c r="IH13" s="118"/>
      <c r="II13" s="118"/>
      <c r="IJ13" s="118"/>
      <c r="IK13" s="118"/>
      <c r="IL13" s="118"/>
      <c r="IM13" s="118"/>
      <c r="IN13" s="118"/>
      <c r="IO13" s="118"/>
      <c r="IP13" s="118"/>
      <c r="IQ13" s="118"/>
      <c r="IR13" s="118"/>
      <c r="IS13" s="118"/>
      <c r="IT13" s="118"/>
      <c r="IU13" s="118"/>
      <c r="IV13" s="118"/>
      <c r="IW13" s="118"/>
      <c r="IX13" s="118"/>
      <c r="IY13" s="118"/>
      <c r="IZ13" s="118"/>
      <c r="JA13" s="118"/>
      <c r="JB13" s="118"/>
      <c r="JC13" s="118"/>
      <c r="JD13" s="118"/>
      <c r="JE13" s="118"/>
      <c r="JF13" s="118"/>
      <c r="JG13" s="118"/>
      <c r="JH13" s="118"/>
      <c r="JI13" s="118"/>
      <c r="JJ13" s="118"/>
      <c r="JK13" s="118"/>
      <c r="JL13" s="118"/>
      <c r="JM13" s="118"/>
      <c r="JN13" s="118"/>
      <c r="JO13" s="118"/>
      <c r="JP13" s="118"/>
      <c r="JQ13" s="118"/>
      <c r="JR13" s="118"/>
      <c r="JS13" s="118"/>
      <c r="JT13" s="118"/>
      <c r="JU13" s="118"/>
      <c r="JV13" s="118"/>
      <c r="JW13" s="118"/>
      <c r="JX13" s="118"/>
      <c r="JY13" s="118"/>
      <c r="JZ13" s="118"/>
      <c r="KA13" s="118"/>
      <c r="KB13" s="118"/>
      <c r="KC13" s="118"/>
      <c r="KD13" s="118"/>
      <c r="KE13" s="118"/>
      <c r="KF13" s="118"/>
      <c r="KG13" s="118"/>
      <c r="KH13" s="118"/>
      <c r="KI13" s="118"/>
      <c r="KJ13" s="118"/>
      <c r="KK13" s="118"/>
      <c r="KL13" s="118"/>
      <c r="KM13" s="118"/>
      <c r="KN13" s="118"/>
      <c r="KO13" s="118"/>
      <c r="KP13" s="118"/>
      <c r="KQ13" s="118"/>
      <c r="KR13" s="118"/>
      <c r="KS13" s="118"/>
      <c r="KT13" s="118"/>
      <c r="KU13" s="118"/>
      <c r="KV13" s="118"/>
      <c r="KW13" s="118"/>
      <c r="KX13" s="118"/>
      <c r="KY13" s="118"/>
      <c r="KZ13" s="118"/>
      <c r="LA13" s="118"/>
      <c r="LB13" s="118"/>
      <c r="LC13" s="118"/>
      <c r="LD13" s="118"/>
      <c r="LE13" s="118"/>
      <c r="LF13" s="118"/>
      <c r="LG13" s="118"/>
      <c r="LH13" s="118"/>
      <c r="LI13" s="118"/>
      <c r="LJ13" s="118"/>
      <c r="LK13" s="118"/>
      <c r="LL13" s="118"/>
      <c r="LM13" s="118"/>
      <c r="LN13" s="118"/>
      <c r="LO13" s="118"/>
      <c r="LP13" s="118"/>
      <c r="LQ13" s="118"/>
      <c r="LR13" s="118"/>
      <c r="LS13" s="118"/>
      <c r="LT13" s="118"/>
      <c r="LU13" s="118"/>
      <c r="LV13" s="118"/>
      <c r="LW13" s="118"/>
      <c r="LX13" s="118"/>
      <c r="LY13" s="118"/>
      <c r="LZ13" s="118"/>
      <c r="MA13" s="118"/>
      <c r="MB13" s="118"/>
      <c r="MC13" s="118"/>
      <c r="MD13" s="118"/>
      <c r="ME13" s="118"/>
      <c r="MF13" s="118"/>
      <c r="MG13" s="118"/>
      <c r="MH13" s="118"/>
      <c r="MI13" s="118"/>
      <c r="MJ13" s="118"/>
      <c r="MK13" s="118"/>
      <c r="ML13" s="118"/>
      <c r="MM13" s="118"/>
      <c r="MN13" s="118"/>
      <c r="MO13" s="118"/>
      <c r="MP13" s="118"/>
      <c r="MQ13" s="118"/>
      <c r="MR13" s="118"/>
      <c r="MS13" s="118"/>
      <c r="MT13" s="118"/>
      <c r="MU13" s="118"/>
      <c r="MV13" s="118"/>
      <c r="MW13" s="118"/>
      <c r="MX13" s="118"/>
      <c r="MY13" s="118"/>
      <c r="MZ13" s="118"/>
      <c r="NA13" s="118"/>
      <c r="NB13" s="118"/>
      <c r="NC13" s="118"/>
      <c r="ND13" s="118"/>
      <c r="NE13" s="118"/>
      <c r="NF13" s="118"/>
      <c r="NG13" s="118"/>
      <c r="NH13" s="118"/>
      <c r="NI13" s="118"/>
      <c r="NJ13" s="118"/>
      <c r="NK13" s="118"/>
      <c r="NL13" s="118"/>
      <c r="NM13" s="118"/>
      <c r="NN13" s="118"/>
      <c r="NO13" s="118"/>
      <c r="NP13" s="118"/>
      <c r="NQ13" s="118"/>
      <c r="NR13" s="118"/>
      <c r="NS13" s="118"/>
      <c r="NT13" s="118"/>
      <c r="NU13" s="118"/>
      <c r="NV13" s="118"/>
      <c r="NW13" s="118"/>
      <c r="NX13" s="118"/>
      <c r="NY13" s="118"/>
      <c r="NZ13" s="118"/>
      <c r="OA13" s="118"/>
      <c r="OB13" s="118"/>
      <c r="OC13" s="118"/>
      <c r="OD13" s="118"/>
      <c r="OE13" s="118"/>
      <c r="OF13" s="118"/>
      <c r="OG13" s="118"/>
      <c r="OH13" s="118"/>
      <c r="OI13" s="118"/>
      <c r="OJ13" s="118"/>
      <c r="OK13" s="118"/>
      <c r="OL13" s="118"/>
      <c r="OM13" s="118"/>
      <c r="ON13" s="118"/>
      <c r="OO13" s="118"/>
      <c r="OP13" s="118"/>
      <c r="OQ13" s="118"/>
      <c r="OR13" s="118"/>
      <c r="OS13" s="118"/>
      <c r="OT13" s="118"/>
      <c r="OU13" s="118"/>
      <c r="OV13" s="118"/>
      <c r="OW13" s="118"/>
      <c r="OX13" s="118"/>
      <c r="OY13" s="118"/>
      <c r="OZ13" s="118"/>
      <c r="PA13" s="118"/>
      <c r="PB13" s="118"/>
      <c r="PC13" s="118"/>
      <c r="PD13" s="118"/>
      <c r="PE13" s="118"/>
      <c r="PF13" s="118"/>
      <c r="PG13" s="118"/>
      <c r="PH13" s="118"/>
      <c r="PI13" s="118"/>
      <c r="PJ13" s="118"/>
      <c r="PK13" s="118"/>
      <c r="PL13" s="118"/>
      <c r="PM13" s="118"/>
      <c r="PN13" s="118"/>
      <c r="PO13" s="118"/>
      <c r="PP13" s="118"/>
      <c r="PQ13" s="118"/>
      <c r="PR13" s="118"/>
      <c r="PS13" s="118"/>
      <c r="PT13" s="118"/>
      <c r="PU13" s="118"/>
      <c r="PV13" s="118"/>
      <c r="PW13" s="118"/>
      <c r="PX13" s="118"/>
      <c r="PY13" s="118"/>
      <c r="PZ13" s="118"/>
      <c r="QA13" s="118"/>
      <c r="QB13" s="118"/>
      <c r="QC13" s="118"/>
      <c r="QD13" s="118"/>
      <c r="QE13" s="118"/>
      <c r="QF13" s="118"/>
      <c r="QG13" s="118"/>
      <c r="QH13" s="118"/>
      <c r="QI13" s="118"/>
      <c r="QJ13" s="118"/>
      <c r="QK13" s="118"/>
      <c r="QL13" s="118"/>
      <c r="QM13" s="118"/>
      <c r="QN13" s="118"/>
      <c r="QO13" s="118"/>
      <c r="QP13" s="118"/>
      <c r="QQ13" s="118"/>
      <c r="QR13" s="118"/>
      <c r="QS13" s="118"/>
      <c r="QT13" s="118"/>
      <c r="QU13" s="118"/>
      <c r="QV13" s="118"/>
      <c r="QW13" s="118"/>
      <c r="QX13" s="118"/>
      <c r="QY13" s="118"/>
      <c r="QZ13" s="118"/>
      <c r="RA13" s="118"/>
      <c r="RB13" s="118"/>
      <c r="RC13" s="118"/>
      <c r="RD13" s="118"/>
      <c r="RE13" s="118"/>
      <c r="RF13" s="118"/>
      <c r="RG13" s="118"/>
      <c r="RH13" s="118"/>
      <c r="RI13" s="118"/>
      <c r="RJ13" s="118"/>
      <c r="RK13" s="118"/>
      <c r="RL13" s="118"/>
      <c r="RM13" s="118"/>
      <c r="RN13" s="118"/>
      <c r="RO13" s="118"/>
      <c r="RP13" s="118"/>
      <c r="RQ13" s="118"/>
      <c r="RR13" s="118"/>
      <c r="RS13" s="118"/>
      <c r="RT13" s="118"/>
      <c r="RU13" s="118"/>
      <c r="RV13" s="118"/>
      <c r="RW13" s="118"/>
      <c r="RX13" s="118"/>
      <c r="RY13" s="118"/>
      <c r="RZ13" s="118"/>
      <c r="SA13" s="118"/>
      <c r="SB13" s="118"/>
      <c r="SC13" s="118"/>
      <c r="SD13" s="118"/>
      <c r="SE13" s="118"/>
      <c r="SF13" s="118"/>
      <c r="SG13" s="118"/>
      <c r="SH13" s="118"/>
      <c r="SI13" s="118"/>
      <c r="SJ13" s="118"/>
      <c r="SK13" s="118"/>
      <c r="SL13" s="118"/>
      <c r="SM13" s="118"/>
      <c r="SN13" s="118"/>
      <c r="SO13" s="118"/>
      <c r="SP13" s="118"/>
      <c r="SQ13" s="118"/>
      <c r="SR13" s="118"/>
      <c r="SS13" s="118"/>
      <c r="ST13" s="118"/>
      <c r="SU13" s="118"/>
      <c r="SV13" s="118"/>
      <c r="SW13" s="118"/>
      <c r="SX13" s="118"/>
      <c r="SY13" s="118"/>
      <c r="SZ13" s="118"/>
      <c r="TA13" s="118"/>
      <c r="TB13" s="118"/>
      <c r="TC13" s="118"/>
      <c r="TD13" s="118"/>
      <c r="TE13" s="118"/>
      <c r="TF13" s="118"/>
      <c r="TG13" s="118"/>
      <c r="TH13" s="118"/>
      <c r="TI13" s="118"/>
      <c r="TJ13" s="118"/>
      <c r="TK13" s="118"/>
      <c r="TL13" s="118"/>
      <c r="TM13" s="118"/>
      <c r="TN13" s="118"/>
      <c r="TO13" s="118"/>
      <c r="TP13" s="118"/>
      <c r="TQ13" s="118"/>
      <c r="TR13" s="118"/>
      <c r="TS13" s="118"/>
      <c r="TT13" s="118"/>
      <c r="TU13" s="118"/>
      <c r="TV13" s="118"/>
      <c r="TW13" s="118"/>
      <c r="TX13" s="118"/>
      <c r="TY13" s="118"/>
      <c r="TZ13" s="118"/>
      <c r="UA13" s="118"/>
      <c r="UB13" s="118"/>
      <c r="UC13" s="118"/>
      <c r="UD13" s="118"/>
      <c r="UE13" s="118"/>
      <c r="UF13" s="118"/>
      <c r="UG13" s="118"/>
      <c r="UH13" s="118"/>
      <c r="UI13" s="118"/>
      <c r="UJ13" s="118"/>
      <c r="UK13" s="118"/>
      <c r="UL13" s="118"/>
      <c r="UM13" s="118"/>
      <c r="UN13" s="118"/>
      <c r="UO13" s="118"/>
      <c r="UP13" s="118"/>
      <c r="UQ13" s="118"/>
      <c r="UR13" s="118"/>
      <c r="US13" s="118"/>
      <c r="UT13" s="118"/>
      <c r="UU13" s="118"/>
      <c r="UV13" s="118"/>
      <c r="UW13" s="118"/>
      <c r="UX13" s="118"/>
      <c r="UY13" s="118"/>
      <c r="UZ13" s="118"/>
      <c r="VA13" s="118"/>
      <c r="VB13" s="118"/>
      <c r="VC13" s="118"/>
      <c r="VD13" s="118"/>
      <c r="VE13" s="118"/>
      <c r="VF13" s="118"/>
      <c r="VG13" s="118"/>
      <c r="VH13" s="118"/>
      <c r="VI13" s="118"/>
      <c r="VJ13" s="118"/>
      <c r="VK13" s="118"/>
      <c r="VL13" s="118"/>
      <c r="VM13" s="118"/>
      <c r="VN13" s="118"/>
      <c r="VO13" s="118"/>
      <c r="VP13" s="118"/>
      <c r="VQ13" s="118"/>
      <c r="VR13" s="118"/>
      <c r="VS13" s="118"/>
      <c r="VT13" s="118"/>
      <c r="VU13" s="118"/>
      <c r="VV13" s="118"/>
      <c r="VW13" s="118"/>
      <c r="VX13" s="118"/>
      <c r="VY13" s="118"/>
      <c r="VZ13" s="118"/>
      <c r="WA13" s="118"/>
      <c r="WB13" s="118"/>
      <c r="WC13" s="118"/>
      <c r="WD13" s="118"/>
      <c r="WE13" s="118"/>
      <c r="WF13" s="118"/>
      <c r="WG13" s="118"/>
      <c r="WH13" s="118"/>
      <c r="WI13" s="118"/>
      <c r="WJ13" s="118"/>
      <c r="WK13" s="118"/>
      <c r="WL13" s="118"/>
      <c r="WM13" s="118"/>
      <c r="WN13" s="118"/>
      <c r="WO13" s="118"/>
      <c r="WP13" s="118"/>
      <c r="WQ13" s="118"/>
      <c r="WR13" s="118"/>
      <c r="WS13" s="118"/>
      <c r="WT13" s="118"/>
      <c r="WU13" s="118"/>
      <c r="WV13" s="118"/>
      <c r="WW13" s="118"/>
      <c r="WX13" s="118"/>
      <c r="WY13" s="118"/>
      <c r="WZ13" s="118"/>
      <c r="XA13" s="118"/>
      <c r="XB13" s="118"/>
      <c r="XC13" s="118"/>
      <c r="XD13" s="118"/>
      <c r="XE13" s="118"/>
      <c r="XF13" s="118"/>
      <c r="XG13" s="118"/>
      <c r="XH13" s="118"/>
      <c r="XI13" s="118"/>
      <c r="XJ13" s="118"/>
      <c r="XK13" s="118"/>
      <c r="XL13" s="118"/>
      <c r="XM13" s="118"/>
      <c r="XN13" s="118"/>
      <c r="XO13" s="118"/>
      <c r="XP13" s="118"/>
      <c r="XQ13" s="118"/>
      <c r="XR13" s="118"/>
      <c r="XS13" s="118"/>
      <c r="XT13" s="118"/>
      <c r="XU13" s="118"/>
      <c r="XV13" s="118"/>
      <c r="XW13" s="118"/>
      <c r="XX13" s="118"/>
      <c r="XY13" s="118"/>
      <c r="XZ13" s="118"/>
      <c r="YA13" s="118"/>
      <c r="YB13" s="118"/>
      <c r="YC13" s="118"/>
      <c r="YD13" s="118"/>
      <c r="YE13" s="118"/>
      <c r="YF13" s="118"/>
      <c r="YG13" s="118"/>
      <c r="YH13" s="118"/>
      <c r="YI13" s="118"/>
      <c r="YJ13" s="118"/>
      <c r="YK13" s="118"/>
      <c r="YL13" s="118"/>
      <c r="YM13" s="118"/>
      <c r="YN13" s="118"/>
      <c r="YO13" s="118"/>
      <c r="YP13" s="118"/>
      <c r="YQ13" s="118"/>
      <c r="YR13" s="118"/>
      <c r="YS13" s="118"/>
      <c r="YT13" s="118"/>
      <c r="YU13" s="118"/>
      <c r="YV13" s="118"/>
      <c r="YW13" s="118"/>
      <c r="YX13" s="118"/>
      <c r="YY13" s="118"/>
      <c r="YZ13" s="118"/>
      <c r="ZA13" s="118"/>
      <c r="ZB13" s="118"/>
      <c r="ZC13" s="118"/>
      <c r="ZD13" s="118"/>
      <c r="ZE13" s="118"/>
      <c r="ZF13" s="118"/>
      <c r="ZG13" s="118"/>
      <c r="ZH13" s="118"/>
      <c r="ZI13" s="118"/>
      <c r="ZJ13" s="118"/>
      <c r="ZK13" s="118"/>
      <c r="ZL13" s="118"/>
      <c r="ZM13" s="118"/>
      <c r="ZN13" s="118"/>
      <c r="ZO13" s="118"/>
      <c r="ZP13" s="118"/>
      <c r="ZQ13" s="118"/>
      <c r="ZR13" s="118"/>
      <c r="ZS13" s="118"/>
      <c r="ZT13" s="118"/>
      <c r="ZU13" s="118"/>
      <c r="ZV13" s="118"/>
      <c r="ZW13" s="118"/>
      <c r="ZX13" s="118"/>
      <c r="ZY13" s="118"/>
      <c r="ZZ13" s="118"/>
      <c r="AAA13" s="118"/>
      <c r="AAB13" s="118"/>
      <c r="AAC13" s="118"/>
      <c r="AAD13" s="118"/>
      <c r="AAE13" s="118"/>
      <c r="AAF13" s="118"/>
      <c r="AAG13" s="118"/>
      <c r="AAH13" s="118"/>
      <c r="AAI13" s="118"/>
      <c r="AAJ13" s="118"/>
      <c r="AAK13" s="118"/>
      <c r="AAL13" s="118"/>
      <c r="AAM13" s="118"/>
      <c r="AAN13" s="118"/>
      <c r="AAO13" s="118"/>
      <c r="AAP13" s="118"/>
      <c r="AAQ13" s="118"/>
      <c r="AAR13" s="118"/>
      <c r="AAS13" s="118"/>
      <c r="AAT13" s="118"/>
      <c r="AAU13" s="118"/>
      <c r="AAV13" s="118"/>
      <c r="AAW13" s="118"/>
      <c r="AAX13" s="118"/>
      <c r="AAY13" s="118"/>
      <c r="AAZ13" s="118"/>
      <c r="ABA13" s="118"/>
      <c r="ABB13" s="118"/>
      <c r="ABC13" s="118"/>
      <c r="ABD13" s="118"/>
      <c r="ABE13" s="118"/>
      <c r="ABF13" s="118"/>
      <c r="ABG13" s="118"/>
      <c r="ABH13" s="118"/>
      <c r="ABI13" s="118"/>
      <c r="ABJ13" s="118"/>
      <c r="ABK13" s="118"/>
      <c r="ABL13" s="118"/>
      <c r="ABM13" s="118"/>
      <c r="ABN13" s="118"/>
      <c r="ABO13" s="118"/>
      <c r="ABP13" s="118"/>
      <c r="ABQ13" s="118"/>
      <c r="ABR13" s="118"/>
      <c r="ABS13" s="118"/>
      <c r="ABT13" s="118"/>
      <c r="ABU13" s="118"/>
      <c r="ABV13" s="118"/>
      <c r="ABW13" s="118"/>
      <c r="ABX13" s="118"/>
      <c r="ABY13" s="118"/>
      <c r="ABZ13" s="118"/>
      <c r="ACA13" s="118"/>
      <c r="ACB13" s="118"/>
      <c r="ACC13" s="118"/>
      <c r="ACD13" s="118"/>
      <c r="ACE13" s="118"/>
      <c r="ACF13" s="118"/>
      <c r="ACG13" s="118"/>
      <c r="ACH13" s="118"/>
      <c r="ACI13" s="118"/>
      <c r="ACJ13" s="118"/>
      <c r="ACK13" s="118"/>
      <c r="ACL13" s="118"/>
      <c r="ACM13" s="118"/>
      <c r="ACN13" s="118"/>
      <c r="ACO13" s="118"/>
      <c r="ACP13" s="118"/>
      <c r="ACQ13" s="118"/>
      <c r="ACR13" s="118"/>
      <c r="ACS13" s="118"/>
      <c r="ACT13" s="118"/>
      <c r="ACU13" s="118"/>
      <c r="ACV13" s="118"/>
      <c r="ACW13" s="118"/>
      <c r="ACX13" s="118"/>
      <c r="ACY13" s="118"/>
      <c r="ACZ13" s="118"/>
      <c r="ADA13" s="118"/>
      <c r="ADB13" s="118"/>
      <c r="ADC13" s="118"/>
      <c r="ADD13" s="118"/>
      <c r="ADE13" s="118"/>
      <c r="ADF13" s="118"/>
      <c r="ADG13" s="118"/>
      <c r="ADH13" s="118"/>
      <c r="ADI13" s="118"/>
      <c r="ADJ13" s="118"/>
      <c r="ADK13" s="118"/>
      <c r="ADL13" s="118"/>
      <c r="ADM13" s="118"/>
      <c r="ADN13" s="118"/>
      <c r="ADO13" s="118"/>
      <c r="ADP13" s="118"/>
      <c r="ADQ13" s="118"/>
      <c r="ADR13" s="118"/>
      <c r="ADS13" s="118"/>
      <c r="ADT13" s="118"/>
      <c r="ADU13" s="118"/>
      <c r="ADV13" s="118"/>
      <c r="ADW13" s="118"/>
      <c r="ADX13" s="118"/>
      <c r="ADY13" s="118"/>
      <c r="ADZ13" s="118"/>
      <c r="AEA13" s="118"/>
      <c r="AEB13" s="118"/>
      <c r="AEC13" s="118"/>
      <c r="AED13" s="118"/>
      <c r="AEE13" s="118"/>
      <c r="AEF13" s="118"/>
      <c r="AEG13" s="118"/>
      <c r="AEH13" s="118"/>
      <c r="AEI13" s="118"/>
      <c r="AEJ13" s="118"/>
      <c r="AEK13" s="118"/>
      <c r="AEL13" s="118"/>
      <c r="AEM13" s="118"/>
      <c r="AEN13" s="118"/>
      <c r="AEO13" s="118"/>
      <c r="AEP13" s="118"/>
      <c r="AEQ13" s="118"/>
      <c r="AER13" s="118"/>
      <c r="AES13" s="118"/>
      <c r="AET13" s="118"/>
      <c r="AEU13" s="118"/>
      <c r="AEV13" s="118"/>
      <c r="AEW13" s="118"/>
      <c r="AEX13" s="118"/>
      <c r="AEY13" s="118"/>
      <c r="AEZ13" s="118"/>
      <c r="AFA13" s="118"/>
      <c r="AFB13" s="118"/>
      <c r="AFC13" s="118"/>
      <c r="AFD13" s="118"/>
      <c r="AFE13" s="118"/>
      <c r="AFF13" s="118"/>
      <c r="AFG13" s="118"/>
      <c r="AFH13" s="118"/>
      <c r="AFI13" s="118"/>
      <c r="AFJ13" s="118"/>
      <c r="AFK13" s="118"/>
      <c r="AFL13" s="118"/>
      <c r="AFM13" s="118"/>
      <c r="AFN13" s="118"/>
      <c r="AFO13" s="118"/>
      <c r="AFP13" s="118"/>
      <c r="AFQ13" s="118"/>
      <c r="AFR13" s="118"/>
      <c r="AFS13" s="118"/>
      <c r="AFT13" s="118"/>
      <c r="AFU13" s="118"/>
      <c r="AFV13" s="118"/>
      <c r="AFW13" s="118"/>
      <c r="AFX13" s="118"/>
      <c r="AFY13" s="118"/>
      <c r="AFZ13" s="118"/>
      <c r="AGA13" s="118"/>
      <c r="AGB13" s="118"/>
      <c r="AGC13" s="118"/>
      <c r="AGD13" s="118"/>
      <c r="AGE13" s="118"/>
      <c r="AGF13" s="118"/>
      <c r="AGG13" s="118"/>
      <c r="AGH13" s="118"/>
      <c r="AGI13" s="118"/>
      <c r="AGJ13" s="118"/>
      <c r="AGK13" s="118"/>
      <c r="AGL13" s="118"/>
      <c r="AGM13" s="118"/>
      <c r="AGN13" s="118"/>
      <c r="AGO13" s="118"/>
      <c r="AGP13" s="118"/>
      <c r="AGQ13" s="118"/>
      <c r="AGR13" s="118"/>
      <c r="AGS13" s="118"/>
      <c r="AGT13" s="118"/>
      <c r="AGU13" s="118"/>
      <c r="AGV13" s="118"/>
      <c r="AGW13" s="118"/>
      <c r="AGX13" s="118"/>
      <c r="AGY13" s="118"/>
      <c r="AGZ13" s="118"/>
      <c r="AHA13" s="118"/>
      <c r="AHB13" s="118"/>
      <c r="AHC13" s="118"/>
      <c r="AHD13" s="118"/>
      <c r="AHE13" s="118"/>
      <c r="AHF13" s="118"/>
      <c r="AHG13" s="118"/>
      <c r="AHH13" s="118"/>
      <c r="AHI13" s="118"/>
      <c r="AHJ13" s="118"/>
      <c r="AHK13" s="118"/>
      <c r="AHL13" s="118"/>
      <c r="AHM13" s="118"/>
      <c r="AHN13" s="118"/>
      <c r="AHO13" s="118"/>
      <c r="AHP13" s="118"/>
      <c r="AHQ13" s="118"/>
      <c r="AHR13" s="118"/>
      <c r="AHS13" s="118"/>
      <c r="AHT13" s="118"/>
      <c r="AHU13" s="118"/>
      <c r="AHV13" s="118"/>
      <c r="AHW13" s="118"/>
      <c r="AHX13" s="118"/>
      <c r="AHY13" s="118"/>
      <c r="AHZ13" s="118"/>
      <c r="AIA13" s="118"/>
      <c r="AIB13" s="118"/>
      <c r="AIC13" s="118"/>
      <c r="AID13" s="118"/>
      <c r="AIE13" s="118"/>
      <c r="AIF13" s="118"/>
      <c r="AIG13" s="118"/>
      <c r="AIH13" s="118"/>
      <c r="AII13" s="118"/>
      <c r="AIJ13" s="118"/>
      <c r="AIK13" s="118"/>
      <c r="AIL13" s="118"/>
      <c r="AIM13" s="118"/>
      <c r="AIN13" s="118"/>
      <c r="AIO13" s="118"/>
      <c r="AIP13" s="118"/>
      <c r="AIQ13" s="118"/>
      <c r="AIR13" s="118"/>
      <c r="AIS13" s="118"/>
      <c r="AIT13" s="118"/>
      <c r="AIU13" s="118"/>
      <c r="AIV13" s="118"/>
      <c r="AIW13" s="118"/>
      <c r="AIX13" s="118"/>
      <c r="AIY13" s="118"/>
      <c r="AIZ13" s="118"/>
      <c r="AJA13" s="118"/>
      <c r="AJB13" s="118"/>
      <c r="AJC13" s="118"/>
      <c r="AJD13" s="118"/>
      <c r="AJE13" s="118"/>
      <c r="AJF13" s="118"/>
      <c r="AJG13" s="118"/>
      <c r="AJH13" s="118"/>
      <c r="AJI13" s="118"/>
      <c r="AJJ13" s="118"/>
      <c r="AJK13" s="118"/>
      <c r="AJL13" s="118"/>
      <c r="AJM13" s="118"/>
      <c r="AJN13" s="118"/>
      <c r="AJO13" s="118"/>
      <c r="AJP13" s="118"/>
      <c r="AJQ13" s="118"/>
      <c r="AJR13" s="118"/>
      <c r="AJS13" s="118"/>
      <c r="AJT13" s="118"/>
      <c r="AJU13" s="118"/>
      <c r="AJV13" s="118"/>
      <c r="AJW13" s="118"/>
      <c r="AJX13" s="118"/>
      <c r="AJY13" s="118"/>
      <c r="AJZ13" s="118"/>
      <c r="AKA13" s="118"/>
      <c r="AKB13" s="118"/>
      <c r="AKC13" s="118"/>
      <c r="AKD13" s="118"/>
      <c r="AKE13" s="118"/>
      <c r="AKF13" s="118"/>
      <c r="AKG13" s="118"/>
      <c r="AKH13" s="118"/>
      <c r="AKI13" s="118"/>
      <c r="AKJ13" s="118"/>
      <c r="AKK13" s="118"/>
      <c r="AKL13" s="118"/>
      <c r="AKM13" s="118"/>
      <c r="AKN13" s="118"/>
      <c r="AKO13" s="118"/>
      <c r="AKP13" s="118"/>
      <c r="AKQ13" s="118"/>
      <c r="AKR13" s="118"/>
      <c r="AKS13" s="118"/>
      <c r="AKT13" s="118"/>
      <c r="AKU13" s="118"/>
      <c r="AKV13" s="118"/>
      <c r="AKW13" s="118"/>
      <c r="AKX13" s="118"/>
      <c r="AKY13" s="118"/>
      <c r="AKZ13" s="118"/>
      <c r="ALA13" s="118"/>
      <c r="ALB13" s="118"/>
      <c r="ALC13" s="118"/>
      <c r="ALD13" s="118"/>
      <c r="ALE13" s="118"/>
      <c r="ALF13" s="118"/>
      <c r="ALG13" s="118"/>
      <c r="ALH13" s="118"/>
      <c r="ALI13" s="118"/>
      <c r="ALJ13" s="118"/>
      <c r="ALK13" s="118"/>
      <c r="ALL13" s="118"/>
      <c r="ALM13" s="118"/>
      <c r="ALN13" s="118"/>
      <c r="ALO13" s="118"/>
      <c r="ALP13" s="118"/>
      <c r="ALQ13" s="118"/>
      <c r="ALR13" s="118"/>
      <c r="ALS13" s="118"/>
      <c r="ALT13" s="118"/>
      <c r="ALU13" s="118"/>
      <c r="ALV13" s="118"/>
      <c r="ALW13" s="118"/>
      <c r="ALX13" s="118"/>
      <c r="ALY13" s="118"/>
      <c r="ALZ13" s="118"/>
      <c r="AMA13" s="118"/>
      <c r="AMB13" s="118"/>
      <c r="AMC13" s="118"/>
      <c r="AMD13" s="118"/>
      <c r="AME13" s="118"/>
      <c r="AMF13" s="118"/>
      <c r="AMG13" s="118"/>
      <c r="AMH13" s="118"/>
    </row>
    <row r="14" spans="1:1022" x14ac:dyDescent="0.25">
      <c r="A14" s="208" t="s">
        <v>1201</v>
      </c>
      <c r="B14" s="163">
        <v>14</v>
      </c>
      <c r="C14" s="162" t="s">
        <v>24639</v>
      </c>
      <c r="D14" s="175" t="s">
        <v>1202</v>
      </c>
      <c r="E14" s="429"/>
      <c r="F14" s="201"/>
      <c r="G14" s="180"/>
      <c r="H14" s="180"/>
      <c r="I14" s="319">
        <v>5</v>
      </c>
      <c r="J14" s="366"/>
      <c r="K14" s="140"/>
      <c r="L14" s="140"/>
      <c r="M14" s="140"/>
      <c r="N14" s="140"/>
      <c r="O14" s="140"/>
      <c r="P14" s="140"/>
      <c r="Q14" s="140"/>
      <c r="R14" s="140"/>
      <c r="S14" s="140"/>
      <c r="T14" s="140"/>
      <c r="U14" s="140"/>
      <c r="V14" s="219">
        <f t="shared" si="0"/>
        <v>100</v>
      </c>
      <c r="W14" s="219">
        <f t="shared" si="1"/>
        <v>100</v>
      </c>
      <c r="X14" s="219">
        <f t="shared" si="2"/>
        <v>100</v>
      </c>
      <c r="Y14" s="219">
        <f t="shared" si="3"/>
        <v>100</v>
      </c>
      <c r="Z14" s="219">
        <f t="shared" si="4"/>
        <v>100</v>
      </c>
      <c r="AA14" s="220">
        <f t="shared" si="13"/>
        <v>100</v>
      </c>
      <c r="AB14" s="220">
        <f t="shared" si="12"/>
        <v>100</v>
      </c>
      <c r="AC14" s="220">
        <f t="shared" si="5"/>
        <v>100</v>
      </c>
      <c r="AD14" s="416">
        <f t="shared" si="6"/>
        <v>100</v>
      </c>
      <c r="AE14" s="416">
        <f t="shared" si="7"/>
        <v>100</v>
      </c>
      <c r="AF14" s="212">
        <f t="shared" si="8"/>
        <v>100</v>
      </c>
      <c r="AG14" s="212">
        <f t="shared" si="9"/>
        <v>100</v>
      </c>
      <c r="AH14" s="212">
        <f t="shared" si="10"/>
        <v>100</v>
      </c>
      <c r="AI14" s="212">
        <f t="shared" si="11"/>
        <v>100</v>
      </c>
      <c r="AJ14" s="214" t="s">
        <v>1203</v>
      </c>
      <c r="AK14" s="163">
        <v>1</v>
      </c>
      <c r="AL14" s="185">
        <v>1</v>
      </c>
      <c r="AM14" s="214"/>
      <c r="AN14" s="412">
        <v>1</v>
      </c>
      <c r="AO14" s="412">
        <v>1</v>
      </c>
      <c r="AP14" s="412"/>
      <c r="AQ14" s="167" t="s">
        <v>24588</v>
      </c>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412"/>
      <c r="DB14" s="412"/>
      <c r="DC14" s="412"/>
      <c r="DD14" s="412"/>
      <c r="DE14" s="412"/>
      <c r="DF14" s="412"/>
      <c r="DG14" s="412"/>
      <c r="DH14" s="412"/>
      <c r="DI14" s="412"/>
      <c r="DJ14" s="412"/>
      <c r="DK14" s="412"/>
      <c r="DL14" s="412"/>
      <c r="DM14" s="412"/>
      <c r="DN14" s="412"/>
      <c r="DO14" s="412"/>
      <c r="DP14" s="412"/>
      <c r="DQ14" s="412"/>
      <c r="DR14" s="412"/>
      <c r="DS14" s="412"/>
      <c r="DT14" s="412"/>
      <c r="DU14" s="412"/>
      <c r="DV14" s="412"/>
      <c r="DW14" s="412"/>
      <c r="DX14" s="412"/>
      <c r="DY14" s="412"/>
      <c r="DZ14" s="412"/>
      <c r="EA14" s="412"/>
      <c r="EB14" s="412"/>
      <c r="EC14" s="412"/>
      <c r="ED14" s="412"/>
      <c r="EE14" s="412"/>
      <c r="EF14" s="412"/>
      <c r="EG14" s="412"/>
      <c r="EH14" s="412"/>
      <c r="EI14" s="412"/>
      <c r="EJ14" s="412"/>
      <c r="EK14" s="412"/>
      <c r="EL14" s="412"/>
      <c r="EM14" s="412"/>
      <c r="EN14" s="412"/>
      <c r="EO14" s="412"/>
      <c r="EP14" s="412"/>
      <c r="EQ14" s="412"/>
      <c r="ER14" s="412"/>
      <c r="ES14" s="412"/>
      <c r="ET14" s="412"/>
      <c r="EU14" s="412"/>
      <c r="EV14" s="412"/>
      <c r="EW14" s="412"/>
      <c r="EX14" s="412"/>
      <c r="EY14" s="412"/>
      <c r="EZ14" s="412"/>
      <c r="FA14" s="412"/>
      <c r="FB14" s="412"/>
      <c r="FC14" s="412"/>
      <c r="FD14" s="412"/>
      <c r="FE14" s="412"/>
      <c r="FF14" s="412"/>
      <c r="FG14" s="412"/>
      <c r="FH14" s="412"/>
      <c r="FI14" s="412"/>
      <c r="FJ14" s="412"/>
      <c r="FK14" s="412"/>
      <c r="FL14" s="412"/>
      <c r="FM14" s="412"/>
      <c r="FN14" s="412"/>
      <c r="FO14" s="412"/>
      <c r="FP14" s="412"/>
      <c r="FQ14" s="412"/>
      <c r="FR14" s="412"/>
      <c r="FS14" s="412"/>
      <c r="FT14" s="412"/>
      <c r="FU14" s="412"/>
      <c r="FV14" s="412"/>
      <c r="FW14" s="412"/>
      <c r="FX14" s="412"/>
      <c r="FY14" s="412"/>
      <c r="FZ14" s="412"/>
      <c r="GA14" s="412"/>
      <c r="GB14" s="412"/>
      <c r="GC14" s="412"/>
      <c r="GD14" s="412"/>
      <c r="GE14" s="412"/>
      <c r="GF14" s="412"/>
      <c r="GG14" s="412"/>
      <c r="GH14" s="412"/>
      <c r="GI14" s="412"/>
      <c r="GJ14" s="412"/>
      <c r="GK14" s="412"/>
      <c r="GL14" s="412"/>
      <c r="GM14" s="412"/>
      <c r="GN14" s="412"/>
      <c r="GO14" s="412"/>
      <c r="GP14" s="412"/>
      <c r="GQ14" s="412"/>
      <c r="GR14" s="412"/>
      <c r="GS14" s="412"/>
      <c r="GT14" s="412"/>
      <c r="GU14" s="412"/>
      <c r="GV14" s="412"/>
      <c r="GW14" s="412"/>
      <c r="GX14" s="412"/>
      <c r="GY14" s="412"/>
      <c r="GZ14" s="412"/>
      <c r="HA14" s="412"/>
      <c r="HB14" s="412"/>
      <c r="HC14" s="412"/>
      <c r="HD14" s="412"/>
      <c r="HE14" s="412"/>
      <c r="HF14" s="412"/>
      <c r="HG14" s="412"/>
      <c r="HH14" s="412"/>
      <c r="HI14" s="412"/>
      <c r="HJ14" s="412"/>
      <c r="HK14" s="412"/>
      <c r="HL14" s="412"/>
      <c r="HM14" s="412"/>
      <c r="HN14" s="412"/>
      <c r="HO14" s="412"/>
      <c r="HP14" s="412"/>
      <c r="HQ14" s="412"/>
      <c r="HR14" s="412"/>
      <c r="HS14" s="412"/>
      <c r="HT14" s="412"/>
      <c r="HU14" s="412"/>
      <c r="HV14" s="412"/>
      <c r="HW14" s="412"/>
      <c r="HX14" s="412"/>
      <c r="HY14" s="412"/>
      <c r="HZ14" s="412"/>
      <c r="IA14" s="412"/>
      <c r="IB14" s="412"/>
      <c r="IC14" s="412"/>
      <c r="ID14" s="412"/>
      <c r="IE14" s="412"/>
      <c r="IF14" s="412"/>
      <c r="IG14" s="412"/>
      <c r="IH14" s="412"/>
      <c r="II14" s="412"/>
      <c r="IJ14" s="412"/>
      <c r="IK14" s="412"/>
      <c r="IL14" s="412"/>
      <c r="IM14" s="412"/>
      <c r="IN14" s="412"/>
      <c r="IO14" s="412"/>
      <c r="IP14" s="412"/>
      <c r="IQ14" s="412"/>
      <c r="IR14" s="412"/>
      <c r="IS14" s="412"/>
      <c r="IT14" s="412"/>
      <c r="IU14" s="412"/>
      <c r="IV14" s="412"/>
      <c r="IW14" s="412"/>
      <c r="IX14" s="412"/>
      <c r="IY14" s="412"/>
      <c r="IZ14" s="412"/>
      <c r="JA14" s="412"/>
      <c r="JB14" s="412"/>
      <c r="JC14" s="412"/>
      <c r="JD14" s="412"/>
      <c r="JE14" s="412"/>
      <c r="JF14" s="412"/>
      <c r="JG14" s="412"/>
      <c r="JH14" s="412"/>
      <c r="JI14" s="412"/>
      <c r="JJ14" s="412"/>
      <c r="JK14" s="412"/>
      <c r="JL14" s="412"/>
      <c r="JM14" s="412"/>
      <c r="JN14" s="412"/>
      <c r="JO14" s="412"/>
      <c r="JP14" s="412"/>
      <c r="JQ14" s="412"/>
      <c r="JR14" s="412"/>
      <c r="JS14" s="412"/>
      <c r="JT14" s="412"/>
      <c r="JU14" s="412"/>
      <c r="JV14" s="412"/>
      <c r="JW14" s="412"/>
      <c r="JX14" s="412"/>
      <c r="JY14" s="412"/>
      <c r="JZ14" s="412"/>
      <c r="KA14" s="412"/>
      <c r="KB14" s="412"/>
      <c r="KC14" s="412"/>
      <c r="KD14" s="412"/>
      <c r="KE14" s="412"/>
      <c r="KF14" s="412"/>
      <c r="KG14" s="412"/>
      <c r="KH14" s="412"/>
      <c r="KI14" s="412"/>
      <c r="KJ14" s="412"/>
      <c r="KK14" s="412"/>
      <c r="KL14" s="412"/>
      <c r="KM14" s="412"/>
      <c r="KN14" s="412"/>
      <c r="KO14" s="412"/>
      <c r="KP14" s="412"/>
      <c r="KQ14" s="412"/>
      <c r="KR14" s="412"/>
      <c r="KS14" s="412"/>
      <c r="KT14" s="412"/>
      <c r="KU14" s="412"/>
      <c r="KV14" s="412"/>
      <c r="KW14" s="412"/>
      <c r="KX14" s="412"/>
      <c r="KY14" s="412"/>
      <c r="KZ14" s="412"/>
      <c r="LA14" s="412"/>
      <c r="LB14" s="412"/>
      <c r="LC14" s="412"/>
      <c r="LD14" s="412"/>
      <c r="LE14" s="412"/>
      <c r="LF14" s="412"/>
      <c r="LG14" s="412"/>
      <c r="LH14" s="412"/>
      <c r="LI14" s="412"/>
      <c r="LJ14" s="412"/>
      <c r="LK14" s="412"/>
      <c r="LL14" s="412"/>
      <c r="LM14" s="412"/>
      <c r="LN14" s="412"/>
      <c r="LO14" s="412"/>
      <c r="LP14" s="412"/>
      <c r="LQ14" s="412"/>
      <c r="LR14" s="412"/>
      <c r="LS14" s="412"/>
      <c r="LT14" s="412"/>
      <c r="LU14" s="412"/>
      <c r="LV14" s="412"/>
      <c r="LW14" s="412"/>
      <c r="LX14" s="412"/>
      <c r="LY14" s="412"/>
      <c r="LZ14" s="412"/>
      <c r="MA14" s="412"/>
      <c r="MB14" s="412"/>
      <c r="MC14" s="412"/>
      <c r="MD14" s="412"/>
      <c r="ME14" s="412"/>
      <c r="MF14" s="412"/>
      <c r="MG14" s="412"/>
      <c r="MH14" s="412"/>
      <c r="MI14" s="412"/>
      <c r="MJ14" s="412"/>
      <c r="MK14" s="412"/>
      <c r="ML14" s="412"/>
      <c r="MM14" s="412"/>
      <c r="MN14" s="412"/>
      <c r="MO14" s="412"/>
      <c r="MP14" s="412"/>
      <c r="MQ14" s="412"/>
      <c r="MR14" s="412"/>
      <c r="MS14" s="412"/>
      <c r="MT14" s="412"/>
      <c r="MU14" s="412"/>
      <c r="MV14" s="412"/>
      <c r="MW14" s="412"/>
      <c r="MX14" s="412"/>
      <c r="MY14" s="412"/>
      <c r="MZ14" s="412"/>
      <c r="NA14" s="412"/>
      <c r="NB14" s="412"/>
      <c r="NC14" s="412"/>
      <c r="ND14" s="412"/>
      <c r="NE14" s="412"/>
      <c r="NF14" s="412"/>
      <c r="NG14" s="412"/>
      <c r="NH14" s="412"/>
      <c r="NI14" s="412"/>
      <c r="NJ14" s="412"/>
      <c r="NK14" s="412"/>
      <c r="NL14" s="412"/>
      <c r="NM14" s="412"/>
      <c r="NN14" s="412"/>
      <c r="NO14" s="412"/>
      <c r="NP14" s="412"/>
      <c r="NQ14" s="412"/>
      <c r="NR14" s="412"/>
      <c r="NS14" s="412"/>
      <c r="NT14" s="412"/>
      <c r="NU14" s="412"/>
      <c r="NV14" s="412"/>
      <c r="NW14" s="412"/>
      <c r="NX14" s="412"/>
      <c r="NY14" s="412"/>
      <c r="NZ14" s="412"/>
      <c r="OA14" s="412"/>
      <c r="OB14" s="412"/>
      <c r="OC14" s="412"/>
      <c r="OD14" s="412"/>
      <c r="OE14" s="412"/>
      <c r="OF14" s="412"/>
      <c r="OG14" s="412"/>
      <c r="OH14" s="412"/>
      <c r="OI14" s="412"/>
      <c r="OJ14" s="412"/>
      <c r="OK14" s="412"/>
      <c r="OL14" s="412"/>
      <c r="OM14" s="412"/>
      <c r="ON14" s="412"/>
      <c r="OO14" s="412"/>
      <c r="OP14" s="412"/>
      <c r="OQ14" s="412"/>
      <c r="OR14" s="412"/>
      <c r="OS14" s="412"/>
      <c r="OT14" s="412"/>
      <c r="OU14" s="412"/>
      <c r="OV14" s="412"/>
      <c r="OW14" s="412"/>
      <c r="OX14" s="412"/>
      <c r="OY14" s="412"/>
      <c r="OZ14" s="412"/>
      <c r="PA14" s="412"/>
      <c r="PB14" s="412"/>
      <c r="PC14" s="412"/>
      <c r="PD14" s="412"/>
      <c r="PE14" s="412"/>
      <c r="PF14" s="412"/>
      <c r="PG14" s="412"/>
      <c r="PH14" s="412"/>
      <c r="PI14" s="412"/>
      <c r="PJ14" s="412"/>
      <c r="PK14" s="412"/>
      <c r="PL14" s="412"/>
      <c r="PM14" s="412"/>
      <c r="PN14" s="412"/>
      <c r="PO14" s="412"/>
      <c r="PP14" s="412"/>
      <c r="PQ14" s="412"/>
      <c r="PR14" s="412"/>
      <c r="PS14" s="412"/>
      <c r="PT14" s="412"/>
      <c r="PU14" s="412"/>
      <c r="PV14" s="412"/>
      <c r="PW14" s="412"/>
      <c r="PX14" s="412"/>
      <c r="PY14" s="412"/>
      <c r="PZ14" s="412"/>
      <c r="QA14" s="412"/>
      <c r="QB14" s="412"/>
      <c r="QC14" s="412"/>
      <c r="QD14" s="412"/>
      <c r="QE14" s="412"/>
      <c r="QF14" s="412"/>
      <c r="QG14" s="412"/>
      <c r="QH14" s="412"/>
      <c r="QI14" s="412"/>
      <c r="QJ14" s="412"/>
      <c r="QK14" s="412"/>
      <c r="QL14" s="412"/>
      <c r="QM14" s="412"/>
      <c r="QN14" s="412"/>
      <c r="QO14" s="412"/>
      <c r="QP14" s="412"/>
      <c r="QQ14" s="412"/>
      <c r="QR14" s="412"/>
      <c r="QS14" s="412"/>
      <c r="QT14" s="412"/>
      <c r="QU14" s="412"/>
      <c r="QV14" s="412"/>
      <c r="QW14" s="412"/>
      <c r="QX14" s="412"/>
      <c r="QY14" s="412"/>
      <c r="QZ14" s="412"/>
      <c r="RA14" s="412"/>
      <c r="RB14" s="412"/>
      <c r="RC14" s="412"/>
      <c r="RD14" s="412"/>
      <c r="RE14" s="412"/>
      <c r="RF14" s="412"/>
      <c r="RG14" s="412"/>
      <c r="RH14" s="412"/>
      <c r="RI14" s="412"/>
      <c r="RJ14" s="412"/>
      <c r="RK14" s="412"/>
      <c r="RL14" s="412"/>
      <c r="RM14" s="412"/>
      <c r="RN14" s="412"/>
      <c r="RO14" s="412"/>
      <c r="RP14" s="412"/>
      <c r="RQ14" s="412"/>
      <c r="RR14" s="412"/>
      <c r="RS14" s="412"/>
      <c r="RT14" s="412"/>
      <c r="RU14" s="412"/>
      <c r="RV14" s="412"/>
      <c r="RW14" s="412"/>
      <c r="RX14" s="412"/>
      <c r="RY14" s="412"/>
      <c r="RZ14" s="412"/>
      <c r="SA14" s="412"/>
      <c r="SB14" s="412"/>
      <c r="SC14" s="412"/>
      <c r="SD14" s="412"/>
      <c r="SE14" s="412"/>
      <c r="SF14" s="412"/>
      <c r="SG14" s="412"/>
      <c r="SH14" s="412"/>
      <c r="SI14" s="412"/>
      <c r="SJ14" s="412"/>
      <c r="SK14" s="412"/>
      <c r="SL14" s="412"/>
      <c r="SM14" s="412"/>
      <c r="SN14" s="412"/>
      <c r="SO14" s="412"/>
      <c r="SP14" s="412"/>
      <c r="SQ14" s="412"/>
      <c r="SR14" s="412"/>
      <c r="SS14" s="412"/>
      <c r="ST14" s="412"/>
      <c r="SU14" s="412"/>
      <c r="SV14" s="412"/>
      <c r="SW14" s="412"/>
      <c r="SX14" s="412"/>
      <c r="SY14" s="412"/>
      <c r="SZ14" s="412"/>
      <c r="TA14" s="412"/>
      <c r="TB14" s="412"/>
      <c r="TC14" s="412"/>
      <c r="TD14" s="412"/>
      <c r="TE14" s="412"/>
      <c r="TF14" s="412"/>
      <c r="TG14" s="412"/>
      <c r="TH14" s="412"/>
      <c r="TI14" s="412"/>
      <c r="TJ14" s="412"/>
      <c r="TK14" s="412"/>
      <c r="TL14" s="412"/>
      <c r="TM14" s="412"/>
      <c r="TN14" s="412"/>
      <c r="TO14" s="412"/>
      <c r="TP14" s="412"/>
      <c r="TQ14" s="412"/>
      <c r="TR14" s="412"/>
      <c r="TS14" s="412"/>
      <c r="TT14" s="412"/>
      <c r="TU14" s="412"/>
      <c r="TV14" s="412"/>
      <c r="TW14" s="412"/>
      <c r="TX14" s="412"/>
      <c r="TY14" s="412"/>
      <c r="TZ14" s="412"/>
      <c r="UA14" s="412"/>
      <c r="UB14" s="412"/>
      <c r="UC14" s="412"/>
      <c r="UD14" s="412"/>
      <c r="UE14" s="412"/>
      <c r="UF14" s="412"/>
      <c r="UG14" s="412"/>
      <c r="UH14" s="412"/>
      <c r="UI14" s="412"/>
      <c r="UJ14" s="412"/>
      <c r="UK14" s="412"/>
      <c r="UL14" s="412"/>
      <c r="UM14" s="412"/>
      <c r="UN14" s="412"/>
      <c r="UO14" s="412"/>
      <c r="UP14" s="412"/>
      <c r="UQ14" s="412"/>
      <c r="UR14" s="412"/>
      <c r="US14" s="412"/>
      <c r="UT14" s="412"/>
      <c r="UU14" s="412"/>
      <c r="UV14" s="412"/>
      <c r="UW14" s="412"/>
      <c r="UX14" s="412"/>
      <c r="UY14" s="412"/>
      <c r="UZ14" s="412"/>
      <c r="VA14" s="412"/>
      <c r="VB14" s="412"/>
      <c r="VC14" s="412"/>
      <c r="VD14" s="412"/>
      <c r="VE14" s="412"/>
      <c r="VF14" s="412"/>
      <c r="VG14" s="412"/>
      <c r="VH14" s="412"/>
      <c r="VI14" s="412"/>
      <c r="VJ14" s="412"/>
      <c r="VK14" s="412"/>
      <c r="VL14" s="412"/>
      <c r="VM14" s="412"/>
      <c r="VN14" s="412"/>
      <c r="VO14" s="412"/>
      <c r="VP14" s="412"/>
      <c r="VQ14" s="412"/>
      <c r="VR14" s="412"/>
      <c r="VS14" s="412"/>
      <c r="VT14" s="412"/>
      <c r="VU14" s="412"/>
      <c r="VV14" s="412"/>
      <c r="VW14" s="412"/>
      <c r="VX14" s="412"/>
      <c r="VY14" s="412"/>
      <c r="VZ14" s="412"/>
      <c r="WA14" s="412"/>
      <c r="WB14" s="412"/>
      <c r="WC14" s="412"/>
      <c r="WD14" s="412"/>
      <c r="WE14" s="412"/>
      <c r="WF14" s="412"/>
      <c r="WG14" s="412"/>
      <c r="WH14" s="412"/>
      <c r="WI14" s="412"/>
      <c r="WJ14" s="412"/>
      <c r="WK14" s="412"/>
      <c r="WL14" s="412"/>
      <c r="WM14" s="412"/>
      <c r="WN14" s="412"/>
      <c r="WO14" s="412"/>
      <c r="WP14" s="412"/>
      <c r="WQ14" s="412"/>
      <c r="WR14" s="412"/>
      <c r="WS14" s="412"/>
      <c r="WT14" s="412"/>
      <c r="WU14" s="412"/>
      <c r="WV14" s="412"/>
      <c r="WW14" s="412"/>
      <c r="WX14" s="412"/>
      <c r="WY14" s="412"/>
      <c r="WZ14" s="412"/>
      <c r="XA14" s="412"/>
      <c r="XB14" s="412"/>
      <c r="XC14" s="412"/>
      <c r="XD14" s="412"/>
      <c r="XE14" s="412"/>
      <c r="XF14" s="412"/>
      <c r="XG14" s="412"/>
      <c r="XH14" s="412"/>
      <c r="XI14" s="412"/>
      <c r="XJ14" s="412"/>
      <c r="XK14" s="412"/>
      <c r="XL14" s="412"/>
      <c r="XM14" s="412"/>
      <c r="XN14" s="412"/>
      <c r="XO14" s="412"/>
      <c r="XP14" s="412"/>
      <c r="XQ14" s="412"/>
      <c r="XR14" s="412"/>
      <c r="XS14" s="412"/>
      <c r="XT14" s="412"/>
      <c r="XU14" s="412"/>
      <c r="XV14" s="412"/>
      <c r="XW14" s="412"/>
      <c r="XX14" s="412"/>
      <c r="XY14" s="412"/>
      <c r="XZ14" s="412"/>
      <c r="YA14" s="412"/>
      <c r="YB14" s="412"/>
      <c r="YC14" s="412"/>
      <c r="YD14" s="412"/>
      <c r="YE14" s="412"/>
      <c r="YF14" s="412"/>
      <c r="YG14" s="412"/>
      <c r="YH14" s="412"/>
      <c r="YI14" s="412"/>
      <c r="YJ14" s="412"/>
      <c r="YK14" s="412"/>
      <c r="YL14" s="412"/>
      <c r="YM14" s="412"/>
      <c r="YN14" s="412"/>
      <c r="YO14" s="412"/>
      <c r="YP14" s="412"/>
      <c r="YQ14" s="412"/>
      <c r="YR14" s="412"/>
      <c r="YS14" s="412"/>
      <c r="YT14" s="412"/>
      <c r="YU14" s="412"/>
      <c r="YV14" s="412"/>
      <c r="YW14" s="412"/>
      <c r="YX14" s="412"/>
      <c r="YY14" s="412"/>
      <c r="YZ14" s="412"/>
      <c r="ZA14" s="412"/>
      <c r="ZB14" s="412"/>
      <c r="ZC14" s="412"/>
      <c r="ZD14" s="412"/>
      <c r="ZE14" s="412"/>
      <c r="ZF14" s="412"/>
      <c r="ZG14" s="412"/>
      <c r="ZH14" s="412"/>
      <c r="ZI14" s="412"/>
      <c r="ZJ14" s="412"/>
      <c r="ZK14" s="412"/>
      <c r="ZL14" s="412"/>
      <c r="ZM14" s="412"/>
      <c r="ZN14" s="412"/>
      <c r="ZO14" s="412"/>
      <c r="ZP14" s="412"/>
      <c r="ZQ14" s="412"/>
      <c r="ZR14" s="412"/>
      <c r="ZS14" s="412"/>
      <c r="ZT14" s="412"/>
      <c r="ZU14" s="412"/>
      <c r="ZV14" s="412"/>
      <c r="ZW14" s="412"/>
      <c r="ZX14" s="412"/>
      <c r="ZY14" s="412"/>
      <c r="ZZ14" s="412"/>
      <c r="AAA14" s="412"/>
      <c r="AAB14" s="412"/>
      <c r="AAC14" s="412"/>
      <c r="AAD14" s="412"/>
      <c r="AAE14" s="412"/>
      <c r="AAF14" s="412"/>
      <c r="AAG14" s="412"/>
      <c r="AAH14" s="412"/>
      <c r="AAI14" s="412"/>
      <c r="AAJ14" s="412"/>
      <c r="AAK14" s="412"/>
      <c r="AAL14" s="412"/>
      <c r="AAM14" s="412"/>
      <c r="AAN14" s="412"/>
      <c r="AAO14" s="412"/>
      <c r="AAP14" s="412"/>
      <c r="AAQ14" s="412"/>
      <c r="AAR14" s="412"/>
      <c r="AAS14" s="412"/>
      <c r="AAT14" s="412"/>
      <c r="AAU14" s="412"/>
      <c r="AAV14" s="412"/>
      <c r="AAW14" s="412"/>
      <c r="AAX14" s="412"/>
      <c r="AAY14" s="412"/>
      <c r="AAZ14" s="412"/>
      <c r="ABA14" s="412"/>
      <c r="ABB14" s="412"/>
      <c r="ABC14" s="412"/>
      <c r="ABD14" s="412"/>
      <c r="ABE14" s="412"/>
      <c r="ABF14" s="412"/>
      <c r="ABG14" s="412"/>
      <c r="ABH14" s="412"/>
      <c r="ABI14" s="412"/>
      <c r="ABJ14" s="412"/>
      <c r="ABK14" s="412"/>
      <c r="ABL14" s="412"/>
      <c r="ABM14" s="412"/>
      <c r="ABN14" s="412"/>
      <c r="ABO14" s="412"/>
      <c r="ABP14" s="412"/>
      <c r="ABQ14" s="412"/>
      <c r="ABR14" s="412"/>
      <c r="ABS14" s="412"/>
      <c r="ABT14" s="412"/>
      <c r="ABU14" s="412"/>
      <c r="ABV14" s="412"/>
      <c r="ABW14" s="412"/>
      <c r="ABX14" s="412"/>
      <c r="ABY14" s="412"/>
      <c r="ABZ14" s="412"/>
      <c r="ACA14" s="412"/>
      <c r="ACB14" s="412"/>
      <c r="ACC14" s="412"/>
      <c r="ACD14" s="412"/>
      <c r="ACE14" s="412"/>
      <c r="ACF14" s="412"/>
      <c r="ACG14" s="412"/>
      <c r="ACH14" s="412"/>
      <c r="ACI14" s="412"/>
      <c r="ACJ14" s="412"/>
      <c r="ACK14" s="412"/>
      <c r="ACL14" s="412"/>
      <c r="ACM14" s="412"/>
      <c r="ACN14" s="412"/>
      <c r="ACO14" s="412"/>
      <c r="ACP14" s="412"/>
      <c r="ACQ14" s="412"/>
      <c r="ACR14" s="412"/>
      <c r="ACS14" s="412"/>
      <c r="ACT14" s="412"/>
      <c r="ACU14" s="412"/>
      <c r="ACV14" s="412"/>
      <c r="ACW14" s="412"/>
      <c r="ACX14" s="412"/>
      <c r="ACY14" s="412"/>
      <c r="ACZ14" s="412"/>
      <c r="ADA14" s="412"/>
      <c r="ADB14" s="412"/>
      <c r="ADC14" s="412"/>
      <c r="ADD14" s="412"/>
      <c r="ADE14" s="412"/>
      <c r="ADF14" s="412"/>
      <c r="ADG14" s="412"/>
      <c r="ADH14" s="412"/>
      <c r="ADI14" s="412"/>
      <c r="ADJ14" s="412"/>
      <c r="ADK14" s="412"/>
      <c r="ADL14" s="412"/>
      <c r="ADM14" s="412"/>
      <c r="ADN14" s="412"/>
      <c r="ADO14" s="412"/>
      <c r="ADP14" s="412"/>
      <c r="ADQ14" s="412"/>
      <c r="ADR14" s="412"/>
      <c r="ADS14" s="412"/>
      <c r="ADT14" s="412"/>
      <c r="ADU14" s="412"/>
      <c r="ADV14" s="412"/>
      <c r="ADW14" s="412"/>
      <c r="ADX14" s="412"/>
      <c r="ADY14" s="412"/>
      <c r="ADZ14" s="412"/>
      <c r="AEA14" s="412"/>
      <c r="AEB14" s="412"/>
      <c r="AEC14" s="412"/>
      <c r="AED14" s="412"/>
      <c r="AEE14" s="412"/>
      <c r="AEF14" s="412"/>
      <c r="AEG14" s="412"/>
      <c r="AEH14" s="412"/>
      <c r="AEI14" s="412"/>
      <c r="AEJ14" s="412"/>
      <c r="AEK14" s="412"/>
      <c r="AEL14" s="412"/>
      <c r="AEM14" s="412"/>
      <c r="AEN14" s="412"/>
      <c r="AEO14" s="412"/>
      <c r="AEP14" s="412"/>
      <c r="AEQ14" s="412"/>
      <c r="AER14" s="412"/>
      <c r="AES14" s="412"/>
      <c r="AET14" s="412"/>
      <c r="AEU14" s="412"/>
      <c r="AEV14" s="412"/>
      <c r="AEW14" s="412"/>
      <c r="AEX14" s="412"/>
      <c r="AEY14" s="412"/>
      <c r="AEZ14" s="412"/>
      <c r="AFA14" s="412"/>
      <c r="AFB14" s="412"/>
      <c r="AFC14" s="412"/>
      <c r="AFD14" s="412"/>
      <c r="AFE14" s="412"/>
      <c r="AFF14" s="412"/>
      <c r="AFG14" s="412"/>
      <c r="AFH14" s="412"/>
      <c r="AFI14" s="412"/>
      <c r="AFJ14" s="412"/>
      <c r="AFK14" s="412"/>
      <c r="AFL14" s="412"/>
      <c r="AFM14" s="412"/>
      <c r="AFN14" s="412"/>
      <c r="AFO14" s="412"/>
      <c r="AFP14" s="412"/>
      <c r="AFQ14" s="412"/>
      <c r="AFR14" s="412"/>
      <c r="AFS14" s="412"/>
      <c r="AFT14" s="412"/>
      <c r="AFU14" s="412"/>
      <c r="AFV14" s="412"/>
      <c r="AFW14" s="412"/>
      <c r="AFX14" s="412"/>
      <c r="AFY14" s="412"/>
      <c r="AFZ14" s="412"/>
      <c r="AGA14" s="412"/>
      <c r="AGB14" s="412"/>
      <c r="AGC14" s="412"/>
      <c r="AGD14" s="412"/>
      <c r="AGE14" s="412"/>
      <c r="AGF14" s="412"/>
      <c r="AGG14" s="412"/>
      <c r="AGH14" s="412"/>
      <c r="AGI14" s="412"/>
      <c r="AGJ14" s="412"/>
      <c r="AGK14" s="412"/>
      <c r="AGL14" s="412"/>
      <c r="AGM14" s="412"/>
      <c r="AGN14" s="412"/>
      <c r="AGO14" s="412"/>
      <c r="AGP14" s="412"/>
      <c r="AGQ14" s="412"/>
      <c r="AGR14" s="412"/>
      <c r="AGS14" s="412"/>
      <c r="AGT14" s="412"/>
      <c r="AGU14" s="412"/>
      <c r="AGV14" s="412"/>
      <c r="AGW14" s="412"/>
      <c r="AGX14" s="412"/>
      <c r="AGY14" s="412"/>
      <c r="AGZ14" s="412"/>
      <c r="AHA14" s="412"/>
      <c r="AHB14" s="412"/>
      <c r="AHC14" s="412"/>
      <c r="AHD14" s="412"/>
      <c r="AHE14" s="412"/>
      <c r="AHF14" s="412"/>
      <c r="AHG14" s="412"/>
      <c r="AHH14" s="412"/>
      <c r="AHI14" s="412"/>
      <c r="AHJ14" s="412"/>
      <c r="AHK14" s="412"/>
      <c r="AHL14" s="412"/>
      <c r="AHM14" s="412"/>
      <c r="AHN14" s="412"/>
      <c r="AHO14" s="412"/>
      <c r="AHP14" s="412"/>
      <c r="AHQ14" s="412"/>
      <c r="AHR14" s="412"/>
      <c r="AHS14" s="412"/>
      <c r="AHT14" s="412"/>
      <c r="AHU14" s="412"/>
      <c r="AHV14" s="412"/>
      <c r="AHW14" s="412"/>
      <c r="AHX14" s="412"/>
      <c r="AHY14" s="412"/>
      <c r="AHZ14" s="412"/>
      <c r="AIA14" s="412"/>
      <c r="AIB14" s="412"/>
      <c r="AIC14" s="412"/>
      <c r="AID14" s="412"/>
      <c r="AIE14" s="412"/>
      <c r="AIF14" s="412"/>
      <c r="AIG14" s="412"/>
      <c r="AIH14" s="412"/>
      <c r="AII14" s="412"/>
      <c r="AIJ14" s="412"/>
      <c r="AIK14" s="412"/>
      <c r="AIL14" s="412"/>
      <c r="AIM14" s="412"/>
      <c r="AIN14" s="412"/>
      <c r="AIO14" s="412"/>
      <c r="AIP14" s="412"/>
      <c r="AIQ14" s="412"/>
      <c r="AIR14" s="412"/>
      <c r="AIS14" s="412"/>
      <c r="AIT14" s="412"/>
      <c r="AIU14" s="412"/>
      <c r="AIV14" s="412"/>
      <c r="AIW14" s="412"/>
      <c r="AIX14" s="412"/>
      <c r="AIY14" s="412"/>
      <c r="AIZ14" s="412"/>
      <c r="AJA14" s="412"/>
      <c r="AJB14" s="412"/>
      <c r="AJC14" s="412"/>
      <c r="AJD14" s="412"/>
      <c r="AJE14" s="412"/>
      <c r="AJF14" s="412"/>
      <c r="AJG14" s="412"/>
      <c r="AJH14" s="412"/>
      <c r="AJI14" s="412"/>
      <c r="AJJ14" s="412"/>
      <c r="AJK14" s="412"/>
      <c r="AJL14" s="412"/>
      <c r="AJM14" s="412"/>
      <c r="AJN14" s="412"/>
      <c r="AJO14" s="412"/>
      <c r="AJP14" s="412"/>
      <c r="AJQ14" s="412"/>
      <c r="AJR14" s="412"/>
      <c r="AJS14" s="412"/>
      <c r="AJT14" s="412"/>
      <c r="AJU14" s="412"/>
      <c r="AJV14" s="412"/>
      <c r="AJW14" s="412"/>
      <c r="AJX14" s="412"/>
      <c r="AJY14" s="412"/>
      <c r="AJZ14" s="412"/>
      <c r="AKA14" s="412"/>
      <c r="AKB14" s="412"/>
      <c r="AKC14" s="412"/>
      <c r="AKD14" s="412"/>
      <c r="AKE14" s="412"/>
      <c r="AKF14" s="412"/>
      <c r="AKG14" s="412"/>
      <c r="AKH14" s="412"/>
      <c r="AKI14" s="412"/>
      <c r="AKJ14" s="412"/>
      <c r="AKK14" s="412"/>
      <c r="AKL14" s="412"/>
      <c r="AKM14" s="412"/>
      <c r="AKN14" s="412"/>
      <c r="AKO14" s="412"/>
      <c r="AKP14" s="412"/>
      <c r="AKQ14" s="412"/>
      <c r="AKR14" s="412"/>
      <c r="AKS14" s="412"/>
      <c r="AKT14" s="412"/>
      <c r="AKU14" s="412"/>
      <c r="AKV14" s="412"/>
      <c r="AKW14" s="412"/>
      <c r="AKX14" s="412"/>
      <c r="AKY14" s="412"/>
      <c r="AKZ14" s="412"/>
      <c r="ALA14" s="412"/>
      <c r="ALB14" s="412"/>
      <c r="ALC14" s="412"/>
      <c r="ALD14" s="412"/>
      <c r="ALE14" s="412"/>
      <c r="ALF14" s="412"/>
      <c r="ALG14" s="412"/>
      <c r="ALH14" s="412"/>
      <c r="ALI14" s="412"/>
      <c r="ALJ14" s="412"/>
      <c r="ALK14" s="412"/>
      <c r="ALL14" s="412"/>
      <c r="ALM14" s="412"/>
      <c r="ALN14" s="412"/>
      <c r="ALO14" s="412"/>
      <c r="ALP14" s="412"/>
      <c r="ALQ14" s="412"/>
      <c r="ALR14" s="412"/>
      <c r="ALS14" s="412"/>
      <c r="ALT14" s="412"/>
      <c r="ALU14" s="412"/>
      <c r="ALV14" s="412"/>
      <c r="ALW14" s="412"/>
      <c r="ALX14" s="412"/>
      <c r="ALY14" s="412"/>
      <c r="ALZ14" s="412"/>
      <c r="AMA14" s="412"/>
      <c r="AMB14" s="412"/>
      <c r="AMC14" s="412"/>
      <c r="AMD14" s="412"/>
      <c r="AME14" s="412"/>
      <c r="AMF14" s="412"/>
      <c r="AMG14" s="412"/>
      <c r="AMH14" s="412"/>
    </row>
    <row r="15" spans="1:1022" x14ac:dyDescent="0.25">
      <c r="A15" s="162" t="s">
        <v>6189</v>
      </c>
      <c r="B15" s="163">
        <v>15</v>
      </c>
      <c r="C15" s="162" t="s">
        <v>24640</v>
      </c>
      <c r="D15" s="175" t="s">
        <v>6190</v>
      </c>
      <c r="I15" s="319">
        <v>2</v>
      </c>
      <c r="V15" s="219">
        <f t="shared" si="0"/>
        <v>100</v>
      </c>
      <c r="W15" s="219">
        <f t="shared" si="1"/>
        <v>100</v>
      </c>
      <c r="X15" s="219">
        <f t="shared" si="2"/>
        <v>100</v>
      </c>
      <c r="Y15" s="219">
        <f t="shared" si="3"/>
        <v>100</v>
      </c>
      <c r="Z15" s="219">
        <f t="shared" si="4"/>
        <v>100</v>
      </c>
      <c r="AA15" s="220">
        <f t="shared" si="13"/>
        <v>100</v>
      </c>
      <c r="AB15" s="220">
        <f t="shared" si="12"/>
        <v>100</v>
      </c>
      <c r="AC15" s="220">
        <f t="shared" si="5"/>
        <v>100</v>
      </c>
      <c r="AD15" s="416">
        <f t="shared" si="6"/>
        <v>100</v>
      </c>
      <c r="AE15" s="416">
        <f t="shared" si="7"/>
        <v>100</v>
      </c>
      <c r="AF15" s="212">
        <f t="shared" si="8"/>
        <v>100</v>
      </c>
      <c r="AG15" s="212">
        <f t="shared" si="9"/>
        <v>100</v>
      </c>
      <c r="AH15" s="212">
        <f t="shared" si="10"/>
        <v>100</v>
      </c>
      <c r="AI15" s="212">
        <f t="shared" si="11"/>
        <v>100</v>
      </c>
      <c r="AJ15" s="214" t="s">
        <v>24589</v>
      </c>
      <c r="AM15" s="214"/>
      <c r="AQ15" s="229" t="s">
        <v>6191</v>
      </c>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2"/>
      <c r="CJ15" s="412"/>
      <c r="CK15" s="412"/>
      <c r="CL15" s="412"/>
      <c r="CM15" s="412"/>
      <c r="CN15" s="412"/>
      <c r="CO15" s="412"/>
      <c r="CP15" s="412"/>
      <c r="CQ15" s="412"/>
      <c r="CR15" s="412"/>
      <c r="CS15" s="412"/>
      <c r="CT15" s="412"/>
      <c r="CU15" s="412"/>
      <c r="CV15" s="412"/>
      <c r="CW15" s="412"/>
      <c r="CX15" s="412"/>
      <c r="CY15" s="412"/>
      <c r="CZ15" s="412"/>
      <c r="DA15" s="412"/>
      <c r="DB15" s="412"/>
      <c r="DC15" s="412"/>
      <c r="DD15" s="412"/>
      <c r="DE15" s="412"/>
      <c r="DF15" s="412"/>
      <c r="DG15" s="412"/>
      <c r="DH15" s="412"/>
      <c r="DI15" s="412"/>
      <c r="DJ15" s="412"/>
      <c r="DK15" s="412"/>
      <c r="DL15" s="412"/>
      <c r="DM15" s="412"/>
      <c r="DN15" s="412"/>
      <c r="DO15" s="412"/>
      <c r="DP15" s="412"/>
      <c r="DQ15" s="412"/>
      <c r="DR15" s="412"/>
      <c r="DS15" s="412"/>
      <c r="DT15" s="412"/>
      <c r="DU15" s="412"/>
      <c r="DV15" s="412"/>
      <c r="DW15" s="412"/>
      <c r="DX15" s="412"/>
      <c r="DY15" s="412"/>
      <c r="DZ15" s="412"/>
      <c r="EA15" s="412"/>
      <c r="EB15" s="412"/>
      <c r="EC15" s="412"/>
      <c r="ED15" s="412"/>
      <c r="EE15" s="412"/>
      <c r="EF15" s="412"/>
      <c r="EG15" s="412"/>
      <c r="EH15" s="412"/>
      <c r="EI15" s="412"/>
      <c r="EJ15" s="412"/>
      <c r="EK15" s="412"/>
      <c r="EL15" s="412"/>
      <c r="EM15" s="412"/>
      <c r="EN15" s="412"/>
      <c r="EO15" s="412"/>
      <c r="EP15" s="412"/>
      <c r="EQ15" s="412"/>
      <c r="ER15" s="412"/>
      <c r="ES15" s="412"/>
      <c r="ET15" s="412"/>
      <c r="EU15" s="412"/>
      <c r="EV15" s="412"/>
      <c r="EW15" s="412"/>
      <c r="EX15" s="412"/>
      <c r="EY15" s="412"/>
      <c r="EZ15" s="412"/>
      <c r="FA15" s="412"/>
      <c r="FB15" s="412"/>
      <c r="FC15" s="412"/>
      <c r="FD15" s="412"/>
      <c r="FE15" s="412"/>
      <c r="FF15" s="412"/>
      <c r="FG15" s="412"/>
      <c r="FH15" s="412"/>
      <c r="FI15" s="412"/>
      <c r="FJ15" s="412"/>
      <c r="FK15" s="412"/>
      <c r="FL15" s="412"/>
      <c r="FM15" s="412"/>
      <c r="FN15" s="412"/>
      <c r="FO15" s="412"/>
      <c r="FP15" s="412"/>
      <c r="FQ15" s="412"/>
      <c r="FR15" s="412"/>
      <c r="FS15" s="412"/>
      <c r="FT15" s="412"/>
      <c r="FU15" s="412"/>
      <c r="FV15" s="412"/>
      <c r="FW15" s="412"/>
      <c r="FX15" s="412"/>
      <c r="FY15" s="412"/>
      <c r="FZ15" s="412"/>
      <c r="GA15" s="412"/>
      <c r="GB15" s="412"/>
      <c r="GC15" s="412"/>
      <c r="GD15" s="412"/>
      <c r="GE15" s="412"/>
      <c r="GF15" s="412"/>
      <c r="GG15" s="412"/>
      <c r="GH15" s="412"/>
      <c r="GI15" s="412"/>
      <c r="GJ15" s="412"/>
      <c r="GK15" s="412"/>
      <c r="GL15" s="412"/>
      <c r="GM15" s="412"/>
      <c r="GN15" s="412"/>
      <c r="GO15" s="412"/>
      <c r="GP15" s="412"/>
      <c r="GQ15" s="412"/>
      <c r="GR15" s="412"/>
      <c r="GS15" s="412"/>
      <c r="GT15" s="412"/>
      <c r="GU15" s="412"/>
      <c r="GV15" s="412"/>
      <c r="GW15" s="412"/>
      <c r="GX15" s="412"/>
      <c r="GY15" s="412"/>
      <c r="GZ15" s="412"/>
      <c r="HA15" s="412"/>
      <c r="HB15" s="412"/>
      <c r="HC15" s="412"/>
      <c r="HD15" s="412"/>
      <c r="HE15" s="412"/>
      <c r="HF15" s="412"/>
      <c r="HG15" s="412"/>
      <c r="HH15" s="412"/>
      <c r="HI15" s="412"/>
      <c r="HJ15" s="412"/>
      <c r="HK15" s="412"/>
      <c r="HL15" s="412"/>
      <c r="HM15" s="412"/>
      <c r="HN15" s="412"/>
      <c r="HO15" s="412"/>
      <c r="HP15" s="412"/>
      <c r="HQ15" s="412"/>
      <c r="HR15" s="412"/>
      <c r="HS15" s="412"/>
      <c r="HT15" s="412"/>
      <c r="HU15" s="412"/>
      <c r="HV15" s="412"/>
      <c r="HW15" s="412"/>
      <c r="HX15" s="412"/>
      <c r="HY15" s="412"/>
      <c r="HZ15" s="412"/>
      <c r="IA15" s="412"/>
      <c r="IB15" s="412"/>
      <c r="IC15" s="412"/>
      <c r="ID15" s="412"/>
      <c r="IE15" s="412"/>
      <c r="IF15" s="412"/>
      <c r="IG15" s="412"/>
      <c r="IH15" s="412"/>
      <c r="II15" s="412"/>
      <c r="IJ15" s="412"/>
      <c r="IK15" s="412"/>
      <c r="IL15" s="412"/>
      <c r="IM15" s="412"/>
      <c r="IN15" s="412"/>
      <c r="IO15" s="412"/>
      <c r="IP15" s="412"/>
      <c r="IQ15" s="412"/>
      <c r="IR15" s="412"/>
      <c r="IS15" s="412"/>
      <c r="IT15" s="412"/>
      <c r="IU15" s="412"/>
      <c r="IV15" s="412"/>
      <c r="IW15" s="412"/>
      <c r="IX15" s="412"/>
      <c r="IY15" s="412"/>
      <c r="IZ15" s="412"/>
      <c r="JA15" s="412"/>
      <c r="JB15" s="412"/>
      <c r="JC15" s="412"/>
      <c r="JD15" s="412"/>
      <c r="JE15" s="412"/>
      <c r="JF15" s="412"/>
      <c r="JG15" s="412"/>
      <c r="JH15" s="412"/>
      <c r="JI15" s="412"/>
      <c r="JJ15" s="412"/>
      <c r="JK15" s="412"/>
      <c r="JL15" s="412"/>
      <c r="JM15" s="412"/>
      <c r="JN15" s="412"/>
      <c r="JO15" s="412"/>
      <c r="JP15" s="412"/>
      <c r="JQ15" s="412"/>
      <c r="JR15" s="412"/>
      <c r="JS15" s="412"/>
      <c r="JT15" s="412"/>
      <c r="JU15" s="412"/>
      <c r="JV15" s="412"/>
      <c r="JW15" s="412"/>
      <c r="JX15" s="412"/>
      <c r="JY15" s="412"/>
      <c r="JZ15" s="412"/>
      <c r="KA15" s="412"/>
      <c r="KB15" s="412"/>
      <c r="KC15" s="412"/>
      <c r="KD15" s="412"/>
      <c r="KE15" s="412"/>
      <c r="KF15" s="412"/>
      <c r="KG15" s="412"/>
      <c r="KH15" s="412"/>
      <c r="KI15" s="412"/>
      <c r="KJ15" s="412"/>
      <c r="KK15" s="412"/>
      <c r="KL15" s="412"/>
      <c r="KM15" s="412"/>
      <c r="KN15" s="412"/>
      <c r="KO15" s="412"/>
      <c r="KP15" s="412"/>
      <c r="KQ15" s="412"/>
      <c r="KR15" s="412"/>
      <c r="KS15" s="412"/>
      <c r="KT15" s="412"/>
      <c r="KU15" s="412"/>
      <c r="KV15" s="412"/>
      <c r="KW15" s="412"/>
      <c r="KX15" s="412"/>
      <c r="KY15" s="412"/>
      <c r="KZ15" s="412"/>
      <c r="LA15" s="412"/>
      <c r="LB15" s="412"/>
      <c r="LC15" s="412"/>
      <c r="LD15" s="412"/>
      <c r="LE15" s="412"/>
      <c r="LF15" s="412"/>
      <c r="LG15" s="412"/>
      <c r="LH15" s="412"/>
      <c r="LI15" s="412"/>
      <c r="LJ15" s="412"/>
      <c r="LK15" s="412"/>
      <c r="LL15" s="412"/>
      <c r="LM15" s="412"/>
      <c r="LN15" s="412"/>
      <c r="LO15" s="412"/>
      <c r="LP15" s="412"/>
      <c r="LQ15" s="412"/>
      <c r="LR15" s="412"/>
      <c r="LS15" s="412"/>
      <c r="LT15" s="412"/>
      <c r="LU15" s="412"/>
      <c r="LV15" s="412"/>
      <c r="LW15" s="412"/>
      <c r="LX15" s="412"/>
      <c r="LY15" s="412"/>
      <c r="LZ15" s="412"/>
      <c r="MA15" s="412"/>
      <c r="MB15" s="412"/>
      <c r="MC15" s="412"/>
      <c r="MD15" s="412"/>
      <c r="ME15" s="412"/>
      <c r="MF15" s="412"/>
      <c r="MG15" s="412"/>
      <c r="MH15" s="412"/>
      <c r="MI15" s="412"/>
      <c r="MJ15" s="412"/>
      <c r="MK15" s="412"/>
      <c r="ML15" s="412"/>
      <c r="MM15" s="412"/>
      <c r="MN15" s="412"/>
      <c r="MO15" s="412"/>
      <c r="MP15" s="412"/>
      <c r="MQ15" s="412"/>
      <c r="MR15" s="412"/>
      <c r="MS15" s="412"/>
      <c r="MT15" s="412"/>
      <c r="MU15" s="412"/>
      <c r="MV15" s="412"/>
      <c r="MW15" s="412"/>
      <c r="MX15" s="412"/>
      <c r="MY15" s="412"/>
      <c r="MZ15" s="412"/>
      <c r="NA15" s="412"/>
      <c r="NB15" s="412"/>
      <c r="NC15" s="412"/>
      <c r="ND15" s="412"/>
      <c r="NE15" s="412"/>
      <c r="NF15" s="412"/>
      <c r="NG15" s="412"/>
      <c r="NH15" s="412"/>
      <c r="NI15" s="412"/>
      <c r="NJ15" s="412"/>
      <c r="NK15" s="412"/>
      <c r="NL15" s="412"/>
      <c r="NM15" s="412"/>
      <c r="NN15" s="412"/>
      <c r="NO15" s="412"/>
      <c r="NP15" s="412"/>
      <c r="NQ15" s="412"/>
      <c r="NR15" s="412"/>
      <c r="NS15" s="412"/>
      <c r="NT15" s="412"/>
      <c r="NU15" s="412"/>
      <c r="NV15" s="412"/>
      <c r="NW15" s="412"/>
      <c r="NX15" s="412"/>
      <c r="NY15" s="412"/>
      <c r="NZ15" s="412"/>
      <c r="OA15" s="412"/>
      <c r="OB15" s="412"/>
      <c r="OC15" s="412"/>
      <c r="OD15" s="412"/>
      <c r="OE15" s="412"/>
      <c r="OF15" s="412"/>
      <c r="OG15" s="412"/>
      <c r="OH15" s="412"/>
      <c r="OI15" s="412"/>
      <c r="OJ15" s="412"/>
      <c r="OK15" s="412"/>
      <c r="OL15" s="412"/>
      <c r="OM15" s="412"/>
      <c r="ON15" s="412"/>
      <c r="OO15" s="412"/>
      <c r="OP15" s="412"/>
      <c r="OQ15" s="412"/>
      <c r="OR15" s="412"/>
      <c r="OS15" s="412"/>
      <c r="OT15" s="412"/>
      <c r="OU15" s="412"/>
      <c r="OV15" s="412"/>
      <c r="OW15" s="412"/>
      <c r="OX15" s="412"/>
      <c r="OY15" s="412"/>
      <c r="OZ15" s="412"/>
      <c r="PA15" s="412"/>
      <c r="PB15" s="412"/>
      <c r="PC15" s="412"/>
      <c r="PD15" s="412"/>
      <c r="PE15" s="412"/>
      <c r="PF15" s="412"/>
      <c r="PG15" s="412"/>
      <c r="PH15" s="412"/>
      <c r="PI15" s="412"/>
      <c r="PJ15" s="412"/>
      <c r="PK15" s="412"/>
      <c r="PL15" s="412"/>
      <c r="PM15" s="412"/>
      <c r="PN15" s="412"/>
      <c r="PO15" s="412"/>
      <c r="PP15" s="412"/>
      <c r="PQ15" s="412"/>
      <c r="PR15" s="412"/>
      <c r="PS15" s="412"/>
      <c r="PT15" s="412"/>
      <c r="PU15" s="412"/>
      <c r="PV15" s="412"/>
      <c r="PW15" s="412"/>
      <c r="PX15" s="412"/>
      <c r="PY15" s="412"/>
      <c r="PZ15" s="412"/>
      <c r="QA15" s="412"/>
      <c r="QB15" s="412"/>
      <c r="QC15" s="412"/>
      <c r="QD15" s="412"/>
      <c r="QE15" s="412"/>
      <c r="QF15" s="412"/>
      <c r="QG15" s="412"/>
      <c r="QH15" s="412"/>
      <c r="QI15" s="412"/>
      <c r="QJ15" s="412"/>
      <c r="QK15" s="412"/>
      <c r="QL15" s="412"/>
      <c r="QM15" s="412"/>
      <c r="QN15" s="412"/>
      <c r="QO15" s="412"/>
      <c r="QP15" s="412"/>
      <c r="QQ15" s="412"/>
      <c r="QR15" s="412"/>
      <c r="QS15" s="412"/>
      <c r="QT15" s="412"/>
      <c r="QU15" s="412"/>
      <c r="QV15" s="412"/>
      <c r="QW15" s="412"/>
      <c r="QX15" s="412"/>
      <c r="QY15" s="412"/>
      <c r="QZ15" s="412"/>
      <c r="RA15" s="412"/>
      <c r="RB15" s="412"/>
      <c r="RC15" s="412"/>
      <c r="RD15" s="412"/>
      <c r="RE15" s="412"/>
      <c r="RF15" s="412"/>
      <c r="RG15" s="412"/>
      <c r="RH15" s="412"/>
      <c r="RI15" s="412"/>
      <c r="RJ15" s="412"/>
      <c r="RK15" s="412"/>
      <c r="RL15" s="412"/>
      <c r="RM15" s="412"/>
      <c r="RN15" s="412"/>
      <c r="RO15" s="412"/>
      <c r="RP15" s="412"/>
      <c r="RQ15" s="412"/>
      <c r="RR15" s="412"/>
      <c r="RS15" s="412"/>
      <c r="RT15" s="412"/>
      <c r="RU15" s="412"/>
      <c r="RV15" s="412"/>
      <c r="RW15" s="412"/>
      <c r="RX15" s="412"/>
      <c r="RY15" s="412"/>
      <c r="RZ15" s="412"/>
      <c r="SA15" s="412"/>
      <c r="SB15" s="412"/>
      <c r="SC15" s="412"/>
      <c r="SD15" s="412"/>
      <c r="SE15" s="412"/>
      <c r="SF15" s="412"/>
      <c r="SG15" s="412"/>
      <c r="SH15" s="412"/>
      <c r="SI15" s="412"/>
      <c r="SJ15" s="412"/>
      <c r="SK15" s="412"/>
      <c r="SL15" s="412"/>
      <c r="SM15" s="412"/>
      <c r="SN15" s="412"/>
      <c r="SO15" s="412"/>
      <c r="SP15" s="412"/>
      <c r="SQ15" s="412"/>
      <c r="SR15" s="412"/>
      <c r="SS15" s="412"/>
      <c r="ST15" s="412"/>
      <c r="SU15" s="412"/>
      <c r="SV15" s="412"/>
      <c r="SW15" s="412"/>
      <c r="SX15" s="412"/>
      <c r="SY15" s="412"/>
      <c r="SZ15" s="412"/>
      <c r="TA15" s="412"/>
      <c r="TB15" s="412"/>
      <c r="TC15" s="412"/>
      <c r="TD15" s="412"/>
      <c r="TE15" s="412"/>
      <c r="TF15" s="412"/>
      <c r="TG15" s="412"/>
      <c r="TH15" s="412"/>
      <c r="TI15" s="412"/>
      <c r="TJ15" s="412"/>
      <c r="TK15" s="412"/>
      <c r="TL15" s="412"/>
      <c r="TM15" s="412"/>
      <c r="TN15" s="412"/>
      <c r="TO15" s="412"/>
      <c r="TP15" s="412"/>
      <c r="TQ15" s="412"/>
      <c r="TR15" s="412"/>
      <c r="TS15" s="412"/>
      <c r="TT15" s="412"/>
      <c r="TU15" s="412"/>
      <c r="TV15" s="412"/>
      <c r="TW15" s="412"/>
      <c r="TX15" s="412"/>
      <c r="TY15" s="412"/>
      <c r="TZ15" s="412"/>
      <c r="UA15" s="412"/>
      <c r="UB15" s="412"/>
      <c r="UC15" s="412"/>
      <c r="UD15" s="412"/>
      <c r="UE15" s="412"/>
      <c r="UF15" s="412"/>
      <c r="UG15" s="412"/>
      <c r="UH15" s="412"/>
      <c r="UI15" s="412"/>
      <c r="UJ15" s="412"/>
      <c r="UK15" s="412"/>
      <c r="UL15" s="412"/>
      <c r="UM15" s="412"/>
      <c r="UN15" s="412"/>
      <c r="UO15" s="412"/>
      <c r="UP15" s="412"/>
      <c r="UQ15" s="412"/>
      <c r="UR15" s="412"/>
      <c r="US15" s="412"/>
      <c r="UT15" s="412"/>
      <c r="UU15" s="412"/>
      <c r="UV15" s="412"/>
      <c r="UW15" s="412"/>
      <c r="UX15" s="412"/>
      <c r="UY15" s="412"/>
      <c r="UZ15" s="412"/>
      <c r="VA15" s="412"/>
      <c r="VB15" s="412"/>
      <c r="VC15" s="412"/>
      <c r="VD15" s="412"/>
      <c r="VE15" s="412"/>
      <c r="VF15" s="412"/>
      <c r="VG15" s="412"/>
      <c r="VH15" s="412"/>
      <c r="VI15" s="412"/>
      <c r="VJ15" s="412"/>
      <c r="VK15" s="412"/>
      <c r="VL15" s="412"/>
      <c r="VM15" s="412"/>
      <c r="VN15" s="412"/>
      <c r="VO15" s="412"/>
      <c r="VP15" s="412"/>
      <c r="VQ15" s="412"/>
      <c r="VR15" s="412"/>
      <c r="VS15" s="412"/>
      <c r="VT15" s="412"/>
      <c r="VU15" s="412"/>
      <c r="VV15" s="412"/>
      <c r="VW15" s="412"/>
      <c r="VX15" s="412"/>
      <c r="VY15" s="412"/>
      <c r="VZ15" s="412"/>
      <c r="WA15" s="412"/>
      <c r="WB15" s="412"/>
      <c r="WC15" s="412"/>
      <c r="WD15" s="412"/>
      <c r="WE15" s="412"/>
      <c r="WF15" s="412"/>
      <c r="WG15" s="412"/>
      <c r="WH15" s="412"/>
      <c r="WI15" s="412"/>
      <c r="WJ15" s="412"/>
      <c r="WK15" s="412"/>
      <c r="WL15" s="412"/>
      <c r="WM15" s="412"/>
      <c r="WN15" s="412"/>
      <c r="WO15" s="412"/>
      <c r="WP15" s="412"/>
      <c r="WQ15" s="412"/>
      <c r="WR15" s="412"/>
      <c r="WS15" s="412"/>
      <c r="WT15" s="412"/>
      <c r="WU15" s="412"/>
      <c r="WV15" s="412"/>
      <c r="WW15" s="412"/>
      <c r="WX15" s="412"/>
      <c r="WY15" s="412"/>
      <c r="WZ15" s="412"/>
      <c r="XA15" s="412"/>
      <c r="XB15" s="412"/>
      <c r="XC15" s="412"/>
      <c r="XD15" s="412"/>
      <c r="XE15" s="412"/>
      <c r="XF15" s="412"/>
      <c r="XG15" s="412"/>
      <c r="XH15" s="412"/>
      <c r="XI15" s="412"/>
      <c r="XJ15" s="412"/>
      <c r="XK15" s="412"/>
      <c r="XL15" s="412"/>
      <c r="XM15" s="412"/>
      <c r="XN15" s="412"/>
      <c r="XO15" s="412"/>
      <c r="XP15" s="412"/>
      <c r="XQ15" s="412"/>
      <c r="XR15" s="412"/>
      <c r="XS15" s="412"/>
      <c r="XT15" s="412"/>
      <c r="XU15" s="412"/>
      <c r="XV15" s="412"/>
      <c r="XW15" s="412"/>
      <c r="XX15" s="412"/>
      <c r="XY15" s="412"/>
      <c r="XZ15" s="412"/>
      <c r="YA15" s="412"/>
      <c r="YB15" s="412"/>
      <c r="YC15" s="412"/>
      <c r="YD15" s="412"/>
      <c r="YE15" s="412"/>
      <c r="YF15" s="412"/>
      <c r="YG15" s="412"/>
      <c r="YH15" s="412"/>
      <c r="YI15" s="412"/>
      <c r="YJ15" s="412"/>
      <c r="YK15" s="412"/>
      <c r="YL15" s="412"/>
      <c r="YM15" s="412"/>
      <c r="YN15" s="412"/>
      <c r="YO15" s="412"/>
      <c r="YP15" s="412"/>
      <c r="YQ15" s="412"/>
      <c r="YR15" s="412"/>
      <c r="YS15" s="412"/>
      <c r="YT15" s="412"/>
      <c r="YU15" s="412"/>
      <c r="YV15" s="412"/>
      <c r="YW15" s="412"/>
      <c r="YX15" s="412"/>
      <c r="YY15" s="412"/>
      <c r="YZ15" s="412"/>
      <c r="ZA15" s="412"/>
      <c r="ZB15" s="412"/>
      <c r="ZC15" s="412"/>
      <c r="ZD15" s="412"/>
      <c r="ZE15" s="412"/>
      <c r="ZF15" s="412"/>
      <c r="ZG15" s="412"/>
      <c r="ZH15" s="412"/>
      <c r="ZI15" s="412"/>
      <c r="ZJ15" s="412"/>
      <c r="ZK15" s="412"/>
      <c r="ZL15" s="412"/>
      <c r="ZM15" s="412"/>
      <c r="ZN15" s="412"/>
      <c r="ZO15" s="412"/>
      <c r="ZP15" s="412"/>
      <c r="ZQ15" s="412"/>
      <c r="ZR15" s="412"/>
      <c r="ZS15" s="412"/>
      <c r="ZT15" s="412"/>
      <c r="ZU15" s="412"/>
      <c r="ZV15" s="412"/>
      <c r="ZW15" s="412"/>
      <c r="ZX15" s="412"/>
      <c r="ZY15" s="412"/>
      <c r="ZZ15" s="412"/>
      <c r="AAA15" s="412"/>
      <c r="AAB15" s="412"/>
      <c r="AAC15" s="412"/>
      <c r="AAD15" s="412"/>
      <c r="AAE15" s="412"/>
      <c r="AAF15" s="412"/>
      <c r="AAG15" s="412"/>
      <c r="AAH15" s="412"/>
      <c r="AAI15" s="412"/>
      <c r="AAJ15" s="412"/>
      <c r="AAK15" s="412"/>
      <c r="AAL15" s="412"/>
      <c r="AAM15" s="412"/>
      <c r="AAN15" s="412"/>
      <c r="AAO15" s="412"/>
      <c r="AAP15" s="412"/>
      <c r="AAQ15" s="412"/>
      <c r="AAR15" s="412"/>
      <c r="AAS15" s="412"/>
      <c r="AAT15" s="412"/>
      <c r="AAU15" s="412"/>
      <c r="AAV15" s="412"/>
      <c r="AAW15" s="412"/>
      <c r="AAX15" s="412"/>
      <c r="AAY15" s="412"/>
      <c r="AAZ15" s="412"/>
      <c r="ABA15" s="412"/>
      <c r="ABB15" s="412"/>
      <c r="ABC15" s="412"/>
      <c r="ABD15" s="412"/>
      <c r="ABE15" s="412"/>
      <c r="ABF15" s="412"/>
      <c r="ABG15" s="412"/>
      <c r="ABH15" s="412"/>
      <c r="ABI15" s="412"/>
      <c r="ABJ15" s="412"/>
      <c r="ABK15" s="412"/>
      <c r="ABL15" s="412"/>
      <c r="ABM15" s="412"/>
      <c r="ABN15" s="412"/>
      <c r="ABO15" s="412"/>
      <c r="ABP15" s="412"/>
      <c r="ABQ15" s="412"/>
      <c r="ABR15" s="412"/>
      <c r="ABS15" s="412"/>
      <c r="ABT15" s="412"/>
      <c r="ABU15" s="412"/>
      <c r="ABV15" s="412"/>
      <c r="ABW15" s="412"/>
      <c r="ABX15" s="412"/>
      <c r="ABY15" s="412"/>
      <c r="ABZ15" s="412"/>
      <c r="ACA15" s="412"/>
      <c r="ACB15" s="412"/>
      <c r="ACC15" s="412"/>
      <c r="ACD15" s="412"/>
      <c r="ACE15" s="412"/>
      <c r="ACF15" s="412"/>
      <c r="ACG15" s="412"/>
      <c r="ACH15" s="412"/>
      <c r="ACI15" s="412"/>
      <c r="ACJ15" s="412"/>
      <c r="ACK15" s="412"/>
      <c r="ACL15" s="412"/>
      <c r="ACM15" s="412"/>
      <c r="ACN15" s="412"/>
      <c r="ACO15" s="412"/>
      <c r="ACP15" s="412"/>
      <c r="ACQ15" s="412"/>
      <c r="ACR15" s="412"/>
      <c r="ACS15" s="412"/>
      <c r="ACT15" s="412"/>
      <c r="ACU15" s="412"/>
      <c r="ACV15" s="412"/>
      <c r="ACW15" s="412"/>
      <c r="ACX15" s="412"/>
      <c r="ACY15" s="412"/>
      <c r="ACZ15" s="412"/>
      <c r="ADA15" s="412"/>
      <c r="ADB15" s="412"/>
      <c r="ADC15" s="412"/>
      <c r="ADD15" s="412"/>
      <c r="ADE15" s="412"/>
      <c r="ADF15" s="412"/>
      <c r="ADG15" s="412"/>
      <c r="ADH15" s="412"/>
      <c r="ADI15" s="412"/>
      <c r="ADJ15" s="412"/>
      <c r="ADK15" s="412"/>
      <c r="ADL15" s="412"/>
      <c r="ADM15" s="412"/>
      <c r="ADN15" s="412"/>
      <c r="ADO15" s="412"/>
      <c r="ADP15" s="412"/>
      <c r="ADQ15" s="412"/>
      <c r="ADR15" s="412"/>
      <c r="ADS15" s="412"/>
      <c r="ADT15" s="412"/>
      <c r="ADU15" s="412"/>
      <c r="ADV15" s="412"/>
      <c r="ADW15" s="412"/>
      <c r="ADX15" s="412"/>
      <c r="ADY15" s="412"/>
      <c r="ADZ15" s="412"/>
      <c r="AEA15" s="412"/>
      <c r="AEB15" s="412"/>
      <c r="AEC15" s="412"/>
      <c r="AED15" s="412"/>
      <c r="AEE15" s="412"/>
      <c r="AEF15" s="412"/>
      <c r="AEG15" s="412"/>
      <c r="AEH15" s="412"/>
      <c r="AEI15" s="412"/>
      <c r="AEJ15" s="412"/>
      <c r="AEK15" s="412"/>
      <c r="AEL15" s="412"/>
      <c r="AEM15" s="412"/>
      <c r="AEN15" s="412"/>
      <c r="AEO15" s="412"/>
      <c r="AEP15" s="412"/>
      <c r="AEQ15" s="412"/>
      <c r="AER15" s="412"/>
      <c r="AES15" s="412"/>
      <c r="AET15" s="412"/>
      <c r="AEU15" s="412"/>
      <c r="AEV15" s="412"/>
      <c r="AEW15" s="412"/>
      <c r="AEX15" s="412"/>
      <c r="AEY15" s="412"/>
      <c r="AEZ15" s="412"/>
      <c r="AFA15" s="412"/>
      <c r="AFB15" s="412"/>
      <c r="AFC15" s="412"/>
      <c r="AFD15" s="412"/>
      <c r="AFE15" s="412"/>
      <c r="AFF15" s="412"/>
      <c r="AFG15" s="412"/>
      <c r="AFH15" s="412"/>
      <c r="AFI15" s="412"/>
      <c r="AFJ15" s="412"/>
      <c r="AFK15" s="412"/>
      <c r="AFL15" s="412"/>
      <c r="AFM15" s="412"/>
      <c r="AFN15" s="412"/>
      <c r="AFO15" s="412"/>
      <c r="AFP15" s="412"/>
      <c r="AFQ15" s="412"/>
      <c r="AFR15" s="412"/>
      <c r="AFS15" s="412"/>
      <c r="AFT15" s="412"/>
      <c r="AFU15" s="412"/>
      <c r="AFV15" s="412"/>
      <c r="AFW15" s="412"/>
      <c r="AFX15" s="412"/>
      <c r="AFY15" s="412"/>
      <c r="AFZ15" s="412"/>
      <c r="AGA15" s="412"/>
      <c r="AGB15" s="412"/>
      <c r="AGC15" s="412"/>
      <c r="AGD15" s="412"/>
      <c r="AGE15" s="412"/>
      <c r="AGF15" s="412"/>
      <c r="AGG15" s="412"/>
      <c r="AGH15" s="412"/>
      <c r="AGI15" s="412"/>
      <c r="AGJ15" s="412"/>
      <c r="AGK15" s="412"/>
      <c r="AGL15" s="412"/>
      <c r="AGM15" s="412"/>
      <c r="AGN15" s="412"/>
      <c r="AGO15" s="412"/>
      <c r="AGP15" s="412"/>
      <c r="AGQ15" s="412"/>
      <c r="AGR15" s="412"/>
      <c r="AGS15" s="412"/>
      <c r="AGT15" s="412"/>
      <c r="AGU15" s="412"/>
      <c r="AGV15" s="412"/>
      <c r="AGW15" s="412"/>
      <c r="AGX15" s="412"/>
      <c r="AGY15" s="412"/>
      <c r="AGZ15" s="412"/>
      <c r="AHA15" s="412"/>
      <c r="AHB15" s="412"/>
      <c r="AHC15" s="412"/>
      <c r="AHD15" s="412"/>
      <c r="AHE15" s="412"/>
      <c r="AHF15" s="412"/>
      <c r="AHG15" s="412"/>
      <c r="AHH15" s="412"/>
      <c r="AHI15" s="412"/>
      <c r="AHJ15" s="412"/>
      <c r="AHK15" s="412"/>
      <c r="AHL15" s="412"/>
      <c r="AHM15" s="412"/>
      <c r="AHN15" s="412"/>
      <c r="AHO15" s="412"/>
      <c r="AHP15" s="412"/>
      <c r="AHQ15" s="412"/>
      <c r="AHR15" s="412"/>
      <c r="AHS15" s="412"/>
      <c r="AHT15" s="412"/>
      <c r="AHU15" s="412"/>
      <c r="AHV15" s="412"/>
      <c r="AHW15" s="412"/>
      <c r="AHX15" s="412"/>
      <c r="AHY15" s="412"/>
      <c r="AHZ15" s="412"/>
      <c r="AIA15" s="412"/>
      <c r="AIB15" s="412"/>
      <c r="AIC15" s="412"/>
      <c r="AID15" s="412"/>
      <c r="AIE15" s="412"/>
      <c r="AIF15" s="412"/>
      <c r="AIG15" s="412"/>
      <c r="AIH15" s="412"/>
      <c r="AII15" s="412"/>
      <c r="AIJ15" s="412"/>
      <c r="AIK15" s="412"/>
      <c r="AIL15" s="412"/>
      <c r="AIM15" s="412"/>
      <c r="AIN15" s="412"/>
      <c r="AIO15" s="412"/>
      <c r="AIP15" s="412"/>
      <c r="AIQ15" s="412"/>
      <c r="AIR15" s="412"/>
      <c r="AIS15" s="412"/>
      <c r="AIT15" s="412"/>
      <c r="AIU15" s="412"/>
      <c r="AIV15" s="412"/>
      <c r="AIW15" s="412"/>
      <c r="AIX15" s="412"/>
      <c r="AIY15" s="412"/>
      <c r="AIZ15" s="412"/>
      <c r="AJA15" s="412"/>
      <c r="AJB15" s="412"/>
      <c r="AJC15" s="412"/>
      <c r="AJD15" s="412"/>
      <c r="AJE15" s="412"/>
      <c r="AJF15" s="412"/>
      <c r="AJG15" s="412"/>
      <c r="AJH15" s="412"/>
      <c r="AJI15" s="412"/>
      <c r="AJJ15" s="412"/>
      <c r="AJK15" s="412"/>
      <c r="AJL15" s="412"/>
      <c r="AJM15" s="412"/>
      <c r="AJN15" s="412"/>
      <c r="AJO15" s="412"/>
      <c r="AJP15" s="412"/>
      <c r="AJQ15" s="412"/>
      <c r="AJR15" s="412"/>
      <c r="AJS15" s="412"/>
      <c r="AJT15" s="412"/>
      <c r="AJU15" s="412"/>
      <c r="AJV15" s="412"/>
      <c r="AJW15" s="412"/>
      <c r="AJX15" s="412"/>
      <c r="AJY15" s="412"/>
      <c r="AJZ15" s="412"/>
      <c r="AKA15" s="412"/>
      <c r="AKB15" s="412"/>
      <c r="AKC15" s="412"/>
      <c r="AKD15" s="412"/>
      <c r="AKE15" s="412"/>
      <c r="AKF15" s="412"/>
      <c r="AKG15" s="412"/>
      <c r="AKH15" s="412"/>
      <c r="AKI15" s="412"/>
      <c r="AKJ15" s="412"/>
      <c r="AKK15" s="412"/>
      <c r="AKL15" s="412"/>
      <c r="AKM15" s="412"/>
      <c r="AKN15" s="412"/>
      <c r="AKO15" s="412"/>
      <c r="AKP15" s="412"/>
      <c r="AKQ15" s="412"/>
      <c r="AKR15" s="412"/>
      <c r="AKS15" s="412"/>
      <c r="AKT15" s="412"/>
      <c r="AKU15" s="412"/>
      <c r="AKV15" s="412"/>
      <c r="AKW15" s="412"/>
      <c r="AKX15" s="412"/>
      <c r="AKY15" s="412"/>
      <c r="AKZ15" s="412"/>
      <c r="ALA15" s="412"/>
      <c r="ALB15" s="412"/>
      <c r="ALC15" s="412"/>
      <c r="ALD15" s="412"/>
      <c r="ALE15" s="412"/>
      <c r="ALF15" s="412"/>
      <c r="ALG15" s="412"/>
      <c r="ALH15" s="412"/>
      <c r="ALI15" s="412"/>
      <c r="ALJ15" s="412"/>
      <c r="ALK15" s="412"/>
      <c r="ALL15" s="412"/>
      <c r="ALM15" s="412"/>
      <c r="ALN15" s="412"/>
      <c r="ALO15" s="412"/>
      <c r="ALP15" s="412"/>
      <c r="ALQ15" s="412"/>
      <c r="ALR15" s="412"/>
      <c r="ALS15" s="412"/>
      <c r="ALT15" s="412"/>
      <c r="ALU15" s="412"/>
      <c r="ALV15" s="412"/>
      <c r="ALW15" s="412"/>
      <c r="ALX15" s="412"/>
      <c r="ALY15" s="412"/>
      <c r="ALZ15" s="412"/>
      <c r="AMA15" s="412"/>
      <c r="AMB15" s="412"/>
      <c r="AMC15" s="412"/>
      <c r="AMD15" s="412"/>
      <c r="AME15" s="412"/>
      <c r="AMF15" s="412"/>
      <c r="AMG15" s="412"/>
      <c r="AMH15" s="412"/>
    </row>
    <row r="16" spans="1:1022" x14ac:dyDescent="0.25">
      <c r="A16" s="162" t="s">
        <v>6192</v>
      </c>
      <c r="B16" s="163">
        <v>16</v>
      </c>
      <c r="C16" s="162" t="s">
        <v>24641</v>
      </c>
      <c r="D16" s="175" t="s">
        <v>6193</v>
      </c>
      <c r="F16" s="185" t="s">
        <v>5926</v>
      </c>
      <c r="I16" s="319"/>
      <c r="V16" s="219">
        <f t="shared" si="0"/>
        <v>100</v>
      </c>
      <c r="W16" s="219">
        <f t="shared" si="1"/>
        <v>100</v>
      </c>
      <c r="X16" s="219">
        <f t="shared" si="2"/>
        <v>100</v>
      </c>
      <c r="Y16" s="219">
        <f t="shared" si="3"/>
        <v>100</v>
      </c>
      <c r="Z16" s="219">
        <f t="shared" si="4"/>
        <v>100</v>
      </c>
      <c r="AA16" s="220">
        <f t="shared" si="13"/>
        <v>100</v>
      </c>
      <c r="AB16" s="220">
        <f t="shared" si="12"/>
        <v>100</v>
      </c>
      <c r="AC16" s="220">
        <f t="shared" si="5"/>
        <v>100</v>
      </c>
      <c r="AD16" s="416">
        <f t="shared" si="6"/>
        <v>100</v>
      </c>
      <c r="AE16" s="416">
        <f t="shared" si="7"/>
        <v>100</v>
      </c>
      <c r="AF16" s="212">
        <f t="shared" si="8"/>
        <v>100</v>
      </c>
      <c r="AG16" s="212">
        <f t="shared" si="9"/>
        <v>100</v>
      </c>
      <c r="AH16" s="212">
        <f t="shared" si="10"/>
        <v>100</v>
      </c>
      <c r="AI16" s="212">
        <f t="shared" si="11"/>
        <v>100</v>
      </c>
      <c r="AJ16" s="214" t="s">
        <v>24577</v>
      </c>
      <c r="AM16" s="214"/>
      <c r="AQ16" s="229" t="s">
        <v>6191</v>
      </c>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c r="CU16" s="412"/>
      <c r="CV16" s="412"/>
      <c r="CW16" s="412"/>
      <c r="CX16" s="412"/>
      <c r="CY16" s="412"/>
      <c r="CZ16" s="412"/>
      <c r="DA16" s="412"/>
      <c r="DB16" s="412"/>
      <c r="DC16" s="412"/>
      <c r="DD16" s="412"/>
      <c r="DE16" s="412"/>
      <c r="DF16" s="412"/>
      <c r="DG16" s="412"/>
      <c r="DH16" s="412"/>
      <c r="DI16" s="412"/>
      <c r="DJ16" s="412"/>
      <c r="DK16" s="412"/>
      <c r="DL16" s="412"/>
      <c r="DM16" s="412"/>
      <c r="DN16" s="412"/>
      <c r="DO16" s="412"/>
      <c r="DP16" s="412"/>
      <c r="DQ16" s="412"/>
      <c r="DR16" s="412"/>
      <c r="DS16" s="412"/>
      <c r="DT16" s="412"/>
      <c r="DU16" s="412"/>
      <c r="DV16" s="412"/>
      <c r="DW16" s="412"/>
      <c r="DX16" s="412"/>
      <c r="DY16" s="412"/>
      <c r="DZ16" s="412"/>
      <c r="EA16" s="412"/>
      <c r="EB16" s="412"/>
      <c r="EC16" s="412"/>
      <c r="ED16" s="412"/>
      <c r="EE16" s="412"/>
      <c r="EF16" s="412"/>
      <c r="EG16" s="412"/>
      <c r="EH16" s="412"/>
      <c r="EI16" s="412"/>
      <c r="EJ16" s="412"/>
      <c r="EK16" s="412"/>
      <c r="EL16" s="412"/>
      <c r="EM16" s="412"/>
      <c r="EN16" s="412"/>
      <c r="EO16" s="412"/>
      <c r="EP16" s="412"/>
      <c r="EQ16" s="412"/>
      <c r="ER16" s="412"/>
      <c r="ES16" s="412"/>
      <c r="ET16" s="412"/>
      <c r="EU16" s="412"/>
      <c r="EV16" s="412"/>
      <c r="EW16" s="412"/>
      <c r="EX16" s="412"/>
      <c r="EY16" s="412"/>
      <c r="EZ16" s="412"/>
      <c r="FA16" s="412"/>
      <c r="FB16" s="412"/>
      <c r="FC16" s="412"/>
      <c r="FD16" s="412"/>
      <c r="FE16" s="412"/>
      <c r="FF16" s="412"/>
      <c r="FG16" s="412"/>
      <c r="FH16" s="412"/>
      <c r="FI16" s="412"/>
      <c r="FJ16" s="412"/>
      <c r="FK16" s="412"/>
      <c r="FL16" s="412"/>
      <c r="FM16" s="412"/>
      <c r="FN16" s="412"/>
      <c r="FO16" s="412"/>
      <c r="FP16" s="412"/>
      <c r="FQ16" s="412"/>
      <c r="FR16" s="412"/>
      <c r="FS16" s="412"/>
      <c r="FT16" s="412"/>
      <c r="FU16" s="412"/>
      <c r="FV16" s="412"/>
      <c r="FW16" s="412"/>
      <c r="FX16" s="412"/>
      <c r="FY16" s="412"/>
      <c r="FZ16" s="412"/>
      <c r="GA16" s="412"/>
      <c r="GB16" s="412"/>
      <c r="GC16" s="412"/>
      <c r="GD16" s="412"/>
      <c r="GE16" s="412"/>
      <c r="GF16" s="412"/>
      <c r="GG16" s="412"/>
      <c r="GH16" s="412"/>
      <c r="GI16" s="412"/>
      <c r="GJ16" s="412"/>
      <c r="GK16" s="412"/>
      <c r="GL16" s="412"/>
      <c r="GM16" s="412"/>
      <c r="GN16" s="412"/>
      <c r="GO16" s="412"/>
      <c r="GP16" s="412"/>
      <c r="GQ16" s="412"/>
      <c r="GR16" s="412"/>
      <c r="GS16" s="412"/>
      <c r="GT16" s="412"/>
      <c r="GU16" s="412"/>
      <c r="GV16" s="412"/>
      <c r="GW16" s="412"/>
      <c r="GX16" s="412"/>
      <c r="GY16" s="412"/>
      <c r="GZ16" s="412"/>
      <c r="HA16" s="412"/>
      <c r="HB16" s="412"/>
      <c r="HC16" s="412"/>
      <c r="HD16" s="412"/>
      <c r="HE16" s="412"/>
      <c r="HF16" s="412"/>
      <c r="HG16" s="412"/>
      <c r="HH16" s="412"/>
      <c r="HI16" s="412"/>
      <c r="HJ16" s="412"/>
      <c r="HK16" s="412"/>
      <c r="HL16" s="412"/>
      <c r="HM16" s="412"/>
      <c r="HN16" s="412"/>
      <c r="HO16" s="412"/>
      <c r="HP16" s="412"/>
      <c r="HQ16" s="412"/>
      <c r="HR16" s="412"/>
      <c r="HS16" s="412"/>
      <c r="HT16" s="412"/>
      <c r="HU16" s="412"/>
      <c r="HV16" s="412"/>
      <c r="HW16" s="412"/>
      <c r="HX16" s="412"/>
      <c r="HY16" s="412"/>
      <c r="HZ16" s="412"/>
      <c r="IA16" s="412"/>
      <c r="IB16" s="412"/>
      <c r="IC16" s="412"/>
      <c r="ID16" s="412"/>
      <c r="IE16" s="412"/>
      <c r="IF16" s="412"/>
      <c r="IG16" s="412"/>
      <c r="IH16" s="412"/>
      <c r="II16" s="412"/>
      <c r="IJ16" s="412"/>
      <c r="IK16" s="412"/>
      <c r="IL16" s="412"/>
      <c r="IM16" s="412"/>
      <c r="IN16" s="412"/>
      <c r="IO16" s="412"/>
      <c r="IP16" s="412"/>
      <c r="IQ16" s="412"/>
      <c r="IR16" s="412"/>
      <c r="IS16" s="412"/>
      <c r="IT16" s="412"/>
      <c r="IU16" s="412"/>
      <c r="IV16" s="412"/>
      <c r="IW16" s="412"/>
      <c r="IX16" s="412"/>
      <c r="IY16" s="412"/>
      <c r="IZ16" s="412"/>
      <c r="JA16" s="412"/>
      <c r="JB16" s="412"/>
      <c r="JC16" s="412"/>
      <c r="JD16" s="412"/>
      <c r="JE16" s="412"/>
      <c r="JF16" s="412"/>
      <c r="JG16" s="412"/>
      <c r="JH16" s="412"/>
      <c r="JI16" s="412"/>
      <c r="JJ16" s="412"/>
      <c r="JK16" s="412"/>
      <c r="JL16" s="412"/>
      <c r="JM16" s="412"/>
      <c r="JN16" s="412"/>
      <c r="JO16" s="412"/>
      <c r="JP16" s="412"/>
      <c r="JQ16" s="412"/>
      <c r="JR16" s="412"/>
      <c r="JS16" s="412"/>
      <c r="JT16" s="412"/>
      <c r="JU16" s="412"/>
      <c r="JV16" s="412"/>
      <c r="JW16" s="412"/>
      <c r="JX16" s="412"/>
      <c r="JY16" s="412"/>
      <c r="JZ16" s="412"/>
      <c r="KA16" s="412"/>
      <c r="KB16" s="412"/>
      <c r="KC16" s="412"/>
      <c r="KD16" s="412"/>
      <c r="KE16" s="412"/>
      <c r="KF16" s="412"/>
      <c r="KG16" s="412"/>
      <c r="KH16" s="412"/>
      <c r="KI16" s="412"/>
      <c r="KJ16" s="412"/>
      <c r="KK16" s="412"/>
      <c r="KL16" s="412"/>
      <c r="KM16" s="412"/>
      <c r="KN16" s="412"/>
      <c r="KO16" s="412"/>
      <c r="KP16" s="412"/>
      <c r="KQ16" s="412"/>
      <c r="KR16" s="412"/>
      <c r="KS16" s="412"/>
      <c r="KT16" s="412"/>
      <c r="KU16" s="412"/>
      <c r="KV16" s="412"/>
      <c r="KW16" s="412"/>
      <c r="KX16" s="412"/>
      <c r="KY16" s="412"/>
      <c r="KZ16" s="412"/>
      <c r="LA16" s="412"/>
      <c r="LB16" s="412"/>
      <c r="LC16" s="412"/>
      <c r="LD16" s="412"/>
      <c r="LE16" s="412"/>
      <c r="LF16" s="412"/>
      <c r="LG16" s="412"/>
      <c r="LH16" s="412"/>
      <c r="LI16" s="412"/>
      <c r="LJ16" s="412"/>
      <c r="LK16" s="412"/>
      <c r="LL16" s="412"/>
      <c r="LM16" s="412"/>
      <c r="LN16" s="412"/>
      <c r="LO16" s="412"/>
      <c r="LP16" s="412"/>
      <c r="LQ16" s="412"/>
      <c r="LR16" s="412"/>
      <c r="LS16" s="412"/>
      <c r="LT16" s="412"/>
      <c r="LU16" s="412"/>
      <c r="LV16" s="412"/>
      <c r="LW16" s="412"/>
      <c r="LX16" s="412"/>
      <c r="LY16" s="412"/>
      <c r="LZ16" s="412"/>
      <c r="MA16" s="412"/>
      <c r="MB16" s="412"/>
      <c r="MC16" s="412"/>
      <c r="MD16" s="412"/>
      <c r="ME16" s="412"/>
      <c r="MF16" s="412"/>
      <c r="MG16" s="412"/>
      <c r="MH16" s="412"/>
      <c r="MI16" s="412"/>
      <c r="MJ16" s="412"/>
      <c r="MK16" s="412"/>
      <c r="ML16" s="412"/>
      <c r="MM16" s="412"/>
      <c r="MN16" s="412"/>
      <c r="MO16" s="412"/>
      <c r="MP16" s="412"/>
      <c r="MQ16" s="412"/>
      <c r="MR16" s="412"/>
      <c r="MS16" s="412"/>
      <c r="MT16" s="412"/>
      <c r="MU16" s="412"/>
      <c r="MV16" s="412"/>
      <c r="MW16" s="412"/>
      <c r="MX16" s="412"/>
      <c r="MY16" s="412"/>
      <c r="MZ16" s="412"/>
      <c r="NA16" s="412"/>
      <c r="NB16" s="412"/>
      <c r="NC16" s="412"/>
      <c r="ND16" s="412"/>
      <c r="NE16" s="412"/>
      <c r="NF16" s="412"/>
      <c r="NG16" s="412"/>
      <c r="NH16" s="412"/>
      <c r="NI16" s="412"/>
      <c r="NJ16" s="412"/>
      <c r="NK16" s="412"/>
      <c r="NL16" s="412"/>
      <c r="NM16" s="412"/>
      <c r="NN16" s="412"/>
      <c r="NO16" s="412"/>
      <c r="NP16" s="412"/>
      <c r="NQ16" s="412"/>
      <c r="NR16" s="412"/>
      <c r="NS16" s="412"/>
      <c r="NT16" s="412"/>
      <c r="NU16" s="412"/>
      <c r="NV16" s="412"/>
      <c r="NW16" s="412"/>
      <c r="NX16" s="412"/>
      <c r="NY16" s="412"/>
      <c r="NZ16" s="412"/>
      <c r="OA16" s="412"/>
      <c r="OB16" s="412"/>
      <c r="OC16" s="412"/>
      <c r="OD16" s="412"/>
      <c r="OE16" s="412"/>
      <c r="OF16" s="412"/>
      <c r="OG16" s="412"/>
      <c r="OH16" s="412"/>
      <c r="OI16" s="412"/>
      <c r="OJ16" s="412"/>
      <c r="OK16" s="412"/>
      <c r="OL16" s="412"/>
      <c r="OM16" s="412"/>
      <c r="ON16" s="412"/>
      <c r="OO16" s="412"/>
      <c r="OP16" s="412"/>
      <c r="OQ16" s="412"/>
      <c r="OR16" s="412"/>
      <c r="OS16" s="412"/>
      <c r="OT16" s="412"/>
      <c r="OU16" s="412"/>
      <c r="OV16" s="412"/>
      <c r="OW16" s="412"/>
      <c r="OX16" s="412"/>
      <c r="OY16" s="412"/>
      <c r="OZ16" s="412"/>
      <c r="PA16" s="412"/>
      <c r="PB16" s="412"/>
      <c r="PC16" s="412"/>
      <c r="PD16" s="412"/>
      <c r="PE16" s="412"/>
      <c r="PF16" s="412"/>
      <c r="PG16" s="412"/>
      <c r="PH16" s="412"/>
      <c r="PI16" s="412"/>
      <c r="PJ16" s="412"/>
      <c r="PK16" s="412"/>
      <c r="PL16" s="412"/>
      <c r="PM16" s="412"/>
      <c r="PN16" s="412"/>
      <c r="PO16" s="412"/>
      <c r="PP16" s="412"/>
      <c r="PQ16" s="412"/>
      <c r="PR16" s="412"/>
      <c r="PS16" s="412"/>
      <c r="PT16" s="412"/>
      <c r="PU16" s="412"/>
      <c r="PV16" s="412"/>
      <c r="PW16" s="412"/>
      <c r="PX16" s="412"/>
      <c r="PY16" s="412"/>
      <c r="PZ16" s="412"/>
      <c r="QA16" s="412"/>
      <c r="QB16" s="412"/>
      <c r="QC16" s="412"/>
      <c r="QD16" s="412"/>
      <c r="QE16" s="412"/>
      <c r="QF16" s="412"/>
      <c r="QG16" s="412"/>
      <c r="QH16" s="412"/>
      <c r="QI16" s="412"/>
      <c r="QJ16" s="412"/>
      <c r="QK16" s="412"/>
      <c r="QL16" s="412"/>
      <c r="QM16" s="412"/>
      <c r="QN16" s="412"/>
      <c r="QO16" s="412"/>
      <c r="QP16" s="412"/>
      <c r="QQ16" s="412"/>
      <c r="QR16" s="412"/>
      <c r="QS16" s="412"/>
      <c r="QT16" s="412"/>
      <c r="QU16" s="412"/>
      <c r="QV16" s="412"/>
      <c r="QW16" s="412"/>
      <c r="QX16" s="412"/>
      <c r="QY16" s="412"/>
      <c r="QZ16" s="412"/>
      <c r="RA16" s="412"/>
      <c r="RB16" s="412"/>
      <c r="RC16" s="412"/>
      <c r="RD16" s="412"/>
      <c r="RE16" s="412"/>
      <c r="RF16" s="412"/>
      <c r="RG16" s="412"/>
      <c r="RH16" s="412"/>
      <c r="RI16" s="412"/>
      <c r="RJ16" s="412"/>
      <c r="RK16" s="412"/>
      <c r="RL16" s="412"/>
      <c r="RM16" s="412"/>
      <c r="RN16" s="412"/>
      <c r="RO16" s="412"/>
      <c r="RP16" s="412"/>
      <c r="RQ16" s="412"/>
      <c r="RR16" s="412"/>
      <c r="RS16" s="412"/>
      <c r="RT16" s="412"/>
      <c r="RU16" s="412"/>
      <c r="RV16" s="412"/>
      <c r="RW16" s="412"/>
      <c r="RX16" s="412"/>
      <c r="RY16" s="412"/>
      <c r="RZ16" s="412"/>
      <c r="SA16" s="412"/>
      <c r="SB16" s="412"/>
      <c r="SC16" s="412"/>
      <c r="SD16" s="412"/>
      <c r="SE16" s="412"/>
      <c r="SF16" s="412"/>
      <c r="SG16" s="412"/>
      <c r="SH16" s="412"/>
      <c r="SI16" s="412"/>
      <c r="SJ16" s="412"/>
      <c r="SK16" s="412"/>
      <c r="SL16" s="412"/>
      <c r="SM16" s="412"/>
      <c r="SN16" s="412"/>
      <c r="SO16" s="412"/>
      <c r="SP16" s="412"/>
      <c r="SQ16" s="412"/>
      <c r="SR16" s="412"/>
      <c r="SS16" s="412"/>
      <c r="ST16" s="412"/>
      <c r="SU16" s="412"/>
      <c r="SV16" s="412"/>
      <c r="SW16" s="412"/>
      <c r="SX16" s="412"/>
      <c r="SY16" s="412"/>
      <c r="SZ16" s="412"/>
      <c r="TA16" s="412"/>
      <c r="TB16" s="412"/>
      <c r="TC16" s="412"/>
      <c r="TD16" s="412"/>
      <c r="TE16" s="412"/>
      <c r="TF16" s="412"/>
      <c r="TG16" s="412"/>
      <c r="TH16" s="412"/>
      <c r="TI16" s="412"/>
      <c r="TJ16" s="412"/>
      <c r="TK16" s="412"/>
      <c r="TL16" s="412"/>
      <c r="TM16" s="412"/>
      <c r="TN16" s="412"/>
      <c r="TO16" s="412"/>
      <c r="TP16" s="412"/>
      <c r="TQ16" s="412"/>
      <c r="TR16" s="412"/>
      <c r="TS16" s="412"/>
      <c r="TT16" s="412"/>
      <c r="TU16" s="412"/>
      <c r="TV16" s="412"/>
      <c r="TW16" s="412"/>
      <c r="TX16" s="412"/>
      <c r="TY16" s="412"/>
      <c r="TZ16" s="412"/>
      <c r="UA16" s="412"/>
      <c r="UB16" s="412"/>
      <c r="UC16" s="412"/>
      <c r="UD16" s="412"/>
      <c r="UE16" s="412"/>
      <c r="UF16" s="412"/>
      <c r="UG16" s="412"/>
      <c r="UH16" s="412"/>
      <c r="UI16" s="412"/>
      <c r="UJ16" s="412"/>
      <c r="UK16" s="412"/>
      <c r="UL16" s="412"/>
      <c r="UM16" s="412"/>
      <c r="UN16" s="412"/>
      <c r="UO16" s="412"/>
      <c r="UP16" s="412"/>
      <c r="UQ16" s="412"/>
      <c r="UR16" s="412"/>
      <c r="US16" s="412"/>
      <c r="UT16" s="412"/>
      <c r="UU16" s="412"/>
      <c r="UV16" s="412"/>
      <c r="UW16" s="412"/>
      <c r="UX16" s="412"/>
      <c r="UY16" s="412"/>
      <c r="UZ16" s="412"/>
      <c r="VA16" s="412"/>
      <c r="VB16" s="412"/>
      <c r="VC16" s="412"/>
      <c r="VD16" s="412"/>
      <c r="VE16" s="412"/>
      <c r="VF16" s="412"/>
      <c r="VG16" s="412"/>
      <c r="VH16" s="412"/>
      <c r="VI16" s="412"/>
      <c r="VJ16" s="412"/>
      <c r="VK16" s="412"/>
      <c r="VL16" s="412"/>
      <c r="VM16" s="412"/>
      <c r="VN16" s="412"/>
      <c r="VO16" s="412"/>
      <c r="VP16" s="412"/>
      <c r="VQ16" s="412"/>
      <c r="VR16" s="412"/>
      <c r="VS16" s="412"/>
      <c r="VT16" s="412"/>
      <c r="VU16" s="412"/>
      <c r="VV16" s="412"/>
      <c r="VW16" s="412"/>
      <c r="VX16" s="412"/>
      <c r="VY16" s="412"/>
      <c r="VZ16" s="412"/>
      <c r="WA16" s="412"/>
      <c r="WB16" s="412"/>
      <c r="WC16" s="412"/>
      <c r="WD16" s="412"/>
      <c r="WE16" s="412"/>
      <c r="WF16" s="412"/>
      <c r="WG16" s="412"/>
      <c r="WH16" s="412"/>
      <c r="WI16" s="412"/>
      <c r="WJ16" s="412"/>
      <c r="WK16" s="412"/>
      <c r="WL16" s="412"/>
      <c r="WM16" s="412"/>
      <c r="WN16" s="412"/>
      <c r="WO16" s="412"/>
      <c r="WP16" s="412"/>
      <c r="WQ16" s="412"/>
      <c r="WR16" s="412"/>
      <c r="WS16" s="412"/>
      <c r="WT16" s="412"/>
      <c r="WU16" s="412"/>
      <c r="WV16" s="412"/>
      <c r="WW16" s="412"/>
      <c r="WX16" s="412"/>
      <c r="WY16" s="412"/>
      <c r="WZ16" s="412"/>
      <c r="XA16" s="412"/>
      <c r="XB16" s="412"/>
      <c r="XC16" s="412"/>
      <c r="XD16" s="412"/>
      <c r="XE16" s="412"/>
      <c r="XF16" s="412"/>
      <c r="XG16" s="412"/>
      <c r="XH16" s="412"/>
      <c r="XI16" s="412"/>
      <c r="XJ16" s="412"/>
      <c r="XK16" s="412"/>
      <c r="XL16" s="412"/>
      <c r="XM16" s="412"/>
      <c r="XN16" s="412"/>
      <c r="XO16" s="412"/>
      <c r="XP16" s="412"/>
      <c r="XQ16" s="412"/>
      <c r="XR16" s="412"/>
      <c r="XS16" s="412"/>
      <c r="XT16" s="412"/>
      <c r="XU16" s="412"/>
      <c r="XV16" s="412"/>
      <c r="XW16" s="412"/>
      <c r="XX16" s="412"/>
      <c r="XY16" s="412"/>
      <c r="XZ16" s="412"/>
      <c r="YA16" s="412"/>
      <c r="YB16" s="412"/>
      <c r="YC16" s="412"/>
      <c r="YD16" s="412"/>
      <c r="YE16" s="412"/>
      <c r="YF16" s="412"/>
      <c r="YG16" s="412"/>
      <c r="YH16" s="412"/>
      <c r="YI16" s="412"/>
      <c r="YJ16" s="412"/>
      <c r="YK16" s="412"/>
      <c r="YL16" s="412"/>
      <c r="YM16" s="412"/>
      <c r="YN16" s="412"/>
      <c r="YO16" s="412"/>
      <c r="YP16" s="412"/>
      <c r="YQ16" s="412"/>
      <c r="YR16" s="412"/>
      <c r="YS16" s="412"/>
      <c r="YT16" s="412"/>
      <c r="YU16" s="412"/>
      <c r="YV16" s="412"/>
      <c r="YW16" s="412"/>
      <c r="YX16" s="412"/>
      <c r="YY16" s="412"/>
      <c r="YZ16" s="412"/>
      <c r="ZA16" s="412"/>
      <c r="ZB16" s="412"/>
      <c r="ZC16" s="412"/>
      <c r="ZD16" s="412"/>
      <c r="ZE16" s="412"/>
      <c r="ZF16" s="412"/>
      <c r="ZG16" s="412"/>
      <c r="ZH16" s="412"/>
      <c r="ZI16" s="412"/>
      <c r="ZJ16" s="412"/>
      <c r="ZK16" s="412"/>
      <c r="ZL16" s="412"/>
      <c r="ZM16" s="412"/>
      <c r="ZN16" s="412"/>
      <c r="ZO16" s="412"/>
      <c r="ZP16" s="412"/>
      <c r="ZQ16" s="412"/>
      <c r="ZR16" s="412"/>
      <c r="ZS16" s="412"/>
      <c r="ZT16" s="412"/>
      <c r="ZU16" s="412"/>
      <c r="ZV16" s="412"/>
      <c r="ZW16" s="412"/>
      <c r="ZX16" s="412"/>
      <c r="ZY16" s="412"/>
      <c r="ZZ16" s="412"/>
      <c r="AAA16" s="412"/>
      <c r="AAB16" s="412"/>
      <c r="AAC16" s="412"/>
      <c r="AAD16" s="412"/>
      <c r="AAE16" s="412"/>
      <c r="AAF16" s="412"/>
      <c r="AAG16" s="412"/>
      <c r="AAH16" s="412"/>
      <c r="AAI16" s="412"/>
      <c r="AAJ16" s="412"/>
      <c r="AAK16" s="412"/>
      <c r="AAL16" s="412"/>
      <c r="AAM16" s="412"/>
      <c r="AAN16" s="412"/>
      <c r="AAO16" s="412"/>
      <c r="AAP16" s="412"/>
      <c r="AAQ16" s="412"/>
      <c r="AAR16" s="412"/>
      <c r="AAS16" s="412"/>
      <c r="AAT16" s="412"/>
      <c r="AAU16" s="412"/>
      <c r="AAV16" s="412"/>
      <c r="AAW16" s="412"/>
      <c r="AAX16" s="412"/>
      <c r="AAY16" s="412"/>
      <c r="AAZ16" s="412"/>
      <c r="ABA16" s="412"/>
      <c r="ABB16" s="412"/>
      <c r="ABC16" s="412"/>
      <c r="ABD16" s="412"/>
      <c r="ABE16" s="412"/>
      <c r="ABF16" s="412"/>
      <c r="ABG16" s="412"/>
      <c r="ABH16" s="412"/>
      <c r="ABI16" s="412"/>
      <c r="ABJ16" s="412"/>
      <c r="ABK16" s="412"/>
      <c r="ABL16" s="412"/>
      <c r="ABM16" s="412"/>
      <c r="ABN16" s="412"/>
      <c r="ABO16" s="412"/>
      <c r="ABP16" s="412"/>
      <c r="ABQ16" s="412"/>
      <c r="ABR16" s="412"/>
      <c r="ABS16" s="412"/>
      <c r="ABT16" s="412"/>
      <c r="ABU16" s="412"/>
      <c r="ABV16" s="412"/>
      <c r="ABW16" s="412"/>
      <c r="ABX16" s="412"/>
      <c r="ABY16" s="412"/>
      <c r="ABZ16" s="412"/>
      <c r="ACA16" s="412"/>
      <c r="ACB16" s="412"/>
      <c r="ACC16" s="412"/>
      <c r="ACD16" s="412"/>
      <c r="ACE16" s="412"/>
      <c r="ACF16" s="412"/>
      <c r="ACG16" s="412"/>
      <c r="ACH16" s="412"/>
      <c r="ACI16" s="412"/>
      <c r="ACJ16" s="412"/>
      <c r="ACK16" s="412"/>
      <c r="ACL16" s="412"/>
      <c r="ACM16" s="412"/>
      <c r="ACN16" s="412"/>
      <c r="ACO16" s="412"/>
      <c r="ACP16" s="412"/>
      <c r="ACQ16" s="412"/>
      <c r="ACR16" s="412"/>
      <c r="ACS16" s="412"/>
      <c r="ACT16" s="412"/>
      <c r="ACU16" s="412"/>
      <c r="ACV16" s="412"/>
      <c r="ACW16" s="412"/>
      <c r="ACX16" s="412"/>
      <c r="ACY16" s="412"/>
      <c r="ACZ16" s="412"/>
      <c r="ADA16" s="412"/>
      <c r="ADB16" s="412"/>
      <c r="ADC16" s="412"/>
      <c r="ADD16" s="412"/>
      <c r="ADE16" s="412"/>
      <c r="ADF16" s="412"/>
      <c r="ADG16" s="412"/>
      <c r="ADH16" s="412"/>
      <c r="ADI16" s="412"/>
      <c r="ADJ16" s="412"/>
      <c r="ADK16" s="412"/>
      <c r="ADL16" s="412"/>
      <c r="ADM16" s="412"/>
      <c r="ADN16" s="412"/>
      <c r="ADO16" s="412"/>
      <c r="ADP16" s="412"/>
      <c r="ADQ16" s="412"/>
      <c r="ADR16" s="412"/>
      <c r="ADS16" s="412"/>
      <c r="ADT16" s="412"/>
      <c r="ADU16" s="412"/>
      <c r="ADV16" s="412"/>
      <c r="ADW16" s="412"/>
      <c r="ADX16" s="412"/>
      <c r="ADY16" s="412"/>
      <c r="ADZ16" s="412"/>
      <c r="AEA16" s="412"/>
      <c r="AEB16" s="412"/>
      <c r="AEC16" s="412"/>
      <c r="AED16" s="412"/>
      <c r="AEE16" s="412"/>
      <c r="AEF16" s="412"/>
      <c r="AEG16" s="412"/>
      <c r="AEH16" s="412"/>
      <c r="AEI16" s="412"/>
      <c r="AEJ16" s="412"/>
      <c r="AEK16" s="412"/>
      <c r="AEL16" s="412"/>
      <c r="AEM16" s="412"/>
      <c r="AEN16" s="412"/>
      <c r="AEO16" s="412"/>
      <c r="AEP16" s="412"/>
      <c r="AEQ16" s="412"/>
      <c r="AER16" s="412"/>
      <c r="AES16" s="412"/>
      <c r="AET16" s="412"/>
      <c r="AEU16" s="412"/>
      <c r="AEV16" s="412"/>
      <c r="AEW16" s="412"/>
      <c r="AEX16" s="412"/>
      <c r="AEY16" s="412"/>
      <c r="AEZ16" s="412"/>
      <c r="AFA16" s="412"/>
      <c r="AFB16" s="412"/>
      <c r="AFC16" s="412"/>
      <c r="AFD16" s="412"/>
      <c r="AFE16" s="412"/>
      <c r="AFF16" s="412"/>
      <c r="AFG16" s="412"/>
      <c r="AFH16" s="412"/>
      <c r="AFI16" s="412"/>
      <c r="AFJ16" s="412"/>
      <c r="AFK16" s="412"/>
      <c r="AFL16" s="412"/>
      <c r="AFM16" s="412"/>
      <c r="AFN16" s="412"/>
      <c r="AFO16" s="412"/>
      <c r="AFP16" s="412"/>
      <c r="AFQ16" s="412"/>
      <c r="AFR16" s="412"/>
      <c r="AFS16" s="412"/>
      <c r="AFT16" s="412"/>
      <c r="AFU16" s="412"/>
      <c r="AFV16" s="412"/>
      <c r="AFW16" s="412"/>
      <c r="AFX16" s="412"/>
      <c r="AFY16" s="412"/>
      <c r="AFZ16" s="412"/>
      <c r="AGA16" s="412"/>
      <c r="AGB16" s="412"/>
      <c r="AGC16" s="412"/>
      <c r="AGD16" s="412"/>
      <c r="AGE16" s="412"/>
      <c r="AGF16" s="412"/>
      <c r="AGG16" s="412"/>
      <c r="AGH16" s="412"/>
      <c r="AGI16" s="412"/>
      <c r="AGJ16" s="412"/>
      <c r="AGK16" s="412"/>
      <c r="AGL16" s="412"/>
      <c r="AGM16" s="412"/>
      <c r="AGN16" s="412"/>
      <c r="AGO16" s="412"/>
      <c r="AGP16" s="412"/>
      <c r="AGQ16" s="412"/>
      <c r="AGR16" s="412"/>
      <c r="AGS16" s="412"/>
      <c r="AGT16" s="412"/>
      <c r="AGU16" s="412"/>
      <c r="AGV16" s="412"/>
      <c r="AGW16" s="412"/>
      <c r="AGX16" s="412"/>
      <c r="AGY16" s="412"/>
      <c r="AGZ16" s="412"/>
      <c r="AHA16" s="412"/>
      <c r="AHB16" s="412"/>
      <c r="AHC16" s="412"/>
      <c r="AHD16" s="412"/>
      <c r="AHE16" s="412"/>
      <c r="AHF16" s="412"/>
      <c r="AHG16" s="412"/>
      <c r="AHH16" s="412"/>
      <c r="AHI16" s="412"/>
      <c r="AHJ16" s="412"/>
      <c r="AHK16" s="412"/>
      <c r="AHL16" s="412"/>
      <c r="AHM16" s="412"/>
      <c r="AHN16" s="412"/>
      <c r="AHO16" s="412"/>
      <c r="AHP16" s="412"/>
      <c r="AHQ16" s="412"/>
      <c r="AHR16" s="412"/>
      <c r="AHS16" s="412"/>
      <c r="AHT16" s="412"/>
      <c r="AHU16" s="412"/>
      <c r="AHV16" s="412"/>
      <c r="AHW16" s="412"/>
      <c r="AHX16" s="412"/>
      <c r="AHY16" s="412"/>
      <c r="AHZ16" s="412"/>
      <c r="AIA16" s="412"/>
      <c r="AIB16" s="412"/>
      <c r="AIC16" s="412"/>
      <c r="AID16" s="412"/>
      <c r="AIE16" s="412"/>
      <c r="AIF16" s="412"/>
      <c r="AIG16" s="412"/>
      <c r="AIH16" s="412"/>
      <c r="AII16" s="412"/>
      <c r="AIJ16" s="412"/>
      <c r="AIK16" s="412"/>
      <c r="AIL16" s="412"/>
      <c r="AIM16" s="412"/>
      <c r="AIN16" s="412"/>
      <c r="AIO16" s="412"/>
      <c r="AIP16" s="412"/>
      <c r="AIQ16" s="412"/>
      <c r="AIR16" s="412"/>
      <c r="AIS16" s="412"/>
      <c r="AIT16" s="412"/>
      <c r="AIU16" s="412"/>
      <c r="AIV16" s="412"/>
      <c r="AIW16" s="412"/>
      <c r="AIX16" s="412"/>
      <c r="AIY16" s="412"/>
      <c r="AIZ16" s="412"/>
      <c r="AJA16" s="412"/>
      <c r="AJB16" s="412"/>
      <c r="AJC16" s="412"/>
      <c r="AJD16" s="412"/>
      <c r="AJE16" s="412"/>
      <c r="AJF16" s="412"/>
      <c r="AJG16" s="412"/>
      <c r="AJH16" s="412"/>
      <c r="AJI16" s="412"/>
      <c r="AJJ16" s="412"/>
      <c r="AJK16" s="412"/>
      <c r="AJL16" s="412"/>
      <c r="AJM16" s="412"/>
      <c r="AJN16" s="412"/>
      <c r="AJO16" s="412"/>
      <c r="AJP16" s="412"/>
      <c r="AJQ16" s="412"/>
      <c r="AJR16" s="412"/>
      <c r="AJS16" s="412"/>
      <c r="AJT16" s="412"/>
      <c r="AJU16" s="412"/>
      <c r="AJV16" s="412"/>
      <c r="AJW16" s="412"/>
      <c r="AJX16" s="412"/>
      <c r="AJY16" s="412"/>
      <c r="AJZ16" s="412"/>
      <c r="AKA16" s="412"/>
      <c r="AKB16" s="412"/>
      <c r="AKC16" s="412"/>
      <c r="AKD16" s="412"/>
      <c r="AKE16" s="412"/>
      <c r="AKF16" s="412"/>
      <c r="AKG16" s="412"/>
      <c r="AKH16" s="412"/>
      <c r="AKI16" s="412"/>
      <c r="AKJ16" s="412"/>
      <c r="AKK16" s="412"/>
      <c r="AKL16" s="412"/>
      <c r="AKM16" s="412"/>
      <c r="AKN16" s="412"/>
      <c r="AKO16" s="412"/>
      <c r="AKP16" s="412"/>
      <c r="AKQ16" s="412"/>
      <c r="AKR16" s="412"/>
      <c r="AKS16" s="412"/>
      <c r="AKT16" s="412"/>
      <c r="AKU16" s="412"/>
      <c r="AKV16" s="412"/>
      <c r="AKW16" s="412"/>
      <c r="AKX16" s="412"/>
      <c r="AKY16" s="412"/>
      <c r="AKZ16" s="412"/>
      <c r="ALA16" s="412"/>
      <c r="ALB16" s="412"/>
      <c r="ALC16" s="412"/>
      <c r="ALD16" s="412"/>
      <c r="ALE16" s="412"/>
      <c r="ALF16" s="412"/>
      <c r="ALG16" s="412"/>
      <c r="ALH16" s="412"/>
      <c r="ALI16" s="412"/>
      <c r="ALJ16" s="412"/>
      <c r="ALK16" s="412"/>
      <c r="ALL16" s="412"/>
      <c r="ALM16" s="412"/>
      <c r="ALN16" s="412"/>
      <c r="ALO16" s="412"/>
      <c r="ALP16" s="412"/>
      <c r="ALQ16" s="412"/>
      <c r="ALR16" s="412"/>
      <c r="ALS16" s="412"/>
      <c r="ALT16" s="412"/>
      <c r="ALU16" s="412"/>
      <c r="ALV16" s="412"/>
      <c r="ALW16" s="412"/>
      <c r="ALX16" s="412"/>
      <c r="ALY16" s="412"/>
      <c r="ALZ16" s="412"/>
      <c r="AMA16" s="412"/>
      <c r="AMB16" s="412"/>
      <c r="AMC16" s="412"/>
      <c r="AMD16" s="412"/>
      <c r="AME16" s="412"/>
      <c r="AMF16" s="412"/>
      <c r="AMG16" s="412"/>
      <c r="AMH16" s="412"/>
    </row>
    <row r="17" spans="1:1023" x14ac:dyDescent="0.25">
      <c r="A17" s="162" t="s">
        <v>6194</v>
      </c>
      <c r="B17" s="163">
        <v>17</v>
      </c>
      <c r="C17" s="162" t="s">
        <v>6196</v>
      </c>
      <c r="D17" s="175" t="s">
        <v>6195</v>
      </c>
      <c r="I17" s="319">
        <v>7.3</v>
      </c>
      <c r="V17" s="219">
        <f t="shared" si="0"/>
        <v>100</v>
      </c>
      <c r="W17" s="219">
        <f t="shared" si="1"/>
        <v>100</v>
      </c>
      <c r="X17" s="219">
        <f t="shared" si="2"/>
        <v>100</v>
      </c>
      <c r="Y17" s="219">
        <f t="shared" si="3"/>
        <v>100</v>
      </c>
      <c r="Z17" s="219">
        <f t="shared" si="4"/>
        <v>100</v>
      </c>
      <c r="AA17" s="220">
        <f t="shared" si="13"/>
        <v>100</v>
      </c>
      <c r="AB17" s="220">
        <f t="shared" si="12"/>
        <v>100</v>
      </c>
      <c r="AC17" s="220">
        <f t="shared" si="5"/>
        <v>100</v>
      </c>
      <c r="AD17" s="416">
        <f t="shared" si="6"/>
        <v>100</v>
      </c>
      <c r="AE17" s="416">
        <f t="shared" si="7"/>
        <v>100</v>
      </c>
      <c r="AF17" s="212">
        <f t="shared" si="8"/>
        <v>100</v>
      </c>
      <c r="AG17" s="212">
        <f t="shared" si="9"/>
        <v>100</v>
      </c>
      <c r="AH17" s="212">
        <f t="shared" si="10"/>
        <v>100</v>
      </c>
      <c r="AI17" s="212">
        <f t="shared" si="11"/>
        <v>100</v>
      </c>
      <c r="AJ17" s="214" t="s">
        <v>24590</v>
      </c>
      <c r="AM17" s="214"/>
      <c r="AQ17" s="229" t="s">
        <v>6191</v>
      </c>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c r="IW17" s="118"/>
      <c r="IX17" s="118"/>
      <c r="IY17" s="118"/>
      <c r="IZ17" s="118"/>
      <c r="JA17" s="118"/>
      <c r="JB17" s="118"/>
      <c r="JC17" s="118"/>
      <c r="JD17" s="118"/>
      <c r="JE17" s="118"/>
      <c r="JF17" s="118"/>
      <c r="JG17" s="118"/>
      <c r="JH17" s="118"/>
      <c r="JI17" s="118"/>
      <c r="JJ17" s="118"/>
      <c r="JK17" s="118"/>
      <c r="JL17" s="118"/>
      <c r="JM17" s="118"/>
      <c r="JN17" s="118"/>
      <c r="JO17" s="118"/>
      <c r="JP17" s="118"/>
      <c r="JQ17" s="118"/>
      <c r="JR17" s="118"/>
      <c r="JS17" s="118"/>
      <c r="JT17" s="118"/>
      <c r="JU17" s="118"/>
      <c r="JV17" s="118"/>
      <c r="JW17" s="118"/>
      <c r="JX17" s="118"/>
      <c r="JY17" s="118"/>
      <c r="JZ17" s="118"/>
      <c r="KA17" s="118"/>
      <c r="KB17" s="118"/>
      <c r="KC17" s="118"/>
      <c r="KD17" s="118"/>
      <c r="KE17" s="118"/>
      <c r="KF17" s="118"/>
      <c r="KG17" s="118"/>
      <c r="KH17" s="118"/>
      <c r="KI17" s="118"/>
      <c r="KJ17" s="118"/>
      <c r="KK17" s="118"/>
      <c r="KL17" s="118"/>
      <c r="KM17" s="118"/>
      <c r="KN17" s="118"/>
      <c r="KO17" s="118"/>
      <c r="KP17" s="118"/>
      <c r="KQ17" s="118"/>
      <c r="KR17" s="118"/>
      <c r="KS17" s="118"/>
      <c r="KT17" s="118"/>
      <c r="KU17" s="118"/>
      <c r="KV17" s="118"/>
      <c r="KW17" s="118"/>
      <c r="KX17" s="118"/>
      <c r="KY17" s="118"/>
      <c r="KZ17" s="118"/>
      <c r="LA17" s="118"/>
      <c r="LB17" s="118"/>
      <c r="LC17" s="118"/>
      <c r="LD17" s="118"/>
      <c r="LE17" s="118"/>
      <c r="LF17" s="118"/>
      <c r="LG17" s="118"/>
      <c r="LH17" s="118"/>
      <c r="LI17" s="118"/>
      <c r="LJ17" s="118"/>
      <c r="LK17" s="118"/>
      <c r="LL17" s="118"/>
      <c r="LM17" s="118"/>
      <c r="LN17" s="118"/>
      <c r="LO17" s="118"/>
      <c r="LP17" s="118"/>
      <c r="LQ17" s="118"/>
      <c r="LR17" s="118"/>
      <c r="LS17" s="118"/>
      <c r="LT17" s="118"/>
      <c r="LU17" s="118"/>
      <c r="LV17" s="118"/>
      <c r="LW17" s="118"/>
      <c r="LX17" s="118"/>
      <c r="LY17" s="118"/>
      <c r="LZ17" s="118"/>
      <c r="MA17" s="118"/>
      <c r="MB17" s="118"/>
      <c r="MC17" s="118"/>
      <c r="MD17" s="118"/>
      <c r="ME17" s="118"/>
      <c r="MF17" s="118"/>
      <c r="MG17" s="118"/>
      <c r="MH17" s="118"/>
      <c r="MI17" s="118"/>
      <c r="MJ17" s="118"/>
      <c r="MK17" s="118"/>
      <c r="ML17" s="118"/>
      <c r="MM17" s="118"/>
      <c r="MN17" s="118"/>
      <c r="MO17" s="118"/>
      <c r="MP17" s="118"/>
      <c r="MQ17" s="118"/>
      <c r="MR17" s="118"/>
      <c r="MS17" s="118"/>
      <c r="MT17" s="118"/>
      <c r="MU17" s="118"/>
      <c r="MV17" s="118"/>
      <c r="MW17" s="118"/>
      <c r="MX17" s="118"/>
      <c r="MY17" s="118"/>
      <c r="MZ17" s="118"/>
      <c r="NA17" s="118"/>
      <c r="NB17" s="118"/>
      <c r="NC17" s="118"/>
      <c r="ND17" s="118"/>
      <c r="NE17" s="118"/>
      <c r="NF17" s="118"/>
      <c r="NG17" s="118"/>
      <c r="NH17" s="118"/>
      <c r="NI17" s="118"/>
      <c r="NJ17" s="118"/>
      <c r="NK17" s="118"/>
      <c r="NL17" s="118"/>
      <c r="NM17" s="118"/>
      <c r="NN17" s="118"/>
      <c r="NO17" s="118"/>
      <c r="NP17" s="118"/>
      <c r="NQ17" s="118"/>
      <c r="NR17" s="118"/>
      <c r="NS17" s="118"/>
      <c r="NT17" s="118"/>
      <c r="NU17" s="118"/>
      <c r="NV17" s="118"/>
      <c r="NW17" s="118"/>
      <c r="NX17" s="118"/>
      <c r="NY17" s="118"/>
      <c r="NZ17" s="118"/>
      <c r="OA17" s="118"/>
      <c r="OB17" s="118"/>
      <c r="OC17" s="118"/>
      <c r="OD17" s="118"/>
      <c r="OE17" s="118"/>
      <c r="OF17" s="118"/>
      <c r="OG17" s="118"/>
      <c r="OH17" s="118"/>
      <c r="OI17" s="118"/>
      <c r="OJ17" s="118"/>
      <c r="OK17" s="118"/>
      <c r="OL17" s="118"/>
      <c r="OM17" s="118"/>
      <c r="ON17" s="118"/>
      <c r="OO17" s="118"/>
      <c r="OP17" s="118"/>
      <c r="OQ17" s="118"/>
      <c r="OR17" s="118"/>
      <c r="OS17" s="118"/>
      <c r="OT17" s="118"/>
      <c r="OU17" s="118"/>
      <c r="OV17" s="118"/>
      <c r="OW17" s="118"/>
      <c r="OX17" s="118"/>
      <c r="OY17" s="118"/>
      <c r="OZ17" s="118"/>
      <c r="PA17" s="118"/>
      <c r="PB17" s="118"/>
      <c r="PC17" s="118"/>
      <c r="PD17" s="118"/>
      <c r="PE17" s="118"/>
      <c r="PF17" s="118"/>
      <c r="PG17" s="118"/>
      <c r="PH17" s="118"/>
      <c r="PI17" s="118"/>
      <c r="PJ17" s="118"/>
      <c r="PK17" s="118"/>
      <c r="PL17" s="118"/>
      <c r="PM17" s="118"/>
      <c r="PN17" s="118"/>
      <c r="PO17" s="118"/>
      <c r="PP17" s="118"/>
      <c r="PQ17" s="118"/>
      <c r="PR17" s="118"/>
      <c r="PS17" s="118"/>
      <c r="PT17" s="118"/>
      <c r="PU17" s="118"/>
      <c r="PV17" s="118"/>
      <c r="PW17" s="118"/>
      <c r="PX17" s="118"/>
      <c r="PY17" s="118"/>
      <c r="PZ17" s="118"/>
      <c r="QA17" s="118"/>
      <c r="QB17" s="118"/>
      <c r="QC17" s="118"/>
      <c r="QD17" s="118"/>
      <c r="QE17" s="118"/>
      <c r="QF17" s="118"/>
      <c r="QG17" s="118"/>
      <c r="QH17" s="118"/>
      <c r="QI17" s="118"/>
      <c r="QJ17" s="118"/>
      <c r="QK17" s="118"/>
      <c r="QL17" s="118"/>
      <c r="QM17" s="118"/>
      <c r="QN17" s="118"/>
      <c r="QO17" s="118"/>
      <c r="QP17" s="118"/>
      <c r="QQ17" s="118"/>
      <c r="QR17" s="118"/>
      <c r="QS17" s="118"/>
      <c r="QT17" s="118"/>
      <c r="QU17" s="118"/>
      <c r="QV17" s="118"/>
      <c r="QW17" s="118"/>
      <c r="QX17" s="118"/>
      <c r="QY17" s="118"/>
      <c r="QZ17" s="118"/>
      <c r="RA17" s="118"/>
      <c r="RB17" s="118"/>
      <c r="RC17" s="118"/>
      <c r="RD17" s="118"/>
      <c r="RE17" s="118"/>
      <c r="RF17" s="118"/>
      <c r="RG17" s="118"/>
      <c r="RH17" s="118"/>
      <c r="RI17" s="118"/>
      <c r="RJ17" s="118"/>
      <c r="RK17" s="118"/>
      <c r="RL17" s="118"/>
      <c r="RM17" s="118"/>
      <c r="RN17" s="118"/>
      <c r="RO17" s="118"/>
      <c r="RP17" s="118"/>
      <c r="RQ17" s="118"/>
      <c r="RR17" s="118"/>
      <c r="RS17" s="118"/>
      <c r="RT17" s="118"/>
      <c r="RU17" s="118"/>
      <c r="RV17" s="118"/>
      <c r="RW17" s="118"/>
      <c r="RX17" s="118"/>
      <c r="RY17" s="118"/>
      <c r="RZ17" s="118"/>
      <c r="SA17" s="118"/>
      <c r="SB17" s="118"/>
      <c r="SC17" s="118"/>
      <c r="SD17" s="118"/>
      <c r="SE17" s="118"/>
      <c r="SF17" s="118"/>
      <c r="SG17" s="118"/>
      <c r="SH17" s="118"/>
      <c r="SI17" s="118"/>
      <c r="SJ17" s="118"/>
      <c r="SK17" s="118"/>
      <c r="SL17" s="118"/>
      <c r="SM17" s="118"/>
      <c r="SN17" s="118"/>
      <c r="SO17" s="118"/>
      <c r="SP17" s="118"/>
      <c r="SQ17" s="118"/>
      <c r="SR17" s="118"/>
      <c r="SS17" s="118"/>
      <c r="ST17" s="118"/>
      <c r="SU17" s="118"/>
      <c r="SV17" s="118"/>
      <c r="SW17" s="118"/>
      <c r="SX17" s="118"/>
      <c r="SY17" s="118"/>
      <c r="SZ17" s="118"/>
      <c r="TA17" s="118"/>
      <c r="TB17" s="118"/>
      <c r="TC17" s="118"/>
      <c r="TD17" s="118"/>
      <c r="TE17" s="118"/>
      <c r="TF17" s="118"/>
      <c r="TG17" s="118"/>
      <c r="TH17" s="118"/>
      <c r="TI17" s="118"/>
      <c r="TJ17" s="118"/>
      <c r="TK17" s="118"/>
      <c r="TL17" s="118"/>
      <c r="TM17" s="118"/>
      <c r="TN17" s="118"/>
      <c r="TO17" s="118"/>
      <c r="TP17" s="118"/>
      <c r="TQ17" s="118"/>
      <c r="TR17" s="118"/>
      <c r="TS17" s="118"/>
      <c r="TT17" s="118"/>
      <c r="TU17" s="118"/>
      <c r="TV17" s="118"/>
      <c r="TW17" s="118"/>
      <c r="TX17" s="118"/>
      <c r="TY17" s="118"/>
      <c r="TZ17" s="118"/>
      <c r="UA17" s="118"/>
      <c r="UB17" s="118"/>
      <c r="UC17" s="118"/>
      <c r="UD17" s="118"/>
      <c r="UE17" s="118"/>
      <c r="UF17" s="118"/>
      <c r="UG17" s="118"/>
      <c r="UH17" s="118"/>
      <c r="UI17" s="118"/>
      <c r="UJ17" s="118"/>
      <c r="UK17" s="118"/>
      <c r="UL17" s="118"/>
      <c r="UM17" s="118"/>
      <c r="UN17" s="118"/>
      <c r="UO17" s="118"/>
      <c r="UP17" s="118"/>
      <c r="UQ17" s="118"/>
      <c r="UR17" s="118"/>
      <c r="US17" s="118"/>
      <c r="UT17" s="118"/>
      <c r="UU17" s="118"/>
      <c r="UV17" s="118"/>
      <c r="UW17" s="118"/>
      <c r="UX17" s="118"/>
      <c r="UY17" s="118"/>
      <c r="UZ17" s="118"/>
      <c r="VA17" s="118"/>
      <c r="VB17" s="118"/>
      <c r="VC17" s="118"/>
      <c r="VD17" s="118"/>
      <c r="VE17" s="118"/>
      <c r="VF17" s="118"/>
      <c r="VG17" s="118"/>
      <c r="VH17" s="118"/>
      <c r="VI17" s="118"/>
      <c r="VJ17" s="118"/>
      <c r="VK17" s="118"/>
      <c r="VL17" s="118"/>
      <c r="VM17" s="118"/>
      <c r="VN17" s="118"/>
      <c r="VO17" s="118"/>
      <c r="VP17" s="118"/>
      <c r="VQ17" s="118"/>
      <c r="VR17" s="118"/>
      <c r="VS17" s="118"/>
      <c r="VT17" s="118"/>
      <c r="VU17" s="118"/>
      <c r="VV17" s="118"/>
      <c r="VW17" s="118"/>
      <c r="VX17" s="118"/>
      <c r="VY17" s="118"/>
      <c r="VZ17" s="118"/>
      <c r="WA17" s="118"/>
      <c r="WB17" s="118"/>
      <c r="WC17" s="118"/>
      <c r="WD17" s="118"/>
      <c r="WE17" s="118"/>
      <c r="WF17" s="118"/>
      <c r="WG17" s="118"/>
      <c r="WH17" s="118"/>
      <c r="WI17" s="118"/>
      <c r="WJ17" s="118"/>
      <c r="WK17" s="118"/>
      <c r="WL17" s="118"/>
      <c r="WM17" s="118"/>
      <c r="WN17" s="118"/>
      <c r="WO17" s="118"/>
      <c r="WP17" s="118"/>
      <c r="WQ17" s="118"/>
      <c r="WR17" s="118"/>
      <c r="WS17" s="118"/>
      <c r="WT17" s="118"/>
      <c r="WU17" s="118"/>
      <c r="WV17" s="118"/>
      <c r="WW17" s="118"/>
      <c r="WX17" s="118"/>
      <c r="WY17" s="118"/>
      <c r="WZ17" s="118"/>
      <c r="XA17" s="118"/>
      <c r="XB17" s="118"/>
      <c r="XC17" s="118"/>
      <c r="XD17" s="118"/>
      <c r="XE17" s="118"/>
      <c r="XF17" s="118"/>
      <c r="XG17" s="118"/>
      <c r="XH17" s="118"/>
      <c r="XI17" s="118"/>
      <c r="XJ17" s="118"/>
      <c r="XK17" s="118"/>
      <c r="XL17" s="118"/>
      <c r="XM17" s="118"/>
      <c r="XN17" s="118"/>
      <c r="XO17" s="118"/>
      <c r="XP17" s="118"/>
      <c r="XQ17" s="118"/>
      <c r="XR17" s="118"/>
      <c r="XS17" s="118"/>
      <c r="XT17" s="118"/>
      <c r="XU17" s="118"/>
      <c r="XV17" s="118"/>
      <c r="XW17" s="118"/>
      <c r="XX17" s="118"/>
      <c r="XY17" s="118"/>
      <c r="XZ17" s="118"/>
      <c r="YA17" s="118"/>
      <c r="YB17" s="118"/>
      <c r="YC17" s="118"/>
      <c r="YD17" s="118"/>
      <c r="YE17" s="118"/>
      <c r="YF17" s="118"/>
      <c r="YG17" s="118"/>
      <c r="YH17" s="118"/>
      <c r="YI17" s="118"/>
      <c r="YJ17" s="118"/>
      <c r="YK17" s="118"/>
      <c r="YL17" s="118"/>
      <c r="YM17" s="118"/>
      <c r="YN17" s="118"/>
      <c r="YO17" s="118"/>
      <c r="YP17" s="118"/>
      <c r="YQ17" s="118"/>
      <c r="YR17" s="118"/>
      <c r="YS17" s="118"/>
      <c r="YT17" s="118"/>
      <c r="YU17" s="118"/>
      <c r="YV17" s="118"/>
      <c r="YW17" s="118"/>
      <c r="YX17" s="118"/>
      <c r="YY17" s="118"/>
      <c r="YZ17" s="118"/>
      <c r="ZA17" s="118"/>
      <c r="ZB17" s="118"/>
      <c r="ZC17" s="118"/>
      <c r="ZD17" s="118"/>
      <c r="ZE17" s="118"/>
      <c r="ZF17" s="118"/>
      <c r="ZG17" s="118"/>
      <c r="ZH17" s="118"/>
      <c r="ZI17" s="118"/>
      <c r="ZJ17" s="118"/>
      <c r="ZK17" s="118"/>
      <c r="ZL17" s="118"/>
      <c r="ZM17" s="118"/>
      <c r="ZN17" s="118"/>
      <c r="ZO17" s="118"/>
      <c r="ZP17" s="118"/>
      <c r="ZQ17" s="118"/>
      <c r="ZR17" s="118"/>
      <c r="ZS17" s="118"/>
      <c r="ZT17" s="118"/>
      <c r="ZU17" s="118"/>
      <c r="ZV17" s="118"/>
      <c r="ZW17" s="118"/>
      <c r="ZX17" s="118"/>
      <c r="ZY17" s="118"/>
      <c r="ZZ17" s="118"/>
      <c r="AAA17" s="118"/>
      <c r="AAB17" s="118"/>
      <c r="AAC17" s="118"/>
      <c r="AAD17" s="118"/>
      <c r="AAE17" s="118"/>
      <c r="AAF17" s="118"/>
      <c r="AAG17" s="118"/>
      <c r="AAH17" s="118"/>
      <c r="AAI17" s="118"/>
      <c r="AAJ17" s="118"/>
      <c r="AAK17" s="118"/>
      <c r="AAL17" s="118"/>
      <c r="AAM17" s="118"/>
      <c r="AAN17" s="118"/>
      <c r="AAO17" s="118"/>
      <c r="AAP17" s="118"/>
      <c r="AAQ17" s="118"/>
      <c r="AAR17" s="118"/>
      <c r="AAS17" s="118"/>
      <c r="AAT17" s="118"/>
      <c r="AAU17" s="118"/>
      <c r="AAV17" s="118"/>
      <c r="AAW17" s="118"/>
      <c r="AAX17" s="118"/>
      <c r="AAY17" s="118"/>
      <c r="AAZ17" s="118"/>
      <c r="ABA17" s="118"/>
      <c r="ABB17" s="118"/>
      <c r="ABC17" s="118"/>
      <c r="ABD17" s="118"/>
      <c r="ABE17" s="118"/>
      <c r="ABF17" s="118"/>
      <c r="ABG17" s="118"/>
      <c r="ABH17" s="118"/>
      <c r="ABI17" s="118"/>
      <c r="ABJ17" s="118"/>
      <c r="ABK17" s="118"/>
      <c r="ABL17" s="118"/>
      <c r="ABM17" s="118"/>
      <c r="ABN17" s="118"/>
      <c r="ABO17" s="118"/>
      <c r="ABP17" s="118"/>
      <c r="ABQ17" s="118"/>
      <c r="ABR17" s="118"/>
      <c r="ABS17" s="118"/>
      <c r="ABT17" s="118"/>
      <c r="ABU17" s="118"/>
      <c r="ABV17" s="118"/>
      <c r="ABW17" s="118"/>
      <c r="ABX17" s="118"/>
      <c r="ABY17" s="118"/>
      <c r="ABZ17" s="118"/>
      <c r="ACA17" s="118"/>
      <c r="ACB17" s="118"/>
      <c r="ACC17" s="118"/>
      <c r="ACD17" s="118"/>
      <c r="ACE17" s="118"/>
      <c r="ACF17" s="118"/>
      <c r="ACG17" s="118"/>
      <c r="ACH17" s="118"/>
      <c r="ACI17" s="118"/>
      <c r="ACJ17" s="118"/>
      <c r="ACK17" s="118"/>
      <c r="ACL17" s="118"/>
      <c r="ACM17" s="118"/>
      <c r="ACN17" s="118"/>
      <c r="ACO17" s="118"/>
      <c r="ACP17" s="118"/>
      <c r="ACQ17" s="118"/>
      <c r="ACR17" s="118"/>
      <c r="ACS17" s="118"/>
      <c r="ACT17" s="118"/>
      <c r="ACU17" s="118"/>
      <c r="ACV17" s="118"/>
      <c r="ACW17" s="118"/>
      <c r="ACX17" s="118"/>
      <c r="ACY17" s="118"/>
      <c r="ACZ17" s="118"/>
      <c r="ADA17" s="118"/>
      <c r="ADB17" s="118"/>
      <c r="ADC17" s="118"/>
      <c r="ADD17" s="118"/>
      <c r="ADE17" s="118"/>
      <c r="ADF17" s="118"/>
      <c r="ADG17" s="118"/>
      <c r="ADH17" s="118"/>
      <c r="ADI17" s="118"/>
      <c r="ADJ17" s="118"/>
      <c r="ADK17" s="118"/>
      <c r="ADL17" s="118"/>
      <c r="ADM17" s="118"/>
      <c r="ADN17" s="118"/>
      <c r="ADO17" s="118"/>
      <c r="ADP17" s="118"/>
      <c r="ADQ17" s="118"/>
      <c r="ADR17" s="118"/>
      <c r="ADS17" s="118"/>
      <c r="ADT17" s="118"/>
      <c r="ADU17" s="118"/>
      <c r="ADV17" s="118"/>
      <c r="ADW17" s="118"/>
      <c r="ADX17" s="118"/>
      <c r="ADY17" s="118"/>
      <c r="ADZ17" s="118"/>
      <c r="AEA17" s="118"/>
      <c r="AEB17" s="118"/>
      <c r="AEC17" s="118"/>
      <c r="AED17" s="118"/>
      <c r="AEE17" s="118"/>
      <c r="AEF17" s="118"/>
      <c r="AEG17" s="118"/>
      <c r="AEH17" s="118"/>
      <c r="AEI17" s="118"/>
      <c r="AEJ17" s="118"/>
      <c r="AEK17" s="118"/>
      <c r="AEL17" s="118"/>
      <c r="AEM17" s="118"/>
      <c r="AEN17" s="118"/>
      <c r="AEO17" s="118"/>
      <c r="AEP17" s="118"/>
      <c r="AEQ17" s="118"/>
      <c r="AER17" s="118"/>
      <c r="AES17" s="118"/>
      <c r="AET17" s="118"/>
      <c r="AEU17" s="118"/>
      <c r="AEV17" s="118"/>
      <c r="AEW17" s="118"/>
      <c r="AEX17" s="118"/>
      <c r="AEY17" s="118"/>
      <c r="AEZ17" s="118"/>
      <c r="AFA17" s="118"/>
      <c r="AFB17" s="118"/>
      <c r="AFC17" s="118"/>
      <c r="AFD17" s="118"/>
      <c r="AFE17" s="118"/>
      <c r="AFF17" s="118"/>
      <c r="AFG17" s="118"/>
      <c r="AFH17" s="118"/>
      <c r="AFI17" s="118"/>
      <c r="AFJ17" s="118"/>
      <c r="AFK17" s="118"/>
      <c r="AFL17" s="118"/>
      <c r="AFM17" s="118"/>
      <c r="AFN17" s="118"/>
      <c r="AFO17" s="118"/>
      <c r="AFP17" s="118"/>
      <c r="AFQ17" s="118"/>
      <c r="AFR17" s="118"/>
      <c r="AFS17" s="118"/>
      <c r="AFT17" s="118"/>
      <c r="AFU17" s="118"/>
      <c r="AFV17" s="118"/>
      <c r="AFW17" s="118"/>
      <c r="AFX17" s="118"/>
      <c r="AFY17" s="118"/>
      <c r="AFZ17" s="118"/>
      <c r="AGA17" s="118"/>
      <c r="AGB17" s="118"/>
      <c r="AGC17" s="118"/>
      <c r="AGD17" s="118"/>
      <c r="AGE17" s="118"/>
      <c r="AGF17" s="118"/>
      <c r="AGG17" s="118"/>
      <c r="AGH17" s="118"/>
      <c r="AGI17" s="118"/>
      <c r="AGJ17" s="118"/>
      <c r="AGK17" s="118"/>
      <c r="AGL17" s="118"/>
      <c r="AGM17" s="118"/>
      <c r="AGN17" s="118"/>
      <c r="AGO17" s="118"/>
      <c r="AGP17" s="118"/>
      <c r="AGQ17" s="118"/>
      <c r="AGR17" s="118"/>
      <c r="AGS17" s="118"/>
      <c r="AGT17" s="118"/>
      <c r="AGU17" s="118"/>
      <c r="AGV17" s="118"/>
      <c r="AGW17" s="118"/>
      <c r="AGX17" s="118"/>
      <c r="AGY17" s="118"/>
      <c r="AGZ17" s="118"/>
      <c r="AHA17" s="118"/>
      <c r="AHB17" s="118"/>
      <c r="AHC17" s="118"/>
      <c r="AHD17" s="118"/>
      <c r="AHE17" s="118"/>
      <c r="AHF17" s="118"/>
      <c r="AHG17" s="118"/>
      <c r="AHH17" s="118"/>
      <c r="AHI17" s="118"/>
      <c r="AHJ17" s="118"/>
      <c r="AHK17" s="118"/>
      <c r="AHL17" s="118"/>
      <c r="AHM17" s="118"/>
      <c r="AHN17" s="118"/>
      <c r="AHO17" s="118"/>
      <c r="AHP17" s="118"/>
      <c r="AHQ17" s="118"/>
      <c r="AHR17" s="118"/>
      <c r="AHS17" s="118"/>
      <c r="AHT17" s="118"/>
      <c r="AHU17" s="118"/>
      <c r="AHV17" s="118"/>
      <c r="AHW17" s="118"/>
      <c r="AHX17" s="118"/>
      <c r="AHY17" s="118"/>
      <c r="AHZ17" s="118"/>
      <c r="AIA17" s="118"/>
      <c r="AIB17" s="118"/>
      <c r="AIC17" s="118"/>
      <c r="AID17" s="118"/>
      <c r="AIE17" s="118"/>
      <c r="AIF17" s="118"/>
      <c r="AIG17" s="118"/>
      <c r="AIH17" s="118"/>
      <c r="AII17" s="118"/>
      <c r="AIJ17" s="118"/>
      <c r="AIK17" s="118"/>
      <c r="AIL17" s="118"/>
      <c r="AIM17" s="118"/>
      <c r="AIN17" s="118"/>
      <c r="AIO17" s="118"/>
      <c r="AIP17" s="118"/>
      <c r="AIQ17" s="118"/>
      <c r="AIR17" s="118"/>
      <c r="AIS17" s="118"/>
      <c r="AIT17" s="118"/>
      <c r="AIU17" s="118"/>
      <c r="AIV17" s="118"/>
      <c r="AIW17" s="118"/>
      <c r="AIX17" s="118"/>
      <c r="AIY17" s="118"/>
      <c r="AIZ17" s="118"/>
      <c r="AJA17" s="118"/>
      <c r="AJB17" s="118"/>
      <c r="AJC17" s="118"/>
      <c r="AJD17" s="118"/>
      <c r="AJE17" s="118"/>
      <c r="AJF17" s="118"/>
      <c r="AJG17" s="118"/>
      <c r="AJH17" s="118"/>
      <c r="AJI17" s="118"/>
      <c r="AJJ17" s="118"/>
      <c r="AJK17" s="118"/>
      <c r="AJL17" s="118"/>
      <c r="AJM17" s="118"/>
      <c r="AJN17" s="118"/>
      <c r="AJO17" s="118"/>
      <c r="AJP17" s="118"/>
      <c r="AJQ17" s="118"/>
      <c r="AJR17" s="118"/>
      <c r="AJS17" s="118"/>
      <c r="AJT17" s="118"/>
      <c r="AJU17" s="118"/>
      <c r="AJV17" s="118"/>
      <c r="AJW17" s="118"/>
      <c r="AJX17" s="118"/>
      <c r="AJY17" s="118"/>
      <c r="AJZ17" s="118"/>
      <c r="AKA17" s="118"/>
      <c r="AKB17" s="118"/>
      <c r="AKC17" s="118"/>
      <c r="AKD17" s="118"/>
      <c r="AKE17" s="118"/>
      <c r="AKF17" s="118"/>
      <c r="AKG17" s="118"/>
      <c r="AKH17" s="118"/>
      <c r="AKI17" s="118"/>
      <c r="AKJ17" s="118"/>
      <c r="AKK17" s="118"/>
      <c r="AKL17" s="118"/>
      <c r="AKM17" s="118"/>
      <c r="AKN17" s="118"/>
      <c r="AKO17" s="118"/>
      <c r="AKP17" s="118"/>
      <c r="AKQ17" s="118"/>
      <c r="AKR17" s="118"/>
      <c r="AKS17" s="118"/>
      <c r="AKT17" s="118"/>
      <c r="AKU17" s="118"/>
      <c r="AKV17" s="118"/>
      <c r="AKW17" s="118"/>
      <c r="AKX17" s="118"/>
      <c r="AKY17" s="118"/>
      <c r="AKZ17" s="118"/>
      <c r="ALA17" s="118"/>
      <c r="ALB17" s="118"/>
      <c r="ALC17" s="118"/>
      <c r="ALD17" s="118"/>
      <c r="ALE17" s="118"/>
      <c r="ALF17" s="118"/>
      <c r="ALG17" s="118"/>
      <c r="ALH17" s="118"/>
      <c r="ALI17" s="118"/>
      <c r="ALJ17" s="118"/>
      <c r="ALK17" s="118"/>
      <c r="ALL17" s="118"/>
      <c r="ALM17" s="118"/>
      <c r="ALN17" s="118"/>
      <c r="ALO17" s="118"/>
      <c r="ALP17" s="118"/>
      <c r="ALQ17" s="118"/>
      <c r="ALR17" s="118"/>
      <c r="ALS17" s="118"/>
      <c r="ALT17" s="118"/>
      <c r="ALU17" s="118"/>
      <c r="ALV17" s="118"/>
      <c r="ALW17" s="118"/>
      <c r="ALX17" s="118"/>
      <c r="ALY17" s="118"/>
      <c r="ALZ17" s="118"/>
      <c r="AMA17" s="118"/>
      <c r="AMB17" s="118"/>
      <c r="AMC17" s="118"/>
      <c r="AMD17" s="118"/>
      <c r="AME17" s="118"/>
      <c r="AMF17" s="118"/>
      <c r="AMG17" s="118"/>
      <c r="AMH17" s="118"/>
    </row>
    <row r="18" spans="1:1023" x14ac:dyDescent="0.25">
      <c r="A18" s="162" t="s">
        <v>1777</v>
      </c>
      <c r="B18" s="163">
        <v>18</v>
      </c>
      <c r="C18" s="162" t="s">
        <v>25244</v>
      </c>
      <c r="D18" s="175" t="s">
        <v>25245</v>
      </c>
      <c r="I18" s="319"/>
      <c r="P18" s="332">
        <v>1</v>
      </c>
      <c r="V18" s="219">
        <f t="shared" si="0"/>
        <v>100</v>
      </c>
      <c r="W18" s="219">
        <f t="shared" si="1"/>
        <v>100</v>
      </c>
      <c r="X18" s="219">
        <f t="shared" si="2"/>
        <v>100</v>
      </c>
      <c r="Y18" s="219">
        <f t="shared" si="3"/>
        <v>10</v>
      </c>
      <c r="Z18" s="219">
        <f t="shared" si="4"/>
        <v>1</v>
      </c>
      <c r="AA18" s="220">
        <f t="shared" si="13"/>
        <v>100</v>
      </c>
      <c r="AB18" s="220">
        <f t="shared" si="12"/>
        <v>100</v>
      </c>
      <c r="AC18" s="220">
        <f t="shared" si="5"/>
        <v>100</v>
      </c>
      <c r="AD18" s="416">
        <f t="shared" si="6"/>
        <v>100</v>
      </c>
      <c r="AE18" s="416">
        <f t="shared" si="7"/>
        <v>100</v>
      </c>
      <c r="AF18" s="212">
        <f t="shared" si="8"/>
        <v>100</v>
      </c>
      <c r="AG18" s="212">
        <f t="shared" si="9"/>
        <v>100</v>
      </c>
      <c r="AH18" s="212">
        <f t="shared" si="10"/>
        <v>100</v>
      </c>
      <c r="AI18" s="212">
        <f t="shared" si="11"/>
        <v>100</v>
      </c>
      <c r="AJ18" s="214"/>
      <c r="AM18" s="214"/>
      <c r="AQ18" s="229" t="s">
        <v>25246</v>
      </c>
    </row>
    <row r="19" spans="1:1023" x14ac:dyDescent="0.25">
      <c r="A19" s="162" t="s">
        <v>830</v>
      </c>
      <c r="B19" s="163">
        <v>19</v>
      </c>
      <c r="C19" s="162" t="s">
        <v>24642</v>
      </c>
      <c r="D19" s="175" t="s">
        <v>831</v>
      </c>
      <c r="I19" s="319"/>
      <c r="V19" s="219">
        <f t="shared" si="0"/>
        <v>100</v>
      </c>
      <c r="W19" s="219">
        <f t="shared" si="1"/>
        <v>100</v>
      </c>
      <c r="X19" s="219">
        <f t="shared" si="2"/>
        <v>100</v>
      </c>
      <c r="Y19" s="219">
        <f t="shared" si="3"/>
        <v>100</v>
      </c>
      <c r="Z19" s="219">
        <f t="shared" si="4"/>
        <v>100</v>
      </c>
      <c r="AA19" s="220">
        <f t="shared" si="13"/>
        <v>100</v>
      </c>
      <c r="AB19" s="220">
        <f t="shared" si="12"/>
        <v>100</v>
      </c>
      <c r="AC19" s="220">
        <f t="shared" si="5"/>
        <v>100</v>
      </c>
      <c r="AD19" s="416">
        <f t="shared" si="6"/>
        <v>100</v>
      </c>
      <c r="AE19" s="416">
        <f t="shared" si="7"/>
        <v>100</v>
      </c>
      <c r="AF19" s="212">
        <f t="shared" si="8"/>
        <v>100</v>
      </c>
      <c r="AG19" s="212">
        <f t="shared" si="9"/>
        <v>100</v>
      </c>
      <c r="AH19" s="212">
        <f t="shared" si="10"/>
        <v>100</v>
      </c>
      <c r="AI19" s="212">
        <f t="shared" si="11"/>
        <v>100</v>
      </c>
      <c r="AJ19" s="214" t="s">
        <v>24577</v>
      </c>
      <c r="AM19" s="214"/>
      <c r="AQ19" s="229" t="s">
        <v>6199</v>
      </c>
      <c r="AU19" s="412"/>
      <c r="AV19" s="412"/>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12"/>
      <c r="BU19" s="412"/>
      <c r="BV19" s="412"/>
      <c r="BW19" s="412"/>
      <c r="BX19" s="412"/>
      <c r="BY19" s="412"/>
      <c r="BZ19" s="412"/>
      <c r="CA19" s="412"/>
      <c r="CB19" s="412"/>
      <c r="CC19" s="412"/>
      <c r="CD19" s="412"/>
      <c r="CE19" s="412"/>
      <c r="CF19" s="412"/>
      <c r="CG19" s="412"/>
      <c r="CH19" s="412"/>
      <c r="CI19" s="412"/>
      <c r="CJ19" s="412"/>
      <c r="CK19" s="412"/>
      <c r="CL19" s="412"/>
      <c r="CM19" s="412"/>
      <c r="CN19" s="412"/>
      <c r="CO19" s="412"/>
      <c r="CP19" s="412"/>
      <c r="CQ19" s="412"/>
      <c r="CR19" s="412"/>
      <c r="CS19" s="412"/>
      <c r="CT19" s="412"/>
      <c r="CU19" s="412"/>
      <c r="CV19" s="412"/>
      <c r="CW19" s="412"/>
      <c r="CX19" s="412"/>
      <c r="CY19" s="412"/>
      <c r="CZ19" s="412"/>
      <c r="DA19" s="412"/>
      <c r="DB19" s="412"/>
      <c r="DC19" s="412"/>
      <c r="DD19" s="412"/>
      <c r="DE19" s="412"/>
      <c r="DF19" s="412"/>
      <c r="DG19" s="412"/>
      <c r="DH19" s="412"/>
      <c r="DI19" s="412"/>
      <c r="DJ19" s="412"/>
      <c r="DK19" s="412"/>
      <c r="DL19" s="412"/>
      <c r="DM19" s="412"/>
      <c r="DN19" s="412"/>
      <c r="DO19" s="412"/>
      <c r="DP19" s="412"/>
      <c r="DQ19" s="412"/>
      <c r="DR19" s="412"/>
      <c r="DS19" s="412"/>
      <c r="DT19" s="412"/>
      <c r="DU19" s="412"/>
      <c r="DV19" s="412"/>
      <c r="DW19" s="412"/>
      <c r="DX19" s="412"/>
      <c r="DY19" s="412"/>
      <c r="DZ19" s="412"/>
      <c r="EA19" s="412"/>
      <c r="EB19" s="412"/>
      <c r="EC19" s="412"/>
      <c r="ED19" s="412"/>
      <c r="EE19" s="412"/>
      <c r="EF19" s="412"/>
      <c r="EG19" s="412"/>
      <c r="EH19" s="412"/>
      <c r="EI19" s="412"/>
      <c r="EJ19" s="412"/>
      <c r="EK19" s="412"/>
      <c r="EL19" s="412"/>
      <c r="EM19" s="412"/>
      <c r="EN19" s="412"/>
      <c r="EO19" s="412"/>
      <c r="EP19" s="412"/>
      <c r="EQ19" s="412"/>
      <c r="ER19" s="412"/>
      <c r="ES19" s="412"/>
      <c r="ET19" s="412"/>
      <c r="EU19" s="412"/>
      <c r="EV19" s="412"/>
      <c r="EW19" s="412"/>
      <c r="EX19" s="412"/>
      <c r="EY19" s="412"/>
      <c r="EZ19" s="412"/>
      <c r="FA19" s="412"/>
      <c r="FB19" s="412"/>
      <c r="FC19" s="412"/>
      <c r="FD19" s="412"/>
      <c r="FE19" s="412"/>
      <c r="FF19" s="412"/>
      <c r="FG19" s="412"/>
      <c r="FH19" s="412"/>
      <c r="FI19" s="412"/>
      <c r="FJ19" s="412"/>
      <c r="FK19" s="412"/>
      <c r="FL19" s="412"/>
      <c r="FM19" s="412"/>
      <c r="FN19" s="412"/>
      <c r="FO19" s="412"/>
      <c r="FP19" s="412"/>
      <c r="FQ19" s="412"/>
      <c r="FR19" s="412"/>
      <c r="FS19" s="412"/>
      <c r="FT19" s="412"/>
      <c r="FU19" s="412"/>
      <c r="FV19" s="412"/>
      <c r="FW19" s="412"/>
      <c r="FX19" s="412"/>
      <c r="FY19" s="412"/>
      <c r="FZ19" s="412"/>
      <c r="GA19" s="412"/>
      <c r="GB19" s="412"/>
      <c r="GC19" s="412"/>
      <c r="GD19" s="412"/>
      <c r="GE19" s="412"/>
      <c r="GF19" s="412"/>
      <c r="GG19" s="412"/>
      <c r="GH19" s="412"/>
      <c r="GI19" s="412"/>
      <c r="GJ19" s="412"/>
      <c r="GK19" s="412"/>
      <c r="GL19" s="412"/>
      <c r="GM19" s="412"/>
      <c r="GN19" s="412"/>
      <c r="GO19" s="412"/>
      <c r="GP19" s="412"/>
      <c r="GQ19" s="412"/>
      <c r="GR19" s="412"/>
      <c r="GS19" s="412"/>
      <c r="GT19" s="412"/>
      <c r="GU19" s="412"/>
      <c r="GV19" s="412"/>
      <c r="GW19" s="412"/>
      <c r="GX19" s="412"/>
      <c r="GY19" s="412"/>
      <c r="GZ19" s="412"/>
      <c r="HA19" s="412"/>
      <c r="HB19" s="412"/>
      <c r="HC19" s="412"/>
      <c r="HD19" s="412"/>
      <c r="HE19" s="412"/>
      <c r="HF19" s="412"/>
      <c r="HG19" s="412"/>
      <c r="HH19" s="412"/>
      <c r="HI19" s="412"/>
      <c r="HJ19" s="412"/>
      <c r="HK19" s="412"/>
      <c r="HL19" s="412"/>
      <c r="HM19" s="412"/>
      <c r="HN19" s="412"/>
      <c r="HO19" s="412"/>
      <c r="HP19" s="412"/>
      <c r="HQ19" s="412"/>
      <c r="HR19" s="412"/>
      <c r="HS19" s="412"/>
      <c r="HT19" s="412"/>
      <c r="HU19" s="412"/>
      <c r="HV19" s="412"/>
      <c r="HW19" s="412"/>
      <c r="HX19" s="412"/>
      <c r="HY19" s="412"/>
      <c r="HZ19" s="412"/>
      <c r="IA19" s="412"/>
      <c r="IB19" s="412"/>
      <c r="IC19" s="412"/>
      <c r="ID19" s="412"/>
      <c r="IE19" s="412"/>
      <c r="IF19" s="412"/>
      <c r="IG19" s="412"/>
      <c r="IH19" s="412"/>
      <c r="II19" s="412"/>
      <c r="IJ19" s="412"/>
      <c r="IK19" s="412"/>
      <c r="IL19" s="412"/>
      <c r="IM19" s="412"/>
      <c r="IN19" s="412"/>
      <c r="IO19" s="412"/>
      <c r="IP19" s="412"/>
      <c r="IQ19" s="412"/>
      <c r="IR19" s="412"/>
      <c r="IS19" s="412"/>
      <c r="IT19" s="412"/>
      <c r="IU19" s="412"/>
      <c r="IV19" s="412"/>
      <c r="IW19" s="412"/>
      <c r="IX19" s="412"/>
      <c r="IY19" s="412"/>
      <c r="IZ19" s="412"/>
      <c r="JA19" s="412"/>
      <c r="JB19" s="412"/>
      <c r="JC19" s="412"/>
      <c r="JD19" s="412"/>
      <c r="JE19" s="412"/>
      <c r="JF19" s="412"/>
      <c r="JG19" s="412"/>
      <c r="JH19" s="412"/>
      <c r="JI19" s="412"/>
      <c r="JJ19" s="412"/>
      <c r="JK19" s="412"/>
      <c r="JL19" s="412"/>
      <c r="JM19" s="412"/>
      <c r="JN19" s="412"/>
      <c r="JO19" s="412"/>
      <c r="JP19" s="412"/>
      <c r="JQ19" s="412"/>
      <c r="JR19" s="412"/>
      <c r="JS19" s="412"/>
      <c r="JT19" s="412"/>
      <c r="JU19" s="412"/>
      <c r="JV19" s="412"/>
      <c r="JW19" s="412"/>
      <c r="JX19" s="412"/>
      <c r="JY19" s="412"/>
      <c r="JZ19" s="412"/>
      <c r="KA19" s="412"/>
      <c r="KB19" s="412"/>
      <c r="KC19" s="412"/>
      <c r="KD19" s="412"/>
      <c r="KE19" s="412"/>
      <c r="KF19" s="412"/>
      <c r="KG19" s="412"/>
      <c r="KH19" s="412"/>
      <c r="KI19" s="412"/>
      <c r="KJ19" s="412"/>
      <c r="KK19" s="412"/>
      <c r="KL19" s="412"/>
      <c r="KM19" s="412"/>
      <c r="KN19" s="412"/>
      <c r="KO19" s="412"/>
      <c r="KP19" s="412"/>
      <c r="KQ19" s="412"/>
      <c r="KR19" s="412"/>
      <c r="KS19" s="412"/>
      <c r="KT19" s="412"/>
      <c r="KU19" s="412"/>
      <c r="KV19" s="412"/>
      <c r="KW19" s="412"/>
      <c r="KX19" s="412"/>
      <c r="KY19" s="412"/>
      <c r="KZ19" s="412"/>
      <c r="LA19" s="412"/>
      <c r="LB19" s="412"/>
      <c r="LC19" s="412"/>
      <c r="LD19" s="412"/>
      <c r="LE19" s="412"/>
      <c r="LF19" s="412"/>
      <c r="LG19" s="412"/>
      <c r="LH19" s="412"/>
      <c r="LI19" s="412"/>
      <c r="LJ19" s="412"/>
      <c r="LK19" s="412"/>
      <c r="LL19" s="412"/>
      <c r="LM19" s="412"/>
      <c r="LN19" s="412"/>
      <c r="LO19" s="412"/>
      <c r="LP19" s="412"/>
      <c r="LQ19" s="412"/>
      <c r="LR19" s="412"/>
      <c r="LS19" s="412"/>
      <c r="LT19" s="412"/>
      <c r="LU19" s="412"/>
      <c r="LV19" s="412"/>
      <c r="LW19" s="412"/>
      <c r="LX19" s="412"/>
      <c r="LY19" s="412"/>
      <c r="LZ19" s="412"/>
      <c r="MA19" s="412"/>
      <c r="MB19" s="412"/>
      <c r="MC19" s="412"/>
      <c r="MD19" s="412"/>
      <c r="ME19" s="412"/>
      <c r="MF19" s="412"/>
      <c r="MG19" s="412"/>
      <c r="MH19" s="412"/>
      <c r="MI19" s="412"/>
      <c r="MJ19" s="412"/>
      <c r="MK19" s="412"/>
      <c r="ML19" s="412"/>
      <c r="MM19" s="412"/>
      <c r="MN19" s="412"/>
      <c r="MO19" s="412"/>
      <c r="MP19" s="412"/>
      <c r="MQ19" s="412"/>
      <c r="MR19" s="412"/>
      <c r="MS19" s="412"/>
      <c r="MT19" s="412"/>
      <c r="MU19" s="412"/>
      <c r="MV19" s="412"/>
      <c r="MW19" s="412"/>
      <c r="MX19" s="412"/>
      <c r="MY19" s="412"/>
      <c r="MZ19" s="412"/>
      <c r="NA19" s="412"/>
      <c r="NB19" s="412"/>
      <c r="NC19" s="412"/>
      <c r="ND19" s="412"/>
      <c r="NE19" s="412"/>
      <c r="NF19" s="412"/>
      <c r="NG19" s="412"/>
      <c r="NH19" s="412"/>
      <c r="NI19" s="412"/>
      <c r="NJ19" s="412"/>
      <c r="NK19" s="412"/>
      <c r="NL19" s="412"/>
      <c r="NM19" s="412"/>
      <c r="NN19" s="412"/>
      <c r="NO19" s="412"/>
      <c r="NP19" s="412"/>
      <c r="NQ19" s="412"/>
      <c r="NR19" s="412"/>
      <c r="NS19" s="412"/>
      <c r="NT19" s="412"/>
      <c r="NU19" s="412"/>
      <c r="NV19" s="412"/>
      <c r="NW19" s="412"/>
      <c r="NX19" s="412"/>
      <c r="NY19" s="412"/>
      <c r="NZ19" s="412"/>
      <c r="OA19" s="412"/>
      <c r="OB19" s="412"/>
      <c r="OC19" s="412"/>
      <c r="OD19" s="412"/>
      <c r="OE19" s="412"/>
      <c r="OF19" s="412"/>
      <c r="OG19" s="412"/>
      <c r="OH19" s="412"/>
      <c r="OI19" s="412"/>
      <c r="OJ19" s="412"/>
      <c r="OK19" s="412"/>
      <c r="OL19" s="412"/>
      <c r="OM19" s="412"/>
      <c r="ON19" s="412"/>
      <c r="OO19" s="412"/>
      <c r="OP19" s="412"/>
      <c r="OQ19" s="412"/>
      <c r="OR19" s="412"/>
      <c r="OS19" s="412"/>
      <c r="OT19" s="412"/>
      <c r="OU19" s="412"/>
      <c r="OV19" s="412"/>
      <c r="OW19" s="412"/>
      <c r="OX19" s="412"/>
      <c r="OY19" s="412"/>
      <c r="OZ19" s="412"/>
      <c r="PA19" s="412"/>
      <c r="PB19" s="412"/>
      <c r="PC19" s="412"/>
      <c r="PD19" s="412"/>
      <c r="PE19" s="412"/>
      <c r="PF19" s="412"/>
      <c r="PG19" s="412"/>
      <c r="PH19" s="412"/>
      <c r="PI19" s="412"/>
      <c r="PJ19" s="412"/>
      <c r="PK19" s="412"/>
      <c r="PL19" s="412"/>
      <c r="PM19" s="412"/>
      <c r="PN19" s="412"/>
      <c r="PO19" s="412"/>
      <c r="PP19" s="412"/>
      <c r="PQ19" s="412"/>
      <c r="PR19" s="412"/>
      <c r="PS19" s="412"/>
      <c r="PT19" s="412"/>
      <c r="PU19" s="412"/>
      <c r="PV19" s="412"/>
      <c r="PW19" s="412"/>
      <c r="PX19" s="412"/>
      <c r="PY19" s="412"/>
      <c r="PZ19" s="412"/>
      <c r="QA19" s="412"/>
      <c r="QB19" s="412"/>
      <c r="QC19" s="412"/>
      <c r="QD19" s="412"/>
      <c r="QE19" s="412"/>
      <c r="QF19" s="412"/>
      <c r="QG19" s="412"/>
      <c r="QH19" s="412"/>
      <c r="QI19" s="412"/>
      <c r="QJ19" s="412"/>
      <c r="QK19" s="412"/>
      <c r="QL19" s="412"/>
      <c r="QM19" s="412"/>
      <c r="QN19" s="412"/>
      <c r="QO19" s="412"/>
      <c r="QP19" s="412"/>
      <c r="QQ19" s="412"/>
      <c r="QR19" s="412"/>
      <c r="QS19" s="412"/>
      <c r="QT19" s="412"/>
      <c r="QU19" s="412"/>
      <c r="QV19" s="412"/>
      <c r="QW19" s="412"/>
      <c r="QX19" s="412"/>
      <c r="QY19" s="412"/>
      <c r="QZ19" s="412"/>
      <c r="RA19" s="412"/>
      <c r="RB19" s="412"/>
      <c r="RC19" s="412"/>
      <c r="RD19" s="412"/>
      <c r="RE19" s="412"/>
      <c r="RF19" s="412"/>
      <c r="RG19" s="412"/>
      <c r="RH19" s="412"/>
      <c r="RI19" s="412"/>
      <c r="RJ19" s="412"/>
      <c r="RK19" s="412"/>
      <c r="RL19" s="412"/>
      <c r="RM19" s="412"/>
      <c r="RN19" s="412"/>
      <c r="RO19" s="412"/>
      <c r="RP19" s="412"/>
      <c r="RQ19" s="412"/>
      <c r="RR19" s="412"/>
      <c r="RS19" s="412"/>
      <c r="RT19" s="412"/>
      <c r="RU19" s="412"/>
      <c r="RV19" s="412"/>
      <c r="RW19" s="412"/>
      <c r="RX19" s="412"/>
      <c r="RY19" s="412"/>
      <c r="RZ19" s="412"/>
      <c r="SA19" s="412"/>
      <c r="SB19" s="412"/>
      <c r="SC19" s="412"/>
      <c r="SD19" s="412"/>
      <c r="SE19" s="412"/>
      <c r="SF19" s="412"/>
      <c r="SG19" s="412"/>
      <c r="SH19" s="412"/>
      <c r="SI19" s="412"/>
      <c r="SJ19" s="412"/>
      <c r="SK19" s="412"/>
      <c r="SL19" s="412"/>
      <c r="SM19" s="412"/>
      <c r="SN19" s="412"/>
      <c r="SO19" s="412"/>
      <c r="SP19" s="412"/>
      <c r="SQ19" s="412"/>
      <c r="SR19" s="412"/>
      <c r="SS19" s="412"/>
      <c r="ST19" s="412"/>
      <c r="SU19" s="412"/>
      <c r="SV19" s="412"/>
      <c r="SW19" s="412"/>
      <c r="SX19" s="412"/>
      <c r="SY19" s="412"/>
      <c r="SZ19" s="412"/>
      <c r="TA19" s="412"/>
      <c r="TB19" s="412"/>
      <c r="TC19" s="412"/>
      <c r="TD19" s="412"/>
      <c r="TE19" s="412"/>
      <c r="TF19" s="412"/>
      <c r="TG19" s="412"/>
      <c r="TH19" s="412"/>
      <c r="TI19" s="412"/>
      <c r="TJ19" s="412"/>
      <c r="TK19" s="412"/>
      <c r="TL19" s="412"/>
      <c r="TM19" s="412"/>
      <c r="TN19" s="412"/>
      <c r="TO19" s="412"/>
      <c r="TP19" s="412"/>
      <c r="TQ19" s="412"/>
      <c r="TR19" s="412"/>
      <c r="TS19" s="412"/>
      <c r="TT19" s="412"/>
      <c r="TU19" s="412"/>
      <c r="TV19" s="412"/>
      <c r="TW19" s="412"/>
      <c r="TX19" s="412"/>
      <c r="TY19" s="412"/>
      <c r="TZ19" s="412"/>
      <c r="UA19" s="412"/>
      <c r="UB19" s="412"/>
      <c r="UC19" s="412"/>
      <c r="UD19" s="412"/>
      <c r="UE19" s="412"/>
      <c r="UF19" s="412"/>
      <c r="UG19" s="412"/>
      <c r="UH19" s="412"/>
      <c r="UI19" s="412"/>
      <c r="UJ19" s="412"/>
      <c r="UK19" s="412"/>
      <c r="UL19" s="412"/>
      <c r="UM19" s="412"/>
      <c r="UN19" s="412"/>
      <c r="UO19" s="412"/>
      <c r="UP19" s="412"/>
      <c r="UQ19" s="412"/>
      <c r="UR19" s="412"/>
      <c r="US19" s="412"/>
      <c r="UT19" s="412"/>
      <c r="UU19" s="412"/>
      <c r="UV19" s="412"/>
      <c r="UW19" s="412"/>
      <c r="UX19" s="412"/>
      <c r="UY19" s="412"/>
      <c r="UZ19" s="412"/>
      <c r="VA19" s="412"/>
      <c r="VB19" s="412"/>
      <c r="VC19" s="412"/>
      <c r="VD19" s="412"/>
      <c r="VE19" s="412"/>
      <c r="VF19" s="412"/>
      <c r="VG19" s="412"/>
      <c r="VH19" s="412"/>
      <c r="VI19" s="412"/>
      <c r="VJ19" s="412"/>
      <c r="VK19" s="412"/>
      <c r="VL19" s="412"/>
      <c r="VM19" s="412"/>
      <c r="VN19" s="412"/>
      <c r="VO19" s="412"/>
      <c r="VP19" s="412"/>
      <c r="VQ19" s="412"/>
      <c r="VR19" s="412"/>
      <c r="VS19" s="412"/>
      <c r="VT19" s="412"/>
      <c r="VU19" s="412"/>
      <c r="VV19" s="412"/>
      <c r="VW19" s="412"/>
      <c r="VX19" s="412"/>
      <c r="VY19" s="412"/>
      <c r="VZ19" s="412"/>
      <c r="WA19" s="412"/>
      <c r="WB19" s="412"/>
      <c r="WC19" s="412"/>
      <c r="WD19" s="412"/>
      <c r="WE19" s="412"/>
      <c r="WF19" s="412"/>
      <c r="WG19" s="412"/>
      <c r="WH19" s="412"/>
      <c r="WI19" s="412"/>
      <c r="WJ19" s="412"/>
      <c r="WK19" s="412"/>
      <c r="WL19" s="412"/>
      <c r="WM19" s="412"/>
      <c r="WN19" s="412"/>
      <c r="WO19" s="412"/>
      <c r="WP19" s="412"/>
      <c r="WQ19" s="412"/>
      <c r="WR19" s="412"/>
      <c r="WS19" s="412"/>
      <c r="WT19" s="412"/>
      <c r="WU19" s="412"/>
      <c r="WV19" s="412"/>
      <c r="WW19" s="412"/>
      <c r="WX19" s="412"/>
      <c r="WY19" s="412"/>
      <c r="WZ19" s="412"/>
      <c r="XA19" s="412"/>
      <c r="XB19" s="412"/>
      <c r="XC19" s="412"/>
      <c r="XD19" s="412"/>
      <c r="XE19" s="412"/>
      <c r="XF19" s="412"/>
      <c r="XG19" s="412"/>
      <c r="XH19" s="412"/>
      <c r="XI19" s="412"/>
      <c r="XJ19" s="412"/>
      <c r="XK19" s="412"/>
      <c r="XL19" s="412"/>
      <c r="XM19" s="412"/>
      <c r="XN19" s="412"/>
      <c r="XO19" s="412"/>
      <c r="XP19" s="412"/>
      <c r="XQ19" s="412"/>
      <c r="XR19" s="412"/>
      <c r="XS19" s="412"/>
      <c r="XT19" s="412"/>
      <c r="XU19" s="412"/>
      <c r="XV19" s="412"/>
      <c r="XW19" s="412"/>
      <c r="XX19" s="412"/>
      <c r="XY19" s="412"/>
      <c r="XZ19" s="412"/>
      <c r="YA19" s="412"/>
      <c r="YB19" s="412"/>
      <c r="YC19" s="412"/>
      <c r="YD19" s="412"/>
      <c r="YE19" s="412"/>
      <c r="YF19" s="412"/>
      <c r="YG19" s="412"/>
      <c r="YH19" s="412"/>
      <c r="YI19" s="412"/>
      <c r="YJ19" s="412"/>
      <c r="YK19" s="412"/>
      <c r="YL19" s="412"/>
      <c r="YM19" s="412"/>
      <c r="YN19" s="412"/>
      <c r="YO19" s="412"/>
      <c r="YP19" s="412"/>
      <c r="YQ19" s="412"/>
      <c r="YR19" s="412"/>
      <c r="YS19" s="412"/>
      <c r="YT19" s="412"/>
      <c r="YU19" s="412"/>
      <c r="YV19" s="412"/>
      <c r="YW19" s="412"/>
      <c r="YX19" s="412"/>
      <c r="YY19" s="412"/>
      <c r="YZ19" s="412"/>
      <c r="ZA19" s="412"/>
      <c r="ZB19" s="412"/>
      <c r="ZC19" s="412"/>
      <c r="ZD19" s="412"/>
      <c r="ZE19" s="412"/>
      <c r="ZF19" s="412"/>
      <c r="ZG19" s="412"/>
      <c r="ZH19" s="412"/>
      <c r="ZI19" s="412"/>
      <c r="ZJ19" s="412"/>
      <c r="ZK19" s="412"/>
      <c r="ZL19" s="412"/>
      <c r="ZM19" s="412"/>
      <c r="ZN19" s="412"/>
      <c r="ZO19" s="412"/>
      <c r="ZP19" s="412"/>
      <c r="ZQ19" s="412"/>
      <c r="ZR19" s="412"/>
      <c r="ZS19" s="412"/>
      <c r="ZT19" s="412"/>
      <c r="ZU19" s="412"/>
      <c r="ZV19" s="412"/>
      <c r="ZW19" s="412"/>
      <c r="ZX19" s="412"/>
      <c r="ZY19" s="412"/>
      <c r="ZZ19" s="412"/>
      <c r="AAA19" s="412"/>
      <c r="AAB19" s="412"/>
      <c r="AAC19" s="412"/>
      <c r="AAD19" s="412"/>
      <c r="AAE19" s="412"/>
      <c r="AAF19" s="412"/>
      <c r="AAG19" s="412"/>
      <c r="AAH19" s="412"/>
      <c r="AAI19" s="412"/>
      <c r="AAJ19" s="412"/>
      <c r="AAK19" s="412"/>
      <c r="AAL19" s="412"/>
      <c r="AAM19" s="412"/>
      <c r="AAN19" s="412"/>
      <c r="AAO19" s="412"/>
      <c r="AAP19" s="412"/>
      <c r="AAQ19" s="412"/>
      <c r="AAR19" s="412"/>
      <c r="AAS19" s="412"/>
      <c r="AAT19" s="412"/>
      <c r="AAU19" s="412"/>
      <c r="AAV19" s="412"/>
      <c r="AAW19" s="412"/>
      <c r="AAX19" s="412"/>
      <c r="AAY19" s="412"/>
      <c r="AAZ19" s="412"/>
      <c r="ABA19" s="412"/>
      <c r="ABB19" s="412"/>
      <c r="ABC19" s="412"/>
      <c r="ABD19" s="412"/>
      <c r="ABE19" s="412"/>
      <c r="ABF19" s="412"/>
      <c r="ABG19" s="412"/>
      <c r="ABH19" s="412"/>
      <c r="ABI19" s="412"/>
      <c r="ABJ19" s="412"/>
      <c r="ABK19" s="412"/>
      <c r="ABL19" s="412"/>
      <c r="ABM19" s="412"/>
      <c r="ABN19" s="412"/>
      <c r="ABO19" s="412"/>
      <c r="ABP19" s="412"/>
      <c r="ABQ19" s="412"/>
      <c r="ABR19" s="412"/>
      <c r="ABS19" s="412"/>
      <c r="ABT19" s="412"/>
      <c r="ABU19" s="412"/>
      <c r="ABV19" s="412"/>
      <c r="ABW19" s="412"/>
      <c r="ABX19" s="412"/>
      <c r="ABY19" s="412"/>
      <c r="ABZ19" s="412"/>
      <c r="ACA19" s="412"/>
      <c r="ACB19" s="412"/>
      <c r="ACC19" s="412"/>
      <c r="ACD19" s="412"/>
      <c r="ACE19" s="412"/>
      <c r="ACF19" s="412"/>
      <c r="ACG19" s="412"/>
      <c r="ACH19" s="412"/>
      <c r="ACI19" s="412"/>
      <c r="ACJ19" s="412"/>
      <c r="ACK19" s="412"/>
      <c r="ACL19" s="412"/>
      <c r="ACM19" s="412"/>
      <c r="ACN19" s="412"/>
      <c r="ACO19" s="412"/>
      <c r="ACP19" s="412"/>
      <c r="ACQ19" s="412"/>
      <c r="ACR19" s="412"/>
      <c r="ACS19" s="412"/>
      <c r="ACT19" s="412"/>
      <c r="ACU19" s="412"/>
      <c r="ACV19" s="412"/>
      <c r="ACW19" s="412"/>
      <c r="ACX19" s="412"/>
      <c r="ACY19" s="412"/>
      <c r="ACZ19" s="412"/>
      <c r="ADA19" s="412"/>
      <c r="ADB19" s="412"/>
      <c r="ADC19" s="412"/>
      <c r="ADD19" s="412"/>
      <c r="ADE19" s="412"/>
      <c r="ADF19" s="412"/>
      <c r="ADG19" s="412"/>
      <c r="ADH19" s="412"/>
      <c r="ADI19" s="412"/>
      <c r="ADJ19" s="412"/>
      <c r="ADK19" s="412"/>
      <c r="ADL19" s="412"/>
      <c r="ADM19" s="412"/>
      <c r="ADN19" s="412"/>
      <c r="ADO19" s="412"/>
      <c r="ADP19" s="412"/>
      <c r="ADQ19" s="412"/>
      <c r="ADR19" s="412"/>
      <c r="ADS19" s="412"/>
      <c r="ADT19" s="412"/>
      <c r="ADU19" s="412"/>
      <c r="ADV19" s="412"/>
      <c r="ADW19" s="412"/>
      <c r="ADX19" s="412"/>
      <c r="ADY19" s="412"/>
      <c r="ADZ19" s="412"/>
      <c r="AEA19" s="412"/>
      <c r="AEB19" s="412"/>
      <c r="AEC19" s="412"/>
      <c r="AED19" s="412"/>
      <c r="AEE19" s="412"/>
      <c r="AEF19" s="412"/>
      <c r="AEG19" s="412"/>
      <c r="AEH19" s="412"/>
      <c r="AEI19" s="412"/>
      <c r="AEJ19" s="412"/>
      <c r="AEK19" s="412"/>
      <c r="AEL19" s="412"/>
      <c r="AEM19" s="412"/>
      <c r="AEN19" s="412"/>
      <c r="AEO19" s="412"/>
      <c r="AEP19" s="412"/>
      <c r="AEQ19" s="412"/>
      <c r="AER19" s="412"/>
      <c r="AES19" s="412"/>
      <c r="AET19" s="412"/>
      <c r="AEU19" s="412"/>
      <c r="AEV19" s="412"/>
      <c r="AEW19" s="412"/>
      <c r="AEX19" s="412"/>
      <c r="AEY19" s="412"/>
      <c r="AEZ19" s="412"/>
      <c r="AFA19" s="412"/>
      <c r="AFB19" s="412"/>
      <c r="AFC19" s="412"/>
      <c r="AFD19" s="412"/>
      <c r="AFE19" s="412"/>
      <c r="AFF19" s="412"/>
      <c r="AFG19" s="412"/>
      <c r="AFH19" s="412"/>
      <c r="AFI19" s="412"/>
      <c r="AFJ19" s="412"/>
      <c r="AFK19" s="412"/>
      <c r="AFL19" s="412"/>
      <c r="AFM19" s="412"/>
      <c r="AFN19" s="412"/>
      <c r="AFO19" s="412"/>
      <c r="AFP19" s="412"/>
      <c r="AFQ19" s="412"/>
      <c r="AFR19" s="412"/>
      <c r="AFS19" s="412"/>
      <c r="AFT19" s="412"/>
      <c r="AFU19" s="412"/>
      <c r="AFV19" s="412"/>
      <c r="AFW19" s="412"/>
      <c r="AFX19" s="412"/>
      <c r="AFY19" s="412"/>
      <c r="AFZ19" s="412"/>
      <c r="AGA19" s="412"/>
      <c r="AGB19" s="412"/>
      <c r="AGC19" s="412"/>
      <c r="AGD19" s="412"/>
      <c r="AGE19" s="412"/>
      <c r="AGF19" s="412"/>
      <c r="AGG19" s="412"/>
      <c r="AGH19" s="412"/>
      <c r="AGI19" s="412"/>
      <c r="AGJ19" s="412"/>
      <c r="AGK19" s="412"/>
      <c r="AGL19" s="412"/>
      <c r="AGM19" s="412"/>
      <c r="AGN19" s="412"/>
      <c r="AGO19" s="412"/>
      <c r="AGP19" s="412"/>
      <c r="AGQ19" s="412"/>
      <c r="AGR19" s="412"/>
      <c r="AGS19" s="412"/>
      <c r="AGT19" s="412"/>
      <c r="AGU19" s="412"/>
      <c r="AGV19" s="412"/>
      <c r="AGW19" s="412"/>
      <c r="AGX19" s="412"/>
      <c r="AGY19" s="412"/>
      <c r="AGZ19" s="412"/>
      <c r="AHA19" s="412"/>
      <c r="AHB19" s="412"/>
      <c r="AHC19" s="412"/>
      <c r="AHD19" s="412"/>
      <c r="AHE19" s="412"/>
      <c r="AHF19" s="412"/>
      <c r="AHG19" s="412"/>
      <c r="AHH19" s="412"/>
      <c r="AHI19" s="412"/>
      <c r="AHJ19" s="412"/>
      <c r="AHK19" s="412"/>
      <c r="AHL19" s="412"/>
      <c r="AHM19" s="412"/>
      <c r="AHN19" s="412"/>
      <c r="AHO19" s="412"/>
      <c r="AHP19" s="412"/>
      <c r="AHQ19" s="412"/>
      <c r="AHR19" s="412"/>
      <c r="AHS19" s="412"/>
      <c r="AHT19" s="412"/>
      <c r="AHU19" s="412"/>
      <c r="AHV19" s="412"/>
      <c r="AHW19" s="412"/>
      <c r="AHX19" s="412"/>
      <c r="AHY19" s="412"/>
      <c r="AHZ19" s="412"/>
      <c r="AIA19" s="412"/>
      <c r="AIB19" s="412"/>
      <c r="AIC19" s="412"/>
      <c r="AID19" s="412"/>
      <c r="AIE19" s="412"/>
      <c r="AIF19" s="412"/>
      <c r="AIG19" s="412"/>
      <c r="AIH19" s="412"/>
      <c r="AII19" s="412"/>
      <c r="AIJ19" s="412"/>
      <c r="AIK19" s="412"/>
      <c r="AIL19" s="412"/>
      <c r="AIM19" s="412"/>
      <c r="AIN19" s="412"/>
      <c r="AIO19" s="412"/>
      <c r="AIP19" s="412"/>
      <c r="AIQ19" s="412"/>
      <c r="AIR19" s="412"/>
      <c r="AIS19" s="412"/>
      <c r="AIT19" s="412"/>
      <c r="AIU19" s="412"/>
      <c r="AIV19" s="412"/>
      <c r="AIW19" s="412"/>
      <c r="AIX19" s="412"/>
      <c r="AIY19" s="412"/>
      <c r="AIZ19" s="412"/>
      <c r="AJA19" s="412"/>
      <c r="AJB19" s="412"/>
      <c r="AJC19" s="412"/>
      <c r="AJD19" s="412"/>
      <c r="AJE19" s="412"/>
      <c r="AJF19" s="412"/>
      <c r="AJG19" s="412"/>
      <c r="AJH19" s="412"/>
      <c r="AJI19" s="412"/>
      <c r="AJJ19" s="412"/>
      <c r="AJK19" s="412"/>
      <c r="AJL19" s="412"/>
      <c r="AJM19" s="412"/>
      <c r="AJN19" s="412"/>
      <c r="AJO19" s="412"/>
      <c r="AJP19" s="412"/>
      <c r="AJQ19" s="412"/>
      <c r="AJR19" s="412"/>
      <c r="AJS19" s="412"/>
      <c r="AJT19" s="412"/>
      <c r="AJU19" s="412"/>
      <c r="AJV19" s="412"/>
      <c r="AJW19" s="412"/>
      <c r="AJX19" s="412"/>
      <c r="AJY19" s="412"/>
      <c r="AJZ19" s="412"/>
      <c r="AKA19" s="412"/>
      <c r="AKB19" s="412"/>
      <c r="AKC19" s="412"/>
      <c r="AKD19" s="412"/>
      <c r="AKE19" s="412"/>
      <c r="AKF19" s="412"/>
      <c r="AKG19" s="412"/>
      <c r="AKH19" s="412"/>
      <c r="AKI19" s="412"/>
      <c r="AKJ19" s="412"/>
      <c r="AKK19" s="412"/>
      <c r="AKL19" s="412"/>
      <c r="AKM19" s="412"/>
      <c r="AKN19" s="412"/>
      <c r="AKO19" s="412"/>
      <c r="AKP19" s="412"/>
      <c r="AKQ19" s="412"/>
      <c r="AKR19" s="412"/>
      <c r="AKS19" s="412"/>
      <c r="AKT19" s="412"/>
      <c r="AKU19" s="412"/>
      <c r="AKV19" s="412"/>
      <c r="AKW19" s="412"/>
      <c r="AKX19" s="412"/>
      <c r="AKY19" s="412"/>
      <c r="AKZ19" s="412"/>
      <c r="ALA19" s="412"/>
      <c r="ALB19" s="412"/>
      <c r="ALC19" s="412"/>
      <c r="ALD19" s="412"/>
      <c r="ALE19" s="412"/>
      <c r="ALF19" s="412"/>
      <c r="ALG19" s="412"/>
      <c r="ALH19" s="412"/>
      <c r="ALI19" s="412"/>
      <c r="ALJ19" s="412"/>
      <c r="ALK19" s="412"/>
      <c r="ALL19" s="412"/>
      <c r="ALM19" s="412"/>
      <c r="ALN19" s="412"/>
      <c r="ALO19" s="412"/>
      <c r="ALP19" s="412"/>
      <c r="ALQ19" s="412"/>
      <c r="ALR19" s="412"/>
      <c r="ALS19" s="412"/>
      <c r="ALT19" s="412"/>
      <c r="ALU19" s="412"/>
      <c r="ALV19" s="412"/>
      <c r="ALW19" s="412"/>
      <c r="ALX19" s="412"/>
      <c r="ALY19" s="412"/>
      <c r="ALZ19" s="412"/>
      <c r="AMA19" s="412"/>
      <c r="AMB19" s="412"/>
      <c r="AMC19" s="412"/>
      <c r="AMD19" s="412"/>
      <c r="AME19" s="412"/>
      <c r="AMF19" s="412"/>
      <c r="AMG19" s="412"/>
      <c r="AMH19" s="412"/>
    </row>
    <row r="20" spans="1:1023" x14ac:dyDescent="0.25">
      <c r="A20" s="259" t="s">
        <v>847</v>
      </c>
      <c r="B20" s="163">
        <v>20</v>
      </c>
      <c r="C20" s="162" t="s">
        <v>848</v>
      </c>
      <c r="D20" s="178" t="s">
        <v>6276</v>
      </c>
      <c r="E20" s="445"/>
      <c r="F20" s="202"/>
      <c r="G20" s="173"/>
      <c r="H20" s="173"/>
      <c r="I20" s="321" t="s">
        <v>806</v>
      </c>
      <c r="J20" s="354"/>
      <c r="K20" s="355"/>
      <c r="L20" s="355"/>
      <c r="M20" s="356"/>
      <c r="N20" s="356"/>
      <c r="O20" s="355"/>
      <c r="P20" s="356"/>
      <c r="Q20" s="356"/>
      <c r="R20" s="356"/>
      <c r="S20" s="356"/>
      <c r="T20" s="356"/>
      <c r="U20" s="351"/>
      <c r="V20" s="219">
        <f t="shared" si="0"/>
        <v>100</v>
      </c>
      <c r="W20" s="219">
        <f t="shared" si="1"/>
        <v>100</v>
      </c>
      <c r="X20" s="219">
        <f t="shared" si="2"/>
        <v>100</v>
      </c>
      <c r="Y20" s="219">
        <f t="shared" si="3"/>
        <v>100</v>
      </c>
      <c r="Z20" s="219">
        <f t="shared" si="4"/>
        <v>100</v>
      </c>
      <c r="AA20" s="220">
        <f t="shared" si="13"/>
        <v>100</v>
      </c>
      <c r="AB20" s="220">
        <f t="shared" si="12"/>
        <v>100</v>
      </c>
      <c r="AC20" s="220">
        <f t="shared" si="5"/>
        <v>100</v>
      </c>
      <c r="AD20" s="416">
        <f t="shared" si="6"/>
        <v>100</v>
      </c>
      <c r="AE20" s="416">
        <f t="shared" si="7"/>
        <v>100</v>
      </c>
      <c r="AF20" s="212">
        <f t="shared" si="8"/>
        <v>100</v>
      </c>
      <c r="AG20" s="212">
        <f t="shared" si="9"/>
        <v>100</v>
      </c>
      <c r="AH20" s="212">
        <f t="shared" si="10"/>
        <v>100</v>
      </c>
      <c r="AI20" s="212">
        <f t="shared" si="11"/>
        <v>100</v>
      </c>
      <c r="AJ20" s="305" t="s">
        <v>24577</v>
      </c>
      <c r="AK20" s="296"/>
      <c r="AL20" s="262"/>
      <c r="AM20" s="214"/>
      <c r="AN20" s="118"/>
      <c r="AO20" s="118"/>
      <c r="AP20" s="118"/>
      <c r="AQ20" s="167" t="s">
        <v>25228</v>
      </c>
      <c r="AR20" s="412"/>
      <c r="AS20" s="412"/>
      <c r="AT20" s="412"/>
    </row>
    <row r="21" spans="1:1023" x14ac:dyDescent="0.25">
      <c r="A21" s="259" t="s">
        <v>1718</v>
      </c>
      <c r="B21" s="163">
        <v>21</v>
      </c>
      <c r="C21" s="162" t="s">
        <v>24592</v>
      </c>
      <c r="D21" s="178" t="s">
        <v>10097</v>
      </c>
      <c r="E21" s="445"/>
      <c r="F21" s="202"/>
      <c r="G21" s="173"/>
      <c r="H21" s="173"/>
      <c r="I21" s="321"/>
      <c r="J21" s="354"/>
      <c r="K21" s="355"/>
      <c r="L21" s="355"/>
      <c r="M21" s="356"/>
      <c r="N21" s="356"/>
      <c r="O21" s="355"/>
      <c r="P21" s="356"/>
      <c r="Q21" s="356" t="s">
        <v>24593</v>
      </c>
      <c r="R21" s="356"/>
      <c r="S21" s="356"/>
      <c r="T21" s="356"/>
      <c r="U21" s="351"/>
      <c r="V21" s="219"/>
      <c r="W21" s="219"/>
      <c r="X21" s="219">
        <f t="shared" si="2"/>
        <v>100</v>
      </c>
      <c r="Y21" s="219">
        <f t="shared" si="3"/>
        <v>100</v>
      </c>
      <c r="Z21" s="219">
        <f t="shared" si="4"/>
        <v>100</v>
      </c>
      <c r="AA21" s="220">
        <f t="shared" si="13"/>
        <v>100</v>
      </c>
      <c r="AB21" s="220">
        <f t="shared" si="12"/>
        <v>100</v>
      </c>
      <c r="AC21" s="220">
        <f t="shared" si="5"/>
        <v>100</v>
      </c>
      <c r="AD21" s="416">
        <f t="shared" si="6"/>
        <v>100</v>
      </c>
      <c r="AE21" s="416">
        <f t="shared" si="7"/>
        <v>100</v>
      </c>
      <c r="AF21" s="212">
        <f t="shared" si="8"/>
        <v>100</v>
      </c>
      <c r="AG21" s="212">
        <f t="shared" si="9"/>
        <v>100</v>
      </c>
      <c r="AH21" s="212">
        <f t="shared" si="10"/>
        <v>100</v>
      </c>
      <c r="AI21" s="212">
        <f t="shared" si="11"/>
        <v>100</v>
      </c>
      <c r="AJ21" s="305"/>
      <c r="AK21" s="296"/>
      <c r="AL21" s="262"/>
      <c r="AM21" s="214"/>
      <c r="AN21" s="412"/>
      <c r="AO21" s="412"/>
      <c r="AP21" s="412"/>
      <c r="AQ21" s="167" t="s">
        <v>24594</v>
      </c>
      <c r="AR21" s="412"/>
      <c r="AS21" s="412"/>
      <c r="AT21" s="412"/>
    </row>
    <row r="22" spans="1:1023" ht="16.5" customHeight="1" x14ac:dyDescent="0.25">
      <c r="A22" s="259" t="s">
        <v>837</v>
      </c>
      <c r="B22" s="163">
        <v>22</v>
      </c>
      <c r="C22" s="162" t="s">
        <v>24643</v>
      </c>
      <c r="D22" s="181" t="s">
        <v>7349</v>
      </c>
      <c r="E22" s="446" t="s">
        <v>208</v>
      </c>
      <c r="F22" s="188"/>
      <c r="G22" s="254"/>
      <c r="H22" s="254"/>
      <c r="I22" s="321" t="s">
        <v>740</v>
      </c>
      <c r="J22" s="354" t="s">
        <v>753</v>
      </c>
      <c r="K22" s="355">
        <v>1</v>
      </c>
      <c r="L22" s="355"/>
      <c r="M22" s="356"/>
      <c r="N22" s="356"/>
      <c r="O22" s="355"/>
      <c r="P22" s="356"/>
      <c r="Q22" s="356"/>
      <c r="R22" s="356"/>
      <c r="S22" s="356"/>
      <c r="T22" s="356"/>
      <c r="U22" s="348"/>
      <c r="V22" s="219">
        <f t="shared" ref="V22:V53" si="14">IF(O22=1,10,100)</f>
        <v>100</v>
      </c>
      <c r="W22" s="219">
        <f t="shared" ref="W22:W53" si="15">IF(O22=1,1,IF(O22=2,10,100))</f>
        <v>100</v>
      </c>
      <c r="X22" s="219">
        <f t="shared" si="2"/>
        <v>100</v>
      </c>
      <c r="Y22" s="219">
        <f t="shared" si="3"/>
        <v>100</v>
      </c>
      <c r="Z22" s="219">
        <f t="shared" si="4"/>
        <v>100</v>
      </c>
      <c r="AA22" s="220">
        <f t="shared" si="13"/>
        <v>100</v>
      </c>
      <c r="AB22" s="220">
        <f t="shared" si="12"/>
        <v>100</v>
      </c>
      <c r="AC22" s="220">
        <f t="shared" si="5"/>
        <v>100</v>
      </c>
      <c r="AD22" s="416">
        <f t="shared" si="6"/>
        <v>100</v>
      </c>
      <c r="AE22" s="416">
        <f t="shared" si="7"/>
        <v>100</v>
      </c>
      <c r="AF22" s="304">
        <v>0.5</v>
      </c>
      <c r="AG22" s="250">
        <v>0.5</v>
      </c>
      <c r="AH22" s="250">
        <v>2</v>
      </c>
      <c r="AI22" s="250">
        <v>2</v>
      </c>
      <c r="AJ22" s="214" t="s">
        <v>740</v>
      </c>
      <c r="AK22" s="255"/>
      <c r="AL22" s="265"/>
      <c r="AM22" s="266" t="s">
        <v>813</v>
      </c>
      <c r="AN22" s="412"/>
      <c r="AO22" s="412"/>
      <c r="AP22" s="412"/>
      <c r="AQ22" s="222" t="s">
        <v>838</v>
      </c>
      <c r="AR22" s="412"/>
      <c r="AS22" s="412"/>
      <c r="AT22" s="412"/>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c r="IW22" s="118"/>
      <c r="IX22" s="118"/>
      <c r="IY22" s="118"/>
      <c r="IZ22" s="118"/>
      <c r="JA22" s="118"/>
      <c r="JB22" s="118"/>
      <c r="JC22" s="118"/>
      <c r="JD22" s="118"/>
      <c r="JE22" s="118"/>
      <c r="JF22" s="118"/>
      <c r="JG22" s="118"/>
      <c r="JH22" s="118"/>
      <c r="JI22" s="118"/>
      <c r="JJ22" s="118"/>
      <c r="JK22" s="118"/>
      <c r="JL22" s="118"/>
      <c r="JM22" s="118"/>
      <c r="JN22" s="118"/>
      <c r="JO22" s="118"/>
      <c r="JP22" s="118"/>
      <c r="JQ22" s="118"/>
      <c r="JR22" s="118"/>
      <c r="JS22" s="118"/>
      <c r="JT22" s="118"/>
      <c r="JU22" s="118"/>
      <c r="JV22" s="118"/>
      <c r="JW22" s="118"/>
      <c r="JX22" s="118"/>
      <c r="JY22" s="118"/>
      <c r="JZ22" s="118"/>
      <c r="KA22" s="118"/>
      <c r="KB22" s="118"/>
      <c r="KC22" s="118"/>
      <c r="KD22" s="118"/>
      <c r="KE22" s="118"/>
      <c r="KF22" s="118"/>
      <c r="KG22" s="118"/>
      <c r="KH22" s="118"/>
      <c r="KI22" s="118"/>
      <c r="KJ22" s="118"/>
      <c r="KK22" s="118"/>
      <c r="KL22" s="118"/>
      <c r="KM22" s="118"/>
      <c r="KN22" s="118"/>
      <c r="KO22" s="118"/>
      <c r="KP22" s="118"/>
      <c r="KQ22" s="118"/>
      <c r="KR22" s="118"/>
      <c r="KS22" s="118"/>
      <c r="KT22" s="118"/>
      <c r="KU22" s="118"/>
      <c r="KV22" s="118"/>
      <c r="KW22" s="118"/>
      <c r="KX22" s="118"/>
      <c r="KY22" s="118"/>
      <c r="KZ22" s="118"/>
      <c r="LA22" s="118"/>
      <c r="LB22" s="118"/>
      <c r="LC22" s="118"/>
      <c r="LD22" s="118"/>
      <c r="LE22" s="118"/>
      <c r="LF22" s="118"/>
      <c r="LG22" s="118"/>
      <c r="LH22" s="118"/>
      <c r="LI22" s="118"/>
      <c r="LJ22" s="118"/>
      <c r="LK22" s="118"/>
      <c r="LL22" s="118"/>
      <c r="LM22" s="118"/>
      <c r="LN22" s="118"/>
      <c r="LO22" s="118"/>
      <c r="LP22" s="118"/>
      <c r="LQ22" s="118"/>
      <c r="LR22" s="118"/>
      <c r="LS22" s="118"/>
      <c r="LT22" s="118"/>
      <c r="LU22" s="118"/>
      <c r="LV22" s="118"/>
      <c r="LW22" s="118"/>
      <c r="LX22" s="118"/>
      <c r="LY22" s="118"/>
      <c r="LZ22" s="118"/>
      <c r="MA22" s="118"/>
      <c r="MB22" s="118"/>
      <c r="MC22" s="118"/>
      <c r="MD22" s="118"/>
      <c r="ME22" s="118"/>
      <c r="MF22" s="118"/>
      <c r="MG22" s="118"/>
      <c r="MH22" s="118"/>
      <c r="MI22" s="118"/>
      <c r="MJ22" s="118"/>
      <c r="MK22" s="118"/>
      <c r="ML22" s="118"/>
      <c r="MM22" s="118"/>
      <c r="MN22" s="118"/>
      <c r="MO22" s="118"/>
      <c r="MP22" s="118"/>
      <c r="MQ22" s="118"/>
      <c r="MR22" s="118"/>
      <c r="MS22" s="118"/>
      <c r="MT22" s="118"/>
      <c r="MU22" s="118"/>
      <c r="MV22" s="118"/>
      <c r="MW22" s="118"/>
      <c r="MX22" s="118"/>
      <c r="MY22" s="118"/>
      <c r="MZ22" s="118"/>
      <c r="NA22" s="118"/>
      <c r="NB22" s="118"/>
      <c r="NC22" s="118"/>
      <c r="ND22" s="118"/>
      <c r="NE22" s="118"/>
      <c r="NF22" s="118"/>
      <c r="NG22" s="118"/>
      <c r="NH22" s="118"/>
      <c r="NI22" s="118"/>
      <c r="NJ22" s="118"/>
      <c r="NK22" s="118"/>
      <c r="NL22" s="118"/>
      <c r="NM22" s="118"/>
      <c r="NN22" s="118"/>
      <c r="NO22" s="118"/>
      <c r="NP22" s="118"/>
      <c r="NQ22" s="118"/>
      <c r="NR22" s="118"/>
      <c r="NS22" s="118"/>
      <c r="NT22" s="118"/>
      <c r="NU22" s="118"/>
      <c r="NV22" s="118"/>
      <c r="NW22" s="118"/>
      <c r="NX22" s="118"/>
      <c r="NY22" s="118"/>
      <c r="NZ22" s="118"/>
      <c r="OA22" s="118"/>
      <c r="OB22" s="118"/>
      <c r="OC22" s="118"/>
      <c r="OD22" s="118"/>
      <c r="OE22" s="118"/>
      <c r="OF22" s="118"/>
      <c r="OG22" s="118"/>
      <c r="OH22" s="118"/>
      <c r="OI22" s="118"/>
      <c r="OJ22" s="118"/>
      <c r="OK22" s="118"/>
      <c r="OL22" s="118"/>
      <c r="OM22" s="118"/>
      <c r="ON22" s="118"/>
      <c r="OO22" s="118"/>
      <c r="OP22" s="118"/>
      <c r="OQ22" s="118"/>
      <c r="OR22" s="118"/>
      <c r="OS22" s="118"/>
      <c r="OT22" s="118"/>
      <c r="OU22" s="118"/>
      <c r="OV22" s="118"/>
      <c r="OW22" s="118"/>
      <c r="OX22" s="118"/>
      <c r="OY22" s="118"/>
      <c r="OZ22" s="118"/>
      <c r="PA22" s="118"/>
      <c r="PB22" s="118"/>
      <c r="PC22" s="118"/>
      <c r="PD22" s="118"/>
      <c r="PE22" s="118"/>
      <c r="PF22" s="118"/>
      <c r="PG22" s="118"/>
      <c r="PH22" s="118"/>
      <c r="PI22" s="118"/>
      <c r="PJ22" s="118"/>
      <c r="PK22" s="118"/>
      <c r="PL22" s="118"/>
      <c r="PM22" s="118"/>
      <c r="PN22" s="118"/>
      <c r="PO22" s="118"/>
      <c r="PP22" s="118"/>
      <c r="PQ22" s="118"/>
      <c r="PR22" s="118"/>
      <c r="PS22" s="118"/>
      <c r="PT22" s="118"/>
      <c r="PU22" s="118"/>
      <c r="PV22" s="118"/>
      <c r="PW22" s="118"/>
      <c r="PX22" s="118"/>
      <c r="PY22" s="118"/>
      <c r="PZ22" s="118"/>
      <c r="QA22" s="118"/>
      <c r="QB22" s="118"/>
      <c r="QC22" s="118"/>
      <c r="QD22" s="118"/>
      <c r="QE22" s="118"/>
      <c r="QF22" s="118"/>
      <c r="QG22" s="118"/>
      <c r="QH22" s="118"/>
      <c r="QI22" s="118"/>
      <c r="QJ22" s="118"/>
      <c r="QK22" s="118"/>
      <c r="QL22" s="118"/>
      <c r="QM22" s="118"/>
      <c r="QN22" s="118"/>
      <c r="QO22" s="118"/>
      <c r="QP22" s="118"/>
      <c r="QQ22" s="118"/>
      <c r="QR22" s="118"/>
      <c r="QS22" s="118"/>
      <c r="QT22" s="118"/>
      <c r="QU22" s="118"/>
      <c r="QV22" s="118"/>
      <c r="QW22" s="118"/>
      <c r="QX22" s="118"/>
      <c r="QY22" s="118"/>
      <c r="QZ22" s="118"/>
      <c r="RA22" s="118"/>
      <c r="RB22" s="118"/>
      <c r="RC22" s="118"/>
      <c r="RD22" s="118"/>
      <c r="RE22" s="118"/>
      <c r="RF22" s="118"/>
      <c r="RG22" s="118"/>
      <c r="RH22" s="118"/>
      <c r="RI22" s="118"/>
      <c r="RJ22" s="118"/>
      <c r="RK22" s="118"/>
      <c r="RL22" s="118"/>
      <c r="RM22" s="118"/>
      <c r="RN22" s="118"/>
      <c r="RO22" s="118"/>
      <c r="RP22" s="118"/>
      <c r="RQ22" s="118"/>
      <c r="RR22" s="118"/>
      <c r="RS22" s="118"/>
      <c r="RT22" s="118"/>
      <c r="RU22" s="118"/>
      <c r="RV22" s="118"/>
      <c r="RW22" s="118"/>
      <c r="RX22" s="118"/>
      <c r="RY22" s="118"/>
      <c r="RZ22" s="118"/>
      <c r="SA22" s="118"/>
      <c r="SB22" s="118"/>
      <c r="SC22" s="118"/>
      <c r="SD22" s="118"/>
      <c r="SE22" s="118"/>
      <c r="SF22" s="118"/>
      <c r="SG22" s="118"/>
      <c r="SH22" s="118"/>
      <c r="SI22" s="118"/>
      <c r="SJ22" s="118"/>
      <c r="SK22" s="118"/>
      <c r="SL22" s="118"/>
      <c r="SM22" s="118"/>
      <c r="SN22" s="118"/>
      <c r="SO22" s="118"/>
      <c r="SP22" s="118"/>
      <c r="SQ22" s="118"/>
      <c r="SR22" s="118"/>
      <c r="SS22" s="118"/>
      <c r="ST22" s="118"/>
      <c r="SU22" s="118"/>
      <c r="SV22" s="118"/>
      <c r="SW22" s="118"/>
      <c r="SX22" s="118"/>
      <c r="SY22" s="118"/>
      <c r="SZ22" s="118"/>
      <c r="TA22" s="118"/>
      <c r="TB22" s="118"/>
      <c r="TC22" s="118"/>
      <c r="TD22" s="118"/>
      <c r="TE22" s="118"/>
      <c r="TF22" s="118"/>
      <c r="TG22" s="118"/>
      <c r="TH22" s="118"/>
      <c r="TI22" s="118"/>
      <c r="TJ22" s="118"/>
      <c r="TK22" s="118"/>
      <c r="TL22" s="118"/>
      <c r="TM22" s="118"/>
      <c r="TN22" s="118"/>
      <c r="TO22" s="118"/>
      <c r="TP22" s="118"/>
      <c r="TQ22" s="118"/>
      <c r="TR22" s="118"/>
      <c r="TS22" s="118"/>
      <c r="TT22" s="118"/>
      <c r="TU22" s="118"/>
      <c r="TV22" s="118"/>
      <c r="TW22" s="118"/>
      <c r="TX22" s="118"/>
      <c r="TY22" s="118"/>
      <c r="TZ22" s="118"/>
      <c r="UA22" s="118"/>
      <c r="UB22" s="118"/>
      <c r="UC22" s="118"/>
      <c r="UD22" s="118"/>
      <c r="UE22" s="118"/>
      <c r="UF22" s="118"/>
      <c r="UG22" s="118"/>
      <c r="UH22" s="118"/>
      <c r="UI22" s="118"/>
      <c r="UJ22" s="118"/>
      <c r="UK22" s="118"/>
      <c r="UL22" s="118"/>
      <c r="UM22" s="118"/>
      <c r="UN22" s="118"/>
      <c r="UO22" s="118"/>
      <c r="UP22" s="118"/>
      <c r="UQ22" s="118"/>
      <c r="UR22" s="118"/>
      <c r="US22" s="118"/>
      <c r="UT22" s="118"/>
      <c r="UU22" s="118"/>
      <c r="UV22" s="118"/>
      <c r="UW22" s="118"/>
      <c r="UX22" s="118"/>
      <c r="UY22" s="118"/>
      <c r="UZ22" s="118"/>
      <c r="VA22" s="118"/>
      <c r="VB22" s="118"/>
      <c r="VC22" s="118"/>
      <c r="VD22" s="118"/>
      <c r="VE22" s="118"/>
      <c r="VF22" s="118"/>
      <c r="VG22" s="118"/>
      <c r="VH22" s="118"/>
      <c r="VI22" s="118"/>
      <c r="VJ22" s="118"/>
      <c r="VK22" s="118"/>
      <c r="VL22" s="118"/>
      <c r="VM22" s="118"/>
      <c r="VN22" s="118"/>
      <c r="VO22" s="118"/>
      <c r="VP22" s="118"/>
      <c r="VQ22" s="118"/>
      <c r="VR22" s="118"/>
      <c r="VS22" s="118"/>
      <c r="VT22" s="118"/>
      <c r="VU22" s="118"/>
      <c r="VV22" s="118"/>
      <c r="VW22" s="118"/>
      <c r="VX22" s="118"/>
      <c r="VY22" s="118"/>
      <c r="VZ22" s="118"/>
      <c r="WA22" s="118"/>
      <c r="WB22" s="118"/>
      <c r="WC22" s="118"/>
      <c r="WD22" s="118"/>
      <c r="WE22" s="118"/>
      <c r="WF22" s="118"/>
      <c r="WG22" s="118"/>
      <c r="WH22" s="118"/>
      <c r="WI22" s="118"/>
      <c r="WJ22" s="118"/>
      <c r="WK22" s="118"/>
      <c r="WL22" s="118"/>
      <c r="WM22" s="118"/>
      <c r="WN22" s="118"/>
      <c r="WO22" s="118"/>
      <c r="WP22" s="118"/>
      <c r="WQ22" s="118"/>
      <c r="WR22" s="118"/>
      <c r="WS22" s="118"/>
      <c r="WT22" s="118"/>
      <c r="WU22" s="118"/>
      <c r="WV22" s="118"/>
      <c r="WW22" s="118"/>
      <c r="WX22" s="118"/>
      <c r="WY22" s="118"/>
      <c r="WZ22" s="118"/>
      <c r="XA22" s="118"/>
      <c r="XB22" s="118"/>
      <c r="XC22" s="118"/>
      <c r="XD22" s="118"/>
      <c r="XE22" s="118"/>
      <c r="XF22" s="118"/>
      <c r="XG22" s="118"/>
      <c r="XH22" s="118"/>
      <c r="XI22" s="118"/>
      <c r="XJ22" s="118"/>
      <c r="XK22" s="118"/>
      <c r="XL22" s="118"/>
      <c r="XM22" s="118"/>
      <c r="XN22" s="118"/>
      <c r="XO22" s="118"/>
      <c r="XP22" s="118"/>
      <c r="XQ22" s="118"/>
      <c r="XR22" s="118"/>
      <c r="XS22" s="118"/>
      <c r="XT22" s="118"/>
      <c r="XU22" s="118"/>
      <c r="XV22" s="118"/>
      <c r="XW22" s="118"/>
      <c r="XX22" s="118"/>
      <c r="XY22" s="118"/>
      <c r="XZ22" s="118"/>
      <c r="YA22" s="118"/>
      <c r="YB22" s="118"/>
      <c r="YC22" s="118"/>
      <c r="YD22" s="118"/>
      <c r="YE22" s="118"/>
      <c r="YF22" s="118"/>
      <c r="YG22" s="118"/>
      <c r="YH22" s="118"/>
      <c r="YI22" s="118"/>
      <c r="YJ22" s="118"/>
      <c r="YK22" s="118"/>
      <c r="YL22" s="118"/>
      <c r="YM22" s="118"/>
      <c r="YN22" s="118"/>
      <c r="YO22" s="118"/>
      <c r="YP22" s="118"/>
      <c r="YQ22" s="118"/>
      <c r="YR22" s="118"/>
      <c r="YS22" s="118"/>
      <c r="YT22" s="118"/>
      <c r="YU22" s="118"/>
      <c r="YV22" s="118"/>
      <c r="YW22" s="118"/>
      <c r="YX22" s="118"/>
      <c r="YY22" s="118"/>
      <c r="YZ22" s="118"/>
      <c r="ZA22" s="118"/>
      <c r="ZB22" s="118"/>
      <c r="ZC22" s="118"/>
      <c r="ZD22" s="118"/>
      <c r="ZE22" s="118"/>
      <c r="ZF22" s="118"/>
      <c r="ZG22" s="118"/>
      <c r="ZH22" s="118"/>
      <c r="ZI22" s="118"/>
      <c r="ZJ22" s="118"/>
      <c r="ZK22" s="118"/>
      <c r="ZL22" s="118"/>
      <c r="ZM22" s="118"/>
      <c r="ZN22" s="118"/>
      <c r="ZO22" s="118"/>
      <c r="ZP22" s="118"/>
      <c r="ZQ22" s="118"/>
      <c r="ZR22" s="118"/>
      <c r="ZS22" s="118"/>
      <c r="ZT22" s="118"/>
      <c r="ZU22" s="118"/>
      <c r="ZV22" s="118"/>
      <c r="ZW22" s="118"/>
      <c r="ZX22" s="118"/>
      <c r="ZY22" s="118"/>
      <c r="ZZ22" s="118"/>
      <c r="AAA22" s="118"/>
      <c r="AAB22" s="118"/>
      <c r="AAC22" s="118"/>
      <c r="AAD22" s="118"/>
      <c r="AAE22" s="118"/>
      <c r="AAF22" s="118"/>
      <c r="AAG22" s="118"/>
      <c r="AAH22" s="118"/>
      <c r="AAI22" s="118"/>
      <c r="AAJ22" s="118"/>
      <c r="AAK22" s="118"/>
      <c r="AAL22" s="118"/>
      <c r="AAM22" s="118"/>
      <c r="AAN22" s="118"/>
      <c r="AAO22" s="118"/>
      <c r="AAP22" s="118"/>
      <c r="AAQ22" s="118"/>
      <c r="AAR22" s="118"/>
      <c r="AAS22" s="118"/>
      <c r="AAT22" s="118"/>
      <c r="AAU22" s="118"/>
      <c r="AAV22" s="118"/>
      <c r="AAW22" s="118"/>
      <c r="AAX22" s="118"/>
      <c r="AAY22" s="118"/>
      <c r="AAZ22" s="118"/>
      <c r="ABA22" s="118"/>
      <c r="ABB22" s="118"/>
      <c r="ABC22" s="118"/>
      <c r="ABD22" s="118"/>
      <c r="ABE22" s="118"/>
      <c r="ABF22" s="118"/>
      <c r="ABG22" s="118"/>
      <c r="ABH22" s="118"/>
      <c r="ABI22" s="118"/>
      <c r="ABJ22" s="118"/>
      <c r="ABK22" s="118"/>
      <c r="ABL22" s="118"/>
      <c r="ABM22" s="118"/>
      <c r="ABN22" s="118"/>
      <c r="ABO22" s="118"/>
      <c r="ABP22" s="118"/>
      <c r="ABQ22" s="118"/>
      <c r="ABR22" s="118"/>
      <c r="ABS22" s="118"/>
      <c r="ABT22" s="118"/>
      <c r="ABU22" s="118"/>
      <c r="ABV22" s="118"/>
      <c r="ABW22" s="118"/>
      <c r="ABX22" s="118"/>
      <c r="ABY22" s="118"/>
      <c r="ABZ22" s="118"/>
      <c r="ACA22" s="118"/>
      <c r="ACB22" s="118"/>
      <c r="ACC22" s="118"/>
      <c r="ACD22" s="118"/>
      <c r="ACE22" s="118"/>
      <c r="ACF22" s="118"/>
      <c r="ACG22" s="118"/>
      <c r="ACH22" s="118"/>
      <c r="ACI22" s="118"/>
      <c r="ACJ22" s="118"/>
      <c r="ACK22" s="118"/>
      <c r="ACL22" s="118"/>
      <c r="ACM22" s="118"/>
      <c r="ACN22" s="118"/>
      <c r="ACO22" s="118"/>
      <c r="ACP22" s="118"/>
      <c r="ACQ22" s="118"/>
      <c r="ACR22" s="118"/>
      <c r="ACS22" s="118"/>
      <c r="ACT22" s="118"/>
      <c r="ACU22" s="118"/>
      <c r="ACV22" s="118"/>
      <c r="ACW22" s="118"/>
      <c r="ACX22" s="118"/>
      <c r="ACY22" s="118"/>
      <c r="ACZ22" s="118"/>
      <c r="ADA22" s="118"/>
      <c r="ADB22" s="118"/>
      <c r="ADC22" s="118"/>
      <c r="ADD22" s="118"/>
      <c r="ADE22" s="118"/>
      <c r="ADF22" s="118"/>
      <c r="ADG22" s="118"/>
      <c r="ADH22" s="118"/>
      <c r="ADI22" s="118"/>
      <c r="ADJ22" s="118"/>
      <c r="ADK22" s="118"/>
      <c r="ADL22" s="118"/>
      <c r="ADM22" s="118"/>
      <c r="ADN22" s="118"/>
      <c r="ADO22" s="118"/>
      <c r="ADP22" s="118"/>
      <c r="ADQ22" s="118"/>
      <c r="ADR22" s="118"/>
      <c r="ADS22" s="118"/>
      <c r="ADT22" s="118"/>
      <c r="ADU22" s="118"/>
      <c r="ADV22" s="118"/>
      <c r="ADW22" s="118"/>
      <c r="ADX22" s="118"/>
      <c r="ADY22" s="118"/>
      <c r="ADZ22" s="118"/>
      <c r="AEA22" s="118"/>
      <c r="AEB22" s="118"/>
      <c r="AEC22" s="118"/>
      <c r="AED22" s="118"/>
      <c r="AEE22" s="118"/>
      <c r="AEF22" s="118"/>
      <c r="AEG22" s="118"/>
      <c r="AEH22" s="118"/>
      <c r="AEI22" s="118"/>
      <c r="AEJ22" s="118"/>
      <c r="AEK22" s="118"/>
      <c r="AEL22" s="118"/>
      <c r="AEM22" s="118"/>
      <c r="AEN22" s="118"/>
      <c r="AEO22" s="118"/>
      <c r="AEP22" s="118"/>
      <c r="AEQ22" s="118"/>
      <c r="AER22" s="118"/>
      <c r="AES22" s="118"/>
      <c r="AET22" s="118"/>
      <c r="AEU22" s="118"/>
      <c r="AEV22" s="118"/>
      <c r="AEW22" s="118"/>
      <c r="AEX22" s="118"/>
      <c r="AEY22" s="118"/>
      <c r="AEZ22" s="118"/>
      <c r="AFA22" s="118"/>
      <c r="AFB22" s="118"/>
      <c r="AFC22" s="118"/>
      <c r="AFD22" s="118"/>
      <c r="AFE22" s="118"/>
      <c r="AFF22" s="118"/>
      <c r="AFG22" s="118"/>
      <c r="AFH22" s="118"/>
      <c r="AFI22" s="118"/>
      <c r="AFJ22" s="118"/>
      <c r="AFK22" s="118"/>
      <c r="AFL22" s="118"/>
      <c r="AFM22" s="118"/>
      <c r="AFN22" s="118"/>
      <c r="AFO22" s="118"/>
      <c r="AFP22" s="118"/>
      <c r="AFQ22" s="118"/>
      <c r="AFR22" s="118"/>
      <c r="AFS22" s="118"/>
      <c r="AFT22" s="118"/>
      <c r="AFU22" s="118"/>
      <c r="AFV22" s="118"/>
      <c r="AFW22" s="118"/>
      <c r="AFX22" s="118"/>
      <c r="AFY22" s="118"/>
      <c r="AFZ22" s="118"/>
      <c r="AGA22" s="118"/>
      <c r="AGB22" s="118"/>
      <c r="AGC22" s="118"/>
      <c r="AGD22" s="118"/>
      <c r="AGE22" s="118"/>
      <c r="AGF22" s="118"/>
      <c r="AGG22" s="118"/>
      <c r="AGH22" s="118"/>
      <c r="AGI22" s="118"/>
      <c r="AGJ22" s="118"/>
      <c r="AGK22" s="118"/>
      <c r="AGL22" s="118"/>
      <c r="AGM22" s="118"/>
      <c r="AGN22" s="118"/>
      <c r="AGO22" s="118"/>
      <c r="AGP22" s="118"/>
      <c r="AGQ22" s="118"/>
      <c r="AGR22" s="118"/>
      <c r="AGS22" s="118"/>
      <c r="AGT22" s="118"/>
      <c r="AGU22" s="118"/>
      <c r="AGV22" s="118"/>
      <c r="AGW22" s="118"/>
      <c r="AGX22" s="118"/>
      <c r="AGY22" s="118"/>
      <c r="AGZ22" s="118"/>
      <c r="AHA22" s="118"/>
      <c r="AHB22" s="118"/>
      <c r="AHC22" s="118"/>
      <c r="AHD22" s="118"/>
      <c r="AHE22" s="118"/>
      <c r="AHF22" s="118"/>
      <c r="AHG22" s="118"/>
      <c r="AHH22" s="118"/>
      <c r="AHI22" s="118"/>
      <c r="AHJ22" s="118"/>
      <c r="AHK22" s="118"/>
      <c r="AHL22" s="118"/>
      <c r="AHM22" s="118"/>
      <c r="AHN22" s="118"/>
      <c r="AHO22" s="118"/>
      <c r="AHP22" s="118"/>
      <c r="AHQ22" s="118"/>
      <c r="AHR22" s="118"/>
      <c r="AHS22" s="118"/>
      <c r="AHT22" s="118"/>
      <c r="AHU22" s="118"/>
      <c r="AHV22" s="118"/>
      <c r="AHW22" s="118"/>
      <c r="AHX22" s="118"/>
      <c r="AHY22" s="118"/>
      <c r="AHZ22" s="118"/>
      <c r="AIA22" s="118"/>
      <c r="AIB22" s="118"/>
      <c r="AIC22" s="118"/>
      <c r="AID22" s="118"/>
      <c r="AIE22" s="118"/>
      <c r="AIF22" s="118"/>
      <c r="AIG22" s="118"/>
      <c r="AIH22" s="118"/>
      <c r="AII22" s="118"/>
      <c r="AIJ22" s="118"/>
      <c r="AIK22" s="118"/>
      <c r="AIL22" s="118"/>
      <c r="AIM22" s="118"/>
      <c r="AIN22" s="118"/>
      <c r="AIO22" s="118"/>
      <c r="AIP22" s="118"/>
      <c r="AIQ22" s="118"/>
      <c r="AIR22" s="118"/>
      <c r="AIS22" s="118"/>
      <c r="AIT22" s="118"/>
      <c r="AIU22" s="118"/>
      <c r="AIV22" s="118"/>
      <c r="AIW22" s="118"/>
      <c r="AIX22" s="118"/>
      <c r="AIY22" s="118"/>
      <c r="AIZ22" s="118"/>
      <c r="AJA22" s="118"/>
      <c r="AJB22" s="118"/>
      <c r="AJC22" s="118"/>
      <c r="AJD22" s="118"/>
      <c r="AJE22" s="118"/>
      <c r="AJF22" s="118"/>
      <c r="AJG22" s="118"/>
      <c r="AJH22" s="118"/>
      <c r="AJI22" s="118"/>
      <c r="AJJ22" s="118"/>
      <c r="AJK22" s="118"/>
      <c r="AJL22" s="118"/>
      <c r="AJM22" s="118"/>
      <c r="AJN22" s="118"/>
      <c r="AJO22" s="118"/>
      <c r="AJP22" s="118"/>
      <c r="AJQ22" s="118"/>
      <c r="AJR22" s="118"/>
      <c r="AJS22" s="118"/>
      <c r="AJT22" s="118"/>
      <c r="AJU22" s="118"/>
      <c r="AJV22" s="118"/>
      <c r="AJW22" s="118"/>
      <c r="AJX22" s="118"/>
      <c r="AJY22" s="118"/>
      <c r="AJZ22" s="118"/>
      <c r="AKA22" s="118"/>
      <c r="AKB22" s="118"/>
      <c r="AKC22" s="118"/>
      <c r="AKD22" s="118"/>
      <c r="AKE22" s="118"/>
      <c r="AKF22" s="118"/>
      <c r="AKG22" s="118"/>
      <c r="AKH22" s="118"/>
      <c r="AKI22" s="118"/>
      <c r="AKJ22" s="118"/>
      <c r="AKK22" s="118"/>
      <c r="AKL22" s="118"/>
      <c r="AKM22" s="118"/>
      <c r="AKN22" s="118"/>
      <c r="AKO22" s="118"/>
      <c r="AKP22" s="118"/>
      <c r="AKQ22" s="118"/>
      <c r="AKR22" s="118"/>
      <c r="AKS22" s="118"/>
      <c r="AKT22" s="118"/>
      <c r="AKU22" s="118"/>
      <c r="AKV22" s="118"/>
      <c r="AKW22" s="118"/>
      <c r="AKX22" s="118"/>
      <c r="AKY22" s="118"/>
      <c r="AKZ22" s="118"/>
      <c r="ALA22" s="118"/>
      <c r="ALB22" s="118"/>
      <c r="ALC22" s="118"/>
      <c r="ALD22" s="118"/>
      <c r="ALE22" s="118"/>
      <c r="ALF22" s="118"/>
      <c r="ALG22" s="118"/>
      <c r="ALH22" s="118"/>
      <c r="ALI22" s="118"/>
      <c r="ALJ22" s="118"/>
      <c r="ALK22" s="118"/>
      <c r="ALL22" s="118"/>
      <c r="ALM22" s="118"/>
      <c r="ALN22" s="118"/>
      <c r="ALO22" s="118"/>
      <c r="ALP22" s="118"/>
      <c r="ALQ22" s="118"/>
      <c r="ALR22" s="118"/>
      <c r="ALS22" s="118"/>
      <c r="ALT22" s="118"/>
      <c r="ALU22" s="118"/>
      <c r="ALV22" s="118"/>
      <c r="ALW22" s="118"/>
      <c r="ALX22" s="118"/>
      <c r="ALY22" s="118"/>
      <c r="ALZ22" s="118"/>
      <c r="AMA22" s="118"/>
      <c r="AMB22" s="118"/>
      <c r="AMC22" s="118"/>
      <c r="AMD22" s="118"/>
      <c r="AME22" s="118"/>
      <c r="AMF22" s="118"/>
      <c r="AMG22" s="118"/>
      <c r="AMH22" s="118"/>
    </row>
    <row r="23" spans="1:1023" x14ac:dyDescent="0.25">
      <c r="A23" s="149" t="s">
        <v>1373</v>
      </c>
      <c r="B23" s="163">
        <v>23</v>
      </c>
      <c r="C23" s="162" t="s">
        <v>24644</v>
      </c>
      <c r="D23" s="175" t="s">
        <v>1374</v>
      </c>
      <c r="E23" s="429"/>
      <c r="F23" s="201"/>
      <c r="G23" s="180"/>
      <c r="H23" s="180"/>
      <c r="I23" s="319">
        <v>1</v>
      </c>
      <c r="J23" s="332">
        <v>2</v>
      </c>
      <c r="K23" s="332">
        <v>1</v>
      </c>
      <c r="L23" s="140"/>
      <c r="M23" s="140"/>
      <c r="N23" s="140"/>
      <c r="O23" s="336">
        <v>3</v>
      </c>
      <c r="P23" s="140"/>
      <c r="Q23" s="140"/>
      <c r="R23" s="140"/>
      <c r="S23" s="140"/>
      <c r="V23" s="219">
        <f t="shared" si="14"/>
        <v>100</v>
      </c>
      <c r="W23" s="219">
        <f t="shared" si="15"/>
        <v>100</v>
      </c>
      <c r="X23" s="219">
        <f t="shared" si="2"/>
        <v>20</v>
      </c>
      <c r="Y23" s="219">
        <f t="shared" si="3"/>
        <v>100</v>
      </c>
      <c r="Z23" s="219">
        <f t="shared" si="4"/>
        <v>100</v>
      </c>
      <c r="AA23" s="220">
        <f t="shared" si="13"/>
        <v>100</v>
      </c>
      <c r="AB23" s="220">
        <f t="shared" si="12"/>
        <v>100</v>
      </c>
      <c r="AC23" s="220">
        <f t="shared" si="5"/>
        <v>100</v>
      </c>
      <c r="AD23" s="416">
        <f t="shared" si="6"/>
        <v>100</v>
      </c>
      <c r="AE23" s="416">
        <f t="shared" si="7"/>
        <v>100</v>
      </c>
      <c r="AF23" s="212">
        <f>IF(OR(OR(EXACT(J23,"1A"),EXACT(J23,"1B"),EXACT(J23,"1C")),K23=1),1,IF(K23=2,10,100))</f>
        <v>1</v>
      </c>
      <c r="AG23" s="212">
        <f>IF(OR(EXACT(J23,"1A"),EXACT(J23,"1B"),EXACT(J23,"1C")),1,IF(J23=2,10,100))</f>
        <v>10</v>
      </c>
      <c r="AH23" s="212">
        <f>IF(OR(EXACT(J23,"1A"),EXACT(J23,"1B"),EXACT(J23,"1C"),K23=1),3,100)</f>
        <v>3</v>
      </c>
      <c r="AI23" s="212">
        <f>IF(OR(EXACT(J23,"1A"),EXACT(J23,"1B"),EXACT(J23,"1C")),5,100)</f>
        <v>100</v>
      </c>
      <c r="AJ23" s="214" t="s">
        <v>24591</v>
      </c>
      <c r="AK23" s="412"/>
      <c r="AL23" s="412"/>
      <c r="AM23" s="214"/>
      <c r="AN23" s="412"/>
      <c r="AO23" s="412"/>
      <c r="AQ23" s="222" t="s">
        <v>760</v>
      </c>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c r="CI23" s="412"/>
      <c r="CJ23" s="412"/>
      <c r="CK23" s="412"/>
      <c r="CL23" s="412"/>
      <c r="CM23" s="412"/>
      <c r="CN23" s="412"/>
      <c r="CO23" s="412"/>
      <c r="CP23" s="412"/>
      <c r="CQ23" s="412"/>
      <c r="CR23" s="412"/>
      <c r="CS23" s="412"/>
      <c r="CT23" s="412"/>
      <c r="CU23" s="412"/>
      <c r="CV23" s="412"/>
      <c r="CW23" s="412"/>
      <c r="CX23" s="412"/>
      <c r="CY23" s="412"/>
      <c r="CZ23" s="412"/>
      <c r="DA23" s="412"/>
      <c r="DB23" s="412"/>
      <c r="DC23" s="412"/>
      <c r="DD23" s="412"/>
      <c r="DE23" s="412"/>
      <c r="DF23" s="412"/>
      <c r="DG23" s="412"/>
      <c r="DH23" s="412"/>
      <c r="DI23" s="412"/>
      <c r="DJ23" s="412"/>
      <c r="DK23" s="412"/>
      <c r="DL23" s="412"/>
      <c r="DM23" s="412"/>
      <c r="DN23" s="412"/>
      <c r="DO23" s="412"/>
      <c r="DP23" s="412"/>
      <c r="DQ23" s="412"/>
      <c r="DR23" s="412"/>
      <c r="DS23" s="412"/>
      <c r="DT23" s="412"/>
      <c r="DU23" s="412"/>
      <c r="DV23" s="412"/>
      <c r="DW23" s="412"/>
      <c r="DX23" s="412"/>
      <c r="DY23" s="412"/>
      <c r="DZ23" s="412"/>
      <c r="EA23" s="412"/>
      <c r="EB23" s="412"/>
      <c r="EC23" s="412"/>
      <c r="ED23" s="412"/>
      <c r="EE23" s="412"/>
      <c r="EF23" s="412"/>
      <c r="EG23" s="412"/>
      <c r="EH23" s="412"/>
      <c r="EI23" s="412"/>
      <c r="EJ23" s="412"/>
      <c r="EK23" s="412"/>
      <c r="EL23" s="412"/>
      <c r="EM23" s="412"/>
      <c r="EN23" s="412"/>
      <c r="EO23" s="412"/>
      <c r="EP23" s="412"/>
      <c r="EQ23" s="412"/>
      <c r="ER23" s="412"/>
      <c r="ES23" s="412"/>
      <c r="ET23" s="412"/>
      <c r="EU23" s="412"/>
      <c r="EV23" s="412"/>
      <c r="EW23" s="412"/>
      <c r="EX23" s="412"/>
      <c r="EY23" s="412"/>
      <c r="EZ23" s="412"/>
      <c r="FA23" s="412"/>
      <c r="FB23" s="412"/>
      <c r="FC23" s="412"/>
      <c r="FD23" s="412"/>
      <c r="FE23" s="412"/>
      <c r="FF23" s="412"/>
      <c r="FG23" s="412"/>
      <c r="FH23" s="412"/>
      <c r="FI23" s="412"/>
      <c r="FJ23" s="412"/>
      <c r="FK23" s="412"/>
      <c r="FL23" s="412"/>
      <c r="FM23" s="412"/>
      <c r="FN23" s="412"/>
      <c r="FO23" s="412"/>
      <c r="FP23" s="412"/>
      <c r="FQ23" s="412"/>
      <c r="FR23" s="412"/>
      <c r="FS23" s="412"/>
      <c r="FT23" s="412"/>
      <c r="FU23" s="412"/>
      <c r="FV23" s="412"/>
      <c r="FW23" s="412"/>
      <c r="FX23" s="412"/>
      <c r="FY23" s="412"/>
      <c r="FZ23" s="412"/>
      <c r="GA23" s="412"/>
      <c r="GB23" s="412"/>
      <c r="GC23" s="412"/>
      <c r="GD23" s="412"/>
      <c r="GE23" s="412"/>
      <c r="GF23" s="412"/>
      <c r="GG23" s="412"/>
      <c r="GH23" s="412"/>
      <c r="GI23" s="412"/>
      <c r="GJ23" s="412"/>
      <c r="GK23" s="412"/>
      <c r="GL23" s="412"/>
      <c r="GM23" s="412"/>
      <c r="GN23" s="412"/>
      <c r="GO23" s="412"/>
      <c r="GP23" s="412"/>
      <c r="GQ23" s="412"/>
      <c r="GR23" s="412"/>
      <c r="GS23" s="412"/>
      <c r="GT23" s="412"/>
      <c r="GU23" s="412"/>
      <c r="GV23" s="412"/>
      <c r="GW23" s="412"/>
      <c r="GX23" s="412"/>
      <c r="GY23" s="412"/>
      <c r="GZ23" s="412"/>
      <c r="HA23" s="412"/>
      <c r="HB23" s="412"/>
      <c r="HC23" s="412"/>
      <c r="HD23" s="412"/>
      <c r="HE23" s="412"/>
      <c r="HF23" s="412"/>
      <c r="HG23" s="412"/>
      <c r="HH23" s="412"/>
      <c r="HI23" s="412"/>
      <c r="HJ23" s="412"/>
      <c r="HK23" s="412"/>
      <c r="HL23" s="412"/>
      <c r="HM23" s="412"/>
      <c r="HN23" s="412"/>
      <c r="HO23" s="412"/>
      <c r="HP23" s="412"/>
      <c r="HQ23" s="412"/>
      <c r="HR23" s="412"/>
      <c r="HS23" s="412"/>
      <c r="HT23" s="412"/>
      <c r="HU23" s="412"/>
      <c r="HV23" s="412"/>
      <c r="HW23" s="412"/>
      <c r="HX23" s="412"/>
      <c r="HY23" s="412"/>
      <c r="HZ23" s="412"/>
      <c r="IA23" s="412"/>
      <c r="IB23" s="412"/>
      <c r="IC23" s="412"/>
      <c r="ID23" s="412"/>
      <c r="IE23" s="412"/>
      <c r="IF23" s="412"/>
      <c r="IG23" s="412"/>
      <c r="IH23" s="412"/>
      <c r="II23" s="412"/>
      <c r="IJ23" s="412"/>
      <c r="IK23" s="412"/>
      <c r="IL23" s="412"/>
      <c r="IM23" s="412"/>
      <c r="IN23" s="412"/>
      <c r="IO23" s="412"/>
      <c r="IP23" s="412"/>
      <c r="IQ23" s="412"/>
      <c r="IR23" s="412"/>
      <c r="IS23" s="412"/>
      <c r="IT23" s="412"/>
      <c r="IU23" s="412"/>
      <c r="IV23" s="412"/>
      <c r="IW23" s="412"/>
      <c r="IX23" s="412"/>
      <c r="IY23" s="412"/>
      <c r="IZ23" s="412"/>
      <c r="JA23" s="412"/>
      <c r="JB23" s="412"/>
      <c r="JC23" s="412"/>
      <c r="JD23" s="412"/>
      <c r="JE23" s="412"/>
      <c r="JF23" s="412"/>
      <c r="JG23" s="412"/>
      <c r="JH23" s="412"/>
      <c r="JI23" s="412"/>
      <c r="JJ23" s="412"/>
      <c r="JK23" s="412"/>
      <c r="JL23" s="412"/>
      <c r="JM23" s="412"/>
      <c r="JN23" s="412"/>
      <c r="JO23" s="412"/>
      <c r="JP23" s="412"/>
      <c r="JQ23" s="412"/>
      <c r="JR23" s="412"/>
      <c r="JS23" s="412"/>
      <c r="JT23" s="412"/>
      <c r="JU23" s="412"/>
      <c r="JV23" s="412"/>
      <c r="JW23" s="412"/>
      <c r="JX23" s="412"/>
      <c r="JY23" s="412"/>
      <c r="JZ23" s="412"/>
      <c r="KA23" s="412"/>
      <c r="KB23" s="412"/>
      <c r="KC23" s="412"/>
      <c r="KD23" s="412"/>
      <c r="KE23" s="412"/>
      <c r="KF23" s="412"/>
      <c r="KG23" s="412"/>
      <c r="KH23" s="412"/>
      <c r="KI23" s="412"/>
      <c r="KJ23" s="412"/>
      <c r="KK23" s="412"/>
      <c r="KL23" s="412"/>
      <c r="KM23" s="412"/>
      <c r="KN23" s="412"/>
      <c r="KO23" s="412"/>
      <c r="KP23" s="412"/>
      <c r="KQ23" s="412"/>
      <c r="KR23" s="412"/>
      <c r="KS23" s="412"/>
      <c r="KT23" s="412"/>
      <c r="KU23" s="412"/>
      <c r="KV23" s="412"/>
      <c r="KW23" s="412"/>
      <c r="KX23" s="412"/>
      <c r="KY23" s="412"/>
      <c r="KZ23" s="412"/>
      <c r="LA23" s="412"/>
      <c r="LB23" s="412"/>
      <c r="LC23" s="412"/>
      <c r="LD23" s="412"/>
      <c r="LE23" s="412"/>
      <c r="LF23" s="412"/>
      <c r="LG23" s="412"/>
      <c r="LH23" s="412"/>
      <c r="LI23" s="412"/>
      <c r="LJ23" s="412"/>
      <c r="LK23" s="412"/>
      <c r="LL23" s="412"/>
      <c r="LM23" s="412"/>
      <c r="LN23" s="412"/>
      <c r="LO23" s="412"/>
      <c r="LP23" s="412"/>
      <c r="LQ23" s="412"/>
      <c r="LR23" s="412"/>
      <c r="LS23" s="412"/>
      <c r="LT23" s="412"/>
      <c r="LU23" s="412"/>
      <c r="LV23" s="412"/>
      <c r="LW23" s="412"/>
      <c r="LX23" s="412"/>
      <c r="LY23" s="412"/>
      <c r="LZ23" s="412"/>
      <c r="MA23" s="412"/>
      <c r="MB23" s="412"/>
      <c r="MC23" s="412"/>
      <c r="MD23" s="412"/>
      <c r="ME23" s="412"/>
      <c r="MF23" s="412"/>
      <c r="MG23" s="412"/>
      <c r="MH23" s="412"/>
      <c r="MI23" s="412"/>
      <c r="MJ23" s="412"/>
      <c r="MK23" s="412"/>
      <c r="ML23" s="412"/>
      <c r="MM23" s="412"/>
      <c r="MN23" s="412"/>
      <c r="MO23" s="412"/>
      <c r="MP23" s="412"/>
      <c r="MQ23" s="412"/>
      <c r="MR23" s="412"/>
      <c r="MS23" s="412"/>
      <c r="MT23" s="412"/>
      <c r="MU23" s="412"/>
      <c r="MV23" s="412"/>
      <c r="MW23" s="412"/>
      <c r="MX23" s="412"/>
      <c r="MY23" s="412"/>
      <c r="MZ23" s="412"/>
      <c r="NA23" s="412"/>
      <c r="NB23" s="412"/>
      <c r="NC23" s="412"/>
      <c r="ND23" s="412"/>
      <c r="NE23" s="412"/>
      <c r="NF23" s="412"/>
      <c r="NG23" s="412"/>
      <c r="NH23" s="412"/>
      <c r="NI23" s="412"/>
      <c r="NJ23" s="412"/>
      <c r="NK23" s="412"/>
      <c r="NL23" s="412"/>
      <c r="NM23" s="412"/>
      <c r="NN23" s="412"/>
      <c r="NO23" s="412"/>
      <c r="NP23" s="412"/>
      <c r="NQ23" s="412"/>
      <c r="NR23" s="412"/>
      <c r="NS23" s="412"/>
      <c r="NT23" s="412"/>
      <c r="NU23" s="412"/>
      <c r="NV23" s="412"/>
      <c r="NW23" s="412"/>
      <c r="NX23" s="412"/>
      <c r="NY23" s="412"/>
      <c r="NZ23" s="412"/>
      <c r="OA23" s="412"/>
      <c r="OB23" s="412"/>
      <c r="OC23" s="412"/>
      <c r="OD23" s="412"/>
      <c r="OE23" s="412"/>
      <c r="OF23" s="412"/>
      <c r="OG23" s="412"/>
      <c r="OH23" s="412"/>
      <c r="OI23" s="412"/>
      <c r="OJ23" s="412"/>
      <c r="OK23" s="412"/>
      <c r="OL23" s="412"/>
      <c r="OM23" s="412"/>
      <c r="ON23" s="412"/>
      <c r="OO23" s="412"/>
      <c r="OP23" s="412"/>
      <c r="OQ23" s="412"/>
      <c r="OR23" s="412"/>
      <c r="OS23" s="412"/>
      <c r="OT23" s="412"/>
      <c r="OU23" s="412"/>
      <c r="OV23" s="412"/>
      <c r="OW23" s="412"/>
      <c r="OX23" s="412"/>
      <c r="OY23" s="412"/>
      <c r="OZ23" s="412"/>
      <c r="PA23" s="412"/>
      <c r="PB23" s="412"/>
      <c r="PC23" s="412"/>
      <c r="PD23" s="412"/>
      <c r="PE23" s="412"/>
      <c r="PF23" s="412"/>
      <c r="PG23" s="412"/>
      <c r="PH23" s="412"/>
      <c r="PI23" s="412"/>
      <c r="PJ23" s="412"/>
      <c r="PK23" s="412"/>
      <c r="PL23" s="412"/>
      <c r="PM23" s="412"/>
      <c r="PN23" s="412"/>
      <c r="PO23" s="412"/>
      <c r="PP23" s="412"/>
      <c r="PQ23" s="412"/>
      <c r="PR23" s="412"/>
      <c r="PS23" s="412"/>
      <c r="PT23" s="412"/>
      <c r="PU23" s="412"/>
      <c r="PV23" s="412"/>
      <c r="PW23" s="412"/>
      <c r="PX23" s="412"/>
      <c r="PY23" s="412"/>
      <c r="PZ23" s="412"/>
      <c r="QA23" s="412"/>
      <c r="QB23" s="412"/>
      <c r="QC23" s="412"/>
      <c r="QD23" s="412"/>
      <c r="QE23" s="412"/>
      <c r="QF23" s="412"/>
      <c r="QG23" s="412"/>
      <c r="QH23" s="412"/>
      <c r="QI23" s="412"/>
      <c r="QJ23" s="412"/>
      <c r="QK23" s="412"/>
      <c r="QL23" s="412"/>
      <c r="QM23" s="412"/>
      <c r="QN23" s="412"/>
      <c r="QO23" s="412"/>
      <c r="QP23" s="412"/>
      <c r="QQ23" s="412"/>
      <c r="QR23" s="412"/>
      <c r="QS23" s="412"/>
      <c r="QT23" s="412"/>
      <c r="QU23" s="412"/>
      <c r="QV23" s="412"/>
      <c r="QW23" s="412"/>
      <c r="QX23" s="412"/>
      <c r="QY23" s="412"/>
      <c r="QZ23" s="412"/>
      <c r="RA23" s="412"/>
      <c r="RB23" s="412"/>
      <c r="RC23" s="412"/>
      <c r="RD23" s="412"/>
      <c r="RE23" s="412"/>
      <c r="RF23" s="412"/>
      <c r="RG23" s="412"/>
      <c r="RH23" s="412"/>
      <c r="RI23" s="412"/>
      <c r="RJ23" s="412"/>
      <c r="RK23" s="412"/>
      <c r="RL23" s="412"/>
      <c r="RM23" s="412"/>
      <c r="RN23" s="412"/>
      <c r="RO23" s="412"/>
      <c r="RP23" s="412"/>
      <c r="RQ23" s="412"/>
      <c r="RR23" s="412"/>
      <c r="RS23" s="412"/>
      <c r="RT23" s="412"/>
      <c r="RU23" s="412"/>
      <c r="RV23" s="412"/>
      <c r="RW23" s="412"/>
      <c r="RX23" s="412"/>
      <c r="RY23" s="412"/>
      <c r="RZ23" s="412"/>
      <c r="SA23" s="412"/>
      <c r="SB23" s="412"/>
      <c r="SC23" s="412"/>
      <c r="SD23" s="412"/>
      <c r="SE23" s="412"/>
      <c r="SF23" s="412"/>
      <c r="SG23" s="412"/>
      <c r="SH23" s="412"/>
      <c r="SI23" s="412"/>
      <c r="SJ23" s="412"/>
      <c r="SK23" s="412"/>
      <c r="SL23" s="412"/>
      <c r="SM23" s="412"/>
      <c r="SN23" s="412"/>
      <c r="SO23" s="412"/>
      <c r="SP23" s="412"/>
      <c r="SQ23" s="412"/>
      <c r="SR23" s="412"/>
      <c r="SS23" s="412"/>
      <c r="ST23" s="412"/>
      <c r="SU23" s="412"/>
      <c r="SV23" s="412"/>
      <c r="SW23" s="412"/>
      <c r="SX23" s="412"/>
      <c r="SY23" s="412"/>
      <c r="SZ23" s="412"/>
      <c r="TA23" s="412"/>
      <c r="TB23" s="412"/>
      <c r="TC23" s="412"/>
      <c r="TD23" s="412"/>
      <c r="TE23" s="412"/>
      <c r="TF23" s="412"/>
      <c r="TG23" s="412"/>
      <c r="TH23" s="412"/>
      <c r="TI23" s="412"/>
      <c r="TJ23" s="412"/>
      <c r="TK23" s="412"/>
      <c r="TL23" s="412"/>
      <c r="TM23" s="412"/>
      <c r="TN23" s="412"/>
      <c r="TO23" s="412"/>
      <c r="TP23" s="412"/>
      <c r="TQ23" s="412"/>
      <c r="TR23" s="412"/>
      <c r="TS23" s="412"/>
      <c r="TT23" s="412"/>
      <c r="TU23" s="412"/>
      <c r="TV23" s="412"/>
      <c r="TW23" s="412"/>
      <c r="TX23" s="412"/>
      <c r="TY23" s="412"/>
      <c r="TZ23" s="412"/>
      <c r="UA23" s="412"/>
      <c r="UB23" s="412"/>
      <c r="UC23" s="412"/>
      <c r="UD23" s="412"/>
      <c r="UE23" s="412"/>
      <c r="UF23" s="412"/>
      <c r="UG23" s="412"/>
      <c r="UH23" s="412"/>
      <c r="UI23" s="412"/>
      <c r="UJ23" s="412"/>
      <c r="UK23" s="412"/>
      <c r="UL23" s="412"/>
      <c r="UM23" s="412"/>
      <c r="UN23" s="412"/>
      <c r="UO23" s="412"/>
      <c r="UP23" s="412"/>
      <c r="UQ23" s="412"/>
      <c r="UR23" s="412"/>
      <c r="US23" s="412"/>
      <c r="UT23" s="412"/>
      <c r="UU23" s="412"/>
      <c r="UV23" s="412"/>
      <c r="UW23" s="412"/>
      <c r="UX23" s="412"/>
      <c r="UY23" s="412"/>
      <c r="UZ23" s="412"/>
      <c r="VA23" s="412"/>
      <c r="VB23" s="412"/>
      <c r="VC23" s="412"/>
      <c r="VD23" s="412"/>
      <c r="VE23" s="412"/>
      <c r="VF23" s="412"/>
      <c r="VG23" s="412"/>
      <c r="VH23" s="412"/>
      <c r="VI23" s="412"/>
      <c r="VJ23" s="412"/>
      <c r="VK23" s="412"/>
      <c r="VL23" s="412"/>
      <c r="VM23" s="412"/>
      <c r="VN23" s="412"/>
      <c r="VO23" s="412"/>
      <c r="VP23" s="412"/>
      <c r="VQ23" s="412"/>
      <c r="VR23" s="412"/>
      <c r="VS23" s="412"/>
      <c r="VT23" s="412"/>
      <c r="VU23" s="412"/>
      <c r="VV23" s="412"/>
      <c r="VW23" s="412"/>
      <c r="VX23" s="412"/>
      <c r="VY23" s="412"/>
      <c r="VZ23" s="412"/>
      <c r="WA23" s="412"/>
      <c r="WB23" s="412"/>
      <c r="WC23" s="412"/>
      <c r="WD23" s="412"/>
      <c r="WE23" s="412"/>
      <c r="WF23" s="412"/>
      <c r="WG23" s="412"/>
      <c r="WH23" s="412"/>
      <c r="WI23" s="412"/>
      <c r="WJ23" s="412"/>
      <c r="WK23" s="412"/>
      <c r="WL23" s="412"/>
      <c r="WM23" s="412"/>
      <c r="WN23" s="412"/>
      <c r="WO23" s="412"/>
      <c r="WP23" s="412"/>
      <c r="WQ23" s="412"/>
      <c r="WR23" s="412"/>
      <c r="WS23" s="412"/>
      <c r="WT23" s="412"/>
      <c r="WU23" s="412"/>
      <c r="WV23" s="412"/>
      <c r="WW23" s="412"/>
      <c r="WX23" s="412"/>
      <c r="WY23" s="412"/>
      <c r="WZ23" s="412"/>
      <c r="XA23" s="412"/>
      <c r="XB23" s="412"/>
      <c r="XC23" s="412"/>
      <c r="XD23" s="412"/>
      <c r="XE23" s="412"/>
      <c r="XF23" s="412"/>
      <c r="XG23" s="412"/>
      <c r="XH23" s="412"/>
      <c r="XI23" s="412"/>
      <c r="XJ23" s="412"/>
      <c r="XK23" s="412"/>
      <c r="XL23" s="412"/>
      <c r="XM23" s="412"/>
      <c r="XN23" s="412"/>
      <c r="XO23" s="412"/>
      <c r="XP23" s="412"/>
      <c r="XQ23" s="412"/>
      <c r="XR23" s="412"/>
      <c r="XS23" s="412"/>
      <c r="XT23" s="412"/>
      <c r="XU23" s="412"/>
      <c r="XV23" s="412"/>
      <c r="XW23" s="412"/>
      <c r="XX23" s="412"/>
      <c r="XY23" s="412"/>
      <c r="XZ23" s="412"/>
      <c r="YA23" s="412"/>
      <c r="YB23" s="412"/>
      <c r="YC23" s="412"/>
      <c r="YD23" s="412"/>
      <c r="YE23" s="412"/>
      <c r="YF23" s="412"/>
      <c r="YG23" s="412"/>
      <c r="YH23" s="412"/>
      <c r="YI23" s="412"/>
      <c r="YJ23" s="412"/>
      <c r="YK23" s="412"/>
      <c r="YL23" s="412"/>
      <c r="YM23" s="412"/>
      <c r="YN23" s="412"/>
      <c r="YO23" s="412"/>
      <c r="YP23" s="412"/>
      <c r="YQ23" s="412"/>
      <c r="YR23" s="412"/>
      <c r="YS23" s="412"/>
      <c r="YT23" s="412"/>
      <c r="YU23" s="412"/>
      <c r="YV23" s="412"/>
      <c r="YW23" s="412"/>
      <c r="YX23" s="412"/>
      <c r="YY23" s="412"/>
      <c r="YZ23" s="412"/>
      <c r="ZA23" s="412"/>
      <c r="ZB23" s="412"/>
      <c r="ZC23" s="412"/>
      <c r="ZD23" s="412"/>
      <c r="ZE23" s="412"/>
      <c r="ZF23" s="412"/>
      <c r="ZG23" s="412"/>
      <c r="ZH23" s="412"/>
      <c r="ZI23" s="412"/>
      <c r="ZJ23" s="412"/>
      <c r="ZK23" s="412"/>
      <c r="ZL23" s="412"/>
      <c r="ZM23" s="412"/>
      <c r="ZN23" s="412"/>
      <c r="ZO23" s="412"/>
      <c r="ZP23" s="412"/>
      <c r="ZQ23" s="412"/>
      <c r="ZR23" s="412"/>
      <c r="ZS23" s="412"/>
      <c r="ZT23" s="412"/>
      <c r="ZU23" s="412"/>
      <c r="ZV23" s="412"/>
      <c r="ZW23" s="412"/>
      <c r="ZX23" s="412"/>
      <c r="ZY23" s="412"/>
      <c r="ZZ23" s="412"/>
      <c r="AAA23" s="412"/>
      <c r="AAB23" s="412"/>
      <c r="AAC23" s="412"/>
      <c r="AAD23" s="412"/>
      <c r="AAE23" s="412"/>
      <c r="AAF23" s="412"/>
      <c r="AAG23" s="412"/>
      <c r="AAH23" s="412"/>
      <c r="AAI23" s="412"/>
      <c r="AAJ23" s="412"/>
      <c r="AAK23" s="412"/>
      <c r="AAL23" s="412"/>
      <c r="AAM23" s="412"/>
      <c r="AAN23" s="412"/>
      <c r="AAO23" s="412"/>
      <c r="AAP23" s="412"/>
      <c r="AAQ23" s="412"/>
      <c r="AAR23" s="412"/>
      <c r="AAS23" s="412"/>
      <c r="AAT23" s="412"/>
      <c r="AAU23" s="412"/>
      <c r="AAV23" s="412"/>
      <c r="AAW23" s="412"/>
      <c r="AAX23" s="412"/>
      <c r="AAY23" s="412"/>
      <c r="AAZ23" s="412"/>
      <c r="ABA23" s="412"/>
      <c r="ABB23" s="412"/>
      <c r="ABC23" s="412"/>
      <c r="ABD23" s="412"/>
      <c r="ABE23" s="412"/>
      <c r="ABF23" s="412"/>
      <c r="ABG23" s="412"/>
      <c r="ABH23" s="412"/>
      <c r="ABI23" s="412"/>
      <c r="ABJ23" s="412"/>
      <c r="ABK23" s="412"/>
      <c r="ABL23" s="412"/>
      <c r="ABM23" s="412"/>
      <c r="ABN23" s="412"/>
      <c r="ABO23" s="412"/>
      <c r="ABP23" s="412"/>
      <c r="ABQ23" s="412"/>
      <c r="ABR23" s="412"/>
      <c r="ABS23" s="412"/>
      <c r="ABT23" s="412"/>
      <c r="ABU23" s="412"/>
      <c r="ABV23" s="412"/>
      <c r="ABW23" s="412"/>
      <c r="ABX23" s="412"/>
      <c r="ABY23" s="412"/>
      <c r="ABZ23" s="412"/>
      <c r="ACA23" s="412"/>
      <c r="ACB23" s="412"/>
      <c r="ACC23" s="412"/>
      <c r="ACD23" s="412"/>
      <c r="ACE23" s="412"/>
      <c r="ACF23" s="412"/>
      <c r="ACG23" s="412"/>
      <c r="ACH23" s="412"/>
      <c r="ACI23" s="412"/>
      <c r="ACJ23" s="412"/>
      <c r="ACK23" s="412"/>
      <c r="ACL23" s="412"/>
      <c r="ACM23" s="412"/>
      <c r="ACN23" s="412"/>
      <c r="ACO23" s="412"/>
      <c r="ACP23" s="412"/>
      <c r="ACQ23" s="412"/>
      <c r="ACR23" s="412"/>
      <c r="ACS23" s="412"/>
      <c r="ACT23" s="412"/>
      <c r="ACU23" s="412"/>
      <c r="ACV23" s="412"/>
      <c r="ACW23" s="412"/>
      <c r="ACX23" s="412"/>
      <c r="ACY23" s="412"/>
      <c r="ACZ23" s="412"/>
      <c r="ADA23" s="412"/>
      <c r="ADB23" s="412"/>
      <c r="ADC23" s="412"/>
      <c r="ADD23" s="412"/>
      <c r="ADE23" s="412"/>
      <c r="ADF23" s="412"/>
      <c r="ADG23" s="412"/>
      <c r="ADH23" s="412"/>
      <c r="ADI23" s="412"/>
      <c r="ADJ23" s="412"/>
      <c r="ADK23" s="412"/>
      <c r="ADL23" s="412"/>
      <c r="ADM23" s="412"/>
      <c r="ADN23" s="412"/>
      <c r="ADO23" s="412"/>
      <c r="ADP23" s="412"/>
      <c r="ADQ23" s="412"/>
      <c r="ADR23" s="412"/>
      <c r="ADS23" s="412"/>
      <c r="ADT23" s="412"/>
      <c r="ADU23" s="412"/>
      <c r="ADV23" s="412"/>
      <c r="ADW23" s="412"/>
      <c r="ADX23" s="412"/>
      <c r="ADY23" s="412"/>
      <c r="ADZ23" s="412"/>
      <c r="AEA23" s="412"/>
      <c r="AEB23" s="412"/>
      <c r="AEC23" s="412"/>
      <c r="AED23" s="412"/>
      <c r="AEE23" s="412"/>
      <c r="AEF23" s="412"/>
      <c r="AEG23" s="412"/>
      <c r="AEH23" s="412"/>
      <c r="AEI23" s="412"/>
      <c r="AEJ23" s="412"/>
      <c r="AEK23" s="412"/>
      <c r="AEL23" s="412"/>
      <c r="AEM23" s="412"/>
      <c r="AEN23" s="412"/>
      <c r="AEO23" s="412"/>
      <c r="AEP23" s="412"/>
      <c r="AEQ23" s="412"/>
      <c r="AER23" s="412"/>
      <c r="AES23" s="412"/>
      <c r="AET23" s="412"/>
      <c r="AEU23" s="412"/>
      <c r="AEV23" s="412"/>
      <c r="AEW23" s="412"/>
      <c r="AEX23" s="412"/>
      <c r="AEY23" s="412"/>
      <c r="AEZ23" s="412"/>
      <c r="AFA23" s="412"/>
      <c r="AFB23" s="412"/>
      <c r="AFC23" s="412"/>
      <c r="AFD23" s="412"/>
      <c r="AFE23" s="412"/>
      <c r="AFF23" s="412"/>
      <c r="AFG23" s="412"/>
      <c r="AFH23" s="412"/>
      <c r="AFI23" s="412"/>
      <c r="AFJ23" s="412"/>
      <c r="AFK23" s="412"/>
      <c r="AFL23" s="412"/>
      <c r="AFM23" s="412"/>
      <c r="AFN23" s="412"/>
      <c r="AFO23" s="412"/>
      <c r="AFP23" s="412"/>
      <c r="AFQ23" s="412"/>
      <c r="AFR23" s="412"/>
      <c r="AFS23" s="412"/>
      <c r="AFT23" s="412"/>
      <c r="AFU23" s="412"/>
      <c r="AFV23" s="412"/>
      <c r="AFW23" s="412"/>
      <c r="AFX23" s="412"/>
      <c r="AFY23" s="412"/>
      <c r="AFZ23" s="412"/>
      <c r="AGA23" s="412"/>
      <c r="AGB23" s="412"/>
      <c r="AGC23" s="412"/>
      <c r="AGD23" s="412"/>
      <c r="AGE23" s="412"/>
      <c r="AGF23" s="412"/>
      <c r="AGG23" s="412"/>
      <c r="AGH23" s="412"/>
      <c r="AGI23" s="412"/>
      <c r="AGJ23" s="412"/>
      <c r="AGK23" s="412"/>
      <c r="AGL23" s="412"/>
      <c r="AGM23" s="412"/>
      <c r="AGN23" s="412"/>
      <c r="AGO23" s="412"/>
      <c r="AGP23" s="412"/>
      <c r="AGQ23" s="412"/>
      <c r="AGR23" s="412"/>
      <c r="AGS23" s="412"/>
      <c r="AGT23" s="412"/>
      <c r="AGU23" s="412"/>
      <c r="AGV23" s="412"/>
      <c r="AGW23" s="412"/>
      <c r="AGX23" s="412"/>
      <c r="AGY23" s="412"/>
      <c r="AGZ23" s="412"/>
      <c r="AHA23" s="412"/>
      <c r="AHB23" s="412"/>
      <c r="AHC23" s="412"/>
      <c r="AHD23" s="412"/>
      <c r="AHE23" s="412"/>
      <c r="AHF23" s="412"/>
      <c r="AHG23" s="412"/>
      <c r="AHH23" s="412"/>
      <c r="AHI23" s="412"/>
      <c r="AHJ23" s="412"/>
      <c r="AHK23" s="412"/>
      <c r="AHL23" s="412"/>
      <c r="AHM23" s="412"/>
      <c r="AHN23" s="412"/>
      <c r="AHO23" s="412"/>
      <c r="AHP23" s="412"/>
      <c r="AHQ23" s="412"/>
      <c r="AHR23" s="412"/>
      <c r="AHS23" s="412"/>
      <c r="AHT23" s="412"/>
      <c r="AHU23" s="412"/>
      <c r="AHV23" s="412"/>
      <c r="AHW23" s="412"/>
      <c r="AHX23" s="412"/>
      <c r="AHY23" s="412"/>
      <c r="AHZ23" s="412"/>
      <c r="AIA23" s="412"/>
      <c r="AIB23" s="412"/>
      <c r="AIC23" s="412"/>
      <c r="AID23" s="412"/>
      <c r="AIE23" s="412"/>
      <c r="AIF23" s="412"/>
      <c r="AIG23" s="412"/>
      <c r="AIH23" s="412"/>
      <c r="AII23" s="412"/>
      <c r="AIJ23" s="412"/>
      <c r="AIK23" s="412"/>
      <c r="AIL23" s="412"/>
      <c r="AIM23" s="412"/>
      <c r="AIN23" s="412"/>
      <c r="AIO23" s="412"/>
      <c r="AIP23" s="412"/>
      <c r="AIQ23" s="412"/>
      <c r="AIR23" s="412"/>
      <c r="AIS23" s="412"/>
      <c r="AIT23" s="412"/>
      <c r="AIU23" s="412"/>
      <c r="AIV23" s="412"/>
      <c r="AIW23" s="412"/>
      <c r="AIX23" s="412"/>
      <c r="AIY23" s="412"/>
      <c r="AIZ23" s="412"/>
      <c r="AJA23" s="412"/>
      <c r="AJB23" s="412"/>
      <c r="AJC23" s="412"/>
      <c r="AJD23" s="412"/>
      <c r="AJE23" s="412"/>
      <c r="AJF23" s="412"/>
      <c r="AJG23" s="412"/>
      <c r="AJH23" s="412"/>
      <c r="AJI23" s="412"/>
      <c r="AJJ23" s="412"/>
      <c r="AJK23" s="412"/>
      <c r="AJL23" s="412"/>
      <c r="AJM23" s="412"/>
      <c r="AJN23" s="412"/>
      <c r="AJO23" s="412"/>
      <c r="AJP23" s="412"/>
      <c r="AJQ23" s="412"/>
      <c r="AJR23" s="412"/>
      <c r="AJS23" s="412"/>
      <c r="AJT23" s="412"/>
      <c r="AJU23" s="412"/>
      <c r="AJV23" s="412"/>
      <c r="AJW23" s="412"/>
      <c r="AJX23" s="412"/>
      <c r="AJY23" s="412"/>
      <c r="AJZ23" s="412"/>
      <c r="AKA23" s="412"/>
      <c r="AKB23" s="412"/>
      <c r="AKC23" s="412"/>
      <c r="AKD23" s="412"/>
      <c r="AKE23" s="412"/>
      <c r="AKF23" s="412"/>
      <c r="AKG23" s="412"/>
      <c r="AKH23" s="412"/>
      <c r="AKI23" s="412"/>
      <c r="AKJ23" s="412"/>
      <c r="AKK23" s="412"/>
      <c r="AKL23" s="412"/>
      <c r="AKM23" s="412"/>
      <c r="AKN23" s="412"/>
      <c r="AKO23" s="412"/>
      <c r="AKP23" s="412"/>
      <c r="AKQ23" s="412"/>
      <c r="AKR23" s="412"/>
      <c r="AKS23" s="412"/>
      <c r="AKT23" s="412"/>
      <c r="AKU23" s="412"/>
      <c r="AKV23" s="412"/>
      <c r="AKW23" s="412"/>
      <c r="AKX23" s="412"/>
      <c r="AKY23" s="412"/>
      <c r="AKZ23" s="412"/>
      <c r="ALA23" s="412"/>
      <c r="ALB23" s="412"/>
      <c r="ALC23" s="412"/>
      <c r="ALD23" s="412"/>
      <c r="ALE23" s="412"/>
      <c r="ALF23" s="412"/>
      <c r="ALG23" s="412"/>
      <c r="ALH23" s="412"/>
      <c r="ALI23" s="412"/>
      <c r="ALJ23" s="412"/>
      <c r="ALK23" s="412"/>
      <c r="ALL23" s="412"/>
      <c r="ALM23" s="412"/>
      <c r="ALN23" s="412"/>
      <c r="ALO23" s="412"/>
      <c r="ALP23" s="412"/>
      <c r="ALQ23" s="412"/>
      <c r="ALR23" s="412"/>
      <c r="ALS23" s="412"/>
      <c r="ALT23" s="412"/>
      <c r="ALU23" s="412"/>
      <c r="ALV23" s="412"/>
      <c r="ALW23" s="412"/>
      <c r="ALX23" s="412"/>
      <c r="ALY23" s="412"/>
      <c r="ALZ23" s="412"/>
      <c r="AMA23" s="412"/>
      <c r="AMB23" s="412"/>
      <c r="AMC23" s="412"/>
      <c r="AMD23" s="412"/>
      <c r="AME23" s="412"/>
      <c r="AMF23" s="412"/>
      <c r="AMG23" s="412"/>
      <c r="AMH23" s="412"/>
    </row>
    <row r="24" spans="1:1023" ht="18" customHeight="1" x14ac:dyDescent="0.25">
      <c r="A24" s="235" t="s">
        <v>1720</v>
      </c>
      <c r="B24" s="163">
        <v>24</v>
      </c>
      <c r="C24" s="317" t="s">
        <v>24645</v>
      </c>
      <c r="D24" s="177" t="s">
        <v>5410</v>
      </c>
      <c r="E24" s="187" t="s">
        <v>208</v>
      </c>
      <c r="F24" s="187">
        <v>4</v>
      </c>
      <c r="G24" s="177"/>
      <c r="H24" s="177"/>
      <c r="I24" s="319">
        <v>1</v>
      </c>
      <c r="J24" s="345" t="s">
        <v>753</v>
      </c>
      <c r="K24" s="334">
        <v>1</v>
      </c>
      <c r="L24" s="334"/>
      <c r="M24" s="334"/>
      <c r="N24" s="334"/>
      <c r="O24" s="339"/>
      <c r="P24" s="334"/>
      <c r="Q24" s="334"/>
      <c r="R24" s="334"/>
      <c r="S24" s="334"/>
      <c r="T24" s="334"/>
      <c r="U24" s="340"/>
      <c r="V24" s="237">
        <f t="shared" si="14"/>
        <v>100</v>
      </c>
      <c r="W24" s="237">
        <f t="shared" si="15"/>
        <v>100</v>
      </c>
      <c r="X24" s="237">
        <f t="shared" si="2"/>
        <v>100</v>
      </c>
      <c r="Y24" s="237">
        <f t="shared" si="3"/>
        <v>100</v>
      </c>
      <c r="Z24" s="237">
        <f t="shared" si="4"/>
        <v>100</v>
      </c>
      <c r="AA24" s="238">
        <f t="shared" si="13"/>
        <v>100</v>
      </c>
      <c r="AB24" s="238">
        <f t="shared" si="12"/>
        <v>100</v>
      </c>
      <c r="AC24" s="238">
        <f t="shared" si="5"/>
        <v>100</v>
      </c>
      <c r="AD24" s="416">
        <f t="shared" si="6"/>
        <v>100</v>
      </c>
      <c r="AE24" s="416">
        <f t="shared" si="7"/>
        <v>100</v>
      </c>
      <c r="AF24" s="251">
        <v>0.5</v>
      </c>
      <c r="AG24" s="251">
        <v>0.5</v>
      </c>
      <c r="AH24" s="252">
        <v>2</v>
      </c>
      <c r="AI24" s="251">
        <v>2</v>
      </c>
      <c r="AJ24" s="243" t="s">
        <v>740</v>
      </c>
      <c r="AK24" s="236"/>
      <c r="AL24" s="187"/>
      <c r="AM24" s="214"/>
      <c r="AN24" s="187"/>
      <c r="AO24" s="187"/>
      <c r="AQ24" s="222" t="s">
        <v>760</v>
      </c>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c r="CU24" s="412"/>
      <c r="CV24" s="412"/>
      <c r="CW24" s="412"/>
      <c r="CX24" s="412"/>
      <c r="CY24" s="412"/>
      <c r="CZ24" s="412"/>
      <c r="DA24" s="412"/>
      <c r="DB24" s="412"/>
      <c r="DC24" s="412"/>
      <c r="DD24" s="412"/>
      <c r="DE24" s="412"/>
      <c r="DF24" s="412"/>
      <c r="DG24" s="412"/>
      <c r="DH24" s="412"/>
      <c r="DI24" s="412"/>
      <c r="DJ24" s="412"/>
      <c r="DK24" s="412"/>
      <c r="DL24" s="412"/>
      <c r="DM24" s="412"/>
      <c r="DN24" s="412"/>
      <c r="DO24" s="412"/>
      <c r="DP24" s="412"/>
      <c r="DQ24" s="412"/>
      <c r="DR24" s="412"/>
      <c r="DS24" s="412"/>
      <c r="DT24" s="412"/>
      <c r="DU24" s="412"/>
      <c r="DV24" s="412"/>
      <c r="DW24" s="412"/>
      <c r="DX24" s="412"/>
      <c r="DY24" s="412"/>
      <c r="DZ24" s="412"/>
      <c r="EA24" s="412"/>
      <c r="EB24" s="412"/>
      <c r="EC24" s="412"/>
      <c r="ED24" s="412"/>
      <c r="EE24" s="412"/>
      <c r="EF24" s="412"/>
      <c r="EG24" s="412"/>
      <c r="EH24" s="412"/>
      <c r="EI24" s="412"/>
      <c r="EJ24" s="412"/>
      <c r="EK24" s="412"/>
      <c r="EL24" s="412"/>
      <c r="EM24" s="412"/>
      <c r="EN24" s="412"/>
      <c r="EO24" s="412"/>
      <c r="EP24" s="412"/>
      <c r="EQ24" s="412"/>
      <c r="ER24" s="412"/>
      <c r="ES24" s="412"/>
      <c r="ET24" s="412"/>
      <c r="EU24" s="412"/>
      <c r="EV24" s="412"/>
      <c r="EW24" s="412"/>
      <c r="EX24" s="412"/>
      <c r="EY24" s="412"/>
      <c r="EZ24" s="412"/>
      <c r="FA24" s="412"/>
      <c r="FB24" s="412"/>
      <c r="FC24" s="412"/>
      <c r="FD24" s="412"/>
      <c r="FE24" s="412"/>
      <c r="FF24" s="412"/>
      <c r="FG24" s="412"/>
      <c r="FH24" s="412"/>
      <c r="FI24" s="412"/>
      <c r="FJ24" s="412"/>
      <c r="FK24" s="412"/>
      <c r="FL24" s="412"/>
      <c r="FM24" s="412"/>
      <c r="FN24" s="412"/>
      <c r="FO24" s="412"/>
      <c r="FP24" s="412"/>
      <c r="FQ24" s="412"/>
      <c r="FR24" s="412"/>
      <c r="FS24" s="412"/>
      <c r="FT24" s="412"/>
      <c r="FU24" s="412"/>
      <c r="FV24" s="412"/>
      <c r="FW24" s="412"/>
      <c r="FX24" s="412"/>
      <c r="FY24" s="412"/>
      <c r="FZ24" s="412"/>
      <c r="GA24" s="412"/>
      <c r="GB24" s="412"/>
      <c r="GC24" s="412"/>
      <c r="GD24" s="412"/>
      <c r="GE24" s="412"/>
      <c r="GF24" s="412"/>
      <c r="GG24" s="412"/>
      <c r="GH24" s="412"/>
      <c r="GI24" s="412"/>
      <c r="GJ24" s="412"/>
      <c r="GK24" s="412"/>
      <c r="GL24" s="412"/>
      <c r="GM24" s="412"/>
      <c r="GN24" s="412"/>
      <c r="GO24" s="412"/>
      <c r="GP24" s="412"/>
      <c r="GQ24" s="412"/>
      <c r="GR24" s="412"/>
      <c r="GS24" s="412"/>
      <c r="GT24" s="412"/>
      <c r="GU24" s="412"/>
      <c r="GV24" s="412"/>
      <c r="GW24" s="412"/>
      <c r="GX24" s="412"/>
      <c r="GY24" s="412"/>
      <c r="GZ24" s="412"/>
      <c r="HA24" s="412"/>
      <c r="HB24" s="412"/>
      <c r="HC24" s="412"/>
      <c r="HD24" s="412"/>
      <c r="HE24" s="412"/>
      <c r="HF24" s="412"/>
      <c r="HG24" s="412"/>
      <c r="HH24" s="412"/>
      <c r="HI24" s="412"/>
      <c r="HJ24" s="412"/>
      <c r="HK24" s="412"/>
      <c r="HL24" s="412"/>
      <c r="HM24" s="412"/>
      <c r="HN24" s="412"/>
      <c r="HO24" s="412"/>
      <c r="HP24" s="412"/>
      <c r="HQ24" s="412"/>
      <c r="HR24" s="412"/>
      <c r="HS24" s="412"/>
      <c r="HT24" s="412"/>
      <c r="HU24" s="412"/>
      <c r="HV24" s="412"/>
      <c r="HW24" s="412"/>
      <c r="HX24" s="412"/>
      <c r="HY24" s="412"/>
      <c r="HZ24" s="412"/>
      <c r="IA24" s="412"/>
      <c r="IB24" s="412"/>
      <c r="IC24" s="412"/>
      <c r="ID24" s="412"/>
      <c r="IE24" s="412"/>
      <c r="IF24" s="412"/>
      <c r="IG24" s="412"/>
      <c r="IH24" s="412"/>
      <c r="II24" s="412"/>
      <c r="IJ24" s="412"/>
      <c r="IK24" s="412"/>
      <c r="IL24" s="412"/>
      <c r="IM24" s="412"/>
      <c r="IN24" s="412"/>
      <c r="IO24" s="412"/>
      <c r="IP24" s="412"/>
      <c r="IQ24" s="412"/>
      <c r="IR24" s="412"/>
      <c r="IS24" s="412"/>
      <c r="IT24" s="412"/>
      <c r="IU24" s="412"/>
      <c r="IV24" s="412"/>
      <c r="IW24" s="412"/>
      <c r="IX24" s="412"/>
      <c r="IY24" s="412"/>
      <c r="IZ24" s="412"/>
      <c r="JA24" s="412"/>
      <c r="JB24" s="412"/>
      <c r="JC24" s="412"/>
      <c r="JD24" s="412"/>
      <c r="JE24" s="412"/>
      <c r="JF24" s="412"/>
      <c r="JG24" s="412"/>
      <c r="JH24" s="412"/>
      <c r="JI24" s="412"/>
      <c r="JJ24" s="412"/>
      <c r="JK24" s="412"/>
      <c r="JL24" s="412"/>
      <c r="JM24" s="412"/>
      <c r="JN24" s="412"/>
      <c r="JO24" s="412"/>
      <c r="JP24" s="412"/>
      <c r="JQ24" s="412"/>
      <c r="JR24" s="412"/>
      <c r="JS24" s="412"/>
      <c r="JT24" s="412"/>
      <c r="JU24" s="412"/>
      <c r="JV24" s="412"/>
      <c r="JW24" s="412"/>
      <c r="JX24" s="412"/>
      <c r="JY24" s="412"/>
      <c r="JZ24" s="412"/>
      <c r="KA24" s="412"/>
      <c r="KB24" s="412"/>
      <c r="KC24" s="412"/>
      <c r="KD24" s="412"/>
      <c r="KE24" s="412"/>
      <c r="KF24" s="412"/>
      <c r="KG24" s="412"/>
      <c r="KH24" s="412"/>
      <c r="KI24" s="412"/>
      <c r="KJ24" s="412"/>
      <c r="KK24" s="412"/>
      <c r="KL24" s="412"/>
      <c r="KM24" s="412"/>
      <c r="KN24" s="412"/>
      <c r="KO24" s="412"/>
      <c r="KP24" s="412"/>
      <c r="KQ24" s="412"/>
      <c r="KR24" s="412"/>
      <c r="KS24" s="412"/>
      <c r="KT24" s="412"/>
      <c r="KU24" s="412"/>
      <c r="KV24" s="412"/>
      <c r="KW24" s="412"/>
      <c r="KX24" s="412"/>
      <c r="KY24" s="412"/>
      <c r="KZ24" s="412"/>
      <c r="LA24" s="412"/>
      <c r="LB24" s="412"/>
      <c r="LC24" s="412"/>
      <c r="LD24" s="412"/>
      <c r="LE24" s="412"/>
      <c r="LF24" s="412"/>
      <c r="LG24" s="412"/>
      <c r="LH24" s="412"/>
      <c r="LI24" s="412"/>
      <c r="LJ24" s="412"/>
      <c r="LK24" s="412"/>
      <c r="LL24" s="412"/>
      <c r="LM24" s="412"/>
      <c r="LN24" s="412"/>
      <c r="LO24" s="412"/>
      <c r="LP24" s="412"/>
      <c r="LQ24" s="412"/>
      <c r="LR24" s="412"/>
      <c r="LS24" s="412"/>
      <c r="LT24" s="412"/>
      <c r="LU24" s="412"/>
      <c r="LV24" s="412"/>
      <c r="LW24" s="412"/>
      <c r="LX24" s="412"/>
      <c r="LY24" s="412"/>
      <c r="LZ24" s="412"/>
      <c r="MA24" s="412"/>
      <c r="MB24" s="412"/>
      <c r="MC24" s="412"/>
      <c r="MD24" s="412"/>
      <c r="ME24" s="412"/>
      <c r="MF24" s="412"/>
      <c r="MG24" s="412"/>
      <c r="MH24" s="412"/>
      <c r="MI24" s="412"/>
      <c r="MJ24" s="412"/>
      <c r="MK24" s="412"/>
      <c r="ML24" s="412"/>
      <c r="MM24" s="412"/>
      <c r="MN24" s="412"/>
      <c r="MO24" s="412"/>
      <c r="MP24" s="412"/>
      <c r="MQ24" s="412"/>
      <c r="MR24" s="412"/>
      <c r="MS24" s="412"/>
      <c r="MT24" s="412"/>
      <c r="MU24" s="412"/>
      <c r="MV24" s="412"/>
      <c r="MW24" s="412"/>
      <c r="MX24" s="412"/>
      <c r="MY24" s="412"/>
      <c r="MZ24" s="412"/>
      <c r="NA24" s="412"/>
      <c r="NB24" s="412"/>
      <c r="NC24" s="412"/>
      <c r="ND24" s="412"/>
      <c r="NE24" s="412"/>
      <c r="NF24" s="412"/>
      <c r="NG24" s="412"/>
      <c r="NH24" s="412"/>
      <c r="NI24" s="412"/>
      <c r="NJ24" s="412"/>
      <c r="NK24" s="412"/>
      <c r="NL24" s="412"/>
      <c r="NM24" s="412"/>
      <c r="NN24" s="412"/>
      <c r="NO24" s="412"/>
      <c r="NP24" s="412"/>
      <c r="NQ24" s="412"/>
      <c r="NR24" s="412"/>
      <c r="NS24" s="412"/>
      <c r="NT24" s="412"/>
      <c r="NU24" s="412"/>
      <c r="NV24" s="412"/>
      <c r="NW24" s="412"/>
      <c r="NX24" s="412"/>
      <c r="NY24" s="412"/>
      <c r="NZ24" s="412"/>
      <c r="OA24" s="412"/>
      <c r="OB24" s="412"/>
      <c r="OC24" s="412"/>
      <c r="OD24" s="412"/>
      <c r="OE24" s="412"/>
      <c r="OF24" s="412"/>
      <c r="OG24" s="412"/>
      <c r="OH24" s="412"/>
      <c r="OI24" s="412"/>
      <c r="OJ24" s="412"/>
      <c r="OK24" s="412"/>
      <c r="OL24" s="412"/>
      <c r="OM24" s="412"/>
      <c r="ON24" s="412"/>
      <c r="OO24" s="412"/>
      <c r="OP24" s="412"/>
      <c r="OQ24" s="412"/>
      <c r="OR24" s="412"/>
      <c r="OS24" s="412"/>
      <c r="OT24" s="412"/>
      <c r="OU24" s="412"/>
      <c r="OV24" s="412"/>
      <c r="OW24" s="412"/>
      <c r="OX24" s="412"/>
      <c r="OY24" s="412"/>
      <c r="OZ24" s="412"/>
      <c r="PA24" s="412"/>
      <c r="PB24" s="412"/>
      <c r="PC24" s="412"/>
      <c r="PD24" s="412"/>
      <c r="PE24" s="412"/>
      <c r="PF24" s="412"/>
      <c r="PG24" s="412"/>
      <c r="PH24" s="412"/>
      <c r="PI24" s="412"/>
      <c r="PJ24" s="412"/>
      <c r="PK24" s="412"/>
      <c r="PL24" s="412"/>
      <c r="PM24" s="412"/>
      <c r="PN24" s="412"/>
      <c r="PO24" s="412"/>
      <c r="PP24" s="412"/>
      <c r="PQ24" s="412"/>
      <c r="PR24" s="412"/>
      <c r="PS24" s="412"/>
      <c r="PT24" s="412"/>
      <c r="PU24" s="412"/>
      <c r="PV24" s="412"/>
      <c r="PW24" s="412"/>
      <c r="PX24" s="412"/>
      <c r="PY24" s="412"/>
      <c r="PZ24" s="412"/>
      <c r="QA24" s="412"/>
      <c r="QB24" s="412"/>
      <c r="QC24" s="412"/>
      <c r="QD24" s="412"/>
      <c r="QE24" s="412"/>
      <c r="QF24" s="412"/>
      <c r="QG24" s="412"/>
      <c r="QH24" s="412"/>
      <c r="QI24" s="412"/>
      <c r="QJ24" s="412"/>
      <c r="QK24" s="412"/>
      <c r="QL24" s="412"/>
      <c r="QM24" s="412"/>
      <c r="QN24" s="412"/>
      <c r="QO24" s="412"/>
      <c r="QP24" s="412"/>
      <c r="QQ24" s="412"/>
      <c r="QR24" s="412"/>
      <c r="QS24" s="412"/>
      <c r="QT24" s="412"/>
      <c r="QU24" s="412"/>
      <c r="QV24" s="412"/>
      <c r="QW24" s="412"/>
      <c r="QX24" s="412"/>
      <c r="QY24" s="412"/>
      <c r="QZ24" s="412"/>
      <c r="RA24" s="412"/>
      <c r="RB24" s="412"/>
      <c r="RC24" s="412"/>
      <c r="RD24" s="412"/>
      <c r="RE24" s="412"/>
      <c r="RF24" s="412"/>
      <c r="RG24" s="412"/>
      <c r="RH24" s="412"/>
      <c r="RI24" s="412"/>
      <c r="RJ24" s="412"/>
      <c r="RK24" s="412"/>
      <c r="RL24" s="412"/>
      <c r="RM24" s="412"/>
      <c r="RN24" s="412"/>
      <c r="RO24" s="412"/>
      <c r="RP24" s="412"/>
      <c r="RQ24" s="412"/>
      <c r="RR24" s="412"/>
      <c r="RS24" s="412"/>
      <c r="RT24" s="412"/>
      <c r="RU24" s="412"/>
      <c r="RV24" s="412"/>
      <c r="RW24" s="412"/>
      <c r="RX24" s="412"/>
      <c r="RY24" s="412"/>
      <c r="RZ24" s="412"/>
      <c r="SA24" s="412"/>
      <c r="SB24" s="412"/>
      <c r="SC24" s="412"/>
      <c r="SD24" s="412"/>
      <c r="SE24" s="412"/>
      <c r="SF24" s="412"/>
      <c r="SG24" s="412"/>
      <c r="SH24" s="412"/>
      <c r="SI24" s="412"/>
      <c r="SJ24" s="412"/>
      <c r="SK24" s="412"/>
      <c r="SL24" s="412"/>
      <c r="SM24" s="412"/>
      <c r="SN24" s="412"/>
      <c r="SO24" s="412"/>
      <c r="SP24" s="412"/>
      <c r="SQ24" s="412"/>
      <c r="SR24" s="412"/>
      <c r="SS24" s="412"/>
      <c r="ST24" s="412"/>
      <c r="SU24" s="412"/>
      <c r="SV24" s="412"/>
      <c r="SW24" s="412"/>
      <c r="SX24" s="412"/>
      <c r="SY24" s="412"/>
      <c r="SZ24" s="412"/>
      <c r="TA24" s="412"/>
      <c r="TB24" s="412"/>
      <c r="TC24" s="412"/>
      <c r="TD24" s="412"/>
      <c r="TE24" s="412"/>
      <c r="TF24" s="412"/>
      <c r="TG24" s="412"/>
      <c r="TH24" s="412"/>
      <c r="TI24" s="412"/>
      <c r="TJ24" s="412"/>
      <c r="TK24" s="412"/>
      <c r="TL24" s="412"/>
      <c r="TM24" s="412"/>
      <c r="TN24" s="412"/>
      <c r="TO24" s="412"/>
      <c r="TP24" s="412"/>
      <c r="TQ24" s="412"/>
      <c r="TR24" s="412"/>
      <c r="TS24" s="412"/>
      <c r="TT24" s="412"/>
      <c r="TU24" s="412"/>
      <c r="TV24" s="412"/>
      <c r="TW24" s="412"/>
      <c r="TX24" s="412"/>
      <c r="TY24" s="412"/>
      <c r="TZ24" s="412"/>
      <c r="UA24" s="412"/>
      <c r="UB24" s="412"/>
      <c r="UC24" s="412"/>
      <c r="UD24" s="412"/>
      <c r="UE24" s="412"/>
      <c r="UF24" s="412"/>
      <c r="UG24" s="412"/>
      <c r="UH24" s="412"/>
      <c r="UI24" s="412"/>
      <c r="UJ24" s="412"/>
      <c r="UK24" s="412"/>
      <c r="UL24" s="412"/>
      <c r="UM24" s="412"/>
      <c r="UN24" s="412"/>
      <c r="UO24" s="412"/>
      <c r="UP24" s="412"/>
      <c r="UQ24" s="412"/>
      <c r="UR24" s="412"/>
      <c r="US24" s="412"/>
      <c r="UT24" s="412"/>
      <c r="UU24" s="412"/>
      <c r="UV24" s="412"/>
      <c r="UW24" s="412"/>
      <c r="UX24" s="412"/>
      <c r="UY24" s="412"/>
      <c r="UZ24" s="412"/>
      <c r="VA24" s="412"/>
      <c r="VB24" s="412"/>
      <c r="VC24" s="412"/>
      <c r="VD24" s="412"/>
      <c r="VE24" s="412"/>
      <c r="VF24" s="412"/>
      <c r="VG24" s="412"/>
      <c r="VH24" s="412"/>
      <c r="VI24" s="412"/>
      <c r="VJ24" s="412"/>
      <c r="VK24" s="412"/>
      <c r="VL24" s="412"/>
      <c r="VM24" s="412"/>
      <c r="VN24" s="412"/>
      <c r="VO24" s="412"/>
      <c r="VP24" s="412"/>
      <c r="VQ24" s="412"/>
      <c r="VR24" s="412"/>
      <c r="VS24" s="412"/>
      <c r="VT24" s="412"/>
      <c r="VU24" s="412"/>
      <c r="VV24" s="412"/>
      <c r="VW24" s="412"/>
      <c r="VX24" s="412"/>
      <c r="VY24" s="412"/>
      <c r="VZ24" s="412"/>
      <c r="WA24" s="412"/>
      <c r="WB24" s="412"/>
      <c r="WC24" s="412"/>
      <c r="WD24" s="412"/>
      <c r="WE24" s="412"/>
      <c r="WF24" s="412"/>
      <c r="WG24" s="412"/>
      <c r="WH24" s="412"/>
      <c r="WI24" s="412"/>
      <c r="WJ24" s="412"/>
      <c r="WK24" s="412"/>
      <c r="WL24" s="412"/>
      <c r="WM24" s="412"/>
      <c r="WN24" s="412"/>
      <c r="WO24" s="412"/>
      <c r="WP24" s="412"/>
      <c r="WQ24" s="412"/>
      <c r="WR24" s="412"/>
      <c r="WS24" s="412"/>
      <c r="WT24" s="412"/>
      <c r="WU24" s="412"/>
      <c r="WV24" s="412"/>
      <c r="WW24" s="412"/>
      <c r="WX24" s="412"/>
      <c r="WY24" s="412"/>
      <c r="WZ24" s="412"/>
      <c r="XA24" s="412"/>
      <c r="XB24" s="412"/>
      <c r="XC24" s="412"/>
      <c r="XD24" s="412"/>
      <c r="XE24" s="412"/>
      <c r="XF24" s="412"/>
      <c r="XG24" s="412"/>
      <c r="XH24" s="412"/>
      <c r="XI24" s="412"/>
      <c r="XJ24" s="412"/>
      <c r="XK24" s="412"/>
      <c r="XL24" s="412"/>
      <c r="XM24" s="412"/>
      <c r="XN24" s="412"/>
      <c r="XO24" s="412"/>
      <c r="XP24" s="412"/>
      <c r="XQ24" s="412"/>
      <c r="XR24" s="412"/>
      <c r="XS24" s="412"/>
      <c r="XT24" s="412"/>
      <c r="XU24" s="412"/>
      <c r="XV24" s="412"/>
      <c r="XW24" s="412"/>
      <c r="XX24" s="412"/>
      <c r="XY24" s="412"/>
      <c r="XZ24" s="412"/>
      <c r="YA24" s="412"/>
      <c r="YB24" s="412"/>
      <c r="YC24" s="412"/>
      <c r="YD24" s="412"/>
      <c r="YE24" s="412"/>
      <c r="YF24" s="412"/>
      <c r="YG24" s="412"/>
      <c r="YH24" s="412"/>
      <c r="YI24" s="412"/>
      <c r="YJ24" s="412"/>
      <c r="YK24" s="412"/>
      <c r="YL24" s="412"/>
      <c r="YM24" s="412"/>
      <c r="YN24" s="412"/>
      <c r="YO24" s="412"/>
      <c r="YP24" s="412"/>
      <c r="YQ24" s="412"/>
      <c r="YR24" s="412"/>
      <c r="YS24" s="412"/>
      <c r="YT24" s="412"/>
      <c r="YU24" s="412"/>
      <c r="YV24" s="412"/>
      <c r="YW24" s="412"/>
      <c r="YX24" s="412"/>
      <c r="YY24" s="412"/>
      <c r="YZ24" s="412"/>
      <c r="ZA24" s="412"/>
      <c r="ZB24" s="412"/>
      <c r="ZC24" s="412"/>
      <c r="ZD24" s="412"/>
      <c r="ZE24" s="412"/>
      <c r="ZF24" s="412"/>
      <c r="ZG24" s="412"/>
      <c r="ZH24" s="412"/>
      <c r="ZI24" s="412"/>
      <c r="ZJ24" s="412"/>
      <c r="ZK24" s="412"/>
      <c r="ZL24" s="412"/>
      <c r="ZM24" s="412"/>
      <c r="ZN24" s="412"/>
      <c r="ZO24" s="412"/>
      <c r="ZP24" s="412"/>
      <c r="ZQ24" s="412"/>
      <c r="ZR24" s="412"/>
      <c r="ZS24" s="412"/>
      <c r="ZT24" s="412"/>
      <c r="ZU24" s="412"/>
      <c r="ZV24" s="412"/>
      <c r="ZW24" s="412"/>
      <c r="ZX24" s="412"/>
      <c r="ZY24" s="412"/>
      <c r="ZZ24" s="412"/>
      <c r="AAA24" s="412"/>
      <c r="AAB24" s="412"/>
      <c r="AAC24" s="412"/>
      <c r="AAD24" s="412"/>
      <c r="AAE24" s="412"/>
      <c r="AAF24" s="412"/>
      <c r="AAG24" s="412"/>
      <c r="AAH24" s="412"/>
      <c r="AAI24" s="412"/>
      <c r="AAJ24" s="412"/>
      <c r="AAK24" s="412"/>
      <c r="AAL24" s="412"/>
      <c r="AAM24" s="412"/>
      <c r="AAN24" s="412"/>
      <c r="AAO24" s="412"/>
      <c r="AAP24" s="412"/>
      <c r="AAQ24" s="412"/>
      <c r="AAR24" s="412"/>
      <c r="AAS24" s="412"/>
      <c r="AAT24" s="412"/>
      <c r="AAU24" s="412"/>
      <c r="AAV24" s="412"/>
      <c r="AAW24" s="412"/>
      <c r="AAX24" s="412"/>
      <c r="AAY24" s="412"/>
      <c r="AAZ24" s="412"/>
      <c r="ABA24" s="412"/>
      <c r="ABB24" s="412"/>
      <c r="ABC24" s="412"/>
      <c r="ABD24" s="412"/>
      <c r="ABE24" s="412"/>
      <c r="ABF24" s="412"/>
      <c r="ABG24" s="412"/>
      <c r="ABH24" s="412"/>
      <c r="ABI24" s="412"/>
      <c r="ABJ24" s="412"/>
      <c r="ABK24" s="412"/>
      <c r="ABL24" s="412"/>
      <c r="ABM24" s="412"/>
      <c r="ABN24" s="412"/>
      <c r="ABO24" s="412"/>
      <c r="ABP24" s="412"/>
      <c r="ABQ24" s="412"/>
      <c r="ABR24" s="412"/>
      <c r="ABS24" s="412"/>
      <c r="ABT24" s="412"/>
      <c r="ABU24" s="412"/>
      <c r="ABV24" s="412"/>
      <c r="ABW24" s="412"/>
      <c r="ABX24" s="412"/>
      <c r="ABY24" s="412"/>
      <c r="ABZ24" s="412"/>
      <c r="ACA24" s="412"/>
      <c r="ACB24" s="412"/>
      <c r="ACC24" s="412"/>
      <c r="ACD24" s="412"/>
      <c r="ACE24" s="412"/>
      <c r="ACF24" s="412"/>
      <c r="ACG24" s="412"/>
      <c r="ACH24" s="412"/>
      <c r="ACI24" s="412"/>
      <c r="ACJ24" s="412"/>
      <c r="ACK24" s="412"/>
      <c r="ACL24" s="412"/>
      <c r="ACM24" s="412"/>
      <c r="ACN24" s="412"/>
      <c r="ACO24" s="412"/>
      <c r="ACP24" s="412"/>
      <c r="ACQ24" s="412"/>
      <c r="ACR24" s="412"/>
      <c r="ACS24" s="412"/>
      <c r="ACT24" s="412"/>
      <c r="ACU24" s="412"/>
      <c r="ACV24" s="412"/>
      <c r="ACW24" s="412"/>
      <c r="ACX24" s="412"/>
      <c r="ACY24" s="412"/>
      <c r="ACZ24" s="412"/>
      <c r="ADA24" s="412"/>
      <c r="ADB24" s="412"/>
      <c r="ADC24" s="412"/>
      <c r="ADD24" s="412"/>
      <c r="ADE24" s="412"/>
      <c r="ADF24" s="412"/>
      <c r="ADG24" s="412"/>
      <c r="ADH24" s="412"/>
      <c r="ADI24" s="412"/>
      <c r="ADJ24" s="412"/>
      <c r="ADK24" s="412"/>
      <c r="ADL24" s="412"/>
      <c r="ADM24" s="412"/>
      <c r="ADN24" s="412"/>
      <c r="ADO24" s="412"/>
      <c r="ADP24" s="412"/>
      <c r="ADQ24" s="412"/>
      <c r="ADR24" s="412"/>
      <c r="ADS24" s="412"/>
      <c r="ADT24" s="412"/>
      <c r="ADU24" s="412"/>
      <c r="ADV24" s="412"/>
      <c r="ADW24" s="412"/>
      <c r="ADX24" s="412"/>
      <c r="ADY24" s="412"/>
      <c r="ADZ24" s="412"/>
      <c r="AEA24" s="412"/>
      <c r="AEB24" s="412"/>
      <c r="AEC24" s="412"/>
      <c r="AED24" s="412"/>
      <c r="AEE24" s="412"/>
      <c r="AEF24" s="412"/>
      <c r="AEG24" s="412"/>
      <c r="AEH24" s="412"/>
      <c r="AEI24" s="412"/>
      <c r="AEJ24" s="412"/>
      <c r="AEK24" s="412"/>
      <c r="AEL24" s="412"/>
      <c r="AEM24" s="412"/>
      <c r="AEN24" s="412"/>
      <c r="AEO24" s="412"/>
      <c r="AEP24" s="412"/>
      <c r="AEQ24" s="412"/>
      <c r="AER24" s="412"/>
      <c r="AES24" s="412"/>
      <c r="AET24" s="412"/>
      <c r="AEU24" s="412"/>
      <c r="AEV24" s="412"/>
      <c r="AEW24" s="412"/>
      <c r="AEX24" s="412"/>
      <c r="AEY24" s="412"/>
      <c r="AEZ24" s="412"/>
      <c r="AFA24" s="412"/>
      <c r="AFB24" s="412"/>
      <c r="AFC24" s="412"/>
      <c r="AFD24" s="412"/>
      <c r="AFE24" s="412"/>
      <c r="AFF24" s="412"/>
      <c r="AFG24" s="412"/>
      <c r="AFH24" s="412"/>
      <c r="AFI24" s="412"/>
      <c r="AFJ24" s="412"/>
      <c r="AFK24" s="412"/>
      <c r="AFL24" s="412"/>
      <c r="AFM24" s="412"/>
      <c r="AFN24" s="412"/>
      <c r="AFO24" s="412"/>
      <c r="AFP24" s="412"/>
      <c r="AFQ24" s="412"/>
      <c r="AFR24" s="412"/>
      <c r="AFS24" s="412"/>
      <c r="AFT24" s="412"/>
      <c r="AFU24" s="412"/>
      <c r="AFV24" s="412"/>
      <c r="AFW24" s="412"/>
      <c r="AFX24" s="412"/>
      <c r="AFY24" s="412"/>
      <c r="AFZ24" s="412"/>
      <c r="AGA24" s="412"/>
      <c r="AGB24" s="412"/>
      <c r="AGC24" s="412"/>
      <c r="AGD24" s="412"/>
      <c r="AGE24" s="412"/>
      <c r="AGF24" s="412"/>
      <c r="AGG24" s="412"/>
      <c r="AGH24" s="412"/>
      <c r="AGI24" s="412"/>
      <c r="AGJ24" s="412"/>
      <c r="AGK24" s="412"/>
      <c r="AGL24" s="412"/>
      <c r="AGM24" s="412"/>
      <c r="AGN24" s="412"/>
      <c r="AGO24" s="412"/>
      <c r="AGP24" s="412"/>
      <c r="AGQ24" s="412"/>
      <c r="AGR24" s="412"/>
      <c r="AGS24" s="412"/>
      <c r="AGT24" s="412"/>
      <c r="AGU24" s="412"/>
      <c r="AGV24" s="412"/>
      <c r="AGW24" s="412"/>
      <c r="AGX24" s="412"/>
      <c r="AGY24" s="412"/>
      <c r="AGZ24" s="412"/>
      <c r="AHA24" s="412"/>
      <c r="AHB24" s="412"/>
      <c r="AHC24" s="412"/>
      <c r="AHD24" s="412"/>
      <c r="AHE24" s="412"/>
      <c r="AHF24" s="412"/>
      <c r="AHG24" s="412"/>
      <c r="AHH24" s="412"/>
      <c r="AHI24" s="412"/>
      <c r="AHJ24" s="412"/>
      <c r="AHK24" s="412"/>
      <c r="AHL24" s="412"/>
      <c r="AHM24" s="412"/>
      <c r="AHN24" s="412"/>
      <c r="AHO24" s="412"/>
      <c r="AHP24" s="412"/>
      <c r="AHQ24" s="412"/>
      <c r="AHR24" s="412"/>
      <c r="AHS24" s="412"/>
      <c r="AHT24" s="412"/>
      <c r="AHU24" s="412"/>
      <c r="AHV24" s="412"/>
      <c r="AHW24" s="412"/>
      <c r="AHX24" s="412"/>
      <c r="AHY24" s="412"/>
      <c r="AHZ24" s="412"/>
      <c r="AIA24" s="412"/>
      <c r="AIB24" s="412"/>
      <c r="AIC24" s="412"/>
      <c r="AID24" s="412"/>
      <c r="AIE24" s="412"/>
      <c r="AIF24" s="412"/>
      <c r="AIG24" s="412"/>
      <c r="AIH24" s="412"/>
      <c r="AII24" s="412"/>
      <c r="AIJ24" s="412"/>
      <c r="AIK24" s="412"/>
      <c r="AIL24" s="412"/>
      <c r="AIM24" s="412"/>
      <c r="AIN24" s="412"/>
      <c r="AIO24" s="412"/>
      <c r="AIP24" s="412"/>
      <c r="AIQ24" s="412"/>
      <c r="AIR24" s="412"/>
      <c r="AIS24" s="412"/>
      <c r="AIT24" s="412"/>
      <c r="AIU24" s="412"/>
      <c r="AIV24" s="412"/>
      <c r="AIW24" s="412"/>
      <c r="AIX24" s="412"/>
      <c r="AIY24" s="412"/>
      <c r="AIZ24" s="412"/>
      <c r="AJA24" s="412"/>
      <c r="AJB24" s="412"/>
      <c r="AJC24" s="412"/>
      <c r="AJD24" s="412"/>
      <c r="AJE24" s="412"/>
      <c r="AJF24" s="412"/>
      <c r="AJG24" s="412"/>
      <c r="AJH24" s="412"/>
      <c r="AJI24" s="412"/>
      <c r="AJJ24" s="412"/>
      <c r="AJK24" s="412"/>
      <c r="AJL24" s="412"/>
      <c r="AJM24" s="412"/>
      <c r="AJN24" s="412"/>
      <c r="AJO24" s="412"/>
      <c r="AJP24" s="412"/>
      <c r="AJQ24" s="412"/>
      <c r="AJR24" s="412"/>
      <c r="AJS24" s="412"/>
      <c r="AJT24" s="412"/>
      <c r="AJU24" s="412"/>
      <c r="AJV24" s="412"/>
      <c r="AJW24" s="412"/>
      <c r="AJX24" s="412"/>
      <c r="AJY24" s="412"/>
      <c r="AJZ24" s="412"/>
      <c r="AKA24" s="412"/>
      <c r="AKB24" s="412"/>
      <c r="AKC24" s="412"/>
      <c r="AKD24" s="412"/>
      <c r="AKE24" s="412"/>
      <c r="AKF24" s="412"/>
      <c r="AKG24" s="412"/>
      <c r="AKH24" s="412"/>
      <c r="AKI24" s="412"/>
      <c r="AKJ24" s="412"/>
      <c r="AKK24" s="412"/>
      <c r="AKL24" s="412"/>
      <c r="AKM24" s="412"/>
      <c r="AKN24" s="412"/>
      <c r="AKO24" s="412"/>
      <c r="AKP24" s="412"/>
      <c r="AKQ24" s="412"/>
      <c r="AKR24" s="412"/>
      <c r="AKS24" s="412"/>
      <c r="AKT24" s="412"/>
      <c r="AKU24" s="412"/>
      <c r="AKV24" s="412"/>
      <c r="AKW24" s="412"/>
      <c r="AKX24" s="412"/>
      <c r="AKY24" s="412"/>
      <c r="AKZ24" s="412"/>
      <c r="ALA24" s="412"/>
      <c r="ALB24" s="412"/>
      <c r="ALC24" s="412"/>
      <c r="ALD24" s="412"/>
      <c r="ALE24" s="412"/>
      <c r="ALF24" s="412"/>
      <c r="ALG24" s="412"/>
      <c r="ALH24" s="412"/>
      <c r="ALI24" s="412"/>
      <c r="ALJ24" s="412"/>
      <c r="ALK24" s="412"/>
      <c r="ALL24" s="412"/>
      <c r="ALM24" s="412"/>
      <c r="ALN24" s="412"/>
      <c r="ALO24" s="412"/>
      <c r="ALP24" s="412"/>
      <c r="ALQ24" s="412"/>
      <c r="ALR24" s="412"/>
      <c r="ALS24" s="412"/>
      <c r="ALT24" s="412"/>
      <c r="ALU24" s="412"/>
      <c r="ALV24" s="412"/>
      <c r="ALW24" s="412"/>
      <c r="ALX24" s="412"/>
      <c r="ALY24" s="412"/>
      <c r="ALZ24" s="412"/>
      <c r="AMA24" s="412"/>
      <c r="AMB24" s="412"/>
      <c r="AMC24" s="412"/>
      <c r="AMD24" s="412"/>
      <c r="AME24" s="412"/>
      <c r="AMF24" s="412"/>
      <c r="AMG24" s="412"/>
      <c r="AMH24" s="412"/>
    </row>
    <row r="25" spans="1:1023" s="410" customFormat="1" x14ac:dyDescent="0.25">
      <c r="A25" s="235" t="s">
        <v>5434</v>
      </c>
      <c r="B25" s="163">
        <v>25</v>
      </c>
      <c r="C25" s="317" t="s">
        <v>24502</v>
      </c>
      <c r="D25" s="177" t="s">
        <v>5435</v>
      </c>
      <c r="E25" s="187"/>
      <c r="F25" s="187"/>
      <c r="G25" s="177"/>
      <c r="H25" s="177"/>
      <c r="I25" s="319"/>
      <c r="J25" s="334"/>
      <c r="K25" s="334"/>
      <c r="L25" s="334"/>
      <c r="M25" s="334"/>
      <c r="N25" s="334"/>
      <c r="O25" s="339"/>
      <c r="P25" s="334"/>
      <c r="Q25" s="334"/>
      <c r="R25" s="334"/>
      <c r="S25" s="334"/>
      <c r="T25" s="334"/>
      <c r="U25" s="340"/>
      <c r="V25" s="237">
        <f t="shared" si="14"/>
        <v>100</v>
      </c>
      <c r="W25" s="237">
        <f t="shared" si="15"/>
        <v>100</v>
      </c>
      <c r="X25" s="237">
        <f t="shared" si="2"/>
        <v>100</v>
      </c>
      <c r="Y25" s="237">
        <f t="shared" si="3"/>
        <v>100</v>
      </c>
      <c r="Z25" s="237">
        <f t="shared" si="4"/>
        <v>100</v>
      </c>
      <c r="AA25" s="238">
        <f t="shared" si="13"/>
        <v>100</v>
      </c>
      <c r="AB25" s="238">
        <f t="shared" si="12"/>
        <v>100</v>
      </c>
      <c r="AC25" s="238">
        <f t="shared" si="5"/>
        <v>100</v>
      </c>
      <c r="AD25" s="416">
        <f t="shared" si="6"/>
        <v>100</v>
      </c>
      <c r="AE25" s="416">
        <f t="shared" si="7"/>
        <v>100</v>
      </c>
      <c r="AF25" s="239">
        <f t="shared" ref="AF25:AF33" si="16">IF(OR(OR(EXACT(J25,"1A"),EXACT(J25,"1B"),EXACT(J25,"1C")),K25=1),1,IF(K25=2,10,100))</f>
        <v>100</v>
      </c>
      <c r="AG25" s="239">
        <f t="shared" ref="AG25:AG33" si="17">IF(OR(EXACT(J25,"1A"),EXACT(J25,"1B"),EXACT(J25,"1C")),1,IF(J25=2,10,100))</f>
        <v>100</v>
      </c>
      <c r="AH25" s="239">
        <f>IF(OR(EXACT(J25,"1A"),EXACT(J25,"1B"),EXACT(J25,"1C"),K25=1),3,100)</f>
        <v>100</v>
      </c>
      <c r="AI25" s="239">
        <f>IF(OR(EXACT(J25,"1A"),EXACT(J25,"1B"),EXACT(J25,"1C")),5,100)</f>
        <v>100</v>
      </c>
      <c r="AJ25" s="243" t="s">
        <v>24577</v>
      </c>
      <c r="AK25" s="236"/>
      <c r="AL25" s="187"/>
      <c r="AM25" s="214"/>
      <c r="AN25" s="187"/>
      <c r="AO25" s="187"/>
      <c r="AP25" s="185"/>
      <c r="AQ25" s="222" t="s">
        <v>760</v>
      </c>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c r="IX25" s="185"/>
      <c r="IY25" s="185"/>
      <c r="IZ25" s="185"/>
      <c r="JA25" s="185"/>
      <c r="JB25" s="185"/>
      <c r="JC25" s="185"/>
      <c r="JD25" s="185"/>
      <c r="JE25" s="185"/>
      <c r="JF25" s="185"/>
      <c r="JG25" s="185"/>
      <c r="JH25" s="185"/>
      <c r="JI25" s="185"/>
      <c r="JJ25" s="185"/>
      <c r="JK25" s="185"/>
      <c r="JL25" s="185"/>
      <c r="JM25" s="185"/>
      <c r="JN25" s="185"/>
      <c r="JO25" s="185"/>
      <c r="JP25" s="185"/>
      <c r="JQ25" s="185"/>
      <c r="JR25" s="185"/>
      <c r="JS25" s="185"/>
      <c r="JT25" s="185"/>
      <c r="JU25" s="185"/>
      <c r="JV25" s="185"/>
      <c r="JW25" s="185"/>
      <c r="JX25" s="185"/>
      <c r="JY25" s="185"/>
      <c r="JZ25" s="185"/>
      <c r="KA25" s="185"/>
      <c r="KB25" s="185"/>
      <c r="KC25" s="185"/>
      <c r="KD25" s="185"/>
      <c r="KE25" s="185"/>
      <c r="KF25" s="185"/>
      <c r="KG25" s="185"/>
      <c r="KH25" s="185"/>
      <c r="KI25" s="185"/>
      <c r="KJ25" s="185"/>
      <c r="KK25" s="185"/>
      <c r="KL25" s="185"/>
      <c r="KM25" s="185"/>
      <c r="KN25" s="185"/>
      <c r="KO25" s="185"/>
      <c r="KP25" s="185"/>
      <c r="KQ25" s="185"/>
      <c r="KR25" s="185"/>
      <c r="KS25" s="185"/>
      <c r="KT25" s="185"/>
      <c r="KU25" s="185"/>
      <c r="KV25" s="185"/>
      <c r="KW25" s="185"/>
      <c r="KX25" s="185"/>
      <c r="KY25" s="185"/>
      <c r="KZ25" s="185"/>
      <c r="LA25" s="185"/>
      <c r="LB25" s="185"/>
      <c r="LC25" s="185"/>
      <c r="LD25" s="185"/>
      <c r="LE25" s="185"/>
      <c r="LF25" s="185"/>
      <c r="LG25" s="185"/>
      <c r="LH25" s="185"/>
      <c r="LI25" s="185"/>
      <c r="LJ25" s="185"/>
      <c r="LK25" s="185"/>
      <c r="LL25" s="185"/>
      <c r="LM25" s="185"/>
      <c r="LN25" s="185"/>
      <c r="LO25" s="185"/>
      <c r="LP25" s="185"/>
      <c r="LQ25" s="185"/>
      <c r="LR25" s="185"/>
      <c r="LS25" s="185"/>
      <c r="LT25" s="185"/>
      <c r="LU25" s="185"/>
      <c r="LV25" s="185"/>
      <c r="LW25" s="185"/>
      <c r="LX25" s="185"/>
      <c r="LY25" s="185"/>
      <c r="LZ25" s="185"/>
      <c r="MA25" s="185"/>
      <c r="MB25" s="185"/>
      <c r="MC25" s="185"/>
      <c r="MD25" s="185"/>
      <c r="ME25" s="185"/>
      <c r="MF25" s="185"/>
      <c r="MG25" s="185"/>
      <c r="MH25" s="185"/>
      <c r="MI25" s="185"/>
      <c r="MJ25" s="185"/>
      <c r="MK25" s="185"/>
      <c r="ML25" s="185"/>
      <c r="MM25" s="185"/>
      <c r="MN25" s="185"/>
      <c r="MO25" s="185"/>
      <c r="MP25" s="185"/>
      <c r="MQ25" s="185"/>
      <c r="MR25" s="185"/>
      <c r="MS25" s="185"/>
      <c r="MT25" s="185"/>
      <c r="MU25" s="185"/>
      <c r="MV25" s="185"/>
      <c r="MW25" s="185"/>
      <c r="MX25" s="185"/>
      <c r="MY25" s="185"/>
      <c r="MZ25" s="185"/>
      <c r="NA25" s="185"/>
      <c r="NB25" s="185"/>
      <c r="NC25" s="185"/>
      <c r="ND25" s="185"/>
      <c r="NE25" s="185"/>
      <c r="NF25" s="185"/>
      <c r="NG25" s="185"/>
      <c r="NH25" s="185"/>
      <c r="NI25" s="185"/>
      <c r="NJ25" s="185"/>
      <c r="NK25" s="185"/>
      <c r="NL25" s="185"/>
      <c r="NM25" s="185"/>
      <c r="NN25" s="185"/>
      <c r="NO25" s="185"/>
      <c r="NP25" s="185"/>
      <c r="NQ25" s="185"/>
      <c r="NR25" s="185"/>
      <c r="NS25" s="185"/>
      <c r="NT25" s="185"/>
      <c r="NU25" s="185"/>
      <c r="NV25" s="185"/>
      <c r="NW25" s="185"/>
      <c r="NX25" s="185"/>
      <c r="NY25" s="185"/>
      <c r="NZ25" s="185"/>
      <c r="OA25" s="185"/>
      <c r="OB25" s="185"/>
      <c r="OC25" s="185"/>
      <c r="OD25" s="185"/>
      <c r="OE25" s="185"/>
      <c r="OF25" s="185"/>
      <c r="OG25" s="185"/>
      <c r="OH25" s="185"/>
      <c r="OI25" s="185"/>
      <c r="OJ25" s="185"/>
      <c r="OK25" s="185"/>
      <c r="OL25" s="185"/>
      <c r="OM25" s="185"/>
      <c r="ON25" s="185"/>
      <c r="OO25" s="185"/>
      <c r="OP25" s="185"/>
      <c r="OQ25" s="185"/>
      <c r="OR25" s="185"/>
      <c r="OS25" s="185"/>
      <c r="OT25" s="185"/>
      <c r="OU25" s="185"/>
      <c r="OV25" s="185"/>
      <c r="OW25" s="185"/>
      <c r="OX25" s="185"/>
      <c r="OY25" s="185"/>
      <c r="OZ25" s="185"/>
      <c r="PA25" s="185"/>
      <c r="PB25" s="185"/>
      <c r="PC25" s="185"/>
      <c r="PD25" s="185"/>
      <c r="PE25" s="185"/>
      <c r="PF25" s="185"/>
      <c r="PG25" s="185"/>
      <c r="PH25" s="185"/>
      <c r="PI25" s="185"/>
      <c r="PJ25" s="185"/>
      <c r="PK25" s="185"/>
      <c r="PL25" s="185"/>
      <c r="PM25" s="185"/>
      <c r="PN25" s="185"/>
      <c r="PO25" s="185"/>
      <c r="PP25" s="185"/>
      <c r="PQ25" s="185"/>
      <c r="PR25" s="185"/>
      <c r="PS25" s="185"/>
      <c r="PT25" s="185"/>
      <c r="PU25" s="185"/>
      <c r="PV25" s="185"/>
      <c r="PW25" s="185"/>
      <c r="PX25" s="185"/>
      <c r="PY25" s="185"/>
      <c r="PZ25" s="185"/>
      <c r="QA25" s="185"/>
      <c r="QB25" s="185"/>
      <c r="QC25" s="185"/>
      <c r="QD25" s="185"/>
      <c r="QE25" s="185"/>
      <c r="QF25" s="185"/>
      <c r="QG25" s="185"/>
      <c r="QH25" s="185"/>
      <c r="QI25" s="185"/>
      <c r="QJ25" s="185"/>
      <c r="QK25" s="185"/>
      <c r="QL25" s="185"/>
      <c r="QM25" s="185"/>
      <c r="QN25" s="185"/>
      <c r="QO25" s="185"/>
      <c r="QP25" s="185"/>
      <c r="QQ25" s="185"/>
      <c r="QR25" s="185"/>
      <c r="QS25" s="185"/>
      <c r="QT25" s="185"/>
      <c r="QU25" s="185"/>
      <c r="QV25" s="185"/>
      <c r="QW25" s="185"/>
      <c r="QX25" s="185"/>
      <c r="QY25" s="185"/>
      <c r="QZ25" s="185"/>
      <c r="RA25" s="185"/>
      <c r="RB25" s="185"/>
      <c r="RC25" s="185"/>
      <c r="RD25" s="185"/>
      <c r="RE25" s="185"/>
      <c r="RF25" s="185"/>
      <c r="RG25" s="185"/>
      <c r="RH25" s="185"/>
      <c r="RI25" s="185"/>
      <c r="RJ25" s="185"/>
      <c r="RK25" s="185"/>
      <c r="RL25" s="185"/>
      <c r="RM25" s="185"/>
      <c r="RN25" s="185"/>
      <c r="RO25" s="185"/>
      <c r="RP25" s="185"/>
      <c r="RQ25" s="185"/>
      <c r="RR25" s="185"/>
      <c r="RS25" s="185"/>
      <c r="RT25" s="185"/>
      <c r="RU25" s="185"/>
      <c r="RV25" s="185"/>
      <c r="RW25" s="185"/>
      <c r="RX25" s="185"/>
      <c r="RY25" s="185"/>
      <c r="RZ25" s="185"/>
      <c r="SA25" s="185"/>
      <c r="SB25" s="185"/>
      <c r="SC25" s="185"/>
      <c r="SD25" s="185"/>
      <c r="SE25" s="185"/>
      <c r="SF25" s="185"/>
      <c r="SG25" s="185"/>
      <c r="SH25" s="185"/>
      <c r="SI25" s="185"/>
      <c r="SJ25" s="185"/>
      <c r="SK25" s="185"/>
      <c r="SL25" s="185"/>
      <c r="SM25" s="185"/>
      <c r="SN25" s="185"/>
      <c r="SO25" s="185"/>
      <c r="SP25" s="185"/>
      <c r="SQ25" s="185"/>
      <c r="SR25" s="185"/>
      <c r="SS25" s="185"/>
      <c r="ST25" s="185"/>
      <c r="SU25" s="185"/>
      <c r="SV25" s="185"/>
      <c r="SW25" s="185"/>
      <c r="SX25" s="185"/>
      <c r="SY25" s="185"/>
      <c r="SZ25" s="185"/>
      <c r="TA25" s="185"/>
      <c r="TB25" s="185"/>
      <c r="TC25" s="185"/>
      <c r="TD25" s="185"/>
      <c r="TE25" s="185"/>
      <c r="TF25" s="185"/>
      <c r="TG25" s="185"/>
      <c r="TH25" s="185"/>
      <c r="TI25" s="185"/>
      <c r="TJ25" s="185"/>
      <c r="TK25" s="185"/>
      <c r="TL25" s="185"/>
      <c r="TM25" s="185"/>
      <c r="TN25" s="185"/>
      <c r="TO25" s="185"/>
      <c r="TP25" s="185"/>
      <c r="TQ25" s="185"/>
      <c r="TR25" s="185"/>
      <c r="TS25" s="185"/>
      <c r="TT25" s="185"/>
      <c r="TU25" s="185"/>
      <c r="TV25" s="185"/>
      <c r="TW25" s="185"/>
      <c r="TX25" s="185"/>
      <c r="TY25" s="185"/>
      <c r="TZ25" s="185"/>
      <c r="UA25" s="185"/>
      <c r="UB25" s="185"/>
      <c r="UC25" s="185"/>
      <c r="UD25" s="185"/>
      <c r="UE25" s="185"/>
      <c r="UF25" s="185"/>
      <c r="UG25" s="185"/>
      <c r="UH25" s="185"/>
      <c r="UI25" s="185"/>
      <c r="UJ25" s="185"/>
      <c r="UK25" s="185"/>
      <c r="UL25" s="185"/>
      <c r="UM25" s="185"/>
      <c r="UN25" s="185"/>
      <c r="UO25" s="185"/>
      <c r="UP25" s="185"/>
      <c r="UQ25" s="185"/>
      <c r="UR25" s="185"/>
      <c r="US25" s="185"/>
      <c r="UT25" s="185"/>
      <c r="UU25" s="185"/>
      <c r="UV25" s="185"/>
      <c r="UW25" s="185"/>
      <c r="UX25" s="185"/>
      <c r="UY25" s="185"/>
      <c r="UZ25" s="185"/>
      <c r="VA25" s="185"/>
      <c r="VB25" s="185"/>
      <c r="VC25" s="185"/>
      <c r="VD25" s="185"/>
      <c r="VE25" s="185"/>
      <c r="VF25" s="185"/>
      <c r="VG25" s="185"/>
      <c r="VH25" s="185"/>
      <c r="VI25" s="185"/>
      <c r="VJ25" s="185"/>
      <c r="VK25" s="185"/>
      <c r="VL25" s="185"/>
      <c r="VM25" s="185"/>
      <c r="VN25" s="185"/>
      <c r="VO25" s="185"/>
      <c r="VP25" s="185"/>
      <c r="VQ25" s="185"/>
      <c r="VR25" s="185"/>
      <c r="VS25" s="185"/>
      <c r="VT25" s="185"/>
      <c r="VU25" s="185"/>
      <c r="VV25" s="185"/>
      <c r="VW25" s="185"/>
      <c r="VX25" s="185"/>
      <c r="VY25" s="185"/>
      <c r="VZ25" s="185"/>
      <c r="WA25" s="185"/>
      <c r="WB25" s="185"/>
      <c r="WC25" s="185"/>
      <c r="WD25" s="185"/>
      <c r="WE25" s="185"/>
      <c r="WF25" s="185"/>
      <c r="WG25" s="185"/>
      <c r="WH25" s="185"/>
      <c r="WI25" s="185"/>
      <c r="WJ25" s="185"/>
      <c r="WK25" s="185"/>
      <c r="WL25" s="185"/>
      <c r="WM25" s="185"/>
      <c r="WN25" s="185"/>
      <c r="WO25" s="185"/>
      <c r="WP25" s="185"/>
      <c r="WQ25" s="185"/>
      <c r="WR25" s="185"/>
      <c r="WS25" s="185"/>
      <c r="WT25" s="185"/>
      <c r="WU25" s="185"/>
      <c r="WV25" s="185"/>
      <c r="WW25" s="185"/>
      <c r="WX25" s="185"/>
      <c r="WY25" s="185"/>
      <c r="WZ25" s="185"/>
      <c r="XA25" s="185"/>
      <c r="XB25" s="185"/>
      <c r="XC25" s="185"/>
      <c r="XD25" s="185"/>
      <c r="XE25" s="185"/>
      <c r="XF25" s="185"/>
      <c r="XG25" s="185"/>
      <c r="XH25" s="185"/>
      <c r="XI25" s="185"/>
      <c r="XJ25" s="185"/>
      <c r="XK25" s="185"/>
      <c r="XL25" s="185"/>
      <c r="XM25" s="185"/>
      <c r="XN25" s="185"/>
      <c r="XO25" s="185"/>
      <c r="XP25" s="185"/>
      <c r="XQ25" s="185"/>
      <c r="XR25" s="185"/>
      <c r="XS25" s="185"/>
      <c r="XT25" s="185"/>
      <c r="XU25" s="185"/>
      <c r="XV25" s="185"/>
      <c r="XW25" s="185"/>
      <c r="XX25" s="185"/>
      <c r="XY25" s="185"/>
      <c r="XZ25" s="185"/>
      <c r="YA25" s="185"/>
      <c r="YB25" s="185"/>
      <c r="YC25" s="185"/>
      <c r="YD25" s="185"/>
      <c r="YE25" s="185"/>
      <c r="YF25" s="185"/>
      <c r="YG25" s="185"/>
      <c r="YH25" s="185"/>
      <c r="YI25" s="185"/>
      <c r="YJ25" s="185"/>
      <c r="YK25" s="185"/>
      <c r="YL25" s="185"/>
      <c r="YM25" s="185"/>
      <c r="YN25" s="185"/>
      <c r="YO25" s="185"/>
      <c r="YP25" s="185"/>
      <c r="YQ25" s="185"/>
      <c r="YR25" s="185"/>
      <c r="YS25" s="185"/>
      <c r="YT25" s="185"/>
      <c r="YU25" s="185"/>
      <c r="YV25" s="185"/>
      <c r="YW25" s="185"/>
      <c r="YX25" s="185"/>
      <c r="YY25" s="185"/>
      <c r="YZ25" s="185"/>
      <c r="ZA25" s="185"/>
      <c r="ZB25" s="185"/>
      <c r="ZC25" s="185"/>
      <c r="ZD25" s="185"/>
      <c r="ZE25" s="185"/>
      <c r="ZF25" s="185"/>
      <c r="ZG25" s="185"/>
      <c r="ZH25" s="185"/>
      <c r="ZI25" s="185"/>
      <c r="ZJ25" s="185"/>
      <c r="ZK25" s="185"/>
      <c r="ZL25" s="185"/>
      <c r="ZM25" s="185"/>
      <c r="ZN25" s="185"/>
      <c r="ZO25" s="185"/>
      <c r="ZP25" s="185"/>
      <c r="ZQ25" s="185"/>
      <c r="ZR25" s="185"/>
      <c r="ZS25" s="185"/>
      <c r="ZT25" s="185"/>
      <c r="ZU25" s="185"/>
      <c r="ZV25" s="185"/>
      <c r="ZW25" s="185"/>
      <c r="ZX25" s="185"/>
      <c r="ZY25" s="185"/>
      <c r="ZZ25" s="185"/>
      <c r="AAA25" s="185"/>
      <c r="AAB25" s="185"/>
      <c r="AAC25" s="185"/>
      <c r="AAD25" s="185"/>
      <c r="AAE25" s="185"/>
      <c r="AAF25" s="185"/>
      <c r="AAG25" s="185"/>
      <c r="AAH25" s="185"/>
      <c r="AAI25" s="185"/>
      <c r="AAJ25" s="185"/>
      <c r="AAK25" s="185"/>
      <c r="AAL25" s="185"/>
      <c r="AAM25" s="185"/>
      <c r="AAN25" s="185"/>
      <c r="AAO25" s="185"/>
      <c r="AAP25" s="185"/>
      <c r="AAQ25" s="185"/>
      <c r="AAR25" s="185"/>
      <c r="AAS25" s="185"/>
      <c r="AAT25" s="185"/>
      <c r="AAU25" s="185"/>
      <c r="AAV25" s="185"/>
      <c r="AAW25" s="185"/>
      <c r="AAX25" s="185"/>
      <c r="AAY25" s="185"/>
      <c r="AAZ25" s="185"/>
      <c r="ABA25" s="185"/>
      <c r="ABB25" s="185"/>
      <c r="ABC25" s="185"/>
      <c r="ABD25" s="185"/>
      <c r="ABE25" s="185"/>
      <c r="ABF25" s="185"/>
      <c r="ABG25" s="185"/>
      <c r="ABH25" s="185"/>
      <c r="ABI25" s="185"/>
      <c r="ABJ25" s="185"/>
      <c r="ABK25" s="185"/>
      <c r="ABL25" s="185"/>
      <c r="ABM25" s="185"/>
      <c r="ABN25" s="185"/>
      <c r="ABO25" s="185"/>
      <c r="ABP25" s="185"/>
      <c r="ABQ25" s="185"/>
      <c r="ABR25" s="185"/>
      <c r="ABS25" s="185"/>
      <c r="ABT25" s="185"/>
      <c r="ABU25" s="185"/>
      <c r="ABV25" s="185"/>
      <c r="ABW25" s="185"/>
      <c r="ABX25" s="185"/>
      <c r="ABY25" s="185"/>
      <c r="ABZ25" s="185"/>
      <c r="ACA25" s="185"/>
      <c r="ACB25" s="185"/>
      <c r="ACC25" s="185"/>
      <c r="ACD25" s="185"/>
      <c r="ACE25" s="185"/>
      <c r="ACF25" s="185"/>
      <c r="ACG25" s="185"/>
      <c r="ACH25" s="185"/>
      <c r="ACI25" s="185"/>
      <c r="ACJ25" s="185"/>
      <c r="ACK25" s="185"/>
      <c r="ACL25" s="185"/>
      <c r="ACM25" s="185"/>
      <c r="ACN25" s="185"/>
      <c r="ACO25" s="185"/>
      <c r="ACP25" s="185"/>
      <c r="ACQ25" s="185"/>
      <c r="ACR25" s="185"/>
      <c r="ACS25" s="185"/>
      <c r="ACT25" s="185"/>
      <c r="ACU25" s="185"/>
      <c r="ACV25" s="185"/>
      <c r="ACW25" s="185"/>
      <c r="ACX25" s="185"/>
      <c r="ACY25" s="185"/>
      <c r="ACZ25" s="185"/>
      <c r="ADA25" s="185"/>
      <c r="ADB25" s="185"/>
      <c r="ADC25" s="185"/>
      <c r="ADD25" s="185"/>
      <c r="ADE25" s="185"/>
      <c r="ADF25" s="185"/>
      <c r="ADG25" s="185"/>
      <c r="ADH25" s="185"/>
      <c r="ADI25" s="185"/>
      <c r="ADJ25" s="185"/>
      <c r="ADK25" s="185"/>
      <c r="ADL25" s="185"/>
      <c r="ADM25" s="185"/>
      <c r="ADN25" s="185"/>
      <c r="ADO25" s="185"/>
      <c r="ADP25" s="185"/>
      <c r="ADQ25" s="185"/>
      <c r="ADR25" s="185"/>
      <c r="ADS25" s="185"/>
      <c r="ADT25" s="185"/>
      <c r="ADU25" s="185"/>
      <c r="ADV25" s="185"/>
      <c r="ADW25" s="185"/>
      <c r="ADX25" s="185"/>
      <c r="ADY25" s="185"/>
      <c r="ADZ25" s="185"/>
      <c r="AEA25" s="185"/>
      <c r="AEB25" s="185"/>
      <c r="AEC25" s="185"/>
      <c r="AED25" s="185"/>
      <c r="AEE25" s="185"/>
      <c r="AEF25" s="185"/>
      <c r="AEG25" s="185"/>
      <c r="AEH25" s="185"/>
      <c r="AEI25" s="185"/>
      <c r="AEJ25" s="185"/>
      <c r="AEK25" s="185"/>
      <c r="AEL25" s="185"/>
      <c r="AEM25" s="185"/>
      <c r="AEN25" s="185"/>
      <c r="AEO25" s="185"/>
      <c r="AEP25" s="185"/>
      <c r="AEQ25" s="185"/>
      <c r="AER25" s="185"/>
      <c r="AES25" s="185"/>
      <c r="AET25" s="185"/>
      <c r="AEU25" s="185"/>
      <c r="AEV25" s="185"/>
      <c r="AEW25" s="185"/>
      <c r="AEX25" s="185"/>
      <c r="AEY25" s="185"/>
      <c r="AEZ25" s="185"/>
      <c r="AFA25" s="185"/>
      <c r="AFB25" s="185"/>
      <c r="AFC25" s="185"/>
      <c r="AFD25" s="185"/>
      <c r="AFE25" s="185"/>
      <c r="AFF25" s="185"/>
      <c r="AFG25" s="185"/>
      <c r="AFH25" s="185"/>
      <c r="AFI25" s="185"/>
      <c r="AFJ25" s="185"/>
      <c r="AFK25" s="185"/>
      <c r="AFL25" s="185"/>
      <c r="AFM25" s="185"/>
      <c r="AFN25" s="185"/>
      <c r="AFO25" s="185"/>
      <c r="AFP25" s="185"/>
      <c r="AFQ25" s="185"/>
      <c r="AFR25" s="185"/>
      <c r="AFS25" s="185"/>
      <c r="AFT25" s="185"/>
      <c r="AFU25" s="185"/>
      <c r="AFV25" s="185"/>
      <c r="AFW25" s="185"/>
      <c r="AFX25" s="185"/>
      <c r="AFY25" s="185"/>
      <c r="AFZ25" s="185"/>
      <c r="AGA25" s="185"/>
      <c r="AGB25" s="185"/>
      <c r="AGC25" s="185"/>
      <c r="AGD25" s="185"/>
      <c r="AGE25" s="185"/>
      <c r="AGF25" s="185"/>
      <c r="AGG25" s="185"/>
      <c r="AGH25" s="185"/>
      <c r="AGI25" s="185"/>
      <c r="AGJ25" s="185"/>
      <c r="AGK25" s="185"/>
      <c r="AGL25" s="185"/>
      <c r="AGM25" s="185"/>
      <c r="AGN25" s="185"/>
      <c r="AGO25" s="185"/>
      <c r="AGP25" s="185"/>
      <c r="AGQ25" s="185"/>
      <c r="AGR25" s="185"/>
      <c r="AGS25" s="185"/>
      <c r="AGT25" s="185"/>
      <c r="AGU25" s="185"/>
      <c r="AGV25" s="185"/>
      <c r="AGW25" s="185"/>
      <c r="AGX25" s="185"/>
      <c r="AGY25" s="185"/>
      <c r="AGZ25" s="185"/>
      <c r="AHA25" s="185"/>
      <c r="AHB25" s="185"/>
      <c r="AHC25" s="185"/>
      <c r="AHD25" s="185"/>
      <c r="AHE25" s="185"/>
      <c r="AHF25" s="185"/>
      <c r="AHG25" s="185"/>
      <c r="AHH25" s="185"/>
      <c r="AHI25" s="185"/>
      <c r="AHJ25" s="185"/>
      <c r="AHK25" s="185"/>
      <c r="AHL25" s="185"/>
      <c r="AHM25" s="185"/>
      <c r="AHN25" s="185"/>
      <c r="AHO25" s="185"/>
      <c r="AHP25" s="185"/>
      <c r="AHQ25" s="185"/>
      <c r="AHR25" s="185"/>
      <c r="AHS25" s="185"/>
      <c r="AHT25" s="185"/>
      <c r="AHU25" s="185"/>
      <c r="AHV25" s="185"/>
      <c r="AHW25" s="185"/>
      <c r="AHX25" s="185"/>
      <c r="AHY25" s="185"/>
      <c r="AHZ25" s="185"/>
      <c r="AIA25" s="185"/>
      <c r="AIB25" s="185"/>
      <c r="AIC25" s="185"/>
      <c r="AID25" s="185"/>
      <c r="AIE25" s="185"/>
      <c r="AIF25" s="185"/>
      <c r="AIG25" s="185"/>
      <c r="AIH25" s="185"/>
      <c r="AII25" s="185"/>
      <c r="AIJ25" s="185"/>
      <c r="AIK25" s="185"/>
      <c r="AIL25" s="185"/>
      <c r="AIM25" s="185"/>
      <c r="AIN25" s="185"/>
      <c r="AIO25" s="185"/>
      <c r="AIP25" s="185"/>
      <c r="AIQ25" s="185"/>
      <c r="AIR25" s="185"/>
      <c r="AIS25" s="185"/>
      <c r="AIT25" s="185"/>
      <c r="AIU25" s="185"/>
      <c r="AIV25" s="185"/>
      <c r="AIW25" s="185"/>
      <c r="AIX25" s="185"/>
      <c r="AIY25" s="185"/>
      <c r="AIZ25" s="185"/>
      <c r="AJA25" s="185"/>
      <c r="AJB25" s="185"/>
      <c r="AJC25" s="185"/>
      <c r="AJD25" s="185"/>
      <c r="AJE25" s="185"/>
      <c r="AJF25" s="185"/>
      <c r="AJG25" s="185"/>
      <c r="AJH25" s="185"/>
      <c r="AJI25" s="185"/>
      <c r="AJJ25" s="185"/>
      <c r="AJK25" s="185"/>
      <c r="AJL25" s="185"/>
      <c r="AJM25" s="185"/>
      <c r="AJN25" s="185"/>
      <c r="AJO25" s="185"/>
      <c r="AJP25" s="185"/>
      <c r="AJQ25" s="185"/>
      <c r="AJR25" s="185"/>
      <c r="AJS25" s="185"/>
      <c r="AJT25" s="185"/>
      <c r="AJU25" s="185"/>
      <c r="AJV25" s="185"/>
      <c r="AJW25" s="185"/>
      <c r="AJX25" s="185"/>
      <c r="AJY25" s="185"/>
      <c r="AJZ25" s="185"/>
      <c r="AKA25" s="185"/>
      <c r="AKB25" s="185"/>
      <c r="AKC25" s="185"/>
      <c r="AKD25" s="185"/>
      <c r="AKE25" s="185"/>
      <c r="AKF25" s="185"/>
      <c r="AKG25" s="185"/>
      <c r="AKH25" s="185"/>
      <c r="AKI25" s="185"/>
      <c r="AKJ25" s="185"/>
      <c r="AKK25" s="185"/>
      <c r="AKL25" s="185"/>
      <c r="AKM25" s="185"/>
      <c r="AKN25" s="185"/>
      <c r="AKO25" s="185"/>
      <c r="AKP25" s="185"/>
      <c r="AKQ25" s="185"/>
      <c r="AKR25" s="185"/>
      <c r="AKS25" s="185"/>
      <c r="AKT25" s="185"/>
      <c r="AKU25" s="185"/>
      <c r="AKV25" s="185"/>
      <c r="AKW25" s="185"/>
      <c r="AKX25" s="185"/>
      <c r="AKY25" s="185"/>
      <c r="AKZ25" s="185"/>
      <c r="ALA25" s="185"/>
      <c r="ALB25" s="185"/>
      <c r="ALC25" s="185"/>
      <c r="ALD25" s="185"/>
      <c r="ALE25" s="185"/>
      <c r="ALF25" s="185"/>
      <c r="ALG25" s="185"/>
      <c r="ALH25" s="185"/>
      <c r="ALI25" s="185"/>
      <c r="ALJ25" s="185"/>
      <c r="ALK25" s="185"/>
      <c r="ALL25" s="185"/>
      <c r="ALM25" s="185"/>
      <c r="ALN25" s="185"/>
      <c r="ALO25" s="185"/>
      <c r="ALP25" s="185"/>
      <c r="ALQ25" s="185"/>
      <c r="ALR25" s="185"/>
      <c r="ALS25" s="185"/>
      <c r="ALT25" s="185"/>
      <c r="ALU25" s="185"/>
      <c r="ALV25" s="185"/>
      <c r="ALW25" s="185"/>
      <c r="ALX25" s="185"/>
      <c r="ALY25" s="185"/>
      <c r="ALZ25" s="185"/>
      <c r="AMA25" s="185"/>
      <c r="AMB25" s="185"/>
      <c r="AMC25" s="185"/>
      <c r="AMD25" s="185"/>
      <c r="AME25" s="185"/>
      <c r="AMF25" s="185"/>
      <c r="AMG25" s="185"/>
      <c r="AMH25" s="185"/>
      <c r="AMI25" s="185"/>
    </row>
    <row r="26" spans="1:1023" ht="21" customHeight="1" x14ac:dyDescent="0.25">
      <c r="A26" s="259" t="s">
        <v>833</v>
      </c>
      <c r="B26" s="163">
        <v>26</v>
      </c>
      <c r="C26" s="162" t="s">
        <v>24646</v>
      </c>
      <c r="D26" s="178" t="s">
        <v>834</v>
      </c>
      <c r="E26" s="447"/>
      <c r="F26" s="188"/>
      <c r="G26" s="254"/>
      <c r="H26" s="254"/>
      <c r="I26" s="321" t="s">
        <v>806</v>
      </c>
      <c r="J26" s="354"/>
      <c r="K26" s="355">
        <v>2</v>
      </c>
      <c r="L26" s="355"/>
      <c r="M26" s="356"/>
      <c r="N26" s="356"/>
      <c r="O26" s="355"/>
      <c r="P26" s="356"/>
      <c r="Q26" s="356"/>
      <c r="R26" s="356"/>
      <c r="S26" s="356"/>
      <c r="T26" s="356"/>
      <c r="U26" s="348"/>
      <c r="V26" s="219">
        <f t="shared" si="14"/>
        <v>100</v>
      </c>
      <c r="W26" s="219">
        <f t="shared" si="15"/>
        <v>100</v>
      </c>
      <c r="X26" s="219">
        <f t="shared" si="2"/>
        <v>100</v>
      </c>
      <c r="Y26" s="219">
        <f t="shared" si="3"/>
        <v>100</v>
      </c>
      <c r="Z26" s="219">
        <f t="shared" si="4"/>
        <v>100</v>
      </c>
      <c r="AA26" s="220">
        <f t="shared" si="13"/>
        <v>100</v>
      </c>
      <c r="AB26" s="220">
        <f t="shared" si="12"/>
        <v>100</v>
      </c>
      <c r="AC26" s="220">
        <f t="shared" si="5"/>
        <v>100</v>
      </c>
      <c r="AD26" s="416">
        <f t="shared" si="6"/>
        <v>100</v>
      </c>
      <c r="AE26" s="416">
        <f t="shared" si="7"/>
        <v>100</v>
      </c>
      <c r="AF26" s="212">
        <f t="shared" si="16"/>
        <v>10</v>
      </c>
      <c r="AG26" s="212">
        <f t="shared" si="17"/>
        <v>100</v>
      </c>
      <c r="AH26" s="212">
        <f>IF(OR(EXACT(J26,"1A"),EXACT(J26,"1B"),EXACT(J26,"1C"),K26=1),3,100)</f>
        <v>100</v>
      </c>
      <c r="AI26" s="212">
        <f>IF(OR(EXACT(J26,"1A"),EXACT(J26,"1B"),EXACT(J26,"1C")),5,100)</f>
        <v>100</v>
      </c>
      <c r="AJ26" s="214" t="s">
        <v>24577</v>
      </c>
      <c r="AK26" s="255"/>
      <c r="AL26" s="265"/>
      <c r="AM26" s="266" t="s">
        <v>813</v>
      </c>
      <c r="AN26" s="412"/>
      <c r="AO26" s="412"/>
      <c r="AP26" s="412"/>
      <c r="AQ26" s="229" t="s">
        <v>760</v>
      </c>
      <c r="AR26" s="412"/>
      <c r="AS26" s="412"/>
      <c r="AT26" s="412"/>
    </row>
    <row r="27" spans="1:1023" ht="20.25" customHeight="1" x14ac:dyDescent="0.25">
      <c r="A27" s="235" t="s">
        <v>27532</v>
      </c>
      <c r="B27" s="163">
        <v>27</v>
      </c>
      <c r="C27" s="317" t="s">
        <v>27533</v>
      </c>
      <c r="D27" s="177" t="s">
        <v>27534</v>
      </c>
      <c r="E27" s="187"/>
      <c r="F27" s="187"/>
      <c r="G27" s="177"/>
      <c r="H27" s="177"/>
      <c r="I27" s="319">
        <v>10</v>
      </c>
      <c r="J27" s="345">
        <v>2</v>
      </c>
      <c r="K27" s="334">
        <v>2</v>
      </c>
      <c r="L27" s="334"/>
      <c r="M27" s="334"/>
      <c r="N27" s="334"/>
      <c r="O27" s="339">
        <v>3</v>
      </c>
      <c r="P27" s="334"/>
      <c r="Q27" s="334"/>
      <c r="R27" s="334"/>
      <c r="S27" s="334"/>
      <c r="T27" s="334"/>
      <c r="U27" s="340"/>
      <c r="V27" s="237">
        <f>IF(O27=1,10,100)</f>
        <v>100</v>
      </c>
      <c r="W27" s="237">
        <f>IF(O27=1,1,IF(O27=2,10,100))</f>
        <v>100</v>
      </c>
      <c r="X27" s="237">
        <f>IF(O27=3,20,100)</f>
        <v>20</v>
      </c>
      <c r="Y27" s="237">
        <f>IF(P27=1,10,100)</f>
        <v>100</v>
      </c>
      <c r="Z27" s="237">
        <f>IF(P27=1,1,IF(P27=2,10,100))</f>
        <v>100</v>
      </c>
      <c r="AA27" s="238">
        <f>IF(OR(EXACT(Q27,"1A"),EXACT(Q27,"1B")),0.1,IF(Q27=2,1,100))</f>
        <v>100</v>
      </c>
      <c r="AB27" s="238">
        <f>IF(OR(EXACT(R27,"1A"),EXACT(R27,"1B")),0.1,IF(R27=2,1,100))</f>
        <v>100</v>
      </c>
      <c r="AC27" s="238">
        <f>IF(OR(EXACT(S27,"1A"),EXACT(S27,"1B")),0.3,IF(S27=2,3,100))</f>
        <v>100</v>
      </c>
      <c r="AD27" s="416">
        <f>IF(L27=0,100,IF(L27=1,1,IF(L27="1B",1,IF(L27="1A",0.1,100))))</f>
        <v>100</v>
      </c>
      <c r="AE27" s="416">
        <f>IF(M27=0,100,IF(M27=1,1,IF(M27="1B",1,IF(M27="1A",0.1,100))))</f>
        <v>100</v>
      </c>
      <c r="AF27" s="212">
        <f>IF(OR(OR(EXACT(J27,"1A"),EXACT(J27,"1B"),EXACT(J27,"1C")),K27=1),1,IF(K27=2,10,100))</f>
        <v>10</v>
      </c>
      <c r="AG27" s="212">
        <f>IF(OR(EXACT(J27,"1A"),EXACT(J27,"1B"),EXACT(J27,"1C")),1,IF(J27=2,10,100))</f>
        <v>10</v>
      </c>
      <c r="AH27" s="212">
        <f>IF(OR(EXACT(J27,"1A"),EXACT(J27,"1B"),EXACT(J27,"1C"),K27=1),3,100)</f>
        <v>100</v>
      </c>
      <c r="AI27" s="212">
        <f>IF(OR(EXACT(J27,"1A"),EXACT(J27,"1B"),EXACT(J27,"1C")),5,100)</f>
        <v>100</v>
      </c>
      <c r="AJ27" s="243" t="s">
        <v>24577</v>
      </c>
      <c r="AK27" s="236"/>
      <c r="AL27" s="187"/>
      <c r="AM27" s="214"/>
      <c r="AN27" s="187"/>
      <c r="AO27" s="187"/>
      <c r="AQ27" s="411" t="s">
        <v>760</v>
      </c>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c r="CI27" s="412"/>
      <c r="CJ27" s="412"/>
      <c r="CK27" s="412"/>
      <c r="CL27" s="412"/>
      <c r="CM27" s="412"/>
      <c r="CN27" s="412"/>
      <c r="CO27" s="412"/>
      <c r="CP27" s="412"/>
      <c r="CQ27" s="412"/>
      <c r="CR27" s="412"/>
      <c r="CS27" s="412"/>
      <c r="CT27" s="412"/>
      <c r="CU27" s="412"/>
      <c r="CV27" s="412"/>
      <c r="CW27" s="412"/>
      <c r="CX27" s="412"/>
      <c r="CY27" s="412"/>
      <c r="CZ27" s="412"/>
      <c r="DA27" s="412"/>
      <c r="DB27" s="412"/>
      <c r="DC27" s="412"/>
      <c r="DD27" s="412"/>
      <c r="DE27" s="412"/>
      <c r="DF27" s="412"/>
      <c r="DG27" s="412"/>
      <c r="DH27" s="412"/>
      <c r="DI27" s="412"/>
      <c r="DJ27" s="412"/>
      <c r="DK27" s="412"/>
      <c r="DL27" s="412"/>
      <c r="DM27" s="412"/>
      <c r="DN27" s="412"/>
      <c r="DO27" s="412"/>
      <c r="DP27" s="412"/>
      <c r="DQ27" s="412"/>
      <c r="DR27" s="412"/>
      <c r="DS27" s="412"/>
      <c r="DT27" s="412"/>
      <c r="DU27" s="412"/>
      <c r="DV27" s="412"/>
      <c r="DW27" s="412"/>
      <c r="DX27" s="412"/>
      <c r="DY27" s="412"/>
      <c r="DZ27" s="412"/>
      <c r="EA27" s="412"/>
      <c r="EB27" s="412"/>
      <c r="EC27" s="412"/>
      <c r="ED27" s="412"/>
      <c r="EE27" s="412"/>
      <c r="EF27" s="412"/>
      <c r="EG27" s="412"/>
      <c r="EH27" s="412"/>
      <c r="EI27" s="412"/>
      <c r="EJ27" s="412"/>
      <c r="EK27" s="412"/>
      <c r="EL27" s="412"/>
      <c r="EM27" s="412"/>
      <c r="EN27" s="412"/>
      <c r="EO27" s="412"/>
      <c r="EP27" s="412"/>
      <c r="EQ27" s="412"/>
      <c r="ER27" s="412"/>
      <c r="ES27" s="412"/>
      <c r="ET27" s="412"/>
      <c r="EU27" s="412"/>
      <c r="EV27" s="412"/>
      <c r="EW27" s="412"/>
      <c r="EX27" s="412"/>
      <c r="EY27" s="412"/>
      <c r="EZ27" s="412"/>
      <c r="FA27" s="412"/>
      <c r="FB27" s="412"/>
      <c r="FC27" s="412"/>
      <c r="FD27" s="412"/>
      <c r="FE27" s="412"/>
      <c r="FF27" s="412"/>
      <c r="FG27" s="412"/>
      <c r="FH27" s="412"/>
      <c r="FI27" s="412"/>
      <c r="FJ27" s="412"/>
      <c r="FK27" s="412"/>
      <c r="FL27" s="412"/>
      <c r="FM27" s="412"/>
      <c r="FN27" s="412"/>
      <c r="FO27" s="412"/>
      <c r="FP27" s="412"/>
      <c r="FQ27" s="412"/>
      <c r="FR27" s="412"/>
      <c r="FS27" s="412"/>
      <c r="FT27" s="412"/>
      <c r="FU27" s="412"/>
      <c r="FV27" s="412"/>
      <c r="FW27" s="412"/>
      <c r="FX27" s="412"/>
      <c r="FY27" s="412"/>
      <c r="FZ27" s="412"/>
      <c r="GA27" s="412"/>
      <c r="GB27" s="412"/>
      <c r="GC27" s="412"/>
      <c r="GD27" s="412"/>
      <c r="GE27" s="412"/>
      <c r="GF27" s="412"/>
      <c r="GG27" s="412"/>
      <c r="GH27" s="412"/>
      <c r="GI27" s="412"/>
      <c r="GJ27" s="412"/>
      <c r="GK27" s="412"/>
      <c r="GL27" s="412"/>
      <c r="GM27" s="412"/>
      <c r="GN27" s="412"/>
      <c r="GO27" s="412"/>
      <c r="GP27" s="412"/>
      <c r="GQ27" s="412"/>
      <c r="GR27" s="412"/>
      <c r="GS27" s="412"/>
      <c r="GT27" s="412"/>
      <c r="GU27" s="412"/>
      <c r="GV27" s="412"/>
      <c r="GW27" s="412"/>
      <c r="GX27" s="412"/>
      <c r="GY27" s="412"/>
      <c r="GZ27" s="412"/>
      <c r="HA27" s="412"/>
      <c r="HB27" s="412"/>
      <c r="HC27" s="412"/>
      <c r="HD27" s="412"/>
      <c r="HE27" s="412"/>
      <c r="HF27" s="412"/>
      <c r="HG27" s="412"/>
      <c r="HH27" s="412"/>
      <c r="HI27" s="412"/>
      <c r="HJ27" s="412"/>
      <c r="HK27" s="412"/>
      <c r="HL27" s="412"/>
      <c r="HM27" s="412"/>
      <c r="HN27" s="412"/>
      <c r="HO27" s="412"/>
      <c r="HP27" s="412"/>
      <c r="HQ27" s="412"/>
      <c r="HR27" s="412"/>
      <c r="HS27" s="412"/>
      <c r="HT27" s="412"/>
      <c r="HU27" s="412"/>
      <c r="HV27" s="412"/>
      <c r="HW27" s="412"/>
      <c r="HX27" s="412"/>
      <c r="HY27" s="412"/>
      <c r="HZ27" s="412"/>
      <c r="IA27" s="412"/>
      <c r="IB27" s="412"/>
      <c r="IC27" s="412"/>
      <c r="ID27" s="412"/>
      <c r="IE27" s="412"/>
      <c r="IF27" s="412"/>
      <c r="IG27" s="412"/>
      <c r="IH27" s="412"/>
      <c r="II27" s="412"/>
      <c r="IJ27" s="412"/>
      <c r="IK27" s="412"/>
      <c r="IL27" s="412"/>
      <c r="IM27" s="412"/>
      <c r="IN27" s="412"/>
      <c r="IO27" s="412"/>
      <c r="IP27" s="412"/>
      <c r="IQ27" s="412"/>
      <c r="IR27" s="412"/>
      <c r="IS27" s="412"/>
      <c r="IT27" s="412"/>
      <c r="IU27" s="412"/>
      <c r="IV27" s="412"/>
      <c r="IW27" s="412"/>
      <c r="IX27" s="412"/>
      <c r="IY27" s="412"/>
      <c r="IZ27" s="412"/>
      <c r="JA27" s="412"/>
      <c r="JB27" s="412"/>
      <c r="JC27" s="412"/>
      <c r="JD27" s="412"/>
      <c r="JE27" s="412"/>
      <c r="JF27" s="412"/>
      <c r="JG27" s="412"/>
      <c r="JH27" s="412"/>
      <c r="JI27" s="412"/>
      <c r="JJ27" s="412"/>
      <c r="JK27" s="412"/>
      <c r="JL27" s="412"/>
      <c r="JM27" s="412"/>
      <c r="JN27" s="412"/>
      <c r="JO27" s="412"/>
      <c r="JP27" s="412"/>
      <c r="JQ27" s="412"/>
      <c r="JR27" s="412"/>
      <c r="JS27" s="412"/>
      <c r="JT27" s="412"/>
      <c r="JU27" s="412"/>
      <c r="JV27" s="412"/>
      <c r="JW27" s="412"/>
      <c r="JX27" s="412"/>
      <c r="JY27" s="412"/>
      <c r="JZ27" s="412"/>
      <c r="KA27" s="412"/>
      <c r="KB27" s="412"/>
      <c r="KC27" s="412"/>
      <c r="KD27" s="412"/>
      <c r="KE27" s="412"/>
      <c r="KF27" s="412"/>
      <c r="KG27" s="412"/>
      <c r="KH27" s="412"/>
      <c r="KI27" s="412"/>
      <c r="KJ27" s="412"/>
      <c r="KK27" s="412"/>
      <c r="KL27" s="412"/>
      <c r="KM27" s="412"/>
      <c r="KN27" s="412"/>
      <c r="KO27" s="412"/>
      <c r="KP27" s="412"/>
      <c r="KQ27" s="412"/>
      <c r="KR27" s="412"/>
      <c r="KS27" s="412"/>
      <c r="KT27" s="412"/>
      <c r="KU27" s="412"/>
      <c r="KV27" s="412"/>
      <c r="KW27" s="412"/>
      <c r="KX27" s="412"/>
      <c r="KY27" s="412"/>
      <c r="KZ27" s="412"/>
      <c r="LA27" s="412"/>
      <c r="LB27" s="412"/>
      <c r="LC27" s="412"/>
      <c r="LD27" s="412"/>
      <c r="LE27" s="412"/>
      <c r="LF27" s="412"/>
      <c r="LG27" s="412"/>
      <c r="LH27" s="412"/>
      <c r="LI27" s="412"/>
      <c r="LJ27" s="412"/>
      <c r="LK27" s="412"/>
      <c r="LL27" s="412"/>
      <c r="LM27" s="412"/>
      <c r="LN27" s="412"/>
      <c r="LO27" s="412"/>
      <c r="LP27" s="412"/>
      <c r="LQ27" s="412"/>
      <c r="LR27" s="412"/>
      <c r="LS27" s="412"/>
      <c r="LT27" s="412"/>
      <c r="LU27" s="412"/>
      <c r="LV27" s="412"/>
      <c r="LW27" s="412"/>
      <c r="LX27" s="412"/>
      <c r="LY27" s="412"/>
      <c r="LZ27" s="412"/>
      <c r="MA27" s="412"/>
      <c r="MB27" s="412"/>
      <c r="MC27" s="412"/>
      <c r="MD27" s="412"/>
      <c r="ME27" s="412"/>
      <c r="MF27" s="412"/>
      <c r="MG27" s="412"/>
      <c r="MH27" s="412"/>
      <c r="MI27" s="412"/>
      <c r="MJ27" s="412"/>
      <c r="MK27" s="412"/>
      <c r="ML27" s="412"/>
      <c r="MM27" s="412"/>
      <c r="MN27" s="412"/>
      <c r="MO27" s="412"/>
      <c r="MP27" s="412"/>
      <c r="MQ27" s="412"/>
      <c r="MR27" s="412"/>
      <c r="MS27" s="412"/>
      <c r="MT27" s="412"/>
      <c r="MU27" s="412"/>
      <c r="MV27" s="412"/>
      <c r="MW27" s="412"/>
      <c r="MX27" s="412"/>
      <c r="MY27" s="412"/>
      <c r="MZ27" s="412"/>
      <c r="NA27" s="412"/>
      <c r="NB27" s="412"/>
      <c r="NC27" s="412"/>
      <c r="ND27" s="412"/>
      <c r="NE27" s="412"/>
      <c r="NF27" s="412"/>
      <c r="NG27" s="412"/>
      <c r="NH27" s="412"/>
      <c r="NI27" s="412"/>
      <c r="NJ27" s="412"/>
      <c r="NK27" s="412"/>
      <c r="NL27" s="412"/>
      <c r="NM27" s="412"/>
      <c r="NN27" s="412"/>
      <c r="NO27" s="412"/>
      <c r="NP27" s="412"/>
      <c r="NQ27" s="412"/>
      <c r="NR27" s="412"/>
      <c r="NS27" s="412"/>
      <c r="NT27" s="412"/>
      <c r="NU27" s="412"/>
      <c r="NV27" s="412"/>
      <c r="NW27" s="412"/>
      <c r="NX27" s="412"/>
      <c r="NY27" s="412"/>
      <c r="NZ27" s="412"/>
      <c r="OA27" s="412"/>
      <c r="OB27" s="412"/>
      <c r="OC27" s="412"/>
      <c r="OD27" s="412"/>
      <c r="OE27" s="412"/>
      <c r="OF27" s="412"/>
      <c r="OG27" s="412"/>
      <c r="OH27" s="412"/>
      <c r="OI27" s="412"/>
      <c r="OJ27" s="412"/>
      <c r="OK27" s="412"/>
      <c r="OL27" s="412"/>
      <c r="OM27" s="412"/>
      <c r="ON27" s="412"/>
      <c r="OO27" s="412"/>
      <c r="OP27" s="412"/>
      <c r="OQ27" s="412"/>
      <c r="OR27" s="412"/>
      <c r="OS27" s="412"/>
      <c r="OT27" s="412"/>
      <c r="OU27" s="412"/>
      <c r="OV27" s="412"/>
      <c r="OW27" s="412"/>
      <c r="OX27" s="412"/>
      <c r="OY27" s="412"/>
      <c r="OZ27" s="412"/>
      <c r="PA27" s="412"/>
      <c r="PB27" s="412"/>
      <c r="PC27" s="412"/>
      <c r="PD27" s="412"/>
      <c r="PE27" s="412"/>
      <c r="PF27" s="412"/>
      <c r="PG27" s="412"/>
      <c r="PH27" s="412"/>
      <c r="PI27" s="412"/>
      <c r="PJ27" s="412"/>
      <c r="PK27" s="412"/>
      <c r="PL27" s="412"/>
      <c r="PM27" s="412"/>
      <c r="PN27" s="412"/>
      <c r="PO27" s="412"/>
      <c r="PP27" s="412"/>
      <c r="PQ27" s="412"/>
      <c r="PR27" s="412"/>
      <c r="PS27" s="412"/>
      <c r="PT27" s="412"/>
      <c r="PU27" s="412"/>
      <c r="PV27" s="412"/>
      <c r="PW27" s="412"/>
      <c r="PX27" s="412"/>
      <c r="PY27" s="412"/>
      <c r="PZ27" s="412"/>
      <c r="QA27" s="412"/>
      <c r="QB27" s="412"/>
      <c r="QC27" s="412"/>
      <c r="QD27" s="412"/>
      <c r="QE27" s="412"/>
      <c r="QF27" s="412"/>
      <c r="QG27" s="412"/>
      <c r="QH27" s="412"/>
      <c r="QI27" s="412"/>
      <c r="QJ27" s="412"/>
      <c r="QK27" s="412"/>
      <c r="QL27" s="412"/>
      <c r="QM27" s="412"/>
      <c r="QN27" s="412"/>
      <c r="QO27" s="412"/>
      <c r="QP27" s="412"/>
      <c r="QQ27" s="412"/>
      <c r="QR27" s="412"/>
      <c r="QS27" s="412"/>
      <c r="QT27" s="412"/>
      <c r="QU27" s="412"/>
      <c r="QV27" s="412"/>
      <c r="QW27" s="412"/>
      <c r="QX27" s="412"/>
      <c r="QY27" s="412"/>
      <c r="QZ27" s="412"/>
      <c r="RA27" s="412"/>
      <c r="RB27" s="412"/>
      <c r="RC27" s="412"/>
      <c r="RD27" s="412"/>
      <c r="RE27" s="412"/>
      <c r="RF27" s="412"/>
      <c r="RG27" s="412"/>
      <c r="RH27" s="412"/>
      <c r="RI27" s="412"/>
      <c r="RJ27" s="412"/>
      <c r="RK27" s="412"/>
      <c r="RL27" s="412"/>
      <c r="RM27" s="412"/>
      <c r="RN27" s="412"/>
      <c r="RO27" s="412"/>
      <c r="RP27" s="412"/>
      <c r="RQ27" s="412"/>
      <c r="RR27" s="412"/>
      <c r="RS27" s="412"/>
      <c r="RT27" s="412"/>
      <c r="RU27" s="412"/>
      <c r="RV27" s="412"/>
      <c r="RW27" s="412"/>
      <c r="RX27" s="412"/>
      <c r="RY27" s="412"/>
      <c r="RZ27" s="412"/>
      <c r="SA27" s="412"/>
      <c r="SB27" s="412"/>
      <c r="SC27" s="412"/>
      <c r="SD27" s="412"/>
      <c r="SE27" s="412"/>
      <c r="SF27" s="412"/>
      <c r="SG27" s="412"/>
      <c r="SH27" s="412"/>
      <c r="SI27" s="412"/>
      <c r="SJ27" s="412"/>
      <c r="SK27" s="412"/>
      <c r="SL27" s="412"/>
      <c r="SM27" s="412"/>
      <c r="SN27" s="412"/>
      <c r="SO27" s="412"/>
      <c r="SP27" s="412"/>
      <c r="SQ27" s="412"/>
      <c r="SR27" s="412"/>
      <c r="SS27" s="412"/>
      <c r="ST27" s="412"/>
      <c r="SU27" s="412"/>
      <c r="SV27" s="412"/>
      <c r="SW27" s="412"/>
      <c r="SX27" s="412"/>
      <c r="SY27" s="412"/>
      <c r="SZ27" s="412"/>
      <c r="TA27" s="412"/>
      <c r="TB27" s="412"/>
      <c r="TC27" s="412"/>
      <c r="TD27" s="412"/>
      <c r="TE27" s="412"/>
      <c r="TF27" s="412"/>
      <c r="TG27" s="412"/>
      <c r="TH27" s="412"/>
      <c r="TI27" s="412"/>
      <c r="TJ27" s="412"/>
      <c r="TK27" s="412"/>
      <c r="TL27" s="412"/>
      <c r="TM27" s="412"/>
      <c r="TN27" s="412"/>
      <c r="TO27" s="412"/>
      <c r="TP27" s="412"/>
      <c r="TQ27" s="412"/>
      <c r="TR27" s="412"/>
      <c r="TS27" s="412"/>
      <c r="TT27" s="412"/>
      <c r="TU27" s="412"/>
      <c r="TV27" s="412"/>
      <c r="TW27" s="412"/>
      <c r="TX27" s="412"/>
      <c r="TY27" s="412"/>
      <c r="TZ27" s="412"/>
      <c r="UA27" s="412"/>
      <c r="UB27" s="412"/>
      <c r="UC27" s="412"/>
      <c r="UD27" s="412"/>
      <c r="UE27" s="412"/>
      <c r="UF27" s="412"/>
      <c r="UG27" s="412"/>
      <c r="UH27" s="412"/>
      <c r="UI27" s="412"/>
      <c r="UJ27" s="412"/>
      <c r="UK27" s="412"/>
      <c r="UL27" s="412"/>
      <c r="UM27" s="412"/>
      <c r="UN27" s="412"/>
      <c r="UO27" s="412"/>
      <c r="UP27" s="412"/>
      <c r="UQ27" s="412"/>
      <c r="UR27" s="412"/>
      <c r="US27" s="412"/>
      <c r="UT27" s="412"/>
      <c r="UU27" s="412"/>
      <c r="UV27" s="412"/>
      <c r="UW27" s="412"/>
      <c r="UX27" s="412"/>
      <c r="UY27" s="412"/>
      <c r="UZ27" s="412"/>
      <c r="VA27" s="412"/>
      <c r="VB27" s="412"/>
      <c r="VC27" s="412"/>
      <c r="VD27" s="412"/>
      <c r="VE27" s="412"/>
      <c r="VF27" s="412"/>
      <c r="VG27" s="412"/>
      <c r="VH27" s="412"/>
      <c r="VI27" s="412"/>
      <c r="VJ27" s="412"/>
      <c r="VK27" s="412"/>
      <c r="VL27" s="412"/>
      <c r="VM27" s="412"/>
      <c r="VN27" s="412"/>
      <c r="VO27" s="412"/>
      <c r="VP27" s="412"/>
      <c r="VQ27" s="412"/>
      <c r="VR27" s="412"/>
      <c r="VS27" s="412"/>
      <c r="VT27" s="412"/>
      <c r="VU27" s="412"/>
      <c r="VV27" s="412"/>
      <c r="VW27" s="412"/>
      <c r="VX27" s="412"/>
      <c r="VY27" s="412"/>
      <c r="VZ27" s="412"/>
      <c r="WA27" s="412"/>
      <c r="WB27" s="412"/>
      <c r="WC27" s="412"/>
      <c r="WD27" s="412"/>
      <c r="WE27" s="412"/>
      <c r="WF27" s="412"/>
      <c r="WG27" s="412"/>
      <c r="WH27" s="412"/>
      <c r="WI27" s="412"/>
      <c r="WJ27" s="412"/>
      <c r="WK27" s="412"/>
      <c r="WL27" s="412"/>
      <c r="WM27" s="412"/>
      <c r="WN27" s="412"/>
      <c r="WO27" s="412"/>
      <c r="WP27" s="412"/>
      <c r="WQ27" s="412"/>
      <c r="WR27" s="412"/>
      <c r="WS27" s="412"/>
      <c r="WT27" s="412"/>
      <c r="WU27" s="412"/>
      <c r="WV27" s="412"/>
      <c r="WW27" s="412"/>
      <c r="WX27" s="412"/>
      <c r="WY27" s="412"/>
      <c r="WZ27" s="412"/>
      <c r="XA27" s="412"/>
      <c r="XB27" s="412"/>
      <c r="XC27" s="412"/>
      <c r="XD27" s="412"/>
      <c r="XE27" s="412"/>
      <c r="XF27" s="412"/>
      <c r="XG27" s="412"/>
      <c r="XH27" s="412"/>
      <c r="XI27" s="412"/>
      <c r="XJ27" s="412"/>
      <c r="XK27" s="412"/>
      <c r="XL27" s="412"/>
      <c r="XM27" s="412"/>
      <c r="XN27" s="412"/>
      <c r="XO27" s="412"/>
      <c r="XP27" s="412"/>
      <c r="XQ27" s="412"/>
      <c r="XR27" s="412"/>
      <c r="XS27" s="412"/>
      <c r="XT27" s="412"/>
      <c r="XU27" s="412"/>
      <c r="XV27" s="412"/>
      <c r="XW27" s="412"/>
      <c r="XX27" s="412"/>
      <c r="XY27" s="412"/>
      <c r="XZ27" s="412"/>
      <c r="YA27" s="412"/>
      <c r="YB27" s="412"/>
      <c r="YC27" s="412"/>
      <c r="YD27" s="412"/>
      <c r="YE27" s="412"/>
      <c r="YF27" s="412"/>
      <c r="YG27" s="412"/>
      <c r="YH27" s="412"/>
      <c r="YI27" s="412"/>
      <c r="YJ27" s="412"/>
      <c r="YK27" s="412"/>
      <c r="YL27" s="412"/>
      <c r="YM27" s="412"/>
      <c r="YN27" s="412"/>
      <c r="YO27" s="412"/>
      <c r="YP27" s="412"/>
      <c r="YQ27" s="412"/>
      <c r="YR27" s="412"/>
      <c r="YS27" s="412"/>
      <c r="YT27" s="412"/>
      <c r="YU27" s="412"/>
      <c r="YV27" s="412"/>
      <c r="YW27" s="412"/>
      <c r="YX27" s="412"/>
      <c r="YY27" s="412"/>
      <c r="YZ27" s="412"/>
      <c r="ZA27" s="412"/>
      <c r="ZB27" s="412"/>
      <c r="ZC27" s="412"/>
      <c r="ZD27" s="412"/>
      <c r="ZE27" s="412"/>
      <c r="ZF27" s="412"/>
      <c r="ZG27" s="412"/>
      <c r="ZH27" s="412"/>
      <c r="ZI27" s="412"/>
      <c r="ZJ27" s="412"/>
      <c r="ZK27" s="412"/>
      <c r="ZL27" s="412"/>
      <c r="ZM27" s="412"/>
      <c r="ZN27" s="412"/>
      <c r="ZO27" s="412"/>
      <c r="ZP27" s="412"/>
      <c r="ZQ27" s="412"/>
      <c r="ZR27" s="412"/>
      <c r="ZS27" s="412"/>
      <c r="ZT27" s="412"/>
      <c r="ZU27" s="412"/>
      <c r="ZV27" s="412"/>
      <c r="ZW27" s="412"/>
      <c r="ZX27" s="412"/>
      <c r="ZY27" s="412"/>
      <c r="ZZ27" s="412"/>
      <c r="AAA27" s="412"/>
      <c r="AAB27" s="412"/>
      <c r="AAC27" s="412"/>
      <c r="AAD27" s="412"/>
      <c r="AAE27" s="412"/>
      <c r="AAF27" s="412"/>
      <c r="AAG27" s="412"/>
      <c r="AAH27" s="412"/>
      <c r="AAI27" s="412"/>
      <c r="AAJ27" s="412"/>
      <c r="AAK27" s="412"/>
      <c r="AAL27" s="412"/>
      <c r="AAM27" s="412"/>
      <c r="AAN27" s="412"/>
      <c r="AAO27" s="412"/>
      <c r="AAP27" s="412"/>
      <c r="AAQ27" s="412"/>
      <c r="AAR27" s="412"/>
      <c r="AAS27" s="412"/>
      <c r="AAT27" s="412"/>
      <c r="AAU27" s="412"/>
      <c r="AAV27" s="412"/>
      <c r="AAW27" s="412"/>
      <c r="AAX27" s="412"/>
      <c r="AAY27" s="412"/>
      <c r="AAZ27" s="412"/>
      <c r="ABA27" s="412"/>
      <c r="ABB27" s="412"/>
      <c r="ABC27" s="412"/>
      <c r="ABD27" s="412"/>
      <c r="ABE27" s="412"/>
      <c r="ABF27" s="412"/>
      <c r="ABG27" s="412"/>
      <c r="ABH27" s="412"/>
      <c r="ABI27" s="412"/>
      <c r="ABJ27" s="412"/>
      <c r="ABK27" s="412"/>
      <c r="ABL27" s="412"/>
      <c r="ABM27" s="412"/>
      <c r="ABN27" s="412"/>
      <c r="ABO27" s="412"/>
      <c r="ABP27" s="412"/>
      <c r="ABQ27" s="412"/>
      <c r="ABR27" s="412"/>
      <c r="ABS27" s="412"/>
      <c r="ABT27" s="412"/>
      <c r="ABU27" s="412"/>
      <c r="ABV27" s="412"/>
      <c r="ABW27" s="412"/>
      <c r="ABX27" s="412"/>
      <c r="ABY27" s="412"/>
      <c r="ABZ27" s="412"/>
      <c r="ACA27" s="412"/>
      <c r="ACB27" s="412"/>
      <c r="ACC27" s="412"/>
      <c r="ACD27" s="412"/>
      <c r="ACE27" s="412"/>
      <c r="ACF27" s="412"/>
      <c r="ACG27" s="412"/>
      <c r="ACH27" s="412"/>
      <c r="ACI27" s="412"/>
      <c r="ACJ27" s="412"/>
      <c r="ACK27" s="412"/>
      <c r="ACL27" s="412"/>
      <c r="ACM27" s="412"/>
      <c r="ACN27" s="412"/>
      <c r="ACO27" s="412"/>
      <c r="ACP27" s="412"/>
      <c r="ACQ27" s="412"/>
      <c r="ACR27" s="412"/>
      <c r="ACS27" s="412"/>
      <c r="ACT27" s="412"/>
      <c r="ACU27" s="412"/>
      <c r="ACV27" s="412"/>
      <c r="ACW27" s="412"/>
      <c r="ACX27" s="412"/>
      <c r="ACY27" s="412"/>
      <c r="ACZ27" s="412"/>
      <c r="ADA27" s="412"/>
      <c r="ADB27" s="412"/>
      <c r="ADC27" s="412"/>
      <c r="ADD27" s="412"/>
      <c r="ADE27" s="412"/>
      <c r="ADF27" s="412"/>
      <c r="ADG27" s="412"/>
      <c r="ADH27" s="412"/>
      <c r="ADI27" s="412"/>
      <c r="ADJ27" s="412"/>
      <c r="ADK27" s="412"/>
      <c r="ADL27" s="412"/>
      <c r="ADM27" s="412"/>
      <c r="ADN27" s="412"/>
      <c r="ADO27" s="412"/>
      <c r="ADP27" s="412"/>
      <c r="ADQ27" s="412"/>
      <c r="ADR27" s="412"/>
      <c r="ADS27" s="412"/>
      <c r="ADT27" s="412"/>
      <c r="ADU27" s="412"/>
      <c r="ADV27" s="412"/>
      <c r="ADW27" s="412"/>
      <c r="ADX27" s="412"/>
      <c r="ADY27" s="412"/>
      <c r="ADZ27" s="412"/>
      <c r="AEA27" s="412"/>
      <c r="AEB27" s="412"/>
      <c r="AEC27" s="412"/>
      <c r="AED27" s="412"/>
      <c r="AEE27" s="412"/>
      <c r="AEF27" s="412"/>
      <c r="AEG27" s="412"/>
      <c r="AEH27" s="412"/>
      <c r="AEI27" s="412"/>
      <c r="AEJ27" s="412"/>
      <c r="AEK27" s="412"/>
      <c r="AEL27" s="412"/>
      <c r="AEM27" s="412"/>
      <c r="AEN27" s="412"/>
      <c r="AEO27" s="412"/>
      <c r="AEP27" s="412"/>
      <c r="AEQ27" s="412"/>
      <c r="AER27" s="412"/>
      <c r="AES27" s="412"/>
      <c r="AET27" s="412"/>
      <c r="AEU27" s="412"/>
      <c r="AEV27" s="412"/>
      <c r="AEW27" s="412"/>
      <c r="AEX27" s="412"/>
      <c r="AEY27" s="412"/>
      <c r="AEZ27" s="412"/>
      <c r="AFA27" s="412"/>
      <c r="AFB27" s="412"/>
      <c r="AFC27" s="412"/>
      <c r="AFD27" s="412"/>
      <c r="AFE27" s="412"/>
      <c r="AFF27" s="412"/>
      <c r="AFG27" s="412"/>
      <c r="AFH27" s="412"/>
      <c r="AFI27" s="412"/>
      <c r="AFJ27" s="412"/>
      <c r="AFK27" s="412"/>
      <c r="AFL27" s="412"/>
      <c r="AFM27" s="412"/>
      <c r="AFN27" s="412"/>
      <c r="AFO27" s="412"/>
      <c r="AFP27" s="412"/>
      <c r="AFQ27" s="412"/>
      <c r="AFR27" s="412"/>
      <c r="AFS27" s="412"/>
      <c r="AFT27" s="412"/>
      <c r="AFU27" s="412"/>
      <c r="AFV27" s="412"/>
      <c r="AFW27" s="412"/>
      <c r="AFX27" s="412"/>
      <c r="AFY27" s="412"/>
      <c r="AFZ27" s="412"/>
      <c r="AGA27" s="412"/>
      <c r="AGB27" s="412"/>
      <c r="AGC27" s="412"/>
      <c r="AGD27" s="412"/>
      <c r="AGE27" s="412"/>
      <c r="AGF27" s="412"/>
      <c r="AGG27" s="412"/>
      <c r="AGH27" s="412"/>
      <c r="AGI27" s="412"/>
      <c r="AGJ27" s="412"/>
      <c r="AGK27" s="412"/>
      <c r="AGL27" s="412"/>
      <c r="AGM27" s="412"/>
      <c r="AGN27" s="412"/>
      <c r="AGO27" s="412"/>
      <c r="AGP27" s="412"/>
      <c r="AGQ27" s="412"/>
      <c r="AGR27" s="412"/>
      <c r="AGS27" s="412"/>
      <c r="AGT27" s="412"/>
      <c r="AGU27" s="412"/>
      <c r="AGV27" s="412"/>
      <c r="AGW27" s="412"/>
      <c r="AGX27" s="412"/>
      <c r="AGY27" s="412"/>
      <c r="AGZ27" s="412"/>
      <c r="AHA27" s="412"/>
      <c r="AHB27" s="412"/>
      <c r="AHC27" s="412"/>
      <c r="AHD27" s="412"/>
      <c r="AHE27" s="412"/>
      <c r="AHF27" s="412"/>
      <c r="AHG27" s="412"/>
      <c r="AHH27" s="412"/>
      <c r="AHI27" s="412"/>
      <c r="AHJ27" s="412"/>
      <c r="AHK27" s="412"/>
      <c r="AHL27" s="412"/>
      <c r="AHM27" s="412"/>
      <c r="AHN27" s="412"/>
      <c r="AHO27" s="412"/>
      <c r="AHP27" s="412"/>
      <c r="AHQ27" s="412"/>
      <c r="AHR27" s="412"/>
      <c r="AHS27" s="412"/>
      <c r="AHT27" s="412"/>
      <c r="AHU27" s="412"/>
      <c r="AHV27" s="412"/>
      <c r="AHW27" s="412"/>
      <c r="AHX27" s="412"/>
      <c r="AHY27" s="412"/>
      <c r="AHZ27" s="412"/>
      <c r="AIA27" s="412"/>
      <c r="AIB27" s="412"/>
      <c r="AIC27" s="412"/>
      <c r="AID27" s="412"/>
      <c r="AIE27" s="412"/>
      <c r="AIF27" s="412"/>
      <c r="AIG27" s="412"/>
      <c r="AIH27" s="412"/>
      <c r="AII27" s="412"/>
      <c r="AIJ27" s="412"/>
      <c r="AIK27" s="412"/>
      <c r="AIL27" s="412"/>
      <c r="AIM27" s="412"/>
      <c r="AIN27" s="412"/>
      <c r="AIO27" s="412"/>
      <c r="AIP27" s="412"/>
      <c r="AIQ27" s="412"/>
      <c r="AIR27" s="412"/>
      <c r="AIS27" s="412"/>
      <c r="AIT27" s="412"/>
      <c r="AIU27" s="412"/>
      <c r="AIV27" s="412"/>
      <c r="AIW27" s="412"/>
      <c r="AIX27" s="412"/>
      <c r="AIY27" s="412"/>
      <c r="AIZ27" s="412"/>
      <c r="AJA27" s="412"/>
      <c r="AJB27" s="412"/>
      <c r="AJC27" s="412"/>
      <c r="AJD27" s="412"/>
      <c r="AJE27" s="412"/>
      <c r="AJF27" s="412"/>
      <c r="AJG27" s="412"/>
      <c r="AJH27" s="412"/>
      <c r="AJI27" s="412"/>
      <c r="AJJ27" s="412"/>
      <c r="AJK27" s="412"/>
      <c r="AJL27" s="412"/>
      <c r="AJM27" s="412"/>
      <c r="AJN27" s="412"/>
      <c r="AJO27" s="412"/>
      <c r="AJP27" s="412"/>
      <c r="AJQ27" s="412"/>
      <c r="AJR27" s="412"/>
      <c r="AJS27" s="412"/>
      <c r="AJT27" s="412"/>
      <c r="AJU27" s="412"/>
      <c r="AJV27" s="412"/>
      <c r="AJW27" s="412"/>
      <c r="AJX27" s="412"/>
      <c r="AJY27" s="412"/>
      <c r="AJZ27" s="412"/>
      <c r="AKA27" s="412"/>
      <c r="AKB27" s="412"/>
      <c r="AKC27" s="412"/>
      <c r="AKD27" s="412"/>
      <c r="AKE27" s="412"/>
      <c r="AKF27" s="412"/>
      <c r="AKG27" s="412"/>
      <c r="AKH27" s="412"/>
      <c r="AKI27" s="412"/>
      <c r="AKJ27" s="412"/>
      <c r="AKK27" s="412"/>
      <c r="AKL27" s="412"/>
      <c r="AKM27" s="412"/>
      <c r="AKN27" s="412"/>
      <c r="AKO27" s="412"/>
      <c r="AKP27" s="412"/>
      <c r="AKQ27" s="412"/>
      <c r="AKR27" s="412"/>
      <c r="AKS27" s="412"/>
      <c r="AKT27" s="412"/>
      <c r="AKU27" s="412"/>
      <c r="AKV27" s="412"/>
      <c r="AKW27" s="412"/>
      <c r="AKX27" s="412"/>
      <c r="AKY27" s="412"/>
      <c r="AKZ27" s="412"/>
      <c r="ALA27" s="412"/>
      <c r="ALB27" s="412"/>
      <c r="ALC27" s="412"/>
      <c r="ALD27" s="412"/>
      <c r="ALE27" s="412"/>
      <c r="ALF27" s="412"/>
      <c r="ALG27" s="412"/>
      <c r="ALH27" s="412"/>
      <c r="ALI27" s="412"/>
      <c r="ALJ27" s="412"/>
      <c r="ALK27" s="412"/>
      <c r="ALL27" s="412"/>
      <c r="ALM27" s="412"/>
      <c r="ALN27" s="412"/>
      <c r="ALO27" s="412"/>
      <c r="ALP27" s="412"/>
      <c r="ALQ27" s="412"/>
      <c r="ALR27" s="412"/>
      <c r="ALS27" s="412"/>
      <c r="ALT27" s="412"/>
      <c r="ALU27" s="412"/>
      <c r="ALV27" s="412"/>
      <c r="ALW27" s="412"/>
      <c r="ALX27" s="412"/>
      <c r="ALY27" s="412"/>
      <c r="ALZ27" s="412"/>
      <c r="AMA27" s="412"/>
      <c r="AMB27" s="412"/>
      <c r="AMC27" s="412"/>
      <c r="AMD27" s="412"/>
      <c r="AME27" s="412"/>
      <c r="AMF27" s="412"/>
      <c r="AMG27" s="412"/>
      <c r="AMH27" s="412"/>
    </row>
    <row r="28" spans="1:1023" ht="21" customHeight="1" x14ac:dyDescent="0.25">
      <c r="A28" s="259" t="s">
        <v>836</v>
      </c>
      <c r="B28" s="163">
        <v>28</v>
      </c>
      <c r="C28" s="162" t="s">
        <v>24647</v>
      </c>
      <c r="D28" s="181" t="s">
        <v>24595</v>
      </c>
      <c r="E28" s="447"/>
      <c r="F28" s="188"/>
      <c r="G28" s="254"/>
      <c r="H28" s="254"/>
      <c r="I28" s="326">
        <v>2069</v>
      </c>
      <c r="J28" s="354"/>
      <c r="K28" s="355"/>
      <c r="L28" s="355"/>
      <c r="M28" s="356"/>
      <c r="N28" s="356"/>
      <c r="O28" s="355"/>
      <c r="P28" s="356"/>
      <c r="Q28" s="356"/>
      <c r="R28" s="356"/>
      <c r="S28" s="356"/>
      <c r="T28" s="356"/>
      <c r="U28" s="348"/>
      <c r="V28" s="219">
        <f t="shared" si="14"/>
        <v>100</v>
      </c>
      <c r="W28" s="219">
        <f t="shared" si="15"/>
        <v>100</v>
      </c>
      <c r="X28" s="219">
        <f t="shared" si="2"/>
        <v>100</v>
      </c>
      <c r="Y28" s="219">
        <f t="shared" si="3"/>
        <v>100</v>
      </c>
      <c r="Z28" s="219">
        <f t="shared" si="4"/>
        <v>100</v>
      </c>
      <c r="AA28" s="220">
        <f t="shared" si="13"/>
        <v>100</v>
      </c>
      <c r="AB28" s="220">
        <f t="shared" si="12"/>
        <v>100</v>
      </c>
      <c r="AC28" s="220">
        <f t="shared" si="5"/>
        <v>100</v>
      </c>
      <c r="AD28" s="416">
        <f t="shared" si="6"/>
        <v>100</v>
      </c>
      <c r="AE28" s="416">
        <f t="shared" si="7"/>
        <v>100</v>
      </c>
      <c r="AF28" s="212">
        <f t="shared" si="16"/>
        <v>100</v>
      </c>
      <c r="AG28" s="212">
        <f t="shared" si="17"/>
        <v>100</v>
      </c>
      <c r="AH28" s="212">
        <f t="shared" ref="AH28:AH34" si="18">IF(OR(EXACT(J28,"1A"),EXACT(J28,"1B"),EXACT(J28,"1C"),K28=1),3,100)</f>
        <v>100</v>
      </c>
      <c r="AI28" s="212">
        <f t="shared" ref="AI28:AI33" si="19">IF(OR(EXACT(J28,"1A"),EXACT(J28,"1B"),EXACT(J28,"1C")),5,100)</f>
        <v>100</v>
      </c>
      <c r="AJ28" s="214" t="s">
        <v>9146</v>
      </c>
      <c r="AK28" s="255"/>
      <c r="AL28" s="265"/>
      <c r="AM28" s="266" t="s">
        <v>813</v>
      </c>
      <c r="AN28" s="412"/>
      <c r="AO28" s="412"/>
      <c r="AP28" s="412"/>
      <c r="AQ28" s="167" t="s">
        <v>24596</v>
      </c>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c r="CI28" s="412"/>
      <c r="CJ28" s="412"/>
      <c r="CK28" s="412"/>
      <c r="CL28" s="412"/>
      <c r="CM28" s="412"/>
      <c r="CN28" s="412"/>
      <c r="CO28" s="412"/>
      <c r="CP28" s="412"/>
      <c r="CQ28" s="412"/>
      <c r="CR28" s="412"/>
      <c r="CS28" s="412"/>
      <c r="CT28" s="412"/>
      <c r="CU28" s="412"/>
      <c r="CV28" s="412"/>
      <c r="CW28" s="412"/>
      <c r="CX28" s="412"/>
      <c r="CY28" s="412"/>
      <c r="CZ28" s="412"/>
      <c r="DA28" s="412"/>
      <c r="DB28" s="412"/>
      <c r="DC28" s="412"/>
      <c r="DD28" s="412"/>
      <c r="DE28" s="412"/>
      <c r="DF28" s="412"/>
      <c r="DG28" s="412"/>
      <c r="DH28" s="412"/>
      <c r="DI28" s="412"/>
      <c r="DJ28" s="412"/>
      <c r="DK28" s="412"/>
      <c r="DL28" s="412"/>
      <c r="DM28" s="412"/>
      <c r="DN28" s="412"/>
      <c r="DO28" s="412"/>
      <c r="DP28" s="412"/>
      <c r="DQ28" s="412"/>
      <c r="DR28" s="412"/>
      <c r="DS28" s="412"/>
      <c r="DT28" s="412"/>
      <c r="DU28" s="412"/>
      <c r="DV28" s="412"/>
      <c r="DW28" s="412"/>
      <c r="DX28" s="412"/>
      <c r="DY28" s="412"/>
      <c r="DZ28" s="412"/>
      <c r="EA28" s="412"/>
      <c r="EB28" s="412"/>
      <c r="EC28" s="412"/>
      <c r="ED28" s="412"/>
      <c r="EE28" s="412"/>
      <c r="EF28" s="412"/>
      <c r="EG28" s="412"/>
      <c r="EH28" s="412"/>
      <c r="EI28" s="412"/>
      <c r="EJ28" s="412"/>
      <c r="EK28" s="412"/>
      <c r="EL28" s="412"/>
      <c r="EM28" s="412"/>
      <c r="EN28" s="412"/>
      <c r="EO28" s="412"/>
      <c r="EP28" s="412"/>
      <c r="EQ28" s="412"/>
      <c r="ER28" s="412"/>
      <c r="ES28" s="412"/>
      <c r="ET28" s="412"/>
      <c r="EU28" s="412"/>
      <c r="EV28" s="412"/>
      <c r="EW28" s="412"/>
      <c r="EX28" s="412"/>
      <c r="EY28" s="412"/>
      <c r="EZ28" s="412"/>
      <c r="FA28" s="412"/>
      <c r="FB28" s="412"/>
      <c r="FC28" s="412"/>
      <c r="FD28" s="412"/>
      <c r="FE28" s="412"/>
      <c r="FF28" s="412"/>
      <c r="FG28" s="412"/>
      <c r="FH28" s="412"/>
      <c r="FI28" s="412"/>
      <c r="FJ28" s="412"/>
      <c r="FK28" s="412"/>
      <c r="FL28" s="412"/>
      <c r="FM28" s="412"/>
      <c r="FN28" s="412"/>
      <c r="FO28" s="412"/>
      <c r="FP28" s="412"/>
      <c r="FQ28" s="412"/>
      <c r="FR28" s="412"/>
      <c r="FS28" s="412"/>
      <c r="FT28" s="412"/>
      <c r="FU28" s="412"/>
      <c r="FV28" s="412"/>
      <c r="FW28" s="412"/>
      <c r="FX28" s="412"/>
      <c r="FY28" s="412"/>
      <c r="FZ28" s="412"/>
      <c r="GA28" s="412"/>
      <c r="GB28" s="412"/>
      <c r="GC28" s="412"/>
      <c r="GD28" s="412"/>
      <c r="GE28" s="412"/>
      <c r="GF28" s="412"/>
      <c r="GG28" s="412"/>
      <c r="GH28" s="412"/>
      <c r="GI28" s="412"/>
      <c r="GJ28" s="412"/>
      <c r="GK28" s="412"/>
      <c r="GL28" s="412"/>
      <c r="GM28" s="412"/>
      <c r="GN28" s="412"/>
      <c r="GO28" s="412"/>
      <c r="GP28" s="412"/>
      <c r="GQ28" s="412"/>
      <c r="GR28" s="412"/>
      <c r="GS28" s="412"/>
      <c r="GT28" s="412"/>
      <c r="GU28" s="412"/>
      <c r="GV28" s="412"/>
      <c r="GW28" s="412"/>
      <c r="GX28" s="412"/>
      <c r="GY28" s="412"/>
      <c r="GZ28" s="412"/>
      <c r="HA28" s="412"/>
      <c r="HB28" s="412"/>
      <c r="HC28" s="412"/>
      <c r="HD28" s="412"/>
      <c r="HE28" s="412"/>
      <c r="HF28" s="412"/>
      <c r="HG28" s="412"/>
      <c r="HH28" s="412"/>
      <c r="HI28" s="412"/>
      <c r="HJ28" s="412"/>
      <c r="HK28" s="412"/>
      <c r="HL28" s="412"/>
      <c r="HM28" s="412"/>
      <c r="HN28" s="412"/>
      <c r="HO28" s="412"/>
      <c r="HP28" s="412"/>
      <c r="HQ28" s="412"/>
      <c r="HR28" s="412"/>
      <c r="HS28" s="412"/>
      <c r="HT28" s="412"/>
      <c r="HU28" s="412"/>
      <c r="HV28" s="412"/>
      <c r="HW28" s="412"/>
      <c r="HX28" s="412"/>
      <c r="HY28" s="412"/>
      <c r="HZ28" s="412"/>
      <c r="IA28" s="412"/>
      <c r="IB28" s="412"/>
      <c r="IC28" s="412"/>
      <c r="ID28" s="412"/>
      <c r="IE28" s="412"/>
      <c r="IF28" s="412"/>
      <c r="IG28" s="412"/>
      <c r="IH28" s="412"/>
      <c r="II28" s="412"/>
      <c r="IJ28" s="412"/>
      <c r="IK28" s="412"/>
      <c r="IL28" s="412"/>
      <c r="IM28" s="412"/>
      <c r="IN28" s="412"/>
      <c r="IO28" s="412"/>
      <c r="IP28" s="412"/>
      <c r="IQ28" s="412"/>
      <c r="IR28" s="412"/>
      <c r="IS28" s="412"/>
      <c r="IT28" s="412"/>
      <c r="IU28" s="412"/>
      <c r="IV28" s="412"/>
      <c r="IW28" s="412"/>
      <c r="IX28" s="412"/>
      <c r="IY28" s="412"/>
      <c r="IZ28" s="412"/>
      <c r="JA28" s="412"/>
      <c r="JB28" s="412"/>
      <c r="JC28" s="412"/>
      <c r="JD28" s="412"/>
      <c r="JE28" s="412"/>
      <c r="JF28" s="412"/>
      <c r="JG28" s="412"/>
      <c r="JH28" s="412"/>
      <c r="JI28" s="412"/>
      <c r="JJ28" s="412"/>
      <c r="JK28" s="412"/>
      <c r="JL28" s="412"/>
      <c r="JM28" s="412"/>
      <c r="JN28" s="412"/>
      <c r="JO28" s="412"/>
      <c r="JP28" s="412"/>
      <c r="JQ28" s="412"/>
      <c r="JR28" s="412"/>
      <c r="JS28" s="412"/>
      <c r="JT28" s="412"/>
      <c r="JU28" s="412"/>
      <c r="JV28" s="412"/>
      <c r="JW28" s="412"/>
      <c r="JX28" s="412"/>
      <c r="JY28" s="412"/>
      <c r="JZ28" s="412"/>
      <c r="KA28" s="412"/>
      <c r="KB28" s="412"/>
      <c r="KC28" s="412"/>
      <c r="KD28" s="412"/>
      <c r="KE28" s="412"/>
      <c r="KF28" s="412"/>
      <c r="KG28" s="412"/>
      <c r="KH28" s="412"/>
      <c r="KI28" s="412"/>
      <c r="KJ28" s="412"/>
      <c r="KK28" s="412"/>
      <c r="KL28" s="412"/>
      <c r="KM28" s="412"/>
      <c r="KN28" s="412"/>
      <c r="KO28" s="412"/>
      <c r="KP28" s="412"/>
      <c r="KQ28" s="412"/>
      <c r="KR28" s="412"/>
      <c r="KS28" s="412"/>
      <c r="KT28" s="412"/>
      <c r="KU28" s="412"/>
      <c r="KV28" s="412"/>
      <c r="KW28" s="412"/>
      <c r="KX28" s="412"/>
      <c r="KY28" s="412"/>
      <c r="KZ28" s="412"/>
      <c r="LA28" s="412"/>
      <c r="LB28" s="412"/>
      <c r="LC28" s="412"/>
      <c r="LD28" s="412"/>
      <c r="LE28" s="412"/>
      <c r="LF28" s="412"/>
      <c r="LG28" s="412"/>
      <c r="LH28" s="412"/>
      <c r="LI28" s="412"/>
      <c r="LJ28" s="412"/>
      <c r="LK28" s="412"/>
      <c r="LL28" s="412"/>
      <c r="LM28" s="412"/>
      <c r="LN28" s="412"/>
      <c r="LO28" s="412"/>
      <c r="LP28" s="412"/>
      <c r="LQ28" s="412"/>
      <c r="LR28" s="412"/>
      <c r="LS28" s="412"/>
      <c r="LT28" s="412"/>
      <c r="LU28" s="412"/>
      <c r="LV28" s="412"/>
      <c r="LW28" s="412"/>
      <c r="LX28" s="412"/>
      <c r="LY28" s="412"/>
      <c r="LZ28" s="412"/>
      <c r="MA28" s="412"/>
      <c r="MB28" s="412"/>
      <c r="MC28" s="412"/>
      <c r="MD28" s="412"/>
      <c r="ME28" s="412"/>
      <c r="MF28" s="412"/>
      <c r="MG28" s="412"/>
      <c r="MH28" s="412"/>
      <c r="MI28" s="412"/>
      <c r="MJ28" s="412"/>
      <c r="MK28" s="412"/>
      <c r="ML28" s="412"/>
      <c r="MM28" s="412"/>
      <c r="MN28" s="412"/>
      <c r="MO28" s="412"/>
      <c r="MP28" s="412"/>
      <c r="MQ28" s="412"/>
      <c r="MR28" s="412"/>
      <c r="MS28" s="412"/>
      <c r="MT28" s="412"/>
      <c r="MU28" s="412"/>
      <c r="MV28" s="412"/>
      <c r="MW28" s="412"/>
      <c r="MX28" s="412"/>
      <c r="MY28" s="412"/>
      <c r="MZ28" s="412"/>
      <c r="NA28" s="412"/>
      <c r="NB28" s="412"/>
      <c r="NC28" s="412"/>
      <c r="ND28" s="412"/>
      <c r="NE28" s="412"/>
      <c r="NF28" s="412"/>
      <c r="NG28" s="412"/>
      <c r="NH28" s="412"/>
      <c r="NI28" s="412"/>
      <c r="NJ28" s="412"/>
      <c r="NK28" s="412"/>
      <c r="NL28" s="412"/>
      <c r="NM28" s="412"/>
      <c r="NN28" s="412"/>
      <c r="NO28" s="412"/>
      <c r="NP28" s="412"/>
      <c r="NQ28" s="412"/>
      <c r="NR28" s="412"/>
      <c r="NS28" s="412"/>
      <c r="NT28" s="412"/>
      <c r="NU28" s="412"/>
      <c r="NV28" s="412"/>
      <c r="NW28" s="412"/>
      <c r="NX28" s="412"/>
      <c r="NY28" s="412"/>
      <c r="NZ28" s="412"/>
      <c r="OA28" s="412"/>
      <c r="OB28" s="412"/>
      <c r="OC28" s="412"/>
      <c r="OD28" s="412"/>
      <c r="OE28" s="412"/>
      <c r="OF28" s="412"/>
      <c r="OG28" s="412"/>
      <c r="OH28" s="412"/>
      <c r="OI28" s="412"/>
      <c r="OJ28" s="412"/>
      <c r="OK28" s="412"/>
      <c r="OL28" s="412"/>
      <c r="OM28" s="412"/>
      <c r="ON28" s="412"/>
      <c r="OO28" s="412"/>
      <c r="OP28" s="412"/>
      <c r="OQ28" s="412"/>
      <c r="OR28" s="412"/>
      <c r="OS28" s="412"/>
      <c r="OT28" s="412"/>
      <c r="OU28" s="412"/>
      <c r="OV28" s="412"/>
      <c r="OW28" s="412"/>
      <c r="OX28" s="412"/>
      <c r="OY28" s="412"/>
      <c r="OZ28" s="412"/>
      <c r="PA28" s="412"/>
      <c r="PB28" s="412"/>
      <c r="PC28" s="412"/>
      <c r="PD28" s="412"/>
      <c r="PE28" s="412"/>
      <c r="PF28" s="412"/>
      <c r="PG28" s="412"/>
      <c r="PH28" s="412"/>
      <c r="PI28" s="412"/>
      <c r="PJ28" s="412"/>
      <c r="PK28" s="412"/>
      <c r="PL28" s="412"/>
      <c r="PM28" s="412"/>
      <c r="PN28" s="412"/>
      <c r="PO28" s="412"/>
      <c r="PP28" s="412"/>
      <c r="PQ28" s="412"/>
      <c r="PR28" s="412"/>
      <c r="PS28" s="412"/>
      <c r="PT28" s="412"/>
      <c r="PU28" s="412"/>
      <c r="PV28" s="412"/>
      <c r="PW28" s="412"/>
      <c r="PX28" s="412"/>
      <c r="PY28" s="412"/>
      <c r="PZ28" s="412"/>
      <c r="QA28" s="412"/>
      <c r="QB28" s="412"/>
      <c r="QC28" s="412"/>
      <c r="QD28" s="412"/>
      <c r="QE28" s="412"/>
      <c r="QF28" s="412"/>
      <c r="QG28" s="412"/>
      <c r="QH28" s="412"/>
      <c r="QI28" s="412"/>
      <c r="QJ28" s="412"/>
      <c r="QK28" s="412"/>
      <c r="QL28" s="412"/>
      <c r="QM28" s="412"/>
      <c r="QN28" s="412"/>
      <c r="QO28" s="412"/>
      <c r="QP28" s="412"/>
      <c r="QQ28" s="412"/>
      <c r="QR28" s="412"/>
      <c r="QS28" s="412"/>
      <c r="QT28" s="412"/>
      <c r="QU28" s="412"/>
      <c r="QV28" s="412"/>
      <c r="QW28" s="412"/>
      <c r="QX28" s="412"/>
      <c r="QY28" s="412"/>
      <c r="QZ28" s="412"/>
      <c r="RA28" s="412"/>
      <c r="RB28" s="412"/>
      <c r="RC28" s="412"/>
      <c r="RD28" s="412"/>
      <c r="RE28" s="412"/>
      <c r="RF28" s="412"/>
      <c r="RG28" s="412"/>
      <c r="RH28" s="412"/>
      <c r="RI28" s="412"/>
      <c r="RJ28" s="412"/>
      <c r="RK28" s="412"/>
      <c r="RL28" s="412"/>
      <c r="RM28" s="412"/>
      <c r="RN28" s="412"/>
      <c r="RO28" s="412"/>
      <c r="RP28" s="412"/>
      <c r="RQ28" s="412"/>
      <c r="RR28" s="412"/>
      <c r="RS28" s="412"/>
      <c r="RT28" s="412"/>
      <c r="RU28" s="412"/>
      <c r="RV28" s="412"/>
      <c r="RW28" s="412"/>
      <c r="RX28" s="412"/>
      <c r="RY28" s="412"/>
      <c r="RZ28" s="412"/>
      <c r="SA28" s="412"/>
      <c r="SB28" s="412"/>
      <c r="SC28" s="412"/>
      <c r="SD28" s="412"/>
      <c r="SE28" s="412"/>
      <c r="SF28" s="412"/>
      <c r="SG28" s="412"/>
      <c r="SH28" s="412"/>
      <c r="SI28" s="412"/>
      <c r="SJ28" s="412"/>
      <c r="SK28" s="412"/>
      <c r="SL28" s="412"/>
      <c r="SM28" s="412"/>
      <c r="SN28" s="412"/>
      <c r="SO28" s="412"/>
      <c r="SP28" s="412"/>
      <c r="SQ28" s="412"/>
      <c r="SR28" s="412"/>
      <c r="SS28" s="412"/>
      <c r="ST28" s="412"/>
      <c r="SU28" s="412"/>
      <c r="SV28" s="412"/>
      <c r="SW28" s="412"/>
      <c r="SX28" s="412"/>
      <c r="SY28" s="412"/>
      <c r="SZ28" s="412"/>
      <c r="TA28" s="412"/>
      <c r="TB28" s="412"/>
      <c r="TC28" s="412"/>
      <c r="TD28" s="412"/>
      <c r="TE28" s="412"/>
      <c r="TF28" s="412"/>
      <c r="TG28" s="412"/>
      <c r="TH28" s="412"/>
      <c r="TI28" s="412"/>
      <c r="TJ28" s="412"/>
      <c r="TK28" s="412"/>
      <c r="TL28" s="412"/>
      <c r="TM28" s="412"/>
      <c r="TN28" s="412"/>
      <c r="TO28" s="412"/>
      <c r="TP28" s="412"/>
      <c r="TQ28" s="412"/>
      <c r="TR28" s="412"/>
      <c r="TS28" s="412"/>
      <c r="TT28" s="412"/>
      <c r="TU28" s="412"/>
      <c r="TV28" s="412"/>
      <c r="TW28" s="412"/>
      <c r="TX28" s="412"/>
      <c r="TY28" s="412"/>
      <c r="TZ28" s="412"/>
      <c r="UA28" s="412"/>
      <c r="UB28" s="412"/>
      <c r="UC28" s="412"/>
      <c r="UD28" s="412"/>
      <c r="UE28" s="412"/>
      <c r="UF28" s="412"/>
      <c r="UG28" s="412"/>
      <c r="UH28" s="412"/>
      <c r="UI28" s="412"/>
      <c r="UJ28" s="412"/>
      <c r="UK28" s="412"/>
      <c r="UL28" s="412"/>
      <c r="UM28" s="412"/>
      <c r="UN28" s="412"/>
      <c r="UO28" s="412"/>
      <c r="UP28" s="412"/>
      <c r="UQ28" s="412"/>
      <c r="UR28" s="412"/>
      <c r="US28" s="412"/>
      <c r="UT28" s="412"/>
      <c r="UU28" s="412"/>
      <c r="UV28" s="412"/>
      <c r="UW28" s="412"/>
      <c r="UX28" s="412"/>
      <c r="UY28" s="412"/>
      <c r="UZ28" s="412"/>
      <c r="VA28" s="412"/>
      <c r="VB28" s="412"/>
      <c r="VC28" s="412"/>
      <c r="VD28" s="412"/>
      <c r="VE28" s="412"/>
      <c r="VF28" s="412"/>
      <c r="VG28" s="412"/>
      <c r="VH28" s="412"/>
      <c r="VI28" s="412"/>
      <c r="VJ28" s="412"/>
      <c r="VK28" s="412"/>
      <c r="VL28" s="412"/>
      <c r="VM28" s="412"/>
      <c r="VN28" s="412"/>
      <c r="VO28" s="412"/>
      <c r="VP28" s="412"/>
      <c r="VQ28" s="412"/>
      <c r="VR28" s="412"/>
      <c r="VS28" s="412"/>
      <c r="VT28" s="412"/>
      <c r="VU28" s="412"/>
      <c r="VV28" s="412"/>
      <c r="VW28" s="412"/>
      <c r="VX28" s="412"/>
      <c r="VY28" s="412"/>
      <c r="VZ28" s="412"/>
      <c r="WA28" s="412"/>
      <c r="WB28" s="412"/>
      <c r="WC28" s="412"/>
      <c r="WD28" s="412"/>
      <c r="WE28" s="412"/>
      <c r="WF28" s="412"/>
      <c r="WG28" s="412"/>
      <c r="WH28" s="412"/>
      <c r="WI28" s="412"/>
      <c r="WJ28" s="412"/>
      <c r="WK28" s="412"/>
      <c r="WL28" s="412"/>
      <c r="WM28" s="412"/>
      <c r="WN28" s="412"/>
      <c r="WO28" s="412"/>
      <c r="WP28" s="412"/>
      <c r="WQ28" s="412"/>
      <c r="WR28" s="412"/>
      <c r="WS28" s="412"/>
      <c r="WT28" s="412"/>
      <c r="WU28" s="412"/>
      <c r="WV28" s="412"/>
      <c r="WW28" s="412"/>
      <c r="WX28" s="412"/>
      <c r="WY28" s="412"/>
      <c r="WZ28" s="412"/>
      <c r="XA28" s="412"/>
      <c r="XB28" s="412"/>
      <c r="XC28" s="412"/>
      <c r="XD28" s="412"/>
      <c r="XE28" s="412"/>
      <c r="XF28" s="412"/>
      <c r="XG28" s="412"/>
      <c r="XH28" s="412"/>
      <c r="XI28" s="412"/>
      <c r="XJ28" s="412"/>
      <c r="XK28" s="412"/>
      <c r="XL28" s="412"/>
      <c r="XM28" s="412"/>
      <c r="XN28" s="412"/>
      <c r="XO28" s="412"/>
      <c r="XP28" s="412"/>
      <c r="XQ28" s="412"/>
      <c r="XR28" s="412"/>
      <c r="XS28" s="412"/>
      <c r="XT28" s="412"/>
      <c r="XU28" s="412"/>
      <c r="XV28" s="412"/>
      <c r="XW28" s="412"/>
      <c r="XX28" s="412"/>
      <c r="XY28" s="412"/>
      <c r="XZ28" s="412"/>
      <c r="YA28" s="412"/>
      <c r="YB28" s="412"/>
      <c r="YC28" s="412"/>
      <c r="YD28" s="412"/>
      <c r="YE28" s="412"/>
      <c r="YF28" s="412"/>
      <c r="YG28" s="412"/>
      <c r="YH28" s="412"/>
      <c r="YI28" s="412"/>
      <c r="YJ28" s="412"/>
      <c r="YK28" s="412"/>
      <c r="YL28" s="412"/>
      <c r="YM28" s="412"/>
      <c r="YN28" s="412"/>
      <c r="YO28" s="412"/>
      <c r="YP28" s="412"/>
      <c r="YQ28" s="412"/>
      <c r="YR28" s="412"/>
      <c r="YS28" s="412"/>
      <c r="YT28" s="412"/>
      <c r="YU28" s="412"/>
      <c r="YV28" s="412"/>
      <c r="YW28" s="412"/>
      <c r="YX28" s="412"/>
      <c r="YY28" s="412"/>
      <c r="YZ28" s="412"/>
      <c r="ZA28" s="412"/>
      <c r="ZB28" s="412"/>
      <c r="ZC28" s="412"/>
      <c r="ZD28" s="412"/>
      <c r="ZE28" s="412"/>
      <c r="ZF28" s="412"/>
      <c r="ZG28" s="412"/>
      <c r="ZH28" s="412"/>
      <c r="ZI28" s="412"/>
      <c r="ZJ28" s="412"/>
      <c r="ZK28" s="412"/>
      <c r="ZL28" s="412"/>
      <c r="ZM28" s="412"/>
      <c r="ZN28" s="412"/>
      <c r="ZO28" s="412"/>
      <c r="ZP28" s="412"/>
      <c r="ZQ28" s="412"/>
      <c r="ZR28" s="412"/>
      <c r="ZS28" s="412"/>
      <c r="ZT28" s="412"/>
      <c r="ZU28" s="412"/>
      <c r="ZV28" s="412"/>
      <c r="ZW28" s="412"/>
      <c r="ZX28" s="412"/>
      <c r="ZY28" s="412"/>
      <c r="ZZ28" s="412"/>
      <c r="AAA28" s="412"/>
      <c r="AAB28" s="412"/>
      <c r="AAC28" s="412"/>
      <c r="AAD28" s="412"/>
      <c r="AAE28" s="412"/>
      <c r="AAF28" s="412"/>
      <c r="AAG28" s="412"/>
      <c r="AAH28" s="412"/>
      <c r="AAI28" s="412"/>
      <c r="AAJ28" s="412"/>
      <c r="AAK28" s="412"/>
      <c r="AAL28" s="412"/>
      <c r="AAM28" s="412"/>
      <c r="AAN28" s="412"/>
      <c r="AAO28" s="412"/>
      <c r="AAP28" s="412"/>
      <c r="AAQ28" s="412"/>
      <c r="AAR28" s="412"/>
      <c r="AAS28" s="412"/>
      <c r="AAT28" s="412"/>
      <c r="AAU28" s="412"/>
      <c r="AAV28" s="412"/>
      <c r="AAW28" s="412"/>
      <c r="AAX28" s="412"/>
      <c r="AAY28" s="412"/>
      <c r="AAZ28" s="412"/>
      <c r="ABA28" s="412"/>
      <c r="ABB28" s="412"/>
      <c r="ABC28" s="412"/>
      <c r="ABD28" s="412"/>
      <c r="ABE28" s="412"/>
      <c r="ABF28" s="412"/>
      <c r="ABG28" s="412"/>
      <c r="ABH28" s="412"/>
      <c r="ABI28" s="412"/>
      <c r="ABJ28" s="412"/>
      <c r="ABK28" s="412"/>
      <c r="ABL28" s="412"/>
      <c r="ABM28" s="412"/>
      <c r="ABN28" s="412"/>
      <c r="ABO28" s="412"/>
      <c r="ABP28" s="412"/>
      <c r="ABQ28" s="412"/>
      <c r="ABR28" s="412"/>
      <c r="ABS28" s="412"/>
      <c r="ABT28" s="412"/>
      <c r="ABU28" s="412"/>
      <c r="ABV28" s="412"/>
      <c r="ABW28" s="412"/>
      <c r="ABX28" s="412"/>
      <c r="ABY28" s="412"/>
      <c r="ABZ28" s="412"/>
      <c r="ACA28" s="412"/>
      <c r="ACB28" s="412"/>
      <c r="ACC28" s="412"/>
      <c r="ACD28" s="412"/>
      <c r="ACE28" s="412"/>
      <c r="ACF28" s="412"/>
      <c r="ACG28" s="412"/>
      <c r="ACH28" s="412"/>
      <c r="ACI28" s="412"/>
      <c r="ACJ28" s="412"/>
      <c r="ACK28" s="412"/>
      <c r="ACL28" s="412"/>
      <c r="ACM28" s="412"/>
      <c r="ACN28" s="412"/>
      <c r="ACO28" s="412"/>
      <c r="ACP28" s="412"/>
      <c r="ACQ28" s="412"/>
      <c r="ACR28" s="412"/>
      <c r="ACS28" s="412"/>
      <c r="ACT28" s="412"/>
      <c r="ACU28" s="412"/>
      <c r="ACV28" s="412"/>
      <c r="ACW28" s="412"/>
      <c r="ACX28" s="412"/>
      <c r="ACY28" s="412"/>
      <c r="ACZ28" s="412"/>
      <c r="ADA28" s="412"/>
      <c r="ADB28" s="412"/>
      <c r="ADC28" s="412"/>
      <c r="ADD28" s="412"/>
      <c r="ADE28" s="412"/>
      <c r="ADF28" s="412"/>
      <c r="ADG28" s="412"/>
      <c r="ADH28" s="412"/>
      <c r="ADI28" s="412"/>
      <c r="ADJ28" s="412"/>
      <c r="ADK28" s="412"/>
      <c r="ADL28" s="412"/>
      <c r="ADM28" s="412"/>
      <c r="ADN28" s="412"/>
      <c r="ADO28" s="412"/>
      <c r="ADP28" s="412"/>
      <c r="ADQ28" s="412"/>
      <c r="ADR28" s="412"/>
      <c r="ADS28" s="412"/>
      <c r="ADT28" s="412"/>
      <c r="ADU28" s="412"/>
      <c r="ADV28" s="412"/>
      <c r="ADW28" s="412"/>
      <c r="ADX28" s="412"/>
      <c r="ADY28" s="412"/>
      <c r="ADZ28" s="412"/>
      <c r="AEA28" s="412"/>
      <c r="AEB28" s="412"/>
      <c r="AEC28" s="412"/>
      <c r="AED28" s="412"/>
      <c r="AEE28" s="412"/>
      <c r="AEF28" s="412"/>
      <c r="AEG28" s="412"/>
      <c r="AEH28" s="412"/>
      <c r="AEI28" s="412"/>
      <c r="AEJ28" s="412"/>
      <c r="AEK28" s="412"/>
      <c r="AEL28" s="412"/>
      <c r="AEM28" s="412"/>
      <c r="AEN28" s="412"/>
      <c r="AEO28" s="412"/>
      <c r="AEP28" s="412"/>
      <c r="AEQ28" s="412"/>
      <c r="AER28" s="412"/>
      <c r="AES28" s="412"/>
      <c r="AET28" s="412"/>
      <c r="AEU28" s="412"/>
      <c r="AEV28" s="412"/>
      <c r="AEW28" s="412"/>
      <c r="AEX28" s="412"/>
      <c r="AEY28" s="412"/>
      <c r="AEZ28" s="412"/>
      <c r="AFA28" s="412"/>
      <c r="AFB28" s="412"/>
      <c r="AFC28" s="412"/>
      <c r="AFD28" s="412"/>
      <c r="AFE28" s="412"/>
      <c r="AFF28" s="412"/>
      <c r="AFG28" s="412"/>
      <c r="AFH28" s="412"/>
      <c r="AFI28" s="412"/>
      <c r="AFJ28" s="412"/>
      <c r="AFK28" s="412"/>
      <c r="AFL28" s="412"/>
      <c r="AFM28" s="412"/>
      <c r="AFN28" s="412"/>
      <c r="AFO28" s="412"/>
      <c r="AFP28" s="412"/>
      <c r="AFQ28" s="412"/>
      <c r="AFR28" s="412"/>
      <c r="AFS28" s="412"/>
      <c r="AFT28" s="412"/>
      <c r="AFU28" s="412"/>
      <c r="AFV28" s="412"/>
      <c r="AFW28" s="412"/>
      <c r="AFX28" s="412"/>
      <c r="AFY28" s="412"/>
      <c r="AFZ28" s="412"/>
      <c r="AGA28" s="412"/>
      <c r="AGB28" s="412"/>
      <c r="AGC28" s="412"/>
      <c r="AGD28" s="412"/>
      <c r="AGE28" s="412"/>
      <c r="AGF28" s="412"/>
      <c r="AGG28" s="412"/>
      <c r="AGH28" s="412"/>
      <c r="AGI28" s="412"/>
      <c r="AGJ28" s="412"/>
      <c r="AGK28" s="412"/>
      <c r="AGL28" s="412"/>
      <c r="AGM28" s="412"/>
      <c r="AGN28" s="412"/>
      <c r="AGO28" s="412"/>
      <c r="AGP28" s="412"/>
      <c r="AGQ28" s="412"/>
      <c r="AGR28" s="412"/>
      <c r="AGS28" s="412"/>
      <c r="AGT28" s="412"/>
      <c r="AGU28" s="412"/>
      <c r="AGV28" s="412"/>
      <c r="AGW28" s="412"/>
      <c r="AGX28" s="412"/>
      <c r="AGY28" s="412"/>
      <c r="AGZ28" s="412"/>
      <c r="AHA28" s="412"/>
      <c r="AHB28" s="412"/>
      <c r="AHC28" s="412"/>
      <c r="AHD28" s="412"/>
      <c r="AHE28" s="412"/>
      <c r="AHF28" s="412"/>
      <c r="AHG28" s="412"/>
      <c r="AHH28" s="412"/>
      <c r="AHI28" s="412"/>
      <c r="AHJ28" s="412"/>
      <c r="AHK28" s="412"/>
      <c r="AHL28" s="412"/>
      <c r="AHM28" s="412"/>
      <c r="AHN28" s="412"/>
      <c r="AHO28" s="412"/>
      <c r="AHP28" s="412"/>
      <c r="AHQ28" s="412"/>
      <c r="AHR28" s="412"/>
      <c r="AHS28" s="412"/>
      <c r="AHT28" s="412"/>
      <c r="AHU28" s="412"/>
      <c r="AHV28" s="412"/>
      <c r="AHW28" s="412"/>
      <c r="AHX28" s="412"/>
      <c r="AHY28" s="412"/>
      <c r="AHZ28" s="412"/>
      <c r="AIA28" s="412"/>
      <c r="AIB28" s="412"/>
      <c r="AIC28" s="412"/>
      <c r="AID28" s="412"/>
      <c r="AIE28" s="412"/>
      <c r="AIF28" s="412"/>
      <c r="AIG28" s="412"/>
      <c r="AIH28" s="412"/>
      <c r="AII28" s="412"/>
      <c r="AIJ28" s="412"/>
      <c r="AIK28" s="412"/>
      <c r="AIL28" s="412"/>
      <c r="AIM28" s="412"/>
      <c r="AIN28" s="412"/>
      <c r="AIO28" s="412"/>
      <c r="AIP28" s="412"/>
      <c r="AIQ28" s="412"/>
      <c r="AIR28" s="412"/>
      <c r="AIS28" s="412"/>
      <c r="AIT28" s="412"/>
      <c r="AIU28" s="412"/>
      <c r="AIV28" s="412"/>
      <c r="AIW28" s="412"/>
      <c r="AIX28" s="412"/>
      <c r="AIY28" s="412"/>
      <c r="AIZ28" s="412"/>
      <c r="AJA28" s="412"/>
      <c r="AJB28" s="412"/>
      <c r="AJC28" s="412"/>
      <c r="AJD28" s="412"/>
      <c r="AJE28" s="412"/>
      <c r="AJF28" s="412"/>
      <c r="AJG28" s="412"/>
      <c r="AJH28" s="412"/>
      <c r="AJI28" s="412"/>
      <c r="AJJ28" s="412"/>
      <c r="AJK28" s="412"/>
      <c r="AJL28" s="412"/>
      <c r="AJM28" s="412"/>
      <c r="AJN28" s="412"/>
      <c r="AJO28" s="412"/>
      <c r="AJP28" s="412"/>
      <c r="AJQ28" s="412"/>
      <c r="AJR28" s="412"/>
      <c r="AJS28" s="412"/>
      <c r="AJT28" s="412"/>
      <c r="AJU28" s="412"/>
      <c r="AJV28" s="412"/>
      <c r="AJW28" s="412"/>
      <c r="AJX28" s="412"/>
      <c r="AJY28" s="412"/>
      <c r="AJZ28" s="412"/>
      <c r="AKA28" s="412"/>
      <c r="AKB28" s="412"/>
      <c r="AKC28" s="412"/>
      <c r="AKD28" s="412"/>
      <c r="AKE28" s="412"/>
      <c r="AKF28" s="412"/>
      <c r="AKG28" s="412"/>
      <c r="AKH28" s="412"/>
      <c r="AKI28" s="412"/>
      <c r="AKJ28" s="412"/>
      <c r="AKK28" s="412"/>
      <c r="AKL28" s="412"/>
      <c r="AKM28" s="412"/>
      <c r="AKN28" s="412"/>
      <c r="AKO28" s="412"/>
      <c r="AKP28" s="412"/>
      <c r="AKQ28" s="412"/>
      <c r="AKR28" s="412"/>
      <c r="AKS28" s="412"/>
      <c r="AKT28" s="412"/>
      <c r="AKU28" s="412"/>
      <c r="AKV28" s="412"/>
      <c r="AKW28" s="412"/>
      <c r="AKX28" s="412"/>
      <c r="AKY28" s="412"/>
      <c r="AKZ28" s="412"/>
      <c r="ALA28" s="412"/>
      <c r="ALB28" s="412"/>
      <c r="ALC28" s="412"/>
      <c r="ALD28" s="412"/>
      <c r="ALE28" s="412"/>
      <c r="ALF28" s="412"/>
      <c r="ALG28" s="412"/>
      <c r="ALH28" s="412"/>
      <c r="ALI28" s="412"/>
      <c r="ALJ28" s="412"/>
      <c r="ALK28" s="412"/>
      <c r="ALL28" s="412"/>
      <c r="ALM28" s="412"/>
      <c r="ALN28" s="412"/>
      <c r="ALO28" s="412"/>
      <c r="ALP28" s="412"/>
      <c r="ALQ28" s="412"/>
      <c r="ALR28" s="412"/>
      <c r="ALS28" s="412"/>
      <c r="ALT28" s="412"/>
      <c r="ALU28" s="412"/>
      <c r="ALV28" s="412"/>
      <c r="ALW28" s="412"/>
      <c r="ALX28" s="412"/>
      <c r="ALY28" s="412"/>
      <c r="ALZ28" s="412"/>
      <c r="AMA28" s="412"/>
      <c r="AMB28" s="412"/>
      <c r="AMC28" s="412"/>
      <c r="AMD28" s="412"/>
      <c r="AME28" s="412"/>
      <c r="AMF28" s="412"/>
      <c r="AMG28" s="412"/>
      <c r="AMH28" s="412"/>
    </row>
    <row r="29" spans="1:1023" ht="24.75" customHeight="1" x14ac:dyDescent="0.25">
      <c r="A29" s="291" t="s">
        <v>1074</v>
      </c>
      <c r="B29" s="163">
        <v>29</v>
      </c>
      <c r="C29" s="162" t="s">
        <v>24648</v>
      </c>
      <c r="D29" s="175" t="s">
        <v>1075</v>
      </c>
      <c r="E29" s="185" t="s">
        <v>196</v>
      </c>
      <c r="F29" s="185">
        <v>3</v>
      </c>
      <c r="G29" s="180"/>
      <c r="H29" s="180"/>
      <c r="I29" s="319"/>
      <c r="J29" s="366"/>
      <c r="K29" s="140"/>
      <c r="L29" s="140"/>
      <c r="M29" s="140"/>
      <c r="N29" s="140"/>
      <c r="O29" s="140"/>
      <c r="P29" s="140"/>
      <c r="Q29" s="140"/>
      <c r="R29" s="140"/>
      <c r="S29" s="140"/>
      <c r="T29" s="140"/>
      <c r="U29" s="140"/>
      <c r="V29" s="219">
        <f t="shared" si="14"/>
        <v>100</v>
      </c>
      <c r="W29" s="219">
        <f t="shared" si="15"/>
        <v>100</v>
      </c>
      <c r="X29" s="219">
        <f t="shared" si="2"/>
        <v>100</v>
      </c>
      <c r="Y29" s="219">
        <f t="shared" si="3"/>
        <v>100</v>
      </c>
      <c r="Z29" s="219">
        <f t="shared" si="4"/>
        <v>100</v>
      </c>
      <c r="AA29" s="220">
        <f t="shared" si="13"/>
        <v>100</v>
      </c>
      <c r="AB29" s="220">
        <f t="shared" si="12"/>
        <v>100</v>
      </c>
      <c r="AC29" s="220">
        <f t="shared" si="5"/>
        <v>100</v>
      </c>
      <c r="AD29" s="416">
        <f t="shared" si="6"/>
        <v>100</v>
      </c>
      <c r="AE29" s="416">
        <f t="shared" si="7"/>
        <v>100</v>
      </c>
      <c r="AF29" s="212">
        <f t="shared" si="16"/>
        <v>100</v>
      </c>
      <c r="AG29" s="212">
        <f t="shared" si="17"/>
        <v>100</v>
      </c>
      <c r="AH29" s="212">
        <f t="shared" si="18"/>
        <v>100</v>
      </c>
      <c r="AI29" s="212">
        <f t="shared" si="19"/>
        <v>100</v>
      </c>
      <c r="AJ29" s="214"/>
      <c r="AK29" s="163">
        <v>1</v>
      </c>
      <c r="AL29" s="412"/>
      <c r="AM29" s="214"/>
      <c r="AN29" s="412"/>
      <c r="AO29" s="412"/>
      <c r="AP29" s="412"/>
      <c r="AQ29" s="167" t="s">
        <v>6242</v>
      </c>
      <c r="AR29" s="412"/>
      <c r="AS29" s="412"/>
      <c r="AT29" s="412"/>
    </row>
    <row r="30" spans="1:1023" ht="24.75" customHeight="1" x14ac:dyDescent="0.25">
      <c r="A30" s="165" t="s">
        <v>1076</v>
      </c>
      <c r="B30" s="163">
        <v>30</v>
      </c>
      <c r="C30" s="162" t="s">
        <v>24649</v>
      </c>
      <c r="D30" s="176" t="s">
        <v>1077</v>
      </c>
      <c r="E30" s="185" t="s">
        <v>196</v>
      </c>
      <c r="F30" s="185">
        <v>3</v>
      </c>
      <c r="G30" s="180"/>
      <c r="H30" s="180"/>
      <c r="I30" s="319">
        <v>2</v>
      </c>
      <c r="J30" s="366"/>
      <c r="K30" s="332">
        <v>2</v>
      </c>
      <c r="L30" s="140"/>
      <c r="M30" s="140"/>
      <c r="N30" s="140"/>
      <c r="O30" s="140"/>
      <c r="P30" s="140"/>
      <c r="Q30" s="140"/>
      <c r="R30" s="140"/>
      <c r="S30" s="140"/>
      <c r="T30" s="140"/>
      <c r="U30" s="140"/>
      <c r="V30" s="219">
        <f t="shared" si="14"/>
        <v>100</v>
      </c>
      <c r="W30" s="219">
        <f t="shared" si="15"/>
        <v>100</v>
      </c>
      <c r="X30" s="219">
        <f t="shared" si="2"/>
        <v>100</v>
      </c>
      <c r="Y30" s="219">
        <f t="shared" si="3"/>
        <v>100</v>
      </c>
      <c r="Z30" s="219">
        <f t="shared" si="4"/>
        <v>100</v>
      </c>
      <c r="AA30" s="220">
        <f t="shared" si="13"/>
        <v>100</v>
      </c>
      <c r="AB30" s="220">
        <f t="shared" si="12"/>
        <v>100</v>
      </c>
      <c r="AC30" s="220">
        <f t="shared" si="5"/>
        <v>100</v>
      </c>
      <c r="AD30" s="416">
        <f t="shared" si="6"/>
        <v>100</v>
      </c>
      <c r="AE30" s="416">
        <f t="shared" si="7"/>
        <v>100</v>
      </c>
      <c r="AF30" s="212">
        <f t="shared" si="16"/>
        <v>10</v>
      </c>
      <c r="AG30" s="212">
        <f t="shared" si="17"/>
        <v>100</v>
      </c>
      <c r="AH30" s="212">
        <f t="shared" si="18"/>
        <v>100</v>
      </c>
      <c r="AI30" s="212">
        <f t="shared" si="19"/>
        <v>100</v>
      </c>
      <c r="AJ30" s="214" t="s">
        <v>24597</v>
      </c>
      <c r="AK30" s="163">
        <v>1</v>
      </c>
      <c r="AL30" s="412"/>
      <c r="AM30" s="214"/>
      <c r="AN30" s="412"/>
      <c r="AO30" s="412"/>
      <c r="AP30" s="412"/>
      <c r="AQ30" s="167" t="s">
        <v>24598</v>
      </c>
      <c r="AR30" s="412"/>
      <c r="AS30" s="412"/>
      <c r="AT30" s="412"/>
    </row>
    <row r="31" spans="1:1023" ht="20.25" customHeight="1" x14ac:dyDescent="0.25">
      <c r="A31" s="149" t="s">
        <v>1239</v>
      </c>
      <c r="B31" s="163">
        <v>31</v>
      </c>
      <c r="C31" s="162" t="s">
        <v>24650</v>
      </c>
      <c r="D31" s="178" t="s">
        <v>1240</v>
      </c>
      <c r="E31" s="185" t="s">
        <v>1241</v>
      </c>
      <c r="F31" s="201"/>
      <c r="G31" s="180"/>
      <c r="H31" s="180"/>
      <c r="I31" s="319">
        <v>1.6E-2</v>
      </c>
      <c r="J31" s="332" t="s">
        <v>752</v>
      </c>
      <c r="K31" s="334">
        <v>1</v>
      </c>
      <c r="L31" s="140"/>
      <c r="M31" s="140"/>
      <c r="N31" s="140"/>
      <c r="O31" s="140"/>
      <c r="P31" s="140"/>
      <c r="Q31" s="140"/>
      <c r="R31" s="140"/>
      <c r="S31" s="140"/>
      <c r="T31" s="140"/>
      <c r="U31" s="140"/>
      <c r="V31" s="219">
        <f t="shared" si="14"/>
        <v>100</v>
      </c>
      <c r="W31" s="219">
        <f t="shared" si="15"/>
        <v>100</v>
      </c>
      <c r="X31" s="219">
        <f t="shared" si="2"/>
        <v>100</v>
      </c>
      <c r="Y31" s="219">
        <f t="shared" si="3"/>
        <v>100</v>
      </c>
      <c r="Z31" s="219">
        <f t="shared" si="4"/>
        <v>100</v>
      </c>
      <c r="AA31" s="220">
        <f t="shared" si="13"/>
        <v>100</v>
      </c>
      <c r="AB31" s="220">
        <f t="shared" si="12"/>
        <v>100</v>
      </c>
      <c r="AC31" s="220">
        <f t="shared" si="5"/>
        <v>100</v>
      </c>
      <c r="AD31" s="416">
        <f t="shared" si="6"/>
        <v>100</v>
      </c>
      <c r="AE31" s="416">
        <f t="shared" si="7"/>
        <v>100</v>
      </c>
      <c r="AF31" s="212">
        <f t="shared" si="16"/>
        <v>1</v>
      </c>
      <c r="AG31" s="212">
        <f t="shared" si="17"/>
        <v>1</v>
      </c>
      <c r="AH31" s="212">
        <f t="shared" si="18"/>
        <v>3</v>
      </c>
      <c r="AI31" s="212">
        <f t="shared" si="19"/>
        <v>5</v>
      </c>
      <c r="AJ31" s="223">
        <v>4.0000000000000003E-5</v>
      </c>
      <c r="AK31" s="163">
        <v>1</v>
      </c>
      <c r="AL31" s="185">
        <v>1</v>
      </c>
      <c r="AM31" s="214"/>
      <c r="AN31" s="185">
        <v>1000</v>
      </c>
      <c r="AO31" s="185">
        <v>100</v>
      </c>
      <c r="AP31" s="412"/>
      <c r="AQ31" s="222" t="s">
        <v>1242</v>
      </c>
      <c r="AR31" s="412"/>
      <c r="AS31" s="412"/>
      <c r="AT31" s="412"/>
    </row>
    <row r="32" spans="1:1023" ht="21" customHeight="1" x14ac:dyDescent="0.25">
      <c r="A32" s="149" t="s">
        <v>1243</v>
      </c>
      <c r="B32" s="163">
        <v>32</v>
      </c>
      <c r="C32" s="162" t="s">
        <v>24651</v>
      </c>
      <c r="D32" s="178" t="s">
        <v>1244</v>
      </c>
      <c r="E32" s="185" t="s">
        <v>208</v>
      </c>
      <c r="F32" s="201"/>
      <c r="G32" s="180"/>
      <c r="H32" s="180"/>
      <c r="I32" s="319">
        <v>0.13</v>
      </c>
      <c r="J32" s="366"/>
      <c r="K32" s="140"/>
      <c r="L32" s="140"/>
      <c r="M32" s="140"/>
      <c r="N32" s="140"/>
      <c r="O32" s="140"/>
      <c r="P32" s="140"/>
      <c r="Q32" s="140"/>
      <c r="R32" s="140"/>
      <c r="S32" s="140"/>
      <c r="T32" s="140"/>
      <c r="U32" s="140"/>
      <c r="V32" s="219">
        <f t="shared" si="14"/>
        <v>100</v>
      </c>
      <c r="W32" s="219">
        <f t="shared" si="15"/>
        <v>100</v>
      </c>
      <c r="X32" s="219">
        <f t="shared" si="2"/>
        <v>100</v>
      </c>
      <c r="Y32" s="219">
        <f t="shared" si="3"/>
        <v>100</v>
      </c>
      <c r="Z32" s="219">
        <f t="shared" si="4"/>
        <v>100</v>
      </c>
      <c r="AA32" s="220">
        <f t="shared" si="13"/>
        <v>100</v>
      </c>
      <c r="AB32" s="220">
        <f t="shared" si="12"/>
        <v>100</v>
      </c>
      <c r="AC32" s="220">
        <f t="shared" si="5"/>
        <v>100</v>
      </c>
      <c r="AD32" s="416">
        <f t="shared" si="6"/>
        <v>100</v>
      </c>
      <c r="AE32" s="416">
        <f t="shared" si="7"/>
        <v>100</v>
      </c>
      <c r="AF32" s="212">
        <f t="shared" si="16"/>
        <v>100</v>
      </c>
      <c r="AG32" s="212">
        <f t="shared" si="17"/>
        <v>100</v>
      </c>
      <c r="AH32" s="212">
        <f t="shared" si="18"/>
        <v>100</v>
      </c>
      <c r="AI32" s="212">
        <f t="shared" si="19"/>
        <v>100</v>
      </c>
      <c r="AJ32" s="223">
        <v>4.0000000000000003E-5</v>
      </c>
      <c r="AK32" s="163">
        <v>1</v>
      </c>
      <c r="AL32" s="185">
        <v>1</v>
      </c>
      <c r="AM32" s="214"/>
      <c r="AN32" s="185">
        <v>1000</v>
      </c>
      <c r="AO32" s="185">
        <v>100</v>
      </c>
      <c r="AP32" s="412"/>
      <c r="AQ32" s="222" t="s">
        <v>760</v>
      </c>
      <c r="AR32" s="412"/>
      <c r="AS32" s="412"/>
      <c r="AT32" s="412"/>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c r="CI32" s="412"/>
      <c r="CJ32" s="412"/>
      <c r="CK32" s="412"/>
      <c r="CL32" s="412"/>
      <c r="CM32" s="412"/>
      <c r="CN32" s="412"/>
      <c r="CO32" s="412"/>
      <c r="CP32" s="412"/>
      <c r="CQ32" s="412"/>
      <c r="CR32" s="412"/>
      <c r="CS32" s="412"/>
      <c r="CT32" s="412"/>
      <c r="CU32" s="412"/>
      <c r="CV32" s="412"/>
      <c r="CW32" s="412"/>
      <c r="CX32" s="412"/>
      <c r="CY32" s="412"/>
      <c r="CZ32" s="412"/>
      <c r="DA32" s="412"/>
      <c r="DB32" s="412"/>
      <c r="DC32" s="412"/>
      <c r="DD32" s="412"/>
      <c r="DE32" s="412"/>
      <c r="DF32" s="412"/>
      <c r="DG32" s="412"/>
      <c r="DH32" s="412"/>
      <c r="DI32" s="412"/>
      <c r="DJ32" s="412"/>
      <c r="DK32" s="412"/>
      <c r="DL32" s="412"/>
      <c r="DM32" s="412"/>
      <c r="DN32" s="412"/>
      <c r="DO32" s="412"/>
      <c r="DP32" s="412"/>
      <c r="DQ32" s="412"/>
      <c r="DR32" s="412"/>
      <c r="DS32" s="412"/>
      <c r="DT32" s="412"/>
      <c r="DU32" s="412"/>
      <c r="DV32" s="412"/>
      <c r="DW32" s="412"/>
      <c r="DX32" s="412"/>
      <c r="DY32" s="412"/>
      <c r="DZ32" s="412"/>
      <c r="EA32" s="412"/>
      <c r="EB32" s="412"/>
      <c r="EC32" s="412"/>
      <c r="ED32" s="412"/>
      <c r="EE32" s="412"/>
      <c r="EF32" s="412"/>
      <c r="EG32" s="412"/>
      <c r="EH32" s="412"/>
      <c r="EI32" s="412"/>
      <c r="EJ32" s="412"/>
      <c r="EK32" s="412"/>
      <c r="EL32" s="412"/>
      <c r="EM32" s="412"/>
      <c r="EN32" s="412"/>
      <c r="EO32" s="412"/>
      <c r="EP32" s="412"/>
      <c r="EQ32" s="412"/>
      <c r="ER32" s="412"/>
      <c r="ES32" s="412"/>
      <c r="ET32" s="412"/>
      <c r="EU32" s="412"/>
      <c r="EV32" s="412"/>
      <c r="EW32" s="412"/>
      <c r="EX32" s="412"/>
      <c r="EY32" s="412"/>
      <c r="EZ32" s="412"/>
      <c r="FA32" s="412"/>
      <c r="FB32" s="412"/>
      <c r="FC32" s="412"/>
      <c r="FD32" s="412"/>
      <c r="FE32" s="412"/>
      <c r="FF32" s="412"/>
      <c r="FG32" s="412"/>
      <c r="FH32" s="412"/>
      <c r="FI32" s="412"/>
      <c r="FJ32" s="412"/>
      <c r="FK32" s="412"/>
      <c r="FL32" s="412"/>
      <c r="FM32" s="412"/>
      <c r="FN32" s="412"/>
      <c r="FO32" s="412"/>
      <c r="FP32" s="412"/>
      <c r="FQ32" s="412"/>
      <c r="FR32" s="412"/>
      <c r="FS32" s="412"/>
      <c r="FT32" s="412"/>
      <c r="FU32" s="412"/>
      <c r="FV32" s="412"/>
      <c r="FW32" s="412"/>
      <c r="FX32" s="412"/>
      <c r="FY32" s="412"/>
      <c r="FZ32" s="412"/>
      <c r="GA32" s="412"/>
      <c r="GB32" s="412"/>
      <c r="GC32" s="412"/>
      <c r="GD32" s="412"/>
      <c r="GE32" s="412"/>
      <c r="GF32" s="412"/>
      <c r="GG32" s="412"/>
      <c r="GH32" s="412"/>
      <c r="GI32" s="412"/>
      <c r="GJ32" s="412"/>
      <c r="GK32" s="412"/>
      <c r="GL32" s="412"/>
      <c r="GM32" s="412"/>
      <c r="GN32" s="412"/>
      <c r="GO32" s="412"/>
      <c r="GP32" s="412"/>
      <c r="GQ32" s="412"/>
      <c r="GR32" s="412"/>
      <c r="GS32" s="412"/>
      <c r="GT32" s="412"/>
      <c r="GU32" s="412"/>
      <c r="GV32" s="412"/>
      <c r="GW32" s="412"/>
      <c r="GX32" s="412"/>
      <c r="GY32" s="412"/>
      <c r="GZ32" s="412"/>
      <c r="HA32" s="412"/>
      <c r="HB32" s="412"/>
      <c r="HC32" s="412"/>
      <c r="HD32" s="412"/>
      <c r="HE32" s="412"/>
      <c r="HF32" s="412"/>
      <c r="HG32" s="412"/>
      <c r="HH32" s="412"/>
      <c r="HI32" s="412"/>
      <c r="HJ32" s="412"/>
      <c r="HK32" s="412"/>
      <c r="HL32" s="412"/>
      <c r="HM32" s="412"/>
      <c r="HN32" s="412"/>
      <c r="HO32" s="412"/>
      <c r="HP32" s="412"/>
      <c r="HQ32" s="412"/>
      <c r="HR32" s="412"/>
      <c r="HS32" s="412"/>
      <c r="HT32" s="412"/>
      <c r="HU32" s="412"/>
      <c r="HV32" s="412"/>
      <c r="HW32" s="412"/>
      <c r="HX32" s="412"/>
      <c r="HY32" s="412"/>
      <c r="HZ32" s="412"/>
      <c r="IA32" s="412"/>
      <c r="IB32" s="412"/>
      <c r="IC32" s="412"/>
      <c r="ID32" s="412"/>
      <c r="IE32" s="412"/>
      <c r="IF32" s="412"/>
      <c r="IG32" s="412"/>
      <c r="IH32" s="412"/>
      <c r="II32" s="412"/>
      <c r="IJ32" s="412"/>
      <c r="IK32" s="412"/>
      <c r="IL32" s="412"/>
      <c r="IM32" s="412"/>
      <c r="IN32" s="412"/>
      <c r="IO32" s="412"/>
      <c r="IP32" s="412"/>
      <c r="IQ32" s="412"/>
      <c r="IR32" s="412"/>
      <c r="IS32" s="412"/>
      <c r="IT32" s="412"/>
      <c r="IU32" s="412"/>
      <c r="IV32" s="412"/>
      <c r="IW32" s="412"/>
      <c r="IX32" s="412"/>
      <c r="IY32" s="412"/>
      <c r="IZ32" s="412"/>
      <c r="JA32" s="412"/>
      <c r="JB32" s="412"/>
      <c r="JC32" s="412"/>
      <c r="JD32" s="412"/>
      <c r="JE32" s="412"/>
      <c r="JF32" s="412"/>
      <c r="JG32" s="412"/>
      <c r="JH32" s="412"/>
      <c r="JI32" s="412"/>
      <c r="JJ32" s="412"/>
      <c r="JK32" s="412"/>
      <c r="JL32" s="412"/>
      <c r="JM32" s="412"/>
      <c r="JN32" s="412"/>
      <c r="JO32" s="412"/>
      <c r="JP32" s="412"/>
      <c r="JQ32" s="412"/>
      <c r="JR32" s="412"/>
      <c r="JS32" s="412"/>
      <c r="JT32" s="412"/>
      <c r="JU32" s="412"/>
      <c r="JV32" s="412"/>
      <c r="JW32" s="412"/>
      <c r="JX32" s="412"/>
      <c r="JY32" s="412"/>
      <c r="JZ32" s="412"/>
      <c r="KA32" s="412"/>
      <c r="KB32" s="412"/>
      <c r="KC32" s="412"/>
      <c r="KD32" s="412"/>
      <c r="KE32" s="412"/>
      <c r="KF32" s="412"/>
      <c r="KG32" s="412"/>
      <c r="KH32" s="412"/>
      <c r="KI32" s="412"/>
      <c r="KJ32" s="412"/>
      <c r="KK32" s="412"/>
      <c r="KL32" s="412"/>
      <c r="KM32" s="412"/>
      <c r="KN32" s="412"/>
      <c r="KO32" s="412"/>
      <c r="KP32" s="412"/>
      <c r="KQ32" s="412"/>
      <c r="KR32" s="412"/>
      <c r="KS32" s="412"/>
      <c r="KT32" s="412"/>
      <c r="KU32" s="412"/>
      <c r="KV32" s="412"/>
      <c r="KW32" s="412"/>
      <c r="KX32" s="412"/>
      <c r="KY32" s="412"/>
      <c r="KZ32" s="412"/>
      <c r="LA32" s="412"/>
      <c r="LB32" s="412"/>
      <c r="LC32" s="412"/>
      <c r="LD32" s="412"/>
      <c r="LE32" s="412"/>
      <c r="LF32" s="412"/>
      <c r="LG32" s="412"/>
      <c r="LH32" s="412"/>
      <c r="LI32" s="412"/>
      <c r="LJ32" s="412"/>
      <c r="LK32" s="412"/>
      <c r="LL32" s="412"/>
      <c r="LM32" s="412"/>
      <c r="LN32" s="412"/>
      <c r="LO32" s="412"/>
      <c r="LP32" s="412"/>
      <c r="LQ32" s="412"/>
      <c r="LR32" s="412"/>
      <c r="LS32" s="412"/>
      <c r="LT32" s="412"/>
      <c r="LU32" s="412"/>
      <c r="LV32" s="412"/>
      <c r="LW32" s="412"/>
      <c r="LX32" s="412"/>
      <c r="LY32" s="412"/>
      <c r="LZ32" s="412"/>
      <c r="MA32" s="412"/>
      <c r="MB32" s="412"/>
      <c r="MC32" s="412"/>
      <c r="MD32" s="412"/>
      <c r="ME32" s="412"/>
      <c r="MF32" s="412"/>
      <c r="MG32" s="412"/>
      <c r="MH32" s="412"/>
      <c r="MI32" s="412"/>
      <c r="MJ32" s="412"/>
      <c r="MK32" s="412"/>
      <c r="ML32" s="412"/>
      <c r="MM32" s="412"/>
      <c r="MN32" s="412"/>
      <c r="MO32" s="412"/>
      <c r="MP32" s="412"/>
      <c r="MQ32" s="412"/>
      <c r="MR32" s="412"/>
      <c r="MS32" s="412"/>
      <c r="MT32" s="412"/>
      <c r="MU32" s="412"/>
      <c r="MV32" s="412"/>
      <c r="MW32" s="412"/>
      <c r="MX32" s="412"/>
      <c r="MY32" s="412"/>
      <c r="MZ32" s="412"/>
      <c r="NA32" s="412"/>
      <c r="NB32" s="412"/>
      <c r="NC32" s="412"/>
      <c r="ND32" s="412"/>
      <c r="NE32" s="412"/>
      <c r="NF32" s="412"/>
      <c r="NG32" s="412"/>
      <c r="NH32" s="412"/>
      <c r="NI32" s="412"/>
      <c r="NJ32" s="412"/>
      <c r="NK32" s="412"/>
      <c r="NL32" s="412"/>
      <c r="NM32" s="412"/>
      <c r="NN32" s="412"/>
      <c r="NO32" s="412"/>
      <c r="NP32" s="412"/>
      <c r="NQ32" s="412"/>
      <c r="NR32" s="412"/>
      <c r="NS32" s="412"/>
      <c r="NT32" s="412"/>
      <c r="NU32" s="412"/>
      <c r="NV32" s="412"/>
      <c r="NW32" s="412"/>
      <c r="NX32" s="412"/>
      <c r="NY32" s="412"/>
      <c r="NZ32" s="412"/>
      <c r="OA32" s="412"/>
      <c r="OB32" s="412"/>
      <c r="OC32" s="412"/>
      <c r="OD32" s="412"/>
      <c r="OE32" s="412"/>
      <c r="OF32" s="412"/>
      <c r="OG32" s="412"/>
      <c r="OH32" s="412"/>
      <c r="OI32" s="412"/>
      <c r="OJ32" s="412"/>
      <c r="OK32" s="412"/>
      <c r="OL32" s="412"/>
      <c r="OM32" s="412"/>
      <c r="ON32" s="412"/>
      <c r="OO32" s="412"/>
      <c r="OP32" s="412"/>
      <c r="OQ32" s="412"/>
      <c r="OR32" s="412"/>
      <c r="OS32" s="412"/>
      <c r="OT32" s="412"/>
      <c r="OU32" s="412"/>
      <c r="OV32" s="412"/>
      <c r="OW32" s="412"/>
      <c r="OX32" s="412"/>
      <c r="OY32" s="412"/>
      <c r="OZ32" s="412"/>
      <c r="PA32" s="412"/>
      <c r="PB32" s="412"/>
      <c r="PC32" s="412"/>
      <c r="PD32" s="412"/>
      <c r="PE32" s="412"/>
      <c r="PF32" s="412"/>
      <c r="PG32" s="412"/>
      <c r="PH32" s="412"/>
      <c r="PI32" s="412"/>
      <c r="PJ32" s="412"/>
      <c r="PK32" s="412"/>
      <c r="PL32" s="412"/>
      <c r="PM32" s="412"/>
      <c r="PN32" s="412"/>
      <c r="PO32" s="412"/>
      <c r="PP32" s="412"/>
      <c r="PQ32" s="412"/>
      <c r="PR32" s="412"/>
      <c r="PS32" s="412"/>
      <c r="PT32" s="412"/>
      <c r="PU32" s="412"/>
      <c r="PV32" s="412"/>
      <c r="PW32" s="412"/>
      <c r="PX32" s="412"/>
      <c r="PY32" s="412"/>
      <c r="PZ32" s="412"/>
      <c r="QA32" s="412"/>
      <c r="QB32" s="412"/>
      <c r="QC32" s="412"/>
      <c r="QD32" s="412"/>
      <c r="QE32" s="412"/>
      <c r="QF32" s="412"/>
      <c r="QG32" s="412"/>
      <c r="QH32" s="412"/>
      <c r="QI32" s="412"/>
      <c r="QJ32" s="412"/>
      <c r="QK32" s="412"/>
      <c r="QL32" s="412"/>
      <c r="QM32" s="412"/>
      <c r="QN32" s="412"/>
      <c r="QO32" s="412"/>
      <c r="QP32" s="412"/>
      <c r="QQ32" s="412"/>
      <c r="QR32" s="412"/>
      <c r="QS32" s="412"/>
      <c r="QT32" s="412"/>
      <c r="QU32" s="412"/>
      <c r="QV32" s="412"/>
      <c r="QW32" s="412"/>
      <c r="QX32" s="412"/>
      <c r="QY32" s="412"/>
      <c r="QZ32" s="412"/>
      <c r="RA32" s="412"/>
      <c r="RB32" s="412"/>
      <c r="RC32" s="412"/>
      <c r="RD32" s="412"/>
      <c r="RE32" s="412"/>
      <c r="RF32" s="412"/>
      <c r="RG32" s="412"/>
      <c r="RH32" s="412"/>
      <c r="RI32" s="412"/>
      <c r="RJ32" s="412"/>
      <c r="RK32" s="412"/>
      <c r="RL32" s="412"/>
      <c r="RM32" s="412"/>
      <c r="RN32" s="412"/>
      <c r="RO32" s="412"/>
      <c r="RP32" s="412"/>
      <c r="RQ32" s="412"/>
      <c r="RR32" s="412"/>
      <c r="RS32" s="412"/>
      <c r="RT32" s="412"/>
      <c r="RU32" s="412"/>
      <c r="RV32" s="412"/>
      <c r="RW32" s="412"/>
      <c r="RX32" s="412"/>
      <c r="RY32" s="412"/>
      <c r="RZ32" s="412"/>
      <c r="SA32" s="412"/>
      <c r="SB32" s="412"/>
      <c r="SC32" s="412"/>
      <c r="SD32" s="412"/>
      <c r="SE32" s="412"/>
      <c r="SF32" s="412"/>
      <c r="SG32" s="412"/>
      <c r="SH32" s="412"/>
      <c r="SI32" s="412"/>
      <c r="SJ32" s="412"/>
      <c r="SK32" s="412"/>
      <c r="SL32" s="412"/>
      <c r="SM32" s="412"/>
      <c r="SN32" s="412"/>
      <c r="SO32" s="412"/>
      <c r="SP32" s="412"/>
      <c r="SQ32" s="412"/>
      <c r="SR32" s="412"/>
      <c r="SS32" s="412"/>
      <c r="ST32" s="412"/>
      <c r="SU32" s="412"/>
      <c r="SV32" s="412"/>
      <c r="SW32" s="412"/>
      <c r="SX32" s="412"/>
      <c r="SY32" s="412"/>
      <c r="SZ32" s="412"/>
      <c r="TA32" s="412"/>
      <c r="TB32" s="412"/>
      <c r="TC32" s="412"/>
      <c r="TD32" s="412"/>
      <c r="TE32" s="412"/>
      <c r="TF32" s="412"/>
      <c r="TG32" s="412"/>
      <c r="TH32" s="412"/>
      <c r="TI32" s="412"/>
      <c r="TJ32" s="412"/>
      <c r="TK32" s="412"/>
      <c r="TL32" s="412"/>
      <c r="TM32" s="412"/>
      <c r="TN32" s="412"/>
      <c r="TO32" s="412"/>
      <c r="TP32" s="412"/>
      <c r="TQ32" s="412"/>
      <c r="TR32" s="412"/>
      <c r="TS32" s="412"/>
      <c r="TT32" s="412"/>
      <c r="TU32" s="412"/>
      <c r="TV32" s="412"/>
      <c r="TW32" s="412"/>
      <c r="TX32" s="412"/>
      <c r="TY32" s="412"/>
      <c r="TZ32" s="412"/>
      <c r="UA32" s="412"/>
      <c r="UB32" s="412"/>
      <c r="UC32" s="412"/>
      <c r="UD32" s="412"/>
      <c r="UE32" s="412"/>
      <c r="UF32" s="412"/>
      <c r="UG32" s="412"/>
      <c r="UH32" s="412"/>
      <c r="UI32" s="412"/>
      <c r="UJ32" s="412"/>
      <c r="UK32" s="412"/>
      <c r="UL32" s="412"/>
      <c r="UM32" s="412"/>
      <c r="UN32" s="412"/>
      <c r="UO32" s="412"/>
      <c r="UP32" s="412"/>
      <c r="UQ32" s="412"/>
      <c r="UR32" s="412"/>
      <c r="US32" s="412"/>
      <c r="UT32" s="412"/>
      <c r="UU32" s="412"/>
      <c r="UV32" s="412"/>
      <c r="UW32" s="412"/>
      <c r="UX32" s="412"/>
      <c r="UY32" s="412"/>
      <c r="UZ32" s="412"/>
      <c r="VA32" s="412"/>
      <c r="VB32" s="412"/>
      <c r="VC32" s="412"/>
      <c r="VD32" s="412"/>
      <c r="VE32" s="412"/>
      <c r="VF32" s="412"/>
      <c r="VG32" s="412"/>
      <c r="VH32" s="412"/>
      <c r="VI32" s="412"/>
      <c r="VJ32" s="412"/>
      <c r="VK32" s="412"/>
      <c r="VL32" s="412"/>
      <c r="VM32" s="412"/>
      <c r="VN32" s="412"/>
      <c r="VO32" s="412"/>
      <c r="VP32" s="412"/>
      <c r="VQ32" s="412"/>
      <c r="VR32" s="412"/>
      <c r="VS32" s="412"/>
      <c r="VT32" s="412"/>
      <c r="VU32" s="412"/>
      <c r="VV32" s="412"/>
      <c r="VW32" s="412"/>
      <c r="VX32" s="412"/>
      <c r="VY32" s="412"/>
      <c r="VZ32" s="412"/>
      <c r="WA32" s="412"/>
      <c r="WB32" s="412"/>
      <c r="WC32" s="412"/>
      <c r="WD32" s="412"/>
      <c r="WE32" s="412"/>
      <c r="WF32" s="412"/>
      <c r="WG32" s="412"/>
      <c r="WH32" s="412"/>
      <c r="WI32" s="412"/>
      <c r="WJ32" s="412"/>
      <c r="WK32" s="412"/>
      <c r="WL32" s="412"/>
      <c r="WM32" s="412"/>
      <c r="WN32" s="412"/>
      <c r="WO32" s="412"/>
      <c r="WP32" s="412"/>
      <c r="WQ32" s="412"/>
      <c r="WR32" s="412"/>
      <c r="WS32" s="412"/>
      <c r="WT32" s="412"/>
      <c r="WU32" s="412"/>
      <c r="WV32" s="412"/>
      <c r="WW32" s="412"/>
      <c r="WX32" s="412"/>
      <c r="WY32" s="412"/>
      <c r="WZ32" s="412"/>
      <c r="XA32" s="412"/>
      <c r="XB32" s="412"/>
      <c r="XC32" s="412"/>
      <c r="XD32" s="412"/>
      <c r="XE32" s="412"/>
      <c r="XF32" s="412"/>
      <c r="XG32" s="412"/>
      <c r="XH32" s="412"/>
      <c r="XI32" s="412"/>
      <c r="XJ32" s="412"/>
      <c r="XK32" s="412"/>
      <c r="XL32" s="412"/>
      <c r="XM32" s="412"/>
      <c r="XN32" s="412"/>
      <c r="XO32" s="412"/>
      <c r="XP32" s="412"/>
      <c r="XQ32" s="412"/>
      <c r="XR32" s="412"/>
      <c r="XS32" s="412"/>
      <c r="XT32" s="412"/>
      <c r="XU32" s="412"/>
      <c r="XV32" s="412"/>
      <c r="XW32" s="412"/>
      <c r="XX32" s="412"/>
      <c r="XY32" s="412"/>
      <c r="XZ32" s="412"/>
      <c r="YA32" s="412"/>
      <c r="YB32" s="412"/>
      <c r="YC32" s="412"/>
      <c r="YD32" s="412"/>
      <c r="YE32" s="412"/>
      <c r="YF32" s="412"/>
      <c r="YG32" s="412"/>
      <c r="YH32" s="412"/>
      <c r="YI32" s="412"/>
      <c r="YJ32" s="412"/>
      <c r="YK32" s="412"/>
      <c r="YL32" s="412"/>
      <c r="YM32" s="412"/>
      <c r="YN32" s="412"/>
      <c r="YO32" s="412"/>
      <c r="YP32" s="412"/>
      <c r="YQ32" s="412"/>
      <c r="YR32" s="412"/>
      <c r="YS32" s="412"/>
      <c r="YT32" s="412"/>
      <c r="YU32" s="412"/>
      <c r="YV32" s="412"/>
      <c r="YW32" s="412"/>
      <c r="YX32" s="412"/>
      <c r="YY32" s="412"/>
      <c r="YZ32" s="412"/>
      <c r="ZA32" s="412"/>
      <c r="ZB32" s="412"/>
      <c r="ZC32" s="412"/>
      <c r="ZD32" s="412"/>
      <c r="ZE32" s="412"/>
      <c r="ZF32" s="412"/>
      <c r="ZG32" s="412"/>
      <c r="ZH32" s="412"/>
      <c r="ZI32" s="412"/>
      <c r="ZJ32" s="412"/>
      <c r="ZK32" s="412"/>
      <c r="ZL32" s="412"/>
      <c r="ZM32" s="412"/>
      <c r="ZN32" s="412"/>
      <c r="ZO32" s="412"/>
      <c r="ZP32" s="412"/>
      <c r="ZQ32" s="412"/>
      <c r="ZR32" s="412"/>
      <c r="ZS32" s="412"/>
      <c r="ZT32" s="412"/>
      <c r="ZU32" s="412"/>
      <c r="ZV32" s="412"/>
      <c r="ZW32" s="412"/>
      <c r="ZX32" s="412"/>
      <c r="ZY32" s="412"/>
      <c r="ZZ32" s="412"/>
      <c r="AAA32" s="412"/>
      <c r="AAB32" s="412"/>
      <c r="AAC32" s="412"/>
      <c r="AAD32" s="412"/>
      <c r="AAE32" s="412"/>
      <c r="AAF32" s="412"/>
      <c r="AAG32" s="412"/>
      <c r="AAH32" s="412"/>
      <c r="AAI32" s="412"/>
      <c r="AAJ32" s="412"/>
      <c r="AAK32" s="412"/>
      <c r="AAL32" s="412"/>
      <c r="AAM32" s="412"/>
      <c r="AAN32" s="412"/>
      <c r="AAO32" s="412"/>
      <c r="AAP32" s="412"/>
      <c r="AAQ32" s="412"/>
      <c r="AAR32" s="412"/>
      <c r="AAS32" s="412"/>
      <c r="AAT32" s="412"/>
      <c r="AAU32" s="412"/>
      <c r="AAV32" s="412"/>
      <c r="AAW32" s="412"/>
      <c r="AAX32" s="412"/>
      <c r="AAY32" s="412"/>
      <c r="AAZ32" s="412"/>
      <c r="ABA32" s="412"/>
      <c r="ABB32" s="412"/>
      <c r="ABC32" s="412"/>
      <c r="ABD32" s="412"/>
      <c r="ABE32" s="412"/>
      <c r="ABF32" s="412"/>
      <c r="ABG32" s="412"/>
      <c r="ABH32" s="412"/>
      <c r="ABI32" s="412"/>
      <c r="ABJ32" s="412"/>
      <c r="ABK32" s="412"/>
      <c r="ABL32" s="412"/>
      <c r="ABM32" s="412"/>
      <c r="ABN32" s="412"/>
      <c r="ABO32" s="412"/>
      <c r="ABP32" s="412"/>
      <c r="ABQ32" s="412"/>
      <c r="ABR32" s="412"/>
      <c r="ABS32" s="412"/>
      <c r="ABT32" s="412"/>
      <c r="ABU32" s="412"/>
      <c r="ABV32" s="412"/>
      <c r="ABW32" s="412"/>
      <c r="ABX32" s="412"/>
      <c r="ABY32" s="412"/>
      <c r="ABZ32" s="412"/>
      <c r="ACA32" s="412"/>
      <c r="ACB32" s="412"/>
      <c r="ACC32" s="412"/>
      <c r="ACD32" s="412"/>
      <c r="ACE32" s="412"/>
      <c r="ACF32" s="412"/>
      <c r="ACG32" s="412"/>
      <c r="ACH32" s="412"/>
      <c r="ACI32" s="412"/>
      <c r="ACJ32" s="412"/>
      <c r="ACK32" s="412"/>
      <c r="ACL32" s="412"/>
      <c r="ACM32" s="412"/>
      <c r="ACN32" s="412"/>
      <c r="ACO32" s="412"/>
      <c r="ACP32" s="412"/>
      <c r="ACQ32" s="412"/>
      <c r="ACR32" s="412"/>
      <c r="ACS32" s="412"/>
      <c r="ACT32" s="412"/>
      <c r="ACU32" s="412"/>
      <c r="ACV32" s="412"/>
      <c r="ACW32" s="412"/>
      <c r="ACX32" s="412"/>
      <c r="ACY32" s="412"/>
      <c r="ACZ32" s="412"/>
      <c r="ADA32" s="412"/>
      <c r="ADB32" s="412"/>
      <c r="ADC32" s="412"/>
      <c r="ADD32" s="412"/>
      <c r="ADE32" s="412"/>
      <c r="ADF32" s="412"/>
      <c r="ADG32" s="412"/>
      <c r="ADH32" s="412"/>
      <c r="ADI32" s="412"/>
      <c r="ADJ32" s="412"/>
      <c r="ADK32" s="412"/>
      <c r="ADL32" s="412"/>
      <c r="ADM32" s="412"/>
      <c r="ADN32" s="412"/>
      <c r="ADO32" s="412"/>
      <c r="ADP32" s="412"/>
      <c r="ADQ32" s="412"/>
      <c r="ADR32" s="412"/>
      <c r="ADS32" s="412"/>
      <c r="ADT32" s="412"/>
      <c r="ADU32" s="412"/>
      <c r="ADV32" s="412"/>
      <c r="ADW32" s="412"/>
      <c r="ADX32" s="412"/>
      <c r="ADY32" s="412"/>
      <c r="ADZ32" s="412"/>
      <c r="AEA32" s="412"/>
      <c r="AEB32" s="412"/>
      <c r="AEC32" s="412"/>
      <c r="AED32" s="412"/>
      <c r="AEE32" s="412"/>
      <c r="AEF32" s="412"/>
      <c r="AEG32" s="412"/>
      <c r="AEH32" s="412"/>
      <c r="AEI32" s="412"/>
      <c r="AEJ32" s="412"/>
      <c r="AEK32" s="412"/>
      <c r="AEL32" s="412"/>
      <c r="AEM32" s="412"/>
      <c r="AEN32" s="412"/>
      <c r="AEO32" s="412"/>
      <c r="AEP32" s="412"/>
      <c r="AEQ32" s="412"/>
      <c r="AER32" s="412"/>
      <c r="AES32" s="412"/>
      <c r="AET32" s="412"/>
      <c r="AEU32" s="412"/>
      <c r="AEV32" s="412"/>
      <c r="AEW32" s="412"/>
      <c r="AEX32" s="412"/>
      <c r="AEY32" s="412"/>
      <c r="AEZ32" s="412"/>
      <c r="AFA32" s="412"/>
      <c r="AFB32" s="412"/>
      <c r="AFC32" s="412"/>
      <c r="AFD32" s="412"/>
      <c r="AFE32" s="412"/>
      <c r="AFF32" s="412"/>
      <c r="AFG32" s="412"/>
      <c r="AFH32" s="412"/>
      <c r="AFI32" s="412"/>
      <c r="AFJ32" s="412"/>
      <c r="AFK32" s="412"/>
      <c r="AFL32" s="412"/>
      <c r="AFM32" s="412"/>
      <c r="AFN32" s="412"/>
      <c r="AFO32" s="412"/>
      <c r="AFP32" s="412"/>
      <c r="AFQ32" s="412"/>
      <c r="AFR32" s="412"/>
      <c r="AFS32" s="412"/>
      <c r="AFT32" s="412"/>
      <c r="AFU32" s="412"/>
      <c r="AFV32" s="412"/>
      <c r="AFW32" s="412"/>
      <c r="AFX32" s="412"/>
      <c r="AFY32" s="412"/>
      <c r="AFZ32" s="412"/>
      <c r="AGA32" s="412"/>
      <c r="AGB32" s="412"/>
      <c r="AGC32" s="412"/>
      <c r="AGD32" s="412"/>
      <c r="AGE32" s="412"/>
      <c r="AGF32" s="412"/>
      <c r="AGG32" s="412"/>
      <c r="AGH32" s="412"/>
      <c r="AGI32" s="412"/>
      <c r="AGJ32" s="412"/>
      <c r="AGK32" s="412"/>
      <c r="AGL32" s="412"/>
      <c r="AGM32" s="412"/>
      <c r="AGN32" s="412"/>
      <c r="AGO32" s="412"/>
      <c r="AGP32" s="412"/>
      <c r="AGQ32" s="412"/>
      <c r="AGR32" s="412"/>
      <c r="AGS32" s="412"/>
      <c r="AGT32" s="412"/>
      <c r="AGU32" s="412"/>
      <c r="AGV32" s="412"/>
      <c r="AGW32" s="412"/>
      <c r="AGX32" s="412"/>
      <c r="AGY32" s="412"/>
      <c r="AGZ32" s="412"/>
      <c r="AHA32" s="412"/>
      <c r="AHB32" s="412"/>
      <c r="AHC32" s="412"/>
      <c r="AHD32" s="412"/>
      <c r="AHE32" s="412"/>
      <c r="AHF32" s="412"/>
      <c r="AHG32" s="412"/>
      <c r="AHH32" s="412"/>
      <c r="AHI32" s="412"/>
      <c r="AHJ32" s="412"/>
      <c r="AHK32" s="412"/>
      <c r="AHL32" s="412"/>
      <c r="AHM32" s="412"/>
      <c r="AHN32" s="412"/>
      <c r="AHO32" s="412"/>
      <c r="AHP32" s="412"/>
      <c r="AHQ32" s="412"/>
      <c r="AHR32" s="412"/>
      <c r="AHS32" s="412"/>
      <c r="AHT32" s="412"/>
      <c r="AHU32" s="412"/>
      <c r="AHV32" s="412"/>
      <c r="AHW32" s="412"/>
      <c r="AHX32" s="412"/>
      <c r="AHY32" s="412"/>
      <c r="AHZ32" s="412"/>
      <c r="AIA32" s="412"/>
      <c r="AIB32" s="412"/>
      <c r="AIC32" s="412"/>
      <c r="AID32" s="412"/>
      <c r="AIE32" s="412"/>
      <c r="AIF32" s="412"/>
      <c r="AIG32" s="412"/>
      <c r="AIH32" s="412"/>
      <c r="AII32" s="412"/>
      <c r="AIJ32" s="412"/>
      <c r="AIK32" s="412"/>
      <c r="AIL32" s="412"/>
      <c r="AIM32" s="412"/>
      <c r="AIN32" s="412"/>
      <c r="AIO32" s="412"/>
      <c r="AIP32" s="412"/>
      <c r="AIQ32" s="412"/>
      <c r="AIR32" s="412"/>
      <c r="AIS32" s="412"/>
      <c r="AIT32" s="412"/>
      <c r="AIU32" s="412"/>
      <c r="AIV32" s="412"/>
      <c r="AIW32" s="412"/>
      <c r="AIX32" s="412"/>
      <c r="AIY32" s="412"/>
      <c r="AIZ32" s="412"/>
      <c r="AJA32" s="412"/>
      <c r="AJB32" s="412"/>
      <c r="AJC32" s="412"/>
      <c r="AJD32" s="412"/>
      <c r="AJE32" s="412"/>
      <c r="AJF32" s="412"/>
      <c r="AJG32" s="412"/>
      <c r="AJH32" s="412"/>
      <c r="AJI32" s="412"/>
      <c r="AJJ32" s="412"/>
      <c r="AJK32" s="412"/>
      <c r="AJL32" s="412"/>
      <c r="AJM32" s="412"/>
      <c r="AJN32" s="412"/>
      <c r="AJO32" s="412"/>
      <c r="AJP32" s="412"/>
      <c r="AJQ32" s="412"/>
      <c r="AJR32" s="412"/>
      <c r="AJS32" s="412"/>
      <c r="AJT32" s="412"/>
      <c r="AJU32" s="412"/>
      <c r="AJV32" s="412"/>
      <c r="AJW32" s="412"/>
      <c r="AJX32" s="412"/>
      <c r="AJY32" s="412"/>
      <c r="AJZ32" s="412"/>
      <c r="AKA32" s="412"/>
      <c r="AKB32" s="412"/>
      <c r="AKC32" s="412"/>
      <c r="AKD32" s="412"/>
      <c r="AKE32" s="412"/>
      <c r="AKF32" s="412"/>
      <c r="AKG32" s="412"/>
      <c r="AKH32" s="412"/>
      <c r="AKI32" s="412"/>
      <c r="AKJ32" s="412"/>
      <c r="AKK32" s="412"/>
      <c r="AKL32" s="412"/>
      <c r="AKM32" s="412"/>
      <c r="AKN32" s="412"/>
      <c r="AKO32" s="412"/>
      <c r="AKP32" s="412"/>
      <c r="AKQ32" s="412"/>
      <c r="AKR32" s="412"/>
      <c r="AKS32" s="412"/>
      <c r="AKT32" s="412"/>
      <c r="AKU32" s="412"/>
      <c r="AKV32" s="412"/>
      <c r="AKW32" s="412"/>
      <c r="AKX32" s="412"/>
      <c r="AKY32" s="412"/>
      <c r="AKZ32" s="412"/>
      <c r="ALA32" s="412"/>
      <c r="ALB32" s="412"/>
      <c r="ALC32" s="412"/>
      <c r="ALD32" s="412"/>
      <c r="ALE32" s="412"/>
      <c r="ALF32" s="412"/>
      <c r="ALG32" s="412"/>
      <c r="ALH32" s="412"/>
      <c r="ALI32" s="412"/>
      <c r="ALJ32" s="412"/>
      <c r="ALK32" s="412"/>
      <c r="ALL32" s="412"/>
      <c r="ALM32" s="412"/>
      <c r="ALN32" s="412"/>
      <c r="ALO32" s="412"/>
      <c r="ALP32" s="412"/>
      <c r="ALQ32" s="412"/>
      <c r="ALR32" s="412"/>
      <c r="ALS32" s="412"/>
      <c r="ALT32" s="412"/>
      <c r="ALU32" s="412"/>
      <c r="ALV32" s="412"/>
      <c r="ALW32" s="412"/>
      <c r="ALX32" s="412"/>
      <c r="ALY32" s="412"/>
      <c r="ALZ32" s="412"/>
      <c r="AMA32" s="412"/>
      <c r="AMB32" s="412"/>
      <c r="AMC32" s="412"/>
      <c r="AMD32" s="412"/>
      <c r="AME32" s="412"/>
      <c r="AMF32" s="412"/>
      <c r="AMG32" s="412"/>
      <c r="AMH32" s="412"/>
    </row>
    <row r="33" spans="1:1022" ht="21" customHeight="1" x14ac:dyDescent="0.25">
      <c r="A33" s="259" t="s">
        <v>839</v>
      </c>
      <c r="B33" s="163">
        <v>33</v>
      </c>
      <c r="C33" s="162" t="s">
        <v>24652</v>
      </c>
      <c r="D33" s="178" t="s">
        <v>840</v>
      </c>
      <c r="E33" s="446" t="s">
        <v>208</v>
      </c>
      <c r="F33" s="188"/>
      <c r="G33" s="254"/>
      <c r="H33" s="254"/>
      <c r="I33" s="321" t="s">
        <v>25878</v>
      </c>
      <c r="J33" s="354" t="s">
        <v>752</v>
      </c>
      <c r="K33" s="355">
        <v>1</v>
      </c>
      <c r="L33" s="355"/>
      <c r="M33" s="356"/>
      <c r="N33" s="356"/>
      <c r="O33" s="371">
        <v>3</v>
      </c>
      <c r="P33" s="356"/>
      <c r="Q33" s="356"/>
      <c r="R33" s="356"/>
      <c r="S33" s="356"/>
      <c r="T33" s="356"/>
      <c r="U33" s="348"/>
      <c r="V33" s="219">
        <f t="shared" si="14"/>
        <v>100</v>
      </c>
      <c r="W33" s="219">
        <f t="shared" si="15"/>
        <v>100</v>
      </c>
      <c r="X33" s="219">
        <f t="shared" si="2"/>
        <v>20</v>
      </c>
      <c r="Y33" s="219">
        <f t="shared" si="3"/>
        <v>100</v>
      </c>
      <c r="Z33" s="219">
        <f t="shared" si="4"/>
        <v>100</v>
      </c>
      <c r="AA33" s="220">
        <f t="shared" si="13"/>
        <v>100</v>
      </c>
      <c r="AB33" s="220">
        <f t="shared" si="12"/>
        <v>100</v>
      </c>
      <c r="AC33" s="220">
        <f t="shared" si="5"/>
        <v>100</v>
      </c>
      <c r="AD33" s="416">
        <f t="shared" si="6"/>
        <v>100</v>
      </c>
      <c r="AE33" s="416">
        <f t="shared" si="7"/>
        <v>100</v>
      </c>
      <c r="AF33" s="212">
        <f t="shared" si="16"/>
        <v>1</v>
      </c>
      <c r="AG33" s="212">
        <f t="shared" si="17"/>
        <v>1</v>
      </c>
      <c r="AH33" s="212">
        <f t="shared" si="18"/>
        <v>3</v>
      </c>
      <c r="AI33" s="212">
        <f t="shared" si="19"/>
        <v>5</v>
      </c>
      <c r="AJ33" s="214">
        <v>2.1000000000000001E-4</v>
      </c>
      <c r="AK33" s="261">
        <v>1</v>
      </c>
      <c r="AL33" s="270">
        <v>1</v>
      </c>
      <c r="AM33" s="266" t="s">
        <v>813</v>
      </c>
      <c r="AN33" s="185">
        <v>10</v>
      </c>
      <c r="AO33" s="185">
        <v>1</v>
      </c>
      <c r="AP33" s="185" t="s">
        <v>841</v>
      </c>
      <c r="AQ33" s="229" t="s">
        <v>25418</v>
      </c>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c r="CZ33" s="118"/>
      <c r="DA33" s="118"/>
      <c r="DB33" s="118"/>
      <c r="DC33" s="118"/>
      <c r="DD33" s="118"/>
      <c r="DE33" s="118"/>
      <c r="DF33" s="118"/>
      <c r="DG33" s="118"/>
      <c r="DH33" s="118"/>
      <c r="DI33" s="118"/>
      <c r="DJ33" s="118"/>
      <c r="DK33" s="118"/>
      <c r="DL33" s="118"/>
      <c r="DM33" s="118"/>
      <c r="DN33" s="118"/>
      <c r="DO33" s="118"/>
      <c r="DP33" s="118"/>
      <c r="DQ33" s="118"/>
      <c r="DR33" s="118"/>
      <c r="DS33" s="118"/>
      <c r="DT33" s="118"/>
      <c r="DU33" s="118"/>
      <c r="DV33" s="118"/>
      <c r="DW33" s="118"/>
      <c r="DX33" s="118"/>
      <c r="DY33" s="118"/>
      <c r="DZ33" s="118"/>
      <c r="EA33" s="118"/>
      <c r="EB33" s="118"/>
      <c r="EC33" s="118"/>
      <c r="ED33" s="118"/>
      <c r="EE33" s="118"/>
      <c r="EF33" s="118"/>
      <c r="EG33" s="118"/>
      <c r="EH33" s="118"/>
      <c r="EI33" s="118"/>
      <c r="EJ33" s="118"/>
      <c r="EK33" s="118"/>
      <c r="EL33" s="118"/>
      <c r="EM33" s="118"/>
      <c r="EN33" s="118"/>
      <c r="EO33" s="118"/>
      <c r="EP33" s="118"/>
      <c r="EQ33" s="118"/>
      <c r="ER33" s="118"/>
      <c r="ES33" s="118"/>
      <c r="ET33" s="118"/>
      <c r="EU33" s="118"/>
      <c r="EV33" s="118"/>
      <c r="EW33" s="118"/>
      <c r="EX33" s="118"/>
      <c r="EY33" s="118"/>
      <c r="EZ33" s="118"/>
      <c r="FA33" s="118"/>
      <c r="FB33" s="118"/>
      <c r="FC33" s="118"/>
      <c r="FD33" s="118"/>
      <c r="FE33" s="118"/>
      <c r="FF33" s="118"/>
      <c r="FG33" s="118"/>
      <c r="FH33" s="118"/>
      <c r="FI33" s="118"/>
      <c r="FJ33" s="118"/>
      <c r="FK33" s="118"/>
      <c r="FL33" s="118"/>
      <c r="FM33" s="118"/>
      <c r="FN33" s="118"/>
      <c r="FO33" s="118"/>
      <c r="FP33" s="118"/>
      <c r="FQ33" s="118"/>
      <c r="FR33" s="118"/>
      <c r="FS33" s="118"/>
      <c r="FT33" s="118"/>
      <c r="FU33" s="118"/>
      <c r="FV33" s="118"/>
      <c r="FW33" s="118"/>
      <c r="FX33" s="118"/>
      <c r="FY33" s="118"/>
      <c r="FZ33" s="118"/>
      <c r="GA33" s="118"/>
      <c r="GB33" s="118"/>
      <c r="GC33" s="118"/>
      <c r="GD33" s="118"/>
      <c r="GE33" s="118"/>
      <c r="GF33" s="118"/>
      <c r="GG33" s="118"/>
      <c r="GH33" s="118"/>
      <c r="GI33" s="118"/>
      <c r="GJ33" s="118"/>
      <c r="GK33" s="118"/>
      <c r="GL33" s="118"/>
      <c r="GM33" s="118"/>
      <c r="GN33" s="118"/>
      <c r="GO33" s="118"/>
      <c r="GP33" s="118"/>
      <c r="GQ33" s="118"/>
      <c r="GR33" s="118"/>
      <c r="GS33" s="118"/>
      <c r="GT33" s="118"/>
      <c r="GU33" s="118"/>
      <c r="GV33" s="118"/>
      <c r="GW33" s="118"/>
      <c r="GX33" s="118"/>
      <c r="GY33" s="118"/>
      <c r="GZ33" s="118"/>
      <c r="HA33" s="118"/>
      <c r="HB33" s="118"/>
      <c r="HC33" s="118"/>
      <c r="HD33" s="118"/>
      <c r="HE33" s="118"/>
      <c r="HF33" s="118"/>
      <c r="HG33" s="118"/>
      <c r="HH33" s="118"/>
      <c r="HI33" s="118"/>
      <c r="HJ33" s="118"/>
      <c r="HK33" s="118"/>
      <c r="HL33" s="118"/>
      <c r="HM33" s="118"/>
      <c r="HN33" s="118"/>
      <c r="HO33" s="118"/>
      <c r="HP33" s="118"/>
      <c r="HQ33" s="118"/>
      <c r="HR33" s="118"/>
      <c r="HS33" s="118"/>
      <c r="HT33" s="118"/>
      <c r="HU33" s="118"/>
      <c r="HV33" s="118"/>
      <c r="HW33" s="118"/>
      <c r="HX33" s="118"/>
      <c r="HY33" s="118"/>
      <c r="HZ33" s="118"/>
      <c r="IA33" s="118"/>
      <c r="IB33" s="118"/>
      <c r="IC33" s="118"/>
      <c r="ID33" s="118"/>
      <c r="IE33" s="118"/>
      <c r="IF33" s="118"/>
      <c r="IG33" s="118"/>
      <c r="IH33" s="118"/>
      <c r="II33" s="118"/>
      <c r="IJ33" s="118"/>
      <c r="IK33" s="118"/>
      <c r="IL33" s="118"/>
      <c r="IM33" s="118"/>
      <c r="IN33" s="118"/>
      <c r="IO33" s="118"/>
      <c r="IP33" s="118"/>
      <c r="IQ33" s="118"/>
      <c r="IR33" s="118"/>
      <c r="IS33" s="118"/>
      <c r="IT33" s="118"/>
      <c r="IU33" s="118"/>
      <c r="IV33" s="118"/>
      <c r="IW33" s="118"/>
      <c r="IX33" s="118"/>
      <c r="IY33" s="118"/>
      <c r="IZ33" s="118"/>
      <c r="JA33" s="118"/>
      <c r="JB33" s="118"/>
      <c r="JC33" s="118"/>
      <c r="JD33" s="118"/>
      <c r="JE33" s="118"/>
      <c r="JF33" s="118"/>
      <c r="JG33" s="118"/>
      <c r="JH33" s="118"/>
      <c r="JI33" s="118"/>
      <c r="JJ33" s="118"/>
      <c r="JK33" s="118"/>
      <c r="JL33" s="118"/>
      <c r="JM33" s="118"/>
      <c r="JN33" s="118"/>
      <c r="JO33" s="118"/>
      <c r="JP33" s="118"/>
      <c r="JQ33" s="118"/>
      <c r="JR33" s="118"/>
      <c r="JS33" s="118"/>
      <c r="JT33" s="118"/>
      <c r="JU33" s="118"/>
      <c r="JV33" s="118"/>
      <c r="JW33" s="118"/>
      <c r="JX33" s="118"/>
      <c r="JY33" s="118"/>
      <c r="JZ33" s="118"/>
      <c r="KA33" s="118"/>
      <c r="KB33" s="118"/>
      <c r="KC33" s="118"/>
      <c r="KD33" s="118"/>
      <c r="KE33" s="118"/>
      <c r="KF33" s="118"/>
      <c r="KG33" s="118"/>
      <c r="KH33" s="118"/>
      <c r="KI33" s="118"/>
      <c r="KJ33" s="118"/>
      <c r="KK33" s="118"/>
      <c r="KL33" s="118"/>
      <c r="KM33" s="118"/>
      <c r="KN33" s="118"/>
      <c r="KO33" s="118"/>
      <c r="KP33" s="118"/>
      <c r="KQ33" s="118"/>
      <c r="KR33" s="118"/>
      <c r="KS33" s="118"/>
      <c r="KT33" s="118"/>
      <c r="KU33" s="118"/>
      <c r="KV33" s="118"/>
      <c r="KW33" s="118"/>
      <c r="KX33" s="118"/>
      <c r="KY33" s="118"/>
      <c r="KZ33" s="118"/>
      <c r="LA33" s="118"/>
      <c r="LB33" s="118"/>
      <c r="LC33" s="118"/>
      <c r="LD33" s="118"/>
      <c r="LE33" s="118"/>
      <c r="LF33" s="118"/>
      <c r="LG33" s="118"/>
      <c r="LH33" s="118"/>
      <c r="LI33" s="118"/>
      <c r="LJ33" s="118"/>
      <c r="LK33" s="118"/>
      <c r="LL33" s="118"/>
      <c r="LM33" s="118"/>
      <c r="LN33" s="118"/>
      <c r="LO33" s="118"/>
      <c r="LP33" s="118"/>
      <c r="LQ33" s="118"/>
      <c r="LR33" s="118"/>
      <c r="LS33" s="118"/>
      <c r="LT33" s="118"/>
      <c r="LU33" s="118"/>
      <c r="LV33" s="118"/>
      <c r="LW33" s="118"/>
      <c r="LX33" s="118"/>
      <c r="LY33" s="118"/>
      <c r="LZ33" s="118"/>
      <c r="MA33" s="118"/>
      <c r="MB33" s="118"/>
      <c r="MC33" s="118"/>
      <c r="MD33" s="118"/>
      <c r="ME33" s="118"/>
      <c r="MF33" s="118"/>
      <c r="MG33" s="118"/>
      <c r="MH33" s="118"/>
      <c r="MI33" s="118"/>
      <c r="MJ33" s="118"/>
      <c r="MK33" s="118"/>
      <c r="ML33" s="118"/>
      <c r="MM33" s="118"/>
      <c r="MN33" s="118"/>
      <c r="MO33" s="118"/>
      <c r="MP33" s="118"/>
      <c r="MQ33" s="118"/>
      <c r="MR33" s="118"/>
      <c r="MS33" s="118"/>
      <c r="MT33" s="118"/>
      <c r="MU33" s="118"/>
      <c r="MV33" s="118"/>
      <c r="MW33" s="118"/>
      <c r="MX33" s="118"/>
      <c r="MY33" s="118"/>
      <c r="MZ33" s="118"/>
      <c r="NA33" s="118"/>
      <c r="NB33" s="118"/>
      <c r="NC33" s="118"/>
      <c r="ND33" s="118"/>
      <c r="NE33" s="118"/>
      <c r="NF33" s="118"/>
      <c r="NG33" s="118"/>
      <c r="NH33" s="118"/>
      <c r="NI33" s="118"/>
      <c r="NJ33" s="118"/>
      <c r="NK33" s="118"/>
      <c r="NL33" s="118"/>
      <c r="NM33" s="118"/>
      <c r="NN33" s="118"/>
      <c r="NO33" s="118"/>
      <c r="NP33" s="118"/>
      <c r="NQ33" s="118"/>
      <c r="NR33" s="118"/>
      <c r="NS33" s="118"/>
      <c r="NT33" s="118"/>
      <c r="NU33" s="118"/>
      <c r="NV33" s="118"/>
      <c r="NW33" s="118"/>
      <c r="NX33" s="118"/>
      <c r="NY33" s="118"/>
      <c r="NZ33" s="118"/>
      <c r="OA33" s="118"/>
      <c r="OB33" s="118"/>
      <c r="OC33" s="118"/>
      <c r="OD33" s="118"/>
      <c r="OE33" s="118"/>
      <c r="OF33" s="118"/>
      <c r="OG33" s="118"/>
      <c r="OH33" s="118"/>
      <c r="OI33" s="118"/>
      <c r="OJ33" s="118"/>
      <c r="OK33" s="118"/>
      <c r="OL33" s="118"/>
      <c r="OM33" s="118"/>
      <c r="ON33" s="118"/>
      <c r="OO33" s="118"/>
      <c r="OP33" s="118"/>
      <c r="OQ33" s="118"/>
      <c r="OR33" s="118"/>
      <c r="OS33" s="118"/>
      <c r="OT33" s="118"/>
      <c r="OU33" s="118"/>
      <c r="OV33" s="118"/>
      <c r="OW33" s="118"/>
      <c r="OX33" s="118"/>
      <c r="OY33" s="118"/>
      <c r="OZ33" s="118"/>
      <c r="PA33" s="118"/>
      <c r="PB33" s="118"/>
      <c r="PC33" s="118"/>
      <c r="PD33" s="118"/>
      <c r="PE33" s="118"/>
      <c r="PF33" s="118"/>
      <c r="PG33" s="118"/>
      <c r="PH33" s="118"/>
      <c r="PI33" s="118"/>
      <c r="PJ33" s="118"/>
      <c r="PK33" s="118"/>
      <c r="PL33" s="118"/>
      <c r="PM33" s="118"/>
      <c r="PN33" s="118"/>
      <c r="PO33" s="118"/>
      <c r="PP33" s="118"/>
      <c r="PQ33" s="118"/>
      <c r="PR33" s="118"/>
      <c r="PS33" s="118"/>
      <c r="PT33" s="118"/>
      <c r="PU33" s="118"/>
      <c r="PV33" s="118"/>
      <c r="PW33" s="118"/>
      <c r="PX33" s="118"/>
      <c r="PY33" s="118"/>
      <c r="PZ33" s="118"/>
      <c r="QA33" s="118"/>
      <c r="QB33" s="118"/>
      <c r="QC33" s="118"/>
      <c r="QD33" s="118"/>
      <c r="QE33" s="118"/>
      <c r="QF33" s="118"/>
      <c r="QG33" s="118"/>
      <c r="QH33" s="118"/>
      <c r="QI33" s="118"/>
      <c r="QJ33" s="118"/>
      <c r="QK33" s="118"/>
      <c r="QL33" s="118"/>
      <c r="QM33" s="118"/>
      <c r="QN33" s="118"/>
      <c r="QO33" s="118"/>
      <c r="QP33" s="118"/>
      <c r="QQ33" s="118"/>
      <c r="QR33" s="118"/>
      <c r="QS33" s="118"/>
      <c r="QT33" s="118"/>
      <c r="QU33" s="118"/>
      <c r="QV33" s="118"/>
      <c r="QW33" s="118"/>
      <c r="QX33" s="118"/>
      <c r="QY33" s="118"/>
      <c r="QZ33" s="118"/>
      <c r="RA33" s="118"/>
      <c r="RB33" s="118"/>
      <c r="RC33" s="118"/>
      <c r="RD33" s="118"/>
      <c r="RE33" s="118"/>
      <c r="RF33" s="118"/>
      <c r="RG33" s="118"/>
      <c r="RH33" s="118"/>
      <c r="RI33" s="118"/>
      <c r="RJ33" s="118"/>
      <c r="RK33" s="118"/>
      <c r="RL33" s="118"/>
      <c r="RM33" s="118"/>
      <c r="RN33" s="118"/>
      <c r="RO33" s="118"/>
      <c r="RP33" s="118"/>
      <c r="RQ33" s="118"/>
      <c r="RR33" s="118"/>
      <c r="RS33" s="118"/>
      <c r="RT33" s="118"/>
      <c r="RU33" s="118"/>
      <c r="RV33" s="118"/>
      <c r="RW33" s="118"/>
      <c r="RX33" s="118"/>
      <c r="RY33" s="118"/>
      <c r="RZ33" s="118"/>
      <c r="SA33" s="118"/>
      <c r="SB33" s="118"/>
      <c r="SC33" s="118"/>
      <c r="SD33" s="118"/>
      <c r="SE33" s="118"/>
      <c r="SF33" s="118"/>
      <c r="SG33" s="118"/>
      <c r="SH33" s="118"/>
      <c r="SI33" s="118"/>
      <c r="SJ33" s="118"/>
      <c r="SK33" s="118"/>
      <c r="SL33" s="118"/>
      <c r="SM33" s="118"/>
      <c r="SN33" s="118"/>
      <c r="SO33" s="118"/>
      <c r="SP33" s="118"/>
      <c r="SQ33" s="118"/>
      <c r="SR33" s="118"/>
      <c r="SS33" s="118"/>
      <c r="ST33" s="118"/>
      <c r="SU33" s="118"/>
      <c r="SV33" s="118"/>
      <c r="SW33" s="118"/>
      <c r="SX33" s="118"/>
      <c r="SY33" s="118"/>
      <c r="SZ33" s="118"/>
      <c r="TA33" s="118"/>
      <c r="TB33" s="118"/>
      <c r="TC33" s="118"/>
      <c r="TD33" s="118"/>
      <c r="TE33" s="118"/>
      <c r="TF33" s="118"/>
      <c r="TG33" s="118"/>
      <c r="TH33" s="118"/>
      <c r="TI33" s="118"/>
      <c r="TJ33" s="118"/>
      <c r="TK33" s="118"/>
      <c r="TL33" s="118"/>
      <c r="TM33" s="118"/>
      <c r="TN33" s="118"/>
      <c r="TO33" s="118"/>
      <c r="TP33" s="118"/>
      <c r="TQ33" s="118"/>
      <c r="TR33" s="118"/>
      <c r="TS33" s="118"/>
      <c r="TT33" s="118"/>
      <c r="TU33" s="118"/>
      <c r="TV33" s="118"/>
      <c r="TW33" s="118"/>
      <c r="TX33" s="118"/>
      <c r="TY33" s="118"/>
      <c r="TZ33" s="118"/>
      <c r="UA33" s="118"/>
      <c r="UB33" s="118"/>
      <c r="UC33" s="118"/>
      <c r="UD33" s="118"/>
      <c r="UE33" s="118"/>
      <c r="UF33" s="118"/>
      <c r="UG33" s="118"/>
      <c r="UH33" s="118"/>
      <c r="UI33" s="118"/>
      <c r="UJ33" s="118"/>
      <c r="UK33" s="118"/>
      <c r="UL33" s="118"/>
      <c r="UM33" s="118"/>
      <c r="UN33" s="118"/>
      <c r="UO33" s="118"/>
      <c r="UP33" s="118"/>
      <c r="UQ33" s="118"/>
      <c r="UR33" s="118"/>
      <c r="US33" s="118"/>
      <c r="UT33" s="118"/>
      <c r="UU33" s="118"/>
      <c r="UV33" s="118"/>
      <c r="UW33" s="118"/>
      <c r="UX33" s="118"/>
      <c r="UY33" s="118"/>
      <c r="UZ33" s="118"/>
      <c r="VA33" s="118"/>
      <c r="VB33" s="118"/>
      <c r="VC33" s="118"/>
      <c r="VD33" s="118"/>
      <c r="VE33" s="118"/>
      <c r="VF33" s="118"/>
      <c r="VG33" s="118"/>
      <c r="VH33" s="118"/>
      <c r="VI33" s="118"/>
      <c r="VJ33" s="118"/>
      <c r="VK33" s="118"/>
      <c r="VL33" s="118"/>
      <c r="VM33" s="118"/>
      <c r="VN33" s="118"/>
      <c r="VO33" s="118"/>
      <c r="VP33" s="118"/>
      <c r="VQ33" s="118"/>
      <c r="VR33" s="118"/>
      <c r="VS33" s="118"/>
      <c r="VT33" s="118"/>
      <c r="VU33" s="118"/>
      <c r="VV33" s="118"/>
      <c r="VW33" s="118"/>
      <c r="VX33" s="118"/>
      <c r="VY33" s="118"/>
      <c r="VZ33" s="118"/>
      <c r="WA33" s="118"/>
      <c r="WB33" s="118"/>
      <c r="WC33" s="118"/>
      <c r="WD33" s="118"/>
      <c r="WE33" s="118"/>
      <c r="WF33" s="118"/>
      <c r="WG33" s="118"/>
      <c r="WH33" s="118"/>
      <c r="WI33" s="118"/>
      <c r="WJ33" s="118"/>
      <c r="WK33" s="118"/>
      <c r="WL33" s="118"/>
      <c r="WM33" s="118"/>
      <c r="WN33" s="118"/>
      <c r="WO33" s="118"/>
      <c r="WP33" s="118"/>
      <c r="WQ33" s="118"/>
      <c r="WR33" s="118"/>
      <c r="WS33" s="118"/>
      <c r="WT33" s="118"/>
      <c r="WU33" s="118"/>
      <c r="WV33" s="118"/>
      <c r="WW33" s="118"/>
      <c r="WX33" s="118"/>
      <c r="WY33" s="118"/>
      <c r="WZ33" s="118"/>
      <c r="XA33" s="118"/>
      <c r="XB33" s="118"/>
      <c r="XC33" s="118"/>
      <c r="XD33" s="118"/>
      <c r="XE33" s="118"/>
      <c r="XF33" s="118"/>
      <c r="XG33" s="118"/>
      <c r="XH33" s="118"/>
      <c r="XI33" s="118"/>
      <c r="XJ33" s="118"/>
      <c r="XK33" s="118"/>
      <c r="XL33" s="118"/>
      <c r="XM33" s="118"/>
      <c r="XN33" s="118"/>
      <c r="XO33" s="118"/>
      <c r="XP33" s="118"/>
      <c r="XQ33" s="118"/>
      <c r="XR33" s="118"/>
      <c r="XS33" s="118"/>
      <c r="XT33" s="118"/>
      <c r="XU33" s="118"/>
      <c r="XV33" s="118"/>
      <c r="XW33" s="118"/>
      <c r="XX33" s="118"/>
      <c r="XY33" s="118"/>
      <c r="XZ33" s="118"/>
      <c r="YA33" s="118"/>
      <c r="YB33" s="118"/>
      <c r="YC33" s="118"/>
      <c r="YD33" s="118"/>
      <c r="YE33" s="118"/>
      <c r="YF33" s="118"/>
      <c r="YG33" s="118"/>
      <c r="YH33" s="118"/>
      <c r="YI33" s="118"/>
      <c r="YJ33" s="118"/>
      <c r="YK33" s="118"/>
      <c r="YL33" s="118"/>
      <c r="YM33" s="118"/>
      <c r="YN33" s="118"/>
      <c r="YO33" s="118"/>
      <c r="YP33" s="118"/>
      <c r="YQ33" s="118"/>
      <c r="YR33" s="118"/>
      <c r="YS33" s="118"/>
      <c r="YT33" s="118"/>
      <c r="YU33" s="118"/>
      <c r="YV33" s="118"/>
      <c r="YW33" s="118"/>
      <c r="YX33" s="118"/>
      <c r="YY33" s="118"/>
      <c r="YZ33" s="118"/>
      <c r="ZA33" s="118"/>
      <c r="ZB33" s="118"/>
      <c r="ZC33" s="118"/>
      <c r="ZD33" s="118"/>
      <c r="ZE33" s="118"/>
      <c r="ZF33" s="118"/>
      <c r="ZG33" s="118"/>
      <c r="ZH33" s="118"/>
      <c r="ZI33" s="118"/>
      <c r="ZJ33" s="118"/>
      <c r="ZK33" s="118"/>
      <c r="ZL33" s="118"/>
      <c r="ZM33" s="118"/>
      <c r="ZN33" s="118"/>
      <c r="ZO33" s="118"/>
      <c r="ZP33" s="118"/>
      <c r="ZQ33" s="118"/>
      <c r="ZR33" s="118"/>
      <c r="ZS33" s="118"/>
      <c r="ZT33" s="118"/>
      <c r="ZU33" s="118"/>
      <c r="ZV33" s="118"/>
      <c r="ZW33" s="118"/>
      <c r="ZX33" s="118"/>
      <c r="ZY33" s="118"/>
      <c r="ZZ33" s="118"/>
      <c r="AAA33" s="118"/>
      <c r="AAB33" s="118"/>
      <c r="AAC33" s="118"/>
      <c r="AAD33" s="118"/>
      <c r="AAE33" s="118"/>
      <c r="AAF33" s="118"/>
      <c r="AAG33" s="118"/>
      <c r="AAH33" s="118"/>
      <c r="AAI33" s="118"/>
      <c r="AAJ33" s="118"/>
      <c r="AAK33" s="118"/>
      <c r="AAL33" s="118"/>
      <c r="AAM33" s="118"/>
      <c r="AAN33" s="118"/>
      <c r="AAO33" s="118"/>
      <c r="AAP33" s="118"/>
      <c r="AAQ33" s="118"/>
      <c r="AAR33" s="118"/>
      <c r="AAS33" s="118"/>
      <c r="AAT33" s="118"/>
      <c r="AAU33" s="118"/>
      <c r="AAV33" s="118"/>
      <c r="AAW33" s="118"/>
      <c r="AAX33" s="118"/>
      <c r="AAY33" s="118"/>
      <c r="AAZ33" s="118"/>
      <c r="ABA33" s="118"/>
      <c r="ABB33" s="118"/>
      <c r="ABC33" s="118"/>
      <c r="ABD33" s="118"/>
      <c r="ABE33" s="118"/>
      <c r="ABF33" s="118"/>
      <c r="ABG33" s="118"/>
      <c r="ABH33" s="118"/>
      <c r="ABI33" s="118"/>
      <c r="ABJ33" s="118"/>
      <c r="ABK33" s="118"/>
      <c r="ABL33" s="118"/>
      <c r="ABM33" s="118"/>
      <c r="ABN33" s="118"/>
      <c r="ABO33" s="118"/>
      <c r="ABP33" s="118"/>
      <c r="ABQ33" s="118"/>
      <c r="ABR33" s="118"/>
      <c r="ABS33" s="118"/>
      <c r="ABT33" s="118"/>
      <c r="ABU33" s="118"/>
      <c r="ABV33" s="118"/>
      <c r="ABW33" s="118"/>
      <c r="ABX33" s="118"/>
      <c r="ABY33" s="118"/>
      <c r="ABZ33" s="118"/>
      <c r="ACA33" s="118"/>
      <c r="ACB33" s="118"/>
      <c r="ACC33" s="118"/>
      <c r="ACD33" s="118"/>
      <c r="ACE33" s="118"/>
      <c r="ACF33" s="118"/>
      <c r="ACG33" s="118"/>
      <c r="ACH33" s="118"/>
      <c r="ACI33" s="118"/>
      <c r="ACJ33" s="118"/>
      <c r="ACK33" s="118"/>
      <c r="ACL33" s="118"/>
      <c r="ACM33" s="118"/>
      <c r="ACN33" s="118"/>
      <c r="ACO33" s="118"/>
      <c r="ACP33" s="118"/>
      <c r="ACQ33" s="118"/>
      <c r="ACR33" s="118"/>
      <c r="ACS33" s="118"/>
      <c r="ACT33" s="118"/>
      <c r="ACU33" s="118"/>
      <c r="ACV33" s="118"/>
      <c r="ACW33" s="118"/>
      <c r="ACX33" s="118"/>
      <c r="ACY33" s="118"/>
      <c r="ACZ33" s="118"/>
      <c r="ADA33" s="118"/>
      <c r="ADB33" s="118"/>
      <c r="ADC33" s="118"/>
      <c r="ADD33" s="118"/>
      <c r="ADE33" s="118"/>
      <c r="ADF33" s="118"/>
      <c r="ADG33" s="118"/>
      <c r="ADH33" s="118"/>
      <c r="ADI33" s="118"/>
      <c r="ADJ33" s="118"/>
      <c r="ADK33" s="118"/>
      <c r="ADL33" s="118"/>
      <c r="ADM33" s="118"/>
      <c r="ADN33" s="118"/>
      <c r="ADO33" s="118"/>
      <c r="ADP33" s="118"/>
      <c r="ADQ33" s="118"/>
      <c r="ADR33" s="118"/>
      <c r="ADS33" s="118"/>
      <c r="ADT33" s="118"/>
      <c r="ADU33" s="118"/>
      <c r="ADV33" s="118"/>
      <c r="ADW33" s="118"/>
      <c r="ADX33" s="118"/>
      <c r="ADY33" s="118"/>
      <c r="ADZ33" s="118"/>
      <c r="AEA33" s="118"/>
      <c r="AEB33" s="118"/>
      <c r="AEC33" s="118"/>
      <c r="AED33" s="118"/>
      <c r="AEE33" s="118"/>
      <c r="AEF33" s="118"/>
      <c r="AEG33" s="118"/>
      <c r="AEH33" s="118"/>
      <c r="AEI33" s="118"/>
      <c r="AEJ33" s="118"/>
      <c r="AEK33" s="118"/>
      <c r="AEL33" s="118"/>
      <c r="AEM33" s="118"/>
      <c r="AEN33" s="118"/>
      <c r="AEO33" s="118"/>
      <c r="AEP33" s="118"/>
      <c r="AEQ33" s="118"/>
      <c r="AER33" s="118"/>
      <c r="AES33" s="118"/>
      <c r="AET33" s="118"/>
      <c r="AEU33" s="118"/>
      <c r="AEV33" s="118"/>
      <c r="AEW33" s="118"/>
      <c r="AEX33" s="118"/>
      <c r="AEY33" s="118"/>
      <c r="AEZ33" s="118"/>
      <c r="AFA33" s="118"/>
      <c r="AFB33" s="118"/>
      <c r="AFC33" s="118"/>
      <c r="AFD33" s="118"/>
      <c r="AFE33" s="118"/>
      <c r="AFF33" s="118"/>
      <c r="AFG33" s="118"/>
      <c r="AFH33" s="118"/>
      <c r="AFI33" s="118"/>
      <c r="AFJ33" s="118"/>
      <c r="AFK33" s="118"/>
      <c r="AFL33" s="118"/>
      <c r="AFM33" s="118"/>
      <c r="AFN33" s="118"/>
      <c r="AFO33" s="118"/>
      <c r="AFP33" s="118"/>
      <c r="AFQ33" s="118"/>
      <c r="AFR33" s="118"/>
      <c r="AFS33" s="118"/>
      <c r="AFT33" s="118"/>
      <c r="AFU33" s="118"/>
      <c r="AFV33" s="118"/>
      <c r="AFW33" s="118"/>
      <c r="AFX33" s="118"/>
      <c r="AFY33" s="118"/>
      <c r="AFZ33" s="118"/>
      <c r="AGA33" s="118"/>
      <c r="AGB33" s="118"/>
      <c r="AGC33" s="118"/>
      <c r="AGD33" s="118"/>
      <c r="AGE33" s="118"/>
      <c r="AGF33" s="118"/>
      <c r="AGG33" s="118"/>
      <c r="AGH33" s="118"/>
      <c r="AGI33" s="118"/>
      <c r="AGJ33" s="118"/>
      <c r="AGK33" s="118"/>
      <c r="AGL33" s="118"/>
      <c r="AGM33" s="118"/>
      <c r="AGN33" s="118"/>
      <c r="AGO33" s="118"/>
      <c r="AGP33" s="118"/>
      <c r="AGQ33" s="118"/>
      <c r="AGR33" s="118"/>
      <c r="AGS33" s="118"/>
      <c r="AGT33" s="118"/>
      <c r="AGU33" s="118"/>
      <c r="AGV33" s="118"/>
      <c r="AGW33" s="118"/>
      <c r="AGX33" s="118"/>
      <c r="AGY33" s="118"/>
      <c r="AGZ33" s="118"/>
      <c r="AHA33" s="118"/>
      <c r="AHB33" s="118"/>
      <c r="AHC33" s="118"/>
      <c r="AHD33" s="118"/>
      <c r="AHE33" s="118"/>
      <c r="AHF33" s="118"/>
      <c r="AHG33" s="118"/>
      <c r="AHH33" s="118"/>
      <c r="AHI33" s="118"/>
      <c r="AHJ33" s="118"/>
      <c r="AHK33" s="118"/>
      <c r="AHL33" s="118"/>
      <c r="AHM33" s="118"/>
      <c r="AHN33" s="118"/>
      <c r="AHO33" s="118"/>
      <c r="AHP33" s="118"/>
      <c r="AHQ33" s="118"/>
      <c r="AHR33" s="118"/>
      <c r="AHS33" s="118"/>
      <c r="AHT33" s="118"/>
      <c r="AHU33" s="118"/>
      <c r="AHV33" s="118"/>
      <c r="AHW33" s="118"/>
      <c r="AHX33" s="118"/>
      <c r="AHY33" s="118"/>
      <c r="AHZ33" s="118"/>
      <c r="AIA33" s="118"/>
      <c r="AIB33" s="118"/>
      <c r="AIC33" s="118"/>
      <c r="AID33" s="118"/>
      <c r="AIE33" s="118"/>
      <c r="AIF33" s="118"/>
      <c r="AIG33" s="118"/>
      <c r="AIH33" s="118"/>
      <c r="AII33" s="118"/>
      <c r="AIJ33" s="118"/>
      <c r="AIK33" s="118"/>
      <c r="AIL33" s="118"/>
      <c r="AIM33" s="118"/>
      <c r="AIN33" s="118"/>
      <c r="AIO33" s="118"/>
      <c r="AIP33" s="118"/>
      <c r="AIQ33" s="118"/>
      <c r="AIR33" s="118"/>
      <c r="AIS33" s="118"/>
      <c r="AIT33" s="118"/>
      <c r="AIU33" s="118"/>
      <c r="AIV33" s="118"/>
      <c r="AIW33" s="118"/>
      <c r="AIX33" s="118"/>
      <c r="AIY33" s="118"/>
      <c r="AIZ33" s="118"/>
      <c r="AJA33" s="118"/>
      <c r="AJB33" s="118"/>
      <c r="AJC33" s="118"/>
      <c r="AJD33" s="118"/>
      <c r="AJE33" s="118"/>
      <c r="AJF33" s="118"/>
      <c r="AJG33" s="118"/>
      <c r="AJH33" s="118"/>
      <c r="AJI33" s="118"/>
      <c r="AJJ33" s="118"/>
      <c r="AJK33" s="118"/>
      <c r="AJL33" s="118"/>
      <c r="AJM33" s="118"/>
      <c r="AJN33" s="118"/>
      <c r="AJO33" s="118"/>
      <c r="AJP33" s="118"/>
      <c r="AJQ33" s="118"/>
      <c r="AJR33" s="118"/>
      <c r="AJS33" s="118"/>
      <c r="AJT33" s="118"/>
      <c r="AJU33" s="118"/>
      <c r="AJV33" s="118"/>
      <c r="AJW33" s="118"/>
      <c r="AJX33" s="118"/>
      <c r="AJY33" s="118"/>
      <c r="AJZ33" s="118"/>
      <c r="AKA33" s="118"/>
      <c r="AKB33" s="118"/>
      <c r="AKC33" s="118"/>
      <c r="AKD33" s="118"/>
      <c r="AKE33" s="118"/>
      <c r="AKF33" s="118"/>
      <c r="AKG33" s="118"/>
      <c r="AKH33" s="118"/>
      <c r="AKI33" s="118"/>
      <c r="AKJ33" s="118"/>
      <c r="AKK33" s="118"/>
      <c r="AKL33" s="118"/>
      <c r="AKM33" s="118"/>
      <c r="AKN33" s="118"/>
      <c r="AKO33" s="118"/>
      <c r="AKP33" s="118"/>
      <c r="AKQ33" s="118"/>
      <c r="AKR33" s="118"/>
      <c r="AKS33" s="118"/>
      <c r="AKT33" s="118"/>
      <c r="AKU33" s="118"/>
      <c r="AKV33" s="118"/>
      <c r="AKW33" s="118"/>
      <c r="AKX33" s="118"/>
      <c r="AKY33" s="118"/>
      <c r="AKZ33" s="118"/>
      <c r="ALA33" s="118"/>
      <c r="ALB33" s="118"/>
      <c r="ALC33" s="118"/>
      <c r="ALD33" s="118"/>
      <c r="ALE33" s="118"/>
      <c r="ALF33" s="118"/>
      <c r="ALG33" s="118"/>
      <c r="ALH33" s="118"/>
      <c r="ALI33" s="118"/>
      <c r="ALJ33" s="118"/>
      <c r="ALK33" s="118"/>
      <c r="ALL33" s="118"/>
      <c r="ALM33" s="118"/>
      <c r="ALN33" s="118"/>
      <c r="ALO33" s="118"/>
      <c r="ALP33" s="118"/>
      <c r="ALQ33" s="118"/>
      <c r="ALR33" s="118"/>
      <c r="ALS33" s="118"/>
      <c r="ALT33" s="118"/>
      <c r="ALU33" s="118"/>
      <c r="ALV33" s="118"/>
      <c r="ALW33" s="118"/>
      <c r="ALX33" s="118"/>
      <c r="ALY33" s="118"/>
      <c r="ALZ33" s="118"/>
      <c r="AMA33" s="118"/>
      <c r="AMB33" s="118"/>
      <c r="AMC33" s="118"/>
      <c r="AMD33" s="118"/>
      <c r="AME33" s="118"/>
      <c r="AMF33" s="118"/>
      <c r="AMG33" s="118"/>
      <c r="AMH33" s="118"/>
    </row>
    <row r="34" spans="1:1022" ht="21" customHeight="1" x14ac:dyDescent="0.25">
      <c r="A34" s="208" t="s">
        <v>9086</v>
      </c>
      <c r="B34" s="163">
        <v>34</v>
      </c>
      <c r="C34" s="162" t="s">
        <v>24653</v>
      </c>
      <c r="D34" s="175" t="s">
        <v>1368</v>
      </c>
      <c r="E34" s="185" t="s">
        <v>196</v>
      </c>
      <c r="F34" s="185">
        <v>4</v>
      </c>
      <c r="G34" s="180"/>
      <c r="H34" s="180"/>
      <c r="I34" s="319"/>
      <c r="J34" s="332" t="s">
        <v>752</v>
      </c>
      <c r="K34" s="332">
        <v>1</v>
      </c>
      <c r="L34" s="140"/>
      <c r="M34" s="140"/>
      <c r="N34" s="140"/>
      <c r="O34" s="336">
        <v>3</v>
      </c>
      <c r="P34" s="140"/>
      <c r="Q34" s="140"/>
      <c r="R34" s="140"/>
      <c r="S34" s="140"/>
      <c r="V34" s="219">
        <f t="shared" si="14"/>
        <v>100</v>
      </c>
      <c r="W34" s="219">
        <f t="shared" si="15"/>
        <v>100</v>
      </c>
      <c r="X34" s="230">
        <v>3</v>
      </c>
      <c r="Y34" s="219">
        <f t="shared" si="3"/>
        <v>100</v>
      </c>
      <c r="Z34" s="219">
        <f t="shared" si="4"/>
        <v>100</v>
      </c>
      <c r="AA34" s="220">
        <f t="shared" si="13"/>
        <v>100</v>
      </c>
      <c r="AB34" s="220">
        <f t="shared" si="12"/>
        <v>100</v>
      </c>
      <c r="AC34" s="220">
        <f t="shared" si="5"/>
        <v>100</v>
      </c>
      <c r="AD34" s="416">
        <f t="shared" si="6"/>
        <v>100</v>
      </c>
      <c r="AE34" s="416">
        <f t="shared" si="7"/>
        <v>100</v>
      </c>
      <c r="AF34" s="250">
        <v>0.5</v>
      </c>
      <c r="AG34" s="221">
        <v>3</v>
      </c>
      <c r="AH34" s="221">
        <f t="shared" si="18"/>
        <v>3</v>
      </c>
      <c r="AI34" s="221">
        <v>5</v>
      </c>
      <c r="AJ34" s="315" t="s">
        <v>24599</v>
      </c>
      <c r="AK34" s="163">
        <v>1</v>
      </c>
      <c r="AL34" s="412"/>
      <c r="AM34" s="214"/>
      <c r="AN34" s="185">
        <v>10</v>
      </c>
      <c r="AO34" s="412"/>
      <c r="AP34" s="185" t="s">
        <v>841</v>
      </c>
      <c r="AQ34" s="222" t="s">
        <v>1369</v>
      </c>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c r="IW34" s="118"/>
      <c r="IX34" s="118"/>
      <c r="IY34" s="118"/>
      <c r="IZ34" s="118"/>
      <c r="JA34" s="118"/>
      <c r="JB34" s="118"/>
      <c r="JC34" s="118"/>
      <c r="JD34" s="118"/>
      <c r="JE34" s="118"/>
      <c r="JF34" s="118"/>
      <c r="JG34" s="118"/>
      <c r="JH34" s="118"/>
      <c r="JI34" s="118"/>
      <c r="JJ34" s="118"/>
      <c r="JK34" s="118"/>
      <c r="JL34" s="118"/>
      <c r="JM34" s="118"/>
      <c r="JN34" s="118"/>
      <c r="JO34" s="118"/>
      <c r="JP34" s="118"/>
      <c r="JQ34" s="118"/>
      <c r="JR34" s="118"/>
      <c r="JS34" s="118"/>
      <c r="JT34" s="118"/>
      <c r="JU34" s="118"/>
      <c r="JV34" s="118"/>
      <c r="JW34" s="118"/>
      <c r="JX34" s="118"/>
      <c r="JY34" s="118"/>
      <c r="JZ34" s="118"/>
      <c r="KA34" s="118"/>
      <c r="KB34" s="118"/>
      <c r="KC34" s="118"/>
      <c r="KD34" s="118"/>
      <c r="KE34" s="118"/>
      <c r="KF34" s="118"/>
      <c r="KG34" s="118"/>
      <c r="KH34" s="118"/>
      <c r="KI34" s="118"/>
      <c r="KJ34" s="118"/>
      <c r="KK34" s="118"/>
      <c r="KL34" s="118"/>
      <c r="KM34" s="118"/>
      <c r="KN34" s="118"/>
      <c r="KO34" s="118"/>
      <c r="KP34" s="118"/>
      <c r="KQ34" s="118"/>
      <c r="KR34" s="118"/>
      <c r="KS34" s="118"/>
      <c r="KT34" s="118"/>
      <c r="KU34" s="118"/>
      <c r="KV34" s="118"/>
      <c r="KW34" s="118"/>
      <c r="KX34" s="118"/>
      <c r="KY34" s="118"/>
      <c r="KZ34" s="118"/>
      <c r="LA34" s="118"/>
      <c r="LB34" s="118"/>
      <c r="LC34" s="118"/>
      <c r="LD34" s="118"/>
      <c r="LE34" s="118"/>
      <c r="LF34" s="118"/>
      <c r="LG34" s="118"/>
      <c r="LH34" s="118"/>
      <c r="LI34" s="118"/>
      <c r="LJ34" s="118"/>
      <c r="LK34" s="118"/>
      <c r="LL34" s="118"/>
      <c r="LM34" s="118"/>
      <c r="LN34" s="118"/>
      <c r="LO34" s="118"/>
      <c r="LP34" s="118"/>
      <c r="LQ34" s="118"/>
      <c r="LR34" s="118"/>
      <c r="LS34" s="118"/>
      <c r="LT34" s="118"/>
      <c r="LU34" s="118"/>
      <c r="LV34" s="118"/>
      <c r="LW34" s="118"/>
      <c r="LX34" s="118"/>
      <c r="LY34" s="118"/>
      <c r="LZ34" s="118"/>
      <c r="MA34" s="118"/>
      <c r="MB34" s="118"/>
      <c r="MC34" s="118"/>
      <c r="MD34" s="118"/>
      <c r="ME34" s="118"/>
      <c r="MF34" s="118"/>
      <c r="MG34" s="118"/>
      <c r="MH34" s="118"/>
      <c r="MI34" s="118"/>
      <c r="MJ34" s="118"/>
      <c r="MK34" s="118"/>
      <c r="ML34" s="118"/>
      <c r="MM34" s="118"/>
      <c r="MN34" s="118"/>
      <c r="MO34" s="118"/>
      <c r="MP34" s="118"/>
      <c r="MQ34" s="118"/>
      <c r="MR34" s="118"/>
      <c r="MS34" s="118"/>
      <c r="MT34" s="118"/>
      <c r="MU34" s="118"/>
      <c r="MV34" s="118"/>
      <c r="MW34" s="118"/>
      <c r="MX34" s="118"/>
      <c r="MY34" s="118"/>
      <c r="MZ34" s="118"/>
      <c r="NA34" s="118"/>
      <c r="NB34" s="118"/>
      <c r="NC34" s="118"/>
      <c r="ND34" s="118"/>
      <c r="NE34" s="118"/>
      <c r="NF34" s="118"/>
      <c r="NG34" s="118"/>
      <c r="NH34" s="118"/>
      <c r="NI34" s="118"/>
      <c r="NJ34" s="118"/>
      <c r="NK34" s="118"/>
      <c r="NL34" s="118"/>
      <c r="NM34" s="118"/>
      <c r="NN34" s="118"/>
      <c r="NO34" s="118"/>
      <c r="NP34" s="118"/>
      <c r="NQ34" s="118"/>
      <c r="NR34" s="118"/>
      <c r="NS34" s="118"/>
      <c r="NT34" s="118"/>
      <c r="NU34" s="118"/>
      <c r="NV34" s="118"/>
      <c r="NW34" s="118"/>
      <c r="NX34" s="118"/>
      <c r="NY34" s="118"/>
      <c r="NZ34" s="118"/>
      <c r="OA34" s="118"/>
      <c r="OB34" s="118"/>
      <c r="OC34" s="118"/>
      <c r="OD34" s="118"/>
      <c r="OE34" s="118"/>
      <c r="OF34" s="118"/>
      <c r="OG34" s="118"/>
      <c r="OH34" s="118"/>
      <c r="OI34" s="118"/>
      <c r="OJ34" s="118"/>
      <c r="OK34" s="118"/>
      <c r="OL34" s="118"/>
      <c r="OM34" s="118"/>
      <c r="ON34" s="118"/>
      <c r="OO34" s="118"/>
      <c r="OP34" s="118"/>
      <c r="OQ34" s="118"/>
      <c r="OR34" s="118"/>
      <c r="OS34" s="118"/>
      <c r="OT34" s="118"/>
      <c r="OU34" s="118"/>
      <c r="OV34" s="118"/>
      <c r="OW34" s="118"/>
      <c r="OX34" s="118"/>
      <c r="OY34" s="118"/>
      <c r="OZ34" s="118"/>
      <c r="PA34" s="118"/>
      <c r="PB34" s="118"/>
      <c r="PC34" s="118"/>
      <c r="PD34" s="118"/>
      <c r="PE34" s="118"/>
      <c r="PF34" s="118"/>
      <c r="PG34" s="118"/>
      <c r="PH34" s="118"/>
      <c r="PI34" s="118"/>
      <c r="PJ34" s="118"/>
      <c r="PK34" s="118"/>
      <c r="PL34" s="118"/>
      <c r="PM34" s="118"/>
      <c r="PN34" s="118"/>
      <c r="PO34" s="118"/>
      <c r="PP34" s="118"/>
      <c r="PQ34" s="118"/>
      <c r="PR34" s="118"/>
      <c r="PS34" s="118"/>
      <c r="PT34" s="118"/>
      <c r="PU34" s="118"/>
      <c r="PV34" s="118"/>
      <c r="PW34" s="118"/>
      <c r="PX34" s="118"/>
      <c r="PY34" s="118"/>
      <c r="PZ34" s="118"/>
      <c r="QA34" s="118"/>
      <c r="QB34" s="118"/>
      <c r="QC34" s="118"/>
      <c r="QD34" s="118"/>
      <c r="QE34" s="118"/>
      <c r="QF34" s="118"/>
      <c r="QG34" s="118"/>
      <c r="QH34" s="118"/>
      <c r="QI34" s="118"/>
      <c r="QJ34" s="118"/>
      <c r="QK34" s="118"/>
      <c r="QL34" s="118"/>
      <c r="QM34" s="118"/>
      <c r="QN34" s="118"/>
      <c r="QO34" s="118"/>
      <c r="QP34" s="118"/>
      <c r="QQ34" s="118"/>
      <c r="QR34" s="118"/>
      <c r="QS34" s="118"/>
      <c r="QT34" s="118"/>
      <c r="QU34" s="118"/>
      <c r="QV34" s="118"/>
      <c r="QW34" s="118"/>
      <c r="QX34" s="118"/>
      <c r="QY34" s="118"/>
      <c r="QZ34" s="118"/>
      <c r="RA34" s="118"/>
      <c r="RB34" s="118"/>
      <c r="RC34" s="118"/>
      <c r="RD34" s="118"/>
      <c r="RE34" s="118"/>
      <c r="RF34" s="118"/>
      <c r="RG34" s="118"/>
      <c r="RH34" s="118"/>
      <c r="RI34" s="118"/>
      <c r="RJ34" s="118"/>
      <c r="RK34" s="118"/>
      <c r="RL34" s="118"/>
      <c r="RM34" s="118"/>
      <c r="RN34" s="118"/>
      <c r="RO34" s="118"/>
      <c r="RP34" s="118"/>
      <c r="RQ34" s="118"/>
      <c r="RR34" s="118"/>
      <c r="RS34" s="118"/>
      <c r="RT34" s="118"/>
      <c r="RU34" s="118"/>
      <c r="RV34" s="118"/>
      <c r="RW34" s="118"/>
      <c r="RX34" s="118"/>
      <c r="RY34" s="118"/>
      <c r="RZ34" s="118"/>
      <c r="SA34" s="118"/>
      <c r="SB34" s="118"/>
      <c r="SC34" s="118"/>
      <c r="SD34" s="118"/>
      <c r="SE34" s="118"/>
      <c r="SF34" s="118"/>
      <c r="SG34" s="118"/>
      <c r="SH34" s="118"/>
      <c r="SI34" s="118"/>
      <c r="SJ34" s="118"/>
      <c r="SK34" s="118"/>
      <c r="SL34" s="118"/>
      <c r="SM34" s="118"/>
      <c r="SN34" s="118"/>
      <c r="SO34" s="118"/>
      <c r="SP34" s="118"/>
      <c r="SQ34" s="118"/>
      <c r="SR34" s="118"/>
      <c r="SS34" s="118"/>
      <c r="ST34" s="118"/>
      <c r="SU34" s="118"/>
      <c r="SV34" s="118"/>
      <c r="SW34" s="118"/>
      <c r="SX34" s="118"/>
      <c r="SY34" s="118"/>
      <c r="SZ34" s="118"/>
      <c r="TA34" s="118"/>
      <c r="TB34" s="118"/>
      <c r="TC34" s="118"/>
      <c r="TD34" s="118"/>
      <c r="TE34" s="118"/>
      <c r="TF34" s="118"/>
      <c r="TG34" s="118"/>
      <c r="TH34" s="118"/>
      <c r="TI34" s="118"/>
      <c r="TJ34" s="118"/>
      <c r="TK34" s="118"/>
      <c r="TL34" s="118"/>
      <c r="TM34" s="118"/>
      <c r="TN34" s="118"/>
      <c r="TO34" s="118"/>
      <c r="TP34" s="118"/>
      <c r="TQ34" s="118"/>
      <c r="TR34" s="118"/>
      <c r="TS34" s="118"/>
      <c r="TT34" s="118"/>
      <c r="TU34" s="118"/>
      <c r="TV34" s="118"/>
      <c r="TW34" s="118"/>
      <c r="TX34" s="118"/>
      <c r="TY34" s="118"/>
      <c r="TZ34" s="118"/>
      <c r="UA34" s="118"/>
      <c r="UB34" s="118"/>
      <c r="UC34" s="118"/>
      <c r="UD34" s="118"/>
      <c r="UE34" s="118"/>
      <c r="UF34" s="118"/>
      <c r="UG34" s="118"/>
      <c r="UH34" s="118"/>
      <c r="UI34" s="118"/>
      <c r="UJ34" s="118"/>
      <c r="UK34" s="118"/>
      <c r="UL34" s="118"/>
      <c r="UM34" s="118"/>
      <c r="UN34" s="118"/>
      <c r="UO34" s="118"/>
      <c r="UP34" s="118"/>
      <c r="UQ34" s="118"/>
      <c r="UR34" s="118"/>
      <c r="US34" s="118"/>
      <c r="UT34" s="118"/>
      <c r="UU34" s="118"/>
      <c r="UV34" s="118"/>
      <c r="UW34" s="118"/>
      <c r="UX34" s="118"/>
      <c r="UY34" s="118"/>
      <c r="UZ34" s="118"/>
      <c r="VA34" s="118"/>
      <c r="VB34" s="118"/>
      <c r="VC34" s="118"/>
      <c r="VD34" s="118"/>
      <c r="VE34" s="118"/>
      <c r="VF34" s="118"/>
      <c r="VG34" s="118"/>
      <c r="VH34" s="118"/>
      <c r="VI34" s="118"/>
      <c r="VJ34" s="118"/>
      <c r="VK34" s="118"/>
      <c r="VL34" s="118"/>
      <c r="VM34" s="118"/>
      <c r="VN34" s="118"/>
      <c r="VO34" s="118"/>
      <c r="VP34" s="118"/>
      <c r="VQ34" s="118"/>
      <c r="VR34" s="118"/>
      <c r="VS34" s="118"/>
      <c r="VT34" s="118"/>
      <c r="VU34" s="118"/>
      <c r="VV34" s="118"/>
      <c r="VW34" s="118"/>
      <c r="VX34" s="118"/>
      <c r="VY34" s="118"/>
      <c r="VZ34" s="118"/>
      <c r="WA34" s="118"/>
      <c r="WB34" s="118"/>
      <c r="WC34" s="118"/>
      <c r="WD34" s="118"/>
      <c r="WE34" s="118"/>
      <c r="WF34" s="118"/>
      <c r="WG34" s="118"/>
      <c r="WH34" s="118"/>
      <c r="WI34" s="118"/>
      <c r="WJ34" s="118"/>
      <c r="WK34" s="118"/>
      <c r="WL34" s="118"/>
      <c r="WM34" s="118"/>
      <c r="WN34" s="118"/>
      <c r="WO34" s="118"/>
      <c r="WP34" s="118"/>
      <c r="WQ34" s="118"/>
      <c r="WR34" s="118"/>
      <c r="WS34" s="118"/>
      <c r="WT34" s="118"/>
      <c r="WU34" s="118"/>
      <c r="WV34" s="118"/>
      <c r="WW34" s="118"/>
      <c r="WX34" s="118"/>
      <c r="WY34" s="118"/>
      <c r="WZ34" s="118"/>
      <c r="XA34" s="118"/>
      <c r="XB34" s="118"/>
      <c r="XC34" s="118"/>
      <c r="XD34" s="118"/>
      <c r="XE34" s="118"/>
      <c r="XF34" s="118"/>
      <c r="XG34" s="118"/>
      <c r="XH34" s="118"/>
      <c r="XI34" s="118"/>
      <c r="XJ34" s="118"/>
      <c r="XK34" s="118"/>
      <c r="XL34" s="118"/>
      <c r="XM34" s="118"/>
      <c r="XN34" s="118"/>
      <c r="XO34" s="118"/>
      <c r="XP34" s="118"/>
      <c r="XQ34" s="118"/>
      <c r="XR34" s="118"/>
      <c r="XS34" s="118"/>
      <c r="XT34" s="118"/>
      <c r="XU34" s="118"/>
      <c r="XV34" s="118"/>
      <c r="XW34" s="118"/>
      <c r="XX34" s="118"/>
      <c r="XY34" s="118"/>
      <c r="XZ34" s="118"/>
      <c r="YA34" s="118"/>
      <c r="YB34" s="118"/>
      <c r="YC34" s="118"/>
      <c r="YD34" s="118"/>
      <c r="YE34" s="118"/>
      <c r="YF34" s="118"/>
      <c r="YG34" s="118"/>
      <c r="YH34" s="118"/>
      <c r="YI34" s="118"/>
      <c r="YJ34" s="118"/>
      <c r="YK34" s="118"/>
      <c r="YL34" s="118"/>
      <c r="YM34" s="118"/>
      <c r="YN34" s="118"/>
      <c r="YO34" s="118"/>
      <c r="YP34" s="118"/>
      <c r="YQ34" s="118"/>
      <c r="YR34" s="118"/>
      <c r="YS34" s="118"/>
      <c r="YT34" s="118"/>
      <c r="YU34" s="118"/>
      <c r="YV34" s="118"/>
      <c r="YW34" s="118"/>
      <c r="YX34" s="118"/>
      <c r="YY34" s="118"/>
      <c r="YZ34" s="118"/>
      <c r="ZA34" s="118"/>
      <c r="ZB34" s="118"/>
      <c r="ZC34" s="118"/>
      <c r="ZD34" s="118"/>
      <c r="ZE34" s="118"/>
      <c r="ZF34" s="118"/>
      <c r="ZG34" s="118"/>
      <c r="ZH34" s="118"/>
      <c r="ZI34" s="118"/>
      <c r="ZJ34" s="118"/>
      <c r="ZK34" s="118"/>
      <c r="ZL34" s="118"/>
      <c r="ZM34" s="118"/>
      <c r="ZN34" s="118"/>
      <c r="ZO34" s="118"/>
      <c r="ZP34" s="118"/>
      <c r="ZQ34" s="118"/>
      <c r="ZR34" s="118"/>
      <c r="ZS34" s="118"/>
      <c r="ZT34" s="118"/>
      <c r="ZU34" s="118"/>
      <c r="ZV34" s="118"/>
      <c r="ZW34" s="118"/>
      <c r="ZX34" s="118"/>
      <c r="ZY34" s="118"/>
      <c r="ZZ34" s="118"/>
      <c r="AAA34" s="118"/>
      <c r="AAB34" s="118"/>
      <c r="AAC34" s="118"/>
      <c r="AAD34" s="118"/>
      <c r="AAE34" s="118"/>
      <c r="AAF34" s="118"/>
      <c r="AAG34" s="118"/>
      <c r="AAH34" s="118"/>
      <c r="AAI34" s="118"/>
      <c r="AAJ34" s="118"/>
      <c r="AAK34" s="118"/>
      <c r="AAL34" s="118"/>
      <c r="AAM34" s="118"/>
      <c r="AAN34" s="118"/>
      <c r="AAO34" s="118"/>
      <c r="AAP34" s="118"/>
      <c r="AAQ34" s="118"/>
      <c r="AAR34" s="118"/>
      <c r="AAS34" s="118"/>
      <c r="AAT34" s="118"/>
      <c r="AAU34" s="118"/>
      <c r="AAV34" s="118"/>
      <c r="AAW34" s="118"/>
      <c r="AAX34" s="118"/>
      <c r="AAY34" s="118"/>
      <c r="AAZ34" s="118"/>
      <c r="ABA34" s="118"/>
      <c r="ABB34" s="118"/>
      <c r="ABC34" s="118"/>
      <c r="ABD34" s="118"/>
      <c r="ABE34" s="118"/>
      <c r="ABF34" s="118"/>
      <c r="ABG34" s="118"/>
      <c r="ABH34" s="118"/>
      <c r="ABI34" s="118"/>
      <c r="ABJ34" s="118"/>
      <c r="ABK34" s="118"/>
      <c r="ABL34" s="118"/>
      <c r="ABM34" s="118"/>
      <c r="ABN34" s="118"/>
      <c r="ABO34" s="118"/>
      <c r="ABP34" s="118"/>
      <c r="ABQ34" s="118"/>
      <c r="ABR34" s="118"/>
      <c r="ABS34" s="118"/>
      <c r="ABT34" s="118"/>
      <c r="ABU34" s="118"/>
      <c r="ABV34" s="118"/>
      <c r="ABW34" s="118"/>
      <c r="ABX34" s="118"/>
      <c r="ABY34" s="118"/>
      <c r="ABZ34" s="118"/>
      <c r="ACA34" s="118"/>
      <c r="ACB34" s="118"/>
      <c r="ACC34" s="118"/>
      <c r="ACD34" s="118"/>
      <c r="ACE34" s="118"/>
      <c r="ACF34" s="118"/>
      <c r="ACG34" s="118"/>
      <c r="ACH34" s="118"/>
      <c r="ACI34" s="118"/>
      <c r="ACJ34" s="118"/>
      <c r="ACK34" s="118"/>
      <c r="ACL34" s="118"/>
      <c r="ACM34" s="118"/>
      <c r="ACN34" s="118"/>
      <c r="ACO34" s="118"/>
      <c r="ACP34" s="118"/>
      <c r="ACQ34" s="118"/>
      <c r="ACR34" s="118"/>
      <c r="ACS34" s="118"/>
      <c r="ACT34" s="118"/>
      <c r="ACU34" s="118"/>
      <c r="ACV34" s="118"/>
      <c r="ACW34" s="118"/>
      <c r="ACX34" s="118"/>
      <c r="ACY34" s="118"/>
      <c r="ACZ34" s="118"/>
      <c r="ADA34" s="118"/>
      <c r="ADB34" s="118"/>
      <c r="ADC34" s="118"/>
      <c r="ADD34" s="118"/>
      <c r="ADE34" s="118"/>
      <c r="ADF34" s="118"/>
      <c r="ADG34" s="118"/>
      <c r="ADH34" s="118"/>
      <c r="ADI34" s="118"/>
      <c r="ADJ34" s="118"/>
      <c r="ADK34" s="118"/>
      <c r="ADL34" s="118"/>
      <c r="ADM34" s="118"/>
      <c r="ADN34" s="118"/>
      <c r="ADO34" s="118"/>
      <c r="ADP34" s="118"/>
      <c r="ADQ34" s="118"/>
      <c r="ADR34" s="118"/>
      <c r="ADS34" s="118"/>
      <c r="ADT34" s="118"/>
      <c r="ADU34" s="118"/>
      <c r="ADV34" s="118"/>
      <c r="ADW34" s="118"/>
      <c r="ADX34" s="118"/>
      <c r="ADY34" s="118"/>
      <c r="ADZ34" s="118"/>
      <c r="AEA34" s="118"/>
      <c r="AEB34" s="118"/>
      <c r="AEC34" s="118"/>
      <c r="AED34" s="118"/>
      <c r="AEE34" s="118"/>
      <c r="AEF34" s="118"/>
      <c r="AEG34" s="118"/>
      <c r="AEH34" s="118"/>
      <c r="AEI34" s="118"/>
      <c r="AEJ34" s="118"/>
      <c r="AEK34" s="118"/>
      <c r="AEL34" s="118"/>
      <c r="AEM34" s="118"/>
      <c r="AEN34" s="118"/>
      <c r="AEO34" s="118"/>
      <c r="AEP34" s="118"/>
      <c r="AEQ34" s="118"/>
      <c r="AER34" s="118"/>
      <c r="AES34" s="118"/>
      <c r="AET34" s="118"/>
      <c r="AEU34" s="118"/>
      <c r="AEV34" s="118"/>
      <c r="AEW34" s="118"/>
      <c r="AEX34" s="118"/>
      <c r="AEY34" s="118"/>
      <c r="AEZ34" s="118"/>
      <c r="AFA34" s="118"/>
      <c r="AFB34" s="118"/>
      <c r="AFC34" s="118"/>
      <c r="AFD34" s="118"/>
      <c r="AFE34" s="118"/>
      <c r="AFF34" s="118"/>
      <c r="AFG34" s="118"/>
      <c r="AFH34" s="118"/>
      <c r="AFI34" s="118"/>
      <c r="AFJ34" s="118"/>
      <c r="AFK34" s="118"/>
      <c r="AFL34" s="118"/>
      <c r="AFM34" s="118"/>
      <c r="AFN34" s="118"/>
      <c r="AFO34" s="118"/>
      <c r="AFP34" s="118"/>
      <c r="AFQ34" s="118"/>
      <c r="AFR34" s="118"/>
      <c r="AFS34" s="118"/>
      <c r="AFT34" s="118"/>
      <c r="AFU34" s="118"/>
      <c r="AFV34" s="118"/>
      <c r="AFW34" s="118"/>
      <c r="AFX34" s="118"/>
      <c r="AFY34" s="118"/>
      <c r="AFZ34" s="118"/>
      <c r="AGA34" s="118"/>
      <c r="AGB34" s="118"/>
      <c r="AGC34" s="118"/>
      <c r="AGD34" s="118"/>
      <c r="AGE34" s="118"/>
      <c r="AGF34" s="118"/>
      <c r="AGG34" s="118"/>
      <c r="AGH34" s="118"/>
      <c r="AGI34" s="118"/>
      <c r="AGJ34" s="118"/>
      <c r="AGK34" s="118"/>
      <c r="AGL34" s="118"/>
      <c r="AGM34" s="118"/>
      <c r="AGN34" s="118"/>
      <c r="AGO34" s="118"/>
      <c r="AGP34" s="118"/>
      <c r="AGQ34" s="118"/>
      <c r="AGR34" s="118"/>
      <c r="AGS34" s="118"/>
      <c r="AGT34" s="118"/>
      <c r="AGU34" s="118"/>
      <c r="AGV34" s="118"/>
      <c r="AGW34" s="118"/>
      <c r="AGX34" s="118"/>
      <c r="AGY34" s="118"/>
      <c r="AGZ34" s="118"/>
      <c r="AHA34" s="118"/>
      <c r="AHB34" s="118"/>
      <c r="AHC34" s="118"/>
      <c r="AHD34" s="118"/>
      <c r="AHE34" s="118"/>
      <c r="AHF34" s="118"/>
      <c r="AHG34" s="118"/>
      <c r="AHH34" s="118"/>
      <c r="AHI34" s="118"/>
      <c r="AHJ34" s="118"/>
      <c r="AHK34" s="118"/>
      <c r="AHL34" s="118"/>
      <c r="AHM34" s="118"/>
      <c r="AHN34" s="118"/>
      <c r="AHO34" s="118"/>
      <c r="AHP34" s="118"/>
      <c r="AHQ34" s="118"/>
      <c r="AHR34" s="118"/>
      <c r="AHS34" s="118"/>
      <c r="AHT34" s="118"/>
      <c r="AHU34" s="118"/>
      <c r="AHV34" s="118"/>
      <c r="AHW34" s="118"/>
      <c r="AHX34" s="118"/>
      <c r="AHY34" s="118"/>
      <c r="AHZ34" s="118"/>
      <c r="AIA34" s="118"/>
      <c r="AIB34" s="118"/>
      <c r="AIC34" s="118"/>
      <c r="AID34" s="118"/>
      <c r="AIE34" s="118"/>
      <c r="AIF34" s="118"/>
      <c r="AIG34" s="118"/>
      <c r="AIH34" s="118"/>
      <c r="AII34" s="118"/>
      <c r="AIJ34" s="118"/>
      <c r="AIK34" s="118"/>
      <c r="AIL34" s="118"/>
      <c r="AIM34" s="118"/>
      <c r="AIN34" s="118"/>
      <c r="AIO34" s="118"/>
      <c r="AIP34" s="118"/>
      <c r="AIQ34" s="118"/>
      <c r="AIR34" s="118"/>
      <c r="AIS34" s="118"/>
      <c r="AIT34" s="118"/>
      <c r="AIU34" s="118"/>
      <c r="AIV34" s="118"/>
      <c r="AIW34" s="118"/>
      <c r="AIX34" s="118"/>
      <c r="AIY34" s="118"/>
      <c r="AIZ34" s="118"/>
      <c r="AJA34" s="118"/>
      <c r="AJB34" s="118"/>
      <c r="AJC34" s="118"/>
      <c r="AJD34" s="118"/>
      <c r="AJE34" s="118"/>
      <c r="AJF34" s="118"/>
      <c r="AJG34" s="118"/>
      <c r="AJH34" s="118"/>
      <c r="AJI34" s="118"/>
      <c r="AJJ34" s="118"/>
      <c r="AJK34" s="118"/>
      <c r="AJL34" s="118"/>
      <c r="AJM34" s="118"/>
      <c r="AJN34" s="118"/>
      <c r="AJO34" s="118"/>
      <c r="AJP34" s="118"/>
      <c r="AJQ34" s="118"/>
      <c r="AJR34" s="118"/>
      <c r="AJS34" s="118"/>
      <c r="AJT34" s="118"/>
      <c r="AJU34" s="118"/>
      <c r="AJV34" s="118"/>
      <c r="AJW34" s="118"/>
      <c r="AJX34" s="118"/>
      <c r="AJY34" s="118"/>
      <c r="AJZ34" s="118"/>
      <c r="AKA34" s="118"/>
      <c r="AKB34" s="118"/>
      <c r="AKC34" s="118"/>
      <c r="AKD34" s="118"/>
      <c r="AKE34" s="118"/>
      <c r="AKF34" s="118"/>
      <c r="AKG34" s="118"/>
      <c r="AKH34" s="118"/>
      <c r="AKI34" s="118"/>
      <c r="AKJ34" s="118"/>
      <c r="AKK34" s="118"/>
      <c r="AKL34" s="118"/>
      <c r="AKM34" s="118"/>
      <c r="AKN34" s="118"/>
      <c r="AKO34" s="118"/>
      <c r="AKP34" s="118"/>
      <c r="AKQ34" s="118"/>
      <c r="AKR34" s="118"/>
      <c r="AKS34" s="118"/>
      <c r="AKT34" s="118"/>
      <c r="AKU34" s="118"/>
      <c r="AKV34" s="118"/>
      <c r="AKW34" s="118"/>
      <c r="AKX34" s="118"/>
      <c r="AKY34" s="118"/>
      <c r="AKZ34" s="118"/>
      <c r="ALA34" s="118"/>
      <c r="ALB34" s="118"/>
      <c r="ALC34" s="118"/>
      <c r="ALD34" s="118"/>
      <c r="ALE34" s="118"/>
      <c r="ALF34" s="118"/>
      <c r="ALG34" s="118"/>
      <c r="ALH34" s="118"/>
      <c r="ALI34" s="118"/>
      <c r="ALJ34" s="118"/>
      <c r="ALK34" s="118"/>
      <c r="ALL34" s="118"/>
      <c r="ALM34" s="118"/>
      <c r="ALN34" s="118"/>
      <c r="ALO34" s="118"/>
      <c r="ALP34" s="118"/>
      <c r="ALQ34" s="118"/>
      <c r="ALR34" s="118"/>
      <c r="ALS34" s="118"/>
      <c r="ALT34" s="118"/>
      <c r="ALU34" s="118"/>
      <c r="ALV34" s="118"/>
      <c r="ALW34" s="118"/>
      <c r="ALX34" s="118"/>
      <c r="ALY34" s="118"/>
      <c r="ALZ34" s="118"/>
      <c r="AMA34" s="118"/>
      <c r="AMB34" s="118"/>
      <c r="AMC34" s="118"/>
      <c r="AMD34" s="118"/>
      <c r="AME34" s="118"/>
      <c r="AMF34" s="118"/>
      <c r="AMG34" s="118"/>
      <c r="AMH34" s="118"/>
    </row>
    <row r="35" spans="1:1022" x14ac:dyDescent="0.25">
      <c r="A35" s="288" t="s">
        <v>825</v>
      </c>
      <c r="B35" s="163">
        <v>35</v>
      </c>
      <c r="C35" s="443" t="s">
        <v>24654</v>
      </c>
      <c r="D35" s="178" t="s">
        <v>826</v>
      </c>
      <c r="E35" s="448" t="s">
        <v>208</v>
      </c>
      <c r="F35" s="203">
        <v>4</v>
      </c>
      <c r="G35" s="280"/>
      <c r="H35" s="280"/>
      <c r="I35" s="319" t="s">
        <v>24600</v>
      </c>
      <c r="J35" s="377" t="s">
        <v>752</v>
      </c>
      <c r="K35" s="378">
        <v>1</v>
      </c>
      <c r="L35" s="379"/>
      <c r="M35" s="379"/>
      <c r="N35" s="379"/>
      <c r="O35" s="378"/>
      <c r="P35" s="379"/>
      <c r="Q35" s="379"/>
      <c r="R35" s="379"/>
      <c r="S35" s="379"/>
      <c r="T35" s="379"/>
      <c r="U35" s="380"/>
      <c r="V35" s="219">
        <f t="shared" si="14"/>
        <v>100</v>
      </c>
      <c r="W35" s="219">
        <f t="shared" si="15"/>
        <v>100</v>
      </c>
      <c r="X35" s="219">
        <f t="shared" ref="X35:X46" si="20">IF(O35=3,20,100)</f>
        <v>100</v>
      </c>
      <c r="Y35" s="219">
        <f t="shared" si="3"/>
        <v>100</v>
      </c>
      <c r="Z35" s="219">
        <f t="shared" si="4"/>
        <v>100</v>
      </c>
      <c r="AA35" s="220">
        <f t="shared" si="13"/>
        <v>100</v>
      </c>
      <c r="AB35" s="220">
        <f t="shared" si="12"/>
        <v>100</v>
      </c>
      <c r="AC35" s="220">
        <f t="shared" ref="AC35:AC56" si="21">IF(OR(EXACT(S35,"1A"),EXACT(S35,"1B")),0.3,IF(S35=2,3,100))</f>
        <v>100</v>
      </c>
      <c r="AD35" s="416">
        <f t="shared" si="6"/>
        <v>100</v>
      </c>
      <c r="AE35" s="416">
        <f t="shared" si="7"/>
        <v>100</v>
      </c>
      <c r="AF35" s="308">
        <v>10</v>
      </c>
      <c r="AG35" s="308">
        <v>10</v>
      </c>
      <c r="AH35" s="308">
        <v>25</v>
      </c>
      <c r="AI35" s="308">
        <v>25</v>
      </c>
      <c r="AJ35" s="214" t="s">
        <v>24577</v>
      </c>
      <c r="AK35" s="255"/>
      <c r="AL35" s="265"/>
      <c r="AM35" s="309"/>
      <c r="AN35" s="412"/>
      <c r="AO35" s="118"/>
      <c r="AP35" s="412"/>
      <c r="AQ35" s="167" t="s">
        <v>24528</v>
      </c>
      <c r="AR35" s="412"/>
      <c r="AS35" s="412"/>
      <c r="AT35" s="412"/>
    </row>
    <row r="36" spans="1:1022" x14ac:dyDescent="0.25">
      <c r="A36" s="259" t="s">
        <v>844</v>
      </c>
      <c r="B36" s="163">
        <v>36</v>
      </c>
      <c r="C36" s="162" t="s">
        <v>24655</v>
      </c>
      <c r="D36" s="181" t="s">
        <v>6303</v>
      </c>
      <c r="E36" s="449"/>
      <c r="F36" s="188"/>
      <c r="G36" s="254"/>
      <c r="H36" s="254"/>
      <c r="I36" s="319" t="s">
        <v>845</v>
      </c>
      <c r="J36" s="354" t="s">
        <v>753</v>
      </c>
      <c r="K36" s="355">
        <v>1</v>
      </c>
      <c r="L36" s="355"/>
      <c r="M36" s="356"/>
      <c r="N36" s="356"/>
      <c r="O36" s="355"/>
      <c r="P36" s="356"/>
      <c r="Q36" s="356"/>
      <c r="R36" s="356"/>
      <c r="S36" s="356"/>
      <c r="T36" s="356"/>
      <c r="U36" s="351"/>
      <c r="V36" s="219">
        <f t="shared" si="14"/>
        <v>100</v>
      </c>
      <c r="W36" s="219">
        <f t="shared" si="15"/>
        <v>100</v>
      </c>
      <c r="X36" s="219">
        <f t="shared" si="20"/>
        <v>100</v>
      </c>
      <c r="Y36" s="219">
        <f t="shared" si="3"/>
        <v>100</v>
      </c>
      <c r="Z36" s="219">
        <f t="shared" si="4"/>
        <v>100</v>
      </c>
      <c r="AA36" s="220">
        <f t="shared" si="13"/>
        <v>100</v>
      </c>
      <c r="AB36" s="220">
        <f t="shared" si="12"/>
        <v>100</v>
      </c>
      <c r="AC36" s="220">
        <f t="shared" si="21"/>
        <v>100</v>
      </c>
      <c r="AD36" s="416">
        <f t="shared" si="6"/>
        <v>100</v>
      </c>
      <c r="AE36" s="416">
        <f t="shared" si="7"/>
        <v>100</v>
      </c>
      <c r="AF36" s="304">
        <v>5</v>
      </c>
      <c r="AG36" s="304">
        <v>5</v>
      </c>
      <c r="AH36" s="304">
        <v>15</v>
      </c>
      <c r="AI36" s="304">
        <v>15</v>
      </c>
      <c r="AJ36" s="214" t="s">
        <v>24601</v>
      </c>
      <c r="AK36" s="255"/>
      <c r="AL36" s="265"/>
      <c r="AM36" s="266"/>
      <c r="AN36" s="118"/>
      <c r="AO36" s="118"/>
      <c r="AP36" s="412"/>
      <c r="AQ36" s="229" t="s">
        <v>846</v>
      </c>
      <c r="AR36" s="118"/>
      <c r="AS36" s="118"/>
      <c r="AT36" s="118"/>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c r="CU36" s="412"/>
      <c r="CV36" s="412"/>
      <c r="CW36" s="412"/>
      <c r="CX36" s="412"/>
      <c r="CY36" s="412"/>
      <c r="CZ36" s="412"/>
      <c r="DA36" s="412"/>
      <c r="DB36" s="412"/>
      <c r="DC36" s="412"/>
      <c r="DD36" s="412"/>
      <c r="DE36" s="412"/>
      <c r="DF36" s="412"/>
      <c r="DG36" s="412"/>
      <c r="DH36" s="412"/>
      <c r="DI36" s="412"/>
      <c r="DJ36" s="412"/>
      <c r="DK36" s="412"/>
      <c r="DL36" s="412"/>
      <c r="DM36" s="412"/>
      <c r="DN36" s="412"/>
      <c r="DO36" s="412"/>
      <c r="DP36" s="412"/>
      <c r="DQ36" s="412"/>
      <c r="DR36" s="412"/>
      <c r="DS36" s="412"/>
      <c r="DT36" s="412"/>
      <c r="DU36" s="412"/>
      <c r="DV36" s="412"/>
      <c r="DW36" s="412"/>
      <c r="DX36" s="412"/>
      <c r="DY36" s="412"/>
      <c r="DZ36" s="412"/>
      <c r="EA36" s="412"/>
      <c r="EB36" s="412"/>
      <c r="EC36" s="412"/>
      <c r="ED36" s="412"/>
      <c r="EE36" s="412"/>
      <c r="EF36" s="412"/>
      <c r="EG36" s="412"/>
      <c r="EH36" s="412"/>
      <c r="EI36" s="412"/>
      <c r="EJ36" s="412"/>
      <c r="EK36" s="412"/>
      <c r="EL36" s="412"/>
      <c r="EM36" s="412"/>
      <c r="EN36" s="412"/>
      <c r="EO36" s="412"/>
      <c r="EP36" s="412"/>
      <c r="EQ36" s="412"/>
      <c r="ER36" s="412"/>
      <c r="ES36" s="412"/>
      <c r="ET36" s="412"/>
      <c r="EU36" s="412"/>
      <c r="EV36" s="412"/>
      <c r="EW36" s="412"/>
      <c r="EX36" s="412"/>
      <c r="EY36" s="412"/>
      <c r="EZ36" s="412"/>
      <c r="FA36" s="412"/>
      <c r="FB36" s="412"/>
      <c r="FC36" s="412"/>
      <c r="FD36" s="412"/>
      <c r="FE36" s="412"/>
      <c r="FF36" s="412"/>
      <c r="FG36" s="412"/>
      <c r="FH36" s="412"/>
      <c r="FI36" s="412"/>
      <c r="FJ36" s="412"/>
      <c r="FK36" s="412"/>
      <c r="FL36" s="412"/>
      <c r="FM36" s="412"/>
      <c r="FN36" s="412"/>
      <c r="FO36" s="412"/>
      <c r="FP36" s="412"/>
      <c r="FQ36" s="412"/>
      <c r="FR36" s="412"/>
      <c r="FS36" s="412"/>
      <c r="FT36" s="412"/>
      <c r="FU36" s="412"/>
      <c r="FV36" s="412"/>
      <c r="FW36" s="412"/>
      <c r="FX36" s="412"/>
      <c r="FY36" s="412"/>
      <c r="FZ36" s="412"/>
      <c r="GA36" s="412"/>
      <c r="GB36" s="412"/>
      <c r="GC36" s="412"/>
      <c r="GD36" s="412"/>
      <c r="GE36" s="412"/>
      <c r="GF36" s="412"/>
      <c r="GG36" s="412"/>
      <c r="GH36" s="412"/>
      <c r="GI36" s="412"/>
      <c r="GJ36" s="412"/>
      <c r="GK36" s="412"/>
      <c r="GL36" s="412"/>
      <c r="GM36" s="412"/>
      <c r="GN36" s="412"/>
      <c r="GO36" s="412"/>
      <c r="GP36" s="412"/>
      <c r="GQ36" s="412"/>
      <c r="GR36" s="412"/>
      <c r="GS36" s="412"/>
      <c r="GT36" s="412"/>
      <c r="GU36" s="412"/>
      <c r="GV36" s="412"/>
      <c r="GW36" s="412"/>
      <c r="GX36" s="412"/>
      <c r="GY36" s="412"/>
      <c r="GZ36" s="412"/>
      <c r="HA36" s="412"/>
      <c r="HB36" s="412"/>
      <c r="HC36" s="412"/>
      <c r="HD36" s="412"/>
      <c r="HE36" s="412"/>
      <c r="HF36" s="412"/>
      <c r="HG36" s="412"/>
      <c r="HH36" s="412"/>
      <c r="HI36" s="412"/>
      <c r="HJ36" s="412"/>
      <c r="HK36" s="412"/>
      <c r="HL36" s="412"/>
      <c r="HM36" s="412"/>
      <c r="HN36" s="412"/>
      <c r="HO36" s="412"/>
      <c r="HP36" s="412"/>
      <c r="HQ36" s="412"/>
      <c r="HR36" s="412"/>
      <c r="HS36" s="412"/>
      <c r="HT36" s="412"/>
      <c r="HU36" s="412"/>
      <c r="HV36" s="412"/>
      <c r="HW36" s="412"/>
      <c r="HX36" s="412"/>
      <c r="HY36" s="412"/>
      <c r="HZ36" s="412"/>
      <c r="IA36" s="412"/>
      <c r="IB36" s="412"/>
      <c r="IC36" s="412"/>
      <c r="ID36" s="412"/>
      <c r="IE36" s="412"/>
      <c r="IF36" s="412"/>
      <c r="IG36" s="412"/>
      <c r="IH36" s="412"/>
      <c r="II36" s="412"/>
      <c r="IJ36" s="412"/>
      <c r="IK36" s="412"/>
      <c r="IL36" s="412"/>
      <c r="IM36" s="412"/>
      <c r="IN36" s="412"/>
      <c r="IO36" s="412"/>
      <c r="IP36" s="412"/>
      <c r="IQ36" s="412"/>
      <c r="IR36" s="412"/>
      <c r="IS36" s="412"/>
      <c r="IT36" s="412"/>
      <c r="IU36" s="412"/>
      <c r="IV36" s="412"/>
      <c r="IW36" s="412"/>
      <c r="IX36" s="412"/>
      <c r="IY36" s="412"/>
      <c r="IZ36" s="412"/>
      <c r="JA36" s="412"/>
      <c r="JB36" s="412"/>
      <c r="JC36" s="412"/>
      <c r="JD36" s="412"/>
      <c r="JE36" s="412"/>
      <c r="JF36" s="412"/>
      <c r="JG36" s="412"/>
      <c r="JH36" s="412"/>
      <c r="JI36" s="412"/>
      <c r="JJ36" s="412"/>
      <c r="JK36" s="412"/>
      <c r="JL36" s="412"/>
      <c r="JM36" s="412"/>
      <c r="JN36" s="412"/>
      <c r="JO36" s="412"/>
      <c r="JP36" s="412"/>
      <c r="JQ36" s="412"/>
      <c r="JR36" s="412"/>
      <c r="JS36" s="412"/>
      <c r="JT36" s="412"/>
      <c r="JU36" s="412"/>
      <c r="JV36" s="412"/>
      <c r="JW36" s="412"/>
      <c r="JX36" s="412"/>
      <c r="JY36" s="412"/>
      <c r="JZ36" s="412"/>
      <c r="KA36" s="412"/>
      <c r="KB36" s="412"/>
      <c r="KC36" s="412"/>
      <c r="KD36" s="412"/>
      <c r="KE36" s="412"/>
      <c r="KF36" s="412"/>
      <c r="KG36" s="412"/>
      <c r="KH36" s="412"/>
      <c r="KI36" s="412"/>
      <c r="KJ36" s="412"/>
      <c r="KK36" s="412"/>
      <c r="KL36" s="412"/>
      <c r="KM36" s="412"/>
      <c r="KN36" s="412"/>
      <c r="KO36" s="412"/>
      <c r="KP36" s="412"/>
      <c r="KQ36" s="412"/>
      <c r="KR36" s="412"/>
      <c r="KS36" s="412"/>
      <c r="KT36" s="412"/>
      <c r="KU36" s="412"/>
      <c r="KV36" s="412"/>
      <c r="KW36" s="412"/>
      <c r="KX36" s="412"/>
      <c r="KY36" s="412"/>
      <c r="KZ36" s="412"/>
      <c r="LA36" s="412"/>
      <c r="LB36" s="412"/>
      <c r="LC36" s="412"/>
      <c r="LD36" s="412"/>
      <c r="LE36" s="412"/>
      <c r="LF36" s="412"/>
      <c r="LG36" s="412"/>
      <c r="LH36" s="412"/>
      <c r="LI36" s="412"/>
      <c r="LJ36" s="412"/>
      <c r="LK36" s="412"/>
      <c r="LL36" s="412"/>
      <c r="LM36" s="412"/>
      <c r="LN36" s="412"/>
      <c r="LO36" s="412"/>
      <c r="LP36" s="412"/>
      <c r="LQ36" s="412"/>
      <c r="LR36" s="412"/>
      <c r="LS36" s="412"/>
      <c r="LT36" s="412"/>
      <c r="LU36" s="412"/>
      <c r="LV36" s="412"/>
      <c r="LW36" s="412"/>
      <c r="LX36" s="412"/>
      <c r="LY36" s="412"/>
      <c r="LZ36" s="412"/>
      <c r="MA36" s="412"/>
      <c r="MB36" s="412"/>
      <c r="MC36" s="412"/>
      <c r="MD36" s="412"/>
      <c r="ME36" s="412"/>
      <c r="MF36" s="412"/>
      <c r="MG36" s="412"/>
      <c r="MH36" s="412"/>
      <c r="MI36" s="412"/>
      <c r="MJ36" s="412"/>
      <c r="MK36" s="412"/>
      <c r="ML36" s="412"/>
      <c r="MM36" s="412"/>
      <c r="MN36" s="412"/>
      <c r="MO36" s="412"/>
      <c r="MP36" s="412"/>
      <c r="MQ36" s="412"/>
      <c r="MR36" s="412"/>
      <c r="MS36" s="412"/>
      <c r="MT36" s="412"/>
      <c r="MU36" s="412"/>
      <c r="MV36" s="412"/>
      <c r="MW36" s="412"/>
      <c r="MX36" s="412"/>
      <c r="MY36" s="412"/>
      <c r="MZ36" s="412"/>
      <c r="NA36" s="412"/>
      <c r="NB36" s="412"/>
      <c r="NC36" s="412"/>
      <c r="ND36" s="412"/>
      <c r="NE36" s="412"/>
      <c r="NF36" s="412"/>
      <c r="NG36" s="412"/>
      <c r="NH36" s="412"/>
      <c r="NI36" s="412"/>
      <c r="NJ36" s="412"/>
      <c r="NK36" s="412"/>
      <c r="NL36" s="412"/>
      <c r="NM36" s="412"/>
      <c r="NN36" s="412"/>
      <c r="NO36" s="412"/>
      <c r="NP36" s="412"/>
      <c r="NQ36" s="412"/>
      <c r="NR36" s="412"/>
      <c r="NS36" s="412"/>
      <c r="NT36" s="412"/>
      <c r="NU36" s="412"/>
      <c r="NV36" s="412"/>
      <c r="NW36" s="412"/>
      <c r="NX36" s="412"/>
      <c r="NY36" s="412"/>
      <c r="NZ36" s="412"/>
      <c r="OA36" s="412"/>
      <c r="OB36" s="412"/>
      <c r="OC36" s="412"/>
      <c r="OD36" s="412"/>
      <c r="OE36" s="412"/>
      <c r="OF36" s="412"/>
      <c r="OG36" s="412"/>
      <c r="OH36" s="412"/>
      <c r="OI36" s="412"/>
      <c r="OJ36" s="412"/>
      <c r="OK36" s="412"/>
      <c r="OL36" s="412"/>
      <c r="OM36" s="412"/>
      <c r="ON36" s="412"/>
      <c r="OO36" s="412"/>
      <c r="OP36" s="412"/>
      <c r="OQ36" s="412"/>
      <c r="OR36" s="412"/>
      <c r="OS36" s="412"/>
      <c r="OT36" s="412"/>
      <c r="OU36" s="412"/>
      <c r="OV36" s="412"/>
      <c r="OW36" s="412"/>
      <c r="OX36" s="412"/>
      <c r="OY36" s="412"/>
      <c r="OZ36" s="412"/>
      <c r="PA36" s="412"/>
      <c r="PB36" s="412"/>
      <c r="PC36" s="412"/>
      <c r="PD36" s="412"/>
      <c r="PE36" s="412"/>
      <c r="PF36" s="412"/>
      <c r="PG36" s="412"/>
      <c r="PH36" s="412"/>
      <c r="PI36" s="412"/>
      <c r="PJ36" s="412"/>
      <c r="PK36" s="412"/>
      <c r="PL36" s="412"/>
      <c r="PM36" s="412"/>
      <c r="PN36" s="412"/>
      <c r="PO36" s="412"/>
      <c r="PP36" s="412"/>
      <c r="PQ36" s="412"/>
      <c r="PR36" s="412"/>
      <c r="PS36" s="412"/>
      <c r="PT36" s="412"/>
      <c r="PU36" s="412"/>
      <c r="PV36" s="412"/>
      <c r="PW36" s="412"/>
      <c r="PX36" s="412"/>
      <c r="PY36" s="412"/>
      <c r="PZ36" s="412"/>
      <c r="QA36" s="412"/>
      <c r="QB36" s="412"/>
      <c r="QC36" s="412"/>
      <c r="QD36" s="412"/>
      <c r="QE36" s="412"/>
      <c r="QF36" s="412"/>
      <c r="QG36" s="412"/>
      <c r="QH36" s="412"/>
      <c r="QI36" s="412"/>
      <c r="QJ36" s="412"/>
      <c r="QK36" s="412"/>
      <c r="QL36" s="412"/>
      <c r="QM36" s="412"/>
      <c r="QN36" s="412"/>
      <c r="QO36" s="412"/>
      <c r="QP36" s="412"/>
      <c r="QQ36" s="412"/>
      <c r="QR36" s="412"/>
      <c r="QS36" s="412"/>
      <c r="QT36" s="412"/>
      <c r="QU36" s="412"/>
      <c r="QV36" s="412"/>
      <c r="QW36" s="412"/>
      <c r="QX36" s="412"/>
      <c r="QY36" s="412"/>
      <c r="QZ36" s="412"/>
      <c r="RA36" s="412"/>
      <c r="RB36" s="412"/>
      <c r="RC36" s="412"/>
      <c r="RD36" s="412"/>
      <c r="RE36" s="412"/>
      <c r="RF36" s="412"/>
      <c r="RG36" s="412"/>
      <c r="RH36" s="412"/>
      <c r="RI36" s="412"/>
      <c r="RJ36" s="412"/>
      <c r="RK36" s="412"/>
      <c r="RL36" s="412"/>
      <c r="RM36" s="412"/>
      <c r="RN36" s="412"/>
      <c r="RO36" s="412"/>
      <c r="RP36" s="412"/>
      <c r="RQ36" s="412"/>
      <c r="RR36" s="412"/>
      <c r="RS36" s="412"/>
      <c r="RT36" s="412"/>
      <c r="RU36" s="412"/>
      <c r="RV36" s="412"/>
      <c r="RW36" s="412"/>
      <c r="RX36" s="412"/>
      <c r="RY36" s="412"/>
      <c r="RZ36" s="412"/>
      <c r="SA36" s="412"/>
      <c r="SB36" s="412"/>
      <c r="SC36" s="412"/>
      <c r="SD36" s="412"/>
      <c r="SE36" s="412"/>
      <c r="SF36" s="412"/>
      <c r="SG36" s="412"/>
      <c r="SH36" s="412"/>
      <c r="SI36" s="412"/>
      <c r="SJ36" s="412"/>
      <c r="SK36" s="412"/>
      <c r="SL36" s="412"/>
      <c r="SM36" s="412"/>
      <c r="SN36" s="412"/>
      <c r="SO36" s="412"/>
      <c r="SP36" s="412"/>
      <c r="SQ36" s="412"/>
      <c r="SR36" s="412"/>
      <c r="SS36" s="412"/>
      <c r="ST36" s="412"/>
      <c r="SU36" s="412"/>
      <c r="SV36" s="412"/>
      <c r="SW36" s="412"/>
      <c r="SX36" s="412"/>
      <c r="SY36" s="412"/>
      <c r="SZ36" s="412"/>
      <c r="TA36" s="412"/>
      <c r="TB36" s="412"/>
      <c r="TC36" s="412"/>
      <c r="TD36" s="412"/>
      <c r="TE36" s="412"/>
      <c r="TF36" s="412"/>
      <c r="TG36" s="412"/>
      <c r="TH36" s="412"/>
      <c r="TI36" s="412"/>
      <c r="TJ36" s="412"/>
      <c r="TK36" s="412"/>
      <c r="TL36" s="412"/>
      <c r="TM36" s="412"/>
      <c r="TN36" s="412"/>
      <c r="TO36" s="412"/>
      <c r="TP36" s="412"/>
      <c r="TQ36" s="412"/>
      <c r="TR36" s="412"/>
      <c r="TS36" s="412"/>
      <c r="TT36" s="412"/>
      <c r="TU36" s="412"/>
      <c r="TV36" s="412"/>
      <c r="TW36" s="412"/>
      <c r="TX36" s="412"/>
      <c r="TY36" s="412"/>
      <c r="TZ36" s="412"/>
      <c r="UA36" s="412"/>
      <c r="UB36" s="412"/>
      <c r="UC36" s="412"/>
      <c r="UD36" s="412"/>
      <c r="UE36" s="412"/>
      <c r="UF36" s="412"/>
      <c r="UG36" s="412"/>
      <c r="UH36" s="412"/>
      <c r="UI36" s="412"/>
      <c r="UJ36" s="412"/>
      <c r="UK36" s="412"/>
      <c r="UL36" s="412"/>
      <c r="UM36" s="412"/>
      <c r="UN36" s="412"/>
      <c r="UO36" s="412"/>
      <c r="UP36" s="412"/>
      <c r="UQ36" s="412"/>
      <c r="UR36" s="412"/>
      <c r="US36" s="412"/>
      <c r="UT36" s="412"/>
      <c r="UU36" s="412"/>
      <c r="UV36" s="412"/>
      <c r="UW36" s="412"/>
      <c r="UX36" s="412"/>
      <c r="UY36" s="412"/>
      <c r="UZ36" s="412"/>
      <c r="VA36" s="412"/>
      <c r="VB36" s="412"/>
      <c r="VC36" s="412"/>
      <c r="VD36" s="412"/>
      <c r="VE36" s="412"/>
      <c r="VF36" s="412"/>
      <c r="VG36" s="412"/>
      <c r="VH36" s="412"/>
      <c r="VI36" s="412"/>
      <c r="VJ36" s="412"/>
      <c r="VK36" s="412"/>
      <c r="VL36" s="412"/>
      <c r="VM36" s="412"/>
      <c r="VN36" s="412"/>
      <c r="VO36" s="412"/>
      <c r="VP36" s="412"/>
      <c r="VQ36" s="412"/>
      <c r="VR36" s="412"/>
      <c r="VS36" s="412"/>
      <c r="VT36" s="412"/>
      <c r="VU36" s="412"/>
      <c r="VV36" s="412"/>
      <c r="VW36" s="412"/>
      <c r="VX36" s="412"/>
      <c r="VY36" s="412"/>
      <c r="VZ36" s="412"/>
      <c r="WA36" s="412"/>
      <c r="WB36" s="412"/>
      <c r="WC36" s="412"/>
      <c r="WD36" s="412"/>
      <c r="WE36" s="412"/>
      <c r="WF36" s="412"/>
      <c r="WG36" s="412"/>
      <c r="WH36" s="412"/>
      <c r="WI36" s="412"/>
      <c r="WJ36" s="412"/>
      <c r="WK36" s="412"/>
      <c r="WL36" s="412"/>
      <c r="WM36" s="412"/>
      <c r="WN36" s="412"/>
      <c r="WO36" s="412"/>
      <c r="WP36" s="412"/>
      <c r="WQ36" s="412"/>
      <c r="WR36" s="412"/>
      <c r="WS36" s="412"/>
      <c r="WT36" s="412"/>
      <c r="WU36" s="412"/>
      <c r="WV36" s="412"/>
      <c r="WW36" s="412"/>
      <c r="WX36" s="412"/>
      <c r="WY36" s="412"/>
      <c r="WZ36" s="412"/>
      <c r="XA36" s="412"/>
      <c r="XB36" s="412"/>
      <c r="XC36" s="412"/>
      <c r="XD36" s="412"/>
      <c r="XE36" s="412"/>
      <c r="XF36" s="412"/>
      <c r="XG36" s="412"/>
      <c r="XH36" s="412"/>
      <c r="XI36" s="412"/>
      <c r="XJ36" s="412"/>
      <c r="XK36" s="412"/>
      <c r="XL36" s="412"/>
      <c r="XM36" s="412"/>
      <c r="XN36" s="412"/>
      <c r="XO36" s="412"/>
      <c r="XP36" s="412"/>
      <c r="XQ36" s="412"/>
      <c r="XR36" s="412"/>
      <c r="XS36" s="412"/>
      <c r="XT36" s="412"/>
      <c r="XU36" s="412"/>
      <c r="XV36" s="412"/>
      <c r="XW36" s="412"/>
      <c r="XX36" s="412"/>
      <c r="XY36" s="412"/>
      <c r="XZ36" s="412"/>
      <c r="YA36" s="412"/>
      <c r="YB36" s="412"/>
      <c r="YC36" s="412"/>
      <c r="YD36" s="412"/>
      <c r="YE36" s="412"/>
      <c r="YF36" s="412"/>
      <c r="YG36" s="412"/>
      <c r="YH36" s="412"/>
      <c r="YI36" s="412"/>
      <c r="YJ36" s="412"/>
      <c r="YK36" s="412"/>
      <c r="YL36" s="412"/>
      <c r="YM36" s="412"/>
      <c r="YN36" s="412"/>
      <c r="YO36" s="412"/>
      <c r="YP36" s="412"/>
      <c r="YQ36" s="412"/>
      <c r="YR36" s="412"/>
      <c r="YS36" s="412"/>
      <c r="YT36" s="412"/>
      <c r="YU36" s="412"/>
      <c r="YV36" s="412"/>
      <c r="YW36" s="412"/>
      <c r="YX36" s="412"/>
      <c r="YY36" s="412"/>
      <c r="YZ36" s="412"/>
      <c r="ZA36" s="412"/>
      <c r="ZB36" s="412"/>
      <c r="ZC36" s="412"/>
      <c r="ZD36" s="412"/>
      <c r="ZE36" s="412"/>
      <c r="ZF36" s="412"/>
      <c r="ZG36" s="412"/>
      <c r="ZH36" s="412"/>
      <c r="ZI36" s="412"/>
      <c r="ZJ36" s="412"/>
      <c r="ZK36" s="412"/>
      <c r="ZL36" s="412"/>
      <c r="ZM36" s="412"/>
      <c r="ZN36" s="412"/>
      <c r="ZO36" s="412"/>
      <c r="ZP36" s="412"/>
      <c r="ZQ36" s="412"/>
      <c r="ZR36" s="412"/>
      <c r="ZS36" s="412"/>
      <c r="ZT36" s="412"/>
      <c r="ZU36" s="412"/>
      <c r="ZV36" s="412"/>
      <c r="ZW36" s="412"/>
      <c r="ZX36" s="412"/>
      <c r="ZY36" s="412"/>
      <c r="ZZ36" s="412"/>
      <c r="AAA36" s="412"/>
      <c r="AAB36" s="412"/>
      <c r="AAC36" s="412"/>
      <c r="AAD36" s="412"/>
      <c r="AAE36" s="412"/>
      <c r="AAF36" s="412"/>
      <c r="AAG36" s="412"/>
      <c r="AAH36" s="412"/>
      <c r="AAI36" s="412"/>
      <c r="AAJ36" s="412"/>
      <c r="AAK36" s="412"/>
      <c r="AAL36" s="412"/>
      <c r="AAM36" s="412"/>
      <c r="AAN36" s="412"/>
      <c r="AAO36" s="412"/>
      <c r="AAP36" s="412"/>
      <c r="AAQ36" s="412"/>
      <c r="AAR36" s="412"/>
      <c r="AAS36" s="412"/>
      <c r="AAT36" s="412"/>
      <c r="AAU36" s="412"/>
      <c r="AAV36" s="412"/>
      <c r="AAW36" s="412"/>
      <c r="AAX36" s="412"/>
      <c r="AAY36" s="412"/>
      <c r="AAZ36" s="412"/>
      <c r="ABA36" s="412"/>
      <c r="ABB36" s="412"/>
      <c r="ABC36" s="412"/>
      <c r="ABD36" s="412"/>
      <c r="ABE36" s="412"/>
      <c r="ABF36" s="412"/>
      <c r="ABG36" s="412"/>
      <c r="ABH36" s="412"/>
      <c r="ABI36" s="412"/>
      <c r="ABJ36" s="412"/>
      <c r="ABK36" s="412"/>
      <c r="ABL36" s="412"/>
      <c r="ABM36" s="412"/>
      <c r="ABN36" s="412"/>
      <c r="ABO36" s="412"/>
      <c r="ABP36" s="412"/>
      <c r="ABQ36" s="412"/>
      <c r="ABR36" s="412"/>
      <c r="ABS36" s="412"/>
      <c r="ABT36" s="412"/>
      <c r="ABU36" s="412"/>
      <c r="ABV36" s="412"/>
      <c r="ABW36" s="412"/>
      <c r="ABX36" s="412"/>
      <c r="ABY36" s="412"/>
      <c r="ABZ36" s="412"/>
      <c r="ACA36" s="412"/>
      <c r="ACB36" s="412"/>
      <c r="ACC36" s="412"/>
      <c r="ACD36" s="412"/>
      <c r="ACE36" s="412"/>
      <c r="ACF36" s="412"/>
      <c r="ACG36" s="412"/>
      <c r="ACH36" s="412"/>
      <c r="ACI36" s="412"/>
      <c r="ACJ36" s="412"/>
      <c r="ACK36" s="412"/>
      <c r="ACL36" s="412"/>
      <c r="ACM36" s="412"/>
      <c r="ACN36" s="412"/>
      <c r="ACO36" s="412"/>
      <c r="ACP36" s="412"/>
      <c r="ACQ36" s="412"/>
      <c r="ACR36" s="412"/>
      <c r="ACS36" s="412"/>
      <c r="ACT36" s="412"/>
      <c r="ACU36" s="412"/>
      <c r="ACV36" s="412"/>
      <c r="ACW36" s="412"/>
      <c r="ACX36" s="412"/>
      <c r="ACY36" s="412"/>
      <c r="ACZ36" s="412"/>
      <c r="ADA36" s="412"/>
      <c r="ADB36" s="412"/>
      <c r="ADC36" s="412"/>
      <c r="ADD36" s="412"/>
      <c r="ADE36" s="412"/>
      <c r="ADF36" s="412"/>
      <c r="ADG36" s="412"/>
      <c r="ADH36" s="412"/>
      <c r="ADI36" s="412"/>
      <c r="ADJ36" s="412"/>
      <c r="ADK36" s="412"/>
      <c r="ADL36" s="412"/>
      <c r="ADM36" s="412"/>
      <c r="ADN36" s="412"/>
      <c r="ADO36" s="412"/>
      <c r="ADP36" s="412"/>
      <c r="ADQ36" s="412"/>
      <c r="ADR36" s="412"/>
      <c r="ADS36" s="412"/>
      <c r="ADT36" s="412"/>
      <c r="ADU36" s="412"/>
      <c r="ADV36" s="412"/>
      <c r="ADW36" s="412"/>
      <c r="ADX36" s="412"/>
      <c r="ADY36" s="412"/>
      <c r="ADZ36" s="412"/>
      <c r="AEA36" s="412"/>
      <c r="AEB36" s="412"/>
      <c r="AEC36" s="412"/>
      <c r="AED36" s="412"/>
      <c r="AEE36" s="412"/>
      <c r="AEF36" s="412"/>
      <c r="AEG36" s="412"/>
      <c r="AEH36" s="412"/>
      <c r="AEI36" s="412"/>
      <c r="AEJ36" s="412"/>
      <c r="AEK36" s="412"/>
      <c r="AEL36" s="412"/>
      <c r="AEM36" s="412"/>
      <c r="AEN36" s="412"/>
      <c r="AEO36" s="412"/>
      <c r="AEP36" s="412"/>
      <c r="AEQ36" s="412"/>
      <c r="AER36" s="412"/>
      <c r="AES36" s="412"/>
      <c r="AET36" s="412"/>
      <c r="AEU36" s="412"/>
      <c r="AEV36" s="412"/>
      <c r="AEW36" s="412"/>
      <c r="AEX36" s="412"/>
      <c r="AEY36" s="412"/>
      <c r="AEZ36" s="412"/>
      <c r="AFA36" s="412"/>
      <c r="AFB36" s="412"/>
      <c r="AFC36" s="412"/>
      <c r="AFD36" s="412"/>
      <c r="AFE36" s="412"/>
      <c r="AFF36" s="412"/>
      <c r="AFG36" s="412"/>
      <c r="AFH36" s="412"/>
      <c r="AFI36" s="412"/>
      <c r="AFJ36" s="412"/>
      <c r="AFK36" s="412"/>
      <c r="AFL36" s="412"/>
      <c r="AFM36" s="412"/>
      <c r="AFN36" s="412"/>
      <c r="AFO36" s="412"/>
      <c r="AFP36" s="412"/>
      <c r="AFQ36" s="412"/>
      <c r="AFR36" s="412"/>
      <c r="AFS36" s="412"/>
      <c r="AFT36" s="412"/>
      <c r="AFU36" s="412"/>
      <c r="AFV36" s="412"/>
      <c r="AFW36" s="412"/>
      <c r="AFX36" s="412"/>
      <c r="AFY36" s="412"/>
      <c r="AFZ36" s="412"/>
      <c r="AGA36" s="412"/>
      <c r="AGB36" s="412"/>
      <c r="AGC36" s="412"/>
      <c r="AGD36" s="412"/>
      <c r="AGE36" s="412"/>
      <c r="AGF36" s="412"/>
      <c r="AGG36" s="412"/>
      <c r="AGH36" s="412"/>
      <c r="AGI36" s="412"/>
      <c r="AGJ36" s="412"/>
      <c r="AGK36" s="412"/>
      <c r="AGL36" s="412"/>
      <c r="AGM36" s="412"/>
      <c r="AGN36" s="412"/>
      <c r="AGO36" s="412"/>
      <c r="AGP36" s="412"/>
      <c r="AGQ36" s="412"/>
      <c r="AGR36" s="412"/>
      <c r="AGS36" s="412"/>
      <c r="AGT36" s="412"/>
      <c r="AGU36" s="412"/>
      <c r="AGV36" s="412"/>
      <c r="AGW36" s="412"/>
      <c r="AGX36" s="412"/>
      <c r="AGY36" s="412"/>
      <c r="AGZ36" s="412"/>
      <c r="AHA36" s="412"/>
      <c r="AHB36" s="412"/>
      <c r="AHC36" s="412"/>
      <c r="AHD36" s="412"/>
      <c r="AHE36" s="412"/>
      <c r="AHF36" s="412"/>
      <c r="AHG36" s="412"/>
      <c r="AHH36" s="412"/>
      <c r="AHI36" s="412"/>
      <c r="AHJ36" s="412"/>
      <c r="AHK36" s="412"/>
      <c r="AHL36" s="412"/>
      <c r="AHM36" s="412"/>
      <c r="AHN36" s="412"/>
      <c r="AHO36" s="412"/>
      <c r="AHP36" s="412"/>
      <c r="AHQ36" s="412"/>
      <c r="AHR36" s="412"/>
      <c r="AHS36" s="412"/>
      <c r="AHT36" s="412"/>
      <c r="AHU36" s="412"/>
      <c r="AHV36" s="412"/>
      <c r="AHW36" s="412"/>
      <c r="AHX36" s="412"/>
      <c r="AHY36" s="412"/>
      <c r="AHZ36" s="412"/>
      <c r="AIA36" s="412"/>
      <c r="AIB36" s="412"/>
      <c r="AIC36" s="412"/>
      <c r="AID36" s="412"/>
      <c r="AIE36" s="412"/>
      <c r="AIF36" s="412"/>
      <c r="AIG36" s="412"/>
      <c r="AIH36" s="412"/>
      <c r="AII36" s="412"/>
      <c r="AIJ36" s="412"/>
      <c r="AIK36" s="412"/>
      <c r="AIL36" s="412"/>
      <c r="AIM36" s="412"/>
      <c r="AIN36" s="412"/>
      <c r="AIO36" s="412"/>
      <c r="AIP36" s="412"/>
      <c r="AIQ36" s="412"/>
      <c r="AIR36" s="412"/>
      <c r="AIS36" s="412"/>
      <c r="AIT36" s="412"/>
      <c r="AIU36" s="412"/>
      <c r="AIV36" s="412"/>
      <c r="AIW36" s="412"/>
      <c r="AIX36" s="412"/>
      <c r="AIY36" s="412"/>
      <c r="AIZ36" s="412"/>
      <c r="AJA36" s="412"/>
      <c r="AJB36" s="412"/>
      <c r="AJC36" s="412"/>
      <c r="AJD36" s="412"/>
      <c r="AJE36" s="412"/>
      <c r="AJF36" s="412"/>
      <c r="AJG36" s="412"/>
      <c r="AJH36" s="412"/>
      <c r="AJI36" s="412"/>
      <c r="AJJ36" s="412"/>
      <c r="AJK36" s="412"/>
      <c r="AJL36" s="412"/>
      <c r="AJM36" s="412"/>
      <c r="AJN36" s="412"/>
      <c r="AJO36" s="412"/>
      <c r="AJP36" s="412"/>
      <c r="AJQ36" s="412"/>
      <c r="AJR36" s="412"/>
      <c r="AJS36" s="412"/>
      <c r="AJT36" s="412"/>
      <c r="AJU36" s="412"/>
      <c r="AJV36" s="412"/>
      <c r="AJW36" s="412"/>
      <c r="AJX36" s="412"/>
      <c r="AJY36" s="412"/>
      <c r="AJZ36" s="412"/>
      <c r="AKA36" s="412"/>
      <c r="AKB36" s="412"/>
      <c r="AKC36" s="412"/>
      <c r="AKD36" s="412"/>
      <c r="AKE36" s="412"/>
      <c r="AKF36" s="412"/>
      <c r="AKG36" s="412"/>
      <c r="AKH36" s="412"/>
      <c r="AKI36" s="412"/>
      <c r="AKJ36" s="412"/>
      <c r="AKK36" s="412"/>
      <c r="AKL36" s="412"/>
      <c r="AKM36" s="412"/>
      <c r="AKN36" s="412"/>
      <c r="AKO36" s="412"/>
      <c r="AKP36" s="412"/>
      <c r="AKQ36" s="412"/>
      <c r="AKR36" s="412"/>
      <c r="AKS36" s="412"/>
      <c r="AKT36" s="412"/>
      <c r="AKU36" s="412"/>
      <c r="AKV36" s="412"/>
      <c r="AKW36" s="412"/>
      <c r="AKX36" s="412"/>
      <c r="AKY36" s="412"/>
      <c r="AKZ36" s="412"/>
      <c r="ALA36" s="412"/>
      <c r="ALB36" s="412"/>
      <c r="ALC36" s="412"/>
      <c r="ALD36" s="412"/>
      <c r="ALE36" s="412"/>
      <c r="ALF36" s="412"/>
      <c r="ALG36" s="412"/>
      <c r="ALH36" s="412"/>
      <c r="ALI36" s="412"/>
      <c r="ALJ36" s="412"/>
      <c r="ALK36" s="412"/>
      <c r="ALL36" s="412"/>
      <c r="ALM36" s="412"/>
      <c r="ALN36" s="412"/>
      <c r="ALO36" s="412"/>
      <c r="ALP36" s="412"/>
      <c r="ALQ36" s="412"/>
      <c r="ALR36" s="412"/>
      <c r="ALS36" s="412"/>
      <c r="ALT36" s="412"/>
      <c r="ALU36" s="412"/>
      <c r="ALV36" s="412"/>
      <c r="ALW36" s="412"/>
      <c r="ALX36" s="412"/>
      <c r="ALY36" s="412"/>
      <c r="ALZ36" s="412"/>
      <c r="AMA36" s="412"/>
      <c r="AMB36" s="412"/>
      <c r="AMC36" s="412"/>
      <c r="AMD36" s="412"/>
      <c r="AME36" s="412"/>
      <c r="AMF36" s="412"/>
      <c r="AMG36" s="412"/>
      <c r="AMH36" s="412"/>
    </row>
    <row r="37" spans="1:1022" x14ac:dyDescent="0.25">
      <c r="A37" s="259" t="s">
        <v>843</v>
      </c>
      <c r="B37" s="163">
        <v>37</v>
      </c>
      <c r="C37" s="162" t="s">
        <v>24656</v>
      </c>
      <c r="D37" s="181" t="s">
        <v>6304</v>
      </c>
      <c r="E37" s="449"/>
      <c r="F37" s="188"/>
      <c r="G37" s="254"/>
      <c r="H37" s="254"/>
      <c r="I37" s="319">
        <v>20</v>
      </c>
      <c r="J37" s="365"/>
      <c r="K37" s="346"/>
      <c r="L37" s="346">
        <v>1</v>
      </c>
      <c r="M37" s="347"/>
      <c r="N37" s="347"/>
      <c r="O37" s="346"/>
      <c r="P37" s="347"/>
      <c r="Q37" s="347"/>
      <c r="R37" s="347"/>
      <c r="S37" s="347"/>
      <c r="T37" s="347"/>
      <c r="U37" s="351"/>
      <c r="V37" s="219">
        <f t="shared" si="14"/>
        <v>100</v>
      </c>
      <c r="W37" s="219">
        <f t="shared" si="15"/>
        <v>100</v>
      </c>
      <c r="X37" s="219">
        <f t="shared" si="20"/>
        <v>100</v>
      </c>
      <c r="Y37" s="219">
        <f t="shared" si="3"/>
        <v>100</v>
      </c>
      <c r="Z37" s="219">
        <f t="shared" si="4"/>
        <v>100</v>
      </c>
      <c r="AA37" s="220">
        <f t="shared" si="13"/>
        <v>100</v>
      </c>
      <c r="AB37" s="220">
        <f t="shared" ref="AB37:AB68" si="22">IF(OR(EXACT(R37,"1A"),EXACT(R37,"1B")),0.1,IF(R37=2,1,100))</f>
        <v>100</v>
      </c>
      <c r="AC37" s="220">
        <f t="shared" si="21"/>
        <v>100</v>
      </c>
      <c r="AD37" s="416">
        <f t="shared" si="6"/>
        <v>1</v>
      </c>
      <c r="AE37" s="416">
        <f t="shared" si="7"/>
        <v>100</v>
      </c>
      <c r="AF37" s="212">
        <f t="shared" ref="AF37:AF48" si="23">IF(OR(OR(EXACT(J37,"1A"),EXACT(J37,"1B"),EXACT(J37,"1C")),K37=1),1,IF(K37=2,10,100))</f>
        <v>100</v>
      </c>
      <c r="AG37" s="212">
        <f>IF(OR(EXACT(J37,"1A"),EXACT(J37,"1B"),EXACT(J37,"1C")),1,IF(J37=2,10,100))</f>
        <v>100</v>
      </c>
      <c r="AH37" s="212">
        <f t="shared" ref="AH37:AH48" si="24">IF(OR(EXACT(J37,"1A"),EXACT(J37,"1B"),EXACT(J37,"1C"),K37=1),3,100)</f>
        <v>100</v>
      </c>
      <c r="AI37" s="212">
        <f t="shared" ref="AI37:AI48" si="25">IF(OR(EXACT(J37,"1A"),EXACT(J37,"1B"),EXACT(J37,"1C")),5,100)</f>
        <v>100</v>
      </c>
      <c r="AJ37" s="214">
        <v>11.09</v>
      </c>
      <c r="AK37" s="255"/>
      <c r="AL37" s="265"/>
      <c r="AM37" s="214"/>
      <c r="AN37" s="118"/>
      <c r="AO37" s="118"/>
      <c r="AP37" s="412"/>
      <c r="AQ37" s="394" t="s">
        <v>760</v>
      </c>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c r="CZ37" s="118"/>
      <c r="DA37" s="118"/>
      <c r="DB37" s="118"/>
      <c r="DC37" s="118"/>
      <c r="DD37" s="118"/>
      <c r="DE37" s="118"/>
      <c r="DF37" s="118"/>
      <c r="DG37" s="118"/>
      <c r="DH37" s="118"/>
      <c r="DI37" s="118"/>
      <c r="DJ37" s="118"/>
      <c r="DK37" s="118"/>
      <c r="DL37" s="118"/>
      <c r="DM37" s="118"/>
      <c r="DN37" s="118"/>
      <c r="DO37" s="118"/>
      <c r="DP37" s="118"/>
      <c r="DQ37" s="118"/>
      <c r="DR37" s="118"/>
      <c r="DS37" s="118"/>
      <c r="DT37" s="118"/>
      <c r="DU37" s="118"/>
      <c r="DV37" s="118"/>
      <c r="DW37" s="118"/>
      <c r="DX37" s="118"/>
      <c r="DY37" s="118"/>
      <c r="DZ37" s="118"/>
      <c r="EA37" s="118"/>
      <c r="EB37" s="118"/>
      <c r="EC37" s="118"/>
      <c r="ED37" s="118"/>
      <c r="EE37" s="118"/>
      <c r="EF37" s="118"/>
      <c r="EG37" s="118"/>
      <c r="EH37" s="118"/>
      <c r="EI37" s="118"/>
      <c r="EJ37" s="118"/>
      <c r="EK37" s="118"/>
      <c r="EL37" s="118"/>
      <c r="EM37" s="118"/>
      <c r="EN37" s="118"/>
      <c r="EO37" s="118"/>
      <c r="EP37" s="118"/>
      <c r="EQ37" s="118"/>
      <c r="ER37" s="118"/>
      <c r="ES37" s="118"/>
      <c r="ET37" s="118"/>
      <c r="EU37" s="118"/>
      <c r="EV37" s="118"/>
      <c r="EW37" s="118"/>
      <c r="EX37" s="118"/>
      <c r="EY37" s="118"/>
      <c r="EZ37" s="118"/>
      <c r="FA37" s="118"/>
      <c r="FB37" s="118"/>
      <c r="FC37" s="118"/>
      <c r="FD37" s="118"/>
      <c r="FE37" s="118"/>
      <c r="FF37" s="118"/>
      <c r="FG37" s="118"/>
      <c r="FH37" s="118"/>
      <c r="FI37" s="118"/>
      <c r="FJ37" s="118"/>
      <c r="FK37" s="118"/>
      <c r="FL37" s="118"/>
      <c r="FM37" s="118"/>
      <c r="FN37" s="118"/>
      <c r="FO37" s="118"/>
      <c r="FP37" s="118"/>
      <c r="FQ37" s="118"/>
      <c r="FR37" s="118"/>
      <c r="FS37" s="118"/>
      <c r="FT37" s="118"/>
      <c r="FU37" s="118"/>
      <c r="FV37" s="118"/>
      <c r="FW37" s="118"/>
      <c r="FX37" s="118"/>
      <c r="FY37" s="118"/>
      <c r="FZ37" s="118"/>
      <c r="GA37" s="118"/>
      <c r="GB37" s="118"/>
      <c r="GC37" s="118"/>
      <c r="GD37" s="118"/>
      <c r="GE37" s="118"/>
      <c r="GF37" s="118"/>
      <c r="GG37" s="118"/>
      <c r="GH37" s="118"/>
      <c r="GI37" s="118"/>
      <c r="GJ37" s="118"/>
      <c r="GK37" s="118"/>
      <c r="GL37" s="118"/>
      <c r="GM37" s="118"/>
      <c r="GN37" s="118"/>
      <c r="GO37" s="118"/>
      <c r="GP37" s="118"/>
      <c r="GQ37" s="118"/>
      <c r="GR37" s="118"/>
      <c r="GS37" s="118"/>
      <c r="GT37" s="118"/>
      <c r="GU37" s="118"/>
      <c r="GV37" s="118"/>
      <c r="GW37" s="118"/>
      <c r="GX37" s="118"/>
      <c r="GY37" s="118"/>
      <c r="GZ37" s="118"/>
      <c r="HA37" s="118"/>
      <c r="HB37" s="118"/>
      <c r="HC37" s="118"/>
      <c r="HD37" s="118"/>
      <c r="HE37" s="118"/>
      <c r="HF37" s="118"/>
      <c r="HG37" s="118"/>
      <c r="HH37" s="118"/>
      <c r="HI37" s="118"/>
      <c r="HJ37" s="118"/>
      <c r="HK37" s="118"/>
      <c r="HL37" s="118"/>
      <c r="HM37" s="118"/>
      <c r="HN37" s="118"/>
      <c r="HO37" s="118"/>
      <c r="HP37" s="118"/>
      <c r="HQ37" s="118"/>
      <c r="HR37" s="118"/>
      <c r="HS37" s="118"/>
      <c r="HT37" s="118"/>
      <c r="HU37" s="118"/>
      <c r="HV37" s="118"/>
      <c r="HW37" s="118"/>
      <c r="HX37" s="118"/>
      <c r="HY37" s="118"/>
      <c r="HZ37" s="118"/>
      <c r="IA37" s="118"/>
      <c r="IB37" s="118"/>
      <c r="IC37" s="118"/>
      <c r="ID37" s="118"/>
      <c r="IE37" s="118"/>
      <c r="IF37" s="118"/>
      <c r="IG37" s="118"/>
      <c r="IH37" s="118"/>
      <c r="II37" s="118"/>
      <c r="IJ37" s="118"/>
      <c r="IK37" s="118"/>
      <c r="IL37" s="118"/>
      <c r="IM37" s="118"/>
      <c r="IN37" s="118"/>
      <c r="IO37" s="118"/>
      <c r="IP37" s="118"/>
      <c r="IQ37" s="118"/>
      <c r="IR37" s="118"/>
      <c r="IS37" s="118"/>
      <c r="IT37" s="118"/>
      <c r="IU37" s="118"/>
      <c r="IV37" s="118"/>
      <c r="IW37" s="118"/>
      <c r="IX37" s="118"/>
      <c r="IY37" s="118"/>
      <c r="IZ37" s="118"/>
      <c r="JA37" s="118"/>
      <c r="JB37" s="118"/>
      <c r="JC37" s="118"/>
      <c r="JD37" s="118"/>
      <c r="JE37" s="118"/>
      <c r="JF37" s="118"/>
      <c r="JG37" s="118"/>
      <c r="JH37" s="118"/>
      <c r="JI37" s="118"/>
      <c r="JJ37" s="118"/>
      <c r="JK37" s="118"/>
      <c r="JL37" s="118"/>
      <c r="JM37" s="118"/>
      <c r="JN37" s="118"/>
      <c r="JO37" s="118"/>
      <c r="JP37" s="118"/>
      <c r="JQ37" s="118"/>
      <c r="JR37" s="118"/>
      <c r="JS37" s="118"/>
      <c r="JT37" s="118"/>
      <c r="JU37" s="118"/>
      <c r="JV37" s="118"/>
      <c r="JW37" s="118"/>
      <c r="JX37" s="118"/>
      <c r="JY37" s="118"/>
      <c r="JZ37" s="118"/>
      <c r="KA37" s="118"/>
      <c r="KB37" s="118"/>
      <c r="KC37" s="118"/>
      <c r="KD37" s="118"/>
      <c r="KE37" s="118"/>
      <c r="KF37" s="118"/>
      <c r="KG37" s="118"/>
      <c r="KH37" s="118"/>
      <c r="KI37" s="118"/>
      <c r="KJ37" s="118"/>
      <c r="KK37" s="118"/>
      <c r="KL37" s="118"/>
      <c r="KM37" s="118"/>
      <c r="KN37" s="118"/>
      <c r="KO37" s="118"/>
      <c r="KP37" s="118"/>
      <c r="KQ37" s="118"/>
      <c r="KR37" s="118"/>
      <c r="KS37" s="118"/>
      <c r="KT37" s="118"/>
      <c r="KU37" s="118"/>
      <c r="KV37" s="118"/>
      <c r="KW37" s="118"/>
      <c r="KX37" s="118"/>
      <c r="KY37" s="118"/>
      <c r="KZ37" s="118"/>
      <c r="LA37" s="118"/>
      <c r="LB37" s="118"/>
      <c r="LC37" s="118"/>
      <c r="LD37" s="118"/>
      <c r="LE37" s="118"/>
      <c r="LF37" s="118"/>
      <c r="LG37" s="118"/>
      <c r="LH37" s="118"/>
      <c r="LI37" s="118"/>
      <c r="LJ37" s="118"/>
      <c r="LK37" s="118"/>
      <c r="LL37" s="118"/>
      <c r="LM37" s="118"/>
      <c r="LN37" s="118"/>
      <c r="LO37" s="118"/>
      <c r="LP37" s="118"/>
      <c r="LQ37" s="118"/>
      <c r="LR37" s="118"/>
      <c r="LS37" s="118"/>
      <c r="LT37" s="118"/>
      <c r="LU37" s="118"/>
      <c r="LV37" s="118"/>
      <c r="LW37" s="118"/>
      <c r="LX37" s="118"/>
      <c r="LY37" s="118"/>
      <c r="LZ37" s="118"/>
      <c r="MA37" s="118"/>
      <c r="MB37" s="118"/>
      <c r="MC37" s="118"/>
      <c r="MD37" s="118"/>
      <c r="ME37" s="118"/>
      <c r="MF37" s="118"/>
      <c r="MG37" s="118"/>
      <c r="MH37" s="118"/>
      <c r="MI37" s="118"/>
      <c r="MJ37" s="118"/>
      <c r="MK37" s="118"/>
      <c r="ML37" s="118"/>
      <c r="MM37" s="118"/>
      <c r="MN37" s="118"/>
      <c r="MO37" s="118"/>
      <c r="MP37" s="118"/>
      <c r="MQ37" s="118"/>
      <c r="MR37" s="118"/>
      <c r="MS37" s="118"/>
      <c r="MT37" s="118"/>
      <c r="MU37" s="118"/>
      <c r="MV37" s="118"/>
      <c r="MW37" s="118"/>
      <c r="MX37" s="118"/>
      <c r="MY37" s="118"/>
      <c r="MZ37" s="118"/>
      <c r="NA37" s="118"/>
      <c r="NB37" s="118"/>
      <c r="NC37" s="118"/>
      <c r="ND37" s="118"/>
      <c r="NE37" s="118"/>
      <c r="NF37" s="118"/>
      <c r="NG37" s="118"/>
      <c r="NH37" s="118"/>
      <c r="NI37" s="118"/>
      <c r="NJ37" s="118"/>
      <c r="NK37" s="118"/>
      <c r="NL37" s="118"/>
      <c r="NM37" s="118"/>
      <c r="NN37" s="118"/>
      <c r="NO37" s="118"/>
      <c r="NP37" s="118"/>
      <c r="NQ37" s="118"/>
      <c r="NR37" s="118"/>
      <c r="NS37" s="118"/>
      <c r="NT37" s="118"/>
      <c r="NU37" s="118"/>
      <c r="NV37" s="118"/>
      <c r="NW37" s="118"/>
      <c r="NX37" s="118"/>
      <c r="NY37" s="118"/>
      <c r="NZ37" s="118"/>
      <c r="OA37" s="118"/>
      <c r="OB37" s="118"/>
      <c r="OC37" s="118"/>
      <c r="OD37" s="118"/>
      <c r="OE37" s="118"/>
      <c r="OF37" s="118"/>
      <c r="OG37" s="118"/>
      <c r="OH37" s="118"/>
      <c r="OI37" s="118"/>
      <c r="OJ37" s="118"/>
      <c r="OK37" s="118"/>
      <c r="OL37" s="118"/>
      <c r="OM37" s="118"/>
      <c r="ON37" s="118"/>
      <c r="OO37" s="118"/>
      <c r="OP37" s="118"/>
      <c r="OQ37" s="118"/>
      <c r="OR37" s="118"/>
      <c r="OS37" s="118"/>
      <c r="OT37" s="118"/>
      <c r="OU37" s="118"/>
      <c r="OV37" s="118"/>
      <c r="OW37" s="118"/>
      <c r="OX37" s="118"/>
      <c r="OY37" s="118"/>
      <c r="OZ37" s="118"/>
      <c r="PA37" s="118"/>
      <c r="PB37" s="118"/>
      <c r="PC37" s="118"/>
      <c r="PD37" s="118"/>
      <c r="PE37" s="118"/>
      <c r="PF37" s="118"/>
      <c r="PG37" s="118"/>
      <c r="PH37" s="118"/>
      <c r="PI37" s="118"/>
      <c r="PJ37" s="118"/>
      <c r="PK37" s="118"/>
      <c r="PL37" s="118"/>
      <c r="PM37" s="118"/>
      <c r="PN37" s="118"/>
      <c r="PO37" s="118"/>
      <c r="PP37" s="118"/>
      <c r="PQ37" s="118"/>
      <c r="PR37" s="118"/>
      <c r="PS37" s="118"/>
      <c r="PT37" s="118"/>
      <c r="PU37" s="118"/>
      <c r="PV37" s="118"/>
      <c r="PW37" s="118"/>
      <c r="PX37" s="118"/>
      <c r="PY37" s="118"/>
      <c r="PZ37" s="118"/>
      <c r="QA37" s="118"/>
      <c r="QB37" s="118"/>
      <c r="QC37" s="118"/>
      <c r="QD37" s="118"/>
      <c r="QE37" s="118"/>
      <c r="QF37" s="118"/>
      <c r="QG37" s="118"/>
      <c r="QH37" s="118"/>
      <c r="QI37" s="118"/>
      <c r="QJ37" s="118"/>
      <c r="QK37" s="118"/>
      <c r="QL37" s="118"/>
      <c r="QM37" s="118"/>
      <c r="QN37" s="118"/>
      <c r="QO37" s="118"/>
      <c r="QP37" s="118"/>
      <c r="QQ37" s="118"/>
      <c r="QR37" s="118"/>
      <c r="QS37" s="118"/>
      <c r="QT37" s="118"/>
      <c r="QU37" s="118"/>
      <c r="QV37" s="118"/>
      <c r="QW37" s="118"/>
      <c r="QX37" s="118"/>
      <c r="QY37" s="118"/>
      <c r="QZ37" s="118"/>
      <c r="RA37" s="118"/>
      <c r="RB37" s="118"/>
      <c r="RC37" s="118"/>
      <c r="RD37" s="118"/>
      <c r="RE37" s="118"/>
      <c r="RF37" s="118"/>
      <c r="RG37" s="118"/>
      <c r="RH37" s="118"/>
      <c r="RI37" s="118"/>
      <c r="RJ37" s="118"/>
      <c r="RK37" s="118"/>
      <c r="RL37" s="118"/>
      <c r="RM37" s="118"/>
      <c r="RN37" s="118"/>
      <c r="RO37" s="118"/>
      <c r="RP37" s="118"/>
      <c r="RQ37" s="118"/>
      <c r="RR37" s="118"/>
      <c r="RS37" s="118"/>
      <c r="RT37" s="118"/>
      <c r="RU37" s="118"/>
      <c r="RV37" s="118"/>
      <c r="RW37" s="118"/>
      <c r="RX37" s="118"/>
      <c r="RY37" s="118"/>
      <c r="RZ37" s="118"/>
      <c r="SA37" s="118"/>
      <c r="SB37" s="118"/>
      <c r="SC37" s="118"/>
      <c r="SD37" s="118"/>
      <c r="SE37" s="118"/>
      <c r="SF37" s="118"/>
      <c r="SG37" s="118"/>
      <c r="SH37" s="118"/>
      <c r="SI37" s="118"/>
      <c r="SJ37" s="118"/>
      <c r="SK37" s="118"/>
      <c r="SL37" s="118"/>
      <c r="SM37" s="118"/>
      <c r="SN37" s="118"/>
      <c r="SO37" s="118"/>
      <c r="SP37" s="118"/>
      <c r="SQ37" s="118"/>
      <c r="SR37" s="118"/>
      <c r="SS37" s="118"/>
      <c r="ST37" s="118"/>
      <c r="SU37" s="118"/>
      <c r="SV37" s="118"/>
      <c r="SW37" s="118"/>
      <c r="SX37" s="118"/>
      <c r="SY37" s="118"/>
      <c r="SZ37" s="118"/>
      <c r="TA37" s="118"/>
      <c r="TB37" s="118"/>
      <c r="TC37" s="118"/>
      <c r="TD37" s="118"/>
      <c r="TE37" s="118"/>
      <c r="TF37" s="118"/>
      <c r="TG37" s="118"/>
      <c r="TH37" s="118"/>
      <c r="TI37" s="118"/>
      <c r="TJ37" s="118"/>
      <c r="TK37" s="118"/>
      <c r="TL37" s="118"/>
      <c r="TM37" s="118"/>
      <c r="TN37" s="118"/>
      <c r="TO37" s="118"/>
      <c r="TP37" s="118"/>
      <c r="TQ37" s="118"/>
      <c r="TR37" s="118"/>
      <c r="TS37" s="118"/>
      <c r="TT37" s="118"/>
      <c r="TU37" s="118"/>
      <c r="TV37" s="118"/>
      <c r="TW37" s="118"/>
      <c r="TX37" s="118"/>
      <c r="TY37" s="118"/>
      <c r="TZ37" s="118"/>
      <c r="UA37" s="118"/>
      <c r="UB37" s="118"/>
      <c r="UC37" s="118"/>
      <c r="UD37" s="118"/>
      <c r="UE37" s="118"/>
      <c r="UF37" s="118"/>
      <c r="UG37" s="118"/>
      <c r="UH37" s="118"/>
      <c r="UI37" s="118"/>
      <c r="UJ37" s="118"/>
      <c r="UK37" s="118"/>
      <c r="UL37" s="118"/>
      <c r="UM37" s="118"/>
      <c r="UN37" s="118"/>
      <c r="UO37" s="118"/>
      <c r="UP37" s="118"/>
      <c r="UQ37" s="118"/>
      <c r="UR37" s="118"/>
      <c r="US37" s="118"/>
      <c r="UT37" s="118"/>
      <c r="UU37" s="118"/>
      <c r="UV37" s="118"/>
      <c r="UW37" s="118"/>
      <c r="UX37" s="118"/>
      <c r="UY37" s="118"/>
      <c r="UZ37" s="118"/>
      <c r="VA37" s="118"/>
      <c r="VB37" s="118"/>
      <c r="VC37" s="118"/>
      <c r="VD37" s="118"/>
      <c r="VE37" s="118"/>
      <c r="VF37" s="118"/>
      <c r="VG37" s="118"/>
      <c r="VH37" s="118"/>
      <c r="VI37" s="118"/>
      <c r="VJ37" s="118"/>
      <c r="VK37" s="118"/>
      <c r="VL37" s="118"/>
      <c r="VM37" s="118"/>
      <c r="VN37" s="118"/>
      <c r="VO37" s="118"/>
      <c r="VP37" s="118"/>
      <c r="VQ37" s="118"/>
      <c r="VR37" s="118"/>
      <c r="VS37" s="118"/>
      <c r="VT37" s="118"/>
      <c r="VU37" s="118"/>
      <c r="VV37" s="118"/>
      <c r="VW37" s="118"/>
      <c r="VX37" s="118"/>
      <c r="VY37" s="118"/>
      <c r="VZ37" s="118"/>
      <c r="WA37" s="118"/>
      <c r="WB37" s="118"/>
      <c r="WC37" s="118"/>
      <c r="WD37" s="118"/>
      <c r="WE37" s="118"/>
      <c r="WF37" s="118"/>
      <c r="WG37" s="118"/>
      <c r="WH37" s="118"/>
      <c r="WI37" s="118"/>
      <c r="WJ37" s="118"/>
      <c r="WK37" s="118"/>
      <c r="WL37" s="118"/>
      <c r="WM37" s="118"/>
      <c r="WN37" s="118"/>
      <c r="WO37" s="118"/>
      <c r="WP37" s="118"/>
      <c r="WQ37" s="118"/>
      <c r="WR37" s="118"/>
      <c r="WS37" s="118"/>
      <c r="WT37" s="118"/>
      <c r="WU37" s="118"/>
      <c r="WV37" s="118"/>
      <c r="WW37" s="118"/>
      <c r="WX37" s="118"/>
      <c r="WY37" s="118"/>
      <c r="WZ37" s="118"/>
      <c r="XA37" s="118"/>
      <c r="XB37" s="118"/>
      <c r="XC37" s="118"/>
      <c r="XD37" s="118"/>
      <c r="XE37" s="118"/>
      <c r="XF37" s="118"/>
      <c r="XG37" s="118"/>
      <c r="XH37" s="118"/>
      <c r="XI37" s="118"/>
      <c r="XJ37" s="118"/>
      <c r="XK37" s="118"/>
      <c r="XL37" s="118"/>
      <c r="XM37" s="118"/>
      <c r="XN37" s="118"/>
      <c r="XO37" s="118"/>
      <c r="XP37" s="118"/>
      <c r="XQ37" s="118"/>
      <c r="XR37" s="118"/>
      <c r="XS37" s="118"/>
      <c r="XT37" s="118"/>
      <c r="XU37" s="118"/>
      <c r="XV37" s="118"/>
      <c r="XW37" s="118"/>
      <c r="XX37" s="118"/>
      <c r="XY37" s="118"/>
      <c r="XZ37" s="118"/>
      <c r="YA37" s="118"/>
      <c r="YB37" s="118"/>
      <c r="YC37" s="118"/>
      <c r="YD37" s="118"/>
      <c r="YE37" s="118"/>
      <c r="YF37" s="118"/>
      <c r="YG37" s="118"/>
      <c r="YH37" s="118"/>
      <c r="YI37" s="118"/>
      <c r="YJ37" s="118"/>
      <c r="YK37" s="118"/>
      <c r="YL37" s="118"/>
      <c r="YM37" s="118"/>
      <c r="YN37" s="118"/>
      <c r="YO37" s="118"/>
      <c r="YP37" s="118"/>
      <c r="YQ37" s="118"/>
      <c r="YR37" s="118"/>
      <c r="YS37" s="118"/>
      <c r="YT37" s="118"/>
      <c r="YU37" s="118"/>
      <c r="YV37" s="118"/>
      <c r="YW37" s="118"/>
      <c r="YX37" s="118"/>
      <c r="YY37" s="118"/>
      <c r="YZ37" s="118"/>
      <c r="ZA37" s="118"/>
      <c r="ZB37" s="118"/>
      <c r="ZC37" s="118"/>
      <c r="ZD37" s="118"/>
      <c r="ZE37" s="118"/>
      <c r="ZF37" s="118"/>
      <c r="ZG37" s="118"/>
      <c r="ZH37" s="118"/>
      <c r="ZI37" s="118"/>
      <c r="ZJ37" s="118"/>
      <c r="ZK37" s="118"/>
      <c r="ZL37" s="118"/>
      <c r="ZM37" s="118"/>
      <c r="ZN37" s="118"/>
      <c r="ZO37" s="118"/>
      <c r="ZP37" s="118"/>
      <c r="ZQ37" s="118"/>
      <c r="ZR37" s="118"/>
      <c r="ZS37" s="118"/>
      <c r="ZT37" s="118"/>
      <c r="ZU37" s="118"/>
      <c r="ZV37" s="118"/>
      <c r="ZW37" s="118"/>
      <c r="ZX37" s="118"/>
      <c r="ZY37" s="118"/>
      <c r="ZZ37" s="118"/>
      <c r="AAA37" s="118"/>
      <c r="AAB37" s="118"/>
      <c r="AAC37" s="118"/>
      <c r="AAD37" s="118"/>
      <c r="AAE37" s="118"/>
      <c r="AAF37" s="118"/>
      <c r="AAG37" s="118"/>
      <c r="AAH37" s="118"/>
      <c r="AAI37" s="118"/>
      <c r="AAJ37" s="118"/>
      <c r="AAK37" s="118"/>
      <c r="AAL37" s="118"/>
      <c r="AAM37" s="118"/>
      <c r="AAN37" s="118"/>
      <c r="AAO37" s="118"/>
      <c r="AAP37" s="118"/>
      <c r="AAQ37" s="118"/>
      <c r="AAR37" s="118"/>
      <c r="AAS37" s="118"/>
      <c r="AAT37" s="118"/>
      <c r="AAU37" s="118"/>
      <c r="AAV37" s="118"/>
      <c r="AAW37" s="118"/>
      <c r="AAX37" s="118"/>
      <c r="AAY37" s="118"/>
      <c r="AAZ37" s="118"/>
      <c r="ABA37" s="118"/>
      <c r="ABB37" s="118"/>
      <c r="ABC37" s="118"/>
      <c r="ABD37" s="118"/>
      <c r="ABE37" s="118"/>
      <c r="ABF37" s="118"/>
      <c r="ABG37" s="118"/>
      <c r="ABH37" s="118"/>
      <c r="ABI37" s="118"/>
      <c r="ABJ37" s="118"/>
      <c r="ABK37" s="118"/>
      <c r="ABL37" s="118"/>
      <c r="ABM37" s="118"/>
      <c r="ABN37" s="118"/>
      <c r="ABO37" s="118"/>
      <c r="ABP37" s="118"/>
      <c r="ABQ37" s="118"/>
      <c r="ABR37" s="118"/>
      <c r="ABS37" s="118"/>
      <c r="ABT37" s="118"/>
      <c r="ABU37" s="118"/>
      <c r="ABV37" s="118"/>
      <c r="ABW37" s="118"/>
      <c r="ABX37" s="118"/>
      <c r="ABY37" s="118"/>
      <c r="ABZ37" s="118"/>
      <c r="ACA37" s="118"/>
      <c r="ACB37" s="118"/>
      <c r="ACC37" s="118"/>
      <c r="ACD37" s="118"/>
      <c r="ACE37" s="118"/>
      <c r="ACF37" s="118"/>
      <c r="ACG37" s="118"/>
      <c r="ACH37" s="118"/>
      <c r="ACI37" s="118"/>
      <c r="ACJ37" s="118"/>
      <c r="ACK37" s="118"/>
      <c r="ACL37" s="118"/>
      <c r="ACM37" s="118"/>
      <c r="ACN37" s="118"/>
      <c r="ACO37" s="118"/>
      <c r="ACP37" s="118"/>
      <c r="ACQ37" s="118"/>
      <c r="ACR37" s="118"/>
      <c r="ACS37" s="118"/>
      <c r="ACT37" s="118"/>
      <c r="ACU37" s="118"/>
      <c r="ACV37" s="118"/>
      <c r="ACW37" s="118"/>
      <c r="ACX37" s="118"/>
      <c r="ACY37" s="118"/>
      <c r="ACZ37" s="118"/>
      <c r="ADA37" s="118"/>
      <c r="ADB37" s="118"/>
      <c r="ADC37" s="118"/>
      <c r="ADD37" s="118"/>
      <c r="ADE37" s="118"/>
      <c r="ADF37" s="118"/>
      <c r="ADG37" s="118"/>
      <c r="ADH37" s="118"/>
      <c r="ADI37" s="118"/>
      <c r="ADJ37" s="118"/>
      <c r="ADK37" s="118"/>
      <c r="ADL37" s="118"/>
      <c r="ADM37" s="118"/>
      <c r="ADN37" s="118"/>
      <c r="ADO37" s="118"/>
      <c r="ADP37" s="118"/>
      <c r="ADQ37" s="118"/>
      <c r="ADR37" s="118"/>
      <c r="ADS37" s="118"/>
      <c r="ADT37" s="118"/>
      <c r="ADU37" s="118"/>
      <c r="ADV37" s="118"/>
      <c r="ADW37" s="118"/>
      <c r="ADX37" s="118"/>
      <c r="ADY37" s="118"/>
      <c r="ADZ37" s="118"/>
      <c r="AEA37" s="118"/>
      <c r="AEB37" s="118"/>
      <c r="AEC37" s="118"/>
      <c r="AED37" s="118"/>
      <c r="AEE37" s="118"/>
      <c r="AEF37" s="118"/>
      <c r="AEG37" s="118"/>
      <c r="AEH37" s="118"/>
      <c r="AEI37" s="118"/>
      <c r="AEJ37" s="118"/>
      <c r="AEK37" s="118"/>
      <c r="AEL37" s="118"/>
      <c r="AEM37" s="118"/>
      <c r="AEN37" s="118"/>
      <c r="AEO37" s="118"/>
      <c r="AEP37" s="118"/>
      <c r="AEQ37" s="118"/>
      <c r="AER37" s="118"/>
      <c r="AES37" s="118"/>
      <c r="AET37" s="118"/>
      <c r="AEU37" s="118"/>
      <c r="AEV37" s="118"/>
      <c r="AEW37" s="118"/>
      <c r="AEX37" s="118"/>
      <c r="AEY37" s="118"/>
      <c r="AEZ37" s="118"/>
      <c r="AFA37" s="118"/>
      <c r="AFB37" s="118"/>
      <c r="AFC37" s="118"/>
      <c r="AFD37" s="118"/>
      <c r="AFE37" s="118"/>
      <c r="AFF37" s="118"/>
      <c r="AFG37" s="118"/>
      <c r="AFH37" s="118"/>
      <c r="AFI37" s="118"/>
      <c r="AFJ37" s="118"/>
      <c r="AFK37" s="118"/>
      <c r="AFL37" s="118"/>
      <c r="AFM37" s="118"/>
      <c r="AFN37" s="118"/>
      <c r="AFO37" s="118"/>
      <c r="AFP37" s="118"/>
      <c r="AFQ37" s="118"/>
      <c r="AFR37" s="118"/>
      <c r="AFS37" s="118"/>
      <c r="AFT37" s="118"/>
      <c r="AFU37" s="118"/>
      <c r="AFV37" s="118"/>
      <c r="AFW37" s="118"/>
      <c r="AFX37" s="118"/>
      <c r="AFY37" s="118"/>
      <c r="AFZ37" s="118"/>
      <c r="AGA37" s="118"/>
      <c r="AGB37" s="118"/>
      <c r="AGC37" s="118"/>
      <c r="AGD37" s="118"/>
      <c r="AGE37" s="118"/>
      <c r="AGF37" s="118"/>
      <c r="AGG37" s="118"/>
      <c r="AGH37" s="118"/>
      <c r="AGI37" s="118"/>
      <c r="AGJ37" s="118"/>
      <c r="AGK37" s="118"/>
      <c r="AGL37" s="118"/>
      <c r="AGM37" s="118"/>
      <c r="AGN37" s="118"/>
      <c r="AGO37" s="118"/>
      <c r="AGP37" s="118"/>
      <c r="AGQ37" s="118"/>
      <c r="AGR37" s="118"/>
      <c r="AGS37" s="118"/>
      <c r="AGT37" s="118"/>
      <c r="AGU37" s="118"/>
      <c r="AGV37" s="118"/>
      <c r="AGW37" s="118"/>
      <c r="AGX37" s="118"/>
      <c r="AGY37" s="118"/>
      <c r="AGZ37" s="118"/>
      <c r="AHA37" s="118"/>
      <c r="AHB37" s="118"/>
      <c r="AHC37" s="118"/>
      <c r="AHD37" s="118"/>
      <c r="AHE37" s="118"/>
      <c r="AHF37" s="118"/>
      <c r="AHG37" s="118"/>
      <c r="AHH37" s="118"/>
      <c r="AHI37" s="118"/>
      <c r="AHJ37" s="118"/>
      <c r="AHK37" s="118"/>
      <c r="AHL37" s="118"/>
      <c r="AHM37" s="118"/>
      <c r="AHN37" s="118"/>
      <c r="AHO37" s="118"/>
      <c r="AHP37" s="118"/>
      <c r="AHQ37" s="118"/>
      <c r="AHR37" s="118"/>
      <c r="AHS37" s="118"/>
      <c r="AHT37" s="118"/>
      <c r="AHU37" s="118"/>
      <c r="AHV37" s="118"/>
      <c r="AHW37" s="118"/>
      <c r="AHX37" s="118"/>
      <c r="AHY37" s="118"/>
      <c r="AHZ37" s="118"/>
      <c r="AIA37" s="118"/>
      <c r="AIB37" s="118"/>
      <c r="AIC37" s="118"/>
      <c r="AID37" s="118"/>
      <c r="AIE37" s="118"/>
      <c r="AIF37" s="118"/>
      <c r="AIG37" s="118"/>
      <c r="AIH37" s="118"/>
      <c r="AII37" s="118"/>
      <c r="AIJ37" s="118"/>
      <c r="AIK37" s="118"/>
      <c r="AIL37" s="118"/>
      <c r="AIM37" s="118"/>
      <c r="AIN37" s="118"/>
      <c r="AIO37" s="118"/>
      <c r="AIP37" s="118"/>
      <c r="AIQ37" s="118"/>
      <c r="AIR37" s="118"/>
      <c r="AIS37" s="118"/>
      <c r="AIT37" s="118"/>
      <c r="AIU37" s="118"/>
      <c r="AIV37" s="118"/>
      <c r="AIW37" s="118"/>
      <c r="AIX37" s="118"/>
      <c r="AIY37" s="118"/>
      <c r="AIZ37" s="118"/>
      <c r="AJA37" s="118"/>
      <c r="AJB37" s="118"/>
      <c r="AJC37" s="118"/>
      <c r="AJD37" s="118"/>
      <c r="AJE37" s="118"/>
      <c r="AJF37" s="118"/>
      <c r="AJG37" s="118"/>
      <c r="AJH37" s="118"/>
      <c r="AJI37" s="118"/>
      <c r="AJJ37" s="118"/>
      <c r="AJK37" s="118"/>
      <c r="AJL37" s="118"/>
      <c r="AJM37" s="118"/>
      <c r="AJN37" s="118"/>
      <c r="AJO37" s="118"/>
      <c r="AJP37" s="118"/>
      <c r="AJQ37" s="118"/>
      <c r="AJR37" s="118"/>
      <c r="AJS37" s="118"/>
      <c r="AJT37" s="118"/>
      <c r="AJU37" s="118"/>
      <c r="AJV37" s="118"/>
      <c r="AJW37" s="118"/>
      <c r="AJX37" s="118"/>
      <c r="AJY37" s="118"/>
      <c r="AJZ37" s="118"/>
      <c r="AKA37" s="118"/>
      <c r="AKB37" s="118"/>
      <c r="AKC37" s="118"/>
      <c r="AKD37" s="118"/>
      <c r="AKE37" s="118"/>
      <c r="AKF37" s="118"/>
      <c r="AKG37" s="118"/>
      <c r="AKH37" s="118"/>
      <c r="AKI37" s="118"/>
      <c r="AKJ37" s="118"/>
      <c r="AKK37" s="118"/>
      <c r="AKL37" s="118"/>
      <c r="AKM37" s="118"/>
      <c r="AKN37" s="118"/>
      <c r="AKO37" s="118"/>
      <c r="AKP37" s="118"/>
      <c r="AKQ37" s="118"/>
      <c r="AKR37" s="118"/>
      <c r="AKS37" s="118"/>
      <c r="AKT37" s="118"/>
      <c r="AKU37" s="118"/>
      <c r="AKV37" s="118"/>
      <c r="AKW37" s="118"/>
      <c r="AKX37" s="118"/>
      <c r="AKY37" s="118"/>
      <c r="AKZ37" s="118"/>
      <c r="ALA37" s="118"/>
      <c r="ALB37" s="118"/>
      <c r="ALC37" s="118"/>
      <c r="ALD37" s="118"/>
      <c r="ALE37" s="118"/>
      <c r="ALF37" s="118"/>
      <c r="ALG37" s="118"/>
      <c r="ALH37" s="118"/>
      <c r="ALI37" s="118"/>
      <c r="ALJ37" s="118"/>
      <c r="ALK37" s="118"/>
      <c r="ALL37" s="118"/>
      <c r="ALM37" s="118"/>
      <c r="ALN37" s="118"/>
      <c r="ALO37" s="118"/>
      <c r="ALP37" s="118"/>
      <c r="ALQ37" s="118"/>
      <c r="ALR37" s="118"/>
      <c r="ALS37" s="118"/>
      <c r="ALT37" s="118"/>
      <c r="ALU37" s="118"/>
      <c r="ALV37" s="118"/>
      <c r="ALW37" s="118"/>
      <c r="ALX37" s="118"/>
      <c r="ALY37" s="118"/>
      <c r="ALZ37" s="118"/>
      <c r="AMA37" s="118"/>
      <c r="AMB37" s="118"/>
      <c r="AMC37" s="118"/>
      <c r="AMD37" s="118"/>
      <c r="AME37" s="118"/>
      <c r="AMF37" s="118"/>
      <c r="AMG37" s="118"/>
      <c r="AMH37" s="118"/>
    </row>
    <row r="38" spans="1:1022" x14ac:dyDescent="0.25">
      <c r="A38" s="208" t="s">
        <v>1330</v>
      </c>
      <c r="B38" s="163">
        <v>38</v>
      </c>
      <c r="C38" s="162" t="s">
        <v>24657</v>
      </c>
      <c r="D38" s="175" t="s">
        <v>1331</v>
      </c>
      <c r="E38" s="185" t="s">
        <v>208</v>
      </c>
      <c r="F38" s="185">
        <v>4</v>
      </c>
      <c r="G38" s="180"/>
      <c r="H38" s="180"/>
      <c r="I38" s="319" t="s">
        <v>754</v>
      </c>
      <c r="J38" s="366"/>
      <c r="K38" s="332">
        <v>1</v>
      </c>
      <c r="L38" s="140"/>
      <c r="M38" s="140"/>
      <c r="N38" s="140"/>
      <c r="O38" s="140"/>
      <c r="P38" s="140"/>
      <c r="Q38" s="140"/>
      <c r="R38" s="140"/>
      <c r="S38" s="140"/>
      <c r="V38" s="219">
        <f t="shared" si="14"/>
        <v>100</v>
      </c>
      <c r="W38" s="219">
        <f t="shared" si="15"/>
        <v>100</v>
      </c>
      <c r="X38" s="219">
        <f t="shared" si="20"/>
        <v>100</v>
      </c>
      <c r="Y38" s="219">
        <f t="shared" si="3"/>
        <v>100</v>
      </c>
      <c r="Z38" s="219">
        <f t="shared" si="4"/>
        <v>100</v>
      </c>
      <c r="AA38" s="220">
        <f t="shared" ref="AA38:AA69" si="26">IF(OR(EXACT(Q38,"1A"),EXACT(Q38,"1B")),0.1,IF(Q38=2,1,100))</f>
        <v>100</v>
      </c>
      <c r="AB38" s="220">
        <f t="shared" si="22"/>
        <v>100</v>
      </c>
      <c r="AC38" s="220">
        <f t="shared" si="21"/>
        <v>100</v>
      </c>
      <c r="AD38" s="416">
        <f t="shared" si="6"/>
        <v>100</v>
      </c>
      <c r="AE38" s="416">
        <f t="shared" si="7"/>
        <v>100</v>
      </c>
      <c r="AF38" s="212">
        <f t="shared" si="23"/>
        <v>1</v>
      </c>
      <c r="AG38" s="212">
        <f>IF(OR(EXACT(J38,"1A"),EXACT(J38,"1B"),EXACT(J38,"1C")),1,IF(J38=2,10,100))</f>
        <v>100</v>
      </c>
      <c r="AH38" s="212">
        <f t="shared" si="24"/>
        <v>3</v>
      </c>
      <c r="AI38" s="212">
        <f t="shared" si="25"/>
        <v>100</v>
      </c>
      <c r="AJ38" s="214" t="s">
        <v>24603</v>
      </c>
      <c r="AK38" s="163">
        <v>1</v>
      </c>
      <c r="AL38" s="185">
        <v>1</v>
      </c>
      <c r="AM38" s="214"/>
      <c r="AN38" s="185">
        <v>10</v>
      </c>
      <c r="AO38" s="156">
        <v>1</v>
      </c>
      <c r="AP38" s="412"/>
      <c r="AQ38" s="222" t="s">
        <v>24602</v>
      </c>
    </row>
    <row r="39" spans="1:1022" x14ac:dyDescent="0.25">
      <c r="A39" s="208" t="s">
        <v>9671</v>
      </c>
      <c r="B39" s="163">
        <v>39</v>
      </c>
      <c r="C39" s="162" t="s">
        <v>24658</v>
      </c>
      <c r="D39" s="175" t="s">
        <v>1331</v>
      </c>
      <c r="E39" s="185" t="s">
        <v>24604</v>
      </c>
      <c r="F39" s="185">
        <v>4</v>
      </c>
      <c r="G39" s="180"/>
      <c r="H39" s="180"/>
      <c r="I39" s="319" t="s">
        <v>754</v>
      </c>
      <c r="J39" s="366"/>
      <c r="K39" s="332">
        <v>2</v>
      </c>
      <c r="L39" s="140"/>
      <c r="M39" s="140"/>
      <c r="N39" s="140"/>
      <c r="O39" s="140"/>
      <c r="P39" s="140"/>
      <c r="Q39" s="140"/>
      <c r="R39" s="140"/>
      <c r="S39" s="140"/>
      <c r="V39" s="219">
        <f t="shared" si="14"/>
        <v>100</v>
      </c>
      <c r="W39" s="219">
        <f t="shared" si="15"/>
        <v>100</v>
      </c>
      <c r="X39" s="219">
        <f t="shared" si="20"/>
        <v>100</v>
      </c>
      <c r="Y39" s="219">
        <f t="shared" si="3"/>
        <v>100</v>
      </c>
      <c r="Z39" s="219">
        <f t="shared" si="4"/>
        <v>100</v>
      </c>
      <c r="AA39" s="220">
        <f t="shared" si="26"/>
        <v>100</v>
      </c>
      <c r="AB39" s="220">
        <f t="shared" si="22"/>
        <v>100</v>
      </c>
      <c r="AC39" s="220">
        <f t="shared" si="21"/>
        <v>100</v>
      </c>
      <c r="AD39" s="416">
        <f t="shared" si="6"/>
        <v>100</v>
      </c>
      <c r="AE39" s="416">
        <f t="shared" si="7"/>
        <v>100</v>
      </c>
      <c r="AF39" s="212">
        <f t="shared" si="23"/>
        <v>10</v>
      </c>
      <c r="AG39" s="212">
        <f>IF(OR(EXACT(J39,"1A"),EXACT(J39,"1B"),EXACT(J39,"1C")),1,IF(J39=2,10,100))</f>
        <v>100</v>
      </c>
      <c r="AH39" s="212">
        <f t="shared" si="24"/>
        <v>100</v>
      </c>
      <c r="AI39" s="212">
        <f t="shared" si="25"/>
        <v>100</v>
      </c>
      <c r="AJ39" s="214" t="s">
        <v>24605</v>
      </c>
      <c r="AK39" s="163">
        <v>1</v>
      </c>
      <c r="AL39" s="185">
        <v>1</v>
      </c>
      <c r="AM39" s="214"/>
      <c r="AN39" s="185">
        <v>10</v>
      </c>
      <c r="AO39" s="156">
        <v>1</v>
      </c>
      <c r="AP39" s="412"/>
      <c r="AQ39" s="222" t="s">
        <v>24602</v>
      </c>
    </row>
    <row r="40" spans="1:1022" x14ac:dyDescent="0.25">
      <c r="A40" s="149" t="s">
        <v>1375</v>
      </c>
      <c r="B40" s="163">
        <v>40</v>
      </c>
      <c r="C40" s="224" t="s">
        <v>24659</v>
      </c>
      <c r="D40" s="178" t="s">
        <v>1376</v>
      </c>
      <c r="E40" s="429"/>
      <c r="F40" s="201"/>
      <c r="G40" s="180"/>
      <c r="H40" s="175">
        <v>4</v>
      </c>
      <c r="I40" s="319"/>
      <c r="J40" s="366"/>
      <c r="K40" s="332">
        <v>1</v>
      </c>
      <c r="L40" s="140"/>
      <c r="M40" s="140"/>
      <c r="N40" s="140"/>
      <c r="O40" s="140"/>
      <c r="P40" s="140"/>
      <c r="Q40" s="140"/>
      <c r="R40" s="140"/>
      <c r="S40" s="140"/>
      <c r="V40" s="219">
        <f t="shared" si="14"/>
        <v>100</v>
      </c>
      <c r="W40" s="219">
        <f t="shared" si="15"/>
        <v>100</v>
      </c>
      <c r="X40" s="219">
        <f t="shared" si="20"/>
        <v>100</v>
      </c>
      <c r="Y40" s="219">
        <f t="shared" si="3"/>
        <v>100</v>
      </c>
      <c r="Z40" s="219">
        <f t="shared" si="4"/>
        <v>100</v>
      </c>
      <c r="AA40" s="220">
        <f t="shared" si="26"/>
        <v>100</v>
      </c>
      <c r="AB40" s="220">
        <f t="shared" si="22"/>
        <v>100</v>
      </c>
      <c r="AC40" s="220">
        <f t="shared" si="21"/>
        <v>100</v>
      </c>
      <c r="AD40" s="416">
        <f t="shared" si="6"/>
        <v>100</v>
      </c>
      <c r="AE40" s="416">
        <f t="shared" si="7"/>
        <v>100</v>
      </c>
      <c r="AF40" s="212">
        <f t="shared" si="23"/>
        <v>1</v>
      </c>
      <c r="AG40" s="212">
        <f>IF(OR(EXACT(J40,"1A"),EXACT(J40,"1B"),EXACT(J40,"1C")),1,IF(J40=2,10,100))</f>
        <v>100</v>
      </c>
      <c r="AH40" s="212">
        <f t="shared" si="24"/>
        <v>3</v>
      </c>
      <c r="AI40" s="212">
        <f t="shared" si="25"/>
        <v>100</v>
      </c>
      <c r="AJ40" s="214"/>
      <c r="AK40" s="163">
        <v>1</v>
      </c>
      <c r="AL40" s="185">
        <v>1</v>
      </c>
      <c r="AM40" s="214"/>
      <c r="AN40" s="185">
        <v>10</v>
      </c>
      <c r="AO40" s="185">
        <v>10</v>
      </c>
      <c r="AQ40" s="222" t="s">
        <v>1377</v>
      </c>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c r="CI40" s="412"/>
      <c r="CJ40" s="412"/>
      <c r="CK40" s="412"/>
      <c r="CL40" s="412"/>
      <c r="CM40" s="412"/>
      <c r="CN40" s="412"/>
      <c r="CO40" s="412"/>
      <c r="CP40" s="412"/>
      <c r="CQ40" s="412"/>
      <c r="CR40" s="412"/>
      <c r="CS40" s="412"/>
      <c r="CT40" s="412"/>
      <c r="CU40" s="412"/>
      <c r="CV40" s="412"/>
      <c r="CW40" s="412"/>
      <c r="CX40" s="412"/>
      <c r="CY40" s="412"/>
      <c r="CZ40" s="412"/>
      <c r="DA40" s="412"/>
      <c r="DB40" s="412"/>
      <c r="DC40" s="412"/>
      <c r="DD40" s="412"/>
      <c r="DE40" s="412"/>
      <c r="DF40" s="412"/>
      <c r="DG40" s="412"/>
      <c r="DH40" s="412"/>
      <c r="DI40" s="412"/>
      <c r="DJ40" s="412"/>
      <c r="DK40" s="412"/>
      <c r="DL40" s="412"/>
      <c r="DM40" s="412"/>
      <c r="DN40" s="412"/>
      <c r="DO40" s="412"/>
      <c r="DP40" s="412"/>
      <c r="DQ40" s="412"/>
      <c r="DR40" s="412"/>
      <c r="DS40" s="412"/>
      <c r="DT40" s="412"/>
      <c r="DU40" s="412"/>
      <c r="DV40" s="412"/>
      <c r="DW40" s="412"/>
      <c r="DX40" s="412"/>
      <c r="DY40" s="412"/>
      <c r="DZ40" s="412"/>
      <c r="EA40" s="412"/>
      <c r="EB40" s="412"/>
      <c r="EC40" s="412"/>
      <c r="ED40" s="412"/>
      <c r="EE40" s="412"/>
      <c r="EF40" s="412"/>
      <c r="EG40" s="412"/>
      <c r="EH40" s="412"/>
      <c r="EI40" s="412"/>
      <c r="EJ40" s="412"/>
      <c r="EK40" s="412"/>
      <c r="EL40" s="412"/>
      <c r="EM40" s="412"/>
      <c r="EN40" s="412"/>
      <c r="EO40" s="412"/>
      <c r="EP40" s="412"/>
      <c r="EQ40" s="412"/>
      <c r="ER40" s="412"/>
      <c r="ES40" s="412"/>
      <c r="ET40" s="412"/>
      <c r="EU40" s="412"/>
      <c r="EV40" s="412"/>
      <c r="EW40" s="412"/>
      <c r="EX40" s="412"/>
      <c r="EY40" s="412"/>
      <c r="EZ40" s="412"/>
      <c r="FA40" s="412"/>
      <c r="FB40" s="412"/>
      <c r="FC40" s="412"/>
      <c r="FD40" s="412"/>
      <c r="FE40" s="412"/>
      <c r="FF40" s="412"/>
      <c r="FG40" s="412"/>
      <c r="FH40" s="412"/>
      <c r="FI40" s="412"/>
      <c r="FJ40" s="412"/>
      <c r="FK40" s="412"/>
      <c r="FL40" s="412"/>
      <c r="FM40" s="412"/>
      <c r="FN40" s="412"/>
      <c r="FO40" s="412"/>
      <c r="FP40" s="412"/>
      <c r="FQ40" s="412"/>
      <c r="FR40" s="412"/>
      <c r="FS40" s="412"/>
      <c r="FT40" s="412"/>
      <c r="FU40" s="412"/>
      <c r="FV40" s="412"/>
      <c r="FW40" s="412"/>
      <c r="FX40" s="412"/>
      <c r="FY40" s="412"/>
      <c r="FZ40" s="412"/>
      <c r="GA40" s="412"/>
      <c r="GB40" s="412"/>
      <c r="GC40" s="412"/>
      <c r="GD40" s="412"/>
      <c r="GE40" s="412"/>
      <c r="GF40" s="412"/>
      <c r="GG40" s="412"/>
      <c r="GH40" s="412"/>
      <c r="GI40" s="412"/>
      <c r="GJ40" s="412"/>
      <c r="GK40" s="412"/>
      <c r="GL40" s="412"/>
      <c r="GM40" s="412"/>
      <c r="GN40" s="412"/>
      <c r="GO40" s="412"/>
      <c r="GP40" s="412"/>
      <c r="GQ40" s="412"/>
      <c r="GR40" s="412"/>
      <c r="GS40" s="412"/>
      <c r="GT40" s="412"/>
      <c r="GU40" s="412"/>
      <c r="GV40" s="412"/>
      <c r="GW40" s="412"/>
      <c r="GX40" s="412"/>
      <c r="GY40" s="412"/>
      <c r="GZ40" s="412"/>
      <c r="HA40" s="412"/>
      <c r="HB40" s="412"/>
      <c r="HC40" s="412"/>
      <c r="HD40" s="412"/>
      <c r="HE40" s="412"/>
      <c r="HF40" s="412"/>
      <c r="HG40" s="412"/>
      <c r="HH40" s="412"/>
      <c r="HI40" s="412"/>
      <c r="HJ40" s="412"/>
      <c r="HK40" s="412"/>
      <c r="HL40" s="412"/>
      <c r="HM40" s="412"/>
      <c r="HN40" s="412"/>
      <c r="HO40" s="412"/>
      <c r="HP40" s="412"/>
      <c r="HQ40" s="412"/>
      <c r="HR40" s="412"/>
      <c r="HS40" s="412"/>
      <c r="HT40" s="412"/>
      <c r="HU40" s="412"/>
      <c r="HV40" s="412"/>
      <c r="HW40" s="412"/>
      <c r="HX40" s="412"/>
      <c r="HY40" s="412"/>
      <c r="HZ40" s="412"/>
      <c r="IA40" s="412"/>
      <c r="IB40" s="412"/>
      <c r="IC40" s="412"/>
      <c r="ID40" s="412"/>
      <c r="IE40" s="412"/>
      <c r="IF40" s="412"/>
      <c r="IG40" s="412"/>
      <c r="IH40" s="412"/>
      <c r="II40" s="412"/>
      <c r="IJ40" s="412"/>
      <c r="IK40" s="412"/>
      <c r="IL40" s="412"/>
      <c r="IM40" s="412"/>
      <c r="IN40" s="412"/>
      <c r="IO40" s="412"/>
      <c r="IP40" s="412"/>
      <c r="IQ40" s="412"/>
      <c r="IR40" s="412"/>
      <c r="IS40" s="412"/>
      <c r="IT40" s="412"/>
      <c r="IU40" s="412"/>
      <c r="IV40" s="412"/>
      <c r="IW40" s="412"/>
      <c r="IX40" s="412"/>
      <c r="IY40" s="412"/>
      <c r="IZ40" s="412"/>
      <c r="JA40" s="412"/>
      <c r="JB40" s="412"/>
      <c r="JC40" s="412"/>
      <c r="JD40" s="412"/>
      <c r="JE40" s="412"/>
      <c r="JF40" s="412"/>
      <c r="JG40" s="412"/>
      <c r="JH40" s="412"/>
      <c r="JI40" s="412"/>
      <c r="JJ40" s="412"/>
      <c r="JK40" s="412"/>
      <c r="JL40" s="412"/>
      <c r="JM40" s="412"/>
      <c r="JN40" s="412"/>
      <c r="JO40" s="412"/>
      <c r="JP40" s="412"/>
      <c r="JQ40" s="412"/>
      <c r="JR40" s="412"/>
      <c r="JS40" s="412"/>
      <c r="JT40" s="412"/>
      <c r="JU40" s="412"/>
      <c r="JV40" s="412"/>
      <c r="JW40" s="412"/>
      <c r="JX40" s="412"/>
      <c r="JY40" s="412"/>
      <c r="JZ40" s="412"/>
      <c r="KA40" s="412"/>
      <c r="KB40" s="412"/>
      <c r="KC40" s="412"/>
      <c r="KD40" s="412"/>
      <c r="KE40" s="412"/>
      <c r="KF40" s="412"/>
      <c r="KG40" s="412"/>
      <c r="KH40" s="412"/>
      <c r="KI40" s="412"/>
      <c r="KJ40" s="412"/>
      <c r="KK40" s="412"/>
      <c r="KL40" s="412"/>
      <c r="KM40" s="412"/>
      <c r="KN40" s="412"/>
      <c r="KO40" s="412"/>
      <c r="KP40" s="412"/>
      <c r="KQ40" s="412"/>
      <c r="KR40" s="412"/>
      <c r="KS40" s="412"/>
      <c r="KT40" s="412"/>
      <c r="KU40" s="412"/>
      <c r="KV40" s="412"/>
      <c r="KW40" s="412"/>
      <c r="KX40" s="412"/>
      <c r="KY40" s="412"/>
      <c r="KZ40" s="412"/>
      <c r="LA40" s="412"/>
      <c r="LB40" s="412"/>
      <c r="LC40" s="412"/>
      <c r="LD40" s="412"/>
      <c r="LE40" s="412"/>
      <c r="LF40" s="412"/>
      <c r="LG40" s="412"/>
      <c r="LH40" s="412"/>
      <c r="LI40" s="412"/>
      <c r="LJ40" s="412"/>
      <c r="LK40" s="412"/>
      <c r="LL40" s="412"/>
      <c r="LM40" s="412"/>
      <c r="LN40" s="412"/>
      <c r="LO40" s="412"/>
      <c r="LP40" s="412"/>
      <c r="LQ40" s="412"/>
      <c r="LR40" s="412"/>
      <c r="LS40" s="412"/>
      <c r="LT40" s="412"/>
      <c r="LU40" s="412"/>
      <c r="LV40" s="412"/>
      <c r="LW40" s="412"/>
      <c r="LX40" s="412"/>
      <c r="LY40" s="412"/>
      <c r="LZ40" s="412"/>
      <c r="MA40" s="412"/>
      <c r="MB40" s="412"/>
      <c r="MC40" s="412"/>
      <c r="MD40" s="412"/>
      <c r="ME40" s="412"/>
      <c r="MF40" s="412"/>
      <c r="MG40" s="412"/>
      <c r="MH40" s="412"/>
      <c r="MI40" s="412"/>
      <c r="MJ40" s="412"/>
      <c r="MK40" s="412"/>
      <c r="ML40" s="412"/>
      <c r="MM40" s="412"/>
      <c r="MN40" s="412"/>
      <c r="MO40" s="412"/>
      <c r="MP40" s="412"/>
      <c r="MQ40" s="412"/>
      <c r="MR40" s="412"/>
      <c r="MS40" s="412"/>
      <c r="MT40" s="412"/>
      <c r="MU40" s="412"/>
      <c r="MV40" s="412"/>
      <c r="MW40" s="412"/>
      <c r="MX40" s="412"/>
      <c r="MY40" s="412"/>
      <c r="MZ40" s="412"/>
      <c r="NA40" s="412"/>
      <c r="NB40" s="412"/>
      <c r="NC40" s="412"/>
      <c r="ND40" s="412"/>
      <c r="NE40" s="412"/>
      <c r="NF40" s="412"/>
      <c r="NG40" s="412"/>
      <c r="NH40" s="412"/>
      <c r="NI40" s="412"/>
      <c r="NJ40" s="412"/>
      <c r="NK40" s="412"/>
      <c r="NL40" s="412"/>
      <c r="NM40" s="412"/>
      <c r="NN40" s="412"/>
      <c r="NO40" s="412"/>
      <c r="NP40" s="412"/>
      <c r="NQ40" s="412"/>
      <c r="NR40" s="412"/>
      <c r="NS40" s="412"/>
      <c r="NT40" s="412"/>
      <c r="NU40" s="412"/>
      <c r="NV40" s="412"/>
      <c r="NW40" s="412"/>
      <c r="NX40" s="412"/>
      <c r="NY40" s="412"/>
      <c r="NZ40" s="412"/>
      <c r="OA40" s="412"/>
      <c r="OB40" s="412"/>
      <c r="OC40" s="412"/>
      <c r="OD40" s="412"/>
      <c r="OE40" s="412"/>
      <c r="OF40" s="412"/>
      <c r="OG40" s="412"/>
      <c r="OH40" s="412"/>
      <c r="OI40" s="412"/>
      <c r="OJ40" s="412"/>
      <c r="OK40" s="412"/>
      <c r="OL40" s="412"/>
      <c r="OM40" s="412"/>
      <c r="ON40" s="412"/>
      <c r="OO40" s="412"/>
      <c r="OP40" s="412"/>
      <c r="OQ40" s="412"/>
      <c r="OR40" s="412"/>
      <c r="OS40" s="412"/>
      <c r="OT40" s="412"/>
      <c r="OU40" s="412"/>
      <c r="OV40" s="412"/>
      <c r="OW40" s="412"/>
      <c r="OX40" s="412"/>
      <c r="OY40" s="412"/>
      <c r="OZ40" s="412"/>
      <c r="PA40" s="412"/>
      <c r="PB40" s="412"/>
      <c r="PC40" s="412"/>
      <c r="PD40" s="412"/>
      <c r="PE40" s="412"/>
      <c r="PF40" s="412"/>
      <c r="PG40" s="412"/>
      <c r="PH40" s="412"/>
      <c r="PI40" s="412"/>
      <c r="PJ40" s="412"/>
      <c r="PK40" s="412"/>
      <c r="PL40" s="412"/>
      <c r="PM40" s="412"/>
      <c r="PN40" s="412"/>
      <c r="PO40" s="412"/>
      <c r="PP40" s="412"/>
      <c r="PQ40" s="412"/>
      <c r="PR40" s="412"/>
      <c r="PS40" s="412"/>
      <c r="PT40" s="412"/>
      <c r="PU40" s="412"/>
      <c r="PV40" s="412"/>
      <c r="PW40" s="412"/>
      <c r="PX40" s="412"/>
      <c r="PY40" s="412"/>
      <c r="PZ40" s="412"/>
      <c r="QA40" s="412"/>
      <c r="QB40" s="412"/>
      <c r="QC40" s="412"/>
      <c r="QD40" s="412"/>
      <c r="QE40" s="412"/>
      <c r="QF40" s="412"/>
      <c r="QG40" s="412"/>
      <c r="QH40" s="412"/>
      <c r="QI40" s="412"/>
      <c r="QJ40" s="412"/>
      <c r="QK40" s="412"/>
      <c r="QL40" s="412"/>
      <c r="QM40" s="412"/>
      <c r="QN40" s="412"/>
      <c r="QO40" s="412"/>
      <c r="QP40" s="412"/>
      <c r="QQ40" s="412"/>
      <c r="QR40" s="412"/>
      <c r="QS40" s="412"/>
      <c r="QT40" s="412"/>
      <c r="QU40" s="412"/>
      <c r="QV40" s="412"/>
      <c r="QW40" s="412"/>
      <c r="QX40" s="412"/>
      <c r="QY40" s="412"/>
      <c r="QZ40" s="412"/>
      <c r="RA40" s="412"/>
      <c r="RB40" s="412"/>
      <c r="RC40" s="412"/>
      <c r="RD40" s="412"/>
      <c r="RE40" s="412"/>
      <c r="RF40" s="412"/>
      <c r="RG40" s="412"/>
      <c r="RH40" s="412"/>
      <c r="RI40" s="412"/>
      <c r="RJ40" s="412"/>
      <c r="RK40" s="412"/>
      <c r="RL40" s="412"/>
      <c r="RM40" s="412"/>
      <c r="RN40" s="412"/>
      <c r="RO40" s="412"/>
      <c r="RP40" s="412"/>
      <c r="RQ40" s="412"/>
      <c r="RR40" s="412"/>
      <c r="RS40" s="412"/>
      <c r="RT40" s="412"/>
      <c r="RU40" s="412"/>
      <c r="RV40" s="412"/>
      <c r="RW40" s="412"/>
      <c r="RX40" s="412"/>
      <c r="RY40" s="412"/>
      <c r="RZ40" s="412"/>
      <c r="SA40" s="412"/>
      <c r="SB40" s="412"/>
      <c r="SC40" s="412"/>
      <c r="SD40" s="412"/>
      <c r="SE40" s="412"/>
      <c r="SF40" s="412"/>
      <c r="SG40" s="412"/>
      <c r="SH40" s="412"/>
      <c r="SI40" s="412"/>
      <c r="SJ40" s="412"/>
      <c r="SK40" s="412"/>
      <c r="SL40" s="412"/>
      <c r="SM40" s="412"/>
      <c r="SN40" s="412"/>
      <c r="SO40" s="412"/>
      <c r="SP40" s="412"/>
      <c r="SQ40" s="412"/>
      <c r="SR40" s="412"/>
      <c r="SS40" s="412"/>
      <c r="ST40" s="412"/>
      <c r="SU40" s="412"/>
      <c r="SV40" s="412"/>
      <c r="SW40" s="412"/>
      <c r="SX40" s="412"/>
      <c r="SY40" s="412"/>
      <c r="SZ40" s="412"/>
      <c r="TA40" s="412"/>
      <c r="TB40" s="412"/>
      <c r="TC40" s="412"/>
      <c r="TD40" s="412"/>
      <c r="TE40" s="412"/>
      <c r="TF40" s="412"/>
      <c r="TG40" s="412"/>
      <c r="TH40" s="412"/>
      <c r="TI40" s="412"/>
      <c r="TJ40" s="412"/>
      <c r="TK40" s="412"/>
      <c r="TL40" s="412"/>
      <c r="TM40" s="412"/>
      <c r="TN40" s="412"/>
      <c r="TO40" s="412"/>
      <c r="TP40" s="412"/>
      <c r="TQ40" s="412"/>
      <c r="TR40" s="412"/>
      <c r="TS40" s="412"/>
      <c r="TT40" s="412"/>
      <c r="TU40" s="412"/>
      <c r="TV40" s="412"/>
      <c r="TW40" s="412"/>
      <c r="TX40" s="412"/>
      <c r="TY40" s="412"/>
      <c r="TZ40" s="412"/>
      <c r="UA40" s="412"/>
      <c r="UB40" s="412"/>
      <c r="UC40" s="412"/>
      <c r="UD40" s="412"/>
      <c r="UE40" s="412"/>
      <c r="UF40" s="412"/>
      <c r="UG40" s="412"/>
      <c r="UH40" s="412"/>
      <c r="UI40" s="412"/>
      <c r="UJ40" s="412"/>
      <c r="UK40" s="412"/>
      <c r="UL40" s="412"/>
      <c r="UM40" s="412"/>
      <c r="UN40" s="412"/>
      <c r="UO40" s="412"/>
      <c r="UP40" s="412"/>
      <c r="UQ40" s="412"/>
      <c r="UR40" s="412"/>
      <c r="US40" s="412"/>
      <c r="UT40" s="412"/>
      <c r="UU40" s="412"/>
      <c r="UV40" s="412"/>
      <c r="UW40" s="412"/>
      <c r="UX40" s="412"/>
      <c r="UY40" s="412"/>
      <c r="UZ40" s="412"/>
      <c r="VA40" s="412"/>
      <c r="VB40" s="412"/>
      <c r="VC40" s="412"/>
      <c r="VD40" s="412"/>
      <c r="VE40" s="412"/>
      <c r="VF40" s="412"/>
      <c r="VG40" s="412"/>
      <c r="VH40" s="412"/>
      <c r="VI40" s="412"/>
      <c r="VJ40" s="412"/>
      <c r="VK40" s="412"/>
      <c r="VL40" s="412"/>
      <c r="VM40" s="412"/>
      <c r="VN40" s="412"/>
      <c r="VO40" s="412"/>
      <c r="VP40" s="412"/>
      <c r="VQ40" s="412"/>
      <c r="VR40" s="412"/>
      <c r="VS40" s="412"/>
      <c r="VT40" s="412"/>
      <c r="VU40" s="412"/>
      <c r="VV40" s="412"/>
      <c r="VW40" s="412"/>
      <c r="VX40" s="412"/>
      <c r="VY40" s="412"/>
      <c r="VZ40" s="412"/>
      <c r="WA40" s="412"/>
      <c r="WB40" s="412"/>
      <c r="WC40" s="412"/>
      <c r="WD40" s="412"/>
      <c r="WE40" s="412"/>
      <c r="WF40" s="412"/>
      <c r="WG40" s="412"/>
      <c r="WH40" s="412"/>
      <c r="WI40" s="412"/>
      <c r="WJ40" s="412"/>
      <c r="WK40" s="412"/>
      <c r="WL40" s="412"/>
      <c r="WM40" s="412"/>
      <c r="WN40" s="412"/>
      <c r="WO40" s="412"/>
      <c r="WP40" s="412"/>
      <c r="WQ40" s="412"/>
      <c r="WR40" s="412"/>
      <c r="WS40" s="412"/>
      <c r="WT40" s="412"/>
      <c r="WU40" s="412"/>
      <c r="WV40" s="412"/>
      <c r="WW40" s="412"/>
      <c r="WX40" s="412"/>
      <c r="WY40" s="412"/>
      <c r="WZ40" s="412"/>
      <c r="XA40" s="412"/>
      <c r="XB40" s="412"/>
      <c r="XC40" s="412"/>
      <c r="XD40" s="412"/>
      <c r="XE40" s="412"/>
      <c r="XF40" s="412"/>
      <c r="XG40" s="412"/>
      <c r="XH40" s="412"/>
      <c r="XI40" s="412"/>
      <c r="XJ40" s="412"/>
      <c r="XK40" s="412"/>
      <c r="XL40" s="412"/>
      <c r="XM40" s="412"/>
      <c r="XN40" s="412"/>
      <c r="XO40" s="412"/>
      <c r="XP40" s="412"/>
      <c r="XQ40" s="412"/>
      <c r="XR40" s="412"/>
      <c r="XS40" s="412"/>
      <c r="XT40" s="412"/>
      <c r="XU40" s="412"/>
      <c r="XV40" s="412"/>
      <c r="XW40" s="412"/>
      <c r="XX40" s="412"/>
      <c r="XY40" s="412"/>
      <c r="XZ40" s="412"/>
      <c r="YA40" s="412"/>
      <c r="YB40" s="412"/>
      <c r="YC40" s="412"/>
      <c r="YD40" s="412"/>
      <c r="YE40" s="412"/>
      <c r="YF40" s="412"/>
      <c r="YG40" s="412"/>
      <c r="YH40" s="412"/>
      <c r="YI40" s="412"/>
      <c r="YJ40" s="412"/>
      <c r="YK40" s="412"/>
      <c r="YL40" s="412"/>
      <c r="YM40" s="412"/>
      <c r="YN40" s="412"/>
      <c r="YO40" s="412"/>
      <c r="YP40" s="412"/>
      <c r="YQ40" s="412"/>
      <c r="YR40" s="412"/>
      <c r="YS40" s="412"/>
      <c r="YT40" s="412"/>
      <c r="YU40" s="412"/>
      <c r="YV40" s="412"/>
      <c r="YW40" s="412"/>
      <c r="YX40" s="412"/>
      <c r="YY40" s="412"/>
      <c r="YZ40" s="412"/>
      <c r="ZA40" s="412"/>
      <c r="ZB40" s="412"/>
      <c r="ZC40" s="412"/>
      <c r="ZD40" s="412"/>
      <c r="ZE40" s="412"/>
      <c r="ZF40" s="412"/>
      <c r="ZG40" s="412"/>
      <c r="ZH40" s="412"/>
      <c r="ZI40" s="412"/>
      <c r="ZJ40" s="412"/>
      <c r="ZK40" s="412"/>
      <c r="ZL40" s="412"/>
      <c r="ZM40" s="412"/>
      <c r="ZN40" s="412"/>
      <c r="ZO40" s="412"/>
      <c r="ZP40" s="412"/>
      <c r="ZQ40" s="412"/>
      <c r="ZR40" s="412"/>
      <c r="ZS40" s="412"/>
      <c r="ZT40" s="412"/>
      <c r="ZU40" s="412"/>
      <c r="ZV40" s="412"/>
      <c r="ZW40" s="412"/>
      <c r="ZX40" s="412"/>
      <c r="ZY40" s="412"/>
      <c r="ZZ40" s="412"/>
      <c r="AAA40" s="412"/>
      <c r="AAB40" s="412"/>
      <c r="AAC40" s="412"/>
      <c r="AAD40" s="412"/>
      <c r="AAE40" s="412"/>
      <c r="AAF40" s="412"/>
      <c r="AAG40" s="412"/>
      <c r="AAH40" s="412"/>
      <c r="AAI40" s="412"/>
      <c r="AAJ40" s="412"/>
      <c r="AAK40" s="412"/>
      <c r="AAL40" s="412"/>
      <c r="AAM40" s="412"/>
      <c r="AAN40" s="412"/>
      <c r="AAO40" s="412"/>
      <c r="AAP40" s="412"/>
      <c r="AAQ40" s="412"/>
      <c r="AAR40" s="412"/>
      <c r="AAS40" s="412"/>
      <c r="AAT40" s="412"/>
      <c r="AAU40" s="412"/>
      <c r="AAV40" s="412"/>
      <c r="AAW40" s="412"/>
      <c r="AAX40" s="412"/>
      <c r="AAY40" s="412"/>
      <c r="AAZ40" s="412"/>
      <c r="ABA40" s="412"/>
      <c r="ABB40" s="412"/>
      <c r="ABC40" s="412"/>
      <c r="ABD40" s="412"/>
      <c r="ABE40" s="412"/>
      <c r="ABF40" s="412"/>
      <c r="ABG40" s="412"/>
      <c r="ABH40" s="412"/>
      <c r="ABI40" s="412"/>
      <c r="ABJ40" s="412"/>
      <c r="ABK40" s="412"/>
      <c r="ABL40" s="412"/>
      <c r="ABM40" s="412"/>
      <c r="ABN40" s="412"/>
      <c r="ABO40" s="412"/>
      <c r="ABP40" s="412"/>
      <c r="ABQ40" s="412"/>
      <c r="ABR40" s="412"/>
      <c r="ABS40" s="412"/>
      <c r="ABT40" s="412"/>
      <c r="ABU40" s="412"/>
      <c r="ABV40" s="412"/>
      <c r="ABW40" s="412"/>
      <c r="ABX40" s="412"/>
      <c r="ABY40" s="412"/>
      <c r="ABZ40" s="412"/>
      <c r="ACA40" s="412"/>
      <c r="ACB40" s="412"/>
      <c r="ACC40" s="412"/>
      <c r="ACD40" s="412"/>
      <c r="ACE40" s="412"/>
      <c r="ACF40" s="412"/>
      <c r="ACG40" s="412"/>
      <c r="ACH40" s="412"/>
      <c r="ACI40" s="412"/>
      <c r="ACJ40" s="412"/>
      <c r="ACK40" s="412"/>
      <c r="ACL40" s="412"/>
      <c r="ACM40" s="412"/>
      <c r="ACN40" s="412"/>
      <c r="ACO40" s="412"/>
      <c r="ACP40" s="412"/>
      <c r="ACQ40" s="412"/>
      <c r="ACR40" s="412"/>
      <c r="ACS40" s="412"/>
      <c r="ACT40" s="412"/>
      <c r="ACU40" s="412"/>
      <c r="ACV40" s="412"/>
      <c r="ACW40" s="412"/>
      <c r="ACX40" s="412"/>
      <c r="ACY40" s="412"/>
      <c r="ACZ40" s="412"/>
      <c r="ADA40" s="412"/>
      <c r="ADB40" s="412"/>
      <c r="ADC40" s="412"/>
      <c r="ADD40" s="412"/>
      <c r="ADE40" s="412"/>
      <c r="ADF40" s="412"/>
      <c r="ADG40" s="412"/>
      <c r="ADH40" s="412"/>
      <c r="ADI40" s="412"/>
      <c r="ADJ40" s="412"/>
      <c r="ADK40" s="412"/>
      <c r="ADL40" s="412"/>
      <c r="ADM40" s="412"/>
      <c r="ADN40" s="412"/>
      <c r="ADO40" s="412"/>
      <c r="ADP40" s="412"/>
      <c r="ADQ40" s="412"/>
      <c r="ADR40" s="412"/>
      <c r="ADS40" s="412"/>
      <c r="ADT40" s="412"/>
      <c r="ADU40" s="412"/>
      <c r="ADV40" s="412"/>
      <c r="ADW40" s="412"/>
      <c r="ADX40" s="412"/>
      <c r="ADY40" s="412"/>
      <c r="ADZ40" s="412"/>
      <c r="AEA40" s="412"/>
      <c r="AEB40" s="412"/>
      <c r="AEC40" s="412"/>
      <c r="AED40" s="412"/>
      <c r="AEE40" s="412"/>
      <c r="AEF40" s="412"/>
      <c r="AEG40" s="412"/>
      <c r="AEH40" s="412"/>
      <c r="AEI40" s="412"/>
      <c r="AEJ40" s="412"/>
      <c r="AEK40" s="412"/>
      <c r="AEL40" s="412"/>
      <c r="AEM40" s="412"/>
      <c r="AEN40" s="412"/>
      <c r="AEO40" s="412"/>
      <c r="AEP40" s="412"/>
      <c r="AEQ40" s="412"/>
      <c r="AER40" s="412"/>
      <c r="AES40" s="412"/>
      <c r="AET40" s="412"/>
      <c r="AEU40" s="412"/>
      <c r="AEV40" s="412"/>
      <c r="AEW40" s="412"/>
      <c r="AEX40" s="412"/>
      <c r="AEY40" s="412"/>
      <c r="AEZ40" s="412"/>
      <c r="AFA40" s="412"/>
      <c r="AFB40" s="412"/>
      <c r="AFC40" s="412"/>
      <c r="AFD40" s="412"/>
      <c r="AFE40" s="412"/>
      <c r="AFF40" s="412"/>
      <c r="AFG40" s="412"/>
      <c r="AFH40" s="412"/>
      <c r="AFI40" s="412"/>
      <c r="AFJ40" s="412"/>
      <c r="AFK40" s="412"/>
      <c r="AFL40" s="412"/>
      <c r="AFM40" s="412"/>
      <c r="AFN40" s="412"/>
      <c r="AFO40" s="412"/>
      <c r="AFP40" s="412"/>
      <c r="AFQ40" s="412"/>
      <c r="AFR40" s="412"/>
      <c r="AFS40" s="412"/>
      <c r="AFT40" s="412"/>
      <c r="AFU40" s="412"/>
      <c r="AFV40" s="412"/>
      <c r="AFW40" s="412"/>
      <c r="AFX40" s="412"/>
      <c r="AFY40" s="412"/>
      <c r="AFZ40" s="412"/>
      <c r="AGA40" s="412"/>
      <c r="AGB40" s="412"/>
      <c r="AGC40" s="412"/>
      <c r="AGD40" s="412"/>
      <c r="AGE40" s="412"/>
      <c r="AGF40" s="412"/>
      <c r="AGG40" s="412"/>
      <c r="AGH40" s="412"/>
      <c r="AGI40" s="412"/>
      <c r="AGJ40" s="412"/>
      <c r="AGK40" s="412"/>
      <c r="AGL40" s="412"/>
      <c r="AGM40" s="412"/>
      <c r="AGN40" s="412"/>
      <c r="AGO40" s="412"/>
      <c r="AGP40" s="412"/>
      <c r="AGQ40" s="412"/>
      <c r="AGR40" s="412"/>
      <c r="AGS40" s="412"/>
      <c r="AGT40" s="412"/>
      <c r="AGU40" s="412"/>
      <c r="AGV40" s="412"/>
      <c r="AGW40" s="412"/>
      <c r="AGX40" s="412"/>
      <c r="AGY40" s="412"/>
      <c r="AGZ40" s="412"/>
      <c r="AHA40" s="412"/>
      <c r="AHB40" s="412"/>
      <c r="AHC40" s="412"/>
      <c r="AHD40" s="412"/>
      <c r="AHE40" s="412"/>
      <c r="AHF40" s="412"/>
      <c r="AHG40" s="412"/>
      <c r="AHH40" s="412"/>
      <c r="AHI40" s="412"/>
      <c r="AHJ40" s="412"/>
      <c r="AHK40" s="412"/>
      <c r="AHL40" s="412"/>
      <c r="AHM40" s="412"/>
      <c r="AHN40" s="412"/>
      <c r="AHO40" s="412"/>
      <c r="AHP40" s="412"/>
      <c r="AHQ40" s="412"/>
      <c r="AHR40" s="412"/>
      <c r="AHS40" s="412"/>
      <c r="AHT40" s="412"/>
      <c r="AHU40" s="412"/>
      <c r="AHV40" s="412"/>
      <c r="AHW40" s="412"/>
      <c r="AHX40" s="412"/>
      <c r="AHY40" s="412"/>
      <c r="AHZ40" s="412"/>
      <c r="AIA40" s="412"/>
      <c r="AIB40" s="412"/>
      <c r="AIC40" s="412"/>
      <c r="AID40" s="412"/>
      <c r="AIE40" s="412"/>
      <c r="AIF40" s="412"/>
      <c r="AIG40" s="412"/>
      <c r="AIH40" s="412"/>
      <c r="AII40" s="412"/>
      <c r="AIJ40" s="412"/>
      <c r="AIK40" s="412"/>
      <c r="AIL40" s="412"/>
      <c r="AIM40" s="412"/>
      <c r="AIN40" s="412"/>
      <c r="AIO40" s="412"/>
      <c r="AIP40" s="412"/>
      <c r="AIQ40" s="412"/>
      <c r="AIR40" s="412"/>
      <c r="AIS40" s="412"/>
      <c r="AIT40" s="412"/>
      <c r="AIU40" s="412"/>
      <c r="AIV40" s="412"/>
      <c r="AIW40" s="412"/>
      <c r="AIX40" s="412"/>
      <c r="AIY40" s="412"/>
      <c r="AIZ40" s="412"/>
      <c r="AJA40" s="412"/>
      <c r="AJB40" s="412"/>
      <c r="AJC40" s="412"/>
      <c r="AJD40" s="412"/>
      <c r="AJE40" s="412"/>
      <c r="AJF40" s="412"/>
      <c r="AJG40" s="412"/>
      <c r="AJH40" s="412"/>
      <c r="AJI40" s="412"/>
      <c r="AJJ40" s="412"/>
      <c r="AJK40" s="412"/>
      <c r="AJL40" s="412"/>
      <c r="AJM40" s="412"/>
      <c r="AJN40" s="412"/>
      <c r="AJO40" s="412"/>
      <c r="AJP40" s="412"/>
      <c r="AJQ40" s="412"/>
      <c r="AJR40" s="412"/>
      <c r="AJS40" s="412"/>
      <c r="AJT40" s="412"/>
      <c r="AJU40" s="412"/>
      <c r="AJV40" s="412"/>
      <c r="AJW40" s="412"/>
      <c r="AJX40" s="412"/>
      <c r="AJY40" s="412"/>
      <c r="AJZ40" s="412"/>
      <c r="AKA40" s="412"/>
      <c r="AKB40" s="412"/>
      <c r="AKC40" s="412"/>
      <c r="AKD40" s="412"/>
      <c r="AKE40" s="412"/>
      <c r="AKF40" s="412"/>
      <c r="AKG40" s="412"/>
      <c r="AKH40" s="412"/>
      <c r="AKI40" s="412"/>
      <c r="AKJ40" s="412"/>
      <c r="AKK40" s="412"/>
      <c r="AKL40" s="412"/>
      <c r="AKM40" s="412"/>
      <c r="AKN40" s="412"/>
      <c r="AKO40" s="412"/>
      <c r="AKP40" s="412"/>
      <c r="AKQ40" s="412"/>
      <c r="AKR40" s="412"/>
      <c r="AKS40" s="412"/>
      <c r="AKT40" s="412"/>
      <c r="AKU40" s="412"/>
      <c r="AKV40" s="412"/>
      <c r="AKW40" s="412"/>
      <c r="AKX40" s="412"/>
      <c r="AKY40" s="412"/>
      <c r="AKZ40" s="412"/>
      <c r="ALA40" s="412"/>
      <c r="ALB40" s="412"/>
      <c r="ALC40" s="412"/>
      <c r="ALD40" s="412"/>
      <c r="ALE40" s="412"/>
      <c r="ALF40" s="412"/>
      <c r="ALG40" s="412"/>
      <c r="ALH40" s="412"/>
      <c r="ALI40" s="412"/>
      <c r="ALJ40" s="412"/>
      <c r="ALK40" s="412"/>
      <c r="ALL40" s="412"/>
      <c r="ALM40" s="412"/>
      <c r="ALN40" s="412"/>
      <c r="ALO40" s="412"/>
      <c r="ALP40" s="412"/>
      <c r="ALQ40" s="412"/>
      <c r="ALR40" s="412"/>
      <c r="ALS40" s="412"/>
      <c r="ALT40" s="412"/>
      <c r="ALU40" s="412"/>
      <c r="ALV40" s="412"/>
      <c r="ALW40" s="412"/>
      <c r="ALX40" s="412"/>
      <c r="ALY40" s="412"/>
      <c r="ALZ40" s="412"/>
      <c r="AMA40" s="412"/>
      <c r="AMB40" s="412"/>
      <c r="AMC40" s="412"/>
      <c r="AMD40" s="412"/>
      <c r="AME40" s="412"/>
      <c r="AMF40" s="412"/>
      <c r="AMG40" s="412"/>
      <c r="AMH40" s="412"/>
    </row>
    <row r="41" spans="1:1022" x14ac:dyDescent="0.25">
      <c r="A41" s="208" t="s">
        <v>1346</v>
      </c>
      <c r="B41" s="163">
        <v>41</v>
      </c>
      <c r="C41" s="162" t="s">
        <v>24660</v>
      </c>
      <c r="D41" s="175" t="s">
        <v>1347</v>
      </c>
      <c r="E41" s="429"/>
      <c r="F41" s="185">
        <v>4</v>
      </c>
      <c r="G41" s="180"/>
      <c r="H41" s="175">
        <v>4</v>
      </c>
      <c r="I41" s="324">
        <v>0.05</v>
      </c>
      <c r="J41" s="332">
        <v>2</v>
      </c>
      <c r="K41" s="140"/>
      <c r="L41" s="332">
        <v>1</v>
      </c>
      <c r="M41" s="332">
        <v>1</v>
      </c>
      <c r="N41" s="140"/>
      <c r="O41" s="140"/>
      <c r="P41" s="332">
        <v>1</v>
      </c>
      <c r="Q41" s="332" t="s">
        <v>753</v>
      </c>
      <c r="R41" s="332">
        <v>2</v>
      </c>
      <c r="S41" s="332" t="s">
        <v>752</v>
      </c>
      <c r="V41" s="219">
        <f t="shared" si="14"/>
        <v>100</v>
      </c>
      <c r="W41" s="219">
        <f t="shared" si="15"/>
        <v>100</v>
      </c>
      <c r="X41" s="219">
        <f t="shared" si="20"/>
        <v>100</v>
      </c>
      <c r="Y41" s="230">
        <v>1</v>
      </c>
      <c r="Z41" s="230">
        <v>0.1</v>
      </c>
      <c r="AA41" s="220">
        <f t="shared" si="26"/>
        <v>0.1</v>
      </c>
      <c r="AB41" s="220">
        <f t="shared" si="22"/>
        <v>1</v>
      </c>
      <c r="AC41" s="220">
        <f t="shared" si="21"/>
        <v>0.3</v>
      </c>
      <c r="AD41" s="422">
        <v>0.01</v>
      </c>
      <c r="AE41" s="416">
        <f t="shared" ref="AE41:AE105" si="27">IF(M41=0,100,IF(M41=1,1,IF(M41="1B",1,IF(M41="1A",0.1,100))))</f>
        <v>1</v>
      </c>
      <c r="AF41" s="212">
        <f t="shared" si="23"/>
        <v>100</v>
      </c>
      <c r="AG41" s="221">
        <v>20</v>
      </c>
      <c r="AH41" s="212">
        <f t="shared" si="24"/>
        <v>100</v>
      </c>
      <c r="AI41" s="212">
        <f t="shared" si="25"/>
        <v>100</v>
      </c>
      <c r="AJ41" s="214"/>
      <c r="AK41" s="163">
        <v>1</v>
      </c>
      <c r="AL41" s="185">
        <v>1</v>
      </c>
      <c r="AM41" s="214"/>
      <c r="AN41" s="185">
        <v>1</v>
      </c>
      <c r="AO41" s="185">
        <v>1</v>
      </c>
      <c r="AP41" s="412"/>
      <c r="AQ41" s="222" t="s">
        <v>24606</v>
      </c>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18"/>
      <c r="FW41" s="118"/>
      <c r="FX41" s="118"/>
      <c r="FY41" s="118"/>
      <c r="FZ41" s="118"/>
      <c r="GA41" s="118"/>
      <c r="GB41" s="118"/>
      <c r="GC41" s="118"/>
      <c r="GD41" s="118"/>
      <c r="GE41" s="118"/>
      <c r="GF41" s="118"/>
      <c r="GG41" s="118"/>
      <c r="GH41" s="118"/>
      <c r="GI41" s="118"/>
      <c r="GJ41" s="118"/>
      <c r="GK41" s="118"/>
      <c r="GL41" s="118"/>
      <c r="GM41" s="118"/>
      <c r="GN41" s="118"/>
      <c r="GO41" s="118"/>
      <c r="GP41" s="118"/>
      <c r="GQ41" s="118"/>
      <c r="GR41" s="118"/>
      <c r="GS41" s="118"/>
      <c r="GT41" s="118"/>
      <c r="GU41" s="118"/>
      <c r="GV41" s="118"/>
      <c r="GW41" s="118"/>
      <c r="GX41" s="118"/>
      <c r="GY41" s="118"/>
      <c r="GZ41" s="118"/>
      <c r="HA41" s="118"/>
      <c r="HB41" s="118"/>
      <c r="HC41" s="118"/>
      <c r="HD41" s="118"/>
      <c r="HE41" s="118"/>
      <c r="HF41" s="118"/>
      <c r="HG41" s="118"/>
      <c r="HH41" s="118"/>
      <c r="HI41" s="118"/>
      <c r="HJ41" s="118"/>
      <c r="HK41" s="118"/>
      <c r="HL41" s="118"/>
      <c r="HM41" s="118"/>
      <c r="HN41" s="118"/>
      <c r="HO41" s="118"/>
      <c r="HP41" s="118"/>
      <c r="HQ41" s="118"/>
      <c r="HR41" s="118"/>
      <c r="HS41" s="118"/>
      <c r="HT41" s="118"/>
      <c r="HU41" s="118"/>
      <c r="HV41" s="118"/>
      <c r="HW41" s="118"/>
      <c r="HX41" s="118"/>
      <c r="HY41" s="118"/>
      <c r="HZ41" s="118"/>
      <c r="IA41" s="118"/>
      <c r="IB41" s="118"/>
      <c r="IC41" s="118"/>
      <c r="ID41" s="118"/>
      <c r="IE41" s="118"/>
      <c r="IF41" s="118"/>
      <c r="IG41" s="118"/>
      <c r="IH41" s="118"/>
      <c r="II41" s="118"/>
      <c r="IJ41" s="118"/>
      <c r="IK41" s="118"/>
      <c r="IL41" s="118"/>
      <c r="IM41" s="118"/>
      <c r="IN41" s="118"/>
      <c r="IO41" s="118"/>
      <c r="IP41" s="118"/>
      <c r="IQ41" s="118"/>
      <c r="IR41" s="118"/>
      <c r="IS41" s="118"/>
      <c r="IT41" s="118"/>
      <c r="IU41" s="118"/>
      <c r="IV41" s="118"/>
      <c r="IW41" s="118"/>
      <c r="IX41" s="118"/>
      <c r="IY41" s="118"/>
      <c r="IZ41" s="118"/>
      <c r="JA41" s="118"/>
      <c r="JB41" s="118"/>
      <c r="JC41" s="118"/>
      <c r="JD41" s="118"/>
      <c r="JE41" s="118"/>
      <c r="JF41" s="118"/>
      <c r="JG41" s="118"/>
      <c r="JH41" s="118"/>
      <c r="JI41" s="118"/>
      <c r="JJ41" s="118"/>
      <c r="JK41" s="118"/>
      <c r="JL41" s="118"/>
      <c r="JM41" s="118"/>
      <c r="JN41" s="118"/>
      <c r="JO41" s="118"/>
      <c r="JP41" s="118"/>
      <c r="JQ41" s="118"/>
      <c r="JR41" s="118"/>
      <c r="JS41" s="118"/>
      <c r="JT41" s="118"/>
      <c r="JU41" s="118"/>
      <c r="JV41" s="118"/>
      <c r="JW41" s="118"/>
      <c r="JX41" s="118"/>
      <c r="JY41" s="118"/>
      <c r="JZ41" s="118"/>
      <c r="KA41" s="118"/>
      <c r="KB41" s="118"/>
      <c r="KC41" s="118"/>
      <c r="KD41" s="118"/>
      <c r="KE41" s="118"/>
      <c r="KF41" s="118"/>
      <c r="KG41" s="118"/>
      <c r="KH41" s="118"/>
      <c r="KI41" s="118"/>
      <c r="KJ41" s="118"/>
      <c r="KK41" s="118"/>
      <c r="KL41" s="118"/>
      <c r="KM41" s="118"/>
      <c r="KN41" s="118"/>
      <c r="KO41" s="118"/>
      <c r="KP41" s="118"/>
      <c r="KQ41" s="118"/>
      <c r="KR41" s="118"/>
      <c r="KS41" s="118"/>
      <c r="KT41" s="118"/>
      <c r="KU41" s="118"/>
      <c r="KV41" s="118"/>
      <c r="KW41" s="118"/>
      <c r="KX41" s="118"/>
      <c r="KY41" s="118"/>
      <c r="KZ41" s="118"/>
      <c r="LA41" s="118"/>
      <c r="LB41" s="118"/>
      <c r="LC41" s="118"/>
      <c r="LD41" s="118"/>
      <c r="LE41" s="118"/>
      <c r="LF41" s="118"/>
      <c r="LG41" s="118"/>
      <c r="LH41" s="118"/>
      <c r="LI41" s="118"/>
      <c r="LJ41" s="118"/>
      <c r="LK41" s="118"/>
      <c r="LL41" s="118"/>
      <c r="LM41" s="118"/>
      <c r="LN41" s="118"/>
      <c r="LO41" s="118"/>
      <c r="LP41" s="118"/>
      <c r="LQ41" s="118"/>
      <c r="LR41" s="118"/>
      <c r="LS41" s="118"/>
      <c r="LT41" s="118"/>
      <c r="LU41" s="118"/>
      <c r="LV41" s="118"/>
      <c r="LW41" s="118"/>
      <c r="LX41" s="118"/>
      <c r="LY41" s="118"/>
      <c r="LZ41" s="118"/>
      <c r="MA41" s="118"/>
      <c r="MB41" s="118"/>
      <c r="MC41" s="118"/>
      <c r="MD41" s="118"/>
      <c r="ME41" s="118"/>
      <c r="MF41" s="118"/>
      <c r="MG41" s="118"/>
      <c r="MH41" s="118"/>
      <c r="MI41" s="118"/>
      <c r="MJ41" s="118"/>
      <c r="MK41" s="118"/>
      <c r="ML41" s="118"/>
      <c r="MM41" s="118"/>
      <c r="MN41" s="118"/>
      <c r="MO41" s="118"/>
      <c r="MP41" s="118"/>
      <c r="MQ41" s="118"/>
      <c r="MR41" s="118"/>
      <c r="MS41" s="118"/>
      <c r="MT41" s="118"/>
      <c r="MU41" s="118"/>
      <c r="MV41" s="118"/>
      <c r="MW41" s="118"/>
      <c r="MX41" s="118"/>
      <c r="MY41" s="118"/>
      <c r="MZ41" s="118"/>
      <c r="NA41" s="118"/>
      <c r="NB41" s="118"/>
      <c r="NC41" s="118"/>
      <c r="ND41" s="118"/>
      <c r="NE41" s="118"/>
      <c r="NF41" s="118"/>
      <c r="NG41" s="118"/>
      <c r="NH41" s="118"/>
      <c r="NI41" s="118"/>
      <c r="NJ41" s="118"/>
      <c r="NK41" s="118"/>
      <c r="NL41" s="118"/>
      <c r="NM41" s="118"/>
      <c r="NN41" s="118"/>
      <c r="NO41" s="118"/>
      <c r="NP41" s="118"/>
      <c r="NQ41" s="118"/>
      <c r="NR41" s="118"/>
      <c r="NS41" s="118"/>
      <c r="NT41" s="118"/>
      <c r="NU41" s="118"/>
      <c r="NV41" s="118"/>
      <c r="NW41" s="118"/>
      <c r="NX41" s="118"/>
      <c r="NY41" s="118"/>
      <c r="NZ41" s="118"/>
      <c r="OA41" s="118"/>
      <c r="OB41" s="118"/>
      <c r="OC41" s="118"/>
      <c r="OD41" s="118"/>
      <c r="OE41" s="118"/>
      <c r="OF41" s="118"/>
      <c r="OG41" s="118"/>
      <c r="OH41" s="118"/>
      <c r="OI41" s="118"/>
      <c r="OJ41" s="118"/>
      <c r="OK41" s="118"/>
      <c r="OL41" s="118"/>
      <c r="OM41" s="118"/>
      <c r="ON41" s="118"/>
      <c r="OO41" s="118"/>
      <c r="OP41" s="118"/>
      <c r="OQ41" s="118"/>
      <c r="OR41" s="118"/>
      <c r="OS41" s="118"/>
      <c r="OT41" s="118"/>
      <c r="OU41" s="118"/>
      <c r="OV41" s="118"/>
      <c r="OW41" s="118"/>
      <c r="OX41" s="118"/>
      <c r="OY41" s="118"/>
      <c r="OZ41" s="118"/>
      <c r="PA41" s="118"/>
      <c r="PB41" s="118"/>
      <c r="PC41" s="118"/>
      <c r="PD41" s="118"/>
      <c r="PE41" s="118"/>
      <c r="PF41" s="118"/>
      <c r="PG41" s="118"/>
      <c r="PH41" s="118"/>
      <c r="PI41" s="118"/>
      <c r="PJ41" s="118"/>
      <c r="PK41" s="118"/>
      <c r="PL41" s="118"/>
      <c r="PM41" s="118"/>
      <c r="PN41" s="118"/>
      <c r="PO41" s="118"/>
      <c r="PP41" s="118"/>
      <c r="PQ41" s="118"/>
      <c r="PR41" s="118"/>
      <c r="PS41" s="118"/>
      <c r="PT41" s="118"/>
      <c r="PU41" s="118"/>
      <c r="PV41" s="118"/>
      <c r="PW41" s="118"/>
      <c r="PX41" s="118"/>
      <c r="PY41" s="118"/>
      <c r="PZ41" s="118"/>
      <c r="QA41" s="118"/>
      <c r="QB41" s="118"/>
      <c r="QC41" s="118"/>
      <c r="QD41" s="118"/>
      <c r="QE41" s="118"/>
      <c r="QF41" s="118"/>
      <c r="QG41" s="118"/>
      <c r="QH41" s="118"/>
      <c r="QI41" s="118"/>
      <c r="QJ41" s="118"/>
      <c r="QK41" s="118"/>
      <c r="QL41" s="118"/>
      <c r="QM41" s="118"/>
      <c r="QN41" s="118"/>
      <c r="QO41" s="118"/>
      <c r="QP41" s="118"/>
      <c r="QQ41" s="118"/>
      <c r="QR41" s="118"/>
      <c r="QS41" s="118"/>
      <c r="QT41" s="118"/>
      <c r="QU41" s="118"/>
      <c r="QV41" s="118"/>
      <c r="QW41" s="118"/>
      <c r="QX41" s="118"/>
      <c r="QY41" s="118"/>
      <c r="QZ41" s="118"/>
      <c r="RA41" s="118"/>
      <c r="RB41" s="118"/>
      <c r="RC41" s="118"/>
      <c r="RD41" s="118"/>
      <c r="RE41" s="118"/>
      <c r="RF41" s="118"/>
      <c r="RG41" s="118"/>
      <c r="RH41" s="118"/>
      <c r="RI41" s="118"/>
      <c r="RJ41" s="118"/>
      <c r="RK41" s="118"/>
      <c r="RL41" s="118"/>
      <c r="RM41" s="118"/>
      <c r="RN41" s="118"/>
      <c r="RO41" s="118"/>
      <c r="RP41" s="118"/>
      <c r="RQ41" s="118"/>
      <c r="RR41" s="118"/>
      <c r="RS41" s="118"/>
      <c r="RT41" s="118"/>
      <c r="RU41" s="118"/>
      <c r="RV41" s="118"/>
      <c r="RW41" s="118"/>
      <c r="RX41" s="118"/>
      <c r="RY41" s="118"/>
      <c r="RZ41" s="118"/>
      <c r="SA41" s="118"/>
      <c r="SB41" s="118"/>
      <c r="SC41" s="118"/>
      <c r="SD41" s="118"/>
      <c r="SE41" s="118"/>
      <c r="SF41" s="118"/>
      <c r="SG41" s="118"/>
      <c r="SH41" s="118"/>
      <c r="SI41" s="118"/>
      <c r="SJ41" s="118"/>
      <c r="SK41" s="118"/>
      <c r="SL41" s="118"/>
      <c r="SM41" s="118"/>
      <c r="SN41" s="118"/>
      <c r="SO41" s="118"/>
      <c r="SP41" s="118"/>
      <c r="SQ41" s="118"/>
      <c r="SR41" s="118"/>
      <c r="SS41" s="118"/>
      <c r="ST41" s="118"/>
      <c r="SU41" s="118"/>
      <c r="SV41" s="118"/>
      <c r="SW41" s="118"/>
      <c r="SX41" s="118"/>
      <c r="SY41" s="118"/>
      <c r="SZ41" s="118"/>
      <c r="TA41" s="118"/>
      <c r="TB41" s="118"/>
      <c r="TC41" s="118"/>
      <c r="TD41" s="118"/>
      <c r="TE41" s="118"/>
      <c r="TF41" s="118"/>
      <c r="TG41" s="118"/>
      <c r="TH41" s="118"/>
      <c r="TI41" s="118"/>
      <c r="TJ41" s="118"/>
      <c r="TK41" s="118"/>
      <c r="TL41" s="118"/>
      <c r="TM41" s="118"/>
      <c r="TN41" s="118"/>
      <c r="TO41" s="118"/>
      <c r="TP41" s="118"/>
      <c r="TQ41" s="118"/>
      <c r="TR41" s="118"/>
      <c r="TS41" s="118"/>
      <c r="TT41" s="118"/>
      <c r="TU41" s="118"/>
      <c r="TV41" s="118"/>
      <c r="TW41" s="118"/>
      <c r="TX41" s="118"/>
      <c r="TY41" s="118"/>
      <c r="TZ41" s="118"/>
      <c r="UA41" s="118"/>
      <c r="UB41" s="118"/>
      <c r="UC41" s="118"/>
      <c r="UD41" s="118"/>
      <c r="UE41" s="118"/>
      <c r="UF41" s="118"/>
      <c r="UG41" s="118"/>
      <c r="UH41" s="118"/>
      <c r="UI41" s="118"/>
      <c r="UJ41" s="118"/>
      <c r="UK41" s="118"/>
      <c r="UL41" s="118"/>
      <c r="UM41" s="118"/>
      <c r="UN41" s="118"/>
      <c r="UO41" s="118"/>
      <c r="UP41" s="118"/>
      <c r="UQ41" s="118"/>
      <c r="UR41" s="118"/>
      <c r="US41" s="118"/>
      <c r="UT41" s="118"/>
      <c r="UU41" s="118"/>
      <c r="UV41" s="118"/>
      <c r="UW41" s="118"/>
      <c r="UX41" s="118"/>
      <c r="UY41" s="118"/>
      <c r="UZ41" s="118"/>
      <c r="VA41" s="118"/>
      <c r="VB41" s="118"/>
      <c r="VC41" s="118"/>
      <c r="VD41" s="118"/>
      <c r="VE41" s="118"/>
      <c r="VF41" s="118"/>
      <c r="VG41" s="118"/>
      <c r="VH41" s="118"/>
      <c r="VI41" s="118"/>
      <c r="VJ41" s="118"/>
      <c r="VK41" s="118"/>
      <c r="VL41" s="118"/>
      <c r="VM41" s="118"/>
      <c r="VN41" s="118"/>
      <c r="VO41" s="118"/>
      <c r="VP41" s="118"/>
      <c r="VQ41" s="118"/>
      <c r="VR41" s="118"/>
      <c r="VS41" s="118"/>
      <c r="VT41" s="118"/>
      <c r="VU41" s="118"/>
      <c r="VV41" s="118"/>
      <c r="VW41" s="118"/>
      <c r="VX41" s="118"/>
      <c r="VY41" s="118"/>
      <c r="VZ41" s="118"/>
      <c r="WA41" s="118"/>
      <c r="WB41" s="118"/>
      <c r="WC41" s="118"/>
      <c r="WD41" s="118"/>
      <c r="WE41" s="118"/>
      <c r="WF41" s="118"/>
      <c r="WG41" s="118"/>
      <c r="WH41" s="118"/>
      <c r="WI41" s="118"/>
      <c r="WJ41" s="118"/>
      <c r="WK41" s="118"/>
      <c r="WL41" s="118"/>
      <c r="WM41" s="118"/>
      <c r="WN41" s="118"/>
      <c r="WO41" s="118"/>
      <c r="WP41" s="118"/>
      <c r="WQ41" s="118"/>
      <c r="WR41" s="118"/>
      <c r="WS41" s="118"/>
      <c r="WT41" s="118"/>
      <c r="WU41" s="118"/>
      <c r="WV41" s="118"/>
      <c r="WW41" s="118"/>
      <c r="WX41" s="118"/>
      <c r="WY41" s="118"/>
      <c r="WZ41" s="118"/>
      <c r="XA41" s="118"/>
      <c r="XB41" s="118"/>
      <c r="XC41" s="118"/>
      <c r="XD41" s="118"/>
      <c r="XE41" s="118"/>
      <c r="XF41" s="118"/>
      <c r="XG41" s="118"/>
      <c r="XH41" s="118"/>
      <c r="XI41" s="118"/>
      <c r="XJ41" s="118"/>
      <c r="XK41" s="118"/>
      <c r="XL41" s="118"/>
      <c r="XM41" s="118"/>
      <c r="XN41" s="118"/>
      <c r="XO41" s="118"/>
      <c r="XP41" s="118"/>
      <c r="XQ41" s="118"/>
      <c r="XR41" s="118"/>
      <c r="XS41" s="118"/>
      <c r="XT41" s="118"/>
      <c r="XU41" s="118"/>
      <c r="XV41" s="118"/>
      <c r="XW41" s="118"/>
      <c r="XX41" s="118"/>
      <c r="XY41" s="118"/>
      <c r="XZ41" s="118"/>
      <c r="YA41" s="118"/>
      <c r="YB41" s="118"/>
      <c r="YC41" s="118"/>
      <c r="YD41" s="118"/>
      <c r="YE41" s="118"/>
      <c r="YF41" s="118"/>
      <c r="YG41" s="118"/>
      <c r="YH41" s="118"/>
      <c r="YI41" s="118"/>
      <c r="YJ41" s="118"/>
      <c r="YK41" s="118"/>
      <c r="YL41" s="118"/>
      <c r="YM41" s="118"/>
      <c r="YN41" s="118"/>
      <c r="YO41" s="118"/>
      <c r="YP41" s="118"/>
      <c r="YQ41" s="118"/>
      <c r="YR41" s="118"/>
      <c r="YS41" s="118"/>
      <c r="YT41" s="118"/>
      <c r="YU41" s="118"/>
      <c r="YV41" s="118"/>
      <c r="YW41" s="118"/>
      <c r="YX41" s="118"/>
      <c r="YY41" s="118"/>
      <c r="YZ41" s="118"/>
      <c r="ZA41" s="118"/>
      <c r="ZB41" s="118"/>
      <c r="ZC41" s="118"/>
      <c r="ZD41" s="118"/>
      <c r="ZE41" s="118"/>
      <c r="ZF41" s="118"/>
      <c r="ZG41" s="118"/>
      <c r="ZH41" s="118"/>
      <c r="ZI41" s="118"/>
      <c r="ZJ41" s="118"/>
      <c r="ZK41" s="118"/>
      <c r="ZL41" s="118"/>
      <c r="ZM41" s="118"/>
      <c r="ZN41" s="118"/>
      <c r="ZO41" s="118"/>
      <c r="ZP41" s="118"/>
      <c r="ZQ41" s="118"/>
      <c r="ZR41" s="118"/>
      <c r="ZS41" s="118"/>
      <c r="ZT41" s="118"/>
      <c r="ZU41" s="118"/>
      <c r="ZV41" s="118"/>
      <c r="ZW41" s="118"/>
      <c r="ZX41" s="118"/>
      <c r="ZY41" s="118"/>
      <c r="ZZ41" s="118"/>
      <c r="AAA41" s="118"/>
      <c r="AAB41" s="118"/>
      <c r="AAC41" s="118"/>
      <c r="AAD41" s="118"/>
      <c r="AAE41" s="118"/>
      <c r="AAF41" s="118"/>
      <c r="AAG41" s="118"/>
      <c r="AAH41" s="118"/>
      <c r="AAI41" s="118"/>
      <c r="AAJ41" s="118"/>
      <c r="AAK41" s="118"/>
      <c r="AAL41" s="118"/>
      <c r="AAM41" s="118"/>
      <c r="AAN41" s="118"/>
      <c r="AAO41" s="118"/>
      <c r="AAP41" s="118"/>
      <c r="AAQ41" s="118"/>
      <c r="AAR41" s="118"/>
      <c r="AAS41" s="118"/>
      <c r="AAT41" s="118"/>
      <c r="AAU41" s="118"/>
      <c r="AAV41" s="118"/>
      <c r="AAW41" s="118"/>
      <c r="AAX41" s="118"/>
      <c r="AAY41" s="118"/>
      <c r="AAZ41" s="118"/>
      <c r="ABA41" s="118"/>
      <c r="ABB41" s="118"/>
      <c r="ABC41" s="118"/>
      <c r="ABD41" s="118"/>
      <c r="ABE41" s="118"/>
      <c r="ABF41" s="118"/>
      <c r="ABG41" s="118"/>
      <c r="ABH41" s="118"/>
      <c r="ABI41" s="118"/>
      <c r="ABJ41" s="118"/>
      <c r="ABK41" s="118"/>
      <c r="ABL41" s="118"/>
      <c r="ABM41" s="118"/>
      <c r="ABN41" s="118"/>
      <c r="ABO41" s="118"/>
      <c r="ABP41" s="118"/>
      <c r="ABQ41" s="118"/>
      <c r="ABR41" s="118"/>
      <c r="ABS41" s="118"/>
      <c r="ABT41" s="118"/>
      <c r="ABU41" s="118"/>
      <c r="ABV41" s="118"/>
      <c r="ABW41" s="118"/>
      <c r="ABX41" s="118"/>
      <c r="ABY41" s="118"/>
      <c r="ABZ41" s="118"/>
      <c r="ACA41" s="118"/>
      <c r="ACB41" s="118"/>
      <c r="ACC41" s="118"/>
      <c r="ACD41" s="118"/>
      <c r="ACE41" s="118"/>
      <c r="ACF41" s="118"/>
      <c r="ACG41" s="118"/>
      <c r="ACH41" s="118"/>
      <c r="ACI41" s="118"/>
      <c r="ACJ41" s="118"/>
      <c r="ACK41" s="118"/>
      <c r="ACL41" s="118"/>
      <c r="ACM41" s="118"/>
      <c r="ACN41" s="118"/>
      <c r="ACO41" s="118"/>
      <c r="ACP41" s="118"/>
      <c r="ACQ41" s="118"/>
      <c r="ACR41" s="118"/>
      <c r="ACS41" s="118"/>
      <c r="ACT41" s="118"/>
      <c r="ACU41" s="118"/>
      <c r="ACV41" s="118"/>
      <c r="ACW41" s="118"/>
      <c r="ACX41" s="118"/>
      <c r="ACY41" s="118"/>
      <c r="ACZ41" s="118"/>
      <c r="ADA41" s="118"/>
      <c r="ADB41" s="118"/>
      <c r="ADC41" s="118"/>
      <c r="ADD41" s="118"/>
      <c r="ADE41" s="118"/>
      <c r="ADF41" s="118"/>
      <c r="ADG41" s="118"/>
      <c r="ADH41" s="118"/>
      <c r="ADI41" s="118"/>
      <c r="ADJ41" s="118"/>
      <c r="ADK41" s="118"/>
      <c r="ADL41" s="118"/>
      <c r="ADM41" s="118"/>
      <c r="ADN41" s="118"/>
      <c r="ADO41" s="118"/>
      <c r="ADP41" s="118"/>
      <c r="ADQ41" s="118"/>
      <c r="ADR41" s="118"/>
      <c r="ADS41" s="118"/>
      <c r="ADT41" s="118"/>
      <c r="ADU41" s="118"/>
      <c r="ADV41" s="118"/>
      <c r="ADW41" s="118"/>
      <c r="ADX41" s="118"/>
      <c r="ADY41" s="118"/>
      <c r="ADZ41" s="118"/>
      <c r="AEA41" s="118"/>
      <c r="AEB41" s="118"/>
      <c r="AEC41" s="118"/>
      <c r="AED41" s="118"/>
      <c r="AEE41" s="118"/>
      <c r="AEF41" s="118"/>
      <c r="AEG41" s="118"/>
      <c r="AEH41" s="118"/>
      <c r="AEI41" s="118"/>
      <c r="AEJ41" s="118"/>
      <c r="AEK41" s="118"/>
      <c r="AEL41" s="118"/>
      <c r="AEM41" s="118"/>
      <c r="AEN41" s="118"/>
      <c r="AEO41" s="118"/>
      <c r="AEP41" s="118"/>
      <c r="AEQ41" s="118"/>
      <c r="AER41" s="118"/>
      <c r="AES41" s="118"/>
      <c r="AET41" s="118"/>
      <c r="AEU41" s="118"/>
      <c r="AEV41" s="118"/>
      <c r="AEW41" s="118"/>
      <c r="AEX41" s="118"/>
      <c r="AEY41" s="118"/>
      <c r="AEZ41" s="118"/>
      <c r="AFA41" s="118"/>
      <c r="AFB41" s="118"/>
      <c r="AFC41" s="118"/>
      <c r="AFD41" s="118"/>
      <c r="AFE41" s="118"/>
      <c r="AFF41" s="118"/>
      <c r="AFG41" s="118"/>
      <c r="AFH41" s="118"/>
      <c r="AFI41" s="118"/>
      <c r="AFJ41" s="118"/>
      <c r="AFK41" s="118"/>
      <c r="AFL41" s="118"/>
      <c r="AFM41" s="118"/>
      <c r="AFN41" s="118"/>
      <c r="AFO41" s="118"/>
      <c r="AFP41" s="118"/>
      <c r="AFQ41" s="118"/>
      <c r="AFR41" s="118"/>
      <c r="AFS41" s="118"/>
      <c r="AFT41" s="118"/>
      <c r="AFU41" s="118"/>
      <c r="AFV41" s="118"/>
      <c r="AFW41" s="118"/>
      <c r="AFX41" s="118"/>
      <c r="AFY41" s="118"/>
      <c r="AFZ41" s="118"/>
      <c r="AGA41" s="118"/>
      <c r="AGB41" s="118"/>
      <c r="AGC41" s="118"/>
      <c r="AGD41" s="118"/>
      <c r="AGE41" s="118"/>
      <c r="AGF41" s="118"/>
      <c r="AGG41" s="118"/>
      <c r="AGH41" s="118"/>
      <c r="AGI41" s="118"/>
      <c r="AGJ41" s="118"/>
      <c r="AGK41" s="118"/>
      <c r="AGL41" s="118"/>
      <c r="AGM41" s="118"/>
      <c r="AGN41" s="118"/>
      <c r="AGO41" s="118"/>
      <c r="AGP41" s="118"/>
      <c r="AGQ41" s="118"/>
      <c r="AGR41" s="118"/>
      <c r="AGS41" s="118"/>
      <c r="AGT41" s="118"/>
      <c r="AGU41" s="118"/>
      <c r="AGV41" s="118"/>
      <c r="AGW41" s="118"/>
      <c r="AGX41" s="118"/>
      <c r="AGY41" s="118"/>
      <c r="AGZ41" s="118"/>
      <c r="AHA41" s="118"/>
      <c r="AHB41" s="118"/>
      <c r="AHC41" s="118"/>
      <c r="AHD41" s="118"/>
      <c r="AHE41" s="118"/>
      <c r="AHF41" s="118"/>
      <c r="AHG41" s="118"/>
      <c r="AHH41" s="118"/>
      <c r="AHI41" s="118"/>
      <c r="AHJ41" s="118"/>
      <c r="AHK41" s="118"/>
      <c r="AHL41" s="118"/>
      <c r="AHM41" s="118"/>
      <c r="AHN41" s="118"/>
      <c r="AHO41" s="118"/>
      <c r="AHP41" s="118"/>
      <c r="AHQ41" s="118"/>
      <c r="AHR41" s="118"/>
      <c r="AHS41" s="118"/>
      <c r="AHT41" s="118"/>
      <c r="AHU41" s="118"/>
      <c r="AHV41" s="118"/>
      <c r="AHW41" s="118"/>
      <c r="AHX41" s="118"/>
      <c r="AHY41" s="118"/>
      <c r="AHZ41" s="118"/>
      <c r="AIA41" s="118"/>
      <c r="AIB41" s="118"/>
      <c r="AIC41" s="118"/>
      <c r="AID41" s="118"/>
      <c r="AIE41" s="118"/>
      <c r="AIF41" s="118"/>
      <c r="AIG41" s="118"/>
      <c r="AIH41" s="118"/>
      <c r="AII41" s="118"/>
      <c r="AIJ41" s="118"/>
      <c r="AIK41" s="118"/>
      <c r="AIL41" s="118"/>
      <c r="AIM41" s="118"/>
      <c r="AIN41" s="118"/>
      <c r="AIO41" s="118"/>
      <c r="AIP41" s="118"/>
      <c r="AIQ41" s="118"/>
      <c r="AIR41" s="118"/>
      <c r="AIS41" s="118"/>
      <c r="AIT41" s="118"/>
      <c r="AIU41" s="118"/>
      <c r="AIV41" s="118"/>
      <c r="AIW41" s="118"/>
      <c r="AIX41" s="118"/>
      <c r="AIY41" s="118"/>
      <c r="AIZ41" s="118"/>
      <c r="AJA41" s="118"/>
      <c r="AJB41" s="118"/>
      <c r="AJC41" s="118"/>
      <c r="AJD41" s="118"/>
      <c r="AJE41" s="118"/>
      <c r="AJF41" s="118"/>
      <c r="AJG41" s="118"/>
      <c r="AJH41" s="118"/>
      <c r="AJI41" s="118"/>
      <c r="AJJ41" s="118"/>
      <c r="AJK41" s="118"/>
      <c r="AJL41" s="118"/>
      <c r="AJM41" s="118"/>
      <c r="AJN41" s="118"/>
      <c r="AJO41" s="118"/>
      <c r="AJP41" s="118"/>
      <c r="AJQ41" s="118"/>
      <c r="AJR41" s="118"/>
      <c r="AJS41" s="118"/>
      <c r="AJT41" s="118"/>
      <c r="AJU41" s="118"/>
      <c r="AJV41" s="118"/>
      <c r="AJW41" s="118"/>
      <c r="AJX41" s="118"/>
      <c r="AJY41" s="118"/>
      <c r="AJZ41" s="118"/>
      <c r="AKA41" s="118"/>
      <c r="AKB41" s="118"/>
      <c r="AKC41" s="118"/>
      <c r="AKD41" s="118"/>
      <c r="AKE41" s="118"/>
      <c r="AKF41" s="118"/>
      <c r="AKG41" s="118"/>
      <c r="AKH41" s="118"/>
      <c r="AKI41" s="118"/>
      <c r="AKJ41" s="118"/>
      <c r="AKK41" s="118"/>
      <c r="AKL41" s="118"/>
      <c r="AKM41" s="118"/>
      <c r="AKN41" s="118"/>
      <c r="AKO41" s="118"/>
      <c r="AKP41" s="118"/>
      <c r="AKQ41" s="118"/>
      <c r="AKR41" s="118"/>
      <c r="AKS41" s="118"/>
      <c r="AKT41" s="118"/>
      <c r="AKU41" s="118"/>
      <c r="AKV41" s="118"/>
      <c r="AKW41" s="118"/>
      <c r="AKX41" s="118"/>
      <c r="AKY41" s="118"/>
      <c r="AKZ41" s="118"/>
      <c r="ALA41" s="118"/>
      <c r="ALB41" s="118"/>
      <c r="ALC41" s="118"/>
      <c r="ALD41" s="118"/>
      <c r="ALE41" s="118"/>
      <c r="ALF41" s="118"/>
      <c r="ALG41" s="118"/>
      <c r="ALH41" s="118"/>
      <c r="ALI41" s="118"/>
      <c r="ALJ41" s="118"/>
      <c r="ALK41" s="118"/>
      <c r="ALL41" s="118"/>
      <c r="ALM41" s="118"/>
      <c r="ALN41" s="118"/>
      <c r="ALO41" s="118"/>
      <c r="ALP41" s="118"/>
      <c r="ALQ41" s="118"/>
      <c r="ALR41" s="118"/>
      <c r="ALS41" s="118"/>
      <c r="ALT41" s="118"/>
      <c r="ALU41" s="118"/>
      <c r="ALV41" s="118"/>
      <c r="ALW41" s="118"/>
      <c r="ALX41" s="118"/>
      <c r="ALY41" s="118"/>
      <c r="ALZ41" s="118"/>
      <c r="AMA41" s="118"/>
      <c r="AMB41" s="118"/>
      <c r="AMC41" s="118"/>
      <c r="AMD41" s="118"/>
      <c r="AME41" s="118"/>
      <c r="AMF41" s="118"/>
      <c r="AMG41" s="118"/>
      <c r="AMH41" s="118"/>
    </row>
    <row r="42" spans="1:1022" ht="18.75" customHeight="1" x14ac:dyDescent="0.25">
      <c r="A42" s="149" t="s">
        <v>1334</v>
      </c>
      <c r="B42" s="163">
        <v>42</v>
      </c>
      <c r="C42" s="162" t="s">
        <v>24661</v>
      </c>
      <c r="D42" s="184" t="s">
        <v>1335</v>
      </c>
      <c r="E42" s="185" t="s">
        <v>208</v>
      </c>
      <c r="F42" s="185">
        <v>4</v>
      </c>
      <c r="G42" s="180"/>
      <c r="H42" s="180"/>
      <c r="I42" s="319" t="s">
        <v>754</v>
      </c>
      <c r="J42" s="332">
        <v>2</v>
      </c>
      <c r="K42" s="332">
        <v>2</v>
      </c>
      <c r="L42" s="140"/>
      <c r="M42" s="140"/>
      <c r="N42" s="140"/>
      <c r="O42" s="140"/>
      <c r="P42" s="140"/>
      <c r="Q42" s="140"/>
      <c r="R42" s="140"/>
      <c r="S42" s="140"/>
      <c r="V42" s="219">
        <f t="shared" si="14"/>
        <v>100</v>
      </c>
      <c r="W42" s="219">
        <f t="shared" si="15"/>
        <v>100</v>
      </c>
      <c r="X42" s="219">
        <f t="shared" si="20"/>
        <v>100</v>
      </c>
      <c r="Y42" s="219">
        <f t="shared" ref="Y42:Y82" si="28">IF(P42=1,10,100)</f>
        <v>100</v>
      </c>
      <c r="Z42" s="219">
        <f t="shared" ref="Z42:Z82" si="29">IF(P42=1,1,IF(P42=2,10,100))</f>
        <v>100</v>
      </c>
      <c r="AA42" s="220">
        <f t="shared" si="26"/>
        <v>100</v>
      </c>
      <c r="AB42" s="220">
        <f t="shared" si="22"/>
        <v>100</v>
      </c>
      <c r="AC42" s="220">
        <f t="shared" si="21"/>
        <v>100</v>
      </c>
      <c r="AD42" s="416">
        <f t="shared" ref="AD42:AD74" si="30">IF(L42=0,100,IF(L42=1,1,IF(L42="1B",1,IF(L42="1A",0.1,100))))</f>
        <v>100</v>
      </c>
      <c r="AE42" s="416">
        <f t="shared" si="27"/>
        <v>100</v>
      </c>
      <c r="AF42" s="212">
        <f t="shared" si="23"/>
        <v>10</v>
      </c>
      <c r="AG42" s="212">
        <f t="shared" ref="AG42:AG48" si="31">IF(OR(EXACT(J42,"1A"),EXACT(J42,"1B"),EXACT(J42,"1C")),1,IF(J42=2,10,100))</f>
        <v>10</v>
      </c>
      <c r="AH42" s="212">
        <f t="shared" si="24"/>
        <v>100</v>
      </c>
      <c r="AI42" s="212">
        <f t="shared" si="25"/>
        <v>100</v>
      </c>
      <c r="AJ42" s="214" t="s">
        <v>24577</v>
      </c>
      <c r="AK42" s="412"/>
      <c r="AL42" s="412"/>
      <c r="AM42" s="214"/>
      <c r="AN42" s="412"/>
      <c r="AO42" s="412"/>
      <c r="AP42" s="412"/>
      <c r="AQ42" s="222" t="s">
        <v>24607</v>
      </c>
    </row>
    <row r="43" spans="1:1022" x14ac:dyDescent="0.25">
      <c r="A43" s="168" t="s">
        <v>1336</v>
      </c>
      <c r="B43" s="163">
        <v>43</v>
      </c>
      <c r="C43" s="162" t="s">
        <v>24662</v>
      </c>
      <c r="D43" s="184" t="s">
        <v>1337</v>
      </c>
      <c r="E43" s="185" t="s">
        <v>208</v>
      </c>
      <c r="F43" s="185">
        <v>4</v>
      </c>
      <c r="G43" s="180"/>
      <c r="H43" s="180"/>
      <c r="I43" s="319" t="s">
        <v>754</v>
      </c>
      <c r="J43" s="366"/>
      <c r="K43" s="332">
        <v>1</v>
      </c>
      <c r="L43" s="140"/>
      <c r="M43" s="140"/>
      <c r="N43" s="140"/>
      <c r="O43" s="140"/>
      <c r="P43" s="140"/>
      <c r="Q43" s="140"/>
      <c r="R43" s="140"/>
      <c r="S43" s="140"/>
      <c r="V43" s="219">
        <f t="shared" si="14"/>
        <v>100</v>
      </c>
      <c r="W43" s="219">
        <f t="shared" si="15"/>
        <v>100</v>
      </c>
      <c r="X43" s="219">
        <f t="shared" si="20"/>
        <v>100</v>
      </c>
      <c r="Y43" s="219">
        <f t="shared" si="28"/>
        <v>100</v>
      </c>
      <c r="Z43" s="219">
        <f t="shared" si="29"/>
        <v>100</v>
      </c>
      <c r="AA43" s="220">
        <f t="shared" si="26"/>
        <v>100</v>
      </c>
      <c r="AB43" s="220">
        <f t="shared" si="22"/>
        <v>100</v>
      </c>
      <c r="AC43" s="220">
        <f t="shared" si="21"/>
        <v>100</v>
      </c>
      <c r="AD43" s="416">
        <f t="shared" si="30"/>
        <v>100</v>
      </c>
      <c r="AE43" s="416">
        <f t="shared" si="27"/>
        <v>100</v>
      </c>
      <c r="AF43" s="212">
        <f t="shared" si="23"/>
        <v>1</v>
      </c>
      <c r="AG43" s="212">
        <f t="shared" si="31"/>
        <v>100</v>
      </c>
      <c r="AH43" s="212">
        <f t="shared" si="24"/>
        <v>3</v>
      </c>
      <c r="AI43" s="212">
        <f t="shared" si="25"/>
        <v>100</v>
      </c>
      <c r="AJ43" s="214" t="s">
        <v>24577</v>
      </c>
      <c r="AK43" s="118"/>
      <c r="AL43" s="118"/>
      <c r="AM43" s="214"/>
      <c r="AN43" s="118"/>
      <c r="AO43" s="118"/>
      <c r="AP43" s="412"/>
      <c r="AQ43" s="222" t="s">
        <v>24607</v>
      </c>
    </row>
    <row r="44" spans="1:1022" x14ac:dyDescent="0.25">
      <c r="A44" s="149" t="s">
        <v>1332</v>
      </c>
      <c r="B44" s="163">
        <v>44</v>
      </c>
      <c r="C44" s="162" t="s">
        <v>24663</v>
      </c>
      <c r="D44" s="184" t="s">
        <v>1333</v>
      </c>
      <c r="E44" s="185" t="s">
        <v>208</v>
      </c>
      <c r="F44" s="185">
        <v>4</v>
      </c>
      <c r="G44" s="180"/>
      <c r="H44" s="180"/>
      <c r="I44" s="319" t="s">
        <v>754</v>
      </c>
      <c r="J44" s="332">
        <v>2</v>
      </c>
      <c r="K44" s="332">
        <v>1</v>
      </c>
      <c r="L44" s="140"/>
      <c r="M44" s="140"/>
      <c r="N44" s="140"/>
      <c r="O44" s="140"/>
      <c r="P44" s="140"/>
      <c r="Q44" s="140"/>
      <c r="R44" s="140"/>
      <c r="S44" s="140"/>
      <c r="V44" s="219">
        <f t="shared" si="14"/>
        <v>100</v>
      </c>
      <c r="W44" s="219">
        <f t="shared" si="15"/>
        <v>100</v>
      </c>
      <c r="X44" s="219">
        <f t="shared" si="20"/>
        <v>100</v>
      </c>
      <c r="Y44" s="219">
        <f t="shared" si="28"/>
        <v>100</v>
      </c>
      <c r="Z44" s="219">
        <f t="shared" si="29"/>
        <v>100</v>
      </c>
      <c r="AA44" s="220">
        <f t="shared" si="26"/>
        <v>100</v>
      </c>
      <c r="AB44" s="220">
        <f t="shared" si="22"/>
        <v>100</v>
      </c>
      <c r="AC44" s="220">
        <f t="shared" si="21"/>
        <v>100</v>
      </c>
      <c r="AD44" s="416">
        <f t="shared" si="30"/>
        <v>100</v>
      </c>
      <c r="AE44" s="416">
        <f t="shared" si="27"/>
        <v>100</v>
      </c>
      <c r="AF44" s="212">
        <f t="shared" si="23"/>
        <v>1</v>
      </c>
      <c r="AG44" s="212">
        <f t="shared" si="31"/>
        <v>10</v>
      </c>
      <c r="AH44" s="212">
        <f t="shared" si="24"/>
        <v>3</v>
      </c>
      <c r="AI44" s="212">
        <f t="shared" si="25"/>
        <v>100</v>
      </c>
      <c r="AJ44" s="214"/>
      <c r="AK44" s="118"/>
      <c r="AL44" s="118"/>
      <c r="AM44" s="214"/>
      <c r="AN44" s="118"/>
      <c r="AO44" s="118"/>
      <c r="AP44" s="412"/>
      <c r="AQ44" s="233" t="s">
        <v>760</v>
      </c>
    </row>
    <row r="45" spans="1:1022" x14ac:dyDescent="0.25">
      <c r="A45" s="149" t="s">
        <v>24608</v>
      </c>
      <c r="B45" s="163">
        <v>45</v>
      </c>
      <c r="C45" s="162" t="s">
        <v>24664</v>
      </c>
      <c r="D45" s="184" t="s">
        <v>24610</v>
      </c>
      <c r="E45" s="429"/>
      <c r="F45" s="185">
        <v>4</v>
      </c>
      <c r="G45" s="180"/>
      <c r="H45" s="180"/>
      <c r="I45" s="319">
        <v>1</v>
      </c>
      <c r="J45" s="366"/>
      <c r="K45" s="332">
        <v>1</v>
      </c>
      <c r="L45" s="140"/>
      <c r="M45" s="140"/>
      <c r="N45" s="140"/>
      <c r="O45" s="140"/>
      <c r="P45" s="140"/>
      <c r="Q45" s="140"/>
      <c r="R45" s="140"/>
      <c r="S45" s="140"/>
      <c r="V45" s="219">
        <f t="shared" si="14"/>
        <v>100</v>
      </c>
      <c r="W45" s="219">
        <f t="shared" si="15"/>
        <v>100</v>
      </c>
      <c r="X45" s="219">
        <f t="shared" si="20"/>
        <v>100</v>
      </c>
      <c r="Y45" s="219">
        <f t="shared" si="28"/>
        <v>100</v>
      </c>
      <c r="Z45" s="219">
        <f t="shared" si="29"/>
        <v>100</v>
      </c>
      <c r="AA45" s="220">
        <f t="shared" si="26"/>
        <v>100</v>
      </c>
      <c r="AB45" s="220">
        <f t="shared" si="22"/>
        <v>100</v>
      </c>
      <c r="AC45" s="220">
        <f t="shared" si="21"/>
        <v>100</v>
      </c>
      <c r="AD45" s="416">
        <f t="shared" si="30"/>
        <v>100</v>
      </c>
      <c r="AE45" s="416">
        <f t="shared" si="27"/>
        <v>100</v>
      </c>
      <c r="AF45" s="212">
        <f t="shared" si="23"/>
        <v>1</v>
      </c>
      <c r="AG45" s="212">
        <f t="shared" si="31"/>
        <v>100</v>
      </c>
      <c r="AH45" s="212">
        <f t="shared" si="24"/>
        <v>3</v>
      </c>
      <c r="AI45" s="212">
        <f t="shared" si="25"/>
        <v>100</v>
      </c>
      <c r="AJ45" s="214" t="s">
        <v>24611</v>
      </c>
      <c r="AK45" s="163">
        <v>1</v>
      </c>
      <c r="AL45" s="185">
        <v>1</v>
      </c>
      <c r="AM45" s="214"/>
      <c r="AN45" s="185">
        <v>1</v>
      </c>
      <c r="AO45" s="185">
        <v>1</v>
      </c>
      <c r="AP45" s="412"/>
      <c r="AQ45" s="233" t="s">
        <v>1340</v>
      </c>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412"/>
      <c r="GY45" s="412"/>
      <c r="GZ45" s="412"/>
      <c r="HA45" s="412"/>
      <c r="HB45" s="412"/>
      <c r="HC45" s="412"/>
      <c r="HD45" s="412"/>
      <c r="HE45" s="412"/>
      <c r="HF45" s="412"/>
      <c r="HG45" s="412"/>
      <c r="HH45" s="412"/>
      <c r="HI45" s="412"/>
      <c r="HJ45" s="412"/>
      <c r="HK45" s="412"/>
      <c r="HL45" s="412"/>
      <c r="HM45" s="412"/>
      <c r="HN45" s="412"/>
      <c r="HO45" s="412"/>
      <c r="HP45" s="412"/>
      <c r="HQ45" s="412"/>
      <c r="HR45" s="412"/>
      <c r="HS45" s="412"/>
      <c r="HT45" s="412"/>
      <c r="HU45" s="412"/>
      <c r="HV45" s="412"/>
      <c r="HW45" s="412"/>
      <c r="HX45" s="412"/>
      <c r="HY45" s="412"/>
      <c r="HZ45" s="412"/>
      <c r="IA45" s="412"/>
      <c r="IB45" s="412"/>
      <c r="IC45" s="412"/>
      <c r="ID45" s="412"/>
      <c r="IE45" s="412"/>
      <c r="IF45" s="412"/>
      <c r="IG45" s="412"/>
      <c r="IH45" s="412"/>
      <c r="II45" s="412"/>
      <c r="IJ45" s="412"/>
      <c r="IK45" s="412"/>
      <c r="IL45" s="412"/>
      <c r="IM45" s="412"/>
      <c r="IN45" s="412"/>
      <c r="IO45" s="412"/>
      <c r="IP45" s="412"/>
      <c r="IQ45" s="412"/>
      <c r="IR45" s="412"/>
      <c r="IS45" s="412"/>
      <c r="IT45" s="412"/>
      <c r="IU45" s="412"/>
      <c r="IV45" s="412"/>
      <c r="IW45" s="412"/>
      <c r="IX45" s="412"/>
      <c r="IY45" s="412"/>
      <c r="IZ45" s="412"/>
      <c r="JA45" s="412"/>
      <c r="JB45" s="412"/>
      <c r="JC45" s="412"/>
      <c r="JD45" s="412"/>
      <c r="JE45" s="412"/>
      <c r="JF45" s="412"/>
      <c r="JG45" s="412"/>
      <c r="JH45" s="412"/>
      <c r="JI45" s="412"/>
      <c r="JJ45" s="412"/>
      <c r="JK45" s="412"/>
      <c r="JL45" s="412"/>
      <c r="JM45" s="412"/>
      <c r="JN45" s="412"/>
      <c r="JO45" s="412"/>
      <c r="JP45" s="412"/>
      <c r="JQ45" s="412"/>
      <c r="JR45" s="412"/>
      <c r="JS45" s="412"/>
      <c r="JT45" s="412"/>
      <c r="JU45" s="412"/>
      <c r="JV45" s="412"/>
      <c r="JW45" s="412"/>
      <c r="JX45" s="412"/>
      <c r="JY45" s="412"/>
      <c r="JZ45" s="412"/>
      <c r="KA45" s="412"/>
      <c r="KB45" s="412"/>
      <c r="KC45" s="412"/>
      <c r="KD45" s="412"/>
      <c r="KE45" s="412"/>
      <c r="KF45" s="412"/>
      <c r="KG45" s="412"/>
      <c r="KH45" s="412"/>
      <c r="KI45" s="412"/>
      <c r="KJ45" s="412"/>
      <c r="KK45" s="412"/>
      <c r="KL45" s="412"/>
      <c r="KM45" s="412"/>
      <c r="KN45" s="412"/>
      <c r="KO45" s="412"/>
      <c r="KP45" s="412"/>
      <c r="KQ45" s="412"/>
      <c r="KR45" s="412"/>
      <c r="KS45" s="412"/>
      <c r="KT45" s="412"/>
      <c r="KU45" s="412"/>
      <c r="KV45" s="412"/>
      <c r="KW45" s="412"/>
      <c r="KX45" s="412"/>
      <c r="KY45" s="412"/>
      <c r="KZ45" s="412"/>
      <c r="LA45" s="412"/>
      <c r="LB45" s="412"/>
      <c r="LC45" s="412"/>
      <c r="LD45" s="412"/>
      <c r="LE45" s="412"/>
      <c r="LF45" s="412"/>
      <c r="LG45" s="412"/>
      <c r="LH45" s="412"/>
      <c r="LI45" s="412"/>
      <c r="LJ45" s="412"/>
      <c r="LK45" s="412"/>
      <c r="LL45" s="412"/>
      <c r="LM45" s="412"/>
      <c r="LN45" s="412"/>
      <c r="LO45" s="412"/>
      <c r="LP45" s="412"/>
      <c r="LQ45" s="412"/>
      <c r="LR45" s="412"/>
      <c r="LS45" s="412"/>
      <c r="LT45" s="412"/>
      <c r="LU45" s="412"/>
      <c r="LV45" s="412"/>
      <c r="LW45" s="412"/>
      <c r="LX45" s="412"/>
      <c r="LY45" s="412"/>
      <c r="LZ45" s="412"/>
      <c r="MA45" s="412"/>
      <c r="MB45" s="412"/>
      <c r="MC45" s="412"/>
      <c r="MD45" s="412"/>
      <c r="ME45" s="412"/>
      <c r="MF45" s="412"/>
      <c r="MG45" s="412"/>
      <c r="MH45" s="412"/>
      <c r="MI45" s="412"/>
      <c r="MJ45" s="412"/>
      <c r="MK45" s="412"/>
      <c r="ML45" s="412"/>
      <c r="MM45" s="412"/>
      <c r="MN45" s="412"/>
      <c r="MO45" s="412"/>
      <c r="MP45" s="412"/>
      <c r="MQ45" s="412"/>
      <c r="MR45" s="412"/>
      <c r="MS45" s="412"/>
      <c r="MT45" s="412"/>
      <c r="MU45" s="412"/>
      <c r="MV45" s="412"/>
      <c r="MW45" s="412"/>
      <c r="MX45" s="412"/>
      <c r="MY45" s="412"/>
      <c r="MZ45" s="412"/>
      <c r="NA45" s="412"/>
      <c r="NB45" s="412"/>
      <c r="NC45" s="412"/>
      <c r="ND45" s="412"/>
      <c r="NE45" s="412"/>
      <c r="NF45" s="412"/>
      <c r="NG45" s="412"/>
      <c r="NH45" s="412"/>
      <c r="NI45" s="412"/>
      <c r="NJ45" s="412"/>
      <c r="NK45" s="412"/>
      <c r="NL45" s="412"/>
      <c r="NM45" s="412"/>
      <c r="NN45" s="412"/>
      <c r="NO45" s="412"/>
      <c r="NP45" s="412"/>
      <c r="NQ45" s="412"/>
      <c r="NR45" s="412"/>
      <c r="NS45" s="412"/>
      <c r="NT45" s="412"/>
      <c r="NU45" s="412"/>
      <c r="NV45" s="412"/>
      <c r="NW45" s="412"/>
      <c r="NX45" s="412"/>
      <c r="NY45" s="412"/>
      <c r="NZ45" s="412"/>
      <c r="OA45" s="412"/>
      <c r="OB45" s="412"/>
      <c r="OC45" s="412"/>
      <c r="OD45" s="412"/>
      <c r="OE45" s="412"/>
      <c r="OF45" s="412"/>
      <c r="OG45" s="412"/>
      <c r="OH45" s="412"/>
      <c r="OI45" s="412"/>
      <c r="OJ45" s="412"/>
      <c r="OK45" s="412"/>
      <c r="OL45" s="412"/>
      <c r="OM45" s="412"/>
      <c r="ON45" s="412"/>
      <c r="OO45" s="412"/>
      <c r="OP45" s="412"/>
      <c r="OQ45" s="412"/>
      <c r="OR45" s="412"/>
      <c r="OS45" s="412"/>
      <c r="OT45" s="412"/>
      <c r="OU45" s="412"/>
      <c r="OV45" s="412"/>
      <c r="OW45" s="412"/>
      <c r="OX45" s="412"/>
      <c r="OY45" s="412"/>
      <c r="OZ45" s="412"/>
      <c r="PA45" s="412"/>
      <c r="PB45" s="412"/>
      <c r="PC45" s="412"/>
      <c r="PD45" s="412"/>
      <c r="PE45" s="412"/>
      <c r="PF45" s="412"/>
      <c r="PG45" s="412"/>
      <c r="PH45" s="412"/>
      <c r="PI45" s="412"/>
      <c r="PJ45" s="412"/>
      <c r="PK45" s="412"/>
      <c r="PL45" s="412"/>
      <c r="PM45" s="412"/>
      <c r="PN45" s="412"/>
      <c r="PO45" s="412"/>
      <c r="PP45" s="412"/>
      <c r="PQ45" s="412"/>
      <c r="PR45" s="412"/>
      <c r="PS45" s="412"/>
      <c r="PT45" s="412"/>
      <c r="PU45" s="412"/>
      <c r="PV45" s="412"/>
      <c r="PW45" s="412"/>
      <c r="PX45" s="412"/>
      <c r="PY45" s="412"/>
      <c r="PZ45" s="412"/>
      <c r="QA45" s="412"/>
      <c r="QB45" s="412"/>
      <c r="QC45" s="412"/>
      <c r="QD45" s="412"/>
      <c r="QE45" s="412"/>
      <c r="QF45" s="412"/>
      <c r="QG45" s="412"/>
      <c r="QH45" s="412"/>
      <c r="QI45" s="412"/>
      <c r="QJ45" s="412"/>
      <c r="QK45" s="412"/>
      <c r="QL45" s="412"/>
      <c r="QM45" s="412"/>
      <c r="QN45" s="412"/>
      <c r="QO45" s="412"/>
      <c r="QP45" s="412"/>
      <c r="QQ45" s="412"/>
      <c r="QR45" s="412"/>
      <c r="QS45" s="412"/>
      <c r="QT45" s="412"/>
      <c r="QU45" s="412"/>
      <c r="QV45" s="412"/>
      <c r="QW45" s="412"/>
      <c r="QX45" s="412"/>
      <c r="QY45" s="412"/>
      <c r="QZ45" s="412"/>
      <c r="RA45" s="412"/>
      <c r="RB45" s="412"/>
      <c r="RC45" s="412"/>
      <c r="RD45" s="412"/>
      <c r="RE45" s="412"/>
      <c r="RF45" s="412"/>
      <c r="RG45" s="412"/>
      <c r="RH45" s="412"/>
      <c r="RI45" s="412"/>
      <c r="RJ45" s="412"/>
      <c r="RK45" s="412"/>
      <c r="RL45" s="412"/>
      <c r="RM45" s="412"/>
      <c r="RN45" s="412"/>
      <c r="RO45" s="412"/>
      <c r="RP45" s="412"/>
      <c r="RQ45" s="412"/>
      <c r="RR45" s="412"/>
      <c r="RS45" s="412"/>
      <c r="RT45" s="412"/>
      <c r="RU45" s="412"/>
      <c r="RV45" s="412"/>
      <c r="RW45" s="412"/>
      <c r="RX45" s="412"/>
      <c r="RY45" s="412"/>
      <c r="RZ45" s="412"/>
      <c r="SA45" s="412"/>
      <c r="SB45" s="412"/>
      <c r="SC45" s="412"/>
      <c r="SD45" s="412"/>
      <c r="SE45" s="412"/>
      <c r="SF45" s="412"/>
      <c r="SG45" s="412"/>
      <c r="SH45" s="412"/>
      <c r="SI45" s="412"/>
      <c r="SJ45" s="412"/>
      <c r="SK45" s="412"/>
      <c r="SL45" s="412"/>
      <c r="SM45" s="412"/>
      <c r="SN45" s="412"/>
      <c r="SO45" s="412"/>
      <c r="SP45" s="412"/>
      <c r="SQ45" s="412"/>
      <c r="SR45" s="412"/>
      <c r="SS45" s="412"/>
      <c r="ST45" s="412"/>
      <c r="SU45" s="412"/>
      <c r="SV45" s="412"/>
      <c r="SW45" s="412"/>
      <c r="SX45" s="412"/>
      <c r="SY45" s="412"/>
      <c r="SZ45" s="412"/>
      <c r="TA45" s="412"/>
      <c r="TB45" s="412"/>
      <c r="TC45" s="412"/>
      <c r="TD45" s="412"/>
      <c r="TE45" s="412"/>
      <c r="TF45" s="412"/>
      <c r="TG45" s="412"/>
      <c r="TH45" s="412"/>
      <c r="TI45" s="412"/>
      <c r="TJ45" s="412"/>
      <c r="TK45" s="412"/>
      <c r="TL45" s="412"/>
      <c r="TM45" s="412"/>
      <c r="TN45" s="412"/>
      <c r="TO45" s="412"/>
      <c r="TP45" s="412"/>
      <c r="TQ45" s="412"/>
      <c r="TR45" s="412"/>
      <c r="TS45" s="412"/>
      <c r="TT45" s="412"/>
      <c r="TU45" s="412"/>
      <c r="TV45" s="412"/>
      <c r="TW45" s="412"/>
      <c r="TX45" s="412"/>
      <c r="TY45" s="412"/>
      <c r="TZ45" s="412"/>
      <c r="UA45" s="412"/>
      <c r="UB45" s="412"/>
      <c r="UC45" s="412"/>
      <c r="UD45" s="412"/>
      <c r="UE45" s="412"/>
      <c r="UF45" s="412"/>
      <c r="UG45" s="412"/>
      <c r="UH45" s="412"/>
      <c r="UI45" s="412"/>
      <c r="UJ45" s="412"/>
      <c r="UK45" s="412"/>
      <c r="UL45" s="412"/>
      <c r="UM45" s="412"/>
      <c r="UN45" s="412"/>
      <c r="UO45" s="412"/>
      <c r="UP45" s="412"/>
      <c r="UQ45" s="412"/>
      <c r="UR45" s="412"/>
      <c r="US45" s="412"/>
      <c r="UT45" s="412"/>
      <c r="UU45" s="412"/>
      <c r="UV45" s="412"/>
      <c r="UW45" s="412"/>
      <c r="UX45" s="412"/>
      <c r="UY45" s="412"/>
      <c r="UZ45" s="412"/>
      <c r="VA45" s="412"/>
      <c r="VB45" s="412"/>
      <c r="VC45" s="412"/>
      <c r="VD45" s="412"/>
      <c r="VE45" s="412"/>
      <c r="VF45" s="412"/>
      <c r="VG45" s="412"/>
      <c r="VH45" s="412"/>
      <c r="VI45" s="412"/>
      <c r="VJ45" s="412"/>
      <c r="VK45" s="412"/>
      <c r="VL45" s="412"/>
      <c r="VM45" s="412"/>
      <c r="VN45" s="412"/>
      <c r="VO45" s="412"/>
      <c r="VP45" s="412"/>
      <c r="VQ45" s="412"/>
      <c r="VR45" s="412"/>
      <c r="VS45" s="412"/>
      <c r="VT45" s="412"/>
      <c r="VU45" s="412"/>
      <c r="VV45" s="412"/>
      <c r="VW45" s="412"/>
      <c r="VX45" s="412"/>
      <c r="VY45" s="412"/>
      <c r="VZ45" s="412"/>
      <c r="WA45" s="412"/>
      <c r="WB45" s="412"/>
      <c r="WC45" s="412"/>
      <c r="WD45" s="412"/>
      <c r="WE45" s="412"/>
      <c r="WF45" s="412"/>
      <c r="WG45" s="412"/>
      <c r="WH45" s="412"/>
      <c r="WI45" s="412"/>
      <c r="WJ45" s="412"/>
      <c r="WK45" s="412"/>
      <c r="WL45" s="412"/>
      <c r="WM45" s="412"/>
      <c r="WN45" s="412"/>
      <c r="WO45" s="412"/>
      <c r="WP45" s="412"/>
      <c r="WQ45" s="412"/>
      <c r="WR45" s="412"/>
      <c r="WS45" s="412"/>
      <c r="WT45" s="412"/>
      <c r="WU45" s="412"/>
      <c r="WV45" s="412"/>
      <c r="WW45" s="412"/>
      <c r="WX45" s="412"/>
      <c r="WY45" s="412"/>
      <c r="WZ45" s="412"/>
      <c r="XA45" s="412"/>
      <c r="XB45" s="412"/>
      <c r="XC45" s="412"/>
      <c r="XD45" s="412"/>
      <c r="XE45" s="412"/>
      <c r="XF45" s="412"/>
      <c r="XG45" s="412"/>
      <c r="XH45" s="412"/>
      <c r="XI45" s="412"/>
      <c r="XJ45" s="412"/>
      <c r="XK45" s="412"/>
      <c r="XL45" s="412"/>
      <c r="XM45" s="412"/>
      <c r="XN45" s="412"/>
      <c r="XO45" s="412"/>
      <c r="XP45" s="412"/>
      <c r="XQ45" s="412"/>
      <c r="XR45" s="412"/>
      <c r="XS45" s="412"/>
      <c r="XT45" s="412"/>
      <c r="XU45" s="412"/>
      <c r="XV45" s="412"/>
      <c r="XW45" s="412"/>
      <c r="XX45" s="412"/>
      <c r="XY45" s="412"/>
      <c r="XZ45" s="412"/>
      <c r="YA45" s="412"/>
      <c r="YB45" s="412"/>
      <c r="YC45" s="412"/>
      <c r="YD45" s="412"/>
      <c r="YE45" s="412"/>
      <c r="YF45" s="412"/>
      <c r="YG45" s="412"/>
      <c r="YH45" s="412"/>
      <c r="YI45" s="412"/>
      <c r="YJ45" s="412"/>
      <c r="YK45" s="412"/>
      <c r="YL45" s="412"/>
      <c r="YM45" s="412"/>
      <c r="YN45" s="412"/>
      <c r="YO45" s="412"/>
      <c r="YP45" s="412"/>
      <c r="YQ45" s="412"/>
      <c r="YR45" s="412"/>
      <c r="YS45" s="412"/>
      <c r="YT45" s="412"/>
      <c r="YU45" s="412"/>
      <c r="YV45" s="412"/>
      <c r="YW45" s="412"/>
      <c r="YX45" s="412"/>
      <c r="YY45" s="412"/>
      <c r="YZ45" s="412"/>
      <c r="ZA45" s="412"/>
      <c r="ZB45" s="412"/>
      <c r="ZC45" s="412"/>
      <c r="ZD45" s="412"/>
      <c r="ZE45" s="412"/>
      <c r="ZF45" s="412"/>
      <c r="ZG45" s="412"/>
      <c r="ZH45" s="412"/>
      <c r="ZI45" s="412"/>
      <c r="ZJ45" s="412"/>
      <c r="ZK45" s="412"/>
      <c r="ZL45" s="412"/>
      <c r="ZM45" s="412"/>
      <c r="ZN45" s="412"/>
      <c r="ZO45" s="412"/>
      <c r="ZP45" s="412"/>
      <c r="ZQ45" s="412"/>
      <c r="ZR45" s="412"/>
      <c r="ZS45" s="412"/>
      <c r="ZT45" s="412"/>
      <c r="ZU45" s="412"/>
      <c r="ZV45" s="412"/>
      <c r="ZW45" s="412"/>
      <c r="ZX45" s="412"/>
      <c r="ZY45" s="412"/>
      <c r="ZZ45" s="412"/>
      <c r="AAA45" s="412"/>
      <c r="AAB45" s="412"/>
      <c r="AAC45" s="412"/>
      <c r="AAD45" s="412"/>
      <c r="AAE45" s="412"/>
      <c r="AAF45" s="412"/>
      <c r="AAG45" s="412"/>
      <c r="AAH45" s="412"/>
      <c r="AAI45" s="412"/>
      <c r="AAJ45" s="412"/>
      <c r="AAK45" s="412"/>
      <c r="AAL45" s="412"/>
      <c r="AAM45" s="412"/>
      <c r="AAN45" s="412"/>
      <c r="AAO45" s="412"/>
      <c r="AAP45" s="412"/>
      <c r="AAQ45" s="412"/>
      <c r="AAR45" s="412"/>
      <c r="AAS45" s="412"/>
      <c r="AAT45" s="412"/>
      <c r="AAU45" s="412"/>
      <c r="AAV45" s="412"/>
      <c r="AAW45" s="412"/>
      <c r="AAX45" s="412"/>
      <c r="AAY45" s="412"/>
      <c r="AAZ45" s="412"/>
      <c r="ABA45" s="412"/>
      <c r="ABB45" s="412"/>
      <c r="ABC45" s="412"/>
      <c r="ABD45" s="412"/>
      <c r="ABE45" s="412"/>
      <c r="ABF45" s="412"/>
      <c r="ABG45" s="412"/>
      <c r="ABH45" s="412"/>
      <c r="ABI45" s="412"/>
      <c r="ABJ45" s="412"/>
      <c r="ABK45" s="412"/>
      <c r="ABL45" s="412"/>
      <c r="ABM45" s="412"/>
      <c r="ABN45" s="412"/>
      <c r="ABO45" s="412"/>
      <c r="ABP45" s="412"/>
      <c r="ABQ45" s="412"/>
      <c r="ABR45" s="412"/>
      <c r="ABS45" s="412"/>
      <c r="ABT45" s="412"/>
      <c r="ABU45" s="412"/>
      <c r="ABV45" s="412"/>
      <c r="ABW45" s="412"/>
      <c r="ABX45" s="412"/>
      <c r="ABY45" s="412"/>
      <c r="ABZ45" s="412"/>
      <c r="ACA45" s="412"/>
      <c r="ACB45" s="412"/>
      <c r="ACC45" s="412"/>
      <c r="ACD45" s="412"/>
      <c r="ACE45" s="412"/>
      <c r="ACF45" s="412"/>
      <c r="ACG45" s="412"/>
      <c r="ACH45" s="412"/>
      <c r="ACI45" s="412"/>
      <c r="ACJ45" s="412"/>
      <c r="ACK45" s="412"/>
      <c r="ACL45" s="412"/>
      <c r="ACM45" s="412"/>
      <c r="ACN45" s="412"/>
      <c r="ACO45" s="412"/>
      <c r="ACP45" s="412"/>
      <c r="ACQ45" s="412"/>
      <c r="ACR45" s="412"/>
      <c r="ACS45" s="412"/>
      <c r="ACT45" s="412"/>
      <c r="ACU45" s="412"/>
      <c r="ACV45" s="412"/>
      <c r="ACW45" s="412"/>
      <c r="ACX45" s="412"/>
      <c r="ACY45" s="412"/>
      <c r="ACZ45" s="412"/>
      <c r="ADA45" s="412"/>
      <c r="ADB45" s="412"/>
      <c r="ADC45" s="412"/>
      <c r="ADD45" s="412"/>
      <c r="ADE45" s="412"/>
      <c r="ADF45" s="412"/>
      <c r="ADG45" s="412"/>
      <c r="ADH45" s="412"/>
      <c r="ADI45" s="412"/>
      <c r="ADJ45" s="412"/>
      <c r="ADK45" s="412"/>
      <c r="ADL45" s="412"/>
      <c r="ADM45" s="412"/>
      <c r="ADN45" s="412"/>
      <c r="ADO45" s="412"/>
      <c r="ADP45" s="412"/>
      <c r="ADQ45" s="412"/>
      <c r="ADR45" s="412"/>
      <c r="ADS45" s="412"/>
      <c r="ADT45" s="412"/>
      <c r="ADU45" s="412"/>
      <c r="ADV45" s="412"/>
      <c r="ADW45" s="412"/>
      <c r="ADX45" s="412"/>
      <c r="ADY45" s="412"/>
      <c r="ADZ45" s="412"/>
      <c r="AEA45" s="412"/>
      <c r="AEB45" s="412"/>
      <c r="AEC45" s="412"/>
      <c r="AED45" s="412"/>
      <c r="AEE45" s="412"/>
      <c r="AEF45" s="412"/>
      <c r="AEG45" s="412"/>
      <c r="AEH45" s="412"/>
      <c r="AEI45" s="412"/>
      <c r="AEJ45" s="412"/>
      <c r="AEK45" s="412"/>
      <c r="AEL45" s="412"/>
      <c r="AEM45" s="412"/>
      <c r="AEN45" s="412"/>
      <c r="AEO45" s="412"/>
      <c r="AEP45" s="412"/>
      <c r="AEQ45" s="412"/>
      <c r="AER45" s="412"/>
      <c r="AES45" s="412"/>
      <c r="AET45" s="412"/>
      <c r="AEU45" s="412"/>
      <c r="AEV45" s="412"/>
      <c r="AEW45" s="412"/>
      <c r="AEX45" s="412"/>
      <c r="AEY45" s="412"/>
      <c r="AEZ45" s="412"/>
      <c r="AFA45" s="412"/>
      <c r="AFB45" s="412"/>
      <c r="AFC45" s="412"/>
      <c r="AFD45" s="412"/>
      <c r="AFE45" s="412"/>
      <c r="AFF45" s="412"/>
      <c r="AFG45" s="412"/>
      <c r="AFH45" s="412"/>
      <c r="AFI45" s="412"/>
      <c r="AFJ45" s="412"/>
      <c r="AFK45" s="412"/>
      <c r="AFL45" s="412"/>
      <c r="AFM45" s="412"/>
      <c r="AFN45" s="412"/>
      <c r="AFO45" s="412"/>
      <c r="AFP45" s="412"/>
      <c r="AFQ45" s="412"/>
      <c r="AFR45" s="412"/>
      <c r="AFS45" s="412"/>
      <c r="AFT45" s="412"/>
      <c r="AFU45" s="412"/>
      <c r="AFV45" s="412"/>
      <c r="AFW45" s="412"/>
      <c r="AFX45" s="412"/>
      <c r="AFY45" s="412"/>
      <c r="AFZ45" s="412"/>
      <c r="AGA45" s="412"/>
      <c r="AGB45" s="412"/>
      <c r="AGC45" s="412"/>
      <c r="AGD45" s="412"/>
      <c r="AGE45" s="412"/>
      <c r="AGF45" s="412"/>
      <c r="AGG45" s="412"/>
      <c r="AGH45" s="412"/>
      <c r="AGI45" s="412"/>
      <c r="AGJ45" s="412"/>
      <c r="AGK45" s="412"/>
      <c r="AGL45" s="412"/>
      <c r="AGM45" s="412"/>
      <c r="AGN45" s="412"/>
      <c r="AGO45" s="412"/>
      <c r="AGP45" s="412"/>
      <c r="AGQ45" s="412"/>
      <c r="AGR45" s="412"/>
      <c r="AGS45" s="412"/>
      <c r="AGT45" s="412"/>
      <c r="AGU45" s="412"/>
      <c r="AGV45" s="412"/>
      <c r="AGW45" s="412"/>
      <c r="AGX45" s="412"/>
      <c r="AGY45" s="412"/>
      <c r="AGZ45" s="412"/>
      <c r="AHA45" s="412"/>
      <c r="AHB45" s="412"/>
      <c r="AHC45" s="412"/>
      <c r="AHD45" s="412"/>
      <c r="AHE45" s="412"/>
      <c r="AHF45" s="412"/>
      <c r="AHG45" s="412"/>
      <c r="AHH45" s="412"/>
      <c r="AHI45" s="412"/>
      <c r="AHJ45" s="412"/>
      <c r="AHK45" s="412"/>
      <c r="AHL45" s="412"/>
      <c r="AHM45" s="412"/>
      <c r="AHN45" s="412"/>
      <c r="AHO45" s="412"/>
      <c r="AHP45" s="412"/>
      <c r="AHQ45" s="412"/>
      <c r="AHR45" s="412"/>
      <c r="AHS45" s="412"/>
      <c r="AHT45" s="412"/>
      <c r="AHU45" s="412"/>
      <c r="AHV45" s="412"/>
      <c r="AHW45" s="412"/>
      <c r="AHX45" s="412"/>
      <c r="AHY45" s="412"/>
      <c r="AHZ45" s="412"/>
      <c r="AIA45" s="412"/>
      <c r="AIB45" s="412"/>
      <c r="AIC45" s="412"/>
      <c r="AID45" s="412"/>
      <c r="AIE45" s="412"/>
      <c r="AIF45" s="412"/>
      <c r="AIG45" s="412"/>
      <c r="AIH45" s="412"/>
      <c r="AII45" s="412"/>
      <c r="AIJ45" s="412"/>
      <c r="AIK45" s="412"/>
      <c r="AIL45" s="412"/>
      <c r="AIM45" s="412"/>
      <c r="AIN45" s="412"/>
      <c r="AIO45" s="412"/>
      <c r="AIP45" s="412"/>
      <c r="AIQ45" s="412"/>
      <c r="AIR45" s="412"/>
      <c r="AIS45" s="412"/>
      <c r="AIT45" s="412"/>
      <c r="AIU45" s="412"/>
      <c r="AIV45" s="412"/>
      <c r="AIW45" s="412"/>
      <c r="AIX45" s="412"/>
      <c r="AIY45" s="412"/>
      <c r="AIZ45" s="412"/>
      <c r="AJA45" s="412"/>
      <c r="AJB45" s="412"/>
      <c r="AJC45" s="412"/>
      <c r="AJD45" s="412"/>
      <c r="AJE45" s="412"/>
      <c r="AJF45" s="412"/>
      <c r="AJG45" s="412"/>
      <c r="AJH45" s="412"/>
      <c r="AJI45" s="412"/>
      <c r="AJJ45" s="412"/>
      <c r="AJK45" s="412"/>
      <c r="AJL45" s="412"/>
      <c r="AJM45" s="412"/>
      <c r="AJN45" s="412"/>
      <c r="AJO45" s="412"/>
      <c r="AJP45" s="412"/>
      <c r="AJQ45" s="412"/>
      <c r="AJR45" s="412"/>
      <c r="AJS45" s="412"/>
      <c r="AJT45" s="412"/>
      <c r="AJU45" s="412"/>
      <c r="AJV45" s="412"/>
      <c r="AJW45" s="412"/>
      <c r="AJX45" s="412"/>
      <c r="AJY45" s="412"/>
      <c r="AJZ45" s="412"/>
      <c r="AKA45" s="412"/>
      <c r="AKB45" s="412"/>
      <c r="AKC45" s="412"/>
      <c r="AKD45" s="412"/>
      <c r="AKE45" s="412"/>
      <c r="AKF45" s="412"/>
      <c r="AKG45" s="412"/>
      <c r="AKH45" s="412"/>
      <c r="AKI45" s="412"/>
      <c r="AKJ45" s="412"/>
      <c r="AKK45" s="412"/>
      <c r="AKL45" s="412"/>
      <c r="AKM45" s="412"/>
      <c r="AKN45" s="412"/>
      <c r="AKO45" s="412"/>
      <c r="AKP45" s="412"/>
      <c r="AKQ45" s="412"/>
      <c r="AKR45" s="412"/>
      <c r="AKS45" s="412"/>
      <c r="AKT45" s="412"/>
      <c r="AKU45" s="412"/>
      <c r="AKV45" s="412"/>
      <c r="AKW45" s="412"/>
      <c r="AKX45" s="412"/>
      <c r="AKY45" s="412"/>
      <c r="AKZ45" s="412"/>
      <c r="ALA45" s="412"/>
      <c r="ALB45" s="412"/>
      <c r="ALC45" s="412"/>
      <c r="ALD45" s="412"/>
      <c r="ALE45" s="412"/>
      <c r="ALF45" s="412"/>
      <c r="ALG45" s="412"/>
      <c r="ALH45" s="412"/>
      <c r="ALI45" s="412"/>
      <c r="ALJ45" s="412"/>
      <c r="ALK45" s="412"/>
      <c r="ALL45" s="412"/>
      <c r="ALM45" s="412"/>
      <c r="ALN45" s="412"/>
      <c r="ALO45" s="412"/>
      <c r="ALP45" s="412"/>
      <c r="ALQ45" s="412"/>
      <c r="ALR45" s="412"/>
      <c r="ALS45" s="412"/>
      <c r="ALT45" s="412"/>
      <c r="ALU45" s="412"/>
      <c r="ALV45" s="412"/>
      <c r="ALW45" s="412"/>
      <c r="ALX45" s="412"/>
      <c r="ALY45" s="412"/>
      <c r="ALZ45" s="412"/>
      <c r="AMA45" s="412"/>
      <c r="AMB45" s="412"/>
      <c r="AMC45" s="412"/>
      <c r="AMD45" s="412"/>
      <c r="AME45" s="412"/>
      <c r="AMF45" s="412"/>
      <c r="AMG45" s="412"/>
      <c r="AMH45" s="412"/>
    </row>
    <row r="46" spans="1:1022" x14ac:dyDescent="0.25">
      <c r="A46" s="168" t="s">
        <v>1338</v>
      </c>
      <c r="B46" s="163">
        <v>46</v>
      </c>
      <c r="C46" s="162" t="s">
        <v>24665</v>
      </c>
      <c r="D46" s="184" t="s">
        <v>1339</v>
      </c>
      <c r="E46" s="429"/>
      <c r="F46" s="185">
        <v>4</v>
      </c>
      <c r="G46" s="180"/>
      <c r="H46" s="180"/>
      <c r="I46" s="319">
        <v>1</v>
      </c>
      <c r="J46" s="366"/>
      <c r="K46" s="332">
        <v>1</v>
      </c>
      <c r="L46" s="140"/>
      <c r="M46" s="140"/>
      <c r="N46" s="140"/>
      <c r="O46" s="140"/>
      <c r="P46" s="140"/>
      <c r="Q46" s="140"/>
      <c r="R46" s="140"/>
      <c r="S46" s="140"/>
      <c r="V46" s="219">
        <f t="shared" si="14"/>
        <v>100</v>
      </c>
      <c r="W46" s="219">
        <f t="shared" si="15"/>
        <v>100</v>
      </c>
      <c r="X46" s="219">
        <f t="shared" si="20"/>
        <v>100</v>
      </c>
      <c r="Y46" s="219">
        <f t="shared" si="28"/>
        <v>100</v>
      </c>
      <c r="Z46" s="219">
        <f t="shared" si="29"/>
        <v>100</v>
      </c>
      <c r="AA46" s="220">
        <f t="shared" si="26"/>
        <v>100</v>
      </c>
      <c r="AB46" s="220">
        <f t="shared" si="22"/>
        <v>100</v>
      </c>
      <c r="AC46" s="220">
        <f t="shared" si="21"/>
        <v>100</v>
      </c>
      <c r="AD46" s="416">
        <f t="shared" si="30"/>
        <v>100</v>
      </c>
      <c r="AE46" s="416">
        <f t="shared" si="27"/>
        <v>100</v>
      </c>
      <c r="AF46" s="212">
        <f t="shared" si="23"/>
        <v>1</v>
      </c>
      <c r="AG46" s="212">
        <f t="shared" si="31"/>
        <v>100</v>
      </c>
      <c r="AH46" s="212">
        <f t="shared" si="24"/>
        <v>3</v>
      </c>
      <c r="AI46" s="212">
        <f t="shared" si="25"/>
        <v>100</v>
      </c>
      <c r="AJ46" s="214" t="s">
        <v>24609</v>
      </c>
      <c r="AK46" s="163">
        <v>1</v>
      </c>
      <c r="AL46" s="185">
        <v>1</v>
      </c>
      <c r="AM46" s="214"/>
      <c r="AN46" s="185">
        <v>1</v>
      </c>
      <c r="AO46" s="185">
        <v>1</v>
      </c>
      <c r="AP46" s="412"/>
      <c r="AQ46" s="233" t="s">
        <v>1340</v>
      </c>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c r="DJ46" s="118"/>
      <c r="DK46" s="118"/>
      <c r="DL46" s="118"/>
      <c r="DM46" s="118"/>
      <c r="DN46" s="118"/>
      <c r="DO46" s="118"/>
      <c r="DP46" s="118"/>
      <c r="DQ46" s="118"/>
      <c r="DR46" s="118"/>
      <c r="DS46" s="118"/>
      <c r="DT46" s="118"/>
      <c r="DU46" s="118"/>
      <c r="DV46" s="118"/>
      <c r="DW46" s="118"/>
      <c r="DX46" s="118"/>
      <c r="DY46" s="118"/>
      <c r="DZ46" s="118"/>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c r="EY46" s="118"/>
      <c r="EZ46" s="118"/>
      <c r="FA46" s="118"/>
      <c r="FB46" s="118"/>
      <c r="FC46" s="118"/>
      <c r="FD46" s="118"/>
      <c r="FE46" s="118"/>
      <c r="FF46" s="118"/>
      <c r="FG46" s="118"/>
      <c r="FH46" s="118"/>
      <c r="FI46" s="118"/>
      <c r="FJ46" s="118"/>
      <c r="FK46" s="118"/>
      <c r="FL46" s="118"/>
      <c r="FM46" s="118"/>
      <c r="FN46" s="118"/>
      <c r="FO46" s="118"/>
      <c r="FP46" s="118"/>
      <c r="FQ46" s="118"/>
      <c r="FR46" s="118"/>
      <c r="FS46" s="118"/>
      <c r="FT46" s="118"/>
      <c r="FU46" s="118"/>
      <c r="FV46" s="118"/>
      <c r="FW46" s="118"/>
      <c r="FX46" s="118"/>
      <c r="FY46" s="118"/>
      <c r="FZ46" s="118"/>
      <c r="GA46" s="118"/>
      <c r="GB46" s="118"/>
      <c r="GC46" s="118"/>
      <c r="GD46" s="118"/>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c r="HM46" s="118"/>
      <c r="HN46" s="118"/>
      <c r="HO46" s="118"/>
      <c r="HP46" s="118"/>
      <c r="HQ46" s="118"/>
      <c r="HR46" s="118"/>
      <c r="HS46" s="118"/>
      <c r="HT46" s="118"/>
      <c r="HU46" s="118"/>
      <c r="HV46" s="118"/>
      <c r="HW46" s="118"/>
      <c r="HX46" s="118"/>
      <c r="HY46" s="118"/>
      <c r="HZ46" s="118"/>
      <c r="IA46" s="118"/>
      <c r="IB46" s="118"/>
      <c r="IC46" s="118"/>
      <c r="ID46" s="118"/>
      <c r="IE46" s="118"/>
      <c r="IF46" s="118"/>
      <c r="IG46" s="118"/>
      <c r="IH46" s="118"/>
      <c r="II46" s="118"/>
      <c r="IJ46" s="118"/>
      <c r="IK46" s="118"/>
      <c r="IL46" s="118"/>
      <c r="IM46" s="118"/>
      <c r="IN46" s="118"/>
      <c r="IO46" s="118"/>
      <c r="IP46" s="118"/>
      <c r="IQ46" s="118"/>
      <c r="IR46" s="118"/>
      <c r="IS46" s="118"/>
      <c r="IT46" s="118"/>
      <c r="IU46" s="118"/>
      <c r="IV46" s="118"/>
      <c r="IW46" s="118"/>
      <c r="IX46" s="118"/>
      <c r="IY46" s="118"/>
      <c r="IZ46" s="118"/>
      <c r="JA46" s="118"/>
      <c r="JB46" s="118"/>
      <c r="JC46" s="118"/>
      <c r="JD46" s="118"/>
      <c r="JE46" s="118"/>
      <c r="JF46" s="118"/>
      <c r="JG46" s="118"/>
      <c r="JH46" s="118"/>
      <c r="JI46" s="118"/>
      <c r="JJ46" s="118"/>
      <c r="JK46" s="118"/>
      <c r="JL46" s="118"/>
      <c r="JM46" s="118"/>
      <c r="JN46" s="118"/>
      <c r="JO46" s="118"/>
      <c r="JP46" s="118"/>
      <c r="JQ46" s="118"/>
      <c r="JR46" s="118"/>
      <c r="JS46" s="118"/>
      <c r="JT46" s="118"/>
      <c r="JU46" s="118"/>
      <c r="JV46" s="118"/>
      <c r="JW46" s="118"/>
      <c r="JX46" s="118"/>
      <c r="JY46" s="118"/>
      <c r="JZ46" s="118"/>
      <c r="KA46" s="118"/>
      <c r="KB46" s="118"/>
      <c r="KC46" s="118"/>
      <c r="KD46" s="118"/>
      <c r="KE46" s="118"/>
      <c r="KF46" s="118"/>
      <c r="KG46" s="118"/>
      <c r="KH46" s="118"/>
      <c r="KI46" s="118"/>
      <c r="KJ46" s="118"/>
      <c r="KK46" s="118"/>
      <c r="KL46" s="118"/>
      <c r="KM46" s="118"/>
      <c r="KN46" s="118"/>
      <c r="KO46" s="118"/>
      <c r="KP46" s="118"/>
      <c r="KQ46" s="118"/>
      <c r="KR46" s="118"/>
      <c r="KS46" s="118"/>
      <c r="KT46" s="118"/>
      <c r="KU46" s="118"/>
      <c r="KV46" s="118"/>
      <c r="KW46" s="118"/>
      <c r="KX46" s="118"/>
      <c r="KY46" s="118"/>
      <c r="KZ46" s="118"/>
      <c r="LA46" s="118"/>
      <c r="LB46" s="118"/>
      <c r="LC46" s="118"/>
      <c r="LD46" s="118"/>
      <c r="LE46" s="118"/>
      <c r="LF46" s="118"/>
      <c r="LG46" s="118"/>
      <c r="LH46" s="118"/>
      <c r="LI46" s="118"/>
      <c r="LJ46" s="118"/>
      <c r="LK46" s="118"/>
      <c r="LL46" s="118"/>
      <c r="LM46" s="118"/>
      <c r="LN46" s="118"/>
      <c r="LO46" s="118"/>
      <c r="LP46" s="118"/>
      <c r="LQ46" s="118"/>
      <c r="LR46" s="118"/>
      <c r="LS46" s="118"/>
      <c r="LT46" s="118"/>
      <c r="LU46" s="118"/>
      <c r="LV46" s="118"/>
      <c r="LW46" s="118"/>
      <c r="LX46" s="118"/>
      <c r="LY46" s="118"/>
      <c r="LZ46" s="118"/>
      <c r="MA46" s="118"/>
      <c r="MB46" s="118"/>
      <c r="MC46" s="118"/>
      <c r="MD46" s="118"/>
      <c r="ME46" s="118"/>
      <c r="MF46" s="118"/>
      <c r="MG46" s="118"/>
      <c r="MH46" s="118"/>
      <c r="MI46" s="118"/>
      <c r="MJ46" s="118"/>
      <c r="MK46" s="118"/>
      <c r="ML46" s="118"/>
      <c r="MM46" s="118"/>
      <c r="MN46" s="118"/>
      <c r="MO46" s="118"/>
      <c r="MP46" s="118"/>
      <c r="MQ46" s="118"/>
      <c r="MR46" s="118"/>
      <c r="MS46" s="118"/>
      <c r="MT46" s="118"/>
      <c r="MU46" s="118"/>
      <c r="MV46" s="118"/>
      <c r="MW46" s="118"/>
      <c r="MX46" s="118"/>
      <c r="MY46" s="118"/>
      <c r="MZ46" s="118"/>
      <c r="NA46" s="118"/>
      <c r="NB46" s="118"/>
      <c r="NC46" s="118"/>
      <c r="ND46" s="118"/>
      <c r="NE46" s="118"/>
      <c r="NF46" s="118"/>
      <c r="NG46" s="118"/>
      <c r="NH46" s="118"/>
      <c r="NI46" s="118"/>
      <c r="NJ46" s="118"/>
      <c r="NK46" s="118"/>
      <c r="NL46" s="118"/>
      <c r="NM46" s="118"/>
      <c r="NN46" s="118"/>
      <c r="NO46" s="118"/>
      <c r="NP46" s="118"/>
      <c r="NQ46" s="118"/>
      <c r="NR46" s="118"/>
      <c r="NS46" s="118"/>
      <c r="NT46" s="118"/>
      <c r="NU46" s="118"/>
      <c r="NV46" s="118"/>
      <c r="NW46" s="118"/>
      <c r="NX46" s="118"/>
      <c r="NY46" s="118"/>
      <c r="NZ46" s="118"/>
      <c r="OA46" s="118"/>
      <c r="OB46" s="118"/>
      <c r="OC46" s="118"/>
      <c r="OD46" s="118"/>
      <c r="OE46" s="118"/>
      <c r="OF46" s="118"/>
      <c r="OG46" s="118"/>
      <c r="OH46" s="118"/>
      <c r="OI46" s="118"/>
      <c r="OJ46" s="118"/>
      <c r="OK46" s="118"/>
      <c r="OL46" s="118"/>
      <c r="OM46" s="118"/>
      <c r="ON46" s="118"/>
      <c r="OO46" s="118"/>
      <c r="OP46" s="118"/>
      <c r="OQ46" s="118"/>
      <c r="OR46" s="118"/>
      <c r="OS46" s="118"/>
      <c r="OT46" s="118"/>
      <c r="OU46" s="118"/>
      <c r="OV46" s="118"/>
      <c r="OW46" s="118"/>
      <c r="OX46" s="118"/>
      <c r="OY46" s="118"/>
      <c r="OZ46" s="118"/>
      <c r="PA46" s="118"/>
      <c r="PB46" s="118"/>
      <c r="PC46" s="118"/>
      <c r="PD46" s="118"/>
      <c r="PE46" s="118"/>
      <c r="PF46" s="118"/>
      <c r="PG46" s="118"/>
      <c r="PH46" s="118"/>
      <c r="PI46" s="118"/>
      <c r="PJ46" s="118"/>
      <c r="PK46" s="118"/>
      <c r="PL46" s="118"/>
      <c r="PM46" s="118"/>
      <c r="PN46" s="118"/>
      <c r="PO46" s="118"/>
      <c r="PP46" s="118"/>
      <c r="PQ46" s="118"/>
      <c r="PR46" s="118"/>
      <c r="PS46" s="118"/>
      <c r="PT46" s="118"/>
      <c r="PU46" s="118"/>
      <c r="PV46" s="118"/>
      <c r="PW46" s="118"/>
      <c r="PX46" s="118"/>
      <c r="PY46" s="118"/>
      <c r="PZ46" s="118"/>
      <c r="QA46" s="118"/>
      <c r="QB46" s="118"/>
      <c r="QC46" s="118"/>
      <c r="QD46" s="118"/>
      <c r="QE46" s="118"/>
      <c r="QF46" s="118"/>
      <c r="QG46" s="118"/>
      <c r="QH46" s="118"/>
      <c r="QI46" s="118"/>
      <c r="QJ46" s="118"/>
      <c r="QK46" s="118"/>
      <c r="QL46" s="118"/>
      <c r="QM46" s="118"/>
      <c r="QN46" s="118"/>
      <c r="QO46" s="118"/>
      <c r="QP46" s="118"/>
      <c r="QQ46" s="118"/>
      <c r="QR46" s="118"/>
      <c r="QS46" s="118"/>
      <c r="QT46" s="118"/>
      <c r="QU46" s="118"/>
      <c r="QV46" s="118"/>
      <c r="QW46" s="118"/>
      <c r="QX46" s="118"/>
      <c r="QY46" s="118"/>
      <c r="QZ46" s="118"/>
      <c r="RA46" s="118"/>
      <c r="RB46" s="118"/>
      <c r="RC46" s="118"/>
      <c r="RD46" s="118"/>
      <c r="RE46" s="118"/>
      <c r="RF46" s="118"/>
      <c r="RG46" s="118"/>
      <c r="RH46" s="118"/>
      <c r="RI46" s="118"/>
      <c r="RJ46" s="118"/>
      <c r="RK46" s="118"/>
      <c r="RL46" s="118"/>
      <c r="RM46" s="118"/>
      <c r="RN46" s="118"/>
      <c r="RO46" s="118"/>
      <c r="RP46" s="118"/>
      <c r="RQ46" s="118"/>
      <c r="RR46" s="118"/>
      <c r="RS46" s="118"/>
      <c r="RT46" s="118"/>
      <c r="RU46" s="118"/>
      <c r="RV46" s="118"/>
      <c r="RW46" s="118"/>
      <c r="RX46" s="118"/>
      <c r="RY46" s="118"/>
      <c r="RZ46" s="118"/>
      <c r="SA46" s="118"/>
      <c r="SB46" s="118"/>
      <c r="SC46" s="118"/>
      <c r="SD46" s="118"/>
      <c r="SE46" s="118"/>
      <c r="SF46" s="118"/>
      <c r="SG46" s="118"/>
      <c r="SH46" s="118"/>
      <c r="SI46" s="118"/>
      <c r="SJ46" s="118"/>
      <c r="SK46" s="118"/>
      <c r="SL46" s="118"/>
      <c r="SM46" s="118"/>
      <c r="SN46" s="118"/>
      <c r="SO46" s="118"/>
      <c r="SP46" s="118"/>
      <c r="SQ46" s="118"/>
      <c r="SR46" s="118"/>
      <c r="SS46" s="118"/>
      <c r="ST46" s="118"/>
      <c r="SU46" s="118"/>
      <c r="SV46" s="118"/>
      <c r="SW46" s="118"/>
      <c r="SX46" s="118"/>
      <c r="SY46" s="118"/>
      <c r="SZ46" s="118"/>
      <c r="TA46" s="118"/>
      <c r="TB46" s="118"/>
      <c r="TC46" s="118"/>
      <c r="TD46" s="118"/>
      <c r="TE46" s="118"/>
      <c r="TF46" s="118"/>
      <c r="TG46" s="118"/>
      <c r="TH46" s="118"/>
      <c r="TI46" s="118"/>
      <c r="TJ46" s="118"/>
      <c r="TK46" s="118"/>
      <c r="TL46" s="118"/>
      <c r="TM46" s="118"/>
      <c r="TN46" s="118"/>
      <c r="TO46" s="118"/>
      <c r="TP46" s="118"/>
      <c r="TQ46" s="118"/>
      <c r="TR46" s="118"/>
      <c r="TS46" s="118"/>
      <c r="TT46" s="118"/>
      <c r="TU46" s="118"/>
      <c r="TV46" s="118"/>
      <c r="TW46" s="118"/>
      <c r="TX46" s="118"/>
      <c r="TY46" s="118"/>
      <c r="TZ46" s="118"/>
      <c r="UA46" s="118"/>
      <c r="UB46" s="118"/>
      <c r="UC46" s="118"/>
      <c r="UD46" s="118"/>
      <c r="UE46" s="118"/>
      <c r="UF46" s="118"/>
      <c r="UG46" s="118"/>
      <c r="UH46" s="118"/>
      <c r="UI46" s="118"/>
      <c r="UJ46" s="118"/>
      <c r="UK46" s="118"/>
      <c r="UL46" s="118"/>
      <c r="UM46" s="118"/>
      <c r="UN46" s="118"/>
      <c r="UO46" s="118"/>
      <c r="UP46" s="118"/>
      <c r="UQ46" s="118"/>
      <c r="UR46" s="118"/>
      <c r="US46" s="118"/>
      <c r="UT46" s="118"/>
      <c r="UU46" s="118"/>
      <c r="UV46" s="118"/>
      <c r="UW46" s="118"/>
      <c r="UX46" s="118"/>
      <c r="UY46" s="118"/>
      <c r="UZ46" s="118"/>
      <c r="VA46" s="118"/>
      <c r="VB46" s="118"/>
      <c r="VC46" s="118"/>
      <c r="VD46" s="118"/>
      <c r="VE46" s="118"/>
      <c r="VF46" s="118"/>
      <c r="VG46" s="118"/>
      <c r="VH46" s="118"/>
      <c r="VI46" s="118"/>
      <c r="VJ46" s="118"/>
      <c r="VK46" s="118"/>
      <c r="VL46" s="118"/>
      <c r="VM46" s="118"/>
      <c r="VN46" s="118"/>
      <c r="VO46" s="118"/>
      <c r="VP46" s="118"/>
      <c r="VQ46" s="118"/>
      <c r="VR46" s="118"/>
      <c r="VS46" s="118"/>
      <c r="VT46" s="118"/>
      <c r="VU46" s="118"/>
      <c r="VV46" s="118"/>
      <c r="VW46" s="118"/>
      <c r="VX46" s="118"/>
      <c r="VY46" s="118"/>
      <c r="VZ46" s="118"/>
      <c r="WA46" s="118"/>
      <c r="WB46" s="118"/>
      <c r="WC46" s="118"/>
      <c r="WD46" s="118"/>
      <c r="WE46" s="118"/>
      <c r="WF46" s="118"/>
      <c r="WG46" s="118"/>
      <c r="WH46" s="118"/>
      <c r="WI46" s="118"/>
      <c r="WJ46" s="118"/>
      <c r="WK46" s="118"/>
      <c r="WL46" s="118"/>
      <c r="WM46" s="118"/>
      <c r="WN46" s="118"/>
      <c r="WO46" s="118"/>
      <c r="WP46" s="118"/>
      <c r="WQ46" s="118"/>
      <c r="WR46" s="118"/>
      <c r="WS46" s="118"/>
      <c r="WT46" s="118"/>
      <c r="WU46" s="118"/>
      <c r="WV46" s="118"/>
      <c r="WW46" s="118"/>
      <c r="WX46" s="118"/>
      <c r="WY46" s="118"/>
      <c r="WZ46" s="118"/>
      <c r="XA46" s="118"/>
      <c r="XB46" s="118"/>
      <c r="XC46" s="118"/>
      <c r="XD46" s="118"/>
      <c r="XE46" s="118"/>
      <c r="XF46" s="118"/>
      <c r="XG46" s="118"/>
      <c r="XH46" s="118"/>
      <c r="XI46" s="118"/>
      <c r="XJ46" s="118"/>
      <c r="XK46" s="118"/>
      <c r="XL46" s="118"/>
      <c r="XM46" s="118"/>
      <c r="XN46" s="118"/>
      <c r="XO46" s="118"/>
      <c r="XP46" s="118"/>
      <c r="XQ46" s="118"/>
      <c r="XR46" s="118"/>
      <c r="XS46" s="118"/>
      <c r="XT46" s="118"/>
      <c r="XU46" s="118"/>
      <c r="XV46" s="118"/>
      <c r="XW46" s="118"/>
      <c r="XX46" s="118"/>
      <c r="XY46" s="118"/>
      <c r="XZ46" s="118"/>
      <c r="YA46" s="118"/>
      <c r="YB46" s="118"/>
      <c r="YC46" s="118"/>
      <c r="YD46" s="118"/>
      <c r="YE46" s="118"/>
      <c r="YF46" s="118"/>
      <c r="YG46" s="118"/>
      <c r="YH46" s="118"/>
      <c r="YI46" s="118"/>
      <c r="YJ46" s="118"/>
      <c r="YK46" s="118"/>
      <c r="YL46" s="118"/>
      <c r="YM46" s="118"/>
      <c r="YN46" s="118"/>
      <c r="YO46" s="118"/>
      <c r="YP46" s="118"/>
      <c r="YQ46" s="118"/>
      <c r="YR46" s="118"/>
      <c r="YS46" s="118"/>
      <c r="YT46" s="118"/>
      <c r="YU46" s="118"/>
      <c r="YV46" s="118"/>
      <c r="YW46" s="118"/>
      <c r="YX46" s="118"/>
      <c r="YY46" s="118"/>
      <c r="YZ46" s="118"/>
      <c r="ZA46" s="118"/>
      <c r="ZB46" s="118"/>
      <c r="ZC46" s="118"/>
      <c r="ZD46" s="118"/>
      <c r="ZE46" s="118"/>
      <c r="ZF46" s="118"/>
      <c r="ZG46" s="118"/>
      <c r="ZH46" s="118"/>
      <c r="ZI46" s="118"/>
      <c r="ZJ46" s="118"/>
      <c r="ZK46" s="118"/>
      <c r="ZL46" s="118"/>
      <c r="ZM46" s="118"/>
      <c r="ZN46" s="118"/>
      <c r="ZO46" s="118"/>
      <c r="ZP46" s="118"/>
      <c r="ZQ46" s="118"/>
      <c r="ZR46" s="118"/>
      <c r="ZS46" s="118"/>
      <c r="ZT46" s="118"/>
      <c r="ZU46" s="118"/>
      <c r="ZV46" s="118"/>
      <c r="ZW46" s="118"/>
      <c r="ZX46" s="118"/>
      <c r="ZY46" s="118"/>
      <c r="ZZ46" s="118"/>
      <c r="AAA46" s="118"/>
      <c r="AAB46" s="118"/>
      <c r="AAC46" s="118"/>
      <c r="AAD46" s="118"/>
      <c r="AAE46" s="118"/>
      <c r="AAF46" s="118"/>
      <c r="AAG46" s="118"/>
      <c r="AAH46" s="118"/>
      <c r="AAI46" s="118"/>
      <c r="AAJ46" s="118"/>
      <c r="AAK46" s="118"/>
      <c r="AAL46" s="118"/>
      <c r="AAM46" s="118"/>
      <c r="AAN46" s="118"/>
      <c r="AAO46" s="118"/>
      <c r="AAP46" s="118"/>
      <c r="AAQ46" s="118"/>
      <c r="AAR46" s="118"/>
      <c r="AAS46" s="118"/>
      <c r="AAT46" s="118"/>
      <c r="AAU46" s="118"/>
      <c r="AAV46" s="118"/>
      <c r="AAW46" s="118"/>
      <c r="AAX46" s="118"/>
      <c r="AAY46" s="118"/>
      <c r="AAZ46" s="118"/>
      <c r="ABA46" s="118"/>
      <c r="ABB46" s="118"/>
      <c r="ABC46" s="118"/>
      <c r="ABD46" s="118"/>
      <c r="ABE46" s="118"/>
      <c r="ABF46" s="118"/>
      <c r="ABG46" s="118"/>
      <c r="ABH46" s="118"/>
      <c r="ABI46" s="118"/>
      <c r="ABJ46" s="118"/>
      <c r="ABK46" s="118"/>
      <c r="ABL46" s="118"/>
      <c r="ABM46" s="118"/>
      <c r="ABN46" s="118"/>
      <c r="ABO46" s="118"/>
      <c r="ABP46" s="118"/>
      <c r="ABQ46" s="118"/>
      <c r="ABR46" s="118"/>
      <c r="ABS46" s="118"/>
      <c r="ABT46" s="118"/>
      <c r="ABU46" s="118"/>
      <c r="ABV46" s="118"/>
      <c r="ABW46" s="118"/>
      <c r="ABX46" s="118"/>
      <c r="ABY46" s="118"/>
      <c r="ABZ46" s="118"/>
      <c r="ACA46" s="118"/>
      <c r="ACB46" s="118"/>
      <c r="ACC46" s="118"/>
      <c r="ACD46" s="118"/>
      <c r="ACE46" s="118"/>
      <c r="ACF46" s="118"/>
      <c r="ACG46" s="118"/>
      <c r="ACH46" s="118"/>
      <c r="ACI46" s="118"/>
      <c r="ACJ46" s="118"/>
      <c r="ACK46" s="118"/>
      <c r="ACL46" s="118"/>
      <c r="ACM46" s="118"/>
      <c r="ACN46" s="118"/>
      <c r="ACO46" s="118"/>
      <c r="ACP46" s="118"/>
      <c r="ACQ46" s="118"/>
      <c r="ACR46" s="118"/>
      <c r="ACS46" s="118"/>
      <c r="ACT46" s="118"/>
      <c r="ACU46" s="118"/>
      <c r="ACV46" s="118"/>
      <c r="ACW46" s="118"/>
      <c r="ACX46" s="118"/>
      <c r="ACY46" s="118"/>
      <c r="ACZ46" s="118"/>
      <c r="ADA46" s="118"/>
      <c r="ADB46" s="118"/>
      <c r="ADC46" s="118"/>
      <c r="ADD46" s="118"/>
      <c r="ADE46" s="118"/>
      <c r="ADF46" s="118"/>
      <c r="ADG46" s="118"/>
      <c r="ADH46" s="118"/>
      <c r="ADI46" s="118"/>
      <c r="ADJ46" s="118"/>
      <c r="ADK46" s="118"/>
      <c r="ADL46" s="118"/>
      <c r="ADM46" s="118"/>
      <c r="ADN46" s="118"/>
      <c r="ADO46" s="118"/>
      <c r="ADP46" s="118"/>
      <c r="ADQ46" s="118"/>
      <c r="ADR46" s="118"/>
      <c r="ADS46" s="118"/>
      <c r="ADT46" s="118"/>
      <c r="ADU46" s="118"/>
      <c r="ADV46" s="118"/>
      <c r="ADW46" s="118"/>
      <c r="ADX46" s="118"/>
      <c r="ADY46" s="118"/>
      <c r="ADZ46" s="118"/>
      <c r="AEA46" s="118"/>
      <c r="AEB46" s="118"/>
      <c r="AEC46" s="118"/>
      <c r="AED46" s="118"/>
      <c r="AEE46" s="118"/>
      <c r="AEF46" s="118"/>
      <c r="AEG46" s="118"/>
      <c r="AEH46" s="118"/>
      <c r="AEI46" s="118"/>
      <c r="AEJ46" s="118"/>
      <c r="AEK46" s="118"/>
      <c r="AEL46" s="118"/>
      <c r="AEM46" s="118"/>
      <c r="AEN46" s="118"/>
      <c r="AEO46" s="118"/>
      <c r="AEP46" s="118"/>
      <c r="AEQ46" s="118"/>
      <c r="AER46" s="118"/>
      <c r="AES46" s="118"/>
      <c r="AET46" s="118"/>
      <c r="AEU46" s="118"/>
      <c r="AEV46" s="118"/>
      <c r="AEW46" s="118"/>
      <c r="AEX46" s="118"/>
      <c r="AEY46" s="118"/>
      <c r="AEZ46" s="118"/>
      <c r="AFA46" s="118"/>
      <c r="AFB46" s="118"/>
      <c r="AFC46" s="118"/>
      <c r="AFD46" s="118"/>
      <c r="AFE46" s="118"/>
      <c r="AFF46" s="118"/>
      <c r="AFG46" s="118"/>
      <c r="AFH46" s="118"/>
      <c r="AFI46" s="118"/>
      <c r="AFJ46" s="118"/>
      <c r="AFK46" s="118"/>
      <c r="AFL46" s="118"/>
      <c r="AFM46" s="118"/>
      <c r="AFN46" s="118"/>
      <c r="AFO46" s="118"/>
      <c r="AFP46" s="118"/>
      <c r="AFQ46" s="118"/>
      <c r="AFR46" s="118"/>
      <c r="AFS46" s="118"/>
      <c r="AFT46" s="118"/>
      <c r="AFU46" s="118"/>
      <c r="AFV46" s="118"/>
      <c r="AFW46" s="118"/>
      <c r="AFX46" s="118"/>
      <c r="AFY46" s="118"/>
      <c r="AFZ46" s="118"/>
      <c r="AGA46" s="118"/>
      <c r="AGB46" s="118"/>
      <c r="AGC46" s="118"/>
      <c r="AGD46" s="118"/>
      <c r="AGE46" s="118"/>
      <c r="AGF46" s="118"/>
      <c r="AGG46" s="118"/>
      <c r="AGH46" s="118"/>
      <c r="AGI46" s="118"/>
      <c r="AGJ46" s="118"/>
      <c r="AGK46" s="118"/>
      <c r="AGL46" s="118"/>
      <c r="AGM46" s="118"/>
      <c r="AGN46" s="118"/>
      <c r="AGO46" s="118"/>
      <c r="AGP46" s="118"/>
      <c r="AGQ46" s="118"/>
      <c r="AGR46" s="118"/>
      <c r="AGS46" s="118"/>
      <c r="AGT46" s="118"/>
      <c r="AGU46" s="118"/>
      <c r="AGV46" s="118"/>
      <c r="AGW46" s="118"/>
      <c r="AGX46" s="118"/>
      <c r="AGY46" s="118"/>
      <c r="AGZ46" s="118"/>
      <c r="AHA46" s="118"/>
      <c r="AHB46" s="118"/>
      <c r="AHC46" s="118"/>
      <c r="AHD46" s="118"/>
      <c r="AHE46" s="118"/>
      <c r="AHF46" s="118"/>
      <c r="AHG46" s="118"/>
      <c r="AHH46" s="118"/>
      <c r="AHI46" s="118"/>
      <c r="AHJ46" s="118"/>
      <c r="AHK46" s="118"/>
      <c r="AHL46" s="118"/>
      <c r="AHM46" s="118"/>
      <c r="AHN46" s="118"/>
      <c r="AHO46" s="118"/>
      <c r="AHP46" s="118"/>
      <c r="AHQ46" s="118"/>
      <c r="AHR46" s="118"/>
      <c r="AHS46" s="118"/>
      <c r="AHT46" s="118"/>
      <c r="AHU46" s="118"/>
      <c r="AHV46" s="118"/>
      <c r="AHW46" s="118"/>
      <c r="AHX46" s="118"/>
      <c r="AHY46" s="118"/>
      <c r="AHZ46" s="118"/>
      <c r="AIA46" s="118"/>
      <c r="AIB46" s="118"/>
      <c r="AIC46" s="118"/>
      <c r="AID46" s="118"/>
      <c r="AIE46" s="118"/>
      <c r="AIF46" s="118"/>
      <c r="AIG46" s="118"/>
      <c r="AIH46" s="118"/>
      <c r="AII46" s="118"/>
      <c r="AIJ46" s="118"/>
      <c r="AIK46" s="118"/>
      <c r="AIL46" s="118"/>
      <c r="AIM46" s="118"/>
      <c r="AIN46" s="118"/>
      <c r="AIO46" s="118"/>
      <c r="AIP46" s="118"/>
      <c r="AIQ46" s="118"/>
      <c r="AIR46" s="118"/>
      <c r="AIS46" s="118"/>
      <c r="AIT46" s="118"/>
      <c r="AIU46" s="118"/>
      <c r="AIV46" s="118"/>
      <c r="AIW46" s="118"/>
      <c r="AIX46" s="118"/>
      <c r="AIY46" s="118"/>
      <c r="AIZ46" s="118"/>
      <c r="AJA46" s="118"/>
      <c r="AJB46" s="118"/>
      <c r="AJC46" s="118"/>
      <c r="AJD46" s="118"/>
      <c r="AJE46" s="118"/>
      <c r="AJF46" s="118"/>
      <c r="AJG46" s="118"/>
      <c r="AJH46" s="118"/>
      <c r="AJI46" s="118"/>
      <c r="AJJ46" s="118"/>
      <c r="AJK46" s="118"/>
      <c r="AJL46" s="118"/>
      <c r="AJM46" s="118"/>
      <c r="AJN46" s="118"/>
      <c r="AJO46" s="118"/>
      <c r="AJP46" s="118"/>
      <c r="AJQ46" s="118"/>
      <c r="AJR46" s="118"/>
      <c r="AJS46" s="118"/>
      <c r="AJT46" s="118"/>
      <c r="AJU46" s="118"/>
      <c r="AJV46" s="118"/>
      <c r="AJW46" s="118"/>
      <c r="AJX46" s="118"/>
      <c r="AJY46" s="118"/>
      <c r="AJZ46" s="118"/>
      <c r="AKA46" s="118"/>
      <c r="AKB46" s="118"/>
      <c r="AKC46" s="118"/>
      <c r="AKD46" s="118"/>
      <c r="AKE46" s="118"/>
      <c r="AKF46" s="118"/>
      <c r="AKG46" s="118"/>
      <c r="AKH46" s="118"/>
      <c r="AKI46" s="118"/>
      <c r="AKJ46" s="118"/>
      <c r="AKK46" s="118"/>
      <c r="AKL46" s="118"/>
      <c r="AKM46" s="118"/>
      <c r="AKN46" s="118"/>
      <c r="AKO46" s="118"/>
      <c r="AKP46" s="118"/>
      <c r="AKQ46" s="118"/>
      <c r="AKR46" s="118"/>
      <c r="AKS46" s="118"/>
      <c r="AKT46" s="118"/>
      <c r="AKU46" s="118"/>
      <c r="AKV46" s="118"/>
      <c r="AKW46" s="118"/>
      <c r="AKX46" s="118"/>
      <c r="AKY46" s="118"/>
      <c r="AKZ46" s="118"/>
      <c r="ALA46" s="118"/>
      <c r="ALB46" s="118"/>
      <c r="ALC46" s="118"/>
      <c r="ALD46" s="118"/>
      <c r="ALE46" s="118"/>
      <c r="ALF46" s="118"/>
      <c r="ALG46" s="118"/>
      <c r="ALH46" s="118"/>
      <c r="ALI46" s="118"/>
      <c r="ALJ46" s="118"/>
      <c r="ALK46" s="118"/>
      <c r="ALL46" s="118"/>
      <c r="ALM46" s="118"/>
      <c r="ALN46" s="118"/>
      <c r="ALO46" s="118"/>
      <c r="ALP46" s="118"/>
      <c r="ALQ46" s="118"/>
      <c r="ALR46" s="118"/>
      <c r="ALS46" s="118"/>
      <c r="ALT46" s="118"/>
      <c r="ALU46" s="118"/>
      <c r="ALV46" s="118"/>
      <c r="ALW46" s="118"/>
      <c r="ALX46" s="118"/>
      <c r="ALY46" s="118"/>
      <c r="ALZ46" s="118"/>
      <c r="AMA46" s="118"/>
      <c r="AMB46" s="118"/>
      <c r="AMC46" s="118"/>
      <c r="AMD46" s="118"/>
      <c r="AME46" s="118"/>
      <c r="AMF46" s="118"/>
      <c r="AMG46" s="118"/>
      <c r="AMH46" s="118"/>
    </row>
    <row r="47" spans="1:1022" x14ac:dyDescent="0.25">
      <c r="A47" s="149" t="s">
        <v>1409</v>
      </c>
      <c r="B47" s="163">
        <v>47</v>
      </c>
      <c r="C47" s="162" t="s">
        <v>24666</v>
      </c>
      <c r="D47" s="174" t="s">
        <v>1410</v>
      </c>
      <c r="E47" s="429"/>
      <c r="F47" s="185">
        <v>4</v>
      </c>
      <c r="G47" s="180"/>
      <c r="H47" s="180"/>
      <c r="I47" s="319">
        <v>1</v>
      </c>
      <c r="J47" s="366" t="s">
        <v>752</v>
      </c>
      <c r="K47" s="140">
        <v>1</v>
      </c>
      <c r="L47" s="140"/>
      <c r="M47" s="140"/>
      <c r="O47" s="336">
        <v>3</v>
      </c>
      <c r="P47" s="140"/>
      <c r="V47" s="219">
        <f t="shared" si="14"/>
        <v>100</v>
      </c>
      <c r="W47" s="219">
        <f t="shared" si="15"/>
        <v>100</v>
      </c>
      <c r="X47" s="230">
        <v>5</v>
      </c>
      <c r="Y47" s="219">
        <f t="shared" si="28"/>
        <v>100</v>
      </c>
      <c r="Z47" s="219">
        <f t="shared" si="29"/>
        <v>100</v>
      </c>
      <c r="AA47" s="220">
        <f t="shared" si="26"/>
        <v>100</v>
      </c>
      <c r="AB47" s="220">
        <f t="shared" si="22"/>
        <v>100</v>
      </c>
      <c r="AC47" s="220">
        <f t="shared" si="21"/>
        <v>100</v>
      </c>
      <c r="AD47" s="416">
        <f t="shared" si="30"/>
        <v>100</v>
      </c>
      <c r="AE47" s="416">
        <f t="shared" si="27"/>
        <v>100</v>
      </c>
      <c r="AF47" s="212">
        <f t="shared" si="23"/>
        <v>1</v>
      </c>
      <c r="AG47" s="212">
        <f t="shared" si="31"/>
        <v>1</v>
      </c>
      <c r="AH47" s="212">
        <f t="shared" si="24"/>
        <v>3</v>
      </c>
      <c r="AI47" s="212">
        <f t="shared" si="25"/>
        <v>5</v>
      </c>
      <c r="AJ47" s="214" t="s">
        <v>24609</v>
      </c>
      <c r="AK47" s="163">
        <v>1</v>
      </c>
      <c r="AL47" s="185">
        <v>1</v>
      </c>
      <c r="AM47" s="214"/>
      <c r="AN47" s="185">
        <v>1</v>
      </c>
      <c r="AO47" s="185">
        <v>1</v>
      </c>
      <c r="AQ47" s="222" t="s">
        <v>24612</v>
      </c>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c r="DJ47" s="118"/>
      <c r="DK47" s="118"/>
      <c r="DL47" s="118"/>
      <c r="DM47" s="118"/>
      <c r="DN47" s="118"/>
      <c r="DO47" s="118"/>
      <c r="DP47" s="118"/>
      <c r="DQ47" s="118"/>
      <c r="DR47" s="118"/>
      <c r="DS47" s="118"/>
      <c r="DT47" s="118"/>
      <c r="DU47" s="118"/>
      <c r="DV47" s="118"/>
      <c r="DW47" s="118"/>
      <c r="DX47" s="118"/>
      <c r="DY47" s="118"/>
      <c r="DZ47" s="118"/>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c r="EY47" s="118"/>
      <c r="EZ47" s="118"/>
      <c r="FA47" s="118"/>
      <c r="FB47" s="118"/>
      <c r="FC47" s="118"/>
      <c r="FD47" s="118"/>
      <c r="FE47" s="118"/>
      <c r="FF47" s="118"/>
      <c r="FG47" s="118"/>
      <c r="FH47" s="118"/>
      <c r="FI47" s="118"/>
      <c r="FJ47" s="118"/>
      <c r="FK47" s="118"/>
      <c r="FL47" s="118"/>
      <c r="FM47" s="118"/>
      <c r="FN47" s="118"/>
      <c r="FO47" s="118"/>
      <c r="FP47" s="118"/>
      <c r="FQ47" s="118"/>
      <c r="FR47" s="118"/>
      <c r="FS47" s="118"/>
      <c r="FT47" s="118"/>
      <c r="FU47" s="118"/>
      <c r="FV47" s="118"/>
      <c r="FW47" s="118"/>
      <c r="FX47" s="118"/>
      <c r="FY47" s="118"/>
      <c r="FZ47" s="118"/>
      <c r="GA47" s="118"/>
      <c r="GB47" s="118"/>
      <c r="GC47" s="118"/>
      <c r="GD47" s="118"/>
      <c r="GE47" s="118"/>
      <c r="GF47" s="118"/>
      <c r="GG47" s="118"/>
      <c r="GH47" s="118"/>
      <c r="GI47" s="118"/>
      <c r="GJ47" s="118"/>
      <c r="GK47" s="118"/>
      <c r="GL47" s="118"/>
      <c r="GM47" s="118"/>
      <c r="GN47" s="118"/>
      <c r="GO47" s="118"/>
      <c r="GP47" s="118"/>
      <c r="GQ47" s="118"/>
      <c r="GR47" s="118"/>
      <c r="GS47" s="118"/>
      <c r="GT47" s="118"/>
      <c r="GU47" s="118"/>
      <c r="GV47" s="118"/>
      <c r="GW47" s="118"/>
      <c r="GX47" s="118"/>
      <c r="GY47" s="118"/>
      <c r="GZ47" s="118"/>
      <c r="HA47" s="118"/>
      <c r="HB47" s="118"/>
      <c r="HC47" s="118"/>
      <c r="HD47" s="118"/>
      <c r="HE47" s="118"/>
      <c r="HF47" s="118"/>
      <c r="HG47" s="118"/>
      <c r="HH47" s="118"/>
      <c r="HI47" s="118"/>
      <c r="HJ47" s="118"/>
      <c r="HK47" s="118"/>
      <c r="HL47" s="118"/>
      <c r="HM47" s="118"/>
      <c r="HN47" s="118"/>
      <c r="HO47" s="118"/>
      <c r="HP47" s="118"/>
      <c r="HQ47" s="118"/>
      <c r="HR47" s="118"/>
      <c r="HS47" s="118"/>
      <c r="HT47" s="118"/>
      <c r="HU47" s="118"/>
      <c r="HV47" s="118"/>
      <c r="HW47" s="118"/>
      <c r="HX47" s="118"/>
      <c r="HY47" s="118"/>
      <c r="HZ47" s="118"/>
      <c r="IA47" s="118"/>
      <c r="IB47" s="118"/>
      <c r="IC47" s="118"/>
      <c r="ID47" s="118"/>
      <c r="IE47" s="118"/>
      <c r="IF47" s="118"/>
      <c r="IG47" s="118"/>
      <c r="IH47" s="118"/>
      <c r="II47" s="118"/>
      <c r="IJ47" s="118"/>
      <c r="IK47" s="118"/>
      <c r="IL47" s="118"/>
      <c r="IM47" s="118"/>
      <c r="IN47" s="118"/>
      <c r="IO47" s="118"/>
      <c r="IP47" s="118"/>
      <c r="IQ47" s="118"/>
      <c r="IR47" s="118"/>
      <c r="IS47" s="118"/>
      <c r="IT47" s="118"/>
      <c r="IU47" s="118"/>
      <c r="IV47" s="118"/>
      <c r="IW47" s="118"/>
      <c r="IX47" s="118"/>
      <c r="IY47" s="118"/>
      <c r="IZ47" s="118"/>
      <c r="JA47" s="118"/>
      <c r="JB47" s="118"/>
      <c r="JC47" s="118"/>
      <c r="JD47" s="118"/>
      <c r="JE47" s="118"/>
      <c r="JF47" s="118"/>
      <c r="JG47" s="118"/>
      <c r="JH47" s="118"/>
      <c r="JI47" s="118"/>
      <c r="JJ47" s="118"/>
      <c r="JK47" s="118"/>
      <c r="JL47" s="118"/>
      <c r="JM47" s="118"/>
      <c r="JN47" s="118"/>
      <c r="JO47" s="118"/>
      <c r="JP47" s="118"/>
      <c r="JQ47" s="118"/>
      <c r="JR47" s="118"/>
      <c r="JS47" s="118"/>
      <c r="JT47" s="118"/>
      <c r="JU47" s="118"/>
      <c r="JV47" s="118"/>
      <c r="JW47" s="118"/>
      <c r="JX47" s="118"/>
      <c r="JY47" s="118"/>
      <c r="JZ47" s="118"/>
      <c r="KA47" s="118"/>
      <c r="KB47" s="118"/>
      <c r="KC47" s="118"/>
      <c r="KD47" s="118"/>
      <c r="KE47" s="118"/>
      <c r="KF47" s="118"/>
      <c r="KG47" s="118"/>
      <c r="KH47" s="118"/>
      <c r="KI47" s="118"/>
      <c r="KJ47" s="118"/>
      <c r="KK47" s="118"/>
      <c r="KL47" s="118"/>
      <c r="KM47" s="118"/>
      <c r="KN47" s="118"/>
      <c r="KO47" s="118"/>
      <c r="KP47" s="118"/>
      <c r="KQ47" s="118"/>
      <c r="KR47" s="118"/>
      <c r="KS47" s="118"/>
      <c r="KT47" s="118"/>
      <c r="KU47" s="118"/>
      <c r="KV47" s="118"/>
      <c r="KW47" s="118"/>
      <c r="KX47" s="118"/>
      <c r="KY47" s="118"/>
      <c r="KZ47" s="118"/>
      <c r="LA47" s="118"/>
      <c r="LB47" s="118"/>
      <c r="LC47" s="118"/>
      <c r="LD47" s="118"/>
      <c r="LE47" s="118"/>
      <c r="LF47" s="118"/>
      <c r="LG47" s="118"/>
      <c r="LH47" s="118"/>
      <c r="LI47" s="118"/>
      <c r="LJ47" s="118"/>
      <c r="LK47" s="118"/>
      <c r="LL47" s="118"/>
      <c r="LM47" s="118"/>
      <c r="LN47" s="118"/>
      <c r="LO47" s="118"/>
      <c r="LP47" s="118"/>
      <c r="LQ47" s="118"/>
      <c r="LR47" s="118"/>
      <c r="LS47" s="118"/>
      <c r="LT47" s="118"/>
      <c r="LU47" s="118"/>
      <c r="LV47" s="118"/>
      <c r="LW47" s="118"/>
      <c r="LX47" s="118"/>
      <c r="LY47" s="118"/>
      <c r="LZ47" s="118"/>
      <c r="MA47" s="118"/>
      <c r="MB47" s="118"/>
      <c r="MC47" s="118"/>
      <c r="MD47" s="118"/>
      <c r="ME47" s="118"/>
      <c r="MF47" s="118"/>
      <c r="MG47" s="118"/>
      <c r="MH47" s="118"/>
      <c r="MI47" s="118"/>
      <c r="MJ47" s="118"/>
      <c r="MK47" s="118"/>
      <c r="ML47" s="118"/>
      <c r="MM47" s="118"/>
      <c r="MN47" s="118"/>
      <c r="MO47" s="118"/>
      <c r="MP47" s="118"/>
      <c r="MQ47" s="118"/>
      <c r="MR47" s="118"/>
      <c r="MS47" s="118"/>
      <c r="MT47" s="118"/>
      <c r="MU47" s="118"/>
      <c r="MV47" s="118"/>
      <c r="MW47" s="118"/>
      <c r="MX47" s="118"/>
      <c r="MY47" s="118"/>
      <c r="MZ47" s="118"/>
      <c r="NA47" s="118"/>
      <c r="NB47" s="118"/>
      <c r="NC47" s="118"/>
      <c r="ND47" s="118"/>
      <c r="NE47" s="118"/>
      <c r="NF47" s="118"/>
      <c r="NG47" s="118"/>
      <c r="NH47" s="118"/>
      <c r="NI47" s="118"/>
      <c r="NJ47" s="118"/>
      <c r="NK47" s="118"/>
      <c r="NL47" s="118"/>
      <c r="NM47" s="118"/>
      <c r="NN47" s="118"/>
      <c r="NO47" s="118"/>
      <c r="NP47" s="118"/>
      <c r="NQ47" s="118"/>
      <c r="NR47" s="118"/>
      <c r="NS47" s="118"/>
      <c r="NT47" s="118"/>
      <c r="NU47" s="118"/>
      <c r="NV47" s="118"/>
      <c r="NW47" s="118"/>
      <c r="NX47" s="118"/>
      <c r="NY47" s="118"/>
      <c r="NZ47" s="118"/>
      <c r="OA47" s="118"/>
      <c r="OB47" s="118"/>
      <c r="OC47" s="118"/>
      <c r="OD47" s="118"/>
      <c r="OE47" s="118"/>
      <c r="OF47" s="118"/>
      <c r="OG47" s="118"/>
      <c r="OH47" s="118"/>
      <c r="OI47" s="118"/>
      <c r="OJ47" s="118"/>
      <c r="OK47" s="118"/>
      <c r="OL47" s="118"/>
      <c r="OM47" s="118"/>
      <c r="ON47" s="118"/>
      <c r="OO47" s="118"/>
      <c r="OP47" s="118"/>
      <c r="OQ47" s="118"/>
      <c r="OR47" s="118"/>
      <c r="OS47" s="118"/>
      <c r="OT47" s="118"/>
      <c r="OU47" s="118"/>
      <c r="OV47" s="118"/>
      <c r="OW47" s="118"/>
      <c r="OX47" s="118"/>
      <c r="OY47" s="118"/>
      <c r="OZ47" s="118"/>
      <c r="PA47" s="118"/>
      <c r="PB47" s="118"/>
      <c r="PC47" s="118"/>
      <c r="PD47" s="118"/>
      <c r="PE47" s="118"/>
      <c r="PF47" s="118"/>
      <c r="PG47" s="118"/>
      <c r="PH47" s="118"/>
      <c r="PI47" s="118"/>
      <c r="PJ47" s="118"/>
      <c r="PK47" s="118"/>
      <c r="PL47" s="118"/>
      <c r="PM47" s="118"/>
      <c r="PN47" s="118"/>
      <c r="PO47" s="118"/>
      <c r="PP47" s="118"/>
      <c r="PQ47" s="118"/>
      <c r="PR47" s="118"/>
      <c r="PS47" s="118"/>
      <c r="PT47" s="118"/>
      <c r="PU47" s="118"/>
      <c r="PV47" s="118"/>
      <c r="PW47" s="118"/>
      <c r="PX47" s="118"/>
      <c r="PY47" s="118"/>
      <c r="PZ47" s="118"/>
      <c r="QA47" s="118"/>
      <c r="QB47" s="118"/>
      <c r="QC47" s="118"/>
      <c r="QD47" s="118"/>
      <c r="QE47" s="118"/>
      <c r="QF47" s="118"/>
      <c r="QG47" s="118"/>
      <c r="QH47" s="118"/>
      <c r="QI47" s="118"/>
      <c r="QJ47" s="118"/>
      <c r="QK47" s="118"/>
      <c r="QL47" s="118"/>
      <c r="QM47" s="118"/>
      <c r="QN47" s="118"/>
      <c r="QO47" s="118"/>
      <c r="QP47" s="118"/>
      <c r="QQ47" s="118"/>
      <c r="QR47" s="118"/>
      <c r="QS47" s="118"/>
      <c r="QT47" s="118"/>
      <c r="QU47" s="118"/>
      <c r="QV47" s="118"/>
      <c r="QW47" s="118"/>
      <c r="QX47" s="118"/>
      <c r="QY47" s="118"/>
      <c r="QZ47" s="118"/>
      <c r="RA47" s="118"/>
      <c r="RB47" s="118"/>
      <c r="RC47" s="118"/>
      <c r="RD47" s="118"/>
      <c r="RE47" s="118"/>
      <c r="RF47" s="118"/>
      <c r="RG47" s="118"/>
      <c r="RH47" s="118"/>
      <c r="RI47" s="118"/>
      <c r="RJ47" s="118"/>
      <c r="RK47" s="118"/>
      <c r="RL47" s="118"/>
      <c r="RM47" s="118"/>
      <c r="RN47" s="118"/>
      <c r="RO47" s="118"/>
      <c r="RP47" s="118"/>
      <c r="RQ47" s="118"/>
      <c r="RR47" s="118"/>
      <c r="RS47" s="118"/>
      <c r="RT47" s="118"/>
      <c r="RU47" s="118"/>
      <c r="RV47" s="118"/>
      <c r="RW47" s="118"/>
      <c r="RX47" s="118"/>
      <c r="RY47" s="118"/>
      <c r="RZ47" s="118"/>
      <c r="SA47" s="118"/>
      <c r="SB47" s="118"/>
      <c r="SC47" s="118"/>
      <c r="SD47" s="118"/>
      <c r="SE47" s="118"/>
      <c r="SF47" s="118"/>
      <c r="SG47" s="118"/>
      <c r="SH47" s="118"/>
      <c r="SI47" s="118"/>
      <c r="SJ47" s="118"/>
      <c r="SK47" s="118"/>
      <c r="SL47" s="118"/>
      <c r="SM47" s="118"/>
      <c r="SN47" s="118"/>
      <c r="SO47" s="118"/>
      <c r="SP47" s="118"/>
      <c r="SQ47" s="118"/>
      <c r="SR47" s="118"/>
      <c r="SS47" s="118"/>
      <c r="ST47" s="118"/>
      <c r="SU47" s="118"/>
      <c r="SV47" s="118"/>
      <c r="SW47" s="118"/>
      <c r="SX47" s="118"/>
      <c r="SY47" s="118"/>
      <c r="SZ47" s="118"/>
      <c r="TA47" s="118"/>
      <c r="TB47" s="118"/>
      <c r="TC47" s="118"/>
      <c r="TD47" s="118"/>
      <c r="TE47" s="118"/>
      <c r="TF47" s="118"/>
      <c r="TG47" s="118"/>
      <c r="TH47" s="118"/>
      <c r="TI47" s="118"/>
      <c r="TJ47" s="118"/>
      <c r="TK47" s="118"/>
      <c r="TL47" s="118"/>
      <c r="TM47" s="118"/>
      <c r="TN47" s="118"/>
      <c r="TO47" s="118"/>
      <c r="TP47" s="118"/>
      <c r="TQ47" s="118"/>
      <c r="TR47" s="118"/>
      <c r="TS47" s="118"/>
      <c r="TT47" s="118"/>
      <c r="TU47" s="118"/>
      <c r="TV47" s="118"/>
      <c r="TW47" s="118"/>
      <c r="TX47" s="118"/>
      <c r="TY47" s="118"/>
      <c r="TZ47" s="118"/>
      <c r="UA47" s="118"/>
      <c r="UB47" s="118"/>
      <c r="UC47" s="118"/>
      <c r="UD47" s="118"/>
      <c r="UE47" s="118"/>
      <c r="UF47" s="118"/>
      <c r="UG47" s="118"/>
      <c r="UH47" s="118"/>
      <c r="UI47" s="118"/>
      <c r="UJ47" s="118"/>
      <c r="UK47" s="118"/>
      <c r="UL47" s="118"/>
      <c r="UM47" s="118"/>
      <c r="UN47" s="118"/>
      <c r="UO47" s="118"/>
      <c r="UP47" s="118"/>
      <c r="UQ47" s="118"/>
      <c r="UR47" s="118"/>
      <c r="US47" s="118"/>
      <c r="UT47" s="118"/>
      <c r="UU47" s="118"/>
      <c r="UV47" s="118"/>
      <c r="UW47" s="118"/>
      <c r="UX47" s="118"/>
      <c r="UY47" s="118"/>
      <c r="UZ47" s="118"/>
      <c r="VA47" s="118"/>
      <c r="VB47" s="118"/>
      <c r="VC47" s="118"/>
      <c r="VD47" s="118"/>
      <c r="VE47" s="118"/>
      <c r="VF47" s="118"/>
      <c r="VG47" s="118"/>
      <c r="VH47" s="118"/>
      <c r="VI47" s="118"/>
      <c r="VJ47" s="118"/>
      <c r="VK47" s="118"/>
      <c r="VL47" s="118"/>
      <c r="VM47" s="118"/>
      <c r="VN47" s="118"/>
      <c r="VO47" s="118"/>
      <c r="VP47" s="118"/>
      <c r="VQ47" s="118"/>
      <c r="VR47" s="118"/>
      <c r="VS47" s="118"/>
      <c r="VT47" s="118"/>
      <c r="VU47" s="118"/>
      <c r="VV47" s="118"/>
      <c r="VW47" s="118"/>
      <c r="VX47" s="118"/>
      <c r="VY47" s="118"/>
      <c r="VZ47" s="118"/>
      <c r="WA47" s="118"/>
      <c r="WB47" s="118"/>
      <c r="WC47" s="118"/>
      <c r="WD47" s="118"/>
      <c r="WE47" s="118"/>
      <c r="WF47" s="118"/>
      <c r="WG47" s="118"/>
      <c r="WH47" s="118"/>
      <c r="WI47" s="118"/>
      <c r="WJ47" s="118"/>
      <c r="WK47" s="118"/>
      <c r="WL47" s="118"/>
      <c r="WM47" s="118"/>
      <c r="WN47" s="118"/>
      <c r="WO47" s="118"/>
      <c r="WP47" s="118"/>
      <c r="WQ47" s="118"/>
      <c r="WR47" s="118"/>
      <c r="WS47" s="118"/>
      <c r="WT47" s="118"/>
      <c r="WU47" s="118"/>
      <c r="WV47" s="118"/>
      <c r="WW47" s="118"/>
      <c r="WX47" s="118"/>
      <c r="WY47" s="118"/>
      <c r="WZ47" s="118"/>
      <c r="XA47" s="118"/>
      <c r="XB47" s="118"/>
      <c r="XC47" s="118"/>
      <c r="XD47" s="118"/>
      <c r="XE47" s="118"/>
      <c r="XF47" s="118"/>
      <c r="XG47" s="118"/>
      <c r="XH47" s="118"/>
      <c r="XI47" s="118"/>
      <c r="XJ47" s="118"/>
      <c r="XK47" s="118"/>
      <c r="XL47" s="118"/>
      <c r="XM47" s="118"/>
      <c r="XN47" s="118"/>
      <c r="XO47" s="118"/>
      <c r="XP47" s="118"/>
      <c r="XQ47" s="118"/>
      <c r="XR47" s="118"/>
      <c r="XS47" s="118"/>
      <c r="XT47" s="118"/>
      <c r="XU47" s="118"/>
      <c r="XV47" s="118"/>
      <c r="XW47" s="118"/>
      <c r="XX47" s="118"/>
      <c r="XY47" s="118"/>
      <c r="XZ47" s="118"/>
      <c r="YA47" s="118"/>
      <c r="YB47" s="118"/>
      <c r="YC47" s="118"/>
      <c r="YD47" s="118"/>
      <c r="YE47" s="118"/>
      <c r="YF47" s="118"/>
      <c r="YG47" s="118"/>
      <c r="YH47" s="118"/>
      <c r="YI47" s="118"/>
      <c r="YJ47" s="118"/>
      <c r="YK47" s="118"/>
      <c r="YL47" s="118"/>
      <c r="YM47" s="118"/>
      <c r="YN47" s="118"/>
      <c r="YO47" s="118"/>
      <c r="YP47" s="118"/>
      <c r="YQ47" s="118"/>
      <c r="YR47" s="118"/>
      <c r="YS47" s="118"/>
      <c r="YT47" s="118"/>
      <c r="YU47" s="118"/>
      <c r="YV47" s="118"/>
      <c r="YW47" s="118"/>
      <c r="YX47" s="118"/>
      <c r="YY47" s="118"/>
      <c r="YZ47" s="118"/>
      <c r="ZA47" s="118"/>
      <c r="ZB47" s="118"/>
      <c r="ZC47" s="118"/>
      <c r="ZD47" s="118"/>
      <c r="ZE47" s="118"/>
      <c r="ZF47" s="118"/>
      <c r="ZG47" s="118"/>
      <c r="ZH47" s="118"/>
      <c r="ZI47" s="118"/>
      <c r="ZJ47" s="118"/>
      <c r="ZK47" s="118"/>
      <c r="ZL47" s="118"/>
      <c r="ZM47" s="118"/>
      <c r="ZN47" s="118"/>
      <c r="ZO47" s="118"/>
      <c r="ZP47" s="118"/>
      <c r="ZQ47" s="118"/>
      <c r="ZR47" s="118"/>
      <c r="ZS47" s="118"/>
      <c r="ZT47" s="118"/>
      <c r="ZU47" s="118"/>
      <c r="ZV47" s="118"/>
      <c r="ZW47" s="118"/>
      <c r="ZX47" s="118"/>
      <c r="ZY47" s="118"/>
      <c r="ZZ47" s="118"/>
      <c r="AAA47" s="118"/>
      <c r="AAB47" s="118"/>
      <c r="AAC47" s="118"/>
      <c r="AAD47" s="118"/>
      <c r="AAE47" s="118"/>
      <c r="AAF47" s="118"/>
      <c r="AAG47" s="118"/>
      <c r="AAH47" s="118"/>
      <c r="AAI47" s="118"/>
      <c r="AAJ47" s="118"/>
      <c r="AAK47" s="118"/>
      <c r="AAL47" s="118"/>
      <c r="AAM47" s="118"/>
      <c r="AAN47" s="118"/>
      <c r="AAO47" s="118"/>
      <c r="AAP47" s="118"/>
      <c r="AAQ47" s="118"/>
      <c r="AAR47" s="118"/>
      <c r="AAS47" s="118"/>
      <c r="AAT47" s="118"/>
      <c r="AAU47" s="118"/>
      <c r="AAV47" s="118"/>
      <c r="AAW47" s="118"/>
      <c r="AAX47" s="118"/>
      <c r="AAY47" s="118"/>
      <c r="AAZ47" s="118"/>
      <c r="ABA47" s="118"/>
      <c r="ABB47" s="118"/>
      <c r="ABC47" s="118"/>
      <c r="ABD47" s="118"/>
      <c r="ABE47" s="118"/>
      <c r="ABF47" s="118"/>
      <c r="ABG47" s="118"/>
      <c r="ABH47" s="118"/>
      <c r="ABI47" s="118"/>
      <c r="ABJ47" s="118"/>
      <c r="ABK47" s="118"/>
      <c r="ABL47" s="118"/>
      <c r="ABM47" s="118"/>
      <c r="ABN47" s="118"/>
      <c r="ABO47" s="118"/>
      <c r="ABP47" s="118"/>
      <c r="ABQ47" s="118"/>
      <c r="ABR47" s="118"/>
      <c r="ABS47" s="118"/>
      <c r="ABT47" s="118"/>
      <c r="ABU47" s="118"/>
      <c r="ABV47" s="118"/>
      <c r="ABW47" s="118"/>
      <c r="ABX47" s="118"/>
      <c r="ABY47" s="118"/>
      <c r="ABZ47" s="118"/>
      <c r="ACA47" s="118"/>
      <c r="ACB47" s="118"/>
      <c r="ACC47" s="118"/>
      <c r="ACD47" s="118"/>
      <c r="ACE47" s="118"/>
      <c r="ACF47" s="118"/>
      <c r="ACG47" s="118"/>
      <c r="ACH47" s="118"/>
      <c r="ACI47" s="118"/>
      <c r="ACJ47" s="118"/>
      <c r="ACK47" s="118"/>
      <c r="ACL47" s="118"/>
      <c r="ACM47" s="118"/>
      <c r="ACN47" s="118"/>
      <c r="ACO47" s="118"/>
      <c r="ACP47" s="118"/>
      <c r="ACQ47" s="118"/>
      <c r="ACR47" s="118"/>
      <c r="ACS47" s="118"/>
      <c r="ACT47" s="118"/>
      <c r="ACU47" s="118"/>
      <c r="ACV47" s="118"/>
      <c r="ACW47" s="118"/>
      <c r="ACX47" s="118"/>
      <c r="ACY47" s="118"/>
      <c r="ACZ47" s="118"/>
      <c r="ADA47" s="118"/>
      <c r="ADB47" s="118"/>
      <c r="ADC47" s="118"/>
      <c r="ADD47" s="118"/>
      <c r="ADE47" s="118"/>
      <c r="ADF47" s="118"/>
      <c r="ADG47" s="118"/>
      <c r="ADH47" s="118"/>
      <c r="ADI47" s="118"/>
      <c r="ADJ47" s="118"/>
      <c r="ADK47" s="118"/>
      <c r="ADL47" s="118"/>
      <c r="ADM47" s="118"/>
      <c r="ADN47" s="118"/>
      <c r="ADO47" s="118"/>
      <c r="ADP47" s="118"/>
      <c r="ADQ47" s="118"/>
      <c r="ADR47" s="118"/>
      <c r="ADS47" s="118"/>
      <c r="ADT47" s="118"/>
      <c r="ADU47" s="118"/>
      <c r="ADV47" s="118"/>
      <c r="ADW47" s="118"/>
      <c r="ADX47" s="118"/>
      <c r="ADY47" s="118"/>
      <c r="ADZ47" s="118"/>
      <c r="AEA47" s="118"/>
      <c r="AEB47" s="118"/>
      <c r="AEC47" s="118"/>
      <c r="AED47" s="118"/>
      <c r="AEE47" s="118"/>
      <c r="AEF47" s="118"/>
      <c r="AEG47" s="118"/>
      <c r="AEH47" s="118"/>
      <c r="AEI47" s="118"/>
      <c r="AEJ47" s="118"/>
      <c r="AEK47" s="118"/>
      <c r="AEL47" s="118"/>
      <c r="AEM47" s="118"/>
      <c r="AEN47" s="118"/>
      <c r="AEO47" s="118"/>
      <c r="AEP47" s="118"/>
      <c r="AEQ47" s="118"/>
      <c r="AER47" s="118"/>
      <c r="AES47" s="118"/>
      <c r="AET47" s="118"/>
      <c r="AEU47" s="118"/>
      <c r="AEV47" s="118"/>
      <c r="AEW47" s="118"/>
      <c r="AEX47" s="118"/>
      <c r="AEY47" s="118"/>
      <c r="AEZ47" s="118"/>
      <c r="AFA47" s="118"/>
      <c r="AFB47" s="118"/>
      <c r="AFC47" s="118"/>
      <c r="AFD47" s="118"/>
      <c r="AFE47" s="118"/>
      <c r="AFF47" s="118"/>
      <c r="AFG47" s="118"/>
      <c r="AFH47" s="118"/>
      <c r="AFI47" s="118"/>
      <c r="AFJ47" s="118"/>
      <c r="AFK47" s="118"/>
      <c r="AFL47" s="118"/>
      <c r="AFM47" s="118"/>
      <c r="AFN47" s="118"/>
      <c r="AFO47" s="118"/>
      <c r="AFP47" s="118"/>
      <c r="AFQ47" s="118"/>
      <c r="AFR47" s="118"/>
      <c r="AFS47" s="118"/>
      <c r="AFT47" s="118"/>
      <c r="AFU47" s="118"/>
      <c r="AFV47" s="118"/>
      <c r="AFW47" s="118"/>
      <c r="AFX47" s="118"/>
      <c r="AFY47" s="118"/>
      <c r="AFZ47" s="118"/>
      <c r="AGA47" s="118"/>
      <c r="AGB47" s="118"/>
      <c r="AGC47" s="118"/>
      <c r="AGD47" s="118"/>
      <c r="AGE47" s="118"/>
      <c r="AGF47" s="118"/>
      <c r="AGG47" s="118"/>
      <c r="AGH47" s="118"/>
      <c r="AGI47" s="118"/>
      <c r="AGJ47" s="118"/>
      <c r="AGK47" s="118"/>
      <c r="AGL47" s="118"/>
      <c r="AGM47" s="118"/>
      <c r="AGN47" s="118"/>
      <c r="AGO47" s="118"/>
      <c r="AGP47" s="118"/>
      <c r="AGQ47" s="118"/>
      <c r="AGR47" s="118"/>
      <c r="AGS47" s="118"/>
      <c r="AGT47" s="118"/>
      <c r="AGU47" s="118"/>
      <c r="AGV47" s="118"/>
      <c r="AGW47" s="118"/>
      <c r="AGX47" s="118"/>
      <c r="AGY47" s="118"/>
      <c r="AGZ47" s="118"/>
      <c r="AHA47" s="118"/>
      <c r="AHB47" s="118"/>
      <c r="AHC47" s="118"/>
      <c r="AHD47" s="118"/>
      <c r="AHE47" s="118"/>
      <c r="AHF47" s="118"/>
      <c r="AHG47" s="118"/>
      <c r="AHH47" s="118"/>
      <c r="AHI47" s="118"/>
      <c r="AHJ47" s="118"/>
      <c r="AHK47" s="118"/>
      <c r="AHL47" s="118"/>
      <c r="AHM47" s="118"/>
      <c r="AHN47" s="118"/>
      <c r="AHO47" s="118"/>
      <c r="AHP47" s="118"/>
      <c r="AHQ47" s="118"/>
      <c r="AHR47" s="118"/>
      <c r="AHS47" s="118"/>
      <c r="AHT47" s="118"/>
      <c r="AHU47" s="118"/>
      <c r="AHV47" s="118"/>
      <c r="AHW47" s="118"/>
      <c r="AHX47" s="118"/>
      <c r="AHY47" s="118"/>
      <c r="AHZ47" s="118"/>
      <c r="AIA47" s="118"/>
      <c r="AIB47" s="118"/>
      <c r="AIC47" s="118"/>
      <c r="AID47" s="118"/>
      <c r="AIE47" s="118"/>
      <c r="AIF47" s="118"/>
      <c r="AIG47" s="118"/>
      <c r="AIH47" s="118"/>
      <c r="AII47" s="118"/>
      <c r="AIJ47" s="118"/>
      <c r="AIK47" s="118"/>
      <c r="AIL47" s="118"/>
      <c r="AIM47" s="118"/>
      <c r="AIN47" s="118"/>
      <c r="AIO47" s="118"/>
      <c r="AIP47" s="118"/>
      <c r="AIQ47" s="118"/>
      <c r="AIR47" s="118"/>
      <c r="AIS47" s="118"/>
      <c r="AIT47" s="118"/>
      <c r="AIU47" s="118"/>
      <c r="AIV47" s="118"/>
      <c r="AIW47" s="118"/>
      <c r="AIX47" s="118"/>
      <c r="AIY47" s="118"/>
      <c r="AIZ47" s="118"/>
      <c r="AJA47" s="118"/>
      <c r="AJB47" s="118"/>
      <c r="AJC47" s="118"/>
      <c r="AJD47" s="118"/>
      <c r="AJE47" s="118"/>
      <c r="AJF47" s="118"/>
      <c r="AJG47" s="118"/>
      <c r="AJH47" s="118"/>
      <c r="AJI47" s="118"/>
      <c r="AJJ47" s="118"/>
      <c r="AJK47" s="118"/>
      <c r="AJL47" s="118"/>
      <c r="AJM47" s="118"/>
      <c r="AJN47" s="118"/>
      <c r="AJO47" s="118"/>
      <c r="AJP47" s="118"/>
      <c r="AJQ47" s="118"/>
      <c r="AJR47" s="118"/>
      <c r="AJS47" s="118"/>
      <c r="AJT47" s="118"/>
      <c r="AJU47" s="118"/>
      <c r="AJV47" s="118"/>
      <c r="AJW47" s="118"/>
      <c r="AJX47" s="118"/>
      <c r="AJY47" s="118"/>
      <c r="AJZ47" s="118"/>
      <c r="AKA47" s="118"/>
      <c r="AKB47" s="118"/>
      <c r="AKC47" s="118"/>
      <c r="AKD47" s="118"/>
      <c r="AKE47" s="118"/>
      <c r="AKF47" s="118"/>
      <c r="AKG47" s="118"/>
      <c r="AKH47" s="118"/>
      <c r="AKI47" s="118"/>
      <c r="AKJ47" s="118"/>
      <c r="AKK47" s="118"/>
      <c r="AKL47" s="118"/>
      <c r="AKM47" s="118"/>
      <c r="AKN47" s="118"/>
      <c r="AKO47" s="118"/>
      <c r="AKP47" s="118"/>
      <c r="AKQ47" s="118"/>
      <c r="AKR47" s="118"/>
      <c r="AKS47" s="118"/>
      <c r="AKT47" s="118"/>
      <c r="AKU47" s="118"/>
      <c r="AKV47" s="118"/>
      <c r="AKW47" s="118"/>
      <c r="AKX47" s="118"/>
      <c r="AKY47" s="118"/>
      <c r="AKZ47" s="118"/>
      <c r="ALA47" s="118"/>
      <c r="ALB47" s="118"/>
      <c r="ALC47" s="118"/>
      <c r="ALD47" s="118"/>
      <c r="ALE47" s="118"/>
      <c r="ALF47" s="118"/>
      <c r="ALG47" s="118"/>
      <c r="ALH47" s="118"/>
      <c r="ALI47" s="118"/>
      <c r="ALJ47" s="118"/>
      <c r="ALK47" s="118"/>
      <c r="ALL47" s="118"/>
      <c r="ALM47" s="118"/>
      <c r="ALN47" s="118"/>
      <c r="ALO47" s="118"/>
      <c r="ALP47" s="118"/>
      <c r="ALQ47" s="118"/>
      <c r="ALR47" s="118"/>
      <c r="ALS47" s="118"/>
      <c r="ALT47" s="118"/>
      <c r="ALU47" s="118"/>
      <c r="ALV47" s="118"/>
      <c r="ALW47" s="118"/>
      <c r="ALX47" s="118"/>
      <c r="ALY47" s="118"/>
      <c r="ALZ47" s="118"/>
      <c r="AMA47" s="118"/>
      <c r="AMB47" s="118"/>
      <c r="AMC47" s="118"/>
      <c r="AMD47" s="118"/>
      <c r="AME47" s="118"/>
      <c r="AMF47" s="118"/>
      <c r="AMG47" s="118"/>
      <c r="AMH47" s="118"/>
    </row>
    <row r="48" spans="1:1022" x14ac:dyDescent="0.25">
      <c r="A48" s="168" t="s">
        <v>1341</v>
      </c>
      <c r="B48" s="163">
        <v>48</v>
      </c>
      <c r="C48" s="162" t="s">
        <v>24667</v>
      </c>
      <c r="D48" s="184" t="s">
        <v>1342</v>
      </c>
      <c r="E48" s="429"/>
      <c r="F48" s="201"/>
      <c r="G48" s="180"/>
      <c r="H48" s="180"/>
      <c r="I48" s="319"/>
      <c r="J48" s="366"/>
      <c r="K48" s="332">
        <v>1</v>
      </c>
      <c r="L48" s="140"/>
      <c r="M48" s="140"/>
      <c r="N48" s="140"/>
      <c r="O48" s="140"/>
      <c r="P48" s="332">
        <v>2</v>
      </c>
      <c r="Q48" s="140"/>
      <c r="R48" s="140"/>
      <c r="S48" s="140"/>
      <c r="V48" s="219">
        <f t="shared" si="14"/>
        <v>100</v>
      </c>
      <c r="W48" s="219">
        <f t="shared" si="15"/>
        <v>100</v>
      </c>
      <c r="X48" s="219">
        <f>IF(O48=3,20,100)</f>
        <v>100</v>
      </c>
      <c r="Y48" s="219">
        <f t="shared" si="28"/>
        <v>100</v>
      </c>
      <c r="Z48" s="219">
        <f t="shared" si="29"/>
        <v>10</v>
      </c>
      <c r="AA48" s="220">
        <f t="shared" si="26"/>
        <v>100</v>
      </c>
      <c r="AB48" s="220">
        <f t="shared" si="22"/>
        <v>100</v>
      </c>
      <c r="AC48" s="220">
        <f t="shared" si="21"/>
        <v>100</v>
      </c>
      <c r="AD48" s="416">
        <f t="shared" si="30"/>
        <v>100</v>
      </c>
      <c r="AE48" s="416">
        <f t="shared" si="27"/>
        <v>100</v>
      </c>
      <c r="AF48" s="212">
        <f t="shared" si="23"/>
        <v>1</v>
      </c>
      <c r="AG48" s="212">
        <f t="shared" si="31"/>
        <v>100</v>
      </c>
      <c r="AH48" s="212">
        <f t="shared" si="24"/>
        <v>3</v>
      </c>
      <c r="AI48" s="212">
        <f t="shared" si="25"/>
        <v>100</v>
      </c>
      <c r="AJ48" s="214"/>
      <c r="AK48" s="412"/>
      <c r="AL48" s="185">
        <v>2</v>
      </c>
      <c r="AM48" s="214"/>
      <c r="AN48" s="412"/>
      <c r="AO48" s="412"/>
      <c r="AP48" s="412"/>
      <c r="AQ48" s="222" t="s">
        <v>760</v>
      </c>
    </row>
    <row r="49" spans="1:1022" x14ac:dyDescent="0.25">
      <c r="A49" s="208" t="s">
        <v>1343</v>
      </c>
      <c r="B49" s="163">
        <v>49</v>
      </c>
      <c r="C49" s="162" t="s">
        <v>24668</v>
      </c>
      <c r="D49" s="175" t="s">
        <v>1344</v>
      </c>
      <c r="E49" s="185" t="s">
        <v>208</v>
      </c>
      <c r="F49" s="201"/>
      <c r="G49" s="180"/>
      <c r="H49" s="180"/>
      <c r="I49" s="319">
        <v>8</v>
      </c>
      <c r="J49" s="332" t="s">
        <v>753</v>
      </c>
      <c r="K49" s="334">
        <v>1</v>
      </c>
      <c r="L49" s="140"/>
      <c r="M49" s="140"/>
      <c r="N49" s="140"/>
      <c r="O49" s="336">
        <v>3</v>
      </c>
      <c r="P49" s="140"/>
      <c r="Q49" s="140"/>
      <c r="R49" s="140"/>
      <c r="S49" s="140"/>
      <c r="V49" s="219">
        <f t="shared" si="14"/>
        <v>100</v>
      </c>
      <c r="W49" s="219">
        <f t="shared" si="15"/>
        <v>100</v>
      </c>
      <c r="X49" s="230">
        <v>10</v>
      </c>
      <c r="Y49" s="219">
        <f t="shared" si="28"/>
        <v>100</v>
      </c>
      <c r="Z49" s="219">
        <f t="shared" si="29"/>
        <v>100</v>
      </c>
      <c r="AA49" s="220">
        <f t="shared" si="26"/>
        <v>100</v>
      </c>
      <c r="AB49" s="220">
        <f t="shared" si="22"/>
        <v>100</v>
      </c>
      <c r="AC49" s="220">
        <f t="shared" si="21"/>
        <v>100</v>
      </c>
      <c r="AD49" s="416">
        <f t="shared" si="30"/>
        <v>100</v>
      </c>
      <c r="AE49" s="416">
        <f t="shared" si="27"/>
        <v>100</v>
      </c>
      <c r="AF49" s="221">
        <v>0.1</v>
      </c>
      <c r="AG49" s="221">
        <v>1</v>
      </c>
      <c r="AH49" s="250">
        <v>1</v>
      </c>
      <c r="AI49" s="250">
        <v>10</v>
      </c>
      <c r="AJ49" s="214" t="s">
        <v>24613</v>
      </c>
      <c r="AK49" s="412"/>
      <c r="AL49" s="412"/>
      <c r="AM49" s="214"/>
      <c r="AN49" s="412"/>
      <c r="AO49" s="412"/>
      <c r="AP49" s="412"/>
      <c r="AQ49" s="222" t="s">
        <v>1345</v>
      </c>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c r="DJ49" s="412"/>
      <c r="DK49" s="412"/>
      <c r="DL49" s="412"/>
      <c r="DM49" s="412"/>
      <c r="DN49" s="412"/>
      <c r="DO49" s="412"/>
      <c r="DP49" s="412"/>
      <c r="DQ49" s="412"/>
      <c r="DR49" s="412"/>
      <c r="DS49" s="412"/>
      <c r="DT49" s="412"/>
      <c r="DU49" s="412"/>
      <c r="DV49" s="412"/>
      <c r="DW49" s="412"/>
      <c r="DX49" s="412"/>
      <c r="DY49" s="412"/>
      <c r="DZ49" s="412"/>
      <c r="EA49" s="412"/>
      <c r="EB49" s="412"/>
      <c r="EC49" s="412"/>
      <c r="ED49" s="412"/>
      <c r="EE49" s="412"/>
      <c r="EF49" s="412"/>
      <c r="EG49" s="412"/>
      <c r="EH49" s="412"/>
      <c r="EI49" s="412"/>
      <c r="EJ49" s="412"/>
      <c r="EK49" s="412"/>
      <c r="EL49" s="412"/>
      <c r="EM49" s="412"/>
      <c r="EN49" s="412"/>
      <c r="EO49" s="412"/>
      <c r="EP49" s="412"/>
      <c r="EQ49" s="412"/>
      <c r="ER49" s="412"/>
      <c r="ES49" s="412"/>
      <c r="ET49" s="412"/>
      <c r="EU49" s="412"/>
      <c r="EV49" s="412"/>
      <c r="EW49" s="412"/>
      <c r="EX49" s="412"/>
      <c r="EY49" s="412"/>
      <c r="EZ49" s="412"/>
      <c r="FA49" s="412"/>
      <c r="FB49" s="412"/>
      <c r="FC49" s="412"/>
      <c r="FD49" s="412"/>
      <c r="FE49" s="412"/>
      <c r="FF49" s="412"/>
      <c r="FG49" s="412"/>
      <c r="FH49" s="412"/>
      <c r="FI49" s="412"/>
      <c r="FJ49" s="412"/>
      <c r="FK49" s="412"/>
      <c r="FL49" s="412"/>
      <c r="FM49" s="412"/>
      <c r="FN49" s="412"/>
      <c r="FO49" s="412"/>
      <c r="FP49" s="412"/>
      <c r="FQ49" s="412"/>
      <c r="FR49" s="412"/>
      <c r="FS49" s="412"/>
      <c r="FT49" s="412"/>
      <c r="FU49" s="412"/>
      <c r="FV49" s="412"/>
      <c r="FW49" s="412"/>
      <c r="FX49" s="412"/>
      <c r="FY49" s="412"/>
      <c r="FZ49" s="412"/>
      <c r="GA49" s="412"/>
      <c r="GB49" s="412"/>
      <c r="GC49" s="412"/>
      <c r="GD49" s="412"/>
      <c r="GE49" s="412"/>
      <c r="GF49" s="412"/>
      <c r="GG49" s="412"/>
      <c r="GH49" s="412"/>
      <c r="GI49" s="412"/>
      <c r="GJ49" s="412"/>
      <c r="GK49" s="412"/>
      <c r="GL49" s="412"/>
      <c r="GM49" s="412"/>
      <c r="GN49" s="412"/>
      <c r="GO49" s="412"/>
      <c r="GP49" s="412"/>
      <c r="GQ49" s="412"/>
      <c r="GR49" s="412"/>
      <c r="GS49" s="412"/>
      <c r="GT49" s="412"/>
      <c r="GU49" s="412"/>
      <c r="GV49" s="412"/>
      <c r="GW49" s="412"/>
      <c r="GX49" s="412"/>
      <c r="GY49" s="412"/>
      <c r="GZ49" s="412"/>
      <c r="HA49" s="412"/>
      <c r="HB49" s="412"/>
      <c r="HC49" s="412"/>
      <c r="HD49" s="412"/>
      <c r="HE49" s="412"/>
      <c r="HF49" s="412"/>
      <c r="HG49" s="412"/>
      <c r="HH49" s="412"/>
      <c r="HI49" s="412"/>
      <c r="HJ49" s="412"/>
      <c r="HK49" s="412"/>
      <c r="HL49" s="412"/>
      <c r="HM49" s="412"/>
      <c r="HN49" s="412"/>
      <c r="HO49" s="412"/>
      <c r="HP49" s="412"/>
      <c r="HQ49" s="412"/>
      <c r="HR49" s="412"/>
      <c r="HS49" s="412"/>
      <c r="HT49" s="412"/>
      <c r="HU49" s="412"/>
      <c r="HV49" s="412"/>
      <c r="HW49" s="412"/>
      <c r="HX49" s="412"/>
      <c r="HY49" s="412"/>
      <c r="HZ49" s="412"/>
      <c r="IA49" s="412"/>
      <c r="IB49" s="412"/>
      <c r="IC49" s="412"/>
      <c r="ID49" s="412"/>
      <c r="IE49" s="412"/>
      <c r="IF49" s="412"/>
      <c r="IG49" s="412"/>
      <c r="IH49" s="412"/>
      <c r="II49" s="412"/>
      <c r="IJ49" s="412"/>
      <c r="IK49" s="412"/>
      <c r="IL49" s="412"/>
      <c r="IM49" s="412"/>
      <c r="IN49" s="412"/>
      <c r="IO49" s="412"/>
      <c r="IP49" s="412"/>
      <c r="IQ49" s="412"/>
      <c r="IR49" s="412"/>
      <c r="IS49" s="412"/>
      <c r="IT49" s="412"/>
      <c r="IU49" s="412"/>
      <c r="IV49" s="412"/>
      <c r="IW49" s="412"/>
      <c r="IX49" s="412"/>
      <c r="IY49" s="412"/>
      <c r="IZ49" s="412"/>
      <c r="JA49" s="412"/>
      <c r="JB49" s="412"/>
      <c r="JC49" s="412"/>
      <c r="JD49" s="412"/>
      <c r="JE49" s="412"/>
      <c r="JF49" s="412"/>
      <c r="JG49" s="412"/>
      <c r="JH49" s="412"/>
      <c r="JI49" s="412"/>
      <c r="JJ49" s="412"/>
      <c r="JK49" s="412"/>
      <c r="JL49" s="412"/>
      <c r="JM49" s="412"/>
      <c r="JN49" s="412"/>
      <c r="JO49" s="412"/>
      <c r="JP49" s="412"/>
      <c r="JQ49" s="412"/>
      <c r="JR49" s="412"/>
      <c r="JS49" s="412"/>
      <c r="JT49" s="412"/>
      <c r="JU49" s="412"/>
      <c r="JV49" s="412"/>
      <c r="JW49" s="412"/>
      <c r="JX49" s="412"/>
      <c r="JY49" s="412"/>
      <c r="JZ49" s="412"/>
      <c r="KA49" s="412"/>
      <c r="KB49" s="412"/>
      <c r="KC49" s="412"/>
      <c r="KD49" s="412"/>
      <c r="KE49" s="412"/>
      <c r="KF49" s="412"/>
      <c r="KG49" s="412"/>
      <c r="KH49" s="412"/>
      <c r="KI49" s="412"/>
      <c r="KJ49" s="412"/>
      <c r="KK49" s="412"/>
      <c r="KL49" s="412"/>
      <c r="KM49" s="412"/>
      <c r="KN49" s="412"/>
      <c r="KO49" s="412"/>
      <c r="KP49" s="412"/>
      <c r="KQ49" s="412"/>
      <c r="KR49" s="412"/>
      <c r="KS49" s="412"/>
      <c r="KT49" s="412"/>
      <c r="KU49" s="412"/>
      <c r="KV49" s="412"/>
      <c r="KW49" s="412"/>
      <c r="KX49" s="412"/>
      <c r="KY49" s="412"/>
      <c r="KZ49" s="412"/>
      <c r="LA49" s="412"/>
      <c r="LB49" s="412"/>
      <c r="LC49" s="412"/>
      <c r="LD49" s="412"/>
      <c r="LE49" s="412"/>
      <c r="LF49" s="412"/>
      <c r="LG49" s="412"/>
      <c r="LH49" s="412"/>
      <c r="LI49" s="412"/>
      <c r="LJ49" s="412"/>
      <c r="LK49" s="412"/>
      <c r="LL49" s="412"/>
      <c r="LM49" s="412"/>
      <c r="LN49" s="412"/>
      <c r="LO49" s="412"/>
      <c r="LP49" s="412"/>
      <c r="LQ49" s="412"/>
      <c r="LR49" s="412"/>
      <c r="LS49" s="412"/>
      <c r="LT49" s="412"/>
      <c r="LU49" s="412"/>
      <c r="LV49" s="412"/>
      <c r="LW49" s="412"/>
      <c r="LX49" s="412"/>
      <c r="LY49" s="412"/>
      <c r="LZ49" s="412"/>
      <c r="MA49" s="412"/>
      <c r="MB49" s="412"/>
      <c r="MC49" s="412"/>
      <c r="MD49" s="412"/>
      <c r="ME49" s="412"/>
      <c r="MF49" s="412"/>
      <c r="MG49" s="412"/>
      <c r="MH49" s="412"/>
      <c r="MI49" s="412"/>
      <c r="MJ49" s="412"/>
      <c r="MK49" s="412"/>
      <c r="ML49" s="412"/>
      <c r="MM49" s="412"/>
      <c r="MN49" s="412"/>
      <c r="MO49" s="412"/>
      <c r="MP49" s="412"/>
      <c r="MQ49" s="412"/>
      <c r="MR49" s="412"/>
      <c r="MS49" s="412"/>
      <c r="MT49" s="412"/>
      <c r="MU49" s="412"/>
      <c r="MV49" s="412"/>
      <c r="MW49" s="412"/>
      <c r="MX49" s="412"/>
      <c r="MY49" s="412"/>
      <c r="MZ49" s="412"/>
      <c r="NA49" s="412"/>
      <c r="NB49" s="412"/>
      <c r="NC49" s="412"/>
      <c r="ND49" s="412"/>
      <c r="NE49" s="412"/>
      <c r="NF49" s="412"/>
      <c r="NG49" s="412"/>
      <c r="NH49" s="412"/>
      <c r="NI49" s="412"/>
      <c r="NJ49" s="412"/>
      <c r="NK49" s="412"/>
      <c r="NL49" s="412"/>
      <c r="NM49" s="412"/>
      <c r="NN49" s="412"/>
      <c r="NO49" s="412"/>
      <c r="NP49" s="412"/>
      <c r="NQ49" s="412"/>
      <c r="NR49" s="412"/>
      <c r="NS49" s="412"/>
      <c r="NT49" s="412"/>
      <c r="NU49" s="412"/>
      <c r="NV49" s="412"/>
      <c r="NW49" s="412"/>
      <c r="NX49" s="412"/>
      <c r="NY49" s="412"/>
      <c r="NZ49" s="412"/>
      <c r="OA49" s="412"/>
      <c r="OB49" s="412"/>
      <c r="OC49" s="412"/>
      <c r="OD49" s="412"/>
      <c r="OE49" s="412"/>
      <c r="OF49" s="412"/>
      <c r="OG49" s="412"/>
      <c r="OH49" s="412"/>
      <c r="OI49" s="412"/>
      <c r="OJ49" s="412"/>
      <c r="OK49" s="412"/>
      <c r="OL49" s="412"/>
      <c r="OM49" s="412"/>
      <c r="ON49" s="412"/>
      <c r="OO49" s="412"/>
      <c r="OP49" s="412"/>
      <c r="OQ49" s="412"/>
      <c r="OR49" s="412"/>
      <c r="OS49" s="412"/>
      <c r="OT49" s="412"/>
      <c r="OU49" s="412"/>
      <c r="OV49" s="412"/>
      <c r="OW49" s="412"/>
      <c r="OX49" s="412"/>
      <c r="OY49" s="412"/>
      <c r="OZ49" s="412"/>
      <c r="PA49" s="412"/>
      <c r="PB49" s="412"/>
      <c r="PC49" s="412"/>
      <c r="PD49" s="412"/>
      <c r="PE49" s="412"/>
      <c r="PF49" s="412"/>
      <c r="PG49" s="412"/>
      <c r="PH49" s="412"/>
      <c r="PI49" s="412"/>
      <c r="PJ49" s="412"/>
      <c r="PK49" s="412"/>
      <c r="PL49" s="412"/>
      <c r="PM49" s="412"/>
      <c r="PN49" s="412"/>
      <c r="PO49" s="412"/>
      <c r="PP49" s="412"/>
      <c r="PQ49" s="412"/>
      <c r="PR49" s="412"/>
      <c r="PS49" s="412"/>
      <c r="PT49" s="412"/>
      <c r="PU49" s="412"/>
      <c r="PV49" s="412"/>
      <c r="PW49" s="412"/>
      <c r="PX49" s="412"/>
      <c r="PY49" s="412"/>
      <c r="PZ49" s="412"/>
      <c r="QA49" s="412"/>
      <c r="QB49" s="412"/>
      <c r="QC49" s="412"/>
      <c r="QD49" s="412"/>
      <c r="QE49" s="412"/>
      <c r="QF49" s="412"/>
      <c r="QG49" s="412"/>
      <c r="QH49" s="412"/>
      <c r="QI49" s="412"/>
      <c r="QJ49" s="412"/>
      <c r="QK49" s="412"/>
      <c r="QL49" s="412"/>
      <c r="QM49" s="412"/>
      <c r="QN49" s="412"/>
      <c r="QO49" s="412"/>
      <c r="QP49" s="412"/>
      <c r="QQ49" s="412"/>
      <c r="QR49" s="412"/>
      <c r="QS49" s="412"/>
      <c r="QT49" s="412"/>
      <c r="QU49" s="412"/>
      <c r="QV49" s="412"/>
      <c r="QW49" s="412"/>
      <c r="QX49" s="412"/>
      <c r="QY49" s="412"/>
      <c r="QZ49" s="412"/>
      <c r="RA49" s="412"/>
      <c r="RB49" s="412"/>
      <c r="RC49" s="412"/>
      <c r="RD49" s="412"/>
      <c r="RE49" s="412"/>
      <c r="RF49" s="412"/>
      <c r="RG49" s="412"/>
      <c r="RH49" s="412"/>
      <c r="RI49" s="412"/>
      <c r="RJ49" s="412"/>
      <c r="RK49" s="412"/>
      <c r="RL49" s="412"/>
      <c r="RM49" s="412"/>
      <c r="RN49" s="412"/>
      <c r="RO49" s="412"/>
      <c r="RP49" s="412"/>
      <c r="RQ49" s="412"/>
      <c r="RR49" s="412"/>
      <c r="RS49" s="412"/>
      <c r="RT49" s="412"/>
      <c r="RU49" s="412"/>
      <c r="RV49" s="412"/>
      <c r="RW49" s="412"/>
      <c r="RX49" s="412"/>
      <c r="RY49" s="412"/>
      <c r="RZ49" s="412"/>
      <c r="SA49" s="412"/>
      <c r="SB49" s="412"/>
      <c r="SC49" s="412"/>
      <c r="SD49" s="412"/>
      <c r="SE49" s="412"/>
      <c r="SF49" s="412"/>
      <c r="SG49" s="412"/>
      <c r="SH49" s="412"/>
      <c r="SI49" s="412"/>
      <c r="SJ49" s="412"/>
      <c r="SK49" s="412"/>
      <c r="SL49" s="412"/>
      <c r="SM49" s="412"/>
      <c r="SN49" s="412"/>
      <c r="SO49" s="412"/>
      <c r="SP49" s="412"/>
      <c r="SQ49" s="412"/>
      <c r="SR49" s="412"/>
      <c r="SS49" s="412"/>
      <c r="ST49" s="412"/>
      <c r="SU49" s="412"/>
      <c r="SV49" s="412"/>
      <c r="SW49" s="412"/>
      <c r="SX49" s="412"/>
      <c r="SY49" s="412"/>
      <c r="SZ49" s="412"/>
      <c r="TA49" s="412"/>
      <c r="TB49" s="412"/>
      <c r="TC49" s="412"/>
      <c r="TD49" s="412"/>
      <c r="TE49" s="412"/>
      <c r="TF49" s="412"/>
      <c r="TG49" s="412"/>
      <c r="TH49" s="412"/>
      <c r="TI49" s="412"/>
      <c r="TJ49" s="412"/>
      <c r="TK49" s="412"/>
      <c r="TL49" s="412"/>
      <c r="TM49" s="412"/>
      <c r="TN49" s="412"/>
      <c r="TO49" s="412"/>
      <c r="TP49" s="412"/>
      <c r="TQ49" s="412"/>
      <c r="TR49" s="412"/>
      <c r="TS49" s="412"/>
      <c r="TT49" s="412"/>
      <c r="TU49" s="412"/>
      <c r="TV49" s="412"/>
      <c r="TW49" s="412"/>
      <c r="TX49" s="412"/>
      <c r="TY49" s="412"/>
      <c r="TZ49" s="412"/>
      <c r="UA49" s="412"/>
      <c r="UB49" s="412"/>
      <c r="UC49" s="412"/>
      <c r="UD49" s="412"/>
      <c r="UE49" s="412"/>
      <c r="UF49" s="412"/>
      <c r="UG49" s="412"/>
      <c r="UH49" s="412"/>
      <c r="UI49" s="412"/>
      <c r="UJ49" s="412"/>
      <c r="UK49" s="412"/>
      <c r="UL49" s="412"/>
      <c r="UM49" s="412"/>
      <c r="UN49" s="412"/>
      <c r="UO49" s="412"/>
      <c r="UP49" s="412"/>
      <c r="UQ49" s="412"/>
      <c r="UR49" s="412"/>
      <c r="US49" s="412"/>
      <c r="UT49" s="412"/>
      <c r="UU49" s="412"/>
      <c r="UV49" s="412"/>
      <c r="UW49" s="412"/>
      <c r="UX49" s="412"/>
      <c r="UY49" s="412"/>
      <c r="UZ49" s="412"/>
      <c r="VA49" s="412"/>
      <c r="VB49" s="412"/>
      <c r="VC49" s="412"/>
      <c r="VD49" s="412"/>
      <c r="VE49" s="412"/>
      <c r="VF49" s="412"/>
      <c r="VG49" s="412"/>
      <c r="VH49" s="412"/>
      <c r="VI49" s="412"/>
      <c r="VJ49" s="412"/>
      <c r="VK49" s="412"/>
      <c r="VL49" s="412"/>
      <c r="VM49" s="412"/>
      <c r="VN49" s="412"/>
      <c r="VO49" s="412"/>
      <c r="VP49" s="412"/>
      <c r="VQ49" s="412"/>
      <c r="VR49" s="412"/>
      <c r="VS49" s="412"/>
      <c r="VT49" s="412"/>
      <c r="VU49" s="412"/>
      <c r="VV49" s="412"/>
      <c r="VW49" s="412"/>
      <c r="VX49" s="412"/>
      <c r="VY49" s="412"/>
      <c r="VZ49" s="412"/>
      <c r="WA49" s="412"/>
      <c r="WB49" s="412"/>
      <c r="WC49" s="412"/>
      <c r="WD49" s="412"/>
      <c r="WE49" s="412"/>
      <c r="WF49" s="412"/>
      <c r="WG49" s="412"/>
      <c r="WH49" s="412"/>
      <c r="WI49" s="412"/>
      <c r="WJ49" s="412"/>
      <c r="WK49" s="412"/>
      <c r="WL49" s="412"/>
      <c r="WM49" s="412"/>
      <c r="WN49" s="412"/>
      <c r="WO49" s="412"/>
      <c r="WP49" s="412"/>
      <c r="WQ49" s="412"/>
      <c r="WR49" s="412"/>
      <c r="WS49" s="412"/>
      <c r="WT49" s="412"/>
      <c r="WU49" s="412"/>
      <c r="WV49" s="412"/>
      <c r="WW49" s="412"/>
      <c r="WX49" s="412"/>
      <c r="WY49" s="412"/>
      <c r="WZ49" s="412"/>
      <c r="XA49" s="412"/>
      <c r="XB49" s="412"/>
      <c r="XC49" s="412"/>
      <c r="XD49" s="412"/>
      <c r="XE49" s="412"/>
      <c r="XF49" s="412"/>
      <c r="XG49" s="412"/>
      <c r="XH49" s="412"/>
      <c r="XI49" s="412"/>
      <c r="XJ49" s="412"/>
      <c r="XK49" s="412"/>
      <c r="XL49" s="412"/>
      <c r="XM49" s="412"/>
      <c r="XN49" s="412"/>
      <c r="XO49" s="412"/>
      <c r="XP49" s="412"/>
      <c r="XQ49" s="412"/>
      <c r="XR49" s="412"/>
      <c r="XS49" s="412"/>
      <c r="XT49" s="412"/>
      <c r="XU49" s="412"/>
      <c r="XV49" s="412"/>
      <c r="XW49" s="412"/>
      <c r="XX49" s="412"/>
      <c r="XY49" s="412"/>
      <c r="XZ49" s="412"/>
      <c r="YA49" s="412"/>
      <c r="YB49" s="412"/>
      <c r="YC49" s="412"/>
      <c r="YD49" s="412"/>
      <c r="YE49" s="412"/>
      <c r="YF49" s="412"/>
      <c r="YG49" s="412"/>
      <c r="YH49" s="412"/>
      <c r="YI49" s="412"/>
      <c r="YJ49" s="412"/>
      <c r="YK49" s="412"/>
      <c r="YL49" s="412"/>
      <c r="YM49" s="412"/>
      <c r="YN49" s="412"/>
      <c r="YO49" s="412"/>
      <c r="YP49" s="412"/>
      <c r="YQ49" s="412"/>
      <c r="YR49" s="412"/>
      <c r="YS49" s="412"/>
      <c r="YT49" s="412"/>
      <c r="YU49" s="412"/>
      <c r="YV49" s="412"/>
      <c r="YW49" s="412"/>
      <c r="YX49" s="412"/>
      <c r="YY49" s="412"/>
      <c r="YZ49" s="412"/>
      <c r="ZA49" s="412"/>
      <c r="ZB49" s="412"/>
      <c r="ZC49" s="412"/>
      <c r="ZD49" s="412"/>
      <c r="ZE49" s="412"/>
      <c r="ZF49" s="412"/>
      <c r="ZG49" s="412"/>
      <c r="ZH49" s="412"/>
      <c r="ZI49" s="412"/>
      <c r="ZJ49" s="412"/>
      <c r="ZK49" s="412"/>
      <c r="ZL49" s="412"/>
      <c r="ZM49" s="412"/>
      <c r="ZN49" s="412"/>
      <c r="ZO49" s="412"/>
      <c r="ZP49" s="412"/>
      <c r="ZQ49" s="412"/>
      <c r="ZR49" s="412"/>
      <c r="ZS49" s="412"/>
      <c r="ZT49" s="412"/>
      <c r="ZU49" s="412"/>
      <c r="ZV49" s="412"/>
      <c r="ZW49" s="412"/>
      <c r="ZX49" s="412"/>
      <c r="ZY49" s="412"/>
      <c r="ZZ49" s="412"/>
      <c r="AAA49" s="412"/>
      <c r="AAB49" s="412"/>
      <c r="AAC49" s="412"/>
      <c r="AAD49" s="412"/>
      <c r="AAE49" s="412"/>
      <c r="AAF49" s="412"/>
      <c r="AAG49" s="412"/>
      <c r="AAH49" s="412"/>
      <c r="AAI49" s="412"/>
      <c r="AAJ49" s="412"/>
      <c r="AAK49" s="412"/>
      <c r="AAL49" s="412"/>
      <c r="AAM49" s="412"/>
      <c r="AAN49" s="412"/>
      <c r="AAO49" s="412"/>
      <c r="AAP49" s="412"/>
      <c r="AAQ49" s="412"/>
      <c r="AAR49" s="412"/>
      <c r="AAS49" s="412"/>
      <c r="AAT49" s="412"/>
      <c r="AAU49" s="412"/>
      <c r="AAV49" s="412"/>
      <c r="AAW49" s="412"/>
      <c r="AAX49" s="412"/>
      <c r="AAY49" s="412"/>
      <c r="AAZ49" s="412"/>
      <c r="ABA49" s="412"/>
      <c r="ABB49" s="412"/>
      <c r="ABC49" s="412"/>
      <c r="ABD49" s="412"/>
      <c r="ABE49" s="412"/>
      <c r="ABF49" s="412"/>
      <c r="ABG49" s="412"/>
      <c r="ABH49" s="412"/>
      <c r="ABI49" s="412"/>
      <c r="ABJ49" s="412"/>
      <c r="ABK49" s="412"/>
      <c r="ABL49" s="412"/>
      <c r="ABM49" s="412"/>
      <c r="ABN49" s="412"/>
      <c r="ABO49" s="412"/>
      <c r="ABP49" s="412"/>
      <c r="ABQ49" s="412"/>
      <c r="ABR49" s="412"/>
      <c r="ABS49" s="412"/>
      <c r="ABT49" s="412"/>
      <c r="ABU49" s="412"/>
      <c r="ABV49" s="412"/>
      <c r="ABW49" s="412"/>
      <c r="ABX49" s="412"/>
      <c r="ABY49" s="412"/>
      <c r="ABZ49" s="412"/>
      <c r="ACA49" s="412"/>
      <c r="ACB49" s="412"/>
      <c r="ACC49" s="412"/>
      <c r="ACD49" s="412"/>
      <c r="ACE49" s="412"/>
      <c r="ACF49" s="412"/>
      <c r="ACG49" s="412"/>
      <c r="ACH49" s="412"/>
      <c r="ACI49" s="412"/>
      <c r="ACJ49" s="412"/>
      <c r="ACK49" s="412"/>
      <c r="ACL49" s="412"/>
      <c r="ACM49" s="412"/>
      <c r="ACN49" s="412"/>
      <c r="ACO49" s="412"/>
      <c r="ACP49" s="412"/>
      <c r="ACQ49" s="412"/>
      <c r="ACR49" s="412"/>
      <c r="ACS49" s="412"/>
      <c r="ACT49" s="412"/>
      <c r="ACU49" s="412"/>
      <c r="ACV49" s="412"/>
      <c r="ACW49" s="412"/>
      <c r="ACX49" s="412"/>
      <c r="ACY49" s="412"/>
      <c r="ACZ49" s="412"/>
      <c r="ADA49" s="412"/>
      <c r="ADB49" s="412"/>
      <c r="ADC49" s="412"/>
      <c r="ADD49" s="412"/>
      <c r="ADE49" s="412"/>
      <c r="ADF49" s="412"/>
      <c r="ADG49" s="412"/>
      <c r="ADH49" s="412"/>
      <c r="ADI49" s="412"/>
      <c r="ADJ49" s="412"/>
      <c r="ADK49" s="412"/>
      <c r="ADL49" s="412"/>
      <c r="ADM49" s="412"/>
      <c r="ADN49" s="412"/>
      <c r="ADO49" s="412"/>
      <c r="ADP49" s="412"/>
      <c r="ADQ49" s="412"/>
      <c r="ADR49" s="412"/>
      <c r="ADS49" s="412"/>
      <c r="ADT49" s="412"/>
      <c r="ADU49" s="412"/>
      <c r="ADV49" s="412"/>
      <c r="ADW49" s="412"/>
      <c r="ADX49" s="412"/>
      <c r="ADY49" s="412"/>
      <c r="ADZ49" s="412"/>
      <c r="AEA49" s="412"/>
      <c r="AEB49" s="412"/>
      <c r="AEC49" s="412"/>
      <c r="AED49" s="412"/>
      <c r="AEE49" s="412"/>
      <c r="AEF49" s="412"/>
      <c r="AEG49" s="412"/>
      <c r="AEH49" s="412"/>
      <c r="AEI49" s="412"/>
      <c r="AEJ49" s="412"/>
      <c r="AEK49" s="412"/>
      <c r="AEL49" s="412"/>
      <c r="AEM49" s="412"/>
      <c r="AEN49" s="412"/>
      <c r="AEO49" s="412"/>
      <c r="AEP49" s="412"/>
      <c r="AEQ49" s="412"/>
      <c r="AER49" s="412"/>
      <c r="AES49" s="412"/>
      <c r="AET49" s="412"/>
      <c r="AEU49" s="412"/>
      <c r="AEV49" s="412"/>
      <c r="AEW49" s="412"/>
      <c r="AEX49" s="412"/>
      <c r="AEY49" s="412"/>
      <c r="AEZ49" s="412"/>
      <c r="AFA49" s="412"/>
      <c r="AFB49" s="412"/>
      <c r="AFC49" s="412"/>
      <c r="AFD49" s="412"/>
      <c r="AFE49" s="412"/>
      <c r="AFF49" s="412"/>
      <c r="AFG49" s="412"/>
      <c r="AFH49" s="412"/>
      <c r="AFI49" s="412"/>
      <c r="AFJ49" s="412"/>
      <c r="AFK49" s="412"/>
      <c r="AFL49" s="412"/>
      <c r="AFM49" s="412"/>
      <c r="AFN49" s="412"/>
      <c r="AFO49" s="412"/>
      <c r="AFP49" s="412"/>
      <c r="AFQ49" s="412"/>
      <c r="AFR49" s="412"/>
      <c r="AFS49" s="412"/>
      <c r="AFT49" s="412"/>
      <c r="AFU49" s="412"/>
      <c r="AFV49" s="412"/>
      <c r="AFW49" s="412"/>
      <c r="AFX49" s="412"/>
      <c r="AFY49" s="412"/>
      <c r="AFZ49" s="412"/>
      <c r="AGA49" s="412"/>
      <c r="AGB49" s="412"/>
      <c r="AGC49" s="412"/>
      <c r="AGD49" s="412"/>
      <c r="AGE49" s="412"/>
      <c r="AGF49" s="412"/>
      <c r="AGG49" s="412"/>
      <c r="AGH49" s="412"/>
      <c r="AGI49" s="412"/>
      <c r="AGJ49" s="412"/>
      <c r="AGK49" s="412"/>
      <c r="AGL49" s="412"/>
      <c r="AGM49" s="412"/>
      <c r="AGN49" s="412"/>
      <c r="AGO49" s="412"/>
      <c r="AGP49" s="412"/>
      <c r="AGQ49" s="412"/>
      <c r="AGR49" s="412"/>
      <c r="AGS49" s="412"/>
      <c r="AGT49" s="412"/>
      <c r="AGU49" s="412"/>
      <c r="AGV49" s="412"/>
      <c r="AGW49" s="412"/>
      <c r="AGX49" s="412"/>
      <c r="AGY49" s="412"/>
      <c r="AGZ49" s="412"/>
      <c r="AHA49" s="412"/>
      <c r="AHB49" s="412"/>
      <c r="AHC49" s="412"/>
      <c r="AHD49" s="412"/>
      <c r="AHE49" s="412"/>
      <c r="AHF49" s="412"/>
      <c r="AHG49" s="412"/>
      <c r="AHH49" s="412"/>
      <c r="AHI49" s="412"/>
      <c r="AHJ49" s="412"/>
      <c r="AHK49" s="412"/>
      <c r="AHL49" s="412"/>
      <c r="AHM49" s="412"/>
      <c r="AHN49" s="412"/>
      <c r="AHO49" s="412"/>
      <c r="AHP49" s="412"/>
      <c r="AHQ49" s="412"/>
      <c r="AHR49" s="412"/>
      <c r="AHS49" s="412"/>
      <c r="AHT49" s="412"/>
      <c r="AHU49" s="412"/>
      <c r="AHV49" s="412"/>
      <c r="AHW49" s="412"/>
      <c r="AHX49" s="412"/>
      <c r="AHY49" s="412"/>
      <c r="AHZ49" s="412"/>
      <c r="AIA49" s="412"/>
      <c r="AIB49" s="412"/>
      <c r="AIC49" s="412"/>
      <c r="AID49" s="412"/>
      <c r="AIE49" s="412"/>
      <c r="AIF49" s="412"/>
      <c r="AIG49" s="412"/>
      <c r="AIH49" s="412"/>
      <c r="AII49" s="412"/>
      <c r="AIJ49" s="412"/>
      <c r="AIK49" s="412"/>
      <c r="AIL49" s="412"/>
      <c r="AIM49" s="412"/>
      <c r="AIN49" s="412"/>
      <c r="AIO49" s="412"/>
      <c r="AIP49" s="412"/>
      <c r="AIQ49" s="412"/>
      <c r="AIR49" s="412"/>
      <c r="AIS49" s="412"/>
      <c r="AIT49" s="412"/>
      <c r="AIU49" s="412"/>
      <c r="AIV49" s="412"/>
      <c r="AIW49" s="412"/>
      <c r="AIX49" s="412"/>
      <c r="AIY49" s="412"/>
      <c r="AIZ49" s="412"/>
      <c r="AJA49" s="412"/>
      <c r="AJB49" s="412"/>
      <c r="AJC49" s="412"/>
      <c r="AJD49" s="412"/>
      <c r="AJE49" s="412"/>
      <c r="AJF49" s="412"/>
      <c r="AJG49" s="412"/>
      <c r="AJH49" s="412"/>
      <c r="AJI49" s="412"/>
      <c r="AJJ49" s="412"/>
      <c r="AJK49" s="412"/>
      <c r="AJL49" s="412"/>
      <c r="AJM49" s="412"/>
      <c r="AJN49" s="412"/>
      <c r="AJO49" s="412"/>
      <c r="AJP49" s="412"/>
      <c r="AJQ49" s="412"/>
      <c r="AJR49" s="412"/>
      <c r="AJS49" s="412"/>
      <c r="AJT49" s="412"/>
      <c r="AJU49" s="412"/>
      <c r="AJV49" s="412"/>
      <c r="AJW49" s="412"/>
      <c r="AJX49" s="412"/>
      <c r="AJY49" s="412"/>
      <c r="AJZ49" s="412"/>
      <c r="AKA49" s="412"/>
      <c r="AKB49" s="412"/>
      <c r="AKC49" s="412"/>
      <c r="AKD49" s="412"/>
      <c r="AKE49" s="412"/>
      <c r="AKF49" s="412"/>
      <c r="AKG49" s="412"/>
      <c r="AKH49" s="412"/>
      <c r="AKI49" s="412"/>
      <c r="AKJ49" s="412"/>
      <c r="AKK49" s="412"/>
      <c r="AKL49" s="412"/>
      <c r="AKM49" s="412"/>
      <c r="AKN49" s="412"/>
      <c r="AKO49" s="412"/>
      <c r="AKP49" s="412"/>
      <c r="AKQ49" s="412"/>
      <c r="AKR49" s="412"/>
      <c r="AKS49" s="412"/>
      <c r="AKT49" s="412"/>
      <c r="AKU49" s="412"/>
      <c r="AKV49" s="412"/>
      <c r="AKW49" s="412"/>
      <c r="AKX49" s="412"/>
      <c r="AKY49" s="412"/>
      <c r="AKZ49" s="412"/>
      <c r="ALA49" s="412"/>
      <c r="ALB49" s="412"/>
      <c r="ALC49" s="412"/>
      <c r="ALD49" s="412"/>
      <c r="ALE49" s="412"/>
      <c r="ALF49" s="412"/>
      <c r="ALG49" s="412"/>
      <c r="ALH49" s="412"/>
      <c r="ALI49" s="412"/>
      <c r="ALJ49" s="412"/>
      <c r="ALK49" s="412"/>
      <c r="ALL49" s="412"/>
      <c r="ALM49" s="412"/>
      <c r="ALN49" s="412"/>
      <c r="ALO49" s="412"/>
      <c r="ALP49" s="412"/>
      <c r="ALQ49" s="412"/>
      <c r="ALR49" s="412"/>
      <c r="ALS49" s="412"/>
      <c r="ALT49" s="412"/>
      <c r="ALU49" s="412"/>
      <c r="ALV49" s="412"/>
      <c r="ALW49" s="412"/>
      <c r="ALX49" s="412"/>
      <c r="ALY49" s="412"/>
      <c r="ALZ49" s="412"/>
      <c r="AMA49" s="412"/>
      <c r="AMB49" s="412"/>
      <c r="AMC49" s="412"/>
      <c r="AMD49" s="412"/>
      <c r="AME49" s="412"/>
      <c r="AMF49" s="412"/>
      <c r="AMG49" s="412"/>
      <c r="AMH49" s="412"/>
    </row>
    <row r="50" spans="1:1022" x14ac:dyDescent="0.25">
      <c r="A50" s="168" t="s">
        <v>9959</v>
      </c>
      <c r="B50" s="163">
        <v>50</v>
      </c>
      <c r="C50" s="162" t="s">
        <v>24669</v>
      </c>
      <c r="D50" s="184" t="s">
        <v>1367</v>
      </c>
      <c r="E50" s="185" t="s">
        <v>208</v>
      </c>
      <c r="F50" s="201"/>
      <c r="G50" s="180"/>
      <c r="H50" s="180"/>
      <c r="I50" s="319"/>
      <c r="J50" s="332" t="s">
        <v>752</v>
      </c>
      <c r="K50" s="332">
        <v>1</v>
      </c>
      <c r="L50" s="140"/>
      <c r="M50" s="140"/>
      <c r="N50" s="140"/>
      <c r="O50" s="336">
        <v>3</v>
      </c>
      <c r="P50" s="140"/>
      <c r="Q50" s="140"/>
      <c r="R50" s="140"/>
      <c r="S50" s="140"/>
      <c r="V50" s="219">
        <f t="shared" si="14"/>
        <v>100</v>
      </c>
      <c r="W50" s="219">
        <f t="shared" si="15"/>
        <v>100</v>
      </c>
      <c r="X50" s="230">
        <v>5</v>
      </c>
      <c r="Y50" s="219">
        <f t="shared" si="28"/>
        <v>100</v>
      </c>
      <c r="Z50" s="219">
        <f t="shared" si="29"/>
        <v>100</v>
      </c>
      <c r="AA50" s="220">
        <f t="shared" si="26"/>
        <v>100</v>
      </c>
      <c r="AB50" s="220">
        <f t="shared" si="22"/>
        <v>100</v>
      </c>
      <c r="AC50" s="220">
        <f t="shared" si="21"/>
        <v>100</v>
      </c>
      <c r="AD50" s="416">
        <f t="shared" si="30"/>
        <v>100</v>
      </c>
      <c r="AE50" s="416">
        <f t="shared" si="27"/>
        <v>100</v>
      </c>
      <c r="AF50" s="212">
        <f>IF(OR(OR(EXACT(J50,"1A"),EXACT(J50,"1B"),EXACT(J50,"1C")),K50=1),1,IF(K50=2,10,100))</f>
        <v>1</v>
      </c>
      <c r="AG50" s="212">
        <f>IF(OR(EXACT(J50,"1A"),EXACT(J50,"1B"),EXACT(J50,"1C")),1,IF(J50=2,10,100))</f>
        <v>1</v>
      </c>
      <c r="AH50" s="212">
        <f>IF(OR(EXACT(J50,"1A"),EXACT(J50,"1B"),EXACT(J50,"1C"),K50=1),3,100)</f>
        <v>3</v>
      </c>
      <c r="AI50" s="212">
        <f>IF(OR(EXACT(J50,"1A"),EXACT(J50,"1B"),EXACT(J50,"1C")),5,100)</f>
        <v>5</v>
      </c>
      <c r="AJ50" s="214"/>
      <c r="AK50" s="412"/>
      <c r="AL50" s="185">
        <v>3</v>
      </c>
      <c r="AM50" s="214"/>
      <c r="AN50" s="412"/>
      <c r="AO50" s="412"/>
      <c r="AP50" s="412"/>
      <c r="AQ50" s="222" t="s">
        <v>760</v>
      </c>
    </row>
    <row r="51" spans="1:1022" x14ac:dyDescent="0.25">
      <c r="A51" s="208" t="s">
        <v>1411</v>
      </c>
      <c r="B51" s="163">
        <v>51</v>
      </c>
      <c r="C51" s="162" t="s">
        <v>24670</v>
      </c>
      <c r="D51" s="184" t="s">
        <v>1412</v>
      </c>
      <c r="E51" s="429"/>
      <c r="F51" s="185">
        <v>2</v>
      </c>
      <c r="G51" s="175">
        <v>1</v>
      </c>
      <c r="H51" s="175">
        <v>2</v>
      </c>
      <c r="I51" s="319">
        <v>1.5</v>
      </c>
      <c r="J51" s="332" t="s">
        <v>753</v>
      </c>
      <c r="K51" s="334">
        <v>1</v>
      </c>
      <c r="L51" s="140"/>
      <c r="M51" s="140"/>
      <c r="O51" s="140"/>
      <c r="P51" s="140"/>
      <c r="V51" s="219">
        <f t="shared" si="14"/>
        <v>100</v>
      </c>
      <c r="W51" s="219">
        <f t="shared" si="15"/>
        <v>100</v>
      </c>
      <c r="X51" s="219">
        <f>IF(O51=3,20,100)</f>
        <v>100</v>
      </c>
      <c r="Y51" s="219">
        <f t="shared" si="28"/>
        <v>100</v>
      </c>
      <c r="Z51" s="219">
        <f t="shared" si="29"/>
        <v>100</v>
      </c>
      <c r="AA51" s="220">
        <f t="shared" si="26"/>
        <v>100</v>
      </c>
      <c r="AB51" s="220">
        <f t="shared" si="22"/>
        <v>100</v>
      </c>
      <c r="AC51" s="220">
        <f t="shared" si="21"/>
        <v>100</v>
      </c>
      <c r="AD51" s="416">
        <f t="shared" si="30"/>
        <v>100</v>
      </c>
      <c r="AE51" s="416">
        <f t="shared" si="27"/>
        <v>100</v>
      </c>
      <c r="AF51" s="250">
        <v>0.1</v>
      </c>
      <c r="AG51" s="212">
        <f>IF(OR(EXACT(J51,"1A"),EXACT(J51,"1B"),EXACT(J51,"1C")),1,IF(J51=2,10,100))</f>
        <v>1</v>
      </c>
      <c r="AH51" s="221">
        <v>1</v>
      </c>
      <c r="AI51" s="250">
        <v>1</v>
      </c>
      <c r="AJ51" s="214" t="s">
        <v>24614</v>
      </c>
      <c r="AL51" s="412"/>
      <c r="AM51" s="214"/>
      <c r="AQ51" s="233" t="s">
        <v>1413</v>
      </c>
    </row>
    <row r="52" spans="1:1022" x14ac:dyDescent="0.25">
      <c r="A52" s="149" t="s">
        <v>1418</v>
      </c>
      <c r="B52" s="163">
        <v>52</v>
      </c>
      <c r="C52" s="162" t="s">
        <v>24671</v>
      </c>
      <c r="D52" s="175" t="s">
        <v>1419</v>
      </c>
      <c r="E52" s="185" t="s">
        <v>208</v>
      </c>
      <c r="F52" s="201"/>
      <c r="G52" s="180"/>
      <c r="H52" s="180"/>
      <c r="I52" s="319">
        <v>6.7</v>
      </c>
      <c r="J52" s="332" t="s">
        <v>753</v>
      </c>
      <c r="K52" s="334">
        <v>1</v>
      </c>
      <c r="L52" s="140"/>
      <c r="M52" s="140"/>
      <c r="O52" s="336">
        <v>3</v>
      </c>
      <c r="V52" s="219">
        <f t="shared" si="14"/>
        <v>100</v>
      </c>
      <c r="W52" s="219">
        <f t="shared" si="15"/>
        <v>100</v>
      </c>
      <c r="X52" s="230">
        <v>10</v>
      </c>
      <c r="Y52" s="219">
        <f t="shared" si="28"/>
        <v>100</v>
      </c>
      <c r="Z52" s="219">
        <f t="shared" si="29"/>
        <v>100</v>
      </c>
      <c r="AA52" s="220">
        <f t="shared" si="26"/>
        <v>100</v>
      </c>
      <c r="AB52" s="220">
        <f t="shared" si="22"/>
        <v>100</v>
      </c>
      <c r="AC52" s="220">
        <f t="shared" si="21"/>
        <v>100</v>
      </c>
      <c r="AD52" s="416">
        <f t="shared" si="30"/>
        <v>100</v>
      </c>
      <c r="AE52" s="416">
        <f t="shared" si="27"/>
        <v>100</v>
      </c>
      <c r="AF52" s="212">
        <v>10</v>
      </c>
      <c r="AG52" s="212">
        <v>10</v>
      </c>
      <c r="AH52" s="267">
        <v>40</v>
      </c>
      <c r="AI52" s="250">
        <v>40</v>
      </c>
      <c r="AJ52" s="214" t="s">
        <v>24615</v>
      </c>
      <c r="AL52" s="412"/>
      <c r="AM52" s="214"/>
      <c r="AQ52" s="222" t="s">
        <v>1420</v>
      </c>
    </row>
    <row r="53" spans="1:1022" x14ac:dyDescent="0.25">
      <c r="A53" s="208" t="s">
        <v>1402</v>
      </c>
      <c r="B53" s="163">
        <v>53</v>
      </c>
      <c r="C53" s="162" t="s">
        <v>24672</v>
      </c>
      <c r="D53" s="175" t="s">
        <v>1403</v>
      </c>
      <c r="E53" s="185" t="s">
        <v>1404</v>
      </c>
      <c r="F53" s="201"/>
      <c r="G53" s="180"/>
      <c r="H53" s="180">
        <v>3</v>
      </c>
      <c r="I53" s="319">
        <v>1.3</v>
      </c>
      <c r="J53" s="332" t="s">
        <v>753</v>
      </c>
      <c r="K53" s="334">
        <v>1</v>
      </c>
      <c r="L53" s="140"/>
      <c r="M53" s="140"/>
      <c r="O53" s="140"/>
      <c r="P53" s="140"/>
      <c r="Q53" s="140"/>
      <c r="V53" s="219">
        <f t="shared" si="14"/>
        <v>100</v>
      </c>
      <c r="W53" s="219">
        <f t="shared" si="15"/>
        <v>100</v>
      </c>
      <c r="X53" s="219">
        <f t="shared" ref="X53:X62" si="32">IF(O53=3,20,100)</f>
        <v>100</v>
      </c>
      <c r="Y53" s="219">
        <f t="shared" si="28"/>
        <v>100</v>
      </c>
      <c r="Z53" s="219">
        <f t="shared" si="29"/>
        <v>100</v>
      </c>
      <c r="AA53" s="220">
        <f t="shared" si="26"/>
        <v>100</v>
      </c>
      <c r="AB53" s="220">
        <f t="shared" si="22"/>
        <v>100</v>
      </c>
      <c r="AC53" s="220">
        <f t="shared" si="21"/>
        <v>100</v>
      </c>
      <c r="AD53" s="416">
        <f t="shared" si="30"/>
        <v>100</v>
      </c>
      <c r="AE53" s="416">
        <f t="shared" si="27"/>
        <v>100</v>
      </c>
      <c r="AF53" s="212">
        <f>IF(OR(OR(EXACT(J53,"1A"),EXACT(J53,"1B"),EXACT(J53,"1C")),K53=1),1,IF(K53=2,10,100))</f>
        <v>1</v>
      </c>
      <c r="AG53" s="212">
        <f>IF(OR(EXACT(J53,"1A"),EXACT(J53,"1B"),EXACT(J53,"1C")),1,IF(J53=2,10,100))</f>
        <v>1</v>
      </c>
      <c r="AH53" s="212">
        <f>IF(OR(EXACT(J53,"1A"),EXACT(J53,"1B"),EXACT(J53,"1C"),K53=1),3,100)</f>
        <v>3</v>
      </c>
      <c r="AI53" s="212">
        <f>IF(OR(EXACT(J53,"1A"),EXACT(J53,"1B"),EXACT(J53,"1C")),5,100)</f>
        <v>5</v>
      </c>
      <c r="AJ53" s="214"/>
      <c r="AK53" s="412"/>
      <c r="AL53" s="412"/>
      <c r="AM53" s="214"/>
      <c r="AN53" s="412"/>
      <c r="AO53" s="412"/>
      <c r="AQ53" s="222" t="s">
        <v>1405</v>
      </c>
    </row>
    <row r="54" spans="1:1022" x14ac:dyDescent="0.25">
      <c r="A54" s="149" t="s">
        <v>1406</v>
      </c>
      <c r="B54" s="163">
        <v>54</v>
      </c>
      <c r="C54" s="162" t="s">
        <v>5636</v>
      </c>
      <c r="D54" s="175" t="s">
        <v>1407</v>
      </c>
      <c r="E54" s="185" t="s">
        <v>770</v>
      </c>
      <c r="F54" s="185">
        <v>3</v>
      </c>
      <c r="G54" s="175">
        <v>3</v>
      </c>
      <c r="H54" s="175">
        <v>2</v>
      </c>
      <c r="I54" s="319">
        <v>1.2999999999999999E-2</v>
      </c>
      <c r="J54" s="332" t="s">
        <v>752</v>
      </c>
      <c r="K54" s="333">
        <v>1</v>
      </c>
      <c r="L54" s="332" t="s">
        <v>753</v>
      </c>
      <c r="M54" s="140"/>
      <c r="O54" s="140"/>
      <c r="P54" s="140"/>
      <c r="Q54" s="332" t="s">
        <v>752</v>
      </c>
      <c r="V54" s="219">
        <f t="shared" ref="V54:V82" si="33">IF(O54=1,10,100)</f>
        <v>100</v>
      </c>
      <c r="W54" s="219">
        <f t="shared" ref="W54:W82" si="34">IF(O54=1,1,IF(O54=2,10,100))</f>
        <v>100</v>
      </c>
      <c r="X54" s="219">
        <f t="shared" si="32"/>
        <v>100</v>
      </c>
      <c r="Y54" s="219">
        <f t="shared" si="28"/>
        <v>100</v>
      </c>
      <c r="Z54" s="219">
        <f t="shared" si="29"/>
        <v>100</v>
      </c>
      <c r="AA54" s="220">
        <f t="shared" si="26"/>
        <v>0.1</v>
      </c>
      <c r="AB54" s="220">
        <f t="shared" si="22"/>
        <v>100</v>
      </c>
      <c r="AC54" s="220">
        <f t="shared" si="21"/>
        <v>100</v>
      </c>
      <c r="AD54" s="416">
        <f t="shared" si="30"/>
        <v>0.1</v>
      </c>
      <c r="AE54" s="416">
        <f t="shared" si="27"/>
        <v>100</v>
      </c>
      <c r="AF54" s="221">
        <v>3</v>
      </c>
      <c r="AG54" s="221">
        <v>3</v>
      </c>
      <c r="AH54" s="212">
        <v>10</v>
      </c>
      <c r="AI54" s="221">
        <v>10</v>
      </c>
      <c r="AJ54" s="214" t="s">
        <v>24616</v>
      </c>
      <c r="AK54" s="163">
        <v>1</v>
      </c>
      <c r="AL54" s="185">
        <v>1</v>
      </c>
      <c r="AM54" s="214"/>
      <c r="AN54" s="185">
        <v>10</v>
      </c>
      <c r="AO54" s="185">
        <v>10</v>
      </c>
      <c r="AQ54" s="222" t="s">
        <v>1408</v>
      </c>
    </row>
    <row r="55" spans="1:1022" x14ac:dyDescent="0.25">
      <c r="A55" s="149" t="s">
        <v>5561</v>
      </c>
      <c r="B55" s="163">
        <v>55</v>
      </c>
      <c r="C55" s="162" t="s">
        <v>24673</v>
      </c>
      <c r="D55" s="175" t="s">
        <v>24617</v>
      </c>
      <c r="E55" s="185" t="s">
        <v>5929</v>
      </c>
      <c r="F55" s="185">
        <v>3</v>
      </c>
      <c r="G55" s="175">
        <v>3</v>
      </c>
      <c r="H55" s="175">
        <v>2</v>
      </c>
      <c r="I55" s="319">
        <v>1.2999999999999999E-2</v>
      </c>
      <c r="J55" s="332" t="s">
        <v>752</v>
      </c>
      <c r="K55" s="333">
        <v>2</v>
      </c>
      <c r="L55" s="332" t="s">
        <v>753</v>
      </c>
      <c r="M55" s="140"/>
      <c r="O55" s="140"/>
      <c r="P55" s="140"/>
      <c r="Q55" s="332" t="s">
        <v>752</v>
      </c>
      <c r="V55" s="219">
        <f t="shared" si="33"/>
        <v>100</v>
      </c>
      <c r="W55" s="219">
        <f t="shared" si="34"/>
        <v>100</v>
      </c>
      <c r="X55" s="219">
        <f t="shared" si="32"/>
        <v>100</v>
      </c>
      <c r="Y55" s="219">
        <f t="shared" si="28"/>
        <v>100</v>
      </c>
      <c r="Z55" s="219">
        <f t="shared" si="29"/>
        <v>100</v>
      </c>
      <c r="AA55" s="220">
        <f t="shared" si="26"/>
        <v>0.1</v>
      </c>
      <c r="AB55" s="220">
        <f t="shared" si="22"/>
        <v>100</v>
      </c>
      <c r="AC55" s="220">
        <f t="shared" si="21"/>
        <v>100</v>
      </c>
      <c r="AD55" s="416">
        <f t="shared" si="30"/>
        <v>0.1</v>
      </c>
      <c r="AE55" s="416">
        <f t="shared" si="27"/>
        <v>100</v>
      </c>
      <c r="AF55" s="221">
        <v>3</v>
      </c>
      <c r="AG55" s="221">
        <v>3</v>
      </c>
      <c r="AH55" s="212">
        <v>10</v>
      </c>
      <c r="AI55" s="221">
        <v>10</v>
      </c>
      <c r="AJ55" s="214" t="s">
        <v>24618</v>
      </c>
      <c r="AK55" s="163">
        <v>1</v>
      </c>
      <c r="AL55" s="185">
        <v>1</v>
      </c>
      <c r="AM55" s="214"/>
      <c r="AN55" s="185">
        <v>10</v>
      </c>
      <c r="AO55" s="185">
        <v>10</v>
      </c>
      <c r="AQ55" s="222" t="s">
        <v>1408</v>
      </c>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2"/>
      <c r="CB55" s="412"/>
      <c r="CC55" s="412"/>
      <c r="CD55" s="412"/>
      <c r="CE55" s="412"/>
      <c r="CF55" s="412"/>
      <c r="CG55" s="412"/>
      <c r="CH55" s="412"/>
      <c r="CI55" s="412"/>
      <c r="CJ55" s="412"/>
      <c r="CK55" s="412"/>
      <c r="CL55" s="412"/>
      <c r="CM55" s="412"/>
      <c r="CN55" s="412"/>
      <c r="CO55" s="412"/>
      <c r="CP55" s="412"/>
      <c r="CQ55" s="412"/>
      <c r="CR55" s="412"/>
      <c r="CS55" s="412"/>
      <c r="CT55" s="412"/>
      <c r="CU55" s="412"/>
      <c r="CV55" s="412"/>
      <c r="CW55" s="412"/>
      <c r="CX55" s="412"/>
      <c r="CY55" s="412"/>
      <c r="CZ55" s="412"/>
      <c r="DA55" s="412"/>
      <c r="DB55" s="412"/>
      <c r="DC55" s="412"/>
      <c r="DD55" s="412"/>
      <c r="DE55" s="412"/>
      <c r="DF55" s="412"/>
      <c r="DG55" s="412"/>
      <c r="DH55" s="412"/>
      <c r="DI55" s="412"/>
      <c r="DJ55" s="412"/>
      <c r="DK55" s="412"/>
      <c r="DL55" s="412"/>
      <c r="DM55" s="412"/>
      <c r="DN55" s="412"/>
      <c r="DO55" s="412"/>
      <c r="DP55" s="412"/>
      <c r="DQ55" s="412"/>
      <c r="DR55" s="412"/>
      <c r="DS55" s="412"/>
      <c r="DT55" s="412"/>
      <c r="DU55" s="412"/>
      <c r="DV55" s="412"/>
      <c r="DW55" s="412"/>
      <c r="DX55" s="412"/>
      <c r="DY55" s="412"/>
      <c r="DZ55" s="412"/>
      <c r="EA55" s="412"/>
      <c r="EB55" s="412"/>
      <c r="EC55" s="412"/>
      <c r="ED55" s="412"/>
      <c r="EE55" s="412"/>
      <c r="EF55" s="412"/>
      <c r="EG55" s="412"/>
      <c r="EH55" s="412"/>
      <c r="EI55" s="412"/>
      <c r="EJ55" s="412"/>
      <c r="EK55" s="412"/>
      <c r="EL55" s="412"/>
      <c r="EM55" s="412"/>
      <c r="EN55" s="412"/>
      <c r="EO55" s="412"/>
      <c r="EP55" s="412"/>
      <c r="EQ55" s="412"/>
      <c r="ER55" s="412"/>
      <c r="ES55" s="412"/>
      <c r="ET55" s="412"/>
      <c r="EU55" s="412"/>
      <c r="EV55" s="412"/>
      <c r="EW55" s="412"/>
      <c r="EX55" s="412"/>
      <c r="EY55" s="412"/>
      <c r="EZ55" s="412"/>
      <c r="FA55" s="412"/>
      <c r="FB55" s="412"/>
      <c r="FC55" s="412"/>
      <c r="FD55" s="412"/>
      <c r="FE55" s="412"/>
      <c r="FF55" s="412"/>
      <c r="FG55" s="412"/>
      <c r="FH55" s="412"/>
      <c r="FI55" s="412"/>
      <c r="FJ55" s="412"/>
      <c r="FK55" s="412"/>
      <c r="FL55" s="412"/>
      <c r="FM55" s="412"/>
      <c r="FN55" s="412"/>
      <c r="FO55" s="412"/>
      <c r="FP55" s="412"/>
      <c r="FQ55" s="412"/>
      <c r="FR55" s="412"/>
      <c r="FS55" s="412"/>
      <c r="FT55" s="412"/>
      <c r="FU55" s="412"/>
      <c r="FV55" s="412"/>
      <c r="FW55" s="412"/>
      <c r="FX55" s="412"/>
      <c r="FY55" s="412"/>
      <c r="FZ55" s="412"/>
      <c r="GA55" s="412"/>
      <c r="GB55" s="412"/>
      <c r="GC55" s="412"/>
      <c r="GD55" s="412"/>
      <c r="GE55" s="412"/>
      <c r="GF55" s="412"/>
      <c r="GG55" s="412"/>
      <c r="GH55" s="412"/>
      <c r="GI55" s="412"/>
      <c r="GJ55" s="412"/>
      <c r="GK55" s="412"/>
      <c r="GL55" s="412"/>
      <c r="GM55" s="412"/>
      <c r="GN55" s="412"/>
      <c r="GO55" s="412"/>
      <c r="GP55" s="412"/>
      <c r="GQ55" s="412"/>
      <c r="GR55" s="412"/>
      <c r="GS55" s="412"/>
      <c r="GT55" s="412"/>
      <c r="GU55" s="412"/>
      <c r="GV55" s="412"/>
      <c r="GW55" s="412"/>
      <c r="GX55" s="412"/>
      <c r="GY55" s="412"/>
      <c r="GZ55" s="412"/>
      <c r="HA55" s="412"/>
      <c r="HB55" s="412"/>
      <c r="HC55" s="412"/>
      <c r="HD55" s="412"/>
      <c r="HE55" s="412"/>
      <c r="HF55" s="412"/>
      <c r="HG55" s="412"/>
      <c r="HH55" s="412"/>
      <c r="HI55" s="412"/>
      <c r="HJ55" s="412"/>
      <c r="HK55" s="412"/>
      <c r="HL55" s="412"/>
      <c r="HM55" s="412"/>
      <c r="HN55" s="412"/>
      <c r="HO55" s="412"/>
      <c r="HP55" s="412"/>
      <c r="HQ55" s="412"/>
      <c r="HR55" s="412"/>
      <c r="HS55" s="412"/>
      <c r="HT55" s="412"/>
      <c r="HU55" s="412"/>
      <c r="HV55" s="412"/>
      <c r="HW55" s="412"/>
      <c r="HX55" s="412"/>
      <c r="HY55" s="412"/>
      <c r="HZ55" s="412"/>
      <c r="IA55" s="412"/>
      <c r="IB55" s="412"/>
      <c r="IC55" s="412"/>
      <c r="ID55" s="412"/>
      <c r="IE55" s="412"/>
      <c r="IF55" s="412"/>
      <c r="IG55" s="412"/>
      <c r="IH55" s="412"/>
      <c r="II55" s="412"/>
      <c r="IJ55" s="412"/>
      <c r="IK55" s="412"/>
      <c r="IL55" s="412"/>
      <c r="IM55" s="412"/>
      <c r="IN55" s="412"/>
      <c r="IO55" s="412"/>
      <c r="IP55" s="412"/>
      <c r="IQ55" s="412"/>
      <c r="IR55" s="412"/>
      <c r="IS55" s="412"/>
      <c r="IT55" s="412"/>
      <c r="IU55" s="412"/>
      <c r="IV55" s="412"/>
      <c r="IW55" s="412"/>
      <c r="IX55" s="412"/>
      <c r="IY55" s="412"/>
      <c r="IZ55" s="412"/>
      <c r="JA55" s="412"/>
      <c r="JB55" s="412"/>
      <c r="JC55" s="412"/>
      <c r="JD55" s="412"/>
      <c r="JE55" s="412"/>
      <c r="JF55" s="412"/>
      <c r="JG55" s="412"/>
      <c r="JH55" s="412"/>
      <c r="JI55" s="412"/>
      <c r="JJ55" s="412"/>
      <c r="JK55" s="412"/>
      <c r="JL55" s="412"/>
      <c r="JM55" s="412"/>
      <c r="JN55" s="412"/>
      <c r="JO55" s="412"/>
      <c r="JP55" s="412"/>
      <c r="JQ55" s="412"/>
      <c r="JR55" s="412"/>
      <c r="JS55" s="412"/>
      <c r="JT55" s="412"/>
      <c r="JU55" s="412"/>
      <c r="JV55" s="412"/>
      <c r="JW55" s="412"/>
      <c r="JX55" s="412"/>
      <c r="JY55" s="412"/>
      <c r="JZ55" s="412"/>
      <c r="KA55" s="412"/>
      <c r="KB55" s="412"/>
      <c r="KC55" s="412"/>
      <c r="KD55" s="412"/>
      <c r="KE55" s="412"/>
      <c r="KF55" s="412"/>
      <c r="KG55" s="412"/>
      <c r="KH55" s="412"/>
      <c r="KI55" s="412"/>
      <c r="KJ55" s="412"/>
      <c r="KK55" s="412"/>
      <c r="KL55" s="412"/>
      <c r="KM55" s="412"/>
      <c r="KN55" s="412"/>
      <c r="KO55" s="412"/>
      <c r="KP55" s="412"/>
      <c r="KQ55" s="412"/>
      <c r="KR55" s="412"/>
      <c r="KS55" s="412"/>
      <c r="KT55" s="412"/>
      <c r="KU55" s="412"/>
      <c r="KV55" s="412"/>
      <c r="KW55" s="412"/>
      <c r="KX55" s="412"/>
      <c r="KY55" s="412"/>
      <c r="KZ55" s="412"/>
      <c r="LA55" s="412"/>
      <c r="LB55" s="412"/>
      <c r="LC55" s="412"/>
      <c r="LD55" s="412"/>
      <c r="LE55" s="412"/>
      <c r="LF55" s="412"/>
      <c r="LG55" s="412"/>
      <c r="LH55" s="412"/>
      <c r="LI55" s="412"/>
      <c r="LJ55" s="412"/>
      <c r="LK55" s="412"/>
      <c r="LL55" s="412"/>
      <c r="LM55" s="412"/>
      <c r="LN55" s="412"/>
      <c r="LO55" s="412"/>
      <c r="LP55" s="412"/>
      <c r="LQ55" s="412"/>
      <c r="LR55" s="412"/>
      <c r="LS55" s="412"/>
      <c r="LT55" s="412"/>
      <c r="LU55" s="412"/>
      <c r="LV55" s="412"/>
      <c r="LW55" s="412"/>
      <c r="LX55" s="412"/>
      <c r="LY55" s="412"/>
      <c r="LZ55" s="412"/>
      <c r="MA55" s="412"/>
      <c r="MB55" s="412"/>
      <c r="MC55" s="412"/>
      <c r="MD55" s="412"/>
      <c r="ME55" s="412"/>
      <c r="MF55" s="412"/>
      <c r="MG55" s="412"/>
      <c r="MH55" s="412"/>
      <c r="MI55" s="412"/>
      <c r="MJ55" s="412"/>
      <c r="MK55" s="412"/>
      <c r="ML55" s="412"/>
      <c r="MM55" s="412"/>
      <c r="MN55" s="412"/>
      <c r="MO55" s="412"/>
      <c r="MP55" s="412"/>
      <c r="MQ55" s="412"/>
      <c r="MR55" s="412"/>
      <c r="MS55" s="412"/>
      <c r="MT55" s="412"/>
      <c r="MU55" s="412"/>
      <c r="MV55" s="412"/>
      <c r="MW55" s="412"/>
      <c r="MX55" s="412"/>
      <c r="MY55" s="412"/>
      <c r="MZ55" s="412"/>
      <c r="NA55" s="412"/>
      <c r="NB55" s="412"/>
      <c r="NC55" s="412"/>
      <c r="ND55" s="412"/>
      <c r="NE55" s="412"/>
      <c r="NF55" s="412"/>
      <c r="NG55" s="412"/>
      <c r="NH55" s="412"/>
      <c r="NI55" s="412"/>
      <c r="NJ55" s="412"/>
      <c r="NK55" s="412"/>
      <c r="NL55" s="412"/>
      <c r="NM55" s="412"/>
      <c r="NN55" s="412"/>
      <c r="NO55" s="412"/>
      <c r="NP55" s="412"/>
      <c r="NQ55" s="412"/>
      <c r="NR55" s="412"/>
      <c r="NS55" s="412"/>
      <c r="NT55" s="412"/>
      <c r="NU55" s="412"/>
      <c r="NV55" s="412"/>
      <c r="NW55" s="412"/>
      <c r="NX55" s="412"/>
      <c r="NY55" s="412"/>
      <c r="NZ55" s="412"/>
      <c r="OA55" s="412"/>
      <c r="OB55" s="412"/>
      <c r="OC55" s="412"/>
      <c r="OD55" s="412"/>
      <c r="OE55" s="412"/>
      <c r="OF55" s="412"/>
      <c r="OG55" s="412"/>
      <c r="OH55" s="412"/>
      <c r="OI55" s="412"/>
      <c r="OJ55" s="412"/>
      <c r="OK55" s="412"/>
      <c r="OL55" s="412"/>
      <c r="OM55" s="412"/>
      <c r="ON55" s="412"/>
      <c r="OO55" s="412"/>
      <c r="OP55" s="412"/>
      <c r="OQ55" s="412"/>
      <c r="OR55" s="412"/>
      <c r="OS55" s="412"/>
      <c r="OT55" s="412"/>
      <c r="OU55" s="412"/>
      <c r="OV55" s="412"/>
      <c r="OW55" s="412"/>
      <c r="OX55" s="412"/>
      <c r="OY55" s="412"/>
      <c r="OZ55" s="412"/>
      <c r="PA55" s="412"/>
      <c r="PB55" s="412"/>
      <c r="PC55" s="412"/>
      <c r="PD55" s="412"/>
      <c r="PE55" s="412"/>
      <c r="PF55" s="412"/>
      <c r="PG55" s="412"/>
      <c r="PH55" s="412"/>
      <c r="PI55" s="412"/>
      <c r="PJ55" s="412"/>
      <c r="PK55" s="412"/>
      <c r="PL55" s="412"/>
      <c r="PM55" s="412"/>
      <c r="PN55" s="412"/>
      <c r="PO55" s="412"/>
      <c r="PP55" s="412"/>
      <c r="PQ55" s="412"/>
      <c r="PR55" s="412"/>
      <c r="PS55" s="412"/>
      <c r="PT55" s="412"/>
      <c r="PU55" s="412"/>
      <c r="PV55" s="412"/>
      <c r="PW55" s="412"/>
      <c r="PX55" s="412"/>
      <c r="PY55" s="412"/>
      <c r="PZ55" s="412"/>
      <c r="QA55" s="412"/>
      <c r="QB55" s="412"/>
      <c r="QC55" s="412"/>
      <c r="QD55" s="412"/>
      <c r="QE55" s="412"/>
      <c r="QF55" s="412"/>
      <c r="QG55" s="412"/>
      <c r="QH55" s="412"/>
      <c r="QI55" s="412"/>
      <c r="QJ55" s="412"/>
      <c r="QK55" s="412"/>
      <c r="QL55" s="412"/>
      <c r="QM55" s="412"/>
      <c r="QN55" s="412"/>
      <c r="QO55" s="412"/>
      <c r="QP55" s="412"/>
      <c r="QQ55" s="412"/>
      <c r="QR55" s="412"/>
      <c r="QS55" s="412"/>
      <c r="QT55" s="412"/>
      <c r="QU55" s="412"/>
      <c r="QV55" s="412"/>
      <c r="QW55" s="412"/>
      <c r="QX55" s="412"/>
      <c r="QY55" s="412"/>
      <c r="QZ55" s="412"/>
      <c r="RA55" s="412"/>
      <c r="RB55" s="412"/>
      <c r="RC55" s="412"/>
      <c r="RD55" s="412"/>
      <c r="RE55" s="412"/>
      <c r="RF55" s="412"/>
      <c r="RG55" s="412"/>
      <c r="RH55" s="412"/>
      <c r="RI55" s="412"/>
      <c r="RJ55" s="412"/>
      <c r="RK55" s="412"/>
      <c r="RL55" s="412"/>
      <c r="RM55" s="412"/>
      <c r="RN55" s="412"/>
      <c r="RO55" s="412"/>
      <c r="RP55" s="412"/>
      <c r="RQ55" s="412"/>
      <c r="RR55" s="412"/>
      <c r="RS55" s="412"/>
      <c r="RT55" s="412"/>
      <c r="RU55" s="412"/>
      <c r="RV55" s="412"/>
      <c r="RW55" s="412"/>
      <c r="RX55" s="412"/>
      <c r="RY55" s="412"/>
      <c r="RZ55" s="412"/>
      <c r="SA55" s="412"/>
      <c r="SB55" s="412"/>
      <c r="SC55" s="412"/>
      <c r="SD55" s="412"/>
      <c r="SE55" s="412"/>
      <c r="SF55" s="412"/>
      <c r="SG55" s="412"/>
      <c r="SH55" s="412"/>
      <c r="SI55" s="412"/>
      <c r="SJ55" s="412"/>
      <c r="SK55" s="412"/>
      <c r="SL55" s="412"/>
      <c r="SM55" s="412"/>
      <c r="SN55" s="412"/>
      <c r="SO55" s="412"/>
      <c r="SP55" s="412"/>
      <c r="SQ55" s="412"/>
      <c r="SR55" s="412"/>
      <c r="SS55" s="412"/>
      <c r="ST55" s="412"/>
      <c r="SU55" s="412"/>
      <c r="SV55" s="412"/>
      <c r="SW55" s="412"/>
      <c r="SX55" s="412"/>
      <c r="SY55" s="412"/>
      <c r="SZ55" s="412"/>
      <c r="TA55" s="412"/>
      <c r="TB55" s="412"/>
      <c r="TC55" s="412"/>
      <c r="TD55" s="412"/>
      <c r="TE55" s="412"/>
      <c r="TF55" s="412"/>
      <c r="TG55" s="412"/>
      <c r="TH55" s="412"/>
      <c r="TI55" s="412"/>
      <c r="TJ55" s="412"/>
      <c r="TK55" s="412"/>
      <c r="TL55" s="412"/>
      <c r="TM55" s="412"/>
      <c r="TN55" s="412"/>
      <c r="TO55" s="412"/>
      <c r="TP55" s="412"/>
      <c r="TQ55" s="412"/>
      <c r="TR55" s="412"/>
      <c r="TS55" s="412"/>
      <c r="TT55" s="412"/>
      <c r="TU55" s="412"/>
      <c r="TV55" s="412"/>
      <c r="TW55" s="412"/>
      <c r="TX55" s="412"/>
      <c r="TY55" s="412"/>
      <c r="TZ55" s="412"/>
      <c r="UA55" s="412"/>
      <c r="UB55" s="412"/>
      <c r="UC55" s="412"/>
      <c r="UD55" s="412"/>
      <c r="UE55" s="412"/>
      <c r="UF55" s="412"/>
      <c r="UG55" s="412"/>
      <c r="UH55" s="412"/>
      <c r="UI55" s="412"/>
      <c r="UJ55" s="412"/>
      <c r="UK55" s="412"/>
      <c r="UL55" s="412"/>
      <c r="UM55" s="412"/>
      <c r="UN55" s="412"/>
      <c r="UO55" s="412"/>
      <c r="UP55" s="412"/>
      <c r="UQ55" s="412"/>
      <c r="UR55" s="412"/>
      <c r="US55" s="412"/>
      <c r="UT55" s="412"/>
      <c r="UU55" s="412"/>
      <c r="UV55" s="412"/>
      <c r="UW55" s="412"/>
      <c r="UX55" s="412"/>
      <c r="UY55" s="412"/>
      <c r="UZ55" s="412"/>
      <c r="VA55" s="412"/>
      <c r="VB55" s="412"/>
      <c r="VC55" s="412"/>
      <c r="VD55" s="412"/>
      <c r="VE55" s="412"/>
      <c r="VF55" s="412"/>
      <c r="VG55" s="412"/>
      <c r="VH55" s="412"/>
      <c r="VI55" s="412"/>
      <c r="VJ55" s="412"/>
      <c r="VK55" s="412"/>
      <c r="VL55" s="412"/>
      <c r="VM55" s="412"/>
      <c r="VN55" s="412"/>
      <c r="VO55" s="412"/>
      <c r="VP55" s="412"/>
      <c r="VQ55" s="412"/>
      <c r="VR55" s="412"/>
      <c r="VS55" s="412"/>
      <c r="VT55" s="412"/>
      <c r="VU55" s="412"/>
      <c r="VV55" s="412"/>
      <c r="VW55" s="412"/>
      <c r="VX55" s="412"/>
      <c r="VY55" s="412"/>
      <c r="VZ55" s="412"/>
      <c r="WA55" s="412"/>
      <c r="WB55" s="412"/>
      <c r="WC55" s="412"/>
      <c r="WD55" s="412"/>
      <c r="WE55" s="412"/>
      <c r="WF55" s="412"/>
      <c r="WG55" s="412"/>
      <c r="WH55" s="412"/>
      <c r="WI55" s="412"/>
      <c r="WJ55" s="412"/>
      <c r="WK55" s="412"/>
      <c r="WL55" s="412"/>
      <c r="WM55" s="412"/>
      <c r="WN55" s="412"/>
      <c r="WO55" s="412"/>
      <c r="WP55" s="412"/>
      <c r="WQ55" s="412"/>
      <c r="WR55" s="412"/>
      <c r="WS55" s="412"/>
      <c r="WT55" s="412"/>
      <c r="WU55" s="412"/>
      <c r="WV55" s="412"/>
      <c r="WW55" s="412"/>
      <c r="WX55" s="412"/>
      <c r="WY55" s="412"/>
      <c r="WZ55" s="412"/>
      <c r="XA55" s="412"/>
      <c r="XB55" s="412"/>
      <c r="XC55" s="412"/>
      <c r="XD55" s="412"/>
      <c r="XE55" s="412"/>
      <c r="XF55" s="412"/>
      <c r="XG55" s="412"/>
      <c r="XH55" s="412"/>
      <c r="XI55" s="412"/>
      <c r="XJ55" s="412"/>
      <c r="XK55" s="412"/>
      <c r="XL55" s="412"/>
      <c r="XM55" s="412"/>
      <c r="XN55" s="412"/>
      <c r="XO55" s="412"/>
      <c r="XP55" s="412"/>
      <c r="XQ55" s="412"/>
      <c r="XR55" s="412"/>
      <c r="XS55" s="412"/>
      <c r="XT55" s="412"/>
      <c r="XU55" s="412"/>
      <c r="XV55" s="412"/>
      <c r="XW55" s="412"/>
      <c r="XX55" s="412"/>
      <c r="XY55" s="412"/>
      <c r="XZ55" s="412"/>
      <c r="YA55" s="412"/>
      <c r="YB55" s="412"/>
      <c r="YC55" s="412"/>
      <c r="YD55" s="412"/>
      <c r="YE55" s="412"/>
      <c r="YF55" s="412"/>
      <c r="YG55" s="412"/>
      <c r="YH55" s="412"/>
      <c r="YI55" s="412"/>
      <c r="YJ55" s="412"/>
      <c r="YK55" s="412"/>
      <c r="YL55" s="412"/>
      <c r="YM55" s="412"/>
      <c r="YN55" s="412"/>
      <c r="YO55" s="412"/>
      <c r="YP55" s="412"/>
      <c r="YQ55" s="412"/>
      <c r="YR55" s="412"/>
      <c r="YS55" s="412"/>
      <c r="YT55" s="412"/>
      <c r="YU55" s="412"/>
      <c r="YV55" s="412"/>
      <c r="YW55" s="412"/>
      <c r="YX55" s="412"/>
      <c r="YY55" s="412"/>
      <c r="YZ55" s="412"/>
      <c r="ZA55" s="412"/>
      <c r="ZB55" s="412"/>
      <c r="ZC55" s="412"/>
      <c r="ZD55" s="412"/>
      <c r="ZE55" s="412"/>
      <c r="ZF55" s="412"/>
      <c r="ZG55" s="412"/>
      <c r="ZH55" s="412"/>
      <c r="ZI55" s="412"/>
      <c r="ZJ55" s="412"/>
      <c r="ZK55" s="412"/>
      <c r="ZL55" s="412"/>
      <c r="ZM55" s="412"/>
      <c r="ZN55" s="412"/>
      <c r="ZO55" s="412"/>
      <c r="ZP55" s="412"/>
      <c r="ZQ55" s="412"/>
      <c r="ZR55" s="412"/>
      <c r="ZS55" s="412"/>
      <c r="ZT55" s="412"/>
      <c r="ZU55" s="412"/>
      <c r="ZV55" s="412"/>
      <c r="ZW55" s="412"/>
      <c r="ZX55" s="412"/>
      <c r="ZY55" s="412"/>
      <c r="ZZ55" s="412"/>
      <c r="AAA55" s="412"/>
      <c r="AAB55" s="412"/>
      <c r="AAC55" s="412"/>
      <c r="AAD55" s="412"/>
      <c r="AAE55" s="412"/>
      <c r="AAF55" s="412"/>
      <c r="AAG55" s="412"/>
      <c r="AAH55" s="412"/>
      <c r="AAI55" s="412"/>
      <c r="AAJ55" s="412"/>
      <c r="AAK55" s="412"/>
      <c r="AAL55" s="412"/>
      <c r="AAM55" s="412"/>
      <c r="AAN55" s="412"/>
      <c r="AAO55" s="412"/>
      <c r="AAP55" s="412"/>
      <c r="AAQ55" s="412"/>
      <c r="AAR55" s="412"/>
      <c r="AAS55" s="412"/>
      <c r="AAT55" s="412"/>
      <c r="AAU55" s="412"/>
      <c r="AAV55" s="412"/>
      <c r="AAW55" s="412"/>
      <c r="AAX55" s="412"/>
      <c r="AAY55" s="412"/>
      <c r="AAZ55" s="412"/>
      <c r="ABA55" s="412"/>
      <c r="ABB55" s="412"/>
      <c r="ABC55" s="412"/>
      <c r="ABD55" s="412"/>
      <c r="ABE55" s="412"/>
      <c r="ABF55" s="412"/>
      <c r="ABG55" s="412"/>
      <c r="ABH55" s="412"/>
      <c r="ABI55" s="412"/>
      <c r="ABJ55" s="412"/>
      <c r="ABK55" s="412"/>
      <c r="ABL55" s="412"/>
      <c r="ABM55" s="412"/>
      <c r="ABN55" s="412"/>
      <c r="ABO55" s="412"/>
      <c r="ABP55" s="412"/>
      <c r="ABQ55" s="412"/>
      <c r="ABR55" s="412"/>
      <c r="ABS55" s="412"/>
      <c r="ABT55" s="412"/>
      <c r="ABU55" s="412"/>
      <c r="ABV55" s="412"/>
      <c r="ABW55" s="412"/>
      <c r="ABX55" s="412"/>
      <c r="ABY55" s="412"/>
      <c r="ABZ55" s="412"/>
      <c r="ACA55" s="412"/>
      <c r="ACB55" s="412"/>
      <c r="ACC55" s="412"/>
      <c r="ACD55" s="412"/>
      <c r="ACE55" s="412"/>
      <c r="ACF55" s="412"/>
      <c r="ACG55" s="412"/>
      <c r="ACH55" s="412"/>
      <c r="ACI55" s="412"/>
      <c r="ACJ55" s="412"/>
      <c r="ACK55" s="412"/>
      <c r="ACL55" s="412"/>
      <c r="ACM55" s="412"/>
      <c r="ACN55" s="412"/>
      <c r="ACO55" s="412"/>
      <c r="ACP55" s="412"/>
      <c r="ACQ55" s="412"/>
      <c r="ACR55" s="412"/>
      <c r="ACS55" s="412"/>
      <c r="ACT55" s="412"/>
      <c r="ACU55" s="412"/>
      <c r="ACV55" s="412"/>
      <c r="ACW55" s="412"/>
      <c r="ACX55" s="412"/>
      <c r="ACY55" s="412"/>
      <c r="ACZ55" s="412"/>
      <c r="ADA55" s="412"/>
      <c r="ADB55" s="412"/>
      <c r="ADC55" s="412"/>
      <c r="ADD55" s="412"/>
      <c r="ADE55" s="412"/>
      <c r="ADF55" s="412"/>
      <c r="ADG55" s="412"/>
      <c r="ADH55" s="412"/>
      <c r="ADI55" s="412"/>
      <c r="ADJ55" s="412"/>
      <c r="ADK55" s="412"/>
      <c r="ADL55" s="412"/>
      <c r="ADM55" s="412"/>
      <c r="ADN55" s="412"/>
      <c r="ADO55" s="412"/>
      <c r="ADP55" s="412"/>
      <c r="ADQ55" s="412"/>
      <c r="ADR55" s="412"/>
      <c r="ADS55" s="412"/>
      <c r="ADT55" s="412"/>
      <c r="ADU55" s="412"/>
      <c r="ADV55" s="412"/>
      <c r="ADW55" s="412"/>
      <c r="ADX55" s="412"/>
      <c r="ADY55" s="412"/>
      <c r="ADZ55" s="412"/>
      <c r="AEA55" s="412"/>
      <c r="AEB55" s="412"/>
      <c r="AEC55" s="412"/>
      <c r="AED55" s="412"/>
      <c r="AEE55" s="412"/>
      <c r="AEF55" s="412"/>
      <c r="AEG55" s="412"/>
      <c r="AEH55" s="412"/>
      <c r="AEI55" s="412"/>
      <c r="AEJ55" s="412"/>
      <c r="AEK55" s="412"/>
      <c r="AEL55" s="412"/>
      <c r="AEM55" s="412"/>
      <c r="AEN55" s="412"/>
      <c r="AEO55" s="412"/>
      <c r="AEP55" s="412"/>
      <c r="AEQ55" s="412"/>
      <c r="AER55" s="412"/>
      <c r="AES55" s="412"/>
      <c r="AET55" s="412"/>
      <c r="AEU55" s="412"/>
      <c r="AEV55" s="412"/>
      <c r="AEW55" s="412"/>
      <c r="AEX55" s="412"/>
      <c r="AEY55" s="412"/>
      <c r="AEZ55" s="412"/>
      <c r="AFA55" s="412"/>
      <c r="AFB55" s="412"/>
      <c r="AFC55" s="412"/>
      <c r="AFD55" s="412"/>
      <c r="AFE55" s="412"/>
      <c r="AFF55" s="412"/>
      <c r="AFG55" s="412"/>
      <c r="AFH55" s="412"/>
      <c r="AFI55" s="412"/>
      <c r="AFJ55" s="412"/>
      <c r="AFK55" s="412"/>
      <c r="AFL55" s="412"/>
      <c r="AFM55" s="412"/>
      <c r="AFN55" s="412"/>
      <c r="AFO55" s="412"/>
      <c r="AFP55" s="412"/>
      <c r="AFQ55" s="412"/>
      <c r="AFR55" s="412"/>
      <c r="AFS55" s="412"/>
      <c r="AFT55" s="412"/>
      <c r="AFU55" s="412"/>
      <c r="AFV55" s="412"/>
      <c r="AFW55" s="412"/>
      <c r="AFX55" s="412"/>
      <c r="AFY55" s="412"/>
      <c r="AFZ55" s="412"/>
      <c r="AGA55" s="412"/>
      <c r="AGB55" s="412"/>
      <c r="AGC55" s="412"/>
      <c r="AGD55" s="412"/>
      <c r="AGE55" s="412"/>
      <c r="AGF55" s="412"/>
      <c r="AGG55" s="412"/>
      <c r="AGH55" s="412"/>
      <c r="AGI55" s="412"/>
      <c r="AGJ55" s="412"/>
      <c r="AGK55" s="412"/>
      <c r="AGL55" s="412"/>
      <c r="AGM55" s="412"/>
      <c r="AGN55" s="412"/>
      <c r="AGO55" s="412"/>
      <c r="AGP55" s="412"/>
      <c r="AGQ55" s="412"/>
      <c r="AGR55" s="412"/>
      <c r="AGS55" s="412"/>
      <c r="AGT55" s="412"/>
      <c r="AGU55" s="412"/>
      <c r="AGV55" s="412"/>
      <c r="AGW55" s="412"/>
      <c r="AGX55" s="412"/>
      <c r="AGY55" s="412"/>
      <c r="AGZ55" s="412"/>
      <c r="AHA55" s="412"/>
      <c r="AHB55" s="412"/>
      <c r="AHC55" s="412"/>
      <c r="AHD55" s="412"/>
      <c r="AHE55" s="412"/>
      <c r="AHF55" s="412"/>
      <c r="AHG55" s="412"/>
      <c r="AHH55" s="412"/>
      <c r="AHI55" s="412"/>
      <c r="AHJ55" s="412"/>
      <c r="AHK55" s="412"/>
      <c r="AHL55" s="412"/>
      <c r="AHM55" s="412"/>
      <c r="AHN55" s="412"/>
      <c r="AHO55" s="412"/>
      <c r="AHP55" s="412"/>
      <c r="AHQ55" s="412"/>
      <c r="AHR55" s="412"/>
      <c r="AHS55" s="412"/>
      <c r="AHT55" s="412"/>
      <c r="AHU55" s="412"/>
      <c r="AHV55" s="412"/>
      <c r="AHW55" s="412"/>
      <c r="AHX55" s="412"/>
      <c r="AHY55" s="412"/>
      <c r="AHZ55" s="412"/>
      <c r="AIA55" s="412"/>
      <c r="AIB55" s="412"/>
      <c r="AIC55" s="412"/>
      <c r="AID55" s="412"/>
      <c r="AIE55" s="412"/>
      <c r="AIF55" s="412"/>
      <c r="AIG55" s="412"/>
      <c r="AIH55" s="412"/>
      <c r="AII55" s="412"/>
      <c r="AIJ55" s="412"/>
      <c r="AIK55" s="412"/>
      <c r="AIL55" s="412"/>
      <c r="AIM55" s="412"/>
      <c r="AIN55" s="412"/>
      <c r="AIO55" s="412"/>
      <c r="AIP55" s="412"/>
      <c r="AIQ55" s="412"/>
      <c r="AIR55" s="412"/>
      <c r="AIS55" s="412"/>
      <c r="AIT55" s="412"/>
      <c r="AIU55" s="412"/>
      <c r="AIV55" s="412"/>
      <c r="AIW55" s="412"/>
      <c r="AIX55" s="412"/>
      <c r="AIY55" s="412"/>
      <c r="AIZ55" s="412"/>
      <c r="AJA55" s="412"/>
      <c r="AJB55" s="412"/>
      <c r="AJC55" s="412"/>
      <c r="AJD55" s="412"/>
      <c r="AJE55" s="412"/>
      <c r="AJF55" s="412"/>
      <c r="AJG55" s="412"/>
      <c r="AJH55" s="412"/>
      <c r="AJI55" s="412"/>
      <c r="AJJ55" s="412"/>
      <c r="AJK55" s="412"/>
      <c r="AJL55" s="412"/>
      <c r="AJM55" s="412"/>
      <c r="AJN55" s="412"/>
      <c r="AJO55" s="412"/>
      <c r="AJP55" s="412"/>
      <c r="AJQ55" s="412"/>
      <c r="AJR55" s="412"/>
      <c r="AJS55" s="412"/>
      <c r="AJT55" s="412"/>
      <c r="AJU55" s="412"/>
      <c r="AJV55" s="412"/>
      <c r="AJW55" s="412"/>
      <c r="AJX55" s="412"/>
      <c r="AJY55" s="412"/>
      <c r="AJZ55" s="412"/>
      <c r="AKA55" s="412"/>
      <c r="AKB55" s="412"/>
      <c r="AKC55" s="412"/>
      <c r="AKD55" s="412"/>
      <c r="AKE55" s="412"/>
      <c r="AKF55" s="412"/>
      <c r="AKG55" s="412"/>
      <c r="AKH55" s="412"/>
      <c r="AKI55" s="412"/>
      <c r="AKJ55" s="412"/>
      <c r="AKK55" s="412"/>
      <c r="AKL55" s="412"/>
      <c r="AKM55" s="412"/>
      <c r="AKN55" s="412"/>
      <c r="AKO55" s="412"/>
      <c r="AKP55" s="412"/>
      <c r="AKQ55" s="412"/>
      <c r="AKR55" s="412"/>
      <c r="AKS55" s="412"/>
      <c r="AKT55" s="412"/>
      <c r="AKU55" s="412"/>
      <c r="AKV55" s="412"/>
      <c r="AKW55" s="412"/>
      <c r="AKX55" s="412"/>
      <c r="AKY55" s="412"/>
      <c r="AKZ55" s="412"/>
      <c r="ALA55" s="412"/>
      <c r="ALB55" s="412"/>
      <c r="ALC55" s="412"/>
      <c r="ALD55" s="412"/>
      <c r="ALE55" s="412"/>
      <c r="ALF55" s="412"/>
      <c r="ALG55" s="412"/>
      <c r="ALH55" s="412"/>
      <c r="ALI55" s="412"/>
      <c r="ALJ55" s="412"/>
      <c r="ALK55" s="412"/>
      <c r="ALL55" s="412"/>
      <c r="ALM55" s="412"/>
      <c r="ALN55" s="412"/>
      <c r="ALO55" s="412"/>
      <c r="ALP55" s="412"/>
      <c r="ALQ55" s="412"/>
      <c r="ALR55" s="412"/>
      <c r="ALS55" s="412"/>
      <c r="ALT55" s="412"/>
      <c r="ALU55" s="412"/>
      <c r="ALV55" s="412"/>
      <c r="ALW55" s="412"/>
      <c r="ALX55" s="412"/>
      <c r="ALY55" s="412"/>
      <c r="ALZ55" s="412"/>
      <c r="AMA55" s="412"/>
      <c r="AMB55" s="412"/>
      <c r="AMC55" s="412"/>
      <c r="AMD55" s="412"/>
      <c r="AME55" s="412"/>
      <c r="AMF55" s="412"/>
      <c r="AMG55" s="412"/>
      <c r="AMH55" s="412"/>
    </row>
    <row r="56" spans="1:1022" x14ac:dyDescent="0.25">
      <c r="A56" s="208" t="s">
        <v>1414</v>
      </c>
      <c r="B56" s="163">
        <v>56</v>
      </c>
      <c r="C56" s="162" t="s">
        <v>24674</v>
      </c>
      <c r="D56" s="175" t="s">
        <v>1415</v>
      </c>
      <c r="E56" s="185" t="s">
        <v>1416</v>
      </c>
      <c r="F56" s="185">
        <v>4</v>
      </c>
      <c r="G56" s="180"/>
      <c r="H56" s="180"/>
      <c r="I56" s="319"/>
      <c r="J56" s="332" t="s">
        <v>753</v>
      </c>
      <c r="K56" s="334">
        <v>1</v>
      </c>
      <c r="L56" s="140"/>
      <c r="M56" s="140"/>
      <c r="O56" s="140"/>
      <c r="P56" s="332">
        <v>2</v>
      </c>
      <c r="V56" s="219">
        <f t="shared" si="33"/>
        <v>100</v>
      </c>
      <c r="W56" s="219">
        <f t="shared" si="34"/>
        <v>100</v>
      </c>
      <c r="X56" s="219">
        <f t="shared" si="32"/>
        <v>100</v>
      </c>
      <c r="Y56" s="219">
        <f t="shared" si="28"/>
        <v>100</v>
      </c>
      <c r="Z56" s="219">
        <f t="shared" si="29"/>
        <v>10</v>
      </c>
      <c r="AA56" s="220">
        <f t="shared" si="26"/>
        <v>100</v>
      </c>
      <c r="AB56" s="220">
        <f t="shared" si="22"/>
        <v>100</v>
      </c>
      <c r="AC56" s="220">
        <f t="shared" si="21"/>
        <v>100</v>
      </c>
      <c r="AD56" s="416">
        <f t="shared" si="30"/>
        <v>100</v>
      </c>
      <c r="AE56" s="416">
        <f t="shared" si="27"/>
        <v>100</v>
      </c>
      <c r="AF56" s="212">
        <f>IF(OR(OR(EXACT(J56,"1A"),EXACT(J56,"1B"),EXACT(J56,"1C")),K56=1),1,IF(K56=2,10,100))</f>
        <v>1</v>
      </c>
      <c r="AG56" s="212">
        <f t="shared" ref="AG56:AG62" si="35">IF(OR(EXACT(J56,"1A"),EXACT(J56,"1B"),EXACT(J56,"1C")),1,IF(J56=2,10,100))</f>
        <v>1</v>
      </c>
      <c r="AH56" s="221">
        <v>10</v>
      </c>
      <c r="AI56" s="221">
        <v>10</v>
      </c>
      <c r="AJ56" s="214" t="s">
        <v>24619</v>
      </c>
      <c r="AL56" s="412"/>
      <c r="AM56" s="214"/>
      <c r="AQ56" s="222" t="s">
        <v>1417</v>
      </c>
    </row>
    <row r="57" spans="1:1022" x14ac:dyDescent="0.25">
      <c r="A57" s="149" t="s">
        <v>1260</v>
      </c>
      <c r="B57" s="163">
        <v>57</v>
      </c>
      <c r="C57" s="162" t="s">
        <v>5578</v>
      </c>
      <c r="D57" s="178" t="s">
        <v>1261</v>
      </c>
      <c r="E57" s="429"/>
      <c r="F57" s="201"/>
      <c r="G57" s="180"/>
      <c r="H57" s="180"/>
      <c r="I57" s="319"/>
      <c r="J57" s="366"/>
      <c r="K57" s="140"/>
      <c r="L57" s="140"/>
      <c r="M57" s="140"/>
      <c r="N57" s="140"/>
      <c r="O57" s="140"/>
      <c r="P57" s="140"/>
      <c r="Q57" s="140"/>
      <c r="R57" s="140"/>
      <c r="S57" s="332" t="s">
        <v>752</v>
      </c>
      <c r="T57" s="140"/>
      <c r="U57" s="140"/>
      <c r="V57" s="219">
        <f t="shared" si="33"/>
        <v>100</v>
      </c>
      <c r="W57" s="219">
        <f t="shared" si="34"/>
        <v>100</v>
      </c>
      <c r="X57" s="219">
        <f t="shared" si="32"/>
        <v>100</v>
      </c>
      <c r="Y57" s="219">
        <f t="shared" si="28"/>
        <v>100</v>
      </c>
      <c r="Z57" s="219">
        <f t="shared" si="29"/>
        <v>100</v>
      </c>
      <c r="AA57" s="220">
        <f t="shared" si="26"/>
        <v>100</v>
      </c>
      <c r="AB57" s="220">
        <f t="shared" si="22"/>
        <v>100</v>
      </c>
      <c r="AC57" s="227">
        <v>5.5</v>
      </c>
      <c r="AD57" s="416">
        <f t="shared" si="30"/>
        <v>100</v>
      </c>
      <c r="AE57" s="416">
        <f t="shared" si="27"/>
        <v>100</v>
      </c>
      <c r="AF57" s="212">
        <f>IF(OR(OR(EXACT(J57,"1A"),EXACT(J57,"1B"),EXACT(J57,"1C")),K57=1),1,IF(K57=2,10,100))</f>
        <v>100</v>
      </c>
      <c r="AG57" s="212">
        <f t="shared" si="35"/>
        <v>100</v>
      </c>
      <c r="AH57" s="212">
        <f>IF(OR(EXACT(J57,"1A"),EXACT(J57,"1B"),EXACT(J57,"1C"),K57=1),3,100)</f>
        <v>100</v>
      </c>
      <c r="AI57" s="212">
        <f t="shared" ref="AI57:AI62" si="36">IF(OR(EXACT(J57,"1A"),EXACT(J57,"1B"),EXACT(J57,"1C")),5,100)</f>
        <v>100</v>
      </c>
      <c r="AJ57" s="214"/>
      <c r="AK57" s="412"/>
      <c r="AL57" s="118"/>
      <c r="AM57" s="214"/>
      <c r="AN57" s="412"/>
      <c r="AO57" s="412"/>
      <c r="AP57" s="412"/>
      <c r="AQ57" s="226" t="s">
        <v>6178</v>
      </c>
      <c r="AR57" s="412"/>
      <c r="AS57" s="412"/>
      <c r="AT57" s="412"/>
    </row>
    <row r="58" spans="1:1022" ht="14.25" customHeight="1" x14ac:dyDescent="0.25">
      <c r="A58" s="259" t="s">
        <v>47</v>
      </c>
      <c r="B58" s="163">
        <v>58</v>
      </c>
      <c r="C58" s="162" t="s">
        <v>24675</v>
      </c>
      <c r="D58" s="178" t="s">
        <v>827</v>
      </c>
      <c r="E58" s="447" t="s">
        <v>24569</v>
      </c>
      <c r="F58" s="188">
        <v>4</v>
      </c>
      <c r="G58" s="254"/>
      <c r="H58" s="254"/>
      <c r="I58" s="321" t="s">
        <v>828</v>
      </c>
      <c r="J58" s="354" t="s">
        <v>829</v>
      </c>
      <c r="K58" s="355">
        <v>1</v>
      </c>
      <c r="L58" s="355"/>
      <c r="M58" s="356"/>
      <c r="N58" s="356"/>
      <c r="O58" s="355"/>
      <c r="P58" s="375">
        <v>2</v>
      </c>
      <c r="Q58" s="356"/>
      <c r="R58" s="356"/>
      <c r="S58" s="356" t="s">
        <v>24593</v>
      </c>
      <c r="T58" s="356"/>
      <c r="U58" s="348"/>
      <c r="V58" s="219">
        <f t="shared" si="33"/>
        <v>100</v>
      </c>
      <c r="W58" s="219">
        <f t="shared" si="34"/>
        <v>100</v>
      </c>
      <c r="X58" s="219">
        <f t="shared" si="32"/>
        <v>100</v>
      </c>
      <c r="Y58" s="219">
        <f t="shared" si="28"/>
        <v>100</v>
      </c>
      <c r="Z58" s="219">
        <f t="shared" si="29"/>
        <v>10</v>
      </c>
      <c r="AA58" s="220">
        <f t="shared" si="26"/>
        <v>100</v>
      </c>
      <c r="AB58" s="220">
        <f t="shared" si="22"/>
        <v>100</v>
      </c>
      <c r="AC58" s="220">
        <f t="shared" ref="AC58:AC82" si="37">IF(OR(EXACT(S58,"1A"),EXACT(S58,"1B")),0.3,IF(S58=2,3,100))</f>
        <v>100</v>
      </c>
      <c r="AD58" s="416">
        <f t="shared" si="30"/>
        <v>100</v>
      </c>
      <c r="AE58" s="416">
        <f t="shared" si="27"/>
        <v>100</v>
      </c>
      <c r="AF58" s="212">
        <f>IF(OR(OR(EXACT(J58,"1A"),EXACT(J58,"1B"),EXACT(J58,"1C")),K58=1),1,IF(K58=2,10,100))</f>
        <v>1</v>
      </c>
      <c r="AG58" s="212">
        <f t="shared" si="35"/>
        <v>1</v>
      </c>
      <c r="AH58" s="212">
        <f>IF(OR(EXACT(J58,"1A"),EXACT(J58,"1B"),EXACT(J58,"1C"),K58=1),3,100)</f>
        <v>3</v>
      </c>
      <c r="AI58" s="212">
        <f t="shared" si="36"/>
        <v>5</v>
      </c>
      <c r="AJ58" s="214">
        <v>6.0000000000000002E-5</v>
      </c>
      <c r="AK58" s="261">
        <v>1</v>
      </c>
      <c r="AL58" s="282">
        <v>1</v>
      </c>
      <c r="AM58" s="266" t="s">
        <v>813</v>
      </c>
      <c r="AN58" s="185">
        <v>10</v>
      </c>
      <c r="AO58" s="185">
        <v>10</v>
      </c>
      <c r="AP58" s="118"/>
      <c r="AQ58" s="229" t="s">
        <v>25271</v>
      </c>
      <c r="AR58" s="118"/>
      <c r="AS58" s="118"/>
      <c r="AT58" s="118"/>
    </row>
    <row r="59" spans="1:1022" x14ac:dyDescent="0.25">
      <c r="A59" s="162" t="s">
        <v>6121</v>
      </c>
      <c r="B59" s="163">
        <v>59</v>
      </c>
      <c r="C59" s="162" t="s">
        <v>6120</v>
      </c>
      <c r="D59" s="175" t="s">
        <v>24514</v>
      </c>
      <c r="I59" s="319"/>
      <c r="V59" s="219">
        <f t="shared" si="33"/>
        <v>100</v>
      </c>
      <c r="W59" s="219">
        <f t="shared" si="34"/>
        <v>100</v>
      </c>
      <c r="X59" s="219">
        <f t="shared" si="32"/>
        <v>100</v>
      </c>
      <c r="Y59" s="219">
        <f t="shared" si="28"/>
        <v>100</v>
      </c>
      <c r="Z59" s="219">
        <f t="shared" si="29"/>
        <v>100</v>
      </c>
      <c r="AA59" s="220">
        <f t="shared" si="26"/>
        <v>100</v>
      </c>
      <c r="AB59" s="220">
        <f t="shared" si="22"/>
        <v>100</v>
      </c>
      <c r="AC59" s="220">
        <f t="shared" si="37"/>
        <v>100</v>
      </c>
      <c r="AD59" s="416">
        <f t="shared" si="30"/>
        <v>100</v>
      </c>
      <c r="AE59" s="416">
        <f t="shared" si="27"/>
        <v>100</v>
      </c>
      <c r="AF59" s="212">
        <f>IF(OR(OR(EXACT(J59,"1A"),EXACT(J59,"1B"),EXACT(J59,"1C")),K59=1),1,IF(K59=2,10,100))</f>
        <v>100</v>
      </c>
      <c r="AG59" s="212">
        <f t="shared" si="35"/>
        <v>100</v>
      </c>
      <c r="AH59" s="212">
        <f>IF(OR(EXACT(J59,"1A"),EXACT(J59,"1B"),EXACT(J59,"1C"),K59=1),3,100)</f>
        <v>100</v>
      </c>
      <c r="AI59" s="212">
        <f t="shared" si="36"/>
        <v>100</v>
      </c>
      <c r="AJ59" s="214"/>
      <c r="AM59" s="214"/>
      <c r="AQ59" s="313" t="s">
        <v>24620</v>
      </c>
    </row>
    <row r="60" spans="1:1022" x14ac:dyDescent="0.25">
      <c r="A60" s="259" t="s">
        <v>808</v>
      </c>
      <c r="B60" s="163">
        <v>60</v>
      </c>
      <c r="C60" s="162" t="s">
        <v>24676</v>
      </c>
      <c r="D60" s="181" t="s">
        <v>6305</v>
      </c>
      <c r="E60" s="450" t="s">
        <v>195</v>
      </c>
      <c r="F60" s="194">
        <v>4</v>
      </c>
      <c r="G60" s="260"/>
      <c r="H60" s="260"/>
      <c r="I60" s="326">
        <v>2.06</v>
      </c>
      <c r="J60" s="332">
        <v>2</v>
      </c>
      <c r="K60" s="346">
        <v>2</v>
      </c>
      <c r="L60" s="346">
        <v>1</v>
      </c>
      <c r="M60" s="347">
        <v>1</v>
      </c>
      <c r="N60" s="350"/>
      <c r="O60" s="346">
        <v>3</v>
      </c>
      <c r="P60" s="350"/>
      <c r="Q60" s="350"/>
      <c r="R60" s="350"/>
      <c r="S60" s="350"/>
      <c r="T60" s="350"/>
      <c r="U60" s="351"/>
      <c r="V60" s="219">
        <f t="shared" si="33"/>
        <v>100</v>
      </c>
      <c r="W60" s="219">
        <f t="shared" si="34"/>
        <v>100</v>
      </c>
      <c r="X60" s="219">
        <f t="shared" si="32"/>
        <v>20</v>
      </c>
      <c r="Y60" s="219">
        <f t="shared" si="28"/>
        <v>100</v>
      </c>
      <c r="Z60" s="219">
        <f t="shared" si="29"/>
        <v>100</v>
      </c>
      <c r="AA60" s="220">
        <f t="shared" si="26"/>
        <v>100</v>
      </c>
      <c r="AB60" s="220">
        <f t="shared" si="22"/>
        <v>100</v>
      </c>
      <c r="AC60" s="220">
        <f t="shared" si="37"/>
        <v>100</v>
      </c>
      <c r="AD60" s="416">
        <f t="shared" si="30"/>
        <v>1</v>
      </c>
      <c r="AE60" s="416">
        <f t="shared" si="27"/>
        <v>1</v>
      </c>
      <c r="AF60" s="212">
        <f>IF(OR(OR(EXACT(J60,"1A"),EXACT(J60,"1B"),EXACT(J60,"1C")),K60=1),1,IF(K60=2,10,100))</f>
        <v>10</v>
      </c>
      <c r="AG60" s="212">
        <f t="shared" si="35"/>
        <v>10</v>
      </c>
      <c r="AH60" s="212">
        <f>IF(OR(EXACT(J60,"1A"),EXACT(J60,"1B"),EXACT(J60,"1C"),K60=1),3,100)</f>
        <v>100</v>
      </c>
      <c r="AI60" s="212">
        <f t="shared" si="36"/>
        <v>100</v>
      </c>
      <c r="AJ60" s="214">
        <v>7.6300000000000007E-2</v>
      </c>
      <c r="AK60" s="261">
        <v>1</v>
      </c>
      <c r="AL60" s="262"/>
      <c r="AM60" s="214"/>
      <c r="AN60" s="412"/>
      <c r="AO60" s="412"/>
      <c r="AP60" s="412"/>
      <c r="AQ60" s="229" t="s">
        <v>760</v>
      </c>
      <c r="AR60" s="412"/>
      <c r="AS60" s="412"/>
      <c r="AT60" s="412"/>
    </row>
    <row r="61" spans="1:1022" x14ac:dyDescent="0.25">
      <c r="A61" s="259" t="s">
        <v>842</v>
      </c>
      <c r="B61" s="163">
        <v>61</v>
      </c>
      <c r="C61" s="162" t="s">
        <v>24677</v>
      </c>
      <c r="D61" s="181" t="s">
        <v>24505</v>
      </c>
      <c r="E61" s="450" t="s">
        <v>196</v>
      </c>
      <c r="F61" s="194">
        <v>4</v>
      </c>
      <c r="G61" s="260"/>
      <c r="H61" s="260"/>
      <c r="I61" s="326"/>
      <c r="J61" s="365"/>
      <c r="K61" s="346">
        <v>1</v>
      </c>
      <c r="L61" s="346"/>
      <c r="M61" s="347"/>
      <c r="N61" s="350"/>
      <c r="O61" s="346"/>
      <c r="P61" s="350"/>
      <c r="Q61" s="350"/>
      <c r="R61" s="350"/>
      <c r="S61" s="350"/>
      <c r="T61" s="350"/>
      <c r="U61" s="351"/>
      <c r="V61" s="219">
        <f t="shared" si="33"/>
        <v>100</v>
      </c>
      <c r="W61" s="219">
        <f t="shared" si="34"/>
        <v>100</v>
      </c>
      <c r="X61" s="219">
        <f t="shared" si="32"/>
        <v>100</v>
      </c>
      <c r="Y61" s="219">
        <f t="shared" si="28"/>
        <v>100</v>
      </c>
      <c r="Z61" s="219">
        <f t="shared" si="29"/>
        <v>100</v>
      </c>
      <c r="AA61" s="220">
        <f t="shared" si="26"/>
        <v>100</v>
      </c>
      <c r="AB61" s="220">
        <f t="shared" si="22"/>
        <v>100</v>
      </c>
      <c r="AC61" s="220">
        <f t="shared" si="37"/>
        <v>100</v>
      </c>
      <c r="AD61" s="416">
        <f t="shared" si="30"/>
        <v>100</v>
      </c>
      <c r="AE61" s="416">
        <f t="shared" si="27"/>
        <v>100</v>
      </c>
      <c r="AF61" s="221">
        <v>7.5</v>
      </c>
      <c r="AG61" s="212">
        <f t="shared" si="35"/>
        <v>100</v>
      </c>
      <c r="AH61" s="250">
        <v>25</v>
      </c>
      <c r="AI61" s="212">
        <f t="shared" si="36"/>
        <v>100</v>
      </c>
      <c r="AJ61" s="214" t="s">
        <v>24529</v>
      </c>
      <c r="AK61" s="261"/>
      <c r="AL61" s="262"/>
      <c r="AM61" s="214"/>
      <c r="AN61" s="118"/>
      <c r="AO61" s="118"/>
      <c r="AP61" s="118"/>
      <c r="AQ61" s="167" t="s">
        <v>24506</v>
      </c>
      <c r="AR61" s="118"/>
      <c r="AS61" s="118"/>
      <c r="AT61" s="118"/>
    </row>
    <row r="62" spans="1:1022" x14ac:dyDescent="0.25">
      <c r="A62" s="242" t="s">
        <v>784</v>
      </c>
      <c r="B62" s="163">
        <v>62</v>
      </c>
      <c r="C62" s="162" t="s">
        <v>24510</v>
      </c>
      <c r="D62" s="181" t="s">
        <v>6306</v>
      </c>
      <c r="E62" s="450" t="s">
        <v>208</v>
      </c>
      <c r="F62" s="194">
        <v>4</v>
      </c>
      <c r="G62" s="260">
        <v>4</v>
      </c>
      <c r="H62" s="260"/>
      <c r="I62" s="321" t="s">
        <v>785</v>
      </c>
      <c r="J62" s="354">
        <v>2</v>
      </c>
      <c r="K62" s="355">
        <v>2</v>
      </c>
      <c r="L62" s="355">
        <v>1</v>
      </c>
      <c r="M62" s="356"/>
      <c r="N62" s="356"/>
      <c r="O62" s="355"/>
      <c r="P62" s="371">
        <v>2</v>
      </c>
      <c r="Q62" s="371">
        <v>2</v>
      </c>
      <c r="R62" s="356"/>
      <c r="S62" s="356"/>
      <c r="T62" s="356"/>
      <c r="U62" s="351"/>
      <c r="V62" s="219">
        <f t="shared" si="33"/>
        <v>100</v>
      </c>
      <c r="W62" s="219">
        <f t="shared" si="34"/>
        <v>100</v>
      </c>
      <c r="X62" s="219">
        <f t="shared" si="32"/>
        <v>100</v>
      </c>
      <c r="Y62" s="219">
        <f t="shared" si="28"/>
        <v>100</v>
      </c>
      <c r="Z62" s="219">
        <f t="shared" si="29"/>
        <v>10</v>
      </c>
      <c r="AA62" s="220">
        <f t="shared" si="26"/>
        <v>1</v>
      </c>
      <c r="AB62" s="220">
        <f t="shared" si="22"/>
        <v>100</v>
      </c>
      <c r="AC62" s="220">
        <f t="shared" si="37"/>
        <v>100</v>
      </c>
      <c r="AD62" s="416">
        <f t="shared" si="30"/>
        <v>1</v>
      </c>
      <c r="AE62" s="416">
        <f t="shared" si="27"/>
        <v>100</v>
      </c>
      <c r="AF62" s="212">
        <f>IF(OR(OR(EXACT(J62,"1A"),EXACT(J62,"1B"),EXACT(J62,"1C")),K62=1),1,IF(K62=2,10,100))</f>
        <v>10</v>
      </c>
      <c r="AG62" s="212">
        <f t="shared" si="35"/>
        <v>10</v>
      </c>
      <c r="AH62" s="212">
        <f>IF(OR(EXACT(J62,"1A"),EXACT(J62,"1B"),EXACT(J62,"1C"),K62=1),3,100)</f>
        <v>100</v>
      </c>
      <c r="AI62" s="212">
        <f t="shared" si="36"/>
        <v>100</v>
      </c>
      <c r="AJ62" s="214">
        <v>3.1E-2</v>
      </c>
      <c r="AK62" s="189">
        <v>1</v>
      </c>
      <c r="AL62" s="189">
        <v>3</v>
      </c>
      <c r="AM62" s="266"/>
      <c r="AN62" s="412"/>
      <c r="AO62" s="412"/>
      <c r="AP62" s="412" t="s">
        <v>24621</v>
      </c>
      <c r="AQ62" s="222" t="s">
        <v>786</v>
      </c>
      <c r="AR62" s="412"/>
      <c r="AS62" s="412"/>
      <c r="AT62" s="412"/>
      <c r="AU62" s="412"/>
      <c r="AV62" s="412"/>
      <c r="AW62" s="412"/>
      <c r="AX62" s="412"/>
      <c r="AY62" s="412"/>
      <c r="AZ62" s="412"/>
      <c r="BA62" s="412"/>
      <c r="BB62" s="412"/>
      <c r="BC62" s="412"/>
      <c r="BD62" s="412"/>
      <c r="BE62" s="412"/>
      <c r="BF62" s="412"/>
      <c r="BG62" s="412"/>
      <c r="BH62" s="412"/>
      <c r="BI62" s="412"/>
      <c r="BJ62" s="412"/>
      <c r="BK62" s="412"/>
      <c r="BL62" s="412"/>
      <c r="BM62" s="412"/>
      <c r="BN62" s="412"/>
      <c r="BO62" s="412"/>
      <c r="BP62" s="412"/>
      <c r="BQ62" s="412"/>
      <c r="BR62" s="412"/>
      <c r="BS62" s="412"/>
      <c r="BT62" s="412"/>
      <c r="BU62" s="412"/>
      <c r="BV62" s="412"/>
      <c r="BW62" s="412"/>
      <c r="BX62" s="412"/>
      <c r="BY62" s="412"/>
      <c r="BZ62" s="412"/>
      <c r="CA62" s="412"/>
      <c r="CB62" s="412"/>
      <c r="CC62" s="412"/>
      <c r="CD62" s="412"/>
      <c r="CE62" s="412"/>
      <c r="CF62" s="412"/>
      <c r="CG62" s="412"/>
      <c r="CH62" s="412"/>
      <c r="CI62" s="412"/>
      <c r="CJ62" s="412"/>
      <c r="CK62" s="412"/>
      <c r="CL62" s="412"/>
      <c r="CM62" s="412"/>
      <c r="CN62" s="412"/>
      <c r="CO62" s="412"/>
      <c r="CP62" s="412"/>
      <c r="CQ62" s="412"/>
      <c r="CR62" s="412"/>
      <c r="CS62" s="412"/>
      <c r="CT62" s="412"/>
      <c r="CU62" s="412"/>
      <c r="CV62" s="412"/>
      <c r="CW62" s="412"/>
      <c r="CX62" s="412"/>
      <c r="CY62" s="412"/>
      <c r="CZ62" s="412"/>
      <c r="DA62" s="412"/>
      <c r="DB62" s="412"/>
      <c r="DC62" s="412"/>
      <c r="DD62" s="412"/>
      <c r="DE62" s="412"/>
      <c r="DF62" s="412"/>
      <c r="DG62" s="412"/>
      <c r="DH62" s="412"/>
      <c r="DI62" s="412"/>
      <c r="DJ62" s="412"/>
      <c r="DK62" s="412"/>
      <c r="DL62" s="412"/>
      <c r="DM62" s="412"/>
      <c r="DN62" s="412"/>
      <c r="DO62" s="412"/>
      <c r="DP62" s="412"/>
      <c r="DQ62" s="412"/>
      <c r="DR62" s="412"/>
      <c r="DS62" s="412"/>
      <c r="DT62" s="412"/>
      <c r="DU62" s="412"/>
      <c r="DV62" s="412"/>
      <c r="DW62" s="412"/>
      <c r="DX62" s="412"/>
      <c r="DY62" s="412"/>
      <c r="DZ62" s="412"/>
      <c r="EA62" s="412"/>
      <c r="EB62" s="412"/>
      <c r="EC62" s="412"/>
      <c r="ED62" s="412"/>
      <c r="EE62" s="412"/>
      <c r="EF62" s="412"/>
      <c r="EG62" s="412"/>
      <c r="EH62" s="412"/>
      <c r="EI62" s="412"/>
      <c r="EJ62" s="412"/>
      <c r="EK62" s="412"/>
      <c r="EL62" s="412"/>
      <c r="EM62" s="412"/>
      <c r="EN62" s="412"/>
      <c r="EO62" s="412"/>
      <c r="EP62" s="412"/>
      <c r="EQ62" s="412"/>
      <c r="ER62" s="412"/>
      <c r="ES62" s="412"/>
      <c r="ET62" s="412"/>
      <c r="EU62" s="412"/>
      <c r="EV62" s="412"/>
      <c r="EW62" s="412"/>
      <c r="EX62" s="412"/>
      <c r="EY62" s="412"/>
      <c r="EZ62" s="412"/>
      <c r="FA62" s="412"/>
      <c r="FB62" s="412"/>
      <c r="FC62" s="412"/>
      <c r="FD62" s="412"/>
      <c r="FE62" s="412"/>
      <c r="FF62" s="412"/>
      <c r="FG62" s="412"/>
      <c r="FH62" s="412"/>
      <c r="FI62" s="412"/>
      <c r="FJ62" s="412"/>
      <c r="FK62" s="412"/>
      <c r="FL62" s="412"/>
      <c r="FM62" s="412"/>
      <c r="FN62" s="412"/>
      <c r="FO62" s="412"/>
      <c r="FP62" s="412"/>
      <c r="FQ62" s="412"/>
      <c r="FR62" s="412"/>
      <c r="FS62" s="412"/>
      <c r="FT62" s="412"/>
      <c r="FU62" s="412"/>
      <c r="FV62" s="412"/>
      <c r="FW62" s="412"/>
      <c r="FX62" s="412"/>
      <c r="FY62" s="412"/>
      <c r="FZ62" s="412"/>
      <c r="GA62" s="412"/>
      <c r="GB62" s="412"/>
      <c r="GC62" s="412"/>
      <c r="GD62" s="412"/>
      <c r="GE62" s="412"/>
      <c r="GF62" s="412"/>
      <c r="GG62" s="412"/>
      <c r="GH62" s="412"/>
      <c r="GI62" s="412"/>
      <c r="GJ62" s="412"/>
      <c r="GK62" s="412"/>
      <c r="GL62" s="412"/>
      <c r="GM62" s="412"/>
      <c r="GN62" s="412"/>
      <c r="GO62" s="412"/>
      <c r="GP62" s="412"/>
      <c r="GQ62" s="412"/>
      <c r="GR62" s="412"/>
      <c r="GS62" s="412"/>
      <c r="GT62" s="412"/>
      <c r="GU62" s="412"/>
      <c r="GV62" s="412"/>
      <c r="GW62" s="412"/>
      <c r="GX62" s="412"/>
      <c r="GY62" s="412"/>
      <c r="GZ62" s="412"/>
      <c r="HA62" s="412"/>
      <c r="HB62" s="412"/>
      <c r="HC62" s="412"/>
      <c r="HD62" s="412"/>
      <c r="HE62" s="412"/>
      <c r="HF62" s="412"/>
      <c r="HG62" s="412"/>
      <c r="HH62" s="412"/>
      <c r="HI62" s="412"/>
      <c r="HJ62" s="412"/>
      <c r="HK62" s="412"/>
      <c r="HL62" s="412"/>
      <c r="HM62" s="412"/>
      <c r="HN62" s="412"/>
      <c r="HO62" s="412"/>
      <c r="HP62" s="412"/>
      <c r="HQ62" s="412"/>
      <c r="HR62" s="412"/>
      <c r="HS62" s="412"/>
      <c r="HT62" s="412"/>
      <c r="HU62" s="412"/>
      <c r="HV62" s="412"/>
      <c r="HW62" s="412"/>
      <c r="HX62" s="412"/>
      <c r="HY62" s="412"/>
      <c r="HZ62" s="412"/>
      <c r="IA62" s="412"/>
      <c r="IB62" s="412"/>
      <c r="IC62" s="412"/>
      <c r="ID62" s="412"/>
      <c r="IE62" s="412"/>
      <c r="IF62" s="412"/>
      <c r="IG62" s="412"/>
      <c r="IH62" s="412"/>
      <c r="II62" s="412"/>
      <c r="IJ62" s="412"/>
      <c r="IK62" s="412"/>
      <c r="IL62" s="412"/>
      <c r="IM62" s="412"/>
      <c r="IN62" s="412"/>
      <c r="IO62" s="412"/>
      <c r="IP62" s="412"/>
      <c r="IQ62" s="412"/>
      <c r="IR62" s="412"/>
      <c r="IS62" s="412"/>
      <c r="IT62" s="412"/>
      <c r="IU62" s="412"/>
      <c r="IV62" s="412"/>
      <c r="IW62" s="412"/>
      <c r="IX62" s="412"/>
      <c r="IY62" s="412"/>
      <c r="IZ62" s="412"/>
      <c r="JA62" s="412"/>
      <c r="JB62" s="412"/>
      <c r="JC62" s="412"/>
      <c r="JD62" s="412"/>
      <c r="JE62" s="412"/>
      <c r="JF62" s="412"/>
      <c r="JG62" s="412"/>
      <c r="JH62" s="412"/>
      <c r="JI62" s="412"/>
      <c r="JJ62" s="412"/>
      <c r="JK62" s="412"/>
      <c r="JL62" s="412"/>
      <c r="JM62" s="412"/>
      <c r="JN62" s="412"/>
      <c r="JO62" s="412"/>
      <c r="JP62" s="412"/>
      <c r="JQ62" s="412"/>
      <c r="JR62" s="412"/>
      <c r="JS62" s="412"/>
      <c r="JT62" s="412"/>
      <c r="JU62" s="412"/>
      <c r="JV62" s="412"/>
      <c r="JW62" s="412"/>
      <c r="JX62" s="412"/>
      <c r="JY62" s="412"/>
      <c r="JZ62" s="412"/>
      <c r="KA62" s="412"/>
      <c r="KB62" s="412"/>
      <c r="KC62" s="412"/>
      <c r="KD62" s="412"/>
      <c r="KE62" s="412"/>
      <c r="KF62" s="412"/>
      <c r="KG62" s="412"/>
      <c r="KH62" s="412"/>
      <c r="KI62" s="412"/>
      <c r="KJ62" s="412"/>
      <c r="KK62" s="412"/>
      <c r="KL62" s="412"/>
      <c r="KM62" s="412"/>
      <c r="KN62" s="412"/>
      <c r="KO62" s="412"/>
      <c r="KP62" s="412"/>
      <c r="KQ62" s="412"/>
      <c r="KR62" s="412"/>
      <c r="KS62" s="412"/>
      <c r="KT62" s="412"/>
      <c r="KU62" s="412"/>
      <c r="KV62" s="412"/>
      <c r="KW62" s="412"/>
      <c r="KX62" s="412"/>
      <c r="KY62" s="412"/>
      <c r="KZ62" s="412"/>
      <c r="LA62" s="412"/>
      <c r="LB62" s="412"/>
      <c r="LC62" s="412"/>
      <c r="LD62" s="412"/>
      <c r="LE62" s="412"/>
      <c r="LF62" s="412"/>
      <c r="LG62" s="412"/>
      <c r="LH62" s="412"/>
      <c r="LI62" s="412"/>
      <c r="LJ62" s="412"/>
      <c r="LK62" s="412"/>
      <c r="LL62" s="412"/>
      <c r="LM62" s="412"/>
      <c r="LN62" s="412"/>
      <c r="LO62" s="412"/>
      <c r="LP62" s="412"/>
      <c r="LQ62" s="412"/>
      <c r="LR62" s="412"/>
      <c r="LS62" s="412"/>
      <c r="LT62" s="412"/>
      <c r="LU62" s="412"/>
      <c r="LV62" s="412"/>
      <c r="LW62" s="412"/>
      <c r="LX62" s="412"/>
      <c r="LY62" s="412"/>
      <c r="LZ62" s="412"/>
      <c r="MA62" s="412"/>
      <c r="MB62" s="412"/>
      <c r="MC62" s="412"/>
      <c r="MD62" s="412"/>
      <c r="ME62" s="412"/>
      <c r="MF62" s="412"/>
      <c r="MG62" s="412"/>
      <c r="MH62" s="412"/>
      <c r="MI62" s="412"/>
      <c r="MJ62" s="412"/>
      <c r="MK62" s="412"/>
      <c r="ML62" s="412"/>
      <c r="MM62" s="412"/>
      <c r="MN62" s="412"/>
      <c r="MO62" s="412"/>
      <c r="MP62" s="412"/>
      <c r="MQ62" s="412"/>
      <c r="MR62" s="412"/>
      <c r="MS62" s="412"/>
      <c r="MT62" s="412"/>
      <c r="MU62" s="412"/>
      <c r="MV62" s="412"/>
      <c r="MW62" s="412"/>
      <c r="MX62" s="412"/>
      <c r="MY62" s="412"/>
      <c r="MZ62" s="412"/>
      <c r="NA62" s="412"/>
      <c r="NB62" s="412"/>
      <c r="NC62" s="412"/>
      <c r="ND62" s="412"/>
      <c r="NE62" s="412"/>
      <c r="NF62" s="412"/>
      <c r="NG62" s="412"/>
      <c r="NH62" s="412"/>
      <c r="NI62" s="412"/>
      <c r="NJ62" s="412"/>
      <c r="NK62" s="412"/>
      <c r="NL62" s="412"/>
      <c r="NM62" s="412"/>
      <c r="NN62" s="412"/>
      <c r="NO62" s="412"/>
      <c r="NP62" s="412"/>
      <c r="NQ62" s="412"/>
      <c r="NR62" s="412"/>
      <c r="NS62" s="412"/>
      <c r="NT62" s="412"/>
      <c r="NU62" s="412"/>
      <c r="NV62" s="412"/>
      <c r="NW62" s="412"/>
      <c r="NX62" s="412"/>
      <c r="NY62" s="412"/>
      <c r="NZ62" s="412"/>
      <c r="OA62" s="412"/>
      <c r="OB62" s="412"/>
      <c r="OC62" s="412"/>
      <c r="OD62" s="412"/>
      <c r="OE62" s="412"/>
      <c r="OF62" s="412"/>
      <c r="OG62" s="412"/>
      <c r="OH62" s="412"/>
      <c r="OI62" s="412"/>
      <c r="OJ62" s="412"/>
      <c r="OK62" s="412"/>
      <c r="OL62" s="412"/>
      <c r="OM62" s="412"/>
      <c r="ON62" s="412"/>
      <c r="OO62" s="412"/>
      <c r="OP62" s="412"/>
      <c r="OQ62" s="412"/>
      <c r="OR62" s="412"/>
      <c r="OS62" s="412"/>
      <c r="OT62" s="412"/>
      <c r="OU62" s="412"/>
      <c r="OV62" s="412"/>
      <c r="OW62" s="412"/>
      <c r="OX62" s="412"/>
      <c r="OY62" s="412"/>
      <c r="OZ62" s="412"/>
      <c r="PA62" s="412"/>
      <c r="PB62" s="412"/>
      <c r="PC62" s="412"/>
      <c r="PD62" s="412"/>
      <c r="PE62" s="412"/>
      <c r="PF62" s="412"/>
      <c r="PG62" s="412"/>
      <c r="PH62" s="412"/>
      <c r="PI62" s="412"/>
      <c r="PJ62" s="412"/>
      <c r="PK62" s="412"/>
      <c r="PL62" s="412"/>
      <c r="PM62" s="412"/>
      <c r="PN62" s="412"/>
      <c r="PO62" s="412"/>
      <c r="PP62" s="412"/>
      <c r="PQ62" s="412"/>
      <c r="PR62" s="412"/>
      <c r="PS62" s="412"/>
      <c r="PT62" s="412"/>
      <c r="PU62" s="412"/>
      <c r="PV62" s="412"/>
      <c r="PW62" s="412"/>
      <c r="PX62" s="412"/>
      <c r="PY62" s="412"/>
      <c r="PZ62" s="412"/>
      <c r="QA62" s="412"/>
      <c r="QB62" s="412"/>
      <c r="QC62" s="412"/>
      <c r="QD62" s="412"/>
      <c r="QE62" s="412"/>
      <c r="QF62" s="412"/>
      <c r="QG62" s="412"/>
      <c r="QH62" s="412"/>
      <c r="QI62" s="412"/>
      <c r="QJ62" s="412"/>
      <c r="QK62" s="412"/>
      <c r="QL62" s="412"/>
      <c r="QM62" s="412"/>
      <c r="QN62" s="412"/>
      <c r="QO62" s="412"/>
      <c r="QP62" s="412"/>
      <c r="QQ62" s="412"/>
      <c r="QR62" s="412"/>
      <c r="QS62" s="412"/>
      <c r="QT62" s="412"/>
      <c r="QU62" s="412"/>
      <c r="QV62" s="412"/>
      <c r="QW62" s="412"/>
      <c r="QX62" s="412"/>
      <c r="QY62" s="412"/>
      <c r="QZ62" s="412"/>
      <c r="RA62" s="412"/>
      <c r="RB62" s="412"/>
      <c r="RC62" s="412"/>
      <c r="RD62" s="412"/>
      <c r="RE62" s="412"/>
      <c r="RF62" s="412"/>
      <c r="RG62" s="412"/>
      <c r="RH62" s="412"/>
      <c r="RI62" s="412"/>
      <c r="RJ62" s="412"/>
      <c r="RK62" s="412"/>
      <c r="RL62" s="412"/>
      <c r="RM62" s="412"/>
      <c r="RN62" s="412"/>
      <c r="RO62" s="412"/>
      <c r="RP62" s="412"/>
      <c r="RQ62" s="412"/>
      <c r="RR62" s="412"/>
      <c r="RS62" s="412"/>
      <c r="RT62" s="412"/>
      <c r="RU62" s="412"/>
      <c r="RV62" s="412"/>
      <c r="RW62" s="412"/>
      <c r="RX62" s="412"/>
      <c r="RY62" s="412"/>
      <c r="RZ62" s="412"/>
      <c r="SA62" s="412"/>
      <c r="SB62" s="412"/>
      <c r="SC62" s="412"/>
      <c r="SD62" s="412"/>
      <c r="SE62" s="412"/>
      <c r="SF62" s="412"/>
      <c r="SG62" s="412"/>
      <c r="SH62" s="412"/>
      <c r="SI62" s="412"/>
      <c r="SJ62" s="412"/>
      <c r="SK62" s="412"/>
      <c r="SL62" s="412"/>
      <c r="SM62" s="412"/>
      <c r="SN62" s="412"/>
      <c r="SO62" s="412"/>
      <c r="SP62" s="412"/>
      <c r="SQ62" s="412"/>
      <c r="SR62" s="412"/>
      <c r="SS62" s="412"/>
      <c r="ST62" s="412"/>
      <c r="SU62" s="412"/>
      <c r="SV62" s="412"/>
      <c r="SW62" s="412"/>
      <c r="SX62" s="412"/>
      <c r="SY62" s="412"/>
      <c r="SZ62" s="412"/>
      <c r="TA62" s="412"/>
      <c r="TB62" s="412"/>
      <c r="TC62" s="412"/>
      <c r="TD62" s="412"/>
      <c r="TE62" s="412"/>
      <c r="TF62" s="412"/>
      <c r="TG62" s="412"/>
      <c r="TH62" s="412"/>
      <c r="TI62" s="412"/>
      <c r="TJ62" s="412"/>
      <c r="TK62" s="412"/>
      <c r="TL62" s="412"/>
      <c r="TM62" s="412"/>
      <c r="TN62" s="412"/>
      <c r="TO62" s="412"/>
      <c r="TP62" s="412"/>
      <c r="TQ62" s="412"/>
      <c r="TR62" s="412"/>
      <c r="TS62" s="412"/>
      <c r="TT62" s="412"/>
      <c r="TU62" s="412"/>
      <c r="TV62" s="412"/>
      <c r="TW62" s="412"/>
      <c r="TX62" s="412"/>
      <c r="TY62" s="412"/>
      <c r="TZ62" s="412"/>
      <c r="UA62" s="412"/>
      <c r="UB62" s="412"/>
      <c r="UC62" s="412"/>
      <c r="UD62" s="412"/>
      <c r="UE62" s="412"/>
      <c r="UF62" s="412"/>
      <c r="UG62" s="412"/>
      <c r="UH62" s="412"/>
      <c r="UI62" s="412"/>
      <c r="UJ62" s="412"/>
      <c r="UK62" s="412"/>
      <c r="UL62" s="412"/>
      <c r="UM62" s="412"/>
      <c r="UN62" s="412"/>
      <c r="UO62" s="412"/>
      <c r="UP62" s="412"/>
      <c r="UQ62" s="412"/>
      <c r="UR62" s="412"/>
      <c r="US62" s="412"/>
      <c r="UT62" s="412"/>
      <c r="UU62" s="412"/>
      <c r="UV62" s="412"/>
      <c r="UW62" s="412"/>
      <c r="UX62" s="412"/>
      <c r="UY62" s="412"/>
      <c r="UZ62" s="412"/>
      <c r="VA62" s="412"/>
      <c r="VB62" s="412"/>
      <c r="VC62" s="412"/>
      <c r="VD62" s="412"/>
      <c r="VE62" s="412"/>
      <c r="VF62" s="412"/>
      <c r="VG62" s="412"/>
      <c r="VH62" s="412"/>
      <c r="VI62" s="412"/>
      <c r="VJ62" s="412"/>
      <c r="VK62" s="412"/>
      <c r="VL62" s="412"/>
      <c r="VM62" s="412"/>
      <c r="VN62" s="412"/>
      <c r="VO62" s="412"/>
      <c r="VP62" s="412"/>
      <c r="VQ62" s="412"/>
      <c r="VR62" s="412"/>
      <c r="VS62" s="412"/>
      <c r="VT62" s="412"/>
      <c r="VU62" s="412"/>
      <c r="VV62" s="412"/>
      <c r="VW62" s="412"/>
      <c r="VX62" s="412"/>
      <c r="VY62" s="412"/>
      <c r="VZ62" s="412"/>
      <c r="WA62" s="412"/>
      <c r="WB62" s="412"/>
      <c r="WC62" s="412"/>
      <c r="WD62" s="412"/>
      <c r="WE62" s="412"/>
      <c r="WF62" s="412"/>
      <c r="WG62" s="412"/>
      <c r="WH62" s="412"/>
      <c r="WI62" s="412"/>
      <c r="WJ62" s="412"/>
      <c r="WK62" s="412"/>
      <c r="WL62" s="412"/>
      <c r="WM62" s="412"/>
      <c r="WN62" s="412"/>
      <c r="WO62" s="412"/>
      <c r="WP62" s="412"/>
      <c r="WQ62" s="412"/>
      <c r="WR62" s="412"/>
      <c r="WS62" s="412"/>
      <c r="WT62" s="412"/>
      <c r="WU62" s="412"/>
      <c r="WV62" s="412"/>
      <c r="WW62" s="412"/>
      <c r="WX62" s="412"/>
      <c r="WY62" s="412"/>
      <c r="WZ62" s="412"/>
      <c r="XA62" s="412"/>
      <c r="XB62" s="412"/>
      <c r="XC62" s="412"/>
      <c r="XD62" s="412"/>
      <c r="XE62" s="412"/>
      <c r="XF62" s="412"/>
      <c r="XG62" s="412"/>
      <c r="XH62" s="412"/>
      <c r="XI62" s="412"/>
      <c r="XJ62" s="412"/>
      <c r="XK62" s="412"/>
      <c r="XL62" s="412"/>
      <c r="XM62" s="412"/>
      <c r="XN62" s="412"/>
      <c r="XO62" s="412"/>
      <c r="XP62" s="412"/>
      <c r="XQ62" s="412"/>
      <c r="XR62" s="412"/>
      <c r="XS62" s="412"/>
      <c r="XT62" s="412"/>
      <c r="XU62" s="412"/>
      <c r="XV62" s="412"/>
      <c r="XW62" s="412"/>
      <c r="XX62" s="412"/>
      <c r="XY62" s="412"/>
      <c r="XZ62" s="412"/>
      <c r="YA62" s="412"/>
      <c r="YB62" s="412"/>
      <c r="YC62" s="412"/>
      <c r="YD62" s="412"/>
      <c r="YE62" s="412"/>
      <c r="YF62" s="412"/>
      <c r="YG62" s="412"/>
      <c r="YH62" s="412"/>
      <c r="YI62" s="412"/>
      <c r="YJ62" s="412"/>
      <c r="YK62" s="412"/>
      <c r="YL62" s="412"/>
      <c r="YM62" s="412"/>
      <c r="YN62" s="412"/>
      <c r="YO62" s="412"/>
      <c r="YP62" s="412"/>
      <c r="YQ62" s="412"/>
      <c r="YR62" s="412"/>
      <c r="YS62" s="412"/>
      <c r="YT62" s="412"/>
      <c r="YU62" s="412"/>
      <c r="YV62" s="412"/>
      <c r="YW62" s="412"/>
      <c r="YX62" s="412"/>
      <c r="YY62" s="412"/>
      <c r="YZ62" s="412"/>
      <c r="ZA62" s="412"/>
      <c r="ZB62" s="412"/>
      <c r="ZC62" s="412"/>
      <c r="ZD62" s="412"/>
      <c r="ZE62" s="412"/>
      <c r="ZF62" s="412"/>
      <c r="ZG62" s="412"/>
      <c r="ZH62" s="412"/>
      <c r="ZI62" s="412"/>
      <c r="ZJ62" s="412"/>
      <c r="ZK62" s="412"/>
      <c r="ZL62" s="412"/>
      <c r="ZM62" s="412"/>
      <c r="ZN62" s="412"/>
      <c r="ZO62" s="412"/>
      <c r="ZP62" s="412"/>
      <c r="ZQ62" s="412"/>
      <c r="ZR62" s="412"/>
      <c r="ZS62" s="412"/>
      <c r="ZT62" s="412"/>
      <c r="ZU62" s="412"/>
      <c r="ZV62" s="412"/>
      <c r="ZW62" s="412"/>
      <c r="ZX62" s="412"/>
      <c r="ZY62" s="412"/>
      <c r="ZZ62" s="412"/>
      <c r="AAA62" s="412"/>
      <c r="AAB62" s="412"/>
      <c r="AAC62" s="412"/>
      <c r="AAD62" s="412"/>
      <c r="AAE62" s="412"/>
      <c r="AAF62" s="412"/>
      <c r="AAG62" s="412"/>
      <c r="AAH62" s="412"/>
      <c r="AAI62" s="412"/>
      <c r="AAJ62" s="412"/>
      <c r="AAK62" s="412"/>
      <c r="AAL62" s="412"/>
      <c r="AAM62" s="412"/>
      <c r="AAN62" s="412"/>
      <c r="AAO62" s="412"/>
      <c r="AAP62" s="412"/>
      <c r="AAQ62" s="412"/>
      <c r="AAR62" s="412"/>
      <c r="AAS62" s="412"/>
      <c r="AAT62" s="412"/>
      <c r="AAU62" s="412"/>
      <c r="AAV62" s="412"/>
      <c r="AAW62" s="412"/>
      <c r="AAX62" s="412"/>
      <c r="AAY62" s="412"/>
      <c r="AAZ62" s="412"/>
      <c r="ABA62" s="412"/>
      <c r="ABB62" s="412"/>
      <c r="ABC62" s="412"/>
      <c r="ABD62" s="412"/>
      <c r="ABE62" s="412"/>
      <c r="ABF62" s="412"/>
      <c r="ABG62" s="412"/>
      <c r="ABH62" s="412"/>
      <c r="ABI62" s="412"/>
      <c r="ABJ62" s="412"/>
      <c r="ABK62" s="412"/>
      <c r="ABL62" s="412"/>
      <c r="ABM62" s="412"/>
      <c r="ABN62" s="412"/>
      <c r="ABO62" s="412"/>
      <c r="ABP62" s="412"/>
      <c r="ABQ62" s="412"/>
      <c r="ABR62" s="412"/>
      <c r="ABS62" s="412"/>
      <c r="ABT62" s="412"/>
      <c r="ABU62" s="412"/>
      <c r="ABV62" s="412"/>
      <c r="ABW62" s="412"/>
      <c r="ABX62" s="412"/>
      <c r="ABY62" s="412"/>
      <c r="ABZ62" s="412"/>
      <c r="ACA62" s="412"/>
      <c r="ACB62" s="412"/>
      <c r="ACC62" s="412"/>
      <c r="ACD62" s="412"/>
      <c r="ACE62" s="412"/>
      <c r="ACF62" s="412"/>
      <c r="ACG62" s="412"/>
      <c r="ACH62" s="412"/>
      <c r="ACI62" s="412"/>
      <c r="ACJ62" s="412"/>
      <c r="ACK62" s="412"/>
      <c r="ACL62" s="412"/>
      <c r="ACM62" s="412"/>
      <c r="ACN62" s="412"/>
      <c r="ACO62" s="412"/>
      <c r="ACP62" s="412"/>
      <c r="ACQ62" s="412"/>
      <c r="ACR62" s="412"/>
      <c r="ACS62" s="412"/>
      <c r="ACT62" s="412"/>
      <c r="ACU62" s="412"/>
      <c r="ACV62" s="412"/>
      <c r="ACW62" s="412"/>
      <c r="ACX62" s="412"/>
      <c r="ACY62" s="412"/>
      <c r="ACZ62" s="412"/>
      <c r="ADA62" s="412"/>
      <c r="ADB62" s="412"/>
      <c r="ADC62" s="412"/>
      <c r="ADD62" s="412"/>
      <c r="ADE62" s="412"/>
      <c r="ADF62" s="412"/>
      <c r="ADG62" s="412"/>
      <c r="ADH62" s="412"/>
      <c r="ADI62" s="412"/>
      <c r="ADJ62" s="412"/>
      <c r="ADK62" s="412"/>
      <c r="ADL62" s="412"/>
      <c r="ADM62" s="412"/>
      <c r="ADN62" s="412"/>
      <c r="ADO62" s="412"/>
      <c r="ADP62" s="412"/>
      <c r="ADQ62" s="412"/>
      <c r="ADR62" s="412"/>
      <c r="ADS62" s="412"/>
      <c r="ADT62" s="412"/>
      <c r="ADU62" s="412"/>
      <c r="ADV62" s="412"/>
      <c r="ADW62" s="412"/>
      <c r="ADX62" s="412"/>
      <c r="ADY62" s="412"/>
      <c r="ADZ62" s="412"/>
      <c r="AEA62" s="412"/>
      <c r="AEB62" s="412"/>
      <c r="AEC62" s="412"/>
      <c r="AED62" s="412"/>
      <c r="AEE62" s="412"/>
      <c r="AEF62" s="412"/>
      <c r="AEG62" s="412"/>
      <c r="AEH62" s="412"/>
      <c r="AEI62" s="412"/>
      <c r="AEJ62" s="412"/>
      <c r="AEK62" s="412"/>
      <c r="AEL62" s="412"/>
      <c r="AEM62" s="412"/>
      <c r="AEN62" s="412"/>
      <c r="AEO62" s="412"/>
      <c r="AEP62" s="412"/>
      <c r="AEQ62" s="412"/>
      <c r="AER62" s="412"/>
      <c r="AES62" s="412"/>
      <c r="AET62" s="412"/>
      <c r="AEU62" s="412"/>
      <c r="AEV62" s="412"/>
      <c r="AEW62" s="412"/>
      <c r="AEX62" s="412"/>
      <c r="AEY62" s="412"/>
      <c r="AEZ62" s="412"/>
      <c r="AFA62" s="412"/>
      <c r="AFB62" s="412"/>
      <c r="AFC62" s="412"/>
      <c r="AFD62" s="412"/>
      <c r="AFE62" s="412"/>
      <c r="AFF62" s="412"/>
      <c r="AFG62" s="412"/>
      <c r="AFH62" s="412"/>
      <c r="AFI62" s="412"/>
      <c r="AFJ62" s="412"/>
      <c r="AFK62" s="412"/>
      <c r="AFL62" s="412"/>
      <c r="AFM62" s="412"/>
      <c r="AFN62" s="412"/>
      <c r="AFO62" s="412"/>
      <c r="AFP62" s="412"/>
      <c r="AFQ62" s="412"/>
      <c r="AFR62" s="412"/>
      <c r="AFS62" s="412"/>
      <c r="AFT62" s="412"/>
      <c r="AFU62" s="412"/>
      <c r="AFV62" s="412"/>
      <c r="AFW62" s="412"/>
      <c r="AFX62" s="412"/>
      <c r="AFY62" s="412"/>
      <c r="AFZ62" s="412"/>
      <c r="AGA62" s="412"/>
      <c r="AGB62" s="412"/>
      <c r="AGC62" s="412"/>
      <c r="AGD62" s="412"/>
      <c r="AGE62" s="412"/>
      <c r="AGF62" s="412"/>
      <c r="AGG62" s="412"/>
      <c r="AGH62" s="412"/>
      <c r="AGI62" s="412"/>
      <c r="AGJ62" s="412"/>
      <c r="AGK62" s="412"/>
      <c r="AGL62" s="412"/>
      <c r="AGM62" s="412"/>
      <c r="AGN62" s="412"/>
      <c r="AGO62" s="412"/>
      <c r="AGP62" s="412"/>
      <c r="AGQ62" s="412"/>
      <c r="AGR62" s="412"/>
      <c r="AGS62" s="412"/>
      <c r="AGT62" s="412"/>
      <c r="AGU62" s="412"/>
      <c r="AGV62" s="412"/>
      <c r="AGW62" s="412"/>
      <c r="AGX62" s="412"/>
      <c r="AGY62" s="412"/>
      <c r="AGZ62" s="412"/>
      <c r="AHA62" s="412"/>
      <c r="AHB62" s="412"/>
      <c r="AHC62" s="412"/>
      <c r="AHD62" s="412"/>
      <c r="AHE62" s="412"/>
      <c r="AHF62" s="412"/>
      <c r="AHG62" s="412"/>
      <c r="AHH62" s="412"/>
      <c r="AHI62" s="412"/>
      <c r="AHJ62" s="412"/>
      <c r="AHK62" s="412"/>
      <c r="AHL62" s="412"/>
      <c r="AHM62" s="412"/>
      <c r="AHN62" s="412"/>
      <c r="AHO62" s="412"/>
      <c r="AHP62" s="412"/>
      <c r="AHQ62" s="412"/>
      <c r="AHR62" s="412"/>
      <c r="AHS62" s="412"/>
      <c r="AHT62" s="412"/>
      <c r="AHU62" s="412"/>
      <c r="AHV62" s="412"/>
      <c r="AHW62" s="412"/>
      <c r="AHX62" s="412"/>
      <c r="AHY62" s="412"/>
      <c r="AHZ62" s="412"/>
      <c r="AIA62" s="412"/>
      <c r="AIB62" s="412"/>
      <c r="AIC62" s="412"/>
      <c r="AID62" s="412"/>
      <c r="AIE62" s="412"/>
      <c r="AIF62" s="412"/>
      <c r="AIG62" s="412"/>
      <c r="AIH62" s="412"/>
      <c r="AII62" s="412"/>
      <c r="AIJ62" s="412"/>
      <c r="AIK62" s="412"/>
      <c r="AIL62" s="412"/>
      <c r="AIM62" s="412"/>
      <c r="AIN62" s="412"/>
      <c r="AIO62" s="412"/>
      <c r="AIP62" s="412"/>
      <c r="AIQ62" s="412"/>
      <c r="AIR62" s="412"/>
      <c r="AIS62" s="412"/>
      <c r="AIT62" s="412"/>
      <c r="AIU62" s="412"/>
      <c r="AIV62" s="412"/>
      <c r="AIW62" s="412"/>
      <c r="AIX62" s="412"/>
      <c r="AIY62" s="412"/>
      <c r="AIZ62" s="412"/>
      <c r="AJA62" s="412"/>
      <c r="AJB62" s="412"/>
      <c r="AJC62" s="412"/>
      <c r="AJD62" s="412"/>
      <c r="AJE62" s="412"/>
      <c r="AJF62" s="412"/>
      <c r="AJG62" s="412"/>
      <c r="AJH62" s="412"/>
      <c r="AJI62" s="412"/>
      <c r="AJJ62" s="412"/>
      <c r="AJK62" s="412"/>
      <c r="AJL62" s="412"/>
      <c r="AJM62" s="412"/>
      <c r="AJN62" s="412"/>
      <c r="AJO62" s="412"/>
      <c r="AJP62" s="412"/>
      <c r="AJQ62" s="412"/>
      <c r="AJR62" s="412"/>
      <c r="AJS62" s="412"/>
      <c r="AJT62" s="412"/>
      <c r="AJU62" s="412"/>
      <c r="AJV62" s="412"/>
      <c r="AJW62" s="412"/>
      <c r="AJX62" s="412"/>
      <c r="AJY62" s="412"/>
      <c r="AJZ62" s="412"/>
      <c r="AKA62" s="412"/>
      <c r="AKB62" s="412"/>
      <c r="AKC62" s="412"/>
      <c r="AKD62" s="412"/>
      <c r="AKE62" s="412"/>
      <c r="AKF62" s="412"/>
      <c r="AKG62" s="412"/>
      <c r="AKH62" s="412"/>
      <c r="AKI62" s="412"/>
      <c r="AKJ62" s="412"/>
      <c r="AKK62" s="412"/>
      <c r="AKL62" s="412"/>
      <c r="AKM62" s="412"/>
      <c r="AKN62" s="412"/>
      <c r="AKO62" s="412"/>
      <c r="AKP62" s="412"/>
      <c r="AKQ62" s="412"/>
      <c r="AKR62" s="412"/>
      <c r="AKS62" s="412"/>
      <c r="AKT62" s="412"/>
      <c r="AKU62" s="412"/>
      <c r="AKV62" s="412"/>
      <c r="AKW62" s="412"/>
      <c r="AKX62" s="412"/>
      <c r="AKY62" s="412"/>
      <c r="AKZ62" s="412"/>
      <c r="ALA62" s="412"/>
      <c r="ALB62" s="412"/>
      <c r="ALC62" s="412"/>
      <c r="ALD62" s="412"/>
      <c r="ALE62" s="412"/>
      <c r="ALF62" s="412"/>
      <c r="ALG62" s="412"/>
      <c r="ALH62" s="412"/>
      <c r="ALI62" s="412"/>
      <c r="ALJ62" s="412"/>
      <c r="ALK62" s="412"/>
      <c r="ALL62" s="412"/>
      <c r="ALM62" s="412"/>
      <c r="ALN62" s="412"/>
      <c r="ALO62" s="412"/>
      <c r="ALP62" s="412"/>
      <c r="ALQ62" s="412"/>
      <c r="ALR62" s="412"/>
      <c r="ALS62" s="412"/>
      <c r="ALT62" s="412"/>
      <c r="ALU62" s="412"/>
      <c r="ALV62" s="412"/>
      <c r="ALW62" s="412"/>
      <c r="ALX62" s="412"/>
      <c r="ALY62" s="412"/>
      <c r="ALZ62" s="412"/>
      <c r="AMA62" s="412"/>
      <c r="AMB62" s="412"/>
      <c r="AMC62" s="412"/>
      <c r="AMD62" s="412"/>
      <c r="AME62" s="412"/>
      <c r="AMF62" s="412"/>
      <c r="AMG62" s="412"/>
      <c r="AMH62" s="412"/>
    </row>
    <row r="63" spans="1:1022" x14ac:dyDescent="0.25">
      <c r="A63" s="242" t="s">
        <v>1066</v>
      </c>
      <c r="B63" s="163">
        <v>63</v>
      </c>
      <c r="C63" s="162" t="s">
        <v>24678</v>
      </c>
      <c r="D63" s="181" t="s">
        <v>6307</v>
      </c>
      <c r="E63" s="429"/>
      <c r="F63" s="200">
        <v>3</v>
      </c>
      <c r="G63" s="180"/>
      <c r="H63" s="180"/>
      <c r="I63" s="319">
        <v>47.6</v>
      </c>
      <c r="J63" s="344" t="s">
        <v>752</v>
      </c>
      <c r="K63" s="65">
        <v>1</v>
      </c>
      <c r="L63" s="65"/>
      <c r="M63" s="140"/>
      <c r="N63" s="140"/>
      <c r="O63" s="336">
        <v>3</v>
      </c>
      <c r="P63" s="140"/>
      <c r="Q63" s="140"/>
      <c r="R63" s="140"/>
      <c r="S63" s="140"/>
      <c r="T63" s="140"/>
      <c r="U63" s="140"/>
      <c r="V63" s="219">
        <f t="shared" si="33"/>
        <v>100</v>
      </c>
      <c r="W63" s="219">
        <f t="shared" si="34"/>
        <v>100</v>
      </c>
      <c r="X63" s="230">
        <v>5</v>
      </c>
      <c r="Y63" s="219">
        <f t="shared" si="28"/>
        <v>100</v>
      </c>
      <c r="Z63" s="219">
        <f t="shared" si="29"/>
        <v>100</v>
      </c>
      <c r="AA63" s="220">
        <f t="shared" si="26"/>
        <v>100</v>
      </c>
      <c r="AB63" s="220">
        <f t="shared" si="22"/>
        <v>100</v>
      </c>
      <c r="AC63" s="220">
        <f t="shared" si="37"/>
        <v>100</v>
      </c>
      <c r="AD63" s="416">
        <f t="shared" si="30"/>
        <v>100</v>
      </c>
      <c r="AE63" s="416">
        <f t="shared" si="27"/>
        <v>100</v>
      </c>
      <c r="AF63" s="289">
        <v>1</v>
      </c>
      <c r="AG63" s="221">
        <v>1</v>
      </c>
      <c r="AH63" s="221">
        <v>3</v>
      </c>
      <c r="AI63" s="250">
        <v>2.5</v>
      </c>
      <c r="AJ63" s="214" t="s">
        <v>24582</v>
      </c>
      <c r="AK63" s="163">
        <v>1</v>
      </c>
      <c r="AL63" s="185">
        <v>2</v>
      </c>
      <c r="AM63" s="214"/>
      <c r="AN63" s="412"/>
      <c r="AO63" s="412"/>
      <c r="AP63" s="412" t="s">
        <v>905</v>
      </c>
      <c r="AQ63" s="167" t="s">
        <v>760</v>
      </c>
      <c r="AR63" s="412"/>
      <c r="AS63" s="412"/>
      <c r="AT63" s="412"/>
    </row>
    <row r="64" spans="1:1022" ht="20.25" customHeight="1" x14ac:dyDescent="0.25">
      <c r="A64" s="288" t="s">
        <v>45</v>
      </c>
      <c r="B64" s="163">
        <v>64</v>
      </c>
      <c r="C64" s="162" t="s">
        <v>24679</v>
      </c>
      <c r="D64" s="178" t="s">
        <v>7061</v>
      </c>
      <c r="E64" s="429" t="s">
        <v>24622</v>
      </c>
      <c r="F64" s="200">
        <v>3</v>
      </c>
      <c r="G64" s="180"/>
      <c r="H64" s="180"/>
      <c r="I64" s="319">
        <v>47.6</v>
      </c>
      <c r="J64" s="344" t="s">
        <v>752</v>
      </c>
      <c r="K64" s="65">
        <v>1</v>
      </c>
      <c r="L64" s="65"/>
      <c r="M64" s="140"/>
      <c r="N64" s="140"/>
      <c r="O64" s="336">
        <v>3</v>
      </c>
      <c r="P64" s="140"/>
      <c r="Q64" s="140"/>
      <c r="R64" s="140"/>
      <c r="S64" s="140"/>
      <c r="T64" s="140"/>
      <c r="U64" s="140"/>
      <c r="V64" s="219">
        <f t="shared" si="33"/>
        <v>100</v>
      </c>
      <c r="W64" s="219">
        <f t="shared" si="34"/>
        <v>100</v>
      </c>
      <c r="X64" s="230">
        <v>5</v>
      </c>
      <c r="Y64" s="219">
        <f t="shared" si="28"/>
        <v>100</v>
      </c>
      <c r="Z64" s="219">
        <f t="shared" si="29"/>
        <v>100</v>
      </c>
      <c r="AA64" s="220">
        <f t="shared" si="26"/>
        <v>100</v>
      </c>
      <c r="AB64" s="220">
        <f t="shared" si="22"/>
        <v>100</v>
      </c>
      <c r="AC64" s="220">
        <f t="shared" si="37"/>
        <v>100</v>
      </c>
      <c r="AD64" s="416">
        <f t="shared" si="30"/>
        <v>100</v>
      </c>
      <c r="AE64" s="416">
        <f t="shared" si="27"/>
        <v>100</v>
      </c>
      <c r="AF64" s="289">
        <v>1</v>
      </c>
      <c r="AG64" s="221">
        <v>1</v>
      </c>
      <c r="AH64" s="221">
        <v>3</v>
      </c>
      <c r="AI64" s="250">
        <v>2.5</v>
      </c>
      <c r="AJ64" s="214" t="s">
        <v>24582</v>
      </c>
      <c r="AK64" s="163">
        <v>1</v>
      </c>
      <c r="AL64" s="185">
        <v>2</v>
      </c>
      <c r="AM64" s="214"/>
      <c r="AN64" s="412"/>
      <c r="AO64" s="412"/>
      <c r="AP64" s="412" t="s">
        <v>905</v>
      </c>
      <c r="AQ64" s="167" t="s">
        <v>760</v>
      </c>
      <c r="AR64" s="412"/>
      <c r="AS64" s="412"/>
      <c r="AT64" s="412"/>
    </row>
    <row r="65" spans="1:1023" ht="16.5" customHeight="1" x14ac:dyDescent="0.25">
      <c r="A65" s="259" t="s">
        <v>812</v>
      </c>
      <c r="B65" s="163">
        <v>65</v>
      </c>
      <c r="C65" s="162" t="s">
        <v>24680</v>
      </c>
      <c r="D65" s="181" t="s">
        <v>7249</v>
      </c>
      <c r="E65" s="292" t="s">
        <v>188</v>
      </c>
      <c r="F65" s="188">
        <v>4</v>
      </c>
      <c r="G65" s="254"/>
      <c r="H65" s="254">
        <v>4</v>
      </c>
      <c r="I65" s="321" t="s">
        <v>25877</v>
      </c>
      <c r="J65" s="354" t="s">
        <v>753</v>
      </c>
      <c r="K65" s="355">
        <v>1</v>
      </c>
      <c r="L65" s="355"/>
      <c r="M65" s="356"/>
      <c r="N65" s="356"/>
      <c r="O65" s="355">
        <v>3</v>
      </c>
      <c r="P65" s="356"/>
      <c r="Q65" s="356"/>
      <c r="R65" s="356"/>
      <c r="S65" s="356"/>
      <c r="T65" s="356"/>
      <c r="U65" s="348"/>
      <c r="V65" s="219">
        <f t="shared" si="33"/>
        <v>100</v>
      </c>
      <c r="W65" s="219">
        <f t="shared" si="34"/>
        <v>100</v>
      </c>
      <c r="X65" s="219">
        <v>70</v>
      </c>
      <c r="Y65" s="219">
        <f t="shared" si="28"/>
        <v>100</v>
      </c>
      <c r="Z65" s="219">
        <f t="shared" si="29"/>
        <v>100</v>
      </c>
      <c r="AA65" s="220">
        <f t="shared" si="26"/>
        <v>100</v>
      </c>
      <c r="AB65" s="220">
        <f t="shared" si="22"/>
        <v>100</v>
      </c>
      <c r="AC65" s="220">
        <f t="shared" si="37"/>
        <v>100</v>
      </c>
      <c r="AD65" s="416">
        <f t="shared" si="30"/>
        <v>100</v>
      </c>
      <c r="AE65" s="416">
        <f t="shared" si="27"/>
        <v>100</v>
      </c>
      <c r="AF65" s="286">
        <v>5</v>
      </c>
      <c r="AG65" s="267">
        <v>35</v>
      </c>
      <c r="AH65" s="250">
        <v>8</v>
      </c>
      <c r="AI65" s="267">
        <v>50</v>
      </c>
      <c r="AJ65" s="214">
        <v>1.26E-2</v>
      </c>
      <c r="AK65" s="255"/>
      <c r="AL65" s="189">
        <v>3</v>
      </c>
      <c r="AM65" s="266" t="s">
        <v>813</v>
      </c>
      <c r="AN65" s="412"/>
      <c r="AO65" s="412"/>
      <c r="AP65" s="412"/>
      <c r="AQ65" s="229" t="s">
        <v>24527</v>
      </c>
      <c r="AR65" s="412"/>
      <c r="AS65" s="412"/>
      <c r="AT65" s="412"/>
    </row>
    <row r="66" spans="1:1023" ht="16.5" customHeight="1" x14ac:dyDescent="0.25">
      <c r="A66" s="224" t="s">
        <v>1308</v>
      </c>
      <c r="B66" s="163">
        <v>66</v>
      </c>
      <c r="C66" s="162" t="s">
        <v>10355</v>
      </c>
      <c r="D66" s="178" t="s">
        <v>1309</v>
      </c>
      <c r="E66" s="185" t="s">
        <v>1310</v>
      </c>
      <c r="F66" s="201"/>
      <c r="G66" s="180"/>
      <c r="H66" s="180"/>
      <c r="I66" s="319"/>
      <c r="J66" s="366"/>
      <c r="K66" s="140"/>
      <c r="L66" s="140"/>
      <c r="M66" s="140"/>
      <c r="N66" s="140"/>
      <c r="O66" s="140"/>
      <c r="P66" s="140"/>
      <c r="Q66" s="140"/>
      <c r="R66" s="140"/>
      <c r="S66" s="140"/>
      <c r="V66" s="219">
        <f t="shared" si="33"/>
        <v>100</v>
      </c>
      <c r="W66" s="219">
        <f t="shared" si="34"/>
        <v>100</v>
      </c>
      <c r="X66" s="219">
        <f t="shared" ref="X66:X82" si="38">IF(O66=3,20,100)</f>
        <v>100</v>
      </c>
      <c r="Y66" s="219">
        <f t="shared" si="28"/>
        <v>100</v>
      </c>
      <c r="Z66" s="219">
        <f t="shared" si="29"/>
        <v>100</v>
      </c>
      <c r="AA66" s="220">
        <f t="shared" si="26"/>
        <v>100</v>
      </c>
      <c r="AB66" s="220">
        <f t="shared" si="22"/>
        <v>100</v>
      </c>
      <c r="AC66" s="220">
        <f t="shared" si="37"/>
        <v>100</v>
      </c>
      <c r="AD66" s="416">
        <f t="shared" si="30"/>
        <v>100</v>
      </c>
      <c r="AE66" s="416">
        <f t="shared" si="27"/>
        <v>100</v>
      </c>
      <c r="AF66" s="212">
        <f t="shared" ref="AF66:AF82" si="39">IF(OR(OR(EXACT(J66,"1A"),EXACT(J66,"1B"),EXACT(J66,"1C")),K66=1),1,IF(K66=2,10,100))</f>
        <v>100</v>
      </c>
      <c r="AG66" s="212">
        <f t="shared" ref="AG66:AG82" si="40">IF(OR(EXACT(J66,"1A"),EXACT(J66,"1B"),EXACT(J66,"1C")),1,IF(J66=2,10,100))</f>
        <v>100</v>
      </c>
      <c r="AH66" s="212">
        <f t="shared" ref="AH66:AH82" si="41">IF(OR(EXACT(J66,"1A"),EXACT(J66,"1B"),EXACT(J66,"1C"),K66=1),3,100)</f>
        <v>100</v>
      </c>
      <c r="AI66" s="212">
        <f t="shared" ref="AI66:AI82" si="42">IF(OR(EXACT(J66,"1A"),EXACT(J66,"1B"),EXACT(J66,"1C")),5,100)</f>
        <v>100</v>
      </c>
      <c r="AJ66" s="214"/>
      <c r="AK66" s="412"/>
      <c r="AL66" s="412"/>
      <c r="AM66" s="214"/>
      <c r="AN66" s="412"/>
      <c r="AO66" s="412"/>
      <c r="AP66" s="412"/>
      <c r="AQ66" s="167" t="s">
        <v>1311</v>
      </c>
    </row>
    <row r="67" spans="1:1023" ht="18" customHeight="1" x14ac:dyDescent="0.25">
      <c r="A67" s="149" t="s">
        <v>1312</v>
      </c>
      <c r="B67" s="163">
        <v>67</v>
      </c>
      <c r="C67" s="162" t="s">
        <v>10357</v>
      </c>
      <c r="D67" s="178" t="s">
        <v>1313</v>
      </c>
      <c r="E67" s="185" t="s">
        <v>1310</v>
      </c>
      <c r="F67" s="201"/>
      <c r="G67" s="180"/>
      <c r="H67" s="180"/>
      <c r="I67" s="319"/>
      <c r="J67" s="366"/>
      <c r="K67" s="140"/>
      <c r="L67" s="140"/>
      <c r="M67" s="140"/>
      <c r="N67" s="140"/>
      <c r="O67" s="140"/>
      <c r="P67" s="140"/>
      <c r="Q67" s="140"/>
      <c r="R67" s="140"/>
      <c r="S67" s="140"/>
      <c r="V67" s="219">
        <f t="shared" si="33"/>
        <v>100</v>
      </c>
      <c r="W67" s="219">
        <f t="shared" si="34"/>
        <v>100</v>
      </c>
      <c r="X67" s="219">
        <f t="shared" si="38"/>
        <v>100</v>
      </c>
      <c r="Y67" s="219">
        <f t="shared" si="28"/>
        <v>100</v>
      </c>
      <c r="Z67" s="219">
        <f t="shared" si="29"/>
        <v>100</v>
      </c>
      <c r="AA67" s="220">
        <f t="shared" si="26"/>
        <v>100</v>
      </c>
      <c r="AB67" s="220">
        <f t="shared" si="22"/>
        <v>100</v>
      </c>
      <c r="AC67" s="220">
        <f t="shared" si="37"/>
        <v>100</v>
      </c>
      <c r="AD67" s="416">
        <f t="shared" si="30"/>
        <v>100</v>
      </c>
      <c r="AE67" s="416">
        <f t="shared" si="27"/>
        <v>100</v>
      </c>
      <c r="AF67" s="212">
        <f t="shared" si="39"/>
        <v>100</v>
      </c>
      <c r="AG67" s="212">
        <f t="shared" si="40"/>
        <v>100</v>
      </c>
      <c r="AH67" s="212">
        <f t="shared" si="41"/>
        <v>100</v>
      </c>
      <c r="AI67" s="212">
        <f t="shared" si="42"/>
        <v>100</v>
      </c>
      <c r="AJ67" s="214"/>
      <c r="AK67" s="412"/>
      <c r="AL67" s="412"/>
      <c r="AM67" s="214"/>
      <c r="AN67" s="118"/>
      <c r="AO67" s="118"/>
      <c r="AP67" s="118"/>
      <c r="AQ67" s="167" t="s">
        <v>1157</v>
      </c>
    </row>
    <row r="68" spans="1:1023" ht="24.75" customHeight="1" x14ac:dyDescent="0.25">
      <c r="A68" s="149" t="s">
        <v>1314</v>
      </c>
      <c r="B68" s="163">
        <v>68</v>
      </c>
      <c r="C68" s="162" t="s">
        <v>10359</v>
      </c>
      <c r="D68" s="178" t="s">
        <v>1315</v>
      </c>
      <c r="E68" s="185" t="s">
        <v>1310</v>
      </c>
      <c r="F68" s="201"/>
      <c r="G68" s="180"/>
      <c r="H68" s="180"/>
      <c r="I68" s="319"/>
      <c r="J68" s="366"/>
      <c r="K68" s="140"/>
      <c r="L68" s="140"/>
      <c r="M68" s="140"/>
      <c r="N68" s="140"/>
      <c r="O68" s="140"/>
      <c r="P68" s="140"/>
      <c r="Q68" s="140"/>
      <c r="R68" s="140"/>
      <c r="S68" s="140"/>
      <c r="V68" s="219">
        <f t="shared" si="33"/>
        <v>100</v>
      </c>
      <c r="W68" s="219">
        <f t="shared" si="34"/>
        <v>100</v>
      </c>
      <c r="X68" s="219">
        <f t="shared" si="38"/>
        <v>100</v>
      </c>
      <c r="Y68" s="219">
        <f t="shared" si="28"/>
        <v>100</v>
      </c>
      <c r="Z68" s="219">
        <f t="shared" si="29"/>
        <v>100</v>
      </c>
      <c r="AA68" s="220">
        <f t="shared" si="26"/>
        <v>100</v>
      </c>
      <c r="AB68" s="220">
        <f t="shared" si="22"/>
        <v>100</v>
      </c>
      <c r="AC68" s="220">
        <f t="shared" si="37"/>
        <v>100</v>
      </c>
      <c r="AD68" s="416">
        <f t="shared" si="30"/>
        <v>100</v>
      </c>
      <c r="AE68" s="416">
        <f t="shared" si="27"/>
        <v>100</v>
      </c>
      <c r="AF68" s="212">
        <f t="shared" si="39"/>
        <v>100</v>
      </c>
      <c r="AG68" s="212">
        <f t="shared" si="40"/>
        <v>100</v>
      </c>
      <c r="AH68" s="212">
        <f t="shared" si="41"/>
        <v>100</v>
      </c>
      <c r="AI68" s="212">
        <f t="shared" si="42"/>
        <v>100</v>
      </c>
      <c r="AJ68" s="214"/>
      <c r="AK68" s="412"/>
      <c r="AL68" s="412"/>
      <c r="AM68" s="214"/>
      <c r="AN68" s="118"/>
      <c r="AO68" s="118"/>
      <c r="AP68" s="118"/>
      <c r="AQ68" s="167" t="s">
        <v>1157</v>
      </c>
    </row>
    <row r="69" spans="1:1023" x14ac:dyDescent="0.25">
      <c r="A69" s="208" t="s">
        <v>1316</v>
      </c>
      <c r="B69" s="163">
        <v>69</v>
      </c>
      <c r="C69" s="162" t="s">
        <v>24681</v>
      </c>
      <c r="D69" s="175" t="s">
        <v>1317</v>
      </c>
      <c r="E69" s="185" t="s">
        <v>1310</v>
      </c>
      <c r="F69" s="201"/>
      <c r="G69" s="180"/>
      <c r="H69" s="180"/>
      <c r="I69" s="319"/>
      <c r="J69" s="366"/>
      <c r="K69" s="140"/>
      <c r="L69" s="140"/>
      <c r="M69" s="140"/>
      <c r="N69" s="140"/>
      <c r="O69" s="140"/>
      <c r="P69" s="140"/>
      <c r="Q69" s="140"/>
      <c r="R69" s="140"/>
      <c r="S69" s="140"/>
      <c r="V69" s="219">
        <f t="shared" si="33"/>
        <v>100</v>
      </c>
      <c r="W69" s="219">
        <f t="shared" si="34"/>
        <v>100</v>
      </c>
      <c r="X69" s="219">
        <f t="shared" si="38"/>
        <v>100</v>
      </c>
      <c r="Y69" s="219">
        <f t="shared" si="28"/>
        <v>100</v>
      </c>
      <c r="Z69" s="219">
        <f t="shared" si="29"/>
        <v>100</v>
      </c>
      <c r="AA69" s="220">
        <f t="shared" si="26"/>
        <v>100</v>
      </c>
      <c r="AB69" s="220">
        <f t="shared" ref="AB69:AB82" si="43">IF(OR(EXACT(R69,"1A"),EXACT(R69,"1B")),0.1,IF(R69=2,1,100))</f>
        <v>100</v>
      </c>
      <c r="AC69" s="220">
        <f t="shared" si="37"/>
        <v>100</v>
      </c>
      <c r="AD69" s="416">
        <f t="shared" si="30"/>
        <v>100</v>
      </c>
      <c r="AE69" s="416">
        <f t="shared" si="27"/>
        <v>100</v>
      </c>
      <c r="AF69" s="212">
        <f t="shared" si="39"/>
        <v>100</v>
      </c>
      <c r="AG69" s="212">
        <f t="shared" si="40"/>
        <v>100</v>
      </c>
      <c r="AH69" s="212">
        <f t="shared" si="41"/>
        <v>100</v>
      </c>
      <c r="AI69" s="212">
        <f t="shared" si="42"/>
        <v>100</v>
      </c>
      <c r="AJ69" s="214"/>
      <c r="AK69" s="412"/>
      <c r="AL69" s="412"/>
      <c r="AM69" s="214"/>
      <c r="AN69" s="118"/>
      <c r="AO69" s="118"/>
      <c r="AP69" s="118"/>
      <c r="AQ69" s="226" t="s">
        <v>1318</v>
      </c>
    </row>
    <row r="70" spans="1:1023" x14ac:dyDescent="0.25">
      <c r="A70" s="149" t="s">
        <v>1319</v>
      </c>
      <c r="B70" s="163">
        <v>70</v>
      </c>
      <c r="C70" s="162" t="s">
        <v>24682</v>
      </c>
      <c r="D70" s="178" t="s">
        <v>1320</v>
      </c>
      <c r="E70" s="185" t="s">
        <v>1310</v>
      </c>
      <c r="F70" s="201"/>
      <c r="G70" s="180"/>
      <c r="H70" s="180"/>
      <c r="I70" s="319"/>
      <c r="J70" s="366"/>
      <c r="K70" s="140"/>
      <c r="L70" s="140"/>
      <c r="M70" s="140"/>
      <c r="N70" s="140"/>
      <c r="O70" s="140"/>
      <c r="P70" s="140"/>
      <c r="Q70" s="384" t="s">
        <v>753</v>
      </c>
      <c r="R70" s="384" t="s">
        <v>752</v>
      </c>
      <c r="S70" s="140"/>
      <c r="V70" s="219">
        <f t="shared" si="33"/>
        <v>100</v>
      </c>
      <c r="W70" s="219">
        <f t="shared" si="34"/>
        <v>100</v>
      </c>
      <c r="X70" s="219">
        <f t="shared" si="38"/>
        <v>100</v>
      </c>
      <c r="Y70" s="219">
        <f t="shared" si="28"/>
        <v>100</v>
      </c>
      <c r="Z70" s="219">
        <f t="shared" si="29"/>
        <v>100</v>
      </c>
      <c r="AA70" s="220">
        <f t="shared" ref="AA70:AA82" si="44">IF(OR(EXACT(Q70,"1A"),EXACT(Q70,"1B")),0.1,IF(Q70=2,1,100))</f>
        <v>0.1</v>
      </c>
      <c r="AB70" s="220">
        <f t="shared" si="43"/>
        <v>0.1</v>
      </c>
      <c r="AC70" s="220">
        <f t="shared" si="37"/>
        <v>100</v>
      </c>
      <c r="AD70" s="416">
        <f t="shared" si="30"/>
        <v>100</v>
      </c>
      <c r="AE70" s="416">
        <f t="shared" si="27"/>
        <v>100</v>
      </c>
      <c r="AF70" s="212">
        <f t="shared" si="39"/>
        <v>100</v>
      </c>
      <c r="AG70" s="212">
        <f t="shared" si="40"/>
        <v>100</v>
      </c>
      <c r="AH70" s="212">
        <f t="shared" si="41"/>
        <v>100</v>
      </c>
      <c r="AI70" s="212">
        <f t="shared" si="42"/>
        <v>100</v>
      </c>
      <c r="AJ70" s="214"/>
      <c r="AK70" s="118"/>
      <c r="AL70" s="118"/>
      <c r="AM70" s="214"/>
      <c r="AN70" s="118"/>
      <c r="AO70" s="118"/>
      <c r="AP70" s="412"/>
      <c r="AQ70" s="167" t="s">
        <v>1321</v>
      </c>
      <c r="AU70" s="412"/>
      <c r="AV70" s="412"/>
      <c r="AW70" s="412"/>
      <c r="AX70" s="412"/>
      <c r="AY70" s="412"/>
      <c r="AZ70" s="412"/>
      <c r="BA70" s="412"/>
      <c r="BB70" s="412"/>
      <c r="BC70" s="412"/>
      <c r="BD70" s="412"/>
      <c r="BE70" s="412"/>
      <c r="BF70" s="412"/>
      <c r="BG70" s="412"/>
      <c r="BH70" s="412"/>
      <c r="BI70" s="412"/>
      <c r="BJ70" s="412"/>
      <c r="BK70" s="412"/>
      <c r="BL70" s="412"/>
      <c r="BM70" s="412"/>
      <c r="BN70" s="412"/>
      <c r="BO70" s="412"/>
      <c r="BP70" s="412"/>
      <c r="BQ70" s="412"/>
      <c r="BR70" s="412"/>
      <c r="BS70" s="412"/>
      <c r="BT70" s="412"/>
      <c r="BU70" s="412"/>
      <c r="BV70" s="412"/>
      <c r="BW70" s="412"/>
      <c r="BX70" s="412"/>
      <c r="BY70" s="412"/>
      <c r="BZ70" s="412"/>
      <c r="CA70" s="412"/>
      <c r="CB70" s="412"/>
      <c r="CC70" s="412"/>
      <c r="CD70" s="412"/>
      <c r="CE70" s="412"/>
      <c r="CF70" s="412"/>
      <c r="CG70" s="412"/>
      <c r="CH70" s="412"/>
      <c r="CI70" s="412"/>
      <c r="CJ70" s="412"/>
      <c r="CK70" s="412"/>
      <c r="CL70" s="412"/>
      <c r="CM70" s="412"/>
      <c r="CN70" s="412"/>
      <c r="CO70" s="412"/>
      <c r="CP70" s="412"/>
      <c r="CQ70" s="412"/>
      <c r="CR70" s="412"/>
      <c r="CS70" s="412"/>
      <c r="CT70" s="412"/>
      <c r="CU70" s="412"/>
      <c r="CV70" s="412"/>
      <c r="CW70" s="412"/>
      <c r="CX70" s="412"/>
      <c r="CY70" s="412"/>
      <c r="CZ70" s="412"/>
      <c r="DA70" s="412"/>
      <c r="DB70" s="412"/>
      <c r="DC70" s="412"/>
      <c r="DD70" s="412"/>
      <c r="DE70" s="412"/>
      <c r="DF70" s="412"/>
      <c r="DG70" s="412"/>
      <c r="DH70" s="412"/>
      <c r="DI70" s="412"/>
      <c r="DJ70" s="412"/>
      <c r="DK70" s="412"/>
      <c r="DL70" s="412"/>
      <c r="DM70" s="412"/>
      <c r="DN70" s="412"/>
      <c r="DO70" s="412"/>
      <c r="DP70" s="412"/>
      <c r="DQ70" s="412"/>
      <c r="DR70" s="412"/>
      <c r="DS70" s="412"/>
      <c r="DT70" s="412"/>
      <c r="DU70" s="412"/>
      <c r="DV70" s="412"/>
      <c r="DW70" s="412"/>
      <c r="DX70" s="412"/>
      <c r="DY70" s="412"/>
      <c r="DZ70" s="412"/>
      <c r="EA70" s="412"/>
      <c r="EB70" s="412"/>
      <c r="EC70" s="412"/>
      <c r="ED70" s="412"/>
      <c r="EE70" s="412"/>
      <c r="EF70" s="412"/>
      <c r="EG70" s="412"/>
      <c r="EH70" s="412"/>
      <c r="EI70" s="412"/>
      <c r="EJ70" s="412"/>
      <c r="EK70" s="412"/>
      <c r="EL70" s="412"/>
      <c r="EM70" s="412"/>
      <c r="EN70" s="412"/>
      <c r="EO70" s="412"/>
      <c r="EP70" s="412"/>
      <c r="EQ70" s="412"/>
      <c r="ER70" s="412"/>
      <c r="ES70" s="412"/>
      <c r="ET70" s="412"/>
      <c r="EU70" s="412"/>
      <c r="EV70" s="412"/>
      <c r="EW70" s="412"/>
      <c r="EX70" s="412"/>
      <c r="EY70" s="412"/>
      <c r="EZ70" s="412"/>
      <c r="FA70" s="412"/>
      <c r="FB70" s="412"/>
      <c r="FC70" s="412"/>
      <c r="FD70" s="412"/>
      <c r="FE70" s="412"/>
      <c r="FF70" s="412"/>
      <c r="FG70" s="412"/>
      <c r="FH70" s="412"/>
      <c r="FI70" s="412"/>
      <c r="FJ70" s="412"/>
      <c r="FK70" s="412"/>
      <c r="FL70" s="412"/>
      <c r="FM70" s="412"/>
      <c r="FN70" s="412"/>
      <c r="FO70" s="412"/>
      <c r="FP70" s="412"/>
      <c r="FQ70" s="412"/>
      <c r="FR70" s="412"/>
      <c r="FS70" s="412"/>
      <c r="FT70" s="412"/>
      <c r="FU70" s="412"/>
      <c r="FV70" s="412"/>
      <c r="FW70" s="412"/>
      <c r="FX70" s="412"/>
      <c r="FY70" s="412"/>
      <c r="FZ70" s="412"/>
      <c r="GA70" s="412"/>
      <c r="GB70" s="412"/>
      <c r="GC70" s="412"/>
      <c r="GD70" s="412"/>
      <c r="GE70" s="412"/>
      <c r="GF70" s="412"/>
      <c r="GG70" s="412"/>
      <c r="GH70" s="412"/>
      <c r="GI70" s="412"/>
      <c r="GJ70" s="412"/>
      <c r="GK70" s="412"/>
      <c r="GL70" s="412"/>
      <c r="GM70" s="412"/>
      <c r="GN70" s="412"/>
      <c r="GO70" s="412"/>
      <c r="GP70" s="412"/>
      <c r="GQ70" s="412"/>
      <c r="GR70" s="412"/>
      <c r="GS70" s="412"/>
      <c r="GT70" s="412"/>
      <c r="GU70" s="412"/>
      <c r="GV70" s="412"/>
      <c r="GW70" s="412"/>
      <c r="GX70" s="412"/>
      <c r="GY70" s="412"/>
      <c r="GZ70" s="412"/>
      <c r="HA70" s="412"/>
      <c r="HB70" s="412"/>
      <c r="HC70" s="412"/>
      <c r="HD70" s="412"/>
      <c r="HE70" s="412"/>
      <c r="HF70" s="412"/>
      <c r="HG70" s="412"/>
      <c r="HH70" s="412"/>
      <c r="HI70" s="412"/>
      <c r="HJ70" s="412"/>
      <c r="HK70" s="412"/>
      <c r="HL70" s="412"/>
      <c r="HM70" s="412"/>
      <c r="HN70" s="412"/>
      <c r="HO70" s="412"/>
      <c r="HP70" s="412"/>
      <c r="HQ70" s="412"/>
      <c r="HR70" s="412"/>
      <c r="HS70" s="412"/>
      <c r="HT70" s="412"/>
      <c r="HU70" s="412"/>
      <c r="HV70" s="412"/>
      <c r="HW70" s="412"/>
      <c r="HX70" s="412"/>
      <c r="HY70" s="412"/>
      <c r="HZ70" s="412"/>
      <c r="IA70" s="412"/>
      <c r="IB70" s="412"/>
      <c r="IC70" s="412"/>
      <c r="ID70" s="412"/>
      <c r="IE70" s="412"/>
      <c r="IF70" s="412"/>
      <c r="IG70" s="412"/>
      <c r="IH70" s="412"/>
      <c r="II70" s="412"/>
      <c r="IJ70" s="412"/>
      <c r="IK70" s="412"/>
      <c r="IL70" s="412"/>
      <c r="IM70" s="412"/>
      <c r="IN70" s="412"/>
      <c r="IO70" s="412"/>
      <c r="IP70" s="412"/>
      <c r="IQ70" s="412"/>
      <c r="IR70" s="412"/>
      <c r="IS70" s="412"/>
      <c r="IT70" s="412"/>
      <c r="IU70" s="412"/>
      <c r="IV70" s="412"/>
      <c r="IW70" s="412"/>
      <c r="IX70" s="412"/>
      <c r="IY70" s="412"/>
      <c r="IZ70" s="412"/>
      <c r="JA70" s="412"/>
      <c r="JB70" s="412"/>
      <c r="JC70" s="412"/>
      <c r="JD70" s="412"/>
      <c r="JE70" s="412"/>
      <c r="JF70" s="412"/>
      <c r="JG70" s="412"/>
      <c r="JH70" s="412"/>
      <c r="JI70" s="412"/>
      <c r="JJ70" s="412"/>
      <c r="JK70" s="412"/>
      <c r="JL70" s="412"/>
      <c r="JM70" s="412"/>
      <c r="JN70" s="412"/>
      <c r="JO70" s="412"/>
      <c r="JP70" s="412"/>
      <c r="JQ70" s="412"/>
      <c r="JR70" s="412"/>
      <c r="JS70" s="412"/>
      <c r="JT70" s="412"/>
      <c r="JU70" s="412"/>
      <c r="JV70" s="412"/>
      <c r="JW70" s="412"/>
      <c r="JX70" s="412"/>
      <c r="JY70" s="412"/>
      <c r="JZ70" s="412"/>
      <c r="KA70" s="412"/>
      <c r="KB70" s="412"/>
      <c r="KC70" s="412"/>
      <c r="KD70" s="412"/>
      <c r="KE70" s="412"/>
      <c r="KF70" s="412"/>
      <c r="KG70" s="412"/>
      <c r="KH70" s="412"/>
      <c r="KI70" s="412"/>
      <c r="KJ70" s="412"/>
      <c r="KK70" s="412"/>
      <c r="KL70" s="412"/>
      <c r="KM70" s="412"/>
      <c r="KN70" s="412"/>
      <c r="KO70" s="412"/>
      <c r="KP70" s="412"/>
      <c r="KQ70" s="412"/>
      <c r="KR70" s="412"/>
      <c r="KS70" s="412"/>
      <c r="KT70" s="412"/>
      <c r="KU70" s="412"/>
      <c r="KV70" s="412"/>
      <c r="KW70" s="412"/>
      <c r="KX70" s="412"/>
      <c r="KY70" s="412"/>
      <c r="KZ70" s="412"/>
      <c r="LA70" s="412"/>
      <c r="LB70" s="412"/>
      <c r="LC70" s="412"/>
      <c r="LD70" s="412"/>
      <c r="LE70" s="412"/>
      <c r="LF70" s="412"/>
      <c r="LG70" s="412"/>
      <c r="LH70" s="412"/>
      <c r="LI70" s="412"/>
      <c r="LJ70" s="412"/>
      <c r="LK70" s="412"/>
      <c r="LL70" s="412"/>
      <c r="LM70" s="412"/>
      <c r="LN70" s="412"/>
      <c r="LO70" s="412"/>
      <c r="LP70" s="412"/>
      <c r="LQ70" s="412"/>
      <c r="LR70" s="412"/>
      <c r="LS70" s="412"/>
      <c r="LT70" s="412"/>
      <c r="LU70" s="412"/>
      <c r="LV70" s="412"/>
      <c r="LW70" s="412"/>
      <c r="LX70" s="412"/>
      <c r="LY70" s="412"/>
      <c r="LZ70" s="412"/>
      <c r="MA70" s="412"/>
      <c r="MB70" s="412"/>
      <c r="MC70" s="412"/>
      <c r="MD70" s="412"/>
      <c r="ME70" s="412"/>
      <c r="MF70" s="412"/>
      <c r="MG70" s="412"/>
      <c r="MH70" s="412"/>
      <c r="MI70" s="412"/>
      <c r="MJ70" s="412"/>
      <c r="MK70" s="412"/>
      <c r="ML70" s="412"/>
      <c r="MM70" s="412"/>
      <c r="MN70" s="412"/>
      <c r="MO70" s="412"/>
      <c r="MP70" s="412"/>
      <c r="MQ70" s="412"/>
      <c r="MR70" s="412"/>
      <c r="MS70" s="412"/>
      <c r="MT70" s="412"/>
      <c r="MU70" s="412"/>
      <c r="MV70" s="412"/>
      <c r="MW70" s="412"/>
      <c r="MX70" s="412"/>
      <c r="MY70" s="412"/>
      <c r="MZ70" s="412"/>
      <c r="NA70" s="412"/>
      <c r="NB70" s="412"/>
      <c r="NC70" s="412"/>
      <c r="ND70" s="412"/>
      <c r="NE70" s="412"/>
      <c r="NF70" s="412"/>
      <c r="NG70" s="412"/>
      <c r="NH70" s="412"/>
      <c r="NI70" s="412"/>
      <c r="NJ70" s="412"/>
      <c r="NK70" s="412"/>
      <c r="NL70" s="412"/>
      <c r="NM70" s="412"/>
      <c r="NN70" s="412"/>
      <c r="NO70" s="412"/>
      <c r="NP70" s="412"/>
      <c r="NQ70" s="412"/>
      <c r="NR70" s="412"/>
      <c r="NS70" s="412"/>
      <c r="NT70" s="412"/>
      <c r="NU70" s="412"/>
      <c r="NV70" s="412"/>
      <c r="NW70" s="412"/>
      <c r="NX70" s="412"/>
      <c r="NY70" s="412"/>
      <c r="NZ70" s="412"/>
      <c r="OA70" s="412"/>
      <c r="OB70" s="412"/>
      <c r="OC70" s="412"/>
      <c r="OD70" s="412"/>
      <c r="OE70" s="412"/>
      <c r="OF70" s="412"/>
      <c r="OG70" s="412"/>
      <c r="OH70" s="412"/>
      <c r="OI70" s="412"/>
      <c r="OJ70" s="412"/>
      <c r="OK70" s="412"/>
      <c r="OL70" s="412"/>
      <c r="OM70" s="412"/>
      <c r="ON70" s="412"/>
      <c r="OO70" s="412"/>
      <c r="OP70" s="412"/>
      <c r="OQ70" s="412"/>
      <c r="OR70" s="412"/>
      <c r="OS70" s="412"/>
      <c r="OT70" s="412"/>
      <c r="OU70" s="412"/>
      <c r="OV70" s="412"/>
      <c r="OW70" s="412"/>
      <c r="OX70" s="412"/>
      <c r="OY70" s="412"/>
      <c r="OZ70" s="412"/>
      <c r="PA70" s="412"/>
      <c r="PB70" s="412"/>
      <c r="PC70" s="412"/>
      <c r="PD70" s="412"/>
      <c r="PE70" s="412"/>
      <c r="PF70" s="412"/>
      <c r="PG70" s="412"/>
      <c r="PH70" s="412"/>
      <c r="PI70" s="412"/>
      <c r="PJ70" s="412"/>
      <c r="PK70" s="412"/>
      <c r="PL70" s="412"/>
      <c r="PM70" s="412"/>
      <c r="PN70" s="412"/>
      <c r="PO70" s="412"/>
      <c r="PP70" s="412"/>
      <c r="PQ70" s="412"/>
      <c r="PR70" s="412"/>
      <c r="PS70" s="412"/>
      <c r="PT70" s="412"/>
      <c r="PU70" s="412"/>
      <c r="PV70" s="412"/>
      <c r="PW70" s="412"/>
      <c r="PX70" s="412"/>
      <c r="PY70" s="412"/>
      <c r="PZ70" s="412"/>
      <c r="QA70" s="412"/>
      <c r="QB70" s="412"/>
      <c r="QC70" s="412"/>
      <c r="QD70" s="412"/>
      <c r="QE70" s="412"/>
      <c r="QF70" s="412"/>
      <c r="QG70" s="412"/>
      <c r="QH70" s="412"/>
      <c r="QI70" s="412"/>
      <c r="QJ70" s="412"/>
      <c r="QK70" s="412"/>
      <c r="QL70" s="412"/>
      <c r="QM70" s="412"/>
      <c r="QN70" s="412"/>
      <c r="QO70" s="412"/>
      <c r="QP70" s="412"/>
      <c r="QQ70" s="412"/>
      <c r="QR70" s="412"/>
      <c r="QS70" s="412"/>
      <c r="QT70" s="412"/>
      <c r="QU70" s="412"/>
      <c r="QV70" s="412"/>
      <c r="QW70" s="412"/>
      <c r="QX70" s="412"/>
      <c r="QY70" s="412"/>
      <c r="QZ70" s="412"/>
      <c r="RA70" s="412"/>
      <c r="RB70" s="412"/>
      <c r="RC70" s="412"/>
      <c r="RD70" s="412"/>
      <c r="RE70" s="412"/>
      <c r="RF70" s="412"/>
      <c r="RG70" s="412"/>
      <c r="RH70" s="412"/>
      <c r="RI70" s="412"/>
      <c r="RJ70" s="412"/>
      <c r="RK70" s="412"/>
      <c r="RL70" s="412"/>
      <c r="RM70" s="412"/>
      <c r="RN70" s="412"/>
      <c r="RO70" s="412"/>
      <c r="RP70" s="412"/>
      <c r="RQ70" s="412"/>
      <c r="RR70" s="412"/>
      <c r="RS70" s="412"/>
      <c r="RT70" s="412"/>
      <c r="RU70" s="412"/>
      <c r="RV70" s="412"/>
      <c r="RW70" s="412"/>
      <c r="RX70" s="412"/>
      <c r="RY70" s="412"/>
      <c r="RZ70" s="412"/>
      <c r="SA70" s="412"/>
      <c r="SB70" s="412"/>
      <c r="SC70" s="412"/>
      <c r="SD70" s="412"/>
      <c r="SE70" s="412"/>
      <c r="SF70" s="412"/>
      <c r="SG70" s="412"/>
      <c r="SH70" s="412"/>
      <c r="SI70" s="412"/>
      <c r="SJ70" s="412"/>
      <c r="SK70" s="412"/>
      <c r="SL70" s="412"/>
      <c r="SM70" s="412"/>
      <c r="SN70" s="412"/>
      <c r="SO70" s="412"/>
      <c r="SP70" s="412"/>
      <c r="SQ70" s="412"/>
      <c r="SR70" s="412"/>
      <c r="SS70" s="412"/>
      <c r="ST70" s="412"/>
      <c r="SU70" s="412"/>
      <c r="SV70" s="412"/>
      <c r="SW70" s="412"/>
      <c r="SX70" s="412"/>
      <c r="SY70" s="412"/>
      <c r="SZ70" s="412"/>
      <c r="TA70" s="412"/>
      <c r="TB70" s="412"/>
      <c r="TC70" s="412"/>
      <c r="TD70" s="412"/>
      <c r="TE70" s="412"/>
      <c r="TF70" s="412"/>
      <c r="TG70" s="412"/>
      <c r="TH70" s="412"/>
      <c r="TI70" s="412"/>
      <c r="TJ70" s="412"/>
      <c r="TK70" s="412"/>
      <c r="TL70" s="412"/>
      <c r="TM70" s="412"/>
      <c r="TN70" s="412"/>
      <c r="TO70" s="412"/>
      <c r="TP70" s="412"/>
      <c r="TQ70" s="412"/>
      <c r="TR70" s="412"/>
      <c r="TS70" s="412"/>
      <c r="TT70" s="412"/>
      <c r="TU70" s="412"/>
      <c r="TV70" s="412"/>
      <c r="TW70" s="412"/>
      <c r="TX70" s="412"/>
      <c r="TY70" s="412"/>
      <c r="TZ70" s="412"/>
      <c r="UA70" s="412"/>
      <c r="UB70" s="412"/>
      <c r="UC70" s="412"/>
      <c r="UD70" s="412"/>
      <c r="UE70" s="412"/>
      <c r="UF70" s="412"/>
      <c r="UG70" s="412"/>
      <c r="UH70" s="412"/>
      <c r="UI70" s="412"/>
      <c r="UJ70" s="412"/>
      <c r="UK70" s="412"/>
      <c r="UL70" s="412"/>
      <c r="UM70" s="412"/>
      <c r="UN70" s="412"/>
      <c r="UO70" s="412"/>
      <c r="UP70" s="412"/>
      <c r="UQ70" s="412"/>
      <c r="UR70" s="412"/>
      <c r="US70" s="412"/>
      <c r="UT70" s="412"/>
      <c r="UU70" s="412"/>
      <c r="UV70" s="412"/>
      <c r="UW70" s="412"/>
      <c r="UX70" s="412"/>
      <c r="UY70" s="412"/>
      <c r="UZ70" s="412"/>
      <c r="VA70" s="412"/>
      <c r="VB70" s="412"/>
      <c r="VC70" s="412"/>
      <c r="VD70" s="412"/>
      <c r="VE70" s="412"/>
      <c r="VF70" s="412"/>
      <c r="VG70" s="412"/>
      <c r="VH70" s="412"/>
      <c r="VI70" s="412"/>
      <c r="VJ70" s="412"/>
      <c r="VK70" s="412"/>
      <c r="VL70" s="412"/>
      <c r="VM70" s="412"/>
      <c r="VN70" s="412"/>
      <c r="VO70" s="412"/>
      <c r="VP70" s="412"/>
      <c r="VQ70" s="412"/>
      <c r="VR70" s="412"/>
      <c r="VS70" s="412"/>
      <c r="VT70" s="412"/>
      <c r="VU70" s="412"/>
      <c r="VV70" s="412"/>
      <c r="VW70" s="412"/>
      <c r="VX70" s="412"/>
      <c r="VY70" s="412"/>
      <c r="VZ70" s="412"/>
      <c r="WA70" s="412"/>
      <c r="WB70" s="412"/>
      <c r="WC70" s="412"/>
      <c r="WD70" s="412"/>
      <c r="WE70" s="412"/>
      <c r="WF70" s="412"/>
      <c r="WG70" s="412"/>
      <c r="WH70" s="412"/>
      <c r="WI70" s="412"/>
      <c r="WJ70" s="412"/>
      <c r="WK70" s="412"/>
      <c r="WL70" s="412"/>
      <c r="WM70" s="412"/>
      <c r="WN70" s="412"/>
      <c r="WO70" s="412"/>
      <c r="WP70" s="412"/>
      <c r="WQ70" s="412"/>
      <c r="WR70" s="412"/>
      <c r="WS70" s="412"/>
      <c r="WT70" s="412"/>
      <c r="WU70" s="412"/>
      <c r="WV70" s="412"/>
      <c r="WW70" s="412"/>
      <c r="WX70" s="412"/>
      <c r="WY70" s="412"/>
      <c r="WZ70" s="412"/>
      <c r="XA70" s="412"/>
      <c r="XB70" s="412"/>
      <c r="XC70" s="412"/>
      <c r="XD70" s="412"/>
      <c r="XE70" s="412"/>
      <c r="XF70" s="412"/>
      <c r="XG70" s="412"/>
      <c r="XH70" s="412"/>
      <c r="XI70" s="412"/>
      <c r="XJ70" s="412"/>
      <c r="XK70" s="412"/>
      <c r="XL70" s="412"/>
      <c r="XM70" s="412"/>
      <c r="XN70" s="412"/>
      <c r="XO70" s="412"/>
      <c r="XP70" s="412"/>
      <c r="XQ70" s="412"/>
      <c r="XR70" s="412"/>
      <c r="XS70" s="412"/>
      <c r="XT70" s="412"/>
      <c r="XU70" s="412"/>
      <c r="XV70" s="412"/>
      <c r="XW70" s="412"/>
      <c r="XX70" s="412"/>
      <c r="XY70" s="412"/>
      <c r="XZ70" s="412"/>
      <c r="YA70" s="412"/>
      <c r="YB70" s="412"/>
      <c r="YC70" s="412"/>
      <c r="YD70" s="412"/>
      <c r="YE70" s="412"/>
      <c r="YF70" s="412"/>
      <c r="YG70" s="412"/>
      <c r="YH70" s="412"/>
      <c r="YI70" s="412"/>
      <c r="YJ70" s="412"/>
      <c r="YK70" s="412"/>
      <c r="YL70" s="412"/>
      <c r="YM70" s="412"/>
      <c r="YN70" s="412"/>
      <c r="YO70" s="412"/>
      <c r="YP70" s="412"/>
      <c r="YQ70" s="412"/>
      <c r="YR70" s="412"/>
      <c r="YS70" s="412"/>
      <c r="YT70" s="412"/>
      <c r="YU70" s="412"/>
      <c r="YV70" s="412"/>
      <c r="YW70" s="412"/>
      <c r="YX70" s="412"/>
      <c r="YY70" s="412"/>
      <c r="YZ70" s="412"/>
      <c r="ZA70" s="412"/>
      <c r="ZB70" s="412"/>
      <c r="ZC70" s="412"/>
      <c r="ZD70" s="412"/>
      <c r="ZE70" s="412"/>
      <c r="ZF70" s="412"/>
      <c r="ZG70" s="412"/>
      <c r="ZH70" s="412"/>
      <c r="ZI70" s="412"/>
      <c r="ZJ70" s="412"/>
      <c r="ZK70" s="412"/>
      <c r="ZL70" s="412"/>
      <c r="ZM70" s="412"/>
      <c r="ZN70" s="412"/>
      <c r="ZO70" s="412"/>
      <c r="ZP70" s="412"/>
      <c r="ZQ70" s="412"/>
      <c r="ZR70" s="412"/>
      <c r="ZS70" s="412"/>
      <c r="ZT70" s="412"/>
      <c r="ZU70" s="412"/>
      <c r="ZV70" s="412"/>
      <c r="ZW70" s="412"/>
      <c r="ZX70" s="412"/>
      <c r="ZY70" s="412"/>
      <c r="ZZ70" s="412"/>
      <c r="AAA70" s="412"/>
      <c r="AAB70" s="412"/>
      <c r="AAC70" s="412"/>
      <c r="AAD70" s="412"/>
      <c r="AAE70" s="412"/>
      <c r="AAF70" s="412"/>
      <c r="AAG70" s="412"/>
      <c r="AAH70" s="412"/>
      <c r="AAI70" s="412"/>
      <c r="AAJ70" s="412"/>
      <c r="AAK70" s="412"/>
      <c r="AAL70" s="412"/>
      <c r="AAM70" s="412"/>
      <c r="AAN70" s="412"/>
      <c r="AAO70" s="412"/>
      <c r="AAP70" s="412"/>
      <c r="AAQ70" s="412"/>
      <c r="AAR70" s="412"/>
      <c r="AAS70" s="412"/>
      <c r="AAT70" s="412"/>
      <c r="AAU70" s="412"/>
      <c r="AAV70" s="412"/>
      <c r="AAW70" s="412"/>
      <c r="AAX70" s="412"/>
      <c r="AAY70" s="412"/>
      <c r="AAZ70" s="412"/>
      <c r="ABA70" s="412"/>
      <c r="ABB70" s="412"/>
      <c r="ABC70" s="412"/>
      <c r="ABD70" s="412"/>
      <c r="ABE70" s="412"/>
      <c r="ABF70" s="412"/>
      <c r="ABG70" s="412"/>
      <c r="ABH70" s="412"/>
      <c r="ABI70" s="412"/>
      <c r="ABJ70" s="412"/>
      <c r="ABK70" s="412"/>
      <c r="ABL70" s="412"/>
      <c r="ABM70" s="412"/>
      <c r="ABN70" s="412"/>
      <c r="ABO70" s="412"/>
      <c r="ABP70" s="412"/>
      <c r="ABQ70" s="412"/>
      <c r="ABR70" s="412"/>
      <c r="ABS70" s="412"/>
      <c r="ABT70" s="412"/>
      <c r="ABU70" s="412"/>
      <c r="ABV70" s="412"/>
      <c r="ABW70" s="412"/>
      <c r="ABX70" s="412"/>
      <c r="ABY70" s="412"/>
      <c r="ABZ70" s="412"/>
      <c r="ACA70" s="412"/>
      <c r="ACB70" s="412"/>
      <c r="ACC70" s="412"/>
      <c r="ACD70" s="412"/>
      <c r="ACE70" s="412"/>
      <c r="ACF70" s="412"/>
      <c r="ACG70" s="412"/>
      <c r="ACH70" s="412"/>
      <c r="ACI70" s="412"/>
      <c r="ACJ70" s="412"/>
      <c r="ACK70" s="412"/>
      <c r="ACL70" s="412"/>
      <c r="ACM70" s="412"/>
      <c r="ACN70" s="412"/>
      <c r="ACO70" s="412"/>
      <c r="ACP70" s="412"/>
      <c r="ACQ70" s="412"/>
      <c r="ACR70" s="412"/>
      <c r="ACS70" s="412"/>
      <c r="ACT70" s="412"/>
      <c r="ACU70" s="412"/>
      <c r="ACV70" s="412"/>
      <c r="ACW70" s="412"/>
      <c r="ACX70" s="412"/>
      <c r="ACY70" s="412"/>
      <c r="ACZ70" s="412"/>
      <c r="ADA70" s="412"/>
      <c r="ADB70" s="412"/>
      <c r="ADC70" s="412"/>
      <c r="ADD70" s="412"/>
      <c r="ADE70" s="412"/>
      <c r="ADF70" s="412"/>
      <c r="ADG70" s="412"/>
      <c r="ADH70" s="412"/>
      <c r="ADI70" s="412"/>
      <c r="ADJ70" s="412"/>
      <c r="ADK70" s="412"/>
      <c r="ADL70" s="412"/>
      <c r="ADM70" s="412"/>
      <c r="ADN70" s="412"/>
      <c r="ADO70" s="412"/>
      <c r="ADP70" s="412"/>
      <c r="ADQ70" s="412"/>
      <c r="ADR70" s="412"/>
      <c r="ADS70" s="412"/>
      <c r="ADT70" s="412"/>
      <c r="ADU70" s="412"/>
      <c r="ADV70" s="412"/>
      <c r="ADW70" s="412"/>
      <c r="ADX70" s="412"/>
      <c r="ADY70" s="412"/>
      <c r="ADZ70" s="412"/>
      <c r="AEA70" s="412"/>
      <c r="AEB70" s="412"/>
      <c r="AEC70" s="412"/>
      <c r="AED70" s="412"/>
      <c r="AEE70" s="412"/>
      <c r="AEF70" s="412"/>
      <c r="AEG70" s="412"/>
      <c r="AEH70" s="412"/>
      <c r="AEI70" s="412"/>
      <c r="AEJ70" s="412"/>
      <c r="AEK70" s="412"/>
      <c r="AEL70" s="412"/>
      <c r="AEM70" s="412"/>
      <c r="AEN70" s="412"/>
      <c r="AEO70" s="412"/>
      <c r="AEP70" s="412"/>
      <c r="AEQ70" s="412"/>
      <c r="AER70" s="412"/>
      <c r="AES70" s="412"/>
      <c r="AET70" s="412"/>
      <c r="AEU70" s="412"/>
      <c r="AEV70" s="412"/>
      <c r="AEW70" s="412"/>
      <c r="AEX70" s="412"/>
      <c r="AEY70" s="412"/>
      <c r="AEZ70" s="412"/>
      <c r="AFA70" s="412"/>
      <c r="AFB70" s="412"/>
      <c r="AFC70" s="412"/>
      <c r="AFD70" s="412"/>
      <c r="AFE70" s="412"/>
      <c r="AFF70" s="412"/>
      <c r="AFG70" s="412"/>
      <c r="AFH70" s="412"/>
      <c r="AFI70" s="412"/>
      <c r="AFJ70" s="412"/>
      <c r="AFK70" s="412"/>
      <c r="AFL70" s="412"/>
      <c r="AFM70" s="412"/>
      <c r="AFN70" s="412"/>
      <c r="AFO70" s="412"/>
      <c r="AFP70" s="412"/>
      <c r="AFQ70" s="412"/>
      <c r="AFR70" s="412"/>
      <c r="AFS70" s="412"/>
      <c r="AFT70" s="412"/>
      <c r="AFU70" s="412"/>
      <c r="AFV70" s="412"/>
      <c r="AFW70" s="412"/>
      <c r="AFX70" s="412"/>
      <c r="AFY70" s="412"/>
      <c r="AFZ70" s="412"/>
      <c r="AGA70" s="412"/>
      <c r="AGB70" s="412"/>
      <c r="AGC70" s="412"/>
      <c r="AGD70" s="412"/>
      <c r="AGE70" s="412"/>
      <c r="AGF70" s="412"/>
      <c r="AGG70" s="412"/>
      <c r="AGH70" s="412"/>
      <c r="AGI70" s="412"/>
      <c r="AGJ70" s="412"/>
      <c r="AGK70" s="412"/>
      <c r="AGL70" s="412"/>
      <c r="AGM70" s="412"/>
      <c r="AGN70" s="412"/>
      <c r="AGO70" s="412"/>
      <c r="AGP70" s="412"/>
      <c r="AGQ70" s="412"/>
      <c r="AGR70" s="412"/>
      <c r="AGS70" s="412"/>
      <c r="AGT70" s="412"/>
      <c r="AGU70" s="412"/>
      <c r="AGV70" s="412"/>
      <c r="AGW70" s="412"/>
      <c r="AGX70" s="412"/>
      <c r="AGY70" s="412"/>
      <c r="AGZ70" s="412"/>
      <c r="AHA70" s="412"/>
      <c r="AHB70" s="412"/>
      <c r="AHC70" s="412"/>
      <c r="AHD70" s="412"/>
      <c r="AHE70" s="412"/>
      <c r="AHF70" s="412"/>
      <c r="AHG70" s="412"/>
      <c r="AHH70" s="412"/>
      <c r="AHI70" s="412"/>
      <c r="AHJ70" s="412"/>
      <c r="AHK70" s="412"/>
      <c r="AHL70" s="412"/>
      <c r="AHM70" s="412"/>
      <c r="AHN70" s="412"/>
      <c r="AHO70" s="412"/>
      <c r="AHP70" s="412"/>
      <c r="AHQ70" s="412"/>
      <c r="AHR70" s="412"/>
      <c r="AHS70" s="412"/>
      <c r="AHT70" s="412"/>
      <c r="AHU70" s="412"/>
      <c r="AHV70" s="412"/>
      <c r="AHW70" s="412"/>
      <c r="AHX70" s="412"/>
      <c r="AHY70" s="412"/>
      <c r="AHZ70" s="412"/>
      <c r="AIA70" s="412"/>
      <c r="AIB70" s="412"/>
      <c r="AIC70" s="412"/>
      <c r="AID70" s="412"/>
      <c r="AIE70" s="412"/>
      <c r="AIF70" s="412"/>
      <c r="AIG70" s="412"/>
      <c r="AIH70" s="412"/>
      <c r="AII70" s="412"/>
      <c r="AIJ70" s="412"/>
      <c r="AIK70" s="412"/>
      <c r="AIL70" s="412"/>
      <c r="AIM70" s="412"/>
      <c r="AIN70" s="412"/>
      <c r="AIO70" s="412"/>
      <c r="AIP70" s="412"/>
      <c r="AIQ70" s="412"/>
      <c r="AIR70" s="412"/>
      <c r="AIS70" s="412"/>
      <c r="AIT70" s="412"/>
      <c r="AIU70" s="412"/>
      <c r="AIV70" s="412"/>
      <c r="AIW70" s="412"/>
      <c r="AIX70" s="412"/>
      <c r="AIY70" s="412"/>
      <c r="AIZ70" s="412"/>
      <c r="AJA70" s="412"/>
      <c r="AJB70" s="412"/>
      <c r="AJC70" s="412"/>
      <c r="AJD70" s="412"/>
      <c r="AJE70" s="412"/>
      <c r="AJF70" s="412"/>
      <c r="AJG70" s="412"/>
      <c r="AJH70" s="412"/>
      <c r="AJI70" s="412"/>
      <c r="AJJ70" s="412"/>
      <c r="AJK70" s="412"/>
      <c r="AJL70" s="412"/>
      <c r="AJM70" s="412"/>
      <c r="AJN70" s="412"/>
      <c r="AJO70" s="412"/>
      <c r="AJP70" s="412"/>
      <c r="AJQ70" s="412"/>
      <c r="AJR70" s="412"/>
      <c r="AJS70" s="412"/>
      <c r="AJT70" s="412"/>
      <c r="AJU70" s="412"/>
      <c r="AJV70" s="412"/>
      <c r="AJW70" s="412"/>
      <c r="AJX70" s="412"/>
      <c r="AJY70" s="412"/>
      <c r="AJZ70" s="412"/>
      <c r="AKA70" s="412"/>
      <c r="AKB70" s="412"/>
      <c r="AKC70" s="412"/>
      <c r="AKD70" s="412"/>
      <c r="AKE70" s="412"/>
      <c r="AKF70" s="412"/>
      <c r="AKG70" s="412"/>
      <c r="AKH70" s="412"/>
      <c r="AKI70" s="412"/>
      <c r="AKJ70" s="412"/>
      <c r="AKK70" s="412"/>
      <c r="AKL70" s="412"/>
      <c r="AKM70" s="412"/>
      <c r="AKN70" s="412"/>
      <c r="AKO70" s="412"/>
      <c r="AKP70" s="412"/>
      <c r="AKQ70" s="412"/>
      <c r="AKR70" s="412"/>
      <c r="AKS70" s="412"/>
      <c r="AKT70" s="412"/>
      <c r="AKU70" s="412"/>
      <c r="AKV70" s="412"/>
      <c r="AKW70" s="412"/>
      <c r="AKX70" s="412"/>
      <c r="AKY70" s="412"/>
      <c r="AKZ70" s="412"/>
      <c r="ALA70" s="412"/>
      <c r="ALB70" s="412"/>
      <c r="ALC70" s="412"/>
      <c r="ALD70" s="412"/>
      <c r="ALE70" s="412"/>
      <c r="ALF70" s="412"/>
      <c r="ALG70" s="412"/>
      <c r="ALH70" s="412"/>
      <c r="ALI70" s="412"/>
      <c r="ALJ70" s="412"/>
      <c r="ALK70" s="412"/>
      <c r="ALL70" s="412"/>
      <c r="ALM70" s="412"/>
      <c r="ALN70" s="412"/>
      <c r="ALO70" s="412"/>
      <c r="ALP70" s="412"/>
      <c r="ALQ70" s="412"/>
      <c r="ALR70" s="412"/>
      <c r="ALS70" s="412"/>
      <c r="ALT70" s="412"/>
      <c r="ALU70" s="412"/>
      <c r="ALV70" s="412"/>
      <c r="ALW70" s="412"/>
      <c r="ALX70" s="412"/>
      <c r="ALY70" s="412"/>
      <c r="ALZ70" s="412"/>
      <c r="AMA70" s="412"/>
      <c r="AMB70" s="412"/>
      <c r="AMC70" s="412"/>
      <c r="AMD70" s="412"/>
      <c r="AME70" s="412"/>
      <c r="AMF70" s="412"/>
      <c r="AMG70" s="412"/>
      <c r="AMH70" s="412"/>
    </row>
    <row r="71" spans="1:1023" ht="15.75" x14ac:dyDescent="0.25">
      <c r="A71" s="165" t="s">
        <v>1080</v>
      </c>
      <c r="B71" s="163">
        <v>71</v>
      </c>
      <c r="C71" s="162" t="s">
        <v>10535</v>
      </c>
      <c r="D71" s="176" t="s">
        <v>1081</v>
      </c>
      <c r="E71" s="185" t="s">
        <v>822</v>
      </c>
      <c r="F71" s="201"/>
      <c r="G71" s="180"/>
      <c r="H71" s="180"/>
      <c r="I71" s="319">
        <v>75</v>
      </c>
      <c r="J71" s="332">
        <v>2</v>
      </c>
      <c r="K71" s="140"/>
      <c r="L71" s="140"/>
      <c r="M71" s="140"/>
      <c r="N71" s="332">
        <v>1</v>
      </c>
      <c r="O71" s="336">
        <v>3</v>
      </c>
      <c r="P71" s="332">
        <v>2</v>
      </c>
      <c r="Q71" s="140"/>
      <c r="R71" s="140"/>
      <c r="S71" s="332">
        <v>2</v>
      </c>
      <c r="T71" s="140"/>
      <c r="U71" s="140"/>
      <c r="V71" s="219">
        <f t="shared" si="33"/>
        <v>100</v>
      </c>
      <c r="W71" s="219">
        <f t="shared" si="34"/>
        <v>100</v>
      </c>
      <c r="X71" s="219">
        <f t="shared" si="38"/>
        <v>20</v>
      </c>
      <c r="Y71" s="219">
        <f t="shared" si="28"/>
        <v>100</v>
      </c>
      <c r="Z71" s="219">
        <f t="shared" si="29"/>
        <v>10</v>
      </c>
      <c r="AA71" s="220">
        <f t="shared" si="44"/>
        <v>100</v>
      </c>
      <c r="AB71" s="220">
        <f t="shared" si="43"/>
        <v>100</v>
      </c>
      <c r="AC71" s="220">
        <f t="shared" si="37"/>
        <v>3</v>
      </c>
      <c r="AD71" s="416">
        <f t="shared" si="30"/>
        <v>100</v>
      </c>
      <c r="AE71" s="416">
        <f t="shared" si="27"/>
        <v>100</v>
      </c>
      <c r="AF71" s="212">
        <f t="shared" si="39"/>
        <v>100</v>
      </c>
      <c r="AG71" s="212">
        <f t="shared" si="40"/>
        <v>10</v>
      </c>
      <c r="AH71" s="212">
        <f t="shared" si="41"/>
        <v>100</v>
      </c>
      <c r="AI71" s="212">
        <f t="shared" si="42"/>
        <v>100</v>
      </c>
      <c r="AJ71" s="214"/>
      <c r="AK71" s="412"/>
      <c r="AL71" s="185">
        <v>2</v>
      </c>
      <c r="AM71" s="214"/>
      <c r="AN71" s="412"/>
      <c r="AO71" s="412"/>
      <c r="AP71" s="198"/>
      <c r="AQ71" s="293" t="s">
        <v>24683</v>
      </c>
      <c r="AR71" s="412"/>
      <c r="AS71" s="412"/>
      <c r="AT71" s="412"/>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c r="CN71" s="118"/>
      <c r="CO71" s="118"/>
      <c r="CP71" s="118"/>
      <c r="CQ71" s="118"/>
      <c r="CR71" s="118"/>
      <c r="CS71" s="118"/>
      <c r="CT71" s="118"/>
      <c r="CU71" s="118"/>
      <c r="CV71" s="118"/>
      <c r="CW71" s="118"/>
      <c r="CX71" s="118"/>
      <c r="CY71" s="118"/>
      <c r="CZ71" s="118"/>
      <c r="DA71" s="118"/>
      <c r="DB71" s="118"/>
      <c r="DC71" s="118"/>
      <c r="DD71" s="118"/>
      <c r="DE71" s="118"/>
      <c r="DF71" s="118"/>
      <c r="DG71" s="118"/>
      <c r="DH71" s="118"/>
      <c r="DI71" s="118"/>
      <c r="DJ71" s="118"/>
      <c r="DK71" s="118"/>
      <c r="DL71" s="118"/>
      <c r="DM71" s="118"/>
      <c r="DN71" s="118"/>
      <c r="DO71" s="118"/>
      <c r="DP71" s="118"/>
      <c r="DQ71" s="118"/>
      <c r="DR71" s="118"/>
      <c r="DS71" s="118"/>
      <c r="DT71" s="118"/>
      <c r="DU71" s="118"/>
      <c r="DV71" s="118"/>
      <c r="DW71" s="118"/>
      <c r="DX71" s="118"/>
      <c r="DY71" s="118"/>
      <c r="DZ71" s="118"/>
      <c r="EA71" s="118"/>
      <c r="EB71" s="118"/>
      <c r="EC71" s="118"/>
      <c r="ED71" s="118"/>
      <c r="EE71" s="118"/>
      <c r="EF71" s="118"/>
      <c r="EG71" s="118"/>
      <c r="EH71" s="118"/>
      <c r="EI71" s="118"/>
      <c r="EJ71" s="118"/>
      <c r="EK71" s="118"/>
      <c r="EL71" s="118"/>
      <c r="EM71" s="118"/>
      <c r="EN71" s="118"/>
      <c r="EO71" s="118"/>
      <c r="EP71" s="118"/>
      <c r="EQ71" s="118"/>
      <c r="ER71" s="118"/>
      <c r="ES71" s="118"/>
      <c r="ET71" s="118"/>
      <c r="EU71" s="118"/>
      <c r="EV71" s="118"/>
      <c r="EW71" s="118"/>
      <c r="EX71" s="118"/>
      <c r="EY71" s="118"/>
      <c r="EZ71" s="118"/>
      <c r="FA71" s="118"/>
      <c r="FB71" s="118"/>
      <c r="FC71" s="118"/>
      <c r="FD71" s="118"/>
      <c r="FE71" s="118"/>
      <c r="FF71" s="118"/>
      <c r="FG71" s="118"/>
      <c r="FH71" s="118"/>
      <c r="FI71" s="118"/>
      <c r="FJ71" s="118"/>
      <c r="FK71" s="118"/>
      <c r="FL71" s="118"/>
      <c r="FM71" s="118"/>
      <c r="FN71" s="118"/>
      <c r="FO71" s="118"/>
      <c r="FP71" s="118"/>
      <c r="FQ71" s="118"/>
      <c r="FR71" s="118"/>
      <c r="FS71" s="118"/>
      <c r="FT71" s="118"/>
      <c r="FU71" s="118"/>
      <c r="FV71" s="118"/>
      <c r="FW71" s="118"/>
      <c r="FX71" s="118"/>
      <c r="FY71" s="118"/>
      <c r="FZ71" s="118"/>
      <c r="GA71" s="118"/>
      <c r="GB71" s="118"/>
      <c r="GC71" s="118"/>
      <c r="GD71" s="118"/>
      <c r="GE71" s="118"/>
      <c r="GF71" s="118"/>
      <c r="GG71" s="118"/>
      <c r="GH71" s="118"/>
      <c r="GI71" s="118"/>
      <c r="GJ71" s="118"/>
      <c r="GK71" s="118"/>
      <c r="GL71" s="118"/>
      <c r="GM71" s="118"/>
      <c r="GN71" s="118"/>
      <c r="GO71" s="118"/>
      <c r="GP71" s="118"/>
      <c r="GQ71" s="118"/>
      <c r="GR71" s="118"/>
      <c r="GS71" s="118"/>
      <c r="GT71" s="118"/>
      <c r="GU71" s="118"/>
      <c r="GV71" s="118"/>
      <c r="GW71" s="118"/>
      <c r="GX71" s="118"/>
      <c r="GY71" s="118"/>
      <c r="GZ71" s="118"/>
      <c r="HA71" s="118"/>
      <c r="HB71" s="118"/>
      <c r="HC71" s="118"/>
      <c r="HD71" s="118"/>
      <c r="HE71" s="118"/>
      <c r="HF71" s="118"/>
      <c r="HG71" s="118"/>
      <c r="HH71" s="118"/>
      <c r="HI71" s="118"/>
      <c r="HJ71" s="118"/>
      <c r="HK71" s="118"/>
      <c r="HL71" s="118"/>
      <c r="HM71" s="118"/>
      <c r="HN71" s="118"/>
      <c r="HO71" s="118"/>
      <c r="HP71" s="118"/>
      <c r="HQ71" s="118"/>
      <c r="HR71" s="118"/>
      <c r="HS71" s="118"/>
      <c r="HT71" s="118"/>
      <c r="HU71" s="118"/>
      <c r="HV71" s="118"/>
      <c r="HW71" s="118"/>
      <c r="HX71" s="118"/>
      <c r="HY71" s="118"/>
      <c r="HZ71" s="118"/>
      <c r="IA71" s="118"/>
      <c r="IB71" s="118"/>
      <c r="IC71" s="118"/>
      <c r="ID71" s="118"/>
      <c r="IE71" s="118"/>
      <c r="IF71" s="118"/>
      <c r="IG71" s="118"/>
      <c r="IH71" s="118"/>
      <c r="II71" s="118"/>
      <c r="IJ71" s="118"/>
      <c r="IK71" s="118"/>
      <c r="IL71" s="118"/>
      <c r="IM71" s="118"/>
      <c r="IN71" s="118"/>
      <c r="IO71" s="118"/>
      <c r="IP71" s="118"/>
      <c r="IQ71" s="118"/>
      <c r="IR71" s="118"/>
      <c r="IS71" s="118"/>
      <c r="IT71" s="118"/>
      <c r="IU71" s="118"/>
      <c r="IV71" s="118"/>
      <c r="IW71" s="118"/>
      <c r="IX71" s="118"/>
      <c r="IY71" s="118"/>
      <c r="IZ71" s="118"/>
      <c r="JA71" s="118"/>
      <c r="JB71" s="118"/>
      <c r="JC71" s="118"/>
      <c r="JD71" s="118"/>
      <c r="JE71" s="118"/>
      <c r="JF71" s="118"/>
      <c r="JG71" s="118"/>
      <c r="JH71" s="118"/>
      <c r="JI71" s="118"/>
      <c r="JJ71" s="118"/>
      <c r="JK71" s="118"/>
      <c r="JL71" s="118"/>
      <c r="JM71" s="118"/>
      <c r="JN71" s="118"/>
      <c r="JO71" s="118"/>
      <c r="JP71" s="118"/>
      <c r="JQ71" s="118"/>
      <c r="JR71" s="118"/>
      <c r="JS71" s="118"/>
      <c r="JT71" s="118"/>
      <c r="JU71" s="118"/>
      <c r="JV71" s="118"/>
      <c r="JW71" s="118"/>
      <c r="JX71" s="118"/>
      <c r="JY71" s="118"/>
      <c r="JZ71" s="118"/>
      <c r="KA71" s="118"/>
      <c r="KB71" s="118"/>
      <c r="KC71" s="118"/>
      <c r="KD71" s="118"/>
      <c r="KE71" s="118"/>
      <c r="KF71" s="118"/>
      <c r="KG71" s="118"/>
      <c r="KH71" s="118"/>
      <c r="KI71" s="118"/>
      <c r="KJ71" s="118"/>
      <c r="KK71" s="118"/>
      <c r="KL71" s="118"/>
      <c r="KM71" s="118"/>
      <c r="KN71" s="118"/>
      <c r="KO71" s="118"/>
      <c r="KP71" s="118"/>
      <c r="KQ71" s="118"/>
      <c r="KR71" s="118"/>
      <c r="KS71" s="118"/>
      <c r="KT71" s="118"/>
      <c r="KU71" s="118"/>
      <c r="KV71" s="118"/>
      <c r="KW71" s="118"/>
      <c r="KX71" s="118"/>
      <c r="KY71" s="118"/>
      <c r="KZ71" s="118"/>
      <c r="LA71" s="118"/>
      <c r="LB71" s="118"/>
      <c r="LC71" s="118"/>
      <c r="LD71" s="118"/>
      <c r="LE71" s="118"/>
      <c r="LF71" s="118"/>
      <c r="LG71" s="118"/>
      <c r="LH71" s="118"/>
      <c r="LI71" s="118"/>
      <c r="LJ71" s="118"/>
      <c r="LK71" s="118"/>
      <c r="LL71" s="118"/>
      <c r="LM71" s="118"/>
      <c r="LN71" s="118"/>
      <c r="LO71" s="118"/>
      <c r="LP71" s="118"/>
      <c r="LQ71" s="118"/>
      <c r="LR71" s="118"/>
      <c r="LS71" s="118"/>
      <c r="LT71" s="118"/>
      <c r="LU71" s="118"/>
      <c r="LV71" s="118"/>
      <c r="LW71" s="118"/>
      <c r="LX71" s="118"/>
      <c r="LY71" s="118"/>
      <c r="LZ71" s="118"/>
      <c r="MA71" s="118"/>
      <c r="MB71" s="118"/>
      <c r="MC71" s="118"/>
      <c r="MD71" s="118"/>
      <c r="ME71" s="118"/>
      <c r="MF71" s="118"/>
      <c r="MG71" s="118"/>
      <c r="MH71" s="118"/>
      <c r="MI71" s="118"/>
      <c r="MJ71" s="118"/>
      <c r="MK71" s="118"/>
      <c r="ML71" s="118"/>
      <c r="MM71" s="118"/>
      <c r="MN71" s="118"/>
      <c r="MO71" s="118"/>
      <c r="MP71" s="118"/>
      <c r="MQ71" s="118"/>
      <c r="MR71" s="118"/>
      <c r="MS71" s="118"/>
      <c r="MT71" s="118"/>
      <c r="MU71" s="118"/>
      <c r="MV71" s="118"/>
      <c r="MW71" s="118"/>
      <c r="MX71" s="118"/>
      <c r="MY71" s="118"/>
      <c r="MZ71" s="118"/>
      <c r="NA71" s="118"/>
      <c r="NB71" s="118"/>
      <c r="NC71" s="118"/>
      <c r="ND71" s="118"/>
      <c r="NE71" s="118"/>
      <c r="NF71" s="118"/>
      <c r="NG71" s="118"/>
      <c r="NH71" s="118"/>
      <c r="NI71" s="118"/>
      <c r="NJ71" s="118"/>
      <c r="NK71" s="118"/>
      <c r="NL71" s="118"/>
      <c r="NM71" s="118"/>
      <c r="NN71" s="118"/>
      <c r="NO71" s="118"/>
      <c r="NP71" s="118"/>
      <c r="NQ71" s="118"/>
      <c r="NR71" s="118"/>
      <c r="NS71" s="118"/>
      <c r="NT71" s="118"/>
      <c r="NU71" s="118"/>
      <c r="NV71" s="118"/>
      <c r="NW71" s="118"/>
      <c r="NX71" s="118"/>
      <c r="NY71" s="118"/>
      <c r="NZ71" s="118"/>
      <c r="OA71" s="118"/>
      <c r="OB71" s="118"/>
      <c r="OC71" s="118"/>
      <c r="OD71" s="118"/>
      <c r="OE71" s="118"/>
      <c r="OF71" s="118"/>
      <c r="OG71" s="118"/>
      <c r="OH71" s="118"/>
      <c r="OI71" s="118"/>
      <c r="OJ71" s="118"/>
      <c r="OK71" s="118"/>
      <c r="OL71" s="118"/>
      <c r="OM71" s="118"/>
      <c r="ON71" s="118"/>
      <c r="OO71" s="118"/>
      <c r="OP71" s="118"/>
      <c r="OQ71" s="118"/>
      <c r="OR71" s="118"/>
      <c r="OS71" s="118"/>
      <c r="OT71" s="118"/>
      <c r="OU71" s="118"/>
      <c r="OV71" s="118"/>
      <c r="OW71" s="118"/>
      <c r="OX71" s="118"/>
      <c r="OY71" s="118"/>
      <c r="OZ71" s="118"/>
      <c r="PA71" s="118"/>
      <c r="PB71" s="118"/>
      <c r="PC71" s="118"/>
      <c r="PD71" s="118"/>
      <c r="PE71" s="118"/>
      <c r="PF71" s="118"/>
      <c r="PG71" s="118"/>
      <c r="PH71" s="118"/>
      <c r="PI71" s="118"/>
      <c r="PJ71" s="118"/>
      <c r="PK71" s="118"/>
      <c r="PL71" s="118"/>
      <c r="PM71" s="118"/>
      <c r="PN71" s="118"/>
      <c r="PO71" s="118"/>
      <c r="PP71" s="118"/>
      <c r="PQ71" s="118"/>
      <c r="PR71" s="118"/>
      <c r="PS71" s="118"/>
      <c r="PT71" s="118"/>
      <c r="PU71" s="118"/>
      <c r="PV71" s="118"/>
      <c r="PW71" s="118"/>
      <c r="PX71" s="118"/>
      <c r="PY71" s="118"/>
      <c r="PZ71" s="118"/>
      <c r="QA71" s="118"/>
      <c r="QB71" s="118"/>
      <c r="QC71" s="118"/>
      <c r="QD71" s="118"/>
      <c r="QE71" s="118"/>
      <c r="QF71" s="118"/>
      <c r="QG71" s="118"/>
      <c r="QH71" s="118"/>
      <c r="QI71" s="118"/>
      <c r="QJ71" s="118"/>
      <c r="QK71" s="118"/>
      <c r="QL71" s="118"/>
      <c r="QM71" s="118"/>
      <c r="QN71" s="118"/>
      <c r="QO71" s="118"/>
      <c r="QP71" s="118"/>
      <c r="QQ71" s="118"/>
      <c r="QR71" s="118"/>
      <c r="QS71" s="118"/>
      <c r="QT71" s="118"/>
      <c r="QU71" s="118"/>
      <c r="QV71" s="118"/>
      <c r="QW71" s="118"/>
      <c r="QX71" s="118"/>
      <c r="QY71" s="118"/>
      <c r="QZ71" s="118"/>
      <c r="RA71" s="118"/>
      <c r="RB71" s="118"/>
      <c r="RC71" s="118"/>
      <c r="RD71" s="118"/>
      <c r="RE71" s="118"/>
      <c r="RF71" s="118"/>
      <c r="RG71" s="118"/>
      <c r="RH71" s="118"/>
      <c r="RI71" s="118"/>
      <c r="RJ71" s="118"/>
      <c r="RK71" s="118"/>
      <c r="RL71" s="118"/>
      <c r="RM71" s="118"/>
      <c r="RN71" s="118"/>
      <c r="RO71" s="118"/>
      <c r="RP71" s="118"/>
      <c r="RQ71" s="118"/>
      <c r="RR71" s="118"/>
      <c r="RS71" s="118"/>
      <c r="RT71" s="118"/>
      <c r="RU71" s="118"/>
      <c r="RV71" s="118"/>
      <c r="RW71" s="118"/>
      <c r="RX71" s="118"/>
      <c r="RY71" s="118"/>
      <c r="RZ71" s="118"/>
      <c r="SA71" s="118"/>
      <c r="SB71" s="118"/>
      <c r="SC71" s="118"/>
      <c r="SD71" s="118"/>
      <c r="SE71" s="118"/>
      <c r="SF71" s="118"/>
      <c r="SG71" s="118"/>
      <c r="SH71" s="118"/>
      <c r="SI71" s="118"/>
      <c r="SJ71" s="118"/>
      <c r="SK71" s="118"/>
      <c r="SL71" s="118"/>
      <c r="SM71" s="118"/>
      <c r="SN71" s="118"/>
      <c r="SO71" s="118"/>
      <c r="SP71" s="118"/>
      <c r="SQ71" s="118"/>
      <c r="SR71" s="118"/>
      <c r="SS71" s="118"/>
      <c r="ST71" s="118"/>
      <c r="SU71" s="118"/>
      <c r="SV71" s="118"/>
      <c r="SW71" s="118"/>
      <c r="SX71" s="118"/>
      <c r="SY71" s="118"/>
      <c r="SZ71" s="118"/>
      <c r="TA71" s="118"/>
      <c r="TB71" s="118"/>
      <c r="TC71" s="118"/>
      <c r="TD71" s="118"/>
      <c r="TE71" s="118"/>
      <c r="TF71" s="118"/>
      <c r="TG71" s="118"/>
      <c r="TH71" s="118"/>
      <c r="TI71" s="118"/>
      <c r="TJ71" s="118"/>
      <c r="TK71" s="118"/>
      <c r="TL71" s="118"/>
      <c r="TM71" s="118"/>
      <c r="TN71" s="118"/>
      <c r="TO71" s="118"/>
      <c r="TP71" s="118"/>
      <c r="TQ71" s="118"/>
      <c r="TR71" s="118"/>
      <c r="TS71" s="118"/>
      <c r="TT71" s="118"/>
      <c r="TU71" s="118"/>
      <c r="TV71" s="118"/>
      <c r="TW71" s="118"/>
      <c r="TX71" s="118"/>
      <c r="TY71" s="118"/>
      <c r="TZ71" s="118"/>
      <c r="UA71" s="118"/>
      <c r="UB71" s="118"/>
      <c r="UC71" s="118"/>
      <c r="UD71" s="118"/>
      <c r="UE71" s="118"/>
      <c r="UF71" s="118"/>
      <c r="UG71" s="118"/>
      <c r="UH71" s="118"/>
      <c r="UI71" s="118"/>
      <c r="UJ71" s="118"/>
      <c r="UK71" s="118"/>
      <c r="UL71" s="118"/>
      <c r="UM71" s="118"/>
      <c r="UN71" s="118"/>
      <c r="UO71" s="118"/>
      <c r="UP71" s="118"/>
      <c r="UQ71" s="118"/>
      <c r="UR71" s="118"/>
      <c r="US71" s="118"/>
      <c r="UT71" s="118"/>
      <c r="UU71" s="118"/>
      <c r="UV71" s="118"/>
      <c r="UW71" s="118"/>
      <c r="UX71" s="118"/>
      <c r="UY71" s="118"/>
      <c r="UZ71" s="118"/>
      <c r="VA71" s="118"/>
      <c r="VB71" s="118"/>
      <c r="VC71" s="118"/>
      <c r="VD71" s="118"/>
      <c r="VE71" s="118"/>
      <c r="VF71" s="118"/>
      <c r="VG71" s="118"/>
      <c r="VH71" s="118"/>
      <c r="VI71" s="118"/>
      <c r="VJ71" s="118"/>
      <c r="VK71" s="118"/>
      <c r="VL71" s="118"/>
      <c r="VM71" s="118"/>
      <c r="VN71" s="118"/>
      <c r="VO71" s="118"/>
      <c r="VP71" s="118"/>
      <c r="VQ71" s="118"/>
      <c r="VR71" s="118"/>
      <c r="VS71" s="118"/>
      <c r="VT71" s="118"/>
      <c r="VU71" s="118"/>
      <c r="VV71" s="118"/>
      <c r="VW71" s="118"/>
      <c r="VX71" s="118"/>
      <c r="VY71" s="118"/>
      <c r="VZ71" s="118"/>
      <c r="WA71" s="118"/>
      <c r="WB71" s="118"/>
      <c r="WC71" s="118"/>
      <c r="WD71" s="118"/>
      <c r="WE71" s="118"/>
      <c r="WF71" s="118"/>
      <c r="WG71" s="118"/>
      <c r="WH71" s="118"/>
      <c r="WI71" s="118"/>
      <c r="WJ71" s="118"/>
      <c r="WK71" s="118"/>
      <c r="WL71" s="118"/>
      <c r="WM71" s="118"/>
      <c r="WN71" s="118"/>
      <c r="WO71" s="118"/>
      <c r="WP71" s="118"/>
      <c r="WQ71" s="118"/>
      <c r="WR71" s="118"/>
      <c r="WS71" s="118"/>
      <c r="WT71" s="118"/>
      <c r="WU71" s="118"/>
      <c r="WV71" s="118"/>
      <c r="WW71" s="118"/>
      <c r="WX71" s="118"/>
      <c r="WY71" s="118"/>
      <c r="WZ71" s="118"/>
      <c r="XA71" s="118"/>
      <c r="XB71" s="118"/>
      <c r="XC71" s="118"/>
      <c r="XD71" s="118"/>
      <c r="XE71" s="118"/>
      <c r="XF71" s="118"/>
      <c r="XG71" s="118"/>
      <c r="XH71" s="118"/>
      <c r="XI71" s="118"/>
      <c r="XJ71" s="118"/>
      <c r="XK71" s="118"/>
      <c r="XL71" s="118"/>
      <c r="XM71" s="118"/>
      <c r="XN71" s="118"/>
      <c r="XO71" s="118"/>
      <c r="XP71" s="118"/>
      <c r="XQ71" s="118"/>
      <c r="XR71" s="118"/>
      <c r="XS71" s="118"/>
      <c r="XT71" s="118"/>
      <c r="XU71" s="118"/>
      <c r="XV71" s="118"/>
      <c r="XW71" s="118"/>
      <c r="XX71" s="118"/>
      <c r="XY71" s="118"/>
      <c r="XZ71" s="118"/>
      <c r="YA71" s="118"/>
      <c r="YB71" s="118"/>
      <c r="YC71" s="118"/>
      <c r="YD71" s="118"/>
      <c r="YE71" s="118"/>
      <c r="YF71" s="118"/>
      <c r="YG71" s="118"/>
      <c r="YH71" s="118"/>
      <c r="YI71" s="118"/>
      <c r="YJ71" s="118"/>
      <c r="YK71" s="118"/>
      <c r="YL71" s="118"/>
      <c r="YM71" s="118"/>
      <c r="YN71" s="118"/>
      <c r="YO71" s="118"/>
      <c r="YP71" s="118"/>
      <c r="YQ71" s="118"/>
      <c r="YR71" s="118"/>
      <c r="YS71" s="118"/>
      <c r="YT71" s="118"/>
      <c r="YU71" s="118"/>
      <c r="YV71" s="118"/>
      <c r="YW71" s="118"/>
      <c r="YX71" s="118"/>
      <c r="YY71" s="118"/>
      <c r="YZ71" s="118"/>
      <c r="ZA71" s="118"/>
      <c r="ZB71" s="118"/>
      <c r="ZC71" s="118"/>
      <c r="ZD71" s="118"/>
      <c r="ZE71" s="118"/>
      <c r="ZF71" s="118"/>
      <c r="ZG71" s="118"/>
      <c r="ZH71" s="118"/>
      <c r="ZI71" s="118"/>
      <c r="ZJ71" s="118"/>
      <c r="ZK71" s="118"/>
      <c r="ZL71" s="118"/>
      <c r="ZM71" s="118"/>
      <c r="ZN71" s="118"/>
      <c r="ZO71" s="118"/>
      <c r="ZP71" s="118"/>
      <c r="ZQ71" s="118"/>
      <c r="ZR71" s="118"/>
      <c r="ZS71" s="118"/>
      <c r="ZT71" s="118"/>
      <c r="ZU71" s="118"/>
      <c r="ZV71" s="118"/>
      <c r="ZW71" s="118"/>
      <c r="ZX71" s="118"/>
      <c r="ZY71" s="118"/>
      <c r="ZZ71" s="118"/>
      <c r="AAA71" s="118"/>
      <c r="AAB71" s="118"/>
      <c r="AAC71" s="118"/>
      <c r="AAD71" s="118"/>
      <c r="AAE71" s="118"/>
      <c r="AAF71" s="118"/>
      <c r="AAG71" s="118"/>
      <c r="AAH71" s="118"/>
      <c r="AAI71" s="118"/>
      <c r="AAJ71" s="118"/>
      <c r="AAK71" s="118"/>
      <c r="AAL71" s="118"/>
      <c r="AAM71" s="118"/>
      <c r="AAN71" s="118"/>
      <c r="AAO71" s="118"/>
      <c r="AAP71" s="118"/>
      <c r="AAQ71" s="118"/>
      <c r="AAR71" s="118"/>
      <c r="AAS71" s="118"/>
      <c r="AAT71" s="118"/>
      <c r="AAU71" s="118"/>
      <c r="AAV71" s="118"/>
      <c r="AAW71" s="118"/>
      <c r="AAX71" s="118"/>
      <c r="AAY71" s="118"/>
      <c r="AAZ71" s="118"/>
      <c r="ABA71" s="118"/>
      <c r="ABB71" s="118"/>
      <c r="ABC71" s="118"/>
      <c r="ABD71" s="118"/>
      <c r="ABE71" s="118"/>
      <c r="ABF71" s="118"/>
      <c r="ABG71" s="118"/>
      <c r="ABH71" s="118"/>
      <c r="ABI71" s="118"/>
      <c r="ABJ71" s="118"/>
      <c r="ABK71" s="118"/>
      <c r="ABL71" s="118"/>
      <c r="ABM71" s="118"/>
      <c r="ABN71" s="118"/>
      <c r="ABO71" s="118"/>
      <c r="ABP71" s="118"/>
      <c r="ABQ71" s="118"/>
      <c r="ABR71" s="118"/>
      <c r="ABS71" s="118"/>
      <c r="ABT71" s="118"/>
      <c r="ABU71" s="118"/>
      <c r="ABV71" s="118"/>
      <c r="ABW71" s="118"/>
      <c r="ABX71" s="118"/>
      <c r="ABY71" s="118"/>
      <c r="ABZ71" s="118"/>
      <c r="ACA71" s="118"/>
      <c r="ACB71" s="118"/>
      <c r="ACC71" s="118"/>
      <c r="ACD71" s="118"/>
      <c r="ACE71" s="118"/>
      <c r="ACF71" s="118"/>
      <c r="ACG71" s="118"/>
      <c r="ACH71" s="118"/>
      <c r="ACI71" s="118"/>
      <c r="ACJ71" s="118"/>
      <c r="ACK71" s="118"/>
      <c r="ACL71" s="118"/>
      <c r="ACM71" s="118"/>
      <c r="ACN71" s="118"/>
      <c r="ACO71" s="118"/>
      <c r="ACP71" s="118"/>
      <c r="ACQ71" s="118"/>
      <c r="ACR71" s="118"/>
      <c r="ACS71" s="118"/>
      <c r="ACT71" s="118"/>
      <c r="ACU71" s="118"/>
      <c r="ACV71" s="118"/>
      <c r="ACW71" s="118"/>
      <c r="ACX71" s="118"/>
      <c r="ACY71" s="118"/>
      <c r="ACZ71" s="118"/>
      <c r="ADA71" s="118"/>
      <c r="ADB71" s="118"/>
      <c r="ADC71" s="118"/>
      <c r="ADD71" s="118"/>
      <c r="ADE71" s="118"/>
      <c r="ADF71" s="118"/>
      <c r="ADG71" s="118"/>
      <c r="ADH71" s="118"/>
      <c r="ADI71" s="118"/>
      <c r="ADJ71" s="118"/>
      <c r="ADK71" s="118"/>
      <c r="ADL71" s="118"/>
      <c r="ADM71" s="118"/>
      <c r="ADN71" s="118"/>
      <c r="ADO71" s="118"/>
      <c r="ADP71" s="118"/>
      <c r="ADQ71" s="118"/>
      <c r="ADR71" s="118"/>
      <c r="ADS71" s="118"/>
      <c r="ADT71" s="118"/>
      <c r="ADU71" s="118"/>
      <c r="ADV71" s="118"/>
      <c r="ADW71" s="118"/>
      <c r="ADX71" s="118"/>
      <c r="ADY71" s="118"/>
      <c r="ADZ71" s="118"/>
      <c r="AEA71" s="118"/>
      <c r="AEB71" s="118"/>
      <c r="AEC71" s="118"/>
      <c r="AED71" s="118"/>
      <c r="AEE71" s="118"/>
      <c r="AEF71" s="118"/>
      <c r="AEG71" s="118"/>
      <c r="AEH71" s="118"/>
      <c r="AEI71" s="118"/>
      <c r="AEJ71" s="118"/>
      <c r="AEK71" s="118"/>
      <c r="AEL71" s="118"/>
      <c r="AEM71" s="118"/>
      <c r="AEN71" s="118"/>
      <c r="AEO71" s="118"/>
      <c r="AEP71" s="118"/>
      <c r="AEQ71" s="118"/>
      <c r="AER71" s="118"/>
      <c r="AES71" s="118"/>
      <c r="AET71" s="118"/>
      <c r="AEU71" s="118"/>
      <c r="AEV71" s="118"/>
      <c r="AEW71" s="118"/>
      <c r="AEX71" s="118"/>
      <c r="AEY71" s="118"/>
      <c r="AEZ71" s="118"/>
      <c r="AFA71" s="118"/>
      <c r="AFB71" s="118"/>
      <c r="AFC71" s="118"/>
      <c r="AFD71" s="118"/>
      <c r="AFE71" s="118"/>
      <c r="AFF71" s="118"/>
      <c r="AFG71" s="118"/>
      <c r="AFH71" s="118"/>
      <c r="AFI71" s="118"/>
      <c r="AFJ71" s="118"/>
      <c r="AFK71" s="118"/>
      <c r="AFL71" s="118"/>
      <c r="AFM71" s="118"/>
      <c r="AFN71" s="118"/>
      <c r="AFO71" s="118"/>
      <c r="AFP71" s="118"/>
      <c r="AFQ71" s="118"/>
      <c r="AFR71" s="118"/>
      <c r="AFS71" s="118"/>
      <c r="AFT71" s="118"/>
      <c r="AFU71" s="118"/>
      <c r="AFV71" s="118"/>
      <c r="AFW71" s="118"/>
      <c r="AFX71" s="118"/>
      <c r="AFY71" s="118"/>
      <c r="AFZ71" s="118"/>
      <c r="AGA71" s="118"/>
      <c r="AGB71" s="118"/>
      <c r="AGC71" s="118"/>
      <c r="AGD71" s="118"/>
      <c r="AGE71" s="118"/>
      <c r="AGF71" s="118"/>
      <c r="AGG71" s="118"/>
      <c r="AGH71" s="118"/>
      <c r="AGI71" s="118"/>
      <c r="AGJ71" s="118"/>
      <c r="AGK71" s="118"/>
      <c r="AGL71" s="118"/>
      <c r="AGM71" s="118"/>
      <c r="AGN71" s="118"/>
      <c r="AGO71" s="118"/>
      <c r="AGP71" s="118"/>
      <c r="AGQ71" s="118"/>
      <c r="AGR71" s="118"/>
      <c r="AGS71" s="118"/>
      <c r="AGT71" s="118"/>
      <c r="AGU71" s="118"/>
      <c r="AGV71" s="118"/>
      <c r="AGW71" s="118"/>
      <c r="AGX71" s="118"/>
      <c r="AGY71" s="118"/>
      <c r="AGZ71" s="118"/>
      <c r="AHA71" s="118"/>
      <c r="AHB71" s="118"/>
      <c r="AHC71" s="118"/>
      <c r="AHD71" s="118"/>
      <c r="AHE71" s="118"/>
      <c r="AHF71" s="118"/>
      <c r="AHG71" s="118"/>
      <c r="AHH71" s="118"/>
      <c r="AHI71" s="118"/>
      <c r="AHJ71" s="118"/>
      <c r="AHK71" s="118"/>
      <c r="AHL71" s="118"/>
      <c r="AHM71" s="118"/>
      <c r="AHN71" s="118"/>
      <c r="AHO71" s="118"/>
      <c r="AHP71" s="118"/>
      <c r="AHQ71" s="118"/>
      <c r="AHR71" s="118"/>
      <c r="AHS71" s="118"/>
      <c r="AHT71" s="118"/>
      <c r="AHU71" s="118"/>
      <c r="AHV71" s="118"/>
      <c r="AHW71" s="118"/>
      <c r="AHX71" s="118"/>
      <c r="AHY71" s="118"/>
      <c r="AHZ71" s="118"/>
      <c r="AIA71" s="118"/>
      <c r="AIB71" s="118"/>
      <c r="AIC71" s="118"/>
      <c r="AID71" s="118"/>
      <c r="AIE71" s="118"/>
      <c r="AIF71" s="118"/>
      <c r="AIG71" s="118"/>
      <c r="AIH71" s="118"/>
      <c r="AII71" s="118"/>
      <c r="AIJ71" s="118"/>
      <c r="AIK71" s="118"/>
      <c r="AIL71" s="118"/>
      <c r="AIM71" s="118"/>
      <c r="AIN71" s="118"/>
      <c r="AIO71" s="118"/>
      <c r="AIP71" s="118"/>
      <c r="AIQ71" s="118"/>
      <c r="AIR71" s="118"/>
      <c r="AIS71" s="118"/>
      <c r="AIT71" s="118"/>
      <c r="AIU71" s="118"/>
      <c r="AIV71" s="118"/>
      <c r="AIW71" s="118"/>
      <c r="AIX71" s="118"/>
      <c r="AIY71" s="118"/>
      <c r="AIZ71" s="118"/>
      <c r="AJA71" s="118"/>
      <c r="AJB71" s="118"/>
      <c r="AJC71" s="118"/>
      <c r="AJD71" s="118"/>
      <c r="AJE71" s="118"/>
      <c r="AJF71" s="118"/>
      <c r="AJG71" s="118"/>
      <c r="AJH71" s="118"/>
      <c r="AJI71" s="118"/>
      <c r="AJJ71" s="118"/>
      <c r="AJK71" s="118"/>
      <c r="AJL71" s="118"/>
      <c r="AJM71" s="118"/>
      <c r="AJN71" s="118"/>
      <c r="AJO71" s="118"/>
      <c r="AJP71" s="118"/>
      <c r="AJQ71" s="118"/>
      <c r="AJR71" s="118"/>
      <c r="AJS71" s="118"/>
      <c r="AJT71" s="118"/>
      <c r="AJU71" s="118"/>
      <c r="AJV71" s="118"/>
      <c r="AJW71" s="118"/>
      <c r="AJX71" s="118"/>
      <c r="AJY71" s="118"/>
      <c r="AJZ71" s="118"/>
      <c r="AKA71" s="118"/>
      <c r="AKB71" s="118"/>
      <c r="AKC71" s="118"/>
      <c r="AKD71" s="118"/>
      <c r="AKE71" s="118"/>
      <c r="AKF71" s="118"/>
      <c r="AKG71" s="118"/>
      <c r="AKH71" s="118"/>
      <c r="AKI71" s="118"/>
      <c r="AKJ71" s="118"/>
      <c r="AKK71" s="118"/>
      <c r="AKL71" s="118"/>
      <c r="AKM71" s="118"/>
      <c r="AKN71" s="118"/>
      <c r="AKO71" s="118"/>
      <c r="AKP71" s="118"/>
      <c r="AKQ71" s="118"/>
      <c r="AKR71" s="118"/>
      <c r="AKS71" s="118"/>
      <c r="AKT71" s="118"/>
      <c r="AKU71" s="118"/>
      <c r="AKV71" s="118"/>
      <c r="AKW71" s="118"/>
      <c r="AKX71" s="118"/>
      <c r="AKY71" s="118"/>
      <c r="AKZ71" s="118"/>
      <c r="ALA71" s="118"/>
      <c r="ALB71" s="118"/>
      <c r="ALC71" s="118"/>
      <c r="ALD71" s="118"/>
      <c r="ALE71" s="118"/>
      <c r="ALF71" s="118"/>
      <c r="ALG71" s="118"/>
      <c r="ALH71" s="118"/>
      <c r="ALI71" s="118"/>
      <c r="ALJ71" s="118"/>
      <c r="ALK71" s="118"/>
      <c r="ALL71" s="118"/>
      <c r="ALM71" s="118"/>
      <c r="ALN71" s="118"/>
      <c r="ALO71" s="118"/>
      <c r="ALP71" s="118"/>
      <c r="ALQ71" s="118"/>
      <c r="ALR71" s="118"/>
      <c r="ALS71" s="118"/>
      <c r="ALT71" s="118"/>
      <c r="ALU71" s="118"/>
      <c r="ALV71" s="118"/>
      <c r="ALW71" s="118"/>
      <c r="ALX71" s="118"/>
      <c r="ALY71" s="118"/>
      <c r="ALZ71" s="118"/>
      <c r="AMA71" s="118"/>
      <c r="AMB71" s="118"/>
      <c r="AMC71" s="118"/>
      <c r="AMD71" s="118"/>
      <c r="AME71" s="118"/>
      <c r="AMF71" s="118"/>
      <c r="AMG71" s="118"/>
      <c r="AMH71" s="118"/>
    </row>
    <row r="72" spans="1:1023" s="481" customFormat="1" x14ac:dyDescent="0.25">
      <c r="A72" s="165" t="s">
        <v>1772</v>
      </c>
      <c r="B72" s="163"/>
      <c r="C72" s="162" t="s">
        <v>28338</v>
      </c>
      <c r="D72" s="176" t="s">
        <v>28341</v>
      </c>
      <c r="E72" s="185" t="s">
        <v>822</v>
      </c>
      <c r="F72" s="201"/>
      <c r="G72" s="180"/>
      <c r="H72" s="180"/>
      <c r="I72" s="319"/>
      <c r="J72" s="332">
        <v>2</v>
      </c>
      <c r="K72" s="140"/>
      <c r="L72" s="140"/>
      <c r="M72" s="140"/>
      <c r="N72" s="332">
        <v>1</v>
      </c>
      <c r="O72" s="336">
        <v>3</v>
      </c>
      <c r="P72" s="332"/>
      <c r="Q72" s="140"/>
      <c r="R72" s="140"/>
      <c r="S72" s="332"/>
      <c r="T72" s="140"/>
      <c r="U72" s="140"/>
      <c r="V72" s="219">
        <f t="shared" ref="V72" si="45">IF(O72=1,10,100)</f>
        <v>100</v>
      </c>
      <c r="W72" s="219">
        <f t="shared" ref="W72" si="46">IF(O72=1,1,IF(O72=2,10,100))</f>
        <v>100</v>
      </c>
      <c r="X72" s="219">
        <f t="shared" ref="X72" si="47">IF(O72=3,20,100)</f>
        <v>20</v>
      </c>
      <c r="Y72" s="219">
        <f t="shared" ref="Y72" si="48">IF(P72=1,10,100)</f>
        <v>100</v>
      </c>
      <c r="Z72" s="219">
        <f t="shared" ref="Z72" si="49">IF(P72=1,1,IF(P72=2,10,100))</f>
        <v>100</v>
      </c>
      <c r="AA72" s="220">
        <f t="shared" ref="AA72" si="50">IF(OR(EXACT(Q72,"1A"),EXACT(Q72,"1B")),0.1,IF(Q72=2,1,100))</f>
        <v>100</v>
      </c>
      <c r="AB72" s="220">
        <f t="shared" ref="AB72" si="51">IF(OR(EXACT(R72,"1A"),EXACT(R72,"1B")),0.1,IF(R72=2,1,100))</f>
        <v>100</v>
      </c>
      <c r="AC72" s="220">
        <f t="shared" ref="AC72" si="52">IF(OR(EXACT(S72,"1A"),EXACT(S72,"1B")),0.3,IF(S72=2,3,100))</f>
        <v>100</v>
      </c>
      <c r="AD72" s="416">
        <f t="shared" ref="AD72" si="53">IF(L72=0,100,IF(L72=1,1,IF(L72="1B",1,IF(L72="1A",0.1,100))))</f>
        <v>100</v>
      </c>
      <c r="AE72" s="416">
        <f t="shared" ref="AE72" si="54">IF(M72=0,100,IF(M72=1,1,IF(M72="1B",1,IF(M72="1A",0.1,100))))</f>
        <v>100</v>
      </c>
      <c r="AF72" s="212">
        <f t="shared" ref="AF72" si="55">IF(OR(OR(EXACT(J72,"1A"),EXACT(J72,"1B"),EXACT(J72,"1C")),K72=1),1,IF(K72=2,10,100))</f>
        <v>100</v>
      </c>
      <c r="AG72" s="212">
        <f t="shared" ref="AG72" si="56">IF(OR(EXACT(J72,"1A"),EXACT(J72,"1B"),EXACT(J72,"1C")),1,IF(J72=2,10,100))</f>
        <v>10</v>
      </c>
      <c r="AH72" s="212">
        <f t="shared" ref="AH72" si="57">IF(OR(EXACT(J72,"1A"),EXACT(J72,"1B"),EXACT(J72,"1C"),K72=1),3,100)</f>
        <v>100</v>
      </c>
      <c r="AI72" s="212">
        <f t="shared" ref="AI72" si="58">IF(OR(EXACT(J72,"1A"),EXACT(J72,"1B"),EXACT(J72,"1C")),5,100)</f>
        <v>100</v>
      </c>
      <c r="AJ72" s="214"/>
      <c r="AK72" s="481">
        <v>1</v>
      </c>
      <c r="AL72" s="185">
        <v>1</v>
      </c>
      <c r="AM72" s="214"/>
      <c r="AP72" s="198"/>
      <c r="AQ72" s="394" t="s">
        <v>28342</v>
      </c>
      <c r="AMI72" s="185"/>
    </row>
    <row r="73" spans="1:1023" x14ac:dyDescent="0.25">
      <c r="A73" s="208" t="s">
        <v>1220</v>
      </c>
      <c r="B73" s="163">
        <v>72</v>
      </c>
      <c r="C73" s="162" t="s">
        <v>24684</v>
      </c>
      <c r="D73" s="175" t="s">
        <v>1221</v>
      </c>
      <c r="E73" s="185" t="s">
        <v>822</v>
      </c>
      <c r="F73" s="201"/>
      <c r="G73" s="180"/>
      <c r="H73" s="180"/>
      <c r="I73" s="319">
        <v>700</v>
      </c>
      <c r="J73" s="332">
        <v>2</v>
      </c>
      <c r="K73" s="140"/>
      <c r="L73" s="140"/>
      <c r="M73" s="140"/>
      <c r="N73" s="332">
        <v>1</v>
      </c>
      <c r="O73" s="336">
        <v>3</v>
      </c>
      <c r="P73" s="140"/>
      <c r="Q73" s="140"/>
      <c r="R73" s="140"/>
      <c r="S73" s="140"/>
      <c r="T73" s="140"/>
      <c r="U73" s="140"/>
      <c r="V73" s="219">
        <f t="shared" si="33"/>
        <v>100</v>
      </c>
      <c r="W73" s="219">
        <f t="shared" si="34"/>
        <v>100</v>
      </c>
      <c r="X73" s="219">
        <f t="shared" si="38"/>
        <v>20</v>
      </c>
      <c r="Y73" s="219">
        <f t="shared" si="28"/>
        <v>100</v>
      </c>
      <c r="Z73" s="219">
        <f t="shared" si="29"/>
        <v>100</v>
      </c>
      <c r="AA73" s="220">
        <f t="shared" si="44"/>
        <v>100</v>
      </c>
      <c r="AB73" s="220">
        <f t="shared" si="43"/>
        <v>100</v>
      </c>
      <c r="AC73" s="220">
        <f t="shared" si="37"/>
        <v>100</v>
      </c>
      <c r="AD73" s="416">
        <f t="shared" si="30"/>
        <v>100</v>
      </c>
      <c r="AE73" s="416">
        <f t="shared" si="27"/>
        <v>100</v>
      </c>
      <c r="AF73" s="212">
        <f t="shared" si="39"/>
        <v>100</v>
      </c>
      <c r="AG73" s="212">
        <f t="shared" si="40"/>
        <v>10</v>
      </c>
      <c r="AH73" s="212">
        <f t="shared" si="41"/>
        <v>100</v>
      </c>
      <c r="AI73" s="212">
        <f t="shared" si="42"/>
        <v>100</v>
      </c>
      <c r="AJ73" s="231" t="s">
        <v>24685</v>
      </c>
      <c r="AK73" s="163">
        <v>1</v>
      </c>
      <c r="AL73" s="185">
        <v>1</v>
      </c>
      <c r="AM73" s="214"/>
      <c r="AN73" s="412"/>
      <c r="AO73" s="412"/>
      <c r="AP73" s="412"/>
      <c r="AQ73" s="247" t="s">
        <v>1222</v>
      </c>
      <c r="AR73" s="412"/>
      <c r="AS73" s="412"/>
      <c r="AT73" s="412"/>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c r="CZ73" s="118"/>
      <c r="DA73" s="118"/>
      <c r="DB73" s="118"/>
      <c r="DC73" s="118"/>
      <c r="DD73" s="118"/>
      <c r="DE73" s="118"/>
      <c r="DF73" s="118"/>
      <c r="DG73" s="118"/>
      <c r="DH73" s="118"/>
      <c r="DI73" s="118"/>
      <c r="DJ73" s="118"/>
      <c r="DK73" s="118"/>
      <c r="DL73" s="118"/>
      <c r="DM73" s="118"/>
      <c r="DN73" s="118"/>
      <c r="DO73" s="118"/>
      <c r="DP73" s="118"/>
      <c r="DQ73" s="118"/>
      <c r="DR73" s="118"/>
      <c r="DS73" s="118"/>
      <c r="DT73" s="118"/>
      <c r="DU73" s="118"/>
      <c r="DV73" s="118"/>
      <c r="DW73" s="118"/>
      <c r="DX73" s="118"/>
      <c r="DY73" s="118"/>
      <c r="DZ73" s="118"/>
      <c r="EA73" s="118"/>
      <c r="EB73" s="118"/>
      <c r="EC73" s="118"/>
      <c r="ED73" s="118"/>
      <c r="EE73" s="118"/>
      <c r="EF73" s="118"/>
      <c r="EG73" s="118"/>
      <c r="EH73" s="118"/>
      <c r="EI73" s="118"/>
      <c r="EJ73" s="118"/>
      <c r="EK73" s="118"/>
      <c r="EL73" s="118"/>
      <c r="EM73" s="118"/>
      <c r="EN73" s="118"/>
      <c r="EO73" s="118"/>
      <c r="EP73" s="118"/>
      <c r="EQ73" s="118"/>
      <c r="ER73" s="118"/>
      <c r="ES73" s="118"/>
      <c r="ET73" s="118"/>
      <c r="EU73" s="118"/>
      <c r="EV73" s="118"/>
      <c r="EW73" s="118"/>
      <c r="EX73" s="118"/>
      <c r="EY73" s="118"/>
      <c r="EZ73" s="118"/>
      <c r="FA73" s="118"/>
      <c r="FB73" s="118"/>
      <c r="FC73" s="118"/>
      <c r="FD73" s="118"/>
      <c r="FE73" s="118"/>
      <c r="FF73" s="118"/>
      <c r="FG73" s="118"/>
      <c r="FH73" s="118"/>
      <c r="FI73" s="118"/>
      <c r="FJ73" s="118"/>
      <c r="FK73" s="118"/>
      <c r="FL73" s="118"/>
      <c r="FM73" s="118"/>
      <c r="FN73" s="118"/>
      <c r="FO73" s="118"/>
      <c r="FP73" s="118"/>
      <c r="FQ73" s="118"/>
      <c r="FR73" s="118"/>
      <c r="FS73" s="118"/>
      <c r="FT73" s="118"/>
      <c r="FU73" s="118"/>
      <c r="FV73" s="118"/>
      <c r="FW73" s="118"/>
      <c r="FX73" s="118"/>
      <c r="FY73" s="118"/>
      <c r="FZ73" s="118"/>
      <c r="GA73" s="118"/>
      <c r="GB73" s="118"/>
      <c r="GC73" s="118"/>
      <c r="GD73" s="118"/>
      <c r="GE73" s="118"/>
      <c r="GF73" s="118"/>
      <c r="GG73" s="118"/>
      <c r="GH73" s="118"/>
      <c r="GI73" s="118"/>
      <c r="GJ73" s="118"/>
      <c r="GK73" s="118"/>
      <c r="GL73" s="118"/>
      <c r="GM73" s="118"/>
      <c r="GN73" s="118"/>
      <c r="GO73" s="118"/>
      <c r="GP73" s="118"/>
      <c r="GQ73" s="118"/>
      <c r="GR73" s="118"/>
      <c r="GS73" s="118"/>
      <c r="GT73" s="118"/>
      <c r="GU73" s="118"/>
      <c r="GV73" s="118"/>
      <c r="GW73" s="118"/>
      <c r="GX73" s="118"/>
      <c r="GY73" s="118"/>
      <c r="GZ73" s="118"/>
      <c r="HA73" s="118"/>
      <c r="HB73" s="118"/>
      <c r="HC73" s="118"/>
      <c r="HD73" s="118"/>
      <c r="HE73" s="118"/>
      <c r="HF73" s="118"/>
      <c r="HG73" s="118"/>
      <c r="HH73" s="118"/>
      <c r="HI73" s="118"/>
      <c r="HJ73" s="118"/>
      <c r="HK73" s="118"/>
      <c r="HL73" s="118"/>
      <c r="HM73" s="118"/>
      <c r="HN73" s="118"/>
      <c r="HO73" s="118"/>
      <c r="HP73" s="118"/>
      <c r="HQ73" s="118"/>
      <c r="HR73" s="118"/>
      <c r="HS73" s="118"/>
      <c r="HT73" s="118"/>
      <c r="HU73" s="118"/>
      <c r="HV73" s="118"/>
      <c r="HW73" s="118"/>
      <c r="HX73" s="118"/>
      <c r="HY73" s="118"/>
      <c r="HZ73" s="118"/>
      <c r="IA73" s="118"/>
      <c r="IB73" s="118"/>
      <c r="IC73" s="118"/>
      <c r="ID73" s="118"/>
      <c r="IE73" s="118"/>
      <c r="IF73" s="118"/>
      <c r="IG73" s="118"/>
      <c r="IH73" s="118"/>
      <c r="II73" s="118"/>
      <c r="IJ73" s="118"/>
      <c r="IK73" s="118"/>
      <c r="IL73" s="118"/>
      <c r="IM73" s="118"/>
      <c r="IN73" s="118"/>
      <c r="IO73" s="118"/>
      <c r="IP73" s="118"/>
      <c r="IQ73" s="118"/>
      <c r="IR73" s="118"/>
      <c r="IS73" s="118"/>
      <c r="IT73" s="118"/>
      <c r="IU73" s="118"/>
      <c r="IV73" s="118"/>
      <c r="IW73" s="118"/>
      <c r="IX73" s="118"/>
      <c r="IY73" s="118"/>
      <c r="IZ73" s="118"/>
      <c r="JA73" s="118"/>
      <c r="JB73" s="118"/>
      <c r="JC73" s="118"/>
      <c r="JD73" s="118"/>
      <c r="JE73" s="118"/>
      <c r="JF73" s="118"/>
      <c r="JG73" s="118"/>
      <c r="JH73" s="118"/>
      <c r="JI73" s="118"/>
      <c r="JJ73" s="118"/>
      <c r="JK73" s="118"/>
      <c r="JL73" s="118"/>
      <c r="JM73" s="118"/>
      <c r="JN73" s="118"/>
      <c r="JO73" s="118"/>
      <c r="JP73" s="118"/>
      <c r="JQ73" s="118"/>
      <c r="JR73" s="118"/>
      <c r="JS73" s="118"/>
      <c r="JT73" s="118"/>
      <c r="JU73" s="118"/>
      <c r="JV73" s="118"/>
      <c r="JW73" s="118"/>
      <c r="JX73" s="118"/>
      <c r="JY73" s="118"/>
      <c r="JZ73" s="118"/>
      <c r="KA73" s="118"/>
      <c r="KB73" s="118"/>
      <c r="KC73" s="118"/>
      <c r="KD73" s="118"/>
      <c r="KE73" s="118"/>
      <c r="KF73" s="118"/>
      <c r="KG73" s="118"/>
      <c r="KH73" s="118"/>
      <c r="KI73" s="118"/>
      <c r="KJ73" s="118"/>
      <c r="KK73" s="118"/>
      <c r="KL73" s="118"/>
      <c r="KM73" s="118"/>
      <c r="KN73" s="118"/>
      <c r="KO73" s="118"/>
      <c r="KP73" s="118"/>
      <c r="KQ73" s="118"/>
      <c r="KR73" s="118"/>
      <c r="KS73" s="118"/>
      <c r="KT73" s="118"/>
      <c r="KU73" s="118"/>
      <c r="KV73" s="118"/>
      <c r="KW73" s="118"/>
      <c r="KX73" s="118"/>
      <c r="KY73" s="118"/>
      <c r="KZ73" s="118"/>
      <c r="LA73" s="118"/>
      <c r="LB73" s="118"/>
      <c r="LC73" s="118"/>
      <c r="LD73" s="118"/>
      <c r="LE73" s="118"/>
      <c r="LF73" s="118"/>
      <c r="LG73" s="118"/>
      <c r="LH73" s="118"/>
      <c r="LI73" s="118"/>
      <c r="LJ73" s="118"/>
      <c r="LK73" s="118"/>
      <c r="LL73" s="118"/>
      <c r="LM73" s="118"/>
      <c r="LN73" s="118"/>
      <c r="LO73" s="118"/>
      <c r="LP73" s="118"/>
      <c r="LQ73" s="118"/>
      <c r="LR73" s="118"/>
      <c r="LS73" s="118"/>
      <c r="LT73" s="118"/>
      <c r="LU73" s="118"/>
      <c r="LV73" s="118"/>
      <c r="LW73" s="118"/>
      <c r="LX73" s="118"/>
      <c r="LY73" s="118"/>
      <c r="LZ73" s="118"/>
      <c r="MA73" s="118"/>
      <c r="MB73" s="118"/>
      <c r="MC73" s="118"/>
      <c r="MD73" s="118"/>
      <c r="ME73" s="118"/>
      <c r="MF73" s="118"/>
      <c r="MG73" s="118"/>
      <c r="MH73" s="118"/>
      <c r="MI73" s="118"/>
      <c r="MJ73" s="118"/>
      <c r="MK73" s="118"/>
      <c r="ML73" s="118"/>
      <c r="MM73" s="118"/>
      <c r="MN73" s="118"/>
      <c r="MO73" s="118"/>
      <c r="MP73" s="118"/>
      <c r="MQ73" s="118"/>
      <c r="MR73" s="118"/>
      <c r="MS73" s="118"/>
      <c r="MT73" s="118"/>
      <c r="MU73" s="118"/>
      <c r="MV73" s="118"/>
      <c r="MW73" s="118"/>
      <c r="MX73" s="118"/>
      <c r="MY73" s="118"/>
      <c r="MZ73" s="118"/>
      <c r="NA73" s="118"/>
      <c r="NB73" s="118"/>
      <c r="NC73" s="118"/>
      <c r="ND73" s="118"/>
      <c r="NE73" s="118"/>
      <c r="NF73" s="118"/>
      <c r="NG73" s="118"/>
      <c r="NH73" s="118"/>
      <c r="NI73" s="118"/>
      <c r="NJ73" s="118"/>
      <c r="NK73" s="118"/>
      <c r="NL73" s="118"/>
      <c r="NM73" s="118"/>
      <c r="NN73" s="118"/>
      <c r="NO73" s="118"/>
      <c r="NP73" s="118"/>
      <c r="NQ73" s="118"/>
      <c r="NR73" s="118"/>
      <c r="NS73" s="118"/>
      <c r="NT73" s="118"/>
      <c r="NU73" s="118"/>
      <c r="NV73" s="118"/>
      <c r="NW73" s="118"/>
      <c r="NX73" s="118"/>
      <c r="NY73" s="118"/>
      <c r="NZ73" s="118"/>
      <c r="OA73" s="118"/>
      <c r="OB73" s="118"/>
      <c r="OC73" s="118"/>
      <c r="OD73" s="118"/>
      <c r="OE73" s="118"/>
      <c r="OF73" s="118"/>
      <c r="OG73" s="118"/>
      <c r="OH73" s="118"/>
      <c r="OI73" s="118"/>
      <c r="OJ73" s="118"/>
      <c r="OK73" s="118"/>
      <c r="OL73" s="118"/>
      <c r="OM73" s="118"/>
      <c r="ON73" s="118"/>
      <c r="OO73" s="118"/>
      <c r="OP73" s="118"/>
      <c r="OQ73" s="118"/>
      <c r="OR73" s="118"/>
      <c r="OS73" s="118"/>
      <c r="OT73" s="118"/>
      <c r="OU73" s="118"/>
      <c r="OV73" s="118"/>
      <c r="OW73" s="118"/>
      <c r="OX73" s="118"/>
      <c r="OY73" s="118"/>
      <c r="OZ73" s="118"/>
      <c r="PA73" s="118"/>
      <c r="PB73" s="118"/>
      <c r="PC73" s="118"/>
      <c r="PD73" s="118"/>
      <c r="PE73" s="118"/>
      <c r="PF73" s="118"/>
      <c r="PG73" s="118"/>
      <c r="PH73" s="118"/>
      <c r="PI73" s="118"/>
      <c r="PJ73" s="118"/>
      <c r="PK73" s="118"/>
      <c r="PL73" s="118"/>
      <c r="PM73" s="118"/>
      <c r="PN73" s="118"/>
      <c r="PO73" s="118"/>
      <c r="PP73" s="118"/>
      <c r="PQ73" s="118"/>
      <c r="PR73" s="118"/>
      <c r="PS73" s="118"/>
      <c r="PT73" s="118"/>
      <c r="PU73" s="118"/>
      <c r="PV73" s="118"/>
      <c r="PW73" s="118"/>
      <c r="PX73" s="118"/>
      <c r="PY73" s="118"/>
      <c r="PZ73" s="118"/>
      <c r="QA73" s="118"/>
      <c r="QB73" s="118"/>
      <c r="QC73" s="118"/>
      <c r="QD73" s="118"/>
      <c r="QE73" s="118"/>
      <c r="QF73" s="118"/>
      <c r="QG73" s="118"/>
      <c r="QH73" s="118"/>
      <c r="QI73" s="118"/>
      <c r="QJ73" s="118"/>
      <c r="QK73" s="118"/>
      <c r="QL73" s="118"/>
      <c r="QM73" s="118"/>
      <c r="QN73" s="118"/>
      <c r="QO73" s="118"/>
      <c r="QP73" s="118"/>
      <c r="QQ73" s="118"/>
      <c r="QR73" s="118"/>
      <c r="QS73" s="118"/>
      <c r="QT73" s="118"/>
      <c r="QU73" s="118"/>
      <c r="QV73" s="118"/>
      <c r="QW73" s="118"/>
      <c r="QX73" s="118"/>
      <c r="QY73" s="118"/>
      <c r="QZ73" s="118"/>
      <c r="RA73" s="118"/>
      <c r="RB73" s="118"/>
      <c r="RC73" s="118"/>
      <c r="RD73" s="118"/>
      <c r="RE73" s="118"/>
      <c r="RF73" s="118"/>
      <c r="RG73" s="118"/>
      <c r="RH73" s="118"/>
      <c r="RI73" s="118"/>
      <c r="RJ73" s="118"/>
      <c r="RK73" s="118"/>
      <c r="RL73" s="118"/>
      <c r="RM73" s="118"/>
      <c r="RN73" s="118"/>
      <c r="RO73" s="118"/>
      <c r="RP73" s="118"/>
      <c r="RQ73" s="118"/>
      <c r="RR73" s="118"/>
      <c r="RS73" s="118"/>
      <c r="RT73" s="118"/>
      <c r="RU73" s="118"/>
      <c r="RV73" s="118"/>
      <c r="RW73" s="118"/>
      <c r="RX73" s="118"/>
      <c r="RY73" s="118"/>
      <c r="RZ73" s="118"/>
      <c r="SA73" s="118"/>
      <c r="SB73" s="118"/>
      <c r="SC73" s="118"/>
      <c r="SD73" s="118"/>
      <c r="SE73" s="118"/>
      <c r="SF73" s="118"/>
      <c r="SG73" s="118"/>
      <c r="SH73" s="118"/>
      <c r="SI73" s="118"/>
      <c r="SJ73" s="118"/>
      <c r="SK73" s="118"/>
      <c r="SL73" s="118"/>
      <c r="SM73" s="118"/>
      <c r="SN73" s="118"/>
      <c r="SO73" s="118"/>
      <c r="SP73" s="118"/>
      <c r="SQ73" s="118"/>
      <c r="SR73" s="118"/>
      <c r="SS73" s="118"/>
      <c r="ST73" s="118"/>
      <c r="SU73" s="118"/>
      <c r="SV73" s="118"/>
      <c r="SW73" s="118"/>
      <c r="SX73" s="118"/>
      <c r="SY73" s="118"/>
      <c r="SZ73" s="118"/>
      <c r="TA73" s="118"/>
      <c r="TB73" s="118"/>
      <c r="TC73" s="118"/>
      <c r="TD73" s="118"/>
      <c r="TE73" s="118"/>
      <c r="TF73" s="118"/>
      <c r="TG73" s="118"/>
      <c r="TH73" s="118"/>
      <c r="TI73" s="118"/>
      <c r="TJ73" s="118"/>
      <c r="TK73" s="118"/>
      <c r="TL73" s="118"/>
      <c r="TM73" s="118"/>
      <c r="TN73" s="118"/>
      <c r="TO73" s="118"/>
      <c r="TP73" s="118"/>
      <c r="TQ73" s="118"/>
      <c r="TR73" s="118"/>
      <c r="TS73" s="118"/>
      <c r="TT73" s="118"/>
      <c r="TU73" s="118"/>
      <c r="TV73" s="118"/>
      <c r="TW73" s="118"/>
      <c r="TX73" s="118"/>
      <c r="TY73" s="118"/>
      <c r="TZ73" s="118"/>
      <c r="UA73" s="118"/>
      <c r="UB73" s="118"/>
      <c r="UC73" s="118"/>
      <c r="UD73" s="118"/>
      <c r="UE73" s="118"/>
      <c r="UF73" s="118"/>
      <c r="UG73" s="118"/>
      <c r="UH73" s="118"/>
      <c r="UI73" s="118"/>
      <c r="UJ73" s="118"/>
      <c r="UK73" s="118"/>
      <c r="UL73" s="118"/>
      <c r="UM73" s="118"/>
      <c r="UN73" s="118"/>
      <c r="UO73" s="118"/>
      <c r="UP73" s="118"/>
      <c r="UQ73" s="118"/>
      <c r="UR73" s="118"/>
      <c r="US73" s="118"/>
      <c r="UT73" s="118"/>
      <c r="UU73" s="118"/>
      <c r="UV73" s="118"/>
      <c r="UW73" s="118"/>
      <c r="UX73" s="118"/>
      <c r="UY73" s="118"/>
      <c r="UZ73" s="118"/>
      <c r="VA73" s="118"/>
      <c r="VB73" s="118"/>
      <c r="VC73" s="118"/>
      <c r="VD73" s="118"/>
      <c r="VE73" s="118"/>
      <c r="VF73" s="118"/>
      <c r="VG73" s="118"/>
      <c r="VH73" s="118"/>
      <c r="VI73" s="118"/>
      <c r="VJ73" s="118"/>
      <c r="VK73" s="118"/>
      <c r="VL73" s="118"/>
      <c r="VM73" s="118"/>
      <c r="VN73" s="118"/>
      <c r="VO73" s="118"/>
      <c r="VP73" s="118"/>
      <c r="VQ73" s="118"/>
      <c r="VR73" s="118"/>
      <c r="VS73" s="118"/>
      <c r="VT73" s="118"/>
      <c r="VU73" s="118"/>
      <c r="VV73" s="118"/>
      <c r="VW73" s="118"/>
      <c r="VX73" s="118"/>
      <c r="VY73" s="118"/>
      <c r="VZ73" s="118"/>
      <c r="WA73" s="118"/>
      <c r="WB73" s="118"/>
      <c r="WC73" s="118"/>
      <c r="WD73" s="118"/>
      <c r="WE73" s="118"/>
      <c r="WF73" s="118"/>
      <c r="WG73" s="118"/>
      <c r="WH73" s="118"/>
      <c r="WI73" s="118"/>
      <c r="WJ73" s="118"/>
      <c r="WK73" s="118"/>
      <c r="WL73" s="118"/>
      <c r="WM73" s="118"/>
      <c r="WN73" s="118"/>
      <c r="WO73" s="118"/>
      <c r="WP73" s="118"/>
      <c r="WQ73" s="118"/>
      <c r="WR73" s="118"/>
      <c r="WS73" s="118"/>
      <c r="WT73" s="118"/>
      <c r="WU73" s="118"/>
      <c r="WV73" s="118"/>
      <c r="WW73" s="118"/>
      <c r="WX73" s="118"/>
      <c r="WY73" s="118"/>
      <c r="WZ73" s="118"/>
      <c r="XA73" s="118"/>
      <c r="XB73" s="118"/>
      <c r="XC73" s="118"/>
      <c r="XD73" s="118"/>
      <c r="XE73" s="118"/>
      <c r="XF73" s="118"/>
      <c r="XG73" s="118"/>
      <c r="XH73" s="118"/>
      <c r="XI73" s="118"/>
      <c r="XJ73" s="118"/>
      <c r="XK73" s="118"/>
      <c r="XL73" s="118"/>
      <c r="XM73" s="118"/>
      <c r="XN73" s="118"/>
      <c r="XO73" s="118"/>
      <c r="XP73" s="118"/>
      <c r="XQ73" s="118"/>
      <c r="XR73" s="118"/>
      <c r="XS73" s="118"/>
      <c r="XT73" s="118"/>
      <c r="XU73" s="118"/>
      <c r="XV73" s="118"/>
      <c r="XW73" s="118"/>
      <c r="XX73" s="118"/>
      <c r="XY73" s="118"/>
      <c r="XZ73" s="118"/>
      <c r="YA73" s="118"/>
      <c r="YB73" s="118"/>
      <c r="YC73" s="118"/>
      <c r="YD73" s="118"/>
      <c r="YE73" s="118"/>
      <c r="YF73" s="118"/>
      <c r="YG73" s="118"/>
      <c r="YH73" s="118"/>
      <c r="YI73" s="118"/>
      <c r="YJ73" s="118"/>
      <c r="YK73" s="118"/>
      <c r="YL73" s="118"/>
      <c r="YM73" s="118"/>
      <c r="YN73" s="118"/>
      <c r="YO73" s="118"/>
      <c r="YP73" s="118"/>
      <c r="YQ73" s="118"/>
      <c r="YR73" s="118"/>
      <c r="YS73" s="118"/>
      <c r="YT73" s="118"/>
      <c r="YU73" s="118"/>
      <c r="YV73" s="118"/>
      <c r="YW73" s="118"/>
      <c r="YX73" s="118"/>
      <c r="YY73" s="118"/>
      <c r="YZ73" s="118"/>
      <c r="ZA73" s="118"/>
      <c r="ZB73" s="118"/>
      <c r="ZC73" s="118"/>
      <c r="ZD73" s="118"/>
      <c r="ZE73" s="118"/>
      <c r="ZF73" s="118"/>
      <c r="ZG73" s="118"/>
      <c r="ZH73" s="118"/>
      <c r="ZI73" s="118"/>
      <c r="ZJ73" s="118"/>
      <c r="ZK73" s="118"/>
      <c r="ZL73" s="118"/>
      <c r="ZM73" s="118"/>
      <c r="ZN73" s="118"/>
      <c r="ZO73" s="118"/>
      <c r="ZP73" s="118"/>
      <c r="ZQ73" s="118"/>
      <c r="ZR73" s="118"/>
      <c r="ZS73" s="118"/>
      <c r="ZT73" s="118"/>
      <c r="ZU73" s="118"/>
      <c r="ZV73" s="118"/>
      <c r="ZW73" s="118"/>
      <c r="ZX73" s="118"/>
      <c r="ZY73" s="118"/>
      <c r="ZZ73" s="118"/>
      <c r="AAA73" s="118"/>
      <c r="AAB73" s="118"/>
      <c r="AAC73" s="118"/>
      <c r="AAD73" s="118"/>
      <c r="AAE73" s="118"/>
      <c r="AAF73" s="118"/>
      <c r="AAG73" s="118"/>
      <c r="AAH73" s="118"/>
      <c r="AAI73" s="118"/>
      <c r="AAJ73" s="118"/>
      <c r="AAK73" s="118"/>
      <c r="AAL73" s="118"/>
      <c r="AAM73" s="118"/>
      <c r="AAN73" s="118"/>
      <c r="AAO73" s="118"/>
      <c r="AAP73" s="118"/>
      <c r="AAQ73" s="118"/>
      <c r="AAR73" s="118"/>
      <c r="AAS73" s="118"/>
      <c r="AAT73" s="118"/>
      <c r="AAU73" s="118"/>
      <c r="AAV73" s="118"/>
      <c r="AAW73" s="118"/>
      <c r="AAX73" s="118"/>
      <c r="AAY73" s="118"/>
      <c r="AAZ73" s="118"/>
      <c r="ABA73" s="118"/>
      <c r="ABB73" s="118"/>
      <c r="ABC73" s="118"/>
      <c r="ABD73" s="118"/>
      <c r="ABE73" s="118"/>
      <c r="ABF73" s="118"/>
      <c r="ABG73" s="118"/>
      <c r="ABH73" s="118"/>
      <c r="ABI73" s="118"/>
      <c r="ABJ73" s="118"/>
      <c r="ABK73" s="118"/>
      <c r="ABL73" s="118"/>
      <c r="ABM73" s="118"/>
      <c r="ABN73" s="118"/>
      <c r="ABO73" s="118"/>
      <c r="ABP73" s="118"/>
      <c r="ABQ73" s="118"/>
      <c r="ABR73" s="118"/>
      <c r="ABS73" s="118"/>
      <c r="ABT73" s="118"/>
      <c r="ABU73" s="118"/>
      <c r="ABV73" s="118"/>
      <c r="ABW73" s="118"/>
      <c r="ABX73" s="118"/>
      <c r="ABY73" s="118"/>
      <c r="ABZ73" s="118"/>
      <c r="ACA73" s="118"/>
      <c r="ACB73" s="118"/>
      <c r="ACC73" s="118"/>
      <c r="ACD73" s="118"/>
      <c r="ACE73" s="118"/>
      <c r="ACF73" s="118"/>
      <c r="ACG73" s="118"/>
      <c r="ACH73" s="118"/>
      <c r="ACI73" s="118"/>
      <c r="ACJ73" s="118"/>
      <c r="ACK73" s="118"/>
      <c r="ACL73" s="118"/>
      <c r="ACM73" s="118"/>
      <c r="ACN73" s="118"/>
      <c r="ACO73" s="118"/>
      <c r="ACP73" s="118"/>
      <c r="ACQ73" s="118"/>
      <c r="ACR73" s="118"/>
      <c r="ACS73" s="118"/>
      <c r="ACT73" s="118"/>
      <c r="ACU73" s="118"/>
      <c r="ACV73" s="118"/>
      <c r="ACW73" s="118"/>
      <c r="ACX73" s="118"/>
      <c r="ACY73" s="118"/>
      <c r="ACZ73" s="118"/>
      <c r="ADA73" s="118"/>
      <c r="ADB73" s="118"/>
      <c r="ADC73" s="118"/>
      <c r="ADD73" s="118"/>
      <c r="ADE73" s="118"/>
      <c r="ADF73" s="118"/>
      <c r="ADG73" s="118"/>
      <c r="ADH73" s="118"/>
      <c r="ADI73" s="118"/>
      <c r="ADJ73" s="118"/>
      <c r="ADK73" s="118"/>
      <c r="ADL73" s="118"/>
      <c r="ADM73" s="118"/>
      <c r="ADN73" s="118"/>
      <c r="ADO73" s="118"/>
      <c r="ADP73" s="118"/>
      <c r="ADQ73" s="118"/>
      <c r="ADR73" s="118"/>
      <c r="ADS73" s="118"/>
      <c r="ADT73" s="118"/>
      <c r="ADU73" s="118"/>
      <c r="ADV73" s="118"/>
      <c r="ADW73" s="118"/>
      <c r="ADX73" s="118"/>
      <c r="ADY73" s="118"/>
      <c r="ADZ73" s="118"/>
      <c r="AEA73" s="118"/>
      <c r="AEB73" s="118"/>
      <c r="AEC73" s="118"/>
      <c r="AED73" s="118"/>
      <c r="AEE73" s="118"/>
      <c r="AEF73" s="118"/>
      <c r="AEG73" s="118"/>
      <c r="AEH73" s="118"/>
      <c r="AEI73" s="118"/>
      <c r="AEJ73" s="118"/>
      <c r="AEK73" s="118"/>
      <c r="AEL73" s="118"/>
      <c r="AEM73" s="118"/>
      <c r="AEN73" s="118"/>
      <c r="AEO73" s="118"/>
      <c r="AEP73" s="118"/>
      <c r="AEQ73" s="118"/>
      <c r="AER73" s="118"/>
      <c r="AES73" s="118"/>
      <c r="AET73" s="118"/>
      <c r="AEU73" s="118"/>
      <c r="AEV73" s="118"/>
      <c r="AEW73" s="118"/>
      <c r="AEX73" s="118"/>
      <c r="AEY73" s="118"/>
      <c r="AEZ73" s="118"/>
      <c r="AFA73" s="118"/>
      <c r="AFB73" s="118"/>
      <c r="AFC73" s="118"/>
      <c r="AFD73" s="118"/>
      <c r="AFE73" s="118"/>
      <c r="AFF73" s="118"/>
      <c r="AFG73" s="118"/>
      <c r="AFH73" s="118"/>
      <c r="AFI73" s="118"/>
      <c r="AFJ73" s="118"/>
      <c r="AFK73" s="118"/>
      <c r="AFL73" s="118"/>
      <c r="AFM73" s="118"/>
      <c r="AFN73" s="118"/>
      <c r="AFO73" s="118"/>
      <c r="AFP73" s="118"/>
      <c r="AFQ73" s="118"/>
      <c r="AFR73" s="118"/>
      <c r="AFS73" s="118"/>
      <c r="AFT73" s="118"/>
      <c r="AFU73" s="118"/>
      <c r="AFV73" s="118"/>
      <c r="AFW73" s="118"/>
      <c r="AFX73" s="118"/>
      <c r="AFY73" s="118"/>
      <c r="AFZ73" s="118"/>
      <c r="AGA73" s="118"/>
      <c r="AGB73" s="118"/>
      <c r="AGC73" s="118"/>
      <c r="AGD73" s="118"/>
      <c r="AGE73" s="118"/>
      <c r="AGF73" s="118"/>
      <c r="AGG73" s="118"/>
      <c r="AGH73" s="118"/>
      <c r="AGI73" s="118"/>
      <c r="AGJ73" s="118"/>
      <c r="AGK73" s="118"/>
      <c r="AGL73" s="118"/>
      <c r="AGM73" s="118"/>
      <c r="AGN73" s="118"/>
      <c r="AGO73" s="118"/>
      <c r="AGP73" s="118"/>
      <c r="AGQ73" s="118"/>
      <c r="AGR73" s="118"/>
      <c r="AGS73" s="118"/>
      <c r="AGT73" s="118"/>
      <c r="AGU73" s="118"/>
      <c r="AGV73" s="118"/>
      <c r="AGW73" s="118"/>
      <c r="AGX73" s="118"/>
      <c r="AGY73" s="118"/>
      <c r="AGZ73" s="118"/>
      <c r="AHA73" s="118"/>
      <c r="AHB73" s="118"/>
      <c r="AHC73" s="118"/>
      <c r="AHD73" s="118"/>
      <c r="AHE73" s="118"/>
      <c r="AHF73" s="118"/>
      <c r="AHG73" s="118"/>
      <c r="AHH73" s="118"/>
      <c r="AHI73" s="118"/>
      <c r="AHJ73" s="118"/>
      <c r="AHK73" s="118"/>
      <c r="AHL73" s="118"/>
      <c r="AHM73" s="118"/>
      <c r="AHN73" s="118"/>
      <c r="AHO73" s="118"/>
      <c r="AHP73" s="118"/>
      <c r="AHQ73" s="118"/>
      <c r="AHR73" s="118"/>
      <c r="AHS73" s="118"/>
      <c r="AHT73" s="118"/>
      <c r="AHU73" s="118"/>
      <c r="AHV73" s="118"/>
      <c r="AHW73" s="118"/>
      <c r="AHX73" s="118"/>
      <c r="AHY73" s="118"/>
      <c r="AHZ73" s="118"/>
      <c r="AIA73" s="118"/>
      <c r="AIB73" s="118"/>
      <c r="AIC73" s="118"/>
      <c r="AID73" s="118"/>
      <c r="AIE73" s="118"/>
      <c r="AIF73" s="118"/>
      <c r="AIG73" s="118"/>
      <c r="AIH73" s="118"/>
      <c r="AII73" s="118"/>
      <c r="AIJ73" s="118"/>
      <c r="AIK73" s="118"/>
      <c r="AIL73" s="118"/>
      <c r="AIM73" s="118"/>
      <c r="AIN73" s="118"/>
      <c r="AIO73" s="118"/>
      <c r="AIP73" s="118"/>
      <c r="AIQ73" s="118"/>
      <c r="AIR73" s="118"/>
      <c r="AIS73" s="118"/>
      <c r="AIT73" s="118"/>
      <c r="AIU73" s="118"/>
      <c r="AIV73" s="118"/>
      <c r="AIW73" s="118"/>
      <c r="AIX73" s="118"/>
      <c r="AIY73" s="118"/>
      <c r="AIZ73" s="118"/>
      <c r="AJA73" s="118"/>
      <c r="AJB73" s="118"/>
      <c r="AJC73" s="118"/>
      <c r="AJD73" s="118"/>
      <c r="AJE73" s="118"/>
      <c r="AJF73" s="118"/>
      <c r="AJG73" s="118"/>
      <c r="AJH73" s="118"/>
      <c r="AJI73" s="118"/>
      <c r="AJJ73" s="118"/>
      <c r="AJK73" s="118"/>
      <c r="AJL73" s="118"/>
      <c r="AJM73" s="118"/>
      <c r="AJN73" s="118"/>
      <c r="AJO73" s="118"/>
      <c r="AJP73" s="118"/>
      <c r="AJQ73" s="118"/>
      <c r="AJR73" s="118"/>
      <c r="AJS73" s="118"/>
      <c r="AJT73" s="118"/>
      <c r="AJU73" s="118"/>
      <c r="AJV73" s="118"/>
      <c r="AJW73" s="118"/>
      <c r="AJX73" s="118"/>
      <c r="AJY73" s="118"/>
      <c r="AJZ73" s="118"/>
      <c r="AKA73" s="118"/>
      <c r="AKB73" s="118"/>
      <c r="AKC73" s="118"/>
      <c r="AKD73" s="118"/>
      <c r="AKE73" s="118"/>
      <c r="AKF73" s="118"/>
      <c r="AKG73" s="118"/>
      <c r="AKH73" s="118"/>
      <c r="AKI73" s="118"/>
      <c r="AKJ73" s="118"/>
      <c r="AKK73" s="118"/>
      <c r="AKL73" s="118"/>
      <c r="AKM73" s="118"/>
      <c r="AKN73" s="118"/>
      <c r="AKO73" s="118"/>
      <c r="AKP73" s="118"/>
      <c r="AKQ73" s="118"/>
      <c r="AKR73" s="118"/>
      <c r="AKS73" s="118"/>
      <c r="AKT73" s="118"/>
      <c r="AKU73" s="118"/>
      <c r="AKV73" s="118"/>
      <c r="AKW73" s="118"/>
      <c r="AKX73" s="118"/>
      <c r="AKY73" s="118"/>
      <c r="AKZ73" s="118"/>
      <c r="ALA73" s="118"/>
      <c r="ALB73" s="118"/>
      <c r="ALC73" s="118"/>
      <c r="ALD73" s="118"/>
      <c r="ALE73" s="118"/>
      <c r="ALF73" s="118"/>
      <c r="ALG73" s="118"/>
      <c r="ALH73" s="118"/>
      <c r="ALI73" s="118"/>
      <c r="ALJ73" s="118"/>
      <c r="ALK73" s="118"/>
      <c r="ALL73" s="118"/>
      <c r="ALM73" s="118"/>
      <c r="ALN73" s="118"/>
      <c r="ALO73" s="118"/>
      <c r="ALP73" s="118"/>
      <c r="ALQ73" s="118"/>
      <c r="ALR73" s="118"/>
      <c r="ALS73" s="118"/>
      <c r="ALT73" s="118"/>
      <c r="ALU73" s="118"/>
      <c r="ALV73" s="118"/>
      <c r="ALW73" s="118"/>
      <c r="ALX73" s="118"/>
      <c r="ALY73" s="118"/>
      <c r="ALZ73" s="118"/>
      <c r="AMA73" s="118"/>
      <c r="AMB73" s="118"/>
      <c r="AMC73" s="118"/>
      <c r="AMD73" s="118"/>
      <c r="AME73" s="118"/>
      <c r="AMF73" s="118"/>
      <c r="AMG73" s="118"/>
      <c r="AMH73" s="118"/>
    </row>
    <row r="74" spans="1:1023" ht="15.75" x14ac:dyDescent="0.25">
      <c r="A74" s="208" t="s">
        <v>1361</v>
      </c>
      <c r="B74" s="163">
        <v>73</v>
      </c>
      <c r="C74" s="162" t="s">
        <v>24686</v>
      </c>
      <c r="D74" s="175" t="s">
        <v>1362</v>
      </c>
      <c r="E74" s="185" t="s">
        <v>1363</v>
      </c>
      <c r="F74" s="201"/>
      <c r="G74" s="180"/>
      <c r="H74" s="180"/>
      <c r="I74" s="319">
        <v>2.21</v>
      </c>
      <c r="J74" s="366"/>
      <c r="K74" s="140"/>
      <c r="L74" s="140"/>
      <c r="M74" s="140"/>
      <c r="N74" s="140"/>
      <c r="O74" s="140"/>
      <c r="P74" s="140"/>
      <c r="Q74" s="332" t="s">
        <v>753</v>
      </c>
      <c r="R74" s="332" t="s">
        <v>752</v>
      </c>
      <c r="S74" s="140"/>
      <c r="V74" s="219">
        <f t="shared" si="33"/>
        <v>100</v>
      </c>
      <c r="W74" s="219">
        <f t="shared" si="34"/>
        <v>100</v>
      </c>
      <c r="X74" s="219">
        <f t="shared" si="38"/>
        <v>100</v>
      </c>
      <c r="Y74" s="219">
        <f t="shared" si="28"/>
        <v>100</v>
      </c>
      <c r="Z74" s="219">
        <f t="shared" si="29"/>
        <v>100</v>
      </c>
      <c r="AA74" s="220">
        <f t="shared" si="44"/>
        <v>0.1</v>
      </c>
      <c r="AB74" s="220">
        <f t="shared" si="43"/>
        <v>0.1</v>
      </c>
      <c r="AC74" s="220">
        <f t="shared" si="37"/>
        <v>100</v>
      </c>
      <c r="AD74" s="416">
        <f t="shared" si="30"/>
        <v>100</v>
      </c>
      <c r="AE74" s="416">
        <f t="shared" si="27"/>
        <v>100</v>
      </c>
      <c r="AF74" s="212">
        <f t="shared" si="39"/>
        <v>100</v>
      </c>
      <c r="AG74" s="212">
        <f t="shared" si="40"/>
        <v>100</v>
      </c>
      <c r="AH74" s="212">
        <f t="shared" si="41"/>
        <v>100</v>
      </c>
      <c r="AI74" s="212">
        <f t="shared" si="42"/>
        <v>100</v>
      </c>
      <c r="AJ74" s="214"/>
      <c r="AK74" s="412"/>
      <c r="AL74" s="412"/>
      <c r="AM74" s="214"/>
      <c r="AN74" s="412"/>
      <c r="AO74" s="412"/>
      <c r="AP74" s="198"/>
      <c r="AQ74" s="263" t="s">
        <v>24687</v>
      </c>
    </row>
    <row r="75" spans="1:1023" x14ac:dyDescent="0.25">
      <c r="A75" s="235" t="s">
        <v>5360</v>
      </c>
      <c r="B75" s="163">
        <v>74</v>
      </c>
      <c r="C75" s="317" t="s">
        <v>24688</v>
      </c>
      <c r="D75" s="177" t="s">
        <v>5361</v>
      </c>
      <c r="E75" s="187" t="s">
        <v>5362</v>
      </c>
      <c r="F75" s="187"/>
      <c r="G75" s="177"/>
      <c r="H75" s="177"/>
      <c r="I75" s="319">
        <v>8.4</v>
      </c>
      <c r="J75" s="334"/>
      <c r="K75" s="334"/>
      <c r="L75" s="334"/>
      <c r="M75" s="334"/>
      <c r="N75" s="334"/>
      <c r="O75" s="339"/>
      <c r="P75" s="334"/>
      <c r="Q75" s="334" t="s">
        <v>752</v>
      </c>
      <c r="R75" s="334">
        <v>2</v>
      </c>
      <c r="S75" s="334"/>
      <c r="T75" s="334"/>
      <c r="U75" s="340"/>
      <c r="V75" s="237">
        <f t="shared" si="33"/>
        <v>100</v>
      </c>
      <c r="W75" s="237">
        <f t="shared" si="34"/>
        <v>100</v>
      </c>
      <c r="X75" s="237">
        <f t="shared" si="38"/>
        <v>100</v>
      </c>
      <c r="Y75" s="237">
        <f t="shared" si="28"/>
        <v>100</v>
      </c>
      <c r="Z75" s="237">
        <f t="shared" si="29"/>
        <v>100</v>
      </c>
      <c r="AA75" s="238">
        <f t="shared" si="44"/>
        <v>0.1</v>
      </c>
      <c r="AB75" s="238">
        <f t="shared" si="43"/>
        <v>1</v>
      </c>
      <c r="AC75" s="238">
        <f t="shared" si="37"/>
        <v>100</v>
      </c>
      <c r="AD75" s="416">
        <f t="shared" ref="AD75:AD106" si="59">IF(L75=0,100,IF(L75=1,1,IF(L75="1B",1,IF(L75="1A",0.1,100))))</f>
        <v>100</v>
      </c>
      <c r="AE75" s="416">
        <f t="shared" si="27"/>
        <v>100</v>
      </c>
      <c r="AF75" s="239">
        <f t="shared" si="39"/>
        <v>100</v>
      </c>
      <c r="AG75" s="239">
        <f t="shared" si="40"/>
        <v>100</v>
      </c>
      <c r="AH75" s="239">
        <f t="shared" si="41"/>
        <v>100</v>
      </c>
      <c r="AI75" s="239">
        <f t="shared" si="42"/>
        <v>100</v>
      </c>
      <c r="AJ75" s="225" t="s">
        <v>24689</v>
      </c>
      <c r="AK75" s="236"/>
      <c r="AL75" s="187">
        <v>3</v>
      </c>
      <c r="AM75" s="214"/>
      <c r="AN75" s="187"/>
      <c r="AO75" s="187"/>
      <c r="AQ75" s="167" t="s">
        <v>5363</v>
      </c>
    </row>
    <row r="76" spans="1:1023" x14ac:dyDescent="0.25">
      <c r="A76" s="235" t="s">
        <v>1694</v>
      </c>
      <c r="B76" s="163">
        <v>75</v>
      </c>
      <c r="C76" s="317" t="s">
        <v>24690</v>
      </c>
      <c r="D76" s="177" t="s">
        <v>5364</v>
      </c>
      <c r="E76" s="187" t="s">
        <v>822</v>
      </c>
      <c r="F76" s="187">
        <v>3</v>
      </c>
      <c r="G76" s="177"/>
      <c r="H76" s="177">
        <v>4</v>
      </c>
      <c r="I76" s="319">
        <v>2.4</v>
      </c>
      <c r="J76" s="334">
        <v>2</v>
      </c>
      <c r="K76" s="334">
        <v>2</v>
      </c>
      <c r="L76" s="334"/>
      <c r="M76" s="334"/>
      <c r="N76" s="334"/>
      <c r="O76" s="339">
        <v>3</v>
      </c>
      <c r="P76" s="334">
        <v>2</v>
      </c>
      <c r="Q76" s="334" t="s">
        <v>752</v>
      </c>
      <c r="R76" s="334"/>
      <c r="S76" s="334"/>
      <c r="T76" s="334"/>
      <c r="U76" s="340"/>
      <c r="V76" s="237">
        <f t="shared" si="33"/>
        <v>100</v>
      </c>
      <c r="W76" s="237">
        <f t="shared" si="34"/>
        <v>100</v>
      </c>
      <c r="X76" s="237">
        <f t="shared" si="38"/>
        <v>20</v>
      </c>
      <c r="Y76" s="237">
        <f t="shared" si="28"/>
        <v>100</v>
      </c>
      <c r="Z76" s="237">
        <f t="shared" si="29"/>
        <v>10</v>
      </c>
      <c r="AA76" s="238">
        <f t="shared" si="44"/>
        <v>0.1</v>
      </c>
      <c r="AB76" s="238">
        <f t="shared" si="43"/>
        <v>100</v>
      </c>
      <c r="AC76" s="238">
        <f t="shared" si="37"/>
        <v>100</v>
      </c>
      <c r="AD76" s="416">
        <f t="shared" si="59"/>
        <v>100</v>
      </c>
      <c r="AE76" s="416">
        <f t="shared" si="27"/>
        <v>100</v>
      </c>
      <c r="AF76" s="239">
        <f t="shared" si="39"/>
        <v>10</v>
      </c>
      <c r="AG76" s="239">
        <f t="shared" si="40"/>
        <v>10</v>
      </c>
      <c r="AH76" s="239">
        <f t="shared" si="41"/>
        <v>100</v>
      </c>
      <c r="AI76" s="239">
        <f t="shared" si="42"/>
        <v>100</v>
      </c>
      <c r="AJ76" s="225" t="s">
        <v>24691</v>
      </c>
      <c r="AK76" s="236"/>
      <c r="AL76" s="187">
        <v>2</v>
      </c>
      <c r="AM76" s="214"/>
      <c r="AN76" s="187"/>
      <c r="AO76" s="187"/>
      <c r="AQ76" s="167" t="s">
        <v>5365</v>
      </c>
    </row>
    <row r="77" spans="1:1023" x14ac:dyDescent="0.25">
      <c r="A77" s="302" t="s">
        <v>5453</v>
      </c>
      <c r="B77" s="163">
        <v>76</v>
      </c>
      <c r="C77" s="317" t="s">
        <v>5454</v>
      </c>
      <c r="D77" s="183" t="s">
        <v>5455</v>
      </c>
      <c r="E77" s="187" t="s">
        <v>5366</v>
      </c>
      <c r="F77" s="187"/>
      <c r="G77" s="177"/>
      <c r="H77" s="177"/>
      <c r="I77" s="319">
        <v>769</v>
      </c>
      <c r="J77" s="334"/>
      <c r="K77" s="334"/>
      <c r="L77" s="334"/>
      <c r="M77" s="334"/>
      <c r="N77" s="334"/>
      <c r="O77" s="339"/>
      <c r="P77" s="334"/>
      <c r="Q77" s="334"/>
      <c r="R77" s="334"/>
      <c r="S77" s="334"/>
      <c r="T77" s="334"/>
      <c r="U77" s="340"/>
      <c r="V77" s="237">
        <f t="shared" si="33"/>
        <v>100</v>
      </c>
      <c r="W77" s="237">
        <f t="shared" si="34"/>
        <v>100</v>
      </c>
      <c r="X77" s="237">
        <f t="shared" si="38"/>
        <v>100</v>
      </c>
      <c r="Y77" s="237">
        <f t="shared" si="28"/>
        <v>100</v>
      </c>
      <c r="Z77" s="237">
        <f t="shared" si="29"/>
        <v>100</v>
      </c>
      <c r="AA77" s="238">
        <f t="shared" si="44"/>
        <v>100</v>
      </c>
      <c r="AB77" s="238">
        <f t="shared" si="43"/>
        <v>100</v>
      </c>
      <c r="AC77" s="238">
        <f t="shared" si="37"/>
        <v>100</v>
      </c>
      <c r="AD77" s="416">
        <f t="shared" si="59"/>
        <v>100</v>
      </c>
      <c r="AE77" s="416">
        <f t="shared" si="27"/>
        <v>100</v>
      </c>
      <c r="AF77" s="239">
        <f t="shared" si="39"/>
        <v>100</v>
      </c>
      <c r="AG77" s="239">
        <f t="shared" si="40"/>
        <v>100</v>
      </c>
      <c r="AH77" s="239">
        <f t="shared" si="41"/>
        <v>100</v>
      </c>
      <c r="AI77" s="239">
        <f t="shared" si="42"/>
        <v>100</v>
      </c>
      <c r="AJ77" s="243"/>
      <c r="AK77" s="236"/>
      <c r="AL77" s="187"/>
      <c r="AM77" s="214"/>
      <c r="AN77" s="187"/>
      <c r="AO77" s="187"/>
      <c r="AQ77" s="167" t="s">
        <v>5367</v>
      </c>
    </row>
    <row r="78" spans="1:1023" ht="18.75" customHeight="1" x14ac:dyDescent="0.25">
      <c r="A78" s="302" t="s">
        <v>5445</v>
      </c>
      <c r="B78" s="163">
        <v>77</v>
      </c>
      <c r="C78" s="317" t="s">
        <v>24692</v>
      </c>
      <c r="D78" s="183" t="s">
        <v>5446</v>
      </c>
      <c r="E78" s="187" t="s">
        <v>5366</v>
      </c>
      <c r="F78" s="187"/>
      <c r="G78" s="177"/>
      <c r="H78" s="177"/>
      <c r="I78" s="319">
        <v>768.7</v>
      </c>
      <c r="J78" s="334"/>
      <c r="K78" s="334"/>
      <c r="L78" s="334"/>
      <c r="M78" s="334"/>
      <c r="N78" s="334"/>
      <c r="O78" s="339"/>
      <c r="P78" s="334"/>
      <c r="Q78" s="334"/>
      <c r="R78" s="334"/>
      <c r="S78" s="334"/>
      <c r="T78" s="334"/>
      <c r="U78" s="340"/>
      <c r="V78" s="237">
        <f t="shared" si="33"/>
        <v>100</v>
      </c>
      <c r="W78" s="237">
        <f t="shared" si="34"/>
        <v>100</v>
      </c>
      <c r="X78" s="237">
        <f t="shared" si="38"/>
        <v>100</v>
      </c>
      <c r="Y78" s="237">
        <f t="shared" si="28"/>
        <v>100</v>
      </c>
      <c r="Z78" s="237">
        <f t="shared" si="29"/>
        <v>100</v>
      </c>
      <c r="AA78" s="238">
        <f t="shared" si="44"/>
        <v>100</v>
      </c>
      <c r="AB78" s="238">
        <f t="shared" si="43"/>
        <v>100</v>
      </c>
      <c r="AC78" s="238">
        <f t="shared" si="37"/>
        <v>100</v>
      </c>
      <c r="AD78" s="416">
        <f t="shared" si="59"/>
        <v>100</v>
      </c>
      <c r="AE78" s="416">
        <f t="shared" si="27"/>
        <v>100</v>
      </c>
      <c r="AF78" s="239">
        <f t="shared" si="39"/>
        <v>100</v>
      </c>
      <c r="AG78" s="239">
        <f t="shared" si="40"/>
        <v>100</v>
      </c>
      <c r="AH78" s="239">
        <f t="shared" si="41"/>
        <v>100</v>
      </c>
      <c r="AI78" s="239">
        <f t="shared" si="42"/>
        <v>100</v>
      </c>
      <c r="AJ78" s="243"/>
      <c r="AK78" s="236"/>
      <c r="AL78" s="187"/>
      <c r="AM78" s="214"/>
      <c r="AN78" s="187"/>
      <c r="AO78" s="187"/>
      <c r="AQ78" s="167" t="s">
        <v>5367</v>
      </c>
    </row>
    <row r="79" spans="1:1023" x14ac:dyDescent="0.25">
      <c r="A79" s="302" t="s">
        <v>5447</v>
      </c>
      <c r="B79" s="163">
        <v>78</v>
      </c>
      <c r="C79" s="317" t="s">
        <v>5448</v>
      </c>
      <c r="D79" s="183" t="s">
        <v>5449</v>
      </c>
      <c r="E79" s="187" t="s">
        <v>5366</v>
      </c>
      <c r="F79" s="187"/>
      <c r="G79" s="177"/>
      <c r="H79" s="177"/>
      <c r="I79" s="319">
        <v>768.7</v>
      </c>
      <c r="J79" s="334"/>
      <c r="K79" s="334"/>
      <c r="L79" s="334"/>
      <c r="M79" s="334"/>
      <c r="N79" s="334"/>
      <c r="O79" s="339"/>
      <c r="P79" s="334"/>
      <c r="Q79" s="334"/>
      <c r="R79" s="334"/>
      <c r="S79" s="334"/>
      <c r="T79" s="334"/>
      <c r="U79" s="340"/>
      <c r="V79" s="237">
        <f t="shared" si="33"/>
        <v>100</v>
      </c>
      <c r="W79" s="237">
        <f t="shared" si="34"/>
        <v>100</v>
      </c>
      <c r="X79" s="237">
        <f t="shared" si="38"/>
        <v>100</v>
      </c>
      <c r="Y79" s="237">
        <f t="shared" si="28"/>
        <v>100</v>
      </c>
      <c r="Z79" s="237">
        <f t="shared" si="29"/>
        <v>100</v>
      </c>
      <c r="AA79" s="238">
        <f t="shared" si="44"/>
        <v>100</v>
      </c>
      <c r="AB79" s="238">
        <f t="shared" si="43"/>
        <v>100</v>
      </c>
      <c r="AC79" s="238">
        <f t="shared" si="37"/>
        <v>100</v>
      </c>
      <c r="AD79" s="416">
        <f t="shared" si="59"/>
        <v>100</v>
      </c>
      <c r="AE79" s="416">
        <f t="shared" si="27"/>
        <v>100</v>
      </c>
      <c r="AF79" s="239">
        <f t="shared" si="39"/>
        <v>100</v>
      </c>
      <c r="AG79" s="239">
        <f t="shared" si="40"/>
        <v>100</v>
      </c>
      <c r="AH79" s="239">
        <f t="shared" si="41"/>
        <v>100</v>
      </c>
      <c r="AI79" s="239">
        <f t="shared" si="42"/>
        <v>100</v>
      </c>
      <c r="AJ79" s="243"/>
      <c r="AK79" s="236"/>
      <c r="AL79" s="187"/>
      <c r="AM79" s="214"/>
      <c r="AN79" s="187"/>
      <c r="AO79" s="187"/>
      <c r="AQ79" s="167" t="s">
        <v>5367</v>
      </c>
      <c r="AU79" s="412"/>
      <c r="AV79" s="412"/>
      <c r="AW79" s="412"/>
      <c r="AX79" s="412"/>
      <c r="AY79" s="412"/>
      <c r="AZ79" s="412"/>
      <c r="BA79" s="412"/>
      <c r="BB79" s="412"/>
      <c r="BC79" s="412"/>
      <c r="BD79" s="412"/>
      <c r="BE79" s="412"/>
      <c r="BF79" s="412"/>
      <c r="BG79" s="412"/>
      <c r="BH79" s="412"/>
      <c r="BI79" s="412"/>
      <c r="BJ79" s="412"/>
      <c r="BK79" s="412"/>
      <c r="BL79" s="412"/>
      <c r="BM79" s="412"/>
      <c r="BN79" s="412"/>
      <c r="BO79" s="412"/>
      <c r="BP79" s="412"/>
      <c r="BQ79" s="412"/>
      <c r="BR79" s="412"/>
      <c r="BS79" s="412"/>
      <c r="BT79" s="412"/>
      <c r="BU79" s="412"/>
      <c r="BV79" s="412"/>
      <c r="BW79" s="412"/>
      <c r="BX79" s="412"/>
      <c r="BY79" s="412"/>
      <c r="BZ79" s="412"/>
      <c r="CA79" s="412"/>
      <c r="CB79" s="412"/>
      <c r="CC79" s="412"/>
      <c r="CD79" s="412"/>
      <c r="CE79" s="412"/>
      <c r="CF79" s="412"/>
      <c r="CG79" s="412"/>
      <c r="CH79" s="412"/>
      <c r="CI79" s="412"/>
      <c r="CJ79" s="412"/>
      <c r="CK79" s="412"/>
      <c r="CL79" s="412"/>
      <c r="CM79" s="412"/>
      <c r="CN79" s="412"/>
      <c r="CO79" s="412"/>
      <c r="CP79" s="412"/>
      <c r="CQ79" s="412"/>
      <c r="CR79" s="412"/>
      <c r="CS79" s="412"/>
      <c r="CT79" s="412"/>
      <c r="CU79" s="412"/>
      <c r="CV79" s="412"/>
      <c r="CW79" s="412"/>
      <c r="CX79" s="412"/>
      <c r="CY79" s="412"/>
      <c r="CZ79" s="412"/>
      <c r="DA79" s="412"/>
      <c r="DB79" s="412"/>
      <c r="DC79" s="412"/>
      <c r="DD79" s="412"/>
      <c r="DE79" s="412"/>
      <c r="DF79" s="412"/>
      <c r="DG79" s="412"/>
      <c r="DH79" s="412"/>
      <c r="DI79" s="412"/>
      <c r="DJ79" s="412"/>
      <c r="DK79" s="412"/>
      <c r="DL79" s="412"/>
      <c r="DM79" s="412"/>
      <c r="DN79" s="412"/>
      <c r="DO79" s="412"/>
      <c r="DP79" s="412"/>
      <c r="DQ79" s="412"/>
      <c r="DR79" s="412"/>
      <c r="DS79" s="412"/>
      <c r="DT79" s="412"/>
      <c r="DU79" s="412"/>
      <c r="DV79" s="412"/>
      <c r="DW79" s="412"/>
      <c r="DX79" s="412"/>
      <c r="DY79" s="412"/>
      <c r="DZ79" s="412"/>
      <c r="EA79" s="412"/>
      <c r="EB79" s="412"/>
      <c r="EC79" s="412"/>
      <c r="ED79" s="412"/>
      <c r="EE79" s="412"/>
      <c r="EF79" s="412"/>
      <c r="EG79" s="412"/>
      <c r="EH79" s="412"/>
      <c r="EI79" s="412"/>
      <c r="EJ79" s="412"/>
      <c r="EK79" s="412"/>
      <c r="EL79" s="412"/>
      <c r="EM79" s="412"/>
      <c r="EN79" s="412"/>
      <c r="EO79" s="412"/>
      <c r="EP79" s="412"/>
      <c r="EQ79" s="412"/>
      <c r="ER79" s="412"/>
      <c r="ES79" s="412"/>
      <c r="ET79" s="412"/>
      <c r="EU79" s="412"/>
      <c r="EV79" s="412"/>
      <c r="EW79" s="412"/>
      <c r="EX79" s="412"/>
      <c r="EY79" s="412"/>
      <c r="EZ79" s="412"/>
      <c r="FA79" s="412"/>
      <c r="FB79" s="412"/>
      <c r="FC79" s="412"/>
      <c r="FD79" s="412"/>
      <c r="FE79" s="412"/>
      <c r="FF79" s="412"/>
      <c r="FG79" s="412"/>
      <c r="FH79" s="412"/>
      <c r="FI79" s="412"/>
      <c r="FJ79" s="412"/>
      <c r="FK79" s="412"/>
      <c r="FL79" s="412"/>
      <c r="FM79" s="412"/>
      <c r="FN79" s="412"/>
      <c r="FO79" s="412"/>
      <c r="FP79" s="412"/>
      <c r="FQ79" s="412"/>
      <c r="FR79" s="412"/>
      <c r="FS79" s="412"/>
      <c r="FT79" s="412"/>
      <c r="FU79" s="412"/>
      <c r="FV79" s="412"/>
      <c r="FW79" s="412"/>
      <c r="FX79" s="412"/>
      <c r="FY79" s="412"/>
      <c r="FZ79" s="412"/>
      <c r="GA79" s="412"/>
      <c r="GB79" s="412"/>
      <c r="GC79" s="412"/>
      <c r="GD79" s="412"/>
      <c r="GE79" s="412"/>
      <c r="GF79" s="412"/>
      <c r="GG79" s="412"/>
      <c r="GH79" s="412"/>
      <c r="GI79" s="412"/>
      <c r="GJ79" s="412"/>
      <c r="GK79" s="412"/>
      <c r="GL79" s="412"/>
      <c r="GM79" s="412"/>
      <c r="GN79" s="412"/>
      <c r="GO79" s="412"/>
      <c r="GP79" s="412"/>
      <c r="GQ79" s="412"/>
      <c r="GR79" s="412"/>
      <c r="GS79" s="412"/>
      <c r="GT79" s="412"/>
      <c r="GU79" s="412"/>
      <c r="GV79" s="412"/>
      <c r="GW79" s="412"/>
      <c r="GX79" s="412"/>
      <c r="GY79" s="412"/>
      <c r="GZ79" s="412"/>
      <c r="HA79" s="412"/>
      <c r="HB79" s="412"/>
      <c r="HC79" s="412"/>
      <c r="HD79" s="412"/>
      <c r="HE79" s="412"/>
      <c r="HF79" s="412"/>
      <c r="HG79" s="412"/>
      <c r="HH79" s="412"/>
      <c r="HI79" s="412"/>
      <c r="HJ79" s="412"/>
      <c r="HK79" s="412"/>
      <c r="HL79" s="412"/>
      <c r="HM79" s="412"/>
      <c r="HN79" s="412"/>
      <c r="HO79" s="412"/>
      <c r="HP79" s="412"/>
      <c r="HQ79" s="412"/>
      <c r="HR79" s="412"/>
      <c r="HS79" s="412"/>
      <c r="HT79" s="412"/>
      <c r="HU79" s="412"/>
      <c r="HV79" s="412"/>
      <c r="HW79" s="412"/>
      <c r="HX79" s="412"/>
      <c r="HY79" s="412"/>
      <c r="HZ79" s="412"/>
      <c r="IA79" s="412"/>
      <c r="IB79" s="412"/>
      <c r="IC79" s="412"/>
      <c r="ID79" s="412"/>
      <c r="IE79" s="412"/>
      <c r="IF79" s="412"/>
      <c r="IG79" s="412"/>
      <c r="IH79" s="412"/>
      <c r="II79" s="412"/>
      <c r="IJ79" s="412"/>
      <c r="IK79" s="412"/>
      <c r="IL79" s="412"/>
      <c r="IM79" s="412"/>
      <c r="IN79" s="412"/>
      <c r="IO79" s="412"/>
      <c r="IP79" s="412"/>
      <c r="IQ79" s="412"/>
      <c r="IR79" s="412"/>
      <c r="IS79" s="412"/>
      <c r="IT79" s="412"/>
      <c r="IU79" s="412"/>
      <c r="IV79" s="412"/>
      <c r="IW79" s="412"/>
      <c r="IX79" s="412"/>
      <c r="IY79" s="412"/>
      <c r="IZ79" s="412"/>
      <c r="JA79" s="412"/>
      <c r="JB79" s="412"/>
      <c r="JC79" s="412"/>
      <c r="JD79" s="412"/>
      <c r="JE79" s="412"/>
      <c r="JF79" s="412"/>
      <c r="JG79" s="412"/>
      <c r="JH79" s="412"/>
      <c r="JI79" s="412"/>
      <c r="JJ79" s="412"/>
      <c r="JK79" s="412"/>
      <c r="JL79" s="412"/>
      <c r="JM79" s="412"/>
      <c r="JN79" s="412"/>
      <c r="JO79" s="412"/>
      <c r="JP79" s="412"/>
      <c r="JQ79" s="412"/>
      <c r="JR79" s="412"/>
      <c r="JS79" s="412"/>
      <c r="JT79" s="412"/>
      <c r="JU79" s="412"/>
      <c r="JV79" s="412"/>
      <c r="JW79" s="412"/>
      <c r="JX79" s="412"/>
      <c r="JY79" s="412"/>
      <c r="JZ79" s="412"/>
      <c r="KA79" s="412"/>
      <c r="KB79" s="412"/>
      <c r="KC79" s="412"/>
      <c r="KD79" s="412"/>
      <c r="KE79" s="412"/>
      <c r="KF79" s="412"/>
      <c r="KG79" s="412"/>
      <c r="KH79" s="412"/>
      <c r="KI79" s="412"/>
      <c r="KJ79" s="412"/>
      <c r="KK79" s="412"/>
      <c r="KL79" s="412"/>
      <c r="KM79" s="412"/>
      <c r="KN79" s="412"/>
      <c r="KO79" s="412"/>
      <c r="KP79" s="412"/>
      <c r="KQ79" s="412"/>
      <c r="KR79" s="412"/>
      <c r="KS79" s="412"/>
      <c r="KT79" s="412"/>
      <c r="KU79" s="412"/>
      <c r="KV79" s="412"/>
      <c r="KW79" s="412"/>
      <c r="KX79" s="412"/>
      <c r="KY79" s="412"/>
      <c r="KZ79" s="412"/>
      <c r="LA79" s="412"/>
      <c r="LB79" s="412"/>
      <c r="LC79" s="412"/>
      <c r="LD79" s="412"/>
      <c r="LE79" s="412"/>
      <c r="LF79" s="412"/>
      <c r="LG79" s="412"/>
      <c r="LH79" s="412"/>
      <c r="LI79" s="412"/>
      <c r="LJ79" s="412"/>
      <c r="LK79" s="412"/>
      <c r="LL79" s="412"/>
      <c r="LM79" s="412"/>
      <c r="LN79" s="412"/>
      <c r="LO79" s="412"/>
      <c r="LP79" s="412"/>
      <c r="LQ79" s="412"/>
      <c r="LR79" s="412"/>
      <c r="LS79" s="412"/>
      <c r="LT79" s="412"/>
      <c r="LU79" s="412"/>
      <c r="LV79" s="412"/>
      <c r="LW79" s="412"/>
      <c r="LX79" s="412"/>
      <c r="LY79" s="412"/>
      <c r="LZ79" s="412"/>
      <c r="MA79" s="412"/>
      <c r="MB79" s="412"/>
      <c r="MC79" s="412"/>
      <c r="MD79" s="412"/>
      <c r="ME79" s="412"/>
      <c r="MF79" s="412"/>
      <c r="MG79" s="412"/>
      <c r="MH79" s="412"/>
      <c r="MI79" s="412"/>
      <c r="MJ79" s="412"/>
      <c r="MK79" s="412"/>
      <c r="ML79" s="412"/>
      <c r="MM79" s="412"/>
      <c r="MN79" s="412"/>
      <c r="MO79" s="412"/>
      <c r="MP79" s="412"/>
      <c r="MQ79" s="412"/>
      <c r="MR79" s="412"/>
      <c r="MS79" s="412"/>
      <c r="MT79" s="412"/>
      <c r="MU79" s="412"/>
      <c r="MV79" s="412"/>
      <c r="MW79" s="412"/>
      <c r="MX79" s="412"/>
      <c r="MY79" s="412"/>
      <c r="MZ79" s="412"/>
      <c r="NA79" s="412"/>
      <c r="NB79" s="412"/>
      <c r="NC79" s="412"/>
      <c r="ND79" s="412"/>
      <c r="NE79" s="412"/>
      <c r="NF79" s="412"/>
      <c r="NG79" s="412"/>
      <c r="NH79" s="412"/>
      <c r="NI79" s="412"/>
      <c r="NJ79" s="412"/>
      <c r="NK79" s="412"/>
      <c r="NL79" s="412"/>
      <c r="NM79" s="412"/>
      <c r="NN79" s="412"/>
      <c r="NO79" s="412"/>
      <c r="NP79" s="412"/>
      <c r="NQ79" s="412"/>
      <c r="NR79" s="412"/>
      <c r="NS79" s="412"/>
      <c r="NT79" s="412"/>
      <c r="NU79" s="412"/>
      <c r="NV79" s="412"/>
      <c r="NW79" s="412"/>
      <c r="NX79" s="412"/>
      <c r="NY79" s="412"/>
      <c r="NZ79" s="412"/>
      <c r="OA79" s="412"/>
      <c r="OB79" s="412"/>
      <c r="OC79" s="412"/>
      <c r="OD79" s="412"/>
      <c r="OE79" s="412"/>
      <c r="OF79" s="412"/>
      <c r="OG79" s="412"/>
      <c r="OH79" s="412"/>
      <c r="OI79" s="412"/>
      <c r="OJ79" s="412"/>
      <c r="OK79" s="412"/>
      <c r="OL79" s="412"/>
      <c r="OM79" s="412"/>
      <c r="ON79" s="412"/>
      <c r="OO79" s="412"/>
      <c r="OP79" s="412"/>
      <c r="OQ79" s="412"/>
      <c r="OR79" s="412"/>
      <c r="OS79" s="412"/>
      <c r="OT79" s="412"/>
      <c r="OU79" s="412"/>
      <c r="OV79" s="412"/>
      <c r="OW79" s="412"/>
      <c r="OX79" s="412"/>
      <c r="OY79" s="412"/>
      <c r="OZ79" s="412"/>
      <c r="PA79" s="412"/>
      <c r="PB79" s="412"/>
      <c r="PC79" s="412"/>
      <c r="PD79" s="412"/>
      <c r="PE79" s="412"/>
      <c r="PF79" s="412"/>
      <c r="PG79" s="412"/>
      <c r="PH79" s="412"/>
      <c r="PI79" s="412"/>
      <c r="PJ79" s="412"/>
      <c r="PK79" s="412"/>
      <c r="PL79" s="412"/>
      <c r="PM79" s="412"/>
      <c r="PN79" s="412"/>
      <c r="PO79" s="412"/>
      <c r="PP79" s="412"/>
      <c r="PQ79" s="412"/>
      <c r="PR79" s="412"/>
      <c r="PS79" s="412"/>
      <c r="PT79" s="412"/>
      <c r="PU79" s="412"/>
      <c r="PV79" s="412"/>
      <c r="PW79" s="412"/>
      <c r="PX79" s="412"/>
      <c r="PY79" s="412"/>
      <c r="PZ79" s="412"/>
      <c r="QA79" s="412"/>
      <c r="QB79" s="412"/>
      <c r="QC79" s="412"/>
      <c r="QD79" s="412"/>
      <c r="QE79" s="412"/>
      <c r="QF79" s="412"/>
      <c r="QG79" s="412"/>
      <c r="QH79" s="412"/>
      <c r="QI79" s="412"/>
      <c r="QJ79" s="412"/>
      <c r="QK79" s="412"/>
      <c r="QL79" s="412"/>
      <c r="QM79" s="412"/>
      <c r="QN79" s="412"/>
      <c r="QO79" s="412"/>
      <c r="QP79" s="412"/>
      <c r="QQ79" s="412"/>
      <c r="QR79" s="412"/>
      <c r="QS79" s="412"/>
      <c r="QT79" s="412"/>
      <c r="QU79" s="412"/>
      <c r="QV79" s="412"/>
      <c r="QW79" s="412"/>
      <c r="QX79" s="412"/>
      <c r="QY79" s="412"/>
      <c r="QZ79" s="412"/>
      <c r="RA79" s="412"/>
      <c r="RB79" s="412"/>
      <c r="RC79" s="412"/>
      <c r="RD79" s="412"/>
      <c r="RE79" s="412"/>
      <c r="RF79" s="412"/>
      <c r="RG79" s="412"/>
      <c r="RH79" s="412"/>
      <c r="RI79" s="412"/>
      <c r="RJ79" s="412"/>
      <c r="RK79" s="412"/>
      <c r="RL79" s="412"/>
      <c r="RM79" s="412"/>
      <c r="RN79" s="412"/>
      <c r="RO79" s="412"/>
      <c r="RP79" s="412"/>
      <c r="RQ79" s="412"/>
      <c r="RR79" s="412"/>
      <c r="RS79" s="412"/>
      <c r="RT79" s="412"/>
      <c r="RU79" s="412"/>
      <c r="RV79" s="412"/>
      <c r="RW79" s="412"/>
      <c r="RX79" s="412"/>
      <c r="RY79" s="412"/>
      <c r="RZ79" s="412"/>
      <c r="SA79" s="412"/>
      <c r="SB79" s="412"/>
      <c r="SC79" s="412"/>
      <c r="SD79" s="412"/>
      <c r="SE79" s="412"/>
      <c r="SF79" s="412"/>
      <c r="SG79" s="412"/>
      <c r="SH79" s="412"/>
      <c r="SI79" s="412"/>
      <c r="SJ79" s="412"/>
      <c r="SK79" s="412"/>
      <c r="SL79" s="412"/>
      <c r="SM79" s="412"/>
      <c r="SN79" s="412"/>
      <c r="SO79" s="412"/>
      <c r="SP79" s="412"/>
      <c r="SQ79" s="412"/>
      <c r="SR79" s="412"/>
      <c r="SS79" s="412"/>
      <c r="ST79" s="412"/>
      <c r="SU79" s="412"/>
      <c r="SV79" s="412"/>
      <c r="SW79" s="412"/>
      <c r="SX79" s="412"/>
      <c r="SY79" s="412"/>
      <c r="SZ79" s="412"/>
      <c r="TA79" s="412"/>
      <c r="TB79" s="412"/>
      <c r="TC79" s="412"/>
      <c r="TD79" s="412"/>
      <c r="TE79" s="412"/>
      <c r="TF79" s="412"/>
      <c r="TG79" s="412"/>
      <c r="TH79" s="412"/>
      <c r="TI79" s="412"/>
      <c r="TJ79" s="412"/>
      <c r="TK79" s="412"/>
      <c r="TL79" s="412"/>
      <c r="TM79" s="412"/>
      <c r="TN79" s="412"/>
      <c r="TO79" s="412"/>
      <c r="TP79" s="412"/>
      <c r="TQ79" s="412"/>
      <c r="TR79" s="412"/>
      <c r="TS79" s="412"/>
      <c r="TT79" s="412"/>
      <c r="TU79" s="412"/>
      <c r="TV79" s="412"/>
      <c r="TW79" s="412"/>
      <c r="TX79" s="412"/>
      <c r="TY79" s="412"/>
      <c r="TZ79" s="412"/>
      <c r="UA79" s="412"/>
      <c r="UB79" s="412"/>
      <c r="UC79" s="412"/>
      <c r="UD79" s="412"/>
      <c r="UE79" s="412"/>
      <c r="UF79" s="412"/>
      <c r="UG79" s="412"/>
      <c r="UH79" s="412"/>
      <c r="UI79" s="412"/>
      <c r="UJ79" s="412"/>
      <c r="UK79" s="412"/>
      <c r="UL79" s="412"/>
      <c r="UM79" s="412"/>
      <c r="UN79" s="412"/>
      <c r="UO79" s="412"/>
      <c r="UP79" s="412"/>
      <c r="UQ79" s="412"/>
      <c r="UR79" s="412"/>
      <c r="US79" s="412"/>
      <c r="UT79" s="412"/>
      <c r="UU79" s="412"/>
      <c r="UV79" s="412"/>
      <c r="UW79" s="412"/>
      <c r="UX79" s="412"/>
      <c r="UY79" s="412"/>
      <c r="UZ79" s="412"/>
      <c r="VA79" s="412"/>
      <c r="VB79" s="412"/>
      <c r="VC79" s="412"/>
      <c r="VD79" s="412"/>
      <c r="VE79" s="412"/>
      <c r="VF79" s="412"/>
      <c r="VG79" s="412"/>
      <c r="VH79" s="412"/>
      <c r="VI79" s="412"/>
      <c r="VJ79" s="412"/>
      <c r="VK79" s="412"/>
      <c r="VL79" s="412"/>
      <c r="VM79" s="412"/>
      <c r="VN79" s="412"/>
      <c r="VO79" s="412"/>
      <c r="VP79" s="412"/>
      <c r="VQ79" s="412"/>
      <c r="VR79" s="412"/>
      <c r="VS79" s="412"/>
      <c r="VT79" s="412"/>
      <c r="VU79" s="412"/>
      <c r="VV79" s="412"/>
      <c r="VW79" s="412"/>
      <c r="VX79" s="412"/>
      <c r="VY79" s="412"/>
      <c r="VZ79" s="412"/>
      <c r="WA79" s="412"/>
      <c r="WB79" s="412"/>
      <c r="WC79" s="412"/>
      <c r="WD79" s="412"/>
      <c r="WE79" s="412"/>
      <c r="WF79" s="412"/>
      <c r="WG79" s="412"/>
      <c r="WH79" s="412"/>
      <c r="WI79" s="412"/>
      <c r="WJ79" s="412"/>
      <c r="WK79" s="412"/>
      <c r="WL79" s="412"/>
      <c r="WM79" s="412"/>
      <c r="WN79" s="412"/>
      <c r="WO79" s="412"/>
      <c r="WP79" s="412"/>
      <c r="WQ79" s="412"/>
      <c r="WR79" s="412"/>
      <c r="WS79" s="412"/>
      <c r="WT79" s="412"/>
      <c r="WU79" s="412"/>
      <c r="WV79" s="412"/>
      <c r="WW79" s="412"/>
      <c r="WX79" s="412"/>
      <c r="WY79" s="412"/>
      <c r="WZ79" s="412"/>
      <c r="XA79" s="412"/>
      <c r="XB79" s="412"/>
      <c r="XC79" s="412"/>
      <c r="XD79" s="412"/>
      <c r="XE79" s="412"/>
      <c r="XF79" s="412"/>
      <c r="XG79" s="412"/>
      <c r="XH79" s="412"/>
      <c r="XI79" s="412"/>
      <c r="XJ79" s="412"/>
      <c r="XK79" s="412"/>
      <c r="XL79" s="412"/>
      <c r="XM79" s="412"/>
      <c r="XN79" s="412"/>
      <c r="XO79" s="412"/>
      <c r="XP79" s="412"/>
      <c r="XQ79" s="412"/>
      <c r="XR79" s="412"/>
      <c r="XS79" s="412"/>
      <c r="XT79" s="412"/>
      <c r="XU79" s="412"/>
      <c r="XV79" s="412"/>
      <c r="XW79" s="412"/>
      <c r="XX79" s="412"/>
      <c r="XY79" s="412"/>
      <c r="XZ79" s="412"/>
      <c r="YA79" s="412"/>
      <c r="YB79" s="412"/>
      <c r="YC79" s="412"/>
      <c r="YD79" s="412"/>
      <c r="YE79" s="412"/>
      <c r="YF79" s="412"/>
      <c r="YG79" s="412"/>
      <c r="YH79" s="412"/>
      <c r="YI79" s="412"/>
      <c r="YJ79" s="412"/>
      <c r="YK79" s="412"/>
      <c r="YL79" s="412"/>
      <c r="YM79" s="412"/>
      <c r="YN79" s="412"/>
      <c r="YO79" s="412"/>
      <c r="YP79" s="412"/>
      <c r="YQ79" s="412"/>
      <c r="YR79" s="412"/>
      <c r="YS79" s="412"/>
      <c r="YT79" s="412"/>
      <c r="YU79" s="412"/>
      <c r="YV79" s="412"/>
      <c r="YW79" s="412"/>
      <c r="YX79" s="412"/>
      <c r="YY79" s="412"/>
      <c r="YZ79" s="412"/>
      <c r="ZA79" s="412"/>
      <c r="ZB79" s="412"/>
      <c r="ZC79" s="412"/>
      <c r="ZD79" s="412"/>
      <c r="ZE79" s="412"/>
      <c r="ZF79" s="412"/>
      <c r="ZG79" s="412"/>
      <c r="ZH79" s="412"/>
      <c r="ZI79" s="412"/>
      <c r="ZJ79" s="412"/>
      <c r="ZK79" s="412"/>
      <c r="ZL79" s="412"/>
      <c r="ZM79" s="412"/>
      <c r="ZN79" s="412"/>
      <c r="ZO79" s="412"/>
      <c r="ZP79" s="412"/>
      <c r="ZQ79" s="412"/>
      <c r="ZR79" s="412"/>
      <c r="ZS79" s="412"/>
      <c r="ZT79" s="412"/>
      <c r="ZU79" s="412"/>
      <c r="ZV79" s="412"/>
      <c r="ZW79" s="412"/>
      <c r="ZX79" s="412"/>
      <c r="ZY79" s="412"/>
      <c r="ZZ79" s="412"/>
      <c r="AAA79" s="412"/>
      <c r="AAB79" s="412"/>
      <c r="AAC79" s="412"/>
      <c r="AAD79" s="412"/>
      <c r="AAE79" s="412"/>
      <c r="AAF79" s="412"/>
      <c r="AAG79" s="412"/>
      <c r="AAH79" s="412"/>
      <c r="AAI79" s="412"/>
      <c r="AAJ79" s="412"/>
      <c r="AAK79" s="412"/>
      <c r="AAL79" s="412"/>
      <c r="AAM79" s="412"/>
      <c r="AAN79" s="412"/>
      <c r="AAO79" s="412"/>
      <c r="AAP79" s="412"/>
      <c r="AAQ79" s="412"/>
      <c r="AAR79" s="412"/>
      <c r="AAS79" s="412"/>
      <c r="AAT79" s="412"/>
      <c r="AAU79" s="412"/>
      <c r="AAV79" s="412"/>
      <c r="AAW79" s="412"/>
      <c r="AAX79" s="412"/>
      <c r="AAY79" s="412"/>
      <c r="AAZ79" s="412"/>
      <c r="ABA79" s="412"/>
      <c r="ABB79" s="412"/>
      <c r="ABC79" s="412"/>
      <c r="ABD79" s="412"/>
      <c r="ABE79" s="412"/>
      <c r="ABF79" s="412"/>
      <c r="ABG79" s="412"/>
      <c r="ABH79" s="412"/>
      <c r="ABI79" s="412"/>
      <c r="ABJ79" s="412"/>
      <c r="ABK79" s="412"/>
      <c r="ABL79" s="412"/>
      <c r="ABM79" s="412"/>
      <c r="ABN79" s="412"/>
      <c r="ABO79" s="412"/>
      <c r="ABP79" s="412"/>
      <c r="ABQ79" s="412"/>
      <c r="ABR79" s="412"/>
      <c r="ABS79" s="412"/>
      <c r="ABT79" s="412"/>
      <c r="ABU79" s="412"/>
      <c r="ABV79" s="412"/>
      <c r="ABW79" s="412"/>
      <c r="ABX79" s="412"/>
      <c r="ABY79" s="412"/>
      <c r="ABZ79" s="412"/>
      <c r="ACA79" s="412"/>
      <c r="ACB79" s="412"/>
      <c r="ACC79" s="412"/>
      <c r="ACD79" s="412"/>
      <c r="ACE79" s="412"/>
      <c r="ACF79" s="412"/>
      <c r="ACG79" s="412"/>
      <c r="ACH79" s="412"/>
      <c r="ACI79" s="412"/>
      <c r="ACJ79" s="412"/>
      <c r="ACK79" s="412"/>
      <c r="ACL79" s="412"/>
      <c r="ACM79" s="412"/>
      <c r="ACN79" s="412"/>
      <c r="ACO79" s="412"/>
      <c r="ACP79" s="412"/>
      <c r="ACQ79" s="412"/>
      <c r="ACR79" s="412"/>
      <c r="ACS79" s="412"/>
      <c r="ACT79" s="412"/>
      <c r="ACU79" s="412"/>
      <c r="ACV79" s="412"/>
      <c r="ACW79" s="412"/>
      <c r="ACX79" s="412"/>
      <c r="ACY79" s="412"/>
      <c r="ACZ79" s="412"/>
      <c r="ADA79" s="412"/>
      <c r="ADB79" s="412"/>
      <c r="ADC79" s="412"/>
      <c r="ADD79" s="412"/>
      <c r="ADE79" s="412"/>
      <c r="ADF79" s="412"/>
      <c r="ADG79" s="412"/>
      <c r="ADH79" s="412"/>
      <c r="ADI79" s="412"/>
      <c r="ADJ79" s="412"/>
      <c r="ADK79" s="412"/>
      <c r="ADL79" s="412"/>
      <c r="ADM79" s="412"/>
      <c r="ADN79" s="412"/>
      <c r="ADO79" s="412"/>
      <c r="ADP79" s="412"/>
      <c r="ADQ79" s="412"/>
      <c r="ADR79" s="412"/>
      <c r="ADS79" s="412"/>
      <c r="ADT79" s="412"/>
      <c r="ADU79" s="412"/>
      <c r="ADV79" s="412"/>
      <c r="ADW79" s="412"/>
      <c r="ADX79" s="412"/>
      <c r="ADY79" s="412"/>
      <c r="ADZ79" s="412"/>
      <c r="AEA79" s="412"/>
      <c r="AEB79" s="412"/>
      <c r="AEC79" s="412"/>
      <c r="AED79" s="412"/>
      <c r="AEE79" s="412"/>
      <c r="AEF79" s="412"/>
      <c r="AEG79" s="412"/>
      <c r="AEH79" s="412"/>
      <c r="AEI79" s="412"/>
      <c r="AEJ79" s="412"/>
      <c r="AEK79" s="412"/>
      <c r="AEL79" s="412"/>
      <c r="AEM79" s="412"/>
      <c r="AEN79" s="412"/>
      <c r="AEO79" s="412"/>
      <c r="AEP79" s="412"/>
      <c r="AEQ79" s="412"/>
      <c r="AER79" s="412"/>
      <c r="AES79" s="412"/>
      <c r="AET79" s="412"/>
      <c r="AEU79" s="412"/>
      <c r="AEV79" s="412"/>
      <c r="AEW79" s="412"/>
      <c r="AEX79" s="412"/>
      <c r="AEY79" s="412"/>
      <c r="AEZ79" s="412"/>
      <c r="AFA79" s="412"/>
      <c r="AFB79" s="412"/>
      <c r="AFC79" s="412"/>
      <c r="AFD79" s="412"/>
      <c r="AFE79" s="412"/>
      <c r="AFF79" s="412"/>
      <c r="AFG79" s="412"/>
      <c r="AFH79" s="412"/>
      <c r="AFI79" s="412"/>
      <c r="AFJ79" s="412"/>
      <c r="AFK79" s="412"/>
      <c r="AFL79" s="412"/>
      <c r="AFM79" s="412"/>
      <c r="AFN79" s="412"/>
      <c r="AFO79" s="412"/>
      <c r="AFP79" s="412"/>
      <c r="AFQ79" s="412"/>
      <c r="AFR79" s="412"/>
      <c r="AFS79" s="412"/>
      <c r="AFT79" s="412"/>
      <c r="AFU79" s="412"/>
      <c r="AFV79" s="412"/>
      <c r="AFW79" s="412"/>
      <c r="AFX79" s="412"/>
      <c r="AFY79" s="412"/>
      <c r="AFZ79" s="412"/>
      <c r="AGA79" s="412"/>
      <c r="AGB79" s="412"/>
      <c r="AGC79" s="412"/>
      <c r="AGD79" s="412"/>
      <c r="AGE79" s="412"/>
      <c r="AGF79" s="412"/>
      <c r="AGG79" s="412"/>
      <c r="AGH79" s="412"/>
      <c r="AGI79" s="412"/>
      <c r="AGJ79" s="412"/>
      <c r="AGK79" s="412"/>
      <c r="AGL79" s="412"/>
      <c r="AGM79" s="412"/>
      <c r="AGN79" s="412"/>
      <c r="AGO79" s="412"/>
      <c r="AGP79" s="412"/>
      <c r="AGQ79" s="412"/>
      <c r="AGR79" s="412"/>
      <c r="AGS79" s="412"/>
      <c r="AGT79" s="412"/>
      <c r="AGU79" s="412"/>
      <c r="AGV79" s="412"/>
      <c r="AGW79" s="412"/>
      <c r="AGX79" s="412"/>
      <c r="AGY79" s="412"/>
      <c r="AGZ79" s="412"/>
      <c r="AHA79" s="412"/>
      <c r="AHB79" s="412"/>
      <c r="AHC79" s="412"/>
      <c r="AHD79" s="412"/>
      <c r="AHE79" s="412"/>
      <c r="AHF79" s="412"/>
      <c r="AHG79" s="412"/>
      <c r="AHH79" s="412"/>
      <c r="AHI79" s="412"/>
      <c r="AHJ79" s="412"/>
      <c r="AHK79" s="412"/>
      <c r="AHL79" s="412"/>
      <c r="AHM79" s="412"/>
      <c r="AHN79" s="412"/>
      <c r="AHO79" s="412"/>
      <c r="AHP79" s="412"/>
      <c r="AHQ79" s="412"/>
      <c r="AHR79" s="412"/>
      <c r="AHS79" s="412"/>
      <c r="AHT79" s="412"/>
      <c r="AHU79" s="412"/>
      <c r="AHV79" s="412"/>
      <c r="AHW79" s="412"/>
      <c r="AHX79" s="412"/>
      <c r="AHY79" s="412"/>
      <c r="AHZ79" s="412"/>
      <c r="AIA79" s="412"/>
      <c r="AIB79" s="412"/>
      <c r="AIC79" s="412"/>
      <c r="AID79" s="412"/>
      <c r="AIE79" s="412"/>
      <c r="AIF79" s="412"/>
      <c r="AIG79" s="412"/>
      <c r="AIH79" s="412"/>
      <c r="AII79" s="412"/>
      <c r="AIJ79" s="412"/>
      <c r="AIK79" s="412"/>
      <c r="AIL79" s="412"/>
      <c r="AIM79" s="412"/>
      <c r="AIN79" s="412"/>
      <c r="AIO79" s="412"/>
      <c r="AIP79" s="412"/>
      <c r="AIQ79" s="412"/>
      <c r="AIR79" s="412"/>
      <c r="AIS79" s="412"/>
      <c r="AIT79" s="412"/>
      <c r="AIU79" s="412"/>
      <c r="AIV79" s="412"/>
      <c r="AIW79" s="412"/>
      <c r="AIX79" s="412"/>
      <c r="AIY79" s="412"/>
      <c r="AIZ79" s="412"/>
      <c r="AJA79" s="412"/>
      <c r="AJB79" s="412"/>
      <c r="AJC79" s="412"/>
      <c r="AJD79" s="412"/>
      <c r="AJE79" s="412"/>
      <c r="AJF79" s="412"/>
      <c r="AJG79" s="412"/>
      <c r="AJH79" s="412"/>
      <c r="AJI79" s="412"/>
      <c r="AJJ79" s="412"/>
      <c r="AJK79" s="412"/>
      <c r="AJL79" s="412"/>
      <c r="AJM79" s="412"/>
      <c r="AJN79" s="412"/>
      <c r="AJO79" s="412"/>
      <c r="AJP79" s="412"/>
      <c r="AJQ79" s="412"/>
      <c r="AJR79" s="412"/>
      <c r="AJS79" s="412"/>
      <c r="AJT79" s="412"/>
      <c r="AJU79" s="412"/>
      <c r="AJV79" s="412"/>
      <c r="AJW79" s="412"/>
      <c r="AJX79" s="412"/>
      <c r="AJY79" s="412"/>
      <c r="AJZ79" s="412"/>
      <c r="AKA79" s="412"/>
      <c r="AKB79" s="412"/>
      <c r="AKC79" s="412"/>
      <c r="AKD79" s="412"/>
      <c r="AKE79" s="412"/>
      <c r="AKF79" s="412"/>
      <c r="AKG79" s="412"/>
      <c r="AKH79" s="412"/>
      <c r="AKI79" s="412"/>
      <c r="AKJ79" s="412"/>
      <c r="AKK79" s="412"/>
      <c r="AKL79" s="412"/>
      <c r="AKM79" s="412"/>
      <c r="AKN79" s="412"/>
      <c r="AKO79" s="412"/>
      <c r="AKP79" s="412"/>
      <c r="AKQ79" s="412"/>
      <c r="AKR79" s="412"/>
      <c r="AKS79" s="412"/>
      <c r="AKT79" s="412"/>
      <c r="AKU79" s="412"/>
      <c r="AKV79" s="412"/>
      <c r="AKW79" s="412"/>
      <c r="AKX79" s="412"/>
      <c r="AKY79" s="412"/>
      <c r="AKZ79" s="412"/>
      <c r="ALA79" s="412"/>
      <c r="ALB79" s="412"/>
      <c r="ALC79" s="412"/>
      <c r="ALD79" s="412"/>
      <c r="ALE79" s="412"/>
      <c r="ALF79" s="412"/>
      <c r="ALG79" s="412"/>
      <c r="ALH79" s="412"/>
      <c r="ALI79" s="412"/>
      <c r="ALJ79" s="412"/>
      <c r="ALK79" s="412"/>
      <c r="ALL79" s="412"/>
      <c r="ALM79" s="412"/>
      <c r="ALN79" s="412"/>
      <c r="ALO79" s="412"/>
      <c r="ALP79" s="412"/>
      <c r="ALQ79" s="412"/>
      <c r="ALR79" s="412"/>
      <c r="ALS79" s="412"/>
      <c r="ALT79" s="412"/>
      <c r="ALU79" s="412"/>
      <c r="ALV79" s="412"/>
      <c r="ALW79" s="412"/>
      <c r="ALX79" s="412"/>
      <c r="ALY79" s="412"/>
      <c r="ALZ79" s="412"/>
      <c r="AMA79" s="412"/>
      <c r="AMB79" s="412"/>
      <c r="AMC79" s="412"/>
      <c r="AMD79" s="412"/>
      <c r="AME79" s="412"/>
      <c r="AMF79" s="412"/>
      <c r="AMG79" s="412"/>
      <c r="AMH79" s="412"/>
    </row>
    <row r="80" spans="1:1023" x14ac:dyDescent="0.25">
      <c r="A80" s="302" t="s">
        <v>5450</v>
      </c>
      <c r="B80" s="163">
        <v>79</v>
      </c>
      <c r="C80" s="317" t="s">
        <v>5451</v>
      </c>
      <c r="D80" s="183" t="s">
        <v>5452</v>
      </c>
      <c r="E80" s="187" t="s">
        <v>5366</v>
      </c>
      <c r="F80" s="187"/>
      <c r="G80" s="177"/>
      <c r="H80" s="177"/>
      <c r="I80" s="319"/>
      <c r="J80" s="334"/>
      <c r="K80" s="334"/>
      <c r="L80" s="334"/>
      <c r="M80" s="334"/>
      <c r="N80" s="334"/>
      <c r="O80" s="373">
        <v>3</v>
      </c>
      <c r="P80" s="334"/>
      <c r="Q80" s="334"/>
      <c r="R80" s="334"/>
      <c r="S80" s="334"/>
      <c r="T80" s="334"/>
      <c r="U80" s="340"/>
      <c r="V80" s="237">
        <f t="shared" si="33"/>
        <v>100</v>
      </c>
      <c r="W80" s="237">
        <f t="shared" si="34"/>
        <v>100</v>
      </c>
      <c r="X80" s="237">
        <f t="shared" si="38"/>
        <v>20</v>
      </c>
      <c r="Y80" s="237">
        <f t="shared" si="28"/>
        <v>100</v>
      </c>
      <c r="Z80" s="237">
        <f t="shared" si="29"/>
        <v>100</v>
      </c>
      <c r="AA80" s="238">
        <f t="shared" si="44"/>
        <v>100</v>
      </c>
      <c r="AB80" s="238">
        <f t="shared" si="43"/>
        <v>100</v>
      </c>
      <c r="AC80" s="238">
        <f t="shared" si="37"/>
        <v>100</v>
      </c>
      <c r="AD80" s="416">
        <f t="shared" si="59"/>
        <v>100</v>
      </c>
      <c r="AE80" s="416">
        <f t="shared" si="27"/>
        <v>100</v>
      </c>
      <c r="AF80" s="239">
        <f t="shared" si="39"/>
        <v>100</v>
      </c>
      <c r="AG80" s="239">
        <f t="shared" si="40"/>
        <v>100</v>
      </c>
      <c r="AH80" s="239">
        <f t="shared" si="41"/>
        <v>100</v>
      </c>
      <c r="AI80" s="239">
        <f t="shared" si="42"/>
        <v>100</v>
      </c>
      <c r="AJ80" s="243"/>
      <c r="AK80" s="236"/>
      <c r="AL80" s="187"/>
      <c r="AM80" s="214"/>
      <c r="AN80" s="187"/>
      <c r="AO80" s="187"/>
      <c r="AQ80" s="167" t="s">
        <v>5367</v>
      </c>
    </row>
    <row r="81" spans="1:1022" x14ac:dyDescent="0.25">
      <c r="A81" s="235" t="s">
        <v>5368</v>
      </c>
      <c r="B81" s="163">
        <v>80</v>
      </c>
      <c r="C81" s="317" t="s">
        <v>24693</v>
      </c>
      <c r="D81" s="177" t="s">
        <v>5369</v>
      </c>
      <c r="E81" s="187" t="s">
        <v>5370</v>
      </c>
      <c r="F81" s="187"/>
      <c r="G81" s="177"/>
      <c r="H81" s="177"/>
      <c r="I81" s="319"/>
      <c r="J81" s="334"/>
      <c r="K81" s="334"/>
      <c r="L81" s="334"/>
      <c r="M81" s="334"/>
      <c r="N81" s="334"/>
      <c r="O81" s="339"/>
      <c r="P81" s="334"/>
      <c r="Q81" s="334"/>
      <c r="R81" s="334"/>
      <c r="S81" s="334"/>
      <c r="T81" s="334"/>
      <c r="U81" s="340"/>
      <c r="V81" s="237">
        <f t="shared" si="33"/>
        <v>100</v>
      </c>
      <c r="W81" s="237">
        <f t="shared" si="34"/>
        <v>100</v>
      </c>
      <c r="X81" s="237">
        <f t="shared" si="38"/>
        <v>100</v>
      </c>
      <c r="Y81" s="237">
        <f t="shared" si="28"/>
        <v>100</v>
      </c>
      <c r="Z81" s="237">
        <f t="shared" si="29"/>
        <v>100</v>
      </c>
      <c r="AA81" s="238">
        <f t="shared" si="44"/>
        <v>100</v>
      </c>
      <c r="AB81" s="238">
        <f t="shared" si="43"/>
        <v>100</v>
      </c>
      <c r="AC81" s="238">
        <f t="shared" si="37"/>
        <v>100</v>
      </c>
      <c r="AD81" s="416">
        <f t="shared" si="59"/>
        <v>100</v>
      </c>
      <c r="AE81" s="416">
        <f t="shared" si="27"/>
        <v>100</v>
      </c>
      <c r="AF81" s="239">
        <f t="shared" si="39"/>
        <v>100</v>
      </c>
      <c r="AG81" s="239">
        <f t="shared" si="40"/>
        <v>100</v>
      </c>
      <c r="AH81" s="239">
        <f t="shared" si="41"/>
        <v>100</v>
      </c>
      <c r="AI81" s="239">
        <f t="shared" si="42"/>
        <v>100</v>
      </c>
      <c r="AJ81" s="243"/>
      <c r="AK81" s="236"/>
      <c r="AL81" s="187"/>
      <c r="AM81" s="214"/>
      <c r="AN81" s="187"/>
      <c r="AO81" s="187"/>
      <c r="AQ81" s="167" t="s">
        <v>5371</v>
      </c>
      <c r="AU81" s="412"/>
      <c r="AV81" s="412"/>
      <c r="AW81" s="412"/>
      <c r="AX81" s="412"/>
      <c r="AY81" s="412"/>
      <c r="AZ81" s="412"/>
      <c r="BA81" s="412"/>
      <c r="BB81" s="412"/>
      <c r="BC81" s="412"/>
      <c r="BD81" s="412"/>
      <c r="BE81" s="412"/>
      <c r="BF81" s="412"/>
      <c r="BG81" s="412"/>
      <c r="BH81" s="412"/>
      <c r="BI81" s="412"/>
      <c r="BJ81" s="412"/>
      <c r="BK81" s="412"/>
      <c r="BL81" s="412"/>
      <c r="BM81" s="412"/>
      <c r="BN81" s="412"/>
      <c r="BO81" s="412"/>
      <c r="BP81" s="412"/>
      <c r="BQ81" s="412"/>
      <c r="BR81" s="412"/>
      <c r="BS81" s="412"/>
      <c r="BT81" s="412"/>
      <c r="BU81" s="412"/>
      <c r="BV81" s="412"/>
      <c r="BW81" s="412"/>
      <c r="BX81" s="412"/>
      <c r="BY81" s="412"/>
      <c r="BZ81" s="412"/>
      <c r="CA81" s="412"/>
      <c r="CB81" s="412"/>
      <c r="CC81" s="412"/>
      <c r="CD81" s="412"/>
      <c r="CE81" s="412"/>
      <c r="CF81" s="412"/>
      <c r="CG81" s="412"/>
      <c r="CH81" s="412"/>
      <c r="CI81" s="412"/>
      <c r="CJ81" s="412"/>
      <c r="CK81" s="412"/>
      <c r="CL81" s="412"/>
      <c r="CM81" s="412"/>
      <c r="CN81" s="412"/>
      <c r="CO81" s="412"/>
      <c r="CP81" s="412"/>
      <c r="CQ81" s="412"/>
      <c r="CR81" s="412"/>
      <c r="CS81" s="412"/>
      <c r="CT81" s="412"/>
      <c r="CU81" s="412"/>
      <c r="CV81" s="412"/>
      <c r="CW81" s="412"/>
      <c r="CX81" s="412"/>
      <c r="CY81" s="412"/>
      <c r="CZ81" s="412"/>
      <c r="DA81" s="412"/>
      <c r="DB81" s="412"/>
      <c r="DC81" s="412"/>
      <c r="DD81" s="412"/>
      <c r="DE81" s="412"/>
      <c r="DF81" s="412"/>
      <c r="DG81" s="412"/>
      <c r="DH81" s="412"/>
      <c r="DI81" s="412"/>
      <c r="DJ81" s="412"/>
      <c r="DK81" s="412"/>
      <c r="DL81" s="412"/>
      <c r="DM81" s="412"/>
      <c r="DN81" s="412"/>
      <c r="DO81" s="412"/>
      <c r="DP81" s="412"/>
      <c r="DQ81" s="412"/>
      <c r="DR81" s="412"/>
      <c r="DS81" s="412"/>
      <c r="DT81" s="412"/>
      <c r="DU81" s="412"/>
      <c r="DV81" s="412"/>
      <c r="DW81" s="412"/>
      <c r="DX81" s="412"/>
      <c r="DY81" s="412"/>
      <c r="DZ81" s="412"/>
      <c r="EA81" s="412"/>
      <c r="EB81" s="412"/>
      <c r="EC81" s="412"/>
      <c r="ED81" s="412"/>
      <c r="EE81" s="412"/>
      <c r="EF81" s="412"/>
      <c r="EG81" s="412"/>
      <c r="EH81" s="412"/>
      <c r="EI81" s="412"/>
      <c r="EJ81" s="412"/>
      <c r="EK81" s="412"/>
      <c r="EL81" s="412"/>
      <c r="EM81" s="412"/>
      <c r="EN81" s="412"/>
      <c r="EO81" s="412"/>
      <c r="EP81" s="412"/>
      <c r="EQ81" s="412"/>
      <c r="ER81" s="412"/>
      <c r="ES81" s="412"/>
      <c r="ET81" s="412"/>
      <c r="EU81" s="412"/>
      <c r="EV81" s="412"/>
      <c r="EW81" s="412"/>
      <c r="EX81" s="412"/>
      <c r="EY81" s="412"/>
      <c r="EZ81" s="412"/>
      <c r="FA81" s="412"/>
      <c r="FB81" s="412"/>
      <c r="FC81" s="412"/>
      <c r="FD81" s="412"/>
      <c r="FE81" s="412"/>
      <c r="FF81" s="412"/>
      <c r="FG81" s="412"/>
      <c r="FH81" s="412"/>
      <c r="FI81" s="412"/>
      <c r="FJ81" s="412"/>
      <c r="FK81" s="412"/>
      <c r="FL81" s="412"/>
      <c r="FM81" s="412"/>
      <c r="FN81" s="412"/>
      <c r="FO81" s="412"/>
      <c r="FP81" s="412"/>
      <c r="FQ81" s="412"/>
      <c r="FR81" s="412"/>
      <c r="FS81" s="412"/>
      <c r="FT81" s="412"/>
      <c r="FU81" s="412"/>
      <c r="FV81" s="412"/>
      <c r="FW81" s="412"/>
      <c r="FX81" s="412"/>
      <c r="FY81" s="412"/>
      <c r="FZ81" s="412"/>
      <c r="GA81" s="412"/>
      <c r="GB81" s="412"/>
      <c r="GC81" s="412"/>
      <c r="GD81" s="412"/>
      <c r="GE81" s="412"/>
      <c r="GF81" s="412"/>
      <c r="GG81" s="412"/>
      <c r="GH81" s="412"/>
      <c r="GI81" s="412"/>
      <c r="GJ81" s="412"/>
      <c r="GK81" s="412"/>
      <c r="GL81" s="412"/>
      <c r="GM81" s="412"/>
      <c r="GN81" s="412"/>
      <c r="GO81" s="412"/>
      <c r="GP81" s="412"/>
      <c r="GQ81" s="412"/>
      <c r="GR81" s="412"/>
      <c r="GS81" s="412"/>
      <c r="GT81" s="412"/>
      <c r="GU81" s="412"/>
      <c r="GV81" s="412"/>
      <c r="GW81" s="412"/>
      <c r="GX81" s="412"/>
      <c r="GY81" s="412"/>
      <c r="GZ81" s="412"/>
      <c r="HA81" s="412"/>
      <c r="HB81" s="412"/>
      <c r="HC81" s="412"/>
      <c r="HD81" s="412"/>
      <c r="HE81" s="412"/>
      <c r="HF81" s="412"/>
      <c r="HG81" s="412"/>
      <c r="HH81" s="412"/>
      <c r="HI81" s="412"/>
      <c r="HJ81" s="412"/>
      <c r="HK81" s="412"/>
      <c r="HL81" s="412"/>
      <c r="HM81" s="412"/>
      <c r="HN81" s="412"/>
      <c r="HO81" s="412"/>
      <c r="HP81" s="412"/>
      <c r="HQ81" s="412"/>
      <c r="HR81" s="412"/>
      <c r="HS81" s="412"/>
      <c r="HT81" s="412"/>
      <c r="HU81" s="412"/>
      <c r="HV81" s="412"/>
      <c r="HW81" s="412"/>
      <c r="HX81" s="412"/>
      <c r="HY81" s="412"/>
      <c r="HZ81" s="412"/>
      <c r="IA81" s="412"/>
      <c r="IB81" s="412"/>
      <c r="IC81" s="412"/>
      <c r="ID81" s="412"/>
      <c r="IE81" s="412"/>
      <c r="IF81" s="412"/>
      <c r="IG81" s="412"/>
      <c r="IH81" s="412"/>
      <c r="II81" s="412"/>
      <c r="IJ81" s="412"/>
      <c r="IK81" s="412"/>
      <c r="IL81" s="412"/>
      <c r="IM81" s="412"/>
      <c r="IN81" s="412"/>
      <c r="IO81" s="412"/>
      <c r="IP81" s="412"/>
      <c r="IQ81" s="412"/>
      <c r="IR81" s="412"/>
      <c r="IS81" s="412"/>
      <c r="IT81" s="412"/>
      <c r="IU81" s="412"/>
      <c r="IV81" s="412"/>
      <c r="IW81" s="412"/>
      <c r="IX81" s="412"/>
      <c r="IY81" s="412"/>
      <c r="IZ81" s="412"/>
      <c r="JA81" s="412"/>
      <c r="JB81" s="412"/>
      <c r="JC81" s="412"/>
      <c r="JD81" s="412"/>
      <c r="JE81" s="412"/>
      <c r="JF81" s="412"/>
      <c r="JG81" s="412"/>
      <c r="JH81" s="412"/>
      <c r="JI81" s="412"/>
      <c r="JJ81" s="412"/>
      <c r="JK81" s="412"/>
      <c r="JL81" s="412"/>
      <c r="JM81" s="412"/>
      <c r="JN81" s="412"/>
      <c r="JO81" s="412"/>
      <c r="JP81" s="412"/>
      <c r="JQ81" s="412"/>
      <c r="JR81" s="412"/>
      <c r="JS81" s="412"/>
      <c r="JT81" s="412"/>
      <c r="JU81" s="412"/>
      <c r="JV81" s="412"/>
      <c r="JW81" s="412"/>
      <c r="JX81" s="412"/>
      <c r="JY81" s="412"/>
      <c r="JZ81" s="412"/>
      <c r="KA81" s="412"/>
      <c r="KB81" s="412"/>
      <c r="KC81" s="412"/>
      <c r="KD81" s="412"/>
      <c r="KE81" s="412"/>
      <c r="KF81" s="412"/>
      <c r="KG81" s="412"/>
      <c r="KH81" s="412"/>
      <c r="KI81" s="412"/>
      <c r="KJ81" s="412"/>
      <c r="KK81" s="412"/>
      <c r="KL81" s="412"/>
      <c r="KM81" s="412"/>
      <c r="KN81" s="412"/>
      <c r="KO81" s="412"/>
      <c r="KP81" s="412"/>
      <c r="KQ81" s="412"/>
      <c r="KR81" s="412"/>
      <c r="KS81" s="412"/>
      <c r="KT81" s="412"/>
      <c r="KU81" s="412"/>
      <c r="KV81" s="412"/>
      <c r="KW81" s="412"/>
      <c r="KX81" s="412"/>
      <c r="KY81" s="412"/>
      <c r="KZ81" s="412"/>
      <c r="LA81" s="412"/>
      <c r="LB81" s="412"/>
      <c r="LC81" s="412"/>
      <c r="LD81" s="412"/>
      <c r="LE81" s="412"/>
      <c r="LF81" s="412"/>
      <c r="LG81" s="412"/>
      <c r="LH81" s="412"/>
      <c r="LI81" s="412"/>
      <c r="LJ81" s="412"/>
      <c r="LK81" s="412"/>
      <c r="LL81" s="412"/>
      <c r="LM81" s="412"/>
      <c r="LN81" s="412"/>
      <c r="LO81" s="412"/>
      <c r="LP81" s="412"/>
      <c r="LQ81" s="412"/>
      <c r="LR81" s="412"/>
      <c r="LS81" s="412"/>
      <c r="LT81" s="412"/>
      <c r="LU81" s="412"/>
      <c r="LV81" s="412"/>
      <c r="LW81" s="412"/>
      <c r="LX81" s="412"/>
      <c r="LY81" s="412"/>
      <c r="LZ81" s="412"/>
      <c r="MA81" s="412"/>
      <c r="MB81" s="412"/>
      <c r="MC81" s="412"/>
      <c r="MD81" s="412"/>
      <c r="ME81" s="412"/>
      <c r="MF81" s="412"/>
      <c r="MG81" s="412"/>
      <c r="MH81" s="412"/>
      <c r="MI81" s="412"/>
      <c r="MJ81" s="412"/>
      <c r="MK81" s="412"/>
      <c r="ML81" s="412"/>
      <c r="MM81" s="412"/>
      <c r="MN81" s="412"/>
      <c r="MO81" s="412"/>
      <c r="MP81" s="412"/>
      <c r="MQ81" s="412"/>
      <c r="MR81" s="412"/>
      <c r="MS81" s="412"/>
      <c r="MT81" s="412"/>
      <c r="MU81" s="412"/>
      <c r="MV81" s="412"/>
      <c r="MW81" s="412"/>
      <c r="MX81" s="412"/>
      <c r="MY81" s="412"/>
      <c r="MZ81" s="412"/>
      <c r="NA81" s="412"/>
      <c r="NB81" s="412"/>
      <c r="NC81" s="412"/>
      <c r="ND81" s="412"/>
      <c r="NE81" s="412"/>
      <c r="NF81" s="412"/>
      <c r="NG81" s="412"/>
      <c r="NH81" s="412"/>
      <c r="NI81" s="412"/>
      <c r="NJ81" s="412"/>
      <c r="NK81" s="412"/>
      <c r="NL81" s="412"/>
      <c r="NM81" s="412"/>
      <c r="NN81" s="412"/>
      <c r="NO81" s="412"/>
      <c r="NP81" s="412"/>
      <c r="NQ81" s="412"/>
      <c r="NR81" s="412"/>
      <c r="NS81" s="412"/>
      <c r="NT81" s="412"/>
      <c r="NU81" s="412"/>
      <c r="NV81" s="412"/>
      <c r="NW81" s="412"/>
      <c r="NX81" s="412"/>
      <c r="NY81" s="412"/>
      <c r="NZ81" s="412"/>
      <c r="OA81" s="412"/>
      <c r="OB81" s="412"/>
      <c r="OC81" s="412"/>
      <c r="OD81" s="412"/>
      <c r="OE81" s="412"/>
      <c r="OF81" s="412"/>
      <c r="OG81" s="412"/>
      <c r="OH81" s="412"/>
      <c r="OI81" s="412"/>
      <c r="OJ81" s="412"/>
      <c r="OK81" s="412"/>
      <c r="OL81" s="412"/>
      <c r="OM81" s="412"/>
      <c r="ON81" s="412"/>
      <c r="OO81" s="412"/>
      <c r="OP81" s="412"/>
      <c r="OQ81" s="412"/>
      <c r="OR81" s="412"/>
      <c r="OS81" s="412"/>
      <c r="OT81" s="412"/>
      <c r="OU81" s="412"/>
      <c r="OV81" s="412"/>
      <c r="OW81" s="412"/>
      <c r="OX81" s="412"/>
      <c r="OY81" s="412"/>
      <c r="OZ81" s="412"/>
      <c r="PA81" s="412"/>
      <c r="PB81" s="412"/>
      <c r="PC81" s="412"/>
      <c r="PD81" s="412"/>
      <c r="PE81" s="412"/>
      <c r="PF81" s="412"/>
      <c r="PG81" s="412"/>
      <c r="PH81" s="412"/>
      <c r="PI81" s="412"/>
      <c r="PJ81" s="412"/>
      <c r="PK81" s="412"/>
      <c r="PL81" s="412"/>
      <c r="PM81" s="412"/>
      <c r="PN81" s="412"/>
      <c r="PO81" s="412"/>
      <c r="PP81" s="412"/>
      <c r="PQ81" s="412"/>
      <c r="PR81" s="412"/>
      <c r="PS81" s="412"/>
      <c r="PT81" s="412"/>
      <c r="PU81" s="412"/>
      <c r="PV81" s="412"/>
      <c r="PW81" s="412"/>
      <c r="PX81" s="412"/>
      <c r="PY81" s="412"/>
      <c r="PZ81" s="412"/>
      <c r="QA81" s="412"/>
      <c r="QB81" s="412"/>
      <c r="QC81" s="412"/>
      <c r="QD81" s="412"/>
      <c r="QE81" s="412"/>
      <c r="QF81" s="412"/>
      <c r="QG81" s="412"/>
      <c r="QH81" s="412"/>
      <c r="QI81" s="412"/>
      <c r="QJ81" s="412"/>
      <c r="QK81" s="412"/>
      <c r="QL81" s="412"/>
      <c r="QM81" s="412"/>
      <c r="QN81" s="412"/>
      <c r="QO81" s="412"/>
      <c r="QP81" s="412"/>
      <c r="QQ81" s="412"/>
      <c r="QR81" s="412"/>
      <c r="QS81" s="412"/>
      <c r="QT81" s="412"/>
      <c r="QU81" s="412"/>
      <c r="QV81" s="412"/>
      <c r="QW81" s="412"/>
      <c r="QX81" s="412"/>
      <c r="QY81" s="412"/>
      <c r="QZ81" s="412"/>
      <c r="RA81" s="412"/>
      <c r="RB81" s="412"/>
      <c r="RC81" s="412"/>
      <c r="RD81" s="412"/>
      <c r="RE81" s="412"/>
      <c r="RF81" s="412"/>
      <c r="RG81" s="412"/>
      <c r="RH81" s="412"/>
      <c r="RI81" s="412"/>
      <c r="RJ81" s="412"/>
      <c r="RK81" s="412"/>
      <c r="RL81" s="412"/>
      <c r="RM81" s="412"/>
      <c r="RN81" s="412"/>
      <c r="RO81" s="412"/>
      <c r="RP81" s="412"/>
      <c r="RQ81" s="412"/>
      <c r="RR81" s="412"/>
      <c r="RS81" s="412"/>
      <c r="RT81" s="412"/>
      <c r="RU81" s="412"/>
      <c r="RV81" s="412"/>
      <c r="RW81" s="412"/>
      <c r="RX81" s="412"/>
      <c r="RY81" s="412"/>
      <c r="RZ81" s="412"/>
      <c r="SA81" s="412"/>
      <c r="SB81" s="412"/>
      <c r="SC81" s="412"/>
      <c r="SD81" s="412"/>
      <c r="SE81" s="412"/>
      <c r="SF81" s="412"/>
      <c r="SG81" s="412"/>
      <c r="SH81" s="412"/>
      <c r="SI81" s="412"/>
      <c r="SJ81" s="412"/>
      <c r="SK81" s="412"/>
      <c r="SL81" s="412"/>
      <c r="SM81" s="412"/>
      <c r="SN81" s="412"/>
      <c r="SO81" s="412"/>
      <c r="SP81" s="412"/>
      <c r="SQ81" s="412"/>
      <c r="SR81" s="412"/>
      <c r="SS81" s="412"/>
      <c r="ST81" s="412"/>
      <c r="SU81" s="412"/>
      <c r="SV81" s="412"/>
      <c r="SW81" s="412"/>
      <c r="SX81" s="412"/>
      <c r="SY81" s="412"/>
      <c r="SZ81" s="412"/>
      <c r="TA81" s="412"/>
      <c r="TB81" s="412"/>
      <c r="TC81" s="412"/>
      <c r="TD81" s="412"/>
      <c r="TE81" s="412"/>
      <c r="TF81" s="412"/>
      <c r="TG81" s="412"/>
      <c r="TH81" s="412"/>
      <c r="TI81" s="412"/>
      <c r="TJ81" s="412"/>
      <c r="TK81" s="412"/>
      <c r="TL81" s="412"/>
      <c r="TM81" s="412"/>
      <c r="TN81" s="412"/>
      <c r="TO81" s="412"/>
      <c r="TP81" s="412"/>
      <c r="TQ81" s="412"/>
      <c r="TR81" s="412"/>
      <c r="TS81" s="412"/>
      <c r="TT81" s="412"/>
      <c r="TU81" s="412"/>
      <c r="TV81" s="412"/>
      <c r="TW81" s="412"/>
      <c r="TX81" s="412"/>
      <c r="TY81" s="412"/>
      <c r="TZ81" s="412"/>
      <c r="UA81" s="412"/>
      <c r="UB81" s="412"/>
      <c r="UC81" s="412"/>
      <c r="UD81" s="412"/>
      <c r="UE81" s="412"/>
      <c r="UF81" s="412"/>
      <c r="UG81" s="412"/>
      <c r="UH81" s="412"/>
      <c r="UI81" s="412"/>
      <c r="UJ81" s="412"/>
      <c r="UK81" s="412"/>
      <c r="UL81" s="412"/>
      <c r="UM81" s="412"/>
      <c r="UN81" s="412"/>
      <c r="UO81" s="412"/>
      <c r="UP81" s="412"/>
      <c r="UQ81" s="412"/>
      <c r="UR81" s="412"/>
      <c r="US81" s="412"/>
      <c r="UT81" s="412"/>
      <c r="UU81" s="412"/>
      <c r="UV81" s="412"/>
      <c r="UW81" s="412"/>
      <c r="UX81" s="412"/>
      <c r="UY81" s="412"/>
      <c r="UZ81" s="412"/>
      <c r="VA81" s="412"/>
      <c r="VB81" s="412"/>
      <c r="VC81" s="412"/>
      <c r="VD81" s="412"/>
      <c r="VE81" s="412"/>
      <c r="VF81" s="412"/>
      <c r="VG81" s="412"/>
      <c r="VH81" s="412"/>
      <c r="VI81" s="412"/>
      <c r="VJ81" s="412"/>
      <c r="VK81" s="412"/>
      <c r="VL81" s="412"/>
      <c r="VM81" s="412"/>
      <c r="VN81" s="412"/>
      <c r="VO81" s="412"/>
      <c r="VP81" s="412"/>
      <c r="VQ81" s="412"/>
      <c r="VR81" s="412"/>
      <c r="VS81" s="412"/>
      <c r="VT81" s="412"/>
      <c r="VU81" s="412"/>
      <c r="VV81" s="412"/>
      <c r="VW81" s="412"/>
      <c r="VX81" s="412"/>
      <c r="VY81" s="412"/>
      <c r="VZ81" s="412"/>
      <c r="WA81" s="412"/>
      <c r="WB81" s="412"/>
      <c r="WC81" s="412"/>
      <c r="WD81" s="412"/>
      <c r="WE81" s="412"/>
      <c r="WF81" s="412"/>
      <c r="WG81" s="412"/>
      <c r="WH81" s="412"/>
      <c r="WI81" s="412"/>
      <c r="WJ81" s="412"/>
      <c r="WK81" s="412"/>
      <c r="WL81" s="412"/>
      <c r="WM81" s="412"/>
      <c r="WN81" s="412"/>
      <c r="WO81" s="412"/>
      <c r="WP81" s="412"/>
      <c r="WQ81" s="412"/>
      <c r="WR81" s="412"/>
      <c r="WS81" s="412"/>
      <c r="WT81" s="412"/>
      <c r="WU81" s="412"/>
      <c r="WV81" s="412"/>
      <c r="WW81" s="412"/>
      <c r="WX81" s="412"/>
      <c r="WY81" s="412"/>
      <c r="WZ81" s="412"/>
      <c r="XA81" s="412"/>
      <c r="XB81" s="412"/>
      <c r="XC81" s="412"/>
      <c r="XD81" s="412"/>
      <c r="XE81" s="412"/>
      <c r="XF81" s="412"/>
      <c r="XG81" s="412"/>
      <c r="XH81" s="412"/>
      <c r="XI81" s="412"/>
      <c r="XJ81" s="412"/>
      <c r="XK81" s="412"/>
      <c r="XL81" s="412"/>
      <c r="XM81" s="412"/>
      <c r="XN81" s="412"/>
      <c r="XO81" s="412"/>
      <c r="XP81" s="412"/>
      <c r="XQ81" s="412"/>
      <c r="XR81" s="412"/>
      <c r="XS81" s="412"/>
      <c r="XT81" s="412"/>
      <c r="XU81" s="412"/>
      <c r="XV81" s="412"/>
      <c r="XW81" s="412"/>
      <c r="XX81" s="412"/>
      <c r="XY81" s="412"/>
      <c r="XZ81" s="412"/>
      <c r="YA81" s="412"/>
      <c r="YB81" s="412"/>
      <c r="YC81" s="412"/>
      <c r="YD81" s="412"/>
      <c r="YE81" s="412"/>
      <c r="YF81" s="412"/>
      <c r="YG81" s="412"/>
      <c r="YH81" s="412"/>
      <c r="YI81" s="412"/>
      <c r="YJ81" s="412"/>
      <c r="YK81" s="412"/>
      <c r="YL81" s="412"/>
      <c r="YM81" s="412"/>
      <c r="YN81" s="412"/>
      <c r="YO81" s="412"/>
      <c r="YP81" s="412"/>
      <c r="YQ81" s="412"/>
      <c r="YR81" s="412"/>
      <c r="YS81" s="412"/>
      <c r="YT81" s="412"/>
      <c r="YU81" s="412"/>
      <c r="YV81" s="412"/>
      <c r="YW81" s="412"/>
      <c r="YX81" s="412"/>
      <c r="YY81" s="412"/>
      <c r="YZ81" s="412"/>
      <c r="ZA81" s="412"/>
      <c r="ZB81" s="412"/>
      <c r="ZC81" s="412"/>
      <c r="ZD81" s="412"/>
      <c r="ZE81" s="412"/>
      <c r="ZF81" s="412"/>
      <c r="ZG81" s="412"/>
      <c r="ZH81" s="412"/>
      <c r="ZI81" s="412"/>
      <c r="ZJ81" s="412"/>
      <c r="ZK81" s="412"/>
      <c r="ZL81" s="412"/>
      <c r="ZM81" s="412"/>
      <c r="ZN81" s="412"/>
      <c r="ZO81" s="412"/>
      <c r="ZP81" s="412"/>
      <c r="ZQ81" s="412"/>
      <c r="ZR81" s="412"/>
      <c r="ZS81" s="412"/>
      <c r="ZT81" s="412"/>
      <c r="ZU81" s="412"/>
      <c r="ZV81" s="412"/>
      <c r="ZW81" s="412"/>
      <c r="ZX81" s="412"/>
      <c r="ZY81" s="412"/>
      <c r="ZZ81" s="412"/>
      <c r="AAA81" s="412"/>
      <c r="AAB81" s="412"/>
      <c r="AAC81" s="412"/>
      <c r="AAD81" s="412"/>
      <c r="AAE81" s="412"/>
      <c r="AAF81" s="412"/>
      <c r="AAG81" s="412"/>
      <c r="AAH81" s="412"/>
      <c r="AAI81" s="412"/>
      <c r="AAJ81" s="412"/>
      <c r="AAK81" s="412"/>
      <c r="AAL81" s="412"/>
      <c r="AAM81" s="412"/>
      <c r="AAN81" s="412"/>
      <c r="AAO81" s="412"/>
      <c r="AAP81" s="412"/>
      <c r="AAQ81" s="412"/>
      <c r="AAR81" s="412"/>
      <c r="AAS81" s="412"/>
      <c r="AAT81" s="412"/>
      <c r="AAU81" s="412"/>
      <c r="AAV81" s="412"/>
      <c r="AAW81" s="412"/>
      <c r="AAX81" s="412"/>
      <c r="AAY81" s="412"/>
      <c r="AAZ81" s="412"/>
      <c r="ABA81" s="412"/>
      <c r="ABB81" s="412"/>
      <c r="ABC81" s="412"/>
      <c r="ABD81" s="412"/>
      <c r="ABE81" s="412"/>
      <c r="ABF81" s="412"/>
      <c r="ABG81" s="412"/>
      <c r="ABH81" s="412"/>
      <c r="ABI81" s="412"/>
      <c r="ABJ81" s="412"/>
      <c r="ABK81" s="412"/>
      <c r="ABL81" s="412"/>
      <c r="ABM81" s="412"/>
      <c r="ABN81" s="412"/>
      <c r="ABO81" s="412"/>
      <c r="ABP81" s="412"/>
      <c r="ABQ81" s="412"/>
      <c r="ABR81" s="412"/>
      <c r="ABS81" s="412"/>
      <c r="ABT81" s="412"/>
      <c r="ABU81" s="412"/>
      <c r="ABV81" s="412"/>
      <c r="ABW81" s="412"/>
      <c r="ABX81" s="412"/>
      <c r="ABY81" s="412"/>
      <c r="ABZ81" s="412"/>
      <c r="ACA81" s="412"/>
      <c r="ACB81" s="412"/>
      <c r="ACC81" s="412"/>
      <c r="ACD81" s="412"/>
      <c r="ACE81" s="412"/>
      <c r="ACF81" s="412"/>
      <c r="ACG81" s="412"/>
      <c r="ACH81" s="412"/>
      <c r="ACI81" s="412"/>
      <c r="ACJ81" s="412"/>
      <c r="ACK81" s="412"/>
      <c r="ACL81" s="412"/>
      <c r="ACM81" s="412"/>
      <c r="ACN81" s="412"/>
      <c r="ACO81" s="412"/>
      <c r="ACP81" s="412"/>
      <c r="ACQ81" s="412"/>
      <c r="ACR81" s="412"/>
      <c r="ACS81" s="412"/>
      <c r="ACT81" s="412"/>
      <c r="ACU81" s="412"/>
      <c r="ACV81" s="412"/>
      <c r="ACW81" s="412"/>
      <c r="ACX81" s="412"/>
      <c r="ACY81" s="412"/>
      <c r="ACZ81" s="412"/>
      <c r="ADA81" s="412"/>
      <c r="ADB81" s="412"/>
      <c r="ADC81" s="412"/>
      <c r="ADD81" s="412"/>
      <c r="ADE81" s="412"/>
      <c r="ADF81" s="412"/>
      <c r="ADG81" s="412"/>
      <c r="ADH81" s="412"/>
      <c r="ADI81" s="412"/>
      <c r="ADJ81" s="412"/>
      <c r="ADK81" s="412"/>
      <c r="ADL81" s="412"/>
      <c r="ADM81" s="412"/>
      <c r="ADN81" s="412"/>
      <c r="ADO81" s="412"/>
      <c r="ADP81" s="412"/>
      <c r="ADQ81" s="412"/>
      <c r="ADR81" s="412"/>
      <c r="ADS81" s="412"/>
      <c r="ADT81" s="412"/>
      <c r="ADU81" s="412"/>
      <c r="ADV81" s="412"/>
      <c r="ADW81" s="412"/>
      <c r="ADX81" s="412"/>
      <c r="ADY81" s="412"/>
      <c r="ADZ81" s="412"/>
      <c r="AEA81" s="412"/>
      <c r="AEB81" s="412"/>
      <c r="AEC81" s="412"/>
      <c r="AED81" s="412"/>
      <c r="AEE81" s="412"/>
      <c r="AEF81" s="412"/>
      <c r="AEG81" s="412"/>
      <c r="AEH81" s="412"/>
      <c r="AEI81" s="412"/>
      <c r="AEJ81" s="412"/>
      <c r="AEK81" s="412"/>
      <c r="AEL81" s="412"/>
      <c r="AEM81" s="412"/>
      <c r="AEN81" s="412"/>
      <c r="AEO81" s="412"/>
      <c r="AEP81" s="412"/>
      <c r="AEQ81" s="412"/>
      <c r="AER81" s="412"/>
      <c r="AES81" s="412"/>
      <c r="AET81" s="412"/>
      <c r="AEU81" s="412"/>
      <c r="AEV81" s="412"/>
      <c r="AEW81" s="412"/>
      <c r="AEX81" s="412"/>
      <c r="AEY81" s="412"/>
      <c r="AEZ81" s="412"/>
      <c r="AFA81" s="412"/>
      <c r="AFB81" s="412"/>
      <c r="AFC81" s="412"/>
      <c r="AFD81" s="412"/>
      <c r="AFE81" s="412"/>
      <c r="AFF81" s="412"/>
      <c r="AFG81" s="412"/>
      <c r="AFH81" s="412"/>
      <c r="AFI81" s="412"/>
      <c r="AFJ81" s="412"/>
      <c r="AFK81" s="412"/>
      <c r="AFL81" s="412"/>
      <c r="AFM81" s="412"/>
      <c r="AFN81" s="412"/>
      <c r="AFO81" s="412"/>
      <c r="AFP81" s="412"/>
      <c r="AFQ81" s="412"/>
      <c r="AFR81" s="412"/>
      <c r="AFS81" s="412"/>
      <c r="AFT81" s="412"/>
      <c r="AFU81" s="412"/>
      <c r="AFV81" s="412"/>
      <c r="AFW81" s="412"/>
      <c r="AFX81" s="412"/>
      <c r="AFY81" s="412"/>
      <c r="AFZ81" s="412"/>
      <c r="AGA81" s="412"/>
      <c r="AGB81" s="412"/>
      <c r="AGC81" s="412"/>
      <c r="AGD81" s="412"/>
      <c r="AGE81" s="412"/>
      <c r="AGF81" s="412"/>
      <c r="AGG81" s="412"/>
      <c r="AGH81" s="412"/>
      <c r="AGI81" s="412"/>
      <c r="AGJ81" s="412"/>
      <c r="AGK81" s="412"/>
      <c r="AGL81" s="412"/>
      <c r="AGM81" s="412"/>
      <c r="AGN81" s="412"/>
      <c r="AGO81" s="412"/>
      <c r="AGP81" s="412"/>
      <c r="AGQ81" s="412"/>
      <c r="AGR81" s="412"/>
      <c r="AGS81" s="412"/>
      <c r="AGT81" s="412"/>
      <c r="AGU81" s="412"/>
      <c r="AGV81" s="412"/>
      <c r="AGW81" s="412"/>
      <c r="AGX81" s="412"/>
      <c r="AGY81" s="412"/>
      <c r="AGZ81" s="412"/>
      <c r="AHA81" s="412"/>
      <c r="AHB81" s="412"/>
      <c r="AHC81" s="412"/>
      <c r="AHD81" s="412"/>
      <c r="AHE81" s="412"/>
      <c r="AHF81" s="412"/>
      <c r="AHG81" s="412"/>
      <c r="AHH81" s="412"/>
      <c r="AHI81" s="412"/>
      <c r="AHJ81" s="412"/>
      <c r="AHK81" s="412"/>
      <c r="AHL81" s="412"/>
      <c r="AHM81" s="412"/>
      <c r="AHN81" s="412"/>
      <c r="AHO81" s="412"/>
      <c r="AHP81" s="412"/>
      <c r="AHQ81" s="412"/>
      <c r="AHR81" s="412"/>
      <c r="AHS81" s="412"/>
      <c r="AHT81" s="412"/>
      <c r="AHU81" s="412"/>
      <c r="AHV81" s="412"/>
      <c r="AHW81" s="412"/>
      <c r="AHX81" s="412"/>
      <c r="AHY81" s="412"/>
      <c r="AHZ81" s="412"/>
      <c r="AIA81" s="412"/>
      <c r="AIB81" s="412"/>
      <c r="AIC81" s="412"/>
      <c r="AID81" s="412"/>
      <c r="AIE81" s="412"/>
      <c r="AIF81" s="412"/>
      <c r="AIG81" s="412"/>
      <c r="AIH81" s="412"/>
      <c r="AII81" s="412"/>
      <c r="AIJ81" s="412"/>
      <c r="AIK81" s="412"/>
      <c r="AIL81" s="412"/>
      <c r="AIM81" s="412"/>
      <c r="AIN81" s="412"/>
      <c r="AIO81" s="412"/>
      <c r="AIP81" s="412"/>
      <c r="AIQ81" s="412"/>
      <c r="AIR81" s="412"/>
      <c r="AIS81" s="412"/>
      <c r="AIT81" s="412"/>
      <c r="AIU81" s="412"/>
      <c r="AIV81" s="412"/>
      <c r="AIW81" s="412"/>
      <c r="AIX81" s="412"/>
      <c r="AIY81" s="412"/>
      <c r="AIZ81" s="412"/>
      <c r="AJA81" s="412"/>
      <c r="AJB81" s="412"/>
      <c r="AJC81" s="412"/>
      <c r="AJD81" s="412"/>
      <c r="AJE81" s="412"/>
      <c r="AJF81" s="412"/>
      <c r="AJG81" s="412"/>
      <c r="AJH81" s="412"/>
      <c r="AJI81" s="412"/>
      <c r="AJJ81" s="412"/>
      <c r="AJK81" s="412"/>
      <c r="AJL81" s="412"/>
      <c r="AJM81" s="412"/>
      <c r="AJN81" s="412"/>
      <c r="AJO81" s="412"/>
      <c r="AJP81" s="412"/>
      <c r="AJQ81" s="412"/>
      <c r="AJR81" s="412"/>
      <c r="AJS81" s="412"/>
      <c r="AJT81" s="412"/>
      <c r="AJU81" s="412"/>
      <c r="AJV81" s="412"/>
      <c r="AJW81" s="412"/>
      <c r="AJX81" s="412"/>
      <c r="AJY81" s="412"/>
      <c r="AJZ81" s="412"/>
      <c r="AKA81" s="412"/>
      <c r="AKB81" s="412"/>
      <c r="AKC81" s="412"/>
      <c r="AKD81" s="412"/>
      <c r="AKE81" s="412"/>
      <c r="AKF81" s="412"/>
      <c r="AKG81" s="412"/>
      <c r="AKH81" s="412"/>
      <c r="AKI81" s="412"/>
      <c r="AKJ81" s="412"/>
      <c r="AKK81" s="412"/>
      <c r="AKL81" s="412"/>
      <c r="AKM81" s="412"/>
      <c r="AKN81" s="412"/>
      <c r="AKO81" s="412"/>
      <c r="AKP81" s="412"/>
      <c r="AKQ81" s="412"/>
      <c r="AKR81" s="412"/>
      <c r="AKS81" s="412"/>
      <c r="AKT81" s="412"/>
      <c r="AKU81" s="412"/>
      <c r="AKV81" s="412"/>
      <c r="AKW81" s="412"/>
      <c r="AKX81" s="412"/>
      <c r="AKY81" s="412"/>
      <c r="AKZ81" s="412"/>
      <c r="ALA81" s="412"/>
      <c r="ALB81" s="412"/>
      <c r="ALC81" s="412"/>
      <c r="ALD81" s="412"/>
      <c r="ALE81" s="412"/>
      <c r="ALF81" s="412"/>
      <c r="ALG81" s="412"/>
      <c r="ALH81" s="412"/>
      <c r="ALI81" s="412"/>
      <c r="ALJ81" s="412"/>
      <c r="ALK81" s="412"/>
      <c r="ALL81" s="412"/>
      <c r="ALM81" s="412"/>
      <c r="ALN81" s="412"/>
      <c r="ALO81" s="412"/>
      <c r="ALP81" s="412"/>
      <c r="ALQ81" s="412"/>
      <c r="ALR81" s="412"/>
      <c r="ALS81" s="412"/>
      <c r="ALT81" s="412"/>
      <c r="ALU81" s="412"/>
      <c r="ALV81" s="412"/>
      <c r="ALW81" s="412"/>
      <c r="ALX81" s="412"/>
      <c r="ALY81" s="412"/>
      <c r="ALZ81" s="412"/>
      <c r="AMA81" s="412"/>
      <c r="AMB81" s="412"/>
      <c r="AMC81" s="412"/>
      <c r="AMD81" s="412"/>
      <c r="AME81" s="412"/>
      <c r="AMF81" s="412"/>
      <c r="AMG81" s="412"/>
      <c r="AMH81" s="412"/>
    </row>
    <row r="82" spans="1:1022" x14ac:dyDescent="0.25">
      <c r="A82" s="235" t="s">
        <v>5372</v>
      </c>
      <c r="B82" s="163">
        <v>81</v>
      </c>
      <c r="C82" s="317" t="s">
        <v>5373</v>
      </c>
      <c r="D82" s="177" t="s">
        <v>5374</v>
      </c>
      <c r="E82" s="187" t="s">
        <v>5375</v>
      </c>
      <c r="F82" s="187"/>
      <c r="G82" s="177"/>
      <c r="H82" s="177"/>
      <c r="I82" s="319"/>
      <c r="J82" s="334"/>
      <c r="K82" s="334"/>
      <c r="L82" s="334"/>
      <c r="M82" s="334"/>
      <c r="N82" s="334"/>
      <c r="O82" s="339">
        <v>3</v>
      </c>
      <c r="P82" s="334"/>
      <c r="Q82" s="334"/>
      <c r="R82" s="334"/>
      <c r="S82" s="334"/>
      <c r="T82" s="334"/>
      <c r="U82" s="340"/>
      <c r="V82" s="237">
        <f t="shared" si="33"/>
        <v>100</v>
      </c>
      <c r="W82" s="237">
        <f t="shared" si="34"/>
        <v>100</v>
      </c>
      <c r="X82" s="237">
        <f t="shared" si="38"/>
        <v>20</v>
      </c>
      <c r="Y82" s="237">
        <f t="shared" si="28"/>
        <v>100</v>
      </c>
      <c r="Z82" s="237">
        <f t="shared" si="29"/>
        <v>100</v>
      </c>
      <c r="AA82" s="238">
        <f t="shared" si="44"/>
        <v>100</v>
      </c>
      <c r="AB82" s="238">
        <f t="shared" si="43"/>
        <v>100</v>
      </c>
      <c r="AC82" s="238">
        <f t="shared" si="37"/>
        <v>100</v>
      </c>
      <c r="AD82" s="416">
        <f t="shared" si="59"/>
        <v>100</v>
      </c>
      <c r="AE82" s="416">
        <f t="shared" si="27"/>
        <v>100</v>
      </c>
      <c r="AF82" s="239">
        <f t="shared" si="39"/>
        <v>100</v>
      </c>
      <c r="AG82" s="239">
        <f t="shared" si="40"/>
        <v>100</v>
      </c>
      <c r="AH82" s="239">
        <f t="shared" si="41"/>
        <v>100</v>
      </c>
      <c r="AI82" s="239">
        <f t="shared" si="42"/>
        <v>100</v>
      </c>
      <c r="AJ82" s="243"/>
      <c r="AK82" s="236"/>
      <c r="AL82" s="187"/>
      <c r="AM82" s="214"/>
      <c r="AN82" s="187"/>
      <c r="AO82" s="187"/>
      <c r="AQ82" s="167" t="s">
        <v>5376</v>
      </c>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c r="HC82" s="118"/>
      <c r="HD82" s="118"/>
      <c r="HE82" s="118"/>
      <c r="HF82" s="118"/>
      <c r="HG82" s="118"/>
      <c r="HH82" s="118"/>
      <c r="HI82" s="118"/>
      <c r="HJ82" s="118"/>
      <c r="HK82" s="118"/>
      <c r="HL82" s="118"/>
      <c r="HM82" s="118"/>
      <c r="HN82" s="118"/>
      <c r="HO82" s="118"/>
      <c r="HP82" s="118"/>
      <c r="HQ82" s="118"/>
      <c r="HR82" s="118"/>
      <c r="HS82" s="118"/>
      <c r="HT82" s="118"/>
      <c r="HU82" s="118"/>
      <c r="HV82" s="118"/>
      <c r="HW82" s="118"/>
      <c r="HX82" s="118"/>
      <c r="HY82" s="118"/>
      <c r="HZ82" s="118"/>
      <c r="IA82" s="118"/>
      <c r="IB82" s="118"/>
      <c r="IC82" s="118"/>
      <c r="ID82" s="118"/>
      <c r="IE82" s="118"/>
      <c r="IF82" s="118"/>
      <c r="IG82" s="118"/>
      <c r="IH82" s="118"/>
      <c r="II82" s="118"/>
      <c r="IJ82" s="118"/>
      <c r="IK82" s="118"/>
      <c r="IL82" s="118"/>
      <c r="IM82" s="118"/>
      <c r="IN82" s="118"/>
      <c r="IO82" s="118"/>
      <c r="IP82" s="118"/>
      <c r="IQ82" s="118"/>
      <c r="IR82" s="118"/>
      <c r="IS82" s="118"/>
      <c r="IT82" s="118"/>
      <c r="IU82" s="118"/>
      <c r="IV82" s="118"/>
      <c r="IW82" s="118"/>
      <c r="IX82" s="118"/>
      <c r="IY82" s="118"/>
      <c r="IZ82" s="118"/>
      <c r="JA82" s="118"/>
      <c r="JB82" s="118"/>
      <c r="JC82" s="118"/>
      <c r="JD82" s="118"/>
      <c r="JE82" s="118"/>
      <c r="JF82" s="118"/>
      <c r="JG82" s="118"/>
      <c r="JH82" s="118"/>
      <c r="JI82" s="118"/>
      <c r="JJ82" s="118"/>
      <c r="JK82" s="118"/>
      <c r="JL82" s="118"/>
      <c r="JM82" s="118"/>
      <c r="JN82" s="118"/>
      <c r="JO82" s="118"/>
      <c r="JP82" s="118"/>
      <c r="JQ82" s="118"/>
      <c r="JR82" s="118"/>
      <c r="JS82" s="118"/>
      <c r="JT82" s="118"/>
      <c r="JU82" s="118"/>
      <c r="JV82" s="118"/>
      <c r="JW82" s="118"/>
      <c r="JX82" s="118"/>
      <c r="JY82" s="118"/>
      <c r="JZ82" s="118"/>
      <c r="KA82" s="118"/>
      <c r="KB82" s="118"/>
      <c r="KC82" s="118"/>
      <c r="KD82" s="118"/>
      <c r="KE82" s="118"/>
      <c r="KF82" s="118"/>
      <c r="KG82" s="118"/>
      <c r="KH82" s="118"/>
      <c r="KI82" s="118"/>
      <c r="KJ82" s="118"/>
      <c r="KK82" s="118"/>
      <c r="KL82" s="118"/>
      <c r="KM82" s="118"/>
      <c r="KN82" s="118"/>
      <c r="KO82" s="118"/>
      <c r="KP82" s="118"/>
      <c r="KQ82" s="118"/>
      <c r="KR82" s="118"/>
      <c r="KS82" s="118"/>
      <c r="KT82" s="118"/>
      <c r="KU82" s="118"/>
      <c r="KV82" s="118"/>
      <c r="KW82" s="118"/>
      <c r="KX82" s="118"/>
      <c r="KY82" s="118"/>
      <c r="KZ82" s="118"/>
      <c r="LA82" s="118"/>
      <c r="LB82" s="118"/>
      <c r="LC82" s="118"/>
      <c r="LD82" s="118"/>
      <c r="LE82" s="118"/>
      <c r="LF82" s="118"/>
      <c r="LG82" s="118"/>
      <c r="LH82" s="118"/>
      <c r="LI82" s="118"/>
      <c r="LJ82" s="118"/>
      <c r="LK82" s="118"/>
      <c r="LL82" s="118"/>
      <c r="LM82" s="118"/>
      <c r="LN82" s="118"/>
      <c r="LO82" s="118"/>
      <c r="LP82" s="118"/>
      <c r="LQ82" s="118"/>
      <c r="LR82" s="118"/>
      <c r="LS82" s="118"/>
      <c r="LT82" s="118"/>
      <c r="LU82" s="118"/>
      <c r="LV82" s="118"/>
      <c r="LW82" s="118"/>
      <c r="LX82" s="118"/>
      <c r="LY82" s="118"/>
      <c r="LZ82" s="118"/>
      <c r="MA82" s="118"/>
      <c r="MB82" s="118"/>
      <c r="MC82" s="118"/>
      <c r="MD82" s="118"/>
      <c r="ME82" s="118"/>
      <c r="MF82" s="118"/>
      <c r="MG82" s="118"/>
      <c r="MH82" s="118"/>
      <c r="MI82" s="118"/>
      <c r="MJ82" s="118"/>
      <c r="MK82" s="118"/>
      <c r="ML82" s="118"/>
      <c r="MM82" s="118"/>
      <c r="MN82" s="118"/>
      <c r="MO82" s="118"/>
      <c r="MP82" s="118"/>
      <c r="MQ82" s="118"/>
      <c r="MR82" s="118"/>
      <c r="MS82" s="118"/>
      <c r="MT82" s="118"/>
      <c r="MU82" s="118"/>
      <c r="MV82" s="118"/>
      <c r="MW82" s="118"/>
      <c r="MX82" s="118"/>
      <c r="MY82" s="118"/>
      <c r="MZ82" s="118"/>
      <c r="NA82" s="118"/>
      <c r="NB82" s="118"/>
      <c r="NC82" s="118"/>
      <c r="ND82" s="118"/>
      <c r="NE82" s="118"/>
      <c r="NF82" s="118"/>
      <c r="NG82" s="118"/>
      <c r="NH82" s="118"/>
      <c r="NI82" s="118"/>
      <c r="NJ82" s="118"/>
      <c r="NK82" s="118"/>
      <c r="NL82" s="118"/>
      <c r="NM82" s="118"/>
      <c r="NN82" s="118"/>
      <c r="NO82" s="118"/>
      <c r="NP82" s="118"/>
      <c r="NQ82" s="118"/>
      <c r="NR82" s="118"/>
      <c r="NS82" s="118"/>
      <c r="NT82" s="118"/>
      <c r="NU82" s="118"/>
      <c r="NV82" s="118"/>
      <c r="NW82" s="118"/>
      <c r="NX82" s="118"/>
      <c r="NY82" s="118"/>
      <c r="NZ82" s="118"/>
      <c r="OA82" s="118"/>
      <c r="OB82" s="118"/>
      <c r="OC82" s="118"/>
      <c r="OD82" s="118"/>
      <c r="OE82" s="118"/>
      <c r="OF82" s="118"/>
      <c r="OG82" s="118"/>
      <c r="OH82" s="118"/>
      <c r="OI82" s="118"/>
      <c r="OJ82" s="118"/>
      <c r="OK82" s="118"/>
      <c r="OL82" s="118"/>
      <c r="OM82" s="118"/>
      <c r="ON82" s="118"/>
      <c r="OO82" s="118"/>
      <c r="OP82" s="118"/>
      <c r="OQ82" s="118"/>
      <c r="OR82" s="118"/>
      <c r="OS82" s="118"/>
      <c r="OT82" s="118"/>
      <c r="OU82" s="118"/>
      <c r="OV82" s="118"/>
      <c r="OW82" s="118"/>
      <c r="OX82" s="118"/>
      <c r="OY82" s="118"/>
      <c r="OZ82" s="118"/>
      <c r="PA82" s="118"/>
      <c r="PB82" s="118"/>
      <c r="PC82" s="118"/>
      <c r="PD82" s="118"/>
      <c r="PE82" s="118"/>
      <c r="PF82" s="118"/>
      <c r="PG82" s="118"/>
      <c r="PH82" s="118"/>
      <c r="PI82" s="118"/>
      <c r="PJ82" s="118"/>
      <c r="PK82" s="118"/>
      <c r="PL82" s="118"/>
      <c r="PM82" s="118"/>
      <c r="PN82" s="118"/>
      <c r="PO82" s="118"/>
      <c r="PP82" s="118"/>
      <c r="PQ82" s="118"/>
      <c r="PR82" s="118"/>
      <c r="PS82" s="118"/>
      <c r="PT82" s="118"/>
      <c r="PU82" s="118"/>
      <c r="PV82" s="118"/>
      <c r="PW82" s="118"/>
      <c r="PX82" s="118"/>
      <c r="PY82" s="118"/>
      <c r="PZ82" s="118"/>
      <c r="QA82" s="118"/>
      <c r="QB82" s="118"/>
      <c r="QC82" s="118"/>
      <c r="QD82" s="118"/>
      <c r="QE82" s="118"/>
      <c r="QF82" s="118"/>
      <c r="QG82" s="118"/>
      <c r="QH82" s="118"/>
      <c r="QI82" s="118"/>
      <c r="QJ82" s="118"/>
      <c r="QK82" s="118"/>
      <c r="QL82" s="118"/>
      <c r="QM82" s="118"/>
      <c r="QN82" s="118"/>
      <c r="QO82" s="118"/>
      <c r="QP82" s="118"/>
      <c r="QQ82" s="118"/>
      <c r="QR82" s="118"/>
      <c r="QS82" s="118"/>
      <c r="QT82" s="118"/>
      <c r="QU82" s="118"/>
      <c r="QV82" s="118"/>
      <c r="QW82" s="118"/>
      <c r="QX82" s="118"/>
      <c r="QY82" s="118"/>
      <c r="QZ82" s="118"/>
      <c r="RA82" s="118"/>
      <c r="RB82" s="118"/>
      <c r="RC82" s="118"/>
      <c r="RD82" s="118"/>
      <c r="RE82" s="118"/>
      <c r="RF82" s="118"/>
      <c r="RG82" s="118"/>
      <c r="RH82" s="118"/>
      <c r="RI82" s="118"/>
      <c r="RJ82" s="118"/>
      <c r="RK82" s="118"/>
      <c r="RL82" s="118"/>
      <c r="RM82" s="118"/>
      <c r="RN82" s="118"/>
      <c r="RO82" s="118"/>
      <c r="RP82" s="118"/>
      <c r="RQ82" s="118"/>
      <c r="RR82" s="118"/>
      <c r="RS82" s="118"/>
      <c r="RT82" s="118"/>
      <c r="RU82" s="118"/>
      <c r="RV82" s="118"/>
      <c r="RW82" s="118"/>
      <c r="RX82" s="118"/>
      <c r="RY82" s="118"/>
      <c r="RZ82" s="118"/>
      <c r="SA82" s="118"/>
      <c r="SB82" s="118"/>
      <c r="SC82" s="118"/>
      <c r="SD82" s="118"/>
      <c r="SE82" s="118"/>
      <c r="SF82" s="118"/>
      <c r="SG82" s="118"/>
      <c r="SH82" s="118"/>
      <c r="SI82" s="118"/>
      <c r="SJ82" s="118"/>
      <c r="SK82" s="118"/>
      <c r="SL82" s="118"/>
      <c r="SM82" s="118"/>
      <c r="SN82" s="118"/>
      <c r="SO82" s="118"/>
      <c r="SP82" s="118"/>
      <c r="SQ82" s="118"/>
      <c r="SR82" s="118"/>
      <c r="SS82" s="118"/>
      <c r="ST82" s="118"/>
      <c r="SU82" s="118"/>
      <c r="SV82" s="118"/>
      <c r="SW82" s="118"/>
      <c r="SX82" s="118"/>
      <c r="SY82" s="118"/>
      <c r="SZ82" s="118"/>
      <c r="TA82" s="118"/>
      <c r="TB82" s="118"/>
      <c r="TC82" s="118"/>
      <c r="TD82" s="118"/>
      <c r="TE82" s="118"/>
      <c r="TF82" s="118"/>
      <c r="TG82" s="118"/>
      <c r="TH82" s="118"/>
      <c r="TI82" s="118"/>
      <c r="TJ82" s="118"/>
      <c r="TK82" s="118"/>
      <c r="TL82" s="118"/>
      <c r="TM82" s="118"/>
      <c r="TN82" s="118"/>
      <c r="TO82" s="118"/>
      <c r="TP82" s="118"/>
      <c r="TQ82" s="118"/>
      <c r="TR82" s="118"/>
      <c r="TS82" s="118"/>
      <c r="TT82" s="118"/>
      <c r="TU82" s="118"/>
      <c r="TV82" s="118"/>
      <c r="TW82" s="118"/>
      <c r="TX82" s="118"/>
      <c r="TY82" s="118"/>
      <c r="TZ82" s="118"/>
      <c r="UA82" s="118"/>
      <c r="UB82" s="118"/>
      <c r="UC82" s="118"/>
      <c r="UD82" s="118"/>
      <c r="UE82" s="118"/>
      <c r="UF82" s="118"/>
      <c r="UG82" s="118"/>
      <c r="UH82" s="118"/>
      <c r="UI82" s="118"/>
      <c r="UJ82" s="118"/>
      <c r="UK82" s="118"/>
      <c r="UL82" s="118"/>
      <c r="UM82" s="118"/>
      <c r="UN82" s="118"/>
      <c r="UO82" s="118"/>
      <c r="UP82" s="118"/>
      <c r="UQ82" s="118"/>
      <c r="UR82" s="118"/>
      <c r="US82" s="118"/>
      <c r="UT82" s="118"/>
      <c r="UU82" s="118"/>
      <c r="UV82" s="118"/>
      <c r="UW82" s="118"/>
      <c r="UX82" s="118"/>
      <c r="UY82" s="118"/>
      <c r="UZ82" s="118"/>
      <c r="VA82" s="118"/>
      <c r="VB82" s="118"/>
      <c r="VC82" s="118"/>
      <c r="VD82" s="118"/>
      <c r="VE82" s="118"/>
      <c r="VF82" s="118"/>
      <c r="VG82" s="118"/>
      <c r="VH82" s="118"/>
      <c r="VI82" s="118"/>
      <c r="VJ82" s="118"/>
      <c r="VK82" s="118"/>
      <c r="VL82" s="118"/>
      <c r="VM82" s="118"/>
      <c r="VN82" s="118"/>
      <c r="VO82" s="118"/>
      <c r="VP82" s="118"/>
      <c r="VQ82" s="118"/>
      <c r="VR82" s="118"/>
      <c r="VS82" s="118"/>
      <c r="VT82" s="118"/>
      <c r="VU82" s="118"/>
      <c r="VV82" s="118"/>
      <c r="VW82" s="118"/>
      <c r="VX82" s="118"/>
      <c r="VY82" s="118"/>
      <c r="VZ82" s="118"/>
      <c r="WA82" s="118"/>
      <c r="WB82" s="118"/>
      <c r="WC82" s="118"/>
      <c r="WD82" s="118"/>
      <c r="WE82" s="118"/>
      <c r="WF82" s="118"/>
      <c r="WG82" s="118"/>
      <c r="WH82" s="118"/>
      <c r="WI82" s="118"/>
      <c r="WJ82" s="118"/>
      <c r="WK82" s="118"/>
      <c r="WL82" s="118"/>
      <c r="WM82" s="118"/>
      <c r="WN82" s="118"/>
      <c r="WO82" s="118"/>
      <c r="WP82" s="118"/>
      <c r="WQ82" s="118"/>
      <c r="WR82" s="118"/>
      <c r="WS82" s="118"/>
      <c r="WT82" s="118"/>
      <c r="WU82" s="118"/>
      <c r="WV82" s="118"/>
      <c r="WW82" s="118"/>
      <c r="WX82" s="118"/>
      <c r="WY82" s="118"/>
      <c r="WZ82" s="118"/>
      <c r="XA82" s="118"/>
      <c r="XB82" s="118"/>
      <c r="XC82" s="118"/>
      <c r="XD82" s="118"/>
      <c r="XE82" s="118"/>
      <c r="XF82" s="118"/>
      <c r="XG82" s="118"/>
      <c r="XH82" s="118"/>
      <c r="XI82" s="118"/>
      <c r="XJ82" s="118"/>
      <c r="XK82" s="118"/>
      <c r="XL82" s="118"/>
      <c r="XM82" s="118"/>
      <c r="XN82" s="118"/>
      <c r="XO82" s="118"/>
      <c r="XP82" s="118"/>
      <c r="XQ82" s="118"/>
      <c r="XR82" s="118"/>
      <c r="XS82" s="118"/>
      <c r="XT82" s="118"/>
      <c r="XU82" s="118"/>
      <c r="XV82" s="118"/>
      <c r="XW82" s="118"/>
      <c r="XX82" s="118"/>
      <c r="XY82" s="118"/>
      <c r="XZ82" s="118"/>
      <c r="YA82" s="118"/>
      <c r="YB82" s="118"/>
      <c r="YC82" s="118"/>
      <c r="YD82" s="118"/>
      <c r="YE82" s="118"/>
      <c r="YF82" s="118"/>
      <c r="YG82" s="118"/>
      <c r="YH82" s="118"/>
      <c r="YI82" s="118"/>
      <c r="YJ82" s="118"/>
      <c r="YK82" s="118"/>
      <c r="YL82" s="118"/>
      <c r="YM82" s="118"/>
      <c r="YN82" s="118"/>
      <c r="YO82" s="118"/>
      <c r="YP82" s="118"/>
      <c r="YQ82" s="118"/>
      <c r="YR82" s="118"/>
      <c r="YS82" s="118"/>
      <c r="YT82" s="118"/>
      <c r="YU82" s="118"/>
      <c r="YV82" s="118"/>
      <c r="YW82" s="118"/>
      <c r="YX82" s="118"/>
      <c r="YY82" s="118"/>
      <c r="YZ82" s="118"/>
      <c r="ZA82" s="118"/>
      <c r="ZB82" s="118"/>
      <c r="ZC82" s="118"/>
      <c r="ZD82" s="118"/>
      <c r="ZE82" s="118"/>
      <c r="ZF82" s="118"/>
      <c r="ZG82" s="118"/>
      <c r="ZH82" s="118"/>
      <c r="ZI82" s="118"/>
      <c r="ZJ82" s="118"/>
      <c r="ZK82" s="118"/>
      <c r="ZL82" s="118"/>
      <c r="ZM82" s="118"/>
      <c r="ZN82" s="118"/>
      <c r="ZO82" s="118"/>
      <c r="ZP82" s="118"/>
      <c r="ZQ82" s="118"/>
      <c r="ZR82" s="118"/>
      <c r="ZS82" s="118"/>
      <c r="ZT82" s="118"/>
      <c r="ZU82" s="118"/>
      <c r="ZV82" s="118"/>
      <c r="ZW82" s="118"/>
      <c r="ZX82" s="118"/>
      <c r="ZY82" s="118"/>
      <c r="ZZ82" s="118"/>
      <c r="AAA82" s="118"/>
      <c r="AAB82" s="118"/>
      <c r="AAC82" s="118"/>
      <c r="AAD82" s="118"/>
      <c r="AAE82" s="118"/>
      <c r="AAF82" s="118"/>
      <c r="AAG82" s="118"/>
      <c r="AAH82" s="118"/>
      <c r="AAI82" s="118"/>
      <c r="AAJ82" s="118"/>
      <c r="AAK82" s="118"/>
      <c r="AAL82" s="118"/>
      <c r="AAM82" s="118"/>
      <c r="AAN82" s="118"/>
      <c r="AAO82" s="118"/>
      <c r="AAP82" s="118"/>
      <c r="AAQ82" s="118"/>
      <c r="AAR82" s="118"/>
      <c r="AAS82" s="118"/>
      <c r="AAT82" s="118"/>
      <c r="AAU82" s="118"/>
      <c r="AAV82" s="118"/>
      <c r="AAW82" s="118"/>
      <c r="AAX82" s="118"/>
      <c r="AAY82" s="118"/>
      <c r="AAZ82" s="118"/>
      <c r="ABA82" s="118"/>
      <c r="ABB82" s="118"/>
      <c r="ABC82" s="118"/>
      <c r="ABD82" s="118"/>
      <c r="ABE82" s="118"/>
      <c r="ABF82" s="118"/>
      <c r="ABG82" s="118"/>
      <c r="ABH82" s="118"/>
      <c r="ABI82" s="118"/>
      <c r="ABJ82" s="118"/>
      <c r="ABK82" s="118"/>
      <c r="ABL82" s="118"/>
      <c r="ABM82" s="118"/>
      <c r="ABN82" s="118"/>
      <c r="ABO82" s="118"/>
      <c r="ABP82" s="118"/>
      <c r="ABQ82" s="118"/>
      <c r="ABR82" s="118"/>
      <c r="ABS82" s="118"/>
      <c r="ABT82" s="118"/>
      <c r="ABU82" s="118"/>
      <c r="ABV82" s="118"/>
      <c r="ABW82" s="118"/>
      <c r="ABX82" s="118"/>
      <c r="ABY82" s="118"/>
      <c r="ABZ82" s="118"/>
      <c r="ACA82" s="118"/>
      <c r="ACB82" s="118"/>
      <c r="ACC82" s="118"/>
      <c r="ACD82" s="118"/>
      <c r="ACE82" s="118"/>
      <c r="ACF82" s="118"/>
      <c r="ACG82" s="118"/>
      <c r="ACH82" s="118"/>
      <c r="ACI82" s="118"/>
      <c r="ACJ82" s="118"/>
      <c r="ACK82" s="118"/>
      <c r="ACL82" s="118"/>
      <c r="ACM82" s="118"/>
      <c r="ACN82" s="118"/>
      <c r="ACO82" s="118"/>
      <c r="ACP82" s="118"/>
      <c r="ACQ82" s="118"/>
      <c r="ACR82" s="118"/>
      <c r="ACS82" s="118"/>
      <c r="ACT82" s="118"/>
      <c r="ACU82" s="118"/>
      <c r="ACV82" s="118"/>
      <c r="ACW82" s="118"/>
      <c r="ACX82" s="118"/>
      <c r="ACY82" s="118"/>
      <c r="ACZ82" s="118"/>
      <c r="ADA82" s="118"/>
      <c r="ADB82" s="118"/>
      <c r="ADC82" s="118"/>
      <c r="ADD82" s="118"/>
      <c r="ADE82" s="118"/>
      <c r="ADF82" s="118"/>
      <c r="ADG82" s="118"/>
      <c r="ADH82" s="118"/>
      <c r="ADI82" s="118"/>
      <c r="ADJ82" s="118"/>
      <c r="ADK82" s="118"/>
      <c r="ADL82" s="118"/>
      <c r="ADM82" s="118"/>
      <c r="ADN82" s="118"/>
      <c r="ADO82" s="118"/>
      <c r="ADP82" s="118"/>
      <c r="ADQ82" s="118"/>
      <c r="ADR82" s="118"/>
      <c r="ADS82" s="118"/>
      <c r="ADT82" s="118"/>
      <c r="ADU82" s="118"/>
      <c r="ADV82" s="118"/>
      <c r="ADW82" s="118"/>
      <c r="ADX82" s="118"/>
      <c r="ADY82" s="118"/>
      <c r="ADZ82" s="118"/>
      <c r="AEA82" s="118"/>
      <c r="AEB82" s="118"/>
      <c r="AEC82" s="118"/>
      <c r="AED82" s="118"/>
      <c r="AEE82" s="118"/>
      <c r="AEF82" s="118"/>
      <c r="AEG82" s="118"/>
      <c r="AEH82" s="118"/>
      <c r="AEI82" s="118"/>
      <c r="AEJ82" s="118"/>
      <c r="AEK82" s="118"/>
      <c r="AEL82" s="118"/>
      <c r="AEM82" s="118"/>
      <c r="AEN82" s="118"/>
      <c r="AEO82" s="118"/>
      <c r="AEP82" s="118"/>
      <c r="AEQ82" s="118"/>
      <c r="AER82" s="118"/>
      <c r="AES82" s="118"/>
      <c r="AET82" s="118"/>
      <c r="AEU82" s="118"/>
      <c r="AEV82" s="118"/>
      <c r="AEW82" s="118"/>
      <c r="AEX82" s="118"/>
      <c r="AEY82" s="118"/>
      <c r="AEZ82" s="118"/>
      <c r="AFA82" s="118"/>
      <c r="AFB82" s="118"/>
      <c r="AFC82" s="118"/>
      <c r="AFD82" s="118"/>
      <c r="AFE82" s="118"/>
      <c r="AFF82" s="118"/>
      <c r="AFG82" s="118"/>
      <c r="AFH82" s="118"/>
      <c r="AFI82" s="118"/>
      <c r="AFJ82" s="118"/>
      <c r="AFK82" s="118"/>
      <c r="AFL82" s="118"/>
      <c r="AFM82" s="118"/>
      <c r="AFN82" s="118"/>
      <c r="AFO82" s="118"/>
      <c r="AFP82" s="118"/>
      <c r="AFQ82" s="118"/>
      <c r="AFR82" s="118"/>
      <c r="AFS82" s="118"/>
      <c r="AFT82" s="118"/>
      <c r="AFU82" s="118"/>
      <c r="AFV82" s="118"/>
      <c r="AFW82" s="118"/>
      <c r="AFX82" s="118"/>
      <c r="AFY82" s="118"/>
      <c r="AFZ82" s="118"/>
      <c r="AGA82" s="118"/>
      <c r="AGB82" s="118"/>
      <c r="AGC82" s="118"/>
      <c r="AGD82" s="118"/>
      <c r="AGE82" s="118"/>
      <c r="AGF82" s="118"/>
      <c r="AGG82" s="118"/>
      <c r="AGH82" s="118"/>
      <c r="AGI82" s="118"/>
      <c r="AGJ82" s="118"/>
      <c r="AGK82" s="118"/>
      <c r="AGL82" s="118"/>
      <c r="AGM82" s="118"/>
      <c r="AGN82" s="118"/>
      <c r="AGO82" s="118"/>
      <c r="AGP82" s="118"/>
      <c r="AGQ82" s="118"/>
      <c r="AGR82" s="118"/>
      <c r="AGS82" s="118"/>
      <c r="AGT82" s="118"/>
      <c r="AGU82" s="118"/>
      <c r="AGV82" s="118"/>
      <c r="AGW82" s="118"/>
      <c r="AGX82" s="118"/>
      <c r="AGY82" s="118"/>
      <c r="AGZ82" s="118"/>
      <c r="AHA82" s="118"/>
      <c r="AHB82" s="118"/>
      <c r="AHC82" s="118"/>
      <c r="AHD82" s="118"/>
      <c r="AHE82" s="118"/>
      <c r="AHF82" s="118"/>
      <c r="AHG82" s="118"/>
      <c r="AHH82" s="118"/>
      <c r="AHI82" s="118"/>
      <c r="AHJ82" s="118"/>
      <c r="AHK82" s="118"/>
      <c r="AHL82" s="118"/>
      <c r="AHM82" s="118"/>
      <c r="AHN82" s="118"/>
      <c r="AHO82" s="118"/>
      <c r="AHP82" s="118"/>
      <c r="AHQ82" s="118"/>
      <c r="AHR82" s="118"/>
      <c r="AHS82" s="118"/>
      <c r="AHT82" s="118"/>
      <c r="AHU82" s="118"/>
      <c r="AHV82" s="118"/>
      <c r="AHW82" s="118"/>
      <c r="AHX82" s="118"/>
      <c r="AHY82" s="118"/>
      <c r="AHZ82" s="118"/>
      <c r="AIA82" s="118"/>
      <c r="AIB82" s="118"/>
      <c r="AIC82" s="118"/>
      <c r="AID82" s="118"/>
      <c r="AIE82" s="118"/>
      <c r="AIF82" s="118"/>
      <c r="AIG82" s="118"/>
      <c r="AIH82" s="118"/>
      <c r="AII82" s="118"/>
      <c r="AIJ82" s="118"/>
      <c r="AIK82" s="118"/>
      <c r="AIL82" s="118"/>
      <c r="AIM82" s="118"/>
      <c r="AIN82" s="118"/>
      <c r="AIO82" s="118"/>
      <c r="AIP82" s="118"/>
      <c r="AIQ82" s="118"/>
      <c r="AIR82" s="118"/>
      <c r="AIS82" s="118"/>
      <c r="AIT82" s="118"/>
      <c r="AIU82" s="118"/>
      <c r="AIV82" s="118"/>
      <c r="AIW82" s="118"/>
      <c r="AIX82" s="118"/>
      <c r="AIY82" s="118"/>
      <c r="AIZ82" s="118"/>
      <c r="AJA82" s="118"/>
      <c r="AJB82" s="118"/>
      <c r="AJC82" s="118"/>
      <c r="AJD82" s="118"/>
      <c r="AJE82" s="118"/>
      <c r="AJF82" s="118"/>
      <c r="AJG82" s="118"/>
      <c r="AJH82" s="118"/>
      <c r="AJI82" s="118"/>
      <c r="AJJ82" s="118"/>
      <c r="AJK82" s="118"/>
      <c r="AJL82" s="118"/>
      <c r="AJM82" s="118"/>
      <c r="AJN82" s="118"/>
      <c r="AJO82" s="118"/>
      <c r="AJP82" s="118"/>
      <c r="AJQ82" s="118"/>
      <c r="AJR82" s="118"/>
      <c r="AJS82" s="118"/>
      <c r="AJT82" s="118"/>
      <c r="AJU82" s="118"/>
      <c r="AJV82" s="118"/>
      <c r="AJW82" s="118"/>
      <c r="AJX82" s="118"/>
      <c r="AJY82" s="118"/>
      <c r="AJZ82" s="118"/>
      <c r="AKA82" s="118"/>
      <c r="AKB82" s="118"/>
      <c r="AKC82" s="118"/>
      <c r="AKD82" s="118"/>
      <c r="AKE82" s="118"/>
      <c r="AKF82" s="118"/>
      <c r="AKG82" s="118"/>
      <c r="AKH82" s="118"/>
      <c r="AKI82" s="118"/>
      <c r="AKJ82" s="118"/>
      <c r="AKK82" s="118"/>
      <c r="AKL82" s="118"/>
      <c r="AKM82" s="118"/>
      <c r="AKN82" s="118"/>
      <c r="AKO82" s="118"/>
      <c r="AKP82" s="118"/>
      <c r="AKQ82" s="118"/>
      <c r="AKR82" s="118"/>
      <c r="AKS82" s="118"/>
      <c r="AKT82" s="118"/>
      <c r="AKU82" s="118"/>
      <c r="AKV82" s="118"/>
      <c r="AKW82" s="118"/>
      <c r="AKX82" s="118"/>
      <c r="AKY82" s="118"/>
      <c r="AKZ82" s="118"/>
      <c r="ALA82" s="118"/>
      <c r="ALB82" s="118"/>
      <c r="ALC82" s="118"/>
      <c r="ALD82" s="118"/>
      <c r="ALE82" s="118"/>
      <c r="ALF82" s="118"/>
      <c r="ALG82" s="118"/>
      <c r="ALH82" s="118"/>
      <c r="ALI82" s="118"/>
      <c r="ALJ82" s="118"/>
      <c r="ALK82" s="118"/>
      <c r="ALL82" s="118"/>
      <c r="ALM82" s="118"/>
      <c r="ALN82" s="118"/>
      <c r="ALO82" s="118"/>
      <c r="ALP82" s="118"/>
      <c r="ALQ82" s="118"/>
      <c r="ALR82" s="118"/>
      <c r="ALS82" s="118"/>
      <c r="ALT82" s="118"/>
      <c r="ALU82" s="118"/>
      <c r="ALV82" s="118"/>
      <c r="ALW82" s="118"/>
      <c r="ALX82" s="118"/>
      <c r="ALY82" s="118"/>
      <c r="ALZ82" s="118"/>
      <c r="AMA82" s="118"/>
      <c r="AMB82" s="118"/>
      <c r="AMC82" s="118"/>
      <c r="AMD82" s="118"/>
      <c r="AME82" s="118"/>
      <c r="AMF82" s="118"/>
      <c r="AMG82" s="118"/>
      <c r="AMH82" s="118"/>
    </row>
    <row r="83" spans="1:1022" x14ac:dyDescent="0.25">
      <c r="A83" s="235" t="s">
        <v>23423</v>
      </c>
      <c r="B83" s="163">
        <v>82</v>
      </c>
      <c r="C83" s="224" t="s">
        <v>25258</v>
      </c>
      <c r="D83" s="177" t="s">
        <v>23422</v>
      </c>
      <c r="E83" s="187" t="s">
        <v>822</v>
      </c>
      <c r="F83" s="187"/>
      <c r="G83" s="177"/>
      <c r="H83" s="177"/>
      <c r="I83" s="319"/>
      <c r="J83" s="334">
        <v>2</v>
      </c>
      <c r="K83" s="334"/>
      <c r="L83" s="334"/>
      <c r="M83" s="334"/>
      <c r="N83" s="334">
        <v>1</v>
      </c>
      <c r="O83" s="339">
        <v>3</v>
      </c>
      <c r="P83" s="334"/>
      <c r="Q83" s="334"/>
      <c r="R83" s="334"/>
      <c r="S83" s="334"/>
      <c r="T83" s="334"/>
      <c r="U83" s="340"/>
      <c r="V83" s="237">
        <f t="shared" ref="V83:V87" si="60">IF(O83=1,10,100)</f>
        <v>100</v>
      </c>
      <c r="W83" s="237">
        <f t="shared" ref="W83:W87" si="61">IF(O83=1,1,IF(O83=2,10,100))</f>
        <v>100</v>
      </c>
      <c r="X83" s="237">
        <f t="shared" ref="X83:X87" si="62">IF(O83=3,20,100)</f>
        <v>20</v>
      </c>
      <c r="Y83" s="237">
        <f t="shared" ref="Y83:Y87" si="63">IF(P83=1,10,100)</f>
        <v>100</v>
      </c>
      <c r="Z83" s="237">
        <f t="shared" ref="Z83:Z87" si="64">IF(P83=1,1,IF(P83=2,10,100))</f>
        <v>100</v>
      </c>
      <c r="AA83" s="238">
        <f t="shared" ref="AA83:AA87" si="65">IF(OR(EXACT(Q83,"1A"),EXACT(Q83,"1B")),0.1,IF(Q83=2,1,100))</f>
        <v>100</v>
      </c>
      <c r="AB83" s="238">
        <f t="shared" ref="AB83:AB87" si="66">IF(OR(EXACT(R83,"1A"),EXACT(R83,"1B")),0.1,IF(R83=2,1,100))</f>
        <v>100</v>
      </c>
      <c r="AC83" s="238">
        <f t="shared" ref="AC83:AC87" si="67">IF(OR(EXACT(S83,"1A"),EXACT(S83,"1B")),0.3,IF(S83=2,3,100))</f>
        <v>100</v>
      </c>
      <c r="AD83" s="416">
        <f t="shared" ref="AD83:AD87" si="68">IF(L83=0,100,IF(L83=1,1,IF(L83="1B",1,IF(L83="1A",0.1,100))))</f>
        <v>100</v>
      </c>
      <c r="AE83" s="416">
        <f t="shared" ref="AE83:AE87" si="69">IF(M83=0,100,IF(M83=1,1,IF(M83="1B",1,IF(M83="1A",0.1,100))))</f>
        <v>100</v>
      </c>
      <c r="AF83" s="239">
        <f t="shared" ref="AF83:AF87" si="70">IF(OR(OR(EXACT(J83,"1A"),EXACT(J83,"1B"),EXACT(J83,"1C")),K83=1),1,IF(K83=2,10,100))</f>
        <v>100</v>
      </c>
      <c r="AG83" s="239">
        <f t="shared" ref="AG83:AG87" si="71">IF(OR(EXACT(J83,"1A"),EXACT(J83,"1B"),EXACT(J83,"1C")),1,IF(J83=2,10,100))</f>
        <v>10</v>
      </c>
      <c r="AH83" s="239">
        <f t="shared" ref="AH83:AH87" si="72">IF(OR(EXACT(J83,"1A"),EXACT(J83,"1B"),EXACT(J83,"1C"),K83=1),3,100)</f>
        <v>100</v>
      </c>
      <c r="AI83" s="239">
        <f t="shared" ref="AI83:AI87" si="73">IF(OR(EXACT(J83,"1A"),EXACT(J83,"1B"),EXACT(J83,"1C")),5,100)</f>
        <v>100</v>
      </c>
      <c r="AJ83" s="243"/>
      <c r="AK83" s="236"/>
      <c r="AL83" s="187">
        <v>2</v>
      </c>
      <c r="AM83" s="214"/>
      <c r="AN83" s="187"/>
      <c r="AO83" s="187"/>
      <c r="AQ83" s="167" t="s">
        <v>25259</v>
      </c>
    </row>
    <row r="84" spans="1:1022" x14ac:dyDescent="0.25">
      <c r="A84" s="235" t="s">
        <v>23387</v>
      </c>
      <c r="B84" s="163">
        <v>83</v>
      </c>
      <c r="C84" s="295" t="s">
        <v>25260</v>
      </c>
      <c r="D84" s="177" t="s">
        <v>23386</v>
      </c>
      <c r="E84" s="187" t="s">
        <v>5362</v>
      </c>
      <c r="F84" s="187"/>
      <c r="G84" s="177"/>
      <c r="H84" s="177"/>
      <c r="I84" s="319"/>
      <c r="J84" s="334">
        <v>2</v>
      </c>
      <c r="K84" s="334"/>
      <c r="L84" s="334"/>
      <c r="M84" s="334"/>
      <c r="N84" s="334">
        <v>1</v>
      </c>
      <c r="O84" s="339">
        <v>3</v>
      </c>
      <c r="P84" s="334"/>
      <c r="Q84" s="334"/>
      <c r="R84" s="334"/>
      <c r="S84" s="334"/>
      <c r="T84" s="334"/>
      <c r="U84" s="340"/>
      <c r="V84" s="237">
        <f t="shared" si="60"/>
        <v>100</v>
      </c>
      <c r="W84" s="237">
        <f t="shared" si="61"/>
        <v>100</v>
      </c>
      <c r="X84" s="237">
        <f t="shared" si="62"/>
        <v>20</v>
      </c>
      <c r="Y84" s="237">
        <f t="shared" si="63"/>
        <v>100</v>
      </c>
      <c r="Z84" s="237">
        <f t="shared" si="64"/>
        <v>100</v>
      </c>
      <c r="AA84" s="238">
        <f t="shared" si="65"/>
        <v>100</v>
      </c>
      <c r="AB84" s="238">
        <f t="shared" si="66"/>
        <v>100</v>
      </c>
      <c r="AC84" s="238">
        <f t="shared" si="67"/>
        <v>100</v>
      </c>
      <c r="AD84" s="416">
        <f t="shared" si="68"/>
        <v>100</v>
      </c>
      <c r="AE84" s="416">
        <f t="shared" si="69"/>
        <v>100</v>
      </c>
      <c r="AF84" s="239">
        <f t="shared" si="70"/>
        <v>100</v>
      </c>
      <c r="AG84" s="239">
        <f t="shared" si="71"/>
        <v>10</v>
      </c>
      <c r="AH84" s="239">
        <f t="shared" si="72"/>
        <v>100</v>
      </c>
      <c r="AI84" s="239">
        <f t="shared" si="73"/>
        <v>100</v>
      </c>
      <c r="AJ84" s="243"/>
      <c r="AK84" s="236"/>
      <c r="AL84" s="187">
        <v>2</v>
      </c>
      <c r="AM84" s="214"/>
      <c r="AN84" s="187"/>
      <c r="AO84" s="187"/>
      <c r="AQ84" s="167"/>
    </row>
    <row r="85" spans="1:1022" x14ac:dyDescent="0.25">
      <c r="A85" s="235" t="s">
        <v>1787</v>
      </c>
      <c r="B85" s="163">
        <v>84</v>
      </c>
      <c r="C85" s="295" t="s">
        <v>25261</v>
      </c>
      <c r="D85" s="177" t="s">
        <v>12131</v>
      </c>
      <c r="E85" s="187" t="s">
        <v>822</v>
      </c>
      <c r="F85" s="187"/>
      <c r="G85" s="177"/>
      <c r="H85" s="177"/>
      <c r="I85" s="319">
        <v>178.5</v>
      </c>
      <c r="J85" s="334">
        <v>2</v>
      </c>
      <c r="K85" s="334"/>
      <c r="L85" s="334"/>
      <c r="M85" s="334"/>
      <c r="N85" s="334"/>
      <c r="O85" s="339"/>
      <c r="P85" s="334"/>
      <c r="Q85" s="334"/>
      <c r="R85" s="334"/>
      <c r="S85" s="334"/>
      <c r="T85" s="334"/>
      <c r="U85" s="340"/>
      <c r="V85" s="237">
        <f t="shared" si="60"/>
        <v>100</v>
      </c>
      <c r="W85" s="237">
        <f t="shared" si="61"/>
        <v>100</v>
      </c>
      <c r="X85" s="237">
        <f t="shared" si="62"/>
        <v>100</v>
      </c>
      <c r="Y85" s="237">
        <f t="shared" si="63"/>
        <v>100</v>
      </c>
      <c r="Z85" s="237">
        <f t="shared" si="64"/>
        <v>100</v>
      </c>
      <c r="AA85" s="238">
        <f t="shared" si="65"/>
        <v>100</v>
      </c>
      <c r="AB85" s="238">
        <f t="shared" si="66"/>
        <v>100</v>
      </c>
      <c r="AC85" s="238">
        <f t="shared" si="67"/>
        <v>100</v>
      </c>
      <c r="AD85" s="416">
        <f t="shared" si="68"/>
        <v>100</v>
      </c>
      <c r="AE85" s="416">
        <f t="shared" si="69"/>
        <v>100</v>
      </c>
      <c r="AF85" s="239">
        <f t="shared" si="70"/>
        <v>100</v>
      </c>
      <c r="AG85" s="239">
        <f t="shared" si="71"/>
        <v>10</v>
      </c>
      <c r="AH85" s="239">
        <f t="shared" si="72"/>
        <v>100</v>
      </c>
      <c r="AI85" s="239">
        <f t="shared" si="73"/>
        <v>100</v>
      </c>
      <c r="AJ85" s="243" t="s">
        <v>25263</v>
      </c>
      <c r="AK85" s="236"/>
      <c r="AL85" s="187"/>
      <c r="AM85" s="214"/>
      <c r="AN85" s="187"/>
      <c r="AO85" s="187"/>
      <c r="AQ85" s="167" t="s">
        <v>25262</v>
      </c>
    </row>
    <row r="86" spans="1:1022" x14ac:dyDescent="0.25">
      <c r="A86" s="235" t="s">
        <v>25257</v>
      </c>
      <c r="B86" s="163">
        <v>85</v>
      </c>
      <c r="C86" s="295" t="s">
        <v>25266</v>
      </c>
      <c r="D86" s="177" t="s">
        <v>25267</v>
      </c>
      <c r="E86" s="187" t="s">
        <v>822</v>
      </c>
      <c r="F86" s="187">
        <v>4</v>
      </c>
      <c r="G86" s="177"/>
      <c r="H86" s="177"/>
      <c r="I86" s="319"/>
      <c r="J86" s="334"/>
      <c r="K86" s="334"/>
      <c r="L86" s="334"/>
      <c r="M86" s="334"/>
      <c r="N86" s="334">
        <v>1</v>
      </c>
      <c r="O86" s="339"/>
      <c r="P86" s="334"/>
      <c r="Q86" s="334"/>
      <c r="R86" s="334"/>
      <c r="S86" s="334"/>
      <c r="T86" s="334"/>
      <c r="U86" s="340"/>
      <c r="V86" s="237">
        <f t="shared" si="60"/>
        <v>100</v>
      </c>
      <c r="W86" s="237">
        <f t="shared" si="61"/>
        <v>100</v>
      </c>
      <c r="X86" s="237">
        <f t="shared" si="62"/>
        <v>100</v>
      </c>
      <c r="Y86" s="237">
        <f t="shared" si="63"/>
        <v>100</v>
      </c>
      <c r="Z86" s="237">
        <f t="shared" si="64"/>
        <v>100</v>
      </c>
      <c r="AA86" s="238">
        <f t="shared" si="65"/>
        <v>100</v>
      </c>
      <c r="AB86" s="238">
        <f t="shared" si="66"/>
        <v>100</v>
      </c>
      <c r="AC86" s="238">
        <f t="shared" si="67"/>
        <v>100</v>
      </c>
      <c r="AD86" s="416">
        <f t="shared" si="68"/>
        <v>100</v>
      </c>
      <c r="AE86" s="416">
        <f t="shared" si="69"/>
        <v>100</v>
      </c>
      <c r="AF86" s="239">
        <f t="shared" si="70"/>
        <v>100</v>
      </c>
      <c r="AG86" s="239">
        <f t="shared" si="71"/>
        <v>100</v>
      </c>
      <c r="AH86" s="239">
        <f t="shared" si="72"/>
        <v>100</v>
      </c>
      <c r="AI86" s="239">
        <f t="shared" si="73"/>
        <v>100</v>
      </c>
      <c r="AJ86" s="243"/>
      <c r="AK86" s="236"/>
      <c r="AL86" s="187">
        <v>2</v>
      </c>
      <c r="AM86" s="214"/>
      <c r="AN86" s="187"/>
      <c r="AO86" s="187"/>
      <c r="AQ86" s="167" t="s">
        <v>760</v>
      </c>
    </row>
    <row r="87" spans="1:1022" x14ac:dyDescent="0.25">
      <c r="A87" s="235" t="s">
        <v>25256</v>
      </c>
      <c r="B87" s="163">
        <v>86</v>
      </c>
      <c r="C87" s="295" t="s">
        <v>25264</v>
      </c>
      <c r="D87" s="177" t="s">
        <v>25265</v>
      </c>
      <c r="E87" s="187" t="s">
        <v>822</v>
      </c>
      <c r="F87" s="187"/>
      <c r="G87" s="177"/>
      <c r="H87" s="177"/>
      <c r="I87" s="319"/>
      <c r="J87" s="334">
        <v>2</v>
      </c>
      <c r="K87" s="334"/>
      <c r="L87" s="334"/>
      <c r="M87" s="334"/>
      <c r="N87" s="334">
        <v>1</v>
      </c>
      <c r="O87" s="339">
        <v>3</v>
      </c>
      <c r="P87" s="334"/>
      <c r="Q87" s="334"/>
      <c r="R87" s="334"/>
      <c r="S87" s="334"/>
      <c r="T87" s="334"/>
      <c r="U87" s="340"/>
      <c r="V87" s="237">
        <f t="shared" si="60"/>
        <v>100</v>
      </c>
      <c r="W87" s="237">
        <f t="shared" si="61"/>
        <v>100</v>
      </c>
      <c r="X87" s="237">
        <f t="shared" si="62"/>
        <v>20</v>
      </c>
      <c r="Y87" s="237">
        <f t="shared" si="63"/>
        <v>100</v>
      </c>
      <c r="Z87" s="237">
        <f t="shared" si="64"/>
        <v>100</v>
      </c>
      <c r="AA87" s="238">
        <f t="shared" si="65"/>
        <v>100</v>
      </c>
      <c r="AB87" s="238">
        <f t="shared" si="66"/>
        <v>100</v>
      </c>
      <c r="AC87" s="238">
        <f t="shared" si="67"/>
        <v>100</v>
      </c>
      <c r="AD87" s="416">
        <f t="shared" si="68"/>
        <v>100</v>
      </c>
      <c r="AE87" s="416">
        <f t="shared" si="69"/>
        <v>100</v>
      </c>
      <c r="AF87" s="239">
        <f t="shared" si="70"/>
        <v>100</v>
      </c>
      <c r="AG87" s="239">
        <f t="shared" si="71"/>
        <v>10</v>
      </c>
      <c r="AH87" s="239">
        <f t="shared" si="72"/>
        <v>100</v>
      </c>
      <c r="AI87" s="239">
        <f t="shared" si="73"/>
        <v>100</v>
      </c>
      <c r="AJ87" s="243"/>
      <c r="AK87" s="236">
        <v>1</v>
      </c>
      <c r="AL87" s="187">
        <v>1</v>
      </c>
      <c r="AM87" s="214"/>
      <c r="AN87" s="187"/>
      <c r="AO87" s="187"/>
      <c r="AQ87" s="167" t="s">
        <v>760</v>
      </c>
    </row>
    <row r="88" spans="1:1022" x14ac:dyDescent="0.25">
      <c r="A88" s="235" t="s">
        <v>6299</v>
      </c>
      <c r="B88" s="163">
        <v>87</v>
      </c>
      <c r="C88" s="317" t="s">
        <v>28322</v>
      </c>
      <c r="D88" s="177" t="s">
        <v>6299</v>
      </c>
      <c r="E88" s="187"/>
      <c r="F88" s="187"/>
      <c r="G88" s="177"/>
      <c r="H88" s="177"/>
      <c r="I88" s="319"/>
      <c r="J88" s="334"/>
      <c r="K88" s="334"/>
      <c r="L88" s="334"/>
      <c r="M88" s="334"/>
      <c r="N88" s="334">
        <v>1</v>
      </c>
      <c r="O88" s="339"/>
      <c r="P88" s="334"/>
      <c r="Q88" s="334"/>
      <c r="R88" s="334"/>
      <c r="S88" s="334"/>
      <c r="T88" s="334"/>
      <c r="U88" s="340"/>
      <c r="V88" s="237">
        <f t="shared" ref="V88:V98" si="74">IF(O88=1,10,100)</f>
        <v>100</v>
      </c>
      <c r="W88" s="237">
        <f t="shared" ref="W88:W98" si="75">IF(O88=1,1,IF(O88=2,10,100))</f>
        <v>100</v>
      </c>
      <c r="X88" s="237">
        <f t="shared" ref="X88:X98" si="76">IF(O88=3,20,100)</f>
        <v>100</v>
      </c>
      <c r="Y88" s="237">
        <f t="shared" ref="Y88:Y98" si="77">IF(P88=1,10,100)</f>
        <v>100</v>
      </c>
      <c r="Z88" s="237">
        <f t="shared" ref="Z88:Z98" si="78">IF(P88=1,1,IF(P88=2,10,100))</f>
        <v>100</v>
      </c>
      <c r="AA88" s="238">
        <f t="shared" ref="AA88:AA98" si="79">IF(OR(EXACT(Q88,"1A"),EXACT(Q88,"1B")),0.1,IF(Q88=2,1,100))</f>
        <v>100</v>
      </c>
      <c r="AB88" s="238">
        <f t="shared" ref="AB88:AB98" si="80">IF(OR(EXACT(R88,"1A"),EXACT(R88,"1B")),0.1,IF(R88=2,1,100))</f>
        <v>100</v>
      </c>
      <c r="AC88" s="238">
        <f t="shared" ref="AC88:AC98" si="81">IF(OR(EXACT(S88,"1A"),EXACT(S88,"1B")),0.3,IF(S88=2,3,100))</f>
        <v>100</v>
      </c>
      <c r="AD88" s="416">
        <f t="shared" si="59"/>
        <v>100</v>
      </c>
      <c r="AE88" s="416">
        <f t="shared" si="27"/>
        <v>100</v>
      </c>
      <c r="AF88" s="239">
        <f t="shared" ref="AF88:AF98" si="82">IF(OR(OR(EXACT(J88,"1A"),EXACT(J88,"1B"),EXACT(J88,"1C")),K88=1),1,IF(K88=2,10,100))</f>
        <v>100</v>
      </c>
      <c r="AG88" s="239">
        <f t="shared" ref="AG88:AG98" si="83">IF(OR(EXACT(J88,"1A"),EXACT(J88,"1B"),EXACT(J88,"1C")),1,IF(J88=2,10,100))</f>
        <v>100</v>
      </c>
      <c r="AH88" s="239">
        <f t="shared" ref="AH88:AH98" si="84">IF(OR(EXACT(J88,"1A"),EXACT(J88,"1B"),EXACT(J88,"1C"),K88=1),3,100)</f>
        <v>100</v>
      </c>
      <c r="AI88" s="239">
        <f t="shared" ref="AI88:AI98" si="85">IF(OR(EXACT(J88,"1A"),EXACT(J88,"1B"),EXACT(J88,"1C")),5,100)</f>
        <v>100</v>
      </c>
      <c r="AJ88" s="243"/>
      <c r="AK88" s="236"/>
      <c r="AL88" s="187"/>
      <c r="AM88" s="214"/>
      <c r="AN88" s="187"/>
      <c r="AO88" s="187"/>
      <c r="AP88" s="185" t="s">
        <v>1267</v>
      </c>
      <c r="AQ88" s="411" t="s">
        <v>760</v>
      </c>
    </row>
    <row r="89" spans="1:1022" ht="23.25" customHeight="1" x14ac:dyDescent="0.25">
      <c r="A89" s="235" t="s">
        <v>25221</v>
      </c>
      <c r="B89" s="163">
        <v>88</v>
      </c>
      <c r="C89" s="224" t="s">
        <v>25222</v>
      </c>
      <c r="D89" s="177" t="s">
        <v>25221</v>
      </c>
      <c r="E89" s="187" t="s">
        <v>5976</v>
      </c>
      <c r="F89" s="187"/>
      <c r="G89" s="177"/>
      <c r="H89" s="177"/>
      <c r="I89" s="319">
        <v>5306</v>
      </c>
      <c r="J89" s="334"/>
      <c r="K89" s="334"/>
      <c r="L89" s="334"/>
      <c r="M89" s="334"/>
      <c r="N89" s="334">
        <v>1</v>
      </c>
      <c r="O89" s="339">
        <v>3</v>
      </c>
      <c r="P89" s="334"/>
      <c r="Q89" s="334"/>
      <c r="R89" s="334"/>
      <c r="S89" s="334"/>
      <c r="T89" s="334"/>
      <c r="U89" s="340"/>
      <c r="V89" s="237">
        <f t="shared" si="74"/>
        <v>100</v>
      </c>
      <c r="W89" s="237">
        <f t="shared" si="75"/>
        <v>100</v>
      </c>
      <c r="X89" s="237">
        <f t="shared" si="76"/>
        <v>20</v>
      </c>
      <c r="Y89" s="237">
        <f t="shared" si="77"/>
        <v>100</v>
      </c>
      <c r="Z89" s="237">
        <f t="shared" si="78"/>
        <v>100</v>
      </c>
      <c r="AA89" s="238">
        <f t="shared" si="79"/>
        <v>100</v>
      </c>
      <c r="AB89" s="238">
        <f t="shared" si="80"/>
        <v>100</v>
      </c>
      <c r="AC89" s="238">
        <f t="shared" si="81"/>
        <v>100</v>
      </c>
      <c r="AD89" s="416">
        <f t="shared" si="59"/>
        <v>100</v>
      </c>
      <c r="AE89" s="416">
        <f t="shared" si="27"/>
        <v>100</v>
      </c>
      <c r="AF89" s="239">
        <f t="shared" si="82"/>
        <v>100</v>
      </c>
      <c r="AG89" s="239">
        <f t="shared" si="83"/>
        <v>100</v>
      </c>
      <c r="AH89" s="239">
        <f t="shared" si="84"/>
        <v>100</v>
      </c>
      <c r="AI89" s="239">
        <f t="shared" si="85"/>
        <v>100</v>
      </c>
      <c r="AJ89" s="243"/>
      <c r="AK89" s="236"/>
      <c r="AL89" s="187">
        <v>2</v>
      </c>
      <c r="AM89" s="214"/>
      <c r="AN89" s="187"/>
      <c r="AO89" s="187"/>
      <c r="AQ89" s="222" t="s">
        <v>760</v>
      </c>
    </row>
    <row r="90" spans="1:1022" ht="28.5" customHeight="1" x14ac:dyDescent="0.25">
      <c r="A90" s="235" t="s">
        <v>6278</v>
      </c>
      <c r="B90" s="163">
        <v>89</v>
      </c>
      <c r="C90" s="317" t="s">
        <v>24694</v>
      </c>
      <c r="D90" s="177" t="s">
        <v>6278</v>
      </c>
      <c r="E90" s="187" t="s">
        <v>6279</v>
      </c>
      <c r="F90" s="187"/>
      <c r="G90" s="177" t="s">
        <v>6277</v>
      </c>
      <c r="H90" s="177"/>
      <c r="I90" s="319">
        <v>330</v>
      </c>
      <c r="J90" s="334"/>
      <c r="K90" s="334"/>
      <c r="L90" s="334"/>
      <c r="M90" s="334"/>
      <c r="N90" s="334">
        <v>1</v>
      </c>
      <c r="O90" s="339">
        <v>3</v>
      </c>
      <c r="P90" s="334">
        <v>1</v>
      </c>
      <c r="Q90" s="334"/>
      <c r="R90" s="334"/>
      <c r="S90" s="334"/>
      <c r="T90" s="334"/>
      <c r="U90" s="340"/>
      <c r="V90" s="237">
        <f t="shared" si="74"/>
        <v>100</v>
      </c>
      <c r="W90" s="237">
        <f t="shared" si="75"/>
        <v>100</v>
      </c>
      <c r="X90" s="237">
        <f t="shared" si="76"/>
        <v>20</v>
      </c>
      <c r="Y90" s="237">
        <f t="shared" si="77"/>
        <v>10</v>
      </c>
      <c r="Z90" s="237">
        <f t="shared" si="78"/>
        <v>1</v>
      </c>
      <c r="AA90" s="238">
        <f t="shared" si="79"/>
        <v>100</v>
      </c>
      <c r="AB90" s="238">
        <f t="shared" si="80"/>
        <v>100</v>
      </c>
      <c r="AC90" s="238">
        <f t="shared" si="81"/>
        <v>100</v>
      </c>
      <c r="AD90" s="416">
        <f t="shared" si="59"/>
        <v>100</v>
      </c>
      <c r="AE90" s="416">
        <f t="shared" si="27"/>
        <v>100</v>
      </c>
      <c r="AF90" s="239">
        <f t="shared" si="82"/>
        <v>100</v>
      </c>
      <c r="AG90" s="239">
        <f t="shared" si="83"/>
        <v>100</v>
      </c>
      <c r="AH90" s="239">
        <f t="shared" si="84"/>
        <v>100</v>
      </c>
      <c r="AI90" s="239">
        <f t="shared" si="85"/>
        <v>100</v>
      </c>
      <c r="AJ90" s="225"/>
      <c r="AK90" s="236"/>
      <c r="AL90" s="187">
        <v>2</v>
      </c>
      <c r="AM90" s="214"/>
      <c r="AN90" s="187"/>
      <c r="AO90" s="187"/>
      <c r="AQ90" s="167" t="s">
        <v>6281</v>
      </c>
    </row>
    <row r="91" spans="1:1022" x14ac:dyDescent="0.25">
      <c r="A91" s="235" t="s">
        <v>6291</v>
      </c>
      <c r="B91" s="163">
        <v>90</v>
      </c>
      <c r="C91" s="317" t="s">
        <v>24695</v>
      </c>
      <c r="D91" s="177" t="s">
        <v>6292</v>
      </c>
      <c r="E91" s="187"/>
      <c r="F91" s="187"/>
      <c r="G91" s="177"/>
      <c r="H91" s="177"/>
      <c r="I91" s="319"/>
      <c r="J91" s="334"/>
      <c r="K91" s="334"/>
      <c r="L91" s="334"/>
      <c r="M91" s="334"/>
      <c r="N91" s="334"/>
      <c r="O91" s="339"/>
      <c r="P91" s="334"/>
      <c r="Q91" s="334"/>
      <c r="R91" s="334"/>
      <c r="S91" s="334"/>
      <c r="T91" s="334"/>
      <c r="U91" s="340"/>
      <c r="V91" s="237">
        <f t="shared" si="74"/>
        <v>100</v>
      </c>
      <c r="W91" s="237">
        <f t="shared" si="75"/>
        <v>100</v>
      </c>
      <c r="X91" s="237">
        <f t="shared" si="76"/>
        <v>100</v>
      </c>
      <c r="Y91" s="237">
        <f t="shared" si="77"/>
        <v>100</v>
      </c>
      <c r="Z91" s="237">
        <f t="shared" si="78"/>
        <v>100</v>
      </c>
      <c r="AA91" s="238">
        <f t="shared" si="79"/>
        <v>100</v>
      </c>
      <c r="AB91" s="238">
        <f t="shared" si="80"/>
        <v>100</v>
      </c>
      <c r="AC91" s="238">
        <f t="shared" si="81"/>
        <v>100</v>
      </c>
      <c r="AD91" s="416">
        <f t="shared" si="59"/>
        <v>100</v>
      </c>
      <c r="AE91" s="416">
        <f t="shared" si="27"/>
        <v>100</v>
      </c>
      <c r="AF91" s="239">
        <f t="shared" si="82"/>
        <v>100</v>
      </c>
      <c r="AG91" s="239">
        <f t="shared" si="83"/>
        <v>100</v>
      </c>
      <c r="AH91" s="239">
        <f t="shared" si="84"/>
        <v>100</v>
      </c>
      <c r="AI91" s="239">
        <f t="shared" si="85"/>
        <v>100</v>
      </c>
      <c r="AJ91" s="243"/>
      <c r="AK91" s="236"/>
      <c r="AL91" s="187"/>
      <c r="AM91" s="214"/>
      <c r="AN91" s="187"/>
      <c r="AO91" s="187"/>
      <c r="AQ91" s="222" t="s">
        <v>24696</v>
      </c>
    </row>
    <row r="92" spans="1:1022" x14ac:dyDescent="0.25">
      <c r="A92" s="235" t="s">
        <v>6289</v>
      </c>
      <c r="B92" s="163">
        <v>91</v>
      </c>
      <c r="C92" s="317" t="s">
        <v>24697</v>
      </c>
      <c r="D92" s="177" t="s">
        <v>6290</v>
      </c>
      <c r="E92" s="187"/>
      <c r="F92" s="187"/>
      <c r="G92" s="177"/>
      <c r="H92" s="177"/>
      <c r="I92" s="319"/>
      <c r="J92" s="334"/>
      <c r="K92" s="334"/>
      <c r="L92" s="334"/>
      <c r="M92" s="334"/>
      <c r="N92" s="334"/>
      <c r="O92" s="339"/>
      <c r="P92" s="334"/>
      <c r="Q92" s="334"/>
      <c r="R92" s="334"/>
      <c r="S92" s="334"/>
      <c r="T92" s="334"/>
      <c r="U92" s="340"/>
      <c r="V92" s="237">
        <f t="shared" si="74"/>
        <v>100</v>
      </c>
      <c r="W92" s="237">
        <f t="shared" si="75"/>
        <v>100</v>
      </c>
      <c r="X92" s="237">
        <f t="shared" si="76"/>
        <v>100</v>
      </c>
      <c r="Y92" s="237">
        <f t="shared" si="77"/>
        <v>100</v>
      </c>
      <c r="Z92" s="237">
        <f t="shared" si="78"/>
        <v>100</v>
      </c>
      <c r="AA92" s="238">
        <f t="shared" si="79"/>
        <v>100</v>
      </c>
      <c r="AB92" s="238">
        <f t="shared" si="80"/>
        <v>100</v>
      </c>
      <c r="AC92" s="238">
        <f t="shared" si="81"/>
        <v>100</v>
      </c>
      <c r="AD92" s="416">
        <f t="shared" si="59"/>
        <v>100</v>
      </c>
      <c r="AE92" s="416">
        <f t="shared" si="27"/>
        <v>100</v>
      </c>
      <c r="AF92" s="239">
        <f t="shared" si="82"/>
        <v>100</v>
      </c>
      <c r="AG92" s="239">
        <f t="shared" si="83"/>
        <v>100</v>
      </c>
      <c r="AH92" s="239">
        <f t="shared" si="84"/>
        <v>100</v>
      </c>
      <c r="AI92" s="239">
        <f t="shared" si="85"/>
        <v>100</v>
      </c>
      <c r="AJ92" s="243"/>
      <c r="AK92" s="236"/>
      <c r="AL92" s="187"/>
      <c r="AM92" s="214"/>
      <c r="AN92" s="187"/>
      <c r="AO92" s="187"/>
      <c r="AQ92" s="222" t="s">
        <v>24698</v>
      </c>
    </row>
    <row r="93" spans="1:1022" x14ac:dyDescent="0.25">
      <c r="A93" s="208" t="s">
        <v>1232</v>
      </c>
      <c r="B93" s="163">
        <v>92</v>
      </c>
      <c r="C93" s="162" t="s">
        <v>24699</v>
      </c>
      <c r="D93" s="175" t="s">
        <v>1233</v>
      </c>
      <c r="E93" s="451" t="s">
        <v>5976</v>
      </c>
      <c r="F93" s="201"/>
      <c r="G93" s="180"/>
      <c r="H93" s="180"/>
      <c r="I93" s="319"/>
      <c r="J93" s="332">
        <v>2</v>
      </c>
      <c r="K93" s="140"/>
      <c r="L93" s="140"/>
      <c r="M93" s="140"/>
      <c r="N93" s="332">
        <v>1</v>
      </c>
      <c r="O93" s="336">
        <v>3</v>
      </c>
      <c r="P93" s="140"/>
      <c r="Q93" s="384" t="s">
        <v>752</v>
      </c>
      <c r="R93" s="384" t="s">
        <v>752</v>
      </c>
      <c r="S93" s="384">
        <v>2</v>
      </c>
      <c r="T93" s="140"/>
      <c r="U93" s="140"/>
      <c r="V93" s="219">
        <f t="shared" si="74"/>
        <v>100</v>
      </c>
      <c r="W93" s="219">
        <f t="shared" si="75"/>
        <v>100</v>
      </c>
      <c r="X93" s="219">
        <f t="shared" si="76"/>
        <v>20</v>
      </c>
      <c r="Y93" s="219">
        <f t="shared" si="77"/>
        <v>100</v>
      </c>
      <c r="Z93" s="219">
        <f t="shared" si="78"/>
        <v>100</v>
      </c>
      <c r="AA93" s="220">
        <f t="shared" si="79"/>
        <v>0.1</v>
      </c>
      <c r="AB93" s="220">
        <f t="shared" si="80"/>
        <v>0.1</v>
      </c>
      <c r="AC93" s="220">
        <f t="shared" si="81"/>
        <v>3</v>
      </c>
      <c r="AD93" s="416">
        <f t="shared" si="59"/>
        <v>100</v>
      </c>
      <c r="AE93" s="416">
        <f t="shared" si="27"/>
        <v>100</v>
      </c>
      <c r="AF93" s="212">
        <f t="shared" si="82"/>
        <v>100</v>
      </c>
      <c r="AG93" s="212">
        <f t="shared" si="83"/>
        <v>10</v>
      </c>
      <c r="AH93" s="212">
        <f t="shared" si="84"/>
        <v>100</v>
      </c>
      <c r="AI93" s="212">
        <f t="shared" si="85"/>
        <v>100</v>
      </c>
      <c r="AJ93" s="214"/>
      <c r="AK93" s="412"/>
      <c r="AL93" s="185">
        <v>2</v>
      </c>
      <c r="AM93" s="214"/>
      <c r="AN93" s="412"/>
      <c r="AO93" s="412"/>
      <c r="AP93" s="412"/>
      <c r="AQ93" s="247" t="s">
        <v>1234</v>
      </c>
      <c r="AR93" s="412"/>
      <c r="AS93" s="412"/>
      <c r="AT93" s="412"/>
    </row>
    <row r="94" spans="1:1022" x14ac:dyDescent="0.25">
      <c r="A94" s="208" t="s">
        <v>6282</v>
      </c>
      <c r="B94" s="163">
        <v>93</v>
      </c>
      <c r="C94" s="162" t="s">
        <v>24700</v>
      </c>
      <c r="D94" s="175" t="s">
        <v>6283</v>
      </c>
      <c r="E94" s="429"/>
      <c r="F94" s="201"/>
      <c r="G94" s="180"/>
      <c r="H94" s="180"/>
      <c r="I94" s="319"/>
      <c r="K94" s="140"/>
      <c r="L94" s="140"/>
      <c r="M94" s="140"/>
      <c r="N94" s="338">
        <v>1</v>
      </c>
      <c r="O94" s="336"/>
      <c r="P94" s="140"/>
      <c r="Q94" s="140"/>
      <c r="R94" s="140"/>
      <c r="S94" s="140"/>
      <c r="T94" s="140"/>
      <c r="U94" s="140"/>
      <c r="V94" s="219">
        <f t="shared" si="74"/>
        <v>100</v>
      </c>
      <c r="W94" s="219">
        <f t="shared" si="75"/>
        <v>100</v>
      </c>
      <c r="X94" s="219">
        <f t="shared" si="76"/>
        <v>100</v>
      </c>
      <c r="Y94" s="219">
        <f t="shared" si="77"/>
        <v>100</v>
      </c>
      <c r="Z94" s="219">
        <f t="shared" si="78"/>
        <v>100</v>
      </c>
      <c r="AA94" s="220">
        <f t="shared" si="79"/>
        <v>100</v>
      </c>
      <c r="AB94" s="220">
        <f t="shared" si="80"/>
        <v>100</v>
      </c>
      <c r="AC94" s="220">
        <f t="shared" si="81"/>
        <v>100</v>
      </c>
      <c r="AD94" s="416">
        <f t="shared" si="59"/>
        <v>100</v>
      </c>
      <c r="AE94" s="416">
        <f t="shared" si="27"/>
        <v>100</v>
      </c>
      <c r="AF94" s="212">
        <f t="shared" si="82"/>
        <v>100</v>
      </c>
      <c r="AG94" s="212">
        <f t="shared" si="83"/>
        <v>100</v>
      </c>
      <c r="AH94" s="212">
        <f t="shared" si="84"/>
        <v>100</v>
      </c>
      <c r="AI94" s="212">
        <f t="shared" si="85"/>
        <v>100</v>
      </c>
      <c r="AJ94" s="231"/>
      <c r="AK94" s="412"/>
      <c r="AM94" s="214"/>
      <c r="AN94" s="412"/>
      <c r="AO94" s="412"/>
      <c r="AP94" s="118"/>
      <c r="AQ94" s="167" t="s">
        <v>6284</v>
      </c>
      <c r="AR94" s="412"/>
      <c r="AS94" s="412"/>
      <c r="AT94" s="412"/>
    </row>
    <row r="95" spans="1:1022" x14ac:dyDescent="0.25">
      <c r="A95" s="235" t="s">
        <v>6296</v>
      </c>
      <c r="B95" s="163">
        <v>94</v>
      </c>
      <c r="C95" s="317" t="s">
        <v>24701</v>
      </c>
      <c r="D95" s="177" t="s">
        <v>6297</v>
      </c>
      <c r="E95" s="187"/>
      <c r="F95" s="187"/>
      <c r="G95" s="177"/>
      <c r="H95" s="177"/>
      <c r="I95" s="319"/>
      <c r="J95" s="334"/>
      <c r="K95" s="334"/>
      <c r="L95" s="334"/>
      <c r="M95" s="334"/>
      <c r="N95" s="334"/>
      <c r="O95" s="339"/>
      <c r="P95" s="334"/>
      <c r="Q95" s="334"/>
      <c r="R95" s="334"/>
      <c r="S95" s="334"/>
      <c r="T95" s="334"/>
      <c r="U95" s="340"/>
      <c r="V95" s="219">
        <f t="shared" si="74"/>
        <v>100</v>
      </c>
      <c r="W95" s="219">
        <f t="shared" si="75"/>
        <v>100</v>
      </c>
      <c r="X95" s="219">
        <f t="shared" si="76"/>
        <v>100</v>
      </c>
      <c r="Y95" s="219">
        <f t="shared" si="77"/>
        <v>100</v>
      </c>
      <c r="Z95" s="219">
        <f t="shared" si="78"/>
        <v>100</v>
      </c>
      <c r="AA95" s="220">
        <f t="shared" si="79"/>
        <v>100</v>
      </c>
      <c r="AB95" s="220">
        <f t="shared" si="80"/>
        <v>100</v>
      </c>
      <c r="AC95" s="220">
        <f t="shared" si="81"/>
        <v>100</v>
      </c>
      <c r="AD95" s="416">
        <f t="shared" si="59"/>
        <v>100</v>
      </c>
      <c r="AE95" s="416">
        <f t="shared" si="27"/>
        <v>100</v>
      </c>
      <c r="AF95" s="212">
        <f t="shared" si="82"/>
        <v>100</v>
      </c>
      <c r="AG95" s="212">
        <f t="shared" si="83"/>
        <v>100</v>
      </c>
      <c r="AH95" s="212">
        <f t="shared" si="84"/>
        <v>100</v>
      </c>
      <c r="AI95" s="212">
        <f t="shared" si="85"/>
        <v>100</v>
      </c>
      <c r="AJ95" s="243"/>
      <c r="AK95" s="236"/>
      <c r="AL95" s="187"/>
      <c r="AM95" s="214"/>
      <c r="AQ95" s="167" t="s">
        <v>6298</v>
      </c>
      <c r="AR95" s="190"/>
      <c r="AS95" s="156"/>
      <c r="AT95" s="156"/>
    </row>
    <row r="96" spans="1:1022" x14ac:dyDescent="0.25">
      <c r="A96" s="235" t="s">
        <v>5386</v>
      </c>
      <c r="B96" s="163">
        <v>95</v>
      </c>
      <c r="C96" s="317" t="s">
        <v>5387</v>
      </c>
      <c r="D96" s="177" t="s">
        <v>5388</v>
      </c>
      <c r="E96" s="187"/>
      <c r="F96" s="187"/>
      <c r="G96" s="177"/>
      <c r="H96" s="177"/>
      <c r="I96" s="319"/>
      <c r="J96" s="334"/>
      <c r="K96" s="334"/>
      <c r="L96" s="334"/>
      <c r="M96" s="334"/>
      <c r="N96" s="334"/>
      <c r="O96" s="339"/>
      <c r="P96" s="334"/>
      <c r="Q96" s="334"/>
      <c r="R96" s="334"/>
      <c r="S96" s="334"/>
      <c r="T96" s="334"/>
      <c r="U96" s="340"/>
      <c r="V96" s="237">
        <f t="shared" si="74"/>
        <v>100</v>
      </c>
      <c r="W96" s="237">
        <f t="shared" si="75"/>
        <v>100</v>
      </c>
      <c r="X96" s="237">
        <f t="shared" si="76"/>
        <v>100</v>
      </c>
      <c r="Y96" s="237">
        <f t="shared" si="77"/>
        <v>100</v>
      </c>
      <c r="Z96" s="237">
        <f t="shared" si="78"/>
        <v>100</v>
      </c>
      <c r="AA96" s="238">
        <f t="shared" si="79"/>
        <v>100</v>
      </c>
      <c r="AB96" s="238">
        <f t="shared" si="80"/>
        <v>100</v>
      </c>
      <c r="AC96" s="238">
        <f t="shared" si="81"/>
        <v>100</v>
      </c>
      <c r="AD96" s="416">
        <f t="shared" si="59"/>
        <v>100</v>
      </c>
      <c r="AE96" s="416">
        <f t="shared" si="27"/>
        <v>100</v>
      </c>
      <c r="AF96" s="212">
        <f t="shared" si="82"/>
        <v>100</v>
      </c>
      <c r="AG96" s="212">
        <f t="shared" si="83"/>
        <v>100</v>
      </c>
      <c r="AH96" s="212">
        <f t="shared" si="84"/>
        <v>100</v>
      </c>
      <c r="AI96" s="212">
        <f t="shared" si="85"/>
        <v>100</v>
      </c>
      <c r="AJ96" s="243"/>
      <c r="AK96" s="236"/>
      <c r="AL96" s="187"/>
      <c r="AM96" s="214"/>
      <c r="AN96" s="187"/>
      <c r="AO96" s="187"/>
      <c r="AQ96" s="167" t="s">
        <v>5389</v>
      </c>
    </row>
    <row r="97" spans="1:46" x14ac:dyDescent="0.25">
      <c r="A97" s="235" t="s">
        <v>6202</v>
      </c>
      <c r="B97" s="163">
        <v>96</v>
      </c>
      <c r="C97" s="317" t="s">
        <v>24702</v>
      </c>
      <c r="D97" s="177" t="s">
        <v>6207</v>
      </c>
      <c r="E97" s="187" t="s">
        <v>5976</v>
      </c>
      <c r="F97" s="187"/>
      <c r="G97" s="177"/>
      <c r="H97" s="177"/>
      <c r="I97" s="319"/>
      <c r="J97" s="334"/>
      <c r="K97" s="334"/>
      <c r="L97" s="334"/>
      <c r="M97" s="334"/>
      <c r="N97" s="334">
        <v>1</v>
      </c>
      <c r="O97" s="339">
        <v>3</v>
      </c>
      <c r="P97" s="334"/>
      <c r="Q97" s="384" t="s">
        <v>752</v>
      </c>
      <c r="R97" s="384" t="s">
        <v>752</v>
      </c>
      <c r="S97" s="334"/>
      <c r="T97" s="334"/>
      <c r="U97" s="340"/>
      <c r="V97" s="219">
        <f t="shared" si="74"/>
        <v>100</v>
      </c>
      <c r="W97" s="219">
        <f t="shared" si="75"/>
        <v>100</v>
      </c>
      <c r="X97" s="219">
        <f t="shared" si="76"/>
        <v>20</v>
      </c>
      <c r="Y97" s="219">
        <f t="shared" si="77"/>
        <v>100</v>
      </c>
      <c r="Z97" s="219">
        <f t="shared" si="78"/>
        <v>100</v>
      </c>
      <c r="AA97" s="220">
        <f t="shared" si="79"/>
        <v>0.1</v>
      </c>
      <c r="AB97" s="220">
        <f t="shared" si="80"/>
        <v>0.1</v>
      </c>
      <c r="AC97" s="220">
        <f t="shared" si="81"/>
        <v>100</v>
      </c>
      <c r="AD97" s="416">
        <f t="shared" si="59"/>
        <v>100</v>
      </c>
      <c r="AE97" s="416">
        <f t="shared" si="27"/>
        <v>100</v>
      </c>
      <c r="AF97" s="212">
        <f t="shared" si="82"/>
        <v>100</v>
      </c>
      <c r="AG97" s="212">
        <f t="shared" si="83"/>
        <v>100</v>
      </c>
      <c r="AH97" s="212">
        <f t="shared" si="84"/>
        <v>100</v>
      </c>
      <c r="AI97" s="212">
        <f t="shared" si="85"/>
        <v>100</v>
      </c>
      <c r="AJ97" s="243"/>
      <c r="AK97" s="236"/>
      <c r="AL97" s="187">
        <v>2</v>
      </c>
      <c r="AM97" s="214"/>
      <c r="AN97" s="187"/>
      <c r="AO97" s="187"/>
      <c r="AQ97" s="229" t="s">
        <v>6280</v>
      </c>
      <c r="AS97" s="190"/>
      <c r="AT97" s="185" t="s">
        <v>24703</v>
      </c>
    </row>
    <row r="98" spans="1:46" x14ac:dyDescent="0.25">
      <c r="A98" s="235" t="s">
        <v>5379</v>
      </c>
      <c r="B98" s="163">
        <v>97</v>
      </c>
      <c r="C98" s="317" t="s">
        <v>5380</v>
      </c>
      <c r="D98" s="177" t="s">
        <v>5381</v>
      </c>
      <c r="E98" s="187"/>
      <c r="F98" s="187"/>
      <c r="G98" s="177"/>
      <c r="H98" s="177"/>
      <c r="I98" s="319"/>
      <c r="J98" s="334"/>
      <c r="K98" s="334"/>
      <c r="L98" s="334"/>
      <c r="M98" s="334"/>
      <c r="N98" s="334">
        <v>1</v>
      </c>
      <c r="O98" s="339"/>
      <c r="P98" s="334"/>
      <c r="Q98" s="334"/>
      <c r="R98" s="334"/>
      <c r="S98" s="334"/>
      <c r="T98" s="334"/>
      <c r="U98" s="340"/>
      <c r="V98" s="237">
        <f t="shared" si="74"/>
        <v>100</v>
      </c>
      <c r="W98" s="237">
        <f t="shared" si="75"/>
        <v>100</v>
      </c>
      <c r="X98" s="237">
        <f t="shared" si="76"/>
        <v>100</v>
      </c>
      <c r="Y98" s="237">
        <f t="shared" si="77"/>
        <v>100</v>
      </c>
      <c r="Z98" s="237">
        <f t="shared" si="78"/>
        <v>100</v>
      </c>
      <c r="AA98" s="238">
        <f t="shared" si="79"/>
        <v>100</v>
      </c>
      <c r="AB98" s="238">
        <f t="shared" si="80"/>
        <v>100</v>
      </c>
      <c r="AC98" s="238">
        <f t="shared" si="81"/>
        <v>100</v>
      </c>
      <c r="AD98" s="416">
        <f t="shared" si="59"/>
        <v>100</v>
      </c>
      <c r="AE98" s="416">
        <f t="shared" si="27"/>
        <v>100</v>
      </c>
      <c r="AF98" s="239">
        <f t="shared" si="82"/>
        <v>100</v>
      </c>
      <c r="AG98" s="239">
        <f t="shared" si="83"/>
        <v>100</v>
      </c>
      <c r="AH98" s="239">
        <f t="shared" si="84"/>
        <v>100</v>
      </c>
      <c r="AI98" s="239">
        <f t="shared" si="85"/>
        <v>100</v>
      </c>
      <c r="AJ98" s="231"/>
      <c r="AK98" s="236"/>
      <c r="AL98" s="187"/>
      <c r="AM98" s="214"/>
      <c r="AN98" s="187"/>
      <c r="AO98" s="187"/>
      <c r="AQ98" s="167" t="s">
        <v>5382</v>
      </c>
      <c r="AR98" s="190" t="s">
        <v>5383</v>
      </c>
      <c r="AS98" s="156"/>
      <c r="AT98" s="156"/>
    </row>
    <row r="99" spans="1:46" x14ac:dyDescent="0.25">
      <c r="A99" s="235" t="s">
        <v>5440</v>
      </c>
      <c r="B99" s="163">
        <v>98</v>
      </c>
      <c r="C99" s="317" t="s">
        <v>24704</v>
      </c>
      <c r="D99" s="175" t="s">
        <v>5441</v>
      </c>
      <c r="E99" s="187"/>
      <c r="F99" s="187"/>
      <c r="G99" s="177"/>
      <c r="H99" s="177"/>
      <c r="I99" s="319"/>
      <c r="N99" s="338">
        <v>1</v>
      </c>
      <c r="O99" s="336"/>
      <c r="P99" s="338">
        <v>1</v>
      </c>
      <c r="Q99" s="338" t="s">
        <v>752</v>
      </c>
      <c r="S99" s="338">
        <v>2</v>
      </c>
      <c r="U99" s="340"/>
      <c r="V99" s="237">
        <v>100</v>
      </c>
      <c r="W99" s="237">
        <v>100</v>
      </c>
      <c r="X99" s="237">
        <v>100</v>
      </c>
      <c r="Y99" s="237">
        <v>100</v>
      </c>
      <c r="Z99" s="237">
        <v>100</v>
      </c>
      <c r="AA99" s="238">
        <v>100</v>
      </c>
      <c r="AB99" s="238">
        <v>100</v>
      </c>
      <c r="AC99" s="238">
        <v>100</v>
      </c>
      <c r="AD99" s="416">
        <f t="shared" si="59"/>
        <v>100</v>
      </c>
      <c r="AE99" s="416">
        <f t="shared" si="27"/>
        <v>100</v>
      </c>
      <c r="AF99" s="239">
        <v>100</v>
      </c>
      <c r="AG99" s="239">
        <v>100</v>
      </c>
      <c r="AH99" s="239">
        <v>100</v>
      </c>
      <c r="AI99" s="239">
        <v>100</v>
      </c>
      <c r="AJ99" s="231"/>
      <c r="AK99" s="236"/>
      <c r="AL99" s="187"/>
      <c r="AM99" s="214"/>
      <c r="AQ99" s="167" t="s">
        <v>6311</v>
      </c>
    </row>
    <row r="100" spans="1:46" x14ac:dyDescent="0.25">
      <c r="A100" s="208" t="s">
        <v>5444</v>
      </c>
      <c r="B100" s="163">
        <v>99</v>
      </c>
      <c r="C100" s="162" t="s">
        <v>24705</v>
      </c>
      <c r="D100" s="175" t="s">
        <v>5980</v>
      </c>
      <c r="I100" s="319">
        <v>3.3</v>
      </c>
      <c r="J100" s="338" t="s">
        <v>753</v>
      </c>
      <c r="K100" s="338">
        <v>1</v>
      </c>
      <c r="V100" s="219">
        <f t="shared" ref="V100:V134" si="86">IF(O100=1,10,100)</f>
        <v>100</v>
      </c>
      <c r="W100" s="219">
        <f t="shared" ref="W100:W118" si="87">IF(O100=1,1,IF(O100=2,10,100))</f>
        <v>100</v>
      </c>
      <c r="X100" s="219">
        <f t="shared" ref="X100:X131" si="88">IF(O100=3,20,100)</f>
        <v>100</v>
      </c>
      <c r="Y100" s="219">
        <f t="shared" ref="Y100:Y164" si="89">IF(P100=1,10,100)</f>
        <v>100</v>
      </c>
      <c r="Z100" s="219">
        <f t="shared" ref="Z100:Z164" si="90">IF(P100=1,1,IF(P100=2,10,100))</f>
        <v>100</v>
      </c>
      <c r="AA100" s="220">
        <f t="shared" ref="AA100:AA131" si="91">IF(OR(EXACT(Q100,"1A"),EXACT(Q100,"1B")),0.1,IF(Q100=2,1,100))</f>
        <v>100</v>
      </c>
      <c r="AB100" s="220">
        <f t="shared" ref="AB100:AB131" si="92">IF(OR(EXACT(R100,"1A"),EXACT(R100,"1B")),0.1,IF(R100=2,1,100))</f>
        <v>100</v>
      </c>
      <c r="AC100" s="220">
        <f t="shared" ref="AC100:AC164" si="93">IF(OR(EXACT(S100,"1A"),EXACT(S100,"1B")),0.3,IF(S100=2,3,100))</f>
        <v>100</v>
      </c>
      <c r="AD100" s="416">
        <f t="shared" si="59"/>
        <v>100</v>
      </c>
      <c r="AE100" s="416">
        <f t="shared" si="27"/>
        <v>100</v>
      </c>
      <c r="AF100" s="212">
        <f t="shared" ref="AF100:AF108" si="94">IF(OR(OR(EXACT(J100,"1A"),EXACT(J100,"1B"),EXACT(J100,"1C")),K100=1),1,IF(K100=2,10,100))</f>
        <v>1</v>
      </c>
      <c r="AG100" s="212">
        <f t="shared" ref="AG100:AG131" si="95">IF(OR(EXACT(J100,"1A"),EXACT(J100,"1B"),EXACT(J100,"1C")),1,IF(J100=2,10,100))</f>
        <v>1</v>
      </c>
      <c r="AH100" s="212">
        <f t="shared" ref="AH100:AH131" si="96">IF(OR(EXACT(J100,"1A"),EXACT(J100,"1B"),EXACT(J100,"1C"),K100=1),3,100)</f>
        <v>3</v>
      </c>
      <c r="AI100" s="212">
        <f t="shared" ref="AI100:AI131" si="97">IF(OR(EXACT(J100,"1A"),EXACT(J100,"1B"),EXACT(J100,"1C")),5,100)</f>
        <v>5</v>
      </c>
      <c r="AJ100" s="231" t="s">
        <v>24706</v>
      </c>
      <c r="AL100" s="190">
        <v>3</v>
      </c>
      <c r="AM100" s="214"/>
      <c r="AP100" s="185" t="s">
        <v>5926</v>
      </c>
      <c r="AQ100" s="247" t="s">
        <v>5981</v>
      </c>
    </row>
    <row r="101" spans="1:46" x14ac:dyDescent="0.25">
      <c r="A101" s="208" t="s">
        <v>6285</v>
      </c>
      <c r="B101" s="163">
        <v>100</v>
      </c>
      <c r="C101" s="162" t="s">
        <v>6286</v>
      </c>
      <c r="D101" s="175" t="s">
        <v>6287</v>
      </c>
      <c r="I101" s="319"/>
      <c r="N101" s="338">
        <v>1</v>
      </c>
      <c r="P101" s="338">
        <v>1</v>
      </c>
      <c r="Q101" s="338">
        <v>1</v>
      </c>
      <c r="S101" s="338">
        <v>2</v>
      </c>
      <c r="V101" s="219">
        <f t="shared" si="86"/>
        <v>100</v>
      </c>
      <c r="W101" s="219">
        <f t="shared" si="87"/>
        <v>100</v>
      </c>
      <c r="X101" s="219">
        <f t="shared" si="88"/>
        <v>100</v>
      </c>
      <c r="Y101" s="219">
        <f t="shared" si="89"/>
        <v>10</v>
      </c>
      <c r="Z101" s="219">
        <f t="shared" si="90"/>
        <v>1</v>
      </c>
      <c r="AA101" s="220">
        <f t="shared" si="91"/>
        <v>100</v>
      </c>
      <c r="AB101" s="220">
        <f t="shared" si="92"/>
        <v>100</v>
      </c>
      <c r="AC101" s="220">
        <f t="shared" si="93"/>
        <v>3</v>
      </c>
      <c r="AD101" s="416">
        <f t="shared" si="59"/>
        <v>100</v>
      </c>
      <c r="AE101" s="416">
        <f t="shared" si="27"/>
        <v>100</v>
      </c>
      <c r="AF101" s="212">
        <f t="shared" si="94"/>
        <v>100</v>
      </c>
      <c r="AG101" s="212">
        <f t="shared" si="95"/>
        <v>100</v>
      </c>
      <c r="AH101" s="212">
        <f t="shared" si="96"/>
        <v>100</v>
      </c>
      <c r="AI101" s="212">
        <f t="shared" si="97"/>
        <v>100</v>
      </c>
      <c r="AJ101" s="231"/>
      <c r="AM101" s="214"/>
      <c r="AQ101" s="167" t="s">
        <v>6288</v>
      </c>
    </row>
    <row r="102" spans="1:46" x14ac:dyDescent="0.25">
      <c r="A102" s="208" t="s">
        <v>6293</v>
      </c>
      <c r="B102" s="163">
        <v>101</v>
      </c>
      <c r="C102" s="162" t="s">
        <v>24707</v>
      </c>
      <c r="D102" s="175" t="s">
        <v>24375</v>
      </c>
      <c r="I102" s="319"/>
      <c r="V102" s="219">
        <f t="shared" si="86"/>
        <v>100</v>
      </c>
      <c r="W102" s="219">
        <f t="shared" si="87"/>
        <v>100</v>
      </c>
      <c r="X102" s="219">
        <f t="shared" si="88"/>
        <v>100</v>
      </c>
      <c r="Y102" s="219">
        <f t="shared" si="89"/>
        <v>100</v>
      </c>
      <c r="Z102" s="219">
        <f t="shared" si="90"/>
        <v>100</v>
      </c>
      <c r="AA102" s="220">
        <f t="shared" si="91"/>
        <v>100</v>
      </c>
      <c r="AB102" s="220">
        <f t="shared" si="92"/>
        <v>100</v>
      </c>
      <c r="AC102" s="220">
        <f t="shared" si="93"/>
        <v>100</v>
      </c>
      <c r="AD102" s="416">
        <f t="shared" si="59"/>
        <v>100</v>
      </c>
      <c r="AE102" s="416">
        <f t="shared" si="27"/>
        <v>100</v>
      </c>
      <c r="AF102" s="212">
        <f t="shared" si="94"/>
        <v>100</v>
      </c>
      <c r="AG102" s="212">
        <f t="shared" si="95"/>
        <v>100</v>
      </c>
      <c r="AH102" s="212">
        <f t="shared" si="96"/>
        <v>100</v>
      </c>
      <c r="AI102" s="212">
        <f t="shared" si="97"/>
        <v>100</v>
      </c>
      <c r="AJ102" s="231"/>
      <c r="AM102" s="214"/>
      <c r="AQ102" s="229" t="s">
        <v>24708</v>
      </c>
    </row>
    <row r="103" spans="1:46" x14ac:dyDescent="0.25">
      <c r="A103" s="208" t="s">
        <v>6294</v>
      </c>
      <c r="B103" s="163">
        <v>102</v>
      </c>
      <c r="C103" s="162" t="s">
        <v>24709</v>
      </c>
      <c r="D103" s="175" t="s">
        <v>6295</v>
      </c>
      <c r="I103" s="319"/>
      <c r="V103" s="219">
        <f t="shared" si="86"/>
        <v>100</v>
      </c>
      <c r="W103" s="219">
        <f t="shared" si="87"/>
        <v>100</v>
      </c>
      <c r="X103" s="219">
        <f t="shared" si="88"/>
        <v>100</v>
      </c>
      <c r="Y103" s="219">
        <f t="shared" si="89"/>
        <v>100</v>
      </c>
      <c r="Z103" s="219">
        <f t="shared" si="90"/>
        <v>100</v>
      </c>
      <c r="AA103" s="220">
        <f t="shared" si="91"/>
        <v>100</v>
      </c>
      <c r="AB103" s="220">
        <f t="shared" si="92"/>
        <v>100</v>
      </c>
      <c r="AC103" s="220">
        <f t="shared" si="93"/>
        <v>100</v>
      </c>
      <c r="AD103" s="416">
        <f t="shared" si="59"/>
        <v>100</v>
      </c>
      <c r="AE103" s="416">
        <f t="shared" si="27"/>
        <v>100</v>
      </c>
      <c r="AF103" s="212">
        <f t="shared" si="94"/>
        <v>100</v>
      </c>
      <c r="AG103" s="212">
        <f t="shared" si="95"/>
        <v>100</v>
      </c>
      <c r="AH103" s="212">
        <f t="shared" si="96"/>
        <v>100</v>
      </c>
      <c r="AI103" s="212">
        <f t="shared" si="97"/>
        <v>100</v>
      </c>
      <c r="AJ103" s="231"/>
      <c r="AM103" s="214"/>
      <c r="AQ103" s="229" t="s">
        <v>24710</v>
      </c>
    </row>
    <row r="104" spans="1:46" x14ac:dyDescent="0.25">
      <c r="A104" s="208" t="s">
        <v>48</v>
      </c>
      <c r="B104" s="163">
        <v>103</v>
      </c>
      <c r="C104" s="162" t="s">
        <v>10441</v>
      </c>
      <c r="D104" s="175" t="s">
        <v>1184</v>
      </c>
      <c r="E104" s="185" t="s">
        <v>822</v>
      </c>
      <c r="F104" s="201"/>
      <c r="G104" s="180"/>
      <c r="H104" s="180"/>
      <c r="I104" s="319"/>
      <c r="J104" s="332">
        <v>2</v>
      </c>
      <c r="K104" s="332">
        <v>2</v>
      </c>
      <c r="L104" s="140"/>
      <c r="M104" s="140"/>
      <c r="N104" s="332">
        <v>1</v>
      </c>
      <c r="O104" s="140"/>
      <c r="P104" s="332">
        <v>1</v>
      </c>
      <c r="Q104" s="332" t="s">
        <v>753</v>
      </c>
      <c r="R104" s="332" t="s">
        <v>752</v>
      </c>
      <c r="S104" s="140"/>
      <c r="T104" s="140"/>
      <c r="U104" s="140"/>
      <c r="V104" s="219">
        <f t="shared" si="86"/>
        <v>100</v>
      </c>
      <c r="W104" s="219">
        <f t="shared" si="87"/>
        <v>100</v>
      </c>
      <c r="X104" s="219">
        <f t="shared" si="88"/>
        <v>100</v>
      </c>
      <c r="Y104" s="219">
        <f t="shared" si="89"/>
        <v>10</v>
      </c>
      <c r="Z104" s="219">
        <f t="shared" si="90"/>
        <v>1</v>
      </c>
      <c r="AA104" s="220">
        <f t="shared" si="91"/>
        <v>0.1</v>
      </c>
      <c r="AB104" s="220">
        <f t="shared" si="92"/>
        <v>0.1</v>
      </c>
      <c r="AC104" s="220">
        <f t="shared" si="93"/>
        <v>100</v>
      </c>
      <c r="AD104" s="416">
        <f t="shared" si="59"/>
        <v>100</v>
      </c>
      <c r="AE104" s="416">
        <f t="shared" si="27"/>
        <v>100</v>
      </c>
      <c r="AF104" s="212">
        <f t="shared" si="94"/>
        <v>10</v>
      </c>
      <c r="AG104" s="212">
        <f t="shared" si="95"/>
        <v>10</v>
      </c>
      <c r="AH104" s="212">
        <f t="shared" si="96"/>
        <v>100</v>
      </c>
      <c r="AI104" s="212">
        <f t="shared" si="97"/>
        <v>100</v>
      </c>
      <c r="AJ104" s="214" t="s">
        <v>1185</v>
      </c>
      <c r="AK104" s="412"/>
      <c r="AL104" s="185">
        <v>3</v>
      </c>
      <c r="AM104" s="214"/>
      <c r="AN104" s="412"/>
      <c r="AO104" s="412"/>
      <c r="AP104" s="412"/>
      <c r="AQ104" s="167" t="s">
        <v>1186</v>
      </c>
      <c r="AR104" s="412"/>
      <c r="AS104" s="412"/>
      <c r="AT104" s="412"/>
    </row>
    <row r="105" spans="1:46" x14ac:dyDescent="0.25">
      <c r="A105" s="165" t="s">
        <v>49</v>
      </c>
      <c r="B105" s="163">
        <v>104</v>
      </c>
      <c r="C105" s="162" t="s">
        <v>10447</v>
      </c>
      <c r="D105" s="175" t="s">
        <v>1079</v>
      </c>
      <c r="E105" s="185" t="s">
        <v>822</v>
      </c>
      <c r="I105" s="319">
        <v>192</v>
      </c>
      <c r="J105" s="332">
        <v>2</v>
      </c>
      <c r="N105" s="332">
        <v>1</v>
      </c>
      <c r="O105" s="332">
        <v>3</v>
      </c>
      <c r="P105" s="332">
        <v>2</v>
      </c>
      <c r="S105" s="332">
        <v>2</v>
      </c>
      <c r="V105" s="219">
        <f t="shared" si="86"/>
        <v>100</v>
      </c>
      <c r="W105" s="219">
        <f t="shared" si="87"/>
        <v>100</v>
      </c>
      <c r="X105" s="219">
        <f t="shared" si="88"/>
        <v>20</v>
      </c>
      <c r="Y105" s="219">
        <f t="shared" si="89"/>
        <v>100</v>
      </c>
      <c r="Z105" s="219">
        <f t="shared" si="90"/>
        <v>10</v>
      </c>
      <c r="AA105" s="220">
        <f t="shared" si="91"/>
        <v>100</v>
      </c>
      <c r="AB105" s="220">
        <f t="shared" si="92"/>
        <v>100</v>
      </c>
      <c r="AC105" s="220">
        <f t="shared" si="93"/>
        <v>3</v>
      </c>
      <c r="AD105" s="416">
        <f t="shared" si="59"/>
        <v>100</v>
      </c>
      <c r="AE105" s="416">
        <f t="shared" si="27"/>
        <v>100</v>
      </c>
      <c r="AF105" s="212">
        <f t="shared" si="94"/>
        <v>100</v>
      </c>
      <c r="AG105" s="212">
        <f t="shared" si="95"/>
        <v>10</v>
      </c>
      <c r="AH105" s="212">
        <f t="shared" si="96"/>
        <v>100</v>
      </c>
      <c r="AI105" s="212">
        <f t="shared" si="97"/>
        <v>100</v>
      </c>
      <c r="AJ105" s="231" t="s">
        <v>24711</v>
      </c>
      <c r="AL105" s="185">
        <v>3</v>
      </c>
      <c r="AM105" s="214"/>
      <c r="AQ105" s="167" t="s">
        <v>5322</v>
      </c>
    </row>
    <row r="106" spans="1:46" x14ac:dyDescent="0.25">
      <c r="A106" s="208" t="s">
        <v>1187</v>
      </c>
      <c r="B106" s="163">
        <v>105</v>
      </c>
      <c r="C106" s="162" t="s">
        <v>24712</v>
      </c>
      <c r="D106" s="175" t="s">
        <v>1188</v>
      </c>
      <c r="E106" s="185" t="s">
        <v>770</v>
      </c>
      <c r="F106" s="201"/>
      <c r="G106" s="175">
        <v>4</v>
      </c>
      <c r="H106" s="175">
        <v>4</v>
      </c>
      <c r="I106" s="319">
        <v>221</v>
      </c>
      <c r="J106" s="332">
        <v>2</v>
      </c>
      <c r="L106" s="140"/>
      <c r="M106" s="140"/>
      <c r="O106" s="336"/>
      <c r="P106" s="140"/>
      <c r="Q106" s="140"/>
      <c r="R106" s="140"/>
      <c r="S106" s="140"/>
      <c r="T106" s="140"/>
      <c r="U106" s="140"/>
      <c r="V106" s="219">
        <f t="shared" si="86"/>
        <v>100</v>
      </c>
      <c r="W106" s="219">
        <f t="shared" si="87"/>
        <v>100</v>
      </c>
      <c r="X106" s="219">
        <f t="shared" si="88"/>
        <v>100</v>
      </c>
      <c r="Y106" s="219">
        <f t="shared" si="89"/>
        <v>100</v>
      </c>
      <c r="Z106" s="219">
        <f t="shared" si="90"/>
        <v>100</v>
      </c>
      <c r="AA106" s="220">
        <f t="shared" si="91"/>
        <v>100</v>
      </c>
      <c r="AB106" s="220">
        <f t="shared" si="92"/>
        <v>100</v>
      </c>
      <c r="AC106" s="220">
        <f t="shared" si="93"/>
        <v>100</v>
      </c>
      <c r="AD106" s="416">
        <f t="shared" si="59"/>
        <v>100</v>
      </c>
      <c r="AE106" s="416">
        <f t="shared" ref="AE106:AE170" si="98">IF(M106=0,100,IF(M106=1,1,IF(M106="1B",1,IF(M106="1A",0.1,100))))</f>
        <v>100</v>
      </c>
      <c r="AF106" s="212">
        <f t="shared" si="94"/>
        <v>100</v>
      </c>
      <c r="AG106" s="212">
        <f t="shared" si="95"/>
        <v>10</v>
      </c>
      <c r="AH106" s="212">
        <f t="shared" si="96"/>
        <v>100</v>
      </c>
      <c r="AI106" s="212">
        <f t="shared" si="97"/>
        <v>100</v>
      </c>
      <c r="AJ106" s="214" t="s">
        <v>1189</v>
      </c>
      <c r="AK106" s="412"/>
      <c r="AL106" s="185">
        <v>3</v>
      </c>
      <c r="AM106" s="214"/>
      <c r="AN106" s="412"/>
      <c r="AO106" s="412"/>
      <c r="AP106" s="412"/>
      <c r="AQ106" s="234" t="s">
        <v>24713</v>
      </c>
      <c r="AR106" s="412"/>
      <c r="AS106" s="412"/>
      <c r="AT106" s="412"/>
    </row>
    <row r="107" spans="1:46" x14ac:dyDescent="0.25">
      <c r="A107" s="208" t="s">
        <v>1569</v>
      </c>
      <c r="B107" s="163">
        <v>106</v>
      </c>
      <c r="C107" s="162" t="s">
        <v>25187</v>
      </c>
      <c r="D107" s="175" t="s">
        <v>25188</v>
      </c>
      <c r="E107" s="185" t="s">
        <v>770</v>
      </c>
      <c r="F107" s="201"/>
      <c r="G107" s="175">
        <v>4</v>
      </c>
      <c r="H107" s="175">
        <v>4</v>
      </c>
      <c r="I107" s="319">
        <v>221</v>
      </c>
      <c r="J107" s="332">
        <v>2</v>
      </c>
      <c r="K107" s="332">
        <v>2</v>
      </c>
      <c r="L107" s="140"/>
      <c r="M107" s="140"/>
      <c r="N107" s="332">
        <v>1</v>
      </c>
      <c r="O107" s="336">
        <v>3</v>
      </c>
      <c r="P107" s="140"/>
      <c r="Q107" s="140"/>
      <c r="R107" s="140"/>
      <c r="S107" s="140"/>
      <c r="T107" s="140"/>
      <c r="U107" s="140"/>
      <c r="V107" s="219">
        <f t="shared" si="86"/>
        <v>100</v>
      </c>
      <c r="W107" s="219">
        <f t="shared" si="87"/>
        <v>100</v>
      </c>
      <c r="X107" s="219">
        <f t="shared" si="88"/>
        <v>20</v>
      </c>
      <c r="Y107" s="219">
        <f t="shared" si="89"/>
        <v>100</v>
      </c>
      <c r="Z107" s="219">
        <f t="shared" si="90"/>
        <v>100</v>
      </c>
      <c r="AA107" s="220">
        <f t="shared" si="91"/>
        <v>100</v>
      </c>
      <c r="AB107" s="220">
        <f t="shared" si="92"/>
        <v>100</v>
      </c>
      <c r="AC107" s="220">
        <f t="shared" si="93"/>
        <v>100</v>
      </c>
      <c r="AD107" s="416">
        <f t="shared" ref="AD107:AD138" si="99">IF(L107=0,100,IF(L107=1,1,IF(L107="1B",1,IF(L107="1A",0.1,100))))</f>
        <v>100</v>
      </c>
      <c r="AE107" s="416">
        <f t="shared" si="98"/>
        <v>100</v>
      </c>
      <c r="AF107" s="212">
        <f t="shared" si="94"/>
        <v>10</v>
      </c>
      <c r="AG107" s="212">
        <f t="shared" si="95"/>
        <v>10</v>
      </c>
      <c r="AH107" s="212">
        <f t="shared" si="96"/>
        <v>100</v>
      </c>
      <c r="AI107" s="212">
        <f t="shared" si="97"/>
        <v>100</v>
      </c>
      <c r="AJ107" s="214" t="s">
        <v>1189</v>
      </c>
      <c r="AK107" s="412"/>
      <c r="AL107" s="185">
        <v>3</v>
      </c>
      <c r="AM107" s="214"/>
      <c r="AN107" s="412"/>
      <c r="AO107" s="412"/>
      <c r="AP107" s="412"/>
      <c r="AQ107" s="167" t="s">
        <v>25189</v>
      </c>
      <c r="AR107" s="412"/>
      <c r="AS107" s="412"/>
      <c r="AT107" s="412"/>
    </row>
    <row r="108" spans="1:46" x14ac:dyDescent="0.25">
      <c r="A108" s="208" t="s">
        <v>1190</v>
      </c>
      <c r="B108" s="163">
        <v>107</v>
      </c>
      <c r="C108" s="162" t="s">
        <v>24714</v>
      </c>
      <c r="D108" s="175" t="s">
        <v>1191</v>
      </c>
      <c r="E108" s="185" t="s">
        <v>770</v>
      </c>
      <c r="F108" s="201"/>
      <c r="G108" s="175">
        <v>4</v>
      </c>
      <c r="H108" s="175">
        <v>4</v>
      </c>
      <c r="I108" s="319">
        <v>221</v>
      </c>
      <c r="J108" s="332">
        <v>2</v>
      </c>
      <c r="K108" s="332">
        <v>2</v>
      </c>
      <c r="L108" s="140"/>
      <c r="M108" s="140"/>
      <c r="N108" s="332">
        <v>1</v>
      </c>
      <c r="O108" s="336">
        <v>3</v>
      </c>
      <c r="P108" s="140"/>
      <c r="Q108" s="140"/>
      <c r="R108" s="140"/>
      <c r="S108" s="140"/>
      <c r="T108" s="140"/>
      <c r="U108" s="140"/>
      <c r="V108" s="219">
        <f t="shared" si="86"/>
        <v>100</v>
      </c>
      <c r="W108" s="219">
        <f t="shared" si="87"/>
        <v>100</v>
      </c>
      <c r="X108" s="219">
        <f t="shared" si="88"/>
        <v>20</v>
      </c>
      <c r="Y108" s="219">
        <f t="shared" si="89"/>
        <v>100</v>
      </c>
      <c r="Z108" s="219">
        <f t="shared" si="90"/>
        <v>100</v>
      </c>
      <c r="AA108" s="220">
        <f t="shared" si="91"/>
        <v>100</v>
      </c>
      <c r="AB108" s="220">
        <f t="shared" si="92"/>
        <v>100</v>
      </c>
      <c r="AC108" s="220">
        <f t="shared" si="93"/>
        <v>100</v>
      </c>
      <c r="AD108" s="416">
        <f t="shared" si="99"/>
        <v>100</v>
      </c>
      <c r="AE108" s="416">
        <f t="shared" si="98"/>
        <v>100</v>
      </c>
      <c r="AF108" s="212">
        <f t="shared" si="94"/>
        <v>10</v>
      </c>
      <c r="AG108" s="212">
        <f t="shared" si="95"/>
        <v>10</v>
      </c>
      <c r="AH108" s="212">
        <f t="shared" si="96"/>
        <v>100</v>
      </c>
      <c r="AI108" s="212">
        <f t="shared" si="97"/>
        <v>100</v>
      </c>
      <c r="AJ108" s="214" t="s">
        <v>1189</v>
      </c>
      <c r="AK108" s="412"/>
      <c r="AL108" s="185">
        <v>3</v>
      </c>
      <c r="AM108" s="214"/>
      <c r="AN108" s="118"/>
      <c r="AO108" s="118"/>
      <c r="AP108" s="118"/>
      <c r="AQ108" s="167" t="s">
        <v>760</v>
      </c>
      <c r="AR108" s="118"/>
      <c r="AS108" s="118"/>
      <c r="AT108" s="118"/>
    </row>
    <row r="109" spans="1:46" x14ac:dyDescent="0.25">
      <c r="A109" s="208" t="s">
        <v>1067</v>
      </c>
      <c r="B109" s="163">
        <v>108</v>
      </c>
      <c r="C109" s="162" t="s">
        <v>24715</v>
      </c>
      <c r="D109" s="179" t="s">
        <v>1068</v>
      </c>
      <c r="E109" s="185" t="s">
        <v>770</v>
      </c>
      <c r="F109" s="200"/>
      <c r="G109" s="175">
        <v>4</v>
      </c>
      <c r="H109" s="175">
        <v>4</v>
      </c>
      <c r="I109" s="319">
        <v>77</v>
      </c>
      <c r="J109" s="344">
        <v>2</v>
      </c>
      <c r="K109" s="332">
        <v>2</v>
      </c>
      <c r="L109" s="65"/>
      <c r="M109" s="140"/>
      <c r="N109" s="332">
        <v>1</v>
      </c>
      <c r="O109" s="336">
        <v>3</v>
      </c>
      <c r="P109" s="332">
        <v>2</v>
      </c>
      <c r="Q109" s="140"/>
      <c r="R109" s="140"/>
      <c r="S109" s="140"/>
      <c r="T109" s="140"/>
      <c r="U109" s="140"/>
      <c r="V109" s="219">
        <f t="shared" si="86"/>
        <v>100</v>
      </c>
      <c r="W109" s="219">
        <f t="shared" si="87"/>
        <v>100</v>
      </c>
      <c r="X109" s="219">
        <f t="shared" si="88"/>
        <v>20</v>
      </c>
      <c r="Y109" s="219">
        <f t="shared" si="89"/>
        <v>100</v>
      </c>
      <c r="Z109" s="219">
        <f t="shared" si="90"/>
        <v>10</v>
      </c>
      <c r="AA109" s="220">
        <f t="shared" si="91"/>
        <v>100</v>
      </c>
      <c r="AB109" s="220">
        <f t="shared" si="92"/>
        <v>100</v>
      </c>
      <c r="AC109" s="220">
        <f t="shared" si="93"/>
        <v>100</v>
      </c>
      <c r="AD109" s="416">
        <f t="shared" si="99"/>
        <v>100</v>
      </c>
      <c r="AE109" s="416">
        <f t="shared" si="98"/>
        <v>100</v>
      </c>
      <c r="AF109" s="212">
        <f>IF(OR(J109=1,K109=1),1,IF(K109=2,10,100))</f>
        <v>10</v>
      </c>
      <c r="AG109" s="212">
        <f t="shared" si="95"/>
        <v>10</v>
      </c>
      <c r="AH109" s="212">
        <f t="shared" si="96"/>
        <v>100</v>
      </c>
      <c r="AI109" s="212">
        <f t="shared" si="97"/>
        <v>100</v>
      </c>
      <c r="AJ109" s="214" t="s">
        <v>1069</v>
      </c>
      <c r="AK109" s="412"/>
      <c r="AL109" s="412"/>
      <c r="AM109" s="214"/>
      <c r="AN109" s="118"/>
      <c r="AO109" s="118"/>
      <c r="AP109" s="118"/>
      <c r="AQ109" s="167" t="s">
        <v>6156</v>
      </c>
      <c r="AR109" s="118"/>
      <c r="AS109" s="118"/>
      <c r="AT109" s="118"/>
    </row>
    <row r="110" spans="1:46" x14ac:dyDescent="0.25">
      <c r="A110" s="208" t="s">
        <v>1072</v>
      </c>
      <c r="B110" s="163">
        <v>109</v>
      </c>
      <c r="C110" s="162" t="s">
        <v>24716</v>
      </c>
      <c r="D110" s="178" t="s">
        <v>5323</v>
      </c>
      <c r="E110" s="185" t="s">
        <v>822</v>
      </c>
      <c r="G110" s="180"/>
      <c r="H110" s="177">
        <v>4</v>
      </c>
      <c r="I110" s="319">
        <v>77</v>
      </c>
      <c r="J110" s="344"/>
      <c r="K110" s="65"/>
      <c r="L110" s="65"/>
      <c r="M110" s="140"/>
      <c r="N110" s="370">
        <v>1</v>
      </c>
      <c r="O110" s="140"/>
      <c r="P110" s="371">
        <v>2</v>
      </c>
      <c r="Q110" s="140"/>
      <c r="R110" s="140"/>
      <c r="S110" s="140"/>
      <c r="T110" s="140"/>
      <c r="U110" s="140"/>
      <c r="V110" s="219">
        <f t="shared" si="86"/>
        <v>100</v>
      </c>
      <c r="W110" s="219">
        <f t="shared" si="87"/>
        <v>100</v>
      </c>
      <c r="X110" s="219">
        <f t="shared" si="88"/>
        <v>100</v>
      </c>
      <c r="Y110" s="219">
        <f t="shared" si="89"/>
        <v>100</v>
      </c>
      <c r="Z110" s="219">
        <f t="shared" si="90"/>
        <v>10</v>
      </c>
      <c r="AA110" s="220">
        <f t="shared" si="91"/>
        <v>100</v>
      </c>
      <c r="AB110" s="220">
        <f t="shared" si="92"/>
        <v>100</v>
      </c>
      <c r="AC110" s="220">
        <f t="shared" si="93"/>
        <v>100</v>
      </c>
      <c r="AD110" s="416">
        <f t="shared" si="99"/>
        <v>100</v>
      </c>
      <c r="AE110" s="416">
        <f t="shared" si="98"/>
        <v>100</v>
      </c>
      <c r="AF110" s="212">
        <f t="shared" ref="AF110:AF119" si="100">IF(OR(OR(EXACT(J110,"1A"),EXACT(J110,"1B"),EXACT(J110,"1C")),K110=1),1,IF(K110=2,10,100))</f>
        <v>100</v>
      </c>
      <c r="AG110" s="212">
        <f t="shared" si="95"/>
        <v>100</v>
      </c>
      <c r="AH110" s="212">
        <f t="shared" si="96"/>
        <v>100</v>
      </c>
      <c r="AI110" s="212">
        <f t="shared" si="97"/>
        <v>100</v>
      </c>
      <c r="AJ110" s="231" t="s">
        <v>24589</v>
      </c>
      <c r="AK110" s="412"/>
      <c r="AL110" s="187">
        <v>3</v>
      </c>
      <c r="AM110" s="214"/>
      <c r="AN110" s="118"/>
      <c r="AO110" s="118"/>
      <c r="AP110" s="118"/>
      <c r="AQ110" s="229" t="s">
        <v>760</v>
      </c>
      <c r="AR110" s="118"/>
      <c r="AS110" s="118"/>
      <c r="AT110" s="118"/>
    </row>
    <row r="111" spans="1:46" x14ac:dyDescent="0.25">
      <c r="A111" s="208" t="s">
        <v>1206</v>
      </c>
      <c r="B111" s="163">
        <v>110</v>
      </c>
      <c r="C111" s="162" t="s">
        <v>10476</v>
      </c>
      <c r="D111" s="175" t="s">
        <v>1207</v>
      </c>
      <c r="E111" s="185" t="s">
        <v>770</v>
      </c>
      <c r="F111" s="201"/>
      <c r="G111" s="180"/>
      <c r="H111" s="175">
        <v>4</v>
      </c>
      <c r="I111" s="319">
        <v>85</v>
      </c>
      <c r="J111" s="332">
        <v>2</v>
      </c>
      <c r="K111" s="332">
        <v>2</v>
      </c>
      <c r="L111" s="140"/>
      <c r="M111" s="140"/>
      <c r="N111" s="332">
        <v>1</v>
      </c>
      <c r="O111" s="336">
        <v>3</v>
      </c>
      <c r="P111" s="332">
        <v>1</v>
      </c>
      <c r="Q111" s="140"/>
      <c r="R111" s="140"/>
      <c r="S111" s="332">
        <v>2</v>
      </c>
      <c r="T111" s="140"/>
      <c r="U111" s="140"/>
      <c r="V111" s="219">
        <f t="shared" si="86"/>
        <v>100</v>
      </c>
      <c r="W111" s="219">
        <f t="shared" si="87"/>
        <v>100</v>
      </c>
      <c r="X111" s="219">
        <f t="shared" si="88"/>
        <v>20</v>
      </c>
      <c r="Y111" s="219">
        <f t="shared" si="89"/>
        <v>10</v>
      </c>
      <c r="Z111" s="219">
        <f t="shared" si="90"/>
        <v>1</v>
      </c>
      <c r="AA111" s="220">
        <f t="shared" si="91"/>
        <v>100</v>
      </c>
      <c r="AB111" s="220">
        <f t="shared" si="92"/>
        <v>100</v>
      </c>
      <c r="AC111" s="220">
        <f t="shared" si="93"/>
        <v>3</v>
      </c>
      <c r="AD111" s="416">
        <f t="shared" si="99"/>
        <v>100</v>
      </c>
      <c r="AE111" s="416">
        <f t="shared" si="98"/>
        <v>100</v>
      </c>
      <c r="AF111" s="212">
        <f t="shared" si="100"/>
        <v>10</v>
      </c>
      <c r="AG111" s="212">
        <f t="shared" si="95"/>
        <v>10</v>
      </c>
      <c r="AH111" s="212">
        <f t="shared" si="96"/>
        <v>100</v>
      </c>
      <c r="AI111" s="212">
        <f t="shared" si="97"/>
        <v>100</v>
      </c>
      <c r="AJ111" s="231" t="s">
        <v>24717</v>
      </c>
      <c r="AK111" s="412"/>
      <c r="AL111" s="185">
        <v>3</v>
      </c>
      <c r="AM111" s="214"/>
      <c r="AN111" s="118"/>
      <c r="AO111" s="118"/>
      <c r="AP111" s="118"/>
      <c r="AQ111" s="234" t="s">
        <v>24718</v>
      </c>
      <c r="AR111" s="118"/>
      <c r="AS111" s="118"/>
      <c r="AT111" s="118"/>
    </row>
    <row r="112" spans="1:46" x14ac:dyDescent="0.25">
      <c r="A112" s="162" t="s">
        <v>5331</v>
      </c>
      <c r="B112" s="163">
        <v>111</v>
      </c>
      <c r="C112" s="162" t="s">
        <v>24719</v>
      </c>
      <c r="D112" s="175" t="s">
        <v>5332</v>
      </c>
      <c r="E112" s="185" t="s">
        <v>770</v>
      </c>
      <c r="I112" s="319"/>
      <c r="N112" s="332">
        <v>1</v>
      </c>
      <c r="O112" s="332">
        <v>3</v>
      </c>
      <c r="V112" s="219">
        <f t="shared" si="86"/>
        <v>100</v>
      </c>
      <c r="W112" s="219">
        <f t="shared" si="87"/>
        <v>100</v>
      </c>
      <c r="X112" s="219">
        <f t="shared" si="88"/>
        <v>20</v>
      </c>
      <c r="Y112" s="219">
        <f t="shared" si="89"/>
        <v>100</v>
      </c>
      <c r="Z112" s="219">
        <f t="shared" si="90"/>
        <v>100</v>
      </c>
      <c r="AA112" s="220">
        <f t="shared" si="91"/>
        <v>100</v>
      </c>
      <c r="AB112" s="220">
        <f t="shared" si="92"/>
        <v>100</v>
      </c>
      <c r="AC112" s="220">
        <f t="shared" si="93"/>
        <v>100</v>
      </c>
      <c r="AD112" s="416">
        <f t="shared" si="99"/>
        <v>100</v>
      </c>
      <c r="AE112" s="416">
        <f t="shared" si="98"/>
        <v>100</v>
      </c>
      <c r="AF112" s="212">
        <f t="shared" si="100"/>
        <v>100</v>
      </c>
      <c r="AG112" s="212">
        <f t="shared" si="95"/>
        <v>100</v>
      </c>
      <c r="AH112" s="212">
        <f t="shared" si="96"/>
        <v>100</v>
      </c>
      <c r="AI112" s="212">
        <f t="shared" si="97"/>
        <v>100</v>
      </c>
      <c r="AJ112" s="214"/>
      <c r="AL112" s="185">
        <v>2</v>
      </c>
      <c r="AM112" s="214"/>
      <c r="AQ112" s="167" t="s">
        <v>5333</v>
      </c>
    </row>
    <row r="113" spans="1:1022" x14ac:dyDescent="0.25">
      <c r="A113" s="162" t="s">
        <v>2265</v>
      </c>
      <c r="B113" s="163">
        <v>112</v>
      </c>
      <c r="C113" s="162" t="s">
        <v>24720</v>
      </c>
      <c r="D113" s="175" t="s">
        <v>5324</v>
      </c>
      <c r="E113" s="185" t="s">
        <v>770</v>
      </c>
      <c r="I113" s="319">
        <v>100</v>
      </c>
      <c r="N113" s="332">
        <v>1</v>
      </c>
      <c r="O113" s="332">
        <v>3</v>
      </c>
      <c r="V113" s="219">
        <f t="shared" si="86"/>
        <v>100</v>
      </c>
      <c r="W113" s="219">
        <f t="shared" si="87"/>
        <v>100</v>
      </c>
      <c r="X113" s="219">
        <f t="shared" si="88"/>
        <v>20</v>
      </c>
      <c r="Y113" s="219">
        <f t="shared" si="89"/>
        <v>100</v>
      </c>
      <c r="Z113" s="219">
        <f t="shared" si="90"/>
        <v>100</v>
      </c>
      <c r="AA113" s="220">
        <f t="shared" si="91"/>
        <v>100</v>
      </c>
      <c r="AB113" s="220">
        <f t="shared" si="92"/>
        <v>100</v>
      </c>
      <c r="AC113" s="220">
        <f t="shared" si="93"/>
        <v>100</v>
      </c>
      <c r="AD113" s="416">
        <f t="shared" si="99"/>
        <v>100</v>
      </c>
      <c r="AE113" s="416">
        <f t="shared" si="98"/>
        <v>100</v>
      </c>
      <c r="AF113" s="212">
        <f t="shared" si="100"/>
        <v>100</v>
      </c>
      <c r="AG113" s="212">
        <f t="shared" si="95"/>
        <v>100</v>
      </c>
      <c r="AH113" s="212">
        <f t="shared" si="96"/>
        <v>100</v>
      </c>
      <c r="AI113" s="212">
        <f t="shared" si="97"/>
        <v>100</v>
      </c>
      <c r="AJ113" s="231" t="s">
        <v>24529</v>
      </c>
      <c r="AL113" s="190">
        <v>3</v>
      </c>
      <c r="AM113" s="214"/>
      <c r="AQ113" s="167" t="s">
        <v>5325</v>
      </c>
    </row>
    <row r="114" spans="1:1022" x14ac:dyDescent="0.25">
      <c r="A114" s="162" t="s">
        <v>5327</v>
      </c>
      <c r="B114" s="163">
        <v>113</v>
      </c>
      <c r="C114" s="224" t="s">
        <v>5326</v>
      </c>
      <c r="D114" s="175" t="s">
        <v>5328</v>
      </c>
      <c r="I114" s="319">
        <v>7</v>
      </c>
      <c r="N114" s="332">
        <v>1</v>
      </c>
      <c r="V114" s="219">
        <f t="shared" si="86"/>
        <v>100</v>
      </c>
      <c r="W114" s="219">
        <f t="shared" si="87"/>
        <v>100</v>
      </c>
      <c r="X114" s="219">
        <f t="shared" si="88"/>
        <v>100</v>
      </c>
      <c r="Y114" s="219">
        <f t="shared" si="89"/>
        <v>100</v>
      </c>
      <c r="Z114" s="219">
        <f t="shared" si="90"/>
        <v>100</v>
      </c>
      <c r="AA114" s="220">
        <f t="shared" si="91"/>
        <v>100</v>
      </c>
      <c r="AB114" s="220">
        <f t="shared" si="92"/>
        <v>100</v>
      </c>
      <c r="AC114" s="220">
        <f t="shared" si="93"/>
        <v>100</v>
      </c>
      <c r="AD114" s="416">
        <f t="shared" si="99"/>
        <v>100</v>
      </c>
      <c r="AE114" s="416">
        <f t="shared" si="98"/>
        <v>100</v>
      </c>
      <c r="AF114" s="212">
        <f t="shared" si="100"/>
        <v>100</v>
      </c>
      <c r="AG114" s="212">
        <f t="shared" si="95"/>
        <v>100</v>
      </c>
      <c r="AH114" s="212">
        <f t="shared" si="96"/>
        <v>100</v>
      </c>
      <c r="AI114" s="212">
        <f t="shared" si="97"/>
        <v>100</v>
      </c>
      <c r="AJ114" s="231" t="s">
        <v>24582</v>
      </c>
      <c r="AM114" s="214"/>
      <c r="AQ114" s="167" t="s">
        <v>760</v>
      </c>
    </row>
    <row r="115" spans="1:1022" x14ac:dyDescent="0.25">
      <c r="A115" s="162" t="s">
        <v>5330</v>
      </c>
      <c r="B115" s="163">
        <v>114</v>
      </c>
      <c r="C115" s="224" t="s">
        <v>5329</v>
      </c>
      <c r="D115" s="178" t="s">
        <v>5330</v>
      </c>
      <c r="I115" s="319"/>
      <c r="N115" s="332">
        <v>1</v>
      </c>
      <c r="V115" s="219">
        <f t="shared" si="86"/>
        <v>100</v>
      </c>
      <c r="W115" s="219">
        <f t="shared" si="87"/>
        <v>100</v>
      </c>
      <c r="X115" s="219">
        <f t="shared" si="88"/>
        <v>100</v>
      </c>
      <c r="Y115" s="219">
        <f t="shared" si="89"/>
        <v>100</v>
      </c>
      <c r="Z115" s="219">
        <f t="shared" si="90"/>
        <v>100</v>
      </c>
      <c r="AA115" s="220">
        <f t="shared" si="91"/>
        <v>100</v>
      </c>
      <c r="AB115" s="220">
        <f t="shared" si="92"/>
        <v>100</v>
      </c>
      <c r="AC115" s="220">
        <f t="shared" si="93"/>
        <v>100</v>
      </c>
      <c r="AD115" s="416">
        <f t="shared" si="99"/>
        <v>100</v>
      </c>
      <c r="AE115" s="416">
        <f t="shared" si="98"/>
        <v>100</v>
      </c>
      <c r="AF115" s="212">
        <f t="shared" si="100"/>
        <v>100</v>
      </c>
      <c r="AG115" s="212">
        <f t="shared" si="95"/>
        <v>100</v>
      </c>
      <c r="AH115" s="212">
        <f t="shared" si="96"/>
        <v>100</v>
      </c>
      <c r="AI115" s="212">
        <f t="shared" si="97"/>
        <v>100</v>
      </c>
      <c r="AJ115" s="214"/>
      <c r="AL115" s="185">
        <v>4</v>
      </c>
      <c r="AM115" s="214"/>
      <c r="AQ115" s="167" t="s">
        <v>760</v>
      </c>
    </row>
    <row r="116" spans="1:1022" x14ac:dyDescent="0.25">
      <c r="A116" s="149" t="s">
        <v>5334</v>
      </c>
      <c r="B116" s="163">
        <v>115</v>
      </c>
      <c r="C116" s="162" t="s">
        <v>24721</v>
      </c>
      <c r="D116" s="175" t="s">
        <v>5335</v>
      </c>
      <c r="I116" s="319"/>
      <c r="N116" s="332">
        <v>1</v>
      </c>
      <c r="V116" s="219">
        <f t="shared" si="86"/>
        <v>100</v>
      </c>
      <c r="W116" s="219">
        <f t="shared" si="87"/>
        <v>100</v>
      </c>
      <c r="X116" s="219">
        <f t="shared" si="88"/>
        <v>100</v>
      </c>
      <c r="Y116" s="219">
        <f t="shared" si="89"/>
        <v>100</v>
      </c>
      <c r="Z116" s="219">
        <f t="shared" si="90"/>
        <v>100</v>
      </c>
      <c r="AA116" s="220">
        <f t="shared" si="91"/>
        <v>100</v>
      </c>
      <c r="AB116" s="220">
        <f t="shared" si="92"/>
        <v>100</v>
      </c>
      <c r="AC116" s="220">
        <f t="shared" si="93"/>
        <v>100</v>
      </c>
      <c r="AD116" s="416">
        <f t="shared" si="99"/>
        <v>100</v>
      </c>
      <c r="AE116" s="416">
        <f t="shared" si="98"/>
        <v>100</v>
      </c>
      <c r="AF116" s="212">
        <f t="shared" si="100"/>
        <v>100</v>
      </c>
      <c r="AG116" s="212">
        <f t="shared" si="95"/>
        <v>100</v>
      </c>
      <c r="AH116" s="212">
        <f t="shared" si="96"/>
        <v>100</v>
      </c>
      <c r="AI116" s="212">
        <f t="shared" si="97"/>
        <v>100</v>
      </c>
      <c r="AJ116" s="214"/>
      <c r="AL116" s="185">
        <v>4</v>
      </c>
      <c r="AM116" s="214"/>
      <c r="AQ116" s="247" t="s">
        <v>5926</v>
      </c>
    </row>
    <row r="117" spans="1:1022" x14ac:dyDescent="0.25">
      <c r="A117" s="149" t="s">
        <v>5336</v>
      </c>
      <c r="B117" s="163">
        <v>116</v>
      </c>
      <c r="C117" s="224" t="s">
        <v>5338</v>
      </c>
      <c r="D117" s="178" t="s">
        <v>5337</v>
      </c>
      <c r="I117" s="319"/>
      <c r="N117" s="332">
        <v>1</v>
      </c>
      <c r="V117" s="219">
        <f t="shared" si="86"/>
        <v>100</v>
      </c>
      <c r="W117" s="219">
        <f t="shared" si="87"/>
        <v>100</v>
      </c>
      <c r="X117" s="219">
        <f t="shared" si="88"/>
        <v>100</v>
      </c>
      <c r="Y117" s="219">
        <f t="shared" si="89"/>
        <v>100</v>
      </c>
      <c r="Z117" s="219">
        <f t="shared" si="90"/>
        <v>100</v>
      </c>
      <c r="AA117" s="220">
        <f t="shared" si="91"/>
        <v>100</v>
      </c>
      <c r="AB117" s="220">
        <f t="shared" si="92"/>
        <v>100</v>
      </c>
      <c r="AC117" s="220">
        <f t="shared" si="93"/>
        <v>100</v>
      </c>
      <c r="AD117" s="416">
        <f t="shared" si="99"/>
        <v>100</v>
      </c>
      <c r="AE117" s="416">
        <f t="shared" si="98"/>
        <v>100</v>
      </c>
      <c r="AF117" s="212">
        <f t="shared" si="100"/>
        <v>100</v>
      </c>
      <c r="AG117" s="212">
        <f t="shared" si="95"/>
        <v>100</v>
      </c>
      <c r="AH117" s="212">
        <f t="shared" si="96"/>
        <v>100</v>
      </c>
      <c r="AI117" s="212">
        <f t="shared" si="97"/>
        <v>100</v>
      </c>
      <c r="AJ117" s="214"/>
      <c r="AL117" s="185">
        <v>4</v>
      </c>
      <c r="AM117" s="214"/>
      <c r="AQ117" s="167" t="s">
        <v>5339</v>
      </c>
    </row>
    <row r="118" spans="1:1022" x14ac:dyDescent="0.25">
      <c r="A118" s="208" t="s">
        <v>1364</v>
      </c>
      <c r="B118" s="163">
        <v>117</v>
      </c>
      <c r="C118" s="162" t="s">
        <v>24722</v>
      </c>
      <c r="D118" s="175" t="s">
        <v>1365</v>
      </c>
      <c r="E118" s="185" t="s">
        <v>1366</v>
      </c>
      <c r="F118" s="185">
        <v>4</v>
      </c>
      <c r="G118" s="180"/>
      <c r="H118" s="180"/>
      <c r="I118" s="319">
        <v>25</v>
      </c>
      <c r="J118" s="366"/>
      <c r="K118" s="140"/>
      <c r="L118" s="140"/>
      <c r="M118" s="140"/>
      <c r="N118" s="140"/>
      <c r="O118" s="140"/>
      <c r="P118" s="140"/>
      <c r="Q118" s="332">
        <v>2</v>
      </c>
      <c r="R118" s="140"/>
      <c r="S118" s="140"/>
      <c r="V118" s="219">
        <f t="shared" si="86"/>
        <v>100</v>
      </c>
      <c r="W118" s="219">
        <f t="shared" si="87"/>
        <v>100</v>
      </c>
      <c r="X118" s="219">
        <f t="shared" si="88"/>
        <v>100</v>
      </c>
      <c r="Y118" s="219">
        <f t="shared" si="89"/>
        <v>100</v>
      </c>
      <c r="Z118" s="219">
        <f t="shared" si="90"/>
        <v>100</v>
      </c>
      <c r="AA118" s="220">
        <f t="shared" si="91"/>
        <v>1</v>
      </c>
      <c r="AB118" s="220">
        <f t="shared" si="92"/>
        <v>100</v>
      </c>
      <c r="AC118" s="220">
        <f t="shared" si="93"/>
        <v>100</v>
      </c>
      <c r="AD118" s="416">
        <f t="shared" si="99"/>
        <v>100</v>
      </c>
      <c r="AE118" s="416">
        <f t="shared" si="98"/>
        <v>100</v>
      </c>
      <c r="AF118" s="212">
        <f t="shared" si="100"/>
        <v>100</v>
      </c>
      <c r="AG118" s="212">
        <f t="shared" si="95"/>
        <v>100</v>
      </c>
      <c r="AH118" s="212">
        <f t="shared" si="96"/>
        <v>100</v>
      </c>
      <c r="AI118" s="212">
        <f t="shared" si="97"/>
        <v>100</v>
      </c>
      <c r="AJ118" s="231" t="s">
        <v>24723</v>
      </c>
      <c r="AK118" s="163">
        <v>1</v>
      </c>
      <c r="AL118" s="185">
        <v>1</v>
      </c>
      <c r="AM118" s="214"/>
      <c r="AN118" s="412"/>
      <c r="AO118" s="412"/>
      <c r="AP118" s="412"/>
      <c r="AQ118" s="234" t="s">
        <v>24724</v>
      </c>
    </row>
    <row r="119" spans="1:1022" x14ac:dyDescent="0.25">
      <c r="A119" s="208" t="s">
        <v>51</v>
      </c>
      <c r="B119" s="163">
        <v>118</v>
      </c>
      <c r="C119" s="162" t="s">
        <v>11311</v>
      </c>
      <c r="D119" s="175" t="s">
        <v>1148</v>
      </c>
      <c r="E119" s="185" t="s">
        <v>822</v>
      </c>
      <c r="F119" s="185">
        <v>3</v>
      </c>
      <c r="G119" s="175">
        <v>3</v>
      </c>
      <c r="H119" s="175">
        <v>3</v>
      </c>
      <c r="I119" s="319">
        <v>260</v>
      </c>
      <c r="J119" s="366"/>
      <c r="K119" s="140"/>
      <c r="L119" s="391"/>
      <c r="M119" s="392" t="s">
        <v>5926</v>
      </c>
      <c r="N119" s="140"/>
      <c r="O119" s="336">
        <v>1</v>
      </c>
      <c r="P119" s="140"/>
      <c r="Q119" s="140"/>
      <c r="R119" s="140"/>
      <c r="S119" s="140"/>
      <c r="T119" s="140"/>
      <c r="U119" s="140"/>
      <c r="V119" s="219">
        <f t="shared" si="86"/>
        <v>10</v>
      </c>
      <c r="W119" s="230">
        <v>3</v>
      </c>
      <c r="X119" s="219">
        <f t="shared" si="88"/>
        <v>100</v>
      </c>
      <c r="Y119" s="219">
        <f t="shared" si="89"/>
        <v>100</v>
      </c>
      <c r="Z119" s="219">
        <f t="shared" si="90"/>
        <v>100</v>
      </c>
      <c r="AA119" s="220">
        <f t="shared" si="91"/>
        <v>100</v>
      </c>
      <c r="AB119" s="220">
        <f t="shared" si="92"/>
        <v>100</v>
      </c>
      <c r="AC119" s="220">
        <f t="shared" si="93"/>
        <v>100</v>
      </c>
      <c r="AD119" s="416">
        <f t="shared" si="99"/>
        <v>100</v>
      </c>
      <c r="AE119" s="416">
        <f t="shared" si="98"/>
        <v>100</v>
      </c>
      <c r="AF119" s="212">
        <f t="shared" si="100"/>
        <v>100</v>
      </c>
      <c r="AG119" s="212">
        <f t="shared" si="95"/>
        <v>100</v>
      </c>
      <c r="AH119" s="212">
        <f t="shared" si="96"/>
        <v>100</v>
      </c>
      <c r="AI119" s="212">
        <f t="shared" si="97"/>
        <v>100</v>
      </c>
      <c r="AJ119" s="214" t="s">
        <v>1149</v>
      </c>
      <c r="AK119" s="412"/>
      <c r="AL119" s="412"/>
      <c r="AM119" s="214"/>
      <c r="AN119" s="118"/>
      <c r="AO119" s="118"/>
      <c r="AP119" s="118"/>
      <c r="AQ119" s="234" t="s">
        <v>24725</v>
      </c>
      <c r="AR119" s="412"/>
      <c r="AS119" s="412"/>
      <c r="AT119" s="412"/>
      <c r="AU119" s="412"/>
      <c r="AV119" s="412"/>
      <c r="AW119" s="412"/>
      <c r="AX119" s="412"/>
      <c r="AY119" s="4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2"/>
      <c r="BX119" s="412"/>
      <c r="BY119" s="412"/>
      <c r="BZ119" s="412"/>
      <c r="CA119" s="412"/>
      <c r="CB119" s="412"/>
      <c r="CC119" s="412"/>
      <c r="CD119" s="412"/>
      <c r="CE119" s="412"/>
      <c r="CF119" s="412"/>
      <c r="CG119" s="412"/>
      <c r="CH119" s="412"/>
      <c r="CI119" s="412"/>
      <c r="CJ119" s="412"/>
      <c r="CK119" s="412"/>
      <c r="CL119" s="412"/>
      <c r="CM119" s="412"/>
      <c r="CN119" s="412"/>
      <c r="CO119" s="412"/>
      <c r="CP119" s="412"/>
      <c r="CQ119" s="412"/>
      <c r="CR119" s="412"/>
      <c r="CS119" s="412"/>
      <c r="CT119" s="412"/>
      <c r="CU119" s="412"/>
      <c r="CV119" s="412"/>
      <c r="CW119" s="412"/>
      <c r="CX119" s="412"/>
      <c r="CY119" s="412"/>
      <c r="CZ119" s="412"/>
      <c r="DA119" s="412"/>
      <c r="DB119" s="412"/>
      <c r="DC119" s="412"/>
      <c r="DD119" s="412"/>
      <c r="DE119" s="412"/>
      <c r="DF119" s="412"/>
      <c r="DG119" s="412"/>
      <c r="DH119" s="412"/>
      <c r="DI119" s="412"/>
      <c r="DJ119" s="412"/>
      <c r="DK119" s="412"/>
      <c r="DL119" s="412"/>
      <c r="DM119" s="412"/>
      <c r="DN119" s="412"/>
      <c r="DO119" s="412"/>
      <c r="DP119" s="412"/>
      <c r="DQ119" s="412"/>
      <c r="DR119" s="412"/>
      <c r="DS119" s="412"/>
      <c r="DT119" s="412"/>
      <c r="DU119" s="412"/>
      <c r="DV119" s="412"/>
      <c r="DW119" s="412"/>
      <c r="DX119" s="412"/>
      <c r="DY119" s="412"/>
      <c r="DZ119" s="412"/>
      <c r="EA119" s="412"/>
      <c r="EB119" s="412"/>
      <c r="EC119" s="412"/>
      <c r="ED119" s="412"/>
      <c r="EE119" s="412"/>
      <c r="EF119" s="412"/>
      <c r="EG119" s="412"/>
      <c r="EH119" s="412"/>
      <c r="EI119" s="412"/>
      <c r="EJ119" s="412"/>
      <c r="EK119" s="412"/>
      <c r="EL119" s="412"/>
      <c r="EM119" s="412"/>
      <c r="EN119" s="412"/>
      <c r="EO119" s="412"/>
      <c r="EP119" s="412"/>
      <c r="EQ119" s="412"/>
      <c r="ER119" s="412"/>
      <c r="ES119" s="412"/>
      <c r="ET119" s="412"/>
      <c r="EU119" s="412"/>
      <c r="EV119" s="412"/>
      <c r="EW119" s="412"/>
      <c r="EX119" s="412"/>
      <c r="EY119" s="412"/>
      <c r="EZ119" s="412"/>
      <c r="FA119" s="412"/>
      <c r="FB119" s="412"/>
      <c r="FC119" s="412"/>
      <c r="FD119" s="412"/>
      <c r="FE119" s="412"/>
      <c r="FF119" s="412"/>
      <c r="FG119" s="412"/>
      <c r="FH119" s="412"/>
      <c r="FI119" s="412"/>
      <c r="FJ119" s="412"/>
      <c r="FK119" s="412"/>
      <c r="FL119" s="412"/>
      <c r="FM119" s="412"/>
      <c r="FN119" s="412"/>
      <c r="FO119" s="412"/>
      <c r="FP119" s="412"/>
      <c r="FQ119" s="412"/>
      <c r="FR119" s="412"/>
      <c r="FS119" s="412"/>
      <c r="FT119" s="412"/>
      <c r="FU119" s="412"/>
      <c r="FV119" s="412"/>
      <c r="FW119" s="412"/>
      <c r="FX119" s="412"/>
      <c r="FY119" s="412"/>
      <c r="FZ119" s="412"/>
      <c r="GA119" s="412"/>
      <c r="GB119" s="412"/>
      <c r="GC119" s="412"/>
      <c r="GD119" s="412"/>
      <c r="GE119" s="412"/>
      <c r="GF119" s="412"/>
      <c r="GG119" s="412"/>
      <c r="GH119" s="412"/>
      <c r="GI119" s="412"/>
      <c r="GJ119" s="412"/>
      <c r="GK119" s="412"/>
      <c r="GL119" s="412"/>
      <c r="GM119" s="412"/>
      <c r="GN119" s="412"/>
      <c r="GO119" s="412"/>
      <c r="GP119" s="412"/>
      <c r="GQ119" s="412"/>
      <c r="GR119" s="412"/>
      <c r="GS119" s="412"/>
      <c r="GT119" s="412"/>
      <c r="GU119" s="412"/>
      <c r="GV119" s="412"/>
      <c r="GW119" s="412"/>
      <c r="GX119" s="412"/>
      <c r="GY119" s="412"/>
      <c r="GZ119" s="412"/>
      <c r="HA119" s="412"/>
      <c r="HB119" s="412"/>
      <c r="HC119" s="412"/>
      <c r="HD119" s="412"/>
      <c r="HE119" s="412"/>
      <c r="HF119" s="412"/>
      <c r="HG119" s="412"/>
      <c r="HH119" s="412"/>
      <c r="HI119" s="412"/>
      <c r="HJ119" s="412"/>
      <c r="HK119" s="412"/>
      <c r="HL119" s="412"/>
      <c r="HM119" s="412"/>
      <c r="HN119" s="412"/>
      <c r="HO119" s="412"/>
      <c r="HP119" s="412"/>
      <c r="HQ119" s="412"/>
      <c r="HR119" s="412"/>
      <c r="HS119" s="412"/>
      <c r="HT119" s="412"/>
      <c r="HU119" s="412"/>
      <c r="HV119" s="412"/>
      <c r="HW119" s="412"/>
      <c r="HX119" s="412"/>
      <c r="HY119" s="412"/>
      <c r="HZ119" s="412"/>
      <c r="IA119" s="412"/>
      <c r="IB119" s="412"/>
      <c r="IC119" s="412"/>
      <c r="ID119" s="412"/>
      <c r="IE119" s="412"/>
      <c r="IF119" s="412"/>
      <c r="IG119" s="412"/>
      <c r="IH119" s="412"/>
      <c r="II119" s="412"/>
      <c r="IJ119" s="412"/>
      <c r="IK119" s="412"/>
      <c r="IL119" s="412"/>
      <c r="IM119" s="412"/>
      <c r="IN119" s="412"/>
      <c r="IO119" s="412"/>
      <c r="IP119" s="412"/>
      <c r="IQ119" s="412"/>
      <c r="IR119" s="412"/>
      <c r="IS119" s="412"/>
      <c r="IT119" s="412"/>
      <c r="IU119" s="412"/>
      <c r="IV119" s="412"/>
      <c r="IW119" s="412"/>
      <c r="IX119" s="412"/>
      <c r="IY119" s="412"/>
      <c r="IZ119" s="412"/>
      <c r="JA119" s="412"/>
      <c r="JB119" s="412"/>
      <c r="JC119" s="412"/>
      <c r="JD119" s="412"/>
      <c r="JE119" s="412"/>
      <c r="JF119" s="412"/>
      <c r="JG119" s="412"/>
      <c r="JH119" s="412"/>
      <c r="JI119" s="412"/>
      <c r="JJ119" s="412"/>
      <c r="JK119" s="412"/>
      <c r="JL119" s="412"/>
      <c r="JM119" s="412"/>
      <c r="JN119" s="412"/>
      <c r="JO119" s="412"/>
      <c r="JP119" s="412"/>
      <c r="JQ119" s="412"/>
      <c r="JR119" s="412"/>
      <c r="JS119" s="412"/>
      <c r="JT119" s="412"/>
      <c r="JU119" s="412"/>
      <c r="JV119" s="412"/>
      <c r="JW119" s="412"/>
      <c r="JX119" s="412"/>
      <c r="JY119" s="412"/>
      <c r="JZ119" s="412"/>
      <c r="KA119" s="412"/>
      <c r="KB119" s="412"/>
      <c r="KC119" s="412"/>
      <c r="KD119" s="412"/>
      <c r="KE119" s="412"/>
      <c r="KF119" s="412"/>
      <c r="KG119" s="412"/>
      <c r="KH119" s="412"/>
      <c r="KI119" s="412"/>
      <c r="KJ119" s="412"/>
      <c r="KK119" s="412"/>
      <c r="KL119" s="412"/>
      <c r="KM119" s="412"/>
      <c r="KN119" s="412"/>
      <c r="KO119" s="412"/>
      <c r="KP119" s="412"/>
      <c r="KQ119" s="412"/>
      <c r="KR119" s="412"/>
      <c r="KS119" s="412"/>
      <c r="KT119" s="412"/>
      <c r="KU119" s="412"/>
      <c r="KV119" s="412"/>
      <c r="KW119" s="412"/>
      <c r="KX119" s="412"/>
      <c r="KY119" s="412"/>
      <c r="KZ119" s="412"/>
      <c r="LA119" s="412"/>
      <c r="LB119" s="412"/>
      <c r="LC119" s="412"/>
      <c r="LD119" s="412"/>
      <c r="LE119" s="412"/>
      <c r="LF119" s="412"/>
      <c r="LG119" s="412"/>
      <c r="LH119" s="412"/>
      <c r="LI119" s="412"/>
      <c r="LJ119" s="412"/>
      <c r="LK119" s="412"/>
      <c r="LL119" s="412"/>
      <c r="LM119" s="412"/>
      <c r="LN119" s="412"/>
      <c r="LO119" s="412"/>
      <c r="LP119" s="412"/>
      <c r="LQ119" s="412"/>
      <c r="LR119" s="412"/>
      <c r="LS119" s="412"/>
      <c r="LT119" s="412"/>
      <c r="LU119" s="412"/>
      <c r="LV119" s="412"/>
      <c r="LW119" s="412"/>
      <c r="LX119" s="412"/>
      <c r="LY119" s="412"/>
      <c r="LZ119" s="412"/>
      <c r="MA119" s="412"/>
      <c r="MB119" s="412"/>
      <c r="MC119" s="412"/>
      <c r="MD119" s="412"/>
      <c r="ME119" s="412"/>
      <c r="MF119" s="412"/>
      <c r="MG119" s="412"/>
      <c r="MH119" s="412"/>
      <c r="MI119" s="412"/>
      <c r="MJ119" s="412"/>
      <c r="MK119" s="412"/>
      <c r="ML119" s="412"/>
      <c r="MM119" s="412"/>
      <c r="MN119" s="412"/>
      <c r="MO119" s="412"/>
      <c r="MP119" s="412"/>
      <c r="MQ119" s="412"/>
      <c r="MR119" s="412"/>
      <c r="MS119" s="412"/>
      <c r="MT119" s="412"/>
      <c r="MU119" s="412"/>
      <c r="MV119" s="412"/>
      <c r="MW119" s="412"/>
      <c r="MX119" s="412"/>
      <c r="MY119" s="412"/>
      <c r="MZ119" s="412"/>
      <c r="NA119" s="412"/>
      <c r="NB119" s="412"/>
      <c r="NC119" s="412"/>
      <c r="ND119" s="412"/>
      <c r="NE119" s="412"/>
      <c r="NF119" s="412"/>
      <c r="NG119" s="412"/>
      <c r="NH119" s="412"/>
      <c r="NI119" s="412"/>
      <c r="NJ119" s="412"/>
      <c r="NK119" s="412"/>
      <c r="NL119" s="412"/>
      <c r="NM119" s="412"/>
      <c r="NN119" s="412"/>
      <c r="NO119" s="412"/>
      <c r="NP119" s="412"/>
      <c r="NQ119" s="412"/>
      <c r="NR119" s="412"/>
      <c r="NS119" s="412"/>
      <c r="NT119" s="412"/>
      <c r="NU119" s="412"/>
      <c r="NV119" s="412"/>
      <c r="NW119" s="412"/>
      <c r="NX119" s="412"/>
      <c r="NY119" s="412"/>
      <c r="NZ119" s="412"/>
      <c r="OA119" s="412"/>
      <c r="OB119" s="412"/>
      <c r="OC119" s="412"/>
      <c r="OD119" s="412"/>
      <c r="OE119" s="412"/>
      <c r="OF119" s="412"/>
      <c r="OG119" s="412"/>
      <c r="OH119" s="412"/>
      <c r="OI119" s="412"/>
      <c r="OJ119" s="412"/>
      <c r="OK119" s="412"/>
      <c r="OL119" s="412"/>
      <c r="OM119" s="412"/>
      <c r="ON119" s="412"/>
      <c r="OO119" s="412"/>
      <c r="OP119" s="412"/>
      <c r="OQ119" s="412"/>
      <c r="OR119" s="412"/>
      <c r="OS119" s="412"/>
      <c r="OT119" s="412"/>
      <c r="OU119" s="412"/>
      <c r="OV119" s="412"/>
      <c r="OW119" s="412"/>
      <c r="OX119" s="412"/>
      <c r="OY119" s="412"/>
      <c r="OZ119" s="412"/>
      <c r="PA119" s="412"/>
      <c r="PB119" s="412"/>
      <c r="PC119" s="412"/>
      <c r="PD119" s="412"/>
      <c r="PE119" s="412"/>
      <c r="PF119" s="412"/>
      <c r="PG119" s="412"/>
      <c r="PH119" s="412"/>
      <c r="PI119" s="412"/>
      <c r="PJ119" s="412"/>
      <c r="PK119" s="412"/>
      <c r="PL119" s="412"/>
      <c r="PM119" s="412"/>
      <c r="PN119" s="412"/>
      <c r="PO119" s="412"/>
      <c r="PP119" s="412"/>
      <c r="PQ119" s="412"/>
      <c r="PR119" s="412"/>
      <c r="PS119" s="412"/>
      <c r="PT119" s="412"/>
      <c r="PU119" s="412"/>
      <c r="PV119" s="412"/>
      <c r="PW119" s="412"/>
      <c r="PX119" s="412"/>
      <c r="PY119" s="412"/>
      <c r="PZ119" s="412"/>
      <c r="QA119" s="412"/>
      <c r="QB119" s="412"/>
      <c r="QC119" s="412"/>
      <c r="QD119" s="412"/>
      <c r="QE119" s="412"/>
      <c r="QF119" s="412"/>
      <c r="QG119" s="412"/>
      <c r="QH119" s="412"/>
      <c r="QI119" s="412"/>
      <c r="QJ119" s="412"/>
      <c r="QK119" s="412"/>
      <c r="QL119" s="412"/>
      <c r="QM119" s="412"/>
      <c r="QN119" s="412"/>
      <c r="QO119" s="412"/>
      <c r="QP119" s="412"/>
      <c r="QQ119" s="412"/>
      <c r="QR119" s="412"/>
      <c r="QS119" s="412"/>
      <c r="QT119" s="412"/>
      <c r="QU119" s="412"/>
      <c r="QV119" s="412"/>
      <c r="QW119" s="412"/>
      <c r="QX119" s="412"/>
      <c r="QY119" s="412"/>
      <c r="QZ119" s="412"/>
      <c r="RA119" s="412"/>
      <c r="RB119" s="412"/>
      <c r="RC119" s="412"/>
      <c r="RD119" s="412"/>
      <c r="RE119" s="412"/>
      <c r="RF119" s="412"/>
      <c r="RG119" s="412"/>
      <c r="RH119" s="412"/>
      <c r="RI119" s="412"/>
      <c r="RJ119" s="412"/>
      <c r="RK119" s="412"/>
      <c r="RL119" s="412"/>
      <c r="RM119" s="412"/>
      <c r="RN119" s="412"/>
      <c r="RO119" s="412"/>
      <c r="RP119" s="412"/>
      <c r="RQ119" s="412"/>
      <c r="RR119" s="412"/>
      <c r="RS119" s="412"/>
      <c r="RT119" s="412"/>
      <c r="RU119" s="412"/>
      <c r="RV119" s="412"/>
      <c r="RW119" s="412"/>
      <c r="RX119" s="412"/>
      <c r="RY119" s="412"/>
      <c r="RZ119" s="412"/>
      <c r="SA119" s="412"/>
      <c r="SB119" s="412"/>
      <c r="SC119" s="412"/>
      <c r="SD119" s="412"/>
      <c r="SE119" s="412"/>
      <c r="SF119" s="412"/>
      <c r="SG119" s="412"/>
      <c r="SH119" s="412"/>
      <c r="SI119" s="412"/>
      <c r="SJ119" s="412"/>
      <c r="SK119" s="412"/>
      <c r="SL119" s="412"/>
      <c r="SM119" s="412"/>
      <c r="SN119" s="412"/>
      <c r="SO119" s="412"/>
      <c r="SP119" s="412"/>
      <c r="SQ119" s="412"/>
      <c r="SR119" s="412"/>
      <c r="SS119" s="412"/>
      <c r="ST119" s="412"/>
      <c r="SU119" s="412"/>
      <c r="SV119" s="412"/>
      <c r="SW119" s="412"/>
      <c r="SX119" s="412"/>
      <c r="SY119" s="412"/>
      <c r="SZ119" s="412"/>
      <c r="TA119" s="412"/>
      <c r="TB119" s="412"/>
      <c r="TC119" s="412"/>
      <c r="TD119" s="412"/>
      <c r="TE119" s="412"/>
      <c r="TF119" s="412"/>
      <c r="TG119" s="412"/>
      <c r="TH119" s="412"/>
      <c r="TI119" s="412"/>
      <c r="TJ119" s="412"/>
      <c r="TK119" s="412"/>
      <c r="TL119" s="412"/>
      <c r="TM119" s="412"/>
      <c r="TN119" s="412"/>
      <c r="TO119" s="412"/>
      <c r="TP119" s="412"/>
      <c r="TQ119" s="412"/>
      <c r="TR119" s="412"/>
      <c r="TS119" s="412"/>
      <c r="TT119" s="412"/>
      <c r="TU119" s="412"/>
      <c r="TV119" s="412"/>
      <c r="TW119" s="412"/>
      <c r="TX119" s="412"/>
      <c r="TY119" s="412"/>
      <c r="TZ119" s="412"/>
      <c r="UA119" s="412"/>
      <c r="UB119" s="412"/>
      <c r="UC119" s="412"/>
      <c r="UD119" s="412"/>
      <c r="UE119" s="412"/>
      <c r="UF119" s="412"/>
      <c r="UG119" s="412"/>
      <c r="UH119" s="412"/>
      <c r="UI119" s="412"/>
      <c r="UJ119" s="412"/>
      <c r="UK119" s="412"/>
      <c r="UL119" s="412"/>
      <c r="UM119" s="412"/>
      <c r="UN119" s="412"/>
      <c r="UO119" s="412"/>
      <c r="UP119" s="412"/>
      <c r="UQ119" s="412"/>
      <c r="UR119" s="412"/>
      <c r="US119" s="412"/>
      <c r="UT119" s="412"/>
      <c r="UU119" s="412"/>
      <c r="UV119" s="412"/>
      <c r="UW119" s="412"/>
      <c r="UX119" s="412"/>
      <c r="UY119" s="412"/>
      <c r="UZ119" s="412"/>
      <c r="VA119" s="412"/>
      <c r="VB119" s="412"/>
      <c r="VC119" s="412"/>
      <c r="VD119" s="412"/>
      <c r="VE119" s="412"/>
      <c r="VF119" s="412"/>
      <c r="VG119" s="412"/>
      <c r="VH119" s="412"/>
      <c r="VI119" s="412"/>
      <c r="VJ119" s="412"/>
      <c r="VK119" s="412"/>
      <c r="VL119" s="412"/>
      <c r="VM119" s="412"/>
      <c r="VN119" s="412"/>
      <c r="VO119" s="412"/>
      <c r="VP119" s="412"/>
      <c r="VQ119" s="412"/>
      <c r="VR119" s="412"/>
      <c r="VS119" s="412"/>
      <c r="VT119" s="412"/>
      <c r="VU119" s="412"/>
      <c r="VV119" s="412"/>
      <c r="VW119" s="412"/>
      <c r="VX119" s="412"/>
      <c r="VY119" s="412"/>
      <c r="VZ119" s="412"/>
      <c r="WA119" s="412"/>
      <c r="WB119" s="412"/>
      <c r="WC119" s="412"/>
      <c r="WD119" s="412"/>
      <c r="WE119" s="412"/>
      <c r="WF119" s="412"/>
      <c r="WG119" s="412"/>
      <c r="WH119" s="412"/>
      <c r="WI119" s="412"/>
      <c r="WJ119" s="412"/>
      <c r="WK119" s="412"/>
      <c r="WL119" s="412"/>
      <c r="WM119" s="412"/>
      <c r="WN119" s="412"/>
      <c r="WO119" s="412"/>
      <c r="WP119" s="412"/>
      <c r="WQ119" s="412"/>
      <c r="WR119" s="412"/>
      <c r="WS119" s="412"/>
      <c r="WT119" s="412"/>
      <c r="WU119" s="412"/>
      <c r="WV119" s="412"/>
      <c r="WW119" s="412"/>
      <c r="WX119" s="412"/>
      <c r="WY119" s="412"/>
      <c r="WZ119" s="412"/>
      <c r="XA119" s="412"/>
      <c r="XB119" s="412"/>
      <c r="XC119" s="412"/>
      <c r="XD119" s="412"/>
      <c r="XE119" s="412"/>
      <c r="XF119" s="412"/>
      <c r="XG119" s="412"/>
      <c r="XH119" s="412"/>
      <c r="XI119" s="412"/>
      <c r="XJ119" s="412"/>
      <c r="XK119" s="412"/>
      <c r="XL119" s="412"/>
      <c r="XM119" s="412"/>
      <c r="XN119" s="412"/>
      <c r="XO119" s="412"/>
      <c r="XP119" s="412"/>
      <c r="XQ119" s="412"/>
      <c r="XR119" s="412"/>
      <c r="XS119" s="412"/>
      <c r="XT119" s="412"/>
      <c r="XU119" s="412"/>
      <c r="XV119" s="412"/>
      <c r="XW119" s="412"/>
      <c r="XX119" s="412"/>
      <c r="XY119" s="412"/>
      <c r="XZ119" s="412"/>
      <c r="YA119" s="412"/>
      <c r="YB119" s="412"/>
      <c r="YC119" s="412"/>
      <c r="YD119" s="412"/>
      <c r="YE119" s="412"/>
      <c r="YF119" s="412"/>
      <c r="YG119" s="412"/>
      <c r="YH119" s="412"/>
      <c r="YI119" s="412"/>
      <c r="YJ119" s="412"/>
      <c r="YK119" s="412"/>
      <c r="YL119" s="412"/>
      <c r="YM119" s="412"/>
      <c r="YN119" s="412"/>
      <c r="YO119" s="412"/>
      <c r="YP119" s="412"/>
      <c r="YQ119" s="412"/>
      <c r="YR119" s="412"/>
      <c r="YS119" s="412"/>
      <c r="YT119" s="412"/>
      <c r="YU119" s="412"/>
      <c r="YV119" s="412"/>
      <c r="YW119" s="412"/>
      <c r="YX119" s="412"/>
      <c r="YY119" s="412"/>
      <c r="YZ119" s="412"/>
      <c r="ZA119" s="412"/>
      <c r="ZB119" s="412"/>
      <c r="ZC119" s="412"/>
      <c r="ZD119" s="412"/>
      <c r="ZE119" s="412"/>
      <c r="ZF119" s="412"/>
      <c r="ZG119" s="412"/>
      <c r="ZH119" s="412"/>
      <c r="ZI119" s="412"/>
      <c r="ZJ119" s="412"/>
      <c r="ZK119" s="412"/>
      <c r="ZL119" s="412"/>
      <c r="ZM119" s="412"/>
      <c r="ZN119" s="412"/>
      <c r="ZO119" s="412"/>
      <c r="ZP119" s="412"/>
      <c r="ZQ119" s="412"/>
      <c r="ZR119" s="412"/>
      <c r="ZS119" s="412"/>
      <c r="ZT119" s="412"/>
      <c r="ZU119" s="412"/>
      <c r="ZV119" s="412"/>
      <c r="ZW119" s="412"/>
      <c r="ZX119" s="412"/>
      <c r="ZY119" s="412"/>
      <c r="ZZ119" s="412"/>
      <c r="AAA119" s="412"/>
      <c r="AAB119" s="412"/>
      <c r="AAC119" s="412"/>
      <c r="AAD119" s="412"/>
      <c r="AAE119" s="412"/>
      <c r="AAF119" s="412"/>
      <c r="AAG119" s="412"/>
      <c r="AAH119" s="412"/>
      <c r="AAI119" s="412"/>
      <c r="AAJ119" s="412"/>
      <c r="AAK119" s="412"/>
      <c r="AAL119" s="412"/>
      <c r="AAM119" s="412"/>
      <c r="AAN119" s="412"/>
      <c r="AAO119" s="412"/>
      <c r="AAP119" s="412"/>
      <c r="AAQ119" s="412"/>
      <c r="AAR119" s="412"/>
      <c r="AAS119" s="412"/>
      <c r="AAT119" s="412"/>
      <c r="AAU119" s="412"/>
      <c r="AAV119" s="412"/>
      <c r="AAW119" s="412"/>
      <c r="AAX119" s="412"/>
      <c r="AAY119" s="412"/>
      <c r="AAZ119" s="412"/>
      <c r="ABA119" s="412"/>
      <c r="ABB119" s="412"/>
      <c r="ABC119" s="412"/>
      <c r="ABD119" s="412"/>
      <c r="ABE119" s="412"/>
      <c r="ABF119" s="412"/>
      <c r="ABG119" s="412"/>
      <c r="ABH119" s="412"/>
      <c r="ABI119" s="412"/>
      <c r="ABJ119" s="412"/>
      <c r="ABK119" s="412"/>
      <c r="ABL119" s="412"/>
      <c r="ABM119" s="412"/>
      <c r="ABN119" s="412"/>
      <c r="ABO119" s="412"/>
      <c r="ABP119" s="412"/>
      <c r="ABQ119" s="412"/>
      <c r="ABR119" s="412"/>
      <c r="ABS119" s="412"/>
      <c r="ABT119" s="412"/>
      <c r="ABU119" s="412"/>
      <c r="ABV119" s="412"/>
      <c r="ABW119" s="412"/>
      <c r="ABX119" s="412"/>
      <c r="ABY119" s="412"/>
      <c r="ABZ119" s="412"/>
      <c r="ACA119" s="412"/>
      <c r="ACB119" s="412"/>
      <c r="ACC119" s="412"/>
      <c r="ACD119" s="412"/>
      <c r="ACE119" s="412"/>
      <c r="ACF119" s="412"/>
      <c r="ACG119" s="412"/>
      <c r="ACH119" s="412"/>
      <c r="ACI119" s="412"/>
      <c r="ACJ119" s="412"/>
      <c r="ACK119" s="412"/>
      <c r="ACL119" s="412"/>
      <c r="ACM119" s="412"/>
      <c r="ACN119" s="412"/>
      <c r="ACO119" s="412"/>
      <c r="ACP119" s="412"/>
      <c r="ACQ119" s="412"/>
      <c r="ACR119" s="412"/>
      <c r="ACS119" s="412"/>
      <c r="ACT119" s="412"/>
      <c r="ACU119" s="412"/>
      <c r="ACV119" s="412"/>
      <c r="ACW119" s="412"/>
      <c r="ACX119" s="412"/>
      <c r="ACY119" s="412"/>
      <c r="ACZ119" s="412"/>
      <c r="ADA119" s="412"/>
      <c r="ADB119" s="412"/>
      <c r="ADC119" s="412"/>
      <c r="ADD119" s="412"/>
      <c r="ADE119" s="412"/>
      <c r="ADF119" s="412"/>
      <c r="ADG119" s="412"/>
      <c r="ADH119" s="412"/>
      <c r="ADI119" s="412"/>
      <c r="ADJ119" s="412"/>
      <c r="ADK119" s="412"/>
      <c r="ADL119" s="412"/>
      <c r="ADM119" s="412"/>
      <c r="ADN119" s="412"/>
      <c r="ADO119" s="412"/>
      <c r="ADP119" s="412"/>
      <c r="ADQ119" s="412"/>
      <c r="ADR119" s="412"/>
      <c r="ADS119" s="412"/>
      <c r="ADT119" s="412"/>
      <c r="ADU119" s="412"/>
      <c r="ADV119" s="412"/>
      <c r="ADW119" s="412"/>
      <c r="ADX119" s="412"/>
      <c r="ADY119" s="412"/>
      <c r="ADZ119" s="412"/>
      <c r="AEA119" s="412"/>
      <c r="AEB119" s="412"/>
      <c r="AEC119" s="412"/>
      <c r="AED119" s="412"/>
      <c r="AEE119" s="412"/>
      <c r="AEF119" s="412"/>
      <c r="AEG119" s="412"/>
      <c r="AEH119" s="412"/>
      <c r="AEI119" s="412"/>
      <c r="AEJ119" s="412"/>
      <c r="AEK119" s="412"/>
      <c r="AEL119" s="412"/>
      <c r="AEM119" s="412"/>
      <c r="AEN119" s="412"/>
      <c r="AEO119" s="412"/>
      <c r="AEP119" s="412"/>
      <c r="AEQ119" s="412"/>
      <c r="AER119" s="412"/>
      <c r="AES119" s="412"/>
      <c r="AET119" s="412"/>
      <c r="AEU119" s="412"/>
      <c r="AEV119" s="412"/>
      <c r="AEW119" s="412"/>
      <c r="AEX119" s="412"/>
      <c r="AEY119" s="412"/>
      <c r="AEZ119" s="412"/>
      <c r="AFA119" s="412"/>
      <c r="AFB119" s="412"/>
      <c r="AFC119" s="412"/>
      <c r="AFD119" s="412"/>
      <c r="AFE119" s="412"/>
      <c r="AFF119" s="412"/>
      <c r="AFG119" s="412"/>
      <c r="AFH119" s="412"/>
      <c r="AFI119" s="412"/>
      <c r="AFJ119" s="412"/>
      <c r="AFK119" s="412"/>
      <c r="AFL119" s="412"/>
      <c r="AFM119" s="412"/>
      <c r="AFN119" s="412"/>
      <c r="AFO119" s="412"/>
      <c r="AFP119" s="412"/>
      <c r="AFQ119" s="412"/>
      <c r="AFR119" s="412"/>
      <c r="AFS119" s="412"/>
      <c r="AFT119" s="412"/>
      <c r="AFU119" s="412"/>
      <c r="AFV119" s="412"/>
      <c r="AFW119" s="412"/>
      <c r="AFX119" s="412"/>
      <c r="AFY119" s="412"/>
      <c r="AFZ119" s="412"/>
      <c r="AGA119" s="412"/>
      <c r="AGB119" s="412"/>
      <c r="AGC119" s="412"/>
      <c r="AGD119" s="412"/>
      <c r="AGE119" s="412"/>
      <c r="AGF119" s="412"/>
      <c r="AGG119" s="412"/>
      <c r="AGH119" s="412"/>
      <c r="AGI119" s="412"/>
      <c r="AGJ119" s="412"/>
      <c r="AGK119" s="412"/>
      <c r="AGL119" s="412"/>
      <c r="AGM119" s="412"/>
      <c r="AGN119" s="412"/>
      <c r="AGO119" s="412"/>
      <c r="AGP119" s="412"/>
      <c r="AGQ119" s="412"/>
      <c r="AGR119" s="412"/>
      <c r="AGS119" s="412"/>
      <c r="AGT119" s="412"/>
      <c r="AGU119" s="412"/>
      <c r="AGV119" s="412"/>
      <c r="AGW119" s="412"/>
      <c r="AGX119" s="412"/>
      <c r="AGY119" s="412"/>
      <c r="AGZ119" s="412"/>
      <c r="AHA119" s="412"/>
      <c r="AHB119" s="412"/>
      <c r="AHC119" s="412"/>
      <c r="AHD119" s="412"/>
      <c r="AHE119" s="412"/>
      <c r="AHF119" s="412"/>
      <c r="AHG119" s="412"/>
      <c r="AHH119" s="412"/>
      <c r="AHI119" s="412"/>
      <c r="AHJ119" s="412"/>
      <c r="AHK119" s="412"/>
      <c r="AHL119" s="412"/>
      <c r="AHM119" s="412"/>
      <c r="AHN119" s="412"/>
      <c r="AHO119" s="412"/>
      <c r="AHP119" s="412"/>
      <c r="AHQ119" s="412"/>
      <c r="AHR119" s="412"/>
      <c r="AHS119" s="412"/>
      <c r="AHT119" s="412"/>
      <c r="AHU119" s="412"/>
      <c r="AHV119" s="412"/>
      <c r="AHW119" s="412"/>
      <c r="AHX119" s="412"/>
      <c r="AHY119" s="412"/>
      <c r="AHZ119" s="412"/>
      <c r="AIA119" s="412"/>
      <c r="AIB119" s="412"/>
      <c r="AIC119" s="412"/>
      <c r="AID119" s="412"/>
      <c r="AIE119" s="412"/>
      <c r="AIF119" s="412"/>
      <c r="AIG119" s="412"/>
      <c r="AIH119" s="412"/>
      <c r="AII119" s="412"/>
      <c r="AIJ119" s="412"/>
      <c r="AIK119" s="412"/>
      <c r="AIL119" s="412"/>
      <c r="AIM119" s="412"/>
      <c r="AIN119" s="412"/>
      <c r="AIO119" s="412"/>
      <c r="AIP119" s="412"/>
      <c r="AIQ119" s="412"/>
      <c r="AIR119" s="412"/>
      <c r="AIS119" s="412"/>
      <c r="AIT119" s="412"/>
      <c r="AIU119" s="412"/>
      <c r="AIV119" s="412"/>
      <c r="AIW119" s="412"/>
      <c r="AIX119" s="412"/>
      <c r="AIY119" s="412"/>
      <c r="AIZ119" s="412"/>
      <c r="AJA119" s="412"/>
      <c r="AJB119" s="412"/>
      <c r="AJC119" s="412"/>
      <c r="AJD119" s="412"/>
      <c r="AJE119" s="412"/>
      <c r="AJF119" s="412"/>
      <c r="AJG119" s="412"/>
      <c r="AJH119" s="412"/>
      <c r="AJI119" s="412"/>
      <c r="AJJ119" s="412"/>
      <c r="AJK119" s="412"/>
      <c r="AJL119" s="412"/>
      <c r="AJM119" s="412"/>
      <c r="AJN119" s="412"/>
      <c r="AJO119" s="412"/>
      <c r="AJP119" s="412"/>
      <c r="AJQ119" s="412"/>
      <c r="AJR119" s="412"/>
      <c r="AJS119" s="412"/>
      <c r="AJT119" s="412"/>
      <c r="AJU119" s="412"/>
      <c r="AJV119" s="412"/>
      <c r="AJW119" s="412"/>
      <c r="AJX119" s="412"/>
      <c r="AJY119" s="412"/>
      <c r="AJZ119" s="412"/>
      <c r="AKA119" s="412"/>
      <c r="AKB119" s="412"/>
      <c r="AKC119" s="412"/>
      <c r="AKD119" s="412"/>
      <c r="AKE119" s="412"/>
      <c r="AKF119" s="412"/>
      <c r="AKG119" s="412"/>
      <c r="AKH119" s="412"/>
      <c r="AKI119" s="412"/>
      <c r="AKJ119" s="412"/>
      <c r="AKK119" s="412"/>
      <c r="AKL119" s="412"/>
      <c r="AKM119" s="412"/>
      <c r="AKN119" s="412"/>
      <c r="AKO119" s="412"/>
      <c r="AKP119" s="412"/>
      <c r="AKQ119" s="412"/>
      <c r="AKR119" s="412"/>
      <c r="AKS119" s="412"/>
      <c r="AKT119" s="412"/>
      <c r="AKU119" s="412"/>
      <c r="AKV119" s="412"/>
      <c r="AKW119" s="412"/>
      <c r="AKX119" s="412"/>
      <c r="AKY119" s="412"/>
      <c r="AKZ119" s="412"/>
      <c r="ALA119" s="412"/>
      <c r="ALB119" s="412"/>
      <c r="ALC119" s="412"/>
      <c r="ALD119" s="412"/>
      <c r="ALE119" s="412"/>
      <c r="ALF119" s="412"/>
      <c r="ALG119" s="412"/>
      <c r="ALH119" s="412"/>
      <c r="ALI119" s="412"/>
      <c r="ALJ119" s="412"/>
      <c r="ALK119" s="412"/>
      <c r="ALL119" s="412"/>
      <c r="ALM119" s="412"/>
      <c r="ALN119" s="412"/>
      <c r="ALO119" s="412"/>
      <c r="ALP119" s="412"/>
      <c r="ALQ119" s="412"/>
      <c r="ALR119" s="412"/>
      <c r="ALS119" s="412"/>
      <c r="ALT119" s="412"/>
      <c r="ALU119" s="412"/>
      <c r="ALV119" s="412"/>
      <c r="ALW119" s="412"/>
      <c r="ALX119" s="412"/>
      <c r="ALY119" s="412"/>
      <c r="ALZ119" s="412"/>
      <c r="AMA119" s="412"/>
      <c r="AMB119" s="412"/>
      <c r="AMC119" s="412"/>
      <c r="AMD119" s="412"/>
      <c r="AME119" s="412"/>
      <c r="AMF119" s="412"/>
      <c r="AMG119" s="412"/>
      <c r="AMH119" s="412"/>
    </row>
    <row r="120" spans="1:1022" x14ac:dyDescent="0.25">
      <c r="A120" s="208" t="s">
        <v>1150</v>
      </c>
      <c r="B120" s="163">
        <v>119</v>
      </c>
      <c r="C120" s="162" t="s">
        <v>24726</v>
      </c>
      <c r="D120" s="175" t="s">
        <v>1151</v>
      </c>
      <c r="E120" s="185" t="s">
        <v>822</v>
      </c>
      <c r="F120" s="201"/>
      <c r="G120" s="180"/>
      <c r="H120" s="180"/>
      <c r="I120" s="319">
        <v>950</v>
      </c>
      <c r="J120" s="366"/>
      <c r="K120" s="332">
        <v>2</v>
      </c>
      <c r="L120" s="140"/>
      <c r="M120" s="140"/>
      <c r="N120" s="140"/>
      <c r="O120" s="140"/>
      <c r="P120" s="140"/>
      <c r="Q120" s="140"/>
      <c r="R120" s="140"/>
      <c r="S120" s="140"/>
      <c r="T120" s="140"/>
      <c r="U120" s="140"/>
      <c r="V120" s="219">
        <f t="shared" si="86"/>
        <v>100</v>
      </c>
      <c r="W120" s="219">
        <f t="shared" ref="W120:W193" si="101">IF(O120=1,1,IF(O120=2,10,100))</f>
        <v>100</v>
      </c>
      <c r="X120" s="219">
        <f t="shared" si="88"/>
        <v>100</v>
      </c>
      <c r="Y120" s="219">
        <f t="shared" si="89"/>
        <v>100</v>
      </c>
      <c r="Z120" s="219">
        <f t="shared" si="90"/>
        <v>100</v>
      </c>
      <c r="AA120" s="220">
        <f t="shared" si="91"/>
        <v>100</v>
      </c>
      <c r="AB120" s="220">
        <f t="shared" si="92"/>
        <v>100</v>
      </c>
      <c r="AC120" s="220">
        <f t="shared" si="93"/>
        <v>100</v>
      </c>
      <c r="AD120" s="416">
        <f t="shared" si="99"/>
        <v>100</v>
      </c>
      <c r="AE120" s="416">
        <f t="shared" si="98"/>
        <v>100</v>
      </c>
      <c r="AF120" s="221">
        <v>50</v>
      </c>
      <c r="AG120" s="212">
        <f t="shared" si="95"/>
        <v>100</v>
      </c>
      <c r="AH120" s="212">
        <f t="shared" si="96"/>
        <v>100</v>
      </c>
      <c r="AI120" s="212">
        <f t="shared" si="97"/>
        <v>100</v>
      </c>
      <c r="AJ120" s="214" t="s">
        <v>1152</v>
      </c>
      <c r="AK120" s="118"/>
      <c r="AL120" s="118"/>
      <c r="AM120" s="231"/>
      <c r="AN120" s="118"/>
      <c r="AO120" s="118"/>
      <c r="AP120" s="412"/>
      <c r="AQ120" s="233" t="s">
        <v>24727</v>
      </c>
      <c r="AR120" s="412"/>
      <c r="AS120" s="412"/>
      <c r="AT120" s="412"/>
    </row>
    <row r="121" spans="1:1022" x14ac:dyDescent="0.25">
      <c r="A121" s="208" t="s">
        <v>1153</v>
      </c>
      <c r="B121" s="163">
        <v>120</v>
      </c>
      <c r="C121" s="162" t="s">
        <v>1154</v>
      </c>
      <c r="D121" s="175" t="s">
        <v>1155</v>
      </c>
      <c r="E121" s="185" t="s">
        <v>822</v>
      </c>
      <c r="F121" s="201"/>
      <c r="G121" s="180"/>
      <c r="H121" s="180"/>
      <c r="I121" s="319">
        <v>500</v>
      </c>
      <c r="J121" s="366"/>
      <c r="K121" s="332">
        <v>2</v>
      </c>
      <c r="L121" s="140"/>
      <c r="M121" s="140"/>
      <c r="N121" s="140"/>
      <c r="O121" s="336">
        <v>3</v>
      </c>
      <c r="P121" s="140"/>
      <c r="Q121" s="140"/>
      <c r="R121" s="140"/>
      <c r="S121" s="140"/>
      <c r="T121" s="140"/>
      <c r="U121" s="140"/>
      <c r="V121" s="219">
        <f t="shared" si="86"/>
        <v>100</v>
      </c>
      <c r="W121" s="219">
        <f t="shared" si="101"/>
        <v>100</v>
      </c>
      <c r="X121" s="219">
        <f t="shared" si="88"/>
        <v>20</v>
      </c>
      <c r="Y121" s="219">
        <f t="shared" si="89"/>
        <v>100</v>
      </c>
      <c r="Z121" s="219">
        <f t="shared" si="90"/>
        <v>100</v>
      </c>
      <c r="AA121" s="220">
        <f t="shared" si="91"/>
        <v>100</v>
      </c>
      <c r="AB121" s="220">
        <f t="shared" si="92"/>
        <v>100</v>
      </c>
      <c r="AC121" s="220">
        <f t="shared" si="93"/>
        <v>100</v>
      </c>
      <c r="AD121" s="416">
        <f t="shared" si="99"/>
        <v>100</v>
      </c>
      <c r="AE121" s="416">
        <f t="shared" si="98"/>
        <v>100</v>
      </c>
      <c r="AF121" s="212">
        <f t="shared" ref="AF121:AF153" si="102">IF(OR(OR(EXACT(J121,"1A"),EXACT(J121,"1B"),EXACT(J121,"1C")),K121=1),1,IF(K121=2,10,100))</f>
        <v>10</v>
      </c>
      <c r="AG121" s="212">
        <f t="shared" si="95"/>
        <v>100</v>
      </c>
      <c r="AH121" s="212">
        <f t="shared" si="96"/>
        <v>100</v>
      </c>
      <c r="AI121" s="212">
        <f t="shared" si="97"/>
        <v>100</v>
      </c>
      <c r="AJ121" s="214" t="s">
        <v>1156</v>
      </c>
      <c r="AK121" s="412"/>
      <c r="AL121" s="412"/>
      <c r="AM121" s="214"/>
      <c r="AN121" s="412"/>
      <c r="AO121" s="412"/>
      <c r="AP121" s="412"/>
      <c r="AQ121" s="229" t="s">
        <v>1264</v>
      </c>
      <c r="AR121" s="412"/>
      <c r="AS121" s="412"/>
      <c r="AT121" s="412"/>
    </row>
    <row r="122" spans="1:1022" x14ac:dyDescent="0.25">
      <c r="A122" s="208" t="s">
        <v>1158</v>
      </c>
      <c r="B122" s="163">
        <v>121</v>
      </c>
      <c r="C122" s="162" t="s">
        <v>1159</v>
      </c>
      <c r="D122" s="175" t="s">
        <v>1160</v>
      </c>
      <c r="E122" s="185" t="s">
        <v>822</v>
      </c>
      <c r="F122" s="201"/>
      <c r="G122" s="180"/>
      <c r="H122" s="180"/>
      <c r="I122" s="319">
        <v>268</v>
      </c>
      <c r="J122" s="366"/>
      <c r="K122" s="332">
        <v>1</v>
      </c>
      <c r="L122" s="140"/>
      <c r="M122" s="140"/>
      <c r="N122" s="140"/>
      <c r="O122" s="336">
        <v>3</v>
      </c>
      <c r="P122" s="140"/>
      <c r="Q122" s="140"/>
      <c r="R122" s="140"/>
      <c r="S122" s="140"/>
      <c r="T122" s="140"/>
      <c r="U122" s="140"/>
      <c r="V122" s="219">
        <f t="shared" si="86"/>
        <v>100</v>
      </c>
      <c r="W122" s="219">
        <f t="shared" si="101"/>
        <v>100</v>
      </c>
      <c r="X122" s="219">
        <f t="shared" si="88"/>
        <v>20</v>
      </c>
      <c r="Y122" s="219">
        <f t="shared" si="89"/>
        <v>100</v>
      </c>
      <c r="Z122" s="219">
        <f t="shared" si="90"/>
        <v>100</v>
      </c>
      <c r="AA122" s="220">
        <f t="shared" si="91"/>
        <v>100</v>
      </c>
      <c r="AB122" s="220">
        <f t="shared" si="92"/>
        <v>100</v>
      </c>
      <c r="AC122" s="220">
        <f t="shared" si="93"/>
        <v>100</v>
      </c>
      <c r="AD122" s="416">
        <f t="shared" si="99"/>
        <v>100</v>
      </c>
      <c r="AE122" s="416">
        <f t="shared" si="98"/>
        <v>100</v>
      </c>
      <c r="AF122" s="212">
        <f t="shared" si="102"/>
        <v>1</v>
      </c>
      <c r="AG122" s="212">
        <f t="shared" si="95"/>
        <v>100</v>
      </c>
      <c r="AH122" s="212">
        <f t="shared" si="96"/>
        <v>3</v>
      </c>
      <c r="AI122" s="212">
        <f t="shared" si="97"/>
        <v>100</v>
      </c>
      <c r="AJ122" s="214" t="s">
        <v>806</v>
      </c>
      <c r="AK122" s="412"/>
      <c r="AL122" s="412"/>
      <c r="AM122" s="214"/>
      <c r="AN122" s="412"/>
      <c r="AO122" s="412"/>
      <c r="AP122" s="412"/>
      <c r="AQ122" s="234" t="s">
        <v>24728</v>
      </c>
      <c r="AR122" s="412"/>
      <c r="AS122" s="412"/>
      <c r="AT122" s="412"/>
    </row>
    <row r="123" spans="1:1022" x14ac:dyDescent="0.25">
      <c r="A123" s="208" t="s">
        <v>1161</v>
      </c>
      <c r="B123" s="163">
        <v>122</v>
      </c>
      <c r="C123" s="162" t="s">
        <v>24729</v>
      </c>
      <c r="D123" s="175" t="s">
        <v>1162</v>
      </c>
      <c r="E123" s="185" t="s">
        <v>822</v>
      </c>
      <c r="F123" s="201"/>
      <c r="G123" s="180"/>
      <c r="H123" s="175">
        <v>4</v>
      </c>
      <c r="I123" s="319">
        <v>2.7</v>
      </c>
      <c r="J123" s="366"/>
      <c r="K123" s="332">
        <v>2</v>
      </c>
      <c r="L123" s="140"/>
      <c r="M123" s="140"/>
      <c r="N123" s="140"/>
      <c r="O123" s="336">
        <v>3</v>
      </c>
      <c r="P123" s="140"/>
      <c r="Q123" s="140"/>
      <c r="R123" s="140"/>
      <c r="S123" s="140"/>
      <c r="T123" s="140"/>
      <c r="U123" s="140"/>
      <c r="V123" s="219">
        <f t="shared" si="86"/>
        <v>100</v>
      </c>
      <c r="W123" s="219">
        <f t="shared" si="101"/>
        <v>100</v>
      </c>
      <c r="X123" s="219">
        <f t="shared" si="88"/>
        <v>20</v>
      </c>
      <c r="Y123" s="219">
        <f t="shared" si="89"/>
        <v>100</v>
      </c>
      <c r="Z123" s="219">
        <f t="shared" si="90"/>
        <v>100</v>
      </c>
      <c r="AA123" s="220">
        <f t="shared" si="91"/>
        <v>100</v>
      </c>
      <c r="AB123" s="220">
        <f t="shared" si="92"/>
        <v>100</v>
      </c>
      <c r="AC123" s="220">
        <f t="shared" si="93"/>
        <v>100</v>
      </c>
      <c r="AD123" s="416">
        <f t="shared" si="99"/>
        <v>100</v>
      </c>
      <c r="AE123" s="416">
        <f t="shared" si="98"/>
        <v>100</v>
      </c>
      <c r="AF123" s="212">
        <f t="shared" si="102"/>
        <v>10</v>
      </c>
      <c r="AG123" s="212">
        <f t="shared" si="95"/>
        <v>100</v>
      </c>
      <c r="AH123" s="212">
        <f t="shared" si="96"/>
        <v>100</v>
      </c>
      <c r="AI123" s="212">
        <f t="shared" si="97"/>
        <v>100</v>
      </c>
      <c r="AJ123" s="231" t="s">
        <v>24593</v>
      </c>
      <c r="AK123" s="412"/>
      <c r="AL123" s="412"/>
      <c r="AM123" s="214"/>
      <c r="AN123" s="412"/>
      <c r="AO123" s="412"/>
      <c r="AP123" s="412"/>
      <c r="AQ123" s="234" t="s">
        <v>24730</v>
      </c>
      <c r="AR123" s="412"/>
      <c r="AS123" s="412"/>
      <c r="AT123" s="412"/>
    </row>
    <row r="124" spans="1:1022" x14ac:dyDescent="0.25">
      <c r="A124" s="208" t="s">
        <v>11838</v>
      </c>
      <c r="B124" s="163">
        <v>123</v>
      </c>
      <c r="C124" s="162" t="s">
        <v>24731</v>
      </c>
      <c r="D124" s="175" t="s">
        <v>1163</v>
      </c>
      <c r="E124" s="185" t="s">
        <v>770</v>
      </c>
      <c r="F124" s="201"/>
      <c r="G124" s="180"/>
      <c r="H124" s="180"/>
      <c r="I124" s="319">
        <v>310</v>
      </c>
      <c r="J124" s="332">
        <v>2</v>
      </c>
      <c r="K124" s="332">
        <v>1</v>
      </c>
      <c r="L124" s="140"/>
      <c r="M124" s="140"/>
      <c r="N124" s="140"/>
      <c r="O124" s="336">
        <v>3</v>
      </c>
      <c r="P124" s="140"/>
      <c r="Q124" s="140"/>
      <c r="R124" s="140"/>
      <c r="S124" s="140"/>
      <c r="T124" s="140"/>
      <c r="U124" s="140"/>
      <c r="V124" s="219">
        <f t="shared" si="86"/>
        <v>100</v>
      </c>
      <c r="W124" s="219">
        <f t="shared" si="101"/>
        <v>100</v>
      </c>
      <c r="X124" s="219">
        <f t="shared" si="88"/>
        <v>20</v>
      </c>
      <c r="Y124" s="219">
        <f t="shared" si="89"/>
        <v>100</v>
      </c>
      <c r="Z124" s="219">
        <f t="shared" si="90"/>
        <v>100</v>
      </c>
      <c r="AA124" s="220">
        <f t="shared" si="91"/>
        <v>100</v>
      </c>
      <c r="AB124" s="220">
        <f t="shared" si="92"/>
        <v>100</v>
      </c>
      <c r="AC124" s="220">
        <f t="shared" si="93"/>
        <v>100</v>
      </c>
      <c r="AD124" s="416">
        <f t="shared" si="99"/>
        <v>100</v>
      </c>
      <c r="AE124" s="416">
        <f t="shared" si="98"/>
        <v>100</v>
      </c>
      <c r="AF124" s="212">
        <f t="shared" si="102"/>
        <v>1</v>
      </c>
      <c r="AG124" s="212">
        <f t="shared" si="95"/>
        <v>10</v>
      </c>
      <c r="AH124" s="212">
        <f t="shared" si="96"/>
        <v>3</v>
      </c>
      <c r="AI124" s="212">
        <f t="shared" si="97"/>
        <v>100</v>
      </c>
      <c r="AJ124" s="214" t="s">
        <v>1164</v>
      </c>
      <c r="AK124" s="412"/>
      <c r="AL124" s="412"/>
      <c r="AM124" s="214"/>
      <c r="AN124" s="412"/>
      <c r="AO124" s="412"/>
      <c r="AP124" s="412"/>
      <c r="AQ124" s="247" t="s">
        <v>24732</v>
      </c>
      <c r="AR124" s="412"/>
      <c r="AS124" s="412"/>
      <c r="AT124" s="412"/>
    </row>
    <row r="125" spans="1:1022" x14ac:dyDescent="0.25">
      <c r="A125" s="208" t="s">
        <v>24733</v>
      </c>
      <c r="B125" s="163">
        <v>124</v>
      </c>
      <c r="C125" s="162" t="s">
        <v>1165</v>
      </c>
      <c r="D125" s="175" t="s">
        <v>1166</v>
      </c>
      <c r="E125" s="185" t="s">
        <v>770</v>
      </c>
      <c r="F125" s="201"/>
      <c r="G125" s="180"/>
      <c r="H125" s="180"/>
      <c r="I125" s="319">
        <v>600</v>
      </c>
      <c r="J125" s="366"/>
      <c r="K125" s="332">
        <v>2</v>
      </c>
      <c r="L125" s="140"/>
      <c r="M125" s="140"/>
      <c r="N125" s="140"/>
      <c r="O125" s="336">
        <v>3</v>
      </c>
      <c r="P125" s="140"/>
      <c r="Q125" s="140"/>
      <c r="R125" s="140"/>
      <c r="S125" s="140"/>
      <c r="T125" s="140"/>
      <c r="U125" s="140"/>
      <c r="V125" s="219">
        <f t="shared" si="86"/>
        <v>100</v>
      </c>
      <c r="W125" s="219">
        <f t="shared" si="101"/>
        <v>100</v>
      </c>
      <c r="X125" s="219">
        <f t="shared" si="88"/>
        <v>20</v>
      </c>
      <c r="Y125" s="219">
        <f t="shared" si="89"/>
        <v>100</v>
      </c>
      <c r="Z125" s="219">
        <f t="shared" si="90"/>
        <v>100</v>
      </c>
      <c r="AA125" s="220">
        <f t="shared" si="91"/>
        <v>100</v>
      </c>
      <c r="AB125" s="220">
        <f t="shared" si="92"/>
        <v>100</v>
      </c>
      <c r="AC125" s="220">
        <f t="shared" si="93"/>
        <v>100</v>
      </c>
      <c r="AD125" s="416">
        <f t="shared" si="99"/>
        <v>100</v>
      </c>
      <c r="AE125" s="416">
        <f t="shared" si="98"/>
        <v>100</v>
      </c>
      <c r="AF125" s="212">
        <f t="shared" si="102"/>
        <v>10</v>
      </c>
      <c r="AG125" s="212">
        <f t="shared" si="95"/>
        <v>100</v>
      </c>
      <c r="AH125" s="212">
        <f t="shared" si="96"/>
        <v>100</v>
      </c>
      <c r="AI125" s="212">
        <f t="shared" si="97"/>
        <v>100</v>
      </c>
      <c r="AJ125" s="214" t="s">
        <v>1167</v>
      </c>
      <c r="AK125" s="412"/>
      <c r="AL125" s="412"/>
      <c r="AM125" s="214"/>
      <c r="AN125" s="412"/>
      <c r="AO125" s="412"/>
      <c r="AP125" s="412"/>
      <c r="AQ125" s="247" t="s">
        <v>24734</v>
      </c>
      <c r="AR125" s="412"/>
      <c r="AS125" s="412"/>
      <c r="AT125" s="412"/>
    </row>
    <row r="126" spans="1:1022" x14ac:dyDescent="0.25">
      <c r="A126" s="208" t="s">
        <v>1168</v>
      </c>
      <c r="B126" s="163">
        <v>125</v>
      </c>
      <c r="C126" s="162" t="s">
        <v>1169</v>
      </c>
      <c r="D126" s="175" t="s">
        <v>1170</v>
      </c>
      <c r="E126" s="185" t="s">
        <v>770</v>
      </c>
      <c r="F126" s="185">
        <v>4</v>
      </c>
      <c r="G126" s="180"/>
      <c r="H126" s="180"/>
      <c r="I126" s="319"/>
      <c r="J126" s="332">
        <v>2</v>
      </c>
      <c r="K126" s="332">
        <v>1</v>
      </c>
      <c r="L126" s="140"/>
      <c r="M126" s="140"/>
      <c r="N126" s="140"/>
      <c r="O126" s="336">
        <v>3</v>
      </c>
      <c r="P126" s="140"/>
      <c r="Q126" s="140"/>
      <c r="R126" s="140"/>
      <c r="S126" s="140"/>
      <c r="T126" s="140"/>
      <c r="U126" s="140"/>
      <c r="V126" s="219">
        <f t="shared" si="86"/>
        <v>100</v>
      </c>
      <c r="W126" s="219">
        <f t="shared" si="101"/>
        <v>100</v>
      </c>
      <c r="X126" s="219">
        <f t="shared" si="88"/>
        <v>20</v>
      </c>
      <c r="Y126" s="219">
        <f t="shared" si="89"/>
        <v>100</v>
      </c>
      <c r="Z126" s="219">
        <f t="shared" si="90"/>
        <v>100</v>
      </c>
      <c r="AA126" s="220">
        <f t="shared" si="91"/>
        <v>100</v>
      </c>
      <c r="AB126" s="220">
        <f t="shared" si="92"/>
        <v>100</v>
      </c>
      <c r="AC126" s="220">
        <f t="shared" si="93"/>
        <v>100</v>
      </c>
      <c r="AD126" s="416">
        <f t="shared" si="99"/>
        <v>100</v>
      </c>
      <c r="AE126" s="416">
        <f t="shared" si="98"/>
        <v>100</v>
      </c>
      <c r="AF126" s="212">
        <f t="shared" si="102"/>
        <v>1</v>
      </c>
      <c r="AG126" s="212">
        <f t="shared" si="95"/>
        <v>10</v>
      </c>
      <c r="AH126" s="212">
        <f t="shared" si="96"/>
        <v>3</v>
      </c>
      <c r="AI126" s="212">
        <f t="shared" si="97"/>
        <v>100</v>
      </c>
      <c r="AJ126" s="214" t="s">
        <v>1171</v>
      </c>
      <c r="AK126" s="412"/>
      <c r="AL126" s="412"/>
      <c r="AM126" s="214"/>
      <c r="AN126" s="412"/>
      <c r="AO126" s="412"/>
      <c r="AP126" s="412"/>
      <c r="AQ126" s="247" t="s">
        <v>24735</v>
      </c>
      <c r="AR126" s="412"/>
      <c r="AS126" s="412"/>
      <c r="AT126" s="412"/>
    </row>
    <row r="127" spans="1:1022" x14ac:dyDescent="0.25">
      <c r="A127" s="208" t="s">
        <v>1172</v>
      </c>
      <c r="B127" s="163">
        <v>126</v>
      </c>
      <c r="C127" s="162" t="s">
        <v>1173</v>
      </c>
      <c r="D127" s="175" t="s">
        <v>1174</v>
      </c>
      <c r="E127" s="185" t="s">
        <v>770</v>
      </c>
      <c r="F127" s="201">
        <v>4</v>
      </c>
      <c r="G127" s="180"/>
      <c r="H127" s="175">
        <v>4</v>
      </c>
      <c r="I127" s="319"/>
      <c r="J127" s="332">
        <v>2</v>
      </c>
      <c r="K127" s="335">
        <v>2</v>
      </c>
      <c r="L127" s="140"/>
      <c r="M127" s="140"/>
      <c r="N127" s="140"/>
      <c r="O127" s="336">
        <v>3</v>
      </c>
      <c r="P127" s="140"/>
      <c r="Q127" s="140"/>
      <c r="R127" s="140"/>
      <c r="S127" s="140"/>
      <c r="T127" s="140"/>
      <c r="U127" s="140"/>
      <c r="V127" s="219">
        <f t="shared" si="86"/>
        <v>100</v>
      </c>
      <c r="W127" s="219">
        <f t="shared" si="101"/>
        <v>100</v>
      </c>
      <c r="X127" s="219">
        <f t="shared" si="88"/>
        <v>20</v>
      </c>
      <c r="Y127" s="219">
        <f t="shared" si="89"/>
        <v>100</v>
      </c>
      <c r="Z127" s="219">
        <f t="shared" si="90"/>
        <v>100</v>
      </c>
      <c r="AA127" s="220">
        <f t="shared" si="91"/>
        <v>100</v>
      </c>
      <c r="AB127" s="220">
        <f t="shared" si="92"/>
        <v>100</v>
      </c>
      <c r="AC127" s="220">
        <f t="shared" si="93"/>
        <v>100</v>
      </c>
      <c r="AD127" s="416">
        <f t="shared" si="99"/>
        <v>100</v>
      </c>
      <c r="AE127" s="416">
        <f t="shared" si="98"/>
        <v>100</v>
      </c>
      <c r="AF127" s="212">
        <f t="shared" si="102"/>
        <v>10</v>
      </c>
      <c r="AG127" s="212">
        <f t="shared" si="95"/>
        <v>10</v>
      </c>
      <c r="AH127" s="212">
        <f t="shared" si="96"/>
        <v>100</v>
      </c>
      <c r="AI127" s="212">
        <f t="shared" si="97"/>
        <v>100</v>
      </c>
      <c r="AJ127" s="231" t="s">
        <v>1179</v>
      </c>
      <c r="AK127" s="412"/>
      <c r="AL127" s="412"/>
      <c r="AM127" s="214"/>
      <c r="AN127" s="412"/>
      <c r="AO127" s="412"/>
      <c r="AP127" s="412"/>
      <c r="AQ127" s="399" t="s">
        <v>24736</v>
      </c>
      <c r="AR127" s="412"/>
      <c r="AS127" s="412"/>
      <c r="AT127" s="412"/>
    </row>
    <row r="128" spans="1:1022" x14ac:dyDescent="0.25">
      <c r="A128" s="224" t="s">
        <v>1176</v>
      </c>
      <c r="B128" s="163">
        <v>127</v>
      </c>
      <c r="C128" s="224" t="s">
        <v>1177</v>
      </c>
      <c r="D128" s="178" t="s">
        <v>1178</v>
      </c>
      <c r="E128" s="185" t="s">
        <v>770</v>
      </c>
      <c r="F128" s="201"/>
      <c r="G128" s="180">
        <v>2</v>
      </c>
      <c r="H128" s="175">
        <v>4</v>
      </c>
      <c r="I128" s="319"/>
      <c r="J128" s="366"/>
      <c r="K128" s="384">
        <v>1</v>
      </c>
      <c r="L128" s="140"/>
      <c r="M128" s="140"/>
      <c r="N128" s="140"/>
      <c r="O128" s="336">
        <v>3</v>
      </c>
      <c r="P128" s="140"/>
      <c r="Q128" s="140"/>
      <c r="R128" s="140"/>
      <c r="S128" s="140"/>
      <c r="T128" s="140"/>
      <c r="U128" s="140"/>
      <c r="V128" s="219">
        <f t="shared" si="86"/>
        <v>100</v>
      </c>
      <c r="W128" s="219">
        <f t="shared" si="101"/>
        <v>100</v>
      </c>
      <c r="X128" s="219">
        <f t="shared" si="88"/>
        <v>20</v>
      </c>
      <c r="Y128" s="219">
        <f t="shared" si="89"/>
        <v>100</v>
      </c>
      <c r="Z128" s="219">
        <f t="shared" si="90"/>
        <v>100</v>
      </c>
      <c r="AA128" s="220">
        <f t="shared" si="91"/>
        <v>100</v>
      </c>
      <c r="AB128" s="220">
        <f t="shared" si="92"/>
        <v>100</v>
      </c>
      <c r="AC128" s="220">
        <f t="shared" si="93"/>
        <v>100</v>
      </c>
      <c r="AD128" s="416">
        <f t="shared" si="99"/>
        <v>100</v>
      </c>
      <c r="AE128" s="416">
        <f t="shared" si="98"/>
        <v>100</v>
      </c>
      <c r="AF128" s="212">
        <f t="shared" si="102"/>
        <v>1</v>
      </c>
      <c r="AG128" s="212">
        <f t="shared" si="95"/>
        <v>100</v>
      </c>
      <c r="AH128" s="212">
        <f t="shared" si="96"/>
        <v>3</v>
      </c>
      <c r="AI128" s="212">
        <f t="shared" si="97"/>
        <v>100</v>
      </c>
      <c r="AJ128" s="214" t="s">
        <v>1179</v>
      </c>
      <c r="AK128" s="412"/>
      <c r="AL128" s="412"/>
      <c r="AM128" s="214"/>
      <c r="AN128" s="412"/>
      <c r="AO128" s="412"/>
      <c r="AP128" s="412"/>
      <c r="AQ128" s="234" t="s">
        <v>24737</v>
      </c>
      <c r="AR128" s="412"/>
      <c r="AS128" s="412"/>
      <c r="AT128" s="412"/>
    </row>
    <row r="129" spans="1:1023" x14ac:dyDescent="0.25">
      <c r="A129" s="208" t="s">
        <v>1180</v>
      </c>
      <c r="B129" s="163">
        <v>128</v>
      </c>
      <c r="C129" s="162" t="s">
        <v>25865</v>
      </c>
      <c r="D129" s="175" t="s">
        <v>1181</v>
      </c>
      <c r="E129" s="185" t="s">
        <v>770</v>
      </c>
      <c r="F129" s="201"/>
      <c r="G129" s="180"/>
      <c r="H129" s="175">
        <v>4</v>
      </c>
      <c r="I129" s="319">
        <v>73.16</v>
      </c>
      <c r="J129" s="332">
        <v>2</v>
      </c>
      <c r="K129" s="335" t="s">
        <v>24738</v>
      </c>
      <c r="L129" s="140"/>
      <c r="M129" s="140"/>
      <c r="N129" s="140"/>
      <c r="O129" s="336">
        <v>3</v>
      </c>
      <c r="P129" s="140"/>
      <c r="Q129" s="140"/>
      <c r="R129" s="140"/>
      <c r="S129" s="140"/>
      <c r="T129" s="140"/>
      <c r="U129" s="140"/>
      <c r="V129" s="219">
        <f t="shared" si="86"/>
        <v>100</v>
      </c>
      <c r="W129" s="219">
        <f t="shared" si="101"/>
        <v>100</v>
      </c>
      <c r="X129" s="219">
        <f t="shared" si="88"/>
        <v>20</v>
      </c>
      <c r="Y129" s="219">
        <f t="shared" si="89"/>
        <v>100</v>
      </c>
      <c r="Z129" s="219">
        <f t="shared" si="90"/>
        <v>100</v>
      </c>
      <c r="AA129" s="220">
        <f t="shared" si="91"/>
        <v>100</v>
      </c>
      <c r="AB129" s="220">
        <f t="shared" si="92"/>
        <v>100</v>
      </c>
      <c r="AC129" s="220">
        <f t="shared" si="93"/>
        <v>100</v>
      </c>
      <c r="AD129" s="416">
        <f t="shared" si="99"/>
        <v>100</v>
      </c>
      <c r="AE129" s="416">
        <f t="shared" si="98"/>
        <v>100</v>
      </c>
      <c r="AF129" s="212">
        <f t="shared" si="102"/>
        <v>100</v>
      </c>
      <c r="AG129" s="212">
        <f t="shared" si="95"/>
        <v>10</v>
      </c>
      <c r="AH129" s="212">
        <f t="shared" si="96"/>
        <v>100</v>
      </c>
      <c r="AI129" s="212">
        <f t="shared" si="97"/>
        <v>100</v>
      </c>
      <c r="AJ129" s="214" t="s">
        <v>1179</v>
      </c>
      <c r="AK129" s="412"/>
      <c r="AL129" s="412"/>
      <c r="AM129" s="214"/>
      <c r="AN129" s="412"/>
      <c r="AO129" s="412"/>
      <c r="AP129" s="412"/>
      <c r="AQ129" s="234" t="s">
        <v>24739</v>
      </c>
      <c r="AR129" s="412"/>
      <c r="AS129" s="412"/>
      <c r="AT129" s="412"/>
    </row>
    <row r="130" spans="1:1023" x14ac:dyDescent="0.25">
      <c r="A130" s="208" t="s">
        <v>1182</v>
      </c>
      <c r="B130" s="163">
        <v>129</v>
      </c>
      <c r="C130" s="162" t="s">
        <v>24740</v>
      </c>
      <c r="D130" s="175" t="s">
        <v>1183</v>
      </c>
      <c r="E130" s="185" t="s">
        <v>770</v>
      </c>
      <c r="F130" s="201"/>
      <c r="G130" s="180"/>
      <c r="H130" s="175">
        <v>4</v>
      </c>
      <c r="I130" s="319">
        <v>73.16</v>
      </c>
      <c r="J130" s="332">
        <v>2</v>
      </c>
      <c r="K130" s="335" t="s">
        <v>24738</v>
      </c>
      <c r="L130" s="140"/>
      <c r="M130" s="140"/>
      <c r="N130" s="140"/>
      <c r="O130" s="336">
        <v>3</v>
      </c>
      <c r="P130" s="140"/>
      <c r="Q130" s="140"/>
      <c r="R130" s="140"/>
      <c r="S130" s="140"/>
      <c r="T130" s="140"/>
      <c r="U130" s="140"/>
      <c r="V130" s="219">
        <f t="shared" si="86"/>
        <v>100</v>
      </c>
      <c r="W130" s="219">
        <f t="shared" si="101"/>
        <v>100</v>
      </c>
      <c r="X130" s="219">
        <f t="shared" si="88"/>
        <v>20</v>
      </c>
      <c r="Y130" s="219">
        <f t="shared" si="89"/>
        <v>100</v>
      </c>
      <c r="Z130" s="219">
        <f t="shared" si="90"/>
        <v>100</v>
      </c>
      <c r="AA130" s="220">
        <f t="shared" si="91"/>
        <v>100</v>
      </c>
      <c r="AB130" s="220">
        <f t="shared" si="92"/>
        <v>100</v>
      </c>
      <c r="AC130" s="220">
        <f t="shared" si="93"/>
        <v>100</v>
      </c>
      <c r="AD130" s="416">
        <f t="shared" si="99"/>
        <v>100</v>
      </c>
      <c r="AE130" s="416">
        <f t="shared" si="98"/>
        <v>100</v>
      </c>
      <c r="AF130" s="212">
        <f t="shared" si="102"/>
        <v>100</v>
      </c>
      <c r="AG130" s="212">
        <f t="shared" si="95"/>
        <v>10</v>
      </c>
      <c r="AH130" s="212">
        <f t="shared" si="96"/>
        <v>100</v>
      </c>
      <c r="AI130" s="212">
        <f t="shared" si="97"/>
        <v>100</v>
      </c>
      <c r="AJ130" s="231" t="s">
        <v>1179</v>
      </c>
      <c r="AK130" s="412"/>
      <c r="AL130" s="412"/>
      <c r="AM130" s="214"/>
      <c r="AN130" s="412"/>
      <c r="AO130" s="412"/>
      <c r="AP130" s="412"/>
      <c r="AQ130" s="234" t="s">
        <v>24741</v>
      </c>
      <c r="AR130" s="412"/>
      <c r="AS130" s="412"/>
      <c r="AT130" s="412"/>
    </row>
    <row r="131" spans="1:1023" x14ac:dyDescent="0.25">
      <c r="A131" s="165" t="s">
        <v>1089</v>
      </c>
      <c r="B131" s="163">
        <v>130</v>
      </c>
      <c r="C131" s="162" t="s">
        <v>1090</v>
      </c>
      <c r="D131" s="176" t="s">
        <v>1091</v>
      </c>
      <c r="E131" s="429"/>
      <c r="F131" s="193">
        <v>4</v>
      </c>
      <c r="G131" s="294"/>
      <c r="H131" s="294"/>
      <c r="I131" s="319"/>
      <c r="J131" s="366"/>
      <c r="K131" s="140"/>
      <c r="L131" s="140"/>
      <c r="M131" s="140"/>
      <c r="N131" s="140"/>
      <c r="O131" s="140"/>
      <c r="P131" s="372">
        <v>2</v>
      </c>
      <c r="Q131" s="140"/>
      <c r="R131" s="140"/>
      <c r="S131" s="390"/>
      <c r="T131" s="140"/>
      <c r="U131" s="140"/>
      <c r="V131" s="219">
        <f t="shared" si="86"/>
        <v>100</v>
      </c>
      <c r="W131" s="219">
        <f t="shared" si="101"/>
        <v>100</v>
      </c>
      <c r="X131" s="219">
        <f t="shared" si="88"/>
        <v>100</v>
      </c>
      <c r="Y131" s="219">
        <f t="shared" si="89"/>
        <v>100</v>
      </c>
      <c r="Z131" s="219">
        <f t="shared" si="90"/>
        <v>10</v>
      </c>
      <c r="AA131" s="220">
        <f t="shared" si="91"/>
        <v>100</v>
      </c>
      <c r="AB131" s="220">
        <f t="shared" si="92"/>
        <v>100</v>
      </c>
      <c r="AC131" s="220">
        <f t="shared" si="93"/>
        <v>100</v>
      </c>
      <c r="AD131" s="416">
        <f t="shared" si="99"/>
        <v>100</v>
      </c>
      <c r="AE131" s="416">
        <f t="shared" si="98"/>
        <v>100</v>
      </c>
      <c r="AF131" s="212">
        <f t="shared" si="102"/>
        <v>100</v>
      </c>
      <c r="AG131" s="212">
        <f t="shared" si="95"/>
        <v>100</v>
      </c>
      <c r="AH131" s="212">
        <f t="shared" si="96"/>
        <v>100</v>
      </c>
      <c r="AI131" s="212">
        <f t="shared" si="97"/>
        <v>100</v>
      </c>
      <c r="AJ131" s="231" t="s">
        <v>806</v>
      </c>
      <c r="AK131" s="118"/>
      <c r="AL131" s="412"/>
      <c r="AM131" s="214"/>
      <c r="AN131" s="118"/>
      <c r="AO131" s="118"/>
      <c r="AP131" s="118"/>
      <c r="AQ131" s="167" t="s">
        <v>5924</v>
      </c>
      <c r="AR131" s="118"/>
      <c r="AS131" s="118"/>
      <c r="AT131" s="118"/>
    </row>
    <row r="132" spans="1:1023" x14ac:dyDescent="0.25">
      <c r="A132" s="165" t="s">
        <v>25861</v>
      </c>
      <c r="B132" s="163">
        <v>131</v>
      </c>
      <c r="C132" s="162" t="s">
        <v>25862</v>
      </c>
      <c r="D132" s="176" t="s">
        <v>25863</v>
      </c>
      <c r="E132" s="429"/>
      <c r="F132" s="193"/>
      <c r="G132" s="294"/>
      <c r="H132" s="294"/>
      <c r="I132" s="319">
        <v>123</v>
      </c>
      <c r="J132" s="366"/>
      <c r="K132" s="140">
        <v>2</v>
      </c>
      <c r="L132" s="140"/>
      <c r="M132" s="140"/>
      <c r="N132" s="140"/>
      <c r="O132" s="140"/>
      <c r="P132" s="372"/>
      <c r="Q132" s="140"/>
      <c r="R132" s="140"/>
      <c r="S132" s="390"/>
      <c r="T132" s="140"/>
      <c r="U132" s="140"/>
      <c r="V132" s="219">
        <f t="shared" si="86"/>
        <v>100</v>
      </c>
      <c r="W132" s="219">
        <f t="shared" si="101"/>
        <v>100</v>
      </c>
      <c r="X132" s="219">
        <f t="shared" ref="X132:X164" si="103">IF(O132=3,20,100)</f>
        <v>100</v>
      </c>
      <c r="Y132" s="219">
        <f t="shared" si="89"/>
        <v>100</v>
      </c>
      <c r="Z132" s="219">
        <f t="shared" si="90"/>
        <v>100</v>
      </c>
      <c r="AA132" s="220">
        <f t="shared" ref="AA132:AA164" si="104">IF(OR(EXACT(Q132,"1A"),EXACT(Q132,"1B")),0.1,IF(Q132=2,1,100))</f>
        <v>100</v>
      </c>
      <c r="AB132" s="220">
        <f t="shared" ref="AB132:AB164" si="105">IF(OR(EXACT(R132,"1A"),EXACT(R132,"1B")),0.1,IF(R132=2,1,100))</f>
        <v>100</v>
      </c>
      <c r="AC132" s="220">
        <f t="shared" si="93"/>
        <v>100</v>
      </c>
      <c r="AD132" s="416">
        <f t="shared" si="99"/>
        <v>100</v>
      </c>
      <c r="AE132" s="416">
        <f t="shared" si="98"/>
        <v>100</v>
      </c>
      <c r="AF132" s="212">
        <f t="shared" si="102"/>
        <v>10</v>
      </c>
      <c r="AG132" s="212">
        <f t="shared" ref="AG132:AG164" si="106">IF(OR(EXACT(J132,"1A"),EXACT(J132,"1B"),EXACT(J132,"1C")),1,IF(J132=2,10,100))</f>
        <v>100</v>
      </c>
      <c r="AH132" s="212">
        <f t="shared" ref="AH132:AH164" si="107">IF(OR(EXACT(J132,"1A"),EXACT(J132,"1B"),EXACT(J132,"1C"),K132=1),3,100)</f>
        <v>100</v>
      </c>
      <c r="AI132" s="212">
        <f t="shared" ref="AI132:AI164" si="108">IF(OR(EXACT(J132,"1A"),EXACT(J132,"1B"),EXACT(J132,"1C")),5,100)</f>
        <v>100</v>
      </c>
      <c r="AJ132" s="231"/>
      <c r="AK132" s="118"/>
      <c r="AL132" s="412"/>
      <c r="AM132" s="214"/>
      <c r="AN132" s="118"/>
      <c r="AO132" s="118"/>
      <c r="AP132" s="118"/>
      <c r="AQ132" s="167" t="s">
        <v>760</v>
      </c>
      <c r="AR132" s="118"/>
      <c r="AS132" s="118"/>
      <c r="AT132" s="118"/>
    </row>
    <row r="133" spans="1:1023" x14ac:dyDescent="0.25">
      <c r="A133" s="165" t="s">
        <v>1092</v>
      </c>
      <c r="B133" s="163">
        <v>132</v>
      </c>
      <c r="C133" s="162" t="s">
        <v>1093</v>
      </c>
      <c r="D133" s="176" t="s">
        <v>1094</v>
      </c>
      <c r="E133" s="429"/>
      <c r="F133" s="193">
        <v>4</v>
      </c>
      <c r="G133" s="175">
        <v>4</v>
      </c>
      <c r="H133" s="175">
        <v>4</v>
      </c>
      <c r="I133" s="319">
        <v>3.2</v>
      </c>
      <c r="J133" s="366"/>
      <c r="K133" s="140"/>
      <c r="L133" s="140"/>
      <c r="M133" s="140"/>
      <c r="N133" s="140"/>
      <c r="O133" s="339">
        <v>1</v>
      </c>
      <c r="P133" s="352">
        <v>2</v>
      </c>
      <c r="Q133" s="140"/>
      <c r="R133" s="140"/>
      <c r="S133" s="353" t="s">
        <v>752</v>
      </c>
      <c r="T133" s="140"/>
      <c r="U133" s="140"/>
      <c r="V133" s="219">
        <f t="shared" si="86"/>
        <v>10</v>
      </c>
      <c r="W133" s="219">
        <f t="shared" si="101"/>
        <v>1</v>
      </c>
      <c r="X133" s="219">
        <f t="shared" si="103"/>
        <v>100</v>
      </c>
      <c r="Y133" s="219">
        <f t="shared" si="89"/>
        <v>100</v>
      </c>
      <c r="Z133" s="219">
        <f t="shared" si="90"/>
        <v>10</v>
      </c>
      <c r="AA133" s="220">
        <f t="shared" si="104"/>
        <v>100</v>
      </c>
      <c r="AB133" s="220">
        <f t="shared" si="105"/>
        <v>100</v>
      </c>
      <c r="AC133" s="220">
        <f t="shared" si="93"/>
        <v>0.3</v>
      </c>
      <c r="AD133" s="416">
        <f t="shared" si="99"/>
        <v>100</v>
      </c>
      <c r="AE133" s="416">
        <f t="shared" si="98"/>
        <v>100</v>
      </c>
      <c r="AF133" s="212">
        <f t="shared" si="102"/>
        <v>100</v>
      </c>
      <c r="AG133" s="212">
        <f t="shared" si="106"/>
        <v>100</v>
      </c>
      <c r="AH133" s="212">
        <f t="shared" si="107"/>
        <v>100</v>
      </c>
      <c r="AI133" s="212">
        <f t="shared" si="108"/>
        <v>100</v>
      </c>
      <c r="AJ133" s="231" t="s">
        <v>806</v>
      </c>
      <c r="AK133" s="412"/>
      <c r="AL133" s="412"/>
      <c r="AM133" s="214"/>
      <c r="AN133" s="412"/>
      <c r="AO133" s="412"/>
      <c r="AP133" s="412"/>
      <c r="AQ133" s="234" t="s">
        <v>24742</v>
      </c>
      <c r="AR133" s="412"/>
      <c r="AS133" s="412"/>
      <c r="AT133" s="412"/>
    </row>
    <row r="134" spans="1:1023" x14ac:dyDescent="0.25">
      <c r="A134" s="165" t="s">
        <v>1095</v>
      </c>
      <c r="B134" s="163">
        <v>133</v>
      </c>
      <c r="C134" s="162" t="s">
        <v>1096</v>
      </c>
      <c r="D134" s="176" t="s">
        <v>1097</v>
      </c>
      <c r="E134" s="429"/>
      <c r="F134" s="200">
        <v>4</v>
      </c>
      <c r="H134" s="175">
        <v>4</v>
      </c>
      <c r="I134" s="319">
        <v>83</v>
      </c>
      <c r="J134" s="366"/>
      <c r="K134" s="140"/>
      <c r="L134" s="140"/>
      <c r="M134" s="140"/>
      <c r="N134" s="140"/>
      <c r="O134" s="140"/>
      <c r="P134" s="65"/>
      <c r="Q134" s="140"/>
      <c r="R134" s="140"/>
      <c r="S134" s="65" t="s">
        <v>752</v>
      </c>
      <c r="T134" s="140"/>
      <c r="U134" s="140"/>
      <c r="V134" s="219">
        <f t="shared" si="86"/>
        <v>100</v>
      </c>
      <c r="W134" s="219">
        <f t="shared" si="101"/>
        <v>100</v>
      </c>
      <c r="X134" s="219">
        <f t="shared" si="103"/>
        <v>100</v>
      </c>
      <c r="Y134" s="219">
        <f t="shared" si="89"/>
        <v>100</v>
      </c>
      <c r="Z134" s="219">
        <f t="shared" si="90"/>
        <v>100</v>
      </c>
      <c r="AA134" s="220">
        <f t="shared" si="104"/>
        <v>100</v>
      </c>
      <c r="AB134" s="220">
        <f t="shared" si="105"/>
        <v>100</v>
      </c>
      <c r="AC134" s="220">
        <f t="shared" si="93"/>
        <v>0.3</v>
      </c>
      <c r="AD134" s="416">
        <f t="shared" si="99"/>
        <v>100</v>
      </c>
      <c r="AE134" s="416">
        <f t="shared" si="98"/>
        <v>100</v>
      </c>
      <c r="AF134" s="212">
        <f t="shared" si="102"/>
        <v>100</v>
      </c>
      <c r="AG134" s="212">
        <f t="shared" si="106"/>
        <v>100</v>
      </c>
      <c r="AH134" s="212">
        <f t="shared" si="107"/>
        <v>100</v>
      </c>
      <c r="AI134" s="212">
        <f t="shared" si="108"/>
        <v>100</v>
      </c>
      <c r="AJ134" s="231" t="s">
        <v>740</v>
      </c>
      <c r="AK134" s="412"/>
      <c r="AL134" s="412"/>
      <c r="AM134" s="214"/>
      <c r="AN134" s="412"/>
      <c r="AO134" s="412"/>
      <c r="AP134" s="412"/>
      <c r="AQ134" s="247" t="s">
        <v>24743</v>
      </c>
      <c r="AR134" s="412"/>
      <c r="AS134" s="412"/>
      <c r="AT134" s="412"/>
    </row>
    <row r="135" spans="1:1023" x14ac:dyDescent="0.25">
      <c r="A135" s="165" t="s">
        <v>11372</v>
      </c>
      <c r="B135" s="163">
        <v>134</v>
      </c>
      <c r="C135" s="162" t="s">
        <v>24570</v>
      </c>
      <c r="D135" s="176" t="s">
        <v>11371</v>
      </c>
      <c r="E135" s="429" t="s">
        <v>770</v>
      </c>
      <c r="F135" s="200"/>
      <c r="G135" s="175">
        <v>4</v>
      </c>
      <c r="H135" s="175">
        <v>4</v>
      </c>
      <c r="I135" s="319">
        <v>72</v>
      </c>
      <c r="J135" s="366">
        <v>2</v>
      </c>
      <c r="K135" s="369">
        <v>2</v>
      </c>
      <c r="L135" s="140"/>
      <c r="M135" s="140"/>
      <c r="N135" s="140"/>
      <c r="O135" s="140"/>
      <c r="P135" s="65"/>
      <c r="Q135" s="140"/>
      <c r="R135" s="140"/>
      <c r="S135" s="65"/>
      <c r="T135" s="140"/>
      <c r="U135" s="140"/>
      <c r="V135" s="219"/>
      <c r="W135" s="219">
        <f t="shared" si="101"/>
        <v>100</v>
      </c>
      <c r="X135" s="219">
        <f t="shared" si="103"/>
        <v>100</v>
      </c>
      <c r="Y135" s="219">
        <f t="shared" si="89"/>
        <v>100</v>
      </c>
      <c r="Z135" s="219">
        <f t="shared" si="90"/>
        <v>100</v>
      </c>
      <c r="AA135" s="220">
        <f t="shared" si="104"/>
        <v>100</v>
      </c>
      <c r="AB135" s="220">
        <f t="shared" si="105"/>
        <v>100</v>
      </c>
      <c r="AC135" s="220">
        <f t="shared" si="93"/>
        <v>100</v>
      </c>
      <c r="AD135" s="416">
        <f t="shared" si="99"/>
        <v>100</v>
      </c>
      <c r="AE135" s="416">
        <f t="shared" si="98"/>
        <v>100</v>
      </c>
      <c r="AF135" s="212">
        <f t="shared" si="102"/>
        <v>10</v>
      </c>
      <c r="AG135" s="212">
        <f t="shared" si="106"/>
        <v>10</v>
      </c>
      <c r="AH135" s="212">
        <f t="shared" si="107"/>
        <v>100</v>
      </c>
      <c r="AI135" s="212">
        <f t="shared" si="108"/>
        <v>100</v>
      </c>
      <c r="AJ135" s="231" t="s">
        <v>24744</v>
      </c>
      <c r="AK135" s="412"/>
      <c r="AL135" s="412"/>
      <c r="AM135" s="214"/>
      <c r="AN135" s="412"/>
      <c r="AO135" s="412"/>
      <c r="AP135" s="412"/>
      <c r="AQ135" s="167" t="s">
        <v>24571</v>
      </c>
      <c r="AR135" s="412"/>
      <c r="AS135" s="412"/>
      <c r="AT135" s="412"/>
    </row>
    <row r="136" spans="1:1023" ht="16.5" customHeight="1" x14ac:dyDescent="0.25">
      <c r="A136" s="165" t="s">
        <v>11786</v>
      </c>
      <c r="B136" s="163">
        <v>135</v>
      </c>
      <c r="C136" s="162" t="s">
        <v>24745</v>
      </c>
      <c r="D136" s="176" t="s">
        <v>11785</v>
      </c>
      <c r="E136" s="429" t="s">
        <v>770</v>
      </c>
      <c r="F136" s="200"/>
      <c r="G136" s="175">
        <v>4</v>
      </c>
      <c r="I136" s="319">
        <v>36</v>
      </c>
      <c r="J136" s="366"/>
      <c r="K136" s="140">
        <v>2</v>
      </c>
      <c r="L136" s="140"/>
      <c r="M136" s="140"/>
      <c r="N136" s="387">
        <v>4</v>
      </c>
      <c r="O136" s="140"/>
      <c r="P136" s="65"/>
      <c r="Q136" s="140"/>
      <c r="R136" s="140"/>
      <c r="S136" s="65"/>
      <c r="T136" s="140"/>
      <c r="U136" s="140"/>
      <c r="V136" s="219"/>
      <c r="W136" s="219">
        <f t="shared" si="101"/>
        <v>100</v>
      </c>
      <c r="X136" s="219">
        <f t="shared" si="103"/>
        <v>100</v>
      </c>
      <c r="Y136" s="219">
        <f t="shared" si="89"/>
        <v>100</v>
      </c>
      <c r="Z136" s="219">
        <f t="shared" si="90"/>
        <v>100</v>
      </c>
      <c r="AA136" s="220">
        <f t="shared" si="104"/>
        <v>100</v>
      </c>
      <c r="AB136" s="220">
        <f t="shared" si="105"/>
        <v>100</v>
      </c>
      <c r="AC136" s="220">
        <f t="shared" si="93"/>
        <v>100</v>
      </c>
      <c r="AD136" s="416">
        <f t="shared" si="99"/>
        <v>100</v>
      </c>
      <c r="AE136" s="416">
        <f t="shared" si="98"/>
        <v>100</v>
      </c>
      <c r="AF136" s="212">
        <f t="shared" si="102"/>
        <v>10</v>
      </c>
      <c r="AG136" s="212">
        <f t="shared" si="106"/>
        <v>100</v>
      </c>
      <c r="AH136" s="212">
        <f t="shared" si="107"/>
        <v>100</v>
      </c>
      <c r="AI136" s="212">
        <f t="shared" si="108"/>
        <v>100</v>
      </c>
      <c r="AJ136" s="231" t="s">
        <v>24589</v>
      </c>
      <c r="AK136" s="412"/>
      <c r="AL136" s="412"/>
      <c r="AM136" s="214"/>
      <c r="AN136" s="412"/>
      <c r="AO136" s="412"/>
      <c r="AP136" s="412"/>
      <c r="AQ136" s="247" t="s">
        <v>24746</v>
      </c>
      <c r="AR136" s="412"/>
      <c r="AS136" s="412"/>
      <c r="AT136" s="412"/>
    </row>
    <row r="137" spans="1:1023" x14ac:dyDescent="0.25">
      <c r="A137" s="165" t="s">
        <v>1070</v>
      </c>
      <c r="B137" s="163">
        <v>136</v>
      </c>
      <c r="C137" s="162" t="s">
        <v>1098</v>
      </c>
      <c r="D137" s="176" t="s">
        <v>1099</v>
      </c>
      <c r="E137" s="429"/>
      <c r="F137" s="193">
        <v>4</v>
      </c>
      <c r="G137" s="175">
        <v>4</v>
      </c>
      <c r="H137" s="175">
        <v>4</v>
      </c>
      <c r="I137" s="319">
        <v>98</v>
      </c>
      <c r="J137" s="332">
        <v>2</v>
      </c>
      <c r="K137" s="140">
        <v>2</v>
      </c>
      <c r="L137" s="140"/>
      <c r="M137" s="140"/>
      <c r="N137" s="140"/>
      <c r="O137" s="140"/>
      <c r="P137" s="65"/>
      <c r="Q137" s="140"/>
      <c r="R137" s="140"/>
      <c r="S137" s="65"/>
      <c r="T137" s="140"/>
      <c r="U137" s="140"/>
      <c r="V137" s="219">
        <f t="shared" ref="V137:V212" si="109">IF(O137=1,10,100)</f>
        <v>100</v>
      </c>
      <c r="W137" s="219">
        <f t="shared" si="101"/>
        <v>100</v>
      </c>
      <c r="X137" s="219">
        <f t="shared" si="103"/>
        <v>100</v>
      </c>
      <c r="Y137" s="219">
        <f t="shared" si="89"/>
        <v>100</v>
      </c>
      <c r="Z137" s="219">
        <f t="shared" si="90"/>
        <v>100</v>
      </c>
      <c r="AA137" s="220">
        <f t="shared" si="104"/>
        <v>100</v>
      </c>
      <c r="AB137" s="220">
        <f t="shared" si="105"/>
        <v>100</v>
      </c>
      <c r="AC137" s="220">
        <f t="shared" si="93"/>
        <v>100</v>
      </c>
      <c r="AD137" s="416">
        <f t="shared" si="99"/>
        <v>100</v>
      </c>
      <c r="AE137" s="416">
        <f t="shared" si="98"/>
        <v>100</v>
      </c>
      <c r="AF137" s="212">
        <f t="shared" si="102"/>
        <v>10</v>
      </c>
      <c r="AG137" s="212">
        <f t="shared" si="106"/>
        <v>10</v>
      </c>
      <c r="AH137" s="212">
        <f t="shared" si="107"/>
        <v>100</v>
      </c>
      <c r="AI137" s="212">
        <f t="shared" si="108"/>
        <v>100</v>
      </c>
      <c r="AJ137" s="231" t="s">
        <v>24747</v>
      </c>
      <c r="AK137" s="412"/>
      <c r="AL137" s="412"/>
      <c r="AM137" s="214"/>
      <c r="AN137" s="412"/>
      <c r="AO137" s="412"/>
      <c r="AP137" s="412"/>
      <c r="AQ137" s="167" t="s">
        <v>28238</v>
      </c>
      <c r="AR137" s="412"/>
      <c r="AS137" s="412"/>
      <c r="AT137" s="412"/>
    </row>
    <row r="138" spans="1:1023" x14ac:dyDescent="0.25">
      <c r="A138" s="149" t="s">
        <v>1100</v>
      </c>
      <c r="B138" s="163">
        <v>137</v>
      </c>
      <c r="C138" s="162" t="s">
        <v>1104</v>
      </c>
      <c r="D138" s="176" t="s">
        <v>1101</v>
      </c>
      <c r="E138" s="429"/>
      <c r="F138" s="193">
        <v>4</v>
      </c>
      <c r="G138" s="175">
        <v>3</v>
      </c>
      <c r="I138" s="319"/>
      <c r="J138" s="366"/>
      <c r="K138" s="140"/>
      <c r="L138" s="140"/>
      <c r="M138" s="140"/>
      <c r="N138" s="140"/>
      <c r="O138" s="140"/>
      <c r="P138" s="65"/>
      <c r="Q138" s="140"/>
      <c r="R138" s="140"/>
      <c r="S138" s="65"/>
      <c r="T138" s="140"/>
      <c r="U138" s="140"/>
      <c r="V138" s="219">
        <f t="shared" si="109"/>
        <v>100</v>
      </c>
      <c r="W138" s="219">
        <f t="shared" si="101"/>
        <v>100</v>
      </c>
      <c r="X138" s="219">
        <f t="shared" si="103"/>
        <v>100</v>
      </c>
      <c r="Y138" s="219">
        <f t="shared" si="89"/>
        <v>100</v>
      </c>
      <c r="Z138" s="219">
        <f t="shared" si="90"/>
        <v>100</v>
      </c>
      <c r="AA138" s="220">
        <f t="shared" si="104"/>
        <v>100</v>
      </c>
      <c r="AB138" s="220">
        <f t="shared" si="105"/>
        <v>100</v>
      </c>
      <c r="AC138" s="220">
        <f t="shared" si="93"/>
        <v>100</v>
      </c>
      <c r="AD138" s="416">
        <f t="shared" si="99"/>
        <v>100</v>
      </c>
      <c r="AE138" s="416">
        <f t="shared" si="98"/>
        <v>100</v>
      </c>
      <c r="AF138" s="212">
        <f t="shared" si="102"/>
        <v>100</v>
      </c>
      <c r="AG138" s="212">
        <f t="shared" si="106"/>
        <v>100</v>
      </c>
      <c r="AH138" s="212">
        <f t="shared" si="107"/>
        <v>100</v>
      </c>
      <c r="AI138" s="212">
        <f t="shared" si="108"/>
        <v>100</v>
      </c>
      <c r="AJ138" s="214"/>
      <c r="AK138" s="412"/>
      <c r="AL138" s="412"/>
      <c r="AM138" s="214"/>
      <c r="AN138" s="412"/>
      <c r="AO138" s="412"/>
      <c r="AP138" s="412"/>
      <c r="AQ138" s="234" t="s">
        <v>24748</v>
      </c>
      <c r="AR138" s="412"/>
      <c r="AS138" s="412"/>
      <c r="AT138" s="412"/>
    </row>
    <row r="139" spans="1:1023" x14ac:dyDescent="0.25">
      <c r="A139" s="165" t="s">
        <v>1103</v>
      </c>
      <c r="B139" s="163">
        <v>138</v>
      </c>
      <c r="C139" s="162" t="s">
        <v>1104</v>
      </c>
      <c r="D139" s="176" t="s">
        <v>1105</v>
      </c>
      <c r="E139" s="429"/>
      <c r="F139" s="201"/>
      <c r="G139" s="180"/>
      <c r="I139" s="319">
        <v>50.1</v>
      </c>
      <c r="J139" s="366"/>
      <c r="K139" s="140"/>
      <c r="L139" s="140"/>
      <c r="M139" s="140"/>
      <c r="N139" s="140"/>
      <c r="O139" s="140"/>
      <c r="P139" s="140"/>
      <c r="Q139" s="140"/>
      <c r="R139" s="140"/>
      <c r="S139" s="65">
        <v>2</v>
      </c>
      <c r="T139" s="140"/>
      <c r="U139" s="140"/>
      <c r="V139" s="219">
        <f t="shared" si="109"/>
        <v>100</v>
      </c>
      <c r="W139" s="219">
        <f t="shared" si="101"/>
        <v>100</v>
      </c>
      <c r="X139" s="219">
        <f t="shared" si="103"/>
        <v>100</v>
      </c>
      <c r="Y139" s="219">
        <f t="shared" si="89"/>
        <v>100</v>
      </c>
      <c r="Z139" s="219">
        <f t="shared" si="90"/>
        <v>100</v>
      </c>
      <c r="AA139" s="220">
        <f t="shared" si="104"/>
        <v>100</v>
      </c>
      <c r="AB139" s="220">
        <f t="shared" si="105"/>
        <v>100</v>
      </c>
      <c r="AC139" s="220">
        <f t="shared" si="93"/>
        <v>3</v>
      </c>
      <c r="AD139" s="416">
        <f t="shared" ref="AD139:AD171" si="110">IF(L139=0,100,IF(L139=1,1,IF(L139="1B",1,IF(L139="1A",0.1,100))))</f>
        <v>100</v>
      </c>
      <c r="AE139" s="416">
        <f t="shared" si="98"/>
        <v>100</v>
      </c>
      <c r="AF139" s="212">
        <f t="shared" si="102"/>
        <v>100</v>
      </c>
      <c r="AG139" s="212">
        <f t="shared" si="106"/>
        <v>100</v>
      </c>
      <c r="AH139" s="212">
        <f t="shared" si="107"/>
        <v>100</v>
      </c>
      <c r="AI139" s="212">
        <f t="shared" si="108"/>
        <v>100</v>
      </c>
      <c r="AJ139" s="231" t="s">
        <v>24749</v>
      </c>
      <c r="AK139" s="412"/>
      <c r="AL139" s="412"/>
      <c r="AM139" s="214"/>
      <c r="AN139" s="412"/>
      <c r="AO139" s="412"/>
      <c r="AP139" s="412"/>
      <c r="AQ139" s="234" t="s">
        <v>24750</v>
      </c>
      <c r="AR139" s="412"/>
      <c r="AS139" s="412"/>
      <c r="AT139" s="412"/>
    </row>
    <row r="140" spans="1:1023" x14ac:dyDescent="0.25">
      <c r="A140" s="165" t="s">
        <v>1106</v>
      </c>
      <c r="B140" s="163">
        <v>139</v>
      </c>
      <c r="C140" s="162" t="s">
        <v>1107</v>
      </c>
      <c r="D140" s="176" t="s">
        <v>1108</v>
      </c>
      <c r="E140" s="429"/>
      <c r="F140" s="201"/>
      <c r="G140" s="180"/>
      <c r="I140" s="319">
        <v>61</v>
      </c>
      <c r="J140" s="366"/>
      <c r="K140" s="140"/>
      <c r="L140" s="140"/>
      <c r="M140" s="140"/>
      <c r="N140" s="140"/>
      <c r="O140" s="140"/>
      <c r="P140" s="140"/>
      <c r="Q140" s="140"/>
      <c r="R140" s="140"/>
      <c r="S140" s="65"/>
      <c r="T140" s="140"/>
      <c r="U140" s="140"/>
      <c r="V140" s="219">
        <f t="shared" si="109"/>
        <v>100</v>
      </c>
      <c r="W140" s="219">
        <f t="shared" si="101"/>
        <v>100</v>
      </c>
      <c r="X140" s="219">
        <f t="shared" si="103"/>
        <v>100</v>
      </c>
      <c r="Y140" s="219">
        <f t="shared" si="89"/>
        <v>100</v>
      </c>
      <c r="Z140" s="219">
        <f t="shared" si="90"/>
        <v>100</v>
      </c>
      <c r="AA140" s="220">
        <f t="shared" si="104"/>
        <v>100</v>
      </c>
      <c r="AB140" s="220">
        <f t="shared" si="105"/>
        <v>100</v>
      </c>
      <c r="AC140" s="220">
        <f t="shared" si="93"/>
        <v>100</v>
      </c>
      <c r="AD140" s="416">
        <f t="shared" si="110"/>
        <v>100</v>
      </c>
      <c r="AE140" s="416">
        <f t="shared" si="98"/>
        <v>100</v>
      </c>
      <c r="AF140" s="212">
        <f t="shared" si="102"/>
        <v>100</v>
      </c>
      <c r="AG140" s="212">
        <f t="shared" si="106"/>
        <v>100</v>
      </c>
      <c r="AH140" s="212">
        <f t="shared" si="107"/>
        <v>100</v>
      </c>
      <c r="AI140" s="212">
        <f t="shared" si="108"/>
        <v>100</v>
      </c>
      <c r="AJ140" s="231" t="s">
        <v>24751</v>
      </c>
      <c r="AK140" s="118"/>
      <c r="AL140" s="412"/>
      <c r="AM140" s="214"/>
      <c r="AN140" s="118"/>
      <c r="AO140" s="118"/>
      <c r="AP140" s="118"/>
      <c r="AQ140" s="234" t="s">
        <v>24752</v>
      </c>
      <c r="AR140" s="118"/>
      <c r="AS140" s="118"/>
      <c r="AT140" s="118"/>
    </row>
    <row r="141" spans="1:1023" s="424" customFormat="1" x14ac:dyDescent="0.25">
      <c r="A141" s="394" t="s">
        <v>12083</v>
      </c>
      <c r="B141" s="163">
        <v>140</v>
      </c>
      <c r="C141" s="167" t="s">
        <v>28229</v>
      </c>
      <c r="D141" s="176" t="s">
        <v>28230</v>
      </c>
      <c r="E141" s="429"/>
      <c r="F141" s="201"/>
      <c r="G141" s="180"/>
      <c r="H141" s="175"/>
      <c r="I141" s="319"/>
      <c r="J141" s="366"/>
      <c r="K141" s="140">
        <v>1</v>
      </c>
      <c r="L141" s="140"/>
      <c r="M141" s="140"/>
      <c r="N141" s="140"/>
      <c r="O141" s="140"/>
      <c r="P141" s="140"/>
      <c r="Q141" s="140"/>
      <c r="R141" s="140"/>
      <c r="S141" s="65"/>
      <c r="T141" s="140"/>
      <c r="U141" s="140"/>
      <c r="V141" s="219">
        <f>IF(O141=1,10,100)</f>
        <v>100</v>
      </c>
      <c r="W141" s="219">
        <f>IF(O141=1,1,IF(O141=2,10,100))</f>
        <v>100</v>
      </c>
      <c r="X141" s="219">
        <f>IF(O141=3,20,100)</f>
        <v>100</v>
      </c>
      <c r="Y141" s="219">
        <f>IF(P141=1,10,100)</f>
        <v>100</v>
      </c>
      <c r="Z141" s="219">
        <f>IF(P141=1,1,IF(P141=2,10,100))</f>
        <v>100</v>
      </c>
      <c r="AA141" s="220">
        <f>IF(OR(EXACT(Q141,"1A"),EXACT(Q141,"1B")),0.1,IF(Q141=2,1,100))</f>
        <v>100</v>
      </c>
      <c r="AB141" s="220">
        <f>IF(OR(EXACT(R141,"1A"),EXACT(R141,"1B")),0.1,IF(R141=2,1,100))</f>
        <v>100</v>
      </c>
      <c r="AC141" s="220">
        <f>IF(OR(EXACT(S141,"1A"),EXACT(S141,"1B")),0.3,IF(S141=2,3,100))</f>
        <v>100</v>
      </c>
      <c r="AD141" s="416">
        <f>IF(L141=0,100,IF(L141=1,1,IF(L141="1B",1,IF(L141="1A",0.1,100))))</f>
        <v>100</v>
      </c>
      <c r="AE141" s="416">
        <f>IF(M141=0,100,IF(M141=1,1,IF(M141="1B",1,IF(M141="1A",0.1,100))))</f>
        <v>100</v>
      </c>
      <c r="AF141" s="212">
        <f>IF(OR(OR(EXACT(J141,"1A"),EXACT(J141,"1B"),EXACT(J141,"1C")),K141=1),1,IF(K141=2,10,100))</f>
        <v>1</v>
      </c>
      <c r="AG141" s="212">
        <f>IF(OR(EXACT(J141,"1A"),EXACT(J141,"1B"),EXACT(J141,"1C")),1,IF(J141=2,10,100))</f>
        <v>100</v>
      </c>
      <c r="AH141" s="212">
        <f>IF(OR(EXACT(J141,"1A"),EXACT(J141,"1B"),EXACT(J141,"1C"),K141=1),3,100)</f>
        <v>3</v>
      </c>
      <c r="AI141" s="212">
        <f>IF(OR(EXACT(J141,"1A"),EXACT(J141,"1B"),EXACT(J141,"1C")),5,100)</f>
        <v>100</v>
      </c>
      <c r="AJ141" s="231"/>
      <c r="AL141" s="424">
        <v>3</v>
      </c>
      <c r="AM141" s="214"/>
      <c r="AQ141" s="394" t="s">
        <v>6155</v>
      </c>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c r="CT141" s="185"/>
      <c r="CU141" s="185"/>
      <c r="CV141" s="185"/>
      <c r="CW141" s="185"/>
      <c r="CX141" s="185"/>
      <c r="CY141" s="185"/>
      <c r="CZ141" s="185"/>
      <c r="DA141" s="185"/>
      <c r="DB141" s="185"/>
      <c r="DC141" s="185"/>
      <c r="DD141" s="185"/>
      <c r="DE141" s="185"/>
      <c r="DF141" s="185"/>
      <c r="DG141" s="185"/>
      <c r="DH141" s="185"/>
      <c r="DI141" s="185"/>
      <c r="DJ141" s="185"/>
      <c r="DK141" s="185"/>
      <c r="DL141" s="185"/>
      <c r="DM141" s="185"/>
      <c r="DN141" s="185"/>
      <c r="DO141" s="185"/>
      <c r="DP141" s="185"/>
      <c r="DQ141" s="185"/>
      <c r="DR141" s="185"/>
      <c r="DS141" s="185"/>
      <c r="DT141" s="185"/>
      <c r="DU141" s="185"/>
      <c r="DV141" s="185"/>
      <c r="DW141" s="185"/>
      <c r="DX141" s="185"/>
      <c r="DY141" s="185"/>
      <c r="DZ141" s="185"/>
      <c r="EA141" s="185"/>
      <c r="EB141" s="185"/>
      <c r="EC141" s="185"/>
      <c r="ED141" s="185"/>
      <c r="EE141" s="185"/>
      <c r="EF141" s="185"/>
      <c r="EG141" s="185"/>
      <c r="EH141" s="185"/>
      <c r="EI141" s="185"/>
      <c r="EJ141" s="185"/>
      <c r="EK141" s="185"/>
      <c r="EL141" s="185"/>
      <c r="EM141" s="185"/>
      <c r="EN141" s="185"/>
      <c r="EO141" s="185"/>
      <c r="EP141" s="185"/>
      <c r="EQ141" s="185"/>
      <c r="ER141" s="185"/>
      <c r="ES141" s="185"/>
      <c r="ET141" s="185"/>
      <c r="EU141" s="185"/>
      <c r="EV141" s="185"/>
      <c r="EW141" s="185"/>
      <c r="EX141" s="185"/>
      <c r="EY141" s="185"/>
      <c r="EZ141" s="185"/>
      <c r="FA141" s="185"/>
      <c r="FB141" s="185"/>
      <c r="FC141" s="185"/>
      <c r="FD141" s="185"/>
      <c r="FE141" s="185"/>
      <c r="FF141" s="185"/>
      <c r="FG141" s="185"/>
      <c r="FH141" s="185"/>
      <c r="FI141" s="185"/>
      <c r="FJ141" s="185"/>
      <c r="FK141" s="185"/>
      <c r="FL141" s="185"/>
      <c r="FM141" s="185"/>
      <c r="FN141" s="185"/>
      <c r="FO141" s="185"/>
      <c r="FP141" s="185"/>
      <c r="FQ141" s="185"/>
      <c r="FR141" s="185"/>
      <c r="FS141" s="185"/>
      <c r="FT141" s="185"/>
      <c r="FU141" s="185"/>
      <c r="FV141" s="185"/>
      <c r="FW141" s="185"/>
      <c r="FX141" s="185"/>
      <c r="FY141" s="185"/>
      <c r="FZ141" s="185"/>
      <c r="GA141" s="185"/>
      <c r="GB141" s="185"/>
      <c r="GC141" s="185"/>
      <c r="GD141" s="185"/>
      <c r="GE141" s="185"/>
      <c r="GF141" s="185"/>
      <c r="GG141" s="185"/>
      <c r="GH141" s="185"/>
      <c r="GI141" s="185"/>
      <c r="GJ141" s="185"/>
      <c r="GK141" s="185"/>
      <c r="GL141" s="185"/>
      <c r="GM141" s="185"/>
      <c r="GN141" s="185"/>
      <c r="GO141" s="185"/>
      <c r="GP141" s="185"/>
      <c r="GQ141" s="185"/>
      <c r="GR141" s="185"/>
      <c r="GS141" s="185"/>
      <c r="GT141" s="185"/>
      <c r="GU141" s="185"/>
      <c r="GV141" s="185"/>
      <c r="GW141" s="185"/>
      <c r="GX141" s="185"/>
      <c r="GY141" s="185"/>
      <c r="GZ141" s="185"/>
      <c r="HA141" s="185"/>
      <c r="HB141" s="185"/>
      <c r="HC141" s="185"/>
      <c r="HD141" s="185"/>
      <c r="HE141" s="185"/>
      <c r="HF141" s="185"/>
      <c r="HG141" s="185"/>
      <c r="HH141" s="185"/>
      <c r="HI141" s="185"/>
      <c r="HJ141" s="185"/>
      <c r="HK141" s="185"/>
      <c r="HL141" s="185"/>
      <c r="HM141" s="185"/>
      <c r="HN141" s="185"/>
      <c r="HO141" s="185"/>
      <c r="HP141" s="185"/>
      <c r="HQ141" s="185"/>
      <c r="HR141" s="185"/>
      <c r="HS141" s="185"/>
      <c r="HT141" s="185"/>
      <c r="HU141" s="185"/>
      <c r="HV141" s="185"/>
      <c r="HW141" s="185"/>
      <c r="HX141" s="185"/>
      <c r="HY141" s="185"/>
      <c r="HZ141" s="185"/>
      <c r="IA141" s="185"/>
      <c r="IB141" s="185"/>
      <c r="IC141" s="185"/>
      <c r="ID141" s="185"/>
      <c r="IE141" s="185"/>
      <c r="IF141" s="185"/>
      <c r="IG141" s="185"/>
      <c r="IH141" s="185"/>
      <c r="II141" s="185"/>
      <c r="IJ141" s="185"/>
      <c r="IK141" s="185"/>
      <c r="IL141" s="185"/>
      <c r="IM141" s="185"/>
      <c r="IN141" s="185"/>
      <c r="IO141" s="185"/>
      <c r="IP141" s="185"/>
      <c r="IQ141" s="185"/>
      <c r="IR141" s="185"/>
      <c r="IS141" s="185"/>
      <c r="IT141" s="185"/>
      <c r="IU141" s="185"/>
      <c r="IV141" s="185"/>
      <c r="IW141" s="185"/>
      <c r="IX141" s="185"/>
      <c r="IY141" s="185"/>
      <c r="IZ141" s="185"/>
      <c r="JA141" s="185"/>
      <c r="JB141" s="185"/>
      <c r="JC141" s="185"/>
      <c r="JD141" s="185"/>
      <c r="JE141" s="185"/>
      <c r="JF141" s="185"/>
      <c r="JG141" s="185"/>
      <c r="JH141" s="185"/>
      <c r="JI141" s="185"/>
      <c r="JJ141" s="185"/>
      <c r="JK141" s="185"/>
      <c r="JL141" s="185"/>
      <c r="JM141" s="185"/>
      <c r="JN141" s="185"/>
      <c r="JO141" s="185"/>
      <c r="JP141" s="185"/>
      <c r="JQ141" s="185"/>
      <c r="JR141" s="185"/>
      <c r="JS141" s="185"/>
      <c r="JT141" s="185"/>
      <c r="JU141" s="185"/>
      <c r="JV141" s="185"/>
      <c r="JW141" s="185"/>
      <c r="JX141" s="185"/>
      <c r="JY141" s="185"/>
      <c r="JZ141" s="185"/>
      <c r="KA141" s="185"/>
      <c r="KB141" s="185"/>
      <c r="KC141" s="185"/>
      <c r="KD141" s="185"/>
      <c r="KE141" s="185"/>
      <c r="KF141" s="185"/>
      <c r="KG141" s="185"/>
      <c r="KH141" s="185"/>
      <c r="KI141" s="185"/>
      <c r="KJ141" s="185"/>
      <c r="KK141" s="185"/>
      <c r="KL141" s="185"/>
      <c r="KM141" s="185"/>
      <c r="KN141" s="185"/>
      <c r="KO141" s="185"/>
      <c r="KP141" s="185"/>
      <c r="KQ141" s="185"/>
      <c r="KR141" s="185"/>
      <c r="KS141" s="185"/>
      <c r="KT141" s="185"/>
      <c r="KU141" s="185"/>
      <c r="KV141" s="185"/>
      <c r="KW141" s="185"/>
      <c r="KX141" s="185"/>
      <c r="KY141" s="185"/>
      <c r="KZ141" s="185"/>
      <c r="LA141" s="185"/>
      <c r="LB141" s="185"/>
      <c r="LC141" s="185"/>
      <c r="LD141" s="185"/>
      <c r="LE141" s="185"/>
      <c r="LF141" s="185"/>
      <c r="LG141" s="185"/>
      <c r="LH141" s="185"/>
      <c r="LI141" s="185"/>
      <c r="LJ141" s="185"/>
      <c r="LK141" s="185"/>
      <c r="LL141" s="185"/>
      <c r="LM141" s="185"/>
      <c r="LN141" s="185"/>
      <c r="LO141" s="185"/>
      <c r="LP141" s="185"/>
      <c r="LQ141" s="185"/>
      <c r="LR141" s="185"/>
      <c r="LS141" s="185"/>
      <c r="LT141" s="185"/>
      <c r="LU141" s="185"/>
      <c r="LV141" s="185"/>
      <c r="LW141" s="185"/>
      <c r="LX141" s="185"/>
      <c r="LY141" s="185"/>
      <c r="LZ141" s="185"/>
      <c r="MA141" s="185"/>
      <c r="MB141" s="185"/>
      <c r="MC141" s="185"/>
      <c r="MD141" s="185"/>
      <c r="ME141" s="185"/>
      <c r="MF141" s="185"/>
      <c r="MG141" s="185"/>
      <c r="MH141" s="185"/>
      <c r="MI141" s="185"/>
      <c r="MJ141" s="185"/>
      <c r="MK141" s="185"/>
      <c r="ML141" s="185"/>
      <c r="MM141" s="185"/>
      <c r="MN141" s="185"/>
      <c r="MO141" s="185"/>
      <c r="MP141" s="185"/>
      <c r="MQ141" s="185"/>
      <c r="MR141" s="185"/>
      <c r="MS141" s="185"/>
      <c r="MT141" s="185"/>
      <c r="MU141" s="185"/>
      <c r="MV141" s="185"/>
      <c r="MW141" s="185"/>
      <c r="MX141" s="185"/>
      <c r="MY141" s="185"/>
      <c r="MZ141" s="185"/>
      <c r="NA141" s="185"/>
      <c r="NB141" s="185"/>
      <c r="NC141" s="185"/>
      <c r="ND141" s="185"/>
      <c r="NE141" s="185"/>
      <c r="NF141" s="185"/>
      <c r="NG141" s="185"/>
      <c r="NH141" s="185"/>
      <c r="NI141" s="185"/>
      <c r="NJ141" s="185"/>
      <c r="NK141" s="185"/>
      <c r="NL141" s="185"/>
      <c r="NM141" s="185"/>
      <c r="NN141" s="185"/>
      <c r="NO141" s="185"/>
      <c r="NP141" s="185"/>
      <c r="NQ141" s="185"/>
      <c r="NR141" s="185"/>
      <c r="NS141" s="185"/>
      <c r="NT141" s="185"/>
      <c r="NU141" s="185"/>
      <c r="NV141" s="185"/>
      <c r="NW141" s="185"/>
      <c r="NX141" s="185"/>
      <c r="NY141" s="185"/>
      <c r="NZ141" s="185"/>
      <c r="OA141" s="185"/>
      <c r="OB141" s="185"/>
      <c r="OC141" s="185"/>
      <c r="OD141" s="185"/>
      <c r="OE141" s="185"/>
      <c r="OF141" s="185"/>
      <c r="OG141" s="185"/>
      <c r="OH141" s="185"/>
      <c r="OI141" s="185"/>
      <c r="OJ141" s="185"/>
      <c r="OK141" s="185"/>
      <c r="OL141" s="185"/>
      <c r="OM141" s="185"/>
      <c r="ON141" s="185"/>
      <c r="OO141" s="185"/>
      <c r="OP141" s="185"/>
      <c r="OQ141" s="185"/>
      <c r="OR141" s="185"/>
      <c r="OS141" s="185"/>
      <c r="OT141" s="185"/>
      <c r="OU141" s="185"/>
      <c r="OV141" s="185"/>
      <c r="OW141" s="185"/>
      <c r="OX141" s="185"/>
      <c r="OY141" s="185"/>
      <c r="OZ141" s="185"/>
      <c r="PA141" s="185"/>
      <c r="PB141" s="185"/>
      <c r="PC141" s="185"/>
      <c r="PD141" s="185"/>
      <c r="PE141" s="185"/>
      <c r="PF141" s="185"/>
      <c r="PG141" s="185"/>
      <c r="PH141" s="185"/>
      <c r="PI141" s="185"/>
      <c r="PJ141" s="185"/>
      <c r="PK141" s="185"/>
      <c r="PL141" s="185"/>
      <c r="PM141" s="185"/>
      <c r="PN141" s="185"/>
      <c r="PO141" s="185"/>
      <c r="PP141" s="185"/>
      <c r="PQ141" s="185"/>
      <c r="PR141" s="185"/>
      <c r="PS141" s="185"/>
      <c r="PT141" s="185"/>
      <c r="PU141" s="185"/>
      <c r="PV141" s="185"/>
      <c r="PW141" s="185"/>
      <c r="PX141" s="185"/>
      <c r="PY141" s="185"/>
      <c r="PZ141" s="185"/>
      <c r="QA141" s="185"/>
      <c r="QB141" s="185"/>
      <c r="QC141" s="185"/>
      <c r="QD141" s="185"/>
      <c r="QE141" s="185"/>
      <c r="QF141" s="185"/>
      <c r="QG141" s="185"/>
      <c r="QH141" s="185"/>
      <c r="QI141" s="185"/>
      <c r="QJ141" s="185"/>
      <c r="QK141" s="185"/>
      <c r="QL141" s="185"/>
      <c r="QM141" s="185"/>
      <c r="QN141" s="185"/>
      <c r="QO141" s="185"/>
      <c r="QP141" s="185"/>
      <c r="QQ141" s="185"/>
      <c r="QR141" s="185"/>
      <c r="QS141" s="185"/>
      <c r="QT141" s="185"/>
      <c r="QU141" s="185"/>
      <c r="QV141" s="185"/>
      <c r="QW141" s="185"/>
      <c r="QX141" s="185"/>
      <c r="QY141" s="185"/>
      <c r="QZ141" s="185"/>
      <c r="RA141" s="185"/>
      <c r="RB141" s="185"/>
      <c r="RC141" s="185"/>
      <c r="RD141" s="185"/>
      <c r="RE141" s="185"/>
      <c r="RF141" s="185"/>
      <c r="RG141" s="185"/>
      <c r="RH141" s="185"/>
      <c r="RI141" s="185"/>
      <c r="RJ141" s="185"/>
      <c r="RK141" s="185"/>
      <c r="RL141" s="185"/>
      <c r="RM141" s="185"/>
      <c r="RN141" s="185"/>
      <c r="RO141" s="185"/>
      <c r="RP141" s="185"/>
      <c r="RQ141" s="185"/>
      <c r="RR141" s="185"/>
      <c r="RS141" s="185"/>
      <c r="RT141" s="185"/>
      <c r="RU141" s="185"/>
      <c r="RV141" s="185"/>
      <c r="RW141" s="185"/>
      <c r="RX141" s="185"/>
      <c r="RY141" s="185"/>
      <c r="RZ141" s="185"/>
      <c r="SA141" s="185"/>
      <c r="SB141" s="185"/>
      <c r="SC141" s="185"/>
      <c r="SD141" s="185"/>
      <c r="SE141" s="185"/>
      <c r="SF141" s="185"/>
      <c r="SG141" s="185"/>
      <c r="SH141" s="185"/>
      <c r="SI141" s="185"/>
      <c r="SJ141" s="185"/>
      <c r="SK141" s="185"/>
      <c r="SL141" s="185"/>
      <c r="SM141" s="185"/>
      <c r="SN141" s="185"/>
      <c r="SO141" s="185"/>
      <c r="SP141" s="185"/>
      <c r="SQ141" s="185"/>
      <c r="SR141" s="185"/>
      <c r="SS141" s="185"/>
      <c r="ST141" s="185"/>
      <c r="SU141" s="185"/>
      <c r="SV141" s="185"/>
      <c r="SW141" s="185"/>
      <c r="SX141" s="185"/>
      <c r="SY141" s="185"/>
      <c r="SZ141" s="185"/>
      <c r="TA141" s="185"/>
      <c r="TB141" s="185"/>
      <c r="TC141" s="185"/>
      <c r="TD141" s="185"/>
      <c r="TE141" s="185"/>
      <c r="TF141" s="185"/>
      <c r="TG141" s="185"/>
      <c r="TH141" s="185"/>
      <c r="TI141" s="185"/>
      <c r="TJ141" s="185"/>
      <c r="TK141" s="185"/>
      <c r="TL141" s="185"/>
      <c r="TM141" s="185"/>
      <c r="TN141" s="185"/>
      <c r="TO141" s="185"/>
      <c r="TP141" s="185"/>
      <c r="TQ141" s="185"/>
      <c r="TR141" s="185"/>
      <c r="TS141" s="185"/>
      <c r="TT141" s="185"/>
      <c r="TU141" s="185"/>
      <c r="TV141" s="185"/>
      <c r="TW141" s="185"/>
      <c r="TX141" s="185"/>
      <c r="TY141" s="185"/>
      <c r="TZ141" s="185"/>
      <c r="UA141" s="185"/>
      <c r="UB141" s="185"/>
      <c r="UC141" s="185"/>
      <c r="UD141" s="185"/>
      <c r="UE141" s="185"/>
      <c r="UF141" s="185"/>
      <c r="UG141" s="185"/>
      <c r="UH141" s="185"/>
      <c r="UI141" s="185"/>
      <c r="UJ141" s="185"/>
      <c r="UK141" s="185"/>
      <c r="UL141" s="185"/>
      <c r="UM141" s="185"/>
      <c r="UN141" s="185"/>
      <c r="UO141" s="185"/>
      <c r="UP141" s="185"/>
      <c r="UQ141" s="185"/>
      <c r="UR141" s="185"/>
      <c r="US141" s="185"/>
      <c r="UT141" s="185"/>
      <c r="UU141" s="185"/>
      <c r="UV141" s="185"/>
      <c r="UW141" s="185"/>
      <c r="UX141" s="185"/>
      <c r="UY141" s="185"/>
      <c r="UZ141" s="185"/>
      <c r="VA141" s="185"/>
      <c r="VB141" s="185"/>
      <c r="VC141" s="185"/>
      <c r="VD141" s="185"/>
      <c r="VE141" s="185"/>
      <c r="VF141" s="185"/>
      <c r="VG141" s="185"/>
      <c r="VH141" s="185"/>
      <c r="VI141" s="185"/>
      <c r="VJ141" s="185"/>
      <c r="VK141" s="185"/>
      <c r="VL141" s="185"/>
      <c r="VM141" s="185"/>
      <c r="VN141" s="185"/>
      <c r="VO141" s="185"/>
      <c r="VP141" s="185"/>
      <c r="VQ141" s="185"/>
      <c r="VR141" s="185"/>
      <c r="VS141" s="185"/>
      <c r="VT141" s="185"/>
      <c r="VU141" s="185"/>
      <c r="VV141" s="185"/>
      <c r="VW141" s="185"/>
      <c r="VX141" s="185"/>
      <c r="VY141" s="185"/>
      <c r="VZ141" s="185"/>
      <c r="WA141" s="185"/>
      <c r="WB141" s="185"/>
      <c r="WC141" s="185"/>
      <c r="WD141" s="185"/>
      <c r="WE141" s="185"/>
      <c r="WF141" s="185"/>
      <c r="WG141" s="185"/>
      <c r="WH141" s="185"/>
      <c r="WI141" s="185"/>
      <c r="WJ141" s="185"/>
      <c r="WK141" s="185"/>
      <c r="WL141" s="185"/>
      <c r="WM141" s="185"/>
      <c r="WN141" s="185"/>
      <c r="WO141" s="185"/>
      <c r="WP141" s="185"/>
      <c r="WQ141" s="185"/>
      <c r="WR141" s="185"/>
      <c r="WS141" s="185"/>
      <c r="WT141" s="185"/>
      <c r="WU141" s="185"/>
      <c r="WV141" s="185"/>
      <c r="WW141" s="185"/>
      <c r="WX141" s="185"/>
      <c r="WY141" s="185"/>
      <c r="WZ141" s="185"/>
      <c r="XA141" s="185"/>
      <c r="XB141" s="185"/>
      <c r="XC141" s="185"/>
      <c r="XD141" s="185"/>
      <c r="XE141" s="185"/>
      <c r="XF141" s="185"/>
      <c r="XG141" s="185"/>
      <c r="XH141" s="185"/>
      <c r="XI141" s="185"/>
      <c r="XJ141" s="185"/>
      <c r="XK141" s="185"/>
      <c r="XL141" s="185"/>
      <c r="XM141" s="185"/>
      <c r="XN141" s="185"/>
      <c r="XO141" s="185"/>
      <c r="XP141" s="185"/>
      <c r="XQ141" s="185"/>
      <c r="XR141" s="185"/>
      <c r="XS141" s="185"/>
      <c r="XT141" s="185"/>
      <c r="XU141" s="185"/>
      <c r="XV141" s="185"/>
      <c r="XW141" s="185"/>
      <c r="XX141" s="185"/>
      <c r="XY141" s="185"/>
      <c r="XZ141" s="185"/>
      <c r="YA141" s="185"/>
      <c r="YB141" s="185"/>
      <c r="YC141" s="185"/>
      <c r="YD141" s="185"/>
      <c r="YE141" s="185"/>
      <c r="YF141" s="185"/>
      <c r="YG141" s="185"/>
      <c r="YH141" s="185"/>
      <c r="YI141" s="185"/>
      <c r="YJ141" s="185"/>
      <c r="YK141" s="185"/>
      <c r="YL141" s="185"/>
      <c r="YM141" s="185"/>
      <c r="YN141" s="185"/>
      <c r="YO141" s="185"/>
      <c r="YP141" s="185"/>
      <c r="YQ141" s="185"/>
      <c r="YR141" s="185"/>
      <c r="YS141" s="185"/>
      <c r="YT141" s="185"/>
      <c r="YU141" s="185"/>
      <c r="YV141" s="185"/>
      <c r="YW141" s="185"/>
      <c r="YX141" s="185"/>
      <c r="YY141" s="185"/>
      <c r="YZ141" s="185"/>
      <c r="ZA141" s="185"/>
      <c r="ZB141" s="185"/>
      <c r="ZC141" s="185"/>
      <c r="ZD141" s="185"/>
      <c r="ZE141" s="185"/>
      <c r="ZF141" s="185"/>
      <c r="ZG141" s="185"/>
      <c r="ZH141" s="185"/>
      <c r="ZI141" s="185"/>
      <c r="ZJ141" s="185"/>
      <c r="ZK141" s="185"/>
      <c r="ZL141" s="185"/>
      <c r="ZM141" s="185"/>
      <c r="ZN141" s="185"/>
      <c r="ZO141" s="185"/>
      <c r="ZP141" s="185"/>
      <c r="ZQ141" s="185"/>
      <c r="ZR141" s="185"/>
      <c r="ZS141" s="185"/>
      <c r="ZT141" s="185"/>
      <c r="ZU141" s="185"/>
      <c r="ZV141" s="185"/>
      <c r="ZW141" s="185"/>
      <c r="ZX141" s="185"/>
      <c r="ZY141" s="185"/>
      <c r="ZZ141" s="185"/>
      <c r="AAA141" s="185"/>
      <c r="AAB141" s="185"/>
      <c r="AAC141" s="185"/>
      <c r="AAD141" s="185"/>
      <c r="AAE141" s="185"/>
      <c r="AAF141" s="185"/>
      <c r="AAG141" s="185"/>
      <c r="AAH141" s="185"/>
      <c r="AAI141" s="185"/>
      <c r="AAJ141" s="185"/>
      <c r="AAK141" s="185"/>
      <c r="AAL141" s="185"/>
      <c r="AAM141" s="185"/>
      <c r="AAN141" s="185"/>
      <c r="AAO141" s="185"/>
      <c r="AAP141" s="185"/>
      <c r="AAQ141" s="185"/>
      <c r="AAR141" s="185"/>
      <c r="AAS141" s="185"/>
      <c r="AAT141" s="185"/>
      <c r="AAU141" s="185"/>
      <c r="AAV141" s="185"/>
      <c r="AAW141" s="185"/>
      <c r="AAX141" s="185"/>
      <c r="AAY141" s="185"/>
      <c r="AAZ141" s="185"/>
      <c r="ABA141" s="185"/>
      <c r="ABB141" s="185"/>
      <c r="ABC141" s="185"/>
      <c r="ABD141" s="185"/>
      <c r="ABE141" s="185"/>
      <c r="ABF141" s="185"/>
      <c r="ABG141" s="185"/>
      <c r="ABH141" s="185"/>
      <c r="ABI141" s="185"/>
      <c r="ABJ141" s="185"/>
      <c r="ABK141" s="185"/>
      <c r="ABL141" s="185"/>
      <c r="ABM141" s="185"/>
      <c r="ABN141" s="185"/>
      <c r="ABO141" s="185"/>
      <c r="ABP141" s="185"/>
      <c r="ABQ141" s="185"/>
      <c r="ABR141" s="185"/>
      <c r="ABS141" s="185"/>
      <c r="ABT141" s="185"/>
      <c r="ABU141" s="185"/>
      <c r="ABV141" s="185"/>
      <c r="ABW141" s="185"/>
      <c r="ABX141" s="185"/>
      <c r="ABY141" s="185"/>
      <c r="ABZ141" s="185"/>
      <c r="ACA141" s="185"/>
      <c r="ACB141" s="185"/>
      <c r="ACC141" s="185"/>
      <c r="ACD141" s="185"/>
      <c r="ACE141" s="185"/>
      <c r="ACF141" s="185"/>
      <c r="ACG141" s="185"/>
      <c r="ACH141" s="185"/>
      <c r="ACI141" s="185"/>
      <c r="ACJ141" s="185"/>
      <c r="ACK141" s="185"/>
      <c r="ACL141" s="185"/>
      <c r="ACM141" s="185"/>
      <c r="ACN141" s="185"/>
      <c r="ACO141" s="185"/>
      <c r="ACP141" s="185"/>
      <c r="ACQ141" s="185"/>
      <c r="ACR141" s="185"/>
      <c r="ACS141" s="185"/>
      <c r="ACT141" s="185"/>
      <c r="ACU141" s="185"/>
      <c r="ACV141" s="185"/>
      <c r="ACW141" s="185"/>
      <c r="ACX141" s="185"/>
      <c r="ACY141" s="185"/>
      <c r="ACZ141" s="185"/>
      <c r="ADA141" s="185"/>
      <c r="ADB141" s="185"/>
      <c r="ADC141" s="185"/>
      <c r="ADD141" s="185"/>
      <c r="ADE141" s="185"/>
      <c r="ADF141" s="185"/>
      <c r="ADG141" s="185"/>
      <c r="ADH141" s="185"/>
      <c r="ADI141" s="185"/>
      <c r="ADJ141" s="185"/>
      <c r="ADK141" s="185"/>
      <c r="ADL141" s="185"/>
      <c r="ADM141" s="185"/>
      <c r="ADN141" s="185"/>
      <c r="ADO141" s="185"/>
      <c r="ADP141" s="185"/>
      <c r="ADQ141" s="185"/>
      <c r="ADR141" s="185"/>
      <c r="ADS141" s="185"/>
      <c r="ADT141" s="185"/>
      <c r="ADU141" s="185"/>
      <c r="ADV141" s="185"/>
      <c r="ADW141" s="185"/>
      <c r="ADX141" s="185"/>
      <c r="ADY141" s="185"/>
      <c r="ADZ141" s="185"/>
      <c r="AEA141" s="185"/>
      <c r="AEB141" s="185"/>
      <c r="AEC141" s="185"/>
      <c r="AED141" s="185"/>
      <c r="AEE141" s="185"/>
      <c r="AEF141" s="185"/>
      <c r="AEG141" s="185"/>
      <c r="AEH141" s="185"/>
      <c r="AEI141" s="185"/>
      <c r="AEJ141" s="185"/>
      <c r="AEK141" s="185"/>
      <c r="AEL141" s="185"/>
      <c r="AEM141" s="185"/>
      <c r="AEN141" s="185"/>
      <c r="AEO141" s="185"/>
      <c r="AEP141" s="185"/>
      <c r="AEQ141" s="185"/>
      <c r="AER141" s="185"/>
      <c r="AES141" s="185"/>
      <c r="AET141" s="185"/>
      <c r="AEU141" s="185"/>
      <c r="AEV141" s="185"/>
      <c r="AEW141" s="185"/>
      <c r="AEX141" s="185"/>
      <c r="AEY141" s="185"/>
      <c r="AEZ141" s="185"/>
      <c r="AFA141" s="185"/>
      <c r="AFB141" s="185"/>
      <c r="AFC141" s="185"/>
      <c r="AFD141" s="185"/>
      <c r="AFE141" s="185"/>
      <c r="AFF141" s="185"/>
      <c r="AFG141" s="185"/>
      <c r="AFH141" s="185"/>
      <c r="AFI141" s="185"/>
      <c r="AFJ141" s="185"/>
      <c r="AFK141" s="185"/>
      <c r="AFL141" s="185"/>
      <c r="AFM141" s="185"/>
      <c r="AFN141" s="185"/>
      <c r="AFO141" s="185"/>
      <c r="AFP141" s="185"/>
      <c r="AFQ141" s="185"/>
      <c r="AFR141" s="185"/>
      <c r="AFS141" s="185"/>
      <c r="AFT141" s="185"/>
      <c r="AFU141" s="185"/>
      <c r="AFV141" s="185"/>
      <c r="AFW141" s="185"/>
      <c r="AFX141" s="185"/>
      <c r="AFY141" s="185"/>
      <c r="AFZ141" s="185"/>
      <c r="AGA141" s="185"/>
      <c r="AGB141" s="185"/>
      <c r="AGC141" s="185"/>
      <c r="AGD141" s="185"/>
      <c r="AGE141" s="185"/>
      <c r="AGF141" s="185"/>
      <c r="AGG141" s="185"/>
      <c r="AGH141" s="185"/>
      <c r="AGI141" s="185"/>
      <c r="AGJ141" s="185"/>
      <c r="AGK141" s="185"/>
      <c r="AGL141" s="185"/>
      <c r="AGM141" s="185"/>
      <c r="AGN141" s="185"/>
      <c r="AGO141" s="185"/>
      <c r="AGP141" s="185"/>
      <c r="AGQ141" s="185"/>
      <c r="AGR141" s="185"/>
      <c r="AGS141" s="185"/>
      <c r="AGT141" s="185"/>
      <c r="AGU141" s="185"/>
      <c r="AGV141" s="185"/>
      <c r="AGW141" s="185"/>
      <c r="AGX141" s="185"/>
      <c r="AGY141" s="185"/>
      <c r="AGZ141" s="185"/>
      <c r="AHA141" s="185"/>
      <c r="AHB141" s="185"/>
      <c r="AHC141" s="185"/>
      <c r="AHD141" s="185"/>
      <c r="AHE141" s="185"/>
      <c r="AHF141" s="185"/>
      <c r="AHG141" s="185"/>
      <c r="AHH141" s="185"/>
      <c r="AHI141" s="185"/>
      <c r="AHJ141" s="185"/>
      <c r="AHK141" s="185"/>
      <c r="AHL141" s="185"/>
      <c r="AHM141" s="185"/>
      <c r="AHN141" s="185"/>
      <c r="AHO141" s="185"/>
      <c r="AHP141" s="185"/>
      <c r="AHQ141" s="185"/>
      <c r="AHR141" s="185"/>
      <c r="AHS141" s="185"/>
      <c r="AHT141" s="185"/>
      <c r="AHU141" s="185"/>
      <c r="AHV141" s="185"/>
      <c r="AHW141" s="185"/>
      <c r="AHX141" s="185"/>
      <c r="AHY141" s="185"/>
      <c r="AHZ141" s="185"/>
      <c r="AIA141" s="185"/>
      <c r="AIB141" s="185"/>
      <c r="AIC141" s="185"/>
      <c r="AID141" s="185"/>
      <c r="AIE141" s="185"/>
      <c r="AIF141" s="185"/>
      <c r="AIG141" s="185"/>
      <c r="AIH141" s="185"/>
      <c r="AII141" s="185"/>
      <c r="AIJ141" s="185"/>
      <c r="AIK141" s="185"/>
      <c r="AIL141" s="185"/>
      <c r="AIM141" s="185"/>
      <c r="AIN141" s="185"/>
      <c r="AIO141" s="185"/>
      <c r="AIP141" s="185"/>
      <c r="AIQ141" s="185"/>
      <c r="AIR141" s="185"/>
      <c r="AIS141" s="185"/>
      <c r="AIT141" s="185"/>
      <c r="AIU141" s="185"/>
      <c r="AIV141" s="185"/>
      <c r="AIW141" s="185"/>
      <c r="AIX141" s="185"/>
      <c r="AIY141" s="185"/>
      <c r="AIZ141" s="185"/>
      <c r="AJA141" s="185"/>
      <c r="AJB141" s="185"/>
      <c r="AJC141" s="185"/>
      <c r="AJD141" s="185"/>
      <c r="AJE141" s="185"/>
      <c r="AJF141" s="185"/>
      <c r="AJG141" s="185"/>
      <c r="AJH141" s="185"/>
      <c r="AJI141" s="185"/>
      <c r="AJJ141" s="185"/>
      <c r="AJK141" s="185"/>
      <c r="AJL141" s="185"/>
      <c r="AJM141" s="185"/>
      <c r="AJN141" s="185"/>
      <c r="AJO141" s="185"/>
      <c r="AJP141" s="185"/>
      <c r="AJQ141" s="185"/>
      <c r="AJR141" s="185"/>
      <c r="AJS141" s="185"/>
      <c r="AJT141" s="185"/>
      <c r="AJU141" s="185"/>
      <c r="AJV141" s="185"/>
      <c r="AJW141" s="185"/>
      <c r="AJX141" s="185"/>
      <c r="AJY141" s="185"/>
      <c r="AJZ141" s="185"/>
      <c r="AKA141" s="185"/>
      <c r="AKB141" s="185"/>
      <c r="AKC141" s="185"/>
      <c r="AKD141" s="185"/>
      <c r="AKE141" s="185"/>
      <c r="AKF141" s="185"/>
      <c r="AKG141" s="185"/>
      <c r="AKH141" s="185"/>
      <c r="AKI141" s="185"/>
      <c r="AKJ141" s="185"/>
      <c r="AKK141" s="185"/>
      <c r="AKL141" s="185"/>
      <c r="AKM141" s="185"/>
      <c r="AKN141" s="185"/>
      <c r="AKO141" s="185"/>
      <c r="AKP141" s="185"/>
      <c r="AKQ141" s="185"/>
      <c r="AKR141" s="185"/>
      <c r="AKS141" s="185"/>
      <c r="AKT141" s="185"/>
      <c r="AKU141" s="185"/>
      <c r="AKV141" s="185"/>
      <c r="AKW141" s="185"/>
      <c r="AKX141" s="185"/>
      <c r="AKY141" s="185"/>
      <c r="AKZ141" s="185"/>
      <c r="ALA141" s="185"/>
      <c r="ALB141" s="185"/>
      <c r="ALC141" s="185"/>
      <c r="ALD141" s="185"/>
      <c r="ALE141" s="185"/>
      <c r="ALF141" s="185"/>
      <c r="ALG141" s="185"/>
      <c r="ALH141" s="185"/>
      <c r="ALI141" s="185"/>
      <c r="ALJ141" s="185"/>
      <c r="ALK141" s="185"/>
      <c r="ALL141" s="185"/>
      <c r="ALM141" s="185"/>
      <c r="ALN141" s="185"/>
      <c r="ALO141" s="185"/>
      <c r="ALP141" s="185"/>
      <c r="ALQ141" s="185"/>
      <c r="ALR141" s="185"/>
      <c r="ALS141" s="185"/>
      <c r="ALT141" s="185"/>
      <c r="ALU141" s="185"/>
      <c r="ALV141" s="185"/>
      <c r="ALW141" s="185"/>
      <c r="ALX141" s="185"/>
      <c r="ALY141" s="185"/>
      <c r="ALZ141" s="185"/>
      <c r="AMA141" s="185"/>
      <c r="AMB141" s="185"/>
      <c r="AMC141" s="185"/>
      <c r="AMD141" s="185"/>
      <c r="AME141" s="185"/>
      <c r="AMF141" s="185"/>
      <c r="AMG141" s="185"/>
      <c r="AMH141" s="185"/>
      <c r="AMI141" s="185"/>
    </row>
    <row r="142" spans="1:1023" x14ac:dyDescent="0.25">
      <c r="A142" s="162" t="s">
        <v>1109</v>
      </c>
      <c r="B142" s="163">
        <v>141</v>
      </c>
      <c r="C142" s="162" t="s">
        <v>1110</v>
      </c>
      <c r="D142" s="175" t="s">
        <v>1111</v>
      </c>
      <c r="E142" s="190" t="s">
        <v>822</v>
      </c>
      <c r="F142" s="201"/>
      <c r="G142" s="180"/>
      <c r="H142" s="175">
        <v>4</v>
      </c>
      <c r="I142" s="319">
        <v>3.1</v>
      </c>
      <c r="J142" s="366"/>
      <c r="K142" s="65"/>
      <c r="L142" s="384">
        <v>2</v>
      </c>
      <c r="M142" s="140"/>
      <c r="N142" s="140"/>
      <c r="O142" s="140"/>
      <c r="P142" s="140"/>
      <c r="Q142" s="384">
        <v>2</v>
      </c>
      <c r="R142" s="140"/>
      <c r="S142" s="65" t="s">
        <v>752</v>
      </c>
      <c r="T142" s="140"/>
      <c r="U142" s="140"/>
      <c r="V142" s="219">
        <f t="shared" si="109"/>
        <v>100</v>
      </c>
      <c r="W142" s="219">
        <f t="shared" si="101"/>
        <v>100</v>
      </c>
      <c r="X142" s="219">
        <f t="shared" si="103"/>
        <v>100</v>
      </c>
      <c r="Y142" s="219">
        <f t="shared" si="89"/>
        <v>100</v>
      </c>
      <c r="Z142" s="219">
        <f t="shared" si="90"/>
        <v>100</v>
      </c>
      <c r="AA142" s="220">
        <f t="shared" si="104"/>
        <v>1</v>
      </c>
      <c r="AB142" s="220">
        <f t="shared" si="105"/>
        <v>100</v>
      </c>
      <c r="AC142" s="220">
        <f t="shared" si="93"/>
        <v>0.3</v>
      </c>
      <c r="AD142" s="416">
        <f t="shared" si="110"/>
        <v>100</v>
      </c>
      <c r="AE142" s="416">
        <f t="shared" si="98"/>
        <v>100</v>
      </c>
      <c r="AF142" s="212">
        <f t="shared" si="102"/>
        <v>100</v>
      </c>
      <c r="AG142" s="212">
        <f t="shared" si="106"/>
        <v>100</v>
      </c>
      <c r="AH142" s="212">
        <f t="shared" si="107"/>
        <v>100</v>
      </c>
      <c r="AI142" s="212">
        <f t="shared" si="108"/>
        <v>100</v>
      </c>
      <c r="AJ142" s="231" t="s">
        <v>24753</v>
      </c>
      <c r="AK142" s="412"/>
      <c r="AL142" s="412"/>
      <c r="AM142" s="214"/>
      <c r="AN142" s="412"/>
      <c r="AO142" s="412"/>
      <c r="AP142" s="412"/>
      <c r="AQ142" s="234" t="s">
        <v>24754</v>
      </c>
      <c r="AR142" s="412"/>
      <c r="AS142" s="412"/>
      <c r="AT142" s="412"/>
      <c r="AU142" s="412"/>
      <c r="AV142" s="412"/>
      <c r="AW142" s="412"/>
      <c r="AX142" s="412"/>
      <c r="AY142" s="412"/>
      <c r="AZ142" s="412"/>
      <c r="BA142" s="412"/>
      <c r="BB142" s="412"/>
      <c r="BC142" s="412"/>
      <c r="BD142" s="412"/>
      <c r="BE142" s="412"/>
      <c r="BF142" s="412"/>
      <c r="BG142" s="412"/>
      <c r="BH142" s="412"/>
      <c r="BI142" s="412"/>
      <c r="BJ142" s="412"/>
      <c r="BK142" s="412"/>
      <c r="BL142" s="412"/>
      <c r="BM142" s="412"/>
      <c r="BN142" s="412"/>
      <c r="BO142" s="412"/>
      <c r="BP142" s="412"/>
      <c r="BQ142" s="412"/>
      <c r="BR142" s="412"/>
      <c r="BS142" s="412"/>
      <c r="BT142" s="412"/>
      <c r="BU142" s="412"/>
      <c r="BV142" s="412"/>
      <c r="BW142" s="412"/>
      <c r="BX142" s="412"/>
      <c r="BY142" s="412"/>
      <c r="BZ142" s="412"/>
      <c r="CA142" s="412"/>
      <c r="CB142" s="412"/>
      <c r="CC142" s="412"/>
      <c r="CD142" s="412"/>
      <c r="CE142" s="412"/>
      <c r="CF142" s="412"/>
      <c r="CG142" s="412"/>
      <c r="CH142" s="412"/>
      <c r="CI142" s="412"/>
      <c r="CJ142" s="412"/>
      <c r="CK142" s="412"/>
      <c r="CL142" s="412"/>
      <c r="CM142" s="412"/>
      <c r="CN142" s="412"/>
      <c r="CO142" s="412"/>
      <c r="CP142" s="412"/>
      <c r="CQ142" s="412"/>
      <c r="CR142" s="412"/>
      <c r="CS142" s="412"/>
      <c r="CT142" s="412"/>
      <c r="CU142" s="412"/>
      <c r="CV142" s="412"/>
      <c r="CW142" s="412"/>
      <c r="CX142" s="412"/>
      <c r="CY142" s="412"/>
      <c r="CZ142" s="412"/>
      <c r="DA142" s="412"/>
      <c r="DB142" s="412"/>
      <c r="DC142" s="412"/>
      <c r="DD142" s="412"/>
      <c r="DE142" s="412"/>
      <c r="DF142" s="412"/>
      <c r="DG142" s="412"/>
      <c r="DH142" s="412"/>
      <c r="DI142" s="412"/>
      <c r="DJ142" s="412"/>
      <c r="DK142" s="412"/>
      <c r="DL142" s="412"/>
      <c r="DM142" s="412"/>
      <c r="DN142" s="412"/>
      <c r="DO142" s="412"/>
      <c r="DP142" s="412"/>
      <c r="DQ142" s="412"/>
      <c r="DR142" s="412"/>
      <c r="DS142" s="412"/>
      <c r="DT142" s="412"/>
      <c r="DU142" s="412"/>
      <c r="DV142" s="412"/>
      <c r="DW142" s="412"/>
      <c r="DX142" s="412"/>
      <c r="DY142" s="412"/>
      <c r="DZ142" s="412"/>
      <c r="EA142" s="412"/>
      <c r="EB142" s="412"/>
      <c r="EC142" s="412"/>
      <c r="ED142" s="412"/>
      <c r="EE142" s="412"/>
      <c r="EF142" s="412"/>
      <c r="EG142" s="412"/>
      <c r="EH142" s="412"/>
      <c r="EI142" s="412"/>
      <c r="EJ142" s="412"/>
      <c r="EK142" s="412"/>
      <c r="EL142" s="412"/>
      <c r="EM142" s="412"/>
      <c r="EN142" s="412"/>
      <c r="EO142" s="412"/>
      <c r="EP142" s="412"/>
      <c r="EQ142" s="412"/>
      <c r="ER142" s="412"/>
      <c r="ES142" s="412"/>
      <c r="ET142" s="412"/>
      <c r="EU142" s="412"/>
      <c r="EV142" s="412"/>
      <c r="EW142" s="412"/>
      <c r="EX142" s="412"/>
      <c r="EY142" s="412"/>
      <c r="EZ142" s="412"/>
      <c r="FA142" s="412"/>
      <c r="FB142" s="412"/>
      <c r="FC142" s="412"/>
      <c r="FD142" s="412"/>
      <c r="FE142" s="412"/>
      <c r="FF142" s="412"/>
      <c r="FG142" s="412"/>
      <c r="FH142" s="412"/>
      <c r="FI142" s="412"/>
      <c r="FJ142" s="412"/>
      <c r="FK142" s="412"/>
      <c r="FL142" s="412"/>
      <c r="FM142" s="412"/>
      <c r="FN142" s="412"/>
      <c r="FO142" s="412"/>
      <c r="FP142" s="412"/>
      <c r="FQ142" s="412"/>
      <c r="FR142" s="412"/>
      <c r="FS142" s="412"/>
      <c r="FT142" s="412"/>
      <c r="FU142" s="412"/>
      <c r="FV142" s="412"/>
      <c r="FW142" s="412"/>
      <c r="FX142" s="412"/>
      <c r="FY142" s="412"/>
      <c r="FZ142" s="412"/>
      <c r="GA142" s="412"/>
      <c r="GB142" s="412"/>
      <c r="GC142" s="412"/>
      <c r="GD142" s="412"/>
      <c r="GE142" s="412"/>
      <c r="GF142" s="412"/>
      <c r="GG142" s="412"/>
      <c r="GH142" s="412"/>
      <c r="GI142" s="412"/>
      <c r="GJ142" s="412"/>
      <c r="GK142" s="412"/>
      <c r="GL142" s="412"/>
      <c r="GM142" s="412"/>
      <c r="GN142" s="412"/>
      <c r="GO142" s="412"/>
      <c r="GP142" s="412"/>
      <c r="GQ142" s="412"/>
      <c r="GR142" s="412"/>
      <c r="GS142" s="412"/>
      <c r="GT142" s="412"/>
      <c r="GU142" s="412"/>
      <c r="GV142" s="412"/>
      <c r="GW142" s="412"/>
      <c r="GX142" s="412"/>
      <c r="GY142" s="412"/>
      <c r="GZ142" s="412"/>
      <c r="HA142" s="412"/>
      <c r="HB142" s="412"/>
      <c r="HC142" s="412"/>
      <c r="HD142" s="412"/>
      <c r="HE142" s="412"/>
      <c r="HF142" s="412"/>
      <c r="HG142" s="412"/>
      <c r="HH142" s="412"/>
      <c r="HI142" s="412"/>
      <c r="HJ142" s="412"/>
      <c r="HK142" s="412"/>
      <c r="HL142" s="412"/>
      <c r="HM142" s="412"/>
      <c r="HN142" s="412"/>
      <c r="HO142" s="412"/>
      <c r="HP142" s="412"/>
      <c r="HQ142" s="412"/>
      <c r="HR142" s="412"/>
      <c r="HS142" s="412"/>
      <c r="HT142" s="412"/>
      <c r="HU142" s="412"/>
      <c r="HV142" s="412"/>
      <c r="HW142" s="412"/>
      <c r="HX142" s="412"/>
      <c r="HY142" s="412"/>
      <c r="HZ142" s="412"/>
      <c r="IA142" s="412"/>
      <c r="IB142" s="412"/>
      <c r="IC142" s="412"/>
      <c r="ID142" s="412"/>
      <c r="IE142" s="412"/>
      <c r="IF142" s="412"/>
      <c r="IG142" s="412"/>
      <c r="IH142" s="412"/>
      <c r="II142" s="412"/>
      <c r="IJ142" s="412"/>
      <c r="IK142" s="412"/>
      <c r="IL142" s="412"/>
      <c r="IM142" s="412"/>
      <c r="IN142" s="412"/>
      <c r="IO142" s="412"/>
      <c r="IP142" s="412"/>
      <c r="IQ142" s="412"/>
      <c r="IR142" s="412"/>
      <c r="IS142" s="412"/>
      <c r="IT142" s="412"/>
      <c r="IU142" s="412"/>
      <c r="IV142" s="412"/>
      <c r="IW142" s="412"/>
      <c r="IX142" s="412"/>
      <c r="IY142" s="412"/>
      <c r="IZ142" s="412"/>
      <c r="JA142" s="412"/>
      <c r="JB142" s="412"/>
      <c r="JC142" s="412"/>
      <c r="JD142" s="412"/>
      <c r="JE142" s="412"/>
      <c r="JF142" s="412"/>
      <c r="JG142" s="412"/>
      <c r="JH142" s="412"/>
      <c r="JI142" s="412"/>
      <c r="JJ142" s="412"/>
      <c r="JK142" s="412"/>
      <c r="JL142" s="412"/>
      <c r="JM142" s="412"/>
      <c r="JN142" s="412"/>
      <c r="JO142" s="412"/>
      <c r="JP142" s="412"/>
      <c r="JQ142" s="412"/>
      <c r="JR142" s="412"/>
      <c r="JS142" s="412"/>
      <c r="JT142" s="412"/>
      <c r="JU142" s="412"/>
      <c r="JV142" s="412"/>
      <c r="JW142" s="412"/>
      <c r="JX142" s="412"/>
      <c r="JY142" s="412"/>
      <c r="JZ142" s="412"/>
      <c r="KA142" s="412"/>
      <c r="KB142" s="412"/>
      <c r="KC142" s="412"/>
      <c r="KD142" s="412"/>
      <c r="KE142" s="412"/>
      <c r="KF142" s="412"/>
      <c r="KG142" s="412"/>
      <c r="KH142" s="412"/>
      <c r="KI142" s="412"/>
      <c r="KJ142" s="412"/>
      <c r="KK142" s="412"/>
      <c r="KL142" s="412"/>
      <c r="KM142" s="412"/>
      <c r="KN142" s="412"/>
      <c r="KO142" s="412"/>
      <c r="KP142" s="412"/>
      <c r="KQ142" s="412"/>
      <c r="KR142" s="412"/>
      <c r="KS142" s="412"/>
      <c r="KT142" s="412"/>
      <c r="KU142" s="412"/>
      <c r="KV142" s="412"/>
      <c r="KW142" s="412"/>
      <c r="KX142" s="412"/>
      <c r="KY142" s="412"/>
      <c r="KZ142" s="412"/>
      <c r="LA142" s="412"/>
      <c r="LB142" s="412"/>
      <c r="LC142" s="412"/>
      <c r="LD142" s="412"/>
      <c r="LE142" s="412"/>
      <c r="LF142" s="412"/>
      <c r="LG142" s="412"/>
      <c r="LH142" s="412"/>
      <c r="LI142" s="412"/>
      <c r="LJ142" s="412"/>
      <c r="LK142" s="412"/>
      <c r="LL142" s="412"/>
      <c r="LM142" s="412"/>
      <c r="LN142" s="412"/>
      <c r="LO142" s="412"/>
      <c r="LP142" s="412"/>
      <c r="LQ142" s="412"/>
      <c r="LR142" s="412"/>
      <c r="LS142" s="412"/>
      <c r="LT142" s="412"/>
      <c r="LU142" s="412"/>
      <c r="LV142" s="412"/>
      <c r="LW142" s="412"/>
      <c r="LX142" s="412"/>
      <c r="LY142" s="412"/>
      <c r="LZ142" s="412"/>
      <c r="MA142" s="412"/>
      <c r="MB142" s="412"/>
      <c r="MC142" s="412"/>
      <c r="MD142" s="412"/>
      <c r="ME142" s="412"/>
      <c r="MF142" s="412"/>
      <c r="MG142" s="412"/>
      <c r="MH142" s="412"/>
      <c r="MI142" s="412"/>
      <c r="MJ142" s="412"/>
      <c r="MK142" s="412"/>
      <c r="ML142" s="412"/>
      <c r="MM142" s="412"/>
      <c r="MN142" s="412"/>
      <c r="MO142" s="412"/>
      <c r="MP142" s="412"/>
      <c r="MQ142" s="412"/>
      <c r="MR142" s="412"/>
      <c r="MS142" s="412"/>
      <c r="MT142" s="412"/>
      <c r="MU142" s="412"/>
      <c r="MV142" s="412"/>
      <c r="MW142" s="412"/>
      <c r="MX142" s="412"/>
      <c r="MY142" s="412"/>
      <c r="MZ142" s="412"/>
      <c r="NA142" s="412"/>
      <c r="NB142" s="412"/>
      <c r="NC142" s="412"/>
      <c r="ND142" s="412"/>
      <c r="NE142" s="412"/>
      <c r="NF142" s="412"/>
      <c r="NG142" s="412"/>
      <c r="NH142" s="412"/>
      <c r="NI142" s="412"/>
      <c r="NJ142" s="412"/>
      <c r="NK142" s="412"/>
      <c r="NL142" s="412"/>
      <c r="NM142" s="412"/>
      <c r="NN142" s="412"/>
      <c r="NO142" s="412"/>
      <c r="NP142" s="412"/>
      <c r="NQ142" s="412"/>
      <c r="NR142" s="412"/>
      <c r="NS142" s="412"/>
      <c r="NT142" s="412"/>
      <c r="NU142" s="412"/>
      <c r="NV142" s="412"/>
      <c r="NW142" s="412"/>
      <c r="NX142" s="412"/>
      <c r="NY142" s="412"/>
      <c r="NZ142" s="412"/>
      <c r="OA142" s="412"/>
      <c r="OB142" s="412"/>
      <c r="OC142" s="412"/>
      <c r="OD142" s="412"/>
      <c r="OE142" s="412"/>
      <c r="OF142" s="412"/>
      <c r="OG142" s="412"/>
      <c r="OH142" s="412"/>
      <c r="OI142" s="412"/>
      <c r="OJ142" s="412"/>
      <c r="OK142" s="412"/>
      <c r="OL142" s="412"/>
      <c r="OM142" s="412"/>
      <c r="ON142" s="412"/>
      <c r="OO142" s="412"/>
      <c r="OP142" s="412"/>
      <c r="OQ142" s="412"/>
      <c r="OR142" s="412"/>
      <c r="OS142" s="412"/>
      <c r="OT142" s="412"/>
      <c r="OU142" s="412"/>
      <c r="OV142" s="412"/>
      <c r="OW142" s="412"/>
      <c r="OX142" s="412"/>
      <c r="OY142" s="412"/>
      <c r="OZ142" s="412"/>
      <c r="PA142" s="412"/>
      <c r="PB142" s="412"/>
      <c r="PC142" s="412"/>
      <c r="PD142" s="412"/>
      <c r="PE142" s="412"/>
      <c r="PF142" s="412"/>
      <c r="PG142" s="412"/>
      <c r="PH142" s="412"/>
      <c r="PI142" s="412"/>
      <c r="PJ142" s="412"/>
      <c r="PK142" s="412"/>
      <c r="PL142" s="412"/>
      <c r="PM142" s="412"/>
      <c r="PN142" s="412"/>
      <c r="PO142" s="412"/>
      <c r="PP142" s="412"/>
      <c r="PQ142" s="412"/>
      <c r="PR142" s="412"/>
      <c r="PS142" s="412"/>
      <c r="PT142" s="412"/>
      <c r="PU142" s="412"/>
      <c r="PV142" s="412"/>
      <c r="PW142" s="412"/>
      <c r="PX142" s="412"/>
      <c r="PY142" s="412"/>
      <c r="PZ142" s="412"/>
      <c r="QA142" s="412"/>
      <c r="QB142" s="412"/>
      <c r="QC142" s="412"/>
      <c r="QD142" s="412"/>
      <c r="QE142" s="412"/>
      <c r="QF142" s="412"/>
      <c r="QG142" s="412"/>
      <c r="QH142" s="412"/>
      <c r="QI142" s="412"/>
      <c r="QJ142" s="412"/>
      <c r="QK142" s="412"/>
      <c r="QL142" s="412"/>
      <c r="QM142" s="412"/>
      <c r="QN142" s="412"/>
      <c r="QO142" s="412"/>
      <c r="QP142" s="412"/>
      <c r="QQ142" s="412"/>
      <c r="QR142" s="412"/>
      <c r="QS142" s="412"/>
      <c r="QT142" s="412"/>
      <c r="QU142" s="412"/>
      <c r="QV142" s="412"/>
      <c r="QW142" s="412"/>
      <c r="QX142" s="412"/>
      <c r="QY142" s="412"/>
      <c r="QZ142" s="412"/>
      <c r="RA142" s="412"/>
      <c r="RB142" s="412"/>
      <c r="RC142" s="412"/>
      <c r="RD142" s="412"/>
      <c r="RE142" s="412"/>
      <c r="RF142" s="412"/>
      <c r="RG142" s="412"/>
      <c r="RH142" s="412"/>
      <c r="RI142" s="412"/>
      <c r="RJ142" s="412"/>
      <c r="RK142" s="412"/>
      <c r="RL142" s="412"/>
      <c r="RM142" s="412"/>
      <c r="RN142" s="412"/>
      <c r="RO142" s="412"/>
      <c r="RP142" s="412"/>
      <c r="RQ142" s="412"/>
      <c r="RR142" s="412"/>
      <c r="RS142" s="412"/>
      <c r="RT142" s="412"/>
      <c r="RU142" s="412"/>
      <c r="RV142" s="412"/>
      <c r="RW142" s="412"/>
      <c r="RX142" s="412"/>
      <c r="RY142" s="412"/>
      <c r="RZ142" s="412"/>
      <c r="SA142" s="412"/>
      <c r="SB142" s="412"/>
      <c r="SC142" s="412"/>
      <c r="SD142" s="412"/>
      <c r="SE142" s="412"/>
      <c r="SF142" s="412"/>
      <c r="SG142" s="412"/>
      <c r="SH142" s="412"/>
      <c r="SI142" s="412"/>
      <c r="SJ142" s="412"/>
      <c r="SK142" s="412"/>
      <c r="SL142" s="412"/>
      <c r="SM142" s="412"/>
      <c r="SN142" s="412"/>
      <c r="SO142" s="412"/>
      <c r="SP142" s="412"/>
      <c r="SQ142" s="412"/>
      <c r="SR142" s="412"/>
      <c r="SS142" s="412"/>
      <c r="ST142" s="412"/>
      <c r="SU142" s="412"/>
      <c r="SV142" s="412"/>
      <c r="SW142" s="412"/>
      <c r="SX142" s="412"/>
      <c r="SY142" s="412"/>
      <c r="SZ142" s="412"/>
      <c r="TA142" s="412"/>
      <c r="TB142" s="412"/>
      <c r="TC142" s="412"/>
      <c r="TD142" s="412"/>
      <c r="TE142" s="412"/>
      <c r="TF142" s="412"/>
      <c r="TG142" s="412"/>
      <c r="TH142" s="412"/>
      <c r="TI142" s="412"/>
      <c r="TJ142" s="412"/>
      <c r="TK142" s="412"/>
      <c r="TL142" s="412"/>
      <c r="TM142" s="412"/>
      <c r="TN142" s="412"/>
      <c r="TO142" s="412"/>
      <c r="TP142" s="412"/>
      <c r="TQ142" s="412"/>
      <c r="TR142" s="412"/>
      <c r="TS142" s="412"/>
      <c r="TT142" s="412"/>
      <c r="TU142" s="412"/>
      <c r="TV142" s="412"/>
      <c r="TW142" s="412"/>
      <c r="TX142" s="412"/>
      <c r="TY142" s="412"/>
      <c r="TZ142" s="412"/>
      <c r="UA142" s="412"/>
      <c r="UB142" s="412"/>
      <c r="UC142" s="412"/>
      <c r="UD142" s="412"/>
      <c r="UE142" s="412"/>
      <c r="UF142" s="412"/>
      <c r="UG142" s="412"/>
      <c r="UH142" s="412"/>
      <c r="UI142" s="412"/>
      <c r="UJ142" s="412"/>
      <c r="UK142" s="412"/>
      <c r="UL142" s="412"/>
      <c r="UM142" s="412"/>
      <c r="UN142" s="412"/>
      <c r="UO142" s="412"/>
      <c r="UP142" s="412"/>
      <c r="UQ142" s="412"/>
      <c r="UR142" s="412"/>
      <c r="US142" s="412"/>
      <c r="UT142" s="412"/>
      <c r="UU142" s="412"/>
      <c r="UV142" s="412"/>
      <c r="UW142" s="412"/>
      <c r="UX142" s="412"/>
      <c r="UY142" s="412"/>
      <c r="UZ142" s="412"/>
      <c r="VA142" s="412"/>
      <c r="VB142" s="412"/>
      <c r="VC142" s="412"/>
      <c r="VD142" s="412"/>
      <c r="VE142" s="412"/>
      <c r="VF142" s="412"/>
      <c r="VG142" s="412"/>
      <c r="VH142" s="412"/>
      <c r="VI142" s="412"/>
      <c r="VJ142" s="412"/>
      <c r="VK142" s="412"/>
      <c r="VL142" s="412"/>
      <c r="VM142" s="412"/>
      <c r="VN142" s="412"/>
      <c r="VO142" s="412"/>
      <c r="VP142" s="412"/>
      <c r="VQ142" s="412"/>
      <c r="VR142" s="412"/>
      <c r="VS142" s="412"/>
      <c r="VT142" s="412"/>
      <c r="VU142" s="412"/>
      <c r="VV142" s="412"/>
      <c r="VW142" s="412"/>
      <c r="VX142" s="412"/>
      <c r="VY142" s="412"/>
      <c r="VZ142" s="412"/>
      <c r="WA142" s="412"/>
      <c r="WB142" s="412"/>
      <c r="WC142" s="412"/>
      <c r="WD142" s="412"/>
      <c r="WE142" s="412"/>
      <c r="WF142" s="412"/>
      <c r="WG142" s="412"/>
      <c r="WH142" s="412"/>
      <c r="WI142" s="412"/>
      <c r="WJ142" s="412"/>
      <c r="WK142" s="412"/>
      <c r="WL142" s="412"/>
      <c r="WM142" s="412"/>
      <c r="WN142" s="412"/>
      <c r="WO142" s="412"/>
      <c r="WP142" s="412"/>
      <c r="WQ142" s="412"/>
      <c r="WR142" s="412"/>
      <c r="WS142" s="412"/>
      <c r="WT142" s="412"/>
      <c r="WU142" s="412"/>
      <c r="WV142" s="412"/>
      <c r="WW142" s="412"/>
      <c r="WX142" s="412"/>
      <c r="WY142" s="412"/>
      <c r="WZ142" s="412"/>
      <c r="XA142" s="412"/>
      <c r="XB142" s="412"/>
      <c r="XC142" s="412"/>
      <c r="XD142" s="412"/>
      <c r="XE142" s="412"/>
      <c r="XF142" s="412"/>
      <c r="XG142" s="412"/>
      <c r="XH142" s="412"/>
      <c r="XI142" s="412"/>
      <c r="XJ142" s="412"/>
      <c r="XK142" s="412"/>
      <c r="XL142" s="412"/>
      <c r="XM142" s="412"/>
      <c r="XN142" s="412"/>
      <c r="XO142" s="412"/>
      <c r="XP142" s="412"/>
      <c r="XQ142" s="412"/>
      <c r="XR142" s="412"/>
      <c r="XS142" s="412"/>
      <c r="XT142" s="412"/>
      <c r="XU142" s="412"/>
      <c r="XV142" s="412"/>
      <c r="XW142" s="412"/>
      <c r="XX142" s="412"/>
      <c r="XY142" s="412"/>
      <c r="XZ142" s="412"/>
      <c r="YA142" s="412"/>
      <c r="YB142" s="412"/>
      <c r="YC142" s="412"/>
      <c r="YD142" s="412"/>
      <c r="YE142" s="412"/>
      <c r="YF142" s="412"/>
      <c r="YG142" s="412"/>
      <c r="YH142" s="412"/>
      <c r="YI142" s="412"/>
      <c r="YJ142" s="412"/>
      <c r="YK142" s="412"/>
      <c r="YL142" s="412"/>
      <c r="YM142" s="412"/>
      <c r="YN142" s="412"/>
      <c r="YO142" s="412"/>
      <c r="YP142" s="412"/>
      <c r="YQ142" s="412"/>
      <c r="YR142" s="412"/>
      <c r="YS142" s="412"/>
      <c r="YT142" s="412"/>
      <c r="YU142" s="412"/>
      <c r="YV142" s="412"/>
      <c r="YW142" s="412"/>
      <c r="YX142" s="412"/>
      <c r="YY142" s="412"/>
      <c r="YZ142" s="412"/>
      <c r="ZA142" s="412"/>
      <c r="ZB142" s="412"/>
      <c r="ZC142" s="412"/>
      <c r="ZD142" s="412"/>
      <c r="ZE142" s="412"/>
      <c r="ZF142" s="412"/>
      <c r="ZG142" s="412"/>
      <c r="ZH142" s="412"/>
      <c r="ZI142" s="412"/>
      <c r="ZJ142" s="412"/>
      <c r="ZK142" s="412"/>
      <c r="ZL142" s="412"/>
      <c r="ZM142" s="412"/>
      <c r="ZN142" s="412"/>
      <c r="ZO142" s="412"/>
      <c r="ZP142" s="412"/>
      <c r="ZQ142" s="412"/>
      <c r="ZR142" s="412"/>
      <c r="ZS142" s="412"/>
      <c r="ZT142" s="412"/>
      <c r="ZU142" s="412"/>
      <c r="ZV142" s="412"/>
      <c r="ZW142" s="412"/>
      <c r="ZX142" s="412"/>
      <c r="ZY142" s="412"/>
      <c r="ZZ142" s="412"/>
      <c r="AAA142" s="412"/>
      <c r="AAB142" s="412"/>
      <c r="AAC142" s="412"/>
      <c r="AAD142" s="412"/>
      <c r="AAE142" s="412"/>
      <c r="AAF142" s="412"/>
      <c r="AAG142" s="412"/>
      <c r="AAH142" s="412"/>
      <c r="AAI142" s="412"/>
      <c r="AAJ142" s="412"/>
      <c r="AAK142" s="412"/>
      <c r="AAL142" s="412"/>
      <c r="AAM142" s="412"/>
      <c r="AAN142" s="412"/>
      <c r="AAO142" s="412"/>
      <c r="AAP142" s="412"/>
      <c r="AAQ142" s="412"/>
      <c r="AAR142" s="412"/>
      <c r="AAS142" s="412"/>
      <c r="AAT142" s="412"/>
      <c r="AAU142" s="412"/>
      <c r="AAV142" s="412"/>
      <c r="AAW142" s="412"/>
      <c r="AAX142" s="412"/>
      <c r="AAY142" s="412"/>
      <c r="AAZ142" s="412"/>
      <c r="ABA142" s="412"/>
      <c r="ABB142" s="412"/>
      <c r="ABC142" s="412"/>
      <c r="ABD142" s="412"/>
      <c r="ABE142" s="412"/>
      <c r="ABF142" s="412"/>
      <c r="ABG142" s="412"/>
      <c r="ABH142" s="412"/>
      <c r="ABI142" s="412"/>
      <c r="ABJ142" s="412"/>
      <c r="ABK142" s="412"/>
      <c r="ABL142" s="412"/>
      <c r="ABM142" s="412"/>
      <c r="ABN142" s="412"/>
      <c r="ABO142" s="412"/>
      <c r="ABP142" s="412"/>
      <c r="ABQ142" s="412"/>
      <c r="ABR142" s="412"/>
      <c r="ABS142" s="412"/>
      <c r="ABT142" s="412"/>
      <c r="ABU142" s="412"/>
      <c r="ABV142" s="412"/>
      <c r="ABW142" s="412"/>
      <c r="ABX142" s="412"/>
      <c r="ABY142" s="412"/>
      <c r="ABZ142" s="412"/>
      <c r="ACA142" s="412"/>
      <c r="ACB142" s="412"/>
      <c r="ACC142" s="412"/>
      <c r="ACD142" s="412"/>
      <c r="ACE142" s="412"/>
      <c r="ACF142" s="412"/>
      <c r="ACG142" s="412"/>
      <c r="ACH142" s="412"/>
      <c r="ACI142" s="412"/>
      <c r="ACJ142" s="412"/>
      <c r="ACK142" s="412"/>
      <c r="ACL142" s="412"/>
      <c r="ACM142" s="412"/>
      <c r="ACN142" s="412"/>
      <c r="ACO142" s="412"/>
      <c r="ACP142" s="412"/>
      <c r="ACQ142" s="412"/>
      <c r="ACR142" s="412"/>
      <c r="ACS142" s="412"/>
      <c r="ACT142" s="412"/>
      <c r="ACU142" s="412"/>
      <c r="ACV142" s="412"/>
      <c r="ACW142" s="412"/>
      <c r="ACX142" s="412"/>
      <c r="ACY142" s="412"/>
      <c r="ACZ142" s="412"/>
      <c r="ADA142" s="412"/>
      <c r="ADB142" s="412"/>
      <c r="ADC142" s="412"/>
      <c r="ADD142" s="412"/>
      <c r="ADE142" s="412"/>
      <c r="ADF142" s="412"/>
      <c r="ADG142" s="412"/>
      <c r="ADH142" s="412"/>
      <c r="ADI142" s="412"/>
      <c r="ADJ142" s="412"/>
      <c r="ADK142" s="412"/>
      <c r="ADL142" s="412"/>
      <c r="ADM142" s="412"/>
      <c r="ADN142" s="412"/>
      <c r="ADO142" s="412"/>
      <c r="ADP142" s="412"/>
      <c r="ADQ142" s="412"/>
      <c r="ADR142" s="412"/>
      <c r="ADS142" s="412"/>
      <c r="ADT142" s="412"/>
      <c r="ADU142" s="412"/>
      <c r="ADV142" s="412"/>
      <c r="ADW142" s="412"/>
      <c r="ADX142" s="412"/>
      <c r="ADY142" s="412"/>
      <c r="ADZ142" s="412"/>
      <c r="AEA142" s="412"/>
      <c r="AEB142" s="412"/>
      <c r="AEC142" s="412"/>
      <c r="AED142" s="412"/>
      <c r="AEE142" s="412"/>
      <c r="AEF142" s="412"/>
      <c r="AEG142" s="412"/>
      <c r="AEH142" s="412"/>
      <c r="AEI142" s="412"/>
      <c r="AEJ142" s="412"/>
      <c r="AEK142" s="412"/>
      <c r="AEL142" s="412"/>
      <c r="AEM142" s="412"/>
      <c r="AEN142" s="412"/>
      <c r="AEO142" s="412"/>
      <c r="AEP142" s="412"/>
      <c r="AEQ142" s="412"/>
      <c r="AER142" s="412"/>
      <c r="AES142" s="412"/>
      <c r="AET142" s="412"/>
      <c r="AEU142" s="412"/>
      <c r="AEV142" s="412"/>
      <c r="AEW142" s="412"/>
      <c r="AEX142" s="412"/>
      <c r="AEY142" s="412"/>
      <c r="AEZ142" s="412"/>
      <c r="AFA142" s="412"/>
      <c r="AFB142" s="412"/>
      <c r="AFC142" s="412"/>
      <c r="AFD142" s="412"/>
      <c r="AFE142" s="412"/>
      <c r="AFF142" s="412"/>
      <c r="AFG142" s="412"/>
      <c r="AFH142" s="412"/>
      <c r="AFI142" s="412"/>
      <c r="AFJ142" s="412"/>
      <c r="AFK142" s="412"/>
      <c r="AFL142" s="412"/>
      <c r="AFM142" s="412"/>
      <c r="AFN142" s="412"/>
      <c r="AFO142" s="412"/>
      <c r="AFP142" s="412"/>
      <c r="AFQ142" s="412"/>
      <c r="AFR142" s="412"/>
      <c r="AFS142" s="412"/>
      <c r="AFT142" s="412"/>
      <c r="AFU142" s="412"/>
      <c r="AFV142" s="412"/>
      <c r="AFW142" s="412"/>
      <c r="AFX142" s="412"/>
      <c r="AFY142" s="412"/>
      <c r="AFZ142" s="412"/>
      <c r="AGA142" s="412"/>
      <c r="AGB142" s="412"/>
      <c r="AGC142" s="412"/>
      <c r="AGD142" s="412"/>
      <c r="AGE142" s="412"/>
      <c r="AGF142" s="412"/>
      <c r="AGG142" s="412"/>
      <c r="AGH142" s="412"/>
      <c r="AGI142" s="412"/>
      <c r="AGJ142" s="412"/>
      <c r="AGK142" s="412"/>
      <c r="AGL142" s="412"/>
      <c r="AGM142" s="412"/>
      <c r="AGN142" s="412"/>
      <c r="AGO142" s="412"/>
      <c r="AGP142" s="412"/>
      <c r="AGQ142" s="412"/>
      <c r="AGR142" s="412"/>
      <c r="AGS142" s="412"/>
      <c r="AGT142" s="412"/>
      <c r="AGU142" s="412"/>
      <c r="AGV142" s="412"/>
      <c r="AGW142" s="412"/>
      <c r="AGX142" s="412"/>
      <c r="AGY142" s="412"/>
      <c r="AGZ142" s="412"/>
      <c r="AHA142" s="412"/>
      <c r="AHB142" s="412"/>
      <c r="AHC142" s="412"/>
      <c r="AHD142" s="412"/>
      <c r="AHE142" s="412"/>
      <c r="AHF142" s="412"/>
      <c r="AHG142" s="412"/>
      <c r="AHH142" s="412"/>
      <c r="AHI142" s="412"/>
      <c r="AHJ142" s="412"/>
      <c r="AHK142" s="412"/>
      <c r="AHL142" s="412"/>
      <c r="AHM142" s="412"/>
      <c r="AHN142" s="412"/>
      <c r="AHO142" s="412"/>
      <c r="AHP142" s="412"/>
      <c r="AHQ142" s="412"/>
      <c r="AHR142" s="412"/>
      <c r="AHS142" s="412"/>
      <c r="AHT142" s="412"/>
      <c r="AHU142" s="412"/>
      <c r="AHV142" s="412"/>
      <c r="AHW142" s="412"/>
      <c r="AHX142" s="412"/>
      <c r="AHY142" s="412"/>
      <c r="AHZ142" s="412"/>
      <c r="AIA142" s="412"/>
      <c r="AIB142" s="412"/>
      <c r="AIC142" s="412"/>
      <c r="AID142" s="412"/>
      <c r="AIE142" s="412"/>
      <c r="AIF142" s="412"/>
      <c r="AIG142" s="412"/>
      <c r="AIH142" s="412"/>
      <c r="AII142" s="412"/>
      <c r="AIJ142" s="412"/>
      <c r="AIK142" s="412"/>
      <c r="AIL142" s="412"/>
      <c r="AIM142" s="412"/>
      <c r="AIN142" s="412"/>
      <c r="AIO142" s="412"/>
      <c r="AIP142" s="412"/>
      <c r="AIQ142" s="412"/>
      <c r="AIR142" s="412"/>
      <c r="AIS142" s="412"/>
      <c r="AIT142" s="412"/>
      <c r="AIU142" s="412"/>
      <c r="AIV142" s="412"/>
      <c r="AIW142" s="412"/>
      <c r="AIX142" s="412"/>
      <c r="AIY142" s="412"/>
      <c r="AIZ142" s="412"/>
      <c r="AJA142" s="412"/>
      <c r="AJB142" s="412"/>
      <c r="AJC142" s="412"/>
      <c r="AJD142" s="412"/>
      <c r="AJE142" s="412"/>
      <c r="AJF142" s="412"/>
      <c r="AJG142" s="412"/>
      <c r="AJH142" s="412"/>
      <c r="AJI142" s="412"/>
      <c r="AJJ142" s="412"/>
      <c r="AJK142" s="412"/>
      <c r="AJL142" s="412"/>
      <c r="AJM142" s="412"/>
      <c r="AJN142" s="412"/>
      <c r="AJO142" s="412"/>
      <c r="AJP142" s="412"/>
      <c r="AJQ142" s="412"/>
      <c r="AJR142" s="412"/>
      <c r="AJS142" s="412"/>
      <c r="AJT142" s="412"/>
      <c r="AJU142" s="412"/>
      <c r="AJV142" s="412"/>
      <c r="AJW142" s="412"/>
      <c r="AJX142" s="412"/>
      <c r="AJY142" s="412"/>
      <c r="AJZ142" s="412"/>
      <c r="AKA142" s="412"/>
      <c r="AKB142" s="412"/>
      <c r="AKC142" s="412"/>
      <c r="AKD142" s="412"/>
      <c r="AKE142" s="412"/>
      <c r="AKF142" s="412"/>
      <c r="AKG142" s="412"/>
      <c r="AKH142" s="412"/>
      <c r="AKI142" s="412"/>
      <c r="AKJ142" s="412"/>
      <c r="AKK142" s="412"/>
      <c r="AKL142" s="412"/>
      <c r="AKM142" s="412"/>
      <c r="AKN142" s="412"/>
      <c r="AKO142" s="412"/>
      <c r="AKP142" s="412"/>
      <c r="AKQ142" s="412"/>
      <c r="AKR142" s="412"/>
      <c r="AKS142" s="412"/>
      <c r="AKT142" s="412"/>
      <c r="AKU142" s="412"/>
      <c r="AKV142" s="412"/>
      <c r="AKW142" s="412"/>
      <c r="AKX142" s="412"/>
      <c r="AKY142" s="412"/>
      <c r="AKZ142" s="412"/>
      <c r="ALA142" s="412"/>
      <c r="ALB142" s="412"/>
      <c r="ALC142" s="412"/>
      <c r="ALD142" s="412"/>
      <c r="ALE142" s="412"/>
      <c r="ALF142" s="412"/>
      <c r="ALG142" s="412"/>
      <c r="ALH142" s="412"/>
      <c r="ALI142" s="412"/>
      <c r="ALJ142" s="412"/>
      <c r="ALK142" s="412"/>
      <c r="ALL142" s="412"/>
      <c r="ALM142" s="412"/>
      <c r="ALN142" s="412"/>
      <c r="ALO142" s="412"/>
      <c r="ALP142" s="412"/>
      <c r="ALQ142" s="412"/>
      <c r="ALR142" s="412"/>
      <c r="ALS142" s="412"/>
      <c r="ALT142" s="412"/>
      <c r="ALU142" s="412"/>
      <c r="ALV142" s="412"/>
      <c r="ALW142" s="412"/>
      <c r="ALX142" s="412"/>
      <c r="ALY142" s="412"/>
      <c r="ALZ142" s="412"/>
      <c r="AMA142" s="412"/>
      <c r="AMB142" s="412"/>
      <c r="AMC142" s="412"/>
      <c r="AMD142" s="412"/>
      <c r="AME142" s="412"/>
      <c r="AMF142" s="412"/>
      <c r="AMG142" s="412"/>
      <c r="AMH142" s="412"/>
    </row>
    <row r="143" spans="1:1023" x14ac:dyDescent="0.25">
      <c r="A143" s="165" t="s">
        <v>1112</v>
      </c>
      <c r="B143" s="163">
        <v>142</v>
      </c>
      <c r="C143" s="166" t="s">
        <v>1113</v>
      </c>
      <c r="D143" s="176" t="s">
        <v>1114</v>
      </c>
      <c r="E143" s="190" t="s">
        <v>822</v>
      </c>
      <c r="F143" s="201"/>
      <c r="G143" s="180"/>
      <c r="H143" s="180"/>
      <c r="I143" s="319"/>
      <c r="J143" s="366"/>
      <c r="K143" s="65">
        <v>2</v>
      </c>
      <c r="L143" s="140"/>
      <c r="M143" s="140"/>
      <c r="N143" s="140"/>
      <c r="O143" s="140"/>
      <c r="P143" s="140"/>
      <c r="Q143" s="140"/>
      <c r="R143" s="140"/>
      <c r="S143" s="65" t="s">
        <v>753</v>
      </c>
      <c r="T143" s="140"/>
      <c r="U143" s="140"/>
      <c r="V143" s="219">
        <f t="shared" si="109"/>
        <v>100</v>
      </c>
      <c r="W143" s="219">
        <f t="shared" si="101"/>
        <v>100</v>
      </c>
      <c r="X143" s="219">
        <f t="shared" si="103"/>
        <v>100</v>
      </c>
      <c r="Y143" s="219">
        <f t="shared" si="89"/>
        <v>100</v>
      </c>
      <c r="Z143" s="219">
        <f t="shared" si="90"/>
        <v>100</v>
      </c>
      <c r="AA143" s="220">
        <f t="shared" si="104"/>
        <v>100</v>
      </c>
      <c r="AB143" s="220">
        <f t="shared" si="105"/>
        <v>100</v>
      </c>
      <c r="AC143" s="220">
        <f t="shared" si="93"/>
        <v>0.3</v>
      </c>
      <c r="AD143" s="416">
        <f t="shared" si="110"/>
        <v>100</v>
      </c>
      <c r="AE143" s="416">
        <f t="shared" si="98"/>
        <v>100</v>
      </c>
      <c r="AF143" s="212">
        <f t="shared" si="102"/>
        <v>10</v>
      </c>
      <c r="AG143" s="212">
        <f t="shared" si="106"/>
        <v>100</v>
      </c>
      <c r="AH143" s="212">
        <f t="shared" si="107"/>
        <v>100</v>
      </c>
      <c r="AI143" s="212">
        <f t="shared" si="108"/>
        <v>100</v>
      </c>
      <c r="AJ143" s="214"/>
      <c r="AK143" s="118"/>
      <c r="AL143" s="412"/>
      <c r="AM143" s="214"/>
      <c r="AN143" s="118"/>
      <c r="AO143" s="118"/>
      <c r="AP143" s="118"/>
      <c r="AQ143" s="234" t="s">
        <v>24755</v>
      </c>
      <c r="AR143" s="118"/>
      <c r="AS143" s="118"/>
      <c r="AT143" s="118"/>
    </row>
    <row r="144" spans="1:1023" x14ac:dyDescent="0.25">
      <c r="A144" s="162" t="s">
        <v>1115</v>
      </c>
      <c r="B144" s="163">
        <v>143</v>
      </c>
      <c r="C144" s="166" t="s">
        <v>1116</v>
      </c>
      <c r="D144" s="175" t="s">
        <v>1117</v>
      </c>
      <c r="E144" s="429"/>
      <c r="F144" s="201"/>
      <c r="G144" s="180"/>
      <c r="H144" s="180"/>
      <c r="I144" s="319"/>
      <c r="J144" s="366"/>
      <c r="K144" s="65">
        <v>2</v>
      </c>
      <c r="L144" s="140"/>
      <c r="M144" s="140"/>
      <c r="N144" s="140"/>
      <c r="O144" s="140"/>
      <c r="P144" s="140"/>
      <c r="Q144" s="140"/>
      <c r="R144" s="140"/>
      <c r="S144" s="140"/>
      <c r="T144" s="140"/>
      <c r="U144" s="140"/>
      <c r="V144" s="219">
        <f t="shared" si="109"/>
        <v>100</v>
      </c>
      <c r="W144" s="219">
        <f t="shared" si="101"/>
        <v>100</v>
      </c>
      <c r="X144" s="219">
        <f t="shared" si="103"/>
        <v>100</v>
      </c>
      <c r="Y144" s="219">
        <f t="shared" si="89"/>
        <v>100</v>
      </c>
      <c r="Z144" s="219">
        <f t="shared" si="90"/>
        <v>100</v>
      </c>
      <c r="AA144" s="220">
        <f t="shared" si="104"/>
        <v>100</v>
      </c>
      <c r="AB144" s="220">
        <f t="shared" si="105"/>
        <v>100</v>
      </c>
      <c r="AC144" s="220">
        <f t="shared" si="93"/>
        <v>100</v>
      </c>
      <c r="AD144" s="416">
        <f t="shared" si="110"/>
        <v>100</v>
      </c>
      <c r="AE144" s="416">
        <f t="shared" si="98"/>
        <v>100</v>
      </c>
      <c r="AF144" s="212">
        <f t="shared" si="102"/>
        <v>10</v>
      </c>
      <c r="AG144" s="212">
        <f t="shared" si="106"/>
        <v>100</v>
      </c>
      <c r="AH144" s="212">
        <f t="shared" si="107"/>
        <v>100</v>
      </c>
      <c r="AI144" s="212">
        <f t="shared" si="108"/>
        <v>100</v>
      </c>
      <c r="AJ144" s="214"/>
      <c r="AK144" s="118"/>
      <c r="AL144" s="412"/>
      <c r="AM144" s="214"/>
      <c r="AN144" s="118"/>
      <c r="AO144" s="118"/>
      <c r="AP144" s="118"/>
      <c r="AQ144" s="234" t="s">
        <v>24756</v>
      </c>
      <c r="AR144" s="118"/>
      <c r="AS144" s="118"/>
      <c r="AT144" s="118"/>
    </row>
    <row r="145" spans="1:1022" x14ac:dyDescent="0.25">
      <c r="A145" s="162" t="s">
        <v>1118</v>
      </c>
      <c r="B145" s="163">
        <v>144</v>
      </c>
      <c r="C145" s="162" t="s">
        <v>1119</v>
      </c>
      <c r="D145" s="175" t="s">
        <v>1120</v>
      </c>
      <c r="E145" s="429"/>
      <c r="F145" s="201"/>
      <c r="G145" s="180"/>
      <c r="H145" s="180"/>
      <c r="I145" s="319">
        <v>50.05</v>
      </c>
      <c r="J145" s="332">
        <v>2</v>
      </c>
      <c r="K145" s="140"/>
      <c r="L145" s="140"/>
      <c r="M145" s="140"/>
      <c r="N145" s="140"/>
      <c r="O145" s="140"/>
      <c r="P145" s="140"/>
      <c r="Q145" s="140"/>
      <c r="R145" s="140"/>
      <c r="S145" s="140"/>
      <c r="T145" s="140"/>
      <c r="U145" s="140"/>
      <c r="V145" s="219">
        <f t="shared" si="109"/>
        <v>100</v>
      </c>
      <c r="W145" s="219">
        <f t="shared" si="101"/>
        <v>100</v>
      </c>
      <c r="X145" s="219">
        <f t="shared" si="103"/>
        <v>100</v>
      </c>
      <c r="Y145" s="219">
        <f t="shared" si="89"/>
        <v>100</v>
      </c>
      <c r="Z145" s="219">
        <f t="shared" si="90"/>
        <v>100</v>
      </c>
      <c r="AA145" s="220">
        <f t="shared" si="104"/>
        <v>100</v>
      </c>
      <c r="AB145" s="220">
        <f t="shared" si="105"/>
        <v>100</v>
      </c>
      <c r="AC145" s="220">
        <f t="shared" si="93"/>
        <v>100</v>
      </c>
      <c r="AD145" s="416">
        <f t="shared" si="110"/>
        <v>100</v>
      </c>
      <c r="AE145" s="416">
        <f t="shared" si="98"/>
        <v>100</v>
      </c>
      <c r="AF145" s="212">
        <f t="shared" si="102"/>
        <v>100</v>
      </c>
      <c r="AG145" s="212">
        <f t="shared" si="106"/>
        <v>10</v>
      </c>
      <c r="AH145" s="212">
        <f t="shared" si="107"/>
        <v>100</v>
      </c>
      <c r="AI145" s="212">
        <f t="shared" si="108"/>
        <v>100</v>
      </c>
      <c r="AJ145" s="214"/>
      <c r="AK145" s="118"/>
      <c r="AL145" s="412"/>
      <c r="AM145" s="214"/>
      <c r="AN145" s="118"/>
      <c r="AO145" s="118"/>
      <c r="AP145" s="118"/>
      <c r="AQ145" s="234" t="s">
        <v>24757</v>
      </c>
      <c r="AR145" s="118"/>
      <c r="AS145" s="118"/>
      <c r="AT145" s="118"/>
      <c r="AU145" s="412"/>
      <c r="AV145" s="412"/>
      <c r="AW145" s="412"/>
      <c r="AX145" s="412"/>
      <c r="AY145" s="412"/>
      <c r="AZ145" s="412"/>
      <c r="BA145" s="412"/>
      <c r="BB145" s="412"/>
      <c r="BC145" s="412"/>
      <c r="BD145" s="412"/>
      <c r="BE145" s="412"/>
      <c r="BF145" s="412"/>
      <c r="BG145" s="412"/>
      <c r="BH145" s="412"/>
      <c r="BI145" s="412"/>
      <c r="BJ145" s="412"/>
      <c r="BK145" s="412"/>
      <c r="BL145" s="412"/>
      <c r="BM145" s="412"/>
      <c r="BN145" s="412"/>
      <c r="BO145" s="412"/>
      <c r="BP145" s="412"/>
      <c r="BQ145" s="412"/>
      <c r="BR145" s="412"/>
      <c r="BS145" s="412"/>
      <c r="BT145" s="412"/>
      <c r="BU145" s="412"/>
      <c r="BV145" s="412"/>
      <c r="BW145" s="412"/>
      <c r="BX145" s="412"/>
      <c r="BY145" s="412"/>
      <c r="BZ145" s="412"/>
      <c r="CA145" s="412"/>
      <c r="CB145" s="412"/>
      <c r="CC145" s="412"/>
      <c r="CD145" s="412"/>
      <c r="CE145" s="412"/>
      <c r="CF145" s="412"/>
      <c r="CG145" s="412"/>
      <c r="CH145" s="412"/>
      <c r="CI145" s="412"/>
      <c r="CJ145" s="412"/>
      <c r="CK145" s="412"/>
      <c r="CL145" s="412"/>
      <c r="CM145" s="412"/>
      <c r="CN145" s="412"/>
      <c r="CO145" s="412"/>
      <c r="CP145" s="412"/>
      <c r="CQ145" s="412"/>
      <c r="CR145" s="412"/>
      <c r="CS145" s="412"/>
      <c r="CT145" s="412"/>
      <c r="CU145" s="412"/>
      <c r="CV145" s="412"/>
      <c r="CW145" s="412"/>
      <c r="CX145" s="412"/>
      <c r="CY145" s="412"/>
      <c r="CZ145" s="412"/>
      <c r="DA145" s="412"/>
      <c r="DB145" s="412"/>
      <c r="DC145" s="412"/>
      <c r="DD145" s="412"/>
      <c r="DE145" s="412"/>
      <c r="DF145" s="412"/>
      <c r="DG145" s="412"/>
      <c r="DH145" s="412"/>
      <c r="DI145" s="412"/>
      <c r="DJ145" s="412"/>
      <c r="DK145" s="412"/>
      <c r="DL145" s="412"/>
      <c r="DM145" s="412"/>
      <c r="DN145" s="412"/>
      <c r="DO145" s="412"/>
      <c r="DP145" s="412"/>
      <c r="DQ145" s="412"/>
      <c r="DR145" s="412"/>
      <c r="DS145" s="412"/>
      <c r="DT145" s="412"/>
      <c r="DU145" s="412"/>
      <c r="DV145" s="412"/>
      <c r="DW145" s="412"/>
      <c r="DX145" s="412"/>
      <c r="DY145" s="412"/>
      <c r="DZ145" s="412"/>
      <c r="EA145" s="412"/>
      <c r="EB145" s="412"/>
      <c r="EC145" s="412"/>
      <c r="ED145" s="412"/>
      <c r="EE145" s="412"/>
      <c r="EF145" s="412"/>
      <c r="EG145" s="412"/>
      <c r="EH145" s="412"/>
      <c r="EI145" s="412"/>
      <c r="EJ145" s="412"/>
      <c r="EK145" s="412"/>
      <c r="EL145" s="412"/>
      <c r="EM145" s="412"/>
      <c r="EN145" s="412"/>
      <c r="EO145" s="412"/>
      <c r="EP145" s="412"/>
      <c r="EQ145" s="412"/>
      <c r="ER145" s="412"/>
      <c r="ES145" s="412"/>
      <c r="ET145" s="412"/>
      <c r="EU145" s="412"/>
      <c r="EV145" s="412"/>
      <c r="EW145" s="412"/>
      <c r="EX145" s="412"/>
      <c r="EY145" s="412"/>
      <c r="EZ145" s="412"/>
      <c r="FA145" s="412"/>
      <c r="FB145" s="412"/>
      <c r="FC145" s="412"/>
      <c r="FD145" s="412"/>
      <c r="FE145" s="412"/>
      <c r="FF145" s="412"/>
      <c r="FG145" s="412"/>
      <c r="FH145" s="412"/>
      <c r="FI145" s="412"/>
      <c r="FJ145" s="412"/>
      <c r="FK145" s="412"/>
      <c r="FL145" s="412"/>
      <c r="FM145" s="412"/>
      <c r="FN145" s="412"/>
      <c r="FO145" s="412"/>
      <c r="FP145" s="412"/>
      <c r="FQ145" s="412"/>
      <c r="FR145" s="412"/>
      <c r="FS145" s="412"/>
      <c r="FT145" s="412"/>
      <c r="FU145" s="412"/>
      <c r="FV145" s="412"/>
      <c r="FW145" s="412"/>
      <c r="FX145" s="412"/>
      <c r="FY145" s="412"/>
      <c r="FZ145" s="412"/>
      <c r="GA145" s="412"/>
      <c r="GB145" s="412"/>
      <c r="GC145" s="412"/>
      <c r="GD145" s="412"/>
      <c r="GE145" s="412"/>
      <c r="GF145" s="412"/>
      <c r="GG145" s="412"/>
      <c r="GH145" s="412"/>
      <c r="GI145" s="412"/>
      <c r="GJ145" s="412"/>
      <c r="GK145" s="412"/>
      <c r="GL145" s="412"/>
      <c r="GM145" s="412"/>
      <c r="GN145" s="412"/>
      <c r="GO145" s="412"/>
      <c r="GP145" s="412"/>
      <c r="GQ145" s="412"/>
      <c r="GR145" s="412"/>
      <c r="GS145" s="412"/>
      <c r="GT145" s="412"/>
      <c r="GU145" s="412"/>
      <c r="GV145" s="412"/>
      <c r="GW145" s="412"/>
      <c r="GX145" s="412"/>
      <c r="GY145" s="412"/>
      <c r="GZ145" s="412"/>
      <c r="HA145" s="412"/>
      <c r="HB145" s="412"/>
      <c r="HC145" s="412"/>
      <c r="HD145" s="412"/>
      <c r="HE145" s="412"/>
      <c r="HF145" s="412"/>
      <c r="HG145" s="412"/>
      <c r="HH145" s="412"/>
      <c r="HI145" s="412"/>
      <c r="HJ145" s="412"/>
      <c r="HK145" s="412"/>
      <c r="HL145" s="412"/>
      <c r="HM145" s="412"/>
      <c r="HN145" s="412"/>
      <c r="HO145" s="412"/>
      <c r="HP145" s="412"/>
      <c r="HQ145" s="412"/>
      <c r="HR145" s="412"/>
      <c r="HS145" s="412"/>
      <c r="HT145" s="412"/>
      <c r="HU145" s="412"/>
      <c r="HV145" s="412"/>
      <c r="HW145" s="412"/>
      <c r="HX145" s="412"/>
      <c r="HY145" s="412"/>
      <c r="HZ145" s="412"/>
      <c r="IA145" s="412"/>
      <c r="IB145" s="412"/>
      <c r="IC145" s="412"/>
      <c r="ID145" s="412"/>
      <c r="IE145" s="412"/>
      <c r="IF145" s="412"/>
      <c r="IG145" s="412"/>
      <c r="IH145" s="412"/>
      <c r="II145" s="412"/>
      <c r="IJ145" s="412"/>
      <c r="IK145" s="412"/>
      <c r="IL145" s="412"/>
      <c r="IM145" s="412"/>
      <c r="IN145" s="412"/>
      <c r="IO145" s="412"/>
      <c r="IP145" s="412"/>
      <c r="IQ145" s="412"/>
      <c r="IR145" s="412"/>
      <c r="IS145" s="412"/>
      <c r="IT145" s="412"/>
      <c r="IU145" s="412"/>
      <c r="IV145" s="412"/>
      <c r="IW145" s="412"/>
      <c r="IX145" s="412"/>
      <c r="IY145" s="412"/>
      <c r="IZ145" s="412"/>
      <c r="JA145" s="412"/>
      <c r="JB145" s="412"/>
      <c r="JC145" s="412"/>
      <c r="JD145" s="412"/>
      <c r="JE145" s="412"/>
      <c r="JF145" s="412"/>
      <c r="JG145" s="412"/>
      <c r="JH145" s="412"/>
      <c r="JI145" s="412"/>
      <c r="JJ145" s="412"/>
      <c r="JK145" s="412"/>
      <c r="JL145" s="412"/>
      <c r="JM145" s="412"/>
      <c r="JN145" s="412"/>
      <c r="JO145" s="412"/>
      <c r="JP145" s="412"/>
      <c r="JQ145" s="412"/>
      <c r="JR145" s="412"/>
      <c r="JS145" s="412"/>
      <c r="JT145" s="412"/>
      <c r="JU145" s="412"/>
      <c r="JV145" s="412"/>
      <c r="JW145" s="412"/>
      <c r="JX145" s="412"/>
      <c r="JY145" s="412"/>
      <c r="JZ145" s="412"/>
      <c r="KA145" s="412"/>
      <c r="KB145" s="412"/>
      <c r="KC145" s="412"/>
      <c r="KD145" s="412"/>
      <c r="KE145" s="412"/>
      <c r="KF145" s="412"/>
      <c r="KG145" s="412"/>
      <c r="KH145" s="412"/>
      <c r="KI145" s="412"/>
      <c r="KJ145" s="412"/>
      <c r="KK145" s="412"/>
      <c r="KL145" s="412"/>
      <c r="KM145" s="412"/>
      <c r="KN145" s="412"/>
      <c r="KO145" s="412"/>
      <c r="KP145" s="412"/>
      <c r="KQ145" s="412"/>
      <c r="KR145" s="412"/>
      <c r="KS145" s="412"/>
      <c r="KT145" s="412"/>
      <c r="KU145" s="412"/>
      <c r="KV145" s="412"/>
      <c r="KW145" s="412"/>
      <c r="KX145" s="412"/>
      <c r="KY145" s="412"/>
      <c r="KZ145" s="412"/>
      <c r="LA145" s="412"/>
      <c r="LB145" s="412"/>
      <c r="LC145" s="412"/>
      <c r="LD145" s="412"/>
      <c r="LE145" s="412"/>
      <c r="LF145" s="412"/>
      <c r="LG145" s="412"/>
      <c r="LH145" s="412"/>
      <c r="LI145" s="412"/>
      <c r="LJ145" s="412"/>
      <c r="LK145" s="412"/>
      <c r="LL145" s="412"/>
      <c r="LM145" s="412"/>
      <c r="LN145" s="412"/>
      <c r="LO145" s="412"/>
      <c r="LP145" s="412"/>
      <c r="LQ145" s="412"/>
      <c r="LR145" s="412"/>
      <c r="LS145" s="412"/>
      <c r="LT145" s="412"/>
      <c r="LU145" s="412"/>
      <c r="LV145" s="412"/>
      <c r="LW145" s="412"/>
      <c r="LX145" s="412"/>
      <c r="LY145" s="412"/>
      <c r="LZ145" s="412"/>
      <c r="MA145" s="412"/>
      <c r="MB145" s="412"/>
      <c r="MC145" s="412"/>
      <c r="MD145" s="412"/>
      <c r="ME145" s="412"/>
      <c r="MF145" s="412"/>
      <c r="MG145" s="412"/>
      <c r="MH145" s="412"/>
      <c r="MI145" s="412"/>
      <c r="MJ145" s="412"/>
      <c r="MK145" s="412"/>
      <c r="ML145" s="412"/>
      <c r="MM145" s="412"/>
      <c r="MN145" s="412"/>
      <c r="MO145" s="412"/>
      <c r="MP145" s="412"/>
      <c r="MQ145" s="412"/>
      <c r="MR145" s="412"/>
      <c r="MS145" s="412"/>
      <c r="MT145" s="412"/>
      <c r="MU145" s="412"/>
      <c r="MV145" s="412"/>
      <c r="MW145" s="412"/>
      <c r="MX145" s="412"/>
      <c r="MY145" s="412"/>
      <c r="MZ145" s="412"/>
      <c r="NA145" s="412"/>
      <c r="NB145" s="412"/>
      <c r="NC145" s="412"/>
      <c r="ND145" s="412"/>
      <c r="NE145" s="412"/>
      <c r="NF145" s="412"/>
      <c r="NG145" s="412"/>
      <c r="NH145" s="412"/>
      <c r="NI145" s="412"/>
      <c r="NJ145" s="412"/>
      <c r="NK145" s="412"/>
      <c r="NL145" s="412"/>
      <c r="NM145" s="412"/>
      <c r="NN145" s="412"/>
      <c r="NO145" s="412"/>
      <c r="NP145" s="412"/>
      <c r="NQ145" s="412"/>
      <c r="NR145" s="412"/>
      <c r="NS145" s="412"/>
      <c r="NT145" s="412"/>
      <c r="NU145" s="412"/>
      <c r="NV145" s="412"/>
      <c r="NW145" s="412"/>
      <c r="NX145" s="412"/>
      <c r="NY145" s="412"/>
      <c r="NZ145" s="412"/>
      <c r="OA145" s="412"/>
      <c r="OB145" s="412"/>
      <c r="OC145" s="412"/>
      <c r="OD145" s="412"/>
      <c r="OE145" s="412"/>
      <c r="OF145" s="412"/>
      <c r="OG145" s="412"/>
      <c r="OH145" s="412"/>
      <c r="OI145" s="412"/>
      <c r="OJ145" s="412"/>
      <c r="OK145" s="412"/>
      <c r="OL145" s="412"/>
      <c r="OM145" s="412"/>
      <c r="ON145" s="412"/>
      <c r="OO145" s="412"/>
      <c r="OP145" s="412"/>
      <c r="OQ145" s="412"/>
      <c r="OR145" s="412"/>
      <c r="OS145" s="412"/>
      <c r="OT145" s="412"/>
      <c r="OU145" s="412"/>
      <c r="OV145" s="412"/>
      <c r="OW145" s="412"/>
      <c r="OX145" s="412"/>
      <c r="OY145" s="412"/>
      <c r="OZ145" s="412"/>
      <c r="PA145" s="412"/>
      <c r="PB145" s="412"/>
      <c r="PC145" s="412"/>
      <c r="PD145" s="412"/>
      <c r="PE145" s="412"/>
      <c r="PF145" s="412"/>
      <c r="PG145" s="412"/>
      <c r="PH145" s="412"/>
      <c r="PI145" s="412"/>
      <c r="PJ145" s="412"/>
      <c r="PK145" s="412"/>
      <c r="PL145" s="412"/>
      <c r="PM145" s="412"/>
      <c r="PN145" s="412"/>
      <c r="PO145" s="412"/>
      <c r="PP145" s="412"/>
      <c r="PQ145" s="412"/>
      <c r="PR145" s="412"/>
      <c r="PS145" s="412"/>
      <c r="PT145" s="412"/>
      <c r="PU145" s="412"/>
      <c r="PV145" s="412"/>
      <c r="PW145" s="412"/>
      <c r="PX145" s="412"/>
      <c r="PY145" s="412"/>
      <c r="PZ145" s="412"/>
      <c r="QA145" s="412"/>
      <c r="QB145" s="412"/>
      <c r="QC145" s="412"/>
      <c r="QD145" s="412"/>
      <c r="QE145" s="412"/>
      <c r="QF145" s="412"/>
      <c r="QG145" s="412"/>
      <c r="QH145" s="412"/>
      <c r="QI145" s="412"/>
      <c r="QJ145" s="412"/>
      <c r="QK145" s="412"/>
      <c r="QL145" s="412"/>
      <c r="QM145" s="412"/>
      <c r="QN145" s="412"/>
      <c r="QO145" s="412"/>
      <c r="QP145" s="412"/>
      <c r="QQ145" s="412"/>
      <c r="QR145" s="412"/>
      <c r="QS145" s="412"/>
      <c r="QT145" s="412"/>
      <c r="QU145" s="412"/>
      <c r="QV145" s="412"/>
      <c r="QW145" s="412"/>
      <c r="QX145" s="412"/>
      <c r="QY145" s="412"/>
      <c r="QZ145" s="412"/>
      <c r="RA145" s="412"/>
      <c r="RB145" s="412"/>
      <c r="RC145" s="412"/>
      <c r="RD145" s="412"/>
      <c r="RE145" s="412"/>
      <c r="RF145" s="412"/>
      <c r="RG145" s="412"/>
      <c r="RH145" s="412"/>
      <c r="RI145" s="412"/>
      <c r="RJ145" s="412"/>
      <c r="RK145" s="412"/>
      <c r="RL145" s="412"/>
      <c r="RM145" s="412"/>
      <c r="RN145" s="412"/>
      <c r="RO145" s="412"/>
      <c r="RP145" s="412"/>
      <c r="RQ145" s="412"/>
      <c r="RR145" s="412"/>
      <c r="RS145" s="412"/>
      <c r="RT145" s="412"/>
      <c r="RU145" s="412"/>
      <c r="RV145" s="412"/>
      <c r="RW145" s="412"/>
      <c r="RX145" s="412"/>
      <c r="RY145" s="412"/>
      <c r="RZ145" s="412"/>
      <c r="SA145" s="412"/>
      <c r="SB145" s="412"/>
      <c r="SC145" s="412"/>
      <c r="SD145" s="412"/>
      <c r="SE145" s="412"/>
      <c r="SF145" s="412"/>
      <c r="SG145" s="412"/>
      <c r="SH145" s="412"/>
      <c r="SI145" s="412"/>
      <c r="SJ145" s="412"/>
      <c r="SK145" s="412"/>
      <c r="SL145" s="412"/>
      <c r="SM145" s="412"/>
      <c r="SN145" s="412"/>
      <c r="SO145" s="412"/>
      <c r="SP145" s="412"/>
      <c r="SQ145" s="412"/>
      <c r="SR145" s="412"/>
      <c r="SS145" s="412"/>
      <c r="ST145" s="412"/>
      <c r="SU145" s="412"/>
      <c r="SV145" s="412"/>
      <c r="SW145" s="412"/>
      <c r="SX145" s="412"/>
      <c r="SY145" s="412"/>
      <c r="SZ145" s="412"/>
      <c r="TA145" s="412"/>
      <c r="TB145" s="412"/>
      <c r="TC145" s="412"/>
      <c r="TD145" s="412"/>
      <c r="TE145" s="412"/>
      <c r="TF145" s="412"/>
      <c r="TG145" s="412"/>
      <c r="TH145" s="412"/>
      <c r="TI145" s="412"/>
      <c r="TJ145" s="412"/>
      <c r="TK145" s="412"/>
      <c r="TL145" s="412"/>
      <c r="TM145" s="412"/>
      <c r="TN145" s="412"/>
      <c r="TO145" s="412"/>
      <c r="TP145" s="412"/>
      <c r="TQ145" s="412"/>
      <c r="TR145" s="412"/>
      <c r="TS145" s="412"/>
      <c r="TT145" s="412"/>
      <c r="TU145" s="412"/>
      <c r="TV145" s="412"/>
      <c r="TW145" s="412"/>
      <c r="TX145" s="412"/>
      <c r="TY145" s="412"/>
      <c r="TZ145" s="412"/>
      <c r="UA145" s="412"/>
      <c r="UB145" s="412"/>
      <c r="UC145" s="412"/>
      <c r="UD145" s="412"/>
      <c r="UE145" s="412"/>
      <c r="UF145" s="412"/>
      <c r="UG145" s="412"/>
      <c r="UH145" s="412"/>
      <c r="UI145" s="412"/>
      <c r="UJ145" s="412"/>
      <c r="UK145" s="412"/>
      <c r="UL145" s="412"/>
      <c r="UM145" s="412"/>
      <c r="UN145" s="412"/>
      <c r="UO145" s="412"/>
      <c r="UP145" s="412"/>
      <c r="UQ145" s="412"/>
      <c r="UR145" s="412"/>
      <c r="US145" s="412"/>
      <c r="UT145" s="412"/>
      <c r="UU145" s="412"/>
      <c r="UV145" s="412"/>
      <c r="UW145" s="412"/>
      <c r="UX145" s="412"/>
      <c r="UY145" s="412"/>
      <c r="UZ145" s="412"/>
      <c r="VA145" s="412"/>
      <c r="VB145" s="412"/>
      <c r="VC145" s="412"/>
      <c r="VD145" s="412"/>
      <c r="VE145" s="412"/>
      <c r="VF145" s="412"/>
      <c r="VG145" s="412"/>
      <c r="VH145" s="412"/>
      <c r="VI145" s="412"/>
      <c r="VJ145" s="412"/>
      <c r="VK145" s="412"/>
      <c r="VL145" s="412"/>
      <c r="VM145" s="412"/>
      <c r="VN145" s="412"/>
      <c r="VO145" s="412"/>
      <c r="VP145" s="412"/>
      <c r="VQ145" s="412"/>
      <c r="VR145" s="412"/>
      <c r="VS145" s="412"/>
      <c r="VT145" s="412"/>
      <c r="VU145" s="412"/>
      <c r="VV145" s="412"/>
      <c r="VW145" s="412"/>
      <c r="VX145" s="412"/>
      <c r="VY145" s="412"/>
      <c r="VZ145" s="412"/>
      <c r="WA145" s="412"/>
      <c r="WB145" s="412"/>
      <c r="WC145" s="412"/>
      <c r="WD145" s="412"/>
      <c r="WE145" s="412"/>
      <c r="WF145" s="412"/>
      <c r="WG145" s="412"/>
      <c r="WH145" s="412"/>
      <c r="WI145" s="412"/>
      <c r="WJ145" s="412"/>
      <c r="WK145" s="412"/>
      <c r="WL145" s="412"/>
      <c r="WM145" s="412"/>
      <c r="WN145" s="412"/>
      <c r="WO145" s="412"/>
      <c r="WP145" s="412"/>
      <c r="WQ145" s="412"/>
      <c r="WR145" s="412"/>
      <c r="WS145" s="412"/>
      <c r="WT145" s="412"/>
      <c r="WU145" s="412"/>
      <c r="WV145" s="412"/>
      <c r="WW145" s="412"/>
      <c r="WX145" s="412"/>
      <c r="WY145" s="412"/>
      <c r="WZ145" s="412"/>
      <c r="XA145" s="412"/>
      <c r="XB145" s="412"/>
      <c r="XC145" s="412"/>
      <c r="XD145" s="412"/>
      <c r="XE145" s="412"/>
      <c r="XF145" s="412"/>
      <c r="XG145" s="412"/>
      <c r="XH145" s="412"/>
      <c r="XI145" s="412"/>
      <c r="XJ145" s="412"/>
      <c r="XK145" s="412"/>
      <c r="XL145" s="412"/>
      <c r="XM145" s="412"/>
      <c r="XN145" s="412"/>
      <c r="XO145" s="412"/>
      <c r="XP145" s="412"/>
      <c r="XQ145" s="412"/>
      <c r="XR145" s="412"/>
      <c r="XS145" s="412"/>
      <c r="XT145" s="412"/>
      <c r="XU145" s="412"/>
      <c r="XV145" s="412"/>
      <c r="XW145" s="412"/>
      <c r="XX145" s="412"/>
      <c r="XY145" s="412"/>
      <c r="XZ145" s="412"/>
      <c r="YA145" s="412"/>
      <c r="YB145" s="412"/>
      <c r="YC145" s="412"/>
      <c r="YD145" s="412"/>
      <c r="YE145" s="412"/>
      <c r="YF145" s="412"/>
      <c r="YG145" s="412"/>
      <c r="YH145" s="412"/>
      <c r="YI145" s="412"/>
      <c r="YJ145" s="412"/>
      <c r="YK145" s="412"/>
      <c r="YL145" s="412"/>
      <c r="YM145" s="412"/>
      <c r="YN145" s="412"/>
      <c r="YO145" s="412"/>
      <c r="YP145" s="412"/>
      <c r="YQ145" s="412"/>
      <c r="YR145" s="412"/>
      <c r="YS145" s="412"/>
      <c r="YT145" s="412"/>
      <c r="YU145" s="412"/>
      <c r="YV145" s="412"/>
      <c r="YW145" s="412"/>
      <c r="YX145" s="412"/>
      <c r="YY145" s="412"/>
      <c r="YZ145" s="412"/>
      <c r="ZA145" s="412"/>
      <c r="ZB145" s="412"/>
      <c r="ZC145" s="412"/>
      <c r="ZD145" s="412"/>
      <c r="ZE145" s="412"/>
      <c r="ZF145" s="412"/>
      <c r="ZG145" s="412"/>
      <c r="ZH145" s="412"/>
      <c r="ZI145" s="412"/>
      <c r="ZJ145" s="412"/>
      <c r="ZK145" s="412"/>
      <c r="ZL145" s="412"/>
      <c r="ZM145" s="412"/>
      <c r="ZN145" s="412"/>
      <c r="ZO145" s="412"/>
      <c r="ZP145" s="412"/>
      <c r="ZQ145" s="412"/>
      <c r="ZR145" s="412"/>
      <c r="ZS145" s="412"/>
      <c r="ZT145" s="412"/>
      <c r="ZU145" s="412"/>
      <c r="ZV145" s="412"/>
      <c r="ZW145" s="412"/>
      <c r="ZX145" s="412"/>
      <c r="ZY145" s="412"/>
      <c r="ZZ145" s="412"/>
      <c r="AAA145" s="412"/>
      <c r="AAB145" s="412"/>
      <c r="AAC145" s="412"/>
      <c r="AAD145" s="412"/>
      <c r="AAE145" s="412"/>
      <c r="AAF145" s="412"/>
      <c r="AAG145" s="412"/>
      <c r="AAH145" s="412"/>
      <c r="AAI145" s="412"/>
      <c r="AAJ145" s="412"/>
      <c r="AAK145" s="412"/>
      <c r="AAL145" s="412"/>
      <c r="AAM145" s="412"/>
      <c r="AAN145" s="412"/>
      <c r="AAO145" s="412"/>
      <c r="AAP145" s="412"/>
      <c r="AAQ145" s="412"/>
      <c r="AAR145" s="412"/>
      <c r="AAS145" s="412"/>
      <c r="AAT145" s="412"/>
      <c r="AAU145" s="412"/>
      <c r="AAV145" s="412"/>
      <c r="AAW145" s="412"/>
      <c r="AAX145" s="412"/>
      <c r="AAY145" s="412"/>
      <c r="AAZ145" s="412"/>
      <c r="ABA145" s="412"/>
      <c r="ABB145" s="412"/>
      <c r="ABC145" s="412"/>
      <c r="ABD145" s="412"/>
      <c r="ABE145" s="412"/>
      <c r="ABF145" s="412"/>
      <c r="ABG145" s="412"/>
      <c r="ABH145" s="412"/>
      <c r="ABI145" s="412"/>
      <c r="ABJ145" s="412"/>
      <c r="ABK145" s="412"/>
      <c r="ABL145" s="412"/>
      <c r="ABM145" s="412"/>
      <c r="ABN145" s="412"/>
      <c r="ABO145" s="412"/>
      <c r="ABP145" s="412"/>
      <c r="ABQ145" s="412"/>
      <c r="ABR145" s="412"/>
      <c r="ABS145" s="412"/>
      <c r="ABT145" s="412"/>
      <c r="ABU145" s="412"/>
      <c r="ABV145" s="412"/>
      <c r="ABW145" s="412"/>
      <c r="ABX145" s="412"/>
      <c r="ABY145" s="412"/>
      <c r="ABZ145" s="412"/>
      <c r="ACA145" s="412"/>
      <c r="ACB145" s="412"/>
      <c r="ACC145" s="412"/>
      <c r="ACD145" s="412"/>
      <c r="ACE145" s="412"/>
      <c r="ACF145" s="412"/>
      <c r="ACG145" s="412"/>
      <c r="ACH145" s="412"/>
      <c r="ACI145" s="412"/>
      <c r="ACJ145" s="412"/>
      <c r="ACK145" s="412"/>
      <c r="ACL145" s="412"/>
      <c r="ACM145" s="412"/>
      <c r="ACN145" s="412"/>
      <c r="ACO145" s="412"/>
      <c r="ACP145" s="412"/>
      <c r="ACQ145" s="412"/>
      <c r="ACR145" s="412"/>
      <c r="ACS145" s="412"/>
      <c r="ACT145" s="412"/>
      <c r="ACU145" s="412"/>
      <c r="ACV145" s="412"/>
      <c r="ACW145" s="412"/>
      <c r="ACX145" s="412"/>
      <c r="ACY145" s="412"/>
      <c r="ACZ145" s="412"/>
      <c r="ADA145" s="412"/>
      <c r="ADB145" s="412"/>
      <c r="ADC145" s="412"/>
      <c r="ADD145" s="412"/>
      <c r="ADE145" s="412"/>
      <c r="ADF145" s="412"/>
      <c r="ADG145" s="412"/>
      <c r="ADH145" s="412"/>
      <c r="ADI145" s="412"/>
      <c r="ADJ145" s="412"/>
      <c r="ADK145" s="412"/>
      <c r="ADL145" s="412"/>
      <c r="ADM145" s="412"/>
      <c r="ADN145" s="412"/>
      <c r="ADO145" s="412"/>
      <c r="ADP145" s="412"/>
      <c r="ADQ145" s="412"/>
      <c r="ADR145" s="412"/>
      <c r="ADS145" s="412"/>
      <c r="ADT145" s="412"/>
      <c r="ADU145" s="412"/>
      <c r="ADV145" s="412"/>
      <c r="ADW145" s="412"/>
      <c r="ADX145" s="412"/>
      <c r="ADY145" s="412"/>
      <c r="ADZ145" s="412"/>
      <c r="AEA145" s="412"/>
      <c r="AEB145" s="412"/>
      <c r="AEC145" s="412"/>
      <c r="AED145" s="412"/>
      <c r="AEE145" s="412"/>
      <c r="AEF145" s="412"/>
      <c r="AEG145" s="412"/>
      <c r="AEH145" s="412"/>
      <c r="AEI145" s="412"/>
      <c r="AEJ145" s="412"/>
      <c r="AEK145" s="412"/>
      <c r="AEL145" s="412"/>
      <c r="AEM145" s="412"/>
      <c r="AEN145" s="412"/>
      <c r="AEO145" s="412"/>
      <c r="AEP145" s="412"/>
      <c r="AEQ145" s="412"/>
      <c r="AER145" s="412"/>
      <c r="AES145" s="412"/>
      <c r="AET145" s="412"/>
      <c r="AEU145" s="412"/>
      <c r="AEV145" s="412"/>
      <c r="AEW145" s="412"/>
      <c r="AEX145" s="412"/>
      <c r="AEY145" s="412"/>
      <c r="AEZ145" s="412"/>
      <c r="AFA145" s="412"/>
      <c r="AFB145" s="412"/>
      <c r="AFC145" s="412"/>
      <c r="AFD145" s="412"/>
      <c r="AFE145" s="412"/>
      <c r="AFF145" s="412"/>
      <c r="AFG145" s="412"/>
      <c r="AFH145" s="412"/>
      <c r="AFI145" s="412"/>
      <c r="AFJ145" s="412"/>
      <c r="AFK145" s="412"/>
      <c r="AFL145" s="412"/>
      <c r="AFM145" s="412"/>
      <c r="AFN145" s="412"/>
      <c r="AFO145" s="412"/>
      <c r="AFP145" s="412"/>
      <c r="AFQ145" s="412"/>
      <c r="AFR145" s="412"/>
      <c r="AFS145" s="412"/>
      <c r="AFT145" s="412"/>
      <c r="AFU145" s="412"/>
      <c r="AFV145" s="412"/>
      <c r="AFW145" s="412"/>
      <c r="AFX145" s="412"/>
      <c r="AFY145" s="412"/>
      <c r="AFZ145" s="412"/>
      <c r="AGA145" s="412"/>
      <c r="AGB145" s="412"/>
      <c r="AGC145" s="412"/>
      <c r="AGD145" s="412"/>
      <c r="AGE145" s="412"/>
      <c r="AGF145" s="412"/>
      <c r="AGG145" s="412"/>
      <c r="AGH145" s="412"/>
      <c r="AGI145" s="412"/>
      <c r="AGJ145" s="412"/>
      <c r="AGK145" s="412"/>
      <c r="AGL145" s="412"/>
      <c r="AGM145" s="412"/>
      <c r="AGN145" s="412"/>
      <c r="AGO145" s="412"/>
      <c r="AGP145" s="412"/>
      <c r="AGQ145" s="412"/>
      <c r="AGR145" s="412"/>
      <c r="AGS145" s="412"/>
      <c r="AGT145" s="412"/>
      <c r="AGU145" s="412"/>
      <c r="AGV145" s="412"/>
      <c r="AGW145" s="412"/>
      <c r="AGX145" s="412"/>
      <c r="AGY145" s="412"/>
      <c r="AGZ145" s="412"/>
      <c r="AHA145" s="412"/>
      <c r="AHB145" s="412"/>
      <c r="AHC145" s="412"/>
      <c r="AHD145" s="412"/>
      <c r="AHE145" s="412"/>
      <c r="AHF145" s="412"/>
      <c r="AHG145" s="412"/>
      <c r="AHH145" s="412"/>
      <c r="AHI145" s="412"/>
      <c r="AHJ145" s="412"/>
      <c r="AHK145" s="412"/>
      <c r="AHL145" s="412"/>
      <c r="AHM145" s="412"/>
      <c r="AHN145" s="412"/>
      <c r="AHO145" s="412"/>
      <c r="AHP145" s="412"/>
      <c r="AHQ145" s="412"/>
      <c r="AHR145" s="412"/>
      <c r="AHS145" s="412"/>
      <c r="AHT145" s="412"/>
      <c r="AHU145" s="412"/>
      <c r="AHV145" s="412"/>
      <c r="AHW145" s="412"/>
      <c r="AHX145" s="412"/>
      <c r="AHY145" s="412"/>
      <c r="AHZ145" s="412"/>
      <c r="AIA145" s="412"/>
      <c r="AIB145" s="412"/>
      <c r="AIC145" s="412"/>
      <c r="AID145" s="412"/>
      <c r="AIE145" s="412"/>
      <c r="AIF145" s="412"/>
      <c r="AIG145" s="412"/>
      <c r="AIH145" s="412"/>
      <c r="AII145" s="412"/>
      <c r="AIJ145" s="412"/>
      <c r="AIK145" s="412"/>
      <c r="AIL145" s="412"/>
      <c r="AIM145" s="412"/>
      <c r="AIN145" s="412"/>
      <c r="AIO145" s="412"/>
      <c r="AIP145" s="412"/>
      <c r="AIQ145" s="412"/>
      <c r="AIR145" s="412"/>
      <c r="AIS145" s="412"/>
      <c r="AIT145" s="412"/>
      <c r="AIU145" s="412"/>
      <c r="AIV145" s="412"/>
      <c r="AIW145" s="412"/>
      <c r="AIX145" s="412"/>
      <c r="AIY145" s="412"/>
      <c r="AIZ145" s="412"/>
      <c r="AJA145" s="412"/>
      <c r="AJB145" s="412"/>
      <c r="AJC145" s="412"/>
      <c r="AJD145" s="412"/>
      <c r="AJE145" s="412"/>
      <c r="AJF145" s="412"/>
      <c r="AJG145" s="412"/>
      <c r="AJH145" s="412"/>
      <c r="AJI145" s="412"/>
      <c r="AJJ145" s="412"/>
      <c r="AJK145" s="412"/>
      <c r="AJL145" s="412"/>
      <c r="AJM145" s="412"/>
      <c r="AJN145" s="412"/>
      <c r="AJO145" s="412"/>
      <c r="AJP145" s="412"/>
      <c r="AJQ145" s="412"/>
      <c r="AJR145" s="412"/>
      <c r="AJS145" s="412"/>
      <c r="AJT145" s="412"/>
      <c r="AJU145" s="412"/>
      <c r="AJV145" s="412"/>
      <c r="AJW145" s="412"/>
      <c r="AJX145" s="412"/>
      <c r="AJY145" s="412"/>
      <c r="AJZ145" s="412"/>
      <c r="AKA145" s="412"/>
      <c r="AKB145" s="412"/>
      <c r="AKC145" s="412"/>
      <c r="AKD145" s="412"/>
      <c r="AKE145" s="412"/>
      <c r="AKF145" s="412"/>
      <c r="AKG145" s="412"/>
      <c r="AKH145" s="412"/>
      <c r="AKI145" s="412"/>
      <c r="AKJ145" s="412"/>
      <c r="AKK145" s="412"/>
      <c r="AKL145" s="412"/>
      <c r="AKM145" s="412"/>
      <c r="AKN145" s="412"/>
      <c r="AKO145" s="412"/>
      <c r="AKP145" s="412"/>
      <c r="AKQ145" s="412"/>
      <c r="AKR145" s="412"/>
      <c r="AKS145" s="412"/>
      <c r="AKT145" s="412"/>
      <c r="AKU145" s="412"/>
      <c r="AKV145" s="412"/>
      <c r="AKW145" s="412"/>
      <c r="AKX145" s="412"/>
      <c r="AKY145" s="412"/>
      <c r="AKZ145" s="412"/>
      <c r="ALA145" s="412"/>
      <c r="ALB145" s="412"/>
      <c r="ALC145" s="412"/>
      <c r="ALD145" s="412"/>
      <c r="ALE145" s="412"/>
      <c r="ALF145" s="412"/>
      <c r="ALG145" s="412"/>
      <c r="ALH145" s="412"/>
      <c r="ALI145" s="412"/>
      <c r="ALJ145" s="412"/>
      <c r="ALK145" s="412"/>
      <c r="ALL145" s="412"/>
      <c r="ALM145" s="412"/>
      <c r="ALN145" s="412"/>
      <c r="ALO145" s="412"/>
      <c r="ALP145" s="412"/>
      <c r="ALQ145" s="412"/>
      <c r="ALR145" s="412"/>
      <c r="ALS145" s="412"/>
      <c r="ALT145" s="412"/>
      <c r="ALU145" s="412"/>
      <c r="ALV145" s="412"/>
      <c r="ALW145" s="412"/>
      <c r="ALX145" s="412"/>
      <c r="ALY145" s="412"/>
      <c r="ALZ145" s="412"/>
      <c r="AMA145" s="412"/>
      <c r="AMB145" s="412"/>
      <c r="AMC145" s="412"/>
      <c r="AMD145" s="412"/>
      <c r="AME145" s="412"/>
      <c r="AMF145" s="412"/>
      <c r="AMG145" s="412"/>
      <c r="AMH145" s="412"/>
    </row>
    <row r="146" spans="1:1022" x14ac:dyDescent="0.25">
      <c r="A146" s="162" t="s">
        <v>1121</v>
      </c>
      <c r="B146" s="163">
        <v>145</v>
      </c>
      <c r="C146" s="162" t="s">
        <v>1122</v>
      </c>
      <c r="D146" s="175" t="s">
        <v>1123</v>
      </c>
      <c r="E146" s="429"/>
      <c r="F146" s="201"/>
      <c r="G146" s="180"/>
      <c r="H146" s="180"/>
      <c r="I146" s="319">
        <v>70</v>
      </c>
      <c r="J146" s="366"/>
      <c r="K146" s="140"/>
      <c r="L146" s="140"/>
      <c r="M146" s="140"/>
      <c r="N146" s="140"/>
      <c r="O146" s="140"/>
      <c r="P146" s="140"/>
      <c r="Q146" s="140"/>
      <c r="R146" s="140"/>
      <c r="S146" s="140"/>
      <c r="T146" s="140"/>
      <c r="U146" s="140"/>
      <c r="V146" s="219">
        <f t="shared" si="109"/>
        <v>100</v>
      </c>
      <c r="W146" s="219">
        <f t="shared" si="101"/>
        <v>100</v>
      </c>
      <c r="X146" s="219">
        <f t="shared" si="103"/>
        <v>100</v>
      </c>
      <c r="Y146" s="219">
        <f t="shared" si="89"/>
        <v>100</v>
      </c>
      <c r="Z146" s="219">
        <f t="shared" si="90"/>
        <v>100</v>
      </c>
      <c r="AA146" s="220">
        <f t="shared" si="104"/>
        <v>100</v>
      </c>
      <c r="AB146" s="220">
        <f t="shared" si="105"/>
        <v>100</v>
      </c>
      <c r="AC146" s="220">
        <f t="shared" si="93"/>
        <v>100</v>
      </c>
      <c r="AD146" s="416">
        <f t="shared" si="110"/>
        <v>100</v>
      </c>
      <c r="AE146" s="416">
        <f t="shared" si="98"/>
        <v>100</v>
      </c>
      <c r="AF146" s="212">
        <f t="shared" si="102"/>
        <v>100</v>
      </c>
      <c r="AG146" s="212">
        <f t="shared" si="106"/>
        <v>100</v>
      </c>
      <c r="AH146" s="212">
        <f t="shared" si="107"/>
        <v>100</v>
      </c>
      <c r="AI146" s="212">
        <f t="shared" si="108"/>
        <v>100</v>
      </c>
      <c r="AJ146" s="231" t="s">
        <v>24758</v>
      </c>
      <c r="AK146" s="118"/>
      <c r="AL146" s="118"/>
      <c r="AM146" s="214"/>
      <c r="AN146" s="118"/>
      <c r="AO146" s="118"/>
      <c r="AP146" s="118"/>
      <c r="AQ146" s="234" t="s">
        <v>24759</v>
      </c>
      <c r="AR146" s="118"/>
      <c r="AS146" s="118"/>
      <c r="AT146" s="118"/>
    </row>
    <row r="147" spans="1:1022" ht="20.25" customHeight="1" x14ac:dyDescent="0.25">
      <c r="A147" s="259" t="s">
        <v>737</v>
      </c>
      <c r="B147" s="163">
        <v>146</v>
      </c>
      <c r="C147" s="162" t="s">
        <v>738</v>
      </c>
      <c r="D147" s="181" t="s">
        <v>739</v>
      </c>
      <c r="E147" s="450"/>
      <c r="F147" s="194"/>
      <c r="G147" s="260"/>
      <c r="H147" s="260"/>
      <c r="I147" s="321" t="s">
        <v>25880</v>
      </c>
      <c r="J147" s="354"/>
      <c r="K147" s="355">
        <v>2</v>
      </c>
      <c r="L147" s="355"/>
      <c r="M147" s="356"/>
      <c r="N147" s="356"/>
      <c r="O147" s="355"/>
      <c r="P147" s="356"/>
      <c r="Q147" s="356"/>
      <c r="R147" s="356"/>
      <c r="S147" s="356"/>
      <c r="T147" s="356"/>
      <c r="U147" s="351"/>
      <c r="V147" s="219">
        <f t="shared" si="109"/>
        <v>100</v>
      </c>
      <c r="W147" s="219">
        <f t="shared" si="101"/>
        <v>100</v>
      </c>
      <c r="X147" s="219">
        <f t="shared" si="103"/>
        <v>100</v>
      </c>
      <c r="Y147" s="219">
        <f t="shared" si="89"/>
        <v>100</v>
      </c>
      <c r="Z147" s="219">
        <f t="shared" si="90"/>
        <v>100</v>
      </c>
      <c r="AA147" s="220">
        <f t="shared" si="104"/>
        <v>100</v>
      </c>
      <c r="AB147" s="220">
        <f t="shared" si="105"/>
        <v>100</v>
      </c>
      <c r="AC147" s="220">
        <f t="shared" si="93"/>
        <v>100</v>
      </c>
      <c r="AD147" s="416">
        <f t="shared" si="110"/>
        <v>100</v>
      </c>
      <c r="AE147" s="416">
        <f t="shared" si="98"/>
        <v>100</v>
      </c>
      <c r="AF147" s="212">
        <f t="shared" si="102"/>
        <v>10</v>
      </c>
      <c r="AG147" s="212">
        <f t="shared" si="106"/>
        <v>100</v>
      </c>
      <c r="AH147" s="212">
        <f t="shared" si="107"/>
        <v>100</v>
      </c>
      <c r="AI147" s="212">
        <f t="shared" si="108"/>
        <v>100</v>
      </c>
      <c r="AJ147" s="214" t="s">
        <v>740</v>
      </c>
      <c r="AK147" s="296"/>
      <c r="AL147" s="262"/>
      <c r="AM147" s="266" t="s">
        <v>741</v>
      </c>
      <c r="AN147" s="118"/>
      <c r="AO147" s="118"/>
      <c r="AP147" s="118"/>
      <c r="AQ147" s="167" t="s">
        <v>5461</v>
      </c>
      <c r="AR147" s="118"/>
      <c r="AS147" s="118"/>
      <c r="AT147" s="118"/>
      <c r="AU147" s="412"/>
      <c r="AV147" s="412"/>
      <c r="AW147" s="412"/>
      <c r="AX147" s="412"/>
      <c r="AY147" s="412"/>
      <c r="AZ147" s="412"/>
      <c r="BA147" s="412"/>
      <c r="BB147" s="412"/>
      <c r="BC147" s="412"/>
      <c r="BD147" s="412"/>
      <c r="BE147" s="412"/>
      <c r="BF147" s="412"/>
      <c r="BG147" s="412"/>
      <c r="BH147" s="412"/>
      <c r="BI147" s="412"/>
      <c r="BJ147" s="412"/>
      <c r="BK147" s="412"/>
      <c r="BL147" s="412"/>
      <c r="BM147" s="412"/>
      <c r="BN147" s="412"/>
      <c r="BO147" s="412"/>
      <c r="BP147" s="412"/>
      <c r="BQ147" s="412"/>
      <c r="BR147" s="412"/>
      <c r="BS147" s="412"/>
      <c r="BT147" s="412"/>
      <c r="BU147" s="412"/>
      <c r="BV147" s="412"/>
      <c r="BW147" s="412"/>
      <c r="BX147" s="412"/>
      <c r="BY147" s="412"/>
      <c r="BZ147" s="412"/>
      <c r="CA147" s="412"/>
      <c r="CB147" s="412"/>
      <c r="CC147" s="412"/>
      <c r="CD147" s="412"/>
      <c r="CE147" s="412"/>
      <c r="CF147" s="412"/>
      <c r="CG147" s="412"/>
      <c r="CH147" s="412"/>
      <c r="CI147" s="412"/>
      <c r="CJ147" s="412"/>
      <c r="CK147" s="412"/>
      <c r="CL147" s="412"/>
      <c r="CM147" s="412"/>
      <c r="CN147" s="412"/>
      <c r="CO147" s="412"/>
      <c r="CP147" s="412"/>
      <c r="CQ147" s="412"/>
      <c r="CR147" s="412"/>
      <c r="CS147" s="412"/>
      <c r="CT147" s="412"/>
      <c r="CU147" s="412"/>
      <c r="CV147" s="412"/>
      <c r="CW147" s="412"/>
      <c r="CX147" s="412"/>
      <c r="CY147" s="412"/>
      <c r="CZ147" s="412"/>
      <c r="DA147" s="412"/>
      <c r="DB147" s="412"/>
      <c r="DC147" s="412"/>
      <c r="DD147" s="412"/>
      <c r="DE147" s="412"/>
      <c r="DF147" s="412"/>
      <c r="DG147" s="412"/>
      <c r="DH147" s="412"/>
      <c r="DI147" s="412"/>
      <c r="DJ147" s="412"/>
      <c r="DK147" s="412"/>
      <c r="DL147" s="412"/>
      <c r="DM147" s="412"/>
      <c r="DN147" s="412"/>
      <c r="DO147" s="412"/>
      <c r="DP147" s="412"/>
      <c r="DQ147" s="412"/>
      <c r="DR147" s="412"/>
      <c r="DS147" s="412"/>
      <c r="DT147" s="412"/>
      <c r="DU147" s="412"/>
      <c r="DV147" s="412"/>
      <c r="DW147" s="412"/>
      <c r="DX147" s="412"/>
      <c r="DY147" s="412"/>
      <c r="DZ147" s="412"/>
      <c r="EA147" s="412"/>
      <c r="EB147" s="412"/>
      <c r="EC147" s="412"/>
      <c r="ED147" s="412"/>
      <c r="EE147" s="412"/>
      <c r="EF147" s="412"/>
      <c r="EG147" s="412"/>
      <c r="EH147" s="412"/>
      <c r="EI147" s="412"/>
      <c r="EJ147" s="412"/>
      <c r="EK147" s="412"/>
      <c r="EL147" s="412"/>
      <c r="EM147" s="412"/>
      <c r="EN147" s="412"/>
      <c r="EO147" s="412"/>
      <c r="EP147" s="412"/>
      <c r="EQ147" s="412"/>
      <c r="ER147" s="412"/>
      <c r="ES147" s="412"/>
      <c r="ET147" s="412"/>
      <c r="EU147" s="412"/>
      <c r="EV147" s="412"/>
      <c r="EW147" s="412"/>
      <c r="EX147" s="412"/>
      <c r="EY147" s="412"/>
      <c r="EZ147" s="412"/>
      <c r="FA147" s="412"/>
      <c r="FB147" s="412"/>
      <c r="FC147" s="412"/>
      <c r="FD147" s="412"/>
      <c r="FE147" s="412"/>
      <c r="FF147" s="412"/>
      <c r="FG147" s="412"/>
      <c r="FH147" s="412"/>
      <c r="FI147" s="412"/>
      <c r="FJ147" s="412"/>
      <c r="FK147" s="412"/>
      <c r="FL147" s="412"/>
      <c r="FM147" s="412"/>
      <c r="FN147" s="412"/>
      <c r="FO147" s="412"/>
      <c r="FP147" s="412"/>
      <c r="FQ147" s="412"/>
      <c r="FR147" s="412"/>
      <c r="FS147" s="412"/>
      <c r="FT147" s="412"/>
      <c r="FU147" s="412"/>
      <c r="FV147" s="412"/>
      <c r="FW147" s="412"/>
      <c r="FX147" s="412"/>
      <c r="FY147" s="412"/>
      <c r="FZ147" s="412"/>
      <c r="GA147" s="412"/>
      <c r="GB147" s="412"/>
      <c r="GC147" s="412"/>
      <c r="GD147" s="412"/>
      <c r="GE147" s="412"/>
      <c r="GF147" s="412"/>
      <c r="GG147" s="412"/>
      <c r="GH147" s="412"/>
      <c r="GI147" s="412"/>
      <c r="GJ147" s="412"/>
      <c r="GK147" s="412"/>
      <c r="GL147" s="412"/>
      <c r="GM147" s="412"/>
      <c r="GN147" s="412"/>
      <c r="GO147" s="412"/>
      <c r="GP147" s="412"/>
      <c r="GQ147" s="412"/>
      <c r="GR147" s="412"/>
      <c r="GS147" s="412"/>
      <c r="GT147" s="412"/>
      <c r="GU147" s="412"/>
      <c r="GV147" s="412"/>
      <c r="GW147" s="412"/>
      <c r="GX147" s="412"/>
      <c r="GY147" s="412"/>
      <c r="GZ147" s="412"/>
      <c r="HA147" s="412"/>
      <c r="HB147" s="412"/>
      <c r="HC147" s="412"/>
      <c r="HD147" s="412"/>
      <c r="HE147" s="412"/>
      <c r="HF147" s="412"/>
      <c r="HG147" s="412"/>
      <c r="HH147" s="412"/>
      <c r="HI147" s="412"/>
      <c r="HJ147" s="412"/>
      <c r="HK147" s="412"/>
      <c r="HL147" s="412"/>
      <c r="HM147" s="412"/>
      <c r="HN147" s="412"/>
      <c r="HO147" s="412"/>
      <c r="HP147" s="412"/>
      <c r="HQ147" s="412"/>
      <c r="HR147" s="412"/>
      <c r="HS147" s="412"/>
      <c r="HT147" s="412"/>
      <c r="HU147" s="412"/>
      <c r="HV147" s="412"/>
      <c r="HW147" s="412"/>
      <c r="HX147" s="412"/>
      <c r="HY147" s="412"/>
      <c r="HZ147" s="412"/>
      <c r="IA147" s="412"/>
      <c r="IB147" s="412"/>
      <c r="IC147" s="412"/>
      <c r="ID147" s="412"/>
      <c r="IE147" s="412"/>
      <c r="IF147" s="412"/>
      <c r="IG147" s="412"/>
      <c r="IH147" s="412"/>
      <c r="II147" s="412"/>
      <c r="IJ147" s="412"/>
      <c r="IK147" s="412"/>
      <c r="IL147" s="412"/>
      <c r="IM147" s="412"/>
      <c r="IN147" s="412"/>
      <c r="IO147" s="412"/>
      <c r="IP147" s="412"/>
      <c r="IQ147" s="412"/>
      <c r="IR147" s="412"/>
      <c r="IS147" s="412"/>
      <c r="IT147" s="412"/>
      <c r="IU147" s="412"/>
      <c r="IV147" s="412"/>
      <c r="IW147" s="412"/>
      <c r="IX147" s="412"/>
      <c r="IY147" s="412"/>
      <c r="IZ147" s="412"/>
      <c r="JA147" s="412"/>
      <c r="JB147" s="412"/>
      <c r="JC147" s="412"/>
      <c r="JD147" s="412"/>
      <c r="JE147" s="412"/>
      <c r="JF147" s="412"/>
      <c r="JG147" s="412"/>
      <c r="JH147" s="412"/>
      <c r="JI147" s="412"/>
      <c r="JJ147" s="412"/>
      <c r="JK147" s="412"/>
      <c r="JL147" s="412"/>
      <c r="JM147" s="412"/>
      <c r="JN147" s="412"/>
      <c r="JO147" s="412"/>
      <c r="JP147" s="412"/>
      <c r="JQ147" s="412"/>
      <c r="JR147" s="412"/>
      <c r="JS147" s="412"/>
      <c r="JT147" s="412"/>
      <c r="JU147" s="412"/>
      <c r="JV147" s="412"/>
      <c r="JW147" s="412"/>
      <c r="JX147" s="412"/>
      <c r="JY147" s="412"/>
      <c r="JZ147" s="412"/>
      <c r="KA147" s="412"/>
      <c r="KB147" s="412"/>
      <c r="KC147" s="412"/>
      <c r="KD147" s="412"/>
      <c r="KE147" s="412"/>
      <c r="KF147" s="412"/>
      <c r="KG147" s="412"/>
      <c r="KH147" s="412"/>
      <c r="KI147" s="412"/>
      <c r="KJ147" s="412"/>
      <c r="KK147" s="412"/>
      <c r="KL147" s="412"/>
      <c r="KM147" s="412"/>
      <c r="KN147" s="412"/>
      <c r="KO147" s="412"/>
      <c r="KP147" s="412"/>
      <c r="KQ147" s="412"/>
      <c r="KR147" s="412"/>
      <c r="KS147" s="412"/>
      <c r="KT147" s="412"/>
      <c r="KU147" s="412"/>
      <c r="KV147" s="412"/>
      <c r="KW147" s="412"/>
      <c r="KX147" s="412"/>
      <c r="KY147" s="412"/>
      <c r="KZ147" s="412"/>
      <c r="LA147" s="412"/>
      <c r="LB147" s="412"/>
      <c r="LC147" s="412"/>
      <c r="LD147" s="412"/>
      <c r="LE147" s="412"/>
      <c r="LF147" s="412"/>
      <c r="LG147" s="412"/>
      <c r="LH147" s="412"/>
      <c r="LI147" s="412"/>
      <c r="LJ147" s="412"/>
      <c r="LK147" s="412"/>
      <c r="LL147" s="412"/>
      <c r="LM147" s="412"/>
      <c r="LN147" s="412"/>
      <c r="LO147" s="412"/>
      <c r="LP147" s="412"/>
      <c r="LQ147" s="412"/>
      <c r="LR147" s="412"/>
      <c r="LS147" s="412"/>
      <c r="LT147" s="412"/>
      <c r="LU147" s="412"/>
      <c r="LV147" s="412"/>
      <c r="LW147" s="412"/>
      <c r="LX147" s="412"/>
      <c r="LY147" s="412"/>
      <c r="LZ147" s="412"/>
      <c r="MA147" s="412"/>
      <c r="MB147" s="412"/>
      <c r="MC147" s="412"/>
      <c r="MD147" s="412"/>
      <c r="ME147" s="412"/>
      <c r="MF147" s="412"/>
      <c r="MG147" s="412"/>
      <c r="MH147" s="412"/>
      <c r="MI147" s="412"/>
      <c r="MJ147" s="412"/>
      <c r="MK147" s="412"/>
      <c r="ML147" s="412"/>
      <c r="MM147" s="412"/>
      <c r="MN147" s="412"/>
      <c r="MO147" s="412"/>
      <c r="MP147" s="412"/>
      <c r="MQ147" s="412"/>
      <c r="MR147" s="412"/>
      <c r="MS147" s="412"/>
      <c r="MT147" s="412"/>
      <c r="MU147" s="412"/>
      <c r="MV147" s="412"/>
      <c r="MW147" s="412"/>
      <c r="MX147" s="412"/>
      <c r="MY147" s="412"/>
      <c r="MZ147" s="412"/>
      <c r="NA147" s="412"/>
      <c r="NB147" s="412"/>
      <c r="NC147" s="412"/>
      <c r="ND147" s="412"/>
      <c r="NE147" s="412"/>
      <c r="NF147" s="412"/>
      <c r="NG147" s="412"/>
      <c r="NH147" s="412"/>
      <c r="NI147" s="412"/>
      <c r="NJ147" s="412"/>
      <c r="NK147" s="412"/>
      <c r="NL147" s="412"/>
      <c r="NM147" s="412"/>
      <c r="NN147" s="412"/>
      <c r="NO147" s="412"/>
      <c r="NP147" s="412"/>
      <c r="NQ147" s="412"/>
      <c r="NR147" s="412"/>
      <c r="NS147" s="412"/>
      <c r="NT147" s="412"/>
      <c r="NU147" s="412"/>
      <c r="NV147" s="412"/>
      <c r="NW147" s="412"/>
      <c r="NX147" s="412"/>
      <c r="NY147" s="412"/>
      <c r="NZ147" s="412"/>
      <c r="OA147" s="412"/>
      <c r="OB147" s="412"/>
      <c r="OC147" s="412"/>
      <c r="OD147" s="412"/>
      <c r="OE147" s="412"/>
      <c r="OF147" s="412"/>
      <c r="OG147" s="412"/>
      <c r="OH147" s="412"/>
      <c r="OI147" s="412"/>
      <c r="OJ147" s="412"/>
      <c r="OK147" s="412"/>
      <c r="OL147" s="412"/>
      <c r="OM147" s="412"/>
      <c r="ON147" s="412"/>
      <c r="OO147" s="412"/>
      <c r="OP147" s="412"/>
      <c r="OQ147" s="412"/>
      <c r="OR147" s="412"/>
      <c r="OS147" s="412"/>
      <c r="OT147" s="412"/>
      <c r="OU147" s="412"/>
      <c r="OV147" s="412"/>
      <c r="OW147" s="412"/>
      <c r="OX147" s="412"/>
      <c r="OY147" s="412"/>
      <c r="OZ147" s="412"/>
      <c r="PA147" s="412"/>
      <c r="PB147" s="412"/>
      <c r="PC147" s="412"/>
      <c r="PD147" s="412"/>
      <c r="PE147" s="412"/>
      <c r="PF147" s="412"/>
      <c r="PG147" s="412"/>
      <c r="PH147" s="412"/>
      <c r="PI147" s="412"/>
      <c r="PJ147" s="412"/>
      <c r="PK147" s="412"/>
      <c r="PL147" s="412"/>
      <c r="PM147" s="412"/>
      <c r="PN147" s="412"/>
      <c r="PO147" s="412"/>
      <c r="PP147" s="412"/>
      <c r="PQ147" s="412"/>
      <c r="PR147" s="412"/>
      <c r="PS147" s="412"/>
      <c r="PT147" s="412"/>
      <c r="PU147" s="412"/>
      <c r="PV147" s="412"/>
      <c r="PW147" s="412"/>
      <c r="PX147" s="412"/>
      <c r="PY147" s="412"/>
      <c r="PZ147" s="412"/>
      <c r="QA147" s="412"/>
      <c r="QB147" s="412"/>
      <c r="QC147" s="412"/>
      <c r="QD147" s="412"/>
      <c r="QE147" s="412"/>
      <c r="QF147" s="412"/>
      <c r="QG147" s="412"/>
      <c r="QH147" s="412"/>
      <c r="QI147" s="412"/>
      <c r="QJ147" s="412"/>
      <c r="QK147" s="412"/>
      <c r="QL147" s="412"/>
      <c r="QM147" s="412"/>
      <c r="QN147" s="412"/>
      <c r="QO147" s="412"/>
      <c r="QP147" s="412"/>
      <c r="QQ147" s="412"/>
      <c r="QR147" s="412"/>
      <c r="QS147" s="412"/>
      <c r="QT147" s="412"/>
      <c r="QU147" s="412"/>
      <c r="QV147" s="412"/>
      <c r="QW147" s="412"/>
      <c r="QX147" s="412"/>
      <c r="QY147" s="412"/>
      <c r="QZ147" s="412"/>
      <c r="RA147" s="412"/>
      <c r="RB147" s="412"/>
      <c r="RC147" s="412"/>
      <c r="RD147" s="412"/>
      <c r="RE147" s="412"/>
      <c r="RF147" s="412"/>
      <c r="RG147" s="412"/>
      <c r="RH147" s="412"/>
      <c r="RI147" s="412"/>
      <c r="RJ147" s="412"/>
      <c r="RK147" s="412"/>
      <c r="RL147" s="412"/>
      <c r="RM147" s="412"/>
      <c r="RN147" s="412"/>
      <c r="RO147" s="412"/>
      <c r="RP147" s="412"/>
      <c r="RQ147" s="412"/>
      <c r="RR147" s="412"/>
      <c r="RS147" s="412"/>
      <c r="RT147" s="412"/>
      <c r="RU147" s="412"/>
      <c r="RV147" s="412"/>
      <c r="RW147" s="412"/>
      <c r="RX147" s="412"/>
      <c r="RY147" s="412"/>
      <c r="RZ147" s="412"/>
      <c r="SA147" s="412"/>
      <c r="SB147" s="412"/>
      <c r="SC147" s="412"/>
      <c r="SD147" s="412"/>
      <c r="SE147" s="412"/>
      <c r="SF147" s="412"/>
      <c r="SG147" s="412"/>
      <c r="SH147" s="412"/>
      <c r="SI147" s="412"/>
      <c r="SJ147" s="412"/>
      <c r="SK147" s="412"/>
      <c r="SL147" s="412"/>
      <c r="SM147" s="412"/>
      <c r="SN147" s="412"/>
      <c r="SO147" s="412"/>
      <c r="SP147" s="412"/>
      <c r="SQ147" s="412"/>
      <c r="SR147" s="412"/>
      <c r="SS147" s="412"/>
      <c r="ST147" s="412"/>
      <c r="SU147" s="412"/>
      <c r="SV147" s="412"/>
      <c r="SW147" s="412"/>
      <c r="SX147" s="412"/>
      <c r="SY147" s="412"/>
      <c r="SZ147" s="412"/>
      <c r="TA147" s="412"/>
      <c r="TB147" s="412"/>
      <c r="TC147" s="412"/>
      <c r="TD147" s="412"/>
      <c r="TE147" s="412"/>
      <c r="TF147" s="412"/>
      <c r="TG147" s="412"/>
      <c r="TH147" s="412"/>
      <c r="TI147" s="412"/>
      <c r="TJ147" s="412"/>
      <c r="TK147" s="412"/>
      <c r="TL147" s="412"/>
      <c r="TM147" s="412"/>
      <c r="TN147" s="412"/>
      <c r="TO147" s="412"/>
      <c r="TP147" s="412"/>
      <c r="TQ147" s="412"/>
      <c r="TR147" s="412"/>
      <c r="TS147" s="412"/>
      <c r="TT147" s="412"/>
      <c r="TU147" s="412"/>
      <c r="TV147" s="412"/>
      <c r="TW147" s="412"/>
      <c r="TX147" s="412"/>
      <c r="TY147" s="412"/>
      <c r="TZ147" s="412"/>
      <c r="UA147" s="412"/>
      <c r="UB147" s="412"/>
      <c r="UC147" s="412"/>
      <c r="UD147" s="412"/>
      <c r="UE147" s="412"/>
      <c r="UF147" s="412"/>
      <c r="UG147" s="412"/>
      <c r="UH147" s="412"/>
      <c r="UI147" s="412"/>
      <c r="UJ147" s="412"/>
      <c r="UK147" s="412"/>
      <c r="UL147" s="412"/>
      <c r="UM147" s="412"/>
      <c r="UN147" s="412"/>
      <c r="UO147" s="412"/>
      <c r="UP147" s="412"/>
      <c r="UQ147" s="412"/>
      <c r="UR147" s="412"/>
      <c r="US147" s="412"/>
      <c r="UT147" s="412"/>
      <c r="UU147" s="412"/>
      <c r="UV147" s="412"/>
      <c r="UW147" s="412"/>
      <c r="UX147" s="412"/>
      <c r="UY147" s="412"/>
      <c r="UZ147" s="412"/>
      <c r="VA147" s="412"/>
      <c r="VB147" s="412"/>
      <c r="VC147" s="412"/>
      <c r="VD147" s="412"/>
      <c r="VE147" s="412"/>
      <c r="VF147" s="412"/>
      <c r="VG147" s="412"/>
      <c r="VH147" s="412"/>
      <c r="VI147" s="412"/>
      <c r="VJ147" s="412"/>
      <c r="VK147" s="412"/>
      <c r="VL147" s="412"/>
      <c r="VM147" s="412"/>
      <c r="VN147" s="412"/>
      <c r="VO147" s="412"/>
      <c r="VP147" s="412"/>
      <c r="VQ147" s="412"/>
      <c r="VR147" s="412"/>
      <c r="VS147" s="412"/>
      <c r="VT147" s="412"/>
      <c r="VU147" s="412"/>
      <c r="VV147" s="412"/>
      <c r="VW147" s="412"/>
      <c r="VX147" s="412"/>
      <c r="VY147" s="412"/>
      <c r="VZ147" s="412"/>
      <c r="WA147" s="412"/>
      <c r="WB147" s="412"/>
      <c r="WC147" s="412"/>
      <c r="WD147" s="412"/>
      <c r="WE147" s="412"/>
      <c r="WF147" s="412"/>
      <c r="WG147" s="412"/>
      <c r="WH147" s="412"/>
      <c r="WI147" s="412"/>
      <c r="WJ147" s="412"/>
      <c r="WK147" s="412"/>
      <c r="WL147" s="412"/>
      <c r="WM147" s="412"/>
      <c r="WN147" s="412"/>
      <c r="WO147" s="412"/>
      <c r="WP147" s="412"/>
      <c r="WQ147" s="412"/>
      <c r="WR147" s="412"/>
      <c r="WS147" s="412"/>
      <c r="WT147" s="412"/>
      <c r="WU147" s="412"/>
      <c r="WV147" s="412"/>
      <c r="WW147" s="412"/>
      <c r="WX147" s="412"/>
      <c r="WY147" s="412"/>
      <c r="WZ147" s="412"/>
      <c r="XA147" s="412"/>
      <c r="XB147" s="412"/>
      <c r="XC147" s="412"/>
      <c r="XD147" s="412"/>
      <c r="XE147" s="412"/>
      <c r="XF147" s="412"/>
      <c r="XG147" s="412"/>
      <c r="XH147" s="412"/>
      <c r="XI147" s="412"/>
      <c r="XJ147" s="412"/>
      <c r="XK147" s="412"/>
      <c r="XL147" s="412"/>
      <c r="XM147" s="412"/>
      <c r="XN147" s="412"/>
      <c r="XO147" s="412"/>
      <c r="XP147" s="412"/>
      <c r="XQ147" s="412"/>
      <c r="XR147" s="412"/>
      <c r="XS147" s="412"/>
      <c r="XT147" s="412"/>
      <c r="XU147" s="412"/>
      <c r="XV147" s="412"/>
      <c r="XW147" s="412"/>
      <c r="XX147" s="412"/>
      <c r="XY147" s="412"/>
      <c r="XZ147" s="412"/>
      <c r="YA147" s="412"/>
      <c r="YB147" s="412"/>
      <c r="YC147" s="412"/>
      <c r="YD147" s="412"/>
      <c r="YE147" s="412"/>
      <c r="YF147" s="412"/>
      <c r="YG147" s="412"/>
      <c r="YH147" s="412"/>
      <c r="YI147" s="412"/>
      <c r="YJ147" s="412"/>
      <c r="YK147" s="412"/>
      <c r="YL147" s="412"/>
      <c r="YM147" s="412"/>
      <c r="YN147" s="412"/>
      <c r="YO147" s="412"/>
      <c r="YP147" s="412"/>
      <c r="YQ147" s="412"/>
      <c r="YR147" s="412"/>
      <c r="YS147" s="412"/>
      <c r="YT147" s="412"/>
      <c r="YU147" s="412"/>
      <c r="YV147" s="412"/>
      <c r="YW147" s="412"/>
      <c r="YX147" s="412"/>
      <c r="YY147" s="412"/>
      <c r="YZ147" s="412"/>
      <c r="ZA147" s="412"/>
      <c r="ZB147" s="412"/>
      <c r="ZC147" s="412"/>
      <c r="ZD147" s="412"/>
      <c r="ZE147" s="412"/>
      <c r="ZF147" s="412"/>
      <c r="ZG147" s="412"/>
      <c r="ZH147" s="412"/>
      <c r="ZI147" s="412"/>
      <c r="ZJ147" s="412"/>
      <c r="ZK147" s="412"/>
      <c r="ZL147" s="412"/>
      <c r="ZM147" s="412"/>
      <c r="ZN147" s="412"/>
      <c r="ZO147" s="412"/>
      <c r="ZP147" s="412"/>
      <c r="ZQ147" s="412"/>
      <c r="ZR147" s="412"/>
      <c r="ZS147" s="412"/>
      <c r="ZT147" s="412"/>
      <c r="ZU147" s="412"/>
      <c r="ZV147" s="412"/>
      <c r="ZW147" s="412"/>
      <c r="ZX147" s="412"/>
      <c r="ZY147" s="412"/>
      <c r="ZZ147" s="412"/>
      <c r="AAA147" s="412"/>
      <c r="AAB147" s="412"/>
      <c r="AAC147" s="412"/>
      <c r="AAD147" s="412"/>
      <c r="AAE147" s="412"/>
      <c r="AAF147" s="412"/>
      <c r="AAG147" s="412"/>
      <c r="AAH147" s="412"/>
      <c r="AAI147" s="412"/>
      <c r="AAJ147" s="412"/>
      <c r="AAK147" s="412"/>
      <c r="AAL147" s="412"/>
      <c r="AAM147" s="412"/>
      <c r="AAN147" s="412"/>
      <c r="AAO147" s="412"/>
      <c r="AAP147" s="412"/>
      <c r="AAQ147" s="412"/>
      <c r="AAR147" s="412"/>
      <c r="AAS147" s="412"/>
      <c r="AAT147" s="412"/>
      <c r="AAU147" s="412"/>
      <c r="AAV147" s="412"/>
      <c r="AAW147" s="412"/>
      <c r="AAX147" s="412"/>
      <c r="AAY147" s="412"/>
      <c r="AAZ147" s="412"/>
      <c r="ABA147" s="412"/>
      <c r="ABB147" s="412"/>
      <c r="ABC147" s="412"/>
      <c r="ABD147" s="412"/>
      <c r="ABE147" s="412"/>
      <c r="ABF147" s="412"/>
      <c r="ABG147" s="412"/>
      <c r="ABH147" s="412"/>
      <c r="ABI147" s="412"/>
      <c r="ABJ147" s="412"/>
      <c r="ABK147" s="412"/>
      <c r="ABL147" s="412"/>
      <c r="ABM147" s="412"/>
      <c r="ABN147" s="412"/>
      <c r="ABO147" s="412"/>
      <c r="ABP147" s="412"/>
      <c r="ABQ147" s="412"/>
      <c r="ABR147" s="412"/>
      <c r="ABS147" s="412"/>
      <c r="ABT147" s="412"/>
      <c r="ABU147" s="412"/>
      <c r="ABV147" s="412"/>
      <c r="ABW147" s="412"/>
      <c r="ABX147" s="412"/>
      <c r="ABY147" s="412"/>
      <c r="ABZ147" s="412"/>
      <c r="ACA147" s="412"/>
      <c r="ACB147" s="412"/>
      <c r="ACC147" s="412"/>
      <c r="ACD147" s="412"/>
      <c r="ACE147" s="412"/>
      <c r="ACF147" s="412"/>
      <c r="ACG147" s="412"/>
      <c r="ACH147" s="412"/>
      <c r="ACI147" s="412"/>
      <c r="ACJ147" s="412"/>
      <c r="ACK147" s="412"/>
      <c r="ACL147" s="412"/>
      <c r="ACM147" s="412"/>
      <c r="ACN147" s="412"/>
      <c r="ACO147" s="412"/>
      <c r="ACP147" s="412"/>
      <c r="ACQ147" s="412"/>
      <c r="ACR147" s="412"/>
      <c r="ACS147" s="412"/>
      <c r="ACT147" s="412"/>
      <c r="ACU147" s="412"/>
      <c r="ACV147" s="412"/>
      <c r="ACW147" s="412"/>
      <c r="ACX147" s="412"/>
      <c r="ACY147" s="412"/>
      <c r="ACZ147" s="412"/>
      <c r="ADA147" s="412"/>
      <c r="ADB147" s="412"/>
      <c r="ADC147" s="412"/>
      <c r="ADD147" s="412"/>
      <c r="ADE147" s="412"/>
      <c r="ADF147" s="412"/>
      <c r="ADG147" s="412"/>
      <c r="ADH147" s="412"/>
      <c r="ADI147" s="412"/>
      <c r="ADJ147" s="412"/>
      <c r="ADK147" s="412"/>
      <c r="ADL147" s="412"/>
      <c r="ADM147" s="412"/>
      <c r="ADN147" s="412"/>
      <c r="ADO147" s="412"/>
      <c r="ADP147" s="412"/>
      <c r="ADQ147" s="412"/>
      <c r="ADR147" s="412"/>
      <c r="ADS147" s="412"/>
      <c r="ADT147" s="412"/>
      <c r="ADU147" s="412"/>
      <c r="ADV147" s="412"/>
      <c r="ADW147" s="412"/>
      <c r="ADX147" s="412"/>
      <c r="ADY147" s="412"/>
      <c r="ADZ147" s="412"/>
      <c r="AEA147" s="412"/>
      <c r="AEB147" s="412"/>
      <c r="AEC147" s="412"/>
      <c r="AED147" s="412"/>
      <c r="AEE147" s="412"/>
      <c r="AEF147" s="412"/>
      <c r="AEG147" s="412"/>
      <c r="AEH147" s="412"/>
      <c r="AEI147" s="412"/>
      <c r="AEJ147" s="412"/>
      <c r="AEK147" s="412"/>
      <c r="AEL147" s="412"/>
      <c r="AEM147" s="412"/>
      <c r="AEN147" s="412"/>
      <c r="AEO147" s="412"/>
      <c r="AEP147" s="412"/>
      <c r="AEQ147" s="412"/>
      <c r="AER147" s="412"/>
      <c r="AES147" s="412"/>
      <c r="AET147" s="412"/>
      <c r="AEU147" s="412"/>
      <c r="AEV147" s="412"/>
      <c r="AEW147" s="412"/>
      <c r="AEX147" s="412"/>
      <c r="AEY147" s="412"/>
      <c r="AEZ147" s="412"/>
      <c r="AFA147" s="412"/>
      <c r="AFB147" s="412"/>
      <c r="AFC147" s="412"/>
      <c r="AFD147" s="412"/>
      <c r="AFE147" s="412"/>
      <c r="AFF147" s="412"/>
      <c r="AFG147" s="412"/>
      <c r="AFH147" s="412"/>
      <c r="AFI147" s="412"/>
      <c r="AFJ147" s="412"/>
      <c r="AFK147" s="412"/>
      <c r="AFL147" s="412"/>
      <c r="AFM147" s="412"/>
      <c r="AFN147" s="412"/>
      <c r="AFO147" s="412"/>
      <c r="AFP147" s="412"/>
      <c r="AFQ147" s="412"/>
      <c r="AFR147" s="412"/>
      <c r="AFS147" s="412"/>
      <c r="AFT147" s="412"/>
      <c r="AFU147" s="412"/>
      <c r="AFV147" s="412"/>
      <c r="AFW147" s="412"/>
      <c r="AFX147" s="412"/>
      <c r="AFY147" s="412"/>
      <c r="AFZ147" s="412"/>
      <c r="AGA147" s="412"/>
      <c r="AGB147" s="412"/>
      <c r="AGC147" s="412"/>
      <c r="AGD147" s="412"/>
      <c r="AGE147" s="412"/>
      <c r="AGF147" s="412"/>
      <c r="AGG147" s="412"/>
      <c r="AGH147" s="412"/>
      <c r="AGI147" s="412"/>
      <c r="AGJ147" s="412"/>
      <c r="AGK147" s="412"/>
      <c r="AGL147" s="412"/>
      <c r="AGM147" s="412"/>
      <c r="AGN147" s="412"/>
      <c r="AGO147" s="412"/>
      <c r="AGP147" s="412"/>
      <c r="AGQ147" s="412"/>
      <c r="AGR147" s="412"/>
      <c r="AGS147" s="412"/>
      <c r="AGT147" s="412"/>
      <c r="AGU147" s="412"/>
      <c r="AGV147" s="412"/>
      <c r="AGW147" s="412"/>
      <c r="AGX147" s="412"/>
      <c r="AGY147" s="412"/>
      <c r="AGZ147" s="412"/>
      <c r="AHA147" s="412"/>
      <c r="AHB147" s="412"/>
      <c r="AHC147" s="412"/>
      <c r="AHD147" s="412"/>
      <c r="AHE147" s="412"/>
      <c r="AHF147" s="412"/>
      <c r="AHG147" s="412"/>
      <c r="AHH147" s="412"/>
      <c r="AHI147" s="412"/>
      <c r="AHJ147" s="412"/>
      <c r="AHK147" s="412"/>
      <c r="AHL147" s="412"/>
      <c r="AHM147" s="412"/>
      <c r="AHN147" s="412"/>
      <c r="AHO147" s="412"/>
      <c r="AHP147" s="412"/>
      <c r="AHQ147" s="412"/>
      <c r="AHR147" s="412"/>
      <c r="AHS147" s="412"/>
      <c r="AHT147" s="412"/>
      <c r="AHU147" s="412"/>
      <c r="AHV147" s="412"/>
      <c r="AHW147" s="412"/>
      <c r="AHX147" s="412"/>
      <c r="AHY147" s="412"/>
      <c r="AHZ147" s="412"/>
      <c r="AIA147" s="412"/>
      <c r="AIB147" s="412"/>
      <c r="AIC147" s="412"/>
      <c r="AID147" s="412"/>
      <c r="AIE147" s="412"/>
      <c r="AIF147" s="412"/>
      <c r="AIG147" s="412"/>
      <c r="AIH147" s="412"/>
      <c r="AII147" s="412"/>
      <c r="AIJ147" s="412"/>
      <c r="AIK147" s="412"/>
      <c r="AIL147" s="412"/>
      <c r="AIM147" s="412"/>
      <c r="AIN147" s="412"/>
      <c r="AIO147" s="412"/>
      <c r="AIP147" s="412"/>
      <c r="AIQ147" s="412"/>
      <c r="AIR147" s="412"/>
      <c r="AIS147" s="412"/>
      <c r="AIT147" s="412"/>
      <c r="AIU147" s="412"/>
      <c r="AIV147" s="412"/>
      <c r="AIW147" s="412"/>
      <c r="AIX147" s="412"/>
      <c r="AIY147" s="412"/>
      <c r="AIZ147" s="412"/>
      <c r="AJA147" s="412"/>
      <c r="AJB147" s="412"/>
      <c r="AJC147" s="412"/>
      <c r="AJD147" s="412"/>
      <c r="AJE147" s="412"/>
      <c r="AJF147" s="412"/>
      <c r="AJG147" s="412"/>
      <c r="AJH147" s="412"/>
      <c r="AJI147" s="412"/>
      <c r="AJJ147" s="412"/>
      <c r="AJK147" s="412"/>
      <c r="AJL147" s="412"/>
      <c r="AJM147" s="412"/>
      <c r="AJN147" s="412"/>
      <c r="AJO147" s="412"/>
      <c r="AJP147" s="412"/>
      <c r="AJQ147" s="412"/>
      <c r="AJR147" s="412"/>
      <c r="AJS147" s="412"/>
      <c r="AJT147" s="412"/>
      <c r="AJU147" s="412"/>
      <c r="AJV147" s="412"/>
      <c r="AJW147" s="412"/>
      <c r="AJX147" s="412"/>
      <c r="AJY147" s="412"/>
      <c r="AJZ147" s="412"/>
      <c r="AKA147" s="412"/>
      <c r="AKB147" s="412"/>
      <c r="AKC147" s="412"/>
      <c r="AKD147" s="412"/>
      <c r="AKE147" s="412"/>
      <c r="AKF147" s="412"/>
      <c r="AKG147" s="412"/>
      <c r="AKH147" s="412"/>
      <c r="AKI147" s="412"/>
      <c r="AKJ147" s="412"/>
      <c r="AKK147" s="412"/>
      <c r="AKL147" s="412"/>
      <c r="AKM147" s="412"/>
      <c r="AKN147" s="412"/>
      <c r="AKO147" s="412"/>
      <c r="AKP147" s="412"/>
      <c r="AKQ147" s="412"/>
      <c r="AKR147" s="412"/>
      <c r="AKS147" s="412"/>
      <c r="AKT147" s="412"/>
      <c r="AKU147" s="412"/>
      <c r="AKV147" s="412"/>
      <c r="AKW147" s="412"/>
      <c r="AKX147" s="412"/>
      <c r="AKY147" s="412"/>
      <c r="AKZ147" s="412"/>
      <c r="ALA147" s="412"/>
      <c r="ALB147" s="412"/>
      <c r="ALC147" s="412"/>
      <c r="ALD147" s="412"/>
      <c r="ALE147" s="412"/>
      <c r="ALF147" s="412"/>
      <c r="ALG147" s="412"/>
      <c r="ALH147" s="412"/>
      <c r="ALI147" s="412"/>
      <c r="ALJ147" s="412"/>
      <c r="ALK147" s="412"/>
      <c r="ALL147" s="412"/>
      <c r="ALM147" s="412"/>
      <c r="ALN147" s="412"/>
      <c r="ALO147" s="412"/>
      <c r="ALP147" s="412"/>
      <c r="ALQ147" s="412"/>
      <c r="ALR147" s="412"/>
      <c r="ALS147" s="412"/>
      <c r="ALT147" s="412"/>
      <c r="ALU147" s="412"/>
      <c r="ALV147" s="412"/>
      <c r="ALW147" s="412"/>
      <c r="ALX147" s="412"/>
      <c r="ALY147" s="412"/>
      <c r="ALZ147" s="412"/>
      <c r="AMA147" s="412"/>
      <c r="AMB147" s="412"/>
      <c r="AMC147" s="412"/>
      <c r="AMD147" s="412"/>
      <c r="AME147" s="412"/>
      <c r="AMF147" s="412"/>
      <c r="AMG147" s="412"/>
      <c r="AMH147" s="412"/>
    </row>
    <row r="148" spans="1:1022" ht="21" customHeight="1" x14ac:dyDescent="0.25">
      <c r="A148" s="253" t="s">
        <v>805</v>
      </c>
      <c r="B148" s="163">
        <v>147</v>
      </c>
      <c r="C148" s="162" t="s">
        <v>24760</v>
      </c>
      <c r="D148" s="176" t="s">
        <v>1102</v>
      </c>
      <c r="E148" s="450"/>
      <c r="F148" s="194">
        <v>4</v>
      </c>
      <c r="G148" s="260"/>
      <c r="H148" s="260"/>
      <c r="I148" s="321" t="s">
        <v>751</v>
      </c>
      <c r="J148" s="354"/>
      <c r="K148" s="355"/>
      <c r="L148" s="355"/>
      <c r="M148" s="356"/>
      <c r="N148" s="356"/>
      <c r="O148" s="355"/>
      <c r="P148" s="371"/>
      <c r="Q148" s="356"/>
      <c r="R148" s="356"/>
      <c r="S148" s="356"/>
      <c r="T148" s="356"/>
      <c r="U148" s="351"/>
      <c r="V148" s="219">
        <f t="shared" si="109"/>
        <v>100</v>
      </c>
      <c r="W148" s="219">
        <f t="shared" si="101"/>
        <v>100</v>
      </c>
      <c r="X148" s="219">
        <f t="shared" si="103"/>
        <v>100</v>
      </c>
      <c r="Y148" s="219">
        <f t="shared" si="89"/>
        <v>100</v>
      </c>
      <c r="Z148" s="219">
        <f t="shared" si="90"/>
        <v>100</v>
      </c>
      <c r="AA148" s="220">
        <f t="shared" si="104"/>
        <v>100</v>
      </c>
      <c r="AB148" s="220">
        <f t="shared" si="105"/>
        <v>100</v>
      </c>
      <c r="AC148" s="220">
        <f t="shared" si="93"/>
        <v>100</v>
      </c>
      <c r="AD148" s="416">
        <f t="shared" si="110"/>
        <v>100</v>
      </c>
      <c r="AE148" s="416">
        <f t="shared" si="98"/>
        <v>100</v>
      </c>
      <c r="AF148" s="212">
        <f t="shared" si="102"/>
        <v>100</v>
      </c>
      <c r="AG148" s="212">
        <f t="shared" si="106"/>
        <v>100</v>
      </c>
      <c r="AH148" s="212">
        <f t="shared" si="107"/>
        <v>100</v>
      </c>
      <c r="AI148" s="212">
        <f t="shared" si="108"/>
        <v>100</v>
      </c>
      <c r="AJ148" s="214" t="s">
        <v>806</v>
      </c>
      <c r="AK148" s="296"/>
      <c r="AL148" s="262"/>
      <c r="AM148" s="266" t="s">
        <v>807</v>
      </c>
      <c r="AN148" s="118"/>
      <c r="AO148" s="118"/>
      <c r="AP148" s="118"/>
      <c r="AQ148" s="247" t="s">
        <v>25864</v>
      </c>
      <c r="AR148" s="118"/>
      <c r="AS148" s="118"/>
      <c r="AT148" s="118"/>
      <c r="AU148" s="412"/>
      <c r="AV148" s="412"/>
      <c r="AW148" s="412"/>
      <c r="AX148" s="412"/>
      <c r="AY148" s="412"/>
      <c r="AZ148" s="412"/>
      <c r="BA148" s="412"/>
      <c r="BB148" s="412"/>
      <c r="BC148" s="412"/>
      <c r="BD148" s="412"/>
      <c r="BE148" s="412"/>
      <c r="BF148" s="412"/>
      <c r="BG148" s="412"/>
      <c r="BH148" s="412"/>
      <c r="BI148" s="412"/>
      <c r="BJ148" s="412"/>
      <c r="BK148" s="412"/>
      <c r="BL148" s="412"/>
      <c r="BM148" s="412"/>
      <c r="BN148" s="412"/>
      <c r="BO148" s="412"/>
      <c r="BP148" s="412"/>
      <c r="BQ148" s="412"/>
      <c r="BR148" s="412"/>
      <c r="BS148" s="412"/>
      <c r="BT148" s="412"/>
      <c r="BU148" s="412"/>
      <c r="BV148" s="412"/>
      <c r="BW148" s="412"/>
      <c r="BX148" s="412"/>
      <c r="BY148" s="412"/>
      <c r="BZ148" s="412"/>
      <c r="CA148" s="412"/>
      <c r="CB148" s="412"/>
      <c r="CC148" s="412"/>
      <c r="CD148" s="412"/>
      <c r="CE148" s="412"/>
      <c r="CF148" s="412"/>
      <c r="CG148" s="412"/>
      <c r="CH148" s="412"/>
      <c r="CI148" s="412"/>
      <c r="CJ148" s="412"/>
      <c r="CK148" s="412"/>
      <c r="CL148" s="412"/>
      <c r="CM148" s="412"/>
      <c r="CN148" s="412"/>
      <c r="CO148" s="412"/>
      <c r="CP148" s="412"/>
      <c r="CQ148" s="412"/>
      <c r="CR148" s="412"/>
      <c r="CS148" s="412"/>
      <c r="CT148" s="412"/>
      <c r="CU148" s="412"/>
      <c r="CV148" s="412"/>
      <c r="CW148" s="412"/>
      <c r="CX148" s="412"/>
      <c r="CY148" s="412"/>
      <c r="CZ148" s="412"/>
      <c r="DA148" s="412"/>
      <c r="DB148" s="412"/>
      <c r="DC148" s="412"/>
      <c r="DD148" s="412"/>
      <c r="DE148" s="412"/>
      <c r="DF148" s="412"/>
      <c r="DG148" s="412"/>
      <c r="DH148" s="412"/>
      <c r="DI148" s="412"/>
      <c r="DJ148" s="412"/>
      <c r="DK148" s="412"/>
      <c r="DL148" s="412"/>
      <c r="DM148" s="412"/>
      <c r="DN148" s="412"/>
      <c r="DO148" s="412"/>
      <c r="DP148" s="412"/>
      <c r="DQ148" s="412"/>
      <c r="DR148" s="412"/>
      <c r="DS148" s="412"/>
      <c r="DT148" s="412"/>
      <c r="DU148" s="412"/>
      <c r="DV148" s="412"/>
      <c r="DW148" s="412"/>
      <c r="DX148" s="412"/>
      <c r="DY148" s="412"/>
      <c r="DZ148" s="412"/>
      <c r="EA148" s="412"/>
      <c r="EB148" s="412"/>
      <c r="EC148" s="412"/>
      <c r="ED148" s="412"/>
      <c r="EE148" s="412"/>
      <c r="EF148" s="412"/>
      <c r="EG148" s="412"/>
      <c r="EH148" s="412"/>
      <c r="EI148" s="412"/>
      <c r="EJ148" s="412"/>
      <c r="EK148" s="412"/>
      <c r="EL148" s="412"/>
      <c r="EM148" s="412"/>
      <c r="EN148" s="412"/>
      <c r="EO148" s="412"/>
      <c r="EP148" s="412"/>
      <c r="EQ148" s="412"/>
      <c r="ER148" s="412"/>
      <c r="ES148" s="412"/>
      <c r="ET148" s="412"/>
      <c r="EU148" s="412"/>
      <c r="EV148" s="412"/>
      <c r="EW148" s="412"/>
      <c r="EX148" s="412"/>
      <c r="EY148" s="412"/>
      <c r="EZ148" s="412"/>
      <c r="FA148" s="412"/>
      <c r="FB148" s="412"/>
      <c r="FC148" s="412"/>
      <c r="FD148" s="412"/>
      <c r="FE148" s="412"/>
      <c r="FF148" s="412"/>
      <c r="FG148" s="412"/>
      <c r="FH148" s="412"/>
      <c r="FI148" s="412"/>
      <c r="FJ148" s="412"/>
      <c r="FK148" s="412"/>
      <c r="FL148" s="412"/>
      <c r="FM148" s="412"/>
      <c r="FN148" s="412"/>
      <c r="FO148" s="412"/>
      <c r="FP148" s="412"/>
      <c r="FQ148" s="412"/>
      <c r="FR148" s="412"/>
      <c r="FS148" s="412"/>
      <c r="FT148" s="412"/>
      <c r="FU148" s="412"/>
      <c r="FV148" s="412"/>
      <c r="FW148" s="412"/>
      <c r="FX148" s="412"/>
      <c r="FY148" s="412"/>
      <c r="FZ148" s="412"/>
      <c r="GA148" s="412"/>
      <c r="GB148" s="412"/>
      <c r="GC148" s="412"/>
      <c r="GD148" s="412"/>
      <c r="GE148" s="412"/>
      <c r="GF148" s="412"/>
      <c r="GG148" s="412"/>
      <c r="GH148" s="412"/>
      <c r="GI148" s="412"/>
      <c r="GJ148" s="412"/>
      <c r="GK148" s="412"/>
      <c r="GL148" s="412"/>
      <c r="GM148" s="412"/>
      <c r="GN148" s="412"/>
      <c r="GO148" s="412"/>
      <c r="GP148" s="412"/>
      <c r="GQ148" s="412"/>
      <c r="GR148" s="412"/>
      <c r="GS148" s="412"/>
      <c r="GT148" s="412"/>
      <c r="GU148" s="412"/>
      <c r="GV148" s="412"/>
      <c r="GW148" s="412"/>
      <c r="GX148" s="412"/>
      <c r="GY148" s="412"/>
      <c r="GZ148" s="412"/>
      <c r="HA148" s="412"/>
      <c r="HB148" s="412"/>
      <c r="HC148" s="412"/>
      <c r="HD148" s="412"/>
      <c r="HE148" s="412"/>
      <c r="HF148" s="412"/>
      <c r="HG148" s="412"/>
      <c r="HH148" s="412"/>
      <c r="HI148" s="412"/>
      <c r="HJ148" s="412"/>
      <c r="HK148" s="412"/>
      <c r="HL148" s="412"/>
      <c r="HM148" s="412"/>
      <c r="HN148" s="412"/>
      <c r="HO148" s="412"/>
      <c r="HP148" s="412"/>
      <c r="HQ148" s="412"/>
      <c r="HR148" s="412"/>
      <c r="HS148" s="412"/>
      <c r="HT148" s="412"/>
      <c r="HU148" s="412"/>
      <c r="HV148" s="412"/>
      <c r="HW148" s="412"/>
      <c r="HX148" s="412"/>
      <c r="HY148" s="412"/>
      <c r="HZ148" s="412"/>
      <c r="IA148" s="412"/>
      <c r="IB148" s="412"/>
      <c r="IC148" s="412"/>
      <c r="ID148" s="412"/>
      <c r="IE148" s="412"/>
      <c r="IF148" s="412"/>
      <c r="IG148" s="412"/>
      <c r="IH148" s="412"/>
      <c r="II148" s="412"/>
      <c r="IJ148" s="412"/>
      <c r="IK148" s="412"/>
      <c r="IL148" s="412"/>
      <c r="IM148" s="412"/>
      <c r="IN148" s="412"/>
      <c r="IO148" s="412"/>
      <c r="IP148" s="412"/>
      <c r="IQ148" s="412"/>
      <c r="IR148" s="412"/>
      <c r="IS148" s="412"/>
      <c r="IT148" s="412"/>
      <c r="IU148" s="412"/>
      <c r="IV148" s="412"/>
      <c r="IW148" s="412"/>
      <c r="IX148" s="412"/>
      <c r="IY148" s="412"/>
      <c r="IZ148" s="412"/>
      <c r="JA148" s="412"/>
      <c r="JB148" s="412"/>
      <c r="JC148" s="412"/>
      <c r="JD148" s="412"/>
      <c r="JE148" s="412"/>
      <c r="JF148" s="412"/>
      <c r="JG148" s="412"/>
      <c r="JH148" s="412"/>
      <c r="JI148" s="412"/>
      <c r="JJ148" s="412"/>
      <c r="JK148" s="412"/>
      <c r="JL148" s="412"/>
      <c r="JM148" s="412"/>
      <c r="JN148" s="412"/>
      <c r="JO148" s="412"/>
      <c r="JP148" s="412"/>
      <c r="JQ148" s="412"/>
      <c r="JR148" s="412"/>
      <c r="JS148" s="412"/>
      <c r="JT148" s="412"/>
      <c r="JU148" s="412"/>
      <c r="JV148" s="412"/>
      <c r="JW148" s="412"/>
      <c r="JX148" s="412"/>
      <c r="JY148" s="412"/>
      <c r="JZ148" s="412"/>
      <c r="KA148" s="412"/>
      <c r="KB148" s="412"/>
      <c r="KC148" s="412"/>
      <c r="KD148" s="412"/>
      <c r="KE148" s="412"/>
      <c r="KF148" s="412"/>
      <c r="KG148" s="412"/>
      <c r="KH148" s="412"/>
      <c r="KI148" s="412"/>
      <c r="KJ148" s="412"/>
      <c r="KK148" s="412"/>
      <c r="KL148" s="412"/>
      <c r="KM148" s="412"/>
      <c r="KN148" s="412"/>
      <c r="KO148" s="412"/>
      <c r="KP148" s="412"/>
      <c r="KQ148" s="412"/>
      <c r="KR148" s="412"/>
      <c r="KS148" s="412"/>
      <c r="KT148" s="412"/>
      <c r="KU148" s="412"/>
      <c r="KV148" s="412"/>
      <c r="KW148" s="412"/>
      <c r="KX148" s="412"/>
      <c r="KY148" s="412"/>
      <c r="KZ148" s="412"/>
      <c r="LA148" s="412"/>
      <c r="LB148" s="412"/>
      <c r="LC148" s="412"/>
      <c r="LD148" s="412"/>
      <c r="LE148" s="412"/>
      <c r="LF148" s="412"/>
      <c r="LG148" s="412"/>
      <c r="LH148" s="412"/>
      <c r="LI148" s="412"/>
      <c r="LJ148" s="412"/>
      <c r="LK148" s="412"/>
      <c r="LL148" s="412"/>
      <c r="LM148" s="412"/>
      <c r="LN148" s="412"/>
      <c r="LO148" s="412"/>
      <c r="LP148" s="412"/>
      <c r="LQ148" s="412"/>
      <c r="LR148" s="412"/>
      <c r="LS148" s="412"/>
      <c r="LT148" s="412"/>
      <c r="LU148" s="412"/>
      <c r="LV148" s="412"/>
      <c r="LW148" s="412"/>
      <c r="LX148" s="412"/>
      <c r="LY148" s="412"/>
      <c r="LZ148" s="412"/>
      <c r="MA148" s="412"/>
      <c r="MB148" s="412"/>
      <c r="MC148" s="412"/>
      <c r="MD148" s="412"/>
      <c r="ME148" s="412"/>
      <c r="MF148" s="412"/>
      <c r="MG148" s="412"/>
      <c r="MH148" s="412"/>
      <c r="MI148" s="412"/>
      <c r="MJ148" s="412"/>
      <c r="MK148" s="412"/>
      <c r="ML148" s="412"/>
      <c r="MM148" s="412"/>
      <c r="MN148" s="412"/>
      <c r="MO148" s="412"/>
      <c r="MP148" s="412"/>
      <c r="MQ148" s="412"/>
      <c r="MR148" s="412"/>
      <c r="MS148" s="412"/>
      <c r="MT148" s="412"/>
      <c r="MU148" s="412"/>
      <c r="MV148" s="412"/>
      <c r="MW148" s="412"/>
      <c r="MX148" s="412"/>
      <c r="MY148" s="412"/>
      <c r="MZ148" s="412"/>
      <c r="NA148" s="412"/>
      <c r="NB148" s="412"/>
      <c r="NC148" s="412"/>
      <c r="ND148" s="412"/>
      <c r="NE148" s="412"/>
      <c r="NF148" s="412"/>
      <c r="NG148" s="412"/>
      <c r="NH148" s="412"/>
      <c r="NI148" s="412"/>
      <c r="NJ148" s="412"/>
      <c r="NK148" s="412"/>
      <c r="NL148" s="412"/>
      <c r="NM148" s="412"/>
      <c r="NN148" s="412"/>
      <c r="NO148" s="412"/>
      <c r="NP148" s="412"/>
      <c r="NQ148" s="412"/>
      <c r="NR148" s="412"/>
      <c r="NS148" s="412"/>
      <c r="NT148" s="412"/>
      <c r="NU148" s="412"/>
      <c r="NV148" s="412"/>
      <c r="NW148" s="412"/>
      <c r="NX148" s="412"/>
      <c r="NY148" s="412"/>
      <c r="NZ148" s="412"/>
      <c r="OA148" s="412"/>
      <c r="OB148" s="412"/>
      <c r="OC148" s="412"/>
      <c r="OD148" s="412"/>
      <c r="OE148" s="412"/>
      <c r="OF148" s="412"/>
      <c r="OG148" s="412"/>
      <c r="OH148" s="412"/>
      <c r="OI148" s="412"/>
      <c r="OJ148" s="412"/>
      <c r="OK148" s="412"/>
      <c r="OL148" s="412"/>
      <c r="OM148" s="412"/>
      <c r="ON148" s="412"/>
      <c r="OO148" s="412"/>
      <c r="OP148" s="412"/>
      <c r="OQ148" s="412"/>
      <c r="OR148" s="412"/>
      <c r="OS148" s="412"/>
      <c r="OT148" s="412"/>
      <c r="OU148" s="412"/>
      <c r="OV148" s="412"/>
      <c r="OW148" s="412"/>
      <c r="OX148" s="412"/>
      <c r="OY148" s="412"/>
      <c r="OZ148" s="412"/>
      <c r="PA148" s="412"/>
      <c r="PB148" s="412"/>
      <c r="PC148" s="412"/>
      <c r="PD148" s="412"/>
      <c r="PE148" s="412"/>
      <c r="PF148" s="412"/>
      <c r="PG148" s="412"/>
      <c r="PH148" s="412"/>
      <c r="PI148" s="412"/>
      <c r="PJ148" s="412"/>
      <c r="PK148" s="412"/>
      <c r="PL148" s="412"/>
      <c r="PM148" s="412"/>
      <c r="PN148" s="412"/>
      <c r="PO148" s="412"/>
      <c r="PP148" s="412"/>
      <c r="PQ148" s="412"/>
      <c r="PR148" s="412"/>
      <c r="PS148" s="412"/>
      <c r="PT148" s="412"/>
      <c r="PU148" s="412"/>
      <c r="PV148" s="412"/>
      <c r="PW148" s="412"/>
      <c r="PX148" s="412"/>
      <c r="PY148" s="412"/>
      <c r="PZ148" s="412"/>
      <c r="QA148" s="412"/>
      <c r="QB148" s="412"/>
      <c r="QC148" s="412"/>
      <c r="QD148" s="412"/>
      <c r="QE148" s="412"/>
      <c r="QF148" s="412"/>
      <c r="QG148" s="412"/>
      <c r="QH148" s="412"/>
      <c r="QI148" s="412"/>
      <c r="QJ148" s="412"/>
      <c r="QK148" s="412"/>
      <c r="QL148" s="412"/>
      <c r="QM148" s="412"/>
      <c r="QN148" s="412"/>
      <c r="QO148" s="412"/>
      <c r="QP148" s="412"/>
      <c r="QQ148" s="412"/>
      <c r="QR148" s="412"/>
      <c r="QS148" s="412"/>
      <c r="QT148" s="412"/>
      <c r="QU148" s="412"/>
      <c r="QV148" s="412"/>
      <c r="QW148" s="412"/>
      <c r="QX148" s="412"/>
      <c r="QY148" s="412"/>
      <c r="QZ148" s="412"/>
      <c r="RA148" s="412"/>
      <c r="RB148" s="412"/>
      <c r="RC148" s="412"/>
      <c r="RD148" s="412"/>
      <c r="RE148" s="412"/>
      <c r="RF148" s="412"/>
      <c r="RG148" s="412"/>
      <c r="RH148" s="412"/>
      <c r="RI148" s="412"/>
      <c r="RJ148" s="412"/>
      <c r="RK148" s="412"/>
      <c r="RL148" s="412"/>
      <c r="RM148" s="412"/>
      <c r="RN148" s="412"/>
      <c r="RO148" s="412"/>
      <c r="RP148" s="412"/>
      <c r="RQ148" s="412"/>
      <c r="RR148" s="412"/>
      <c r="RS148" s="412"/>
      <c r="RT148" s="412"/>
      <c r="RU148" s="412"/>
      <c r="RV148" s="412"/>
      <c r="RW148" s="412"/>
      <c r="RX148" s="412"/>
      <c r="RY148" s="412"/>
      <c r="RZ148" s="412"/>
      <c r="SA148" s="412"/>
      <c r="SB148" s="412"/>
      <c r="SC148" s="412"/>
      <c r="SD148" s="412"/>
      <c r="SE148" s="412"/>
      <c r="SF148" s="412"/>
      <c r="SG148" s="412"/>
      <c r="SH148" s="412"/>
      <c r="SI148" s="412"/>
      <c r="SJ148" s="412"/>
      <c r="SK148" s="412"/>
      <c r="SL148" s="412"/>
      <c r="SM148" s="412"/>
      <c r="SN148" s="412"/>
      <c r="SO148" s="412"/>
      <c r="SP148" s="412"/>
      <c r="SQ148" s="412"/>
      <c r="SR148" s="412"/>
      <c r="SS148" s="412"/>
      <c r="ST148" s="412"/>
      <c r="SU148" s="412"/>
      <c r="SV148" s="412"/>
      <c r="SW148" s="412"/>
      <c r="SX148" s="412"/>
      <c r="SY148" s="412"/>
      <c r="SZ148" s="412"/>
      <c r="TA148" s="412"/>
      <c r="TB148" s="412"/>
      <c r="TC148" s="412"/>
      <c r="TD148" s="412"/>
      <c r="TE148" s="412"/>
      <c r="TF148" s="412"/>
      <c r="TG148" s="412"/>
      <c r="TH148" s="412"/>
      <c r="TI148" s="412"/>
      <c r="TJ148" s="412"/>
      <c r="TK148" s="412"/>
      <c r="TL148" s="412"/>
      <c r="TM148" s="412"/>
      <c r="TN148" s="412"/>
      <c r="TO148" s="412"/>
      <c r="TP148" s="412"/>
      <c r="TQ148" s="412"/>
      <c r="TR148" s="412"/>
      <c r="TS148" s="412"/>
      <c r="TT148" s="412"/>
      <c r="TU148" s="412"/>
      <c r="TV148" s="412"/>
      <c r="TW148" s="412"/>
      <c r="TX148" s="412"/>
      <c r="TY148" s="412"/>
      <c r="TZ148" s="412"/>
      <c r="UA148" s="412"/>
      <c r="UB148" s="412"/>
      <c r="UC148" s="412"/>
      <c r="UD148" s="412"/>
      <c r="UE148" s="412"/>
      <c r="UF148" s="412"/>
      <c r="UG148" s="412"/>
      <c r="UH148" s="412"/>
      <c r="UI148" s="412"/>
      <c r="UJ148" s="412"/>
      <c r="UK148" s="412"/>
      <c r="UL148" s="412"/>
      <c r="UM148" s="412"/>
      <c r="UN148" s="412"/>
      <c r="UO148" s="412"/>
      <c r="UP148" s="412"/>
      <c r="UQ148" s="412"/>
      <c r="UR148" s="412"/>
      <c r="US148" s="412"/>
      <c r="UT148" s="412"/>
      <c r="UU148" s="412"/>
      <c r="UV148" s="412"/>
      <c r="UW148" s="412"/>
      <c r="UX148" s="412"/>
      <c r="UY148" s="412"/>
      <c r="UZ148" s="412"/>
      <c r="VA148" s="412"/>
      <c r="VB148" s="412"/>
      <c r="VC148" s="412"/>
      <c r="VD148" s="412"/>
      <c r="VE148" s="412"/>
      <c r="VF148" s="412"/>
      <c r="VG148" s="412"/>
      <c r="VH148" s="412"/>
      <c r="VI148" s="412"/>
      <c r="VJ148" s="412"/>
      <c r="VK148" s="412"/>
      <c r="VL148" s="412"/>
      <c r="VM148" s="412"/>
      <c r="VN148" s="412"/>
      <c r="VO148" s="412"/>
      <c r="VP148" s="412"/>
      <c r="VQ148" s="412"/>
      <c r="VR148" s="412"/>
      <c r="VS148" s="412"/>
      <c r="VT148" s="412"/>
      <c r="VU148" s="412"/>
      <c r="VV148" s="412"/>
      <c r="VW148" s="412"/>
      <c r="VX148" s="412"/>
      <c r="VY148" s="412"/>
      <c r="VZ148" s="412"/>
      <c r="WA148" s="412"/>
      <c r="WB148" s="412"/>
      <c r="WC148" s="412"/>
      <c r="WD148" s="412"/>
      <c r="WE148" s="412"/>
      <c r="WF148" s="412"/>
      <c r="WG148" s="412"/>
      <c r="WH148" s="412"/>
      <c r="WI148" s="412"/>
      <c r="WJ148" s="412"/>
      <c r="WK148" s="412"/>
      <c r="WL148" s="412"/>
      <c r="WM148" s="412"/>
      <c r="WN148" s="412"/>
      <c r="WO148" s="412"/>
      <c r="WP148" s="412"/>
      <c r="WQ148" s="412"/>
      <c r="WR148" s="412"/>
      <c r="WS148" s="412"/>
      <c r="WT148" s="412"/>
      <c r="WU148" s="412"/>
      <c r="WV148" s="412"/>
      <c r="WW148" s="412"/>
      <c r="WX148" s="412"/>
      <c r="WY148" s="412"/>
      <c r="WZ148" s="412"/>
      <c r="XA148" s="412"/>
      <c r="XB148" s="412"/>
      <c r="XC148" s="412"/>
      <c r="XD148" s="412"/>
      <c r="XE148" s="412"/>
      <c r="XF148" s="412"/>
      <c r="XG148" s="412"/>
      <c r="XH148" s="412"/>
      <c r="XI148" s="412"/>
      <c r="XJ148" s="412"/>
      <c r="XK148" s="412"/>
      <c r="XL148" s="412"/>
      <c r="XM148" s="412"/>
      <c r="XN148" s="412"/>
      <c r="XO148" s="412"/>
      <c r="XP148" s="412"/>
      <c r="XQ148" s="412"/>
      <c r="XR148" s="412"/>
      <c r="XS148" s="412"/>
      <c r="XT148" s="412"/>
      <c r="XU148" s="412"/>
      <c r="XV148" s="412"/>
      <c r="XW148" s="412"/>
      <c r="XX148" s="412"/>
      <c r="XY148" s="412"/>
      <c r="XZ148" s="412"/>
      <c r="YA148" s="412"/>
      <c r="YB148" s="412"/>
      <c r="YC148" s="412"/>
      <c r="YD148" s="412"/>
      <c r="YE148" s="412"/>
      <c r="YF148" s="412"/>
      <c r="YG148" s="412"/>
      <c r="YH148" s="412"/>
      <c r="YI148" s="412"/>
      <c r="YJ148" s="412"/>
      <c r="YK148" s="412"/>
      <c r="YL148" s="412"/>
      <c r="YM148" s="412"/>
      <c r="YN148" s="412"/>
      <c r="YO148" s="412"/>
      <c r="YP148" s="412"/>
      <c r="YQ148" s="412"/>
      <c r="YR148" s="412"/>
      <c r="YS148" s="412"/>
      <c r="YT148" s="412"/>
      <c r="YU148" s="412"/>
      <c r="YV148" s="412"/>
      <c r="YW148" s="412"/>
      <c r="YX148" s="412"/>
      <c r="YY148" s="412"/>
      <c r="YZ148" s="412"/>
      <c r="ZA148" s="412"/>
      <c r="ZB148" s="412"/>
      <c r="ZC148" s="412"/>
      <c r="ZD148" s="412"/>
      <c r="ZE148" s="412"/>
      <c r="ZF148" s="412"/>
      <c r="ZG148" s="412"/>
      <c r="ZH148" s="412"/>
      <c r="ZI148" s="412"/>
      <c r="ZJ148" s="412"/>
      <c r="ZK148" s="412"/>
      <c r="ZL148" s="412"/>
      <c r="ZM148" s="412"/>
      <c r="ZN148" s="412"/>
      <c r="ZO148" s="412"/>
      <c r="ZP148" s="412"/>
      <c r="ZQ148" s="412"/>
      <c r="ZR148" s="412"/>
      <c r="ZS148" s="412"/>
      <c r="ZT148" s="412"/>
      <c r="ZU148" s="412"/>
      <c r="ZV148" s="412"/>
      <c r="ZW148" s="412"/>
      <c r="ZX148" s="412"/>
      <c r="ZY148" s="412"/>
      <c r="ZZ148" s="412"/>
      <c r="AAA148" s="412"/>
      <c r="AAB148" s="412"/>
      <c r="AAC148" s="412"/>
      <c r="AAD148" s="412"/>
      <c r="AAE148" s="412"/>
      <c r="AAF148" s="412"/>
      <c r="AAG148" s="412"/>
      <c r="AAH148" s="412"/>
      <c r="AAI148" s="412"/>
      <c r="AAJ148" s="412"/>
      <c r="AAK148" s="412"/>
      <c r="AAL148" s="412"/>
      <c r="AAM148" s="412"/>
      <c r="AAN148" s="412"/>
      <c r="AAO148" s="412"/>
      <c r="AAP148" s="412"/>
      <c r="AAQ148" s="412"/>
      <c r="AAR148" s="412"/>
      <c r="AAS148" s="412"/>
      <c r="AAT148" s="412"/>
      <c r="AAU148" s="412"/>
      <c r="AAV148" s="412"/>
      <c r="AAW148" s="412"/>
      <c r="AAX148" s="412"/>
      <c r="AAY148" s="412"/>
      <c r="AAZ148" s="412"/>
      <c r="ABA148" s="412"/>
      <c r="ABB148" s="412"/>
      <c r="ABC148" s="412"/>
      <c r="ABD148" s="412"/>
      <c r="ABE148" s="412"/>
      <c r="ABF148" s="412"/>
      <c r="ABG148" s="412"/>
      <c r="ABH148" s="412"/>
      <c r="ABI148" s="412"/>
      <c r="ABJ148" s="412"/>
      <c r="ABK148" s="412"/>
      <c r="ABL148" s="412"/>
      <c r="ABM148" s="412"/>
      <c r="ABN148" s="412"/>
      <c r="ABO148" s="412"/>
      <c r="ABP148" s="412"/>
      <c r="ABQ148" s="412"/>
      <c r="ABR148" s="412"/>
      <c r="ABS148" s="412"/>
      <c r="ABT148" s="412"/>
      <c r="ABU148" s="412"/>
      <c r="ABV148" s="412"/>
      <c r="ABW148" s="412"/>
      <c r="ABX148" s="412"/>
      <c r="ABY148" s="412"/>
      <c r="ABZ148" s="412"/>
      <c r="ACA148" s="412"/>
      <c r="ACB148" s="412"/>
      <c r="ACC148" s="412"/>
      <c r="ACD148" s="412"/>
      <c r="ACE148" s="412"/>
      <c r="ACF148" s="412"/>
      <c r="ACG148" s="412"/>
      <c r="ACH148" s="412"/>
      <c r="ACI148" s="412"/>
      <c r="ACJ148" s="412"/>
      <c r="ACK148" s="412"/>
      <c r="ACL148" s="412"/>
      <c r="ACM148" s="412"/>
      <c r="ACN148" s="412"/>
      <c r="ACO148" s="412"/>
      <c r="ACP148" s="412"/>
      <c r="ACQ148" s="412"/>
      <c r="ACR148" s="412"/>
      <c r="ACS148" s="412"/>
      <c r="ACT148" s="412"/>
      <c r="ACU148" s="412"/>
      <c r="ACV148" s="412"/>
      <c r="ACW148" s="412"/>
      <c r="ACX148" s="412"/>
      <c r="ACY148" s="412"/>
      <c r="ACZ148" s="412"/>
      <c r="ADA148" s="412"/>
      <c r="ADB148" s="412"/>
      <c r="ADC148" s="412"/>
      <c r="ADD148" s="412"/>
      <c r="ADE148" s="412"/>
      <c r="ADF148" s="412"/>
      <c r="ADG148" s="412"/>
      <c r="ADH148" s="412"/>
      <c r="ADI148" s="412"/>
      <c r="ADJ148" s="412"/>
      <c r="ADK148" s="412"/>
      <c r="ADL148" s="412"/>
      <c r="ADM148" s="412"/>
      <c r="ADN148" s="412"/>
      <c r="ADO148" s="412"/>
      <c r="ADP148" s="412"/>
      <c r="ADQ148" s="412"/>
      <c r="ADR148" s="412"/>
      <c r="ADS148" s="412"/>
      <c r="ADT148" s="412"/>
      <c r="ADU148" s="412"/>
      <c r="ADV148" s="412"/>
      <c r="ADW148" s="412"/>
      <c r="ADX148" s="412"/>
      <c r="ADY148" s="412"/>
      <c r="ADZ148" s="412"/>
      <c r="AEA148" s="412"/>
      <c r="AEB148" s="412"/>
      <c r="AEC148" s="412"/>
      <c r="AED148" s="412"/>
      <c r="AEE148" s="412"/>
      <c r="AEF148" s="412"/>
      <c r="AEG148" s="412"/>
      <c r="AEH148" s="412"/>
      <c r="AEI148" s="412"/>
      <c r="AEJ148" s="412"/>
      <c r="AEK148" s="412"/>
      <c r="AEL148" s="412"/>
      <c r="AEM148" s="412"/>
      <c r="AEN148" s="412"/>
      <c r="AEO148" s="412"/>
      <c r="AEP148" s="412"/>
      <c r="AEQ148" s="412"/>
      <c r="AER148" s="412"/>
      <c r="AES148" s="412"/>
      <c r="AET148" s="412"/>
      <c r="AEU148" s="412"/>
      <c r="AEV148" s="412"/>
      <c r="AEW148" s="412"/>
      <c r="AEX148" s="412"/>
      <c r="AEY148" s="412"/>
      <c r="AEZ148" s="412"/>
      <c r="AFA148" s="412"/>
      <c r="AFB148" s="412"/>
      <c r="AFC148" s="412"/>
      <c r="AFD148" s="412"/>
      <c r="AFE148" s="412"/>
      <c r="AFF148" s="412"/>
      <c r="AFG148" s="412"/>
      <c r="AFH148" s="412"/>
      <c r="AFI148" s="412"/>
      <c r="AFJ148" s="412"/>
      <c r="AFK148" s="412"/>
      <c r="AFL148" s="412"/>
      <c r="AFM148" s="412"/>
      <c r="AFN148" s="412"/>
      <c r="AFO148" s="412"/>
      <c r="AFP148" s="412"/>
      <c r="AFQ148" s="412"/>
      <c r="AFR148" s="412"/>
      <c r="AFS148" s="412"/>
      <c r="AFT148" s="412"/>
      <c r="AFU148" s="412"/>
      <c r="AFV148" s="412"/>
      <c r="AFW148" s="412"/>
      <c r="AFX148" s="412"/>
      <c r="AFY148" s="412"/>
      <c r="AFZ148" s="412"/>
      <c r="AGA148" s="412"/>
      <c r="AGB148" s="412"/>
      <c r="AGC148" s="412"/>
      <c r="AGD148" s="412"/>
      <c r="AGE148" s="412"/>
      <c r="AGF148" s="412"/>
      <c r="AGG148" s="412"/>
      <c r="AGH148" s="412"/>
      <c r="AGI148" s="412"/>
      <c r="AGJ148" s="412"/>
      <c r="AGK148" s="412"/>
      <c r="AGL148" s="412"/>
      <c r="AGM148" s="412"/>
      <c r="AGN148" s="412"/>
      <c r="AGO148" s="412"/>
      <c r="AGP148" s="412"/>
      <c r="AGQ148" s="412"/>
      <c r="AGR148" s="412"/>
      <c r="AGS148" s="412"/>
      <c r="AGT148" s="412"/>
      <c r="AGU148" s="412"/>
      <c r="AGV148" s="412"/>
      <c r="AGW148" s="412"/>
      <c r="AGX148" s="412"/>
      <c r="AGY148" s="412"/>
      <c r="AGZ148" s="412"/>
      <c r="AHA148" s="412"/>
      <c r="AHB148" s="412"/>
      <c r="AHC148" s="412"/>
      <c r="AHD148" s="412"/>
      <c r="AHE148" s="412"/>
      <c r="AHF148" s="412"/>
      <c r="AHG148" s="412"/>
      <c r="AHH148" s="412"/>
      <c r="AHI148" s="412"/>
      <c r="AHJ148" s="412"/>
      <c r="AHK148" s="412"/>
      <c r="AHL148" s="412"/>
      <c r="AHM148" s="412"/>
      <c r="AHN148" s="412"/>
      <c r="AHO148" s="412"/>
      <c r="AHP148" s="412"/>
      <c r="AHQ148" s="412"/>
      <c r="AHR148" s="412"/>
      <c r="AHS148" s="412"/>
      <c r="AHT148" s="412"/>
      <c r="AHU148" s="412"/>
      <c r="AHV148" s="412"/>
      <c r="AHW148" s="412"/>
      <c r="AHX148" s="412"/>
      <c r="AHY148" s="412"/>
      <c r="AHZ148" s="412"/>
      <c r="AIA148" s="412"/>
      <c r="AIB148" s="412"/>
      <c r="AIC148" s="412"/>
      <c r="AID148" s="412"/>
      <c r="AIE148" s="412"/>
      <c r="AIF148" s="412"/>
      <c r="AIG148" s="412"/>
      <c r="AIH148" s="412"/>
      <c r="AII148" s="412"/>
      <c r="AIJ148" s="412"/>
      <c r="AIK148" s="412"/>
      <c r="AIL148" s="412"/>
      <c r="AIM148" s="412"/>
      <c r="AIN148" s="412"/>
      <c r="AIO148" s="412"/>
      <c r="AIP148" s="412"/>
      <c r="AIQ148" s="412"/>
      <c r="AIR148" s="412"/>
      <c r="AIS148" s="412"/>
      <c r="AIT148" s="412"/>
      <c r="AIU148" s="412"/>
      <c r="AIV148" s="412"/>
      <c r="AIW148" s="412"/>
      <c r="AIX148" s="412"/>
      <c r="AIY148" s="412"/>
      <c r="AIZ148" s="412"/>
      <c r="AJA148" s="412"/>
      <c r="AJB148" s="412"/>
      <c r="AJC148" s="412"/>
      <c r="AJD148" s="412"/>
      <c r="AJE148" s="412"/>
      <c r="AJF148" s="412"/>
      <c r="AJG148" s="412"/>
      <c r="AJH148" s="412"/>
      <c r="AJI148" s="412"/>
      <c r="AJJ148" s="412"/>
      <c r="AJK148" s="412"/>
      <c r="AJL148" s="412"/>
      <c r="AJM148" s="412"/>
      <c r="AJN148" s="412"/>
      <c r="AJO148" s="412"/>
      <c r="AJP148" s="412"/>
      <c r="AJQ148" s="412"/>
      <c r="AJR148" s="412"/>
      <c r="AJS148" s="412"/>
      <c r="AJT148" s="412"/>
      <c r="AJU148" s="412"/>
      <c r="AJV148" s="412"/>
      <c r="AJW148" s="412"/>
      <c r="AJX148" s="412"/>
      <c r="AJY148" s="412"/>
      <c r="AJZ148" s="412"/>
      <c r="AKA148" s="412"/>
      <c r="AKB148" s="412"/>
      <c r="AKC148" s="412"/>
      <c r="AKD148" s="412"/>
      <c r="AKE148" s="412"/>
      <c r="AKF148" s="412"/>
      <c r="AKG148" s="412"/>
      <c r="AKH148" s="412"/>
      <c r="AKI148" s="412"/>
      <c r="AKJ148" s="412"/>
      <c r="AKK148" s="412"/>
      <c r="AKL148" s="412"/>
      <c r="AKM148" s="412"/>
      <c r="AKN148" s="412"/>
      <c r="AKO148" s="412"/>
      <c r="AKP148" s="412"/>
      <c r="AKQ148" s="412"/>
      <c r="AKR148" s="412"/>
      <c r="AKS148" s="412"/>
      <c r="AKT148" s="412"/>
      <c r="AKU148" s="412"/>
      <c r="AKV148" s="412"/>
      <c r="AKW148" s="412"/>
      <c r="AKX148" s="412"/>
      <c r="AKY148" s="412"/>
      <c r="AKZ148" s="412"/>
      <c r="ALA148" s="412"/>
      <c r="ALB148" s="412"/>
      <c r="ALC148" s="412"/>
      <c r="ALD148" s="412"/>
      <c r="ALE148" s="412"/>
      <c r="ALF148" s="412"/>
      <c r="ALG148" s="412"/>
      <c r="ALH148" s="412"/>
      <c r="ALI148" s="412"/>
      <c r="ALJ148" s="412"/>
      <c r="ALK148" s="412"/>
      <c r="ALL148" s="412"/>
      <c r="ALM148" s="412"/>
      <c r="ALN148" s="412"/>
      <c r="ALO148" s="412"/>
      <c r="ALP148" s="412"/>
      <c r="ALQ148" s="412"/>
      <c r="ALR148" s="412"/>
      <c r="ALS148" s="412"/>
      <c r="ALT148" s="412"/>
      <c r="ALU148" s="412"/>
      <c r="ALV148" s="412"/>
      <c r="ALW148" s="412"/>
      <c r="ALX148" s="412"/>
      <c r="ALY148" s="412"/>
      <c r="ALZ148" s="412"/>
      <c r="AMA148" s="412"/>
      <c r="AMB148" s="412"/>
      <c r="AMC148" s="412"/>
      <c r="AMD148" s="412"/>
      <c r="AME148" s="412"/>
      <c r="AMF148" s="412"/>
      <c r="AMG148" s="412"/>
      <c r="AMH148" s="412"/>
    </row>
    <row r="149" spans="1:1022" x14ac:dyDescent="0.25">
      <c r="A149" s="259" t="s">
        <v>809</v>
      </c>
      <c r="B149" s="163">
        <v>148</v>
      </c>
      <c r="C149" s="162" t="s">
        <v>24761</v>
      </c>
      <c r="D149" s="181" t="s">
        <v>25868</v>
      </c>
      <c r="E149" s="450"/>
      <c r="F149" s="194">
        <v>4</v>
      </c>
      <c r="G149" s="260"/>
      <c r="H149" s="260"/>
      <c r="I149" s="321"/>
      <c r="J149" s="354">
        <v>2</v>
      </c>
      <c r="K149" s="355">
        <v>1</v>
      </c>
      <c r="L149" s="355"/>
      <c r="M149" s="356"/>
      <c r="N149" s="356"/>
      <c r="O149" s="355"/>
      <c r="P149" s="356"/>
      <c r="Q149" s="356"/>
      <c r="R149" s="356"/>
      <c r="S149" s="356"/>
      <c r="T149" s="356"/>
      <c r="U149" s="351"/>
      <c r="V149" s="219">
        <f t="shared" si="109"/>
        <v>100</v>
      </c>
      <c r="W149" s="219">
        <f t="shared" si="101"/>
        <v>100</v>
      </c>
      <c r="X149" s="219">
        <f t="shared" si="103"/>
        <v>100</v>
      </c>
      <c r="Y149" s="219">
        <f t="shared" si="89"/>
        <v>100</v>
      </c>
      <c r="Z149" s="219">
        <f t="shared" si="90"/>
        <v>100</v>
      </c>
      <c r="AA149" s="220">
        <f t="shared" si="104"/>
        <v>100</v>
      </c>
      <c r="AB149" s="220">
        <f t="shared" si="105"/>
        <v>100</v>
      </c>
      <c r="AC149" s="220">
        <f t="shared" si="93"/>
        <v>100</v>
      </c>
      <c r="AD149" s="416">
        <f t="shared" si="110"/>
        <v>100</v>
      </c>
      <c r="AE149" s="416">
        <f t="shared" si="98"/>
        <v>100</v>
      </c>
      <c r="AF149" s="212">
        <f t="shared" si="102"/>
        <v>1</v>
      </c>
      <c r="AG149" s="212">
        <f t="shared" si="106"/>
        <v>10</v>
      </c>
      <c r="AH149" s="212">
        <f t="shared" si="107"/>
        <v>3</v>
      </c>
      <c r="AI149" s="212">
        <f t="shared" si="108"/>
        <v>100</v>
      </c>
      <c r="AJ149" s="214" t="s">
        <v>754</v>
      </c>
      <c r="AK149" s="296"/>
      <c r="AL149" s="262"/>
      <c r="AM149" s="266"/>
      <c r="AN149" s="412"/>
      <c r="AO149" s="412"/>
      <c r="AP149" s="412"/>
      <c r="AQ149" s="229" t="s">
        <v>760</v>
      </c>
      <c r="AR149" s="412"/>
      <c r="AS149" s="412"/>
      <c r="AT149" s="412"/>
    </row>
    <row r="150" spans="1:1022" x14ac:dyDescent="0.25">
      <c r="A150" s="235" t="s">
        <v>5424</v>
      </c>
      <c r="B150" s="163">
        <v>149</v>
      </c>
      <c r="C150" s="224" t="s">
        <v>24762</v>
      </c>
      <c r="D150" s="177" t="s">
        <v>5425</v>
      </c>
      <c r="E150" s="187"/>
      <c r="F150" s="187"/>
      <c r="G150" s="177"/>
      <c r="H150" s="177"/>
      <c r="I150" s="319">
        <v>0.41799999999999998</v>
      </c>
      <c r="J150" s="334"/>
      <c r="K150" s="334"/>
      <c r="L150" s="334"/>
      <c r="M150" s="334"/>
      <c r="N150" s="334"/>
      <c r="O150" s="339">
        <v>3</v>
      </c>
      <c r="P150" s="334"/>
      <c r="Q150" s="334"/>
      <c r="R150" s="334"/>
      <c r="S150" s="334"/>
      <c r="T150" s="334"/>
      <c r="U150" s="340"/>
      <c r="V150" s="237">
        <f t="shared" si="109"/>
        <v>100</v>
      </c>
      <c r="W150" s="237">
        <f t="shared" si="101"/>
        <v>100</v>
      </c>
      <c r="X150" s="237">
        <f t="shared" si="103"/>
        <v>20</v>
      </c>
      <c r="Y150" s="237">
        <f t="shared" si="89"/>
        <v>100</v>
      </c>
      <c r="Z150" s="237">
        <f t="shared" si="90"/>
        <v>100</v>
      </c>
      <c r="AA150" s="238">
        <f t="shared" si="104"/>
        <v>100</v>
      </c>
      <c r="AB150" s="238">
        <f t="shared" si="105"/>
        <v>100</v>
      </c>
      <c r="AC150" s="238">
        <f t="shared" si="93"/>
        <v>100</v>
      </c>
      <c r="AD150" s="416">
        <f t="shared" si="110"/>
        <v>100</v>
      </c>
      <c r="AE150" s="416">
        <f t="shared" si="98"/>
        <v>100</v>
      </c>
      <c r="AF150" s="239">
        <f t="shared" si="102"/>
        <v>100</v>
      </c>
      <c r="AG150" s="239">
        <f t="shared" si="106"/>
        <v>100</v>
      </c>
      <c r="AH150" s="239">
        <f t="shared" si="107"/>
        <v>100</v>
      </c>
      <c r="AI150" s="239">
        <f t="shared" si="108"/>
        <v>100</v>
      </c>
      <c r="AJ150" s="225" t="s">
        <v>24763</v>
      </c>
      <c r="AK150" s="236"/>
      <c r="AL150" s="187"/>
      <c r="AM150" s="214"/>
      <c r="AN150" s="187"/>
      <c r="AO150" s="187"/>
      <c r="AQ150" s="167" t="s">
        <v>5426</v>
      </c>
    </row>
    <row r="151" spans="1:1022" x14ac:dyDescent="0.25">
      <c r="A151" s="162" t="s">
        <v>6127</v>
      </c>
      <c r="B151" s="163">
        <v>150</v>
      </c>
      <c r="C151" s="162" t="s">
        <v>27530</v>
      </c>
      <c r="D151" s="175" t="s">
        <v>6131</v>
      </c>
      <c r="F151" s="185">
        <v>4</v>
      </c>
      <c r="I151" s="319"/>
      <c r="J151" s="332">
        <v>2</v>
      </c>
      <c r="K151" s="332">
        <v>2</v>
      </c>
      <c r="O151" s="332">
        <v>3</v>
      </c>
      <c r="V151" s="219">
        <f t="shared" si="109"/>
        <v>100</v>
      </c>
      <c r="W151" s="219">
        <f t="shared" si="101"/>
        <v>100</v>
      </c>
      <c r="X151" s="219">
        <f t="shared" si="103"/>
        <v>20</v>
      </c>
      <c r="Y151" s="219">
        <f t="shared" si="89"/>
        <v>100</v>
      </c>
      <c r="Z151" s="219">
        <f t="shared" si="90"/>
        <v>100</v>
      </c>
      <c r="AA151" s="220">
        <f t="shared" si="104"/>
        <v>100</v>
      </c>
      <c r="AB151" s="220">
        <f t="shared" si="105"/>
        <v>100</v>
      </c>
      <c r="AC151" s="220">
        <f t="shared" si="93"/>
        <v>100</v>
      </c>
      <c r="AD151" s="416">
        <f t="shared" si="110"/>
        <v>100</v>
      </c>
      <c r="AE151" s="416">
        <f t="shared" si="98"/>
        <v>100</v>
      </c>
      <c r="AF151" s="212">
        <f t="shared" si="102"/>
        <v>10</v>
      </c>
      <c r="AG151" s="212">
        <f t="shared" si="106"/>
        <v>10</v>
      </c>
      <c r="AH151" s="212">
        <f t="shared" si="107"/>
        <v>100</v>
      </c>
      <c r="AI151" s="212">
        <f t="shared" si="108"/>
        <v>100</v>
      </c>
      <c r="AJ151" s="214"/>
      <c r="AM151" s="214"/>
      <c r="AQ151" s="167" t="s">
        <v>6132</v>
      </c>
    </row>
    <row r="152" spans="1:1022" x14ac:dyDescent="0.25">
      <c r="A152" s="162" t="s">
        <v>6128</v>
      </c>
      <c r="B152" s="163">
        <v>151</v>
      </c>
      <c r="C152" s="162" t="s">
        <v>24764</v>
      </c>
      <c r="D152" s="175" t="s">
        <v>6133</v>
      </c>
      <c r="I152" s="319"/>
      <c r="K152" s="332">
        <v>2</v>
      </c>
      <c r="L152" s="338">
        <v>2</v>
      </c>
      <c r="V152" s="219">
        <f t="shared" si="109"/>
        <v>100</v>
      </c>
      <c r="W152" s="219">
        <f t="shared" si="101"/>
        <v>100</v>
      </c>
      <c r="X152" s="219">
        <f t="shared" si="103"/>
        <v>100</v>
      </c>
      <c r="Y152" s="219">
        <f t="shared" si="89"/>
        <v>100</v>
      </c>
      <c r="Z152" s="219">
        <f t="shared" si="90"/>
        <v>100</v>
      </c>
      <c r="AA152" s="220">
        <f t="shared" si="104"/>
        <v>100</v>
      </c>
      <c r="AB152" s="220">
        <f t="shared" si="105"/>
        <v>100</v>
      </c>
      <c r="AC152" s="220">
        <f t="shared" si="93"/>
        <v>100</v>
      </c>
      <c r="AD152" s="416">
        <f t="shared" si="110"/>
        <v>100</v>
      </c>
      <c r="AE152" s="416">
        <f t="shared" si="98"/>
        <v>100</v>
      </c>
      <c r="AF152" s="212">
        <f t="shared" si="102"/>
        <v>10</v>
      </c>
      <c r="AG152" s="212">
        <f t="shared" si="106"/>
        <v>100</v>
      </c>
      <c r="AH152" s="212">
        <f t="shared" si="107"/>
        <v>100</v>
      </c>
      <c r="AI152" s="212">
        <f t="shared" si="108"/>
        <v>100</v>
      </c>
      <c r="AJ152" s="214"/>
      <c r="AL152" s="186">
        <v>3</v>
      </c>
      <c r="AM152" s="214"/>
      <c r="AQ152" s="229" t="s">
        <v>6134</v>
      </c>
      <c r="AU152" s="412"/>
      <c r="AV152" s="412"/>
      <c r="AW152" s="412"/>
      <c r="AX152" s="412"/>
      <c r="AY152" s="412"/>
      <c r="AZ152" s="412"/>
      <c r="BA152" s="412"/>
      <c r="BB152" s="412"/>
      <c r="BC152" s="412"/>
      <c r="BD152" s="412"/>
      <c r="BE152" s="412"/>
      <c r="BF152" s="412"/>
      <c r="BG152" s="412"/>
      <c r="BH152" s="412"/>
      <c r="BI152" s="412"/>
      <c r="BJ152" s="412"/>
      <c r="BK152" s="412"/>
      <c r="BL152" s="412"/>
      <c r="BM152" s="412"/>
      <c r="BN152" s="412"/>
      <c r="BO152" s="412"/>
      <c r="BP152" s="412"/>
      <c r="BQ152" s="412"/>
      <c r="BR152" s="412"/>
      <c r="BS152" s="412"/>
      <c r="BT152" s="412"/>
      <c r="BU152" s="412"/>
      <c r="BV152" s="412"/>
      <c r="BW152" s="412"/>
      <c r="BX152" s="412"/>
      <c r="BY152" s="412"/>
      <c r="BZ152" s="412"/>
      <c r="CA152" s="412"/>
      <c r="CB152" s="412"/>
      <c r="CC152" s="412"/>
      <c r="CD152" s="412"/>
      <c r="CE152" s="412"/>
      <c r="CF152" s="412"/>
      <c r="CG152" s="412"/>
      <c r="CH152" s="412"/>
      <c r="CI152" s="412"/>
      <c r="CJ152" s="412"/>
      <c r="CK152" s="412"/>
      <c r="CL152" s="412"/>
      <c r="CM152" s="412"/>
      <c r="CN152" s="412"/>
      <c r="CO152" s="412"/>
      <c r="CP152" s="412"/>
      <c r="CQ152" s="412"/>
      <c r="CR152" s="412"/>
      <c r="CS152" s="412"/>
      <c r="CT152" s="412"/>
      <c r="CU152" s="412"/>
      <c r="CV152" s="412"/>
      <c r="CW152" s="412"/>
      <c r="CX152" s="412"/>
      <c r="CY152" s="412"/>
      <c r="CZ152" s="412"/>
      <c r="DA152" s="412"/>
      <c r="DB152" s="412"/>
      <c r="DC152" s="412"/>
      <c r="DD152" s="412"/>
      <c r="DE152" s="412"/>
      <c r="DF152" s="412"/>
      <c r="DG152" s="412"/>
      <c r="DH152" s="412"/>
      <c r="DI152" s="412"/>
      <c r="DJ152" s="412"/>
      <c r="DK152" s="412"/>
      <c r="DL152" s="412"/>
      <c r="DM152" s="412"/>
      <c r="DN152" s="412"/>
      <c r="DO152" s="412"/>
      <c r="DP152" s="412"/>
      <c r="DQ152" s="412"/>
      <c r="DR152" s="412"/>
      <c r="DS152" s="412"/>
      <c r="DT152" s="412"/>
      <c r="DU152" s="412"/>
      <c r="DV152" s="412"/>
      <c r="DW152" s="412"/>
      <c r="DX152" s="412"/>
      <c r="DY152" s="412"/>
      <c r="DZ152" s="412"/>
      <c r="EA152" s="412"/>
      <c r="EB152" s="412"/>
      <c r="EC152" s="412"/>
      <c r="ED152" s="412"/>
      <c r="EE152" s="412"/>
      <c r="EF152" s="412"/>
      <c r="EG152" s="412"/>
      <c r="EH152" s="412"/>
      <c r="EI152" s="412"/>
      <c r="EJ152" s="412"/>
      <c r="EK152" s="412"/>
      <c r="EL152" s="412"/>
      <c r="EM152" s="412"/>
      <c r="EN152" s="412"/>
      <c r="EO152" s="412"/>
      <c r="EP152" s="412"/>
      <c r="EQ152" s="412"/>
      <c r="ER152" s="412"/>
      <c r="ES152" s="412"/>
      <c r="ET152" s="412"/>
      <c r="EU152" s="412"/>
      <c r="EV152" s="412"/>
      <c r="EW152" s="412"/>
      <c r="EX152" s="412"/>
      <c r="EY152" s="412"/>
      <c r="EZ152" s="412"/>
      <c r="FA152" s="412"/>
      <c r="FB152" s="412"/>
      <c r="FC152" s="412"/>
      <c r="FD152" s="412"/>
      <c r="FE152" s="412"/>
      <c r="FF152" s="412"/>
      <c r="FG152" s="412"/>
      <c r="FH152" s="412"/>
      <c r="FI152" s="412"/>
      <c r="FJ152" s="412"/>
      <c r="FK152" s="412"/>
      <c r="FL152" s="412"/>
      <c r="FM152" s="412"/>
      <c r="FN152" s="412"/>
      <c r="FO152" s="412"/>
      <c r="FP152" s="412"/>
      <c r="FQ152" s="412"/>
      <c r="FR152" s="412"/>
      <c r="FS152" s="412"/>
      <c r="FT152" s="412"/>
      <c r="FU152" s="412"/>
      <c r="FV152" s="412"/>
      <c r="FW152" s="412"/>
      <c r="FX152" s="412"/>
      <c r="FY152" s="412"/>
      <c r="FZ152" s="412"/>
      <c r="GA152" s="412"/>
      <c r="GB152" s="412"/>
      <c r="GC152" s="412"/>
      <c r="GD152" s="412"/>
      <c r="GE152" s="412"/>
      <c r="GF152" s="412"/>
      <c r="GG152" s="412"/>
      <c r="GH152" s="412"/>
      <c r="GI152" s="412"/>
      <c r="GJ152" s="412"/>
      <c r="GK152" s="412"/>
      <c r="GL152" s="412"/>
      <c r="GM152" s="412"/>
      <c r="GN152" s="412"/>
      <c r="GO152" s="412"/>
      <c r="GP152" s="412"/>
      <c r="GQ152" s="412"/>
      <c r="GR152" s="412"/>
      <c r="GS152" s="412"/>
      <c r="GT152" s="412"/>
      <c r="GU152" s="412"/>
      <c r="GV152" s="412"/>
      <c r="GW152" s="412"/>
      <c r="GX152" s="412"/>
      <c r="GY152" s="412"/>
      <c r="GZ152" s="412"/>
      <c r="HA152" s="412"/>
      <c r="HB152" s="412"/>
      <c r="HC152" s="412"/>
      <c r="HD152" s="412"/>
      <c r="HE152" s="412"/>
      <c r="HF152" s="412"/>
      <c r="HG152" s="412"/>
      <c r="HH152" s="412"/>
      <c r="HI152" s="412"/>
      <c r="HJ152" s="412"/>
      <c r="HK152" s="412"/>
      <c r="HL152" s="412"/>
      <c r="HM152" s="412"/>
      <c r="HN152" s="412"/>
      <c r="HO152" s="412"/>
      <c r="HP152" s="412"/>
      <c r="HQ152" s="412"/>
      <c r="HR152" s="412"/>
      <c r="HS152" s="412"/>
      <c r="HT152" s="412"/>
      <c r="HU152" s="412"/>
      <c r="HV152" s="412"/>
      <c r="HW152" s="412"/>
      <c r="HX152" s="412"/>
      <c r="HY152" s="412"/>
      <c r="HZ152" s="412"/>
      <c r="IA152" s="412"/>
      <c r="IB152" s="412"/>
      <c r="IC152" s="412"/>
      <c r="ID152" s="412"/>
      <c r="IE152" s="412"/>
      <c r="IF152" s="412"/>
      <c r="IG152" s="412"/>
      <c r="IH152" s="412"/>
      <c r="II152" s="412"/>
      <c r="IJ152" s="412"/>
      <c r="IK152" s="412"/>
      <c r="IL152" s="412"/>
      <c r="IM152" s="412"/>
      <c r="IN152" s="412"/>
      <c r="IO152" s="412"/>
      <c r="IP152" s="412"/>
      <c r="IQ152" s="412"/>
      <c r="IR152" s="412"/>
      <c r="IS152" s="412"/>
      <c r="IT152" s="412"/>
      <c r="IU152" s="412"/>
      <c r="IV152" s="412"/>
      <c r="IW152" s="412"/>
      <c r="IX152" s="412"/>
      <c r="IY152" s="412"/>
      <c r="IZ152" s="412"/>
      <c r="JA152" s="412"/>
      <c r="JB152" s="412"/>
      <c r="JC152" s="412"/>
      <c r="JD152" s="412"/>
      <c r="JE152" s="412"/>
      <c r="JF152" s="412"/>
      <c r="JG152" s="412"/>
      <c r="JH152" s="412"/>
      <c r="JI152" s="412"/>
      <c r="JJ152" s="412"/>
      <c r="JK152" s="412"/>
      <c r="JL152" s="412"/>
      <c r="JM152" s="412"/>
      <c r="JN152" s="412"/>
      <c r="JO152" s="412"/>
      <c r="JP152" s="412"/>
      <c r="JQ152" s="412"/>
      <c r="JR152" s="412"/>
      <c r="JS152" s="412"/>
      <c r="JT152" s="412"/>
      <c r="JU152" s="412"/>
      <c r="JV152" s="412"/>
      <c r="JW152" s="412"/>
      <c r="JX152" s="412"/>
      <c r="JY152" s="412"/>
      <c r="JZ152" s="412"/>
      <c r="KA152" s="412"/>
      <c r="KB152" s="412"/>
      <c r="KC152" s="412"/>
      <c r="KD152" s="412"/>
      <c r="KE152" s="412"/>
      <c r="KF152" s="412"/>
      <c r="KG152" s="412"/>
      <c r="KH152" s="412"/>
      <c r="KI152" s="412"/>
      <c r="KJ152" s="412"/>
      <c r="KK152" s="412"/>
      <c r="KL152" s="412"/>
      <c r="KM152" s="412"/>
      <c r="KN152" s="412"/>
      <c r="KO152" s="412"/>
      <c r="KP152" s="412"/>
      <c r="KQ152" s="412"/>
      <c r="KR152" s="412"/>
      <c r="KS152" s="412"/>
      <c r="KT152" s="412"/>
      <c r="KU152" s="412"/>
      <c r="KV152" s="412"/>
      <c r="KW152" s="412"/>
      <c r="KX152" s="412"/>
      <c r="KY152" s="412"/>
      <c r="KZ152" s="412"/>
      <c r="LA152" s="412"/>
      <c r="LB152" s="412"/>
      <c r="LC152" s="412"/>
      <c r="LD152" s="412"/>
      <c r="LE152" s="412"/>
      <c r="LF152" s="412"/>
      <c r="LG152" s="412"/>
      <c r="LH152" s="412"/>
      <c r="LI152" s="412"/>
      <c r="LJ152" s="412"/>
      <c r="LK152" s="412"/>
      <c r="LL152" s="412"/>
      <c r="LM152" s="412"/>
      <c r="LN152" s="412"/>
      <c r="LO152" s="412"/>
      <c r="LP152" s="412"/>
      <c r="LQ152" s="412"/>
      <c r="LR152" s="412"/>
      <c r="LS152" s="412"/>
      <c r="LT152" s="412"/>
      <c r="LU152" s="412"/>
      <c r="LV152" s="412"/>
      <c r="LW152" s="412"/>
      <c r="LX152" s="412"/>
      <c r="LY152" s="412"/>
      <c r="LZ152" s="412"/>
      <c r="MA152" s="412"/>
      <c r="MB152" s="412"/>
      <c r="MC152" s="412"/>
      <c r="MD152" s="412"/>
      <c r="ME152" s="412"/>
      <c r="MF152" s="412"/>
      <c r="MG152" s="412"/>
      <c r="MH152" s="412"/>
      <c r="MI152" s="412"/>
      <c r="MJ152" s="412"/>
      <c r="MK152" s="412"/>
      <c r="ML152" s="412"/>
      <c r="MM152" s="412"/>
      <c r="MN152" s="412"/>
      <c r="MO152" s="412"/>
      <c r="MP152" s="412"/>
      <c r="MQ152" s="412"/>
      <c r="MR152" s="412"/>
      <c r="MS152" s="412"/>
      <c r="MT152" s="412"/>
      <c r="MU152" s="412"/>
      <c r="MV152" s="412"/>
      <c r="MW152" s="412"/>
      <c r="MX152" s="412"/>
      <c r="MY152" s="412"/>
      <c r="MZ152" s="412"/>
      <c r="NA152" s="412"/>
      <c r="NB152" s="412"/>
      <c r="NC152" s="412"/>
      <c r="ND152" s="412"/>
      <c r="NE152" s="412"/>
      <c r="NF152" s="412"/>
      <c r="NG152" s="412"/>
      <c r="NH152" s="412"/>
      <c r="NI152" s="412"/>
      <c r="NJ152" s="412"/>
      <c r="NK152" s="412"/>
      <c r="NL152" s="412"/>
      <c r="NM152" s="412"/>
      <c r="NN152" s="412"/>
      <c r="NO152" s="412"/>
      <c r="NP152" s="412"/>
      <c r="NQ152" s="412"/>
      <c r="NR152" s="412"/>
      <c r="NS152" s="412"/>
      <c r="NT152" s="412"/>
      <c r="NU152" s="412"/>
      <c r="NV152" s="412"/>
      <c r="NW152" s="412"/>
      <c r="NX152" s="412"/>
      <c r="NY152" s="412"/>
      <c r="NZ152" s="412"/>
      <c r="OA152" s="412"/>
      <c r="OB152" s="412"/>
      <c r="OC152" s="412"/>
      <c r="OD152" s="412"/>
      <c r="OE152" s="412"/>
      <c r="OF152" s="412"/>
      <c r="OG152" s="412"/>
      <c r="OH152" s="412"/>
      <c r="OI152" s="412"/>
      <c r="OJ152" s="412"/>
      <c r="OK152" s="412"/>
      <c r="OL152" s="412"/>
      <c r="OM152" s="412"/>
      <c r="ON152" s="412"/>
      <c r="OO152" s="412"/>
      <c r="OP152" s="412"/>
      <c r="OQ152" s="412"/>
      <c r="OR152" s="412"/>
      <c r="OS152" s="412"/>
      <c r="OT152" s="412"/>
      <c r="OU152" s="412"/>
      <c r="OV152" s="412"/>
      <c r="OW152" s="412"/>
      <c r="OX152" s="412"/>
      <c r="OY152" s="412"/>
      <c r="OZ152" s="412"/>
      <c r="PA152" s="412"/>
      <c r="PB152" s="412"/>
      <c r="PC152" s="412"/>
      <c r="PD152" s="412"/>
      <c r="PE152" s="412"/>
      <c r="PF152" s="412"/>
      <c r="PG152" s="412"/>
      <c r="PH152" s="412"/>
      <c r="PI152" s="412"/>
      <c r="PJ152" s="412"/>
      <c r="PK152" s="412"/>
      <c r="PL152" s="412"/>
      <c r="PM152" s="412"/>
      <c r="PN152" s="412"/>
      <c r="PO152" s="412"/>
      <c r="PP152" s="412"/>
      <c r="PQ152" s="412"/>
      <c r="PR152" s="412"/>
      <c r="PS152" s="412"/>
      <c r="PT152" s="412"/>
      <c r="PU152" s="412"/>
      <c r="PV152" s="412"/>
      <c r="PW152" s="412"/>
      <c r="PX152" s="412"/>
      <c r="PY152" s="412"/>
      <c r="PZ152" s="412"/>
      <c r="QA152" s="412"/>
      <c r="QB152" s="412"/>
      <c r="QC152" s="412"/>
      <c r="QD152" s="412"/>
      <c r="QE152" s="412"/>
      <c r="QF152" s="412"/>
      <c r="QG152" s="412"/>
      <c r="QH152" s="412"/>
      <c r="QI152" s="412"/>
      <c r="QJ152" s="412"/>
      <c r="QK152" s="412"/>
      <c r="QL152" s="412"/>
      <c r="QM152" s="412"/>
      <c r="QN152" s="412"/>
      <c r="QO152" s="412"/>
      <c r="QP152" s="412"/>
      <c r="QQ152" s="412"/>
      <c r="QR152" s="412"/>
      <c r="QS152" s="412"/>
      <c r="QT152" s="412"/>
      <c r="QU152" s="412"/>
      <c r="QV152" s="412"/>
      <c r="QW152" s="412"/>
      <c r="QX152" s="412"/>
      <c r="QY152" s="412"/>
      <c r="QZ152" s="412"/>
      <c r="RA152" s="412"/>
      <c r="RB152" s="412"/>
      <c r="RC152" s="412"/>
      <c r="RD152" s="412"/>
      <c r="RE152" s="412"/>
      <c r="RF152" s="412"/>
      <c r="RG152" s="412"/>
      <c r="RH152" s="412"/>
      <c r="RI152" s="412"/>
      <c r="RJ152" s="412"/>
      <c r="RK152" s="412"/>
      <c r="RL152" s="412"/>
      <c r="RM152" s="412"/>
      <c r="RN152" s="412"/>
      <c r="RO152" s="412"/>
      <c r="RP152" s="412"/>
      <c r="RQ152" s="412"/>
      <c r="RR152" s="412"/>
      <c r="RS152" s="412"/>
      <c r="RT152" s="412"/>
      <c r="RU152" s="412"/>
      <c r="RV152" s="412"/>
      <c r="RW152" s="412"/>
      <c r="RX152" s="412"/>
      <c r="RY152" s="412"/>
      <c r="RZ152" s="412"/>
      <c r="SA152" s="412"/>
      <c r="SB152" s="412"/>
      <c r="SC152" s="412"/>
      <c r="SD152" s="412"/>
      <c r="SE152" s="412"/>
      <c r="SF152" s="412"/>
      <c r="SG152" s="412"/>
      <c r="SH152" s="412"/>
      <c r="SI152" s="412"/>
      <c r="SJ152" s="412"/>
      <c r="SK152" s="412"/>
      <c r="SL152" s="412"/>
      <c r="SM152" s="412"/>
      <c r="SN152" s="412"/>
      <c r="SO152" s="412"/>
      <c r="SP152" s="412"/>
      <c r="SQ152" s="412"/>
      <c r="SR152" s="412"/>
      <c r="SS152" s="412"/>
      <c r="ST152" s="412"/>
      <c r="SU152" s="412"/>
      <c r="SV152" s="412"/>
      <c r="SW152" s="412"/>
      <c r="SX152" s="412"/>
      <c r="SY152" s="412"/>
      <c r="SZ152" s="412"/>
      <c r="TA152" s="412"/>
      <c r="TB152" s="412"/>
      <c r="TC152" s="412"/>
      <c r="TD152" s="412"/>
      <c r="TE152" s="412"/>
      <c r="TF152" s="412"/>
      <c r="TG152" s="412"/>
      <c r="TH152" s="412"/>
      <c r="TI152" s="412"/>
      <c r="TJ152" s="412"/>
      <c r="TK152" s="412"/>
      <c r="TL152" s="412"/>
      <c r="TM152" s="412"/>
      <c r="TN152" s="412"/>
      <c r="TO152" s="412"/>
      <c r="TP152" s="412"/>
      <c r="TQ152" s="412"/>
      <c r="TR152" s="412"/>
      <c r="TS152" s="412"/>
      <c r="TT152" s="412"/>
      <c r="TU152" s="412"/>
      <c r="TV152" s="412"/>
      <c r="TW152" s="412"/>
      <c r="TX152" s="412"/>
      <c r="TY152" s="412"/>
      <c r="TZ152" s="412"/>
      <c r="UA152" s="412"/>
      <c r="UB152" s="412"/>
      <c r="UC152" s="412"/>
      <c r="UD152" s="412"/>
      <c r="UE152" s="412"/>
      <c r="UF152" s="412"/>
      <c r="UG152" s="412"/>
      <c r="UH152" s="412"/>
      <c r="UI152" s="412"/>
      <c r="UJ152" s="412"/>
      <c r="UK152" s="412"/>
      <c r="UL152" s="412"/>
      <c r="UM152" s="412"/>
      <c r="UN152" s="412"/>
      <c r="UO152" s="412"/>
      <c r="UP152" s="412"/>
      <c r="UQ152" s="412"/>
      <c r="UR152" s="412"/>
      <c r="US152" s="412"/>
      <c r="UT152" s="412"/>
      <c r="UU152" s="412"/>
      <c r="UV152" s="412"/>
      <c r="UW152" s="412"/>
      <c r="UX152" s="412"/>
      <c r="UY152" s="412"/>
      <c r="UZ152" s="412"/>
      <c r="VA152" s="412"/>
      <c r="VB152" s="412"/>
      <c r="VC152" s="412"/>
      <c r="VD152" s="412"/>
      <c r="VE152" s="412"/>
      <c r="VF152" s="412"/>
      <c r="VG152" s="412"/>
      <c r="VH152" s="412"/>
      <c r="VI152" s="412"/>
      <c r="VJ152" s="412"/>
      <c r="VK152" s="412"/>
      <c r="VL152" s="412"/>
      <c r="VM152" s="412"/>
      <c r="VN152" s="412"/>
      <c r="VO152" s="412"/>
      <c r="VP152" s="412"/>
      <c r="VQ152" s="412"/>
      <c r="VR152" s="412"/>
      <c r="VS152" s="412"/>
      <c r="VT152" s="412"/>
      <c r="VU152" s="412"/>
      <c r="VV152" s="412"/>
      <c r="VW152" s="412"/>
      <c r="VX152" s="412"/>
      <c r="VY152" s="412"/>
      <c r="VZ152" s="412"/>
      <c r="WA152" s="412"/>
      <c r="WB152" s="412"/>
      <c r="WC152" s="412"/>
      <c r="WD152" s="412"/>
      <c r="WE152" s="412"/>
      <c r="WF152" s="412"/>
      <c r="WG152" s="412"/>
      <c r="WH152" s="412"/>
      <c r="WI152" s="412"/>
      <c r="WJ152" s="412"/>
      <c r="WK152" s="412"/>
      <c r="WL152" s="412"/>
      <c r="WM152" s="412"/>
      <c r="WN152" s="412"/>
      <c r="WO152" s="412"/>
      <c r="WP152" s="412"/>
      <c r="WQ152" s="412"/>
      <c r="WR152" s="412"/>
      <c r="WS152" s="412"/>
      <c r="WT152" s="412"/>
      <c r="WU152" s="412"/>
      <c r="WV152" s="412"/>
      <c r="WW152" s="412"/>
      <c r="WX152" s="412"/>
      <c r="WY152" s="412"/>
      <c r="WZ152" s="412"/>
      <c r="XA152" s="412"/>
      <c r="XB152" s="412"/>
      <c r="XC152" s="412"/>
      <c r="XD152" s="412"/>
      <c r="XE152" s="412"/>
      <c r="XF152" s="412"/>
      <c r="XG152" s="412"/>
      <c r="XH152" s="412"/>
      <c r="XI152" s="412"/>
      <c r="XJ152" s="412"/>
      <c r="XK152" s="412"/>
      <c r="XL152" s="412"/>
      <c r="XM152" s="412"/>
      <c r="XN152" s="412"/>
      <c r="XO152" s="412"/>
      <c r="XP152" s="412"/>
      <c r="XQ152" s="412"/>
      <c r="XR152" s="412"/>
      <c r="XS152" s="412"/>
      <c r="XT152" s="412"/>
      <c r="XU152" s="412"/>
      <c r="XV152" s="412"/>
      <c r="XW152" s="412"/>
      <c r="XX152" s="412"/>
      <c r="XY152" s="412"/>
      <c r="XZ152" s="412"/>
      <c r="YA152" s="412"/>
      <c r="YB152" s="412"/>
      <c r="YC152" s="412"/>
      <c r="YD152" s="412"/>
      <c r="YE152" s="412"/>
      <c r="YF152" s="412"/>
      <c r="YG152" s="412"/>
      <c r="YH152" s="412"/>
      <c r="YI152" s="412"/>
      <c r="YJ152" s="412"/>
      <c r="YK152" s="412"/>
      <c r="YL152" s="412"/>
      <c r="YM152" s="412"/>
      <c r="YN152" s="412"/>
      <c r="YO152" s="412"/>
      <c r="YP152" s="412"/>
      <c r="YQ152" s="412"/>
      <c r="YR152" s="412"/>
      <c r="YS152" s="412"/>
      <c r="YT152" s="412"/>
      <c r="YU152" s="412"/>
      <c r="YV152" s="412"/>
      <c r="YW152" s="412"/>
      <c r="YX152" s="412"/>
      <c r="YY152" s="412"/>
      <c r="YZ152" s="412"/>
      <c r="ZA152" s="412"/>
      <c r="ZB152" s="412"/>
      <c r="ZC152" s="412"/>
      <c r="ZD152" s="412"/>
      <c r="ZE152" s="412"/>
      <c r="ZF152" s="412"/>
      <c r="ZG152" s="412"/>
      <c r="ZH152" s="412"/>
      <c r="ZI152" s="412"/>
      <c r="ZJ152" s="412"/>
      <c r="ZK152" s="412"/>
      <c r="ZL152" s="412"/>
      <c r="ZM152" s="412"/>
      <c r="ZN152" s="412"/>
      <c r="ZO152" s="412"/>
      <c r="ZP152" s="412"/>
      <c r="ZQ152" s="412"/>
      <c r="ZR152" s="412"/>
      <c r="ZS152" s="412"/>
      <c r="ZT152" s="412"/>
      <c r="ZU152" s="412"/>
      <c r="ZV152" s="412"/>
      <c r="ZW152" s="412"/>
      <c r="ZX152" s="412"/>
      <c r="ZY152" s="412"/>
      <c r="ZZ152" s="412"/>
      <c r="AAA152" s="412"/>
      <c r="AAB152" s="412"/>
      <c r="AAC152" s="412"/>
      <c r="AAD152" s="412"/>
      <c r="AAE152" s="412"/>
      <c r="AAF152" s="412"/>
      <c r="AAG152" s="412"/>
      <c r="AAH152" s="412"/>
      <c r="AAI152" s="412"/>
      <c r="AAJ152" s="412"/>
      <c r="AAK152" s="412"/>
      <c r="AAL152" s="412"/>
      <c r="AAM152" s="412"/>
      <c r="AAN152" s="412"/>
      <c r="AAO152" s="412"/>
      <c r="AAP152" s="412"/>
      <c r="AAQ152" s="412"/>
      <c r="AAR152" s="412"/>
      <c r="AAS152" s="412"/>
      <c r="AAT152" s="412"/>
      <c r="AAU152" s="412"/>
      <c r="AAV152" s="412"/>
      <c r="AAW152" s="412"/>
      <c r="AAX152" s="412"/>
      <c r="AAY152" s="412"/>
      <c r="AAZ152" s="412"/>
      <c r="ABA152" s="412"/>
      <c r="ABB152" s="412"/>
      <c r="ABC152" s="412"/>
      <c r="ABD152" s="412"/>
      <c r="ABE152" s="412"/>
      <c r="ABF152" s="412"/>
      <c r="ABG152" s="412"/>
      <c r="ABH152" s="412"/>
      <c r="ABI152" s="412"/>
      <c r="ABJ152" s="412"/>
      <c r="ABK152" s="412"/>
      <c r="ABL152" s="412"/>
      <c r="ABM152" s="412"/>
      <c r="ABN152" s="412"/>
      <c r="ABO152" s="412"/>
      <c r="ABP152" s="412"/>
      <c r="ABQ152" s="412"/>
      <c r="ABR152" s="412"/>
      <c r="ABS152" s="412"/>
      <c r="ABT152" s="412"/>
      <c r="ABU152" s="412"/>
      <c r="ABV152" s="412"/>
      <c r="ABW152" s="412"/>
      <c r="ABX152" s="412"/>
      <c r="ABY152" s="412"/>
      <c r="ABZ152" s="412"/>
      <c r="ACA152" s="412"/>
      <c r="ACB152" s="412"/>
      <c r="ACC152" s="412"/>
      <c r="ACD152" s="412"/>
      <c r="ACE152" s="412"/>
      <c r="ACF152" s="412"/>
      <c r="ACG152" s="412"/>
      <c r="ACH152" s="412"/>
      <c r="ACI152" s="412"/>
      <c r="ACJ152" s="412"/>
      <c r="ACK152" s="412"/>
      <c r="ACL152" s="412"/>
      <c r="ACM152" s="412"/>
      <c r="ACN152" s="412"/>
      <c r="ACO152" s="412"/>
      <c r="ACP152" s="412"/>
      <c r="ACQ152" s="412"/>
      <c r="ACR152" s="412"/>
      <c r="ACS152" s="412"/>
      <c r="ACT152" s="412"/>
      <c r="ACU152" s="412"/>
      <c r="ACV152" s="412"/>
      <c r="ACW152" s="412"/>
      <c r="ACX152" s="412"/>
      <c r="ACY152" s="412"/>
      <c r="ACZ152" s="412"/>
      <c r="ADA152" s="412"/>
      <c r="ADB152" s="412"/>
      <c r="ADC152" s="412"/>
      <c r="ADD152" s="412"/>
      <c r="ADE152" s="412"/>
      <c r="ADF152" s="412"/>
      <c r="ADG152" s="412"/>
      <c r="ADH152" s="412"/>
      <c r="ADI152" s="412"/>
      <c r="ADJ152" s="412"/>
      <c r="ADK152" s="412"/>
      <c r="ADL152" s="412"/>
      <c r="ADM152" s="412"/>
      <c r="ADN152" s="412"/>
      <c r="ADO152" s="412"/>
      <c r="ADP152" s="412"/>
      <c r="ADQ152" s="412"/>
      <c r="ADR152" s="412"/>
      <c r="ADS152" s="412"/>
      <c r="ADT152" s="412"/>
      <c r="ADU152" s="412"/>
      <c r="ADV152" s="412"/>
      <c r="ADW152" s="412"/>
      <c r="ADX152" s="412"/>
      <c r="ADY152" s="412"/>
      <c r="ADZ152" s="412"/>
      <c r="AEA152" s="412"/>
      <c r="AEB152" s="412"/>
      <c r="AEC152" s="412"/>
      <c r="AED152" s="412"/>
      <c r="AEE152" s="412"/>
      <c r="AEF152" s="412"/>
      <c r="AEG152" s="412"/>
      <c r="AEH152" s="412"/>
      <c r="AEI152" s="412"/>
      <c r="AEJ152" s="412"/>
      <c r="AEK152" s="412"/>
      <c r="AEL152" s="412"/>
      <c r="AEM152" s="412"/>
      <c r="AEN152" s="412"/>
      <c r="AEO152" s="412"/>
      <c r="AEP152" s="412"/>
      <c r="AEQ152" s="412"/>
      <c r="AER152" s="412"/>
      <c r="AES152" s="412"/>
      <c r="AET152" s="412"/>
      <c r="AEU152" s="412"/>
      <c r="AEV152" s="412"/>
      <c r="AEW152" s="412"/>
      <c r="AEX152" s="412"/>
      <c r="AEY152" s="412"/>
      <c r="AEZ152" s="412"/>
      <c r="AFA152" s="412"/>
      <c r="AFB152" s="412"/>
      <c r="AFC152" s="412"/>
      <c r="AFD152" s="412"/>
      <c r="AFE152" s="412"/>
      <c r="AFF152" s="412"/>
      <c r="AFG152" s="412"/>
      <c r="AFH152" s="412"/>
      <c r="AFI152" s="412"/>
      <c r="AFJ152" s="412"/>
      <c r="AFK152" s="412"/>
      <c r="AFL152" s="412"/>
      <c r="AFM152" s="412"/>
      <c r="AFN152" s="412"/>
      <c r="AFO152" s="412"/>
      <c r="AFP152" s="412"/>
      <c r="AFQ152" s="412"/>
      <c r="AFR152" s="412"/>
      <c r="AFS152" s="412"/>
      <c r="AFT152" s="412"/>
      <c r="AFU152" s="412"/>
      <c r="AFV152" s="412"/>
      <c r="AFW152" s="412"/>
      <c r="AFX152" s="412"/>
      <c r="AFY152" s="412"/>
      <c r="AFZ152" s="412"/>
      <c r="AGA152" s="412"/>
      <c r="AGB152" s="412"/>
      <c r="AGC152" s="412"/>
      <c r="AGD152" s="412"/>
      <c r="AGE152" s="412"/>
      <c r="AGF152" s="412"/>
      <c r="AGG152" s="412"/>
      <c r="AGH152" s="412"/>
      <c r="AGI152" s="412"/>
      <c r="AGJ152" s="412"/>
      <c r="AGK152" s="412"/>
      <c r="AGL152" s="412"/>
      <c r="AGM152" s="412"/>
      <c r="AGN152" s="412"/>
      <c r="AGO152" s="412"/>
      <c r="AGP152" s="412"/>
      <c r="AGQ152" s="412"/>
      <c r="AGR152" s="412"/>
      <c r="AGS152" s="412"/>
      <c r="AGT152" s="412"/>
      <c r="AGU152" s="412"/>
      <c r="AGV152" s="412"/>
      <c r="AGW152" s="412"/>
      <c r="AGX152" s="412"/>
      <c r="AGY152" s="412"/>
      <c r="AGZ152" s="412"/>
      <c r="AHA152" s="412"/>
      <c r="AHB152" s="412"/>
      <c r="AHC152" s="412"/>
      <c r="AHD152" s="412"/>
      <c r="AHE152" s="412"/>
      <c r="AHF152" s="412"/>
      <c r="AHG152" s="412"/>
      <c r="AHH152" s="412"/>
      <c r="AHI152" s="412"/>
      <c r="AHJ152" s="412"/>
      <c r="AHK152" s="412"/>
      <c r="AHL152" s="412"/>
      <c r="AHM152" s="412"/>
      <c r="AHN152" s="412"/>
      <c r="AHO152" s="412"/>
      <c r="AHP152" s="412"/>
      <c r="AHQ152" s="412"/>
      <c r="AHR152" s="412"/>
      <c r="AHS152" s="412"/>
      <c r="AHT152" s="412"/>
      <c r="AHU152" s="412"/>
      <c r="AHV152" s="412"/>
      <c r="AHW152" s="412"/>
      <c r="AHX152" s="412"/>
      <c r="AHY152" s="412"/>
      <c r="AHZ152" s="412"/>
      <c r="AIA152" s="412"/>
      <c r="AIB152" s="412"/>
      <c r="AIC152" s="412"/>
      <c r="AID152" s="412"/>
      <c r="AIE152" s="412"/>
      <c r="AIF152" s="412"/>
      <c r="AIG152" s="412"/>
      <c r="AIH152" s="412"/>
      <c r="AII152" s="412"/>
      <c r="AIJ152" s="412"/>
      <c r="AIK152" s="412"/>
      <c r="AIL152" s="412"/>
      <c r="AIM152" s="412"/>
      <c r="AIN152" s="412"/>
      <c r="AIO152" s="412"/>
      <c r="AIP152" s="412"/>
      <c r="AIQ152" s="412"/>
      <c r="AIR152" s="412"/>
      <c r="AIS152" s="412"/>
      <c r="AIT152" s="412"/>
      <c r="AIU152" s="412"/>
      <c r="AIV152" s="412"/>
      <c r="AIW152" s="412"/>
      <c r="AIX152" s="412"/>
      <c r="AIY152" s="412"/>
      <c r="AIZ152" s="412"/>
      <c r="AJA152" s="412"/>
      <c r="AJB152" s="412"/>
      <c r="AJC152" s="412"/>
      <c r="AJD152" s="412"/>
      <c r="AJE152" s="412"/>
      <c r="AJF152" s="412"/>
      <c r="AJG152" s="412"/>
      <c r="AJH152" s="412"/>
      <c r="AJI152" s="412"/>
      <c r="AJJ152" s="412"/>
      <c r="AJK152" s="412"/>
      <c r="AJL152" s="412"/>
      <c r="AJM152" s="412"/>
      <c r="AJN152" s="412"/>
      <c r="AJO152" s="412"/>
      <c r="AJP152" s="412"/>
      <c r="AJQ152" s="412"/>
      <c r="AJR152" s="412"/>
      <c r="AJS152" s="412"/>
      <c r="AJT152" s="412"/>
      <c r="AJU152" s="412"/>
      <c r="AJV152" s="412"/>
      <c r="AJW152" s="412"/>
      <c r="AJX152" s="412"/>
      <c r="AJY152" s="412"/>
      <c r="AJZ152" s="412"/>
      <c r="AKA152" s="412"/>
      <c r="AKB152" s="412"/>
      <c r="AKC152" s="412"/>
      <c r="AKD152" s="412"/>
      <c r="AKE152" s="412"/>
      <c r="AKF152" s="412"/>
      <c r="AKG152" s="412"/>
      <c r="AKH152" s="412"/>
      <c r="AKI152" s="412"/>
      <c r="AKJ152" s="412"/>
      <c r="AKK152" s="412"/>
      <c r="AKL152" s="412"/>
      <c r="AKM152" s="412"/>
      <c r="AKN152" s="412"/>
      <c r="AKO152" s="412"/>
      <c r="AKP152" s="412"/>
      <c r="AKQ152" s="412"/>
      <c r="AKR152" s="412"/>
      <c r="AKS152" s="412"/>
      <c r="AKT152" s="412"/>
      <c r="AKU152" s="412"/>
      <c r="AKV152" s="412"/>
      <c r="AKW152" s="412"/>
      <c r="AKX152" s="412"/>
      <c r="AKY152" s="412"/>
      <c r="AKZ152" s="412"/>
      <c r="ALA152" s="412"/>
      <c r="ALB152" s="412"/>
      <c r="ALC152" s="412"/>
      <c r="ALD152" s="412"/>
      <c r="ALE152" s="412"/>
      <c r="ALF152" s="412"/>
      <c r="ALG152" s="412"/>
      <c r="ALH152" s="412"/>
      <c r="ALI152" s="412"/>
      <c r="ALJ152" s="412"/>
      <c r="ALK152" s="412"/>
      <c r="ALL152" s="412"/>
      <c r="ALM152" s="412"/>
      <c r="ALN152" s="412"/>
      <c r="ALO152" s="412"/>
      <c r="ALP152" s="412"/>
      <c r="ALQ152" s="412"/>
      <c r="ALR152" s="412"/>
      <c r="ALS152" s="412"/>
      <c r="ALT152" s="412"/>
      <c r="ALU152" s="412"/>
      <c r="ALV152" s="412"/>
      <c r="ALW152" s="412"/>
      <c r="ALX152" s="412"/>
      <c r="ALY152" s="412"/>
      <c r="ALZ152" s="412"/>
      <c r="AMA152" s="412"/>
      <c r="AMB152" s="412"/>
      <c r="AMC152" s="412"/>
      <c r="AMD152" s="412"/>
      <c r="AME152" s="412"/>
      <c r="AMF152" s="412"/>
      <c r="AMG152" s="412"/>
      <c r="AMH152" s="412"/>
    </row>
    <row r="153" spans="1:1022" x14ac:dyDescent="0.25">
      <c r="A153" s="162" t="s">
        <v>6129</v>
      </c>
      <c r="B153" s="163">
        <v>152</v>
      </c>
      <c r="C153" s="224" t="s">
        <v>24765</v>
      </c>
      <c r="D153" s="175" t="s">
        <v>6138</v>
      </c>
      <c r="I153" s="319"/>
      <c r="K153" s="338">
        <v>2</v>
      </c>
      <c r="V153" s="219">
        <f t="shared" si="109"/>
        <v>100</v>
      </c>
      <c r="W153" s="219">
        <f t="shared" si="101"/>
        <v>100</v>
      </c>
      <c r="X153" s="219">
        <f t="shared" si="103"/>
        <v>100</v>
      </c>
      <c r="Y153" s="219">
        <f t="shared" si="89"/>
        <v>100</v>
      </c>
      <c r="Z153" s="219">
        <f t="shared" si="90"/>
        <v>100</v>
      </c>
      <c r="AA153" s="220">
        <f t="shared" si="104"/>
        <v>100</v>
      </c>
      <c r="AB153" s="220">
        <f t="shared" si="105"/>
        <v>100</v>
      </c>
      <c r="AC153" s="220">
        <f t="shared" si="93"/>
        <v>100</v>
      </c>
      <c r="AD153" s="416">
        <f t="shared" si="110"/>
        <v>100</v>
      </c>
      <c r="AE153" s="416">
        <f t="shared" si="98"/>
        <v>100</v>
      </c>
      <c r="AF153" s="212">
        <f t="shared" si="102"/>
        <v>10</v>
      </c>
      <c r="AG153" s="212">
        <f t="shared" si="106"/>
        <v>100</v>
      </c>
      <c r="AH153" s="212">
        <f t="shared" si="107"/>
        <v>100</v>
      </c>
      <c r="AI153" s="212">
        <f t="shared" si="108"/>
        <v>100</v>
      </c>
      <c r="AJ153" s="214"/>
      <c r="AM153" s="214"/>
      <c r="AQ153" s="167" t="s">
        <v>6139</v>
      </c>
    </row>
    <row r="154" spans="1:1022" x14ac:dyDescent="0.25">
      <c r="A154" s="248" t="s">
        <v>6135</v>
      </c>
      <c r="B154" s="163">
        <v>153</v>
      </c>
      <c r="C154" s="224" t="s">
        <v>24766</v>
      </c>
      <c r="D154" s="175" t="s">
        <v>6136</v>
      </c>
      <c r="I154" s="319"/>
      <c r="V154" s="219">
        <f t="shared" si="109"/>
        <v>100</v>
      </c>
      <c r="W154" s="219">
        <f t="shared" si="101"/>
        <v>100</v>
      </c>
      <c r="X154" s="219">
        <f t="shared" si="103"/>
        <v>100</v>
      </c>
      <c r="Y154" s="219">
        <f t="shared" si="89"/>
        <v>100</v>
      </c>
      <c r="Z154" s="219">
        <f t="shared" si="90"/>
        <v>100</v>
      </c>
      <c r="AA154" s="220">
        <f t="shared" si="104"/>
        <v>100</v>
      </c>
      <c r="AB154" s="220">
        <f t="shared" si="105"/>
        <v>100</v>
      </c>
      <c r="AC154" s="220">
        <f t="shared" si="93"/>
        <v>100</v>
      </c>
      <c r="AD154" s="416">
        <f t="shared" si="110"/>
        <v>100</v>
      </c>
      <c r="AE154" s="416">
        <f t="shared" si="98"/>
        <v>100</v>
      </c>
      <c r="AF154" s="212">
        <f t="shared" ref="AF154:AF171" si="111">IF(OR(OR(EXACT(J154,"1A"),EXACT(J154,"1B"),EXACT(J154,"1C")),K154=1),1,IF(K154=2,10,100))</f>
        <v>100</v>
      </c>
      <c r="AG154" s="212">
        <f t="shared" si="106"/>
        <v>100</v>
      </c>
      <c r="AH154" s="212">
        <f t="shared" si="107"/>
        <v>100</v>
      </c>
      <c r="AI154" s="212">
        <f t="shared" si="108"/>
        <v>100</v>
      </c>
      <c r="AJ154" s="214"/>
      <c r="AM154" s="214"/>
      <c r="AQ154" s="167" t="s">
        <v>6137</v>
      </c>
    </row>
    <row r="155" spans="1:1022" x14ac:dyDescent="0.25">
      <c r="A155" s="317" t="s">
        <v>6130</v>
      </c>
      <c r="B155" s="163">
        <v>154</v>
      </c>
      <c r="C155" s="224" t="s">
        <v>24767</v>
      </c>
      <c r="D155" s="175" t="s">
        <v>6140</v>
      </c>
      <c r="I155" s="319"/>
      <c r="V155" s="219">
        <f t="shared" si="109"/>
        <v>100</v>
      </c>
      <c r="W155" s="219">
        <f t="shared" si="101"/>
        <v>100</v>
      </c>
      <c r="X155" s="219">
        <f t="shared" si="103"/>
        <v>100</v>
      </c>
      <c r="Y155" s="219">
        <f t="shared" si="89"/>
        <v>100</v>
      </c>
      <c r="Z155" s="219">
        <f t="shared" si="90"/>
        <v>100</v>
      </c>
      <c r="AA155" s="220">
        <f t="shared" si="104"/>
        <v>100</v>
      </c>
      <c r="AB155" s="220">
        <f t="shared" si="105"/>
        <v>100</v>
      </c>
      <c r="AC155" s="220">
        <f t="shared" si="93"/>
        <v>100</v>
      </c>
      <c r="AD155" s="416">
        <f t="shared" si="110"/>
        <v>100</v>
      </c>
      <c r="AE155" s="416">
        <f t="shared" si="98"/>
        <v>100</v>
      </c>
      <c r="AF155" s="212">
        <f t="shared" si="111"/>
        <v>100</v>
      </c>
      <c r="AG155" s="212">
        <f t="shared" si="106"/>
        <v>100</v>
      </c>
      <c r="AH155" s="212">
        <f t="shared" si="107"/>
        <v>100</v>
      </c>
      <c r="AI155" s="212">
        <f t="shared" si="108"/>
        <v>100</v>
      </c>
      <c r="AJ155" s="214"/>
      <c r="AM155" s="214"/>
      <c r="AQ155" s="167" t="s">
        <v>6141</v>
      </c>
    </row>
    <row r="156" spans="1:1022" x14ac:dyDescent="0.25">
      <c r="A156" s="162" t="s">
        <v>1577</v>
      </c>
      <c r="B156" s="163">
        <v>155</v>
      </c>
      <c r="C156" s="224" t="s">
        <v>24768</v>
      </c>
      <c r="D156" s="175" t="s">
        <v>6168</v>
      </c>
      <c r="E156" s="185" t="s">
        <v>770</v>
      </c>
      <c r="I156" s="319">
        <v>275</v>
      </c>
      <c r="V156" s="219">
        <f t="shared" si="109"/>
        <v>100</v>
      </c>
      <c r="W156" s="219">
        <f t="shared" si="101"/>
        <v>100</v>
      </c>
      <c r="X156" s="219">
        <f t="shared" si="103"/>
        <v>100</v>
      </c>
      <c r="Y156" s="219">
        <f t="shared" si="89"/>
        <v>100</v>
      </c>
      <c r="Z156" s="219">
        <f t="shared" si="90"/>
        <v>100</v>
      </c>
      <c r="AA156" s="220">
        <f t="shared" si="104"/>
        <v>100</v>
      </c>
      <c r="AB156" s="220">
        <f t="shared" si="105"/>
        <v>100</v>
      </c>
      <c r="AC156" s="220">
        <f t="shared" si="93"/>
        <v>100</v>
      </c>
      <c r="AD156" s="416">
        <f t="shared" si="110"/>
        <v>100</v>
      </c>
      <c r="AE156" s="416">
        <f t="shared" si="98"/>
        <v>100</v>
      </c>
      <c r="AF156" s="212">
        <f t="shared" si="111"/>
        <v>100</v>
      </c>
      <c r="AG156" s="212">
        <f t="shared" si="106"/>
        <v>100</v>
      </c>
      <c r="AH156" s="212">
        <f t="shared" si="107"/>
        <v>100</v>
      </c>
      <c r="AI156" s="212">
        <f t="shared" si="108"/>
        <v>100</v>
      </c>
      <c r="AJ156" s="231" t="s">
        <v>24769</v>
      </c>
      <c r="AM156" s="214"/>
      <c r="AQ156" s="167" t="s">
        <v>6169</v>
      </c>
    </row>
    <row r="157" spans="1:1022" x14ac:dyDescent="0.25">
      <c r="A157" s="162" t="s">
        <v>6170</v>
      </c>
      <c r="B157" s="163">
        <v>156</v>
      </c>
      <c r="C157" s="162" t="s">
        <v>24770</v>
      </c>
      <c r="D157" s="175" t="s">
        <v>6171</v>
      </c>
      <c r="E157" s="185" t="s">
        <v>6172</v>
      </c>
      <c r="I157" s="319"/>
      <c r="O157" s="332">
        <v>3</v>
      </c>
      <c r="S157" s="332" t="s">
        <v>752</v>
      </c>
      <c r="V157" s="219">
        <f t="shared" si="109"/>
        <v>100</v>
      </c>
      <c r="W157" s="219">
        <f t="shared" si="101"/>
        <v>100</v>
      </c>
      <c r="X157" s="219">
        <f t="shared" si="103"/>
        <v>20</v>
      </c>
      <c r="Y157" s="219">
        <f t="shared" si="89"/>
        <v>100</v>
      </c>
      <c r="Z157" s="219">
        <f t="shared" si="90"/>
        <v>100</v>
      </c>
      <c r="AA157" s="220">
        <f t="shared" si="104"/>
        <v>100</v>
      </c>
      <c r="AB157" s="220">
        <f t="shared" si="105"/>
        <v>100</v>
      </c>
      <c r="AC157" s="220">
        <f t="shared" si="93"/>
        <v>0.3</v>
      </c>
      <c r="AD157" s="416">
        <f t="shared" si="110"/>
        <v>100</v>
      </c>
      <c r="AE157" s="416">
        <f t="shared" si="98"/>
        <v>100</v>
      </c>
      <c r="AF157" s="212">
        <f t="shared" si="111"/>
        <v>100</v>
      </c>
      <c r="AG157" s="212">
        <f t="shared" si="106"/>
        <v>100</v>
      </c>
      <c r="AH157" s="212">
        <f t="shared" si="107"/>
        <v>100</v>
      </c>
      <c r="AI157" s="212">
        <f t="shared" si="108"/>
        <v>100</v>
      </c>
      <c r="AJ157" s="214"/>
      <c r="AM157" s="214"/>
      <c r="AQ157" s="229" t="s">
        <v>6173</v>
      </c>
    </row>
    <row r="158" spans="1:1022" ht="20.25" customHeight="1" x14ac:dyDescent="0.25">
      <c r="A158" s="162" t="s">
        <v>1124</v>
      </c>
      <c r="B158" s="163">
        <v>157</v>
      </c>
      <c r="C158" s="166" t="s">
        <v>1125</v>
      </c>
      <c r="D158" s="175" t="s">
        <v>6313</v>
      </c>
      <c r="E158" s="429"/>
      <c r="F158" s="201"/>
      <c r="G158" s="180"/>
      <c r="H158" s="180"/>
      <c r="I158" s="319">
        <v>168</v>
      </c>
      <c r="J158" s="366"/>
      <c r="K158" s="140"/>
      <c r="L158" s="140"/>
      <c r="M158" s="140"/>
      <c r="N158" s="140"/>
      <c r="O158" s="140"/>
      <c r="P158" s="140"/>
      <c r="Q158" s="140"/>
      <c r="R158" s="140"/>
      <c r="S158" s="140"/>
      <c r="T158" s="140"/>
      <c r="U158" s="140"/>
      <c r="V158" s="219">
        <f t="shared" si="109"/>
        <v>100</v>
      </c>
      <c r="W158" s="219">
        <f t="shared" si="101"/>
        <v>100</v>
      </c>
      <c r="X158" s="219">
        <f t="shared" si="103"/>
        <v>100</v>
      </c>
      <c r="Y158" s="219">
        <f t="shared" si="89"/>
        <v>100</v>
      </c>
      <c r="Z158" s="219">
        <f t="shared" si="90"/>
        <v>100</v>
      </c>
      <c r="AA158" s="220">
        <f t="shared" si="104"/>
        <v>100</v>
      </c>
      <c r="AB158" s="220">
        <f t="shared" si="105"/>
        <v>100</v>
      </c>
      <c r="AC158" s="220">
        <f t="shared" si="93"/>
        <v>100</v>
      </c>
      <c r="AD158" s="416">
        <f t="shared" si="110"/>
        <v>100</v>
      </c>
      <c r="AE158" s="416">
        <f t="shared" si="98"/>
        <v>100</v>
      </c>
      <c r="AF158" s="212">
        <f t="shared" si="111"/>
        <v>100</v>
      </c>
      <c r="AG158" s="212">
        <f t="shared" si="106"/>
        <v>100</v>
      </c>
      <c r="AH158" s="212">
        <f t="shared" si="107"/>
        <v>100</v>
      </c>
      <c r="AI158" s="212">
        <f t="shared" si="108"/>
        <v>100</v>
      </c>
      <c r="AJ158" s="231" t="s">
        <v>24771</v>
      </c>
      <c r="AK158" s="412"/>
      <c r="AL158" s="412"/>
      <c r="AM158" s="214"/>
      <c r="AN158" s="412"/>
      <c r="AO158" s="412"/>
      <c r="AP158" s="412"/>
      <c r="AQ158" s="234" t="s">
        <v>24772</v>
      </c>
      <c r="AR158" s="412"/>
      <c r="AS158" s="412"/>
      <c r="AT158" s="412"/>
      <c r="AU158" s="412"/>
      <c r="AV158" s="412"/>
      <c r="AW158" s="412"/>
      <c r="AX158" s="412"/>
      <c r="AY158" s="412"/>
      <c r="AZ158" s="412"/>
      <c r="BA158" s="412"/>
      <c r="BB158" s="412"/>
      <c r="BC158" s="412"/>
      <c r="BD158" s="412"/>
      <c r="BE158" s="412"/>
      <c r="BF158" s="412"/>
      <c r="BG158" s="412"/>
      <c r="BH158" s="412"/>
      <c r="BI158" s="412"/>
      <c r="BJ158" s="412"/>
      <c r="BK158" s="412"/>
      <c r="BL158" s="412"/>
      <c r="BM158" s="412"/>
      <c r="BN158" s="412"/>
      <c r="BO158" s="412"/>
      <c r="BP158" s="412"/>
      <c r="BQ158" s="412"/>
      <c r="BR158" s="412"/>
      <c r="BS158" s="412"/>
      <c r="BT158" s="412"/>
      <c r="BU158" s="412"/>
      <c r="BV158" s="412"/>
      <c r="BW158" s="412"/>
      <c r="BX158" s="412"/>
      <c r="BY158" s="412"/>
      <c r="BZ158" s="412"/>
      <c r="CA158" s="412"/>
      <c r="CB158" s="412"/>
      <c r="CC158" s="412"/>
      <c r="CD158" s="412"/>
      <c r="CE158" s="412"/>
      <c r="CF158" s="412"/>
      <c r="CG158" s="412"/>
      <c r="CH158" s="412"/>
      <c r="CI158" s="412"/>
      <c r="CJ158" s="412"/>
      <c r="CK158" s="412"/>
      <c r="CL158" s="412"/>
      <c r="CM158" s="412"/>
      <c r="CN158" s="412"/>
      <c r="CO158" s="412"/>
      <c r="CP158" s="412"/>
      <c r="CQ158" s="412"/>
      <c r="CR158" s="412"/>
      <c r="CS158" s="412"/>
      <c r="CT158" s="412"/>
      <c r="CU158" s="412"/>
      <c r="CV158" s="412"/>
      <c r="CW158" s="412"/>
      <c r="CX158" s="412"/>
      <c r="CY158" s="412"/>
      <c r="CZ158" s="412"/>
      <c r="DA158" s="412"/>
      <c r="DB158" s="412"/>
      <c r="DC158" s="412"/>
      <c r="DD158" s="412"/>
      <c r="DE158" s="412"/>
      <c r="DF158" s="412"/>
      <c r="DG158" s="412"/>
      <c r="DH158" s="412"/>
      <c r="DI158" s="412"/>
      <c r="DJ158" s="412"/>
      <c r="DK158" s="412"/>
      <c r="DL158" s="412"/>
      <c r="DM158" s="412"/>
      <c r="DN158" s="412"/>
      <c r="DO158" s="412"/>
      <c r="DP158" s="412"/>
      <c r="DQ158" s="412"/>
      <c r="DR158" s="412"/>
      <c r="DS158" s="412"/>
      <c r="DT158" s="412"/>
      <c r="DU158" s="412"/>
      <c r="DV158" s="412"/>
      <c r="DW158" s="412"/>
      <c r="DX158" s="412"/>
      <c r="DY158" s="412"/>
      <c r="DZ158" s="412"/>
      <c r="EA158" s="412"/>
      <c r="EB158" s="412"/>
      <c r="EC158" s="412"/>
      <c r="ED158" s="412"/>
      <c r="EE158" s="412"/>
      <c r="EF158" s="412"/>
      <c r="EG158" s="412"/>
      <c r="EH158" s="412"/>
      <c r="EI158" s="412"/>
      <c r="EJ158" s="412"/>
      <c r="EK158" s="412"/>
      <c r="EL158" s="412"/>
      <c r="EM158" s="412"/>
      <c r="EN158" s="412"/>
      <c r="EO158" s="412"/>
      <c r="EP158" s="412"/>
      <c r="EQ158" s="412"/>
      <c r="ER158" s="412"/>
      <c r="ES158" s="412"/>
      <c r="ET158" s="412"/>
      <c r="EU158" s="412"/>
      <c r="EV158" s="412"/>
      <c r="EW158" s="412"/>
      <c r="EX158" s="412"/>
      <c r="EY158" s="412"/>
      <c r="EZ158" s="412"/>
      <c r="FA158" s="412"/>
      <c r="FB158" s="412"/>
      <c r="FC158" s="412"/>
      <c r="FD158" s="412"/>
      <c r="FE158" s="412"/>
      <c r="FF158" s="412"/>
      <c r="FG158" s="412"/>
      <c r="FH158" s="412"/>
      <c r="FI158" s="412"/>
      <c r="FJ158" s="412"/>
      <c r="FK158" s="412"/>
      <c r="FL158" s="412"/>
      <c r="FM158" s="412"/>
      <c r="FN158" s="412"/>
      <c r="FO158" s="412"/>
      <c r="FP158" s="412"/>
      <c r="FQ158" s="412"/>
      <c r="FR158" s="412"/>
      <c r="FS158" s="412"/>
      <c r="FT158" s="412"/>
      <c r="FU158" s="412"/>
      <c r="FV158" s="412"/>
      <c r="FW158" s="412"/>
      <c r="FX158" s="412"/>
      <c r="FY158" s="412"/>
      <c r="FZ158" s="412"/>
      <c r="GA158" s="412"/>
      <c r="GB158" s="412"/>
      <c r="GC158" s="412"/>
      <c r="GD158" s="412"/>
      <c r="GE158" s="412"/>
      <c r="GF158" s="412"/>
      <c r="GG158" s="412"/>
      <c r="GH158" s="412"/>
      <c r="GI158" s="412"/>
      <c r="GJ158" s="412"/>
      <c r="GK158" s="412"/>
      <c r="GL158" s="412"/>
      <c r="GM158" s="412"/>
      <c r="GN158" s="412"/>
      <c r="GO158" s="412"/>
      <c r="GP158" s="412"/>
      <c r="GQ158" s="412"/>
      <c r="GR158" s="412"/>
      <c r="GS158" s="412"/>
      <c r="GT158" s="412"/>
      <c r="GU158" s="412"/>
      <c r="GV158" s="412"/>
      <c r="GW158" s="412"/>
      <c r="GX158" s="412"/>
      <c r="GY158" s="412"/>
      <c r="GZ158" s="412"/>
      <c r="HA158" s="412"/>
      <c r="HB158" s="412"/>
      <c r="HC158" s="412"/>
      <c r="HD158" s="412"/>
      <c r="HE158" s="412"/>
      <c r="HF158" s="412"/>
      <c r="HG158" s="412"/>
      <c r="HH158" s="412"/>
      <c r="HI158" s="412"/>
      <c r="HJ158" s="412"/>
      <c r="HK158" s="412"/>
      <c r="HL158" s="412"/>
      <c r="HM158" s="412"/>
      <c r="HN158" s="412"/>
      <c r="HO158" s="412"/>
      <c r="HP158" s="412"/>
      <c r="HQ158" s="412"/>
      <c r="HR158" s="412"/>
      <c r="HS158" s="412"/>
      <c r="HT158" s="412"/>
      <c r="HU158" s="412"/>
      <c r="HV158" s="412"/>
      <c r="HW158" s="412"/>
      <c r="HX158" s="412"/>
      <c r="HY158" s="412"/>
      <c r="HZ158" s="412"/>
      <c r="IA158" s="412"/>
      <c r="IB158" s="412"/>
      <c r="IC158" s="412"/>
      <c r="ID158" s="412"/>
      <c r="IE158" s="412"/>
      <c r="IF158" s="412"/>
      <c r="IG158" s="412"/>
      <c r="IH158" s="412"/>
      <c r="II158" s="412"/>
      <c r="IJ158" s="412"/>
      <c r="IK158" s="412"/>
      <c r="IL158" s="412"/>
      <c r="IM158" s="412"/>
      <c r="IN158" s="412"/>
      <c r="IO158" s="412"/>
      <c r="IP158" s="412"/>
      <c r="IQ158" s="412"/>
      <c r="IR158" s="412"/>
      <c r="IS158" s="412"/>
      <c r="IT158" s="412"/>
      <c r="IU158" s="412"/>
      <c r="IV158" s="412"/>
      <c r="IW158" s="412"/>
      <c r="IX158" s="412"/>
      <c r="IY158" s="412"/>
      <c r="IZ158" s="412"/>
      <c r="JA158" s="412"/>
      <c r="JB158" s="412"/>
      <c r="JC158" s="412"/>
      <c r="JD158" s="412"/>
      <c r="JE158" s="412"/>
      <c r="JF158" s="412"/>
      <c r="JG158" s="412"/>
      <c r="JH158" s="412"/>
      <c r="JI158" s="412"/>
      <c r="JJ158" s="412"/>
      <c r="JK158" s="412"/>
      <c r="JL158" s="412"/>
      <c r="JM158" s="412"/>
      <c r="JN158" s="412"/>
      <c r="JO158" s="412"/>
      <c r="JP158" s="412"/>
      <c r="JQ158" s="412"/>
      <c r="JR158" s="412"/>
      <c r="JS158" s="412"/>
      <c r="JT158" s="412"/>
      <c r="JU158" s="412"/>
      <c r="JV158" s="412"/>
      <c r="JW158" s="412"/>
      <c r="JX158" s="412"/>
      <c r="JY158" s="412"/>
      <c r="JZ158" s="412"/>
      <c r="KA158" s="412"/>
      <c r="KB158" s="412"/>
      <c r="KC158" s="412"/>
      <c r="KD158" s="412"/>
      <c r="KE158" s="412"/>
      <c r="KF158" s="412"/>
      <c r="KG158" s="412"/>
      <c r="KH158" s="412"/>
      <c r="KI158" s="412"/>
      <c r="KJ158" s="412"/>
      <c r="KK158" s="412"/>
      <c r="KL158" s="412"/>
      <c r="KM158" s="412"/>
      <c r="KN158" s="412"/>
      <c r="KO158" s="412"/>
      <c r="KP158" s="412"/>
      <c r="KQ158" s="412"/>
      <c r="KR158" s="412"/>
      <c r="KS158" s="412"/>
      <c r="KT158" s="412"/>
      <c r="KU158" s="412"/>
      <c r="KV158" s="412"/>
      <c r="KW158" s="412"/>
      <c r="KX158" s="412"/>
      <c r="KY158" s="412"/>
      <c r="KZ158" s="412"/>
      <c r="LA158" s="412"/>
      <c r="LB158" s="412"/>
      <c r="LC158" s="412"/>
      <c r="LD158" s="412"/>
      <c r="LE158" s="412"/>
      <c r="LF158" s="412"/>
      <c r="LG158" s="412"/>
      <c r="LH158" s="412"/>
      <c r="LI158" s="412"/>
      <c r="LJ158" s="412"/>
      <c r="LK158" s="412"/>
      <c r="LL158" s="412"/>
      <c r="LM158" s="412"/>
      <c r="LN158" s="412"/>
      <c r="LO158" s="412"/>
      <c r="LP158" s="412"/>
      <c r="LQ158" s="412"/>
      <c r="LR158" s="412"/>
      <c r="LS158" s="412"/>
      <c r="LT158" s="412"/>
      <c r="LU158" s="412"/>
      <c r="LV158" s="412"/>
      <c r="LW158" s="412"/>
      <c r="LX158" s="412"/>
      <c r="LY158" s="412"/>
      <c r="LZ158" s="412"/>
      <c r="MA158" s="412"/>
      <c r="MB158" s="412"/>
      <c r="MC158" s="412"/>
      <c r="MD158" s="412"/>
      <c r="ME158" s="412"/>
      <c r="MF158" s="412"/>
      <c r="MG158" s="412"/>
      <c r="MH158" s="412"/>
      <c r="MI158" s="412"/>
      <c r="MJ158" s="412"/>
      <c r="MK158" s="412"/>
      <c r="ML158" s="412"/>
      <c r="MM158" s="412"/>
      <c r="MN158" s="412"/>
      <c r="MO158" s="412"/>
      <c r="MP158" s="412"/>
      <c r="MQ158" s="412"/>
      <c r="MR158" s="412"/>
      <c r="MS158" s="412"/>
      <c r="MT158" s="412"/>
      <c r="MU158" s="412"/>
      <c r="MV158" s="412"/>
      <c r="MW158" s="412"/>
      <c r="MX158" s="412"/>
      <c r="MY158" s="412"/>
      <c r="MZ158" s="412"/>
      <c r="NA158" s="412"/>
      <c r="NB158" s="412"/>
      <c r="NC158" s="412"/>
      <c r="ND158" s="412"/>
      <c r="NE158" s="412"/>
      <c r="NF158" s="412"/>
      <c r="NG158" s="412"/>
      <c r="NH158" s="412"/>
      <c r="NI158" s="412"/>
      <c r="NJ158" s="412"/>
      <c r="NK158" s="412"/>
      <c r="NL158" s="412"/>
      <c r="NM158" s="412"/>
      <c r="NN158" s="412"/>
      <c r="NO158" s="412"/>
      <c r="NP158" s="412"/>
      <c r="NQ158" s="412"/>
      <c r="NR158" s="412"/>
      <c r="NS158" s="412"/>
      <c r="NT158" s="412"/>
      <c r="NU158" s="412"/>
      <c r="NV158" s="412"/>
      <c r="NW158" s="412"/>
      <c r="NX158" s="412"/>
      <c r="NY158" s="412"/>
      <c r="NZ158" s="412"/>
      <c r="OA158" s="412"/>
      <c r="OB158" s="412"/>
      <c r="OC158" s="412"/>
      <c r="OD158" s="412"/>
      <c r="OE158" s="412"/>
      <c r="OF158" s="412"/>
      <c r="OG158" s="412"/>
      <c r="OH158" s="412"/>
      <c r="OI158" s="412"/>
      <c r="OJ158" s="412"/>
      <c r="OK158" s="412"/>
      <c r="OL158" s="412"/>
      <c r="OM158" s="412"/>
      <c r="ON158" s="412"/>
      <c r="OO158" s="412"/>
      <c r="OP158" s="412"/>
      <c r="OQ158" s="412"/>
      <c r="OR158" s="412"/>
      <c r="OS158" s="412"/>
      <c r="OT158" s="412"/>
      <c r="OU158" s="412"/>
      <c r="OV158" s="412"/>
      <c r="OW158" s="412"/>
      <c r="OX158" s="412"/>
      <c r="OY158" s="412"/>
      <c r="OZ158" s="412"/>
      <c r="PA158" s="412"/>
      <c r="PB158" s="412"/>
      <c r="PC158" s="412"/>
      <c r="PD158" s="412"/>
      <c r="PE158" s="412"/>
      <c r="PF158" s="412"/>
      <c r="PG158" s="412"/>
      <c r="PH158" s="412"/>
      <c r="PI158" s="412"/>
      <c r="PJ158" s="412"/>
      <c r="PK158" s="412"/>
      <c r="PL158" s="412"/>
      <c r="PM158" s="412"/>
      <c r="PN158" s="412"/>
      <c r="PO158" s="412"/>
      <c r="PP158" s="412"/>
      <c r="PQ158" s="412"/>
      <c r="PR158" s="412"/>
      <c r="PS158" s="412"/>
      <c r="PT158" s="412"/>
      <c r="PU158" s="412"/>
      <c r="PV158" s="412"/>
      <c r="PW158" s="412"/>
      <c r="PX158" s="412"/>
      <c r="PY158" s="412"/>
      <c r="PZ158" s="412"/>
      <c r="QA158" s="412"/>
      <c r="QB158" s="412"/>
      <c r="QC158" s="412"/>
      <c r="QD158" s="412"/>
      <c r="QE158" s="412"/>
      <c r="QF158" s="412"/>
      <c r="QG158" s="412"/>
      <c r="QH158" s="412"/>
      <c r="QI158" s="412"/>
      <c r="QJ158" s="412"/>
      <c r="QK158" s="412"/>
      <c r="QL158" s="412"/>
      <c r="QM158" s="412"/>
      <c r="QN158" s="412"/>
      <c r="QO158" s="412"/>
      <c r="QP158" s="412"/>
      <c r="QQ158" s="412"/>
      <c r="QR158" s="412"/>
      <c r="QS158" s="412"/>
      <c r="QT158" s="412"/>
      <c r="QU158" s="412"/>
      <c r="QV158" s="412"/>
      <c r="QW158" s="412"/>
      <c r="QX158" s="412"/>
      <c r="QY158" s="412"/>
      <c r="QZ158" s="412"/>
      <c r="RA158" s="412"/>
      <c r="RB158" s="412"/>
      <c r="RC158" s="412"/>
      <c r="RD158" s="412"/>
      <c r="RE158" s="412"/>
      <c r="RF158" s="412"/>
      <c r="RG158" s="412"/>
      <c r="RH158" s="412"/>
      <c r="RI158" s="412"/>
      <c r="RJ158" s="412"/>
      <c r="RK158" s="412"/>
      <c r="RL158" s="412"/>
      <c r="RM158" s="412"/>
      <c r="RN158" s="412"/>
      <c r="RO158" s="412"/>
      <c r="RP158" s="412"/>
      <c r="RQ158" s="412"/>
      <c r="RR158" s="412"/>
      <c r="RS158" s="412"/>
      <c r="RT158" s="412"/>
      <c r="RU158" s="412"/>
      <c r="RV158" s="412"/>
      <c r="RW158" s="412"/>
      <c r="RX158" s="412"/>
      <c r="RY158" s="412"/>
      <c r="RZ158" s="412"/>
      <c r="SA158" s="412"/>
      <c r="SB158" s="412"/>
      <c r="SC158" s="412"/>
      <c r="SD158" s="412"/>
      <c r="SE158" s="412"/>
      <c r="SF158" s="412"/>
      <c r="SG158" s="412"/>
      <c r="SH158" s="412"/>
      <c r="SI158" s="412"/>
      <c r="SJ158" s="412"/>
      <c r="SK158" s="412"/>
      <c r="SL158" s="412"/>
      <c r="SM158" s="412"/>
      <c r="SN158" s="412"/>
      <c r="SO158" s="412"/>
      <c r="SP158" s="412"/>
      <c r="SQ158" s="412"/>
      <c r="SR158" s="412"/>
      <c r="SS158" s="412"/>
      <c r="ST158" s="412"/>
      <c r="SU158" s="412"/>
      <c r="SV158" s="412"/>
      <c r="SW158" s="412"/>
      <c r="SX158" s="412"/>
      <c r="SY158" s="412"/>
      <c r="SZ158" s="412"/>
      <c r="TA158" s="412"/>
      <c r="TB158" s="412"/>
      <c r="TC158" s="412"/>
      <c r="TD158" s="412"/>
      <c r="TE158" s="412"/>
      <c r="TF158" s="412"/>
      <c r="TG158" s="412"/>
      <c r="TH158" s="412"/>
      <c r="TI158" s="412"/>
      <c r="TJ158" s="412"/>
      <c r="TK158" s="412"/>
      <c r="TL158" s="412"/>
      <c r="TM158" s="412"/>
      <c r="TN158" s="412"/>
      <c r="TO158" s="412"/>
      <c r="TP158" s="412"/>
      <c r="TQ158" s="412"/>
      <c r="TR158" s="412"/>
      <c r="TS158" s="412"/>
      <c r="TT158" s="412"/>
      <c r="TU158" s="412"/>
      <c r="TV158" s="412"/>
      <c r="TW158" s="412"/>
      <c r="TX158" s="412"/>
      <c r="TY158" s="412"/>
      <c r="TZ158" s="412"/>
      <c r="UA158" s="412"/>
      <c r="UB158" s="412"/>
      <c r="UC158" s="412"/>
      <c r="UD158" s="412"/>
      <c r="UE158" s="412"/>
      <c r="UF158" s="412"/>
      <c r="UG158" s="412"/>
      <c r="UH158" s="412"/>
      <c r="UI158" s="412"/>
      <c r="UJ158" s="412"/>
      <c r="UK158" s="412"/>
      <c r="UL158" s="412"/>
      <c r="UM158" s="412"/>
      <c r="UN158" s="412"/>
      <c r="UO158" s="412"/>
      <c r="UP158" s="412"/>
      <c r="UQ158" s="412"/>
      <c r="UR158" s="412"/>
      <c r="US158" s="412"/>
      <c r="UT158" s="412"/>
      <c r="UU158" s="412"/>
      <c r="UV158" s="412"/>
      <c r="UW158" s="412"/>
      <c r="UX158" s="412"/>
      <c r="UY158" s="412"/>
      <c r="UZ158" s="412"/>
      <c r="VA158" s="412"/>
      <c r="VB158" s="412"/>
      <c r="VC158" s="412"/>
      <c r="VD158" s="412"/>
      <c r="VE158" s="412"/>
      <c r="VF158" s="412"/>
      <c r="VG158" s="412"/>
      <c r="VH158" s="412"/>
      <c r="VI158" s="412"/>
      <c r="VJ158" s="412"/>
      <c r="VK158" s="412"/>
      <c r="VL158" s="412"/>
      <c r="VM158" s="412"/>
      <c r="VN158" s="412"/>
      <c r="VO158" s="412"/>
      <c r="VP158" s="412"/>
      <c r="VQ158" s="412"/>
      <c r="VR158" s="412"/>
      <c r="VS158" s="412"/>
      <c r="VT158" s="412"/>
      <c r="VU158" s="412"/>
      <c r="VV158" s="412"/>
      <c r="VW158" s="412"/>
      <c r="VX158" s="412"/>
      <c r="VY158" s="412"/>
      <c r="VZ158" s="412"/>
      <c r="WA158" s="412"/>
      <c r="WB158" s="412"/>
      <c r="WC158" s="412"/>
      <c r="WD158" s="412"/>
      <c r="WE158" s="412"/>
      <c r="WF158" s="412"/>
      <c r="WG158" s="412"/>
      <c r="WH158" s="412"/>
      <c r="WI158" s="412"/>
      <c r="WJ158" s="412"/>
      <c r="WK158" s="412"/>
      <c r="WL158" s="412"/>
      <c r="WM158" s="412"/>
      <c r="WN158" s="412"/>
      <c r="WO158" s="412"/>
      <c r="WP158" s="412"/>
      <c r="WQ158" s="412"/>
      <c r="WR158" s="412"/>
      <c r="WS158" s="412"/>
      <c r="WT158" s="412"/>
      <c r="WU158" s="412"/>
      <c r="WV158" s="412"/>
      <c r="WW158" s="412"/>
      <c r="WX158" s="412"/>
      <c r="WY158" s="412"/>
      <c r="WZ158" s="412"/>
      <c r="XA158" s="412"/>
      <c r="XB158" s="412"/>
      <c r="XC158" s="412"/>
      <c r="XD158" s="412"/>
      <c r="XE158" s="412"/>
      <c r="XF158" s="412"/>
      <c r="XG158" s="412"/>
      <c r="XH158" s="412"/>
      <c r="XI158" s="412"/>
      <c r="XJ158" s="412"/>
      <c r="XK158" s="412"/>
      <c r="XL158" s="412"/>
      <c r="XM158" s="412"/>
      <c r="XN158" s="412"/>
      <c r="XO158" s="412"/>
      <c r="XP158" s="412"/>
      <c r="XQ158" s="412"/>
      <c r="XR158" s="412"/>
      <c r="XS158" s="412"/>
      <c r="XT158" s="412"/>
      <c r="XU158" s="412"/>
      <c r="XV158" s="412"/>
      <c r="XW158" s="412"/>
      <c r="XX158" s="412"/>
      <c r="XY158" s="412"/>
      <c r="XZ158" s="412"/>
      <c r="YA158" s="412"/>
      <c r="YB158" s="412"/>
      <c r="YC158" s="412"/>
      <c r="YD158" s="412"/>
      <c r="YE158" s="412"/>
      <c r="YF158" s="412"/>
      <c r="YG158" s="412"/>
      <c r="YH158" s="412"/>
      <c r="YI158" s="412"/>
      <c r="YJ158" s="412"/>
      <c r="YK158" s="412"/>
      <c r="YL158" s="412"/>
      <c r="YM158" s="412"/>
      <c r="YN158" s="412"/>
      <c r="YO158" s="412"/>
      <c r="YP158" s="412"/>
      <c r="YQ158" s="412"/>
      <c r="YR158" s="412"/>
      <c r="YS158" s="412"/>
      <c r="YT158" s="412"/>
      <c r="YU158" s="412"/>
      <c r="YV158" s="412"/>
      <c r="YW158" s="412"/>
      <c r="YX158" s="412"/>
      <c r="YY158" s="412"/>
      <c r="YZ158" s="412"/>
      <c r="ZA158" s="412"/>
      <c r="ZB158" s="412"/>
      <c r="ZC158" s="412"/>
      <c r="ZD158" s="412"/>
      <c r="ZE158" s="412"/>
      <c r="ZF158" s="412"/>
      <c r="ZG158" s="412"/>
      <c r="ZH158" s="412"/>
      <c r="ZI158" s="412"/>
      <c r="ZJ158" s="412"/>
      <c r="ZK158" s="412"/>
      <c r="ZL158" s="412"/>
      <c r="ZM158" s="412"/>
      <c r="ZN158" s="412"/>
      <c r="ZO158" s="412"/>
      <c r="ZP158" s="412"/>
      <c r="ZQ158" s="412"/>
      <c r="ZR158" s="412"/>
      <c r="ZS158" s="412"/>
      <c r="ZT158" s="412"/>
      <c r="ZU158" s="412"/>
      <c r="ZV158" s="412"/>
      <c r="ZW158" s="412"/>
      <c r="ZX158" s="412"/>
      <c r="ZY158" s="412"/>
      <c r="ZZ158" s="412"/>
      <c r="AAA158" s="412"/>
      <c r="AAB158" s="412"/>
      <c r="AAC158" s="412"/>
      <c r="AAD158" s="412"/>
      <c r="AAE158" s="412"/>
      <c r="AAF158" s="412"/>
      <c r="AAG158" s="412"/>
      <c r="AAH158" s="412"/>
      <c r="AAI158" s="412"/>
      <c r="AAJ158" s="412"/>
      <c r="AAK158" s="412"/>
      <c r="AAL158" s="412"/>
      <c r="AAM158" s="412"/>
      <c r="AAN158" s="412"/>
      <c r="AAO158" s="412"/>
      <c r="AAP158" s="412"/>
      <c r="AAQ158" s="412"/>
      <c r="AAR158" s="412"/>
      <c r="AAS158" s="412"/>
      <c r="AAT158" s="412"/>
      <c r="AAU158" s="412"/>
      <c r="AAV158" s="412"/>
      <c r="AAW158" s="412"/>
      <c r="AAX158" s="412"/>
      <c r="AAY158" s="412"/>
      <c r="AAZ158" s="412"/>
      <c r="ABA158" s="412"/>
      <c r="ABB158" s="412"/>
      <c r="ABC158" s="412"/>
      <c r="ABD158" s="412"/>
      <c r="ABE158" s="412"/>
      <c r="ABF158" s="412"/>
      <c r="ABG158" s="412"/>
      <c r="ABH158" s="412"/>
      <c r="ABI158" s="412"/>
      <c r="ABJ158" s="412"/>
      <c r="ABK158" s="412"/>
      <c r="ABL158" s="412"/>
      <c r="ABM158" s="412"/>
      <c r="ABN158" s="412"/>
      <c r="ABO158" s="412"/>
      <c r="ABP158" s="412"/>
      <c r="ABQ158" s="412"/>
      <c r="ABR158" s="412"/>
      <c r="ABS158" s="412"/>
      <c r="ABT158" s="412"/>
      <c r="ABU158" s="412"/>
      <c r="ABV158" s="412"/>
      <c r="ABW158" s="412"/>
      <c r="ABX158" s="412"/>
      <c r="ABY158" s="412"/>
      <c r="ABZ158" s="412"/>
      <c r="ACA158" s="412"/>
      <c r="ACB158" s="412"/>
      <c r="ACC158" s="412"/>
      <c r="ACD158" s="412"/>
      <c r="ACE158" s="412"/>
      <c r="ACF158" s="412"/>
      <c r="ACG158" s="412"/>
      <c r="ACH158" s="412"/>
      <c r="ACI158" s="412"/>
      <c r="ACJ158" s="412"/>
      <c r="ACK158" s="412"/>
      <c r="ACL158" s="412"/>
      <c r="ACM158" s="412"/>
      <c r="ACN158" s="412"/>
      <c r="ACO158" s="412"/>
      <c r="ACP158" s="412"/>
      <c r="ACQ158" s="412"/>
      <c r="ACR158" s="412"/>
      <c r="ACS158" s="412"/>
      <c r="ACT158" s="412"/>
      <c r="ACU158" s="412"/>
      <c r="ACV158" s="412"/>
      <c r="ACW158" s="412"/>
      <c r="ACX158" s="412"/>
      <c r="ACY158" s="412"/>
      <c r="ACZ158" s="412"/>
      <c r="ADA158" s="412"/>
      <c r="ADB158" s="412"/>
      <c r="ADC158" s="412"/>
      <c r="ADD158" s="412"/>
      <c r="ADE158" s="412"/>
      <c r="ADF158" s="412"/>
      <c r="ADG158" s="412"/>
      <c r="ADH158" s="412"/>
      <c r="ADI158" s="412"/>
      <c r="ADJ158" s="412"/>
      <c r="ADK158" s="412"/>
      <c r="ADL158" s="412"/>
      <c r="ADM158" s="412"/>
      <c r="ADN158" s="412"/>
      <c r="ADO158" s="412"/>
      <c r="ADP158" s="412"/>
      <c r="ADQ158" s="412"/>
      <c r="ADR158" s="412"/>
      <c r="ADS158" s="412"/>
      <c r="ADT158" s="412"/>
      <c r="ADU158" s="412"/>
      <c r="ADV158" s="412"/>
      <c r="ADW158" s="412"/>
      <c r="ADX158" s="412"/>
      <c r="ADY158" s="412"/>
      <c r="ADZ158" s="412"/>
      <c r="AEA158" s="412"/>
      <c r="AEB158" s="412"/>
      <c r="AEC158" s="412"/>
      <c r="AED158" s="412"/>
      <c r="AEE158" s="412"/>
      <c r="AEF158" s="412"/>
      <c r="AEG158" s="412"/>
      <c r="AEH158" s="412"/>
      <c r="AEI158" s="412"/>
      <c r="AEJ158" s="412"/>
      <c r="AEK158" s="412"/>
      <c r="AEL158" s="412"/>
      <c r="AEM158" s="412"/>
      <c r="AEN158" s="412"/>
      <c r="AEO158" s="412"/>
      <c r="AEP158" s="412"/>
      <c r="AEQ158" s="412"/>
      <c r="AER158" s="412"/>
      <c r="AES158" s="412"/>
      <c r="AET158" s="412"/>
      <c r="AEU158" s="412"/>
      <c r="AEV158" s="412"/>
      <c r="AEW158" s="412"/>
      <c r="AEX158" s="412"/>
      <c r="AEY158" s="412"/>
      <c r="AEZ158" s="412"/>
      <c r="AFA158" s="412"/>
      <c r="AFB158" s="412"/>
      <c r="AFC158" s="412"/>
      <c r="AFD158" s="412"/>
      <c r="AFE158" s="412"/>
      <c r="AFF158" s="412"/>
      <c r="AFG158" s="412"/>
      <c r="AFH158" s="412"/>
      <c r="AFI158" s="412"/>
      <c r="AFJ158" s="412"/>
      <c r="AFK158" s="412"/>
      <c r="AFL158" s="412"/>
      <c r="AFM158" s="412"/>
      <c r="AFN158" s="412"/>
      <c r="AFO158" s="412"/>
      <c r="AFP158" s="412"/>
      <c r="AFQ158" s="412"/>
      <c r="AFR158" s="412"/>
      <c r="AFS158" s="412"/>
      <c r="AFT158" s="412"/>
      <c r="AFU158" s="412"/>
      <c r="AFV158" s="412"/>
      <c r="AFW158" s="412"/>
      <c r="AFX158" s="412"/>
      <c r="AFY158" s="412"/>
      <c r="AFZ158" s="412"/>
      <c r="AGA158" s="412"/>
      <c r="AGB158" s="412"/>
      <c r="AGC158" s="412"/>
      <c r="AGD158" s="412"/>
      <c r="AGE158" s="412"/>
      <c r="AGF158" s="412"/>
      <c r="AGG158" s="412"/>
      <c r="AGH158" s="412"/>
      <c r="AGI158" s="412"/>
      <c r="AGJ158" s="412"/>
      <c r="AGK158" s="412"/>
      <c r="AGL158" s="412"/>
      <c r="AGM158" s="412"/>
      <c r="AGN158" s="412"/>
      <c r="AGO158" s="412"/>
      <c r="AGP158" s="412"/>
      <c r="AGQ158" s="412"/>
      <c r="AGR158" s="412"/>
      <c r="AGS158" s="412"/>
      <c r="AGT158" s="412"/>
      <c r="AGU158" s="412"/>
      <c r="AGV158" s="412"/>
      <c r="AGW158" s="412"/>
      <c r="AGX158" s="412"/>
      <c r="AGY158" s="412"/>
      <c r="AGZ158" s="412"/>
      <c r="AHA158" s="412"/>
      <c r="AHB158" s="412"/>
      <c r="AHC158" s="412"/>
      <c r="AHD158" s="412"/>
      <c r="AHE158" s="412"/>
      <c r="AHF158" s="412"/>
      <c r="AHG158" s="412"/>
      <c r="AHH158" s="412"/>
      <c r="AHI158" s="412"/>
      <c r="AHJ158" s="412"/>
      <c r="AHK158" s="412"/>
      <c r="AHL158" s="412"/>
      <c r="AHM158" s="412"/>
      <c r="AHN158" s="412"/>
      <c r="AHO158" s="412"/>
      <c r="AHP158" s="412"/>
      <c r="AHQ158" s="412"/>
      <c r="AHR158" s="412"/>
      <c r="AHS158" s="412"/>
      <c r="AHT158" s="412"/>
      <c r="AHU158" s="412"/>
      <c r="AHV158" s="412"/>
      <c r="AHW158" s="412"/>
      <c r="AHX158" s="412"/>
      <c r="AHY158" s="412"/>
      <c r="AHZ158" s="412"/>
      <c r="AIA158" s="412"/>
      <c r="AIB158" s="412"/>
      <c r="AIC158" s="412"/>
      <c r="AID158" s="412"/>
      <c r="AIE158" s="412"/>
      <c r="AIF158" s="412"/>
      <c r="AIG158" s="412"/>
      <c r="AIH158" s="412"/>
      <c r="AII158" s="412"/>
      <c r="AIJ158" s="412"/>
      <c r="AIK158" s="412"/>
      <c r="AIL158" s="412"/>
      <c r="AIM158" s="412"/>
      <c r="AIN158" s="412"/>
      <c r="AIO158" s="412"/>
      <c r="AIP158" s="412"/>
      <c r="AIQ158" s="412"/>
      <c r="AIR158" s="412"/>
      <c r="AIS158" s="412"/>
      <c r="AIT158" s="412"/>
      <c r="AIU158" s="412"/>
      <c r="AIV158" s="412"/>
      <c r="AIW158" s="412"/>
      <c r="AIX158" s="412"/>
      <c r="AIY158" s="412"/>
      <c r="AIZ158" s="412"/>
      <c r="AJA158" s="412"/>
      <c r="AJB158" s="412"/>
      <c r="AJC158" s="412"/>
      <c r="AJD158" s="412"/>
      <c r="AJE158" s="412"/>
      <c r="AJF158" s="412"/>
      <c r="AJG158" s="412"/>
      <c r="AJH158" s="412"/>
      <c r="AJI158" s="412"/>
      <c r="AJJ158" s="412"/>
      <c r="AJK158" s="412"/>
      <c r="AJL158" s="412"/>
      <c r="AJM158" s="412"/>
      <c r="AJN158" s="412"/>
      <c r="AJO158" s="412"/>
      <c r="AJP158" s="412"/>
      <c r="AJQ158" s="412"/>
      <c r="AJR158" s="412"/>
      <c r="AJS158" s="412"/>
      <c r="AJT158" s="412"/>
      <c r="AJU158" s="412"/>
      <c r="AJV158" s="412"/>
      <c r="AJW158" s="412"/>
      <c r="AJX158" s="412"/>
      <c r="AJY158" s="412"/>
      <c r="AJZ158" s="412"/>
      <c r="AKA158" s="412"/>
      <c r="AKB158" s="412"/>
      <c r="AKC158" s="412"/>
      <c r="AKD158" s="412"/>
      <c r="AKE158" s="412"/>
      <c r="AKF158" s="412"/>
      <c r="AKG158" s="412"/>
      <c r="AKH158" s="412"/>
      <c r="AKI158" s="412"/>
      <c r="AKJ158" s="412"/>
      <c r="AKK158" s="412"/>
      <c r="AKL158" s="412"/>
      <c r="AKM158" s="412"/>
      <c r="AKN158" s="412"/>
      <c r="AKO158" s="412"/>
      <c r="AKP158" s="412"/>
      <c r="AKQ158" s="412"/>
      <c r="AKR158" s="412"/>
      <c r="AKS158" s="412"/>
      <c r="AKT158" s="412"/>
      <c r="AKU158" s="412"/>
      <c r="AKV158" s="412"/>
      <c r="AKW158" s="412"/>
      <c r="AKX158" s="412"/>
      <c r="AKY158" s="412"/>
      <c r="AKZ158" s="412"/>
      <c r="ALA158" s="412"/>
      <c r="ALB158" s="412"/>
      <c r="ALC158" s="412"/>
      <c r="ALD158" s="412"/>
      <c r="ALE158" s="412"/>
      <c r="ALF158" s="412"/>
      <c r="ALG158" s="412"/>
      <c r="ALH158" s="412"/>
      <c r="ALI158" s="412"/>
      <c r="ALJ158" s="412"/>
      <c r="ALK158" s="412"/>
      <c r="ALL158" s="412"/>
      <c r="ALM158" s="412"/>
      <c r="ALN158" s="412"/>
      <c r="ALO158" s="412"/>
      <c r="ALP158" s="412"/>
      <c r="ALQ158" s="412"/>
      <c r="ALR158" s="412"/>
      <c r="ALS158" s="412"/>
      <c r="ALT158" s="412"/>
      <c r="ALU158" s="412"/>
      <c r="ALV158" s="412"/>
      <c r="ALW158" s="412"/>
      <c r="ALX158" s="412"/>
      <c r="ALY158" s="412"/>
      <c r="ALZ158" s="412"/>
      <c r="AMA158" s="412"/>
      <c r="AMB158" s="412"/>
      <c r="AMC158" s="412"/>
      <c r="AMD158" s="412"/>
      <c r="AME158" s="412"/>
      <c r="AMF158" s="412"/>
      <c r="AMG158" s="412"/>
      <c r="AMH158" s="412"/>
    </row>
    <row r="159" spans="1:1022" x14ac:dyDescent="0.25">
      <c r="A159" s="162" t="s">
        <v>1126</v>
      </c>
      <c r="B159" s="163">
        <v>158</v>
      </c>
      <c r="C159" s="167" t="s">
        <v>28236</v>
      </c>
      <c r="D159" s="175" t="s">
        <v>1127</v>
      </c>
      <c r="E159" s="185" t="s">
        <v>770</v>
      </c>
      <c r="F159" s="201"/>
      <c r="G159" s="180"/>
      <c r="H159" s="180"/>
      <c r="I159" s="319">
        <v>369</v>
      </c>
      <c r="J159" s="366"/>
      <c r="K159" s="140"/>
      <c r="L159" s="140"/>
      <c r="M159" s="140"/>
      <c r="N159" s="140"/>
      <c r="O159" s="336">
        <v>3</v>
      </c>
      <c r="P159" s="140"/>
      <c r="Q159" s="140"/>
      <c r="R159" s="140"/>
      <c r="S159" s="140"/>
      <c r="T159" s="140"/>
      <c r="U159" s="140"/>
      <c r="V159" s="219">
        <f t="shared" si="109"/>
        <v>100</v>
      </c>
      <c r="W159" s="219">
        <f t="shared" si="101"/>
        <v>100</v>
      </c>
      <c r="X159" s="219">
        <f t="shared" si="103"/>
        <v>20</v>
      </c>
      <c r="Y159" s="219">
        <f t="shared" si="89"/>
        <v>100</v>
      </c>
      <c r="Z159" s="219">
        <f t="shared" si="90"/>
        <v>100</v>
      </c>
      <c r="AA159" s="220">
        <f t="shared" si="104"/>
        <v>100</v>
      </c>
      <c r="AB159" s="220">
        <f t="shared" si="105"/>
        <v>100</v>
      </c>
      <c r="AC159" s="220">
        <f t="shared" si="93"/>
        <v>100</v>
      </c>
      <c r="AD159" s="416">
        <f t="shared" si="110"/>
        <v>100</v>
      </c>
      <c r="AE159" s="416">
        <f t="shared" si="98"/>
        <v>100</v>
      </c>
      <c r="AF159" s="212">
        <f t="shared" si="111"/>
        <v>100</v>
      </c>
      <c r="AG159" s="212">
        <f t="shared" si="106"/>
        <v>100</v>
      </c>
      <c r="AH159" s="212">
        <f t="shared" si="107"/>
        <v>100</v>
      </c>
      <c r="AI159" s="212">
        <f t="shared" si="108"/>
        <v>100</v>
      </c>
      <c r="AJ159" s="231" t="s">
        <v>806</v>
      </c>
      <c r="AK159" s="118"/>
      <c r="AL159" s="118"/>
      <c r="AM159" s="214"/>
      <c r="AN159" s="118"/>
      <c r="AO159" s="118"/>
      <c r="AP159" s="118"/>
      <c r="AQ159" s="148" t="s">
        <v>28237</v>
      </c>
      <c r="AR159" s="118"/>
      <c r="AS159" s="118"/>
      <c r="AT159" s="118"/>
      <c r="AU159" s="412"/>
      <c r="AV159" s="412"/>
      <c r="AW159" s="412"/>
      <c r="AX159" s="412"/>
      <c r="AY159" s="412"/>
      <c r="AZ159" s="412"/>
      <c r="BA159" s="412"/>
      <c r="BB159" s="412"/>
      <c r="BC159" s="412"/>
      <c r="BD159" s="412"/>
      <c r="BE159" s="412"/>
      <c r="BF159" s="412"/>
      <c r="BG159" s="412"/>
      <c r="BH159" s="412"/>
      <c r="BI159" s="412"/>
      <c r="BJ159" s="412"/>
      <c r="BK159" s="412"/>
      <c r="BL159" s="412"/>
      <c r="BM159" s="412"/>
      <c r="BN159" s="412"/>
      <c r="BO159" s="412"/>
      <c r="BP159" s="412"/>
      <c r="BQ159" s="412"/>
      <c r="BR159" s="412"/>
      <c r="BS159" s="412"/>
      <c r="BT159" s="412"/>
      <c r="BU159" s="412"/>
      <c r="BV159" s="412"/>
      <c r="BW159" s="412"/>
      <c r="BX159" s="412"/>
      <c r="BY159" s="412"/>
      <c r="BZ159" s="412"/>
      <c r="CA159" s="412"/>
      <c r="CB159" s="412"/>
      <c r="CC159" s="412"/>
      <c r="CD159" s="412"/>
      <c r="CE159" s="412"/>
      <c r="CF159" s="412"/>
      <c r="CG159" s="412"/>
      <c r="CH159" s="412"/>
      <c r="CI159" s="412"/>
      <c r="CJ159" s="412"/>
      <c r="CK159" s="412"/>
      <c r="CL159" s="412"/>
      <c r="CM159" s="412"/>
      <c r="CN159" s="412"/>
      <c r="CO159" s="412"/>
      <c r="CP159" s="412"/>
      <c r="CQ159" s="412"/>
      <c r="CR159" s="412"/>
      <c r="CS159" s="412"/>
      <c r="CT159" s="412"/>
      <c r="CU159" s="412"/>
      <c r="CV159" s="412"/>
      <c r="CW159" s="412"/>
      <c r="CX159" s="412"/>
      <c r="CY159" s="412"/>
      <c r="CZ159" s="412"/>
      <c r="DA159" s="412"/>
      <c r="DB159" s="412"/>
      <c r="DC159" s="412"/>
      <c r="DD159" s="412"/>
      <c r="DE159" s="412"/>
      <c r="DF159" s="412"/>
      <c r="DG159" s="412"/>
      <c r="DH159" s="412"/>
      <c r="DI159" s="412"/>
      <c r="DJ159" s="412"/>
      <c r="DK159" s="412"/>
      <c r="DL159" s="412"/>
      <c r="DM159" s="412"/>
      <c r="DN159" s="412"/>
      <c r="DO159" s="412"/>
      <c r="DP159" s="412"/>
      <c r="DQ159" s="412"/>
      <c r="DR159" s="412"/>
      <c r="DS159" s="412"/>
      <c r="DT159" s="412"/>
      <c r="DU159" s="412"/>
      <c r="DV159" s="412"/>
      <c r="DW159" s="412"/>
      <c r="DX159" s="412"/>
      <c r="DY159" s="412"/>
      <c r="DZ159" s="412"/>
      <c r="EA159" s="412"/>
      <c r="EB159" s="412"/>
      <c r="EC159" s="412"/>
      <c r="ED159" s="412"/>
      <c r="EE159" s="412"/>
      <c r="EF159" s="412"/>
      <c r="EG159" s="412"/>
      <c r="EH159" s="412"/>
      <c r="EI159" s="412"/>
      <c r="EJ159" s="412"/>
      <c r="EK159" s="412"/>
      <c r="EL159" s="412"/>
      <c r="EM159" s="412"/>
      <c r="EN159" s="412"/>
      <c r="EO159" s="412"/>
      <c r="EP159" s="412"/>
      <c r="EQ159" s="412"/>
      <c r="ER159" s="412"/>
      <c r="ES159" s="412"/>
      <c r="ET159" s="412"/>
      <c r="EU159" s="412"/>
      <c r="EV159" s="412"/>
      <c r="EW159" s="412"/>
      <c r="EX159" s="412"/>
      <c r="EY159" s="412"/>
      <c r="EZ159" s="412"/>
      <c r="FA159" s="412"/>
      <c r="FB159" s="412"/>
      <c r="FC159" s="412"/>
      <c r="FD159" s="412"/>
      <c r="FE159" s="412"/>
      <c r="FF159" s="412"/>
      <c r="FG159" s="412"/>
      <c r="FH159" s="412"/>
      <c r="FI159" s="412"/>
      <c r="FJ159" s="412"/>
      <c r="FK159" s="412"/>
      <c r="FL159" s="412"/>
      <c r="FM159" s="412"/>
      <c r="FN159" s="412"/>
      <c r="FO159" s="412"/>
      <c r="FP159" s="412"/>
      <c r="FQ159" s="412"/>
      <c r="FR159" s="412"/>
      <c r="FS159" s="412"/>
      <c r="FT159" s="412"/>
      <c r="FU159" s="412"/>
      <c r="FV159" s="412"/>
      <c r="FW159" s="412"/>
      <c r="FX159" s="412"/>
      <c r="FY159" s="412"/>
      <c r="FZ159" s="412"/>
      <c r="GA159" s="412"/>
      <c r="GB159" s="412"/>
      <c r="GC159" s="412"/>
      <c r="GD159" s="412"/>
      <c r="GE159" s="412"/>
      <c r="GF159" s="412"/>
      <c r="GG159" s="412"/>
      <c r="GH159" s="412"/>
      <c r="GI159" s="412"/>
      <c r="GJ159" s="412"/>
      <c r="GK159" s="412"/>
      <c r="GL159" s="412"/>
      <c r="GM159" s="412"/>
      <c r="GN159" s="412"/>
      <c r="GO159" s="412"/>
      <c r="GP159" s="412"/>
      <c r="GQ159" s="412"/>
      <c r="GR159" s="412"/>
      <c r="GS159" s="412"/>
      <c r="GT159" s="412"/>
      <c r="GU159" s="412"/>
      <c r="GV159" s="412"/>
      <c r="GW159" s="412"/>
      <c r="GX159" s="412"/>
      <c r="GY159" s="412"/>
      <c r="GZ159" s="412"/>
      <c r="HA159" s="412"/>
      <c r="HB159" s="412"/>
      <c r="HC159" s="412"/>
      <c r="HD159" s="412"/>
      <c r="HE159" s="412"/>
      <c r="HF159" s="412"/>
      <c r="HG159" s="412"/>
      <c r="HH159" s="412"/>
      <c r="HI159" s="412"/>
      <c r="HJ159" s="412"/>
      <c r="HK159" s="412"/>
      <c r="HL159" s="412"/>
      <c r="HM159" s="412"/>
      <c r="HN159" s="412"/>
      <c r="HO159" s="412"/>
      <c r="HP159" s="412"/>
      <c r="HQ159" s="412"/>
      <c r="HR159" s="412"/>
      <c r="HS159" s="412"/>
      <c r="HT159" s="412"/>
      <c r="HU159" s="412"/>
      <c r="HV159" s="412"/>
      <c r="HW159" s="412"/>
      <c r="HX159" s="412"/>
      <c r="HY159" s="412"/>
      <c r="HZ159" s="412"/>
      <c r="IA159" s="412"/>
      <c r="IB159" s="412"/>
      <c r="IC159" s="412"/>
      <c r="ID159" s="412"/>
      <c r="IE159" s="412"/>
      <c r="IF159" s="412"/>
      <c r="IG159" s="412"/>
      <c r="IH159" s="412"/>
      <c r="II159" s="412"/>
      <c r="IJ159" s="412"/>
      <c r="IK159" s="412"/>
      <c r="IL159" s="412"/>
      <c r="IM159" s="412"/>
      <c r="IN159" s="412"/>
      <c r="IO159" s="412"/>
      <c r="IP159" s="412"/>
      <c r="IQ159" s="412"/>
      <c r="IR159" s="412"/>
      <c r="IS159" s="412"/>
      <c r="IT159" s="412"/>
      <c r="IU159" s="412"/>
      <c r="IV159" s="412"/>
      <c r="IW159" s="412"/>
      <c r="IX159" s="412"/>
      <c r="IY159" s="412"/>
      <c r="IZ159" s="412"/>
      <c r="JA159" s="412"/>
      <c r="JB159" s="412"/>
      <c r="JC159" s="412"/>
      <c r="JD159" s="412"/>
      <c r="JE159" s="412"/>
      <c r="JF159" s="412"/>
      <c r="JG159" s="412"/>
      <c r="JH159" s="412"/>
      <c r="JI159" s="412"/>
      <c r="JJ159" s="412"/>
      <c r="JK159" s="412"/>
      <c r="JL159" s="412"/>
      <c r="JM159" s="412"/>
      <c r="JN159" s="412"/>
      <c r="JO159" s="412"/>
      <c r="JP159" s="412"/>
      <c r="JQ159" s="412"/>
      <c r="JR159" s="412"/>
      <c r="JS159" s="412"/>
      <c r="JT159" s="412"/>
      <c r="JU159" s="412"/>
      <c r="JV159" s="412"/>
      <c r="JW159" s="412"/>
      <c r="JX159" s="412"/>
      <c r="JY159" s="412"/>
      <c r="JZ159" s="412"/>
      <c r="KA159" s="412"/>
      <c r="KB159" s="412"/>
      <c r="KC159" s="412"/>
      <c r="KD159" s="412"/>
      <c r="KE159" s="412"/>
      <c r="KF159" s="412"/>
      <c r="KG159" s="412"/>
      <c r="KH159" s="412"/>
      <c r="KI159" s="412"/>
      <c r="KJ159" s="412"/>
      <c r="KK159" s="412"/>
      <c r="KL159" s="412"/>
      <c r="KM159" s="412"/>
      <c r="KN159" s="412"/>
      <c r="KO159" s="412"/>
      <c r="KP159" s="412"/>
      <c r="KQ159" s="412"/>
      <c r="KR159" s="412"/>
      <c r="KS159" s="412"/>
      <c r="KT159" s="412"/>
      <c r="KU159" s="412"/>
      <c r="KV159" s="412"/>
      <c r="KW159" s="412"/>
      <c r="KX159" s="412"/>
      <c r="KY159" s="412"/>
      <c r="KZ159" s="412"/>
      <c r="LA159" s="412"/>
      <c r="LB159" s="412"/>
      <c r="LC159" s="412"/>
      <c r="LD159" s="412"/>
      <c r="LE159" s="412"/>
      <c r="LF159" s="412"/>
      <c r="LG159" s="412"/>
      <c r="LH159" s="412"/>
      <c r="LI159" s="412"/>
      <c r="LJ159" s="412"/>
      <c r="LK159" s="412"/>
      <c r="LL159" s="412"/>
      <c r="LM159" s="412"/>
      <c r="LN159" s="412"/>
      <c r="LO159" s="412"/>
      <c r="LP159" s="412"/>
      <c r="LQ159" s="412"/>
      <c r="LR159" s="412"/>
      <c r="LS159" s="412"/>
      <c r="LT159" s="412"/>
      <c r="LU159" s="412"/>
      <c r="LV159" s="412"/>
      <c r="LW159" s="412"/>
      <c r="LX159" s="412"/>
      <c r="LY159" s="412"/>
      <c r="LZ159" s="412"/>
      <c r="MA159" s="412"/>
      <c r="MB159" s="412"/>
      <c r="MC159" s="412"/>
      <c r="MD159" s="412"/>
      <c r="ME159" s="412"/>
      <c r="MF159" s="412"/>
      <c r="MG159" s="412"/>
      <c r="MH159" s="412"/>
      <c r="MI159" s="412"/>
      <c r="MJ159" s="412"/>
      <c r="MK159" s="412"/>
      <c r="ML159" s="412"/>
      <c r="MM159" s="412"/>
      <c r="MN159" s="412"/>
      <c r="MO159" s="412"/>
      <c r="MP159" s="412"/>
      <c r="MQ159" s="412"/>
      <c r="MR159" s="412"/>
      <c r="MS159" s="412"/>
      <c r="MT159" s="412"/>
      <c r="MU159" s="412"/>
      <c r="MV159" s="412"/>
      <c r="MW159" s="412"/>
      <c r="MX159" s="412"/>
      <c r="MY159" s="412"/>
      <c r="MZ159" s="412"/>
      <c r="NA159" s="412"/>
      <c r="NB159" s="412"/>
      <c r="NC159" s="412"/>
      <c r="ND159" s="412"/>
      <c r="NE159" s="412"/>
      <c r="NF159" s="412"/>
      <c r="NG159" s="412"/>
      <c r="NH159" s="412"/>
      <c r="NI159" s="412"/>
      <c r="NJ159" s="412"/>
      <c r="NK159" s="412"/>
      <c r="NL159" s="412"/>
      <c r="NM159" s="412"/>
      <c r="NN159" s="412"/>
      <c r="NO159" s="412"/>
      <c r="NP159" s="412"/>
      <c r="NQ159" s="412"/>
      <c r="NR159" s="412"/>
      <c r="NS159" s="412"/>
      <c r="NT159" s="412"/>
      <c r="NU159" s="412"/>
      <c r="NV159" s="412"/>
      <c r="NW159" s="412"/>
      <c r="NX159" s="412"/>
      <c r="NY159" s="412"/>
      <c r="NZ159" s="412"/>
      <c r="OA159" s="412"/>
      <c r="OB159" s="412"/>
      <c r="OC159" s="412"/>
      <c r="OD159" s="412"/>
      <c r="OE159" s="412"/>
      <c r="OF159" s="412"/>
      <c r="OG159" s="412"/>
      <c r="OH159" s="412"/>
      <c r="OI159" s="412"/>
      <c r="OJ159" s="412"/>
      <c r="OK159" s="412"/>
      <c r="OL159" s="412"/>
      <c r="OM159" s="412"/>
      <c r="ON159" s="412"/>
      <c r="OO159" s="412"/>
      <c r="OP159" s="412"/>
      <c r="OQ159" s="412"/>
      <c r="OR159" s="412"/>
      <c r="OS159" s="412"/>
      <c r="OT159" s="412"/>
      <c r="OU159" s="412"/>
      <c r="OV159" s="412"/>
      <c r="OW159" s="412"/>
      <c r="OX159" s="412"/>
      <c r="OY159" s="412"/>
      <c r="OZ159" s="412"/>
      <c r="PA159" s="412"/>
      <c r="PB159" s="412"/>
      <c r="PC159" s="412"/>
      <c r="PD159" s="412"/>
      <c r="PE159" s="412"/>
      <c r="PF159" s="412"/>
      <c r="PG159" s="412"/>
      <c r="PH159" s="412"/>
      <c r="PI159" s="412"/>
      <c r="PJ159" s="412"/>
      <c r="PK159" s="412"/>
      <c r="PL159" s="412"/>
      <c r="PM159" s="412"/>
      <c r="PN159" s="412"/>
      <c r="PO159" s="412"/>
      <c r="PP159" s="412"/>
      <c r="PQ159" s="412"/>
      <c r="PR159" s="412"/>
      <c r="PS159" s="412"/>
      <c r="PT159" s="412"/>
      <c r="PU159" s="412"/>
      <c r="PV159" s="412"/>
      <c r="PW159" s="412"/>
      <c r="PX159" s="412"/>
      <c r="PY159" s="412"/>
      <c r="PZ159" s="412"/>
      <c r="QA159" s="412"/>
      <c r="QB159" s="412"/>
      <c r="QC159" s="412"/>
      <c r="QD159" s="412"/>
      <c r="QE159" s="412"/>
      <c r="QF159" s="412"/>
      <c r="QG159" s="412"/>
      <c r="QH159" s="412"/>
      <c r="QI159" s="412"/>
      <c r="QJ159" s="412"/>
      <c r="QK159" s="412"/>
      <c r="QL159" s="412"/>
      <c r="QM159" s="412"/>
      <c r="QN159" s="412"/>
      <c r="QO159" s="412"/>
      <c r="QP159" s="412"/>
      <c r="QQ159" s="412"/>
      <c r="QR159" s="412"/>
      <c r="QS159" s="412"/>
      <c r="QT159" s="412"/>
      <c r="QU159" s="412"/>
      <c r="QV159" s="412"/>
      <c r="QW159" s="412"/>
      <c r="QX159" s="412"/>
      <c r="QY159" s="412"/>
      <c r="QZ159" s="412"/>
      <c r="RA159" s="412"/>
      <c r="RB159" s="412"/>
      <c r="RC159" s="412"/>
      <c r="RD159" s="412"/>
      <c r="RE159" s="412"/>
      <c r="RF159" s="412"/>
      <c r="RG159" s="412"/>
      <c r="RH159" s="412"/>
      <c r="RI159" s="412"/>
      <c r="RJ159" s="412"/>
      <c r="RK159" s="412"/>
      <c r="RL159" s="412"/>
      <c r="RM159" s="412"/>
      <c r="RN159" s="412"/>
      <c r="RO159" s="412"/>
      <c r="RP159" s="412"/>
      <c r="RQ159" s="412"/>
      <c r="RR159" s="412"/>
      <c r="RS159" s="412"/>
      <c r="RT159" s="412"/>
      <c r="RU159" s="412"/>
      <c r="RV159" s="412"/>
      <c r="RW159" s="412"/>
      <c r="RX159" s="412"/>
      <c r="RY159" s="412"/>
      <c r="RZ159" s="412"/>
      <c r="SA159" s="412"/>
      <c r="SB159" s="412"/>
      <c r="SC159" s="412"/>
      <c r="SD159" s="412"/>
      <c r="SE159" s="412"/>
      <c r="SF159" s="412"/>
      <c r="SG159" s="412"/>
      <c r="SH159" s="412"/>
      <c r="SI159" s="412"/>
      <c r="SJ159" s="412"/>
      <c r="SK159" s="412"/>
      <c r="SL159" s="412"/>
      <c r="SM159" s="412"/>
      <c r="SN159" s="412"/>
      <c r="SO159" s="412"/>
      <c r="SP159" s="412"/>
      <c r="SQ159" s="412"/>
      <c r="SR159" s="412"/>
      <c r="SS159" s="412"/>
      <c r="ST159" s="412"/>
      <c r="SU159" s="412"/>
      <c r="SV159" s="412"/>
      <c r="SW159" s="412"/>
      <c r="SX159" s="412"/>
      <c r="SY159" s="412"/>
      <c r="SZ159" s="412"/>
      <c r="TA159" s="412"/>
      <c r="TB159" s="412"/>
      <c r="TC159" s="412"/>
      <c r="TD159" s="412"/>
      <c r="TE159" s="412"/>
      <c r="TF159" s="412"/>
      <c r="TG159" s="412"/>
      <c r="TH159" s="412"/>
      <c r="TI159" s="412"/>
      <c r="TJ159" s="412"/>
      <c r="TK159" s="412"/>
      <c r="TL159" s="412"/>
      <c r="TM159" s="412"/>
      <c r="TN159" s="412"/>
      <c r="TO159" s="412"/>
      <c r="TP159" s="412"/>
      <c r="TQ159" s="412"/>
      <c r="TR159" s="412"/>
      <c r="TS159" s="412"/>
      <c r="TT159" s="412"/>
      <c r="TU159" s="412"/>
      <c r="TV159" s="412"/>
      <c r="TW159" s="412"/>
      <c r="TX159" s="412"/>
      <c r="TY159" s="412"/>
      <c r="TZ159" s="412"/>
      <c r="UA159" s="412"/>
      <c r="UB159" s="412"/>
      <c r="UC159" s="412"/>
      <c r="UD159" s="412"/>
      <c r="UE159" s="412"/>
      <c r="UF159" s="412"/>
      <c r="UG159" s="412"/>
      <c r="UH159" s="412"/>
      <c r="UI159" s="412"/>
      <c r="UJ159" s="412"/>
      <c r="UK159" s="412"/>
      <c r="UL159" s="412"/>
      <c r="UM159" s="412"/>
      <c r="UN159" s="412"/>
      <c r="UO159" s="412"/>
      <c r="UP159" s="412"/>
      <c r="UQ159" s="412"/>
      <c r="UR159" s="412"/>
      <c r="US159" s="412"/>
      <c r="UT159" s="412"/>
      <c r="UU159" s="412"/>
      <c r="UV159" s="412"/>
      <c r="UW159" s="412"/>
      <c r="UX159" s="412"/>
      <c r="UY159" s="412"/>
      <c r="UZ159" s="412"/>
      <c r="VA159" s="412"/>
      <c r="VB159" s="412"/>
      <c r="VC159" s="412"/>
      <c r="VD159" s="412"/>
      <c r="VE159" s="412"/>
      <c r="VF159" s="412"/>
      <c r="VG159" s="412"/>
      <c r="VH159" s="412"/>
      <c r="VI159" s="412"/>
      <c r="VJ159" s="412"/>
      <c r="VK159" s="412"/>
      <c r="VL159" s="412"/>
      <c r="VM159" s="412"/>
      <c r="VN159" s="412"/>
      <c r="VO159" s="412"/>
      <c r="VP159" s="412"/>
      <c r="VQ159" s="412"/>
      <c r="VR159" s="412"/>
      <c r="VS159" s="412"/>
      <c r="VT159" s="412"/>
      <c r="VU159" s="412"/>
      <c r="VV159" s="412"/>
      <c r="VW159" s="412"/>
      <c r="VX159" s="412"/>
      <c r="VY159" s="412"/>
      <c r="VZ159" s="412"/>
      <c r="WA159" s="412"/>
      <c r="WB159" s="412"/>
      <c r="WC159" s="412"/>
      <c r="WD159" s="412"/>
      <c r="WE159" s="412"/>
      <c r="WF159" s="412"/>
      <c r="WG159" s="412"/>
      <c r="WH159" s="412"/>
      <c r="WI159" s="412"/>
      <c r="WJ159" s="412"/>
      <c r="WK159" s="412"/>
      <c r="WL159" s="412"/>
      <c r="WM159" s="412"/>
      <c r="WN159" s="412"/>
      <c r="WO159" s="412"/>
      <c r="WP159" s="412"/>
      <c r="WQ159" s="412"/>
      <c r="WR159" s="412"/>
      <c r="WS159" s="412"/>
      <c r="WT159" s="412"/>
      <c r="WU159" s="412"/>
      <c r="WV159" s="412"/>
      <c r="WW159" s="412"/>
      <c r="WX159" s="412"/>
      <c r="WY159" s="412"/>
      <c r="WZ159" s="412"/>
      <c r="XA159" s="412"/>
      <c r="XB159" s="412"/>
      <c r="XC159" s="412"/>
      <c r="XD159" s="412"/>
      <c r="XE159" s="412"/>
      <c r="XF159" s="412"/>
      <c r="XG159" s="412"/>
      <c r="XH159" s="412"/>
      <c r="XI159" s="412"/>
      <c r="XJ159" s="412"/>
      <c r="XK159" s="412"/>
      <c r="XL159" s="412"/>
      <c r="XM159" s="412"/>
      <c r="XN159" s="412"/>
      <c r="XO159" s="412"/>
      <c r="XP159" s="412"/>
      <c r="XQ159" s="412"/>
      <c r="XR159" s="412"/>
      <c r="XS159" s="412"/>
      <c r="XT159" s="412"/>
      <c r="XU159" s="412"/>
      <c r="XV159" s="412"/>
      <c r="XW159" s="412"/>
      <c r="XX159" s="412"/>
      <c r="XY159" s="412"/>
      <c r="XZ159" s="412"/>
      <c r="YA159" s="412"/>
      <c r="YB159" s="412"/>
      <c r="YC159" s="412"/>
      <c r="YD159" s="412"/>
      <c r="YE159" s="412"/>
      <c r="YF159" s="412"/>
      <c r="YG159" s="412"/>
      <c r="YH159" s="412"/>
      <c r="YI159" s="412"/>
      <c r="YJ159" s="412"/>
      <c r="YK159" s="412"/>
      <c r="YL159" s="412"/>
      <c r="YM159" s="412"/>
      <c r="YN159" s="412"/>
      <c r="YO159" s="412"/>
      <c r="YP159" s="412"/>
      <c r="YQ159" s="412"/>
      <c r="YR159" s="412"/>
      <c r="YS159" s="412"/>
      <c r="YT159" s="412"/>
      <c r="YU159" s="412"/>
      <c r="YV159" s="412"/>
      <c r="YW159" s="412"/>
      <c r="YX159" s="412"/>
      <c r="YY159" s="412"/>
      <c r="YZ159" s="412"/>
      <c r="ZA159" s="412"/>
      <c r="ZB159" s="412"/>
      <c r="ZC159" s="412"/>
      <c r="ZD159" s="412"/>
      <c r="ZE159" s="412"/>
      <c r="ZF159" s="412"/>
      <c r="ZG159" s="412"/>
      <c r="ZH159" s="412"/>
      <c r="ZI159" s="412"/>
      <c r="ZJ159" s="412"/>
      <c r="ZK159" s="412"/>
      <c r="ZL159" s="412"/>
      <c r="ZM159" s="412"/>
      <c r="ZN159" s="412"/>
      <c r="ZO159" s="412"/>
      <c r="ZP159" s="412"/>
      <c r="ZQ159" s="412"/>
      <c r="ZR159" s="412"/>
      <c r="ZS159" s="412"/>
      <c r="ZT159" s="412"/>
      <c r="ZU159" s="412"/>
      <c r="ZV159" s="412"/>
      <c r="ZW159" s="412"/>
      <c r="ZX159" s="412"/>
      <c r="ZY159" s="412"/>
      <c r="ZZ159" s="412"/>
      <c r="AAA159" s="412"/>
      <c r="AAB159" s="412"/>
      <c r="AAC159" s="412"/>
      <c r="AAD159" s="412"/>
      <c r="AAE159" s="412"/>
      <c r="AAF159" s="412"/>
      <c r="AAG159" s="412"/>
      <c r="AAH159" s="412"/>
      <c r="AAI159" s="412"/>
      <c r="AAJ159" s="412"/>
      <c r="AAK159" s="412"/>
      <c r="AAL159" s="412"/>
      <c r="AAM159" s="412"/>
      <c r="AAN159" s="412"/>
      <c r="AAO159" s="412"/>
      <c r="AAP159" s="412"/>
      <c r="AAQ159" s="412"/>
      <c r="AAR159" s="412"/>
      <c r="AAS159" s="412"/>
      <c r="AAT159" s="412"/>
      <c r="AAU159" s="412"/>
      <c r="AAV159" s="412"/>
      <c r="AAW159" s="412"/>
      <c r="AAX159" s="412"/>
      <c r="AAY159" s="412"/>
      <c r="AAZ159" s="412"/>
      <c r="ABA159" s="412"/>
      <c r="ABB159" s="412"/>
      <c r="ABC159" s="412"/>
      <c r="ABD159" s="412"/>
      <c r="ABE159" s="412"/>
      <c r="ABF159" s="412"/>
      <c r="ABG159" s="412"/>
      <c r="ABH159" s="412"/>
      <c r="ABI159" s="412"/>
      <c r="ABJ159" s="412"/>
      <c r="ABK159" s="412"/>
      <c r="ABL159" s="412"/>
      <c r="ABM159" s="412"/>
      <c r="ABN159" s="412"/>
      <c r="ABO159" s="412"/>
      <c r="ABP159" s="412"/>
      <c r="ABQ159" s="412"/>
      <c r="ABR159" s="412"/>
      <c r="ABS159" s="412"/>
      <c r="ABT159" s="412"/>
      <c r="ABU159" s="412"/>
      <c r="ABV159" s="412"/>
      <c r="ABW159" s="412"/>
      <c r="ABX159" s="412"/>
      <c r="ABY159" s="412"/>
      <c r="ABZ159" s="412"/>
      <c r="ACA159" s="412"/>
      <c r="ACB159" s="412"/>
      <c r="ACC159" s="412"/>
      <c r="ACD159" s="412"/>
      <c r="ACE159" s="412"/>
      <c r="ACF159" s="412"/>
      <c r="ACG159" s="412"/>
      <c r="ACH159" s="412"/>
      <c r="ACI159" s="412"/>
      <c r="ACJ159" s="412"/>
      <c r="ACK159" s="412"/>
      <c r="ACL159" s="412"/>
      <c r="ACM159" s="412"/>
      <c r="ACN159" s="412"/>
      <c r="ACO159" s="412"/>
      <c r="ACP159" s="412"/>
      <c r="ACQ159" s="412"/>
      <c r="ACR159" s="412"/>
      <c r="ACS159" s="412"/>
      <c r="ACT159" s="412"/>
      <c r="ACU159" s="412"/>
      <c r="ACV159" s="412"/>
      <c r="ACW159" s="412"/>
      <c r="ACX159" s="412"/>
      <c r="ACY159" s="412"/>
      <c r="ACZ159" s="412"/>
      <c r="ADA159" s="412"/>
      <c r="ADB159" s="412"/>
      <c r="ADC159" s="412"/>
      <c r="ADD159" s="412"/>
      <c r="ADE159" s="412"/>
      <c r="ADF159" s="412"/>
      <c r="ADG159" s="412"/>
      <c r="ADH159" s="412"/>
      <c r="ADI159" s="412"/>
      <c r="ADJ159" s="412"/>
      <c r="ADK159" s="412"/>
      <c r="ADL159" s="412"/>
      <c r="ADM159" s="412"/>
      <c r="ADN159" s="412"/>
      <c r="ADO159" s="412"/>
      <c r="ADP159" s="412"/>
      <c r="ADQ159" s="412"/>
      <c r="ADR159" s="412"/>
      <c r="ADS159" s="412"/>
      <c r="ADT159" s="412"/>
      <c r="ADU159" s="412"/>
      <c r="ADV159" s="412"/>
      <c r="ADW159" s="412"/>
      <c r="ADX159" s="412"/>
      <c r="ADY159" s="412"/>
      <c r="ADZ159" s="412"/>
      <c r="AEA159" s="412"/>
      <c r="AEB159" s="412"/>
      <c r="AEC159" s="412"/>
      <c r="AED159" s="412"/>
      <c r="AEE159" s="412"/>
      <c r="AEF159" s="412"/>
      <c r="AEG159" s="412"/>
      <c r="AEH159" s="412"/>
      <c r="AEI159" s="412"/>
      <c r="AEJ159" s="412"/>
      <c r="AEK159" s="412"/>
      <c r="AEL159" s="412"/>
      <c r="AEM159" s="412"/>
      <c r="AEN159" s="412"/>
      <c r="AEO159" s="412"/>
      <c r="AEP159" s="412"/>
      <c r="AEQ159" s="412"/>
      <c r="AER159" s="412"/>
      <c r="AES159" s="412"/>
      <c r="AET159" s="412"/>
      <c r="AEU159" s="412"/>
      <c r="AEV159" s="412"/>
      <c r="AEW159" s="412"/>
      <c r="AEX159" s="412"/>
      <c r="AEY159" s="412"/>
      <c r="AEZ159" s="412"/>
      <c r="AFA159" s="412"/>
      <c r="AFB159" s="412"/>
      <c r="AFC159" s="412"/>
      <c r="AFD159" s="412"/>
      <c r="AFE159" s="412"/>
      <c r="AFF159" s="412"/>
      <c r="AFG159" s="412"/>
      <c r="AFH159" s="412"/>
      <c r="AFI159" s="412"/>
      <c r="AFJ159" s="412"/>
      <c r="AFK159" s="412"/>
      <c r="AFL159" s="412"/>
      <c r="AFM159" s="412"/>
      <c r="AFN159" s="412"/>
      <c r="AFO159" s="412"/>
      <c r="AFP159" s="412"/>
      <c r="AFQ159" s="412"/>
      <c r="AFR159" s="412"/>
      <c r="AFS159" s="412"/>
      <c r="AFT159" s="412"/>
      <c r="AFU159" s="412"/>
      <c r="AFV159" s="412"/>
      <c r="AFW159" s="412"/>
      <c r="AFX159" s="412"/>
      <c r="AFY159" s="412"/>
      <c r="AFZ159" s="412"/>
      <c r="AGA159" s="412"/>
      <c r="AGB159" s="412"/>
      <c r="AGC159" s="412"/>
      <c r="AGD159" s="412"/>
      <c r="AGE159" s="412"/>
      <c r="AGF159" s="412"/>
      <c r="AGG159" s="412"/>
      <c r="AGH159" s="412"/>
      <c r="AGI159" s="412"/>
      <c r="AGJ159" s="412"/>
      <c r="AGK159" s="412"/>
      <c r="AGL159" s="412"/>
      <c r="AGM159" s="412"/>
      <c r="AGN159" s="412"/>
      <c r="AGO159" s="412"/>
      <c r="AGP159" s="412"/>
      <c r="AGQ159" s="412"/>
      <c r="AGR159" s="412"/>
      <c r="AGS159" s="412"/>
      <c r="AGT159" s="412"/>
      <c r="AGU159" s="412"/>
      <c r="AGV159" s="412"/>
      <c r="AGW159" s="412"/>
      <c r="AGX159" s="412"/>
      <c r="AGY159" s="412"/>
      <c r="AGZ159" s="412"/>
      <c r="AHA159" s="412"/>
      <c r="AHB159" s="412"/>
      <c r="AHC159" s="412"/>
      <c r="AHD159" s="412"/>
      <c r="AHE159" s="412"/>
      <c r="AHF159" s="412"/>
      <c r="AHG159" s="412"/>
      <c r="AHH159" s="412"/>
      <c r="AHI159" s="412"/>
      <c r="AHJ159" s="412"/>
      <c r="AHK159" s="412"/>
      <c r="AHL159" s="412"/>
      <c r="AHM159" s="412"/>
      <c r="AHN159" s="412"/>
      <c r="AHO159" s="412"/>
      <c r="AHP159" s="412"/>
      <c r="AHQ159" s="412"/>
      <c r="AHR159" s="412"/>
      <c r="AHS159" s="412"/>
      <c r="AHT159" s="412"/>
      <c r="AHU159" s="412"/>
      <c r="AHV159" s="412"/>
      <c r="AHW159" s="412"/>
      <c r="AHX159" s="412"/>
      <c r="AHY159" s="412"/>
      <c r="AHZ159" s="412"/>
      <c r="AIA159" s="412"/>
      <c r="AIB159" s="412"/>
      <c r="AIC159" s="412"/>
      <c r="AID159" s="412"/>
      <c r="AIE159" s="412"/>
      <c r="AIF159" s="412"/>
      <c r="AIG159" s="412"/>
      <c r="AIH159" s="412"/>
      <c r="AII159" s="412"/>
      <c r="AIJ159" s="412"/>
      <c r="AIK159" s="412"/>
      <c r="AIL159" s="412"/>
      <c r="AIM159" s="412"/>
      <c r="AIN159" s="412"/>
      <c r="AIO159" s="412"/>
      <c r="AIP159" s="412"/>
      <c r="AIQ159" s="412"/>
      <c r="AIR159" s="412"/>
      <c r="AIS159" s="412"/>
      <c r="AIT159" s="412"/>
      <c r="AIU159" s="412"/>
      <c r="AIV159" s="412"/>
      <c r="AIW159" s="412"/>
      <c r="AIX159" s="412"/>
      <c r="AIY159" s="412"/>
      <c r="AIZ159" s="412"/>
      <c r="AJA159" s="412"/>
      <c r="AJB159" s="412"/>
      <c r="AJC159" s="412"/>
      <c r="AJD159" s="412"/>
      <c r="AJE159" s="412"/>
      <c r="AJF159" s="412"/>
      <c r="AJG159" s="412"/>
      <c r="AJH159" s="412"/>
      <c r="AJI159" s="412"/>
      <c r="AJJ159" s="412"/>
      <c r="AJK159" s="412"/>
      <c r="AJL159" s="412"/>
      <c r="AJM159" s="412"/>
      <c r="AJN159" s="412"/>
      <c r="AJO159" s="412"/>
      <c r="AJP159" s="412"/>
      <c r="AJQ159" s="412"/>
      <c r="AJR159" s="412"/>
      <c r="AJS159" s="412"/>
      <c r="AJT159" s="412"/>
      <c r="AJU159" s="412"/>
      <c r="AJV159" s="412"/>
      <c r="AJW159" s="412"/>
      <c r="AJX159" s="412"/>
      <c r="AJY159" s="412"/>
      <c r="AJZ159" s="412"/>
      <c r="AKA159" s="412"/>
      <c r="AKB159" s="412"/>
      <c r="AKC159" s="412"/>
      <c r="AKD159" s="412"/>
      <c r="AKE159" s="412"/>
      <c r="AKF159" s="412"/>
      <c r="AKG159" s="412"/>
      <c r="AKH159" s="412"/>
      <c r="AKI159" s="412"/>
      <c r="AKJ159" s="412"/>
      <c r="AKK159" s="412"/>
      <c r="AKL159" s="412"/>
      <c r="AKM159" s="412"/>
      <c r="AKN159" s="412"/>
      <c r="AKO159" s="412"/>
      <c r="AKP159" s="412"/>
      <c r="AKQ159" s="412"/>
      <c r="AKR159" s="412"/>
      <c r="AKS159" s="412"/>
      <c r="AKT159" s="412"/>
      <c r="AKU159" s="412"/>
      <c r="AKV159" s="412"/>
      <c r="AKW159" s="412"/>
      <c r="AKX159" s="412"/>
      <c r="AKY159" s="412"/>
      <c r="AKZ159" s="412"/>
      <c r="ALA159" s="412"/>
      <c r="ALB159" s="412"/>
      <c r="ALC159" s="412"/>
      <c r="ALD159" s="412"/>
      <c r="ALE159" s="412"/>
      <c r="ALF159" s="412"/>
      <c r="ALG159" s="412"/>
      <c r="ALH159" s="412"/>
      <c r="ALI159" s="412"/>
      <c r="ALJ159" s="412"/>
      <c r="ALK159" s="412"/>
      <c r="ALL159" s="412"/>
      <c r="ALM159" s="412"/>
      <c r="ALN159" s="412"/>
      <c r="ALO159" s="412"/>
      <c r="ALP159" s="412"/>
      <c r="ALQ159" s="412"/>
      <c r="ALR159" s="412"/>
      <c r="ALS159" s="412"/>
      <c r="ALT159" s="412"/>
      <c r="ALU159" s="412"/>
      <c r="ALV159" s="412"/>
      <c r="ALW159" s="412"/>
      <c r="ALX159" s="412"/>
      <c r="ALY159" s="412"/>
      <c r="ALZ159" s="412"/>
      <c r="AMA159" s="412"/>
      <c r="AMB159" s="412"/>
      <c r="AMC159" s="412"/>
      <c r="AMD159" s="412"/>
      <c r="AME159" s="412"/>
      <c r="AMF159" s="412"/>
      <c r="AMG159" s="412"/>
      <c r="AMH159" s="412"/>
    </row>
    <row r="160" spans="1:1022" x14ac:dyDescent="0.25">
      <c r="A160" s="162" t="s">
        <v>1128</v>
      </c>
      <c r="B160" s="163">
        <v>159</v>
      </c>
      <c r="C160" s="162" t="s">
        <v>11830</v>
      </c>
      <c r="D160" s="175" t="s">
        <v>1129</v>
      </c>
      <c r="E160" s="185" t="s">
        <v>770</v>
      </c>
      <c r="F160" s="201"/>
      <c r="G160" s="180"/>
      <c r="H160" s="180"/>
      <c r="I160" s="319"/>
      <c r="J160" s="332">
        <v>2</v>
      </c>
      <c r="K160" s="332">
        <v>1</v>
      </c>
      <c r="L160" s="140"/>
      <c r="M160" s="140"/>
      <c r="N160" s="140"/>
      <c r="O160" s="336">
        <v>3</v>
      </c>
      <c r="P160" s="140"/>
      <c r="Q160" s="140"/>
      <c r="R160" s="140"/>
      <c r="S160" s="332" t="s">
        <v>752</v>
      </c>
      <c r="T160" s="140"/>
      <c r="U160" s="140"/>
      <c r="V160" s="219">
        <f t="shared" si="109"/>
        <v>100</v>
      </c>
      <c r="W160" s="219">
        <f t="shared" si="101"/>
        <v>100</v>
      </c>
      <c r="X160" s="219">
        <f t="shared" si="103"/>
        <v>20</v>
      </c>
      <c r="Y160" s="219">
        <f t="shared" si="89"/>
        <v>100</v>
      </c>
      <c r="Z160" s="219">
        <f t="shared" si="90"/>
        <v>100</v>
      </c>
      <c r="AA160" s="220">
        <f t="shared" si="104"/>
        <v>100</v>
      </c>
      <c r="AB160" s="220">
        <f t="shared" si="105"/>
        <v>100</v>
      </c>
      <c r="AC160" s="220">
        <f t="shared" si="93"/>
        <v>0.3</v>
      </c>
      <c r="AD160" s="416">
        <f t="shared" si="110"/>
        <v>100</v>
      </c>
      <c r="AE160" s="416">
        <f t="shared" si="98"/>
        <v>100</v>
      </c>
      <c r="AF160" s="212">
        <f t="shared" si="111"/>
        <v>1</v>
      </c>
      <c r="AG160" s="212">
        <f t="shared" si="106"/>
        <v>10</v>
      </c>
      <c r="AH160" s="212">
        <f t="shared" si="107"/>
        <v>3</v>
      </c>
      <c r="AI160" s="212">
        <f t="shared" si="108"/>
        <v>100</v>
      </c>
      <c r="AJ160" s="214"/>
      <c r="AK160" s="118"/>
      <c r="AL160" s="118"/>
      <c r="AM160" s="214"/>
      <c r="AN160" s="118"/>
      <c r="AO160" s="118"/>
      <c r="AP160" s="118"/>
      <c r="AQ160" s="167" t="s">
        <v>835</v>
      </c>
      <c r="AR160" s="118"/>
      <c r="AS160" s="118"/>
      <c r="AT160" s="118"/>
      <c r="AU160" s="412"/>
      <c r="AV160" s="412"/>
      <c r="AW160" s="412"/>
      <c r="AX160" s="412"/>
      <c r="AY160" s="412"/>
      <c r="AZ160" s="412"/>
      <c r="BA160" s="412"/>
      <c r="BB160" s="412"/>
      <c r="BC160" s="412"/>
      <c r="BD160" s="412"/>
      <c r="BE160" s="412"/>
      <c r="BF160" s="412"/>
      <c r="BG160" s="412"/>
      <c r="BH160" s="412"/>
      <c r="BI160" s="412"/>
      <c r="BJ160" s="412"/>
      <c r="BK160" s="412"/>
      <c r="BL160" s="412"/>
      <c r="BM160" s="412"/>
      <c r="BN160" s="412"/>
      <c r="BO160" s="412"/>
      <c r="BP160" s="412"/>
      <c r="BQ160" s="412"/>
      <c r="BR160" s="412"/>
      <c r="BS160" s="412"/>
      <c r="BT160" s="412"/>
      <c r="BU160" s="412"/>
      <c r="BV160" s="412"/>
      <c r="BW160" s="412"/>
      <c r="BX160" s="412"/>
      <c r="BY160" s="412"/>
      <c r="BZ160" s="412"/>
      <c r="CA160" s="412"/>
      <c r="CB160" s="412"/>
      <c r="CC160" s="412"/>
      <c r="CD160" s="412"/>
      <c r="CE160" s="412"/>
      <c r="CF160" s="412"/>
      <c r="CG160" s="412"/>
      <c r="CH160" s="412"/>
      <c r="CI160" s="412"/>
      <c r="CJ160" s="412"/>
      <c r="CK160" s="412"/>
      <c r="CL160" s="412"/>
      <c r="CM160" s="412"/>
      <c r="CN160" s="412"/>
      <c r="CO160" s="412"/>
      <c r="CP160" s="412"/>
      <c r="CQ160" s="412"/>
      <c r="CR160" s="412"/>
      <c r="CS160" s="412"/>
      <c r="CT160" s="412"/>
      <c r="CU160" s="412"/>
      <c r="CV160" s="412"/>
      <c r="CW160" s="412"/>
      <c r="CX160" s="412"/>
      <c r="CY160" s="412"/>
      <c r="CZ160" s="412"/>
      <c r="DA160" s="412"/>
      <c r="DB160" s="412"/>
      <c r="DC160" s="412"/>
      <c r="DD160" s="412"/>
      <c r="DE160" s="412"/>
      <c r="DF160" s="412"/>
      <c r="DG160" s="412"/>
      <c r="DH160" s="412"/>
      <c r="DI160" s="412"/>
      <c r="DJ160" s="412"/>
      <c r="DK160" s="412"/>
      <c r="DL160" s="412"/>
      <c r="DM160" s="412"/>
      <c r="DN160" s="412"/>
      <c r="DO160" s="412"/>
      <c r="DP160" s="412"/>
      <c r="DQ160" s="412"/>
      <c r="DR160" s="412"/>
      <c r="DS160" s="412"/>
      <c r="DT160" s="412"/>
      <c r="DU160" s="412"/>
      <c r="DV160" s="412"/>
      <c r="DW160" s="412"/>
      <c r="DX160" s="412"/>
      <c r="DY160" s="412"/>
      <c r="DZ160" s="412"/>
      <c r="EA160" s="412"/>
      <c r="EB160" s="412"/>
      <c r="EC160" s="412"/>
      <c r="ED160" s="412"/>
      <c r="EE160" s="412"/>
      <c r="EF160" s="412"/>
      <c r="EG160" s="412"/>
      <c r="EH160" s="412"/>
      <c r="EI160" s="412"/>
      <c r="EJ160" s="412"/>
      <c r="EK160" s="412"/>
      <c r="EL160" s="412"/>
      <c r="EM160" s="412"/>
      <c r="EN160" s="412"/>
      <c r="EO160" s="412"/>
      <c r="EP160" s="412"/>
      <c r="EQ160" s="412"/>
      <c r="ER160" s="412"/>
      <c r="ES160" s="412"/>
      <c r="ET160" s="412"/>
      <c r="EU160" s="412"/>
      <c r="EV160" s="412"/>
      <c r="EW160" s="412"/>
      <c r="EX160" s="412"/>
      <c r="EY160" s="412"/>
      <c r="EZ160" s="412"/>
      <c r="FA160" s="412"/>
      <c r="FB160" s="412"/>
      <c r="FC160" s="412"/>
      <c r="FD160" s="412"/>
      <c r="FE160" s="412"/>
      <c r="FF160" s="412"/>
      <c r="FG160" s="412"/>
      <c r="FH160" s="412"/>
      <c r="FI160" s="412"/>
      <c r="FJ160" s="412"/>
      <c r="FK160" s="412"/>
      <c r="FL160" s="412"/>
      <c r="FM160" s="412"/>
      <c r="FN160" s="412"/>
      <c r="FO160" s="412"/>
      <c r="FP160" s="412"/>
      <c r="FQ160" s="412"/>
      <c r="FR160" s="412"/>
      <c r="FS160" s="412"/>
      <c r="FT160" s="412"/>
      <c r="FU160" s="412"/>
      <c r="FV160" s="412"/>
      <c r="FW160" s="412"/>
      <c r="FX160" s="412"/>
      <c r="FY160" s="412"/>
      <c r="FZ160" s="412"/>
      <c r="GA160" s="412"/>
      <c r="GB160" s="412"/>
      <c r="GC160" s="412"/>
      <c r="GD160" s="412"/>
      <c r="GE160" s="412"/>
      <c r="GF160" s="412"/>
      <c r="GG160" s="412"/>
      <c r="GH160" s="412"/>
      <c r="GI160" s="412"/>
      <c r="GJ160" s="412"/>
      <c r="GK160" s="412"/>
      <c r="GL160" s="412"/>
      <c r="GM160" s="412"/>
      <c r="GN160" s="412"/>
      <c r="GO160" s="412"/>
      <c r="GP160" s="412"/>
      <c r="GQ160" s="412"/>
      <c r="GR160" s="412"/>
      <c r="GS160" s="412"/>
      <c r="GT160" s="412"/>
      <c r="GU160" s="412"/>
      <c r="GV160" s="412"/>
      <c r="GW160" s="412"/>
      <c r="GX160" s="412"/>
      <c r="GY160" s="412"/>
      <c r="GZ160" s="412"/>
      <c r="HA160" s="412"/>
      <c r="HB160" s="412"/>
      <c r="HC160" s="412"/>
      <c r="HD160" s="412"/>
      <c r="HE160" s="412"/>
      <c r="HF160" s="412"/>
      <c r="HG160" s="412"/>
      <c r="HH160" s="412"/>
      <c r="HI160" s="412"/>
      <c r="HJ160" s="412"/>
      <c r="HK160" s="412"/>
      <c r="HL160" s="412"/>
      <c r="HM160" s="412"/>
      <c r="HN160" s="412"/>
      <c r="HO160" s="412"/>
      <c r="HP160" s="412"/>
      <c r="HQ160" s="412"/>
      <c r="HR160" s="412"/>
      <c r="HS160" s="412"/>
      <c r="HT160" s="412"/>
      <c r="HU160" s="412"/>
      <c r="HV160" s="412"/>
      <c r="HW160" s="412"/>
      <c r="HX160" s="412"/>
      <c r="HY160" s="412"/>
      <c r="HZ160" s="412"/>
      <c r="IA160" s="412"/>
      <c r="IB160" s="412"/>
      <c r="IC160" s="412"/>
      <c r="ID160" s="412"/>
      <c r="IE160" s="412"/>
      <c r="IF160" s="412"/>
      <c r="IG160" s="412"/>
      <c r="IH160" s="412"/>
      <c r="II160" s="412"/>
      <c r="IJ160" s="412"/>
      <c r="IK160" s="412"/>
      <c r="IL160" s="412"/>
      <c r="IM160" s="412"/>
      <c r="IN160" s="412"/>
      <c r="IO160" s="412"/>
      <c r="IP160" s="412"/>
      <c r="IQ160" s="412"/>
      <c r="IR160" s="412"/>
      <c r="IS160" s="412"/>
      <c r="IT160" s="412"/>
      <c r="IU160" s="412"/>
      <c r="IV160" s="412"/>
      <c r="IW160" s="412"/>
      <c r="IX160" s="412"/>
      <c r="IY160" s="412"/>
      <c r="IZ160" s="412"/>
      <c r="JA160" s="412"/>
      <c r="JB160" s="412"/>
      <c r="JC160" s="412"/>
      <c r="JD160" s="412"/>
      <c r="JE160" s="412"/>
      <c r="JF160" s="412"/>
      <c r="JG160" s="412"/>
      <c r="JH160" s="412"/>
      <c r="JI160" s="412"/>
      <c r="JJ160" s="412"/>
      <c r="JK160" s="412"/>
      <c r="JL160" s="412"/>
      <c r="JM160" s="412"/>
      <c r="JN160" s="412"/>
      <c r="JO160" s="412"/>
      <c r="JP160" s="412"/>
      <c r="JQ160" s="412"/>
      <c r="JR160" s="412"/>
      <c r="JS160" s="412"/>
      <c r="JT160" s="412"/>
      <c r="JU160" s="412"/>
      <c r="JV160" s="412"/>
      <c r="JW160" s="412"/>
      <c r="JX160" s="412"/>
      <c r="JY160" s="412"/>
      <c r="JZ160" s="412"/>
      <c r="KA160" s="412"/>
      <c r="KB160" s="412"/>
      <c r="KC160" s="412"/>
      <c r="KD160" s="412"/>
      <c r="KE160" s="412"/>
      <c r="KF160" s="412"/>
      <c r="KG160" s="412"/>
      <c r="KH160" s="412"/>
      <c r="KI160" s="412"/>
      <c r="KJ160" s="412"/>
      <c r="KK160" s="412"/>
      <c r="KL160" s="412"/>
      <c r="KM160" s="412"/>
      <c r="KN160" s="412"/>
      <c r="KO160" s="412"/>
      <c r="KP160" s="412"/>
      <c r="KQ160" s="412"/>
      <c r="KR160" s="412"/>
      <c r="KS160" s="412"/>
      <c r="KT160" s="412"/>
      <c r="KU160" s="412"/>
      <c r="KV160" s="412"/>
      <c r="KW160" s="412"/>
      <c r="KX160" s="412"/>
      <c r="KY160" s="412"/>
      <c r="KZ160" s="412"/>
      <c r="LA160" s="412"/>
      <c r="LB160" s="412"/>
      <c r="LC160" s="412"/>
      <c r="LD160" s="412"/>
      <c r="LE160" s="412"/>
      <c r="LF160" s="412"/>
      <c r="LG160" s="412"/>
      <c r="LH160" s="412"/>
      <c r="LI160" s="412"/>
      <c r="LJ160" s="412"/>
      <c r="LK160" s="412"/>
      <c r="LL160" s="412"/>
      <c r="LM160" s="412"/>
      <c r="LN160" s="412"/>
      <c r="LO160" s="412"/>
      <c r="LP160" s="412"/>
      <c r="LQ160" s="412"/>
      <c r="LR160" s="412"/>
      <c r="LS160" s="412"/>
      <c r="LT160" s="412"/>
      <c r="LU160" s="412"/>
      <c r="LV160" s="412"/>
      <c r="LW160" s="412"/>
      <c r="LX160" s="412"/>
      <c r="LY160" s="412"/>
      <c r="LZ160" s="412"/>
      <c r="MA160" s="412"/>
      <c r="MB160" s="412"/>
      <c r="MC160" s="412"/>
      <c r="MD160" s="412"/>
      <c r="ME160" s="412"/>
      <c r="MF160" s="412"/>
      <c r="MG160" s="412"/>
      <c r="MH160" s="412"/>
      <c r="MI160" s="412"/>
      <c r="MJ160" s="412"/>
      <c r="MK160" s="412"/>
      <c r="ML160" s="412"/>
      <c r="MM160" s="412"/>
      <c r="MN160" s="412"/>
      <c r="MO160" s="412"/>
      <c r="MP160" s="412"/>
      <c r="MQ160" s="412"/>
      <c r="MR160" s="412"/>
      <c r="MS160" s="412"/>
      <c r="MT160" s="412"/>
      <c r="MU160" s="412"/>
      <c r="MV160" s="412"/>
      <c r="MW160" s="412"/>
      <c r="MX160" s="412"/>
      <c r="MY160" s="412"/>
      <c r="MZ160" s="412"/>
      <c r="NA160" s="412"/>
      <c r="NB160" s="412"/>
      <c r="NC160" s="412"/>
      <c r="ND160" s="412"/>
      <c r="NE160" s="412"/>
      <c r="NF160" s="412"/>
      <c r="NG160" s="412"/>
      <c r="NH160" s="412"/>
      <c r="NI160" s="412"/>
      <c r="NJ160" s="412"/>
      <c r="NK160" s="412"/>
      <c r="NL160" s="412"/>
      <c r="NM160" s="412"/>
      <c r="NN160" s="412"/>
      <c r="NO160" s="412"/>
      <c r="NP160" s="412"/>
      <c r="NQ160" s="412"/>
      <c r="NR160" s="412"/>
      <c r="NS160" s="412"/>
      <c r="NT160" s="412"/>
      <c r="NU160" s="412"/>
      <c r="NV160" s="412"/>
      <c r="NW160" s="412"/>
      <c r="NX160" s="412"/>
      <c r="NY160" s="412"/>
      <c r="NZ160" s="412"/>
      <c r="OA160" s="412"/>
      <c r="OB160" s="412"/>
      <c r="OC160" s="412"/>
      <c r="OD160" s="412"/>
      <c r="OE160" s="412"/>
      <c r="OF160" s="412"/>
      <c r="OG160" s="412"/>
      <c r="OH160" s="412"/>
      <c r="OI160" s="412"/>
      <c r="OJ160" s="412"/>
      <c r="OK160" s="412"/>
      <c r="OL160" s="412"/>
      <c r="OM160" s="412"/>
      <c r="ON160" s="412"/>
      <c r="OO160" s="412"/>
      <c r="OP160" s="412"/>
      <c r="OQ160" s="412"/>
      <c r="OR160" s="412"/>
      <c r="OS160" s="412"/>
      <c r="OT160" s="412"/>
      <c r="OU160" s="412"/>
      <c r="OV160" s="412"/>
      <c r="OW160" s="412"/>
      <c r="OX160" s="412"/>
      <c r="OY160" s="412"/>
      <c r="OZ160" s="412"/>
      <c r="PA160" s="412"/>
      <c r="PB160" s="412"/>
      <c r="PC160" s="412"/>
      <c r="PD160" s="412"/>
      <c r="PE160" s="412"/>
      <c r="PF160" s="412"/>
      <c r="PG160" s="412"/>
      <c r="PH160" s="412"/>
      <c r="PI160" s="412"/>
      <c r="PJ160" s="412"/>
      <c r="PK160" s="412"/>
      <c r="PL160" s="412"/>
      <c r="PM160" s="412"/>
      <c r="PN160" s="412"/>
      <c r="PO160" s="412"/>
      <c r="PP160" s="412"/>
      <c r="PQ160" s="412"/>
      <c r="PR160" s="412"/>
      <c r="PS160" s="412"/>
      <c r="PT160" s="412"/>
      <c r="PU160" s="412"/>
      <c r="PV160" s="412"/>
      <c r="PW160" s="412"/>
      <c r="PX160" s="412"/>
      <c r="PY160" s="412"/>
      <c r="PZ160" s="412"/>
      <c r="QA160" s="412"/>
      <c r="QB160" s="412"/>
      <c r="QC160" s="412"/>
      <c r="QD160" s="412"/>
      <c r="QE160" s="412"/>
      <c r="QF160" s="412"/>
      <c r="QG160" s="412"/>
      <c r="QH160" s="412"/>
      <c r="QI160" s="412"/>
      <c r="QJ160" s="412"/>
      <c r="QK160" s="412"/>
      <c r="QL160" s="412"/>
      <c r="QM160" s="412"/>
      <c r="QN160" s="412"/>
      <c r="QO160" s="412"/>
      <c r="QP160" s="412"/>
      <c r="QQ160" s="412"/>
      <c r="QR160" s="412"/>
      <c r="QS160" s="412"/>
      <c r="QT160" s="412"/>
      <c r="QU160" s="412"/>
      <c r="QV160" s="412"/>
      <c r="QW160" s="412"/>
      <c r="QX160" s="412"/>
      <c r="QY160" s="412"/>
      <c r="QZ160" s="412"/>
      <c r="RA160" s="412"/>
      <c r="RB160" s="412"/>
      <c r="RC160" s="412"/>
      <c r="RD160" s="412"/>
      <c r="RE160" s="412"/>
      <c r="RF160" s="412"/>
      <c r="RG160" s="412"/>
      <c r="RH160" s="412"/>
      <c r="RI160" s="412"/>
      <c r="RJ160" s="412"/>
      <c r="RK160" s="412"/>
      <c r="RL160" s="412"/>
      <c r="RM160" s="412"/>
      <c r="RN160" s="412"/>
      <c r="RO160" s="412"/>
      <c r="RP160" s="412"/>
      <c r="RQ160" s="412"/>
      <c r="RR160" s="412"/>
      <c r="RS160" s="412"/>
      <c r="RT160" s="412"/>
      <c r="RU160" s="412"/>
      <c r="RV160" s="412"/>
      <c r="RW160" s="412"/>
      <c r="RX160" s="412"/>
      <c r="RY160" s="412"/>
      <c r="RZ160" s="412"/>
      <c r="SA160" s="412"/>
      <c r="SB160" s="412"/>
      <c r="SC160" s="412"/>
      <c r="SD160" s="412"/>
      <c r="SE160" s="412"/>
      <c r="SF160" s="412"/>
      <c r="SG160" s="412"/>
      <c r="SH160" s="412"/>
      <c r="SI160" s="412"/>
      <c r="SJ160" s="412"/>
      <c r="SK160" s="412"/>
      <c r="SL160" s="412"/>
      <c r="SM160" s="412"/>
      <c r="SN160" s="412"/>
      <c r="SO160" s="412"/>
      <c r="SP160" s="412"/>
      <c r="SQ160" s="412"/>
      <c r="SR160" s="412"/>
      <c r="SS160" s="412"/>
      <c r="ST160" s="412"/>
      <c r="SU160" s="412"/>
      <c r="SV160" s="412"/>
      <c r="SW160" s="412"/>
      <c r="SX160" s="412"/>
      <c r="SY160" s="412"/>
      <c r="SZ160" s="412"/>
      <c r="TA160" s="412"/>
      <c r="TB160" s="412"/>
      <c r="TC160" s="412"/>
      <c r="TD160" s="412"/>
      <c r="TE160" s="412"/>
      <c r="TF160" s="412"/>
      <c r="TG160" s="412"/>
      <c r="TH160" s="412"/>
      <c r="TI160" s="412"/>
      <c r="TJ160" s="412"/>
      <c r="TK160" s="412"/>
      <c r="TL160" s="412"/>
      <c r="TM160" s="412"/>
      <c r="TN160" s="412"/>
      <c r="TO160" s="412"/>
      <c r="TP160" s="412"/>
      <c r="TQ160" s="412"/>
      <c r="TR160" s="412"/>
      <c r="TS160" s="412"/>
      <c r="TT160" s="412"/>
      <c r="TU160" s="412"/>
      <c r="TV160" s="412"/>
      <c r="TW160" s="412"/>
      <c r="TX160" s="412"/>
      <c r="TY160" s="412"/>
      <c r="TZ160" s="412"/>
      <c r="UA160" s="412"/>
      <c r="UB160" s="412"/>
      <c r="UC160" s="412"/>
      <c r="UD160" s="412"/>
      <c r="UE160" s="412"/>
      <c r="UF160" s="412"/>
      <c r="UG160" s="412"/>
      <c r="UH160" s="412"/>
      <c r="UI160" s="412"/>
      <c r="UJ160" s="412"/>
      <c r="UK160" s="412"/>
      <c r="UL160" s="412"/>
      <c r="UM160" s="412"/>
      <c r="UN160" s="412"/>
      <c r="UO160" s="412"/>
      <c r="UP160" s="412"/>
      <c r="UQ160" s="412"/>
      <c r="UR160" s="412"/>
      <c r="US160" s="412"/>
      <c r="UT160" s="412"/>
      <c r="UU160" s="412"/>
      <c r="UV160" s="412"/>
      <c r="UW160" s="412"/>
      <c r="UX160" s="412"/>
      <c r="UY160" s="412"/>
      <c r="UZ160" s="412"/>
      <c r="VA160" s="412"/>
      <c r="VB160" s="412"/>
      <c r="VC160" s="412"/>
      <c r="VD160" s="412"/>
      <c r="VE160" s="412"/>
      <c r="VF160" s="412"/>
      <c r="VG160" s="412"/>
      <c r="VH160" s="412"/>
      <c r="VI160" s="412"/>
      <c r="VJ160" s="412"/>
      <c r="VK160" s="412"/>
      <c r="VL160" s="412"/>
      <c r="VM160" s="412"/>
      <c r="VN160" s="412"/>
      <c r="VO160" s="412"/>
      <c r="VP160" s="412"/>
      <c r="VQ160" s="412"/>
      <c r="VR160" s="412"/>
      <c r="VS160" s="412"/>
      <c r="VT160" s="412"/>
      <c r="VU160" s="412"/>
      <c r="VV160" s="412"/>
      <c r="VW160" s="412"/>
      <c r="VX160" s="412"/>
      <c r="VY160" s="412"/>
      <c r="VZ160" s="412"/>
      <c r="WA160" s="412"/>
      <c r="WB160" s="412"/>
      <c r="WC160" s="412"/>
      <c r="WD160" s="412"/>
      <c r="WE160" s="412"/>
      <c r="WF160" s="412"/>
      <c r="WG160" s="412"/>
      <c r="WH160" s="412"/>
      <c r="WI160" s="412"/>
      <c r="WJ160" s="412"/>
      <c r="WK160" s="412"/>
      <c r="WL160" s="412"/>
      <c r="WM160" s="412"/>
      <c r="WN160" s="412"/>
      <c r="WO160" s="412"/>
      <c r="WP160" s="412"/>
      <c r="WQ160" s="412"/>
      <c r="WR160" s="412"/>
      <c r="WS160" s="412"/>
      <c r="WT160" s="412"/>
      <c r="WU160" s="412"/>
      <c r="WV160" s="412"/>
      <c r="WW160" s="412"/>
      <c r="WX160" s="412"/>
      <c r="WY160" s="412"/>
      <c r="WZ160" s="412"/>
      <c r="XA160" s="412"/>
      <c r="XB160" s="412"/>
      <c r="XC160" s="412"/>
      <c r="XD160" s="412"/>
      <c r="XE160" s="412"/>
      <c r="XF160" s="412"/>
      <c r="XG160" s="412"/>
      <c r="XH160" s="412"/>
      <c r="XI160" s="412"/>
      <c r="XJ160" s="412"/>
      <c r="XK160" s="412"/>
      <c r="XL160" s="412"/>
      <c r="XM160" s="412"/>
      <c r="XN160" s="412"/>
      <c r="XO160" s="412"/>
      <c r="XP160" s="412"/>
      <c r="XQ160" s="412"/>
      <c r="XR160" s="412"/>
      <c r="XS160" s="412"/>
      <c r="XT160" s="412"/>
      <c r="XU160" s="412"/>
      <c r="XV160" s="412"/>
      <c r="XW160" s="412"/>
      <c r="XX160" s="412"/>
      <c r="XY160" s="412"/>
      <c r="XZ160" s="412"/>
      <c r="YA160" s="412"/>
      <c r="YB160" s="412"/>
      <c r="YC160" s="412"/>
      <c r="YD160" s="412"/>
      <c r="YE160" s="412"/>
      <c r="YF160" s="412"/>
      <c r="YG160" s="412"/>
      <c r="YH160" s="412"/>
      <c r="YI160" s="412"/>
      <c r="YJ160" s="412"/>
      <c r="YK160" s="412"/>
      <c r="YL160" s="412"/>
      <c r="YM160" s="412"/>
      <c r="YN160" s="412"/>
      <c r="YO160" s="412"/>
      <c r="YP160" s="412"/>
      <c r="YQ160" s="412"/>
      <c r="YR160" s="412"/>
      <c r="YS160" s="412"/>
      <c r="YT160" s="412"/>
      <c r="YU160" s="412"/>
      <c r="YV160" s="412"/>
      <c r="YW160" s="412"/>
      <c r="YX160" s="412"/>
      <c r="YY160" s="412"/>
      <c r="YZ160" s="412"/>
      <c r="ZA160" s="412"/>
      <c r="ZB160" s="412"/>
      <c r="ZC160" s="412"/>
      <c r="ZD160" s="412"/>
      <c r="ZE160" s="412"/>
      <c r="ZF160" s="412"/>
      <c r="ZG160" s="412"/>
      <c r="ZH160" s="412"/>
      <c r="ZI160" s="412"/>
      <c r="ZJ160" s="412"/>
      <c r="ZK160" s="412"/>
      <c r="ZL160" s="412"/>
      <c r="ZM160" s="412"/>
      <c r="ZN160" s="412"/>
      <c r="ZO160" s="412"/>
      <c r="ZP160" s="412"/>
      <c r="ZQ160" s="412"/>
      <c r="ZR160" s="412"/>
      <c r="ZS160" s="412"/>
      <c r="ZT160" s="412"/>
      <c r="ZU160" s="412"/>
      <c r="ZV160" s="412"/>
      <c r="ZW160" s="412"/>
      <c r="ZX160" s="412"/>
      <c r="ZY160" s="412"/>
      <c r="ZZ160" s="412"/>
      <c r="AAA160" s="412"/>
      <c r="AAB160" s="412"/>
      <c r="AAC160" s="412"/>
      <c r="AAD160" s="412"/>
      <c r="AAE160" s="412"/>
      <c r="AAF160" s="412"/>
      <c r="AAG160" s="412"/>
      <c r="AAH160" s="412"/>
      <c r="AAI160" s="412"/>
      <c r="AAJ160" s="412"/>
      <c r="AAK160" s="412"/>
      <c r="AAL160" s="412"/>
      <c r="AAM160" s="412"/>
      <c r="AAN160" s="412"/>
      <c r="AAO160" s="412"/>
      <c r="AAP160" s="412"/>
      <c r="AAQ160" s="412"/>
      <c r="AAR160" s="412"/>
      <c r="AAS160" s="412"/>
      <c r="AAT160" s="412"/>
      <c r="AAU160" s="412"/>
      <c r="AAV160" s="412"/>
      <c r="AAW160" s="412"/>
      <c r="AAX160" s="412"/>
      <c r="AAY160" s="412"/>
      <c r="AAZ160" s="412"/>
      <c r="ABA160" s="412"/>
      <c r="ABB160" s="412"/>
      <c r="ABC160" s="412"/>
      <c r="ABD160" s="412"/>
      <c r="ABE160" s="412"/>
      <c r="ABF160" s="412"/>
      <c r="ABG160" s="412"/>
      <c r="ABH160" s="412"/>
      <c r="ABI160" s="412"/>
      <c r="ABJ160" s="412"/>
      <c r="ABK160" s="412"/>
      <c r="ABL160" s="412"/>
      <c r="ABM160" s="412"/>
      <c r="ABN160" s="412"/>
      <c r="ABO160" s="412"/>
      <c r="ABP160" s="412"/>
      <c r="ABQ160" s="412"/>
      <c r="ABR160" s="412"/>
      <c r="ABS160" s="412"/>
      <c r="ABT160" s="412"/>
      <c r="ABU160" s="412"/>
      <c r="ABV160" s="412"/>
      <c r="ABW160" s="412"/>
      <c r="ABX160" s="412"/>
      <c r="ABY160" s="412"/>
      <c r="ABZ160" s="412"/>
      <c r="ACA160" s="412"/>
      <c r="ACB160" s="412"/>
      <c r="ACC160" s="412"/>
      <c r="ACD160" s="412"/>
      <c r="ACE160" s="412"/>
      <c r="ACF160" s="412"/>
      <c r="ACG160" s="412"/>
      <c r="ACH160" s="412"/>
      <c r="ACI160" s="412"/>
      <c r="ACJ160" s="412"/>
      <c r="ACK160" s="412"/>
      <c r="ACL160" s="412"/>
      <c r="ACM160" s="412"/>
      <c r="ACN160" s="412"/>
      <c r="ACO160" s="412"/>
      <c r="ACP160" s="412"/>
      <c r="ACQ160" s="412"/>
      <c r="ACR160" s="412"/>
      <c r="ACS160" s="412"/>
      <c r="ACT160" s="412"/>
      <c r="ACU160" s="412"/>
      <c r="ACV160" s="412"/>
      <c r="ACW160" s="412"/>
      <c r="ACX160" s="412"/>
      <c r="ACY160" s="412"/>
      <c r="ACZ160" s="412"/>
      <c r="ADA160" s="412"/>
      <c r="ADB160" s="412"/>
      <c r="ADC160" s="412"/>
      <c r="ADD160" s="412"/>
      <c r="ADE160" s="412"/>
      <c r="ADF160" s="412"/>
      <c r="ADG160" s="412"/>
      <c r="ADH160" s="412"/>
      <c r="ADI160" s="412"/>
      <c r="ADJ160" s="412"/>
      <c r="ADK160" s="412"/>
      <c r="ADL160" s="412"/>
      <c r="ADM160" s="412"/>
      <c r="ADN160" s="412"/>
      <c r="ADO160" s="412"/>
      <c r="ADP160" s="412"/>
      <c r="ADQ160" s="412"/>
      <c r="ADR160" s="412"/>
      <c r="ADS160" s="412"/>
      <c r="ADT160" s="412"/>
      <c r="ADU160" s="412"/>
      <c r="ADV160" s="412"/>
      <c r="ADW160" s="412"/>
      <c r="ADX160" s="412"/>
      <c r="ADY160" s="412"/>
      <c r="ADZ160" s="412"/>
      <c r="AEA160" s="412"/>
      <c r="AEB160" s="412"/>
      <c r="AEC160" s="412"/>
      <c r="AED160" s="412"/>
      <c r="AEE160" s="412"/>
      <c r="AEF160" s="412"/>
      <c r="AEG160" s="412"/>
      <c r="AEH160" s="412"/>
      <c r="AEI160" s="412"/>
      <c r="AEJ160" s="412"/>
      <c r="AEK160" s="412"/>
      <c r="AEL160" s="412"/>
      <c r="AEM160" s="412"/>
      <c r="AEN160" s="412"/>
      <c r="AEO160" s="412"/>
      <c r="AEP160" s="412"/>
      <c r="AEQ160" s="412"/>
      <c r="AER160" s="412"/>
      <c r="AES160" s="412"/>
      <c r="AET160" s="412"/>
      <c r="AEU160" s="412"/>
      <c r="AEV160" s="412"/>
      <c r="AEW160" s="412"/>
      <c r="AEX160" s="412"/>
      <c r="AEY160" s="412"/>
      <c r="AEZ160" s="412"/>
      <c r="AFA160" s="412"/>
      <c r="AFB160" s="412"/>
      <c r="AFC160" s="412"/>
      <c r="AFD160" s="412"/>
      <c r="AFE160" s="412"/>
      <c r="AFF160" s="412"/>
      <c r="AFG160" s="412"/>
      <c r="AFH160" s="412"/>
      <c r="AFI160" s="412"/>
      <c r="AFJ160" s="412"/>
      <c r="AFK160" s="412"/>
      <c r="AFL160" s="412"/>
      <c r="AFM160" s="412"/>
      <c r="AFN160" s="412"/>
      <c r="AFO160" s="412"/>
      <c r="AFP160" s="412"/>
      <c r="AFQ160" s="412"/>
      <c r="AFR160" s="412"/>
      <c r="AFS160" s="412"/>
      <c r="AFT160" s="412"/>
      <c r="AFU160" s="412"/>
      <c r="AFV160" s="412"/>
      <c r="AFW160" s="412"/>
      <c r="AFX160" s="412"/>
      <c r="AFY160" s="412"/>
      <c r="AFZ160" s="412"/>
      <c r="AGA160" s="412"/>
      <c r="AGB160" s="412"/>
      <c r="AGC160" s="412"/>
      <c r="AGD160" s="412"/>
      <c r="AGE160" s="412"/>
      <c r="AGF160" s="412"/>
      <c r="AGG160" s="412"/>
      <c r="AGH160" s="412"/>
      <c r="AGI160" s="412"/>
      <c r="AGJ160" s="412"/>
      <c r="AGK160" s="412"/>
      <c r="AGL160" s="412"/>
      <c r="AGM160" s="412"/>
      <c r="AGN160" s="412"/>
      <c r="AGO160" s="412"/>
      <c r="AGP160" s="412"/>
      <c r="AGQ160" s="412"/>
      <c r="AGR160" s="412"/>
      <c r="AGS160" s="412"/>
      <c r="AGT160" s="412"/>
      <c r="AGU160" s="412"/>
      <c r="AGV160" s="412"/>
      <c r="AGW160" s="412"/>
      <c r="AGX160" s="412"/>
      <c r="AGY160" s="412"/>
      <c r="AGZ160" s="412"/>
      <c r="AHA160" s="412"/>
      <c r="AHB160" s="412"/>
      <c r="AHC160" s="412"/>
      <c r="AHD160" s="412"/>
      <c r="AHE160" s="412"/>
      <c r="AHF160" s="412"/>
      <c r="AHG160" s="412"/>
      <c r="AHH160" s="412"/>
      <c r="AHI160" s="412"/>
      <c r="AHJ160" s="412"/>
      <c r="AHK160" s="412"/>
      <c r="AHL160" s="412"/>
      <c r="AHM160" s="412"/>
      <c r="AHN160" s="412"/>
      <c r="AHO160" s="412"/>
      <c r="AHP160" s="412"/>
      <c r="AHQ160" s="412"/>
      <c r="AHR160" s="412"/>
      <c r="AHS160" s="412"/>
      <c r="AHT160" s="412"/>
      <c r="AHU160" s="412"/>
      <c r="AHV160" s="412"/>
      <c r="AHW160" s="412"/>
      <c r="AHX160" s="412"/>
      <c r="AHY160" s="412"/>
      <c r="AHZ160" s="412"/>
      <c r="AIA160" s="412"/>
      <c r="AIB160" s="412"/>
      <c r="AIC160" s="412"/>
      <c r="AID160" s="412"/>
      <c r="AIE160" s="412"/>
      <c r="AIF160" s="412"/>
      <c r="AIG160" s="412"/>
      <c r="AIH160" s="412"/>
      <c r="AII160" s="412"/>
      <c r="AIJ160" s="412"/>
      <c r="AIK160" s="412"/>
      <c r="AIL160" s="412"/>
      <c r="AIM160" s="412"/>
      <c r="AIN160" s="412"/>
      <c r="AIO160" s="412"/>
      <c r="AIP160" s="412"/>
      <c r="AIQ160" s="412"/>
      <c r="AIR160" s="412"/>
      <c r="AIS160" s="412"/>
      <c r="AIT160" s="412"/>
      <c r="AIU160" s="412"/>
      <c r="AIV160" s="412"/>
      <c r="AIW160" s="412"/>
      <c r="AIX160" s="412"/>
      <c r="AIY160" s="412"/>
      <c r="AIZ160" s="412"/>
      <c r="AJA160" s="412"/>
      <c r="AJB160" s="412"/>
      <c r="AJC160" s="412"/>
      <c r="AJD160" s="412"/>
      <c r="AJE160" s="412"/>
      <c r="AJF160" s="412"/>
      <c r="AJG160" s="412"/>
      <c r="AJH160" s="412"/>
      <c r="AJI160" s="412"/>
      <c r="AJJ160" s="412"/>
      <c r="AJK160" s="412"/>
      <c r="AJL160" s="412"/>
      <c r="AJM160" s="412"/>
      <c r="AJN160" s="412"/>
      <c r="AJO160" s="412"/>
      <c r="AJP160" s="412"/>
      <c r="AJQ160" s="412"/>
      <c r="AJR160" s="412"/>
      <c r="AJS160" s="412"/>
      <c r="AJT160" s="412"/>
      <c r="AJU160" s="412"/>
      <c r="AJV160" s="412"/>
      <c r="AJW160" s="412"/>
      <c r="AJX160" s="412"/>
      <c r="AJY160" s="412"/>
      <c r="AJZ160" s="412"/>
      <c r="AKA160" s="412"/>
      <c r="AKB160" s="412"/>
      <c r="AKC160" s="412"/>
      <c r="AKD160" s="412"/>
      <c r="AKE160" s="412"/>
      <c r="AKF160" s="412"/>
      <c r="AKG160" s="412"/>
      <c r="AKH160" s="412"/>
      <c r="AKI160" s="412"/>
      <c r="AKJ160" s="412"/>
      <c r="AKK160" s="412"/>
      <c r="AKL160" s="412"/>
      <c r="AKM160" s="412"/>
      <c r="AKN160" s="412"/>
      <c r="AKO160" s="412"/>
      <c r="AKP160" s="412"/>
      <c r="AKQ160" s="412"/>
      <c r="AKR160" s="412"/>
      <c r="AKS160" s="412"/>
      <c r="AKT160" s="412"/>
      <c r="AKU160" s="412"/>
      <c r="AKV160" s="412"/>
      <c r="AKW160" s="412"/>
      <c r="AKX160" s="412"/>
      <c r="AKY160" s="412"/>
      <c r="AKZ160" s="412"/>
      <c r="ALA160" s="412"/>
      <c r="ALB160" s="412"/>
      <c r="ALC160" s="412"/>
      <c r="ALD160" s="412"/>
      <c r="ALE160" s="412"/>
      <c r="ALF160" s="412"/>
      <c r="ALG160" s="412"/>
      <c r="ALH160" s="412"/>
      <c r="ALI160" s="412"/>
      <c r="ALJ160" s="412"/>
      <c r="ALK160" s="412"/>
      <c r="ALL160" s="412"/>
      <c r="ALM160" s="412"/>
      <c r="ALN160" s="412"/>
      <c r="ALO160" s="412"/>
      <c r="ALP160" s="412"/>
      <c r="ALQ160" s="412"/>
      <c r="ALR160" s="412"/>
      <c r="ALS160" s="412"/>
      <c r="ALT160" s="412"/>
      <c r="ALU160" s="412"/>
      <c r="ALV160" s="412"/>
      <c r="ALW160" s="412"/>
      <c r="ALX160" s="412"/>
      <c r="ALY160" s="412"/>
      <c r="ALZ160" s="412"/>
      <c r="AMA160" s="412"/>
      <c r="AMB160" s="412"/>
      <c r="AMC160" s="412"/>
      <c r="AMD160" s="412"/>
      <c r="AME160" s="412"/>
      <c r="AMF160" s="412"/>
      <c r="AMG160" s="412"/>
      <c r="AMH160" s="412"/>
    </row>
    <row r="161" spans="1:1024" x14ac:dyDescent="0.25">
      <c r="A161" s="162" t="s">
        <v>6153</v>
      </c>
      <c r="B161" s="163">
        <v>160</v>
      </c>
      <c r="C161" s="162" t="s">
        <v>6152</v>
      </c>
      <c r="D161" s="175" t="s">
        <v>6154</v>
      </c>
      <c r="E161" s="185" t="s">
        <v>770</v>
      </c>
      <c r="F161" s="201"/>
      <c r="G161" s="180"/>
      <c r="H161" s="180"/>
      <c r="I161" s="319"/>
      <c r="L161" s="140"/>
      <c r="M161" s="140"/>
      <c r="N161" s="140"/>
      <c r="O161" s="336"/>
      <c r="P161" s="140"/>
      <c r="Q161" s="140"/>
      <c r="R161" s="140"/>
      <c r="T161" s="140"/>
      <c r="U161" s="140"/>
      <c r="V161" s="219">
        <f t="shared" si="109"/>
        <v>100</v>
      </c>
      <c r="W161" s="219">
        <f t="shared" si="101"/>
        <v>100</v>
      </c>
      <c r="X161" s="219">
        <f t="shared" si="103"/>
        <v>100</v>
      </c>
      <c r="Y161" s="219">
        <f t="shared" si="89"/>
        <v>100</v>
      </c>
      <c r="Z161" s="219">
        <f t="shared" si="90"/>
        <v>100</v>
      </c>
      <c r="AA161" s="220">
        <f t="shared" si="104"/>
        <v>100</v>
      </c>
      <c r="AB161" s="220">
        <f t="shared" si="105"/>
        <v>100</v>
      </c>
      <c r="AC161" s="220">
        <f t="shared" si="93"/>
        <v>100</v>
      </c>
      <c r="AD161" s="416">
        <f t="shared" si="110"/>
        <v>100</v>
      </c>
      <c r="AE161" s="416">
        <f t="shared" si="98"/>
        <v>100</v>
      </c>
      <c r="AF161" s="212">
        <f t="shared" si="111"/>
        <v>100</v>
      </c>
      <c r="AG161" s="212">
        <f t="shared" si="106"/>
        <v>100</v>
      </c>
      <c r="AH161" s="212">
        <f t="shared" si="107"/>
        <v>100</v>
      </c>
      <c r="AI161" s="212">
        <f t="shared" si="108"/>
        <v>100</v>
      </c>
      <c r="AJ161" s="214"/>
      <c r="AK161" s="118"/>
      <c r="AL161" s="118"/>
      <c r="AM161" s="214"/>
      <c r="AN161" s="118"/>
      <c r="AO161" s="118"/>
      <c r="AP161" s="118"/>
      <c r="AQ161" s="167" t="s">
        <v>6155</v>
      </c>
      <c r="AR161" s="118"/>
      <c r="AS161" s="118"/>
      <c r="AT161" s="118"/>
      <c r="AU161" s="412"/>
      <c r="AV161" s="412"/>
      <c r="AW161" s="412"/>
      <c r="AX161" s="412"/>
      <c r="AY161" s="412"/>
      <c r="AZ161" s="412"/>
      <c r="BA161" s="412"/>
      <c r="BB161" s="412"/>
      <c r="BC161" s="412"/>
      <c r="BD161" s="412"/>
      <c r="BE161" s="412"/>
      <c r="BF161" s="412"/>
      <c r="BG161" s="412"/>
      <c r="BH161" s="412"/>
      <c r="BI161" s="412"/>
      <c r="BJ161" s="412"/>
      <c r="BK161" s="412"/>
      <c r="BL161" s="412"/>
      <c r="BM161" s="412"/>
      <c r="BN161" s="412"/>
      <c r="BO161" s="412"/>
      <c r="BP161" s="412"/>
      <c r="BQ161" s="412"/>
      <c r="BR161" s="412"/>
      <c r="BS161" s="412"/>
      <c r="BT161" s="412"/>
      <c r="BU161" s="412"/>
      <c r="BV161" s="412"/>
      <c r="BW161" s="412"/>
      <c r="BX161" s="412"/>
      <c r="BY161" s="412"/>
      <c r="BZ161" s="412"/>
      <c r="CA161" s="412"/>
      <c r="CB161" s="412"/>
      <c r="CC161" s="412"/>
      <c r="CD161" s="412"/>
      <c r="CE161" s="412"/>
      <c r="CF161" s="412"/>
      <c r="CG161" s="412"/>
      <c r="CH161" s="412"/>
      <c r="CI161" s="412"/>
      <c r="CJ161" s="412"/>
      <c r="CK161" s="412"/>
      <c r="CL161" s="412"/>
      <c r="CM161" s="412"/>
      <c r="CN161" s="412"/>
      <c r="CO161" s="412"/>
      <c r="CP161" s="412"/>
      <c r="CQ161" s="412"/>
      <c r="CR161" s="412"/>
      <c r="CS161" s="412"/>
      <c r="CT161" s="412"/>
      <c r="CU161" s="412"/>
      <c r="CV161" s="412"/>
      <c r="CW161" s="412"/>
      <c r="CX161" s="412"/>
      <c r="CY161" s="412"/>
      <c r="CZ161" s="412"/>
      <c r="DA161" s="412"/>
      <c r="DB161" s="412"/>
      <c r="DC161" s="412"/>
      <c r="DD161" s="412"/>
      <c r="DE161" s="412"/>
      <c r="DF161" s="412"/>
      <c r="DG161" s="412"/>
      <c r="DH161" s="412"/>
      <c r="DI161" s="412"/>
      <c r="DJ161" s="412"/>
      <c r="DK161" s="412"/>
      <c r="DL161" s="412"/>
      <c r="DM161" s="412"/>
      <c r="DN161" s="412"/>
      <c r="DO161" s="412"/>
      <c r="DP161" s="412"/>
      <c r="DQ161" s="412"/>
      <c r="DR161" s="412"/>
      <c r="DS161" s="412"/>
      <c r="DT161" s="412"/>
      <c r="DU161" s="412"/>
      <c r="DV161" s="412"/>
      <c r="DW161" s="412"/>
      <c r="DX161" s="412"/>
      <c r="DY161" s="412"/>
      <c r="DZ161" s="412"/>
      <c r="EA161" s="412"/>
      <c r="EB161" s="412"/>
      <c r="EC161" s="412"/>
      <c r="ED161" s="412"/>
      <c r="EE161" s="412"/>
      <c r="EF161" s="412"/>
      <c r="EG161" s="412"/>
      <c r="EH161" s="412"/>
      <c r="EI161" s="412"/>
      <c r="EJ161" s="412"/>
      <c r="EK161" s="412"/>
      <c r="EL161" s="412"/>
      <c r="EM161" s="412"/>
      <c r="EN161" s="412"/>
      <c r="EO161" s="412"/>
      <c r="EP161" s="412"/>
      <c r="EQ161" s="412"/>
      <c r="ER161" s="412"/>
      <c r="ES161" s="412"/>
      <c r="ET161" s="412"/>
      <c r="EU161" s="412"/>
      <c r="EV161" s="412"/>
      <c r="EW161" s="412"/>
      <c r="EX161" s="412"/>
      <c r="EY161" s="412"/>
      <c r="EZ161" s="412"/>
      <c r="FA161" s="412"/>
      <c r="FB161" s="412"/>
      <c r="FC161" s="412"/>
      <c r="FD161" s="412"/>
      <c r="FE161" s="412"/>
      <c r="FF161" s="412"/>
      <c r="FG161" s="412"/>
      <c r="FH161" s="412"/>
      <c r="FI161" s="412"/>
      <c r="FJ161" s="412"/>
      <c r="FK161" s="412"/>
      <c r="FL161" s="412"/>
      <c r="FM161" s="412"/>
      <c r="FN161" s="412"/>
      <c r="FO161" s="412"/>
      <c r="FP161" s="412"/>
      <c r="FQ161" s="412"/>
      <c r="FR161" s="412"/>
      <c r="FS161" s="412"/>
      <c r="FT161" s="412"/>
      <c r="FU161" s="412"/>
      <c r="FV161" s="412"/>
      <c r="FW161" s="412"/>
      <c r="FX161" s="412"/>
      <c r="FY161" s="412"/>
      <c r="FZ161" s="412"/>
      <c r="GA161" s="412"/>
      <c r="GB161" s="412"/>
      <c r="GC161" s="412"/>
      <c r="GD161" s="412"/>
      <c r="GE161" s="412"/>
      <c r="GF161" s="412"/>
      <c r="GG161" s="412"/>
      <c r="GH161" s="412"/>
      <c r="GI161" s="412"/>
      <c r="GJ161" s="412"/>
      <c r="GK161" s="412"/>
      <c r="GL161" s="412"/>
      <c r="GM161" s="412"/>
      <c r="GN161" s="412"/>
      <c r="GO161" s="412"/>
      <c r="GP161" s="412"/>
      <c r="GQ161" s="412"/>
      <c r="GR161" s="412"/>
      <c r="GS161" s="412"/>
      <c r="GT161" s="412"/>
      <c r="GU161" s="412"/>
      <c r="GV161" s="412"/>
      <c r="GW161" s="412"/>
      <c r="GX161" s="412"/>
      <c r="GY161" s="412"/>
      <c r="GZ161" s="412"/>
      <c r="HA161" s="412"/>
      <c r="HB161" s="412"/>
      <c r="HC161" s="412"/>
      <c r="HD161" s="412"/>
      <c r="HE161" s="412"/>
      <c r="HF161" s="412"/>
      <c r="HG161" s="412"/>
      <c r="HH161" s="412"/>
      <c r="HI161" s="412"/>
      <c r="HJ161" s="412"/>
      <c r="HK161" s="412"/>
      <c r="HL161" s="412"/>
      <c r="HM161" s="412"/>
      <c r="HN161" s="412"/>
      <c r="HO161" s="412"/>
      <c r="HP161" s="412"/>
      <c r="HQ161" s="412"/>
      <c r="HR161" s="412"/>
      <c r="HS161" s="412"/>
      <c r="HT161" s="412"/>
      <c r="HU161" s="412"/>
      <c r="HV161" s="412"/>
      <c r="HW161" s="412"/>
      <c r="HX161" s="412"/>
      <c r="HY161" s="412"/>
      <c r="HZ161" s="412"/>
      <c r="IA161" s="412"/>
      <c r="IB161" s="412"/>
      <c r="IC161" s="412"/>
      <c r="ID161" s="412"/>
      <c r="IE161" s="412"/>
      <c r="IF161" s="412"/>
      <c r="IG161" s="412"/>
      <c r="IH161" s="412"/>
      <c r="II161" s="412"/>
      <c r="IJ161" s="412"/>
      <c r="IK161" s="412"/>
      <c r="IL161" s="412"/>
      <c r="IM161" s="412"/>
      <c r="IN161" s="412"/>
      <c r="IO161" s="412"/>
      <c r="IP161" s="412"/>
      <c r="IQ161" s="412"/>
      <c r="IR161" s="412"/>
      <c r="IS161" s="412"/>
      <c r="IT161" s="412"/>
      <c r="IU161" s="412"/>
      <c r="IV161" s="412"/>
      <c r="IW161" s="412"/>
      <c r="IX161" s="412"/>
      <c r="IY161" s="412"/>
      <c r="IZ161" s="412"/>
      <c r="JA161" s="412"/>
      <c r="JB161" s="412"/>
      <c r="JC161" s="412"/>
      <c r="JD161" s="412"/>
      <c r="JE161" s="412"/>
      <c r="JF161" s="412"/>
      <c r="JG161" s="412"/>
      <c r="JH161" s="412"/>
      <c r="JI161" s="412"/>
      <c r="JJ161" s="412"/>
      <c r="JK161" s="412"/>
      <c r="JL161" s="412"/>
      <c r="JM161" s="412"/>
      <c r="JN161" s="412"/>
      <c r="JO161" s="412"/>
      <c r="JP161" s="412"/>
      <c r="JQ161" s="412"/>
      <c r="JR161" s="412"/>
      <c r="JS161" s="412"/>
      <c r="JT161" s="412"/>
      <c r="JU161" s="412"/>
      <c r="JV161" s="412"/>
      <c r="JW161" s="412"/>
      <c r="JX161" s="412"/>
      <c r="JY161" s="412"/>
      <c r="JZ161" s="412"/>
      <c r="KA161" s="412"/>
      <c r="KB161" s="412"/>
      <c r="KC161" s="412"/>
      <c r="KD161" s="412"/>
      <c r="KE161" s="412"/>
      <c r="KF161" s="412"/>
      <c r="KG161" s="412"/>
      <c r="KH161" s="412"/>
      <c r="KI161" s="412"/>
      <c r="KJ161" s="412"/>
      <c r="KK161" s="412"/>
      <c r="KL161" s="412"/>
      <c r="KM161" s="412"/>
      <c r="KN161" s="412"/>
      <c r="KO161" s="412"/>
      <c r="KP161" s="412"/>
      <c r="KQ161" s="412"/>
      <c r="KR161" s="412"/>
      <c r="KS161" s="412"/>
      <c r="KT161" s="412"/>
      <c r="KU161" s="412"/>
      <c r="KV161" s="412"/>
      <c r="KW161" s="412"/>
      <c r="KX161" s="412"/>
      <c r="KY161" s="412"/>
      <c r="KZ161" s="412"/>
      <c r="LA161" s="412"/>
      <c r="LB161" s="412"/>
      <c r="LC161" s="412"/>
      <c r="LD161" s="412"/>
      <c r="LE161" s="412"/>
      <c r="LF161" s="412"/>
      <c r="LG161" s="412"/>
      <c r="LH161" s="412"/>
      <c r="LI161" s="412"/>
      <c r="LJ161" s="412"/>
      <c r="LK161" s="412"/>
      <c r="LL161" s="412"/>
      <c r="LM161" s="412"/>
      <c r="LN161" s="412"/>
      <c r="LO161" s="412"/>
      <c r="LP161" s="412"/>
      <c r="LQ161" s="412"/>
      <c r="LR161" s="412"/>
      <c r="LS161" s="412"/>
      <c r="LT161" s="412"/>
      <c r="LU161" s="412"/>
      <c r="LV161" s="412"/>
      <c r="LW161" s="412"/>
      <c r="LX161" s="412"/>
      <c r="LY161" s="412"/>
      <c r="LZ161" s="412"/>
      <c r="MA161" s="412"/>
      <c r="MB161" s="412"/>
      <c r="MC161" s="412"/>
      <c r="MD161" s="412"/>
      <c r="ME161" s="412"/>
      <c r="MF161" s="412"/>
      <c r="MG161" s="412"/>
      <c r="MH161" s="412"/>
      <c r="MI161" s="412"/>
      <c r="MJ161" s="412"/>
      <c r="MK161" s="412"/>
      <c r="ML161" s="412"/>
      <c r="MM161" s="412"/>
      <c r="MN161" s="412"/>
      <c r="MO161" s="412"/>
      <c r="MP161" s="412"/>
      <c r="MQ161" s="412"/>
      <c r="MR161" s="412"/>
      <c r="MS161" s="412"/>
      <c r="MT161" s="412"/>
      <c r="MU161" s="412"/>
      <c r="MV161" s="412"/>
      <c r="MW161" s="412"/>
      <c r="MX161" s="412"/>
      <c r="MY161" s="412"/>
      <c r="MZ161" s="412"/>
      <c r="NA161" s="412"/>
      <c r="NB161" s="412"/>
      <c r="NC161" s="412"/>
      <c r="ND161" s="412"/>
      <c r="NE161" s="412"/>
      <c r="NF161" s="412"/>
      <c r="NG161" s="412"/>
      <c r="NH161" s="412"/>
      <c r="NI161" s="412"/>
      <c r="NJ161" s="412"/>
      <c r="NK161" s="412"/>
      <c r="NL161" s="412"/>
      <c r="NM161" s="412"/>
      <c r="NN161" s="412"/>
      <c r="NO161" s="412"/>
      <c r="NP161" s="412"/>
      <c r="NQ161" s="412"/>
      <c r="NR161" s="412"/>
      <c r="NS161" s="412"/>
      <c r="NT161" s="412"/>
      <c r="NU161" s="412"/>
      <c r="NV161" s="412"/>
      <c r="NW161" s="412"/>
      <c r="NX161" s="412"/>
      <c r="NY161" s="412"/>
      <c r="NZ161" s="412"/>
      <c r="OA161" s="412"/>
      <c r="OB161" s="412"/>
      <c r="OC161" s="412"/>
      <c r="OD161" s="412"/>
      <c r="OE161" s="412"/>
      <c r="OF161" s="412"/>
      <c r="OG161" s="412"/>
      <c r="OH161" s="412"/>
      <c r="OI161" s="412"/>
      <c r="OJ161" s="412"/>
      <c r="OK161" s="412"/>
      <c r="OL161" s="412"/>
      <c r="OM161" s="412"/>
      <c r="ON161" s="412"/>
      <c r="OO161" s="412"/>
      <c r="OP161" s="412"/>
      <c r="OQ161" s="412"/>
      <c r="OR161" s="412"/>
      <c r="OS161" s="412"/>
      <c r="OT161" s="412"/>
      <c r="OU161" s="412"/>
      <c r="OV161" s="412"/>
      <c r="OW161" s="412"/>
      <c r="OX161" s="412"/>
      <c r="OY161" s="412"/>
      <c r="OZ161" s="412"/>
      <c r="PA161" s="412"/>
      <c r="PB161" s="412"/>
      <c r="PC161" s="412"/>
      <c r="PD161" s="412"/>
      <c r="PE161" s="412"/>
      <c r="PF161" s="412"/>
      <c r="PG161" s="412"/>
      <c r="PH161" s="412"/>
      <c r="PI161" s="412"/>
      <c r="PJ161" s="412"/>
      <c r="PK161" s="412"/>
      <c r="PL161" s="412"/>
      <c r="PM161" s="412"/>
      <c r="PN161" s="412"/>
      <c r="PO161" s="412"/>
      <c r="PP161" s="412"/>
      <c r="PQ161" s="412"/>
      <c r="PR161" s="412"/>
      <c r="PS161" s="412"/>
      <c r="PT161" s="412"/>
      <c r="PU161" s="412"/>
      <c r="PV161" s="412"/>
      <c r="PW161" s="412"/>
      <c r="PX161" s="412"/>
      <c r="PY161" s="412"/>
      <c r="PZ161" s="412"/>
      <c r="QA161" s="412"/>
      <c r="QB161" s="412"/>
      <c r="QC161" s="412"/>
      <c r="QD161" s="412"/>
      <c r="QE161" s="412"/>
      <c r="QF161" s="412"/>
      <c r="QG161" s="412"/>
      <c r="QH161" s="412"/>
      <c r="QI161" s="412"/>
      <c r="QJ161" s="412"/>
      <c r="QK161" s="412"/>
      <c r="QL161" s="412"/>
      <c r="QM161" s="412"/>
      <c r="QN161" s="412"/>
      <c r="QO161" s="412"/>
      <c r="QP161" s="412"/>
      <c r="QQ161" s="412"/>
      <c r="QR161" s="412"/>
      <c r="QS161" s="412"/>
      <c r="QT161" s="412"/>
      <c r="QU161" s="412"/>
      <c r="QV161" s="412"/>
      <c r="QW161" s="412"/>
      <c r="QX161" s="412"/>
      <c r="QY161" s="412"/>
      <c r="QZ161" s="412"/>
      <c r="RA161" s="412"/>
      <c r="RB161" s="412"/>
      <c r="RC161" s="412"/>
      <c r="RD161" s="412"/>
      <c r="RE161" s="412"/>
      <c r="RF161" s="412"/>
      <c r="RG161" s="412"/>
      <c r="RH161" s="412"/>
      <c r="RI161" s="412"/>
      <c r="RJ161" s="412"/>
      <c r="RK161" s="412"/>
      <c r="RL161" s="412"/>
      <c r="RM161" s="412"/>
      <c r="RN161" s="412"/>
      <c r="RO161" s="412"/>
      <c r="RP161" s="412"/>
      <c r="RQ161" s="412"/>
      <c r="RR161" s="412"/>
      <c r="RS161" s="412"/>
      <c r="RT161" s="412"/>
      <c r="RU161" s="412"/>
      <c r="RV161" s="412"/>
      <c r="RW161" s="412"/>
      <c r="RX161" s="412"/>
      <c r="RY161" s="412"/>
      <c r="RZ161" s="412"/>
      <c r="SA161" s="412"/>
      <c r="SB161" s="412"/>
      <c r="SC161" s="412"/>
      <c r="SD161" s="412"/>
      <c r="SE161" s="412"/>
      <c r="SF161" s="412"/>
      <c r="SG161" s="412"/>
      <c r="SH161" s="412"/>
      <c r="SI161" s="412"/>
      <c r="SJ161" s="412"/>
      <c r="SK161" s="412"/>
      <c r="SL161" s="412"/>
      <c r="SM161" s="412"/>
      <c r="SN161" s="412"/>
      <c r="SO161" s="412"/>
      <c r="SP161" s="412"/>
      <c r="SQ161" s="412"/>
      <c r="SR161" s="412"/>
      <c r="SS161" s="412"/>
      <c r="ST161" s="412"/>
      <c r="SU161" s="412"/>
      <c r="SV161" s="412"/>
      <c r="SW161" s="412"/>
      <c r="SX161" s="412"/>
      <c r="SY161" s="412"/>
      <c r="SZ161" s="412"/>
      <c r="TA161" s="412"/>
      <c r="TB161" s="412"/>
      <c r="TC161" s="412"/>
      <c r="TD161" s="412"/>
      <c r="TE161" s="412"/>
      <c r="TF161" s="412"/>
      <c r="TG161" s="412"/>
      <c r="TH161" s="412"/>
      <c r="TI161" s="412"/>
      <c r="TJ161" s="412"/>
      <c r="TK161" s="412"/>
      <c r="TL161" s="412"/>
      <c r="TM161" s="412"/>
      <c r="TN161" s="412"/>
      <c r="TO161" s="412"/>
      <c r="TP161" s="412"/>
      <c r="TQ161" s="412"/>
      <c r="TR161" s="412"/>
      <c r="TS161" s="412"/>
      <c r="TT161" s="412"/>
      <c r="TU161" s="412"/>
      <c r="TV161" s="412"/>
      <c r="TW161" s="412"/>
      <c r="TX161" s="412"/>
      <c r="TY161" s="412"/>
      <c r="TZ161" s="412"/>
      <c r="UA161" s="412"/>
      <c r="UB161" s="412"/>
      <c r="UC161" s="412"/>
      <c r="UD161" s="412"/>
      <c r="UE161" s="412"/>
      <c r="UF161" s="412"/>
      <c r="UG161" s="412"/>
      <c r="UH161" s="412"/>
      <c r="UI161" s="412"/>
      <c r="UJ161" s="412"/>
      <c r="UK161" s="412"/>
      <c r="UL161" s="412"/>
      <c r="UM161" s="412"/>
      <c r="UN161" s="412"/>
      <c r="UO161" s="412"/>
      <c r="UP161" s="412"/>
      <c r="UQ161" s="412"/>
      <c r="UR161" s="412"/>
      <c r="US161" s="412"/>
      <c r="UT161" s="412"/>
      <c r="UU161" s="412"/>
      <c r="UV161" s="412"/>
      <c r="UW161" s="412"/>
      <c r="UX161" s="412"/>
      <c r="UY161" s="412"/>
      <c r="UZ161" s="412"/>
      <c r="VA161" s="412"/>
      <c r="VB161" s="412"/>
      <c r="VC161" s="412"/>
      <c r="VD161" s="412"/>
      <c r="VE161" s="412"/>
      <c r="VF161" s="412"/>
      <c r="VG161" s="412"/>
      <c r="VH161" s="412"/>
      <c r="VI161" s="412"/>
      <c r="VJ161" s="412"/>
      <c r="VK161" s="412"/>
      <c r="VL161" s="412"/>
      <c r="VM161" s="412"/>
      <c r="VN161" s="412"/>
      <c r="VO161" s="412"/>
      <c r="VP161" s="412"/>
      <c r="VQ161" s="412"/>
      <c r="VR161" s="412"/>
      <c r="VS161" s="412"/>
      <c r="VT161" s="412"/>
      <c r="VU161" s="412"/>
      <c r="VV161" s="412"/>
      <c r="VW161" s="412"/>
      <c r="VX161" s="412"/>
      <c r="VY161" s="412"/>
      <c r="VZ161" s="412"/>
      <c r="WA161" s="412"/>
      <c r="WB161" s="412"/>
      <c r="WC161" s="412"/>
      <c r="WD161" s="412"/>
      <c r="WE161" s="412"/>
      <c r="WF161" s="412"/>
      <c r="WG161" s="412"/>
      <c r="WH161" s="412"/>
      <c r="WI161" s="412"/>
      <c r="WJ161" s="412"/>
      <c r="WK161" s="412"/>
      <c r="WL161" s="412"/>
      <c r="WM161" s="412"/>
      <c r="WN161" s="412"/>
      <c r="WO161" s="412"/>
      <c r="WP161" s="412"/>
      <c r="WQ161" s="412"/>
      <c r="WR161" s="412"/>
      <c r="WS161" s="412"/>
      <c r="WT161" s="412"/>
      <c r="WU161" s="412"/>
      <c r="WV161" s="412"/>
      <c r="WW161" s="412"/>
      <c r="WX161" s="412"/>
      <c r="WY161" s="412"/>
      <c r="WZ161" s="412"/>
      <c r="XA161" s="412"/>
      <c r="XB161" s="412"/>
      <c r="XC161" s="412"/>
      <c r="XD161" s="412"/>
      <c r="XE161" s="412"/>
      <c r="XF161" s="412"/>
      <c r="XG161" s="412"/>
      <c r="XH161" s="412"/>
      <c r="XI161" s="412"/>
      <c r="XJ161" s="412"/>
      <c r="XK161" s="412"/>
      <c r="XL161" s="412"/>
      <c r="XM161" s="412"/>
      <c r="XN161" s="412"/>
      <c r="XO161" s="412"/>
      <c r="XP161" s="412"/>
      <c r="XQ161" s="412"/>
      <c r="XR161" s="412"/>
      <c r="XS161" s="412"/>
      <c r="XT161" s="412"/>
      <c r="XU161" s="412"/>
      <c r="XV161" s="412"/>
      <c r="XW161" s="412"/>
      <c r="XX161" s="412"/>
      <c r="XY161" s="412"/>
      <c r="XZ161" s="412"/>
      <c r="YA161" s="412"/>
      <c r="YB161" s="412"/>
      <c r="YC161" s="412"/>
      <c r="YD161" s="412"/>
      <c r="YE161" s="412"/>
      <c r="YF161" s="412"/>
      <c r="YG161" s="412"/>
      <c r="YH161" s="412"/>
      <c r="YI161" s="412"/>
      <c r="YJ161" s="412"/>
      <c r="YK161" s="412"/>
      <c r="YL161" s="412"/>
      <c r="YM161" s="412"/>
      <c r="YN161" s="412"/>
      <c r="YO161" s="412"/>
      <c r="YP161" s="412"/>
      <c r="YQ161" s="412"/>
      <c r="YR161" s="412"/>
      <c r="YS161" s="412"/>
      <c r="YT161" s="412"/>
      <c r="YU161" s="412"/>
      <c r="YV161" s="412"/>
      <c r="YW161" s="412"/>
      <c r="YX161" s="412"/>
      <c r="YY161" s="412"/>
      <c r="YZ161" s="412"/>
      <c r="ZA161" s="412"/>
      <c r="ZB161" s="412"/>
      <c r="ZC161" s="412"/>
      <c r="ZD161" s="412"/>
      <c r="ZE161" s="412"/>
      <c r="ZF161" s="412"/>
      <c r="ZG161" s="412"/>
      <c r="ZH161" s="412"/>
      <c r="ZI161" s="412"/>
      <c r="ZJ161" s="412"/>
      <c r="ZK161" s="412"/>
      <c r="ZL161" s="412"/>
      <c r="ZM161" s="412"/>
      <c r="ZN161" s="412"/>
      <c r="ZO161" s="412"/>
      <c r="ZP161" s="412"/>
      <c r="ZQ161" s="412"/>
      <c r="ZR161" s="412"/>
      <c r="ZS161" s="412"/>
      <c r="ZT161" s="412"/>
      <c r="ZU161" s="412"/>
      <c r="ZV161" s="412"/>
      <c r="ZW161" s="412"/>
      <c r="ZX161" s="412"/>
      <c r="ZY161" s="412"/>
      <c r="ZZ161" s="412"/>
      <c r="AAA161" s="412"/>
      <c r="AAB161" s="412"/>
      <c r="AAC161" s="412"/>
      <c r="AAD161" s="412"/>
      <c r="AAE161" s="412"/>
      <c r="AAF161" s="412"/>
      <c r="AAG161" s="412"/>
      <c r="AAH161" s="412"/>
      <c r="AAI161" s="412"/>
      <c r="AAJ161" s="412"/>
      <c r="AAK161" s="412"/>
      <c r="AAL161" s="412"/>
      <c r="AAM161" s="412"/>
      <c r="AAN161" s="412"/>
      <c r="AAO161" s="412"/>
      <c r="AAP161" s="412"/>
      <c r="AAQ161" s="412"/>
      <c r="AAR161" s="412"/>
      <c r="AAS161" s="412"/>
      <c r="AAT161" s="412"/>
      <c r="AAU161" s="412"/>
      <c r="AAV161" s="412"/>
      <c r="AAW161" s="412"/>
      <c r="AAX161" s="412"/>
      <c r="AAY161" s="412"/>
      <c r="AAZ161" s="412"/>
      <c r="ABA161" s="412"/>
      <c r="ABB161" s="412"/>
      <c r="ABC161" s="412"/>
      <c r="ABD161" s="412"/>
      <c r="ABE161" s="412"/>
      <c r="ABF161" s="412"/>
      <c r="ABG161" s="412"/>
      <c r="ABH161" s="412"/>
      <c r="ABI161" s="412"/>
      <c r="ABJ161" s="412"/>
      <c r="ABK161" s="412"/>
      <c r="ABL161" s="412"/>
      <c r="ABM161" s="412"/>
      <c r="ABN161" s="412"/>
      <c r="ABO161" s="412"/>
      <c r="ABP161" s="412"/>
      <c r="ABQ161" s="412"/>
      <c r="ABR161" s="412"/>
      <c r="ABS161" s="412"/>
      <c r="ABT161" s="412"/>
      <c r="ABU161" s="412"/>
      <c r="ABV161" s="412"/>
      <c r="ABW161" s="412"/>
      <c r="ABX161" s="412"/>
      <c r="ABY161" s="412"/>
      <c r="ABZ161" s="412"/>
      <c r="ACA161" s="412"/>
      <c r="ACB161" s="412"/>
      <c r="ACC161" s="412"/>
      <c r="ACD161" s="412"/>
      <c r="ACE161" s="412"/>
      <c r="ACF161" s="412"/>
      <c r="ACG161" s="412"/>
      <c r="ACH161" s="412"/>
      <c r="ACI161" s="412"/>
      <c r="ACJ161" s="412"/>
      <c r="ACK161" s="412"/>
      <c r="ACL161" s="412"/>
      <c r="ACM161" s="412"/>
      <c r="ACN161" s="412"/>
      <c r="ACO161" s="412"/>
      <c r="ACP161" s="412"/>
      <c r="ACQ161" s="412"/>
      <c r="ACR161" s="412"/>
      <c r="ACS161" s="412"/>
      <c r="ACT161" s="412"/>
      <c r="ACU161" s="412"/>
      <c r="ACV161" s="412"/>
      <c r="ACW161" s="412"/>
      <c r="ACX161" s="412"/>
      <c r="ACY161" s="412"/>
      <c r="ACZ161" s="412"/>
      <c r="ADA161" s="412"/>
      <c r="ADB161" s="412"/>
      <c r="ADC161" s="412"/>
      <c r="ADD161" s="412"/>
      <c r="ADE161" s="412"/>
      <c r="ADF161" s="412"/>
      <c r="ADG161" s="412"/>
      <c r="ADH161" s="412"/>
      <c r="ADI161" s="412"/>
      <c r="ADJ161" s="412"/>
      <c r="ADK161" s="412"/>
      <c r="ADL161" s="412"/>
      <c r="ADM161" s="412"/>
      <c r="ADN161" s="412"/>
      <c r="ADO161" s="412"/>
      <c r="ADP161" s="412"/>
      <c r="ADQ161" s="412"/>
      <c r="ADR161" s="412"/>
      <c r="ADS161" s="412"/>
      <c r="ADT161" s="412"/>
      <c r="ADU161" s="412"/>
      <c r="ADV161" s="412"/>
      <c r="ADW161" s="412"/>
      <c r="ADX161" s="412"/>
      <c r="ADY161" s="412"/>
      <c r="ADZ161" s="412"/>
      <c r="AEA161" s="412"/>
      <c r="AEB161" s="412"/>
      <c r="AEC161" s="412"/>
      <c r="AED161" s="412"/>
      <c r="AEE161" s="412"/>
      <c r="AEF161" s="412"/>
      <c r="AEG161" s="412"/>
      <c r="AEH161" s="412"/>
      <c r="AEI161" s="412"/>
      <c r="AEJ161" s="412"/>
      <c r="AEK161" s="412"/>
      <c r="AEL161" s="412"/>
      <c r="AEM161" s="412"/>
      <c r="AEN161" s="412"/>
      <c r="AEO161" s="412"/>
      <c r="AEP161" s="412"/>
      <c r="AEQ161" s="412"/>
      <c r="AER161" s="412"/>
      <c r="AES161" s="412"/>
      <c r="AET161" s="412"/>
      <c r="AEU161" s="412"/>
      <c r="AEV161" s="412"/>
      <c r="AEW161" s="412"/>
      <c r="AEX161" s="412"/>
      <c r="AEY161" s="412"/>
      <c r="AEZ161" s="412"/>
      <c r="AFA161" s="412"/>
      <c r="AFB161" s="412"/>
      <c r="AFC161" s="412"/>
      <c r="AFD161" s="412"/>
      <c r="AFE161" s="412"/>
      <c r="AFF161" s="412"/>
      <c r="AFG161" s="412"/>
      <c r="AFH161" s="412"/>
      <c r="AFI161" s="412"/>
      <c r="AFJ161" s="412"/>
      <c r="AFK161" s="412"/>
      <c r="AFL161" s="412"/>
      <c r="AFM161" s="412"/>
      <c r="AFN161" s="412"/>
      <c r="AFO161" s="412"/>
      <c r="AFP161" s="412"/>
      <c r="AFQ161" s="412"/>
      <c r="AFR161" s="412"/>
      <c r="AFS161" s="412"/>
      <c r="AFT161" s="412"/>
      <c r="AFU161" s="412"/>
      <c r="AFV161" s="412"/>
      <c r="AFW161" s="412"/>
      <c r="AFX161" s="412"/>
      <c r="AFY161" s="412"/>
      <c r="AFZ161" s="412"/>
      <c r="AGA161" s="412"/>
      <c r="AGB161" s="412"/>
      <c r="AGC161" s="412"/>
      <c r="AGD161" s="412"/>
      <c r="AGE161" s="412"/>
      <c r="AGF161" s="412"/>
      <c r="AGG161" s="412"/>
      <c r="AGH161" s="412"/>
      <c r="AGI161" s="412"/>
      <c r="AGJ161" s="412"/>
      <c r="AGK161" s="412"/>
      <c r="AGL161" s="412"/>
      <c r="AGM161" s="412"/>
      <c r="AGN161" s="412"/>
      <c r="AGO161" s="412"/>
      <c r="AGP161" s="412"/>
      <c r="AGQ161" s="412"/>
      <c r="AGR161" s="412"/>
      <c r="AGS161" s="412"/>
      <c r="AGT161" s="412"/>
      <c r="AGU161" s="412"/>
      <c r="AGV161" s="412"/>
      <c r="AGW161" s="412"/>
      <c r="AGX161" s="412"/>
      <c r="AGY161" s="412"/>
      <c r="AGZ161" s="412"/>
      <c r="AHA161" s="412"/>
      <c r="AHB161" s="412"/>
      <c r="AHC161" s="412"/>
      <c r="AHD161" s="412"/>
      <c r="AHE161" s="412"/>
      <c r="AHF161" s="412"/>
      <c r="AHG161" s="412"/>
      <c r="AHH161" s="412"/>
      <c r="AHI161" s="412"/>
      <c r="AHJ161" s="412"/>
      <c r="AHK161" s="412"/>
      <c r="AHL161" s="412"/>
      <c r="AHM161" s="412"/>
      <c r="AHN161" s="412"/>
      <c r="AHO161" s="412"/>
      <c r="AHP161" s="412"/>
      <c r="AHQ161" s="412"/>
      <c r="AHR161" s="412"/>
      <c r="AHS161" s="412"/>
      <c r="AHT161" s="412"/>
      <c r="AHU161" s="412"/>
      <c r="AHV161" s="412"/>
      <c r="AHW161" s="412"/>
      <c r="AHX161" s="412"/>
      <c r="AHY161" s="412"/>
      <c r="AHZ161" s="412"/>
      <c r="AIA161" s="412"/>
      <c r="AIB161" s="412"/>
      <c r="AIC161" s="412"/>
      <c r="AID161" s="412"/>
      <c r="AIE161" s="412"/>
      <c r="AIF161" s="412"/>
      <c r="AIG161" s="412"/>
      <c r="AIH161" s="412"/>
      <c r="AII161" s="412"/>
      <c r="AIJ161" s="412"/>
      <c r="AIK161" s="412"/>
      <c r="AIL161" s="412"/>
      <c r="AIM161" s="412"/>
      <c r="AIN161" s="412"/>
      <c r="AIO161" s="412"/>
      <c r="AIP161" s="412"/>
      <c r="AIQ161" s="412"/>
      <c r="AIR161" s="412"/>
      <c r="AIS161" s="412"/>
      <c r="AIT161" s="412"/>
      <c r="AIU161" s="412"/>
      <c r="AIV161" s="412"/>
      <c r="AIW161" s="412"/>
      <c r="AIX161" s="412"/>
      <c r="AIY161" s="412"/>
      <c r="AIZ161" s="412"/>
      <c r="AJA161" s="412"/>
      <c r="AJB161" s="412"/>
      <c r="AJC161" s="412"/>
      <c r="AJD161" s="412"/>
      <c r="AJE161" s="412"/>
      <c r="AJF161" s="412"/>
      <c r="AJG161" s="412"/>
      <c r="AJH161" s="412"/>
      <c r="AJI161" s="412"/>
      <c r="AJJ161" s="412"/>
      <c r="AJK161" s="412"/>
      <c r="AJL161" s="412"/>
      <c r="AJM161" s="412"/>
      <c r="AJN161" s="412"/>
      <c r="AJO161" s="412"/>
      <c r="AJP161" s="412"/>
      <c r="AJQ161" s="412"/>
      <c r="AJR161" s="412"/>
      <c r="AJS161" s="412"/>
      <c r="AJT161" s="412"/>
      <c r="AJU161" s="412"/>
      <c r="AJV161" s="412"/>
      <c r="AJW161" s="412"/>
      <c r="AJX161" s="412"/>
      <c r="AJY161" s="412"/>
      <c r="AJZ161" s="412"/>
      <c r="AKA161" s="412"/>
      <c r="AKB161" s="412"/>
      <c r="AKC161" s="412"/>
      <c r="AKD161" s="412"/>
      <c r="AKE161" s="412"/>
      <c r="AKF161" s="412"/>
      <c r="AKG161" s="412"/>
      <c r="AKH161" s="412"/>
      <c r="AKI161" s="412"/>
      <c r="AKJ161" s="412"/>
      <c r="AKK161" s="412"/>
      <c r="AKL161" s="412"/>
      <c r="AKM161" s="412"/>
      <c r="AKN161" s="412"/>
      <c r="AKO161" s="412"/>
      <c r="AKP161" s="412"/>
      <c r="AKQ161" s="412"/>
      <c r="AKR161" s="412"/>
      <c r="AKS161" s="412"/>
      <c r="AKT161" s="412"/>
      <c r="AKU161" s="412"/>
      <c r="AKV161" s="412"/>
      <c r="AKW161" s="412"/>
      <c r="AKX161" s="412"/>
      <c r="AKY161" s="412"/>
      <c r="AKZ161" s="412"/>
      <c r="ALA161" s="412"/>
      <c r="ALB161" s="412"/>
      <c r="ALC161" s="412"/>
      <c r="ALD161" s="412"/>
      <c r="ALE161" s="412"/>
      <c r="ALF161" s="412"/>
      <c r="ALG161" s="412"/>
      <c r="ALH161" s="412"/>
      <c r="ALI161" s="412"/>
      <c r="ALJ161" s="412"/>
      <c r="ALK161" s="412"/>
      <c r="ALL161" s="412"/>
      <c r="ALM161" s="412"/>
      <c r="ALN161" s="412"/>
      <c r="ALO161" s="412"/>
      <c r="ALP161" s="412"/>
      <c r="ALQ161" s="412"/>
      <c r="ALR161" s="412"/>
      <c r="ALS161" s="412"/>
      <c r="ALT161" s="412"/>
      <c r="ALU161" s="412"/>
      <c r="ALV161" s="412"/>
      <c r="ALW161" s="412"/>
      <c r="ALX161" s="412"/>
      <c r="ALY161" s="412"/>
      <c r="ALZ161" s="412"/>
      <c r="AMA161" s="412"/>
      <c r="AMB161" s="412"/>
      <c r="AMC161" s="412"/>
      <c r="AMD161" s="412"/>
      <c r="AME161" s="412"/>
      <c r="AMF161" s="412"/>
      <c r="AMG161" s="412"/>
      <c r="AMH161" s="412"/>
    </row>
    <row r="162" spans="1:1024" x14ac:dyDescent="0.25">
      <c r="A162" s="162" t="s">
        <v>6148</v>
      </c>
      <c r="B162" s="163">
        <v>161</v>
      </c>
      <c r="C162" s="162" t="s">
        <v>6149</v>
      </c>
      <c r="D162" s="175" t="s">
        <v>6150</v>
      </c>
      <c r="E162" s="185" t="s">
        <v>770</v>
      </c>
      <c r="F162" s="201"/>
      <c r="G162" s="180"/>
      <c r="H162" s="180"/>
      <c r="I162" s="319">
        <v>211</v>
      </c>
      <c r="J162" s="335">
        <v>2</v>
      </c>
      <c r="K162" s="338">
        <v>2</v>
      </c>
      <c r="L162" s="140"/>
      <c r="M162" s="140"/>
      <c r="N162" s="140"/>
      <c r="O162" s="336">
        <v>3</v>
      </c>
      <c r="P162" s="140"/>
      <c r="Q162" s="140"/>
      <c r="R162" s="140"/>
      <c r="T162" s="140"/>
      <c r="U162" s="140"/>
      <c r="V162" s="219">
        <f t="shared" si="109"/>
        <v>100</v>
      </c>
      <c r="W162" s="219">
        <f t="shared" si="101"/>
        <v>100</v>
      </c>
      <c r="X162" s="219">
        <f t="shared" si="103"/>
        <v>20</v>
      </c>
      <c r="Y162" s="219">
        <f t="shared" si="89"/>
        <v>100</v>
      </c>
      <c r="Z162" s="219">
        <f t="shared" si="90"/>
        <v>100</v>
      </c>
      <c r="AA162" s="220">
        <f t="shared" si="104"/>
        <v>100</v>
      </c>
      <c r="AB162" s="220">
        <f t="shared" si="105"/>
        <v>100</v>
      </c>
      <c r="AC162" s="220">
        <f t="shared" si="93"/>
        <v>100</v>
      </c>
      <c r="AD162" s="416">
        <f t="shared" si="110"/>
        <v>100</v>
      </c>
      <c r="AE162" s="416">
        <f t="shared" si="98"/>
        <v>100</v>
      </c>
      <c r="AF162" s="212">
        <f t="shared" si="111"/>
        <v>10</v>
      </c>
      <c r="AG162" s="212">
        <f t="shared" si="106"/>
        <v>10</v>
      </c>
      <c r="AH162" s="212">
        <f t="shared" si="107"/>
        <v>100</v>
      </c>
      <c r="AI162" s="212">
        <f t="shared" si="108"/>
        <v>100</v>
      </c>
      <c r="AJ162" s="231" t="s">
        <v>806</v>
      </c>
      <c r="AK162" s="118"/>
      <c r="AL162" s="118"/>
      <c r="AM162" s="214"/>
      <c r="AN162" s="118"/>
      <c r="AO162" s="118"/>
      <c r="AP162" s="118"/>
      <c r="AQ162" s="229" t="s">
        <v>6151</v>
      </c>
      <c r="AR162" s="118"/>
      <c r="AS162" s="118"/>
      <c r="AT162" s="118"/>
    </row>
    <row r="163" spans="1:1024" x14ac:dyDescent="0.25">
      <c r="A163" s="162" t="s">
        <v>1130</v>
      </c>
      <c r="B163" s="163">
        <v>162</v>
      </c>
      <c r="C163" s="162" t="s">
        <v>1131</v>
      </c>
      <c r="D163" s="175" t="s">
        <v>1132</v>
      </c>
      <c r="E163" s="429"/>
      <c r="F163" s="201"/>
      <c r="G163" s="180"/>
      <c r="H163" s="180"/>
      <c r="I163" s="319">
        <v>270.5</v>
      </c>
      <c r="J163" s="332">
        <v>2</v>
      </c>
      <c r="K163" s="332">
        <v>2</v>
      </c>
      <c r="L163" s="140"/>
      <c r="M163" s="140"/>
      <c r="N163" s="140"/>
      <c r="O163" s="140"/>
      <c r="P163" s="140"/>
      <c r="Q163" s="140"/>
      <c r="R163" s="140"/>
      <c r="S163" s="140"/>
      <c r="T163" s="140"/>
      <c r="U163" s="140"/>
      <c r="V163" s="219">
        <f t="shared" si="109"/>
        <v>100</v>
      </c>
      <c r="W163" s="219">
        <f t="shared" si="101"/>
        <v>100</v>
      </c>
      <c r="X163" s="219">
        <f t="shared" si="103"/>
        <v>100</v>
      </c>
      <c r="Y163" s="219">
        <f t="shared" si="89"/>
        <v>100</v>
      </c>
      <c r="Z163" s="219">
        <f t="shared" si="90"/>
        <v>100</v>
      </c>
      <c r="AA163" s="220">
        <f t="shared" si="104"/>
        <v>100</v>
      </c>
      <c r="AB163" s="220">
        <f t="shared" si="105"/>
        <v>100</v>
      </c>
      <c r="AC163" s="220">
        <f t="shared" si="93"/>
        <v>100</v>
      </c>
      <c r="AD163" s="416">
        <f t="shared" si="110"/>
        <v>100</v>
      </c>
      <c r="AE163" s="416">
        <f t="shared" si="98"/>
        <v>100</v>
      </c>
      <c r="AF163" s="212">
        <f t="shared" si="111"/>
        <v>10</v>
      </c>
      <c r="AG163" s="212">
        <f t="shared" si="106"/>
        <v>10</v>
      </c>
      <c r="AH163" s="212">
        <f t="shared" si="107"/>
        <v>100</v>
      </c>
      <c r="AI163" s="212">
        <f t="shared" si="108"/>
        <v>100</v>
      </c>
      <c r="AJ163" s="231" t="s">
        <v>24773</v>
      </c>
      <c r="AK163" s="118"/>
      <c r="AL163" s="118"/>
      <c r="AM163" s="214"/>
      <c r="AN163" s="118"/>
      <c r="AO163" s="118"/>
      <c r="AP163" s="118"/>
      <c r="AQ163" s="234" t="s">
        <v>24774</v>
      </c>
      <c r="AR163" s="118"/>
      <c r="AS163" s="118"/>
      <c r="AT163" s="118"/>
    </row>
    <row r="164" spans="1:1024" x14ac:dyDescent="0.25">
      <c r="A164" s="162" t="s">
        <v>1133</v>
      </c>
      <c r="B164" s="163">
        <v>163</v>
      </c>
      <c r="C164" s="224" t="s">
        <v>24775</v>
      </c>
      <c r="D164" s="175" t="s">
        <v>1134</v>
      </c>
      <c r="E164" s="429"/>
      <c r="F164" s="193"/>
      <c r="G164" s="180"/>
      <c r="H164" s="180"/>
      <c r="I164" s="319">
        <v>4.4000000000000004</v>
      </c>
      <c r="K164" s="353">
        <v>2</v>
      </c>
      <c r="L164" s="140"/>
      <c r="M164" s="140"/>
      <c r="N164" s="140"/>
      <c r="O164" s="140"/>
      <c r="P164" s="140"/>
      <c r="Q164" s="140"/>
      <c r="R164" s="140"/>
      <c r="S164" s="140"/>
      <c r="T164" s="140"/>
      <c r="U164" s="140"/>
      <c r="V164" s="219">
        <f t="shared" si="109"/>
        <v>100</v>
      </c>
      <c r="W164" s="219">
        <f t="shared" si="101"/>
        <v>100</v>
      </c>
      <c r="X164" s="219">
        <f t="shared" si="103"/>
        <v>100</v>
      </c>
      <c r="Y164" s="219">
        <f t="shared" si="89"/>
        <v>100</v>
      </c>
      <c r="Z164" s="219">
        <f t="shared" si="90"/>
        <v>100</v>
      </c>
      <c r="AA164" s="220">
        <f t="shared" si="104"/>
        <v>100</v>
      </c>
      <c r="AB164" s="220">
        <f t="shared" si="105"/>
        <v>100</v>
      </c>
      <c r="AC164" s="220">
        <f t="shared" si="93"/>
        <v>100</v>
      </c>
      <c r="AD164" s="416">
        <f t="shared" si="110"/>
        <v>100</v>
      </c>
      <c r="AE164" s="416">
        <f t="shared" si="98"/>
        <v>100</v>
      </c>
      <c r="AF164" s="212">
        <f t="shared" si="111"/>
        <v>10</v>
      </c>
      <c r="AG164" s="212">
        <f t="shared" si="106"/>
        <v>100</v>
      </c>
      <c r="AH164" s="212">
        <f t="shared" si="107"/>
        <v>100</v>
      </c>
      <c r="AI164" s="212">
        <f t="shared" si="108"/>
        <v>100</v>
      </c>
      <c r="AJ164" s="231" t="s">
        <v>740</v>
      </c>
      <c r="AK164" s="264"/>
      <c r="AL164" s="193"/>
      <c r="AM164" s="214"/>
      <c r="AN164" s="118"/>
      <c r="AO164" s="118"/>
      <c r="AP164" s="118"/>
      <c r="AQ164" s="234" t="s">
        <v>24776</v>
      </c>
      <c r="AR164" s="118"/>
      <c r="AS164" s="118"/>
      <c r="AT164" s="118"/>
    </row>
    <row r="165" spans="1:1024" x14ac:dyDescent="0.25">
      <c r="A165" s="162" t="s">
        <v>1135</v>
      </c>
      <c r="B165" s="163">
        <v>164</v>
      </c>
      <c r="C165" s="224" t="s">
        <v>24777</v>
      </c>
      <c r="D165" s="175" t="s">
        <v>1136</v>
      </c>
      <c r="E165" s="429"/>
      <c r="F165" s="193"/>
      <c r="G165" s="180"/>
      <c r="H165" s="180"/>
      <c r="I165" s="319">
        <v>294</v>
      </c>
      <c r="K165" s="374">
        <v>1</v>
      </c>
      <c r="L165" s="140"/>
      <c r="M165" s="140"/>
      <c r="N165" s="140"/>
      <c r="O165" s="140"/>
      <c r="P165" s="140"/>
      <c r="Q165" s="140"/>
      <c r="R165" s="140"/>
      <c r="S165" s="140"/>
      <c r="T165" s="140"/>
      <c r="U165" s="140"/>
      <c r="V165" s="219">
        <f t="shared" si="109"/>
        <v>100</v>
      </c>
      <c r="W165" s="219">
        <f t="shared" si="101"/>
        <v>100</v>
      </c>
      <c r="X165" s="219">
        <f t="shared" ref="X165:X186" si="112">IF(O165=3,20,100)</f>
        <v>100</v>
      </c>
      <c r="Y165" s="219">
        <f t="shared" ref="Y165:Y239" si="113">IF(P165=1,10,100)</f>
        <v>100</v>
      </c>
      <c r="Z165" s="219">
        <f t="shared" ref="Z165:Z239" si="114">IF(P165=1,1,IF(P165=2,10,100))</f>
        <v>100</v>
      </c>
      <c r="AA165" s="220">
        <f t="shared" ref="AA165:AA207" si="115">IF(OR(EXACT(Q165,"1A"),EXACT(Q165,"1B")),0.1,IF(Q165=2,1,100))</f>
        <v>100</v>
      </c>
      <c r="AB165" s="220">
        <f t="shared" ref="AB165:AB207" si="116">IF(OR(EXACT(R165,"1A"),EXACT(R165,"1B")),0.1,IF(R165=2,1,100))</f>
        <v>100</v>
      </c>
      <c r="AC165" s="220">
        <f t="shared" ref="AC165:AC239" si="117">IF(OR(EXACT(S165,"1A"),EXACT(S165,"1B")),0.3,IF(S165=2,3,100))</f>
        <v>100</v>
      </c>
      <c r="AD165" s="416">
        <f t="shared" si="110"/>
        <v>100</v>
      </c>
      <c r="AE165" s="416">
        <f t="shared" si="98"/>
        <v>100</v>
      </c>
      <c r="AF165" s="212">
        <f t="shared" si="111"/>
        <v>1</v>
      </c>
      <c r="AG165" s="212">
        <f t="shared" ref="AG165:AG186" si="118">IF(OR(EXACT(J165,"1A"),EXACT(J165,"1B"),EXACT(J165,"1C")),1,IF(J165=2,10,100))</f>
        <v>100</v>
      </c>
      <c r="AH165" s="212">
        <f t="shared" ref="AH165:AH171" si="119">IF(OR(EXACT(J165,"1A"),EXACT(J165,"1B"),EXACT(J165,"1C"),K165=1),3,100)</f>
        <v>3</v>
      </c>
      <c r="AI165" s="212">
        <f t="shared" ref="AI165:AI186" si="120">IF(OR(EXACT(J165,"1A"),EXACT(J165,"1B"),EXACT(J165,"1C")),5,100)</f>
        <v>100</v>
      </c>
      <c r="AJ165" s="231" t="s">
        <v>24778</v>
      </c>
      <c r="AK165" s="264">
        <v>1</v>
      </c>
      <c r="AL165" s="193">
        <v>3</v>
      </c>
      <c r="AM165" s="214"/>
      <c r="AN165" s="118"/>
      <c r="AO165" s="118"/>
      <c r="AP165" s="118"/>
      <c r="AQ165" s="234" t="s">
        <v>24779</v>
      </c>
      <c r="AR165" s="118"/>
      <c r="AS165" s="118"/>
      <c r="AT165" s="118"/>
    </row>
    <row r="166" spans="1:1024" x14ac:dyDescent="0.25">
      <c r="A166" s="162" t="s">
        <v>1137</v>
      </c>
      <c r="B166" s="163">
        <v>165</v>
      </c>
      <c r="C166" s="224" t="s">
        <v>24780</v>
      </c>
      <c r="D166" s="175" t="s">
        <v>1138</v>
      </c>
      <c r="E166" s="429"/>
      <c r="F166" s="200"/>
      <c r="G166" s="180"/>
      <c r="H166" s="180"/>
      <c r="I166" s="319">
        <v>294</v>
      </c>
      <c r="J166" s="344"/>
      <c r="K166" s="374">
        <v>1</v>
      </c>
      <c r="L166" s="140"/>
      <c r="M166" s="140"/>
      <c r="N166" s="140"/>
      <c r="O166" s="140"/>
      <c r="P166" s="140"/>
      <c r="Q166" s="140"/>
      <c r="R166" s="140"/>
      <c r="S166" s="140"/>
      <c r="T166" s="140"/>
      <c r="U166" s="140"/>
      <c r="V166" s="219">
        <f t="shared" si="109"/>
        <v>100</v>
      </c>
      <c r="W166" s="219">
        <f t="shared" si="101"/>
        <v>100</v>
      </c>
      <c r="X166" s="219">
        <f t="shared" si="112"/>
        <v>100</v>
      </c>
      <c r="Y166" s="219">
        <f t="shared" si="113"/>
        <v>100</v>
      </c>
      <c r="Z166" s="219">
        <f t="shared" si="114"/>
        <v>100</v>
      </c>
      <c r="AA166" s="220">
        <f t="shared" si="115"/>
        <v>100</v>
      </c>
      <c r="AB166" s="220">
        <f t="shared" si="116"/>
        <v>100</v>
      </c>
      <c r="AC166" s="220">
        <f t="shared" si="117"/>
        <v>100</v>
      </c>
      <c r="AD166" s="416">
        <f t="shared" si="110"/>
        <v>100</v>
      </c>
      <c r="AE166" s="416">
        <f t="shared" si="98"/>
        <v>100</v>
      </c>
      <c r="AF166" s="212">
        <f t="shared" si="111"/>
        <v>1</v>
      </c>
      <c r="AG166" s="212">
        <f t="shared" si="118"/>
        <v>100</v>
      </c>
      <c r="AH166" s="212">
        <f t="shared" si="119"/>
        <v>3</v>
      </c>
      <c r="AI166" s="212">
        <f t="shared" si="120"/>
        <v>100</v>
      </c>
      <c r="AJ166" s="231" t="s">
        <v>24781</v>
      </c>
      <c r="AK166" s="264">
        <v>1</v>
      </c>
      <c r="AL166" s="193">
        <v>3</v>
      </c>
      <c r="AM166" s="214"/>
      <c r="AN166" s="118"/>
      <c r="AO166" s="118"/>
      <c r="AP166" s="118"/>
      <c r="AQ166" s="234" t="s">
        <v>24782</v>
      </c>
      <c r="AR166" s="118"/>
      <c r="AS166" s="118"/>
      <c r="AT166" s="118"/>
    </row>
    <row r="167" spans="1:1024" x14ac:dyDescent="0.25">
      <c r="A167" s="162" t="s">
        <v>25300</v>
      </c>
      <c r="B167" s="163">
        <v>166</v>
      </c>
      <c r="C167" s="295" t="s">
        <v>25303</v>
      </c>
      <c r="D167" s="175" t="s">
        <v>1139</v>
      </c>
      <c r="E167" s="429"/>
      <c r="F167" s="200"/>
      <c r="G167" s="180"/>
      <c r="H167" s="180"/>
      <c r="I167" s="319"/>
      <c r="J167" s="344">
        <v>2</v>
      </c>
      <c r="K167" s="374"/>
      <c r="L167" s="140"/>
      <c r="M167" s="140"/>
      <c r="N167" s="140"/>
      <c r="O167" s="140"/>
      <c r="P167" s="140"/>
      <c r="Q167" s="140"/>
      <c r="R167" s="140"/>
      <c r="S167" s="140"/>
      <c r="T167" s="140"/>
      <c r="U167" s="140"/>
      <c r="V167" s="219">
        <f t="shared" si="109"/>
        <v>100</v>
      </c>
      <c r="W167" s="219">
        <f t="shared" si="101"/>
        <v>100</v>
      </c>
      <c r="X167" s="219">
        <f t="shared" si="112"/>
        <v>100</v>
      </c>
      <c r="Y167" s="219">
        <f t="shared" si="113"/>
        <v>100</v>
      </c>
      <c r="Z167" s="219">
        <f t="shared" si="114"/>
        <v>100</v>
      </c>
      <c r="AA167" s="220">
        <f t="shared" si="115"/>
        <v>100</v>
      </c>
      <c r="AB167" s="220">
        <f t="shared" si="116"/>
        <v>100</v>
      </c>
      <c r="AC167" s="220">
        <f t="shared" si="117"/>
        <v>100</v>
      </c>
      <c r="AD167" s="416">
        <f t="shared" si="110"/>
        <v>100</v>
      </c>
      <c r="AE167" s="416">
        <f t="shared" si="98"/>
        <v>100</v>
      </c>
      <c r="AF167" s="212">
        <f t="shared" si="111"/>
        <v>100</v>
      </c>
      <c r="AG167" s="212">
        <f t="shared" si="118"/>
        <v>10</v>
      </c>
      <c r="AH167" s="212">
        <f t="shared" si="119"/>
        <v>100</v>
      </c>
      <c r="AI167" s="212">
        <f t="shared" si="120"/>
        <v>100</v>
      </c>
      <c r="AJ167" s="231"/>
      <c r="AK167" s="264"/>
      <c r="AL167" s="193">
        <v>2</v>
      </c>
      <c r="AM167" s="214"/>
      <c r="AN167" s="118"/>
      <c r="AO167" s="118"/>
      <c r="AP167" s="118"/>
      <c r="AQ167" s="167" t="s">
        <v>760</v>
      </c>
      <c r="AR167" s="118"/>
      <c r="AS167" s="118"/>
      <c r="AT167" s="118"/>
    </row>
    <row r="168" spans="1:1024" x14ac:dyDescent="0.25">
      <c r="A168" s="162" t="s">
        <v>1145</v>
      </c>
      <c r="B168" s="163">
        <v>167</v>
      </c>
      <c r="C168" s="224" t="s">
        <v>24783</v>
      </c>
      <c r="D168" s="175" t="s">
        <v>1139</v>
      </c>
      <c r="E168" s="429"/>
      <c r="F168" s="200"/>
      <c r="G168" s="180"/>
      <c r="H168" s="180"/>
      <c r="I168" s="319">
        <v>294</v>
      </c>
      <c r="J168" s="335">
        <v>2</v>
      </c>
      <c r="K168" s="65"/>
      <c r="L168" s="140"/>
      <c r="M168" s="140"/>
      <c r="N168" s="140"/>
      <c r="O168" s="140"/>
      <c r="P168" s="140"/>
      <c r="Q168" s="140"/>
      <c r="R168" s="140"/>
      <c r="S168" s="140"/>
      <c r="T168" s="140"/>
      <c r="U168" s="140"/>
      <c r="V168" s="219">
        <f t="shared" si="109"/>
        <v>100</v>
      </c>
      <c r="W168" s="219">
        <f t="shared" si="101"/>
        <v>100</v>
      </c>
      <c r="X168" s="219">
        <f t="shared" si="112"/>
        <v>100</v>
      </c>
      <c r="Y168" s="219">
        <f t="shared" si="113"/>
        <v>100</v>
      </c>
      <c r="Z168" s="219">
        <f t="shared" si="114"/>
        <v>100</v>
      </c>
      <c r="AA168" s="220">
        <f t="shared" si="115"/>
        <v>100</v>
      </c>
      <c r="AB168" s="220">
        <f t="shared" si="116"/>
        <v>100</v>
      </c>
      <c r="AC168" s="220">
        <f t="shared" si="117"/>
        <v>100</v>
      </c>
      <c r="AD168" s="416">
        <f t="shared" si="110"/>
        <v>100</v>
      </c>
      <c r="AE168" s="416">
        <f t="shared" si="98"/>
        <v>100</v>
      </c>
      <c r="AF168" s="212">
        <f t="shared" si="111"/>
        <v>100</v>
      </c>
      <c r="AG168" s="212">
        <f t="shared" si="118"/>
        <v>10</v>
      </c>
      <c r="AH168" s="212">
        <f t="shared" si="119"/>
        <v>100</v>
      </c>
      <c r="AI168" s="212">
        <f t="shared" si="120"/>
        <v>100</v>
      </c>
      <c r="AJ168" s="231" t="s">
        <v>24784</v>
      </c>
      <c r="AK168" s="258"/>
      <c r="AL168" s="207">
        <v>2</v>
      </c>
      <c r="AM168" s="214"/>
      <c r="AN168" s="118"/>
      <c r="AO168" s="118"/>
      <c r="AP168" s="118"/>
      <c r="AQ168" s="247" t="s">
        <v>24785</v>
      </c>
      <c r="AR168" s="118"/>
      <c r="AS168" s="118"/>
      <c r="AT168" s="118"/>
    </row>
    <row r="169" spans="1:1024" x14ac:dyDescent="0.25">
      <c r="A169" s="162" t="s">
        <v>1140</v>
      </c>
      <c r="B169" s="163">
        <v>168</v>
      </c>
      <c r="C169" s="224" t="s">
        <v>24786</v>
      </c>
      <c r="D169" s="175" t="s">
        <v>1141</v>
      </c>
      <c r="E169" s="429"/>
      <c r="F169" s="193">
        <v>4</v>
      </c>
      <c r="G169" s="180"/>
      <c r="H169" s="180"/>
      <c r="I169" s="319">
        <v>5.51</v>
      </c>
      <c r="J169" s="332">
        <v>2</v>
      </c>
      <c r="K169" s="353">
        <v>1</v>
      </c>
      <c r="L169" s="140"/>
      <c r="M169" s="140"/>
      <c r="N169" s="140"/>
      <c r="O169" s="140"/>
      <c r="P169" s="140"/>
      <c r="Q169" s="140"/>
      <c r="R169" s="140"/>
      <c r="S169" s="140"/>
      <c r="T169" s="140"/>
      <c r="U169" s="140"/>
      <c r="V169" s="219">
        <f t="shared" si="109"/>
        <v>100</v>
      </c>
      <c r="W169" s="219">
        <f t="shared" si="101"/>
        <v>100</v>
      </c>
      <c r="X169" s="219">
        <f t="shared" si="112"/>
        <v>100</v>
      </c>
      <c r="Y169" s="219">
        <f t="shared" si="113"/>
        <v>100</v>
      </c>
      <c r="Z169" s="219">
        <f t="shared" si="114"/>
        <v>100</v>
      </c>
      <c r="AA169" s="220">
        <f t="shared" si="115"/>
        <v>100</v>
      </c>
      <c r="AB169" s="220">
        <f t="shared" si="116"/>
        <v>100</v>
      </c>
      <c r="AC169" s="220">
        <f t="shared" si="117"/>
        <v>100</v>
      </c>
      <c r="AD169" s="416">
        <f t="shared" si="110"/>
        <v>100</v>
      </c>
      <c r="AE169" s="416">
        <f t="shared" si="98"/>
        <v>100</v>
      </c>
      <c r="AF169" s="212">
        <f t="shared" si="111"/>
        <v>1</v>
      </c>
      <c r="AG169" s="212">
        <f t="shared" si="118"/>
        <v>10</v>
      </c>
      <c r="AH169" s="212">
        <f t="shared" si="119"/>
        <v>3</v>
      </c>
      <c r="AI169" s="212">
        <f t="shared" si="120"/>
        <v>100</v>
      </c>
      <c r="AJ169" s="231" t="s">
        <v>24787</v>
      </c>
      <c r="AK169" s="258"/>
      <c r="AL169" s="135"/>
      <c r="AM169" s="214"/>
      <c r="AN169" s="118"/>
      <c r="AO169" s="118"/>
      <c r="AP169" s="118"/>
      <c r="AQ169" s="234" t="s">
        <v>24788</v>
      </c>
      <c r="AR169" s="118"/>
      <c r="AS169" s="118"/>
      <c r="AT169" s="118"/>
    </row>
    <row r="170" spans="1:1024" x14ac:dyDescent="0.25">
      <c r="A170" s="162" t="s">
        <v>1142</v>
      </c>
      <c r="B170" s="163">
        <v>169</v>
      </c>
      <c r="C170" s="224" t="s">
        <v>24789</v>
      </c>
      <c r="D170" s="175" t="s">
        <v>1143</v>
      </c>
      <c r="E170" s="429"/>
      <c r="F170" s="200"/>
      <c r="G170" s="180"/>
      <c r="H170" s="180"/>
      <c r="I170" s="319"/>
      <c r="J170" s="344"/>
      <c r="K170" s="353">
        <v>1</v>
      </c>
      <c r="L170" s="140"/>
      <c r="M170" s="140"/>
      <c r="N170" s="140"/>
      <c r="O170" s="140"/>
      <c r="P170" s="140"/>
      <c r="Q170" s="140"/>
      <c r="R170" s="140"/>
      <c r="S170" s="140"/>
      <c r="T170" s="140"/>
      <c r="U170" s="140"/>
      <c r="V170" s="219">
        <f t="shared" si="109"/>
        <v>100</v>
      </c>
      <c r="W170" s="219">
        <f t="shared" si="101"/>
        <v>100</v>
      </c>
      <c r="X170" s="219">
        <f t="shared" si="112"/>
        <v>100</v>
      </c>
      <c r="Y170" s="219">
        <f t="shared" si="113"/>
        <v>100</v>
      </c>
      <c r="Z170" s="219">
        <f t="shared" si="114"/>
        <v>100</v>
      </c>
      <c r="AA170" s="220">
        <f t="shared" si="115"/>
        <v>100</v>
      </c>
      <c r="AB170" s="220">
        <f t="shared" si="116"/>
        <v>100</v>
      </c>
      <c r="AC170" s="220">
        <f t="shared" si="117"/>
        <v>100</v>
      </c>
      <c r="AD170" s="416">
        <f t="shared" si="110"/>
        <v>100</v>
      </c>
      <c r="AE170" s="416">
        <f t="shared" si="98"/>
        <v>100</v>
      </c>
      <c r="AF170" s="212">
        <f t="shared" si="111"/>
        <v>1</v>
      </c>
      <c r="AG170" s="212">
        <f t="shared" si="118"/>
        <v>100</v>
      </c>
      <c r="AH170" s="212">
        <f t="shared" si="119"/>
        <v>3</v>
      </c>
      <c r="AI170" s="212">
        <f t="shared" si="120"/>
        <v>100</v>
      </c>
      <c r="AJ170" s="214"/>
      <c r="AK170" s="258"/>
      <c r="AL170" s="135"/>
      <c r="AM170" s="214"/>
      <c r="AN170" s="118"/>
      <c r="AO170" s="118"/>
      <c r="AP170" s="118"/>
      <c r="AQ170" s="234" t="s">
        <v>24790</v>
      </c>
      <c r="AR170" s="118"/>
      <c r="AS170" s="118"/>
      <c r="AT170" s="118"/>
      <c r="AMJ170" s="245"/>
    </row>
    <row r="171" spans="1:1024" x14ac:dyDescent="0.25">
      <c r="A171" s="162" t="s">
        <v>1145</v>
      </c>
      <c r="B171" s="163">
        <v>170</v>
      </c>
      <c r="C171" s="162" t="s">
        <v>6302</v>
      </c>
      <c r="D171" s="175" t="s">
        <v>1146</v>
      </c>
      <c r="E171" s="429"/>
      <c r="F171" s="200"/>
      <c r="G171" s="180"/>
      <c r="H171" s="180"/>
      <c r="I171" s="319">
        <v>294</v>
      </c>
      <c r="J171" s="344"/>
      <c r="K171" s="374">
        <v>1</v>
      </c>
      <c r="L171" s="140"/>
      <c r="M171" s="140"/>
      <c r="N171" s="140"/>
      <c r="O171" s="140"/>
      <c r="P171" s="140"/>
      <c r="Q171" s="140"/>
      <c r="R171" s="140"/>
      <c r="S171" s="140"/>
      <c r="T171" s="140"/>
      <c r="U171" s="140"/>
      <c r="V171" s="219">
        <f t="shared" si="109"/>
        <v>100</v>
      </c>
      <c r="W171" s="219">
        <f t="shared" si="101"/>
        <v>100</v>
      </c>
      <c r="X171" s="219">
        <f t="shared" si="112"/>
        <v>100</v>
      </c>
      <c r="Y171" s="219">
        <f t="shared" si="113"/>
        <v>100</v>
      </c>
      <c r="Z171" s="219">
        <f t="shared" si="114"/>
        <v>100</v>
      </c>
      <c r="AA171" s="220">
        <f t="shared" si="115"/>
        <v>100</v>
      </c>
      <c r="AB171" s="220">
        <f t="shared" si="116"/>
        <v>100</v>
      </c>
      <c r="AC171" s="220">
        <f t="shared" si="117"/>
        <v>100</v>
      </c>
      <c r="AD171" s="416">
        <f t="shared" si="110"/>
        <v>100</v>
      </c>
      <c r="AE171" s="416">
        <f t="shared" ref="AE171:AE245" si="121">IF(M171=0,100,IF(M171=1,1,IF(M171="1B",1,IF(M171="1A",0.1,100))))</f>
        <v>100</v>
      </c>
      <c r="AF171" s="212">
        <f t="shared" si="111"/>
        <v>1</v>
      </c>
      <c r="AG171" s="212">
        <f t="shared" si="118"/>
        <v>100</v>
      </c>
      <c r="AH171" s="212">
        <f t="shared" si="119"/>
        <v>3</v>
      </c>
      <c r="AI171" s="212">
        <f t="shared" si="120"/>
        <v>100</v>
      </c>
      <c r="AJ171" s="231" t="s">
        <v>24791</v>
      </c>
      <c r="AK171" s="300">
        <v>1</v>
      </c>
      <c r="AL171" s="193">
        <v>3</v>
      </c>
      <c r="AM171" s="214"/>
      <c r="AN171" s="118"/>
      <c r="AO171" s="118"/>
      <c r="AP171" s="118"/>
      <c r="AQ171" s="167" t="s">
        <v>24509</v>
      </c>
      <c r="AR171" s="118"/>
      <c r="AS171" s="118"/>
      <c r="AT171" s="118"/>
    </row>
    <row r="172" spans="1:1024" x14ac:dyDescent="0.25">
      <c r="A172" s="242" t="s">
        <v>6064</v>
      </c>
      <c r="B172" s="163">
        <v>171</v>
      </c>
      <c r="C172" s="224" t="s">
        <v>6063</v>
      </c>
      <c r="D172" s="175" t="s">
        <v>6065</v>
      </c>
      <c r="I172" s="319">
        <v>175</v>
      </c>
      <c r="J172" s="338">
        <v>2</v>
      </c>
      <c r="K172" s="338">
        <v>1</v>
      </c>
      <c r="V172" s="219">
        <f t="shared" si="109"/>
        <v>100</v>
      </c>
      <c r="W172" s="219">
        <f t="shared" si="101"/>
        <v>100</v>
      </c>
      <c r="X172" s="219">
        <f t="shared" si="112"/>
        <v>100</v>
      </c>
      <c r="Y172" s="219">
        <f t="shared" si="113"/>
        <v>100</v>
      </c>
      <c r="Z172" s="219">
        <f t="shared" si="114"/>
        <v>100</v>
      </c>
      <c r="AA172" s="220">
        <f t="shared" si="115"/>
        <v>100</v>
      </c>
      <c r="AB172" s="220">
        <f t="shared" si="116"/>
        <v>100</v>
      </c>
      <c r="AC172" s="220">
        <f t="shared" si="117"/>
        <v>100</v>
      </c>
      <c r="AD172" s="416">
        <f t="shared" ref="AD172:AD180" si="122">IF(L172=0,100,IF(L172=1,1,IF(L172="1B",1,IF(L172="1A",0.1,100))))</f>
        <v>100</v>
      </c>
      <c r="AE172" s="416">
        <f t="shared" si="121"/>
        <v>100</v>
      </c>
      <c r="AF172" s="221">
        <v>5</v>
      </c>
      <c r="AG172" s="212">
        <f t="shared" si="118"/>
        <v>10</v>
      </c>
      <c r="AH172" s="221">
        <v>10</v>
      </c>
      <c r="AI172" s="212">
        <f t="shared" si="120"/>
        <v>100</v>
      </c>
      <c r="AJ172" s="231" t="s">
        <v>24792</v>
      </c>
      <c r="AL172" s="190">
        <v>3</v>
      </c>
      <c r="AM172" s="214"/>
      <c r="AQ172" s="167" t="s">
        <v>760</v>
      </c>
      <c r="AU172" s="412"/>
      <c r="AV172" s="412"/>
      <c r="AW172" s="412"/>
      <c r="AX172" s="412"/>
      <c r="AY172" s="412"/>
      <c r="AZ172" s="412"/>
      <c r="BA172" s="412"/>
      <c r="BB172" s="412"/>
      <c r="BC172" s="412"/>
      <c r="BD172" s="412"/>
      <c r="BE172" s="412"/>
      <c r="BF172" s="412"/>
      <c r="BG172" s="412"/>
      <c r="BH172" s="412"/>
      <c r="BI172" s="412"/>
      <c r="BJ172" s="412"/>
      <c r="BK172" s="412"/>
      <c r="BL172" s="412"/>
      <c r="BM172" s="412"/>
      <c r="BN172" s="412"/>
      <c r="BO172" s="412"/>
      <c r="BP172" s="412"/>
      <c r="BQ172" s="412"/>
      <c r="BR172" s="412"/>
      <c r="BS172" s="412"/>
      <c r="BT172" s="412"/>
      <c r="BU172" s="412"/>
      <c r="BV172" s="412"/>
      <c r="BW172" s="412"/>
      <c r="BX172" s="412"/>
      <c r="BY172" s="412"/>
      <c r="BZ172" s="412"/>
      <c r="CA172" s="412"/>
      <c r="CB172" s="412"/>
      <c r="CC172" s="412"/>
      <c r="CD172" s="412"/>
      <c r="CE172" s="412"/>
      <c r="CF172" s="412"/>
      <c r="CG172" s="412"/>
      <c r="CH172" s="412"/>
      <c r="CI172" s="412"/>
      <c r="CJ172" s="412"/>
      <c r="CK172" s="412"/>
      <c r="CL172" s="412"/>
      <c r="CM172" s="412"/>
      <c r="CN172" s="412"/>
      <c r="CO172" s="412"/>
      <c r="CP172" s="412"/>
      <c r="CQ172" s="412"/>
      <c r="CR172" s="412"/>
      <c r="CS172" s="412"/>
      <c r="CT172" s="412"/>
      <c r="CU172" s="412"/>
      <c r="CV172" s="412"/>
      <c r="CW172" s="412"/>
      <c r="CX172" s="412"/>
      <c r="CY172" s="412"/>
      <c r="CZ172" s="412"/>
      <c r="DA172" s="412"/>
      <c r="DB172" s="412"/>
      <c r="DC172" s="412"/>
      <c r="DD172" s="412"/>
      <c r="DE172" s="412"/>
      <c r="DF172" s="412"/>
      <c r="DG172" s="412"/>
      <c r="DH172" s="412"/>
      <c r="DI172" s="412"/>
      <c r="DJ172" s="412"/>
      <c r="DK172" s="412"/>
      <c r="DL172" s="412"/>
      <c r="DM172" s="412"/>
      <c r="DN172" s="412"/>
      <c r="DO172" s="412"/>
      <c r="DP172" s="412"/>
      <c r="DQ172" s="412"/>
      <c r="DR172" s="412"/>
      <c r="DS172" s="412"/>
      <c r="DT172" s="412"/>
      <c r="DU172" s="412"/>
      <c r="DV172" s="412"/>
      <c r="DW172" s="412"/>
      <c r="DX172" s="412"/>
      <c r="DY172" s="412"/>
      <c r="DZ172" s="412"/>
      <c r="EA172" s="412"/>
      <c r="EB172" s="412"/>
      <c r="EC172" s="412"/>
      <c r="ED172" s="412"/>
      <c r="EE172" s="412"/>
      <c r="EF172" s="412"/>
      <c r="EG172" s="412"/>
      <c r="EH172" s="412"/>
      <c r="EI172" s="412"/>
      <c r="EJ172" s="412"/>
      <c r="EK172" s="412"/>
      <c r="EL172" s="412"/>
      <c r="EM172" s="412"/>
      <c r="EN172" s="412"/>
      <c r="EO172" s="412"/>
      <c r="EP172" s="412"/>
      <c r="EQ172" s="412"/>
      <c r="ER172" s="412"/>
      <c r="ES172" s="412"/>
      <c r="ET172" s="412"/>
      <c r="EU172" s="412"/>
      <c r="EV172" s="412"/>
      <c r="EW172" s="412"/>
      <c r="EX172" s="412"/>
      <c r="EY172" s="412"/>
      <c r="EZ172" s="412"/>
      <c r="FA172" s="412"/>
      <c r="FB172" s="412"/>
      <c r="FC172" s="412"/>
      <c r="FD172" s="412"/>
      <c r="FE172" s="412"/>
      <c r="FF172" s="412"/>
      <c r="FG172" s="412"/>
      <c r="FH172" s="412"/>
      <c r="FI172" s="412"/>
      <c r="FJ172" s="412"/>
      <c r="FK172" s="412"/>
      <c r="FL172" s="412"/>
      <c r="FM172" s="412"/>
      <c r="FN172" s="412"/>
      <c r="FO172" s="412"/>
      <c r="FP172" s="412"/>
      <c r="FQ172" s="412"/>
      <c r="FR172" s="412"/>
      <c r="FS172" s="412"/>
      <c r="FT172" s="412"/>
      <c r="FU172" s="412"/>
      <c r="FV172" s="412"/>
      <c r="FW172" s="412"/>
      <c r="FX172" s="412"/>
      <c r="FY172" s="412"/>
      <c r="FZ172" s="412"/>
      <c r="GA172" s="412"/>
      <c r="GB172" s="412"/>
      <c r="GC172" s="412"/>
      <c r="GD172" s="412"/>
      <c r="GE172" s="412"/>
      <c r="GF172" s="412"/>
      <c r="GG172" s="412"/>
      <c r="GH172" s="412"/>
      <c r="GI172" s="412"/>
      <c r="GJ172" s="412"/>
      <c r="GK172" s="412"/>
      <c r="GL172" s="412"/>
      <c r="GM172" s="412"/>
      <c r="GN172" s="412"/>
      <c r="GO172" s="412"/>
      <c r="GP172" s="412"/>
      <c r="GQ172" s="412"/>
      <c r="GR172" s="412"/>
      <c r="GS172" s="412"/>
      <c r="GT172" s="412"/>
      <c r="GU172" s="412"/>
      <c r="GV172" s="412"/>
      <c r="GW172" s="412"/>
      <c r="GX172" s="412"/>
      <c r="GY172" s="412"/>
      <c r="GZ172" s="412"/>
      <c r="HA172" s="412"/>
      <c r="HB172" s="412"/>
      <c r="HC172" s="412"/>
      <c r="HD172" s="412"/>
      <c r="HE172" s="412"/>
      <c r="HF172" s="412"/>
      <c r="HG172" s="412"/>
      <c r="HH172" s="412"/>
      <c r="HI172" s="412"/>
      <c r="HJ172" s="412"/>
      <c r="HK172" s="412"/>
      <c r="HL172" s="412"/>
      <c r="HM172" s="412"/>
      <c r="HN172" s="412"/>
      <c r="HO172" s="412"/>
      <c r="HP172" s="412"/>
      <c r="HQ172" s="412"/>
      <c r="HR172" s="412"/>
      <c r="HS172" s="412"/>
      <c r="HT172" s="412"/>
      <c r="HU172" s="412"/>
      <c r="HV172" s="412"/>
      <c r="HW172" s="412"/>
      <c r="HX172" s="412"/>
      <c r="HY172" s="412"/>
      <c r="HZ172" s="412"/>
      <c r="IA172" s="412"/>
      <c r="IB172" s="412"/>
      <c r="IC172" s="412"/>
      <c r="ID172" s="412"/>
      <c r="IE172" s="412"/>
      <c r="IF172" s="412"/>
      <c r="IG172" s="412"/>
      <c r="IH172" s="412"/>
      <c r="II172" s="412"/>
      <c r="IJ172" s="412"/>
      <c r="IK172" s="412"/>
      <c r="IL172" s="412"/>
      <c r="IM172" s="412"/>
      <c r="IN172" s="412"/>
      <c r="IO172" s="412"/>
      <c r="IP172" s="412"/>
      <c r="IQ172" s="412"/>
      <c r="IR172" s="412"/>
      <c r="IS172" s="412"/>
      <c r="IT172" s="412"/>
      <c r="IU172" s="412"/>
      <c r="IV172" s="412"/>
      <c r="IW172" s="412"/>
      <c r="IX172" s="412"/>
      <c r="IY172" s="412"/>
      <c r="IZ172" s="412"/>
      <c r="JA172" s="412"/>
      <c r="JB172" s="412"/>
      <c r="JC172" s="412"/>
      <c r="JD172" s="412"/>
      <c r="JE172" s="412"/>
      <c r="JF172" s="412"/>
      <c r="JG172" s="412"/>
      <c r="JH172" s="412"/>
      <c r="JI172" s="412"/>
      <c r="JJ172" s="412"/>
      <c r="JK172" s="412"/>
      <c r="JL172" s="412"/>
      <c r="JM172" s="412"/>
      <c r="JN172" s="412"/>
      <c r="JO172" s="412"/>
      <c r="JP172" s="412"/>
      <c r="JQ172" s="412"/>
      <c r="JR172" s="412"/>
      <c r="JS172" s="412"/>
      <c r="JT172" s="412"/>
      <c r="JU172" s="412"/>
      <c r="JV172" s="412"/>
      <c r="JW172" s="412"/>
      <c r="JX172" s="412"/>
      <c r="JY172" s="412"/>
      <c r="JZ172" s="412"/>
      <c r="KA172" s="412"/>
      <c r="KB172" s="412"/>
      <c r="KC172" s="412"/>
      <c r="KD172" s="412"/>
      <c r="KE172" s="412"/>
      <c r="KF172" s="412"/>
      <c r="KG172" s="412"/>
      <c r="KH172" s="412"/>
      <c r="KI172" s="412"/>
      <c r="KJ172" s="412"/>
      <c r="KK172" s="412"/>
      <c r="KL172" s="412"/>
      <c r="KM172" s="412"/>
      <c r="KN172" s="412"/>
      <c r="KO172" s="412"/>
      <c r="KP172" s="412"/>
      <c r="KQ172" s="412"/>
      <c r="KR172" s="412"/>
      <c r="KS172" s="412"/>
      <c r="KT172" s="412"/>
      <c r="KU172" s="412"/>
      <c r="KV172" s="412"/>
      <c r="KW172" s="412"/>
      <c r="KX172" s="412"/>
      <c r="KY172" s="412"/>
      <c r="KZ172" s="412"/>
      <c r="LA172" s="412"/>
      <c r="LB172" s="412"/>
      <c r="LC172" s="412"/>
      <c r="LD172" s="412"/>
      <c r="LE172" s="412"/>
      <c r="LF172" s="412"/>
      <c r="LG172" s="412"/>
      <c r="LH172" s="412"/>
      <c r="LI172" s="412"/>
      <c r="LJ172" s="412"/>
      <c r="LK172" s="412"/>
      <c r="LL172" s="412"/>
      <c r="LM172" s="412"/>
      <c r="LN172" s="412"/>
      <c r="LO172" s="412"/>
      <c r="LP172" s="412"/>
      <c r="LQ172" s="412"/>
      <c r="LR172" s="412"/>
      <c r="LS172" s="412"/>
      <c r="LT172" s="412"/>
      <c r="LU172" s="412"/>
      <c r="LV172" s="412"/>
      <c r="LW172" s="412"/>
      <c r="LX172" s="412"/>
      <c r="LY172" s="412"/>
      <c r="LZ172" s="412"/>
      <c r="MA172" s="412"/>
      <c r="MB172" s="412"/>
      <c r="MC172" s="412"/>
      <c r="MD172" s="412"/>
      <c r="ME172" s="412"/>
      <c r="MF172" s="412"/>
      <c r="MG172" s="412"/>
      <c r="MH172" s="412"/>
      <c r="MI172" s="412"/>
      <c r="MJ172" s="412"/>
      <c r="MK172" s="412"/>
      <c r="ML172" s="412"/>
      <c r="MM172" s="412"/>
      <c r="MN172" s="412"/>
      <c r="MO172" s="412"/>
      <c r="MP172" s="412"/>
      <c r="MQ172" s="412"/>
      <c r="MR172" s="412"/>
      <c r="MS172" s="412"/>
      <c r="MT172" s="412"/>
      <c r="MU172" s="412"/>
      <c r="MV172" s="412"/>
      <c r="MW172" s="412"/>
      <c r="MX172" s="412"/>
      <c r="MY172" s="412"/>
      <c r="MZ172" s="412"/>
      <c r="NA172" s="412"/>
      <c r="NB172" s="412"/>
      <c r="NC172" s="412"/>
      <c r="ND172" s="412"/>
      <c r="NE172" s="412"/>
      <c r="NF172" s="412"/>
      <c r="NG172" s="412"/>
      <c r="NH172" s="412"/>
      <c r="NI172" s="412"/>
      <c r="NJ172" s="412"/>
      <c r="NK172" s="412"/>
      <c r="NL172" s="412"/>
      <c r="NM172" s="412"/>
      <c r="NN172" s="412"/>
      <c r="NO172" s="412"/>
      <c r="NP172" s="412"/>
      <c r="NQ172" s="412"/>
      <c r="NR172" s="412"/>
      <c r="NS172" s="412"/>
      <c r="NT172" s="412"/>
      <c r="NU172" s="412"/>
      <c r="NV172" s="412"/>
      <c r="NW172" s="412"/>
      <c r="NX172" s="412"/>
      <c r="NY172" s="412"/>
      <c r="NZ172" s="412"/>
      <c r="OA172" s="412"/>
      <c r="OB172" s="412"/>
      <c r="OC172" s="412"/>
      <c r="OD172" s="412"/>
      <c r="OE172" s="412"/>
      <c r="OF172" s="412"/>
      <c r="OG172" s="412"/>
      <c r="OH172" s="412"/>
      <c r="OI172" s="412"/>
      <c r="OJ172" s="412"/>
      <c r="OK172" s="412"/>
      <c r="OL172" s="412"/>
      <c r="OM172" s="412"/>
      <c r="ON172" s="412"/>
      <c r="OO172" s="412"/>
      <c r="OP172" s="412"/>
      <c r="OQ172" s="412"/>
      <c r="OR172" s="412"/>
      <c r="OS172" s="412"/>
      <c r="OT172" s="412"/>
      <c r="OU172" s="412"/>
      <c r="OV172" s="412"/>
      <c r="OW172" s="412"/>
      <c r="OX172" s="412"/>
      <c r="OY172" s="412"/>
      <c r="OZ172" s="412"/>
      <c r="PA172" s="412"/>
      <c r="PB172" s="412"/>
      <c r="PC172" s="412"/>
      <c r="PD172" s="412"/>
      <c r="PE172" s="412"/>
      <c r="PF172" s="412"/>
      <c r="PG172" s="412"/>
      <c r="PH172" s="412"/>
      <c r="PI172" s="412"/>
      <c r="PJ172" s="412"/>
      <c r="PK172" s="412"/>
      <c r="PL172" s="412"/>
      <c r="PM172" s="412"/>
      <c r="PN172" s="412"/>
      <c r="PO172" s="412"/>
      <c r="PP172" s="412"/>
      <c r="PQ172" s="412"/>
      <c r="PR172" s="412"/>
      <c r="PS172" s="412"/>
      <c r="PT172" s="412"/>
      <c r="PU172" s="412"/>
      <c r="PV172" s="412"/>
      <c r="PW172" s="412"/>
      <c r="PX172" s="412"/>
      <c r="PY172" s="412"/>
      <c r="PZ172" s="412"/>
      <c r="QA172" s="412"/>
      <c r="QB172" s="412"/>
      <c r="QC172" s="412"/>
      <c r="QD172" s="412"/>
      <c r="QE172" s="412"/>
      <c r="QF172" s="412"/>
      <c r="QG172" s="412"/>
      <c r="QH172" s="412"/>
      <c r="QI172" s="412"/>
      <c r="QJ172" s="412"/>
      <c r="QK172" s="412"/>
      <c r="QL172" s="412"/>
      <c r="QM172" s="412"/>
      <c r="QN172" s="412"/>
      <c r="QO172" s="412"/>
      <c r="QP172" s="412"/>
      <c r="QQ172" s="412"/>
      <c r="QR172" s="412"/>
      <c r="QS172" s="412"/>
      <c r="QT172" s="412"/>
      <c r="QU172" s="412"/>
      <c r="QV172" s="412"/>
      <c r="QW172" s="412"/>
      <c r="QX172" s="412"/>
      <c r="QY172" s="412"/>
      <c r="QZ172" s="412"/>
      <c r="RA172" s="412"/>
      <c r="RB172" s="412"/>
      <c r="RC172" s="412"/>
      <c r="RD172" s="412"/>
      <c r="RE172" s="412"/>
      <c r="RF172" s="412"/>
      <c r="RG172" s="412"/>
      <c r="RH172" s="412"/>
      <c r="RI172" s="412"/>
      <c r="RJ172" s="412"/>
      <c r="RK172" s="412"/>
      <c r="RL172" s="412"/>
      <c r="RM172" s="412"/>
      <c r="RN172" s="412"/>
      <c r="RO172" s="412"/>
      <c r="RP172" s="412"/>
      <c r="RQ172" s="412"/>
      <c r="RR172" s="412"/>
      <c r="RS172" s="412"/>
      <c r="RT172" s="412"/>
      <c r="RU172" s="412"/>
      <c r="RV172" s="412"/>
      <c r="RW172" s="412"/>
      <c r="RX172" s="412"/>
      <c r="RY172" s="412"/>
      <c r="RZ172" s="412"/>
      <c r="SA172" s="412"/>
      <c r="SB172" s="412"/>
      <c r="SC172" s="412"/>
      <c r="SD172" s="412"/>
      <c r="SE172" s="412"/>
      <c r="SF172" s="412"/>
      <c r="SG172" s="412"/>
      <c r="SH172" s="412"/>
      <c r="SI172" s="412"/>
      <c r="SJ172" s="412"/>
      <c r="SK172" s="412"/>
      <c r="SL172" s="412"/>
      <c r="SM172" s="412"/>
      <c r="SN172" s="412"/>
      <c r="SO172" s="412"/>
      <c r="SP172" s="412"/>
      <c r="SQ172" s="412"/>
      <c r="SR172" s="412"/>
      <c r="SS172" s="412"/>
      <c r="ST172" s="412"/>
      <c r="SU172" s="412"/>
      <c r="SV172" s="412"/>
      <c r="SW172" s="412"/>
      <c r="SX172" s="412"/>
      <c r="SY172" s="412"/>
      <c r="SZ172" s="412"/>
      <c r="TA172" s="412"/>
      <c r="TB172" s="412"/>
      <c r="TC172" s="412"/>
      <c r="TD172" s="412"/>
      <c r="TE172" s="412"/>
      <c r="TF172" s="412"/>
      <c r="TG172" s="412"/>
      <c r="TH172" s="412"/>
      <c r="TI172" s="412"/>
      <c r="TJ172" s="412"/>
      <c r="TK172" s="412"/>
      <c r="TL172" s="412"/>
      <c r="TM172" s="412"/>
      <c r="TN172" s="412"/>
      <c r="TO172" s="412"/>
      <c r="TP172" s="412"/>
      <c r="TQ172" s="412"/>
      <c r="TR172" s="412"/>
      <c r="TS172" s="412"/>
      <c r="TT172" s="412"/>
      <c r="TU172" s="412"/>
      <c r="TV172" s="412"/>
      <c r="TW172" s="412"/>
      <c r="TX172" s="412"/>
      <c r="TY172" s="412"/>
      <c r="TZ172" s="412"/>
      <c r="UA172" s="412"/>
      <c r="UB172" s="412"/>
      <c r="UC172" s="412"/>
      <c r="UD172" s="412"/>
      <c r="UE172" s="412"/>
      <c r="UF172" s="412"/>
      <c r="UG172" s="412"/>
      <c r="UH172" s="412"/>
      <c r="UI172" s="412"/>
      <c r="UJ172" s="412"/>
      <c r="UK172" s="412"/>
      <c r="UL172" s="412"/>
      <c r="UM172" s="412"/>
      <c r="UN172" s="412"/>
      <c r="UO172" s="412"/>
      <c r="UP172" s="412"/>
      <c r="UQ172" s="412"/>
      <c r="UR172" s="412"/>
      <c r="US172" s="412"/>
      <c r="UT172" s="412"/>
      <c r="UU172" s="412"/>
      <c r="UV172" s="412"/>
      <c r="UW172" s="412"/>
      <c r="UX172" s="412"/>
      <c r="UY172" s="412"/>
      <c r="UZ172" s="412"/>
      <c r="VA172" s="412"/>
      <c r="VB172" s="412"/>
      <c r="VC172" s="412"/>
      <c r="VD172" s="412"/>
      <c r="VE172" s="412"/>
      <c r="VF172" s="412"/>
      <c r="VG172" s="412"/>
      <c r="VH172" s="412"/>
      <c r="VI172" s="412"/>
      <c r="VJ172" s="412"/>
      <c r="VK172" s="412"/>
      <c r="VL172" s="412"/>
      <c r="VM172" s="412"/>
      <c r="VN172" s="412"/>
      <c r="VO172" s="412"/>
      <c r="VP172" s="412"/>
      <c r="VQ172" s="412"/>
      <c r="VR172" s="412"/>
      <c r="VS172" s="412"/>
      <c r="VT172" s="412"/>
      <c r="VU172" s="412"/>
      <c r="VV172" s="412"/>
      <c r="VW172" s="412"/>
      <c r="VX172" s="412"/>
      <c r="VY172" s="412"/>
      <c r="VZ172" s="412"/>
      <c r="WA172" s="412"/>
      <c r="WB172" s="412"/>
      <c r="WC172" s="412"/>
      <c r="WD172" s="412"/>
      <c r="WE172" s="412"/>
      <c r="WF172" s="412"/>
      <c r="WG172" s="412"/>
      <c r="WH172" s="412"/>
      <c r="WI172" s="412"/>
      <c r="WJ172" s="412"/>
      <c r="WK172" s="412"/>
      <c r="WL172" s="412"/>
      <c r="WM172" s="412"/>
      <c r="WN172" s="412"/>
      <c r="WO172" s="412"/>
      <c r="WP172" s="412"/>
      <c r="WQ172" s="412"/>
      <c r="WR172" s="412"/>
      <c r="WS172" s="412"/>
      <c r="WT172" s="412"/>
      <c r="WU172" s="412"/>
      <c r="WV172" s="412"/>
      <c r="WW172" s="412"/>
      <c r="WX172" s="412"/>
      <c r="WY172" s="412"/>
      <c r="WZ172" s="412"/>
      <c r="XA172" s="412"/>
      <c r="XB172" s="412"/>
      <c r="XC172" s="412"/>
      <c r="XD172" s="412"/>
      <c r="XE172" s="412"/>
      <c r="XF172" s="412"/>
      <c r="XG172" s="412"/>
      <c r="XH172" s="412"/>
      <c r="XI172" s="412"/>
      <c r="XJ172" s="412"/>
      <c r="XK172" s="412"/>
      <c r="XL172" s="412"/>
      <c r="XM172" s="412"/>
      <c r="XN172" s="412"/>
      <c r="XO172" s="412"/>
      <c r="XP172" s="412"/>
      <c r="XQ172" s="412"/>
      <c r="XR172" s="412"/>
      <c r="XS172" s="412"/>
      <c r="XT172" s="412"/>
      <c r="XU172" s="412"/>
      <c r="XV172" s="412"/>
      <c r="XW172" s="412"/>
      <c r="XX172" s="412"/>
      <c r="XY172" s="412"/>
      <c r="XZ172" s="412"/>
      <c r="YA172" s="412"/>
      <c r="YB172" s="412"/>
      <c r="YC172" s="412"/>
      <c r="YD172" s="412"/>
      <c r="YE172" s="412"/>
      <c r="YF172" s="412"/>
      <c r="YG172" s="412"/>
      <c r="YH172" s="412"/>
      <c r="YI172" s="412"/>
      <c r="YJ172" s="412"/>
      <c r="YK172" s="412"/>
      <c r="YL172" s="412"/>
      <c r="YM172" s="412"/>
      <c r="YN172" s="412"/>
      <c r="YO172" s="412"/>
      <c r="YP172" s="412"/>
      <c r="YQ172" s="412"/>
      <c r="YR172" s="412"/>
      <c r="YS172" s="412"/>
      <c r="YT172" s="412"/>
      <c r="YU172" s="412"/>
      <c r="YV172" s="412"/>
      <c r="YW172" s="412"/>
      <c r="YX172" s="412"/>
      <c r="YY172" s="412"/>
      <c r="YZ172" s="412"/>
      <c r="ZA172" s="412"/>
      <c r="ZB172" s="412"/>
      <c r="ZC172" s="412"/>
      <c r="ZD172" s="412"/>
      <c r="ZE172" s="412"/>
      <c r="ZF172" s="412"/>
      <c r="ZG172" s="412"/>
      <c r="ZH172" s="412"/>
      <c r="ZI172" s="412"/>
      <c r="ZJ172" s="412"/>
      <c r="ZK172" s="412"/>
      <c r="ZL172" s="412"/>
      <c r="ZM172" s="412"/>
      <c r="ZN172" s="412"/>
      <c r="ZO172" s="412"/>
      <c r="ZP172" s="412"/>
      <c r="ZQ172" s="412"/>
      <c r="ZR172" s="412"/>
      <c r="ZS172" s="412"/>
      <c r="ZT172" s="412"/>
      <c r="ZU172" s="412"/>
      <c r="ZV172" s="412"/>
      <c r="ZW172" s="412"/>
      <c r="ZX172" s="412"/>
      <c r="ZY172" s="412"/>
      <c r="ZZ172" s="412"/>
      <c r="AAA172" s="412"/>
      <c r="AAB172" s="412"/>
      <c r="AAC172" s="412"/>
      <c r="AAD172" s="412"/>
      <c r="AAE172" s="412"/>
      <c r="AAF172" s="412"/>
      <c r="AAG172" s="412"/>
      <c r="AAH172" s="412"/>
      <c r="AAI172" s="412"/>
      <c r="AAJ172" s="412"/>
      <c r="AAK172" s="412"/>
      <c r="AAL172" s="412"/>
      <c r="AAM172" s="412"/>
      <c r="AAN172" s="412"/>
      <c r="AAO172" s="412"/>
      <c r="AAP172" s="412"/>
      <c r="AAQ172" s="412"/>
      <c r="AAR172" s="412"/>
      <c r="AAS172" s="412"/>
      <c r="AAT172" s="412"/>
      <c r="AAU172" s="412"/>
      <c r="AAV172" s="412"/>
      <c r="AAW172" s="412"/>
      <c r="AAX172" s="412"/>
      <c r="AAY172" s="412"/>
      <c r="AAZ172" s="412"/>
      <c r="ABA172" s="412"/>
      <c r="ABB172" s="412"/>
      <c r="ABC172" s="412"/>
      <c r="ABD172" s="412"/>
      <c r="ABE172" s="412"/>
      <c r="ABF172" s="412"/>
      <c r="ABG172" s="412"/>
      <c r="ABH172" s="412"/>
      <c r="ABI172" s="412"/>
      <c r="ABJ172" s="412"/>
      <c r="ABK172" s="412"/>
      <c r="ABL172" s="412"/>
      <c r="ABM172" s="412"/>
      <c r="ABN172" s="412"/>
      <c r="ABO172" s="412"/>
      <c r="ABP172" s="412"/>
      <c r="ABQ172" s="412"/>
      <c r="ABR172" s="412"/>
      <c r="ABS172" s="412"/>
      <c r="ABT172" s="412"/>
      <c r="ABU172" s="412"/>
      <c r="ABV172" s="412"/>
      <c r="ABW172" s="412"/>
      <c r="ABX172" s="412"/>
      <c r="ABY172" s="412"/>
      <c r="ABZ172" s="412"/>
      <c r="ACA172" s="412"/>
      <c r="ACB172" s="412"/>
      <c r="ACC172" s="412"/>
      <c r="ACD172" s="412"/>
      <c r="ACE172" s="412"/>
      <c r="ACF172" s="412"/>
      <c r="ACG172" s="412"/>
      <c r="ACH172" s="412"/>
      <c r="ACI172" s="412"/>
      <c r="ACJ172" s="412"/>
      <c r="ACK172" s="412"/>
      <c r="ACL172" s="412"/>
      <c r="ACM172" s="412"/>
      <c r="ACN172" s="412"/>
      <c r="ACO172" s="412"/>
      <c r="ACP172" s="412"/>
      <c r="ACQ172" s="412"/>
      <c r="ACR172" s="412"/>
      <c r="ACS172" s="412"/>
      <c r="ACT172" s="412"/>
      <c r="ACU172" s="412"/>
      <c r="ACV172" s="412"/>
      <c r="ACW172" s="412"/>
      <c r="ACX172" s="412"/>
      <c r="ACY172" s="412"/>
      <c r="ACZ172" s="412"/>
      <c r="ADA172" s="412"/>
      <c r="ADB172" s="412"/>
      <c r="ADC172" s="412"/>
      <c r="ADD172" s="412"/>
      <c r="ADE172" s="412"/>
      <c r="ADF172" s="412"/>
      <c r="ADG172" s="412"/>
      <c r="ADH172" s="412"/>
      <c r="ADI172" s="412"/>
      <c r="ADJ172" s="412"/>
      <c r="ADK172" s="412"/>
      <c r="ADL172" s="412"/>
      <c r="ADM172" s="412"/>
      <c r="ADN172" s="412"/>
      <c r="ADO172" s="412"/>
      <c r="ADP172" s="412"/>
      <c r="ADQ172" s="412"/>
      <c r="ADR172" s="412"/>
      <c r="ADS172" s="412"/>
      <c r="ADT172" s="412"/>
      <c r="ADU172" s="412"/>
      <c r="ADV172" s="412"/>
      <c r="ADW172" s="412"/>
      <c r="ADX172" s="412"/>
      <c r="ADY172" s="412"/>
      <c r="ADZ172" s="412"/>
      <c r="AEA172" s="412"/>
      <c r="AEB172" s="412"/>
      <c r="AEC172" s="412"/>
      <c r="AED172" s="412"/>
      <c r="AEE172" s="412"/>
      <c r="AEF172" s="412"/>
      <c r="AEG172" s="412"/>
      <c r="AEH172" s="412"/>
      <c r="AEI172" s="412"/>
      <c r="AEJ172" s="412"/>
      <c r="AEK172" s="412"/>
      <c r="AEL172" s="412"/>
      <c r="AEM172" s="412"/>
      <c r="AEN172" s="412"/>
      <c r="AEO172" s="412"/>
      <c r="AEP172" s="412"/>
      <c r="AEQ172" s="412"/>
      <c r="AER172" s="412"/>
      <c r="AES172" s="412"/>
      <c r="AET172" s="412"/>
      <c r="AEU172" s="412"/>
      <c r="AEV172" s="412"/>
      <c r="AEW172" s="412"/>
      <c r="AEX172" s="412"/>
      <c r="AEY172" s="412"/>
      <c r="AEZ172" s="412"/>
      <c r="AFA172" s="412"/>
      <c r="AFB172" s="412"/>
      <c r="AFC172" s="412"/>
      <c r="AFD172" s="412"/>
      <c r="AFE172" s="412"/>
      <c r="AFF172" s="412"/>
      <c r="AFG172" s="412"/>
      <c r="AFH172" s="412"/>
      <c r="AFI172" s="412"/>
      <c r="AFJ172" s="412"/>
      <c r="AFK172" s="412"/>
      <c r="AFL172" s="412"/>
      <c r="AFM172" s="412"/>
      <c r="AFN172" s="412"/>
      <c r="AFO172" s="412"/>
      <c r="AFP172" s="412"/>
      <c r="AFQ172" s="412"/>
      <c r="AFR172" s="412"/>
      <c r="AFS172" s="412"/>
      <c r="AFT172" s="412"/>
      <c r="AFU172" s="412"/>
      <c r="AFV172" s="412"/>
      <c r="AFW172" s="412"/>
      <c r="AFX172" s="412"/>
      <c r="AFY172" s="412"/>
      <c r="AFZ172" s="412"/>
      <c r="AGA172" s="412"/>
      <c r="AGB172" s="412"/>
      <c r="AGC172" s="412"/>
      <c r="AGD172" s="412"/>
      <c r="AGE172" s="412"/>
      <c r="AGF172" s="412"/>
      <c r="AGG172" s="412"/>
      <c r="AGH172" s="412"/>
      <c r="AGI172" s="412"/>
      <c r="AGJ172" s="412"/>
      <c r="AGK172" s="412"/>
      <c r="AGL172" s="412"/>
      <c r="AGM172" s="412"/>
      <c r="AGN172" s="412"/>
      <c r="AGO172" s="412"/>
      <c r="AGP172" s="412"/>
      <c r="AGQ172" s="412"/>
      <c r="AGR172" s="412"/>
      <c r="AGS172" s="412"/>
      <c r="AGT172" s="412"/>
      <c r="AGU172" s="412"/>
      <c r="AGV172" s="412"/>
      <c r="AGW172" s="412"/>
      <c r="AGX172" s="412"/>
      <c r="AGY172" s="412"/>
      <c r="AGZ172" s="412"/>
      <c r="AHA172" s="412"/>
      <c r="AHB172" s="412"/>
      <c r="AHC172" s="412"/>
      <c r="AHD172" s="412"/>
      <c r="AHE172" s="412"/>
      <c r="AHF172" s="412"/>
      <c r="AHG172" s="412"/>
      <c r="AHH172" s="412"/>
      <c r="AHI172" s="412"/>
      <c r="AHJ172" s="412"/>
      <c r="AHK172" s="412"/>
      <c r="AHL172" s="412"/>
      <c r="AHM172" s="412"/>
      <c r="AHN172" s="412"/>
      <c r="AHO172" s="412"/>
      <c r="AHP172" s="412"/>
      <c r="AHQ172" s="412"/>
      <c r="AHR172" s="412"/>
      <c r="AHS172" s="412"/>
      <c r="AHT172" s="412"/>
      <c r="AHU172" s="412"/>
      <c r="AHV172" s="412"/>
      <c r="AHW172" s="412"/>
      <c r="AHX172" s="412"/>
      <c r="AHY172" s="412"/>
      <c r="AHZ172" s="412"/>
      <c r="AIA172" s="412"/>
      <c r="AIB172" s="412"/>
      <c r="AIC172" s="412"/>
      <c r="AID172" s="412"/>
      <c r="AIE172" s="412"/>
      <c r="AIF172" s="412"/>
      <c r="AIG172" s="412"/>
      <c r="AIH172" s="412"/>
      <c r="AII172" s="412"/>
      <c r="AIJ172" s="412"/>
      <c r="AIK172" s="412"/>
      <c r="AIL172" s="412"/>
      <c r="AIM172" s="412"/>
      <c r="AIN172" s="412"/>
      <c r="AIO172" s="412"/>
      <c r="AIP172" s="412"/>
      <c r="AIQ172" s="412"/>
      <c r="AIR172" s="412"/>
      <c r="AIS172" s="412"/>
      <c r="AIT172" s="412"/>
      <c r="AIU172" s="412"/>
      <c r="AIV172" s="412"/>
      <c r="AIW172" s="412"/>
      <c r="AIX172" s="412"/>
      <c r="AIY172" s="412"/>
      <c r="AIZ172" s="412"/>
      <c r="AJA172" s="412"/>
      <c r="AJB172" s="412"/>
      <c r="AJC172" s="412"/>
      <c r="AJD172" s="412"/>
      <c r="AJE172" s="412"/>
      <c r="AJF172" s="412"/>
      <c r="AJG172" s="412"/>
      <c r="AJH172" s="412"/>
      <c r="AJI172" s="412"/>
      <c r="AJJ172" s="412"/>
      <c r="AJK172" s="412"/>
      <c r="AJL172" s="412"/>
      <c r="AJM172" s="412"/>
      <c r="AJN172" s="412"/>
      <c r="AJO172" s="412"/>
      <c r="AJP172" s="412"/>
      <c r="AJQ172" s="412"/>
      <c r="AJR172" s="412"/>
      <c r="AJS172" s="412"/>
      <c r="AJT172" s="412"/>
      <c r="AJU172" s="412"/>
      <c r="AJV172" s="412"/>
      <c r="AJW172" s="412"/>
      <c r="AJX172" s="412"/>
      <c r="AJY172" s="412"/>
      <c r="AJZ172" s="412"/>
      <c r="AKA172" s="412"/>
      <c r="AKB172" s="412"/>
      <c r="AKC172" s="412"/>
      <c r="AKD172" s="412"/>
      <c r="AKE172" s="412"/>
      <c r="AKF172" s="412"/>
      <c r="AKG172" s="412"/>
      <c r="AKH172" s="412"/>
      <c r="AKI172" s="412"/>
      <c r="AKJ172" s="412"/>
      <c r="AKK172" s="412"/>
      <c r="AKL172" s="412"/>
      <c r="AKM172" s="412"/>
      <c r="AKN172" s="412"/>
      <c r="AKO172" s="412"/>
      <c r="AKP172" s="412"/>
      <c r="AKQ172" s="412"/>
      <c r="AKR172" s="412"/>
      <c r="AKS172" s="412"/>
      <c r="AKT172" s="412"/>
      <c r="AKU172" s="412"/>
      <c r="AKV172" s="412"/>
      <c r="AKW172" s="412"/>
      <c r="AKX172" s="412"/>
      <c r="AKY172" s="412"/>
      <c r="AKZ172" s="412"/>
      <c r="ALA172" s="412"/>
      <c r="ALB172" s="412"/>
      <c r="ALC172" s="412"/>
      <c r="ALD172" s="412"/>
      <c r="ALE172" s="412"/>
      <c r="ALF172" s="412"/>
      <c r="ALG172" s="412"/>
      <c r="ALH172" s="412"/>
      <c r="ALI172" s="412"/>
      <c r="ALJ172" s="412"/>
      <c r="ALK172" s="412"/>
      <c r="ALL172" s="412"/>
      <c r="ALM172" s="412"/>
      <c r="ALN172" s="412"/>
      <c r="ALO172" s="412"/>
      <c r="ALP172" s="412"/>
      <c r="ALQ172" s="412"/>
      <c r="ALR172" s="412"/>
      <c r="ALS172" s="412"/>
      <c r="ALT172" s="412"/>
      <c r="ALU172" s="412"/>
      <c r="ALV172" s="412"/>
      <c r="ALW172" s="412"/>
      <c r="ALX172" s="412"/>
      <c r="ALY172" s="412"/>
      <c r="ALZ172" s="412"/>
      <c r="AMA172" s="412"/>
      <c r="AMB172" s="412"/>
      <c r="AMC172" s="412"/>
      <c r="AMD172" s="412"/>
      <c r="AME172" s="412"/>
      <c r="AMF172" s="412"/>
      <c r="AMG172" s="412"/>
      <c r="AMH172" s="412"/>
    </row>
    <row r="173" spans="1:1024" s="414" customFormat="1" x14ac:dyDescent="0.25">
      <c r="A173" s="242" t="s">
        <v>27554</v>
      </c>
      <c r="B173" s="163">
        <v>172</v>
      </c>
      <c r="C173" s="167" t="s">
        <v>27555</v>
      </c>
      <c r="D173" s="242" t="s">
        <v>27554</v>
      </c>
      <c r="E173" s="185"/>
      <c r="F173" s="185"/>
      <c r="G173" s="175"/>
      <c r="H173" s="175"/>
      <c r="I173" s="319">
        <v>175</v>
      </c>
      <c r="J173" s="338">
        <v>2</v>
      </c>
      <c r="K173" s="338">
        <v>1</v>
      </c>
      <c r="L173" s="332"/>
      <c r="M173" s="332"/>
      <c r="N173" s="332"/>
      <c r="O173" s="332"/>
      <c r="P173" s="332"/>
      <c r="Q173" s="332"/>
      <c r="R173" s="332"/>
      <c r="S173" s="332"/>
      <c r="T173" s="332"/>
      <c r="U173" s="332"/>
      <c r="V173" s="219">
        <f t="shared" ref="V173:V180" si="123">IF(O173=1,10,100)</f>
        <v>100</v>
      </c>
      <c r="W173" s="219">
        <f t="shared" ref="W173:W180" si="124">IF(O173=1,1,IF(O173=2,10,100))</f>
        <v>100</v>
      </c>
      <c r="X173" s="219">
        <f t="shared" ref="X173:X180" si="125">IF(O173=3,20,100)</f>
        <v>100</v>
      </c>
      <c r="Y173" s="219">
        <f t="shared" ref="Y173:Y180" si="126">IF(P173=1,10,100)</f>
        <v>100</v>
      </c>
      <c r="Z173" s="219">
        <f t="shared" ref="Z173:Z180" si="127">IF(P173=1,1,IF(P173=2,10,100))</f>
        <v>100</v>
      </c>
      <c r="AA173" s="220">
        <f t="shared" ref="AA173:AB180" si="128">IF(OR(EXACT(Q173,"1A"),EXACT(Q173,"1B")),0.1,IF(Q173=2,1,100))</f>
        <v>100</v>
      </c>
      <c r="AB173" s="220">
        <f t="shared" si="128"/>
        <v>100</v>
      </c>
      <c r="AC173" s="220">
        <f t="shared" ref="AC173:AC180" si="129">IF(OR(EXACT(S173,"1A"),EXACT(S173,"1B")),0.3,IF(S173=2,3,100))</f>
        <v>100</v>
      </c>
      <c r="AD173" s="416">
        <f t="shared" si="122"/>
        <v>100</v>
      </c>
      <c r="AE173" s="416">
        <f t="shared" ref="AE173:AE180" si="130">IF(M173=0,100,IF(M173=1,1,IF(M173="1B",1,IF(M173="1A",0.1,100))))</f>
        <v>100</v>
      </c>
      <c r="AF173" s="221">
        <v>5</v>
      </c>
      <c r="AG173" s="212">
        <f t="shared" ref="AG173:AG180" si="131">IF(OR(EXACT(J173,"1A"),EXACT(J173,"1B"),EXACT(J173,"1C")),1,IF(J173=2,10,100))</f>
        <v>10</v>
      </c>
      <c r="AH173" s="221">
        <v>10</v>
      </c>
      <c r="AI173" s="212">
        <f t="shared" ref="AI173:AI180" si="132">IF(OR(EXACT(J173,"1A"),EXACT(J173,"1B"),EXACT(J173,"1C")),5,100)</f>
        <v>100</v>
      </c>
      <c r="AJ173" s="231" t="s">
        <v>27556</v>
      </c>
      <c r="AK173" s="185"/>
      <c r="AL173" s="190"/>
      <c r="AM173" s="214"/>
      <c r="AN173" s="185"/>
      <c r="AO173" s="185"/>
      <c r="AP173" s="185"/>
      <c r="AQ173" s="394" t="s">
        <v>760</v>
      </c>
      <c r="AR173" s="185"/>
      <c r="AS173" s="185"/>
      <c r="AT173" s="185"/>
      <c r="AMI173" s="185"/>
    </row>
    <row r="174" spans="1:1024" s="414" customFormat="1" x14ac:dyDescent="0.25">
      <c r="A174" s="242" t="s">
        <v>27567</v>
      </c>
      <c r="B174" s="163">
        <v>173</v>
      </c>
      <c r="C174" s="167" t="s">
        <v>27568</v>
      </c>
      <c r="D174" s="242" t="s">
        <v>27567</v>
      </c>
      <c r="E174" s="185"/>
      <c r="F174" s="185"/>
      <c r="G174" s="175"/>
      <c r="H174" s="175"/>
      <c r="I174" s="319">
        <v>175</v>
      </c>
      <c r="J174" s="338">
        <v>2</v>
      </c>
      <c r="K174" s="338">
        <v>1</v>
      </c>
      <c r="L174" s="332"/>
      <c r="M174" s="332"/>
      <c r="N174" s="332"/>
      <c r="O174" s="332"/>
      <c r="P174" s="332"/>
      <c r="Q174" s="332"/>
      <c r="R174" s="332"/>
      <c r="S174" s="332"/>
      <c r="T174" s="332"/>
      <c r="U174" s="332"/>
      <c r="V174" s="219">
        <f t="shared" si="123"/>
        <v>100</v>
      </c>
      <c r="W174" s="219">
        <f t="shared" si="124"/>
        <v>100</v>
      </c>
      <c r="X174" s="219">
        <f t="shared" si="125"/>
        <v>100</v>
      </c>
      <c r="Y174" s="219">
        <f t="shared" si="126"/>
        <v>100</v>
      </c>
      <c r="Z174" s="219">
        <f t="shared" si="127"/>
        <v>100</v>
      </c>
      <c r="AA174" s="220">
        <f t="shared" si="128"/>
        <v>100</v>
      </c>
      <c r="AB174" s="220">
        <f t="shared" si="128"/>
        <v>100</v>
      </c>
      <c r="AC174" s="220">
        <f t="shared" si="129"/>
        <v>100</v>
      </c>
      <c r="AD174" s="416">
        <f t="shared" si="122"/>
        <v>100</v>
      </c>
      <c r="AE174" s="416">
        <f t="shared" si="130"/>
        <v>100</v>
      </c>
      <c r="AF174" s="221">
        <v>5</v>
      </c>
      <c r="AG174" s="212">
        <f t="shared" si="131"/>
        <v>10</v>
      </c>
      <c r="AH174" s="221">
        <v>10</v>
      </c>
      <c r="AI174" s="212">
        <f t="shared" si="132"/>
        <v>100</v>
      </c>
      <c r="AJ174" s="231" t="s">
        <v>27556</v>
      </c>
      <c r="AK174" s="185"/>
      <c r="AL174" s="190"/>
      <c r="AM174" s="214"/>
      <c r="AN174" s="185"/>
      <c r="AO174" s="185"/>
      <c r="AP174" s="185"/>
      <c r="AQ174" s="394" t="s">
        <v>760</v>
      </c>
      <c r="AR174" s="185"/>
      <c r="AS174" s="185"/>
      <c r="AT174" s="185"/>
      <c r="AMI174" s="185"/>
    </row>
    <row r="175" spans="1:1024" s="414" customFormat="1" x14ac:dyDescent="0.25">
      <c r="A175" t="s">
        <v>27557</v>
      </c>
      <c r="B175" s="163">
        <v>174</v>
      </c>
      <c r="C175" s="167" t="s">
        <v>27558</v>
      </c>
      <c r="D175" s="242" t="s">
        <v>27559</v>
      </c>
      <c r="E175" s="185" t="s">
        <v>27560</v>
      </c>
      <c r="F175" s="185">
        <v>4</v>
      </c>
      <c r="G175" s="175"/>
      <c r="H175" s="175"/>
      <c r="I175" s="319"/>
      <c r="J175" s="338" t="s">
        <v>752</v>
      </c>
      <c r="K175" s="338">
        <v>1</v>
      </c>
      <c r="L175" s="332">
        <v>1</v>
      </c>
      <c r="M175" s="332"/>
      <c r="N175" s="332"/>
      <c r="O175" s="332"/>
      <c r="P175" s="332"/>
      <c r="Q175" s="332"/>
      <c r="R175" s="332"/>
      <c r="S175" s="332"/>
      <c r="T175" s="332"/>
      <c r="U175" s="332"/>
      <c r="V175" s="219">
        <f t="shared" si="123"/>
        <v>100</v>
      </c>
      <c r="W175" s="219">
        <f t="shared" si="124"/>
        <v>100</v>
      </c>
      <c r="X175" s="219">
        <f t="shared" si="125"/>
        <v>100</v>
      </c>
      <c r="Y175" s="219">
        <f t="shared" si="126"/>
        <v>100</v>
      </c>
      <c r="Z175" s="219">
        <f t="shared" si="127"/>
        <v>100</v>
      </c>
      <c r="AA175" s="220">
        <f t="shared" si="128"/>
        <v>100</v>
      </c>
      <c r="AB175" s="220">
        <f t="shared" si="128"/>
        <v>100</v>
      </c>
      <c r="AC175" s="220">
        <f t="shared" si="129"/>
        <v>100</v>
      </c>
      <c r="AD175" s="416">
        <f t="shared" si="122"/>
        <v>1</v>
      </c>
      <c r="AE175" s="416">
        <f t="shared" si="130"/>
        <v>100</v>
      </c>
      <c r="AF175" s="212">
        <f>IF(OR(OR(EXACT(J175,"1A"),EXACT(J175,"1B"),EXACT(J175,"1C")),K175=1),1,IF(K175=2,10,100))</f>
        <v>1</v>
      </c>
      <c r="AG175" s="212">
        <f t="shared" si="131"/>
        <v>1</v>
      </c>
      <c r="AH175" s="212">
        <f>IF(OR(EXACT(J175,"1A"),EXACT(J175,"1B"),EXACT(J175,"1C"),K175=1),3,100)</f>
        <v>3</v>
      </c>
      <c r="AI175" s="212">
        <f t="shared" si="132"/>
        <v>5</v>
      </c>
      <c r="AJ175" s="231"/>
      <c r="AK175" s="185"/>
      <c r="AL175" s="190"/>
      <c r="AM175" s="214"/>
      <c r="AN175" s="185"/>
      <c r="AO175" s="185"/>
      <c r="AP175" s="185"/>
      <c r="AQ175" s="394" t="s">
        <v>760</v>
      </c>
      <c r="AR175" s="185"/>
      <c r="AS175" s="185"/>
      <c r="AT175" s="185"/>
      <c r="AMI175" s="185"/>
    </row>
    <row r="176" spans="1:1024" s="414" customFormat="1" x14ac:dyDescent="0.25">
      <c r="A176" t="s">
        <v>27561</v>
      </c>
      <c r="B176" s="163">
        <v>175</v>
      </c>
      <c r="C176" s="167" t="s">
        <v>27562</v>
      </c>
      <c r="D176" s="242" t="s">
        <v>27563</v>
      </c>
      <c r="E176" s="185"/>
      <c r="F176" s="185"/>
      <c r="G176" s="175"/>
      <c r="H176" s="175"/>
      <c r="I176" s="319">
        <v>175</v>
      </c>
      <c r="J176" s="338">
        <v>2</v>
      </c>
      <c r="K176" s="338">
        <v>1</v>
      </c>
      <c r="L176" s="332"/>
      <c r="M176" s="332"/>
      <c r="N176" s="332"/>
      <c r="O176" s="332"/>
      <c r="P176" s="332"/>
      <c r="Q176" s="332"/>
      <c r="R176" s="332"/>
      <c r="S176" s="332"/>
      <c r="T176" s="332"/>
      <c r="U176" s="332"/>
      <c r="V176" s="219">
        <f t="shared" si="123"/>
        <v>100</v>
      </c>
      <c r="W176" s="219">
        <f t="shared" si="124"/>
        <v>100</v>
      </c>
      <c r="X176" s="219">
        <f t="shared" si="125"/>
        <v>100</v>
      </c>
      <c r="Y176" s="219">
        <f t="shared" si="126"/>
        <v>100</v>
      </c>
      <c r="Z176" s="219">
        <f t="shared" si="127"/>
        <v>100</v>
      </c>
      <c r="AA176" s="220">
        <f t="shared" si="128"/>
        <v>100</v>
      </c>
      <c r="AB176" s="220">
        <f t="shared" si="128"/>
        <v>100</v>
      </c>
      <c r="AC176" s="220">
        <f t="shared" si="129"/>
        <v>100</v>
      </c>
      <c r="AD176" s="416">
        <f t="shared" si="122"/>
        <v>100</v>
      </c>
      <c r="AE176" s="416">
        <f t="shared" si="130"/>
        <v>100</v>
      </c>
      <c r="AF176" s="221">
        <v>5</v>
      </c>
      <c r="AG176" s="212">
        <f t="shared" si="131"/>
        <v>10</v>
      </c>
      <c r="AH176" s="221">
        <v>10</v>
      </c>
      <c r="AI176" s="212">
        <f t="shared" si="132"/>
        <v>100</v>
      </c>
      <c r="AJ176" s="231" t="s">
        <v>25881</v>
      </c>
      <c r="AK176" s="185"/>
      <c r="AL176" s="190">
        <v>3</v>
      </c>
      <c r="AM176" s="214"/>
      <c r="AN176" s="185"/>
      <c r="AO176" s="185"/>
      <c r="AP176" s="185"/>
      <c r="AQ176" s="394" t="s">
        <v>760</v>
      </c>
      <c r="AR176" s="185"/>
      <c r="AS176" s="185"/>
      <c r="AT176" s="185"/>
      <c r="AMI176" s="185"/>
    </row>
    <row r="177" spans="1:1023" s="414" customFormat="1" x14ac:dyDescent="0.25">
      <c r="A177" t="s">
        <v>27564</v>
      </c>
      <c r="B177" s="163">
        <v>176</v>
      </c>
      <c r="C177" s="167" t="s">
        <v>27565</v>
      </c>
      <c r="D177" s="242" t="s">
        <v>27566</v>
      </c>
      <c r="E177" s="185"/>
      <c r="F177" s="185"/>
      <c r="G177" s="175"/>
      <c r="H177" s="175"/>
      <c r="I177" s="319">
        <v>175</v>
      </c>
      <c r="J177" s="338">
        <v>2</v>
      </c>
      <c r="K177" s="338">
        <v>1</v>
      </c>
      <c r="L177" s="332"/>
      <c r="M177" s="332"/>
      <c r="N177" s="332"/>
      <c r="O177" s="332"/>
      <c r="P177" s="332"/>
      <c r="Q177" s="332"/>
      <c r="R177" s="332"/>
      <c r="S177" s="332"/>
      <c r="T177" s="332"/>
      <c r="U177" s="332"/>
      <c r="V177" s="219">
        <f t="shared" si="123"/>
        <v>100</v>
      </c>
      <c r="W177" s="219">
        <f t="shared" si="124"/>
        <v>100</v>
      </c>
      <c r="X177" s="219">
        <f t="shared" si="125"/>
        <v>100</v>
      </c>
      <c r="Y177" s="219">
        <f t="shared" si="126"/>
        <v>100</v>
      </c>
      <c r="Z177" s="219">
        <f t="shared" si="127"/>
        <v>100</v>
      </c>
      <c r="AA177" s="220">
        <f t="shared" si="128"/>
        <v>100</v>
      </c>
      <c r="AB177" s="220">
        <f t="shared" si="128"/>
        <v>100</v>
      </c>
      <c r="AC177" s="220">
        <f t="shared" si="129"/>
        <v>100</v>
      </c>
      <c r="AD177" s="416">
        <f t="shared" si="122"/>
        <v>100</v>
      </c>
      <c r="AE177" s="416">
        <f t="shared" si="130"/>
        <v>100</v>
      </c>
      <c r="AF177" s="221">
        <v>5</v>
      </c>
      <c r="AG177" s="212">
        <f t="shared" si="131"/>
        <v>10</v>
      </c>
      <c r="AH177" s="221">
        <v>10</v>
      </c>
      <c r="AI177" s="212">
        <f t="shared" si="132"/>
        <v>100</v>
      </c>
      <c r="AJ177" s="231" t="s">
        <v>24582</v>
      </c>
      <c r="AK177" s="185"/>
      <c r="AL177" s="190">
        <v>3</v>
      </c>
      <c r="AM177" s="214"/>
      <c r="AN177" s="185"/>
      <c r="AO177" s="185"/>
      <c r="AP177" s="185"/>
      <c r="AQ177" s="394" t="s">
        <v>760</v>
      </c>
      <c r="AR177" s="185"/>
      <c r="AS177" s="185"/>
      <c r="AT177" s="185"/>
      <c r="AMI177" s="185"/>
    </row>
    <row r="178" spans="1:1023" s="414" customFormat="1" x14ac:dyDescent="0.25">
      <c r="A178" t="s">
        <v>27569</v>
      </c>
      <c r="B178" s="163">
        <v>177</v>
      </c>
      <c r="C178" s="167" t="s">
        <v>27570</v>
      </c>
      <c r="D178" s="242" t="s">
        <v>27571</v>
      </c>
      <c r="E178" s="185"/>
      <c r="F178" s="185"/>
      <c r="G178" s="175"/>
      <c r="H178" s="175"/>
      <c r="I178" s="319">
        <v>175</v>
      </c>
      <c r="J178" s="338"/>
      <c r="K178" s="338"/>
      <c r="L178" s="332"/>
      <c r="M178" s="332"/>
      <c r="N178" s="332"/>
      <c r="O178" s="332"/>
      <c r="P178" s="332"/>
      <c r="Q178" s="332"/>
      <c r="R178" s="332"/>
      <c r="S178" s="332"/>
      <c r="T178" s="332"/>
      <c r="U178" s="332"/>
      <c r="V178" s="219">
        <f t="shared" si="123"/>
        <v>100</v>
      </c>
      <c r="W178" s="219">
        <f t="shared" si="124"/>
        <v>100</v>
      </c>
      <c r="X178" s="219">
        <f t="shared" si="125"/>
        <v>100</v>
      </c>
      <c r="Y178" s="219">
        <f t="shared" si="126"/>
        <v>100</v>
      </c>
      <c r="Z178" s="219">
        <f t="shared" si="127"/>
        <v>100</v>
      </c>
      <c r="AA178" s="220">
        <f t="shared" si="128"/>
        <v>100</v>
      </c>
      <c r="AB178" s="220">
        <f t="shared" si="128"/>
        <v>100</v>
      </c>
      <c r="AC178" s="220">
        <f t="shared" si="129"/>
        <v>100</v>
      </c>
      <c r="AD178" s="416">
        <f t="shared" si="122"/>
        <v>100</v>
      </c>
      <c r="AE178" s="416">
        <f t="shared" si="130"/>
        <v>100</v>
      </c>
      <c r="AF178" s="221">
        <v>5</v>
      </c>
      <c r="AG178" s="212">
        <f t="shared" si="131"/>
        <v>100</v>
      </c>
      <c r="AH178" s="221">
        <v>10</v>
      </c>
      <c r="AI178" s="212">
        <f t="shared" si="132"/>
        <v>100</v>
      </c>
      <c r="AJ178" s="231" t="s">
        <v>27556</v>
      </c>
      <c r="AK178" s="185"/>
      <c r="AL178" s="190"/>
      <c r="AM178" s="214"/>
      <c r="AN178" s="185"/>
      <c r="AO178" s="185"/>
      <c r="AP178" s="185"/>
      <c r="AQ178" s="394" t="s">
        <v>760</v>
      </c>
      <c r="AR178" s="185"/>
      <c r="AS178" s="185"/>
      <c r="AT178" s="185"/>
      <c r="AMI178" s="185"/>
    </row>
    <row r="179" spans="1:1023" s="414" customFormat="1" x14ac:dyDescent="0.25">
      <c r="A179" s="242" t="s">
        <v>27550</v>
      </c>
      <c r="B179" s="163">
        <v>178</v>
      </c>
      <c r="C179" s="224" t="s">
        <v>27551</v>
      </c>
      <c r="D179" s="175" t="s">
        <v>27552</v>
      </c>
      <c r="E179" s="185"/>
      <c r="F179" s="185"/>
      <c r="G179" s="175"/>
      <c r="H179" s="175"/>
      <c r="I179" s="319"/>
      <c r="J179" s="338">
        <v>2</v>
      </c>
      <c r="K179" s="338">
        <v>1</v>
      </c>
      <c r="L179" s="332"/>
      <c r="M179" s="332"/>
      <c r="N179" s="332"/>
      <c r="O179" s="332"/>
      <c r="P179" s="332"/>
      <c r="Q179" s="332"/>
      <c r="R179" s="332"/>
      <c r="S179" s="332"/>
      <c r="T179" s="332"/>
      <c r="U179" s="332"/>
      <c r="V179" s="219">
        <f t="shared" si="123"/>
        <v>100</v>
      </c>
      <c r="W179" s="219">
        <f t="shared" si="124"/>
        <v>100</v>
      </c>
      <c r="X179" s="219">
        <f t="shared" si="125"/>
        <v>100</v>
      </c>
      <c r="Y179" s="219">
        <f t="shared" si="126"/>
        <v>100</v>
      </c>
      <c r="Z179" s="219">
        <f t="shared" si="127"/>
        <v>100</v>
      </c>
      <c r="AA179" s="220">
        <f t="shared" si="128"/>
        <v>100</v>
      </c>
      <c r="AB179" s="220">
        <f t="shared" si="128"/>
        <v>100</v>
      </c>
      <c r="AC179" s="220">
        <f t="shared" si="129"/>
        <v>100</v>
      </c>
      <c r="AD179" s="416">
        <f t="shared" si="122"/>
        <v>100</v>
      </c>
      <c r="AE179" s="416">
        <f t="shared" si="130"/>
        <v>100</v>
      </c>
      <c r="AF179" s="221">
        <v>5</v>
      </c>
      <c r="AG179" s="212">
        <f t="shared" si="131"/>
        <v>10</v>
      </c>
      <c r="AH179" s="221">
        <v>10</v>
      </c>
      <c r="AI179" s="212">
        <f t="shared" si="132"/>
        <v>100</v>
      </c>
      <c r="AJ179" s="231" t="s">
        <v>27553</v>
      </c>
      <c r="AK179" s="185"/>
      <c r="AL179" s="190">
        <v>3</v>
      </c>
      <c r="AM179" s="214"/>
      <c r="AN179" s="185"/>
      <c r="AO179" s="185"/>
      <c r="AP179" s="185"/>
      <c r="AQ179" s="394" t="s">
        <v>760</v>
      </c>
      <c r="AR179" s="185"/>
      <c r="AS179" s="185"/>
      <c r="AT179" s="185"/>
      <c r="AMI179" s="185"/>
    </row>
    <row r="180" spans="1:1023" s="414" customFormat="1" x14ac:dyDescent="0.25">
      <c r="A180" s="242" t="s">
        <v>27572</v>
      </c>
      <c r="B180" s="163">
        <v>179</v>
      </c>
      <c r="C180" s="167" t="s">
        <v>27573</v>
      </c>
      <c r="D180" s="175" t="s">
        <v>27572</v>
      </c>
      <c r="E180" s="185"/>
      <c r="F180" s="185">
        <v>4</v>
      </c>
      <c r="G180" s="175"/>
      <c r="H180" s="175"/>
      <c r="I180" s="319">
        <v>30.32</v>
      </c>
      <c r="J180" s="338">
        <v>2</v>
      </c>
      <c r="K180" s="338">
        <v>2</v>
      </c>
      <c r="L180" s="332"/>
      <c r="M180" s="332"/>
      <c r="N180" s="332"/>
      <c r="O180" s="332"/>
      <c r="P180" s="332"/>
      <c r="Q180" s="332"/>
      <c r="R180" s="332"/>
      <c r="S180" s="332"/>
      <c r="T180" s="332"/>
      <c r="U180" s="332"/>
      <c r="V180" s="219">
        <f t="shared" si="123"/>
        <v>100</v>
      </c>
      <c r="W180" s="219">
        <f t="shared" si="124"/>
        <v>100</v>
      </c>
      <c r="X180" s="219">
        <f t="shared" si="125"/>
        <v>100</v>
      </c>
      <c r="Y180" s="219">
        <f t="shared" si="126"/>
        <v>100</v>
      </c>
      <c r="Z180" s="219">
        <f t="shared" si="127"/>
        <v>100</v>
      </c>
      <c r="AA180" s="220">
        <f t="shared" si="128"/>
        <v>100</v>
      </c>
      <c r="AB180" s="220">
        <f t="shared" si="128"/>
        <v>100</v>
      </c>
      <c r="AC180" s="220">
        <f t="shared" si="129"/>
        <v>100</v>
      </c>
      <c r="AD180" s="416">
        <f t="shared" si="122"/>
        <v>100</v>
      </c>
      <c r="AE180" s="416">
        <f t="shared" si="130"/>
        <v>100</v>
      </c>
      <c r="AF180" s="212">
        <f t="shared" ref="AF180:AF186" si="133">IF(OR(OR(EXACT(J180,"1A"),EXACT(J180,"1B"),EXACT(J180,"1C")),K180=1),1,IF(K180=2,10,100))</f>
        <v>10</v>
      </c>
      <c r="AG180" s="212">
        <f t="shared" si="131"/>
        <v>10</v>
      </c>
      <c r="AH180" s="212">
        <f t="shared" ref="AH180:AH186" si="134">IF(OR(EXACT(J180,"1A"),EXACT(J180,"1B"),EXACT(J180,"1C"),K180=1),3,100)</f>
        <v>100</v>
      </c>
      <c r="AI180" s="212">
        <f t="shared" si="132"/>
        <v>100</v>
      </c>
      <c r="AJ180" s="231" t="s">
        <v>24589</v>
      </c>
      <c r="AK180" s="185"/>
      <c r="AL180" s="190"/>
      <c r="AM180" s="214"/>
      <c r="AN180" s="185"/>
      <c r="AO180" s="185"/>
      <c r="AP180" s="185"/>
      <c r="AQ180" s="394" t="s">
        <v>760</v>
      </c>
      <c r="AR180" s="185"/>
      <c r="AS180" s="185"/>
      <c r="AT180" s="185"/>
      <c r="AMI180" s="185"/>
    </row>
    <row r="181" spans="1:1023" customFormat="1" x14ac:dyDescent="0.25">
      <c r="A181" s="224" t="s">
        <v>28319</v>
      </c>
      <c r="B181" s="163">
        <v>180</v>
      </c>
      <c r="C181" s="224" t="s">
        <v>28320</v>
      </c>
      <c r="D181" s="180" t="s">
        <v>28321</v>
      </c>
      <c r="E181" s="452"/>
      <c r="F181" s="453"/>
      <c r="G181" s="180"/>
      <c r="H181" s="180"/>
      <c r="I181" s="180"/>
      <c r="J181" s="393"/>
      <c r="K181" s="393"/>
      <c r="L181" s="393"/>
      <c r="M181" s="393"/>
      <c r="N181" s="393"/>
      <c r="O181" s="393"/>
      <c r="P181" s="393"/>
      <c r="Q181" s="393"/>
      <c r="R181" s="393"/>
      <c r="S181" s="393"/>
      <c r="T181" s="393"/>
      <c r="U181" s="393"/>
      <c r="V181" s="454">
        <f>IF(O181=1,10,100)</f>
        <v>100</v>
      </c>
      <c r="W181" s="454">
        <f>IF(O181=1,1,IF(O181=2,10,100))</f>
        <v>100</v>
      </c>
      <c r="X181" s="454">
        <f>IF(O181=3,20,100)</f>
        <v>100</v>
      </c>
      <c r="Y181" s="454">
        <f>IF(P181=1,10,100)</f>
        <v>100</v>
      </c>
      <c r="Z181" s="454">
        <f>IF(P181=1,1,IF(P181=2,10,100))</f>
        <v>100</v>
      </c>
      <c r="AA181" s="220">
        <f>IF(OR(EXACT(Q181,"1A"),EXACT(Q181,"1B")),0.1,IF(Q181=2,1,100))</f>
        <v>100</v>
      </c>
      <c r="AB181" s="220">
        <f>IF(OR(EXACT(R181,"1A"),EXACT(R181,"1B")),0.1,IF(R181=2,1,100))</f>
        <v>100</v>
      </c>
      <c r="AC181" s="220">
        <f>IF(OR(EXACT(S181,"1A"),EXACT(S181,"1B")),0.3,IF(S181=2,3,100))</f>
        <v>100</v>
      </c>
      <c r="AD181" s="455">
        <f>IF(L181=0,100,IF(L181=1,1,IF(L181="1B",1,IF(L181="1A",0.1,100))))</f>
        <v>100</v>
      </c>
      <c r="AE181" s="455">
        <f>IF(M181=0,100,IF(M181=1,1,IF(M181="1B",1,IF(M181="1A",0.1,100))))</f>
        <v>100</v>
      </c>
      <c r="AF181" s="456">
        <f t="shared" si="133"/>
        <v>100</v>
      </c>
      <c r="AG181" s="456">
        <f>IF(OR(EXACT(J181,"1A"),EXACT(J181,"1B"),EXACT(J181,"1C")),1,IF(J181=2,10,100))</f>
        <v>100</v>
      </c>
      <c r="AH181" s="456">
        <f t="shared" si="134"/>
        <v>100</v>
      </c>
      <c r="AI181" s="456">
        <f>IF(OR(EXACT(J181,"1A"),EXACT(J181,"1B"),EXACT(J181,"1C")),5,100)</f>
        <v>100</v>
      </c>
      <c r="AJ181" s="453"/>
      <c r="AK181" s="453"/>
      <c r="AL181" s="453">
        <v>2</v>
      </c>
      <c r="AM181" s="453"/>
      <c r="AN181" s="453"/>
      <c r="AO181" s="453"/>
      <c r="AP181" s="453"/>
      <c r="AQ181" s="148" t="s">
        <v>760</v>
      </c>
      <c r="AR181" s="453"/>
      <c r="AS181" s="453"/>
      <c r="AT181" s="453"/>
      <c r="AU181" s="453"/>
      <c r="AV181" s="453"/>
      <c r="AW181" s="453"/>
      <c r="AX181" s="453"/>
      <c r="AY181" s="453"/>
      <c r="AZ181" s="453"/>
      <c r="BA181" s="453"/>
      <c r="BB181" s="453"/>
      <c r="BC181" s="453"/>
      <c r="BD181" s="453"/>
      <c r="BE181" s="453"/>
      <c r="BF181" s="453"/>
      <c r="BG181" s="453"/>
      <c r="BH181" s="453"/>
      <c r="BI181" s="453"/>
      <c r="BJ181" s="453"/>
      <c r="BK181" s="453"/>
      <c r="BL181" s="453"/>
      <c r="BM181" s="453"/>
      <c r="BN181" s="453"/>
      <c r="BO181" s="453"/>
      <c r="BP181" s="453"/>
      <c r="BQ181" s="453"/>
      <c r="BR181" s="453"/>
      <c r="BS181" s="453"/>
      <c r="BT181" s="453"/>
      <c r="BU181" s="453"/>
      <c r="BV181" s="453"/>
      <c r="BW181" s="453"/>
      <c r="BX181" s="453"/>
      <c r="BY181" s="453"/>
      <c r="BZ181" s="453"/>
      <c r="CA181" s="453"/>
      <c r="CB181" s="453"/>
      <c r="CC181" s="453"/>
      <c r="CD181" s="453"/>
      <c r="CE181" s="453"/>
      <c r="CF181" s="453"/>
      <c r="CG181" s="453"/>
      <c r="CH181" s="453"/>
      <c r="CI181" s="453"/>
      <c r="CJ181" s="453"/>
      <c r="CK181" s="453"/>
      <c r="CL181" s="453"/>
      <c r="CM181" s="453"/>
      <c r="CN181" s="453"/>
      <c r="CO181" s="453"/>
      <c r="CP181" s="453"/>
      <c r="CQ181" s="453"/>
      <c r="CR181" s="453"/>
      <c r="CS181" s="453"/>
      <c r="CT181" s="453"/>
      <c r="CU181" s="453"/>
      <c r="CV181" s="453"/>
      <c r="CW181" s="453"/>
      <c r="CX181" s="453"/>
      <c r="CY181" s="453"/>
      <c r="CZ181" s="453"/>
      <c r="DA181" s="453"/>
      <c r="DB181" s="453"/>
      <c r="DC181" s="453"/>
      <c r="DD181" s="453"/>
      <c r="DE181" s="453"/>
      <c r="DF181" s="453"/>
      <c r="DG181" s="453"/>
      <c r="DH181" s="453"/>
      <c r="DI181" s="453"/>
      <c r="DJ181" s="453"/>
      <c r="DK181" s="453"/>
      <c r="DL181" s="453"/>
      <c r="DM181" s="453"/>
      <c r="DN181" s="453"/>
      <c r="DO181" s="453"/>
      <c r="DP181" s="453"/>
      <c r="DQ181" s="453"/>
      <c r="DR181" s="453"/>
      <c r="DS181" s="453"/>
      <c r="DT181" s="453"/>
      <c r="DU181" s="453"/>
      <c r="DV181" s="453"/>
      <c r="DW181" s="453"/>
      <c r="DX181" s="453"/>
      <c r="DY181" s="453"/>
      <c r="DZ181" s="453"/>
      <c r="EA181" s="453"/>
      <c r="EB181" s="453"/>
      <c r="EC181" s="453"/>
      <c r="ED181" s="453"/>
      <c r="EE181" s="453"/>
      <c r="EF181" s="453"/>
      <c r="EG181" s="453"/>
      <c r="EH181" s="453"/>
      <c r="EI181" s="453"/>
      <c r="EJ181" s="453"/>
      <c r="EK181" s="453"/>
      <c r="EL181" s="453"/>
      <c r="EM181" s="453"/>
      <c r="EN181" s="453"/>
      <c r="EO181" s="453"/>
      <c r="EP181" s="453"/>
      <c r="EQ181" s="453"/>
      <c r="ER181" s="453"/>
      <c r="ES181" s="453"/>
      <c r="ET181" s="453"/>
      <c r="EU181" s="453"/>
      <c r="EV181" s="453"/>
      <c r="EW181" s="453"/>
      <c r="EX181" s="453"/>
      <c r="EY181" s="453"/>
      <c r="EZ181" s="453"/>
      <c r="FA181" s="453"/>
      <c r="FB181" s="453"/>
      <c r="FC181" s="453"/>
      <c r="FD181" s="453"/>
      <c r="FE181" s="453"/>
      <c r="FF181" s="453"/>
      <c r="FG181" s="453"/>
      <c r="FH181" s="453"/>
      <c r="FI181" s="453"/>
      <c r="FJ181" s="453"/>
      <c r="FK181" s="453"/>
      <c r="FL181" s="453"/>
      <c r="FM181" s="453"/>
      <c r="FN181" s="453"/>
      <c r="FO181" s="453"/>
      <c r="FP181" s="453"/>
      <c r="FQ181" s="453"/>
      <c r="FR181" s="453"/>
      <c r="FS181" s="453"/>
      <c r="FT181" s="453"/>
      <c r="FU181" s="453"/>
      <c r="FV181" s="453"/>
      <c r="FW181" s="453"/>
      <c r="FX181" s="453"/>
      <c r="FY181" s="453"/>
      <c r="FZ181" s="453"/>
      <c r="GA181" s="453"/>
      <c r="GB181" s="453"/>
      <c r="GC181" s="453"/>
      <c r="GD181" s="453"/>
      <c r="GE181" s="453"/>
      <c r="GF181" s="453"/>
      <c r="GG181" s="453"/>
      <c r="GH181" s="453"/>
      <c r="GI181" s="453"/>
      <c r="GJ181" s="453"/>
      <c r="GK181" s="453"/>
      <c r="GL181" s="453"/>
      <c r="GM181" s="453"/>
      <c r="GN181" s="453"/>
      <c r="GO181" s="453"/>
      <c r="GP181" s="453"/>
      <c r="GQ181" s="453"/>
      <c r="GR181" s="453"/>
      <c r="GS181" s="453"/>
      <c r="GT181" s="453"/>
      <c r="GU181" s="453"/>
      <c r="GV181" s="453"/>
      <c r="GW181" s="453"/>
      <c r="GX181" s="453"/>
      <c r="GY181" s="453"/>
      <c r="GZ181" s="453"/>
      <c r="HA181" s="453"/>
      <c r="HB181" s="453"/>
      <c r="HC181" s="453"/>
      <c r="HD181" s="453"/>
      <c r="HE181" s="453"/>
      <c r="HF181" s="453"/>
      <c r="HG181" s="453"/>
      <c r="HH181" s="453"/>
      <c r="HI181" s="453"/>
      <c r="HJ181" s="453"/>
      <c r="HK181" s="453"/>
      <c r="HL181" s="453"/>
      <c r="HM181" s="453"/>
      <c r="HN181" s="453"/>
      <c r="HO181" s="453"/>
      <c r="HP181" s="453"/>
      <c r="HQ181" s="453"/>
      <c r="HR181" s="453"/>
      <c r="HS181" s="453"/>
      <c r="HT181" s="453"/>
      <c r="HU181" s="453"/>
      <c r="HV181" s="453"/>
      <c r="HW181" s="453"/>
      <c r="HX181" s="453"/>
      <c r="HY181" s="453"/>
      <c r="HZ181" s="453"/>
      <c r="IA181" s="453"/>
      <c r="IB181" s="453"/>
      <c r="IC181" s="453"/>
      <c r="ID181" s="453"/>
      <c r="IE181" s="453"/>
      <c r="IF181" s="453"/>
      <c r="IG181" s="453"/>
      <c r="IH181" s="453"/>
      <c r="II181" s="453"/>
      <c r="IJ181" s="453"/>
      <c r="IK181" s="453"/>
      <c r="IL181" s="453"/>
      <c r="IM181" s="453"/>
      <c r="IN181" s="453"/>
      <c r="IO181" s="453"/>
      <c r="IP181" s="453"/>
      <c r="IQ181" s="453"/>
      <c r="IR181" s="453"/>
      <c r="IS181" s="453"/>
      <c r="IT181" s="453"/>
      <c r="IU181" s="453"/>
      <c r="IV181" s="453"/>
      <c r="IW181" s="453"/>
      <c r="IX181" s="453"/>
      <c r="IY181" s="453"/>
      <c r="IZ181" s="453"/>
      <c r="JA181" s="453"/>
      <c r="JB181" s="453"/>
      <c r="JC181" s="453"/>
      <c r="JD181" s="453"/>
      <c r="JE181" s="453"/>
      <c r="JF181" s="453"/>
      <c r="JG181" s="453"/>
      <c r="JH181" s="453"/>
      <c r="JI181" s="453"/>
      <c r="JJ181" s="453"/>
      <c r="JK181" s="453"/>
      <c r="JL181" s="453"/>
      <c r="JM181" s="453"/>
      <c r="JN181" s="453"/>
      <c r="JO181" s="453"/>
      <c r="JP181" s="453"/>
      <c r="JQ181" s="453"/>
      <c r="JR181" s="453"/>
      <c r="JS181" s="453"/>
      <c r="JT181" s="453"/>
      <c r="JU181" s="453"/>
      <c r="JV181" s="453"/>
      <c r="JW181" s="453"/>
      <c r="JX181" s="453"/>
      <c r="JY181" s="453"/>
      <c r="JZ181" s="453"/>
      <c r="KA181" s="453"/>
      <c r="KB181" s="453"/>
      <c r="KC181" s="453"/>
      <c r="KD181" s="453"/>
      <c r="KE181" s="453"/>
      <c r="KF181" s="453"/>
      <c r="KG181" s="453"/>
      <c r="KH181" s="453"/>
      <c r="KI181" s="453"/>
      <c r="KJ181" s="453"/>
      <c r="KK181" s="453"/>
      <c r="KL181" s="453"/>
      <c r="KM181" s="453"/>
      <c r="KN181" s="453"/>
      <c r="KO181" s="453"/>
      <c r="KP181" s="453"/>
      <c r="KQ181" s="453"/>
      <c r="KR181" s="453"/>
      <c r="KS181" s="453"/>
      <c r="KT181" s="453"/>
      <c r="KU181" s="453"/>
      <c r="KV181" s="453"/>
      <c r="KW181" s="453"/>
      <c r="KX181" s="453"/>
      <c r="KY181" s="453"/>
      <c r="KZ181" s="453"/>
      <c r="LA181" s="453"/>
      <c r="LB181" s="453"/>
      <c r="LC181" s="453"/>
      <c r="LD181" s="453"/>
      <c r="LE181" s="453"/>
      <c r="LF181" s="453"/>
      <c r="LG181" s="453"/>
      <c r="LH181" s="453"/>
      <c r="LI181" s="453"/>
      <c r="LJ181" s="453"/>
      <c r="LK181" s="453"/>
      <c r="LL181" s="453"/>
      <c r="LM181" s="453"/>
      <c r="LN181" s="453"/>
      <c r="LO181" s="453"/>
      <c r="LP181" s="453"/>
      <c r="LQ181" s="453"/>
      <c r="LR181" s="453"/>
      <c r="LS181" s="453"/>
      <c r="LT181" s="453"/>
      <c r="LU181" s="453"/>
      <c r="LV181" s="453"/>
      <c r="LW181" s="453"/>
      <c r="LX181" s="453"/>
      <c r="LY181" s="453"/>
      <c r="LZ181" s="453"/>
      <c r="MA181" s="453"/>
      <c r="MB181" s="453"/>
      <c r="MC181" s="453"/>
      <c r="MD181" s="453"/>
      <c r="ME181" s="453"/>
      <c r="MF181" s="453"/>
      <c r="MG181" s="453"/>
      <c r="MH181" s="453"/>
      <c r="MI181" s="453"/>
      <c r="MJ181" s="453"/>
      <c r="MK181" s="453"/>
      <c r="ML181" s="453"/>
      <c r="MM181" s="453"/>
      <c r="MN181" s="453"/>
      <c r="MO181" s="453"/>
      <c r="MP181" s="453"/>
      <c r="MQ181" s="453"/>
      <c r="MR181" s="453"/>
      <c r="MS181" s="453"/>
      <c r="MT181" s="453"/>
      <c r="MU181" s="453"/>
      <c r="MV181" s="453"/>
      <c r="MW181" s="453"/>
      <c r="MX181" s="453"/>
      <c r="MY181" s="453"/>
      <c r="MZ181" s="453"/>
      <c r="NA181" s="453"/>
      <c r="NB181" s="453"/>
      <c r="NC181" s="453"/>
      <c r="ND181" s="453"/>
      <c r="NE181" s="453"/>
      <c r="NF181" s="453"/>
      <c r="NG181" s="453"/>
      <c r="NH181" s="453"/>
      <c r="NI181" s="453"/>
      <c r="NJ181" s="453"/>
      <c r="NK181" s="453"/>
      <c r="NL181" s="453"/>
      <c r="NM181" s="453"/>
      <c r="NN181" s="453"/>
      <c r="NO181" s="453"/>
      <c r="NP181" s="453"/>
      <c r="NQ181" s="453"/>
      <c r="NR181" s="453"/>
      <c r="NS181" s="453"/>
      <c r="NT181" s="453"/>
      <c r="NU181" s="453"/>
      <c r="NV181" s="453"/>
      <c r="NW181" s="453"/>
      <c r="NX181" s="453"/>
      <c r="NY181" s="453"/>
      <c r="NZ181" s="453"/>
      <c r="OA181" s="453"/>
      <c r="OB181" s="453"/>
      <c r="OC181" s="453"/>
      <c r="OD181" s="453"/>
      <c r="OE181" s="453"/>
      <c r="OF181" s="453"/>
      <c r="OG181" s="453"/>
      <c r="OH181" s="453"/>
      <c r="OI181" s="453"/>
      <c r="OJ181" s="453"/>
      <c r="OK181" s="453"/>
      <c r="OL181" s="453"/>
      <c r="OM181" s="453"/>
      <c r="ON181" s="453"/>
      <c r="OO181" s="453"/>
      <c r="OP181" s="453"/>
      <c r="OQ181" s="453"/>
      <c r="OR181" s="453"/>
      <c r="OS181" s="453"/>
      <c r="OT181" s="453"/>
      <c r="OU181" s="453"/>
      <c r="OV181" s="453"/>
      <c r="OW181" s="453"/>
      <c r="OX181" s="453"/>
      <c r="OY181" s="453"/>
      <c r="OZ181" s="453"/>
      <c r="PA181" s="453"/>
      <c r="PB181" s="453"/>
      <c r="PC181" s="453"/>
      <c r="PD181" s="453"/>
      <c r="PE181" s="453"/>
      <c r="PF181" s="453"/>
      <c r="PG181" s="453"/>
      <c r="PH181" s="453"/>
      <c r="PI181" s="453"/>
      <c r="PJ181" s="453"/>
      <c r="PK181" s="453"/>
      <c r="PL181" s="453"/>
      <c r="PM181" s="453"/>
      <c r="PN181" s="453"/>
      <c r="PO181" s="453"/>
      <c r="PP181" s="453"/>
      <c r="PQ181" s="453"/>
      <c r="PR181" s="453"/>
      <c r="PS181" s="453"/>
      <c r="PT181" s="453"/>
      <c r="PU181" s="453"/>
      <c r="PV181" s="453"/>
      <c r="PW181" s="453"/>
      <c r="PX181" s="453"/>
      <c r="PY181" s="453"/>
      <c r="PZ181" s="453"/>
      <c r="QA181" s="453"/>
      <c r="QB181" s="453"/>
      <c r="QC181" s="453"/>
      <c r="QD181" s="453"/>
      <c r="QE181" s="453"/>
      <c r="QF181" s="453"/>
      <c r="QG181" s="453"/>
      <c r="QH181" s="453"/>
      <c r="QI181" s="453"/>
      <c r="QJ181" s="453"/>
      <c r="QK181" s="453"/>
      <c r="QL181" s="453"/>
      <c r="QM181" s="453"/>
      <c r="QN181" s="453"/>
      <c r="QO181" s="453"/>
      <c r="QP181" s="453"/>
      <c r="QQ181" s="453"/>
      <c r="QR181" s="453"/>
      <c r="QS181" s="453"/>
      <c r="QT181" s="453"/>
      <c r="QU181" s="453"/>
      <c r="QV181" s="453"/>
      <c r="QW181" s="453"/>
      <c r="QX181" s="453"/>
      <c r="QY181" s="453"/>
      <c r="QZ181" s="453"/>
      <c r="RA181" s="453"/>
      <c r="RB181" s="453"/>
      <c r="RC181" s="453"/>
      <c r="RD181" s="453"/>
      <c r="RE181" s="453"/>
      <c r="RF181" s="453"/>
      <c r="RG181" s="453"/>
      <c r="RH181" s="453"/>
      <c r="RI181" s="453"/>
      <c r="RJ181" s="453"/>
      <c r="RK181" s="453"/>
      <c r="RL181" s="453"/>
      <c r="RM181" s="453"/>
      <c r="RN181" s="453"/>
      <c r="RO181" s="453"/>
      <c r="RP181" s="453"/>
      <c r="RQ181" s="453"/>
      <c r="RR181" s="453"/>
      <c r="RS181" s="453"/>
      <c r="RT181" s="453"/>
      <c r="RU181" s="453"/>
      <c r="RV181" s="453"/>
      <c r="RW181" s="453"/>
      <c r="RX181" s="453"/>
      <c r="RY181" s="453"/>
      <c r="RZ181" s="453"/>
      <c r="SA181" s="453"/>
      <c r="SB181" s="453"/>
      <c r="SC181" s="453"/>
      <c r="SD181" s="453"/>
      <c r="SE181" s="453"/>
      <c r="SF181" s="453"/>
      <c r="SG181" s="453"/>
      <c r="SH181" s="453"/>
      <c r="SI181" s="453"/>
      <c r="SJ181" s="453"/>
      <c r="SK181" s="453"/>
      <c r="SL181" s="453"/>
      <c r="SM181" s="453"/>
      <c r="SN181" s="453"/>
      <c r="SO181" s="453"/>
      <c r="SP181" s="453"/>
      <c r="SQ181" s="453"/>
      <c r="SR181" s="453"/>
      <c r="SS181" s="453"/>
      <c r="ST181" s="453"/>
      <c r="SU181" s="453"/>
      <c r="SV181" s="453"/>
      <c r="SW181" s="453"/>
      <c r="SX181" s="453"/>
      <c r="SY181" s="453"/>
      <c r="SZ181" s="453"/>
      <c r="TA181" s="453"/>
      <c r="TB181" s="453"/>
      <c r="TC181" s="453"/>
      <c r="TD181" s="453"/>
      <c r="TE181" s="453"/>
      <c r="TF181" s="453"/>
      <c r="TG181" s="453"/>
      <c r="TH181" s="453"/>
      <c r="TI181" s="453"/>
      <c r="TJ181" s="453"/>
      <c r="TK181" s="453"/>
      <c r="TL181" s="453"/>
      <c r="TM181" s="453"/>
      <c r="TN181" s="453"/>
      <c r="TO181" s="453"/>
      <c r="TP181" s="453"/>
      <c r="TQ181" s="453"/>
      <c r="TR181" s="453"/>
      <c r="TS181" s="453"/>
      <c r="TT181" s="453"/>
      <c r="TU181" s="453"/>
      <c r="TV181" s="453"/>
      <c r="TW181" s="453"/>
      <c r="TX181" s="453"/>
      <c r="TY181" s="453"/>
      <c r="TZ181" s="453"/>
      <c r="UA181" s="453"/>
      <c r="UB181" s="453"/>
      <c r="UC181" s="453"/>
      <c r="UD181" s="453"/>
      <c r="UE181" s="453"/>
      <c r="UF181" s="453"/>
      <c r="UG181" s="453"/>
      <c r="UH181" s="453"/>
      <c r="UI181" s="453"/>
      <c r="UJ181" s="453"/>
      <c r="UK181" s="453"/>
      <c r="UL181" s="453"/>
      <c r="UM181" s="453"/>
      <c r="UN181" s="453"/>
      <c r="UO181" s="453"/>
      <c r="UP181" s="453"/>
      <c r="UQ181" s="453"/>
      <c r="UR181" s="453"/>
      <c r="US181" s="453"/>
      <c r="UT181" s="453"/>
      <c r="UU181" s="453"/>
      <c r="UV181" s="453"/>
      <c r="UW181" s="453"/>
      <c r="UX181" s="453"/>
      <c r="UY181" s="453"/>
      <c r="UZ181" s="453"/>
      <c r="VA181" s="453"/>
      <c r="VB181" s="453"/>
      <c r="VC181" s="453"/>
      <c r="VD181" s="453"/>
      <c r="VE181" s="453"/>
      <c r="VF181" s="453"/>
      <c r="VG181" s="453"/>
      <c r="VH181" s="453"/>
      <c r="VI181" s="453"/>
      <c r="VJ181" s="453"/>
      <c r="VK181" s="453"/>
      <c r="VL181" s="453"/>
      <c r="VM181" s="453"/>
      <c r="VN181" s="453"/>
      <c r="VO181" s="453"/>
      <c r="VP181" s="453"/>
      <c r="VQ181" s="453"/>
      <c r="VR181" s="453"/>
      <c r="VS181" s="453"/>
      <c r="VT181" s="453"/>
      <c r="VU181" s="453"/>
      <c r="VV181" s="453"/>
      <c r="VW181" s="453"/>
      <c r="VX181" s="453"/>
      <c r="VY181" s="453"/>
      <c r="VZ181" s="453"/>
      <c r="WA181" s="453"/>
      <c r="WB181" s="453"/>
      <c r="WC181" s="453"/>
      <c r="WD181" s="453"/>
      <c r="WE181" s="453"/>
      <c r="WF181" s="453"/>
      <c r="WG181" s="453"/>
      <c r="WH181" s="453"/>
      <c r="WI181" s="453"/>
      <c r="WJ181" s="453"/>
      <c r="WK181" s="453"/>
      <c r="WL181" s="453"/>
      <c r="WM181" s="453"/>
      <c r="WN181" s="453"/>
      <c r="WO181" s="453"/>
      <c r="WP181" s="453"/>
      <c r="WQ181" s="453"/>
      <c r="WR181" s="453"/>
      <c r="WS181" s="453"/>
      <c r="WT181" s="453"/>
      <c r="WU181" s="453"/>
      <c r="WV181" s="453"/>
      <c r="WW181" s="453"/>
      <c r="WX181" s="453"/>
      <c r="WY181" s="453"/>
      <c r="WZ181" s="453"/>
      <c r="XA181" s="453"/>
      <c r="XB181" s="453"/>
      <c r="XC181" s="453"/>
      <c r="XD181" s="453"/>
      <c r="XE181" s="453"/>
      <c r="XF181" s="453"/>
      <c r="XG181" s="453"/>
      <c r="XH181" s="453"/>
      <c r="XI181" s="453"/>
      <c r="XJ181" s="453"/>
      <c r="XK181" s="453"/>
      <c r="XL181" s="453"/>
      <c r="XM181" s="453"/>
      <c r="XN181" s="453"/>
      <c r="XO181" s="453"/>
      <c r="XP181" s="453"/>
      <c r="XQ181" s="453"/>
      <c r="XR181" s="453"/>
      <c r="XS181" s="453"/>
      <c r="XT181" s="453"/>
      <c r="XU181" s="453"/>
      <c r="XV181" s="453"/>
      <c r="XW181" s="453"/>
      <c r="XX181" s="453"/>
      <c r="XY181" s="453"/>
      <c r="XZ181" s="453"/>
      <c r="YA181" s="453"/>
      <c r="YB181" s="453"/>
      <c r="YC181" s="453"/>
      <c r="YD181" s="453"/>
      <c r="YE181" s="453"/>
      <c r="YF181" s="453"/>
      <c r="YG181" s="453"/>
      <c r="YH181" s="453"/>
      <c r="YI181" s="453"/>
      <c r="YJ181" s="453"/>
      <c r="YK181" s="453"/>
      <c r="YL181" s="453"/>
      <c r="YM181" s="453"/>
      <c r="YN181" s="453"/>
      <c r="YO181" s="453"/>
      <c r="YP181" s="453"/>
      <c r="YQ181" s="453"/>
      <c r="YR181" s="453"/>
      <c r="YS181" s="453"/>
      <c r="YT181" s="453"/>
      <c r="YU181" s="453"/>
      <c r="YV181" s="453"/>
      <c r="YW181" s="453"/>
      <c r="YX181" s="453"/>
      <c r="YY181" s="453"/>
      <c r="YZ181" s="453"/>
      <c r="ZA181" s="453"/>
      <c r="ZB181" s="453"/>
      <c r="ZC181" s="453"/>
      <c r="ZD181" s="453"/>
      <c r="ZE181" s="453"/>
      <c r="ZF181" s="453"/>
      <c r="ZG181" s="453"/>
      <c r="ZH181" s="453"/>
      <c r="ZI181" s="453"/>
      <c r="ZJ181" s="453"/>
      <c r="ZK181" s="453"/>
      <c r="ZL181" s="453"/>
      <c r="ZM181" s="453"/>
      <c r="ZN181" s="453"/>
      <c r="ZO181" s="453"/>
      <c r="ZP181" s="453"/>
      <c r="ZQ181" s="453"/>
      <c r="ZR181" s="453"/>
      <c r="ZS181" s="453"/>
      <c r="ZT181" s="453"/>
      <c r="ZU181" s="453"/>
      <c r="ZV181" s="453"/>
      <c r="ZW181" s="453"/>
      <c r="ZX181" s="453"/>
      <c r="ZY181" s="453"/>
      <c r="ZZ181" s="453"/>
      <c r="AAA181" s="453"/>
      <c r="AAB181" s="453"/>
      <c r="AAC181" s="453"/>
      <c r="AAD181" s="453"/>
      <c r="AAE181" s="453"/>
      <c r="AAF181" s="453"/>
      <c r="AAG181" s="453"/>
      <c r="AAH181" s="453"/>
      <c r="AAI181" s="453"/>
      <c r="AAJ181" s="453"/>
      <c r="AAK181" s="453"/>
      <c r="AAL181" s="453"/>
      <c r="AAM181" s="453"/>
      <c r="AAN181" s="453"/>
      <c r="AAO181" s="453"/>
      <c r="AAP181" s="453"/>
      <c r="AAQ181" s="453"/>
      <c r="AAR181" s="453"/>
      <c r="AAS181" s="453"/>
      <c r="AAT181" s="453"/>
      <c r="AAU181" s="453"/>
      <c r="AAV181" s="453"/>
      <c r="AAW181" s="453"/>
      <c r="AAX181" s="453"/>
      <c r="AAY181" s="453"/>
      <c r="AAZ181" s="453"/>
      <c r="ABA181" s="453"/>
      <c r="ABB181" s="453"/>
      <c r="ABC181" s="453"/>
      <c r="ABD181" s="453"/>
      <c r="ABE181" s="453"/>
      <c r="ABF181" s="453"/>
      <c r="ABG181" s="453"/>
      <c r="ABH181" s="453"/>
      <c r="ABI181" s="453"/>
      <c r="ABJ181" s="453"/>
      <c r="ABK181" s="453"/>
      <c r="ABL181" s="453"/>
      <c r="ABM181" s="453"/>
      <c r="ABN181" s="453"/>
      <c r="ABO181" s="453"/>
      <c r="ABP181" s="453"/>
      <c r="ABQ181" s="453"/>
      <c r="ABR181" s="453"/>
      <c r="ABS181" s="453"/>
      <c r="ABT181" s="453"/>
      <c r="ABU181" s="453"/>
      <c r="ABV181" s="453"/>
      <c r="ABW181" s="453"/>
      <c r="ABX181" s="453"/>
      <c r="ABY181" s="453"/>
      <c r="ABZ181" s="453"/>
      <c r="ACA181" s="453"/>
      <c r="ACB181" s="453"/>
      <c r="ACC181" s="453"/>
      <c r="ACD181" s="453"/>
      <c r="ACE181" s="453"/>
      <c r="ACF181" s="453"/>
      <c r="ACG181" s="453"/>
      <c r="ACH181" s="453"/>
      <c r="ACI181" s="453"/>
      <c r="ACJ181" s="453"/>
      <c r="ACK181" s="453"/>
      <c r="ACL181" s="453"/>
      <c r="ACM181" s="453"/>
      <c r="ACN181" s="453"/>
      <c r="ACO181" s="453"/>
      <c r="ACP181" s="453"/>
      <c r="ACQ181" s="453"/>
      <c r="ACR181" s="453"/>
      <c r="ACS181" s="453"/>
      <c r="ACT181" s="453"/>
      <c r="ACU181" s="453"/>
      <c r="ACV181" s="453"/>
      <c r="ACW181" s="453"/>
      <c r="ACX181" s="453"/>
      <c r="ACY181" s="453"/>
      <c r="ACZ181" s="453"/>
      <c r="ADA181" s="453"/>
      <c r="ADB181" s="453"/>
      <c r="ADC181" s="453"/>
      <c r="ADD181" s="453"/>
      <c r="ADE181" s="453"/>
      <c r="ADF181" s="453"/>
      <c r="ADG181" s="453"/>
      <c r="ADH181" s="453"/>
      <c r="ADI181" s="453"/>
      <c r="ADJ181" s="453"/>
      <c r="ADK181" s="453"/>
      <c r="ADL181" s="453"/>
      <c r="ADM181" s="453"/>
      <c r="ADN181" s="453"/>
      <c r="ADO181" s="453"/>
      <c r="ADP181" s="453"/>
      <c r="ADQ181" s="453"/>
      <c r="ADR181" s="453"/>
      <c r="ADS181" s="453"/>
      <c r="ADT181" s="453"/>
      <c r="ADU181" s="453"/>
      <c r="ADV181" s="453"/>
      <c r="ADW181" s="453"/>
      <c r="ADX181" s="453"/>
      <c r="ADY181" s="453"/>
      <c r="ADZ181" s="453"/>
      <c r="AEA181" s="453"/>
      <c r="AEB181" s="453"/>
      <c r="AEC181" s="453"/>
      <c r="AED181" s="453"/>
      <c r="AEE181" s="453"/>
      <c r="AEF181" s="453"/>
      <c r="AEG181" s="453"/>
      <c r="AEH181" s="453"/>
      <c r="AEI181" s="453"/>
      <c r="AEJ181" s="453"/>
      <c r="AEK181" s="453"/>
      <c r="AEL181" s="453"/>
      <c r="AEM181" s="453"/>
      <c r="AEN181" s="453"/>
      <c r="AEO181" s="453"/>
      <c r="AEP181" s="453"/>
      <c r="AEQ181" s="453"/>
      <c r="AER181" s="453"/>
      <c r="AES181" s="453"/>
      <c r="AET181" s="453"/>
      <c r="AEU181" s="453"/>
      <c r="AEV181" s="453"/>
      <c r="AEW181" s="453"/>
      <c r="AEX181" s="453"/>
      <c r="AEY181" s="453"/>
      <c r="AEZ181" s="453"/>
      <c r="AFA181" s="453"/>
      <c r="AFB181" s="453"/>
      <c r="AFC181" s="453"/>
      <c r="AFD181" s="453"/>
      <c r="AFE181" s="453"/>
      <c r="AFF181" s="453"/>
      <c r="AFG181" s="453"/>
      <c r="AFH181" s="453"/>
      <c r="AFI181" s="453"/>
      <c r="AFJ181" s="453"/>
      <c r="AFK181" s="453"/>
      <c r="AFL181" s="453"/>
      <c r="AFM181" s="453"/>
      <c r="AFN181" s="453"/>
      <c r="AFO181" s="453"/>
      <c r="AFP181" s="453"/>
      <c r="AFQ181" s="453"/>
      <c r="AFR181" s="453"/>
      <c r="AFS181" s="453"/>
      <c r="AFT181" s="453"/>
      <c r="AFU181" s="453"/>
      <c r="AFV181" s="453"/>
      <c r="AFW181" s="453"/>
      <c r="AFX181" s="453"/>
      <c r="AFY181" s="453"/>
      <c r="AFZ181" s="453"/>
      <c r="AGA181" s="453"/>
      <c r="AGB181" s="453"/>
      <c r="AGC181" s="453"/>
      <c r="AGD181" s="453"/>
      <c r="AGE181" s="453"/>
      <c r="AGF181" s="453"/>
      <c r="AGG181" s="453"/>
      <c r="AGH181" s="453"/>
      <c r="AGI181" s="453"/>
      <c r="AGJ181" s="453"/>
      <c r="AGK181" s="453"/>
      <c r="AGL181" s="453"/>
      <c r="AGM181" s="453"/>
      <c r="AGN181" s="453"/>
      <c r="AGO181" s="453"/>
      <c r="AGP181" s="453"/>
      <c r="AGQ181" s="453"/>
      <c r="AGR181" s="453"/>
      <c r="AGS181" s="453"/>
      <c r="AGT181" s="453"/>
      <c r="AGU181" s="453"/>
      <c r="AGV181" s="453"/>
      <c r="AGW181" s="453"/>
      <c r="AGX181" s="453"/>
      <c r="AGY181" s="453"/>
      <c r="AGZ181" s="453"/>
      <c r="AHA181" s="453"/>
      <c r="AHB181" s="453"/>
      <c r="AHC181" s="453"/>
      <c r="AHD181" s="453"/>
      <c r="AHE181" s="453"/>
      <c r="AHF181" s="453"/>
      <c r="AHG181" s="453"/>
      <c r="AHH181" s="453"/>
      <c r="AHI181" s="453"/>
      <c r="AHJ181" s="453"/>
      <c r="AHK181" s="453"/>
      <c r="AHL181" s="453"/>
      <c r="AHM181" s="453"/>
      <c r="AHN181" s="453"/>
      <c r="AHO181" s="453"/>
      <c r="AHP181" s="453"/>
      <c r="AHQ181" s="453"/>
      <c r="AHR181" s="453"/>
      <c r="AHS181" s="453"/>
      <c r="AHT181" s="453"/>
      <c r="AHU181" s="453"/>
      <c r="AHV181" s="453"/>
      <c r="AHW181" s="453"/>
      <c r="AHX181" s="453"/>
      <c r="AHY181" s="453"/>
      <c r="AHZ181" s="453"/>
      <c r="AIA181" s="453"/>
      <c r="AIB181" s="453"/>
      <c r="AIC181" s="453"/>
      <c r="AID181" s="453"/>
      <c r="AIE181" s="453"/>
      <c r="AIF181" s="453"/>
      <c r="AIG181" s="453"/>
      <c r="AIH181" s="453"/>
      <c r="AII181" s="453"/>
      <c r="AIJ181" s="453"/>
      <c r="AIK181" s="453"/>
      <c r="AIL181" s="453"/>
      <c r="AIM181" s="453"/>
      <c r="AIN181" s="453"/>
      <c r="AIO181" s="453"/>
      <c r="AIP181" s="453"/>
      <c r="AIQ181" s="453"/>
      <c r="AIR181" s="453"/>
      <c r="AIS181" s="453"/>
      <c r="AIT181" s="453"/>
      <c r="AIU181" s="453"/>
      <c r="AIV181" s="453"/>
      <c r="AIW181" s="453"/>
      <c r="AIX181" s="453"/>
      <c r="AIY181" s="453"/>
      <c r="AIZ181" s="453"/>
      <c r="AJA181" s="453"/>
      <c r="AJB181" s="453"/>
      <c r="AJC181" s="453"/>
      <c r="AJD181" s="453"/>
      <c r="AJE181" s="453"/>
      <c r="AJF181" s="453"/>
      <c r="AJG181" s="453"/>
      <c r="AJH181" s="453"/>
      <c r="AJI181" s="453"/>
      <c r="AJJ181" s="453"/>
      <c r="AJK181" s="453"/>
      <c r="AJL181" s="453"/>
      <c r="AJM181" s="453"/>
      <c r="AJN181" s="453"/>
      <c r="AJO181" s="453"/>
      <c r="AJP181" s="453"/>
      <c r="AJQ181" s="453"/>
      <c r="AJR181" s="453"/>
      <c r="AJS181" s="453"/>
      <c r="AJT181" s="453"/>
      <c r="AJU181" s="453"/>
      <c r="AJV181" s="453"/>
      <c r="AJW181" s="453"/>
      <c r="AJX181" s="453"/>
      <c r="AJY181" s="453"/>
      <c r="AJZ181" s="453"/>
      <c r="AKA181" s="453"/>
      <c r="AKB181" s="453"/>
      <c r="AKC181" s="453"/>
      <c r="AKD181" s="453"/>
      <c r="AKE181" s="453"/>
      <c r="AKF181" s="453"/>
      <c r="AKG181" s="453"/>
      <c r="AKH181" s="453"/>
      <c r="AKI181" s="453"/>
      <c r="AKJ181" s="453"/>
      <c r="AKK181" s="453"/>
      <c r="AKL181" s="453"/>
      <c r="AKM181" s="453"/>
      <c r="AKN181" s="453"/>
      <c r="AKO181" s="453"/>
      <c r="AKP181" s="453"/>
      <c r="AKQ181" s="453"/>
      <c r="AKR181" s="453"/>
      <c r="AKS181" s="453"/>
      <c r="AKT181" s="453"/>
      <c r="AKU181" s="453"/>
      <c r="AKV181" s="453"/>
      <c r="AKW181" s="453"/>
      <c r="AKX181" s="453"/>
      <c r="AKY181" s="453"/>
      <c r="AKZ181" s="453"/>
      <c r="ALA181" s="453"/>
      <c r="ALB181" s="453"/>
      <c r="ALC181" s="453"/>
      <c r="ALD181" s="453"/>
      <c r="ALE181" s="453"/>
      <c r="ALF181" s="453"/>
      <c r="ALG181" s="453"/>
      <c r="ALH181" s="453"/>
      <c r="ALI181" s="453"/>
      <c r="ALJ181" s="453"/>
      <c r="ALK181" s="453"/>
      <c r="ALL181" s="453"/>
      <c r="ALM181" s="453"/>
      <c r="ALN181" s="453"/>
      <c r="ALO181" s="453"/>
      <c r="ALP181" s="453"/>
      <c r="ALQ181" s="453"/>
      <c r="ALR181" s="453"/>
      <c r="ALS181" s="453"/>
      <c r="ALT181" s="453"/>
      <c r="ALU181" s="453"/>
      <c r="ALV181" s="453"/>
      <c r="ALW181" s="453"/>
      <c r="ALX181" s="453"/>
      <c r="ALY181" s="453"/>
      <c r="ALZ181" s="453"/>
      <c r="AMA181" s="453"/>
      <c r="AMB181" s="453"/>
      <c r="AMC181" s="453"/>
      <c r="AMD181" s="453"/>
      <c r="AME181" s="453"/>
      <c r="AMF181" s="453"/>
      <c r="AMG181" s="453"/>
      <c r="AMH181" s="453"/>
      <c r="AMI181" s="453"/>
    </row>
    <row r="182" spans="1:1023" ht="21" customHeight="1" x14ac:dyDescent="0.25">
      <c r="A182" s="253" t="s">
        <v>771</v>
      </c>
      <c r="B182" s="163">
        <v>181</v>
      </c>
      <c r="C182" s="224" t="s">
        <v>24793</v>
      </c>
      <c r="D182" s="173"/>
      <c r="E182" s="450"/>
      <c r="F182" s="194">
        <v>4</v>
      </c>
      <c r="G182" s="260"/>
      <c r="H182" s="260"/>
      <c r="I182" s="321" t="s">
        <v>772</v>
      </c>
      <c r="J182" s="336">
        <v>2</v>
      </c>
      <c r="K182" s="378">
        <v>1</v>
      </c>
      <c r="L182" s="378"/>
      <c r="M182" s="379"/>
      <c r="N182" s="379"/>
      <c r="O182" s="378"/>
      <c r="P182" s="379"/>
      <c r="Q182" s="379"/>
      <c r="R182" s="379"/>
      <c r="S182" s="379"/>
      <c r="T182" s="379"/>
      <c r="U182" s="351"/>
      <c r="V182" s="219">
        <f t="shared" si="109"/>
        <v>100</v>
      </c>
      <c r="W182" s="219">
        <f t="shared" si="101"/>
        <v>100</v>
      </c>
      <c r="X182" s="219">
        <f t="shared" si="112"/>
        <v>100</v>
      </c>
      <c r="Y182" s="219">
        <f t="shared" si="113"/>
        <v>100</v>
      </c>
      <c r="Z182" s="219">
        <f t="shared" si="114"/>
        <v>100</v>
      </c>
      <c r="AA182" s="220">
        <f t="shared" si="115"/>
        <v>100</v>
      </c>
      <c r="AB182" s="220">
        <f t="shared" si="116"/>
        <v>100</v>
      </c>
      <c r="AC182" s="220">
        <f t="shared" si="117"/>
        <v>100</v>
      </c>
      <c r="AD182" s="416">
        <f>IF(L182=0,100,IF(L182=1,1,IF(L182="1B",1,IF(L182="1A",0.1,100))))</f>
        <v>100</v>
      </c>
      <c r="AE182" s="416">
        <f t="shared" si="121"/>
        <v>100</v>
      </c>
      <c r="AF182" s="212">
        <f t="shared" si="133"/>
        <v>1</v>
      </c>
      <c r="AG182" s="212">
        <f t="shared" si="118"/>
        <v>10</v>
      </c>
      <c r="AH182" s="212">
        <f t="shared" si="134"/>
        <v>3</v>
      </c>
      <c r="AI182" s="212">
        <f t="shared" si="120"/>
        <v>100</v>
      </c>
      <c r="AJ182" s="214">
        <v>4.3700000000000003E-2</v>
      </c>
      <c r="AK182" s="191">
        <v>1</v>
      </c>
      <c r="AL182" s="191">
        <v>3</v>
      </c>
      <c r="AM182" s="266" t="s">
        <v>773</v>
      </c>
      <c r="AN182" s="412"/>
      <c r="AO182" s="412"/>
      <c r="AP182" s="412"/>
      <c r="AQ182" s="234" t="s">
        <v>24794</v>
      </c>
      <c r="AR182" s="412"/>
      <c r="AS182" s="412"/>
      <c r="AT182" s="412"/>
    </row>
    <row r="183" spans="1:1023" ht="18.75" customHeight="1" x14ac:dyDescent="0.25">
      <c r="A183" s="259" t="s">
        <v>815</v>
      </c>
      <c r="B183" s="163">
        <v>182</v>
      </c>
      <c r="C183" s="162" t="s">
        <v>816</v>
      </c>
      <c r="D183" s="181" t="s">
        <v>1144</v>
      </c>
      <c r="E183" s="445"/>
      <c r="F183" s="202"/>
      <c r="G183" s="173"/>
      <c r="H183" s="173"/>
      <c r="I183" s="320">
        <v>294</v>
      </c>
      <c r="J183" s="354">
        <v>2</v>
      </c>
      <c r="K183" s="355">
        <v>1</v>
      </c>
      <c r="L183" s="355"/>
      <c r="M183" s="356"/>
      <c r="N183" s="356"/>
      <c r="O183" s="355"/>
      <c r="P183" s="356"/>
      <c r="Q183" s="356"/>
      <c r="R183" s="356"/>
      <c r="S183" s="356"/>
      <c r="T183" s="356"/>
      <c r="U183" s="351"/>
      <c r="V183" s="219">
        <f t="shared" si="109"/>
        <v>100</v>
      </c>
      <c r="W183" s="219">
        <f t="shared" si="101"/>
        <v>100</v>
      </c>
      <c r="X183" s="219">
        <f t="shared" si="112"/>
        <v>100</v>
      </c>
      <c r="Y183" s="219">
        <f t="shared" si="113"/>
        <v>100</v>
      </c>
      <c r="Z183" s="219">
        <f t="shared" si="114"/>
        <v>100</v>
      </c>
      <c r="AA183" s="220">
        <f t="shared" si="115"/>
        <v>100</v>
      </c>
      <c r="AB183" s="220">
        <f t="shared" si="116"/>
        <v>100</v>
      </c>
      <c r="AC183" s="220">
        <f t="shared" si="117"/>
        <v>100</v>
      </c>
      <c r="AD183" s="416">
        <f>IF(L183=0,100,IF(L183=1,1,IF(L183="1B",1,IF(L183="1A",0.1,100))))</f>
        <v>100</v>
      </c>
      <c r="AE183" s="416">
        <f t="shared" si="121"/>
        <v>100</v>
      </c>
      <c r="AF183" s="212">
        <f t="shared" si="133"/>
        <v>1</v>
      </c>
      <c r="AG183" s="212">
        <f t="shared" si="118"/>
        <v>10</v>
      </c>
      <c r="AH183" s="212">
        <f t="shared" si="134"/>
        <v>3</v>
      </c>
      <c r="AI183" s="212">
        <f t="shared" si="120"/>
        <v>100</v>
      </c>
      <c r="AJ183" s="214">
        <v>7.3999999999999996E-2</v>
      </c>
      <c r="AK183" s="301"/>
      <c r="AL183" s="282">
        <v>3</v>
      </c>
      <c r="AM183" s="214" t="s">
        <v>817</v>
      </c>
      <c r="AN183" s="245"/>
      <c r="AO183" s="245"/>
      <c r="AP183" s="245"/>
      <c r="AQ183" s="247" t="s">
        <v>760</v>
      </c>
      <c r="AR183" s="245"/>
      <c r="AS183" s="245"/>
      <c r="AT183" s="245"/>
    </row>
    <row r="184" spans="1:1023" ht="15.75" x14ac:dyDescent="0.25">
      <c r="A184" s="259" t="s">
        <v>24507</v>
      </c>
      <c r="B184" s="163">
        <v>183</v>
      </c>
      <c r="C184" s="224" t="s">
        <v>24795</v>
      </c>
      <c r="D184" s="181" t="s">
        <v>24508</v>
      </c>
      <c r="E184" s="445"/>
      <c r="F184" s="202"/>
      <c r="G184" s="173"/>
      <c r="H184" s="173"/>
      <c r="I184" s="320">
        <v>294</v>
      </c>
      <c r="J184" s="354"/>
      <c r="K184" s="359"/>
      <c r="L184" s="355"/>
      <c r="M184" s="356"/>
      <c r="N184" s="356"/>
      <c r="O184" s="355"/>
      <c r="P184" s="356"/>
      <c r="Q184" s="356"/>
      <c r="R184" s="356"/>
      <c r="S184" s="356"/>
      <c r="T184" s="356"/>
      <c r="U184" s="351"/>
      <c r="V184" s="219">
        <f t="shared" si="109"/>
        <v>100</v>
      </c>
      <c r="W184" s="219">
        <f t="shared" si="101"/>
        <v>100</v>
      </c>
      <c r="X184" s="219">
        <f t="shared" si="112"/>
        <v>100</v>
      </c>
      <c r="Y184" s="219">
        <f t="shared" si="113"/>
        <v>100</v>
      </c>
      <c r="Z184" s="219">
        <f t="shared" si="114"/>
        <v>100</v>
      </c>
      <c r="AA184" s="220">
        <f t="shared" si="115"/>
        <v>100</v>
      </c>
      <c r="AB184" s="220">
        <f t="shared" si="116"/>
        <v>100</v>
      </c>
      <c r="AC184" s="220">
        <f t="shared" si="117"/>
        <v>100</v>
      </c>
      <c r="AD184" s="416">
        <f>IF(L184=0,100,IF(L184=1,1,IF(L184="1B",1,IF(L184="1A",0.1,100))))</f>
        <v>100</v>
      </c>
      <c r="AE184" s="416">
        <f t="shared" si="121"/>
        <v>100</v>
      </c>
      <c r="AF184" s="212">
        <f t="shared" si="133"/>
        <v>100</v>
      </c>
      <c r="AG184" s="212">
        <f t="shared" si="118"/>
        <v>100</v>
      </c>
      <c r="AH184" s="212">
        <f t="shared" si="134"/>
        <v>100</v>
      </c>
      <c r="AI184" s="212">
        <f t="shared" si="120"/>
        <v>100</v>
      </c>
      <c r="AJ184" s="231" t="s">
        <v>24796</v>
      </c>
      <c r="AK184" s="298">
        <v>1</v>
      </c>
      <c r="AL184" s="299" t="s">
        <v>6201</v>
      </c>
      <c r="AM184" s="214"/>
      <c r="AN184" s="245"/>
      <c r="AO184" s="245"/>
      <c r="AP184" s="245"/>
      <c r="AQ184" s="148" t="s">
        <v>760</v>
      </c>
      <c r="AR184" s="245"/>
      <c r="AS184" s="245"/>
      <c r="AT184" s="245"/>
    </row>
    <row r="185" spans="1:1023" x14ac:dyDescent="0.25">
      <c r="A185" s="208" t="s">
        <v>849</v>
      </c>
      <c r="B185" s="163">
        <v>184</v>
      </c>
      <c r="C185" s="224" t="s">
        <v>24797</v>
      </c>
      <c r="D185" s="178" t="s">
        <v>850</v>
      </c>
      <c r="E185" s="429"/>
      <c r="F185" s="185">
        <v>4</v>
      </c>
      <c r="G185" s="180"/>
      <c r="H185" s="180"/>
      <c r="I185" s="319">
        <v>2</v>
      </c>
      <c r="J185" s="349">
        <v>2</v>
      </c>
      <c r="K185" s="65"/>
      <c r="L185" s="65"/>
      <c r="M185" s="65"/>
      <c r="N185" s="65"/>
      <c r="O185" s="368"/>
      <c r="P185" s="332">
        <v>2</v>
      </c>
      <c r="Q185" s="140"/>
      <c r="R185" s="140"/>
      <c r="S185" s="140"/>
      <c r="T185" s="140"/>
      <c r="U185" s="140"/>
      <c r="V185" s="219">
        <f t="shared" si="109"/>
        <v>100</v>
      </c>
      <c r="W185" s="219">
        <f t="shared" si="101"/>
        <v>100</v>
      </c>
      <c r="X185" s="219">
        <f t="shared" si="112"/>
        <v>100</v>
      </c>
      <c r="Y185" s="219">
        <f t="shared" si="113"/>
        <v>100</v>
      </c>
      <c r="Z185" s="219">
        <f t="shared" si="114"/>
        <v>10</v>
      </c>
      <c r="AA185" s="220">
        <f t="shared" si="115"/>
        <v>100</v>
      </c>
      <c r="AB185" s="220">
        <f t="shared" si="116"/>
        <v>100</v>
      </c>
      <c r="AC185" s="220">
        <f t="shared" si="117"/>
        <v>100</v>
      </c>
      <c r="AD185" s="416">
        <f>IF(L185=0,100,IF(L185=1,1,IF(L185="1B",1,IF(L185="1A",0.1,100))))</f>
        <v>100</v>
      </c>
      <c r="AE185" s="416">
        <f t="shared" si="121"/>
        <v>100</v>
      </c>
      <c r="AF185" s="212">
        <f t="shared" si="133"/>
        <v>100</v>
      </c>
      <c r="AG185" s="212">
        <f t="shared" si="118"/>
        <v>10</v>
      </c>
      <c r="AH185" s="212">
        <f t="shared" si="134"/>
        <v>100</v>
      </c>
      <c r="AI185" s="212">
        <f t="shared" si="120"/>
        <v>100</v>
      </c>
      <c r="AJ185" s="231"/>
      <c r="AK185" s="412"/>
      <c r="AL185" s="412"/>
      <c r="AM185" s="214"/>
      <c r="AN185" s="412"/>
      <c r="AO185" s="412"/>
      <c r="AP185" s="412"/>
      <c r="AQ185" s="167" t="s">
        <v>760</v>
      </c>
      <c r="AR185" s="412"/>
      <c r="AS185" s="412"/>
      <c r="AT185" s="412"/>
    </row>
    <row r="186" spans="1:1023" ht="30" x14ac:dyDescent="0.25">
      <c r="A186" s="259" t="s">
        <v>755</v>
      </c>
      <c r="B186" s="163">
        <v>185</v>
      </c>
      <c r="C186" s="162" t="s">
        <v>756</v>
      </c>
      <c r="D186" s="181" t="s">
        <v>757</v>
      </c>
      <c r="E186" s="450"/>
      <c r="F186" s="194"/>
      <c r="G186" s="260"/>
      <c r="H186" s="260"/>
      <c r="I186" s="321" t="s">
        <v>24798</v>
      </c>
      <c r="J186" s="376">
        <v>2</v>
      </c>
      <c r="K186" s="355">
        <v>2</v>
      </c>
      <c r="L186" s="355"/>
      <c r="M186" s="356"/>
      <c r="N186" s="356"/>
      <c r="O186" s="355"/>
      <c r="P186" s="356"/>
      <c r="Q186" s="356"/>
      <c r="R186" s="356"/>
      <c r="S186" s="356"/>
      <c r="T186" s="356"/>
      <c r="U186" s="351"/>
      <c r="V186" s="219">
        <f t="shared" si="109"/>
        <v>100</v>
      </c>
      <c r="W186" s="219">
        <f t="shared" si="101"/>
        <v>100</v>
      </c>
      <c r="X186" s="219">
        <f t="shared" si="112"/>
        <v>100</v>
      </c>
      <c r="Y186" s="219">
        <f t="shared" si="113"/>
        <v>100</v>
      </c>
      <c r="Z186" s="219">
        <f t="shared" si="114"/>
        <v>100</v>
      </c>
      <c r="AA186" s="220">
        <f t="shared" si="115"/>
        <v>100</v>
      </c>
      <c r="AB186" s="220">
        <f t="shared" si="116"/>
        <v>100</v>
      </c>
      <c r="AC186" s="220">
        <f t="shared" si="117"/>
        <v>100</v>
      </c>
      <c r="AD186" s="416">
        <f>IF(L186=0,100,IF(L186=1,1,IF(L186="1B",1,IF(L186="1A",0.1,100))))</f>
        <v>100</v>
      </c>
      <c r="AE186" s="416">
        <f t="shared" si="121"/>
        <v>100</v>
      </c>
      <c r="AF186" s="212">
        <f t="shared" si="133"/>
        <v>10</v>
      </c>
      <c r="AG186" s="212">
        <f t="shared" si="118"/>
        <v>10</v>
      </c>
      <c r="AH186" s="212">
        <f t="shared" si="134"/>
        <v>100</v>
      </c>
      <c r="AI186" s="212">
        <f t="shared" si="120"/>
        <v>100</v>
      </c>
      <c r="AJ186" s="214" t="s">
        <v>758</v>
      </c>
      <c r="AK186" s="296"/>
      <c r="AL186" s="191"/>
      <c r="AM186" s="266" t="s">
        <v>759</v>
      </c>
      <c r="AN186" s="118"/>
      <c r="AO186" s="118"/>
      <c r="AP186" s="118"/>
      <c r="AQ186" s="167" t="s">
        <v>760</v>
      </c>
      <c r="AR186" s="118"/>
      <c r="AS186" s="118"/>
      <c r="AT186" s="118"/>
    </row>
    <row r="187" spans="1:1023" x14ac:dyDescent="0.25">
      <c r="A187" s="271" t="s">
        <v>810</v>
      </c>
      <c r="B187" s="163">
        <v>186</v>
      </c>
      <c r="C187" s="443" t="s">
        <v>811</v>
      </c>
      <c r="D187" s="176" t="s">
        <v>6147</v>
      </c>
      <c r="E187" s="445"/>
      <c r="F187" s="202">
        <v>3</v>
      </c>
      <c r="G187" s="173">
        <v>3</v>
      </c>
      <c r="H187" s="173">
        <v>3</v>
      </c>
      <c r="I187" s="321">
        <v>9</v>
      </c>
      <c r="J187" s="358" t="s">
        <v>752</v>
      </c>
      <c r="K187" s="359">
        <v>1</v>
      </c>
      <c r="L187" s="359" t="s">
        <v>753</v>
      </c>
      <c r="M187" s="360"/>
      <c r="N187" s="360"/>
      <c r="O187" s="361">
        <v>3</v>
      </c>
      <c r="P187" s="360"/>
      <c r="Q187" s="362" t="s">
        <v>753</v>
      </c>
      <c r="R187" s="363">
        <v>2</v>
      </c>
      <c r="S187" s="360"/>
      <c r="T187" s="360"/>
      <c r="U187" s="364"/>
      <c r="V187" s="219">
        <f t="shared" si="109"/>
        <v>100</v>
      </c>
      <c r="W187" s="219">
        <f t="shared" si="101"/>
        <v>100</v>
      </c>
      <c r="X187" s="272">
        <v>5</v>
      </c>
      <c r="Y187" s="219">
        <f t="shared" si="113"/>
        <v>100</v>
      </c>
      <c r="Z187" s="219">
        <f t="shared" si="114"/>
        <v>100</v>
      </c>
      <c r="AA187" s="220">
        <f t="shared" si="115"/>
        <v>0.1</v>
      </c>
      <c r="AB187" s="220">
        <f t="shared" si="116"/>
        <v>1</v>
      </c>
      <c r="AC187" s="220">
        <f t="shared" si="117"/>
        <v>100</v>
      </c>
      <c r="AD187" s="477">
        <v>0.2</v>
      </c>
      <c r="AE187" s="416">
        <f t="shared" si="121"/>
        <v>100</v>
      </c>
      <c r="AF187" s="273">
        <v>5</v>
      </c>
      <c r="AG187" s="273">
        <v>5</v>
      </c>
      <c r="AH187" s="273">
        <v>25</v>
      </c>
      <c r="AI187" s="273">
        <v>25</v>
      </c>
      <c r="AJ187" s="274" t="s">
        <v>24781</v>
      </c>
      <c r="AK187" s="275"/>
      <c r="AL187" s="276"/>
      <c r="AM187" s="214"/>
      <c r="AN187" s="118"/>
      <c r="AO187" s="118"/>
      <c r="AP187" s="118"/>
      <c r="AQ187" s="167" t="s">
        <v>25268</v>
      </c>
      <c r="AR187" s="118"/>
      <c r="AS187" s="118"/>
      <c r="AT187" s="118"/>
      <c r="AU187" s="412"/>
      <c r="AV187" s="412"/>
      <c r="AW187" s="412"/>
      <c r="AX187" s="412"/>
      <c r="AY187" s="412"/>
      <c r="AZ187" s="412"/>
      <c r="BA187" s="412"/>
      <c r="BB187" s="412"/>
      <c r="BC187" s="412"/>
      <c r="BD187" s="412"/>
      <c r="BE187" s="412"/>
      <c r="BF187" s="412"/>
      <c r="BG187" s="412"/>
      <c r="BH187" s="412"/>
      <c r="BI187" s="412"/>
      <c r="BJ187" s="412"/>
      <c r="BK187" s="412"/>
      <c r="BL187" s="412"/>
      <c r="BM187" s="412"/>
      <c r="BN187" s="412"/>
      <c r="BO187" s="412"/>
      <c r="BP187" s="412"/>
      <c r="BQ187" s="412"/>
      <c r="BR187" s="412"/>
      <c r="BS187" s="412"/>
      <c r="BT187" s="412"/>
      <c r="BU187" s="412"/>
      <c r="BV187" s="412"/>
      <c r="BW187" s="412"/>
      <c r="BX187" s="412"/>
      <c r="BY187" s="412"/>
      <c r="BZ187" s="412"/>
      <c r="CA187" s="412"/>
      <c r="CB187" s="412"/>
      <c r="CC187" s="412"/>
      <c r="CD187" s="412"/>
      <c r="CE187" s="412"/>
      <c r="CF187" s="412"/>
      <c r="CG187" s="412"/>
      <c r="CH187" s="412"/>
      <c r="CI187" s="412"/>
      <c r="CJ187" s="412"/>
      <c r="CK187" s="412"/>
      <c r="CL187" s="412"/>
      <c r="CM187" s="412"/>
      <c r="CN187" s="412"/>
      <c r="CO187" s="412"/>
      <c r="CP187" s="412"/>
      <c r="CQ187" s="412"/>
      <c r="CR187" s="412"/>
      <c r="CS187" s="412"/>
      <c r="CT187" s="412"/>
      <c r="CU187" s="412"/>
      <c r="CV187" s="412"/>
      <c r="CW187" s="412"/>
      <c r="CX187" s="412"/>
      <c r="CY187" s="412"/>
      <c r="CZ187" s="412"/>
      <c r="DA187" s="412"/>
      <c r="DB187" s="412"/>
      <c r="DC187" s="412"/>
      <c r="DD187" s="412"/>
      <c r="DE187" s="412"/>
      <c r="DF187" s="412"/>
      <c r="DG187" s="412"/>
      <c r="DH187" s="412"/>
      <c r="DI187" s="412"/>
      <c r="DJ187" s="412"/>
      <c r="DK187" s="412"/>
      <c r="DL187" s="412"/>
      <c r="DM187" s="412"/>
      <c r="DN187" s="412"/>
      <c r="DO187" s="412"/>
      <c r="DP187" s="412"/>
      <c r="DQ187" s="412"/>
      <c r="DR187" s="412"/>
      <c r="DS187" s="412"/>
      <c r="DT187" s="412"/>
      <c r="DU187" s="412"/>
      <c r="DV187" s="412"/>
      <c r="DW187" s="412"/>
      <c r="DX187" s="412"/>
      <c r="DY187" s="412"/>
      <c r="DZ187" s="412"/>
      <c r="EA187" s="412"/>
      <c r="EB187" s="412"/>
      <c r="EC187" s="412"/>
      <c r="ED187" s="412"/>
      <c r="EE187" s="412"/>
      <c r="EF187" s="412"/>
      <c r="EG187" s="412"/>
      <c r="EH187" s="412"/>
      <c r="EI187" s="412"/>
      <c r="EJ187" s="412"/>
      <c r="EK187" s="412"/>
      <c r="EL187" s="412"/>
      <c r="EM187" s="412"/>
      <c r="EN187" s="412"/>
      <c r="EO187" s="412"/>
      <c r="EP187" s="412"/>
      <c r="EQ187" s="412"/>
      <c r="ER187" s="412"/>
      <c r="ES187" s="412"/>
      <c r="ET187" s="412"/>
      <c r="EU187" s="412"/>
      <c r="EV187" s="412"/>
      <c r="EW187" s="412"/>
      <c r="EX187" s="412"/>
      <c r="EY187" s="412"/>
      <c r="EZ187" s="412"/>
      <c r="FA187" s="412"/>
      <c r="FB187" s="412"/>
      <c r="FC187" s="412"/>
      <c r="FD187" s="412"/>
      <c r="FE187" s="412"/>
      <c r="FF187" s="412"/>
      <c r="FG187" s="412"/>
      <c r="FH187" s="412"/>
      <c r="FI187" s="412"/>
      <c r="FJ187" s="412"/>
      <c r="FK187" s="412"/>
      <c r="FL187" s="412"/>
      <c r="FM187" s="412"/>
      <c r="FN187" s="412"/>
      <c r="FO187" s="412"/>
      <c r="FP187" s="412"/>
      <c r="FQ187" s="412"/>
      <c r="FR187" s="412"/>
      <c r="FS187" s="412"/>
      <c r="FT187" s="412"/>
      <c r="FU187" s="412"/>
      <c r="FV187" s="412"/>
      <c r="FW187" s="412"/>
      <c r="FX187" s="412"/>
      <c r="FY187" s="412"/>
      <c r="FZ187" s="412"/>
      <c r="GA187" s="412"/>
      <c r="GB187" s="412"/>
      <c r="GC187" s="412"/>
      <c r="GD187" s="412"/>
      <c r="GE187" s="412"/>
      <c r="GF187" s="412"/>
      <c r="GG187" s="412"/>
      <c r="GH187" s="412"/>
      <c r="GI187" s="412"/>
      <c r="GJ187" s="412"/>
      <c r="GK187" s="412"/>
      <c r="GL187" s="412"/>
      <c r="GM187" s="412"/>
      <c r="GN187" s="412"/>
      <c r="GO187" s="412"/>
      <c r="GP187" s="412"/>
      <c r="GQ187" s="412"/>
      <c r="GR187" s="412"/>
      <c r="GS187" s="412"/>
      <c r="GT187" s="412"/>
      <c r="GU187" s="412"/>
      <c r="GV187" s="412"/>
      <c r="GW187" s="412"/>
      <c r="GX187" s="412"/>
      <c r="GY187" s="412"/>
      <c r="GZ187" s="412"/>
      <c r="HA187" s="412"/>
      <c r="HB187" s="412"/>
      <c r="HC187" s="412"/>
      <c r="HD187" s="412"/>
      <c r="HE187" s="412"/>
      <c r="HF187" s="412"/>
      <c r="HG187" s="412"/>
      <c r="HH187" s="412"/>
      <c r="HI187" s="412"/>
      <c r="HJ187" s="412"/>
      <c r="HK187" s="412"/>
      <c r="HL187" s="412"/>
      <c r="HM187" s="412"/>
      <c r="HN187" s="412"/>
      <c r="HO187" s="412"/>
      <c r="HP187" s="412"/>
      <c r="HQ187" s="412"/>
      <c r="HR187" s="412"/>
      <c r="HS187" s="412"/>
      <c r="HT187" s="412"/>
      <c r="HU187" s="412"/>
      <c r="HV187" s="412"/>
      <c r="HW187" s="412"/>
      <c r="HX187" s="412"/>
      <c r="HY187" s="412"/>
      <c r="HZ187" s="412"/>
      <c r="IA187" s="412"/>
      <c r="IB187" s="412"/>
      <c r="IC187" s="412"/>
      <c r="ID187" s="412"/>
      <c r="IE187" s="412"/>
      <c r="IF187" s="412"/>
      <c r="IG187" s="412"/>
      <c r="IH187" s="412"/>
      <c r="II187" s="412"/>
      <c r="IJ187" s="412"/>
      <c r="IK187" s="412"/>
      <c r="IL187" s="412"/>
      <c r="IM187" s="412"/>
      <c r="IN187" s="412"/>
      <c r="IO187" s="412"/>
      <c r="IP187" s="412"/>
      <c r="IQ187" s="412"/>
      <c r="IR187" s="412"/>
      <c r="IS187" s="412"/>
      <c r="IT187" s="412"/>
      <c r="IU187" s="412"/>
      <c r="IV187" s="412"/>
      <c r="IW187" s="412"/>
      <c r="IX187" s="412"/>
      <c r="IY187" s="412"/>
      <c r="IZ187" s="412"/>
      <c r="JA187" s="412"/>
      <c r="JB187" s="412"/>
      <c r="JC187" s="412"/>
      <c r="JD187" s="412"/>
      <c r="JE187" s="412"/>
      <c r="JF187" s="412"/>
      <c r="JG187" s="412"/>
      <c r="JH187" s="412"/>
      <c r="JI187" s="412"/>
      <c r="JJ187" s="412"/>
      <c r="JK187" s="412"/>
      <c r="JL187" s="412"/>
      <c r="JM187" s="412"/>
      <c r="JN187" s="412"/>
      <c r="JO187" s="412"/>
      <c r="JP187" s="412"/>
      <c r="JQ187" s="412"/>
      <c r="JR187" s="412"/>
      <c r="JS187" s="412"/>
      <c r="JT187" s="412"/>
      <c r="JU187" s="412"/>
      <c r="JV187" s="412"/>
      <c r="JW187" s="412"/>
      <c r="JX187" s="412"/>
      <c r="JY187" s="412"/>
      <c r="JZ187" s="412"/>
      <c r="KA187" s="412"/>
      <c r="KB187" s="412"/>
      <c r="KC187" s="412"/>
      <c r="KD187" s="412"/>
      <c r="KE187" s="412"/>
      <c r="KF187" s="412"/>
      <c r="KG187" s="412"/>
      <c r="KH187" s="412"/>
      <c r="KI187" s="412"/>
      <c r="KJ187" s="412"/>
      <c r="KK187" s="412"/>
      <c r="KL187" s="412"/>
      <c r="KM187" s="412"/>
      <c r="KN187" s="412"/>
      <c r="KO187" s="412"/>
      <c r="KP187" s="412"/>
      <c r="KQ187" s="412"/>
      <c r="KR187" s="412"/>
      <c r="KS187" s="412"/>
      <c r="KT187" s="412"/>
      <c r="KU187" s="412"/>
      <c r="KV187" s="412"/>
      <c r="KW187" s="412"/>
      <c r="KX187" s="412"/>
      <c r="KY187" s="412"/>
      <c r="KZ187" s="412"/>
      <c r="LA187" s="412"/>
      <c r="LB187" s="412"/>
      <c r="LC187" s="412"/>
      <c r="LD187" s="412"/>
      <c r="LE187" s="412"/>
      <c r="LF187" s="412"/>
      <c r="LG187" s="412"/>
      <c r="LH187" s="412"/>
      <c r="LI187" s="412"/>
      <c r="LJ187" s="412"/>
      <c r="LK187" s="412"/>
      <c r="LL187" s="412"/>
      <c r="LM187" s="412"/>
      <c r="LN187" s="412"/>
      <c r="LO187" s="412"/>
      <c r="LP187" s="412"/>
      <c r="LQ187" s="412"/>
      <c r="LR187" s="412"/>
      <c r="LS187" s="412"/>
      <c r="LT187" s="412"/>
      <c r="LU187" s="412"/>
      <c r="LV187" s="412"/>
      <c r="LW187" s="412"/>
      <c r="LX187" s="412"/>
      <c r="LY187" s="412"/>
      <c r="LZ187" s="412"/>
      <c r="MA187" s="412"/>
      <c r="MB187" s="412"/>
      <c r="MC187" s="412"/>
      <c r="MD187" s="412"/>
      <c r="ME187" s="412"/>
      <c r="MF187" s="412"/>
      <c r="MG187" s="412"/>
      <c r="MH187" s="412"/>
      <c r="MI187" s="412"/>
      <c r="MJ187" s="412"/>
      <c r="MK187" s="412"/>
      <c r="ML187" s="412"/>
      <c r="MM187" s="412"/>
      <c r="MN187" s="412"/>
      <c r="MO187" s="412"/>
      <c r="MP187" s="412"/>
      <c r="MQ187" s="412"/>
      <c r="MR187" s="412"/>
      <c r="MS187" s="412"/>
      <c r="MT187" s="412"/>
      <c r="MU187" s="412"/>
      <c r="MV187" s="412"/>
      <c r="MW187" s="412"/>
      <c r="MX187" s="412"/>
      <c r="MY187" s="412"/>
      <c r="MZ187" s="412"/>
      <c r="NA187" s="412"/>
      <c r="NB187" s="412"/>
      <c r="NC187" s="412"/>
      <c r="ND187" s="412"/>
      <c r="NE187" s="412"/>
      <c r="NF187" s="412"/>
      <c r="NG187" s="412"/>
      <c r="NH187" s="412"/>
      <c r="NI187" s="412"/>
      <c r="NJ187" s="412"/>
      <c r="NK187" s="412"/>
      <c r="NL187" s="412"/>
      <c r="NM187" s="412"/>
      <c r="NN187" s="412"/>
      <c r="NO187" s="412"/>
      <c r="NP187" s="412"/>
      <c r="NQ187" s="412"/>
      <c r="NR187" s="412"/>
      <c r="NS187" s="412"/>
      <c r="NT187" s="412"/>
      <c r="NU187" s="412"/>
      <c r="NV187" s="412"/>
      <c r="NW187" s="412"/>
      <c r="NX187" s="412"/>
      <c r="NY187" s="412"/>
      <c r="NZ187" s="412"/>
      <c r="OA187" s="412"/>
      <c r="OB187" s="412"/>
      <c r="OC187" s="412"/>
      <c r="OD187" s="412"/>
      <c r="OE187" s="412"/>
      <c r="OF187" s="412"/>
      <c r="OG187" s="412"/>
      <c r="OH187" s="412"/>
      <c r="OI187" s="412"/>
      <c r="OJ187" s="412"/>
      <c r="OK187" s="412"/>
      <c r="OL187" s="412"/>
      <c r="OM187" s="412"/>
      <c r="ON187" s="412"/>
      <c r="OO187" s="412"/>
      <c r="OP187" s="412"/>
      <c r="OQ187" s="412"/>
      <c r="OR187" s="412"/>
      <c r="OS187" s="412"/>
      <c r="OT187" s="412"/>
      <c r="OU187" s="412"/>
      <c r="OV187" s="412"/>
      <c r="OW187" s="412"/>
      <c r="OX187" s="412"/>
      <c r="OY187" s="412"/>
      <c r="OZ187" s="412"/>
      <c r="PA187" s="412"/>
      <c r="PB187" s="412"/>
      <c r="PC187" s="412"/>
      <c r="PD187" s="412"/>
      <c r="PE187" s="412"/>
      <c r="PF187" s="412"/>
      <c r="PG187" s="412"/>
      <c r="PH187" s="412"/>
      <c r="PI187" s="412"/>
      <c r="PJ187" s="412"/>
      <c r="PK187" s="412"/>
      <c r="PL187" s="412"/>
      <c r="PM187" s="412"/>
      <c r="PN187" s="412"/>
      <c r="PO187" s="412"/>
      <c r="PP187" s="412"/>
      <c r="PQ187" s="412"/>
      <c r="PR187" s="412"/>
      <c r="PS187" s="412"/>
      <c r="PT187" s="412"/>
      <c r="PU187" s="412"/>
      <c r="PV187" s="412"/>
      <c r="PW187" s="412"/>
      <c r="PX187" s="412"/>
      <c r="PY187" s="412"/>
      <c r="PZ187" s="412"/>
      <c r="QA187" s="412"/>
      <c r="QB187" s="412"/>
      <c r="QC187" s="412"/>
      <c r="QD187" s="412"/>
      <c r="QE187" s="412"/>
      <c r="QF187" s="412"/>
      <c r="QG187" s="412"/>
      <c r="QH187" s="412"/>
      <c r="QI187" s="412"/>
      <c r="QJ187" s="412"/>
      <c r="QK187" s="412"/>
      <c r="QL187" s="412"/>
      <c r="QM187" s="412"/>
      <c r="QN187" s="412"/>
      <c r="QO187" s="412"/>
      <c r="QP187" s="412"/>
      <c r="QQ187" s="412"/>
      <c r="QR187" s="412"/>
      <c r="QS187" s="412"/>
      <c r="QT187" s="412"/>
      <c r="QU187" s="412"/>
      <c r="QV187" s="412"/>
      <c r="QW187" s="412"/>
      <c r="QX187" s="412"/>
      <c r="QY187" s="412"/>
      <c r="QZ187" s="412"/>
      <c r="RA187" s="412"/>
      <c r="RB187" s="412"/>
      <c r="RC187" s="412"/>
      <c r="RD187" s="412"/>
      <c r="RE187" s="412"/>
      <c r="RF187" s="412"/>
      <c r="RG187" s="412"/>
      <c r="RH187" s="412"/>
      <c r="RI187" s="412"/>
      <c r="RJ187" s="412"/>
      <c r="RK187" s="412"/>
      <c r="RL187" s="412"/>
      <c r="RM187" s="412"/>
      <c r="RN187" s="412"/>
      <c r="RO187" s="412"/>
      <c r="RP187" s="412"/>
      <c r="RQ187" s="412"/>
      <c r="RR187" s="412"/>
      <c r="RS187" s="412"/>
      <c r="RT187" s="412"/>
      <c r="RU187" s="412"/>
      <c r="RV187" s="412"/>
      <c r="RW187" s="412"/>
      <c r="RX187" s="412"/>
      <c r="RY187" s="412"/>
      <c r="RZ187" s="412"/>
      <c r="SA187" s="412"/>
      <c r="SB187" s="412"/>
      <c r="SC187" s="412"/>
      <c r="SD187" s="412"/>
      <c r="SE187" s="412"/>
      <c r="SF187" s="412"/>
      <c r="SG187" s="412"/>
      <c r="SH187" s="412"/>
      <c r="SI187" s="412"/>
      <c r="SJ187" s="412"/>
      <c r="SK187" s="412"/>
      <c r="SL187" s="412"/>
      <c r="SM187" s="412"/>
      <c r="SN187" s="412"/>
      <c r="SO187" s="412"/>
      <c r="SP187" s="412"/>
      <c r="SQ187" s="412"/>
      <c r="SR187" s="412"/>
      <c r="SS187" s="412"/>
      <c r="ST187" s="412"/>
      <c r="SU187" s="412"/>
      <c r="SV187" s="412"/>
      <c r="SW187" s="412"/>
      <c r="SX187" s="412"/>
      <c r="SY187" s="412"/>
      <c r="SZ187" s="412"/>
      <c r="TA187" s="412"/>
      <c r="TB187" s="412"/>
      <c r="TC187" s="412"/>
      <c r="TD187" s="412"/>
      <c r="TE187" s="412"/>
      <c r="TF187" s="412"/>
      <c r="TG187" s="412"/>
      <c r="TH187" s="412"/>
      <c r="TI187" s="412"/>
      <c r="TJ187" s="412"/>
      <c r="TK187" s="412"/>
      <c r="TL187" s="412"/>
      <c r="TM187" s="412"/>
      <c r="TN187" s="412"/>
      <c r="TO187" s="412"/>
      <c r="TP187" s="412"/>
      <c r="TQ187" s="412"/>
      <c r="TR187" s="412"/>
      <c r="TS187" s="412"/>
      <c r="TT187" s="412"/>
      <c r="TU187" s="412"/>
      <c r="TV187" s="412"/>
      <c r="TW187" s="412"/>
      <c r="TX187" s="412"/>
      <c r="TY187" s="412"/>
      <c r="TZ187" s="412"/>
      <c r="UA187" s="412"/>
      <c r="UB187" s="412"/>
      <c r="UC187" s="412"/>
      <c r="UD187" s="412"/>
      <c r="UE187" s="412"/>
      <c r="UF187" s="412"/>
      <c r="UG187" s="412"/>
      <c r="UH187" s="412"/>
      <c r="UI187" s="412"/>
      <c r="UJ187" s="412"/>
      <c r="UK187" s="412"/>
      <c r="UL187" s="412"/>
      <c r="UM187" s="412"/>
      <c r="UN187" s="412"/>
      <c r="UO187" s="412"/>
      <c r="UP187" s="412"/>
      <c r="UQ187" s="412"/>
      <c r="UR187" s="412"/>
      <c r="US187" s="412"/>
      <c r="UT187" s="412"/>
      <c r="UU187" s="412"/>
      <c r="UV187" s="412"/>
      <c r="UW187" s="412"/>
      <c r="UX187" s="412"/>
      <c r="UY187" s="412"/>
      <c r="UZ187" s="412"/>
      <c r="VA187" s="412"/>
      <c r="VB187" s="412"/>
      <c r="VC187" s="412"/>
      <c r="VD187" s="412"/>
      <c r="VE187" s="412"/>
      <c r="VF187" s="412"/>
      <c r="VG187" s="412"/>
      <c r="VH187" s="412"/>
      <c r="VI187" s="412"/>
      <c r="VJ187" s="412"/>
      <c r="VK187" s="412"/>
      <c r="VL187" s="412"/>
      <c r="VM187" s="412"/>
      <c r="VN187" s="412"/>
      <c r="VO187" s="412"/>
      <c r="VP187" s="412"/>
      <c r="VQ187" s="412"/>
      <c r="VR187" s="412"/>
      <c r="VS187" s="412"/>
      <c r="VT187" s="412"/>
      <c r="VU187" s="412"/>
      <c r="VV187" s="412"/>
      <c r="VW187" s="412"/>
      <c r="VX187" s="412"/>
      <c r="VY187" s="412"/>
      <c r="VZ187" s="412"/>
      <c r="WA187" s="412"/>
      <c r="WB187" s="412"/>
      <c r="WC187" s="412"/>
      <c r="WD187" s="412"/>
      <c r="WE187" s="412"/>
      <c r="WF187" s="412"/>
      <c r="WG187" s="412"/>
      <c r="WH187" s="412"/>
      <c r="WI187" s="412"/>
      <c r="WJ187" s="412"/>
      <c r="WK187" s="412"/>
      <c r="WL187" s="412"/>
      <c r="WM187" s="412"/>
      <c r="WN187" s="412"/>
      <c r="WO187" s="412"/>
      <c r="WP187" s="412"/>
      <c r="WQ187" s="412"/>
      <c r="WR187" s="412"/>
      <c r="WS187" s="412"/>
      <c r="WT187" s="412"/>
      <c r="WU187" s="412"/>
      <c r="WV187" s="412"/>
      <c r="WW187" s="412"/>
      <c r="WX187" s="412"/>
      <c r="WY187" s="412"/>
      <c r="WZ187" s="412"/>
      <c r="XA187" s="412"/>
      <c r="XB187" s="412"/>
      <c r="XC187" s="412"/>
      <c r="XD187" s="412"/>
      <c r="XE187" s="412"/>
      <c r="XF187" s="412"/>
      <c r="XG187" s="412"/>
      <c r="XH187" s="412"/>
      <c r="XI187" s="412"/>
      <c r="XJ187" s="412"/>
      <c r="XK187" s="412"/>
      <c r="XL187" s="412"/>
      <c r="XM187" s="412"/>
      <c r="XN187" s="412"/>
      <c r="XO187" s="412"/>
      <c r="XP187" s="412"/>
      <c r="XQ187" s="412"/>
      <c r="XR187" s="412"/>
      <c r="XS187" s="412"/>
      <c r="XT187" s="412"/>
      <c r="XU187" s="412"/>
      <c r="XV187" s="412"/>
      <c r="XW187" s="412"/>
      <c r="XX187" s="412"/>
      <c r="XY187" s="412"/>
      <c r="XZ187" s="412"/>
      <c r="YA187" s="412"/>
      <c r="YB187" s="412"/>
      <c r="YC187" s="412"/>
      <c r="YD187" s="412"/>
      <c r="YE187" s="412"/>
      <c r="YF187" s="412"/>
      <c r="YG187" s="412"/>
      <c r="YH187" s="412"/>
      <c r="YI187" s="412"/>
      <c r="YJ187" s="412"/>
      <c r="YK187" s="412"/>
      <c r="YL187" s="412"/>
      <c r="YM187" s="412"/>
      <c r="YN187" s="412"/>
      <c r="YO187" s="412"/>
      <c r="YP187" s="412"/>
      <c r="YQ187" s="412"/>
      <c r="YR187" s="412"/>
      <c r="YS187" s="412"/>
      <c r="YT187" s="412"/>
      <c r="YU187" s="412"/>
      <c r="YV187" s="412"/>
      <c r="YW187" s="412"/>
      <c r="YX187" s="412"/>
      <c r="YY187" s="412"/>
      <c r="YZ187" s="412"/>
      <c r="ZA187" s="412"/>
      <c r="ZB187" s="412"/>
      <c r="ZC187" s="412"/>
      <c r="ZD187" s="412"/>
      <c r="ZE187" s="412"/>
      <c r="ZF187" s="412"/>
      <c r="ZG187" s="412"/>
      <c r="ZH187" s="412"/>
      <c r="ZI187" s="412"/>
      <c r="ZJ187" s="412"/>
      <c r="ZK187" s="412"/>
      <c r="ZL187" s="412"/>
      <c r="ZM187" s="412"/>
      <c r="ZN187" s="412"/>
      <c r="ZO187" s="412"/>
      <c r="ZP187" s="412"/>
      <c r="ZQ187" s="412"/>
      <c r="ZR187" s="412"/>
      <c r="ZS187" s="412"/>
      <c r="ZT187" s="412"/>
      <c r="ZU187" s="412"/>
      <c r="ZV187" s="412"/>
      <c r="ZW187" s="412"/>
      <c r="ZX187" s="412"/>
      <c r="ZY187" s="412"/>
      <c r="ZZ187" s="412"/>
      <c r="AAA187" s="412"/>
      <c r="AAB187" s="412"/>
      <c r="AAC187" s="412"/>
      <c r="AAD187" s="412"/>
      <c r="AAE187" s="412"/>
      <c r="AAF187" s="412"/>
      <c r="AAG187" s="412"/>
      <c r="AAH187" s="412"/>
      <c r="AAI187" s="412"/>
      <c r="AAJ187" s="412"/>
      <c r="AAK187" s="412"/>
      <c r="AAL187" s="412"/>
      <c r="AAM187" s="412"/>
      <c r="AAN187" s="412"/>
      <c r="AAO187" s="412"/>
      <c r="AAP187" s="412"/>
      <c r="AAQ187" s="412"/>
      <c r="AAR187" s="412"/>
      <c r="AAS187" s="412"/>
      <c r="AAT187" s="412"/>
      <c r="AAU187" s="412"/>
      <c r="AAV187" s="412"/>
      <c r="AAW187" s="412"/>
      <c r="AAX187" s="412"/>
      <c r="AAY187" s="412"/>
      <c r="AAZ187" s="412"/>
      <c r="ABA187" s="412"/>
      <c r="ABB187" s="412"/>
      <c r="ABC187" s="412"/>
      <c r="ABD187" s="412"/>
      <c r="ABE187" s="412"/>
      <c r="ABF187" s="412"/>
      <c r="ABG187" s="412"/>
      <c r="ABH187" s="412"/>
      <c r="ABI187" s="412"/>
      <c r="ABJ187" s="412"/>
      <c r="ABK187" s="412"/>
      <c r="ABL187" s="412"/>
      <c r="ABM187" s="412"/>
      <c r="ABN187" s="412"/>
      <c r="ABO187" s="412"/>
      <c r="ABP187" s="412"/>
      <c r="ABQ187" s="412"/>
      <c r="ABR187" s="412"/>
      <c r="ABS187" s="412"/>
      <c r="ABT187" s="412"/>
      <c r="ABU187" s="412"/>
      <c r="ABV187" s="412"/>
      <c r="ABW187" s="412"/>
      <c r="ABX187" s="412"/>
      <c r="ABY187" s="412"/>
      <c r="ABZ187" s="412"/>
      <c r="ACA187" s="412"/>
      <c r="ACB187" s="412"/>
      <c r="ACC187" s="412"/>
      <c r="ACD187" s="412"/>
      <c r="ACE187" s="412"/>
      <c r="ACF187" s="412"/>
      <c r="ACG187" s="412"/>
      <c r="ACH187" s="412"/>
      <c r="ACI187" s="412"/>
      <c r="ACJ187" s="412"/>
      <c r="ACK187" s="412"/>
      <c r="ACL187" s="412"/>
      <c r="ACM187" s="412"/>
      <c r="ACN187" s="412"/>
      <c r="ACO187" s="412"/>
      <c r="ACP187" s="412"/>
      <c r="ACQ187" s="412"/>
      <c r="ACR187" s="412"/>
      <c r="ACS187" s="412"/>
      <c r="ACT187" s="412"/>
      <c r="ACU187" s="412"/>
      <c r="ACV187" s="412"/>
      <c r="ACW187" s="412"/>
      <c r="ACX187" s="412"/>
      <c r="ACY187" s="412"/>
      <c r="ACZ187" s="412"/>
      <c r="ADA187" s="412"/>
      <c r="ADB187" s="412"/>
      <c r="ADC187" s="412"/>
      <c r="ADD187" s="412"/>
      <c r="ADE187" s="412"/>
      <c r="ADF187" s="412"/>
      <c r="ADG187" s="412"/>
      <c r="ADH187" s="412"/>
      <c r="ADI187" s="412"/>
      <c r="ADJ187" s="412"/>
      <c r="ADK187" s="412"/>
      <c r="ADL187" s="412"/>
      <c r="ADM187" s="412"/>
      <c r="ADN187" s="412"/>
      <c r="ADO187" s="412"/>
      <c r="ADP187" s="412"/>
      <c r="ADQ187" s="412"/>
      <c r="ADR187" s="412"/>
      <c r="ADS187" s="412"/>
      <c r="ADT187" s="412"/>
      <c r="ADU187" s="412"/>
      <c r="ADV187" s="412"/>
      <c r="ADW187" s="412"/>
      <c r="ADX187" s="412"/>
      <c r="ADY187" s="412"/>
      <c r="ADZ187" s="412"/>
      <c r="AEA187" s="412"/>
      <c r="AEB187" s="412"/>
      <c r="AEC187" s="412"/>
      <c r="AED187" s="412"/>
      <c r="AEE187" s="412"/>
      <c r="AEF187" s="412"/>
      <c r="AEG187" s="412"/>
      <c r="AEH187" s="412"/>
      <c r="AEI187" s="412"/>
      <c r="AEJ187" s="412"/>
      <c r="AEK187" s="412"/>
      <c r="AEL187" s="412"/>
      <c r="AEM187" s="412"/>
      <c r="AEN187" s="412"/>
      <c r="AEO187" s="412"/>
      <c r="AEP187" s="412"/>
      <c r="AEQ187" s="412"/>
      <c r="AER187" s="412"/>
      <c r="AES187" s="412"/>
      <c r="AET187" s="412"/>
      <c r="AEU187" s="412"/>
      <c r="AEV187" s="412"/>
      <c r="AEW187" s="412"/>
      <c r="AEX187" s="412"/>
      <c r="AEY187" s="412"/>
      <c r="AEZ187" s="412"/>
      <c r="AFA187" s="412"/>
      <c r="AFB187" s="412"/>
      <c r="AFC187" s="412"/>
      <c r="AFD187" s="412"/>
      <c r="AFE187" s="412"/>
      <c r="AFF187" s="412"/>
      <c r="AFG187" s="412"/>
      <c r="AFH187" s="412"/>
      <c r="AFI187" s="412"/>
      <c r="AFJ187" s="412"/>
      <c r="AFK187" s="412"/>
      <c r="AFL187" s="412"/>
      <c r="AFM187" s="412"/>
      <c r="AFN187" s="412"/>
      <c r="AFO187" s="412"/>
      <c r="AFP187" s="412"/>
      <c r="AFQ187" s="412"/>
      <c r="AFR187" s="412"/>
      <c r="AFS187" s="412"/>
      <c r="AFT187" s="412"/>
      <c r="AFU187" s="412"/>
      <c r="AFV187" s="412"/>
      <c r="AFW187" s="412"/>
      <c r="AFX187" s="412"/>
      <c r="AFY187" s="412"/>
      <c r="AFZ187" s="412"/>
      <c r="AGA187" s="412"/>
      <c r="AGB187" s="412"/>
      <c r="AGC187" s="412"/>
      <c r="AGD187" s="412"/>
      <c r="AGE187" s="412"/>
      <c r="AGF187" s="412"/>
      <c r="AGG187" s="412"/>
      <c r="AGH187" s="412"/>
      <c r="AGI187" s="412"/>
      <c r="AGJ187" s="412"/>
      <c r="AGK187" s="412"/>
      <c r="AGL187" s="412"/>
      <c r="AGM187" s="412"/>
      <c r="AGN187" s="412"/>
      <c r="AGO187" s="412"/>
      <c r="AGP187" s="412"/>
      <c r="AGQ187" s="412"/>
      <c r="AGR187" s="412"/>
      <c r="AGS187" s="412"/>
      <c r="AGT187" s="412"/>
      <c r="AGU187" s="412"/>
      <c r="AGV187" s="412"/>
      <c r="AGW187" s="412"/>
      <c r="AGX187" s="412"/>
      <c r="AGY187" s="412"/>
      <c r="AGZ187" s="412"/>
      <c r="AHA187" s="412"/>
      <c r="AHB187" s="412"/>
      <c r="AHC187" s="412"/>
      <c r="AHD187" s="412"/>
      <c r="AHE187" s="412"/>
      <c r="AHF187" s="412"/>
      <c r="AHG187" s="412"/>
      <c r="AHH187" s="412"/>
      <c r="AHI187" s="412"/>
      <c r="AHJ187" s="412"/>
      <c r="AHK187" s="412"/>
      <c r="AHL187" s="412"/>
      <c r="AHM187" s="412"/>
      <c r="AHN187" s="412"/>
      <c r="AHO187" s="412"/>
      <c r="AHP187" s="412"/>
      <c r="AHQ187" s="412"/>
      <c r="AHR187" s="412"/>
      <c r="AHS187" s="412"/>
      <c r="AHT187" s="412"/>
      <c r="AHU187" s="412"/>
      <c r="AHV187" s="412"/>
      <c r="AHW187" s="412"/>
      <c r="AHX187" s="412"/>
      <c r="AHY187" s="412"/>
      <c r="AHZ187" s="412"/>
      <c r="AIA187" s="412"/>
      <c r="AIB187" s="412"/>
      <c r="AIC187" s="412"/>
      <c r="AID187" s="412"/>
      <c r="AIE187" s="412"/>
      <c r="AIF187" s="412"/>
      <c r="AIG187" s="412"/>
      <c r="AIH187" s="412"/>
      <c r="AII187" s="412"/>
      <c r="AIJ187" s="412"/>
      <c r="AIK187" s="412"/>
      <c r="AIL187" s="412"/>
      <c r="AIM187" s="412"/>
      <c r="AIN187" s="412"/>
      <c r="AIO187" s="412"/>
      <c r="AIP187" s="412"/>
      <c r="AIQ187" s="412"/>
      <c r="AIR187" s="412"/>
      <c r="AIS187" s="412"/>
      <c r="AIT187" s="412"/>
      <c r="AIU187" s="412"/>
      <c r="AIV187" s="412"/>
      <c r="AIW187" s="412"/>
      <c r="AIX187" s="412"/>
      <c r="AIY187" s="412"/>
      <c r="AIZ187" s="412"/>
      <c r="AJA187" s="412"/>
      <c r="AJB187" s="412"/>
      <c r="AJC187" s="412"/>
      <c r="AJD187" s="412"/>
      <c r="AJE187" s="412"/>
      <c r="AJF187" s="412"/>
      <c r="AJG187" s="412"/>
      <c r="AJH187" s="412"/>
      <c r="AJI187" s="412"/>
      <c r="AJJ187" s="412"/>
      <c r="AJK187" s="412"/>
      <c r="AJL187" s="412"/>
      <c r="AJM187" s="412"/>
      <c r="AJN187" s="412"/>
      <c r="AJO187" s="412"/>
      <c r="AJP187" s="412"/>
      <c r="AJQ187" s="412"/>
      <c r="AJR187" s="412"/>
      <c r="AJS187" s="412"/>
      <c r="AJT187" s="412"/>
      <c r="AJU187" s="412"/>
      <c r="AJV187" s="412"/>
      <c r="AJW187" s="412"/>
      <c r="AJX187" s="412"/>
      <c r="AJY187" s="412"/>
      <c r="AJZ187" s="412"/>
      <c r="AKA187" s="412"/>
      <c r="AKB187" s="412"/>
      <c r="AKC187" s="412"/>
      <c r="AKD187" s="412"/>
      <c r="AKE187" s="412"/>
      <c r="AKF187" s="412"/>
      <c r="AKG187" s="412"/>
      <c r="AKH187" s="412"/>
      <c r="AKI187" s="412"/>
      <c r="AKJ187" s="412"/>
      <c r="AKK187" s="412"/>
      <c r="AKL187" s="412"/>
      <c r="AKM187" s="412"/>
      <c r="AKN187" s="412"/>
      <c r="AKO187" s="412"/>
      <c r="AKP187" s="412"/>
      <c r="AKQ187" s="412"/>
      <c r="AKR187" s="412"/>
      <c r="AKS187" s="412"/>
      <c r="AKT187" s="412"/>
      <c r="AKU187" s="412"/>
      <c r="AKV187" s="412"/>
      <c r="AKW187" s="412"/>
      <c r="AKX187" s="412"/>
      <c r="AKY187" s="412"/>
      <c r="AKZ187" s="412"/>
      <c r="ALA187" s="412"/>
      <c r="ALB187" s="412"/>
      <c r="ALC187" s="412"/>
      <c r="ALD187" s="412"/>
      <c r="ALE187" s="412"/>
      <c r="ALF187" s="412"/>
      <c r="ALG187" s="412"/>
      <c r="ALH187" s="412"/>
      <c r="ALI187" s="412"/>
      <c r="ALJ187" s="412"/>
      <c r="ALK187" s="412"/>
      <c r="ALL187" s="412"/>
      <c r="ALM187" s="412"/>
      <c r="ALN187" s="412"/>
      <c r="ALO187" s="412"/>
      <c r="ALP187" s="412"/>
      <c r="ALQ187" s="412"/>
      <c r="ALR187" s="412"/>
      <c r="ALS187" s="412"/>
      <c r="ALT187" s="412"/>
      <c r="ALU187" s="412"/>
      <c r="ALV187" s="412"/>
      <c r="ALW187" s="412"/>
      <c r="ALX187" s="412"/>
      <c r="ALY187" s="412"/>
      <c r="ALZ187" s="412"/>
      <c r="AMA187" s="412"/>
      <c r="AMB187" s="412"/>
      <c r="AMC187" s="412"/>
      <c r="AMD187" s="412"/>
      <c r="AME187" s="412"/>
      <c r="AMF187" s="412"/>
      <c r="AMG187" s="412"/>
      <c r="AMH187" s="412"/>
    </row>
    <row r="188" spans="1:1023" x14ac:dyDescent="0.25">
      <c r="A188" s="208" t="s">
        <v>1961</v>
      </c>
      <c r="B188" s="163">
        <v>187</v>
      </c>
      <c r="C188" s="162" t="s">
        <v>24799</v>
      </c>
      <c r="D188" s="175" t="s">
        <v>1322</v>
      </c>
      <c r="E188" s="185" t="s">
        <v>822</v>
      </c>
      <c r="F188" s="201"/>
      <c r="G188" s="180"/>
      <c r="H188" s="180"/>
      <c r="I188" s="319">
        <v>1210</v>
      </c>
      <c r="J188" s="366"/>
      <c r="K188" s="332">
        <v>2</v>
      </c>
      <c r="L188" s="140"/>
      <c r="M188" s="140"/>
      <c r="N188" s="140"/>
      <c r="O188" s="336">
        <v>3</v>
      </c>
      <c r="P188" s="140"/>
      <c r="Q188" s="140"/>
      <c r="R188" s="140"/>
      <c r="S188" s="140"/>
      <c r="V188" s="219">
        <f t="shared" si="109"/>
        <v>100</v>
      </c>
      <c r="W188" s="219">
        <f t="shared" si="101"/>
        <v>100</v>
      </c>
      <c r="X188" s="219">
        <f t="shared" ref="X188:X221" si="135">IF(O188=3,20,100)</f>
        <v>20</v>
      </c>
      <c r="Y188" s="219">
        <f t="shared" si="113"/>
        <v>100</v>
      </c>
      <c r="Z188" s="219">
        <f t="shared" si="114"/>
        <v>100</v>
      </c>
      <c r="AA188" s="220">
        <f t="shared" si="115"/>
        <v>100</v>
      </c>
      <c r="AB188" s="220">
        <f t="shared" si="116"/>
        <v>100</v>
      </c>
      <c r="AC188" s="220">
        <f t="shared" si="117"/>
        <v>100</v>
      </c>
      <c r="AD188" s="416">
        <f t="shared" ref="AD188:AD205" si="136">IF(L188=0,100,IF(L188=1,1,IF(L188="1B",1,IF(L188="1A",0.1,100))))</f>
        <v>100</v>
      </c>
      <c r="AE188" s="416">
        <f t="shared" si="121"/>
        <v>100</v>
      </c>
      <c r="AF188" s="212">
        <f t="shared" ref="AF188:AF193" si="137">IF(OR(OR(EXACT(J188,"1A"),EXACT(J188,"1B"),EXACT(J188,"1C")),K188=1),1,IF(K188=2,10,100))</f>
        <v>10</v>
      </c>
      <c r="AG188" s="212">
        <f t="shared" ref="AG188:AG193" si="138">IF(OR(EXACT(J188,"1A"),EXACT(J188,"1B"),EXACT(J188,"1C")),1,IF(J188=2,10,100))</f>
        <v>100</v>
      </c>
      <c r="AH188" s="212">
        <f t="shared" ref="AH188:AH193" si="139">IF(OR(EXACT(J188,"1A"),EXACT(J188,"1B"),EXACT(J188,"1C"),K188=1),3,100)</f>
        <v>100</v>
      </c>
      <c r="AI188" s="212">
        <f t="shared" ref="AI188:AI193" si="140">IF(OR(EXACT(J188,"1A"),EXACT(J188,"1B"),EXACT(J188,"1C")),5,100)</f>
        <v>100</v>
      </c>
      <c r="AJ188" s="231" t="s">
        <v>24800</v>
      </c>
      <c r="AK188" s="412"/>
      <c r="AL188" s="412"/>
      <c r="AM188" s="214"/>
      <c r="AN188" s="118"/>
      <c r="AO188" s="118"/>
      <c r="AP188" s="185" t="s">
        <v>1267</v>
      </c>
      <c r="AQ188" s="167" t="s">
        <v>1264</v>
      </c>
    </row>
    <row r="189" spans="1:1023" x14ac:dyDescent="0.25">
      <c r="A189" s="208" t="s">
        <v>1323</v>
      </c>
      <c r="B189" s="163">
        <v>188</v>
      </c>
      <c r="C189" s="162" t="s">
        <v>24801</v>
      </c>
      <c r="D189" s="175" t="s">
        <v>1324</v>
      </c>
      <c r="E189" s="185" t="s">
        <v>822</v>
      </c>
      <c r="F189" s="201"/>
      <c r="G189" s="180"/>
      <c r="H189" s="180"/>
      <c r="I189" s="319">
        <v>600</v>
      </c>
      <c r="J189" s="366"/>
      <c r="K189" s="332">
        <v>2</v>
      </c>
      <c r="L189" s="140"/>
      <c r="M189" s="140"/>
      <c r="N189" s="140"/>
      <c r="O189" s="336">
        <v>3</v>
      </c>
      <c r="P189" s="140"/>
      <c r="Q189" s="140"/>
      <c r="R189" s="140"/>
      <c r="S189" s="140"/>
      <c r="V189" s="219">
        <f t="shared" si="109"/>
        <v>100</v>
      </c>
      <c r="W189" s="219">
        <f t="shared" si="101"/>
        <v>100</v>
      </c>
      <c r="X189" s="219">
        <f t="shared" si="135"/>
        <v>20</v>
      </c>
      <c r="Y189" s="219">
        <f t="shared" si="113"/>
        <v>100</v>
      </c>
      <c r="Z189" s="219">
        <f t="shared" si="114"/>
        <v>100</v>
      </c>
      <c r="AA189" s="220">
        <f t="shared" si="115"/>
        <v>100</v>
      </c>
      <c r="AB189" s="220">
        <f t="shared" si="116"/>
        <v>100</v>
      </c>
      <c r="AC189" s="220">
        <f t="shared" si="117"/>
        <v>100</v>
      </c>
      <c r="AD189" s="416">
        <f t="shared" si="136"/>
        <v>100</v>
      </c>
      <c r="AE189" s="416">
        <f t="shared" si="121"/>
        <v>100</v>
      </c>
      <c r="AF189" s="212">
        <f t="shared" si="137"/>
        <v>10</v>
      </c>
      <c r="AG189" s="212">
        <f t="shared" si="138"/>
        <v>100</v>
      </c>
      <c r="AH189" s="212">
        <f t="shared" si="139"/>
        <v>100</v>
      </c>
      <c r="AI189" s="212">
        <f t="shared" si="140"/>
        <v>100</v>
      </c>
      <c r="AJ189" s="231" t="s">
        <v>24802</v>
      </c>
      <c r="AK189" s="118"/>
      <c r="AL189" s="118"/>
      <c r="AM189" s="214"/>
      <c r="AN189" s="118"/>
      <c r="AO189" s="118"/>
      <c r="AP189" s="185" t="s">
        <v>1267</v>
      </c>
      <c r="AQ189" s="167" t="s">
        <v>1264</v>
      </c>
    </row>
    <row r="190" spans="1:1023" x14ac:dyDescent="0.25">
      <c r="A190" s="168" t="s">
        <v>1325</v>
      </c>
      <c r="B190" s="163">
        <v>189</v>
      </c>
      <c r="C190" s="162" t="s">
        <v>24803</v>
      </c>
      <c r="D190" s="184" t="s">
        <v>1326</v>
      </c>
      <c r="E190" s="185" t="s">
        <v>770</v>
      </c>
      <c r="F190" s="185">
        <v>4</v>
      </c>
      <c r="G190" s="175">
        <v>4</v>
      </c>
      <c r="H190" s="175">
        <v>4</v>
      </c>
      <c r="I190" s="319">
        <v>100</v>
      </c>
      <c r="J190" s="332">
        <v>2</v>
      </c>
      <c r="K190" s="332">
        <v>1</v>
      </c>
      <c r="L190" s="140"/>
      <c r="M190" s="140"/>
      <c r="N190" s="140"/>
      <c r="O190" s="140"/>
      <c r="P190" s="140"/>
      <c r="Q190" s="140"/>
      <c r="R190" s="140"/>
      <c r="S190" s="140"/>
      <c r="V190" s="219">
        <f t="shared" si="109"/>
        <v>100</v>
      </c>
      <c r="W190" s="219">
        <f t="shared" si="101"/>
        <v>100</v>
      </c>
      <c r="X190" s="219">
        <f t="shared" si="135"/>
        <v>100</v>
      </c>
      <c r="Y190" s="219">
        <f t="shared" si="113"/>
        <v>100</v>
      </c>
      <c r="Z190" s="219">
        <f t="shared" si="114"/>
        <v>100</v>
      </c>
      <c r="AA190" s="220">
        <f t="shared" si="115"/>
        <v>100</v>
      </c>
      <c r="AB190" s="220">
        <f t="shared" si="116"/>
        <v>100</v>
      </c>
      <c r="AC190" s="220">
        <f t="shared" si="117"/>
        <v>100</v>
      </c>
      <c r="AD190" s="416">
        <f t="shared" si="136"/>
        <v>100</v>
      </c>
      <c r="AE190" s="416">
        <f t="shared" si="121"/>
        <v>100</v>
      </c>
      <c r="AF190" s="212">
        <f t="shared" si="137"/>
        <v>1</v>
      </c>
      <c r="AG190" s="212">
        <f t="shared" si="138"/>
        <v>10</v>
      </c>
      <c r="AH190" s="212">
        <f t="shared" si="139"/>
        <v>3</v>
      </c>
      <c r="AI190" s="212">
        <f t="shared" si="140"/>
        <v>100</v>
      </c>
      <c r="AJ190" s="231" t="s">
        <v>24804</v>
      </c>
      <c r="AK190" s="118"/>
      <c r="AL190" s="118"/>
      <c r="AM190" s="214"/>
      <c r="AN190" s="118"/>
      <c r="AO190" s="118"/>
      <c r="AP190" s="412"/>
      <c r="AQ190" s="167" t="s">
        <v>1327</v>
      </c>
    </row>
    <row r="191" spans="1:1023" x14ac:dyDescent="0.25">
      <c r="A191" s="242" t="s">
        <v>1071</v>
      </c>
      <c r="B191" s="163">
        <v>190</v>
      </c>
      <c r="C191" s="162" t="s">
        <v>24805</v>
      </c>
      <c r="D191" s="178" t="s">
        <v>20817</v>
      </c>
      <c r="E191" s="429"/>
      <c r="F191" s="204">
        <v>4</v>
      </c>
      <c r="G191" s="180">
        <v>4</v>
      </c>
      <c r="H191" s="180"/>
      <c r="I191" s="319">
        <v>9</v>
      </c>
      <c r="J191" s="344"/>
      <c r="K191" s="65">
        <v>1</v>
      </c>
      <c r="L191" s="65">
        <v>1</v>
      </c>
      <c r="M191" s="140"/>
      <c r="N191" s="140"/>
      <c r="O191" s="140"/>
      <c r="P191" s="140"/>
      <c r="Q191" s="332">
        <v>2</v>
      </c>
      <c r="R191" s="140"/>
      <c r="S191" s="140"/>
      <c r="T191" s="140"/>
      <c r="U191" s="140"/>
      <c r="V191" s="219">
        <f t="shared" si="109"/>
        <v>100</v>
      </c>
      <c r="W191" s="219">
        <f t="shared" si="101"/>
        <v>100</v>
      </c>
      <c r="X191" s="219">
        <f t="shared" si="135"/>
        <v>100</v>
      </c>
      <c r="Y191" s="219">
        <f t="shared" si="113"/>
        <v>100</v>
      </c>
      <c r="Z191" s="219">
        <f t="shared" si="114"/>
        <v>100</v>
      </c>
      <c r="AA191" s="220">
        <f t="shared" si="115"/>
        <v>1</v>
      </c>
      <c r="AB191" s="220">
        <f t="shared" si="116"/>
        <v>100</v>
      </c>
      <c r="AC191" s="220">
        <f t="shared" si="117"/>
        <v>100</v>
      </c>
      <c r="AD191" s="416">
        <f t="shared" si="136"/>
        <v>1</v>
      </c>
      <c r="AE191" s="416">
        <f t="shared" si="121"/>
        <v>100</v>
      </c>
      <c r="AF191" s="212">
        <f t="shared" si="137"/>
        <v>1</v>
      </c>
      <c r="AG191" s="212">
        <f t="shared" si="138"/>
        <v>100</v>
      </c>
      <c r="AH191" s="212">
        <f t="shared" si="139"/>
        <v>3</v>
      </c>
      <c r="AI191" s="212">
        <f t="shared" si="140"/>
        <v>100</v>
      </c>
      <c r="AJ191" s="231" t="s">
        <v>24806</v>
      </c>
      <c r="AK191" s="118"/>
      <c r="AL191" s="118"/>
      <c r="AM191" s="214"/>
      <c r="AN191" s="118"/>
      <c r="AO191" s="118"/>
      <c r="AP191" s="118"/>
      <c r="AQ191" s="234" t="s">
        <v>24807</v>
      </c>
      <c r="AR191" s="412"/>
      <c r="AS191" s="412"/>
      <c r="AT191" s="412"/>
      <c r="AU191" s="412"/>
      <c r="AV191" s="412"/>
      <c r="AW191" s="412"/>
      <c r="AX191" s="412"/>
      <c r="AY191" s="412"/>
      <c r="AZ191" s="412"/>
      <c r="BA191" s="412"/>
      <c r="BB191" s="412"/>
      <c r="BC191" s="412"/>
      <c r="BD191" s="412"/>
      <c r="BE191" s="412"/>
      <c r="BF191" s="412"/>
      <c r="BG191" s="412"/>
      <c r="BH191" s="412"/>
      <c r="BI191" s="412"/>
      <c r="BJ191" s="412"/>
      <c r="BK191" s="412"/>
      <c r="BL191" s="412"/>
      <c r="BM191" s="412"/>
      <c r="BN191" s="412"/>
      <c r="BO191" s="412"/>
      <c r="BP191" s="412"/>
      <c r="BQ191" s="412"/>
      <c r="BR191" s="412"/>
      <c r="BS191" s="412"/>
      <c r="BT191" s="412"/>
      <c r="BU191" s="412"/>
      <c r="BV191" s="412"/>
      <c r="BW191" s="412"/>
      <c r="BX191" s="412"/>
      <c r="BY191" s="412"/>
      <c r="BZ191" s="412"/>
      <c r="CA191" s="412"/>
      <c r="CB191" s="412"/>
      <c r="CC191" s="412"/>
      <c r="CD191" s="412"/>
      <c r="CE191" s="412"/>
      <c r="CF191" s="412"/>
      <c r="CG191" s="412"/>
      <c r="CH191" s="412"/>
      <c r="CI191" s="412"/>
      <c r="CJ191" s="412"/>
      <c r="CK191" s="412"/>
      <c r="CL191" s="412"/>
      <c r="CM191" s="412"/>
      <c r="CN191" s="412"/>
      <c r="CO191" s="412"/>
      <c r="CP191" s="412"/>
      <c r="CQ191" s="412"/>
      <c r="CR191" s="412"/>
      <c r="CS191" s="412"/>
      <c r="CT191" s="412"/>
      <c r="CU191" s="412"/>
      <c r="CV191" s="412"/>
      <c r="CW191" s="412"/>
      <c r="CX191" s="412"/>
      <c r="CY191" s="412"/>
      <c r="CZ191" s="412"/>
      <c r="DA191" s="412"/>
      <c r="DB191" s="412"/>
      <c r="DC191" s="412"/>
      <c r="DD191" s="412"/>
      <c r="DE191" s="412"/>
      <c r="DF191" s="412"/>
      <c r="DG191" s="412"/>
      <c r="DH191" s="412"/>
      <c r="DI191" s="412"/>
      <c r="DJ191" s="412"/>
      <c r="DK191" s="412"/>
      <c r="DL191" s="412"/>
      <c r="DM191" s="412"/>
      <c r="DN191" s="412"/>
      <c r="DO191" s="412"/>
      <c r="DP191" s="412"/>
      <c r="DQ191" s="412"/>
      <c r="DR191" s="412"/>
      <c r="DS191" s="412"/>
      <c r="DT191" s="412"/>
      <c r="DU191" s="412"/>
      <c r="DV191" s="412"/>
      <c r="DW191" s="412"/>
      <c r="DX191" s="412"/>
      <c r="DY191" s="412"/>
      <c r="DZ191" s="412"/>
      <c r="EA191" s="412"/>
      <c r="EB191" s="412"/>
      <c r="EC191" s="412"/>
      <c r="ED191" s="412"/>
      <c r="EE191" s="412"/>
      <c r="EF191" s="412"/>
      <c r="EG191" s="412"/>
      <c r="EH191" s="412"/>
      <c r="EI191" s="412"/>
      <c r="EJ191" s="412"/>
      <c r="EK191" s="412"/>
      <c r="EL191" s="412"/>
      <c r="EM191" s="412"/>
      <c r="EN191" s="412"/>
      <c r="EO191" s="412"/>
      <c r="EP191" s="412"/>
      <c r="EQ191" s="412"/>
      <c r="ER191" s="412"/>
      <c r="ES191" s="412"/>
      <c r="ET191" s="412"/>
      <c r="EU191" s="412"/>
      <c r="EV191" s="412"/>
      <c r="EW191" s="412"/>
      <c r="EX191" s="412"/>
      <c r="EY191" s="412"/>
      <c r="EZ191" s="412"/>
      <c r="FA191" s="412"/>
      <c r="FB191" s="412"/>
      <c r="FC191" s="412"/>
      <c r="FD191" s="412"/>
      <c r="FE191" s="412"/>
      <c r="FF191" s="412"/>
      <c r="FG191" s="412"/>
      <c r="FH191" s="412"/>
      <c r="FI191" s="412"/>
      <c r="FJ191" s="412"/>
      <c r="FK191" s="412"/>
      <c r="FL191" s="412"/>
      <c r="FM191" s="412"/>
      <c r="FN191" s="412"/>
      <c r="FO191" s="412"/>
      <c r="FP191" s="412"/>
      <c r="FQ191" s="412"/>
      <c r="FR191" s="412"/>
      <c r="FS191" s="412"/>
      <c r="FT191" s="412"/>
      <c r="FU191" s="412"/>
      <c r="FV191" s="412"/>
      <c r="FW191" s="412"/>
      <c r="FX191" s="412"/>
      <c r="FY191" s="412"/>
      <c r="FZ191" s="412"/>
      <c r="GA191" s="412"/>
      <c r="GB191" s="412"/>
      <c r="GC191" s="412"/>
      <c r="GD191" s="412"/>
      <c r="GE191" s="412"/>
      <c r="GF191" s="412"/>
      <c r="GG191" s="412"/>
      <c r="GH191" s="412"/>
      <c r="GI191" s="412"/>
      <c r="GJ191" s="412"/>
      <c r="GK191" s="412"/>
      <c r="GL191" s="412"/>
      <c r="GM191" s="412"/>
      <c r="GN191" s="412"/>
      <c r="GO191" s="412"/>
      <c r="GP191" s="412"/>
      <c r="GQ191" s="412"/>
      <c r="GR191" s="412"/>
      <c r="GS191" s="412"/>
      <c r="GT191" s="412"/>
      <c r="GU191" s="412"/>
      <c r="GV191" s="412"/>
      <c r="GW191" s="412"/>
      <c r="GX191" s="412"/>
      <c r="GY191" s="412"/>
      <c r="GZ191" s="412"/>
      <c r="HA191" s="412"/>
      <c r="HB191" s="412"/>
      <c r="HC191" s="412"/>
      <c r="HD191" s="412"/>
      <c r="HE191" s="412"/>
      <c r="HF191" s="412"/>
      <c r="HG191" s="412"/>
      <c r="HH191" s="412"/>
      <c r="HI191" s="412"/>
      <c r="HJ191" s="412"/>
      <c r="HK191" s="412"/>
      <c r="HL191" s="412"/>
      <c r="HM191" s="412"/>
      <c r="HN191" s="412"/>
      <c r="HO191" s="412"/>
      <c r="HP191" s="412"/>
      <c r="HQ191" s="412"/>
      <c r="HR191" s="412"/>
      <c r="HS191" s="412"/>
      <c r="HT191" s="412"/>
      <c r="HU191" s="412"/>
      <c r="HV191" s="412"/>
      <c r="HW191" s="412"/>
      <c r="HX191" s="412"/>
      <c r="HY191" s="412"/>
      <c r="HZ191" s="412"/>
      <c r="IA191" s="412"/>
      <c r="IB191" s="412"/>
      <c r="IC191" s="412"/>
      <c r="ID191" s="412"/>
      <c r="IE191" s="412"/>
      <c r="IF191" s="412"/>
      <c r="IG191" s="412"/>
      <c r="IH191" s="412"/>
      <c r="II191" s="412"/>
      <c r="IJ191" s="412"/>
      <c r="IK191" s="412"/>
      <c r="IL191" s="412"/>
      <c r="IM191" s="412"/>
      <c r="IN191" s="412"/>
      <c r="IO191" s="412"/>
      <c r="IP191" s="412"/>
      <c r="IQ191" s="412"/>
      <c r="IR191" s="412"/>
      <c r="IS191" s="412"/>
      <c r="IT191" s="412"/>
      <c r="IU191" s="412"/>
      <c r="IV191" s="412"/>
      <c r="IW191" s="412"/>
      <c r="IX191" s="412"/>
      <c r="IY191" s="412"/>
      <c r="IZ191" s="412"/>
      <c r="JA191" s="412"/>
      <c r="JB191" s="412"/>
      <c r="JC191" s="412"/>
      <c r="JD191" s="412"/>
      <c r="JE191" s="412"/>
      <c r="JF191" s="412"/>
      <c r="JG191" s="412"/>
      <c r="JH191" s="412"/>
      <c r="JI191" s="412"/>
      <c r="JJ191" s="412"/>
      <c r="JK191" s="412"/>
      <c r="JL191" s="412"/>
      <c r="JM191" s="412"/>
      <c r="JN191" s="412"/>
      <c r="JO191" s="412"/>
      <c r="JP191" s="412"/>
      <c r="JQ191" s="412"/>
      <c r="JR191" s="412"/>
      <c r="JS191" s="412"/>
      <c r="JT191" s="412"/>
      <c r="JU191" s="412"/>
      <c r="JV191" s="412"/>
      <c r="JW191" s="412"/>
      <c r="JX191" s="412"/>
      <c r="JY191" s="412"/>
      <c r="JZ191" s="412"/>
      <c r="KA191" s="412"/>
      <c r="KB191" s="412"/>
      <c r="KC191" s="412"/>
      <c r="KD191" s="412"/>
      <c r="KE191" s="412"/>
      <c r="KF191" s="412"/>
      <c r="KG191" s="412"/>
      <c r="KH191" s="412"/>
      <c r="KI191" s="412"/>
      <c r="KJ191" s="412"/>
      <c r="KK191" s="412"/>
      <c r="KL191" s="412"/>
      <c r="KM191" s="412"/>
      <c r="KN191" s="412"/>
      <c r="KO191" s="412"/>
      <c r="KP191" s="412"/>
      <c r="KQ191" s="412"/>
      <c r="KR191" s="412"/>
      <c r="KS191" s="412"/>
      <c r="KT191" s="412"/>
      <c r="KU191" s="412"/>
      <c r="KV191" s="412"/>
      <c r="KW191" s="412"/>
      <c r="KX191" s="412"/>
      <c r="KY191" s="412"/>
      <c r="KZ191" s="412"/>
      <c r="LA191" s="412"/>
      <c r="LB191" s="412"/>
      <c r="LC191" s="412"/>
      <c r="LD191" s="412"/>
      <c r="LE191" s="412"/>
      <c r="LF191" s="412"/>
      <c r="LG191" s="412"/>
      <c r="LH191" s="412"/>
      <c r="LI191" s="412"/>
      <c r="LJ191" s="412"/>
      <c r="LK191" s="412"/>
      <c r="LL191" s="412"/>
      <c r="LM191" s="412"/>
      <c r="LN191" s="412"/>
      <c r="LO191" s="412"/>
      <c r="LP191" s="412"/>
      <c r="LQ191" s="412"/>
      <c r="LR191" s="412"/>
      <c r="LS191" s="412"/>
      <c r="LT191" s="412"/>
      <c r="LU191" s="412"/>
      <c r="LV191" s="412"/>
      <c r="LW191" s="412"/>
      <c r="LX191" s="412"/>
      <c r="LY191" s="412"/>
      <c r="LZ191" s="412"/>
      <c r="MA191" s="412"/>
      <c r="MB191" s="412"/>
      <c r="MC191" s="412"/>
      <c r="MD191" s="412"/>
      <c r="ME191" s="412"/>
      <c r="MF191" s="412"/>
      <c r="MG191" s="412"/>
      <c r="MH191" s="412"/>
      <c r="MI191" s="412"/>
      <c r="MJ191" s="412"/>
      <c r="MK191" s="412"/>
      <c r="ML191" s="412"/>
      <c r="MM191" s="412"/>
      <c r="MN191" s="412"/>
      <c r="MO191" s="412"/>
      <c r="MP191" s="412"/>
      <c r="MQ191" s="412"/>
      <c r="MR191" s="412"/>
      <c r="MS191" s="412"/>
      <c r="MT191" s="412"/>
      <c r="MU191" s="412"/>
      <c r="MV191" s="412"/>
      <c r="MW191" s="412"/>
      <c r="MX191" s="412"/>
      <c r="MY191" s="412"/>
      <c r="MZ191" s="412"/>
      <c r="NA191" s="412"/>
      <c r="NB191" s="412"/>
      <c r="NC191" s="412"/>
      <c r="ND191" s="412"/>
      <c r="NE191" s="412"/>
      <c r="NF191" s="412"/>
      <c r="NG191" s="412"/>
      <c r="NH191" s="412"/>
      <c r="NI191" s="412"/>
      <c r="NJ191" s="412"/>
      <c r="NK191" s="412"/>
      <c r="NL191" s="412"/>
      <c r="NM191" s="412"/>
      <c r="NN191" s="412"/>
      <c r="NO191" s="412"/>
      <c r="NP191" s="412"/>
      <c r="NQ191" s="412"/>
      <c r="NR191" s="412"/>
      <c r="NS191" s="412"/>
      <c r="NT191" s="412"/>
      <c r="NU191" s="412"/>
      <c r="NV191" s="412"/>
      <c r="NW191" s="412"/>
      <c r="NX191" s="412"/>
      <c r="NY191" s="412"/>
      <c r="NZ191" s="412"/>
      <c r="OA191" s="412"/>
      <c r="OB191" s="412"/>
      <c r="OC191" s="412"/>
      <c r="OD191" s="412"/>
      <c r="OE191" s="412"/>
      <c r="OF191" s="412"/>
      <c r="OG191" s="412"/>
      <c r="OH191" s="412"/>
      <c r="OI191" s="412"/>
      <c r="OJ191" s="412"/>
      <c r="OK191" s="412"/>
      <c r="OL191" s="412"/>
      <c r="OM191" s="412"/>
      <c r="ON191" s="412"/>
      <c r="OO191" s="412"/>
      <c r="OP191" s="412"/>
      <c r="OQ191" s="412"/>
      <c r="OR191" s="412"/>
      <c r="OS191" s="412"/>
      <c r="OT191" s="412"/>
      <c r="OU191" s="412"/>
      <c r="OV191" s="412"/>
      <c r="OW191" s="412"/>
      <c r="OX191" s="412"/>
      <c r="OY191" s="412"/>
      <c r="OZ191" s="412"/>
      <c r="PA191" s="412"/>
      <c r="PB191" s="412"/>
      <c r="PC191" s="412"/>
      <c r="PD191" s="412"/>
      <c r="PE191" s="412"/>
      <c r="PF191" s="412"/>
      <c r="PG191" s="412"/>
      <c r="PH191" s="412"/>
      <c r="PI191" s="412"/>
      <c r="PJ191" s="412"/>
      <c r="PK191" s="412"/>
      <c r="PL191" s="412"/>
      <c r="PM191" s="412"/>
      <c r="PN191" s="412"/>
      <c r="PO191" s="412"/>
      <c r="PP191" s="412"/>
      <c r="PQ191" s="412"/>
      <c r="PR191" s="412"/>
      <c r="PS191" s="412"/>
      <c r="PT191" s="412"/>
      <c r="PU191" s="412"/>
      <c r="PV191" s="412"/>
      <c r="PW191" s="412"/>
      <c r="PX191" s="412"/>
      <c r="PY191" s="412"/>
      <c r="PZ191" s="412"/>
      <c r="QA191" s="412"/>
      <c r="QB191" s="412"/>
      <c r="QC191" s="412"/>
      <c r="QD191" s="412"/>
      <c r="QE191" s="412"/>
      <c r="QF191" s="412"/>
      <c r="QG191" s="412"/>
      <c r="QH191" s="412"/>
      <c r="QI191" s="412"/>
      <c r="QJ191" s="412"/>
      <c r="QK191" s="412"/>
      <c r="QL191" s="412"/>
      <c r="QM191" s="412"/>
      <c r="QN191" s="412"/>
      <c r="QO191" s="412"/>
      <c r="QP191" s="412"/>
      <c r="QQ191" s="412"/>
      <c r="QR191" s="412"/>
      <c r="QS191" s="412"/>
      <c r="QT191" s="412"/>
      <c r="QU191" s="412"/>
      <c r="QV191" s="412"/>
      <c r="QW191" s="412"/>
      <c r="QX191" s="412"/>
      <c r="QY191" s="412"/>
      <c r="QZ191" s="412"/>
      <c r="RA191" s="412"/>
      <c r="RB191" s="412"/>
      <c r="RC191" s="412"/>
      <c r="RD191" s="412"/>
      <c r="RE191" s="412"/>
      <c r="RF191" s="412"/>
      <c r="RG191" s="412"/>
      <c r="RH191" s="412"/>
      <c r="RI191" s="412"/>
      <c r="RJ191" s="412"/>
      <c r="RK191" s="412"/>
      <c r="RL191" s="412"/>
      <c r="RM191" s="412"/>
      <c r="RN191" s="412"/>
      <c r="RO191" s="412"/>
      <c r="RP191" s="412"/>
      <c r="RQ191" s="412"/>
      <c r="RR191" s="412"/>
      <c r="RS191" s="412"/>
      <c r="RT191" s="412"/>
      <c r="RU191" s="412"/>
      <c r="RV191" s="412"/>
      <c r="RW191" s="412"/>
      <c r="RX191" s="412"/>
      <c r="RY191" s="412"/>
      <c r="RZ191" s="412"/>
      <c r="SA191" s="412"/>
      <c r="SB191" s="412"/>
      <c r="SC191" s="412"/>
      <c r="SD191" s="412"/>
      <c r="SE191" s="412"/>
      <c r="SF191" s="412"/>
      <c r="SG191" s="412"/>
      <c r="SH191" s="412"/>
      <c r="SI191" s="412"/>
      <c r="SJ191" s="412"/>
      <c r="SK191" s="412"/>
      <c r="SL191" s="412"/>
      <c r="SM191" s="412"/>
      <c r="SN191" s="412"/>
      <c r="SO191" s="412"/>
      <c r="SP191" s="412"/>
      <c r="SQ191" s="412"/>
      <c r="SR191" s="412"/>
      <c r="SS191" s="412"/>
      <c r="ST191" s="412"/>
      <c r="SU191" s="412"/>
      <c r="SV191" s="412"/>
      <c r="SW191" s="412"/>
      <c r="SX191" s="412"/>
      <c r="SY191" s="412"/>
      <c r="SZ191" s="412"/>
      <c r="TA191" s="412"/>
      <c r="TB191" s="412"/>
      <c r="TC191" s="412"/>
      <c r="TD191" s="412"/>
      <c r="TE191" s="412"/>
      <c r="TF191" s="412"/>
      <c r="TG191" s="412"/>
      <c r="TH191" s="412"/>
      <c r="TI191" s="412"/>
      <c r="TJ191" s="412"/>
      <c r="TK191" s="412"/>
      <c r="TL191" s="412"/>
      <c r="TM191" s="412"/>
      <c r="TN191" s="412"/>
      <c r="TO191" s="412"/>
      <c r="TP191" s="412"/>
      <c r="TQ191" s="412"/>
      <c r="TR191" s="412"/>
      <c r="TS191" s="412"/>
      <c r="TT191" s="412"/>
      <c r="TU191" s="412"/>
      <c r="TV191" s="412"/>
      <c r="TW191" s="412"/>
      <c r="TX191" s="412"/>
      <c r="TY191" s="412"/>
      <c r="TZ191" s="412"/>
      <c r="UA191" s="412"/>
      <c r="UB191" s="412"/>
      <c r="UC191" s="412"/>
      <c r="UD191" s="412"/>
      <c r="UE191" s="412"/>
      <c r="UF191" s="412"/>
      <c r="UG191" s="412"/>
      <c r="UH191" s="412"/>
      <c r="UI191" s="412"/>
      <c r="UJ191" s="412"/>
      <c r="UK191" s="412"/>
      <c r="UL191" s="412"/>
      <c r="UM191" s="412"/>
      <c r="UN191" s="412"/>
      <c r="UO191" s="412"/>
      <c r="UP191" s="412"/>
      <c r="UQ191" s="412"/>
      <c r="UR191" s="412"/>
      <c r="US191" s="412"/>
      <c r="UT191" s="412"/>
      <c r="UU191" s="412"/>
      <c r="UV191" s="412"/>
      <c r="UW191" s="412"/>
      <c r="UX191" s="412"/>
      <c r="UY191" s="412"/>
      <c r="UZ191" s="412"/>
      <c r="VA191" s="412"/>
      <c r="VB191" s="412"/>
      <c r="VC191" s="412"/>
      <c r="VD191" s="412"/>
      <c r="VE191" s="412"/>
      <c r="VF191" s="412"/>
      <c r="VG191" s="412"/>
      <c r="VH191" s="412"/>
      <c r="VI191" s="412"/>
      <c r="VJ191" s="412"/>
      <c r="VK191" s="412"/>
      <c r="VL191" s="412"/>
      <c r="VM191" s="412"/>
      <c r="VN191" s="412"/>
      <c r="VO191" s="412"/>
      <c r="VP191" s="412"/>
      <c r="VQ191" s="412"/>
      <c r="VR191" s="412"/>
      <c r="VS191" s="412"/>
      <c r="VT191" s="412"/>
      <c r="VU191" s="412"/>
      <c r="VV191" s="412"/>
      <c r="VW191" s="412"/>
      <c r="VX191" s="412"/>
      <c r="VY191" s="412"/>
      <c r="VZ191" s="412"/>
      <c r="WA191" s="412"/>
      <c r="WB191" s="412"/>
      <c r="WC191" s="412"/>
      <c r="WD191" s="412"/>
      <c r="WE191" s="412"/>
      <c r="WF191" s="412"/>
      <c r="WG191" s="412"/>
      <c r="WH191" s="412"/>
      <c r="WI191" s="412"/>
      <c r="WJ191" s="412"/>
      <c r="WK191" s="412"/>
      <c r="WL191" s="412"/>
      <c r="WM191" s="412"/>
      <c r="WN191" s="412"/>
      <c r="WO191" s="412"/>
      <c r="WP191" s="412"/>
      <c r="WQ191" s="412"/>
      <c r="WR191" s="412"/>
      <c r="WS191" s="412"/>
      <c r="WT191" s="412"/>
      <c r="WU191" s="412"/>
      <c r="WV191" s="412"/>
      <c r="WW191" s="412"/>
      <c r="WX191" s="412"/>
      <c r="WY191" s="412"/>
      <c r="WZ191" s="412"/>
      <c r="XA191" s="412"/>
      <c r="XB191" s="412"/>
      <c r="XC191" s="412"/>
      <c r="XD191" s="412"/>
      <c r="XE191" s="412"/>
      <c r="XF191" s="412"/>
      <c r="XG191" s="412"/>
      <c r="XH191" s="412"/>
      <c r="XI191" s="412"/>
      <c r="XJ191" s="412"/>
      <c r="XK191" s="412"/>
      <c r="XL191" s="412"/>
      <c r="XM191" s="412"/>
      <c r="XN191" s="412"/>
      <c r="XO191" s="412"/>
      <c r="XP191" s="412"/>
      <c r="XQ191" s="412"/>
      <c r="XR191" s="412"/>
      <c r="XS191" s="412"/>
      <c r="XT191" s="412"/>
      <c r="XU191" s="412"/>
      <c r="XV191" s="412"/>
      <c r="XW191" s="412"/>
      <c r="XX191" s="412"/>
      <c r="XY191" s="412"/>
      <c r="XZ191" s="412"/>
      <c r="YA191" s="412"/>
      <c r="YB191" s="412"/>
      <c r="YC191" s="412"/>
      <c r="YD191" s="412"/>
      <c r="YE191" s="412"/>
      <c r="YF191" s="412"/>
      <c r="YG191" s="412"/>
      <c r="YH191" s="412"/>
      <c r="YI191" s="412"/>
      <c r="YJ191" s="412"/>
      <c r="YK191" s="412"/>
      <c r="YL191" s="412"/>
      <c r="YM191" s="412"/>
      <c r="YN191" s="412"/>
      <c r="YO191" s="412"/>
      <c r="YP191" s="412"/>
      <c r="YQ191" s="412"/>
      <c r="YR191" s="412"/>
      <c r="YS191" s="412"/>
      <c r="YT191" s="412"/>
      <c r="YU191" s="412"/>
      <c r="YV191" s="412"/>
      <c r="YW191" s="412"/>
      <c r="YX191" s="412"/>
      <c r="YY191" s="412"/>
      <c r="YZ191" s="412"/>
      <c r="ZA191" s="412"/>
      <c r="ZB191" s="412"/>
      <c r="ZC191" s="412"/>
      <c r="ZD191" s="412"/>
      <c r="ZE191" s="412"/>
      <c r="ZF191" s="412"/>
      <c r="ZG191" s="412"/>
      <c r="ZH191" s="412"/>
      <c r="ZI191" s="412"/>
      <c r="ZJ191" s="412"/>
      <c r="ZK191" s="412"/>
      <c r="ZL191" s="412"/>
      <c r="ZM191" s="412"/>
      <c r="ZN191" s="412"/>
      <c r="ZO191" s="412"/>
      <c r="ZP191" s="412"/>
      <c r="ZQ191" s="412"/>
      <c r="ZR191" s="412"/>
      <c r="ZS191" s="412"/>
      <c r="ZT191" s="412"/>
      <c r="ZU191" s="412"/>
      <c r="ZV191" s="412"/>
      <c r="ZW191" s="412"/>
      <c r="ZX191" s="412"/>
      <c r="ZY191" s="412"/>
      <c r="ZZ191" s="412"/>
      <c r="AAA191" s="412"/>
      <c r="AAB191" s="412"/>
      <c r="AAC191" s="412"/>
      <c r="AAD191" s="412"/>
      <c r="AAE191" s="412"/>
      <c r="AAF191" s="412"/>
      <c r="AAG191" s="412"/>
      <c r="AAH191" s="412"/>
      <c r="AAI191" s="412"/>
      <c r="AAJ191" s="412"/>
      <c r="AAK191" s="412"/>
      <c r="AAL191" s="412"/>
      <c r="AAM191" s="412"/>
      <c r="AAN191" s="412"/>
      <c r="AAO191" s="412"/>
      <c r="AAP191" s="412"/>
      <c r="AAQ191" s="412"/>
      <c r="AAR191" s="412"/>
      <c r="AAS191" s="412"/>
      <c r="AAT191" s="412"/>
      <c r="AAU191" s="412"/>
      <c r="AAV191" s="412"/>
      <c r="AAW191" s="412"/>
      <c r="AAX191" s="412"/>
      <c r="AAY191" s="412"/>
      <c r="AAZ191" s="412"/>
      <c r="ABA191" s="412"/>
      <c r="ABB191" s="412"/>
      <c r="ABC191" s="412"/>
      <c r="ABD191" s="412"/>
      <c r="ABE191" s="412"/>
      <c r="ABF191" s="412"/>
      <c r="ABG191" s="412"/>
      <c r="ABH191" s="412"/>
      <c r="ABI191" s="412"/>
      <c r="ABJ191" s="412"/>
      <c r="ABK191" s="412"/>
      <c r="ABL191" s="412"/>
      <c r="ABM191" s="412"/>
      <c r="ABN191" s="412"/>
      <c r="ABO191" s="412"/>
      <c r="ABP191" s="412"/>
      <c r="ABQ191" s="412"/>
      <c r="ABR191" s="412"/>
      <c r="ABS191" s="412"/>
      <c r="ABT191" s="412"/>
      <c r="ABU191" s="412"/>
      <c r="ABV191" s="412"/>
      <c r="ABW191" s="412"/>
      <c r="ABX191" s="412"/>
      <c r="ABY191" s="412"/>
      <c r="ABZ191" s="412"/>
      <c r="ACA191" s="412"/>
      <c r="ACB191" s="412"/>
      <c r="ACC191" s="412"/>
      <c r="ACD191" s="412"/>
      <c r="ACE191" s="412"/>
      <c r="ACF191" s="412"/>
      <c r="ACG191" s="412"/>
      <c r="ACH191" s="412"/>
      <c r="ACI191" s="412"/>
      <c r="ACJ191" s="412"/>
      <c r="ACK191" s="412"/>
      <c r="ACL191" s="412"/>
      <c r="ACM191" s="412"/>
      <c r="ACN191" s="412"/>
      <c r="ACO191" s="412"/>
      <c r="ACP191" s="412"/>
      <c r="ACQ191" s="412"/>
      <c r="ACR191" s="412"/>
      <c r="ACS191" s="412"/>
      <c r="ACT191" s="412"/>
      <c r="ACU191" s="412"/>
      <c r="ACV191" s="412"/>
      <c r="ACW191" s="412"/>
      <c r="ACX191" s="412"/>
      <c r="ACY191" s="412"/>
      <c r="ACZ191" s="412"/>
      <c r="ADA191" s="412"/>
      <c r="ADB191" s="412"/>
      <c r="ADC191" s="412"/>
      <c r="ADD191" s="412"/>
      <c r="ADE191" s="412"/>
      <c r="ADF191" s="412"/>
      <c r="ADG191" s="412"/>
      <c r="ADH191" s="412"/>
      <c r="ADI191" s="412"/>
      <c r="ADJ191" s="412"/>
      <c r="ADK191" s="412"/>
      <c r="ADL191" s="412"/>
      <c r="ADM191" s="412"/>
      <c r="ADN191" s="412"/>
      <c r="ADO191" s="412"/>
      <c r="ADP191" s="412"/>
      <c r="ADQ191" s="412"/>
      <c r="ADR191" s="412"/>
      <c r="ADS191" s="412"/>
      <c r="ADT191" s="412"/>
      <c r="ADU191" s="412"/>
      <c r="ADV191" s="412"/>
      <c r="ADW191" s="412"/>
      <c r="ADX191" s="412"/>
      <c r="ADY191" s="412"/>
      <c r="ADZ191" s="412"/>
      <c r="AEA191" s="412"/>
      <c r="AEB191" s="412"/>
      <c r="AEC191" s="412"/>
      <c r="AED191" s="412"/>
      <c r="AEE191" s="412"/>
      <c r="AEF191" s="412"/>
      <c r="AEG191" s="412"/>
      <c r="AEH191" s="412"/>
      <c r="AEI191" s="412"/>
      <c r="AEJ191" s="412"/>
      <c r="AEK191" s="412"/>
      <c r="AEL191" s="412"/>
      <c r="AEM191" s="412"/>
      <c r="AEN191" s="412"/>
      <c r="AEO191" s="412"/>
      <c r="AEP191" s="412"/>
      <c r="AEQ191" s="412"/>
      <c r="AER191" s="412"/>
      <c r="AES191" s="412"/>
      <c r="AET191" s="412"/>
      <c r="AEU191" s="412"/>
      <c r="AEV191" s="412"/>
      <c r="AEW191" s="412"/>
      <c r="AEX191" s="412"/>
      <c r="AEY191" s="412"/>
      <c r="AEZ191" s="412"/>
      <c r="AFA191" s="412"/>
      <c r="AFB191" s="412"/>
      <c r="AFC191" s="412"/>
      <c r="AFD191" s="412"/>
      <c r="AFE191" s="412"/>
      <c r="AFF191" s="412"/>
      <c r="AFG191" s="412"/>
      <c r="AFH191" s="412"/>
      <c r="AFI191" s="412"/>
      <c r="AFJ191" s="412"/>
      <c r="AFK191" s="412"/>
      <c r="AFL191" s="412"/>
      <c r="AFM191" s="412"/>
      <c r="AFN191" s="412"/>
      <c r="AFO191" s="412"/>
      <c r="AFP191" s="412"/>
      <c r="AFQ191" s="412"/>
      <c r="AFR191" s="412"/>
      <c r="AFS191" s="412"/>
      <c r="AFT191" s="412"/>
      <c r="AFU191" s="412"/>
      <c r="AFV191" s="412"/>
      <c r="AFW191" s="412"/>
      <c r="AFX191" s="412"/>
      <c r="AFY191" s="412"/>
      <c r="AFZ191" s="412"/>
      <c r="AGA191" s="412"/>
      <c r="AGB191" s="412"/>
      <c r="AGC191" s="412"/>
      <c r="AGD191" s="412"/>
      <c r="AGE191" s="412"/>
      <c r="AGF191" s="412"/>
      <c r="AGG191" s="412"/>
      <c r="AGH191" s="412"/>
      <c r="AGI191" s="412"/>
      <c r="AGJ191" s="412"/>
      <c r="AGK191" s="412"/>
      <c r="AGL191" s="412"/>
      <c r="AGM191" s="412"/>
      <c r="AGN191" s="412"/>
      <c r="AGO191" s="412"/>
      <c r="AGP191" s="412"/>
      <c r="AGQ191" s="412"/>
      <c r="AGR191" s="412"/>
      <c r="AGS191" s="412"/>
      <c r="AGT191" s="412"/>
      <c r="AGU191" s="412"/>
      <c r="AGV191" s="412"/>
      <c r="AGW191" s="412"/>
      <c r="AGX191" s="412"/>
      <c r="AGY191" s="412"/>
      <c r="AGZ191" s="412"/>
      <c r="AHA191" s="412"/>
      <c r="AHB191" s="412"/>
      <c r="AHC191" s="412"/>
      <c r="AHD191" s="412"/>
      <c r="AHE191" s="412"/>
      <c r="AHF191" s="412"/>
      <c r="AHG191" s="412"/>
      <c r="AHH191" s="412"/>
      <c r="AHI191" s="412"/>
      <c r="AHJ191" s="412"/>
      <c r="AHK191" s="412"/>
      <c r="AHL191" s="412"/>
      <c r="AHM191" s="412"/>
      <c r="AHN191" s="412"/>
      <c r="AHO191" s="412"/>
      <c r="AHP191" s="412"/>
      <c r="AHQ191" s="412"/>
      <c r="AHR191" s="412"/>
      <c r="AHS191" s="412"/>
      <c r="AHT191" s="412"/>
      <c r="AHU191" s="412"/>
      <c r="AHV191" s="412"/>
      <c r="AHW191" s="412"/>
      <c r="AHX191" s="412"/>
      <c r="AHY191" s="412"/>
      <c r="AHZ191" s="412"/>
      <c r="AIA191" s="412"/>
      <c r="AIB191" s="412"/>
      <c r="AIC191" s="412"/>
      <c r="AID191" s="412"/>
      <c r="AIE191" s="412"/>
      <c r="AIF191" s="412"/>
      <c r="AIG191" s="412"/>
      <c r="AIH191" s="412"/>
      <c r="AII191" s="412"/>
      <c r="AIJ191" s="412"/>
      <c r="AIK191" s="412"/>
      <c r="AIL191" s="412"/>
      <c r="AIM191" s="412"/>
      <c r="AIN191" s="412"/>
      <c r="AIO191" s="412"/>
      <c r="AIP191" s="412"/>
      <c r="AIQ191" s="412"/>
      <c r="AIR191" s="412"/>
      <c r="AIS191" s="412"/>
      <c r="AIT191" s="412"/>
      <c r="AIU191" s="412"/>
      <c r="AIV191" s="412"/>
      <c r="AIW191" s="412"/>
      <c r="AIX191" s="412"/>
      <c r="AIY191" s="412"/>
      <c r="AIZ191" s="412"/>
      <c r="AJA191" s="412"/>
      <c r="AJB191" s="412"/>
      <c r="AJC191" s="412"/>
      <c r="AJD191" s="412"/>
      <c r="AJE191" s="412"/>
      <c r="AJF191" s="412"/>
      <c r="AJG191" s="412"/>
      <c r="AJH191" s="412"/>
      <c r="AJI191" s="412"/>
      <c r="AJJ191" s="412"/>
      <c r="AJK191" s="412"/>
      <c r="AJL191" s="412"/>
      <c r="AJM191" s="412"/>
      <c r="AJN191" s="412"/>
      <c r="AJO191" s="412"/>
      <c r="AJP191" s="412"/>
      <c r="AJQ191" s="412"/>
      <c r="AJR191" s="412"/>
      <c r="AJS191" s="412"/>
      <c r="AJT191" s="412"/>
      <c r="AJU191" s="412"/>
      <c r="AJV191" s="412"/>
      <c r="AJW191" s="412"/>
      <c r="AJX191" s="412"/>
      <c r="AJY191" s="412"/>
      <c r="AJZ191" s="412"/>
      <c r="AKA191" s="412"/>
      <c r="AKB191" s="412"/>
      <c r="AKC191" s="412"/>
      <c r="AKD191" s="412"/>
      <c r="AKE191" s="412"/>
      <c r="AKF191" s="412"/>
      <c r="AKG191" s="412"/>
      <c r="AKH191" s="412"/>
      <c r="AKI191" s="412"/>
      <c r="AKJ191" s="412"/>
      <c r="AKK191" s="412"/>
      <c r="AKL191" s="412"/>
      <c r="AKM191" s="412"/>
      <c r="AKN191" s="412"/>
      <c r="AKO191" s="412"/>
      <c r="AKP191" s="412"/>
      <c r="AKQ191" s="412"/>
      <c r="AKR191" s="412"/>
      <c r="AKS191" s="412"/>
      <c r="AKT191" s="412"/>
      <c r="AKU191" s="412"/>
      <c r="AKV191" s="412"/>
      <c r="AKW191" s="412"/>
      <c r="AKX191" s="412"/>
      <c r="AKY191" s="412"/>
      <c r="AKZ191" s="412"/>
      <c r="ALA191" s="412"/>
      <c r="ALB191" s="412"/>
      <c r="ALC191" s="412"/>
      <c r="ALD191" s="412"/>
      <c r="ALE191" s="412"/>
      <c r="ALF191" s="412"/>
      <c r="ALG191" s="412"/>
      <c r="ALH191" s="412"/>
      <c r="ALI191" s="412"/>
      <c r="ALJ191" s="412"/>
      <c r="ALK191" s="412"/>
      <c r="ALL191" s="412"/>
      <c r="ALM191" s="412"/>
      <c r="ALN191" s="412"/>
      <c r="ALO191" s="412"/>
      <c r="ALP191" s="412"/>
      <c r="ALQ191" s="412"/>
      <c r="ALR191" s="412"/>
      <c r="ALS191" s="412"/>
      <c r="ALT191" s="412"/>
      <c r="ALU191" s="412"/>
      <c r="ALV191" s="412"/>
      <c r="ALW191" s="412"/>
      <c r="ALX191" s="412"/>
      <c r="ALY191" s="412"/>
      <c r="ALZ191" s="412"/>
      <c r="AMA191" s="412"/>
      <c r="AMB191" s="412"/>
      <c r="AMC191" s="412"/>
      <c r="AMD191" s="412"/>
      <c r="AME191" s="412"/>
      <c r="AMF191" s="412"/>
      <c r="AMG191" s="412"/>
      <c r="AMH191" s="412"/>
    </row>
    <row r="192" spans="1:1023" ht="30" x14ac:dyDescent="0.25">
      <c r="A192" s="253" t="s">
        <v>761</v>
      </c>
      <c r="B192" s="163">
        <v>191</v>
      </c>
      <c r="C192" s="162" t="s">
        <v>762</v>
      </c>
      <c r="D192" s="173" t="s">
        <v>11796</v>
      </c>
      <c r="E192" s="445"/>
      <c r="F192" s="202">
        <v>4</v>
      </c>
      <c r="G192" s="173"/>
      <c r="H192" s="173"/>
      <c r="I192" s="321" t="s">
        <v>763</v>
      </c>
      <c r="J192" s="354"/>
      <c r="K192" s="355">
        <v>2</v>
      </c>
      <c r="L192" s="355"/>
      <c r="M192" s="356"/>
      <c r="N192" s="356"/>
      <c r="O192" s="355"/>
      <c r="P192" s="356"/>
      <c r="Q192" s="356"/>
      <c r="R192" s="356"/>
      <c r="S192" s="356"/>
      <c r="T192" s="356"/>
      <c r="U192" s="381"/>
      <c r="V192" s="219">
        <f t="shared" si="109"/>
        <v>100</v>
      </c>
      <c r="W192" s="219">
        <f t="shared" si="101"/>
        <v>100</v>
      </c>
      <c r="X192" s="219">
        <f t="shared" si="135"/>
        <v>100</v>
      </c>
      <c r="Y192" s="219">
        <f t="shared" si="113"/>
        <v>100</v>
      </c>
      <c r="Z192" s="219">
        <f t="shared" si="114"/>
        <v>100</v>
      </c>
      <c r="AA192" s="220">
        <f t="shared" si="115"/>
        <v>100</v>
      </c>
      <c r="AB192" s="220">
        <f t="shared" si="116"/>
        <v>100</v>
      </c>
      <c r="AC192" s="220">
        <f t="shared" si="117"/>
        <v>100</v>
      </c>
      <c r="AD192" s="416">
        <f t="shared" si="136"/>
        <v>100</v>
      </c>
      <c r="AE192" s="416">
        <f t="shared" si="121"/>
        <v>100</v>
      </c>
      <c r="AF192" s="212">
        <f t="shared" si="137"/>
        <v>10</v>
      </c>
      <c r="AG192" s="212">
        <f t="shared" si="138"/>
        <v>100</v>
      </c>
      <c r="AH192" s="212">
        <f t="shared" si="139"/>
        <v>100</v>
      </c>
      <c r="AI192" s="212">
        <f t="shared" si="140"/>
        <v>100</v>
      </c>
      <c r="AJ192" s="214">
        <v>0.94299999999999995</v>
      </c>
      <c r="AK192" s="301"/>
      <c r="AL192" s="310"/>
      <c r="AM192" s="266" t="s">
        <v>764</v>
      </c>
      <c r="AN192" s="118"/>
      <c r="AO192" s="118"/>
      <c r="AP192" s="118"/>
      <c r="AQ192" s="247" t="s">
        <v>765</v>
      </c>
      <c r="AR192" s="118"/>
      <c r="AS192" s="118"/>
      <c r="AT192" s="118"/>
    </row>
    <row r="193" spans="1:1023" x14ac:dyDescent="0.25">
      <c r="A193" s="253" t="s">
        <v>25298</v>
      </c>
      <c r="B193" s="163">
        <v>192</v>
      </c>
      <c r="C193" s="162" t="s">
        <v>25304</v>
      </c>
      <c r="D193" s="173" t="s">
        <v>25305</v>
      </c>
      <c r="E193" s="445"/>
      <c r="F193" s="202"/>
      <c r="G193" s="173"/>
      <c r="H193" s="173"/>
      <c r="I193" s="321"/>
      <c r="J193" s="354"/>
      <c r="K193" s="355">
        <v>2</v>
      </c>
      <c r="L193" s="355"/>
      <c r="M193" s="356"/>
      <c r="N193" s="356"/>
      <c r="O193" s="355"/>
      <c r="P193" s="356"/>
      <c r="Q193" s="356"/>
      <c r="R193" s="356"/>
      <c r="S193" s="356"/>
      <c r="T193" s="356"/>
      <c r="U193" s="381"/>
      <c r="V193" s="219">
        <f t="shared" si="109"/>
        <v>100</v>
      </c>
      <c r="W193" s="219">
        <f t="shared" si="101"/>
        <v>100</v>
      </c>
      <c r="X193" s="219">
        <f t="shared" si="135"/>
        <v>100</v>
      </c>
      <c r="Y193" s="219">
        <f t="shared" si="113"/>
        <v>100</v>
      </c>
      <c r="Z193" s="219">
        <f t="shared" si="114"/>
        <v>100</v>
      </c>
      <c r="AA193" s="220">
        <f t="shared" si="115"/>
        <v>100</v>
      </c>
      <c r="AB193" s="220">
        <f t="shared" si="116"/>
        <v>100</v>
      </c>
      <c r="AC193" s="220">
        <f t="shared" si="117"/>
        <v>100</v>
      </c>
      <c r="AD193" s="416">
        <f t="shared" si="136"/>
        <v>100</v>
      </c>
      <c r="AE193" s="416">
        <f t="shared" si="121"/>
        <v>100</v>
      </c>
      <c r="AF193" s="212">
        <f t="shared" si="137"/>
        <v>10</v>
      </c>
      <c r="AG193" s="212">
        <f t="shared" si="138"/>
        <v>100</v>
      </c>
      <c r="AH193" s="212">
        <f t="shared" si="139"/>
        <v>100</v>
      </c>
      <c r="AI193" s="212">
        <f t="shared" si="140"/>
        <v>100</v>
      </c>
      <c r="AJ193" s="214"/>
      <c r="AK193" s="301"/>
      <c r="AL193" s="310"/>
      <c r="AM193" s="266"/>
      <c r="AN193" s="118"/>
      <c r="AO193" s="118"/>
      <c r="AP193" s="118"/>
      <c r="AQ193" s="229" t="s">
        <v>760</v>
      </c>
      <c r="AR193" s="118"/>
      <c r="AS193" s="118"/>
      <c r="AT193" s="118"/>
    </row>
    <row r="194" spans="1:1023" x14ac:dyDescent="0.25">
      <c r="A194" s="149" t="s">
        <v>1421</v>
      </c>
      <c r="B194" s="163">
        <v>193</v>
      </c>
      <c r="C194" s="162" t="s">
        <v>24808</v>
      </c>
      <c r="D194" s="175" t="s">
        <v>1422</v>
      </c>
      <c r="E194" s="185" t="s">
        <v>770</v>
      </c>
      <c r="F194" s="185">
        <v>4</v>
      </c>
      <c r="G194" s="180"/>
      <c r="H194" s="175">
        <v>3</v>
      </c>
      <c r="I194" s="319">
        <v>9.5</v>
      </c>
      <c r="J194" s="332" t="s">
        <v>753</v>
      </c>
      <c r="K194" s="332">
        <v>1</v>
      </c>
      <c r="L194" s="140"/>
      <c r="M194" s="140"/>
      <c r="O194" s="140"/>
      <c r="V194" s="219">
        <f t="shared" si="109"/>
        <v>100</v>
      </c>
      <c r="W194" s="219">
        <f t="shared" ref="W194:W259" si="141">IF(O194=1,1,IF(O194=2,10,100))</f>
        <v>100</v>
      </c>
      <c r="X194" s="219">
        <f t="shared" si="135"/>
        <v>100</v>
      </c>
      <c r="Y194" s="219">
        <f t="shared" si="113"/>
        <v>100</v>
      </c>
      <c r="Z194" s="219">
        <f t="shared" si="114"/>
        <v>100</v>
      </c>
      <c r="AA194" s="220">
        <f t="shared" si="115"/>
        <v>100</v>
      </c>
      <c r="AB194" s="220">
        <f t="shared" si="116"/>
        <v>100</v>
      </c>
      <c r="AC194" s="220">
        <f t="shared" si="117"/>
        <v>100</v>
      </c>
      <c r="AD194" s="416">
        <f t="shared" si="136"/>
        <v>100</v>
      </c>
      <c r="AE194" s="416">
        <f t="shared" si="121"/>
        <v>100</v>
      </c>
      <c r="AF194" s="212">
        <v>2</v>
      </c>
      <c r="AG194" s="221">
        <v>2</v>
      </c>
      <c r="AH194" s="212">
        <v>10</v>
      </c>
      <c r="AI194" s="212">
        <v>10</v>
      </c>
      <c r="AJ194" s="231" t="s">
        <v>24593</v>
      </c>
      <c r="AL194" s="412"/>
      <c r="AM194" s="214"/>
      <c r="AQ194" s="167" t="s">
        <v>1423</v>
      </c>
    </row>
    <row r="195" spans="1:1023" x14ac:dyDescent="0.25">
      <c r="A195" s="259" t="s">
        <v>769</v>
      </c>
      <c r="B195" s="163">
        <v>194</v>
      </c>
      <c r="C195" s="162" t="s">
        <v>24809</v>
      </c>
      <c r="D195" s="181" t="s">
        <v>13593</v>
      </c>
      <c r="E195" s="185" t="s">
        <v>770</v>
      </c>
      <c r="F195" s="188"/>
      <c r="G195" s="254"/>
      <c r="H195" s="254"/>
      <c r="I195" s="321">
        <v>25</v>
      </c>
      <c r="J195" s="354" t="s">
        <v>753</v>
      </c>
      <c r="K195" s="355">
        <v>1</v>
      </c>
      <c r="L195" s="355"/>
      <c r="M195" s="356"/>
      <c r="N195" s="356"/>
      <c r="O195" s="355"/>
      <c r="P195" s="356"/>
      <c r="Q195" s="356"/>
      <c r="R195" s="356"/>
      <c r="S195" s="356"/>
      <c r="T195" s="356"/>
      <c r="U195" s="348"/>
      <c r="V195" s="219">
        <f t="shared" si="109"/>
        <v>100</v>
      </c>
      <c r="W195" s="219">
        <f t="shared" si="141"/>
        <v>100</v>
      </c>
      <c r="X195" s="219">
        <f t="shared" si="135"/>
        <v>100</v>
      </c>
      <c r="Y195" s="219">
        <f t="shared" si="113"/>
        <v>100</v>
      </c>
      <c r="Z195" s="219">
        <f t="shared" si="114"/>
        <v>100</v>
      </c>
      <c r="AA195" s="220">
        <f t="shared" si="115"/>
        <v>100</v>
      </c>
      <c r="AB195" s="220">
        <f t="shared" si="116"/>
        <v>100</v>
      </c>
      <c r="AC195" s="220">
        <f t="shared" si="117"/>
        <v>100</v>
      </c>
      <c r="AD195" s="416">
        <f t="shared" si="136"/>
        <v>100</v>
      </c>
      <c r="AE195" s="416">
        <f t="shared" si="121"/>
        <v>100</v>
      </c>
      <c r="AF195" s="286">
        <v>10</v>
      </c>
      <c r="AG195" s="267">
        <v>10</v>
      </c>
      <c r="AH195" s="267">
        <v>25</v>
      </c>
      <c r="AI195" s="267">
        <v>25</v>
      </c>
      <c r="AJ195" s="231" t="s">
        <v>24810</v>
      </c>
      <c r="AK195" s="255"/>
      <c r="AL195" s="265"/>
      <c r="AM195" s="266"/>
      <c r="AN195" s="412"/>
      <c r="AO195" s="412"/>
      <c r="AP195" s="412"/>
      <c r="AQ195" s="247" t="s">
        <v>760</v>
      </c>
      <c r="AR195" s="412"/>
      <c r="AS195" s="412"/>
      <c r="AT195" s="412"/>
    </row>
    <row r="196" spans="1:1023" s="419" customFormat="1" x14ac:dyDescent="0.25">
      <c r="A196" s="318" t="s">
        <v>2176</v>
      </c>
      <c r="B196" s="163">
        <v>195</v>
      </c>
      <c r="C196" s="162" t="s">
        <v>28111</v>
      </c>
      <c r="D196" s="181"/>
      <c r="E196" s="185" t="s">
        <v>770</v>
      </c>
      <c r="F196" s="188"/>
      <c r="G196" s="254"/>
      <c r="H196" s="254"/>
      <c r="I196" s="321"/>
      <c r="J196" s="354" t="s">
        <v>752</v>
      </c>
      <c r="K196" s="355">
        <v>1</v>
      </c>
      <c r="L196" s="355"/>
      <c r="M196" s="356"/>
      <c r="N196" s="356"/>
      <c r="O196" s="355">
        <v>3</v>
      </c>
      <c r="P196" s="356"/>
      <c r="Q196" s="356"/>
      <c r="R196" s="356"/>
      <c r="S196" s="356"/>
      <c r="T196" s="356"/>
      <c r="U196" s="348"/>
      <c r="V196" s="219">
        <f>IF(O196=1,10,100)</f>
        <v>100</v>
      </c>
      <c r="W196" s="219">
        <f>IF(O196=1,1,IF(O196=2,10,100))</f>
        <v>100</v>
      </c>
      <c r="X196" s="219">
        <f>IF(O196=3,20,100)</f>
        <v>20</v>
      </c>
      <c r="Y196" s="219">
        <f>IF(P196=1,10,100)</f>
        <v>100</v>
      </c>
      <c r="Z196" s="219">
        <f>IF(P196=1,1,IF(P196=2,10,100))</f>
        <v>100</v>
      </c>
      <c r="AA196" s="220">
        <f>IF(OR(EXACT(Q196,"1A"),EXACT(Q196,"1B")),0.1,IF(Q196=2,1,100))</f>
        <v>100</v>
      </c>
      <c r="AB196" s="220">
        <f>IF(OR(EXACT(R196,"1A"),EXACT(R196,"1B")),0.1,IF(R196=2,1,100))</f>
        <v>100</v>
      </c>
      <c r="AC196" s="220">
        <f>IF(OR(EXACT(S196,"1A"),EXACT(S196,"1B")),0.3,IF(S196=2,3,100))</f>
        <v>100</v>
      </c>
      <c r="AD196" s="416">
        <f>IF(L196=0,100,IF(L196=1,1,IF(L196="1B",1,IF(L196="1A",0.1,100))))</f>
        <v>100</v>
      </c>
      <c r="AE196" s="416">
        <f>IF(M196=0,100,IF(M196=1,1,IF(M196="1B",1,IF(M196="1A",0.1,100))))</f>
        <v>100</v>
      </c>
      <c r="AF196" s="286">
        <v>10</v>
      </c>
      <c r="AG196" s="267">
        <v>10</v>
      </c>
      <c r="AH196" s="267">
        <v>25</v>
      </c>
      <c r="AI196" s="267">
        <v>25</v>
      </c>
      <c r="AJ196" s="231"/>
      <c r="AK196" s="255"/>
      <c r="AL196" s="265"/>
      <c r="AM196" s="266"/>
      <c r="AQ196" s="247"/>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c r="IX196" s="185"/>
      <c r="IY196" s="185"/>
      <c r="IZ196" s="185"/>
      <c r="JA196" s="185"/>
      <c r="JB196" s="185"/>
      <c r="JC196" s="185"/>
      <c r="JD196" s="185"/>
      <c r="JE196" s="185"/>
      <c r="JF196" s="185"/>
      <c r="JG196" s="185"/>
      <c r="JH196" s="185"/>
      <c r="JI196" s="185"/>
      <c r="JJ196" s="185"/>
      <c r="JK196" s="185"/>
      <c r="JL196" s="185"/>
      <c r="JM196" s="185"/>
      <c r="JN196" s="185"/>
      <c r="JO196" s="185"/>
      <c r="JP196" s="185"/>
      <c r="JQ196" s="185"/>
      <c r="JR196" s="185"/>
      <c r="JS196" s="185"/>
      <c r="JT196" s="185"/>
      <c r="JU196" s="185"/>
      <c r="JV196" s="185"/>
      <c r="JW196" s="185"/>
      <c r="JX196" s="185"/>
      <c r="JY196" s="185"/>
      <c r="JZ196" s="185"/>
      <c r="KA196" s="185"/>
      <c r="KB196" s="185"/>
      <c r="KC196" s="185"/>
      <c r="KD196" s="185"/>
      <c r="KE196" s="185"/>
      <c r="KF196" s="185"/>
      <c r="KG196" s="185"/>
      <c r="KH196" s="185"/>
      <c r="KI196" s="185"/>
      <c r="KJ196" s="185"/>
      <c r="KK196" s="185"/>
      <c r="KL196" s="185"/>
      <c r="KM196" s="185"/>
      <c r="KN196" s="185"/>
      <c r="KO196" s="185"/>
      <c r="KP196" s="185"/>
      <c r="KQ196" s="185"/>
      <c r="KR196" s="185"/>
      <c r="KS196" s="185"/>
      <c r="KT196" s="185"/>
      <c r="KU196" s="185"/>
      <c r="KV196" s="185"/>
      <c r="KW196" s="185"/>
      <c r="KX196" s="185"/>
      <c r="KY196" s="185"/>
      <c r="KZ196" s="185"/>
      <c r="LA196" s="185"/>
      <c r="LB196" s="185"/>
      <c r="LC196" s="185"/>
      <c r="LD196" s="185"/>
      <c r="LE196" s="185"/>
      <c r="LF196" s="185"/>
      <c r="LG196" s="185"/>
      <c r="LH196" s="185"/>
      <c r="LI196" s="185"/>
      <c r="LJ196" s="185"/>
      <c r="LK196" s="185"/>
      <c r="LL196" s="185"/>
      <c r="LM196" s="185"/>
      <c r="LN196" s="185"/>
      <c r="LO196" s="185"/>
      <c r="LP196" s="185"/>
      <c r="LQ196" s="185"/>
      <c r="LR196" s="185"/>
      <c r="LS196" s="185"/>
      <c r="LT196" s="185"/>
      <c r="LU196" s="185"/>
      <c r="LV196" s="185"/>
      <c r="LW196" s="185"/>
      <c r="LX196" s="185"/>
      <c r="LY196" s="185"/>
      <c r="LZ196" s="185"/>
      <c r="MA196" s="185"/>
      <c r="MB196" s="185"/>
      <c r="MC196" s="185"/>
      <c r="MD196" s="185"/>
      <c r="ME196" s="185"/>
      <c r="MF196" s="185"/>
      <c r="MG196" s="185"/>
      <c r="MH196" s="185"/>
      <c r="MI196" s="185"/>
      <c r="MJ196" s="185"/>
      <c r="MK196" s="185"/>
      <c r="ML196" s="185"/>
      <c r="MM196" s="185"/>
      <c r="MN196" s="185"/>
      <c r="MO196" s="185"/>
      <c r="MP196" s="185"/>
      <c r="MQ196" s="185"/>
      <c r="MR196" s="185"/>
      <c r="MS196" s="185"/>
      <c r="MT196" s="185"/>
      <c r="MU196" s="185"/>
      <c r="MV196" s="185"/>
      <c r="MW196" s="185"/>
      <c r="MX196" s="185"/>
      <c r="MY196" s="185"/>
      <c r="MZ196" s="185"/>
      <c r="NA196" s="185"/>
      <c r="NB196" s="185"/>
      <c r="NC196" s="185"/>
      <c r="ND196" s="185"/>
      <c r="NE196" s="185"/>
      <c r="NF196" s="185"/>
      <c r="NG196" s="185"/>
      <c r="NH196" s="185"/>
      <c r="NI196" s="185"/>
      <c r="NJ196" s="185"/>
      <c r="NK196" s="185"/>
      <c r="NL196" s="185"/>
      <c r="NM196" s="185"/>
      <c r="NN196" s="185"/>
      <c r="NO196" s="185"/>
      <c r="NP196" s="185"/>
      <c r="NQ196" s="185"/>
      <c r="NR196" s="185"/>
      <c r="NS196" s="185"/>
      <c r="NT196" s="185"/>
      <c r="NU196" s="185"/>
      <c r="NV196" s="185"/>
      <c r="NW196" s="185"/>
      <c r="NX196" s="185"/>
      <c r="NY196" s="185"/>
      <c r="NZ196" s="185"/>
      <c r="OA196" s="185"/>
      <c r="OB196" s="185"/>
      <c r="OC196" s="185"/>
      <c r="OD196" s="185"/>
      <c r="OE196" s="185"/>
      <c r="OF196" s="185"/>
      <c r="OG196" s="185"/>
      <c r="OH196" s="185"/>
      <c r="OI196" s="185"/>
      <c r="OJ196" s="185"/>
      <c r="OK196" s="185"/>
      <c r="OL196" s="185"/>
      <c r="OM196" s="185"/>
      <c r="ON196" s="185"/>
      <c r="OO196" s="185"/>
      <c r="OP196" s="185"/>
      <c r="OQ196" s="185"/>
      <c r="OR196" s="185"/>
      <c r="OS196" s="185"/>
      <c r="OT196" s="185"/>
      <c r="OU196" s="185"/>
      <c r="OV196" s="185"/>
      <c r="OW196" s="185"/>
      <c r="OX196" s="185"/>
      <c r="OY196" s="185"/>
      <c r="OZ196" s="185"/>
      <c r="PA196" s="185"/>
      <c r="PB196" s="185"/>
      <c r="PC196" s="185"/>
      <c r="PD196" s="185"/>
      <c r="PE196" s="185"/>
      <c r="PF196" s="185"/>
      <c r="PG196" s="185"/>
      <c r="PH196" s="185"/>
      <c r="PI196" s="185"/>
      <c r="PJ196" s="185"/>
      <c r="PK196" s="185"/>
      <c r="PL196" s="185"/>
      <c r="PM196" s="185"/>
      <c r="PN196" s="185"/>
      <c r="PO196" s="185"/>
      <c r="PP196" s="185"/>
      <c r="PQ196" s="185"/>
      <c r="PR196" s="185"/>
      <c r="PS196" s="185"/>
      <c r="PT196" s="185"/>
      <c r="PU196" s="185"/>
      <c r="PV196" s="185"/>
      <c r="PW196" s="185"/>
      <c r="PX196" s="185"/>
      <c r="PY196" s="185"/>
      <c r="PZ196" s="185"/>
      <c r="QA196" s="185"/>
      <c r="QB196" s="185"/>
      <c r="QC196" s="185"/>
      <c r="QD196" s="185"/>
      <c r="QE196" s="185"/>
      <c r="QF196" s="185"/>
      <c r="QG196" s="185"/>
      <c r="QH196" s="185"/>
      <c r="QI196" s="185"/>
      <c r="QJ196" s="185"/>
      <c r="QK196" s="185"/>
      <c r="QL196" s="185"/>
      <c r="QM196" s="185"/>
      <c r="QN196" s="185"/>
      <c r="QO196" s="185"/>
      <c r="QP196" s="185"/>
      <c r="QQ196" s="185"/>
      <c r="QR196" s="185"/>
      <c r="QS196" s="185"/>
      <c r="QT196" s="185"/>
      <c r="QU196" s="185"/>
      <c r="QV196" s="185"/>
      <c r="QW196" s="185"/>
      <c r="QX196" s="185"/>
      <c r="QY196" s="185"/>
      <c r="QZ196" s="185"/>
      <c r="RA196" s="185"/>
      <c r="RB196" s="185"/>
      <c r="RC196" s="185"/>
      <c r="RD196" s="185"/>
      <c r="RE196" s="185"/>
      <c r="RF196" s="185"/>
      <c r="RG196" s="185"/>
      <c r="RH196" s="185"/>
      <c r="RI196" s="185"/>
      <c r="RJ196" s="185"/>
      <c r="RK196" s="185"/>
      <c r="RL196" s="185"/>
      <c r="RM196" s="185"/>
      <c r="RN196" s="185"/>
      <c r="RO196" s="185"/>
      <c r="RP196" s="185"/>
      <c r="RQ196" s="185"/>
      <c r="RR196" s="185"/>
      <c r="RS196" s="185"/>
      <c r="RT196" s="185"/>
      <c r="RU196" s="185"/>
      <c r="RV196" s="185"/>
      <c r="RW196" s="185"/>
      <c r="RX196" s="185"/>
      <c r="RY196" s="185"/>
      <c r="RZ196" s="185"/>
      <c r="SA196" s="185"/>
      <c r="SB196" s="185"/>
      <c r="SC196" s="185"/>
      <c r="SD196" s="185"/>
      <c r="SE196" s="185"/>
      <c r="SF196" s="185"/>
      <c r="SG196" s="185"/>
      <c r="SH196" s="185"/>
      <c r="SI196" s="185"/>
      <c r="SJ196" s="185"/>
      <c r="SK196" s="185"/>
      <c r="SL196" s="185"/>
      <c r="SM196" s="185"/>
      <c r="SN196" s="185"/>
      <c r="SO196" s="185"/>
      <c r="SP196" s="185"/>
      <c r="SQ196" s="185"/>
      <c r="SR196" s="185"/>
      <c r="SS196" s="185"/>
      <c r="ST196" s="185"/>
      <c r="SU196" s="185"/>
      <c r="SV196" s="185"/>
      <c r="SW196" s="185"/>
      <c r="SX196" s="185"/>
      <c r="SY196" s="185"/>
      <c r="SZ196" s="185"/>
      <c r="TA196" s="185"/>
      <c r="TB196" s="185"/>
      <c r="TC196" s="185"/>
      <c r="TD196" s="185"/>
      <c r="TE196" s="185"/>
      <c r="TF196" s="185"/>
      <c r="TG196" s="185"/>
      <c r="TH196" s="185"/>
      <c r="TI196" s="185"/>
      <c r="TJ196" s="185"/>
      <c r="TK196" s="185"/>
      <c r="TL196" s="185"/>
      <c r="TM196" s="185"/>
      <c r="TN196" s="185"/>
      <c r="TO196" s="185"/>
      <c r="TP196" s="185"/>
      <c r="TQ196" s="185"/>
      <c r="TR196" s="185"/>
      <c r="TS196" s="185"/>
      <c r="TT196" s="185"/>
      <c r="TU196" s="185"/>
      <c r="TV196" s="185"/>
      <c r="TW196" s="185"/>
      <c r="TX196" s="185"/>
      <c r="TY196" s="185"/>
      <c r="TZ196" s="185"/>
      <c r="UA196" s="185"/>
      <c r="UB196" s="185"/>
      <c r="UC196" s="185"/>
      <c r="UD196" s="185"/>
      <c r="UE196" s="185"/>
      <c r="UF196" s="185"/>
      <c r="UG196" s="185"/>
      <c r="UH196" s="185"/>
      <c r="UI196" s="185"/>
      <c r="UJ196" s="185"/>
      <c r="UK196" s="185"/>
      <c r="UL196" s="185"/>
      <c r="UM196" s="185"/>
      <c r="UN196" s="185"/>
      <c r="UO196" s="185"/>
      <c r="UP196" s="185"/>
      <c r="UQ196" s="185"/>
      <c r="UR196" s="185"/>
      <c r="US196" s="185"/>
      <c r="UT196" s="185"/>
      <c r="UU196" s="185"/>
      <c r="UV196" s="185"/>
      <c r="UW196" s="185"/>
      <c r="UX196" s="185"/>
      <c r="UY196" s="185"/>
      <c r="UZ196" s="185"/>
      <c r="VA196" s="185"/>
      <c r="VB196" s="185"/>
      <c r="VC196" s="185"/>
      <c r="VD196" s="185"/>
      <c r="VE196" s="185"/>
      <c r="VF196" s="185"/>
      <c r="VG196" s="185"/>
      <c r="VH196" s="185"/>
      <c r="VI196" s="185"/>
      <c r="VJ196" s="185"/>
      <c r="VK196" s="185"/>
      <c r="VL196" s="185"/>
      <c r="VM196" s="185"/>
      <c r="VN196" s="185"/>
      <c r="VO196" s="185"/>
      <c r="VP196" s="185"/>
      <c r="VQ196" s="185"/>
      <c r="VR196" s="185"/>
      <c r="VS196" s="185"/>
      <c r="VT196" s="185"/>
      <c r="VU196" s="185"/>
      <c r="VV196" s="185"/>
      <c r="VW196" s="185"/>
      <c r="VX196" s="185"/>
      <c r="VY196" s="185"/>
      <c r="VZ196" s="185"/>
      <c r="WA196" s="185"/>
      <c r="WB196" s="185"/>
      <c r="WC196" s="185"/>
      <c r="WD196" s="185"/>
      <c r="WE196" s="185"/>
      <c r="WF196" s="185"/>
      <c r="WG196" s="185"/>
      <c r="WH196" s="185"/>
      <c r="WI196" s="185"/>
      <c r="WJ196" s="185"/>
      <c r="WK196" s="185"/>
      <c r="WL196" s="185"/>
      <c r="WM196" s="185"/>
      <c r="WN196" s="185"/>
      <c r="WO196" s="185"/>
      <c r="WP196" s="185"/>
      <c r="WQ196" s="185"/>
      <c r="WR196" s="185"/>
      <c r="WS196" s="185"/>
      <c r="WT196" s="185"/>
      <c r="WU196" s="185"/>
      <c r="WV196" s="185"/>
      <c r="WW196" s="185"/>
      <c r="WX196" s="185"/>
      <c r="WY196" s="185"/>
      <c r="WZ196" s="185"/>
      <c r="XA196" s="185"/>
      <c r="XB196" s="185"/>
      <c r="XC196" s="185"/>
      <c r="XD196" s="185"/>
      <c r="XE196" s="185"/>
      <c r="XF196" s="185"/>
      <c r="XG196" s="185"/>
      <c r="XH196" s="185"/>
      <c r="XI196" s="185"/>
      <c r="XJ196" s="185"/>
      <c r="XK196" s="185"/>
      <c r="XL196" s="185"/>
      <c r="XM196" s="185"/>
      <c r="XN196" s="185"/>
      <c r="XO196" s="185"/>
      <c r="XP196" s="185"/>
      <c r="XQ196" s="185"/>
      <c r="XR196" s="185"/>
      <c r="XS196" s="185"/>
      <c r="XT196" s="185"/>
      <c r="XU196" s="185"/>
      <c r="XV196" s="185"/>
      <c r="XW196" s="185"/>
      <c r="XX196" s="185"/>
      <c r="XY196" s="185"/>
      <c r="XZ196" s="185"/>
      <c r="YA196" s="185"/>
      <c r="YB196" s="185"/>
      <c r="YC196" s="185"/>
      <c r="YD196" s="185"/>
      <c r="YE196" s="185"/>
      <c r="YF196" s="185"/>
      <c r="YG196" s="185"/>
      <c r="YH196" s="185"/>
      <c r="YI196" s="185"/>
      <c r="YJ196" s="185"/>
      <c r="YK196" s="185"/>
      <c r="YL196" s="185"/>
      <c r="YM196" s="185"/>
      <c r="YN196" s="185"/>
      <c r="YO196" s="185"/>
      <c r="YP196" s="185"/>
      <c r="YQ196" s="185"/>
      <c r="YR196" s="185"/>
      <c r="YS196" s="185"/>
      <c r="YT196" s="185"/>
      <c r="YU196" s="185"/>
      <c r="YV196" s="185"/>
      <c r="YW196" s="185"/>
      <c r="YX196" s="185"/>
      <c r="YY196" s="185"/>
      <c r="YZ196" s="185"/>
      <c r="ZA196" s="185"/>
      <c r="ZB196" s="185"/>
      <c r="ZC196" s="185"/>
      <c r="ZD196" s="185"/>
      <c r="ZE196" s="185"/>
      <c r="ZF196" s="185"/>
      <c r="ZG196" s="185"/>
      <c r="ZH196" s="185"/>
      <c r="ZI196" s="185"/>
      <c r="ZJ196" s="185"/>
      <c r="ZK196" s="185"/>
      <c r="ZL196" s="185"/>
      <c r="ZM196" s="185"/>
      <c r="ZN196" s="185"/>
      <c r="ZO196" s="185"/>
      <c r="ZP196" s="185"/>
      <c r="ZQ196" s="185"/>
      <c r="ZR196" s="185"/>
      <c r="ZS196" s="185"/>
      <c r="ZT196" s="185"/>
      <c r="ZU196" s="185"/>
      <c r="ZV196" s="185"/>
      <c r="ZW196" s="185"/>
      <c r="ZX196" s="185"/>
      <c r="ZY196" s="185"/>
      <c r="ZZ196" s="185"/>
      <c r="AAA196" s="185"/>
      <c r="AAB196" s="185"/>
      <c r="AAC196" s="185"/>
      <c r="AAD196" s="185"/>
      <c r="AAE196" s="185"/>
      <c r="AAF196" s="185"/>
      <c r="AAG196" s="185"/>
      <c r="AAH196" s="185"/>
      <c r="AAI196" s="185"/>
      <c r="AAJ196" s="185"/>
      <c r="AAK196" s="185"/>
      <c r="AAL196" s="185"/>
      <c r="AAM196" s="185"/>
      <c r="AAN196" s="185"/>
      <c r="AAO196" s="185"/>
      <c r="AAP196" s="185"/>
      <c r="AAQ196" s="185"/>
      <c r="AAR196" s="185"/>
      <c r="AAS196" s="185"/>
      <c r="AAT196" s="185"/>
      <c r="AAU196" s="185"/>
      <c r="AAV196" s="185"/>
      <c r="AAW196" s="185"/>
      <c r="AAX196" s="185"/>
      <c r="AAY196" s="185"/>
      <c r="AAZ196" s="185"/>
      <c r="ABA196" s="185"/>
      <c r="ABB196" s="185"/>
      <c r="ABC196" s="185"/>
      <c r="ABD196" s="185"/>
      <c r="ABE196" s="185"/>
      <c r="ABF196" s="185"/>
      <c r="ABG196" s="185"/>
      <c r="ABH196" s="185"/>
      <c r="ABI196" s="185"/>
      <c r="ABJ196" s="185"/>
      <c r="ABK196" s="185"/>
      <c r="ABL196" s="185"/>
      <c r="ABM196" s="185"/>
      <c r="ABN196" s="185"/>
      <c r="ABO196" s="185"/>
      <c r="ABP196" s="185"/>
      <c r="ABQ196" s="185"/>
      <c r="ABR196" s="185"/>
      <c r="ABS196" s="185"/>
      <c r="ABT196" s="185"/>
      <c r="ABU196" s="185"/>
      <c r="ABV196" s="185"/>
      <c r="ABW196" s="185"/>
      <c r="ABX196" s="185"/>
      <c r="ABY196" s="185"/>
      <c r="ABZ196" s="185"/>
      <c r="ACA196" s="185"/>
      <c r="ACB196" s="185"/>
      <c r="ACC196" s="185"/>
      <c r="ACD196" s="185"/>
      <c r="ACE196" s="185"/>
      <c r="ACF196" s="185"/>
      <c r="ACG196" s="185"/>
      <c r="ACH196" s="185"/>
      <c r="ACI196" s="185"/>
      <c r="ACJ196" s="185"/>
      <c r="ACK196" s="185"/>
      <c r="ACL196" s="185"/>
      <c r="ACM196" s="185"/>
      <c r="ACN196" s="185"/>
      <c r="ACO196" s="185"/>
      <c r="ACP196" s="185"/>
      <c r="ACQ196" s="185"/>
      <c r="ACR196" s="185"/>
      <c r="ACS196" s="185"/>
      <c r="ACT196" s="185"/>
      <c r="ACU196" s="185"/>
      <c r="ACV196" s="185"/>
      <c r="ACW196" s="185"/>
      <c r="ACX196" s="185"/>
      <c r="ACY196" s="185"/>
      <c r="ACZ196" s="185"/>
      <c r="ADA196" s="185"/>
      <c r="ADB196" s="185"/>
      <c r="ADC196" s="185"/>
      <c r="ADD196" s="185"/>
      <c r="ADE196" s="185"/>
      <c r="ADF196" s="185"/>
      <c r="ADG196" s="185"/>
      <c r="ADH196" s="185"/>
      <c r="ADI196" s="185"/>
      <c r="ADJ196" s="185"/>
      <c r="ADK196" s="185"/>
      <c r="ADL196" s="185"/>
      <c r="ADM196" s="185"/>
      <c r="ADN196" s="185"/>
      <c r="ADO196" s="185"/>
      <c r="ADP196" s="185"/>
      <c r="ADQ196" s="185"/>
      <c r="ADR196" s="185"/>
      <c r="ADS196" s="185"/>
      <c r="ADT196" s="185"/>
      <c r="ADU196" s="185"/>
      <c r="ADV196" s="185"/>
      <c r="ADW196" s="185"/>
      <c r="ADX196" s="185"/>
      <c r="ADY196" s="185"/>
      <c r="ADZ196" s="185"/>
      <c r="AEA196" s="185"/>
      <c r="AEB196" s="185"/>
      <c r="AEC196" s="185"/>
      <c r="AED196" s="185"/>
      <c r="AEE196" s="185"/>
      <c r="AEF196" s="185"/>
      <c r="AEG196" s="185"/>
      <c r="AEH196" s="185"/>
      <c r="AEI196" s="185"/>
      <c r="AEJ196" s="185"/>
      <c r="AEK196" s="185"/>
      <c r="AEL196" s="185"/>
      <c r="AEM196" s="185"/>
      <c r="AEN196" s="185"/>
      <c r="AEO196" s="185"/>
      <c r="AEP196" s="185"/>
      <c r="AEQ196" s="185"/>
      <c r="AER196" s="185"/>
      <c r="AES196" s="185"/>
      <c r="AET196" s="185"/>
      <c r="AEU196" s="185"/>
      <c r="AEV196" s="185"/>
      <c r="AEW196" s="185"/>
      <c r="AEX196" s="185"/>
      <c r="AEY196" s="185"/>
      <c r="AEZ196" s="185"/>
      <c r="AFA196" s="185"/>
      <c r="AFB196" s="185"/>
      <c r="AFC196" s="185"/>
      <c r="AFD196" s="185"/>
      <c r="AFE196" s="185"/>
      <c r="AFF196" s="185"/>
      <c r="AFG196" s="185"/>
      <c r="AFH196" s="185"/>
      <c r="AFI196" s="185"/>
      <c r="AFJ196" s="185"/>
      <c r="AFK196" s="185"/>
      <c r="AFL196" s="185"/>
      <c r="AFM196" s="185"/>
      <c r="AFN196" s="185"/>
      <c r="AFO196" s="185"/>
      <c r="AFP196" s="185"/>
      <c r="AFQ196" s="185"/>
      <c r="AFR196" s="185"/>
      <c r="AFS196" s="185"/>
      <c r="AFT196" s="185"/>
      <c r="AFU196" s="185"/>
      <c r="AFV196" s="185"/>
      <c r="AFW196" s="185"/>
      <c r="AFX196" s="185"/>
      <c r="AFY196" s="185"/>
      <c r="AFZ196" s="185"/>
      <c r="AGA196" s="185"/>
      <c r="AGB196" s="185"/>
      <c r="AGC196" s="185"/>
      <c r="AGD196" s="185"/>
      <c r="AGE196" s="185"/>
      <c r="AGF196" s="185"/>
      <c r="AGG196" s="185"/>
      <c r="AGH196" s="185"/>
      <c r="AGI196" s="185"/>
      <c r="AGJ196" s="185"/>
      <c r="AGK196" s="185"/>
      <c r="AGL196" s="185"/>
      <c r="AGM196" s="185"/>
      <c r="AGN196" s="185"/>
      <c r="AGO196" s="185"/>
      <c r="AGP196" s="185"/>
      <c r="AGQ196" s="185"/>
      <c r="AGR196" s="185"/>
      <c r="AGS196" s="185"/>
      <c r="AGT196" s="185"/>
      <c r="AGU196" s="185"/>
      <c r="AGV196" s="185"/>
      <c r="AGW196" s="185"/>
      <c r="AGX196" s="185"/>
      <c r="AGY196" s="185"/>
      <c r="AGZ196" s="185"/>
      <c r="AHA196" s="185"/>
      <c r="AHB196" s="185"/>
      <c r="AHC196" s="185"/>
      <c r="AHD196" s="185"/>
      <c r="AHE196" s="185"/>
      <c r="AHF196" s="185"/>
      <c r="AHG196" s="185"/>
      <c r="AHH196" s="185"/>
      <c r="AHI196" s="185"/>
      <c r="AHJ196" s="185"/>
      <c r="AHK196" s="185"/>
      <c r="AHL196" s="185"/>
      <c r="AHM196" s="185"/>
      <c r="AHN196" s="185"/>
      <c r="AHO196" s="185"/>
      <c r="AHP196" s="185"/>
      <c r="AHQ196" s="185"/>
      <c r="AHR196" s="185"/>
      <c r="AHS196" s="185"/>
      <c r="AHT196" s="185"/>
      <c r="AHU196" s="185"/>
      <c r="AHV196" s="185"/>
      <c r="AHW196" s="185"/>
      <c r="AHX196" s="185"/>
      <c r="AHY196" s="185"/>
      <c r="AHZ196" s="185"/>
      <c r="AIA196" s="185"/>
      <c r="AIB196" s="185"/>
      <c r="AIC196" s="185"/>
      <c r="AID196" s="185"/>
      <c r="AIE196" s="185"/>
      <c r="AIF196" s="185"/>
      <c r="AIG196" s="185"/>
      <c r="AIH196" s="185"/>
      <c r="AII196" s="185"/>
      <c r="AIJ196" s="185"/>
      <c r="AIK196" s="185"/>
      <c r="AIL196" s="185"/>
      <c r="AIM196" s="185"/>
      <c r="AIN196" s="185"/>
      <c r="AIO196" s="185"/>
      <c r="AIP196" s="185"/>
      <c r="AIQ196" s="185"/>
      <c r="AIR196" s="185"/>
      <c r="AIS196" s="185"/>
      <c r="AIT196" s="185"/>
      <c r="AIU196" s="185"/>
      <c r="AIV196" s="185"/>
      <c r="AIW196" s="185"/>
      <c r="AIX196" s="185"/>
      <c r="AIY196" s="185"/>
      <c r="AIZ196" s="185"/>
      <c r="AJA196" s="185"/>
      <c r="AJB196" s="185"/>
      <c r="AJC196" s="185"/>
      <c r="AJD196" s="185"/>
      <c r="AJE196" s="185"/>
      <c r="AJF196" s="185"/>
      <c r="AJG196" s="185"/>
      <c r="AJH196" s="185"/>
      <c r="AJI196" s="185"/>
      <c r="AJJ196" s="185"/>
      <c r="AJK196" s="185"/>
      <c r="AJL196" s="185"/>
      <c r="AJM196" s="185"/>
      <c r="AJN196" s="185"/>
      <c r="AJO196" s="185"/>
      <c r="AJP196" s="185"/>
      <c r="AJQ196" s="185"/>
      <c r="AJR196" s="185"/>
      <c r="AJS196" s="185"/>
      <c r="AJT196" s="185"/>
      <c r="AJU196" s="185"/>
      <c r="AJV196" s="185"/>
      <c r="AJW196" s="185"/>
      <c r="AJX196" s="185"/>
      <c r="AJY196" s="185"/>
      <c r="AJZ196" s="185"/>
      <c r="AKA196" s="185"/>
      <c r="AKB196" s="185"/>
      <c r="AKC196" s="185"/>
      <c r="AKD196" s="185"/>
      <c r="AKE196" s="185"/>
      <c r="AKF196" s="185"/>
      <c r="AKG196" s="185"/>
      <c r="AKH196" s="185"/>
      <c r="AKI196" s="185"/>
      <c r="AKJ196" s="185"/>
      <c r="AKK196" s="185"/>
      <c r="AKL196" s="185"/>
      <c r="AKM196" s="185"/>
      <c r="AKN196" s="185"/>
      <c r="AKO196" s="185"/>
      <c r="AKP196" s="185"/>
      <c r="AKQ196" s="185"/>
      <c r="AKR196" s="185"/>
      <c r="AKS196" s="185"/>
      <c r="AKT196" s="185"/>
      <c r="AKU196" s="185"/>
      <c r="AKV196" s="185"/>
      <c r="AKW196" s="185"/>
      <c r="AKX196" s="185"/>
      <c r="AKY196" s="185"/>
      <c r="AKZ196" s="185"/>
      <c r="ALA196" s="185"/>
      <c r="ALB196" s="185"/>
      <c r="ALC196" s="185"/>
      <c r="ALD196" s="185"/>
      <c r="ALE196" s="185"/>
      <c r="ALF196" s="185"/>
      <c r="ALG196" s="185"/>
      <c r="ALH196" s="185"/>
      <c r="ALI196" s="185"/>
      <c r="ALJ196" s="185"/>
      <c r="ALK196" s="185"/>
      <c r="ALL196" s="185"/>
      <c r="ALM196" s="185"/>
      <c r="ALN196" s="185"/>
      <c r="ALO196" s="185"/>
      <c r="ALP196" s="185"/>
      <c r="ALQ196" s="185"/>
      <c r="ALR196" s="185"/>
      <c r="ALS196" s="185"/>
      <c r="ALT196" s="185"/>
      <c r="ALU196" s="185"/>
      <c r="ALV196" s="185"/>
      <c r="ALW196" s="185"/>
      <c r="ALX196" s="185"/>
      <c r="ALY196" s="185"/>
      <c r="ALZ196" s="185"/>
      <c r="AMA196" s="185"/>
      <c r="AMB196" s="185"/>
      <c r="AMC196" s="185"/>
      <c r="AMD196" s="185"/>
      <c r="AME196" s="185"/>
      <c r="AMF196" s="185"/>
      <c r="AMG196" s="185"/>
      <c r="AMH196" s="185"/>
      <c r="AMI196" s="185"/>
    </row>
    <row r="197" spans="1:1023" s="419" customFormat="1" x14ac:dyDescent="0.25">
      <c r="A197" s="259" t="s">
        <v>14187</v>
      </c>
      <c r="B197" s="163">
        <v>196</v>
      </c>
      <c r="C197" s="162" t="s">
        <v>14185</v>
      </c>
      <c r="D197" s="181"/>
      <c r="E197" s="185"/>
      <c r="F197" s="188">
        <v>4</v>
      </c>
      <c r="G197" s="254"/>
      <c r="H197" s="254"/>
      <c r="I197" s="321"/>
      <c r="J197" s="354" t="s">
        <v>752</v>
      </c>
      <c r="K197" s="355">
        <v>1</v>
      </c>
      <c r="L197" s="355"/>
      <c r="M197" s="356"/>
      <c r="N197" s="356"/>
      <c r="O197" s="355"/>
      <c r="P197" s="356"/>
      <c r="Q197" s="356"/>
      <c r="R197" s="356"/>
      <c r="S197" s="356"/>
      <c r="T197" s="356"/>
      <c r="U197" s="348"/>
      <c r="V197" s="219">
        <f>IF(O197=1,10,100)</f>
        <v>100</v>
      </c>
      <c r="W197" s="219">
        <f>IF(O197=1,1,IF(O197=2,10,100))</f>
        <v>100</v>
      </c>
      <c r="X197" s="219">
        <f>IF(O197=3,20,100)</f>
        <v>100</v>
      </c>
      <c r="Y197" s="219">
        <f>IF(P197=1,10,100)</f>
        <v>100</v>
      </c>
      <c r="Z197" s="219">
        <f>IF(P197=1,1,IF(P197=2,10,100))</f>
        <v>100</v>
      </c>
      <c r="AA197" s="220">
        <f>IF(OR(EXACT(Q197,"1A"),EXACT(Q197,"1B")),0.1,IF(Q197=2,1,100))</f>
        <v>100</v>
      </c>
      <c r="AB197" s="220">
        <f>IF(OR(EXACT(R197,"1A"),EXACT(R197,"1B")),0.1,IF(R197=2,1,100))</f>
        <v>100</v>
      </c>
      <c r="AC197" s="220">
        <f>IF(OR(EXACT(S197,"1A"),EXACT(S197,"1B")),0.3,IF(S197=2,3,100))</f>
        <v>100</v>
      </c>
      <c r="AD197" s="416">
        <f>IF(L197=0,100,IF(L197=1,1,IF(L197="1B",1,IF(L197="1A",0.1,100))))</f>
        <v>100</v>
      </c>
      <c r="AE197" s="416">
        <f>IF(M197=0,100,IF(M197=1,1,IF(M197="1B",1,IF(M197="1A",0.1,100))))</f>
        <v>100</v>
      </c>
      <c r="AF197" s="212">
        <f>IF(OR(OR(EXACT(J197,"1A"),EXACT(J197,"1B"),EXACT(J197,"1C")),K197=1),1,IF(K197=2,10,100))</f>
        <v>1</v>
      </c>
      <c r="AG197" s="212">
        <f>IF(OR(EXACT(J197,"1A"),EXACT(J197,"1B"),EXACT(J197,"1C")),1,IF(J197=2,10,100))</f>
        <v>1</v>
      </c>
      <c r="AH197" s="212">
        <f>IF(OR(EXACT(J197,"1A"),EXACT(J197,"1B"),EXACT(J197,"1C"),K197=1),3,100)</f>
        <v>3</v>
      </c>
      <c r="AI197" s="212">
        <f>IF(OR(EXACT(J197,"1A"),EXACT(J197,"1B"),EXACT(J197,"1C")),5,100)</f>
        <v>5</v>
      </c>
      <c r="AJ197" s="231"/>
      <c r="AK197" s="255"/>
      <c r="AL197" s="265"/>
      <c r="AM197" s="266"/>
      <c r="AQ197" s="247"/>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c r="IX197" s="185"/>
      <c r="IY197" s="185"/>
      <c r="IZ197" s="185"/>
      <c r="JA197" s="185"/>
      <c r="JB197" s="185"/>
      <c r="JC197" s="185"/>
      <c r="JD197" s="185"/>
      <c r="JE197" s="185"/>
      <c r="JF197" s="185"/>
      <c r="JG197" s="185"/>
      <c r="JH197" s="185"/>
      <c r="JI197" s="185"/>
      <c r="JJ197" s="185"/>
      <c r="JK197" s="185"/>
      <c r="JL197" s="185"/>
      <c r="JM197" s="185"/>
      <c r="JN197" s="185"/>
      <c r="JO197" s="185"/>
      <c r="JP197" s="185"/>
      <c r="JQ197" s="185"/>
      <c r="JR197" s="185"/>
      <c r="JS197" s="185"/>
      <c r="JT197" s="185"/>
      <c r="JU197" s="185"/>
      <c r="JV197" s="185"/>
      <c r="JW197" s="185"/>
      <c r="JX197" s="185"/>
      <c r="JY197" s="185"/>
      <c r="JZ197" s="185"/>
      <c r="KA197" s="185"/>
      <c r="KB197" s="185"/>
      <c r="KC197" s="185"/>
      <c r="KD197" s="185"/>
      <c r="KE197" s="185"/>
      <c r="KF197" s="185"/>
      <c r="KG197" s="185"/>
      <c r="KH197" s="185"/>
      <c r="KI197" s="185"/>
      <c r="KJ197" s="185"/>
      <c r="KK197" s="185"/>
      <c r="KL197" s="185"/>
      <c r="KM197" s="185"/>
      <c r="KN197" s="185"/>
      <c r="KO197" s="185"/>
      <c r="KP197" s="185"/>
      <c r="KQ197" s="185"/>
      <c r="KR197" s="185"/>
      <c r="KS197" s="185"/>
      <c r="KT197" s="185"/>
      <c r="KU197" s="185"/>
      <c r="KV197" s="185"/>
      <c r="KW197" s="185"/>
      <c r="KX197" s="185"/>
      <c r="KY197" s="185"/>
      <c r="KZ197" s="185"/>
      <c r="LA197" s="185"/>
      <c r="LB197" s="185"/>
      <c r="LC197" s="185"/>
      <c r="LD197" s="185"/>
      <c r="LE197" s="185"/>
      <c r="LF197" s="185"/>
      <c r="LG197" s="185"/>
      <c r="LH197" s="185"/>
      <c r="LI197" s="185"/>
      <c r="LJ197" s="185"/>
      <c r="LK197" s="185"/>
      <c r="LL197" s="185"/>
      <c r="LM197" s="185"/>
      <c r="LN197" s="185"/>
      <c r="LO197" s="185"/>
      <c r="LP197" s="185"/>
      <c r="LQ197" s="185"/>
      <c r="LR197" s="185"/>
      <c r="LS197" s="185"/>
      <c r="LT197" s="185"/>
      <c r="LU197" s="185"/>
      <c r="LV197" s="185"/>
      <c r="LW197" s="185"/>
      <c r="LX197" s="185"/>
      <c r="LY197" s="185"/>
      <c r="LZ197" s="185"/>
      <c r="MA197" s="185"/>
      <c r="MB197" s="185"/>
      <c r="MC197" s="185"/>
      <c r="MD197" s="185"/>
      <c r="ME197" s="185"/>
      <c r="MF197" s="185"/>
      <c r="MG197" s="185"/>
      <c r="MH197" s="185"/>
      <c r="MI197" s="185"/>
      <c r="MJ197" s="185"/>
      <c r="MK197" s="185"/>
      <c r="ML197" s="185"/>
      <c r="MM197" s="185"/>
      <c r="MN197" s="185"/>
      <c r="MO197" s="185"/>
      <c r="MP197" s="185"/>
      <c r="MQ197" s="185"/>
      <c r="MR197" s="185"/>
      <c r="MS197" s="185"/>
      <c r="MT197" s="185"/>
      <c r="MU197" s="185"/>
      <c r="MV197" s="185"/>
      <c r="MW197" s="185"/>
      <c r="MX197" s="185"/>
      <c r="MY197" s="185"/>
      <c r="MZ197" s="185"/>
      <c r="NA197" s="185"/>
      <c r="NB197" s="185"/>
      <c r="NC197" s="185"/>
      <c r="ND197" s="185"/>
      <c r="NE197" s="185"/>
      <c r="NF197" s="185"/>
      <c r="NG197" s="185"/>
      <c r="NH197" s="185"/>
      <c r="NI197" s="185"/>
      <c r="NJ197" s="185"/>
      <c r="NK197" s="185"/>
      <c r="NL197" s="185"/>
      <c r="NM197" s="185"/>
      <c r="NN197" s="185"/>
      <c r="NO197" s="185"/>
      <c r="NP197" s="185"/>
      <c r="NQ197" s="185"/>
      <c r="NR197" s="185"/>
      <c r="NS197" s="185"/>
      <c r="NT197" s="185"/>
      <c r="NU197" s="185"/>
      <c r="NV197" s="185"/>
      <c r="NW197" s="185"/>
      <c r="NX197" s="185"/>
      <c r="NY197" s="185"/>
      <c r="NZ197" s="185"/>
      <c r="OA197" s="185"/>
      <c r="OB197" s="185"/>
      <c r="OC197" s="185"/>
      <c r="OD197" s="185"/>
      <c r="OE197" s="185"/>
      <c r="OF197" s="185"/>
      <c r="OG197" s="185"/>
      <c r="OH197" s="185"/>
      <c r="OI197" s="185"/>
      <c r="OJ197" s="185"/>
      <c r="OK197" s="185"/>
      <c r="OL197" s="185"/>
      <c r="OM197" s="185"/>
      <c r="ON197" s="185"/>
      <c r="OO197" s="185"/>
      <c r="OP197" s="185"/>
      <c r="OQ197" s="185"/>
      <c r="OR197" s="185"/>
      <c r="OS197" s="185"/>
      <c r="OT197" s="185"/>
      <c r="OU197" s="185"/>
      <c r="OV197" s="185"/>
      <c r="OW197" s="185"/>
      <c r="OX197" s="185"/>
      <c r="OY197" s="185"/>
      <c r="OZ197" s="185"/>
      <c r="PA197" s="185"/>
      <c r="PB197" s="185"/>
      <c r="PC197" s="185"/>
      <c r="PD197" s="185"/>
      <c r="PE197" s="185"/>
      <c r="PF197" s="185"/>
      <c r="PG197" s="185"/>
      <c r="PH197" s="185"/>
      <c r="PI197" s="185"/>
      <c r="PJ197" s="185"/>
      <c r="PK197" s="185"/>
      <c r="PL197" s="185"/>
      <c r="PM197" s="185"/>
      <c r="PN197" s="185"/>
      <c r="PO197" s="185"/>
      <c r="PP197" s="185"/>
      <c r="PQ197" s="185"/>
      <c r="PR197" s="185"/>
      <c r="PS197" s="185"/>
      <c r="PT197" s="185"/>
      <c r="PU197" s="185"/>
      <c r="PV197" s="185"/>
      <c r="PW197" s="185"/>
      <c r="PX197" s="185"/>
      <c r="PY197" s="185"/>
      <c r="PZ197" s="185"/>
      <c r="QA197" s="185"/>
      <c r="QB197" s="185"/>
      <c r="QC197" s="185"/>
      <c r="QD197" s="185"/>
      <c r="QE197" s="185"/>
      <c r="QF197" s="185"/>
      <c r="QG197" s="185"/>
      <c r="QH197" s="185"/>
      <c r="QI197" s="185"/>
      <c r="QJ197" s="185"/>
      <c r="QK197" s="185"/>
      <c r="QL197" s="185"/>
      <c r="QM197" s="185"/>
      <c r="QN197" s="185"/>
      <c r="QO197" s="185"/>
      <c r="QP197" s="185"/>
      <c r="QQ197" s="185"/>
      <c r="QR197" s="185"/>
      <c r="QS197" s="185"/>
      <c r="QT197" s="185"/>
      <c r="QU197" s="185"/>
      <c r="QV197" s="185"/>
      <c r="QW197" s="185"/>
      <c r="QX197" s="185"/>
      <c r="QY197" s="185"/>
      <c r="QZ197" s="185"/>
      <c r="RA197" s="185"/>
      <c r="RB197" s="185"/>
      <c r="RC197" s="185"/>
      <c r="RD197" s="185"/>
      <c r="RE197" s="185"/>
      <c r="RF197" s="185"/>
      <c r="RG197" s="185"/>
      <c r="RH197" s="185"/>
      <c r="RI197" s="185"/>
      <c r="RJ197" s="185"/>
      <c r="RK197" s="185"/>
      <c r="RL197" s="185"/>
      <c r="RM197" s="185"/>
      <c r="RN197" s="185"/>
      <c r="RO197" s="185"/>
      <c r="RP197" s="185"/>
      <c r="RQ197" s="185"/>
      <c r="RR197" s="185"/>
      <c r="RS197" s="185"/>
      <c r="RT197" s="185"/>
      <c r="RU197" s="185"/>
      <c r="RV197" s="185"/>
      <c r="RW197" s="185"/>
      <c r="RX197" s="185"/>
      <c r="RY197" s="185"/>
      <c r="RZ197" s="185"/>
      <c r="SA197" s="185"/>
      <c r="SB197" s="185"/>
      <c r="SC197" s="185"/>
      <c r="SD197" s="185"/>
      <c r="SE197" s="185"/>
      <c r="SF197" s="185"/>
      <c r="SG197" s="185"/>
      <c r="SH197" s="185"/>
      <c r="SI197" s="185"/>
      <c r="SJ197" s="185"/>
      <c r="SK197" s="185"/>
      <c r="SL197" s="185"/>
      <c r="SM197" s="185"/>
      <c r="SN197" s="185"/>
      <c r="SO197" s="185"/>
      <c r="SP197" s="185"/>
      <c r="SQ197" s="185"/>
      <c r="SR197" s="185"/>
      <c r="SS197" s="185"/>
      <c r="ST197" s="185"/>
      <c r="SU197" s="185"/>
      <c r="SV197" s="185"/>
      <c r="SW197" s="185"/>
      <c r="SX197" s="185"/>
      <c r="SY197" s="185"/>
      <c r="SZ197" s="185"/>
      <c r="TA197" s="185"/>
      <c r="TB197" s="185"/>
      <c r="TC197" s="185"/>
      <c r="TD197" s="185"/>
      <c r="TE197" s="185"/>
      <c r="TF197" s="185"/>
      <c r="TG197" s="185"/>
      <c r="TH197" s="185"/>
      <c r="TI197" s="185"/>
      <c r="TJ197" s="185"/>
      <c r="TK197" s="185"/>
      <c r="TL197" s="185"/>
      <c r="TM197" s="185"/>
      <c r="TN197" s="185"/>
      <c r="TO197" s="185"/>
      <c r="TP197" s="185"/>
      <c r="TQ197" s="185"/>
      <c r="TR197" s="185"/>
      <c r="TS197" s="185"/>
      <c r="TT197" s="185"/>
      <c r="TU197" s="185"/>
      <c r="TV197" s="185"/>
      <c r="TW197" s="185"/>
      <c r="TX197" s="185"/>
      <c r="TY197" s="185"/>
      <c r="TZ197" s="185"/>
      <c r="UA197" s="185"/>
      <c r="UB197" s="185"/>
      <c r="UC197" s="185"/>
      <c r="UD197" s="185"/>
      <c r="UE197" s="185"/>
      <c r="UF197" s="185"/>
      <c r="UG197" s="185"/>
      <c r="UH197" s="185"/>
      <c r="UI197" s="185"/>
      <c r="UJ197" s="185"/>
      <c r="UK197" s="185"/>
      <c r="UL197" s="185"/>
      <c r="UM197" s="185"/>
      <c r="UN197" s="185"/>
      <c r="UO197" s="185"/>
      <c r="UP197" s="185"/>
      <c r="UQ197" s="185"/>
      <c r="UR197" s="185"/>
      <c r="US197" s="185"/>
      <c r="UT197" s="185"/>
      <c r="UU197" s="185"/>
      <c r="UV197" s="185"/>
      <c r="UW197" s="185"/>
      <c r="UX197" s="185"/>
      <c r="UY197" s="185"/>
      <c r="UZ197" s="185"/>
      <c r="VA197" s="185"/>
      <c r="VB197" s="185"/>
      <c r="VC197" s="185"/>
      <c r="VD197" s="185"/>
      <c r="VE197" s="185"/>
      <c r="VF197" s="185"/>
      <c r="VG197" s="185"/>
      <c r="VH197" s="185"/>
      <c r="VI197" s="185"/>
      <c r="VJ197" s="185"/>
      <c r="VK197" s="185"/>
      <c r="VL197" s="185"/>
      <c r="VM197" s="185"/>
      <c r="VN197" s="185"/>
      <c r="VO197" s="185"/>
      <c r="VP197" s="185"/>
      <c r="VQ197" s="185"/>
      <c r="VR197" s="185"/>
      <c r="VS197" s="185"/>
      <c r="VT197" s="185"/>
      <c r="VU197" s="185"/>
      <c r="VV197" s="185"/>
      <c r="VW197" s="185"/>
      <c r="VX197" s="185"/>
      <c r="VY197" s="185"/>
      <c r="VZ197" s="185"/>
      <c r="WA197" s="185"/>
      <c r="WB197" s="185"/>
      <c r="WC197" s="185"/>
      <c r="WD197" s="185"/>
      <c r="WE197" s="185"/>
      <c r="WF197" s="185"/>
      <c r="WG197" s="185"/>
      <c r="WH197" s="185"/>
      <c r="WI197" s="185"/>
      <c r="WJ197" s="185"/>
      <c r="WK197" s="185"/>
      <c r="WL197" s="185"/>
      <c r="WM197" s="185"/>
      <c r="WN197" s="185"/>
      <c r="WO197" s="185"/>
      <c r="WP197" s="185"/>
      <c r="WQ197" s="185"/>
      <c r="WR197" s="185"/>
      <c r="WS197" s="185"/>
      <c r="WT197" s="185"/>
      <c r="WU197" s="185"/>
      <c r="WV197" s="185"/>
      <c r="WW197" s="185"/>
      <c r="WX197" s="185"/>
      <c r="WY197" s="185"/>
      <c r="WZ197" s="185"/>
      <c r="XA197" s="185"/>
      <c r="XB197" s="185"/>
      <c r="XC197" s="185"/>
      <c r="XD197" s="185"/>
      <c r="XE197" s="185"/>
      <c r="XF197" s="185"/>
      <c r="XG197" s="185"/>
      <c r="XH197" s="185"/>
      <c r="XI197" s="185"/>
      <c r="XJ197" s="185"/>
      <c r="XK197" s="185"/>
      <c r="XL197" s="185"/>
      <c r="XM197" s="185"/>
      <c r="XN197" s="185"/>
      <c r="XO197" s="185"/>
      <c r="XP197" s="185"/>
      <c r="XQ197" s="185"/>
      <c r="XR197" s="185"/>
      <c r="XS197" s="185"/>
      <c r="XT197" s="185"/>
      <c r="XU197" s="185"/>
      <c r="XV197" s="185"/>
      <c r="XW197" s="185"/>
      <c r="XX197" s="185"/>
      <c r="XY197" s="185"/>
      <c r="XZ197" s="185"/>
      <c r="YA197" s="185"/>
      <c r="YB197" s="185"/>
      <c r="YC197" s="185"/>
      <c r="YD197" s="185"/>
      <c r="YE197" s="185"/>
      <c r="YF197" s="185"/>
      <c r="YG197" s="185"/>
      <c r="YH197" s="185"/>
      <c r="YI197" s="185"/>
      <c r="YJ197" s="185"/>
      <c r="YK197" s="185"/>
      <c r="YL197" s="185"/>
      <c r="YM197" s="185"/>
      <c r="YN197" s="185"/>
      <c r="YO197" s="185"/>
      <c r="YP197" s="185"/>
      <c r="YQ197" s="185"/>
      <c r="YR197" s="185"/>
      <c r="YS197" s="185"/>
      <c r="YT197" s="185"/>
      <c r="YU197" s="185"/>
      <c r="YV197" s="185"/>
      <c r="YW197" s="185"/>
      <c r="YX197" s="185"/>
      <c r="YY197" s="185"/>
      <c r="YZ197" s="185"/>
      <c r="ZA197" s="185"/>
      <c r="ZB197" s="185"/>
      <c r="ZC197" s="185"/>
      <c r="ZD197" s="185"/>
      <c r="ZE197" s="185"/>
      <c r="ZF197" s="185"/>
      <c r="ZG197" s="185"/>
      <c r="ZH197" s="185"/>
      <c r="ZI197" s="185"/>
      <c r="ZJ197" s="185"/>
      <c r="ZK197" s="185"/>
      <c r="ZL197" s="185"/>
      <c r="ZM197" s="185"/>
      <c r="ZN197" s="185"/>
      <c r="ZO197" s="185"/>
      <c r="ZP197" s="185"/>
      <c r="ZQ197" s="185"/>
      <c r="ZR197" s="185"/>
      <c r="ZS197" s="185"/>
      <c r="ZT197" s="185"/>
      <c r="ZU197" s="185"/>
      <c r="ZV197" s="185"/>
      <c r="ZW197" s="185"/>
      <c r="ZX197" s="185"/>
      <c r="ZY197" s="185"/>
      <c r="ZZ197" s="185"/>
      <c r="AAA197" s="185"/>
      <c r="AAB197" s="185"/>
      <c r="AAC197" s="185"/>
      <c r="AAD197" s="185"/>
      <c r="AAE197" s="185"/>
      <c r="AAF197" s="185"/>
      <c r="AAG197" s="185"/>
      <c r="AAH197" s="185"/>
      <c r="AAI197" s="185"/>
      <c r="AAJ197" s="185"/>
      <c r="AAK197" s="185"/>
      <c r="AAL197" s="185"/>
      <c r="AAM197" s="185"/>
      <c r="AAN197" s="185"/>
      <c r="AAO197" s="185"/>
      <c r="AAP197" s="185"/>
      <c r="AAQ197" s="185"/>
      <c r="AAR197" s="185"/>
      <c r="AAS197" s="185"/>
      <c r="AAT197" s="185"/>
      <c r="AAU197" s="185"/>
      <c r="AAV197" s="185"/>
      <c r="AAW197" s="185"/>
      <c r="AAX197" s="185"/>
      <c r="AAY197" s="185"/>
      <c r="AAZ197" s="185"/>
      <c r="ABA197" s="185"/>
      <c r="ABB197" s="185"/>
      <c r="ABC197" s="185"/>
      <c r="ABD197" s="185"/>
      <c r="ABE197" s="185"/>
      <c r="ABF197" s="185"/>
      <c r="ABG197" s="185"/>
      <c r="ABH197" s="185"/>
      <c r="ABI197" s="185"/>
      <c r="ABJ197" s="185"/>
      <c r="ABK197" s="185"/>
      <c r="ABL197" s="185"/>
      <c r="ABM197" s="185"/>
      <c r="ABN197" s="185"/>
      <c r="ABO197" s="185"/>
      <c r="ABP197" s="185"/>
      <c r="ABQ197" s="185"/>
      <c r="ABR197" s="185"/>
      <c r="ABS197" s="185"/>
      <c r="ABT197" s="185"/>
      <c r="ABU197" s="185"/>
      <c r="ABV197" s="185"/>
      <c r="ABW197" s="185"/>
      <c r="ABX197" s="185"/>
      <c r="ABY197" s="185"/>
      <c r="ABZ197" s="185"/>
      <c r="ACA197" s="185"/>
      <c r="ACB197" s="185"/>
      <c r="ACC197" s="185"/>
      <c r="ACD197" s="185"/>
      <c r="ACE197" s="185"/>
      <c r="ACF197" s="185"/>
      <c r="ACG197" s="185"/>
      <c r="ACH197" s="185"/>
      <c r="ACI197" s="185"/>
      <c r="ACJ197" s="185"/>
      <c r="ACK197" s="185"/>
      <c r="ACL197" s="185"/>
      <c r="ACM197" s="185"/>
      <c r="ACN197" s="185"/>
      <c r="ACO197" s="185"/>
      <c r="ACP197" s="185"/>
      <c r="ACQ197" s="185"/>
      <c r="ACR197" s="185"/>
      <c r="ACS197" s="185"/>
      <c r="ACT197" s="185"/>
      <c r="ACU197" s="185"/>
      <c r="ACV197" s="185"/>
      <c r="ACW197" s="185"/>
      <c r="ACX197" s="185"/>
      <c r="ACY197" s="185"/>
      <c r="ACZ197" s="185"/>
      <c r="ADA197" s="185"/>
      <c r="ADB197" s="185"/>
      <c r="ADC197" s="185"/>
      <c r="ADD197" s="185"/>
      <c r="ADE197" s="185"/>
      <c r="ADF197" s="185"/>
      <c r="ADG197" s="185"/>
      <c r="ADH197" s="185"/>
      <c r="ADI197" s="185"/>
      <c r="ADJ197" s="185"/>
      <c r="ADK197" s="185"/>
      <c r="ADL197" s="185"/>
      <c r="ADM197" s="185"/>
      <c r="ADN197" s="185"/>
      <c r="ADO197" s="185"/>
      <c r="ADP197" s="185"/>
      <c r="ADQ197" s="185"/>
      <c r="ADR197" s="185"/>
      <c r="ADS197" s="185"/>
      <c r="ADT197" s="185"/>
      <c r="ADU197" s="185"/>
      <c r="ADV197" s="185"/>
      <c r="ADW197" s="185"/>
      <c r="ADX197" s="185"/>
      <c r="ADY197" s="185"/>
      <c r="ADZ197" s="185"/>
      <c r="AEA197" s="185"/>
      <c r="AEB197" s="185"/>
      <c r="AEC197" s="185"/>
      <c r="AED197" s="185"/>
      <c r="AEE197" s="185"/>
      <c r="AEF197" s="185"/>
      <c r="AEG197" s="185"/>
      <c r="AEH197" s="185"/>
      <c r="AEI197" s="185"/>
      <c r="AEJ197" s="185"/>
      <c r="AEK197" s="185"/>
      <c r="AEL197" s="185"/>
      <c r="AEM197" s="185"/>
      <c r="AEN197" s="185"/>
      <c r="AEO197" s="185"/>
      <c r="AEP197" s="185"/>
      <c r="AEQ197" s="185"/>
      <c r="AER197" s="185"/>
      <c r="AES197" s="185"/>
      <c r="AET197" s="185"/>
      <c r="AEU197" s="185"/>
      <c r="AEV197" s="185"/>
      <c r="AEW197" s="185"/>
      <c r="AEX197" s="185"/>
      <c r="AEY197" s="185"/>
      <c r="AEZ197" s="185"/>
      <c r="AFA197" s="185"/>
      <c r="AFB197" s="185"/>
      <c r="AFC197" s="185"/>
      <c r="AFD197" s="185"/>
      <c r="AFE197" s="185"/>
      <c r="AFF197" s="185"/>
      <c r="AFG197" s="185"/>
      <c r="AFH197" s="185"/>
      <c r="AFI197" s="185"/>
      <c r="AFJ197" s="185"/>
      <c r="AFK197" s="185"/>
      <c r="AFL197" s="185"/>
      <c r="AFM197" s="185"/>
      <c r="AFN197" s="185"/>
      <c r="AFO197" s="185"/>
      <c r="AFP197" s="185"/>
      <c r="AFQ197" s="185"/>
      <c r="AFR197" s="185"/>
      <c r="AFS197" s="185"/>
      <c r="AFT197" s="185"/>
      <c r="AFU197" s="185"/>
      <c r="AFV197" s="185"/>
      <c r="AFW197" s="185"/>
      <c r="AFX197" s="185"/>
      <c r="AFY197" s="185"/>
      <c r="AFZ197" s="185"/>
      <c r="AGA197" s="185"/>
      <c r="AGB197" s="185"/>
      <c r="AGC197" s="185"/>
      <c r="AGD197" s="185"/>
      <c r="AGE197" s="185"/>
      <c r="AGF197" s="185"/>
      <c r="AGG197" s="185"/>
      <c r="AGH197" s="185"/>
      <c r="AGI197" s="185"/>
      <c r="AGJ197" s="185"/>
      <c r="AGK197" s="185"/>
      <c r="AGL197" s="185"/>
      <c r="AGM197" s="185"/>
      <c r="AGN197" s="185"/>
      <c r="AGO197" s="185"/>
      <c r="AGP197" s="185"/>
      <c r="AGQ197" s="185"/>
      <c r="AGR197" s="185"/>
      <c r="AGS197" s="185"/>
      <c r="AGT197" s="185"/>
      <c r="AGU197" s="185"/>
      <c r="AGV197" s="185"/>
      <c r="AGW197" s="185"/>
      <c r="AGX197" s="185"/>
      <c r="AGY197" s="185"/>
      <c r="AGZ197" s="185"/>
      <c r="AHA197" s="185"/>
      <c r="AHB197" s="185"/>
      <c r="AHC197" s="185"/>
      <c r="AHD197" s="185"/>
      <c r="AHE197" s="185"/>
      <c r="AHF197" s="185"/>
      <c r="AHG197" s="185"/>
      <c r="AHH197" s="185"/>
      <c r="AHI197" s="185"/>
      <c r="AHJ197" s="185"/>
      <c r="AHK197" s="185"/>
      <c r="AHL197" s="185"/>
      <c r="AHM197" s="185"/>
      <c r="AHN197" s="185"/>
      <c r="AHO197" s="185"/>
      <c r="AHP197" s="185"/>
      <c r="AHQ197" s="185"/>
      <c r="AHR197" s="185"/>
      <c r="AHS197" s="185"/>
      <c r="AHT197" s="185"/>
      <c r="AHU197" s="185"/>
      <c r="AHV197" s="185"/>
      <c r="AHW197" s="185"/>
      <c r="AHX197" s="185"/>
      <c r="AHY197" s="185"/>
      <c r="AHZ197" s="185"/>
      <c r="AIA197" s="185"/>
      <c r="AIB197" s="185"/>
      <c r="AIC197" s="185"/>
      <c r="AID197" s="185"/>
      <c r="AIE197" s="185"/>
      <c r="AIF197" s="185"/>
      <c r="AIG197" s="185"/>
      <c r="AIH197" s="185"/>
      <c r="AII197" s="185"/>
      <c r="AIJ197" s="185"/>
      <c r="AIK197" s="185"/>
      <c r="AIL197" s="185"/>
      <c r="AIM197" s="185"/>
      <c r="AIN197" s="185"/>
      <c r="AIO197" s="185"/>
      <c r="AIP197" s="185"/>
      <c r="AIQ197" s="185"/>
      <c r="AIR197" s="185"/>
      <c r="AIS197" s="185"/>
      <c r="AIT197" s="185"/>
      <c r="AIU197" s="185"/>
      <c r="AIV197" s="185"/>
      <c r="AIW197" s="185"/>
      <c r="AIX197" s="185"/>
      <c r="AIY197" s="185"/>
      <c r="AIZ197" s="185"/>
      <c r="AJA197" s="185"/>
      <c r="AJB197" s="185"/>
      <c r="AJC197" s="185"/>
      <c r="AJD197" s="185"/>
      <c r="AJE197" s="185"/>
      <c r="AJF197" s="185"/>
      <c r="AJG197" s="185"/>
      <c r="AJH197" s="185"/>
      <c r="AJI197" s="185"/>
      <c r="AJJ197" s="185"/>
      <c r="AJK197" s="185"/>
      <c r="AJL197" s="185"/>
      <c r="AJM197" s="185"/>
      <c r="AJN197" s="185"/>
      <c r="AJO197" s="185"/>
      <c r="AJP197" s="185"/>
      <c r="AJQ197" s="185"/>
      <c r="AJR197" s="185"/>
      <c r="AJS197" s="185"/>
      <c r="AJT197" s="185"/>
      <c r="AJU197" s="185"/>
      <c r="AJV197" s="185"/>
      <c r="AJW197" s="185"/>
      <c r="AJX197" s="185"/>
      <c r="AJY197" s="185"/>
      <c r="AJZ197" s="185"/>
      <c r="AKA197" s="185"/>
      <c r="AKB197" s="185"/>
      <c r="AKC197" s="185"/>
      <c r="AKD197" s="185"/>
      <c r="AKE197" s="185"/>
      <c r="AKF197" s="185"/>
      <c r="AKG197" s="185"/>
      <c r="AKH197" s="185"/>
      <c r="AKI197" s="185"/>
      <c r="AKJ197" s="185"/>
      <c r="AKK197" s="185"/>
      <c r="AKL197" s="185"/>
      <c r="AKM197" s="185"/>
      <c r="AKN197" s="185"/>
      <c r="AKO197" s="185"/>
      <c r="AKP197" s="185"/>
      <c r="AKQ197" s="185"/>
      <c r="AKR197" s="185"/>
      <c r="AKS197" s="185"/>
      <c r="AKT197" s="185"/>
      <c r="AKU197" s="185"/>
      <c r="AKV197" s="185"/>
      <c r="AKW197" s="185"/>
      <c r="AKX197" s="185"/>
      <c r="AKY197" s="185"/>
      <c r="AKZ197" s="185"/>
      <c r="ALA197" s="185"/>
      <c r="ALB197" s="185"/>
      <c r="ALC197" s="185"/>
      <c r="ALD197" s="185"/>
      <c r="ALE197" s="185"/>
      <c r="ALF197" s="185"/>
      <c r="ALG197" s="185"/>
      <c r="ALH197" s="185"/>
      <c r="ALI197" s="185"/>
      <c r="ALJ197" s="185"/>
      <c r="ALK197" s="185"/>
      <c r="ALL197" s="185"/>
      <c r="ALM197" s="185"/>
      <c r="ALN197" s="185"/>
      <c r="ALO197" s="185"/>
      <c r="ALP197" s="185"/>
      <c r="ALQ197" s="185"/>
      <c r="ALR197" s="185"/>
      <c r="ALS197" s="185"/>
      <c r="ALT197" s="185"/>
      <c r="ALU197" s="185"/>
      <c r="ALV197" s="185"/>
      <c r="ALW197" s="185"/>
      <c r="ALX197" s="185"/>
      <c r="ALY197" s="185"/>
      <c r="ALZ197" s="185"/>
      <c r="AMA197" s="185"/>
      <c r="AMB197" s="185"/>
      <c r="AMC197" s="185"/>
      <c r="AMD197" s="185"/>
      <c r="AME197" s="185"/>
      <c r="AMF197" s="185"/>
      <c r="AMG197" s="185"/>
      <c r="AMH197" s="185"/>
      <c r="AMI197" s="185"/>
    </row>
    <row r="198" spans="1:1023" x14ac:dyDescent="0.25">
      <c r="A198" s="283" t="s">
        <v>5457</v>
      </c>
      <c r="B198" s="163">
        <v>197</v>
      </c>
      <c r="C198" s="317" t="s">
        <v>5436</v>
      </c>
      <c r="D198" s="177" t="s">
        <v>5437</v>
      </c>
      <c r="E198" s="187"/>
      <c r="F198" s="187"/>
      <c r="G198" s="177"/>
      <c r="H198" s="177"/>
      <c r="I198" s="319">
        <v>17.632000000000001</v>
      </c>
      <c r="J198" s="334"/>
      <c r="K198" s="334"/>
      <c r="L198" s="334"/>
      <c r="M198" s="334"/>
      <c r="N198" s="334"/>
      <c r="O198" s="339"/>
      <c r="P198" s="334"/>
      <c r="Q198" s="334"/>
      <c r="R198" s="334"/>
      <c r="S198" s="334"/>
      <c r="T198" s="334"/>
      <c r="U198" s="340"/>
      <c r="V198" s="237">
        <f t="shared" si="109"/>
        <v>100</v>
      </c>
      <c r="W198" s="237">
        <f t="shared" si="141"/>
        <v>100</v>
      </c>
      <c r="X198" s="237">
        <f t="shared" si="135"/>
        <v>100</v>
      </c>
      <c r="Y198" s="237">
        <f t="shared" si="113"/>
        <v>100</v>
      </c>
      <c r="Z198" s="237">
        <f t="shared" si="114"/>
        <v>100</v>
      </c>
      <c r="AA198" s="238">
        <f t="shared" si="115"/>
        <v>100</v>
      </c>
      <c r="AB198" s="238">
        <f t="shared" si="116"/>
        <v>100</v>
      </c>
      <c r="AC198" s="238">
        <f t="shared" si="117"/>
        <v>100</v>
      </c>
      <c r="AD198" s="416">
        <f t="shared" si="136"/>
        <v>100</v>
      </c>
      <c r="AE198" s="416">
        <f t="shared" si="121"/>
        <v>100</v>
      </c>
      <c r="AF198" s="239">
        <f t="shared" ref="AF198:AF229" si="142">IF(OR(OR(EXACT(J198,"1A"),EXACT(J198,"1B"),EXACT(J198,"1C")),K198=1),1,IF(K198=2,10,100))</f>
        <v>100</v>
      </c>
      <c r="AG198" s="239">
        <f t="shared" ref="AG198:AG229" si="143">IF(OR(EXACT(J198,"1A"),EXACT(J198,"1B"),EXACT(J198,"1C")),1,IF(J198=2,10,100))</f>
        <v>100</v>
      </c>
      <c r="AH198" s="239">
        <f t="shared" ref="AH198:AH229" si="144">IF(OR(EXACT(J198,"1A"),EXACT(J198,"1B"),EXACT(J198,"1C"),K198=1),3,100)</f>
        <v>100</v>
      </c>
      <c r="AI198" s="239">
        <f t="shared" ref="AI198:AI229" si="145">IF(OR(EXACT(J198,"1A"),EXACT(J198,"1B"),EXACT(J198,"1C")),5,100)</f>
        <v>100</v>
      </c>
      <c r="AJ198" s="243"/>
      <c r="AK198" s="236"/>
      <c r="AL198" s="187"/>
      <c r="AM198" s="214"/>
      <c r="AN198" s="187"/>
      <c r="AO198" s="187"/>
      <c r="AQ198" s="167" t="s">
        <v>5438</v>
      </c>
      <c r="AU198" s="412"/>
      <c r="AV198" s="412"/>
      <c r="AW198" s="412"/>
      <c r="AX198" s="412"/>
      <c r="AY198" s="412"/>
      <c r="AZ198" s="412"/>
      <c r="BA198" s="412"/>
      <c r="BB198" s="412"/>
      <c r="BC198" s="412"/>
      <c r="BD198" s="412"/>
      <c r="BE198" s="412"/>
      <c r="BF198" s="412"/>
      <c r="BG198" s="412"/>
      <c r="BH198" s="412"/>
      <c r="BI198" s="412"/>
      <c r="BJ198" s="412"/>
      <c r="BK198" s="412"/>
      <c r="BL198" s="412"/>
      <c r="BM198" s="412"/>
      <c r="BN198" s="412"/>
      <c r="BO198" s="412"/>
      <c r="BP198" s="412"/>
      <c r="BQ198" s="412"/>
      <c r="BR198" s="412"/>
      <c r="BS198" s="412"/>
      <c r="BT198" s="412"/>
      <c r="BU198" s="412"/>
      <c r="BV198" s="412"/>
      <c r="BW198" s="412"/>
      <c r="BX198" s="412"/>
      <c r="BY198" s="412"/>
      <c r="BZ198" s="412"/>
      <c r="CA198" s="412"/>
      <c r="CB198" s="412"/>
      <c r="CC198" s="412"/>
      <c r="CD198" s="412"/>
      <c r="CE198" s="412"/>
      <c r="CF198" s="412"/>
      <c r="CG198" s="412"/>
      <c r="CH198" s="412"/>
      <c r="CI198" s="412"/>
      <c r="CJ198" s="412"/>
      <c r="CK198" s="412"/>
      <c r="CL198" s="412"/>
      <c r="CM198" s="412"/>
      <c r="CN198" s="412"/>
      <c r="CO198" s="412"/>
      <c r="CP198" s="412"/>
      <c r="CQ198" s="412"/>
      <c r="CR198" s="412"/>
      <c r="CS198" s="412"/>
      <c r="CT198" s="412"/>
      <c r="CU198" s="412"/>
      <c r="CV198" s="412"/>
      <c r="CW198" s="412"/>
      <c r="CX198" s="412"/>
      <c r="CY198" s="412"/>
      <c r="CZ198" s="412"/>
      <c r="DA198" s="412"/>
      <c r="DB198" s="412"/>
      <c r="DC198" s="412"/>
      <c r="DD198" s="412"/>
      <c r="DE198" s="412"/>
      <c r="DF198" s="412"/>
      <c r="DG198" s="412"/>
      <c r="DH198" s="412"/>
      <c r="DI198" s="412"/>
      <c r="DJ198" s="412"/>
      <c r="DK198" s="412"/>
      <c r="DL198" s="412"/>
      <c r="DM198" s="412"/>
      <c r="DN198" s="412"/>
      <c r="DO198" s="412"/>
      <c r="DP198" s="412"/>
      <c r="DQ198" s="412"/>
      <c r="DR198" s="412"/>
      <c r="DS198" s="412"/>
      <c r="DT198" s="412"/>
      <c r="DU198" s="412"/>
      <c r="DV198" s="412"/>
      <c r="DW198" s="412"/>
      <c r="DX198" s="412"/>
      <c r="DY198" s="412"/>
      <c r="DZ198" s="412"/>
      <c r="EA198" s="412"/>
      <c r="EB198" s="412"/>
      <c r="EC198" s="412"/>
      <c r="ED198" s="412"/>
      <c r="EE198" s="412"/>
      <c r="EF198" s="412"/>
      <c r="EG198" s="412"/>
      <c r="EH198" s="412"/>
      <c r="EI198" s="412"/>
      <c r="EJ198" s="412"/>
      <c r="EK198" s="412"/>
      <c r="EL198" s="412"/>
      <c r="EM198" s="412"/>
      <c r="EN198" s="412"/>
      <c r="EO198" s="412"/>
      <c r="EP198" s="412"/>
      <c r="EQ198" s="412"/>
      <c r="ER198" s="412"/>
      <c r="ES198" s="412"/>
      <c r="ET198" s="412"/>
      <c r="EU198" s="412"/>
      <c r="EV198" s="412"/>
      <c r="EW198" s="412"/>
      <c r="EX198" s="412"/>
      <c r="EY198" s="412"/>
      <c r="EZ198" s="412"/>
      <c r="FA198" s="412"/>
      <c r="FB198" s="412"/>
      <c r="FC198" s="412"/>
      <c r="FD198" s="412"/>
      <c r="FE198" s="412"/>
      <c r="FF198" s="412"/>
      <c r="FG198" s="412"/>
      <c r="FH198" s="412"/>
      <c r="FI198" s="412"/>
      <c r="FJ198" s="412"/>
      <c r="FK198" s="412"/>
      <c r="FL198" s="412"/>
      <c r="FM198" s="412"/>
      <c r="FN198" s="412"/>
      <c r="FO198" s="412"/>
      <c r="FP198" s="412"/>
      <c r="FQ198" s="412"/>
      <c r="FR198" s="412"/>
      <c r="FS198" s="412"/>
      <c r="FT198" s="412"/>
      <c r="FU198" s="412"/>
      <c r="FV198" s="412"/>
      <c r="FW198" s="412"/>
      <c r="FX198" s="412"/>
      <c r="FY198" s="412"/>
      <c r="FZ198" s="412"/>
      <c r="GA198" s="412"/>
      <c r="GB198" s="412"/>
      <c r="GC198" s="412"/>
      <c r="GD198" s="412"/>
      <c r="GE198" s="412"/>
      <c r="GF198" s="412"/>
      <c r="GG198" s="412"/>
      <c r="GH198" s="412"/>
      <c r="GI198" s="412"/>
      <c r="GJ198" s="412"/>
      <c r="GK198" s="412"/>
      <c r="GL198" s="412"/>
      <c r="GM198" s="412"/>
      <c r="GN198" s="412"/>
      <c r="GO198" s="412"/>
      <c r="GP198" s="412"/>
      <c r="GQ198" s="412"/>
      <c r="GR198" s="412"/>
      <c r="GS198" s="412"/>
      <c r="GT198" s="412"/>
      <c r="GU198" s="412"/>
      <c r="GV198" s="412"/>
      <c r="GW198" s="412"/>
      <c r="GX198" s="412"/>
      <c r="GY198" s="412"/>
      <c r="GZ198" s="412"/>
      <c r="HA198" s="412"/>
      <c r="HB198" s="412"/>
      <c r="HC198" s="412"/>
      <c r="HD198" s="412"/>
      <c r="HE198" s="412"/>
      <c r="HF198" s="412"/>
      <c r="HG198" s="412"/>
      <c r="HH198" s="412"/>
      <c r="HI198" s="412"/>
      <c r="HJ198" s="412"/>
      <c r="HK198" s="412"/>
      <c r="HL198" s="412"/>
      <c r="HM198" s="412"/>
      <c r="HN198" s="412"/>
      <c r="HO198" s="412"/>
      <c r="HP198" s="412"/>
      <c r="HQ198" s="412"/>
      <c r="HR198" s="412"/>
      <c r="HS198" s="412"/>
      <c r="HT198" s="412"/>
      <c r="HU198" s="412"/>
      <c r="HV198" s="412"/>
      <c r="HW198" s="412"/>
      <c r="HX198" s="412"/>
      <c r="HY198" s="412"/>
      <c r="HZ198" s="412"/>
      <c r="IA198" s="412"/>
      <c r="IB198" s="412"/>
      <c r="IC198" s="412"/>
      <c r="ID198" s="412"/>
      <c r="IE198" s="412"/>
      <c r="IF198" s="412"/>
      <c r="IG198" s="412"/>
      <c r="IH198" s="412"/>
      <c r="II198" s="412"/>
      <c r="IJ198" s="412"/>
      <c r="IK198" s="412"/>
      <c r="IL198" s="412"/>
      <c r="IM198" s="412"/>
      <c r="IN198" s="412"/>
      <c r="IO198" s="412"/>
      <c r="IP198" s="412"/>
      <c r="IQ198" s="412"/>
      <c r="IR198" s="412"/>
      <c r="IS198" s="412"/>
      <c r="IT198" s="412"/>
      <c r="IU198" s="412"/>
      <c r="IV198" s="412"/>
      <c r="IW198" s="412"/>
      <c r="IX198" s="412"/>
      <c r="IY198" s="412"/>
      <c r="IZ198" s="412"/>
      <c r="JA198" s="412"/>
      <c r="JB198" s="412"/>
      <c r="JC198" s="412"/>
      <c r="JD198" s="412"/>
      <c r="JE198" s="412"/>
      <c r="JF198" s="412"/>
      <c r="JG198" s="412"/>
      <c r="JH198" s="412"/>
      <c r="JI198" s="412"/>
      <c r="JJ198" s="412"/>
      <c r="JK198" s="412"/>
      <c r="JL198" s="412"/>
      <c r="JM198" s="412"/>
      <c r="JN198" s="412"/>
      <c r="JO198" s="412"/>
      <c r="JP198" s="412"/>
      <c r="JQ198" s="412"/>
      <c r="JR198" s="412"/>
      <c r="JS198" s="412"/>
      <c r="JT198" s="412"/>
      <c r="JU198" s="412"/>
      <c r="JV198" s="412"/>
      <c r="JW198" s="412"/>
      <c r="JX198" s="412"/>
      <c r="JY198" s="412"/>
      <c r="JZ198" s="412"/>
      <c r="KA198" s="412"/>
      <c r="KB198" s="412"/>
      <c r="KC198" s="412"/>
      <c r="KD198" s="412"/>
      <c r="KE198" s="412"/>
      <c r="KF198" s="412"/>
      <c r="KG198" s="412"/>
      <c r="KH198" s="412"/>
      <c r="KI198" s="412"/>
      <c r="KJ198" s="412"/>
      <c r="KK198" s="412"/>
      <c r="KL198" s="412"/>
      <c r="KM198" s="412"/>
      <c r="KN198" s="412"/>
      <c r="KO198" s="412"/>
      <c r="KP198" s="412"/>
      <c r="KQ198" s="412"/>
      <c r="KR198" s="412"/>
      <c r="KS198" s="412"/>
      <c r="KT198" s="412"/>
      <c r="KU198" s="412"/>
      <c r="KV198" s="412"/>
      <c r="KW198" s="412"/>
      <c r="KX198" s="412"/>
      <c r="KY198" s="412"/>
      <c r="KZ198" s="412"/>
      <c r="LA198" s="412"/>
      <c r="LB198" s="412"/>
      <c r="LC198" s="412"/>
      <c r="LD198" s="412"/>
      <c r="LE198" s="412"/>
      <c r="LF198" s="412"/>
      <c r="LG198" s="412"/>
      <c r="LH198" s="412"/>
      <c r="LI198" s="412"/>
      <c r="LJ198" s="412"/>
      <c r="LK198" s="412"/>
      <c r="LL198" s="412"/>
      <c r="LM198" s="412"/>
      <c r="LN198" s="412"/>
      <c r="LO198" s="412"/>
      <c r="LP198" s="412"/>
      <c r="LQ198" s="412"/>
      <c r="LR198" s="412"/>
      <c r="LS198" s="412"/>
      <c r="LT198" s="412"/>
      <c r="LU198" s="412"/>
      <c r="LV198" s="412"/>
      <c r="LW198" s="412"/>
      <c r="LX198" s="412"/>
      <c r="LY198" s="412"/>
      <c r="LZ198" s="412"/>
      <c r="MA198" s="412"/>
      <c r="MB198" s="412"/>
      <c r="MC198" s="412"/>
      <c r="MD198" s="412"/>
      <c r="ME198" s="412"/>
      <c r="MF198" s="412"/>
      <c r="MG198" s="412"/>
      <c r="MH198" s="412"/>
      <c r="MI198" s="412"/>
      <c r="MJ198" s="412"/>
      <c r="MK198" s="412"/>
      <c r="ML198" s="412"/>
      <c r="MM198" s="412"/>
      <c r="MN198" s="412"/>
      <c r="MO198" s="412"/>
      <c r="MP198" s="412"/>
      <c r="MQ198" s="412"/>
      <c r="MR198" s="412"/>
      <c r="MS198" s="412"/>
      <c r="MT198" s="412"/>
      <c r="MU198" s="412"/>
      <c r="MV198" s="412"/>
      <c r="MW198" s="412"/>
      <c r="MX198" s="412"/>
      <c r="MY198" s="412"/>
      <c r="MZ198" s="412"/>
      <c r="NA198" s="412"/>
      <c r="NB198" s="412"/>
      <c r="NC198" s="412"/>
      <c r="ND198" s="412"/>
      <c r="NE198" s="412"/>
      <c r="NF198" s="412"/>
      <c r="NG198" s="412"/>
      <c r="NH198" s="412"/>
      <c r="NI198" s="412"/>
      <c r="NJ198" s="412"/>
      <c r="NK198" s="412"/>
      <c r="NL198" s="412"/>
      <c r="NM198" s="412"/>
      <c r="NN198" s="412"/>
      <c r="NO198" s="412"/>
      <c r="NP198" s="412"/>
      <c r="NQ198" s="412"/>
      <c r="NR198" s="412"/>
      <c r="NS198" s="412"/>
      <c r="NT198" s="412"/>
      <c r="NU198" s="412"/>
      <c r="NV198" s="412"/>
      <c r="NW198" s="412"/>
      <c r="NX198" s="412"/>
      <c r="NY198" s="412"/>
      <c r="NZ198" s="412"/>
      <c r="OA198" s="412"/>
      <c r="OB198" s="412"/>
      <c r="OC198" s="412"/>
      <c r="OD198" s="412"/>
      <c r="OE198" s="412"/>
      <c r="OF198" s="412"/>
      <c r="OG198" s="412"/>
      <c r="OH198" s="412"/>
      <c r="OI198" s="412"/>
      <c r="OJ198" s="412"/>
      <c r="OK198" s="412"/>
      <c r="OL198" s="412"/>
      <c r="OM198" s="412"/>
      <c r="ON198" s="412"/>
      <c r="OO198" s="412"/>
      <c r="OP198" s="412"/>
      <c r="OQ198" s="412"/>
      <c r="OR198" s="412"/>
      <c r="OS198" s="412"/>
      <c r="OT198" s="412"/>
      <c r="OU198" s="412"/>
      <c r="OV198" s="412"/>
      <c r="OW198" s="412"/>
      <c r="OX198" s="412"/>
      <c r="OY198" s="412"/>
      <c r="OZ198" s="412"/>
      <c r="PA198" s="412"/>
      <c r="PB198" s="412"/>
      <c r="PC198" s="412"/>
      <c r="PD198" s="412"/>
      <c r="PE198" s="412"/>
      <c r="PF198" s="412"/>
      <c r="PG198" s="412"/>
      <c r="PH198" s="412"/>
      <c r="PI198" s="412"/>
      <c r="PJ198" s="412"/>
      <c r="PK198" s="412"/>
      <c r="PL198" s="412"/>
      <c r="PM198" s="412"/>
      <c r="PN198" s="412"/>
      <c r="PO198" s="412"/>
      <c r="PP198" s="412"/>
      <c r="PQ198" s="412"/>
      <c r="PR198" s="412"/>
      <c r="PS198" s="412"/>
      <c r="PT198" s="412"/>
      <c r="PU198" s="412"/>
      <c r="PV198" s="412"/>
      <c r="PW198" s="412"/>
      <c r="PX198" s="412"/>
      <c r="PY198" s="412"/>
      <c r="PZ198" s="412"/>
      <c r="QA198" s="412"/>
      <c r="QB198" s="412"/>
      <c r="QC198" s="412"/>
      <c r="QD198" s="412"/>
      <c r="QE198" s="412"/>
      <c r="QF198" s="412"/>
      <c r="QG198" s="412"/>
      <c r="QH198" s="412"/>
      <c r="QI198" s="412"/>
      <c r="QJ198" s="412"/>
      <c r="QK198" s="412"/>
      <c r="QL198" s="412"/>
      <c r="QM198" s="412"/>
      <c r="QN198" s="412"/>
      <c r="QO198" s="412"/>
      <c r="QP198" s="412"/>
      <c r="QQ198" s="412"/>
      <c r="QR198" s="412"/>
      <c r="QS198" s="412"/>
      <c r="QT198" s="412"/>
      <c r="QU198" s="412"/>
      <c r="QV198" s="412"/>
      <c r="QW198" s="412"/>
      <c r="QX198" s="412"/>
      <c r="QY198" s="412"/>
      <c r="QZ198" s="412"/>
      <c r="RA198" s="412"/>
      <c r="RB198" s="412"/>
      <c r="RC198" s="412"/>
      <c r="RD198" s="412"/>
      <c r="RE198" s="412"/>
      <c r="RF198" s="412"/>
      <c r="RG198" s="412"/>
      <c r="RH198" s="412"/>
      <c r="RI198" s="412"/>
      <c r="RJ198" s="412"/>
      <c r="RK198" s="412"/>
      <c r="RL198" s="412"/>
      <c r="RM198" s="412"/>
      <c r="RN198" s="412"/>
      <c r="RO198" s="412"/>
      <c r="RP198" s="412"/>
      <c r="RQ198" s="412"/>
      <c r="RR198" s="412"/>
      <c r="RS198" s="412"/>
      <c r="RT198" s="412"/>
      <c r="RU198" s="412"/>
      <c r="RV198" s="412"/>
      <c r="RW198" s="412"/>
      <c r="RX198" s="412"/>
      <c r="RY198" s="412"/>
      <c r="RZ198" s="412"/>
      <c r="SA198" s="412"/>
      <c r="SB198" s="412"/>
      <c r="SC198" s="412"/>
      <c r="SD198" s="412"/>
      <c r="SE198" s="412"/>
      <c r="SF198" s="412"/>
      <c r="SG198" s="412"/>
      <c r="SH198" s="412"/>
      <c r="SI198" s="412"/>
      <c r="SJ198" s="412"/>
      <c r="SK198" s="412"/>
      <c r="SL198" s="412"/>
      <c r="SM198" s="412"/>
      <c r="SN198" s="412"/>
      <c r="SO198" s="412"/>
      <c r="SP198" s="412"/>
      <c r="SQ198" s="412"/>
      <c r="SR198" s="412"/>
      <c r="SS198" s="412"/>
      <c r="ST198" s="412"/>
      <c r="SU198" s="412"/>
      <c r="SV198" s="412"/>
      <c r="SW198" s="412"/>
      <c r="SX198" s="412"/>
      <c r="SY198" s="412"/>
      <c r="SZ198" s="412"/>
      <c r="TA198" s="412"/>
      <c r="TB198" s="412"/>
      <c r="TC198" s="412"/>
      <c r="TD198" s="412"/>
      <c r="TE198" s="412"/>
      <c r="TF198" s="412"/>
      <c r="TG198" s="412"/>
      <c r="TH198" s="412"/>
      <c r="TI198" s="412"/>
      <c r="TJ198" s="412"/>
      <c r="TK198" s="412"/>
      <c r="TL198" s="412"/>
      <c r="TM198" s="412"/>
      <c r="TN198" s="412"/>
      <c r="TO198" s="412"/>
      <c r="TP198" s="412"/>
      <c r="TQ198" s="412"/>
      <c r="TR198" s="412"/>
      <c r="TS198" s="412"/>
      <c r="TT198" s="412"/>
      <c r="TU198" s="412"/>
      <c r="TV198" s="412"/>
      <c r="TW198" s="412"/>
      <c r="TX198" s="412"/>
      <c r="TY198" s="412"/>
      <c r="TZ198" s="412"/>
      <c r="UA198" s="412"/>
      <c r="UB198" s="412"/>
      <c r="UC198" s="412"/>
      <c r="UD198" s="412"/>
      <c r="UE198" s="412"/>
      <c r="UF198" s="412"/>
      <c r="UG198" s="412"/>
      <c r="UH198" s="412"/>
      <c r="UI198" s="412"/>
      <c r="UJ198" s="412"/>
      <c r="UK198" s="412"/>
      <c r="UL198" s="412"/>
      <c r="UM198" s="412"/>
      <c r="UN198" s="412"/>
      <c r="UO198" s="412"/>
      <c r="UP198" s="412"/>
      <c r="UQ198" s="412"/>
      <c r="UR198" s="412"/>
      <c r="US198" s="412"/>
      <c r="UT198" s="412"/>
      <c r="UU198" s="412"/>
      <c r="UV198" s="412"/>
      <c r="UW198" s="412"/>
      <c r="UX198" s="412"/>
      <c r="UY198" s="412"/>
      <c r="UZ198" s="412"/>
      <c r="VA198" s="412"/>
      <c r="VB198" s="412"/>
      <c r="VC198" s="412"/>
      <c r="VD198" s="412"/>
      <c r="VE198" s="412"/>
      <c r="VF198" s="412"/>
      <c r="VG198" s="412"/>
      <c r="VH198" s="412"/>
      <c r="VI198" s="412"/>
      <c r="VJ198" s="412"/>
      <c r="VK198" s="412"/>
      <c r="VL198" s="412"/>
      <c r="VM198" s="412"/>
      <c r="VN198" s="412"/>
      <c r="VO198" s="412"/>
      <c r="VP198" s="412"/>
      <c r="VQ198" s="412"/>
      <c r="VR198" s="412"/>
      <c r="VS198" s="412"/>
      <c r="VT198" s="412"/>
      <c r="VU198" s="412"/>
      <c r="VV198" s="412"/>
      <c r="VW198" s="412"/>
      <c r="VX198" s="412"/>
      <c r="VY198" s="412"/>
      <c r="VZ198" s="412"/>
      <c r="WA198" s="412"/>
      <c r="WB198" s="412"/>
      <c r="WC198" s="412"/>
      <c r="WD198" s="412"/>
      <c r="WE198" s="412"/>
      <c r="WF198" s="412"/>
      <c r="WG198" s="412"/>
      <c r="WH198" s="412"/>
      <c r="WI198" s="412"/>
      <c r="WJ198" s="412"/>
      <c r="WK198" s="412"/>
      <c r="WL198" s="412"/>
      <c r="WM198" s="412"/>
      <c r="WN198" s="412"/>
      <c r="WO198" s="412"/>
      <c r="WP198" s="412"/>
      <c r="WQ198" s="412"/>
      <c r="WR198" s="412"/>
      <c r="WS198" s="412"/>
      <c r="WT198" s="412"/>
      <c r="WU198" s="412"/>
      <c r="WV198" s="412"/>
      <c r="WW198" s="412"/>
      <c r="WX198" s="412"/>
      <c r="WY198" s="412"/>
      <c r="WZ198" s="412"/>
      <c r="XA198" s="412"/>
      <c r="XB198" s="412"/>
      <c r="XC198" s="412"/>
      <c r="XD198" s="412"/>
      <c r="XE198" s="412"/>
      <c r="XF198" s="412"/>
      <c r="XG198" s="412"/>
      <c r="XH198" s="412"/>
      <c r="XI198" s="412"/>
      <c r="XJ198" s="412"/>
      <c r="XK198" s="412"/>
      <c r="XL198" s="412"/>
      <c r="XM198" s="412"/>
      <c r="XN198" s="412"/>
      <c r="XO198" s="412"/>
      <c r="XP198" s="412"/>
      <c r="XQ198" s="412"/>
      <c r="XR198" s="412"/>
      <c r="XS198" s="412"/>
      <c r="XT198" s="412"/>
      <c r="XU198" s="412"/>
      <c r="XV198" s="412"/>
      <c r="XW198" s="412"/>
      <c r="XX198" s="412"/>
      <c r="XY198" s="412"/>
      <c r="XZ198" s="412"/>
      <c r="YA198" s="412"/>
      <c r="YB198" s="412"/>
      <c r="YC198" s="412"/>
      <c r="YD198" s="412"/>
      <c r="YE198" s="412"/>
      <c r="YF198" s="412"/>
      <c r="YG198" s="412"/>
      <c r="YH198" s="412"/>
      <c r="YI198" s="412"/>
      <c r="YJ198" s="412"/>
      <c r="YK198" s="412"/>
      <c r="YL198" s="412"/>
      <c r="YM198" s="412"/>
      <c r="YN198" s="412"/>
      <c r="YO198" s="412"/>
      <c r="YP198" s="412"/>
      <c r="YQ198" s="412"/>
      <c r="YR198" s="412"/>
      <c r="YS198" s="412"/>
      <c r="YT198" s="412"/>
      <c r="YU198" s="412"/>
      <c r="YV198" s="412"/>
      <c r="YW198" s="412"/>
      <c r="YX198" s="412"/>
      <c r="YY198" s="412"/>
      <c r="YZ198" s="412"/>
      <c r="ZA198" s="412"/>
      <c r="ZB198" s="412"/>
      <c r="ZC198" s="412"/>
      <c r="ZD198" s="412"/>
      <c r="ZE198" s="412"/>
      <c r="ZF198" s="412"/>
      <c r="ZG198" s="412"/>
      <c r="ZH198" s="412"/>
      <c r="ZI198" s="412"/>
      <c r="ZJ198" s="412"/>
      <c r="ZK198" s="412"/>
      <c r="ZL198" s="412"/>
      <c r="ZM198" s="412"/>
      <c r="ZN198" s="412"/>
      <c r="ZO198" s="412"/>
      <c r="ZP198" s="412"/>
      <c r="ZQ198" s="412"/>
      <c r="ZR198" s="412"/>
      <c r="ZS198" s="412"/>
      <c r="ZT198" s="412"/>
      <c r="ZU198" s="412"/>
      <c r="ZV198" s="412"/>
      <c r="ZW198" s="412"/>
      <c r="ZX198" s="412"/>
      <c r="ZY198" s="412"/>
      <c r="ZZ198" s="412"/>
      <c r="AAA198" s="412"/>
      <c r="AAB198" s="412"/>
      <c r="AAC198" s="412"/>
      <c r="AAD198" s="412"/>
      <c r="AAE198" s="412"/>
      <c r="AAF198" s="412"/>
      <c r="AAG198" s="412"/>
      <c r="AAH198" s="412"/>
      <c r="AAI198" s="412"/>
      <c r="AAJ198" s="412"/>
      <c r="AAK198" s="412"/>
      <c r="AAL198" s="412"/>
      <c r="AAM198" s="412"/>
      <c r="AAN198" s="412"/>
      <c r="AAO198" s="412"/>
      <c r="AAP198" s="412"/>
      <c r="AAQ198" s="412"/>
      <c r="AAR198" s="412"/>
      <c r="AAS198" s="412"/>
      <c r="AAT198" s="412"/>
      <c r="AAU198" s="412"/>
      <c r="AAV198" s="412"/>
      <c r="AAW198" s="412"/>
      <c r="AAX198" s="412"/>
      <c r="AAY198" s="412"/>
      <c r="AAZ198" s="412"/>
      <c r="ABA198" s="412"/>
      <c r="ABB198" s="412"/>
      <c r="ABC198" s="412"/>
      <c r="ABD198" s="412"/>
      <c r="ABE198" s="412"/>
      <c r="ABF198" s="412"/>
      <c r="ABG198" s="412"/>
      <c r="ABH198" s="412"/>
      <c r="ABI198" s="412"/>
      <c r="ABJ198" s="412"/>
      <c r="ABK198" s="412"/>
      <c r="ABL198" s="412"/>
      <c r="ABM198" s="412"/>
      <c r="ABN198" s="412"/>
      <c r="ABO198" s="412"/>
      <c r="ABP198" s="412"/>
      <c r="ABQ198" s="412"/>
      <c r="ABR198" s="412"/>
      <c r="ABS198" s="412"/>
      <c r="ABT198" s="412"/>
      <c r="ABU198" s="412"/>
      <c r="ABV198" s="412"/>
      <c r="ABW198" s="412"/>
      <c r="ABX198" s="412"/>
      <c r="ABY198" s="412"/>
      <c r="ABZ198" s="412"/>
      <c r="ACA198" s="412"/>
      <c r="ACB198" s="412"/>
      <c r="ACC198" s="412"/>
      <c r="ACD198" s="412"/>
      <c r="ACE198" s="412"/>
      <c r="ACF198" s="412"/>
      <c r="ACG198" s="412"/>
      <c r="ACH198" s="412"/>
      <c r="ACI198" s="412"/>
      <c r="ACJ198" s="412"/>
      <c r="ACK198" s="412"/>
      <c r="ACL198" s="412"/>
      <c r="ACM198" s="412"/>
      <c r="ACN198" s="412"/>
      <c r="ACO198" s="412"/>
      <c r="ACP198" s="412"/>
      <c r="ACQ198" s="412"/>
      <c r="ACR198" s="412"/>
      <c r="ACS198" s="412"/>
      <c r="ACT198" s="412"/>
      <c r="ACU198" s="412"/>
      <c r="ACV198" s="412"/>
      <c r="ACW198" s="412"/>
      <c r="ACX198" s="412"/>
      <c r="ACY198" s="412"/>
      <c r="ACZ198" s="412"/>
      <c r="ADA198" s="412"/>
      <c r="ADB198" s="412"/>
      <c r="ADC198" s="412"/>
      <c r="ADD198" s="412"/>
      <c r="ADE198" s="412"/>
      <c r="ADF198" s="412"/>
      <c r="ADG198" s="412"/>
      <c r="ADH198" s="412"/>
      <c r="ADI198" s="412"/>
      <c r="ADJ198" s="412"/>
      <c r="ADK198" s="412"/>
      <c r="ADL198" s="412"/>
      <c r="ADM198" s="412"/>
      <c r="ADN198" s="412"/>
      <c r="ADO198" s="412"/>
      <c r="ADP198" s="412"/>
      <c r="ADQ198" s="412"/>
      <c r="ADR198" s="412"/>
      <c r="ADS198" s="412"/>
      <c r="ADT198" s="412"/>
      <c r="ADU198" s="412"/>
      <c r="ADV198" s="412"/>
      <c r="ADW198" s="412"/>
      <c r="ADX198" s="412"/>
      <c r="ADY198" s="412"/>
      <c r="ADZ198" s="412"/>
      <c r="AEA198" s="412"/>
      <c r="AEB198" s="412"/>
      <c r="AEC198" s="412"/>
      <c r="AED198" s="412"/>
      <c r="AEE198" s="412"/>
      <c r="AEF198" s="412"/>
      <c r="AEG198" s="412"/>
      <c r="AEH198" s="412"/>
      <c r="AEI198" s="412"/>
      <c r="AEJ198" s="412"/>
      <c r="AEK198" s="412"/>
      <c r="AEL198" s="412"/>
      <c r="AEM198" s="412"/>
      <c r="AEN198" s="412"/>
      <c r="AEO198" s="412"/>
      <c r="AEP198" s="412"/>
      <c r="AEQ198" s="412"/>
      <c r="AER198" s="412"/>
      <c r="AES198" s="412"/>
      <c r="AET198" s="412"/>
      <c r="AEU198" s="412"/>
      <c r="AEV198" s="412"/>
      <c r="AEW198" s="412"/>
      <c r="AEX198" s="412"/>
      <c r="AEY198" s="412"/>
      <c r="AEZ198" s="412"/>
      <c r="AFA198" s="412"/>
      <c r="AFB198" s="412"/>
      <c r="AFC198" s="412"/>
      <c r="AFD198" s="412"/>
      <c r="AFE198" s="412"/>
      <c r="AFF198" s="412"/>
      <c r="AFG198" s="412"/>
      <c r="AFH198" s="412"/>
      <c r="AFI198" s="412"/>
      <c r="AFJ198" s="412"/>
      <c r="AFK198" s="412"/>
      <c r="AFL198" s="412"/>
      <c r="AFM198" s="412"/>
      <c r="AFN198" s="412"/>
      <c r="AFO198" s="412"/>
      <c r="AFP198" s="412"/>
      <c r="AFQ198" s="412"/>
      <c r="AFR198" s="412"/>
      <c r="AFS198" s="412"/>
      <c r="AFT198" s="412"/>
      <c r="AFU198" s="412"/>
      <c r="AFV198" s="412"/>
      <c r="AFW198" s="412"/>
      <c r="AFX198" s="412"/>
      <c r="AFY198" s="412"/>
      <c r="AFZ198" s="412"/>
      <c r="AGA198" s="412"/>
      <c r="AGB198" s="412"/>
      <c r="AGC198" s="412"/>
      <c r="AGD198" s="412"/>
      <c r="AGE198" s="412"/>
      <c r="AGF198" s="412"/>
      <c r="AGG198" s="412"/>
      <c r="AGH198" s="412"/>
      <c r="AGI198" s="412"/>
      <c r="AGJ198" s="412"/>
      <c r="AGK198" s="412"/>
      <c r="AGL198" s="412"/>
      <c r="AGM198" s="412"/>
      <c r="AGN198" s="412"/>
      <c r="AGO198" s="412"/>
      <c r="AGP198" s="412"/>
      <c r="AGQ198" s="412"/>
      <c r="AGR198" s="412"/>
      <c r="AGS198" s="412"/>
      <c r="AGT198" s="412"/>
      <c r="AGU198" s="412"/>
      <c r="AGV198" s="412"/>
      <c r="AGW198" s="412"/>
      <c r="AGX198" s="412"/>
      <c r="AGY198" s="412"/>
      <c r="AGZ198" s="412"/>
      <c r="AHA198" s="412"/>
      <c r="AHB198" s="412"/>
      <c r="AHC198" s="412"/>
      <c r="AHD198" s="412"/>
      <c r="AHE198" s="412"/>
      <c r="AHF198" s="412"/>
      <c r="AHG198" s="412"/>
      <c r="AHH198" s="412"/>
      <c r="AHI198" s="412"/>
      <c r="AHJ198" s="412"/>
      <c r="AHK198" s="412"/>
      <c r="AHL198" s="412"/>
      <c r="AHM198" s="412"/>
      <c r="AHN198" s="412"/>
      <c r="AHO198" s="412"/>
      <c r="AHP198" s="412"/>
      <c r="AHQ198" s="412"/>
      <c r="AHR198" s="412"/>
      <c r="AHS198" s="412"/>
      <c r="AHT198" s="412"/>
      <c r="AHU198" s="412"/>
      <c r="AHV198" s="412"/>
      <c r="AHW198" s="412"/>
      <c r="AHX198" s="412"/>
      <c r="AHY198" s="412"/>
      <c r="AHZ198" s="412"/>
      <c r="AIA198" s="412"/>
      <c r="AIB198" s="412"/>
      <c r="AIC198" s="412"/>
      <c r="AID198" s="412"/>
      <c r="AIE198" s="412"/>
      <c r="AIF198" s="412"/>
      <c r="AIG198" s="412"/>
      <c r="AIH198" s="412"/>
      <c r="AII198" s="412"/>
      <c r="AIJ198" s="412"/>
      <c r="AIK198" s="412"/>
      <c r="AIL198" s="412"/>
      <c r="AIM198" s="412"/>
      <c r="AIN198" s="412"/>
      <c r="AIO198" s="412"/>
      <c r="AIP198" s="412"/>
      <c r="AIQ198" s="412"/>
      <c r="AIR198" s="412"/>
      <c r="AIS198" s="412"/>
      <c r="AIT198" s="412"/>
      <c r="AIU198" s="412"/>
      <c r="AIV198" s="412"/>
      <c r="AIW198" s="412"/>
      <c r="AIX198" s="412"/>
      <c r="AIY198" s="412"/>
      <c r="AIZ198" s="412"/>
      <c r="AJA198" s="412"/>
      <c r="AJB198" s="412"/>
      <c r="AJC198" s="412"/>
      <c r="AJD198" s="412"/>
      <c r="AJE198" s="412"/>
      <c r="AJF198" s="412"/>
      <c r="AJG198" s="412"/>
      <c r="AJH198" s="412"/>
      <c r="AJI198" s="412"/>
      <c r="AJJ198" s="412"/>
      <c r="AJK198" s="412"/>
      <c r="AJL198" s="412"/>
      <c r="AJM198" s="412"/>
      <c r="AJN198" s="412"/>
      <c r="AJO198" s="412"/>
      <c r="AJP198" s="412"/>
      <c r="AJQ198" s="412"/>
      <c r="AJR198" s="412"/>
      <c r="AJS198" s="412"/>
      <c r="AJT198" s="412"/>
      <c r="AJU198" s="412"/>
      <c r="AJV198" s="412"/>
      <c r="AJW198" s="412"/>
      <c r="AJX198" s="412"/>
      <c r="AJY198" s="412"/>
      <c r="AJZ198" s="412"/>
      <c r="AKA198" s="412"/>
      <c r="AKB198" s="412"/>
      <c r="AKC198" s="412"/>
      <c r="AKD198" s="412"/>
      <c r="AKE198" s="412"/>
      <c r="AKF198" s="412"/>
      <c r="AKG198" s="412"/>
      <c r="AKH198" s="412"/>
      <c r="AKI198" s="412"/>
      <c r="AKJ198" s="412"/>
      <c r="AKK198" s="412"/>
      <c r="AKL198" s="412"/>
      <c r="AKM198" s="412"/>
      <c r="AKN198" s="412"/>
      <c r="AKO198" s="412"/>
      <c r="AKP198" s="412"/>
      <c r="AKQ198" s="412"/>
      <c r="AKR198" s="412"/>
      <c r="AKS198" s="412"/>
      <c r="AKT198" s="412"/>
      <c r="AKU198" s="412"/>
      <c r="AKV198" s="412"/>
      <c r="AKW198" s="412"/>
      <c r="AKX198" s="412"/>
      <c r="AKY198" s="412"/>
      <c r="AKZ198" s="412"/>
      <c r="ALA198" s="412"/>
      <c r="ALB198" s="412"/>
      <c r="ALC198" s="412"/>
      <c r="ALD198" s="412"/>
      <c r="ALE198" s="412"/>
      <c r="ALF198" s="412"/>
      <c r="ALG198" s="412"/>
      <c r="ALH198" s="412"/>
      <c r="ALI198" s="412"/>
      <c r="ALJ198" s="412"/>
      <c r="ALK198" s="412"/>
      <c r="ALL198" s="412"/>
      <c r="ALM198" s="412"/>
      <c r="ALN198" s="412"/>
      <c r="ALO198" s="412"/>
      <c r="ALP198" s="412"/>
      <c r="ALQ198" s="412"/>
      <c r="ALR198" s="412"/>
      <c r="ALS198" s="412"/>
      <c r="ALT198" s="412"/>
      <c r="ALU198" s="412"/>
      <c r="ALV198" s="412"/>
      <c r="ALW198" s="412"/>
      <c r="ALX198" s="412"/>
      <c r="ALY198" s="412"/>
      <c r="ALZ198" s="412"/>
      <c r="AMA198" s="412"/>
      <c r="AMB198" s="412"/>
      <c r="AMC198" s="412"/>
      <c r="AMD198" s="412"/>
      <c r="AME198" s="412"/>
      <c r="AMF198" s="412"/>
      <c r="AMG198" s="412"/>
      <c r="AMH198" s="412"/>
    </row>
    <row r="199" spans="1:1023" x14ac:dyDescent="0.25">
      <c r="A199" s="235" t="s">
        <v>5406</v>
      </c>
      <c r="B199" s="163">
        <v>198</v>
      </c>
      <c r="C199" s="317" t="s">
        <v>5407</v>
      </c>
      <c r="D199" s="177" t="s">
        <v>5408</v>
      </c>
      <c r="E199" s="187"/>
      <c r="F199" s="187"/>
      <c r="G199" s="177"/>
      <c r="H199" s="177"/>
      <c r="I199" s="319">
        <v>17.632000000000001</v>
      </c>
      <c r="J199" s="334"/>
      <c r="K199" s="334"/>
      <c r="L199" s="334"/>
      <c r="M199" s="334"/>
      <c r="N199" s="334"/>
      <c r="O199" s="339"/>
      <c r="P199" s="334"/>
      <c r="Q199" s="334"/>
      <c r="R199" s="334"/>
      <c r="S199" s="334"/>
      <c r="T199" s="334"/>
      <c r="U199" s="340"/>
      <c r="V199" s="237">
        <f t="shared" si="109"/>
        <v>100</v>
      </c>
      <c r="W199" s="237">
        <f t="shared" si="141"/>
        <v>100</v>
      </c>
      <c r="X199" s="237">
        <f t="shared" si="135"/>
        <v>100</v>
      </c>
      <c r="Y199" s="237">
        <f t="shared" si="113"/>
        <v>100</v>
      </c>
      <c r="Z199" s="237">
        <f t="shared" si="114"/>
        <v>100</v>
      </c>
      <c r="AA199" s="238">
        <f t="shared" si="115"/>
        <v>100</v>
      </c>
      <c r="AB199" s="238">
        <f t="shared" si="116"/>
        <v>100</v>
      </c>
      <c r="AC199" s="238">
        <f t="shared" si="117"/>
        <v>100</v>
      </c>
      <c r="AD199" s="416">
        <f t="shared" si="136"/>
        <v>100</v>
      </c>
      <c r="AE199" s="416">
        <f t="shared" si="121"/>
        <v>100</v>
      </c>
      <c r="AF199" s="239">
        <f t="shared" si="142"/>
        <v>100</v>
      </c>
      <c r="AG199" s="239">
        <f t="shared" si="143"/>
        <v>100</v>
      </c>
      <c r="AH199" s="239">
        <f t="shared" si="144"/>
        <v>100</v>
      </c>
      <c r="AI199" s="239">
        <f t="shared" si="145"/>
        <v>100</v>
      </c>
      <c r="AJ199" s="243"/>
      <c r="AK199" s="236"/>
      <c r="AL199" s="187"/>
      <c r="AM199" s="214"/>
      <c r="AN199" s="187"/>
      <c r="AO199" s="187"/>
      <c r="AQ199" s="167" t="s">
        <v>5409</v>
      </c>
      <c r="AU199" s="412"/>
      <c r="AV199" s="412"/>
      <c r="AW199" s="412"/>
      <c r="AX199" s="412"/>
      <c r="AY199" s="412"/>
      <c r="AZ199" s="412"/>
      <c r="BA199" s="412"/>
      <c r="BB199" s="412"/>
      <c r="BC199" s="412"/>
      <c r="BD199" s="412"/>
      <c r="BE199" s="412"/>
      <c r="BF199" s="412"/>
      <c r="BG199" s="412"/>
      <c r="BH199" s="412"/>
      <c r="BI199" s="412"/>
      <c r="BJ199" s="412"/>
      <c r="BK199" s="412"/>
      <c r="BL199" s="412"/>
      <c r="BM199" s="412"/>
      <c r="BN199" s="412"/>
      <c r="BO199" s="412"/>
      <c r="BP199" s="412"/>
      <c r="BQ199" s="412"/>
      <c r="BR199" s="412"/>
      <c r="BS199" s="412"/>
      <c r="BT199" s="412"/>
      <c r="BU199" s="412"/>
      <c r="BV199" s="412"/>
      <c r="BW199" s="412"/>
      <c r="BX199" s="412"/>
      <c r="BY199" s="412"/>
      <c r="BZ199" s="412"/>
      <c r="CA199" s="412"/>
      <c r="CB199" s="412"/>
      <c r="CC199" s="412"/>
      <c r="CD199" s="412"/>
      <c r="CE199" s="412"/>
      <c r="CF199" s="412"/>
      <c r="CG199" s="412"/>
      <c r="CH199" s="412"/>
      <c r="CI199" s="412"/>
      <c r="CJ199" s="412"/>
      <c r="CK199" s="412"/>
      <c r="CL199" s="412"/>
      <c r="CM199" s="412"/>
      <c r="CN199" s="412"/>
      <c r="CO199" s="412"/>
      <c r="CP199" s="412"/>
      <c r="CQ199" s="412"/>
      <c r="CR199" s="412"/>
      <c r="CS199" s="412"/>
      <c r="CT199" s="412"/>
      <c r="CU199" s="412"/>
      <c r="CV199" s="412"/>
      <c r="CW199" s="412"/>
      <c r="CX199" s="412"/>
      <c r="CY199" s="412"/>
      <c r="CZ199" s="412"/>
      <c r="DA199" s="412"/>
      <c r="DB199" s="412"/>
      <c r="DC199" s="412"/>
      <c r="DD199" s="412"/>
      <c r="DE199" s="412"/>
      <c r="DF199" s="412"/>
      <c r="DG199" s="412"/>
      <c r="DH199" s="412"/>
      <c r="DI199" s="412"/>
      <c r="DJ199" s="412"/>
      <c r="DK199" s="412"/>
      <c r="DL199" s="412"/>
      <c r="DM199" s="412"/>
      <c r="DN199" s="412"/>
      <c r="DO199" s="412"/>
      <c r="DP199" s="412"/>
      <c r="DQ199" s="412"/>
      <c r="DR199" s="412"/>
      <c r="DS199" s="412"/>
      <c r="DT199" s="412"/>
      <c r="DU199" s="412"/>
      <c r="DV199" s="412"/>
      <c r="DW199" s="412"/>
      <c r="DX199" s="412"/>
      <c r="DY199" s="412"/>
      <c r="DZ199" s="412"/>
      <c r="EA199" s="412"/>
      <c r="EB199" s="412"/>
      <c r="EC199" s="412"/>
      <c r="ED199" s="412"/>
      <c r="EE199" s="412"/>
      <c r="EF199" s="412"/>
      <c r="EG199" s="412"/>
      <c r="EH199" s="412"/>
      <c r="EI199" s="412"/>
      <c r="EJ199" s="412"/>
      <c r="EK199" s="412"/>
      <c r="EL199" s="412"/>
      <c r="EM199" s="412"/>
      <c r="EN199" s="412"/>
      <c r="EO199" s="412"/>
      <c r="EP199" s="412"/>
      <c r="EQ199" s="412"/>
      <c r="ER199" s="412"/>
      <c r="ES199" s="412"/>
      <c r="ET199" s="412"/>
      <c r="EU199" s="412"/>
      <c r="EV199" s="412"/>
      <c r="EW199" s="412"/>
      <c r="EX199" s="412"/>
      <c r="EY199" s="412"/>
      <c r="EZ199" s="412"/>
      <c r="FA199" s="412"/>
      <c r="FB199" s="412"/>
      <c r="FC199" s="412"/>
      <c r="FD199" s="412"/>
      <c r="FE199" s="412"/>
      <c r="FF199" s="412"/>
      <c r="FG199" s="412"/>
      <c r="FH199" s="412"/>
      <c r="FI199" s="412"/>
      <c r="FJ199" s="412"/>
      <c r="FK199" s="412"/>
      <c r="FL199" s="412"/>
      <c r="FM199" s="412"/>
      <c r="FN199" s="412"/>
      <c r="FO199" s="412"/>
      <c r="FP199" s="412"/>
      <c r="FQ199" s="412"/>
      <c r="FR199" s="412"/>
      <c r="FS199" s="412"/>
      <c r="FT199" s="412"/>
      <c r="FU199" s="412"/>
      <c r="FV199" s="412"/>
      <c r="FW199" s="412"/>
      <c r="FX199" s="412"/>
      <c r="FY199" s="412"/>
      <c r="FZ199" s="412"/>
      <c r="GA199" s="412"/>
      <c r="GB199" s="412"/>
      <c r="GC199" s="412"/>
      <c r="GD199" s="412"/>
      <c r="GE199" s="412"/>
      <c r="GF199" s="412"/>
      <c r="GG199" s="412"/>
      <c r="GH199" s="412"/>
      <c r="GI199" s="412"/>
      <c r="GJ199" s="412"/>
      <c r="GK199" s="412"/>
      <c r="GL199" s="412"/>
      <c r="GM199" s="412"/>
      <c r="GN199" s="412"/>
      <c r="GO199" s="412"/>
      <c r="GP199" s="412"/>
      <c r="GQ199" s="412"/>
      <c r="GR199" s="412"/>
      <c r="GS199" s="412"/>
      <c r="GT199" s="412"/>
      <c r="GU199" s="412"/>
      <c r="GV199" s="412"/>
      <c r="GW199" s="412"/>
      <c r="GX199" s="412"/>
      <c r="GY199" s="412"/>
      <c r="GZ199" s="412"/>
      <c r="HA199" s="412"/>
      <c r="HB199" s="412"/>
      <c r="HC199" s="412"/>
      <c r="HD199" s="412"/>
      <c r="HE199" s="412"/>
      <c r="HF199" s="412"/>
      <c r="HG199" s="412"/>
      <c r="HH199" s="412"/>
      <c r="HI199" s="412"/>
      <c r="HJ199" s="412"/>
      <c r="HK199" s="412"/>
      <c r="HL199" s="412"/>
      <c r="HM199" s="412"/>
      <c r="HN199" s="412"/>
      <c r="HO199" s="412"/>
      <c r="HP199" s="412"/>
      <c r="HQ199" s="412"/>
      <c r="HR199" s="412"/>
      <c r="HS199" s="412"/>
      <c r="HT199" s="412"/>
      <c r="HU199" s="412"/>
      <c r="HV199" s="412"/>
      <c r="HW199" s="412"/>
      <c r="HX199" s="412"/>
      <c r="HY199" s="412"/>
      <c r="HZ199" s="412"/>
      <c r="IA199" s="412"/>
      <c r="IB199" s="412"/>
      <c r="IC199" s="412"/>
      <c r="ID199" s="412"/>
      <c r="IE199" s="412"/>
      <c r="IF199" s="412"/>
      <c r="IG199" s="412"/>
      <c r="IH199" s="412"/>
      <c r="II199" s="412"/>
      <c r="IJ199" s="412"/>
      <c r="IK199" s="412"/>
      <c r="IL199" s="412"/>
      <c r="IM199" s="412"/>
      <c r="IN199" s="412"/>
      <c r="IO199" s="412"/>
      <c r="IP199" s="412"/>
      <c r="IQ199" s="412"/>
      <c r="IR199" s="412"/>
      <c r="IS199" s="412"/>
      <c r="IT199" s="412"/>
      <c r="IU199" s="412"/>
      <c r="IV199" s="412"/>
      <c r="IW199" s="412"/>
      <c r="IX199" s="412"/>
      <c r="IY199" s="412"/>
      <c r="IZ199" s="412"/>
      <c r="JA199" s="412"/>
      <c r="JB199" s="412"/>
      <c r="JC199" s="412"/>
      <c r="JD199" s="412"/>
      <c r="JE199" s="412"/>
      <c r="JF199" s="412"/>
      <c r="JG199" s="412"/>
      <c r="JH199" s="412"/>
      <c r="JI199" s="412"/>
      <c r="JJ199" s="412"/>
      <c r="JK199" s="412"/>
      <c r="JL199" s="412"/>
      <c r="JM199" s="412"/>
      <c r="JN199" s="412"/>
      <c r="JO199" s="412"/>
      <c r="JP199" s="412"/>
      <c r="JQ199" s="412"/>
      <c r="JR199" s="412"/>
      <c r="JS199" s="412"/>
      <c r="JT199" s="412"/>
      <c r="JU199" s="412"/>
      <c r="JV199" s="412"/>
      <c r="JW199" s="412"/>
      <c r="JX199" s="412"/>
      <c r="JY199" s="412"/>
      <c r="JZ199" s="412"/>
      <c r="KA199" s="412"/>
      <c r="KB199" s="412"/>
      <c r="KC199" s="412"/>
      <c r="KD199" s="412"/>
      <c r="KE199" s="412"/>
      <c r="KF199" s="412"/>
      <c r="KG199" s="412"/>
      <c r="KH199" s="412"/>
      <c r="KI199" s="412"/>
      <c r="KJ199" s="412"/>
      <c r="KK199" s="412"/>
      <c r="KL199" s="412"/>
      <c r="KM199" s="412"/>
      <c r="KN199" s="412"/>
      <c r="KO199" s="412"/>
      <c r="KP199" s="412"/>
      <c r="KQ199" s="412"/>
      <c r="KR199" s="412"/>
      <c r="KS199" s="412"/>
      <c r="KT199" s="412"/>
      <c r="KU199" s="412"/>
      <c r="KV199" s="412"/>
      <c r="KW199" s="412"/>
      <c r="KX199" s="412"/>
      <c r="KY199" s="412"/>
      <c r="KZ199" s="412"/>
      <c r="LA199" s="412"/>
      <c r="LB199" s="412"/>
      <c r="LC199" s="412"/>
      <c r="LD199" s="412"/>
      <c r="LE199" s="412"/>
      <c r="LF199" s="412"/>
      <c r="LG199" s="412"/>
      <c r="LH199" s="412"/>
      <c r="LI199" s="412"/>
      <c r="LJ199" s="412"/>
      <c r="LK199" s="412"/>
      <c r="LL199" s="412"/>
      <c r="LM199" s="412"/>
      <c r="LN199" s="412"/>
      <c r="LO199" s="412"/>
      <c r="LP199" s="412"/>
      <c r="LQ199" s="412"/>
      <c r="LR199" s="412"/>
      <c r="LS199" s="412"/>
      <c r="LT199" s="412"/>
      <c r="LU199" s="412"/>
      <c r="LV199" s="412"/>
      <c r="LW199" s="412"/>
      <c r="LX199" s="412"/>
      <c r="LY199" s="412"/>
      <c r="LZ199" s="412"/>
      <c r="MA199" s="412"/>
      <c r="MB199" s="412"/>
      <c r="MC199" s="412"/>
      <c r="MD199" s="412"/>
      <c r="ME199" s="412"/>
      <c r="MF199" s="412"/>
      <c r="MG199" s="412"/>
      <c r="MH199" s="412"/>
      <c r="MI199" s="412"/>
      <c r="MJ199" s="412"/>
      <c r="MK199" s="412"/>
      <c r="ML199" s="412"/>
      <c r="MM199" s="412"/>
      <c r="MN199" s="412"/>
      <c r="MO199" s="412"/>
      <c r="MP199" s="412"/>
      <c r="MQ199" s="412"/>
      <c r="MR199" s="412"/>
      <c r="MS199" s="412"/>
      <c r="MT199" s="412"/>
      <c r="MU199" s="412"/>
      <c r="MV199" s="412"/>
      <c r="MW199" s="412"/>
      <c r="MX199" s="412"/>
      <c r="MY199" s="412"/>
      <c r="MZ199" s="412"/>
      <c r="NA199" s="412"/>
      <c r="NB199" s="412"/>
      <c r="NC199" s="412"/>
      <c r="ND199" s="412"/>
      <c r="NE199" s="412"/>
      <c r="NF199" s="412"/>
      <c r="NG199" s="412"/>
      <c r="NH199" s="412"/>
      <c r="NI199" s="412"/>
      <c r="NJ199" s="412"/>
      <c r="NK199" s="412"/>
      <c r="NL199" s="412"/>
      <c r="NM199" s="412"/>
      <c r="NN199" s="412"/>
      <c r="NO199" s="412"/>
      <c r="NP199" s="412"/>
      <c r="NQ199" s="412"/>
      <c r="NR199" s="412"/>
      <c r="NS199" s="412"/>
      <c r="NT199" s="412"/>
      <c r="NU199" s="412"/>
      <c r="NV199" s="412"/>
      <c r="NW199" s="412"/>
      <c r="NX199" s="412"/>
      <c r="NY199" s="412"/>
      <c r="NZ199" s="412"/>
      <c r="OA199" s="412"/>
      <c r="OB199" s="412"/>
      <c r="OC199" s="412"/>
      <c r="OD199" s="412"/>
      <c r="OE199" s="412"/>
      <c r="OF199" s="412"/>
      <c r="OG199" s="412"/>
      <c r="OH199" s="412"/>
      <c r="OI199" s="412"/>
      <c r="OJ199" s="412"/>
      <c r="OK199" s="412"/>
      <c r="OL199" s="412"/>
      <c r="OM199" s="412"/>
      <c r="ON199" s="412"/>
      <c r="OO199" s="412"/>
      <c r="OP199" s="412"/>
      <c r="OQ199" s="412"/>
      <c r="OR199" s="412"/>
      <c r="OS199" s="412"/>
      <c r="OT199" s="412"/>
      <c r="OU199" s="412"/>
      <c r="OV199" s="412"/>
      <c r="OW199" s="412"/>
      <c r="OX199" s="412"/>
      <c r="OY199" s="412"/>
      <c r="OZ199" s="412"/>
      <c r="PA199" s="412"/>
      <c r="PB199" s="412"/>
      <c r="PC199" s="412"/>
      <c r="PD199" s="412"/>
      <c r="PE199" s="412"/>
      <c r="PF199" s="412"/>
      <c r="PG199" s="412"/>
      <c r="PH199" s="412"/>
      <c r="PI199" s="412"/>
      <c r="PJ199" s="412"/>
      <c r="PK199" s="412"/>
      <c r="PL199" s="412"/>
      <c r="PM199" s="412"/>
      <c r="PN199" s="412"/>
      <c r="PO199" s="412"/>
      <c r="PP199" s="412"/>
      <c r="PQ199" s="412"/>
      <c r="PR199" s="412"/>
      <c r="PS199" s="412"/>
      <c r="PT199" s="412"/>
      <c r="PU199" s="412"/>
      <c r="PV199" s="412"/>
      <c r="PW199" s="412"/>
      <c r="PX199" s="412"/>
      <c r="PY199" s="412"/>
      <c r="PZ199" s="412"/>
      <c r="QA199" s="412"/>
      <c r="QB199" s="412"/>
      <c r="QC199" s="412"/>
      <c r="QD199" s="412"/>
      <c r="QE199" s="412"/>
      <c r="QF199" s="412"/>
      <c r="QG199" s="412"/>
      <c r="QH199" s="412"/>
      <c r="QI199" s="412"/>
      <c r="QJ199" s="412"/>
      <c r="QK199" s="412"/>
      <c r="QL199" s="412"/>
      <c r="QM199" s="412"/>
      <c r="QN199" s="412"/>
      <c r="QO199" s="412"/>
      <c r="QP199" s="412"/>
      <c r="QQ199" s="412"/>
      <c r="QR199" s="412"/>
      <c r="QS199" s="412"/>
      <c r="QT199" s="412"/>
      <c r="QU199" s="412"/>
      <c r="QV199" s="412"/>
      <c r="QW199" s="412"/>
      <c r="QX199" s="412"/>
      <c r="QY199" s="412"/>
      <c r="QZ199" s="412"/>
      <c r="RA199" s="412"/>
      <c r="RB199" s="412"/>
      <c r="RC199" s="412"/>
      <c r="RD199" s="412"/>
      <c r="RE199" s="412"/>
      <c r="RF199" s="412"/>
      <c r="RG199" s="412"/>
      <c r="RH199" s="412"/>
      <c r="RI199" s="412"/>
      <c r="RJ199" s="412"/>
      <c r="RK199" s="412"/>
      <c r="RL199" s="412"/>
      <c r="RM199" s="412"/>
      <c r="RN199" s="412"/>
      <c r="RO199" s="412"/>
      <c r="RP199" s="412"/>
      <c r="RQ199" s="412"/>
      <c r="RR199" s="412"/>
      <c r="RS199" s="412"/>
      <c r="RT199" s="412"/>
      <c r="RU199" s="412"/>
      <c r="RV199" s="412"/>
      <c r="RW199" s="412"/>
      <c r="RX199" s="412"/>
      <c r="RY199" s="412"/>
      <c r="RZ199" s="412"/>
      <c r="SA199" s="412"/>
      <c r="SB199" s="412"/>
      <c r="SC199" s="412"/>
      <c r="SD199" s="412"/>
      <c r="SE199" s="412"/>
      <c r="SF199" s="412"/>
      <c r="SG199" s="412"/>
      <c r="SH199" s="412"/>
      <c r="SI199" s="412"/>
      <c r="SJ199" s="412"/>
      <c r="SK199" s="412"/>
      <c r="SL199" s="412"/>
      <c r="SM199" s="412"/>
      <c r="SN199" s="412"/>
      <c r="SO199" s="412"/>
      <c r="SP199" s="412"/>
      <c r="SQ199" s="412"/>
      <c r="SR199" s="412"/>
      <c r="SS199" s="412"/>
      <c r="ST199" s="412"/>
      <c r="SU199" s="412"/>
      <c r="SV199" s="412"/>
      <c r="SW199" s="412"/>
      <c r="SX199" s="412"/>
      <c r="SY199" s="412"/>
      <c r="SZ199" s="412"/>
      <c r="TA199" s="412"/>
      <c r="TB199" s="412"/>
      <c r="TC199" s="412"/>
      <c r="TD199" s="412"/>
      <c r="TE199" s="412"/>
      <c r="TF199" s="412"/>
      <c r="TG199" s="412"/>
      <c r="TH199" s="412"/>
      <c r="TI199" s="412"/>
      <c r="TJ199" s="412"/>
      <c r="TK199" s="412"/>
      <c r="TL199" s="412"/>
      <c r="TM199" s="412"/>
      <c r="TN199" s="412"/>
      <c r="TO199" s="412"/>
      <c r="TP199" s="412"/>
      <c r="TQ199" s="412"/>
      <c r="TR199" s="412"/>
      <c r="TS199" s="412"/>
      <c r="TT199" s="412"/>
      <c r="TU199" s="412"/>
      <c r="TV199" s="412"/>
      <c r="TW199" s="412"/>
      <c r="TX199" s="412"/>
      <c r="TY199" s="412"/>
      <c r="TZ199" s="412"/>
      <c r="UA199" s="412"/>
      <c r="UB199" s="412"/>
      <c r="UC199" s="412"/>
      <c r="UD199" s="412"/>
      <c r="UE199" s="412"/>
      <c r="UF199" s="412"/>
      <c r="UG199" s="412"/>
      <c r="UH199" s="412"/>
      <c r="UI199" s="412"/>
      <c r="UJ199" s="412"/>
      <c r="UK199" s="412"/>
      <c r="UL199" s="412"/>
      <c r="UM199" s="412"/>
      <c r="UN199" s="412"/>
      <c r="UO199" s="412"/>
      <c r="UP199" s="412"/>
      <c r="UQ199" s="412"/>
      <c r="UR199" s="412"/>
      <c r="US199" s="412"/>
      <c r="UT199" s="412"/>
      <c r="UU199" s="412"/>
      <c r="UV199" s="412"/>
      <c r="UW199" s="412"/>
      <c r="UX199" s="412"/>
      <c r="UY199" s="412"/>
      <c r="UZ199" s="412"/>
      <c r="VA199" s="412"/>
      <c r="VB199" s="412"/>
      <c r="VC199" s="412"/>
      <c r="VD199" s="412"/>
      <c r="VE199" s="412"/>
      <c r="VF199" s="412"/>
      <c r="VG199" s="412"/>
      <c r="VH199" s="412"/>
      <c r="VI199" s="412"/>
      <c r="VJ199" s="412"/>
      <c r="VK199" s="412"/>
      <c r="VL199" s="412"/>
      <c r="VM199" s="412"/>
      <c r="VN199" s="412"/>
      <c r="VO199" s="412"/>
      <c r="VP199" s="412"/>
      <c r="VQ199" s="412"/>
      <c r="VR199" s="412"/>
      <c r="VS199" s="412"/>
      <c r="VT199" s="412"/>
      <c r="VU199" s="412"/>
      <c r="VV199" s="412"/>
      <c r="VW199" s="412"/>
      <c r="VX199" s="412"/>
      <c r="VY199" s="412"/>
      <c r="VZ199" s="412"/>
      <c r="WA199" s="412"/>
      <c r="WB199" s="412"/>
      <c r="WC199" s="412"/>
      <c r="WD199" s="412"/>
      <c r="WE199" s="412"/>
      <c r="WF199" s="412"/>
      <c r="WG199" s="412"/>
      <c r="WH199" s="412"/>
      <c r="WI199" s="412"/>
      <c r="WJ199" s="412"/>
      <c r="WK199" s="412"/>
      <c r="WL199" s="412"/>
      <c r="WM199" s="412"/>
      <c r="WN199" s="412"/>
      <c r="WO199" s="412"/>
      <c r="WP199" s="412"/>
      <c r="WQ199" s="412"/>
      <c r="WR199" s="412"/>
      <c r="WS199" s="412"/>
      <c r="WT199" s="412"/>
      <c r="WU199" s="412"/>
      <c r="WV199" s="412"/>
      <c r="WW199" s="412"/>
      <c r="WX199" s="412"/>
      <c r="WY199" s="412"/>
      <c r="WZ199" s="412"/>
      <c r="XA199" s="412"/>
      <c r="XB199" s="412"/>
      <c r="XC199" s="412"/>
      <c r="XD199" s="412"/>
      <c r="XE199" s="412"/>
      <c r="XF199" s="412"/>
      <c r="XG199" s="412"/>
      <c r="XH199" s="412"/>
      <c r="XI199" s="412"/>
      <c r="XJ199" s="412"/>
      <c r="XK199" s="412"/>
      <c r="XL199" s="412"/>
      <c r="XM199" s="412"/>
      <c r="XN199" s="412"/>
      <c r="XO199" s="412"/>
      <c r="XP199" s="412"/>
      <c r="XQ199" s="412"/>
      <c r="XR199" s="412"/>
      <c r="XS199" s="412"/>
      <c r="XT199" s="412"/>
      <c r="XU199" s="412"/>
      <c r="XV199" s="412"/>
      <c r="XW199" s="412"/>
      <c r="XX199" s="412"/>
      <c r="XY199" s="412"/>
      <c r="XZ199" s="412"/>
      <c r="YA199" s="412"/>
      <c r="YB199" s="412"/>
      <c r="YC199" s="412"/>
      <c r="YD199" s="412"/>
      <c r="YE199" s="412"/>
      <c r="YF199" s="412"/>
      <c r="YG199" s="412"/>
      <c r="YH199" s="412"/>
      <c r="YI199" s="412"/>
      <c r="YJ199" s="412"/>
      <c r="YK199" s="412"/>
      <c r="YL199" s="412"/>
      <c r="YM199" s="412"/>
      <c r="YN199" s="412"/>
      <c r="YO199" s="412"/>
      <c r="YP199" s="412"/>
      <c r="YQ199" s="412"/>
      <c r="YR199" s="412"/>
      <c r="YS199" s="412"/>
      <c r="YT199" s="412"/>
      <c r="YU199" s="412"/>
      <c r="YV199" s="412"/>
      <c r="YW199" s="412"/>
      <c r="YX199" s="412"/>
      <c r="YY199" s="412"/>
      <c r="YZ199" s="412"/>
      <c r="ZA199" s="412"/>
      <c r="ZB199" s="412"/>
      <c r="ZC199" s="412"/>
      <c r="ZD199" s="412"/>
      <c r="ZE199" s="412"/>
      <c r="ZF199" s="412"/>
      <c r="ZG199" s="412"/>
      <c r="ZH199" s="412"/>
      <c r="ZI199" s="412"/>
      <c r="ZJ199" s="412"/>
      <c r="ZK199" s="412"/>
      <c r="ZL199" s="412"/>
      <c r="ZM199" s="412"/>
      <c r="ZN199" s="412"/>
      <c r="ZO199" s="412"/>
      <c r="ZP199" s="412"/>
      <c r="ZQ199" s="412"/>
      <c r="ZR199" s="412"/>
      <c r="ZS199" s="412"/>
      <c r="ZT199" s="412"/>
      <c r="ZU199" s="412"/>
      <c r="ZV199" s="412"/>
      <c r="ZW199" s="412"/>
      <c r="ZX199" s="412"/>
      <c r="ZY199" s="412"/>
      <c r="ZZ199" s="412"/>
      <c r="AAA199" s="412"/>
      <c r="AAB199" s="412"/>
      <c r="AAC199" s="412"/>
      <c r="AAD199" s="412"/>
      <c r="AAE199" s="412"/>
      <c r="AAF199" s="412"/>
      <c r="AAG199" s="412"/>
      <c r="AAH199" s="412"/>
      <c r="AAI199" s="412"/>
      <c r="AAJ199" s="412"/>
      <c r="AAK199" s="412"/>
      <c r="AAL199" s="412"/>
      <c r="AAM199" s="412"/>
      <c r="AAN199" s="412"/>
      <c r="AAO199" s="412"/>
      <c r="AAP199" s="412"/>
      <c r="AAQ199" s="412"/>
      <c r="AAR199" s="412"/>
      <c r="AAS199" s="412"/>
      <c r="AAT199" s="412"/>
      <c r="AAU199" s="412"/>
      <c r="AAV199" s="412"/>
      <c r="AAW199" s="412"/>
      <c r="AAX199" s="412"/>
      <c r="AAY199" s="412"/>
      <c r="AAZ199" s="412"/>
      <c r="ABA199" s="412"/>
      <c r="ABB199" s="412"/>
      <c r="ABC199" s="412"/>
      <c r="ABD199" s="412"/>
      <c r="ABE199" s="412"/>
      <c r="ABF199" s="412"/>
      <c r="ABG199" s="412"/>
      <c r="ABH199" s="412"/>
      <c r="ABI199" s="412"/>
      <c r="ABJ199" s="412"/>
      <c r="ABK199" s="412"/>
      <c r="ABL199" s="412"/>
      <c r="ABM199" s="412"/>
      <c r="ABN199" s="412"/>
      <c r="ABO199" s="412"/>
      <c r="ABP199" s="412"/>
      <c r="ABQ199" s="412"/>
      <c r="ABR199" s="412"/>
      <c r="ABS199" s="412"/>
      <c r="ABT199" s="412"/>
      <c r="ABU199" s="412"/>
      <c r="ABV199" s="412"/>
      <c r="ABW199" s="412"/>
      <c r="ABX199" s="412"/>
      <c r="ABY199" s="412"/>
      <c r="ABZ199" s="412"/>
      <c r="ACA199" s="412"/>
      <c r="ACB199" s="412"/>
      <c r="ACC199" s="412"/>
      <c r="ACD199" s="412"/>
      <c r="ACE199" s="412"/>
      <c r="ACF199" s="412"/>
      <c r="ACG199" s="412"/>
      <c r="ACH199" s="412"/>
      <c r="ACI199" s="412"/>
      <c r="ACJ199" s="412"/>
      <c r="ACK199" s="412"/>
      <c r="ACL199" s="412"/>
      <c r="ACM199" s="412"/>
      <c r="ACN199" s="412"/>
      <c r="ACO199" s="412"/>
      <c r="ACP199" s="412"/>
      <c r="ACQ199" s="412"/>
      <c r="ACR199" s="412"/>
      <c r="ACS199" s="412"/>
      <c r="ACT199" s="412"/>
      <c r="ACU199" s="412"/>
      <c r="ACV199" s="412"/>
      <c r="ACW199" s="412"/>
      <c r="ACX199" s="412"/>
      <c r="ACY199" s="412"/>
      <c r="ACZ199" s="412"/>
      <c r="ADA199" s="412"/>
      <c r="ADB199" s="412"/>
      <c r="ADC199" s="412"/>
      <c r="ADD199" s="412"/>
      <c r="ADE199" s="412"/>
      <c r="ADF199" s="412"/>
      <c r="ADG199" s="412"/>
      <c r="ADH199" s="412"/>
      <c r="ADI199" s="412"/>
      <c r="ADJ199" s="412"/>
      <c r="ADK199" s="412"/>
      <c r="ADL199" s="412"/>
      <c r="ADM199" s="412"/>
      <c r="ADN199" s="412"/>
      <c r="ADO199" s="412"/>
      <c r="ADP199" s="412"/>
      <c r="ADQ199" s="412"/>
      <c r="ADR199" s="412"/>
      <c r="ADS199" s="412"/>
      <c r="ADT199" s="412"/>
      <c r="ADU199" s="412"/>
      <c r="ADV199" s="412"/>
      <c r="ADW199" s="412"/>
      <c r="ADX199" s="412"/>
      <c r="ADY199" s="412"/>
      <c r="ADZ199" s="412"/>
      <c r="AEA199" s="412"/>
      <c r="AEB199" s="412"/>
      <c r="AEC199" s="412"/>
      <c r="AED199" s="412"/>
      <c r="AEE199" s="412"/>
      <c r="AEF199" s="412"/>
      <c r="AEG199" s="412"/>
      <c r="AEH199" s="412"/>
      <c r="AEI199" s="412"/>
      <c r="AEJ199" s="412"/>
      <c r="AEK199" s="412"/>
      <c r="AEL199" s="412"/>
      <c r="AEM199" s="412"/>
      <c r="AEN199" s="412"/>
      <c r="AEO199" s="412"/>
      <c r="AEP199" s="412"/>
      <c r="AEQ199" s="412"/>
      <c r="AER199" s="412"/>
      <c r="AES199" s="412"/>
      <c r="AET199" s="412"/>
      <c r="AEU199" s="412"/>
      <c r="AEV199" s="412"/>
      <c r="AEW199" s="412"/>
      <c r="AEX199" s="412"/>
      <c r="AEY199" s="412"/>
      <c r="AEZ199" s="412"/>
      <c r="AFA199" s="412"/>
      <c r="AFB199" s="412"/>
      <c r="AFC199" s="412"/>
      <c r="AFD199" s="412"/>
      <c r="AFE199" s="412"/>
      <c r="AFF199" s="412"/>
      <c r="AFG199" s="412"/>
      <c r="AFH199" s="412"/>
      <c r="AFI199" s="412"/>
      <c r="AFJ199" s="412"/>
      <c r="AFK199" s="412"/>
      <c r="AFL199" s="412"/>
      <c r="AFM199" s="412"/>
      <c r="AFN199" s="412"/>
      <c r="AFO199" s="412"/>
      <c r="AFP199" s="412"/>
      <c r="AFQ199" s="412"/>
      <c r="AFR199" s="412"/>
      <c r="AFS199" s="412"/>
      <c r="AFT199" s="412"/>
      <c r="AFU199" s="412"/>
      <c r="AFV199" s="412"/>
      <c r="AFW199" s="412"/>
      <c r="AFX199" s="412"/>
      <c r="AFY199" s="412"/>
      <c r="AFZ199" s="412"/>
      <c r="AGA199" s="412"/>
      <c r="AGB199" s="412"/>
      <c r="AGC199" s="412"/>
      <c r="AGD199" s="412"/>
      <c r="AGE199" s="412"/>
      <c r="AGF199" s="412"/>
      <c r="AGG199" s="412"/>
      <c r="AGH199" s="412"/>
      <c r="AGI199" s="412"/>
      <c r="AGJ199" s="412"/>
      <c r="AGK199" s="412"/>
      <c r="AGL199" s="412"/>
      <c r="AGM199" s="412"/>
      <c r="AGN199" s="412"/>
      <c r="AGO199" s="412"/>
      <c r="AGP199" s="412"/>
      <c r="AGQ199" s="412"/>
      <c r="AGR199" s="412"/>
      <c r="AGS199" s="412"/>
      <c r="AGT199" s="412"/>
      <c r="AGU199" s="412"/>
      <c r="AGV199" s="412"/>
      <c r="AGW199" s="412"/>
      <c r="AGX199" s="412"/>
      <c r="AGY199" s="412"/>
      <c r="AGZ199" s="412"/>
      <c r="AHA199" s="412"/>
      <c r="AHB199" s="412"/>
      <c r="AHC199" s="412"/>
      <c r="AHD199" s="412"/>
      <c r="AHE199" s="412"/>
      <c r="AHF199" s="412"/>
      <c r="AHG199" s="412"/>
      <c r="AHH199" s="412"/>
      <c r="AHI199" s="412"/>
      <c r="AHJ199" s="412"/>
      <c r="AHK199" s="412"/>
      <c r="AHL199" s="412"/>
      <c r="AHM199" s="412"/>
      <c r="AHN199" s="412"/>
      <c r="AHO199" s="412"/>
      <c r="AHP199" s="412"/>
      <c r="AHQ199" s="412"/>
      <c r="AHR199" s="412"/>
      <c r="AHS199" s="412"/>
      <c r="AHT199" s="412"/>
      <c r="AHU199" s="412"/>
      <c r="AHV199" s="412"/>
      <c r="AHW199" s="412"/>
      <c r="AHX199" s="412"/>
      <c r="AHY199" s="412"/>
      <c r="AHZ199" s="412"/>
      <c r="AIA199" s="412"/>
      <c r="AIB199" s="412"/>
      <c r="AIC199" s="412"/>
      <c r="AID199" s="412"/>
      <c r="AIE199" s="412"/>
      <c r="AIF199" s="412"/>
      <c r="AIG199" s="412"/>
      <c r="AIH199" s="412"/>
      <c r="AII199" s="412"/>
      <c r="AIJ199" s="412"/>
      <c r="AIK199" s="412"/>
      <c r="AIL199" s="412"/>
      <c r="AIM199" s="412"/>
      <c r="AIN199" s="412"/>
      <c r="AIO199" s="412"/>
      <c r="AIP199" s="412"/>
      <c r="AIQ199" s="412"/>
      <c r="AIR199" s="412"/>
      <c r="AIS199" s="412"/>
      <c r="AIT199" s="412"/>
      <c r="AIU199" s="412"/>
      <c r="AIV199" s="412"/>
      <c r="AIW199" s="412"/>
      <c r="AIX199" s="412"/>
      <c r="AIY199" s="412"/>
      <c r="AIZ199" s="412"/>
      <c r="AJA199" s="412"/>
      <c r="AJB199" s="412"/>
      <c r="AJC199" s="412"/>
      <c r="AJD199" s="412"/>
      <c r="AJE199" s="412"/>
      <c r="AJF199" s="412"/>
      <c r="AJG199" s="412"/>
      <c r="AJH199" s="412"/>
      <c r="AJI199" s="412"/>
      <c r="AJJ199" s="412"/>
      <c r="AJK199" s="412"/>
      <c r="AJL199" s="412"/>
      <c r="AJM199" s="412"/>
      <c r="AJN199" s="412"/>
      <c r="AJO199" s="412"/>
      <c r="AJP199" s="412"/>
      <c r="AJQ199" s="412"/>
      <c r="AJR199" s="412"/>
      <c r="AJS199" s="412"/>
      <c r="AJT199" s="412"/>
      <c r="AJU199" s="412"/>
      <c r="AJV199" s="412"/>
      <c r="AJW199" s="412"/>
      <c r="AJX199" s="412"/>
      <c r="AJY199" s="412"/>
      <c r="AJZ199" s="412"/>
      <c r="AKA199" s="412"/>
      <c r="AKB199" s="412"/>
      <c r="AKC199" s="412"/>
      <c r="AKD199" s="412"/>
      <c r="AKE199" s="412"/>
      <c r="AKF199" s="412"/>
      <c r="AKG199" s="412"/>
      <c r="AKH199" s="412"/>
      <c r="AKI199" s="412"/>
      <c r="AKJ199" s="412"/>
      <c r="AKK199" s="412"/>
      <c r="AKL199" s="412"/>
      <c r="AKM199" s="412"/>
      <c r="AKN199" s="412"/>
      <c r="AKO199" s="412"/>
      <c r="AKP199" s="412"/>
      <c r="AKQ199" s="412"/>
      <c r="AKR199" s="412"/>
      <c r="AKS199" s="412"/>
      <c r="AKT199" s="412"/>
      <c r="AKU199" s="412"/>
      <c r="AKV199" s="412"/>
      <c r="AKW199" s="412"/>
      <c r="AKX199" s="412"/>
      <c r="AKY199" s="412"/>
      <c r="AKZ199" s="412"/>
      <c r="ALA199" s="412"/>
      <c r="ALB199" s="412"/>
      <c r="ALC199" s="412"/>
      <c r="ALD199" s="412"/>
      <c r="ALE199" s="412"/>
      <c r="ALF199" s="412"/>
      <c r="ALG199" s="412"/>
      <c r="ALH199" s="412"/>
      <c r="ALI199" s="412"/>
      <c r="ALJ199" s="412"/>
      <c r="ALK199" s="412"/>
      <c r="ALL199" s="412"/>
      <c r="ALM199" s="412"/>
      <c r="ALN199" s="412"/>
      <c r="ALO199" s="412"/>
      <c r="ALP199" s="412"/>
      <c r="ALQ199" s="412"/>
      <c r="ALR199" s="412"/>
      <c r="ALS199" s="412"/>
      <c r="ALT199" s="412"/>
      <c r="ALU199" s="412"/>
      <c r="ALV199" s="412"/>
      <c r="ALW199" s="412"/>
      <c r="ALX199" s="412"/>
      <c r="ALY199" s="412"/>
      <c r="ALZ199" s="412"/>
      <c r="AMA199" s="412"/>
      <c r="AMB199" s="412"/>
      <c r="AMC199" s="412"/>
      <c r="AMD199" s="412"/>
      <c r="AME199" s="412"/>
      <c r="AMF199" s="412"/>
      <c r="AMG199" s="412"/>
      <c r="AMH199" s="412"/>
    </row>
    <row r="200" spans="1:1023" x14ac:dyDescent="0.25">
      <c r="A200" s="208" t="s">
        <v>1388</v>
      </c>
      <c r="B200" s="163">
        <v>199</v>
      </c>
      <c r="C200" s="224" t="s">
        <v>24811</v>
      </c>
      <c r="D200" s="175" t="s">
        <v>1389</v>
      </c>
      <c r="E200" s="429"/>
      <c r="F200" s="201"/>
      <c r="G200" s="180"/>
      <c r="H200" s="180"/>
      <c r="I200" s="319">
        <v>17.632000000000001</v>
      </c>
      <c r="J200" s="366"/>
      <c r="K200" s="140"/>
      <c r="L200" s="140"/>
      <c r="M200" s="140"/>
      <c r="O200" s="140"/>
      <c r="P200" s="140"/>
      <c r="Q200" s="140"/>
      <c r="S200" s="140"/>
      <c r="V200" s="219">
        <f t="shared" si="109"/>
        <v>100</v>
      </c>
      <c r="W200" s="219">
        <f t="shared" si="141"/>
        <v>100</v>
      </c>
      <c r="X200" s="219">
        <f t="shared" si="135"/>
        <v>100</v>
      </c>
      <c r="Y200" s="219">
        <f t="shared" si="113"/>
        <v>100</v>
      </c>
      <c r="Z200" s="219">
        <f t="shared" si="114"/>
        <v>100</v>
      </c>
      <c r="AA200" s="220">
        <f t="shared" si="115"/>
        <v>100</v>
      </c>
      <c r="AB200" s="220">
        <f t="shared" si="116"/>
        <v>100</v>
      </c>
      <c r="AC200" s="220">
        <f t="shared" si="117"/>
        <v>100</v>
      </c>
      <c r="AD200" s="416">
        <f t="shared" si="136"/>
        <v>100</v>
      </c>
      <c r="AE200" s="416">
        <f t="shared" si="121"/>
        <v>100</v>
      </c>
      <c r="AF200" s="212">
        <f t="shared" si="142"/>
        <v>100</v>
      </c>
      <c r="AG200" s="212">
        <f t="shared" si="143"/>
        <v>100</v>
      </c>
      <c r="AH200" s="212">
        <f t="shared" si="144"/>
        <v>100</v>
      </c>
      <c r="AI200" s="212">
        <f t="shared" si="145"/>
        <v>100</v>
      </c>
      <c r="AJ200" s="214"/>
      <c r="AK200" s="412"/>
      <c r="AL200" s="412"/>
      <c r="AM200" s="214"/>
      <c r="AN200" s="412"/>
      <c r="AO200" s="412"/>
      <c r="AQ200" s="167" t="s">
        <v>1390</v>
      </c>
    </row>
    <row r="201" spans="1:1023" x14ac:dyDescent="0.25">
      <c r="A201" s="149" t="s">
        <v>1370</v>
      </c>
      <c r="B201" s="163">
        <v>200</v>
      </c>
      <c r="C201" s="162" t="s">
        <v>13616</v>
      </c>
      <c r="D201" s="178" t="s">
        <v>1371</v>
      </c>
      <c r="E201" s="429"/>
      <c r="F201" s="185">
        <v>4</v>
      </c>
      <c r="G201" s="175">
        <v>4</v>
      </c>
      <c r="H201" s="180"/>
      <c r="I201" s="319">
        <v>4.03</v>
      </c>
      <c r="J201" s="366"/>
      <c r="K201" s="332">
        <v>1</v>
      </c>
      <c r="L201" s="140"/>
      <c r="M201" s="140"/>
      <c r="N201" s="140"/>
      <c r="O201" s="140"/>
      <c r="P201" s="140"/>
      <c r="Q201" s="140"/>
      <c r="R201" s="140"/>
      <c r="S201" s="140"/>
      <c r="V201" s="219">
        <f t="shared" si="109"/>
        <v>100</v>
      </c>
      <c r="W201" s="219">
        <f t="shared" si="141"/>
        <v>100</v>
      </c>
      <c r="X201" s="219">
        <f t="shared" si="135"/>
        <v>100</v>
      </c>
      <c r="Y201" s="219">
        <f t="shared" si="113"/>
        <v>100</v>
      </c>
      <c r="Z201" s="219">
        <f t="shared" si="114"/>
        <v>100</v>
      </c>
      <c r="AA201" s="220">
        <f t="shared" si="115"/>
        <v>100</v>
      </c>
      <c r="AB201" s="220">
        <f t="shared" si="116"/>
        <v>100</v>
      </c>
      <c r="AC201" s="220">
        <f t="shared" si="117"/>
        <v>100</v>
      </c>
      <c r="AD201" s="416">
        <f t="shared" si="136"/>
        <v>100</v>
      </c>
      <c r="AE201" s="416">
        <f t="shared" si="121"/>
        <v>100</v>
      </c>
      <c r="AF201" s="212">
        <f t="shared" si="142"/>
        <v>1</v>
      </c>
      <c r="AG201" s="212">
        <f t="shared" si="143"/>
        <v>100</v>
      </c>
      <c r="AH201" s="212">
        <f t="shared" si="144"/>
        <v>3</v>
      </c>
      <c r="AI201" s="212">
        <f t="shared" si="145"/>
        <v>100</v>
      </c>
      <c r="AJ201" s="231" t="s">
        <v>24812</v>
      </c>
      <c r="AK201" s="412"/>
      <c r="AL201" s="412"/>
      <c r="AM201" s="214"/>
      <c r="AN201" s="412"/>
      <c r="AO201" s="412"/>
      <c r="AQ201" s="167" t="s">
        <v>1372</v>
      </c>
      <c r="AU201" s="412"/>
      <c r="AV201" s="412"/>
      <c r="AW201" s="412"/>
      <c r="AX201" s="412"/>
      <c r="AY201" s="412"/>
      <c r="AZ201" s="412"/>
      <c r="BA201" s="412"/>
      <c r="BB201" s="412"/>
      <c r="BC201" s="412"/>
      <c r="BD201" s="412"/>
      <c r="BE201" s="412"/>
      <c r="BF201" s="412"/>
      <c r="BG201" s="412"/>
      <c r="BH201" s="412"/>
      <c r="BI201" s="412"/>
      <c r="BJ201" s="412"/>
      <c r="BK201" s="412"/>
      <c r="BL201" s="412"/>
      <c r="BM201" s="412"/>
      <c r="BN201" s="412"/>
      <c r="BO201" s="412"/>
      <c r="BP201" s="412"/>
      <c r="BQ201" s="412"/>
      <c r="BR201" s="412"/>
      <c r="BS201" s="412"/>
      <c r="BT201" s="412"/>
      <c r="BU201" s="412"/>
      <c r="BV201" s="412"/>
      <c r="BW201" s="412"/>
      <c r="BX201" s="412"/>
      <c r="BY201" s="412"/>
      <c r="BZ201" s="412"/>
      <c r="CA201" s="412"/>
      <c r="CB201" s="412"/>
      <c r="CC201" s="412"/>
      <c r="CD201" s="412"/>
      <c r="CE201" s="412"/>
      <c r="CF201" s="412"/>
      <c r="CG201" s="412"/>
      <c r="CH201" s="412"/>
      <c r="CI201" s="412"/>
      <c r="CJ201" s="412"/>
      <c r="CK201" s="412"/>
      <c r="CL201" s="412"/>
      <c r="CM201" s="412"/>
      <c r="CN201" s="412"/>
      <c r="CO201" s="412"/>
      <c r="CP201" s="412"/>
      <c r="CQ201" s="412"/>
      <c r="CR201" s="412"/>
      <c r="CS201" s="412"/>
      <c r="CT201" s="412"/>
      <c r="CU201" s="412"/>
      <c r="CV201" s="412"/>
      <c r="CW201" s="412"/>
      <c r="CX201" s="412"/>
      <c r="CY201" s="412"/>
      <c r="CZ201" s="412"/>
      <c r="DA201" s="412"/>
      <c r="DB201" s="412"/>
      <c r="DC201" s="412"/>
      <c r="DD201" s="412"/>
      <c r="DE201" s="412"/>
      <c r="DF201" s="412"/>
      <c r="DG201" s="412"/>
      <c r="DH201" s="412"/>
      <c r="DI201" s="412"/>
      <c r="DJ201" s="412"/>
      <c r="DK201" s="412"/>
      <c r="DL201" s="412"/>
      <c r="DM201" s="412"/>
      <c r="DN201" s="412"/>
      <c r="DO201" s="412"/>
      <c r="DP201" s="412"/>
      <c r="DQ201" s="412"/>
      <c r="DR201" s="412"/>
      <c r="DS201" s="412"/>
      <c r="DT201" s="412"/>
      <c r="DU201" s="412"/>
      <c r="DV201" s="412"/>
      <c r="DW201" s="412"/>
      <c r="DX201" s="412"/>
      <c r="DY201" s="412"/>
      <c r="DZ201" s="412"/>
      <c r="EA201" s="412"/>
      <c r="EB201" s="412"/>
      <c r="EC201" s="412"/>
      <c r="ED201" s="412"/>
      <c r="EE201" s="412"/>
      <c r="EF201" s="412"/>
      <c r="EG201" s="412"/>
      <c r="EH201" s="412"/>
      <c r="EI201" s="412"/>
      <c r="EJ201" s="412"/>
      <c r="EK201" s="412"/>
      <c r="EL201" s="412"/>
      <c r="EM201" s="412"/>
      <c r="EN201" s="412"/>
      <c r="EO201" s="412"/>
      <c r="EP201" s="412"/>
      <c r="EQ201" s="412"/>
      <c r="ER201" s="412"/>
      <c r="ES201" s="412"/>
      <c r="ET201" s="412"/>
      <c r="EU201" s="412"/>
      <c r="EV201" s="412"/>
      <c r="EW201" s="412"/>
      <c r="EX201" s="412"/>
      <c r="EY201" s="412"/>
      <c r="EZ201" s="412"/>
      <c r="FA201" s="412"/>
      <c r="FB201" s="412"/>
      <c r="FC201" s="412"/>
      <c r="FD201" s="412"/>
      <c r="FE201" s="412"/>
      <c r="FF201" s="412"/>
      <c r="FG201" s="412"/>
      <c r="FH201" s="412"/>
      <c r="FI201" s="412"/>
      <c r="FJ201" s="412"/>
      <c r="FK201" s="412"/>
      <c r="FL201" s="412"/>
      <c r="FM201" s="412"/>
      <c r="FN201" s="412"/>
      <c r="FO201" s="412"/>
      <c r="FP201" s="412"/>
      <c r="FQ201" s="412"/>
      <c r="FR201" s="412"/>
      <c r="FS201" s="412"/>
      <c r="FT201" s="412"/>
      <c r="FU201" s="412"/>
      <c r="FV201" s="412"/>
      <c r="FW201" s="412"/>
      <c r="FX201" s="412"/>
      <c r="FY201" s="412"/>
      <c r="FZ201" s="412"/>
      <c r="GA201" s="412"/>
      <c r="GB201" s="412"/>
      <c r="GC201" s="412"/>
      <c r="GD201" s="412"/>
      <c r="GE201" s="412"/>
      <c r="GF201" s="412"/>
      <c r="GG201" s="412"/>
      <c r="GH201" s="412"/>
      <c r="GI201" s="412"/>
      <c r="GJ201" s="412"/>
      <c r="GK201" s="412"/>
      <c r="GL201" s="412"/>
      <c r="GM201" s="412"/>
      <c r="GN201" s="412"/>
      <c r="GO201" s="412"/>
      <c r="GP201" s="412"/>
      <c r="GQ201" s="412"/>
      <c r="GR201" s="412"/>
      <c r="GS201" s="412"/>
      <c r="GT201" s="412"/>
      <c r="GU201" s="412"/>
      <c r="GV201" s="412"/>
      <c r="GW201" s="412"/>
      <c r="GX201" s="412"/>
      <c r="GY201" s="412"/>
      <c r="GZ201" s="412"/>
      <c r="HA201" s="412"/>
      <c r="HB201" s="412"/>
      <c r="HC201" s="412"/>
      <c r="HD201" s="412"/>
      <c r="HE201" s="412"/>
      <c r="HF201" s="412"/>
      <c r="HG201" s="412"/>
      <c r="HH201" s="412"/>
      <c r="HI201" s="412"/>
      <c r="HJ201" s="412"/>
      <c r="HK201" s="412"/>
      <c r="HL201" s="412"/>
      <c r="HM201" s="412"/>
      <c r="HN201" s="412"/>
      <c r="HO201" s="412"/>
      <c r="HP201" s="412"/>
      <c r="HQ201" s="412"/>
      <c r="HR201" s="412"/>
      <c r="HS201" s="412"/>
      <c r="HT201" s="412"/>
      <c r="HU201" s="412"/>
      <c r="HV201" s="412"/>
      <c r="HW201" s="412"/>
      <c r="HX201" s="412"/>
      <c r="HY201" s="412"/>
      <c r="HZ201" s="412"/>
      <c r="IA201" s="412"/>
      <c r="IB201" s="412"/>
      <c r="IC201" s="412"/>
      <c r="ID201" s="412"/>
      <c r="IE201" s="412"/>
      <c r="IF201" s="412"/>
      <c r="IG201" s="412"/>
      <c r="IH201" s="412"/>
      <c r="II201" s="412"/>
      <c r="IJ201" s="412"/>
      <c r="IK201" s="412"/>
      <c r="IL201" s="412"/>
      <c r="IM201" s="412"/>
      <c r="IN201" s="412"/>
      <c r="IO201" s="412"/>
      <c r="IP201" s="412"/>
      <c r="IQ201" s="412"/>
      <c r="IR201" s="412"/>
      <c r="IS201" s="412"/>
      <c r="IT201" s="412"/>
      <c r="IU201" s="412"/>
      <c r="IV201" s="412"/>
      <c r="IW201" s="412"/>
      <c r="IX201" s="412"/>
      <c r="IY201" s="412"/>
      <c r="IZ201" s="412"/>
      <c r="JA201" s="412"/>
      <c r="JB201" s="412"/>
      <c r="JC201" s="412"/>
      <c r="JD201" s="412"/>
      <c r="JE201" s="412"/>
      <c r="JF201" s="412"/>
      <c r="JG201" s="412"/>
      <c r="JH201" s="412"/>
      <c r="JI201" s="412"/>
      <c r="JJ201" s="412"/>
      <c r="JK201" s="412"/>
      <c r="JL201" s="412"/>
      <c r="JM201" s="412"/>
      <c r="JN201" s="412"/>
      <c r="JO201" s="412"/>
      <c r="JP201" s="412"/>
      <c r="JQ201" s="412"/>
      <c r="JR201" s="412"/>
      <c r="JS201" s="412"/>
      <c r="JT201" s="412"/>
      <c r="JU201" s="412"/>
      <c r="JV201" s="412"/>
      <c r="JW201" s="412"/>
      <c r="JX201" s="412"/>
      <c r="JY201" s="412"/>
      <c r="JZ201" s="412"/>
      <c r="KA201" s="412"/>
      <c r="KB201" s="412"/>
      <c r="KC201" s="412"/>
      <c r="KD201" s="412"/>
      <c r="KE201" s="412"/>
      <c r="KF201" s="412"/>
      <c r="KG201" s="412"/>
      <c r="KH201" s="412"/>
      <c r="KI201" s="412"/>
      <c r="KJ201" s="412"/>
      <c r="KK201" s="412"/>
      <c r="KL201" s="412"/>
      <c r="KM201" s="412"/>
      <c r="KN201" s="412"/>
      <c r="KO201" s="412"/>
      <c r="KP201" s="412"/>
      <c r="KQ201" s="412"/>
      <c r="KR201" s="412"/>
      <c r="KS201" s="412"/>
      <c r="KT201" s="412"/>
      <c r="KU201" s="412"/>
      <c r="KV201" s="412"/>
      <c r="KW201" s="412"/>
      <c r="KX201" s="412"/>
      <c r="KY201" s="412"/>
      <c r="KZ201" s="412"/>
      <c r="LA201" s="412"/>
      <c r="LB201" s="412"/>
      <c r="LC201" s="412"/>
      <c r="LD201" s="412"/>
      <c r="LE201" s="412"/>
      <c r="LF201" s="412"/>
      <c r="LG201" s="412"/>
      <c r="LH201" s="412"/>
      <c r="LI201" s="412"/>
      <c r="LJ201" s="412"/>
      <c r="LK201" s="412"/>
      <c r="LL201" s="412"/>
      <c r="LM201" s="412"/>
      <c r="LN201" s="412"/>
      <c r="LO201" s="412"/>
      <c r="LP201" s="412"/>
      <c r="LQ201" s="412"/>
      <c r="LR201" s="412"/>
      <c r="LS201" s="412"/>
      <c r="LT201" s="412"/>
      <c r="LU201" s="412"/>
      <c r="LV201" s="412"/>
      <c r="LW201" s="412"/>
      <c r="LX201" s="412"/>
      <c r="LY201" s="412"/>
      <c r="LZ201" s="412"/>
      <c r="MA201" s="412"/>
      <c r="MB201" s="412"/>
      <c r="MC201" s="412"/>
      <c r="MD201" s="412"/>
      <c r="ME201" s="412"/>
      <c r="MF201" s="412"/>
      <c r="MG201" s="412"/>
      <c r="MH201" s="412"/>
      <c r="MI201" s="412"/>
      <c r="MJ201" s="412"/>
      <c r="MK201" s="412"/>
      <c r="ML201" s="412"/>
      <c r="MM201" s="412"/>
      <c r="MN201" s="412"/>
      <c r="MO201" s="412"/>
      <c r="MP201" s="412"/>
      <c r="MQ201" s="412"/>
      <c r="MR201" s="412"/>
      <c r="MS201" s="412"/>
      <c r="MT201" s="412"/>
      <c r="MU201" s="412"/>
      <c r="MV201" s="412"/>
      <c r="MW201" s="412"/>
      <c r="MX201" s="412"/>
      <c r="MY201" s="412"/>
      <c r="MZ201" s="412"/>
      <c r="NA201" s="412"/>
      <c r="NB201" s="412"/>
      <c r="NC201" s="412"/>
      <c r="ND201" s="412"/>
      <c r="NE201" s="412"/>
      <c r="NF201" s="412"/>
      <c r="NG201" s="412"/>
      <c r="NH201" s="412"/>
      <c r="NI201" s="412"/>
      <c r="NJ201" s="412"/>
      <c r="NK201" s="412"/>
      <c r="NL201" s="412"/>
      <c r="NM201" s="412"/>
      <c r="NN201" s="412"/>
      <c r="NO201" s="412"/>
      <c r="NP201" s="412"/>
      <c r="NQ201" s="412"/>
      <c r="NR201" s="412"/>
      <c r="NS201" s="412"/>
      <c r="NT201" s="412"/>
      <c r="NU201" s="412"/>
      <c r="NV201" s="412"/>
      <c r="NW201" s="412"/>
      <c r="NX201" s="412"/>
      <c r="NY201" s="412"/>
      <c r="NZ201" s="412"/>
      <c r="OA201" s="412"/>
      <c r="OB201" s="412"/>
      <c r="OC201" s="412"/>
      <c r="OD201" s="412"/>
      <c r="OE201" s="412"/>
      <c r="OF201" s="412"/>
      <c r="OG201" s="412"/>
      <c r="OH201" s="412"/>
      <c r="OI201" s="412"/>
      <c r="OJ201" s="412"/>
      <c r="OK201" s="412"/>
      <c r="OL201" s="412"/>
      <c r="OM201" s="412"/>
      <c r="ON201" s="412"/>
      <c r="OO201" s="412"/>
      <c r="OP201" s="412"/>
      <c r="OQ201" s="412"/>
      <c r="OR201" s="412"/>
      <c r="OS201" s="412"/>
      <c r="OT201" s="412"/>
      <c r="OU201" s="412"/>
      <c r="OV201" s="412"/>
      <c r="OW201" s="412"/>
      <c r="OX201" s="412"/>
      <c r="OY201" s="412"/>
      <c r="OZ201" s="412"/>
      <c r="PA201" s="412"/>
      <c r="PB201" s="412"/>
      <c r="PC201" s="412"/>
      <c r="PD201" s="412"/>
      <c r="PE201" s="412"/>
      <c r="PF201" s="412"/>
      <c r="PG201" s="412"/>
      <c r="PH201" s="412"/>
      <c r="PI201" s="412"/>
      <c r="PJ201" s="412"/>
      <c r="PK201" s="412"/>
      <c r="PL201" s="412"/>
      <c r="PM201" s="412"/>
      <c r="PN201" s="412"/>
      <c r="PO201" s="412"/>
      <c r="PP201" s="412"/>
      <c r="PQ201" s="412"/>
      <c r="PR201" s="412"/>
      <c r="PS201" s="412"/>
      <c r="PT201" s="412"/>
      <c r="PU201" s="412"/>
      <c r="PV201" s="412"/>
      <c r="PW201" s="412"/>
      <c r="PX201" s="412"/>
      <c r="PY201" s="412"/>
      <c r="PZ201" s="412"/>
      <c r="QA201" s="412"/>
      <c r="QB201" s="412"/>
      <c r="QC201" s="412"/>
      <c r="QD201" s="412"/>
      <c r="QE201" s="412"/>
      <c r="QF201" s="412"/>
      <c r="QG201" s="412"/>
      <c r="QH201" s="412"/>
      <c r="QI201" s="412"/>
      <c r="QJ201" s="412"/>
      <c r="QK201" s="412"/>
      <c r="QL201" s="412"/>
      <c r="QM201" s="412"/>
      <c r="QN201" s="412"/>
      <c r="QO201" s="412"/>
      <c r="QP201" s="412"/>
      <c r="QQ201" s="412"/>
      <c r="QR201" s="412"/>
      <c r="QS201" s="412"/>
      <c r="QT201" s="412"/>
      <c r="QU201" s="412"/>
      <c r="QV201" s="412"/>
      <c r="QW201" s="412"/>
      <c r="QX201" s="412"/>
      <c r="QY201" s="412"/>
      <c r="QZ201" s="412"/>
      <c r="RA201" s="412"/>
      <c r="RB201" s="412"/>
      <c r="RC201" s="412"/>
      <c r="RD201" s="412"/>
      <c r="RE201" s="412"/>
      <c r="RF201" s="412"/>
      <c r="RG201" s="412"/>
      <c r="RH201" s="412"/>
      <c r="RI201" s="412"/>
      <c r="RJ201" s="412"/>
      <c r="RK201" s="412"/>
      <c r="RL201" s="412"/>
      <c r="RM201" s="412"/>
      <c r="RN201" s="412"/>
      <c r="RO201" s="412"/>
      <c r="RP201" s="412"/>
      <c r="RQ201" s="412"/>
      <c r="RR201" s="412"/>
      <c r="RS201" s="412"/>
      <c r="RT201" s="412"/>
      <c r="RU201" s="412"/>
      <c r="RV201" s="412"/>
      <c r="RW201" s="412"/>
      <c r="RX201" s="412"/>
      <c r="RY201" s="412"/>
      <c r="RZ201" s="412"/>
      <c r="SA201" s="412"/>
      <c r="SB201" s="412"/>
      <c r="SC201" s="412"/>
      <c r="SD201" s="412"/>
      <c r="SE201" s="412"/>
      <c r="SF201" s="412"/>
      <c r="SG201" s="412"/>
      <c r="SH201" s="412"/>
      <c r="SI201" s="412"/>
      <c r="SJ201" s="412"/>
      <c r="SK201" s="412"/>
      <c r="SL201" s="412"/>
      <c r="SM201" s="412"/>
      <c r="SN201" s="412"/>
      <c r="SO201" s="412"/>
      <c r="SP201" s="412"/>
      <c r="SQ201" s="412"/>
      <c r="SR201" s="412"/>
      <c r="SS201" s="412"/>
      <c r="ST201" s="412"/>
      <c r="SU201" s="412"/>
      <c r="SV201" s="412"/>
      <c r="SW201" s="412"/>
      <c r="SX201" s="412"/>
      <c r="SY201" s="412"/>
      <c r="SZ201" s="412"/>
      <c r="TA201" s="412"/>
      <c r="TB201" s="412"/>
      <c r="TC201" s="412"/>
      <c r="TD201" s="412"/>
      <c r="TE201" s="412"/>
      <c r="TF201" s="412"/>
      <c r="TG201" s="412"/>
      <c r="TH201" s="412"/>
      <c r="TI201" s="412"/>
      <c r="TJ201" s="412"/>
      <c r="TK201" s="412"/>
      <c r="TL201" s="412"/>
      <c r="TM201" s="412"/>
      <c r="TN201" s="412"/>
      <c r="TO201" s="412"/>
      <c r="TP201" s="412"/>
      <c r="TQ201" s="412"/>
      <c r="TR201" s="412"/>
      <c r="TS201" s="412"/>
      <c r="TT201" s="412"/>
      <c r="TU201" s="412"/>
      <c r="TV201" s="412"/>
      <c r="TW201" s="412"/>
      <c r="TX201" s="412"/>
      <c r="TY201" s="412"/>
      <c r="TZ201" s="412"/>
      <c r="UA201" s="412"/>
      <c r="UB201" s="412"/>
      <c r="UC201" s="412"/>
      <c r="UD201" s="412"/>
      <c r="UE201" s="412"/>
      <c r="UF201" s="412"/>
      <c r="UG201" s="412"/>
      <c r="UH201" s="412"/>
      <c r="UI201" s="412"/>
      <c r="UJ201" s="412"/>
      <c r="UK201" s="412"/>
      <c r="UL201" s="412"/>
      <c r="UM201" s="412"/>
      <c r="UN201" s="412"/>
      <c r="UO201" s="412"/>
      <c r="UP201" s="412"/>
      <c r="UQ201" s="412"/>
      <c r="UR201" s="412"/>
      <c r="US201" s="412"/>
      <c r="UT201" s="412"/>
      <c r="UU201" s="412"/>
      <c r="UV201" s="412"/>
      <c r="UW201" s="412"/>
      <c r="UX201" s="412"/>
      <c r="UY201" s="412"/>
      <c r="UZ201" s="412"/>
      <c r="VA201" s="412"/>
      <c r="VB201" s="412"/>
      <c r="VC201" s="412"/>
      <c r="VD201" s="412"/>
      <c r="VE201" s="412"/>
      <c r="VF201" s="412"/>
      <c r="VG201" s="412"/>
      <c r="VH201" s="412"/>
      <c r="VI201" s="412"/>
      <c r="VJ201" s="412"/>
      <c r="VK201" s="412"/>
      <c r="VL201" s="412"/>
      <c r="VM201" s="412"/>
      <c r="VN201" s="412"/>
      <c r="VO201" s="412"/>
      <c r="VP201" s="412"/>
      <c r="VQ201" s="412"/>
      <c r="VR201" s="412"/>
      <c r="VS201" s="412"/>
      <c r="VT201" s="412"/>
      <c r="VU201" s="412"/>
      <c r="VV201" s="412"/>
      <c r="VW201" s="412"/>
      <c r="VX201" s="412"/>
      <c r="VY201" s="412"/>
      <c r="VZ201" s="412"/>
      <c r="WA201" s="412"/>
      <c r="WB201" s="412"/>
      <c r="WC201" s="412"/>
      <c r="WD201" s="412"/>
      <c r="WE201" s="412"/>
      <c r="WF201" s="412"/>
      <c r="WG201" s="412"/>
      <c r="WH201" s="412"/>
      <c r="WI201" s="412"/>
      <c r="WJ201" s="412"/>
      <c r="WK201" s="412"/>
      <c r="WL201" s="412"/>
      <c r="WM201" s="412"/>
      <c r="WN201" s="412"/>
      <c r="WO201" s="412"/>
      <c r="WP201" s="412"/>
      <c r="WQ201" s="412"/>
      <c r="WR201" s="412"/>
      <c r="WS201" s="412"/>
      <c r="WT201" s="412"/>
      <c r="WU201" s="412"/>
      <c r="WV201" s="412"/>
      <c r="WW201" s="412"/>
      <c r="WX201" s="412"/>
      <c r="WY201" s="412"/>
      <c r="WZ201" s="412"/>
      <c r="XA201" s="412"/>
      <c r="XB201" s="412"/>
      <c r="XC201" s="412"/>
      <c r="XD201" s="412"/>
      <c r="XE201" s="412"/>
      <c r="XF201" s="412"/>
      <c r="XG201" s="412"/>
      <c r="XH201" s="412"/>
      <c r="XI201" s="412"/>
      <c r="XJ201" s="412"/>
      <c r="XK201" s="412"/>
      <c r="XL201" s="412"/>
      <c r="XM201" s="412"/>
      <c r="XN201" s="412"/>
      <c r="XO201" s="412"/>
      <c r="XP201" s="412"/>
      <c r="XQ201" s="412"/>
      <c r="XR201" s="412"/>
      <c r="XS201" s="412"/>
      <c r="XT201" s="412"/>
      <c r="XU201" s="412"/>
      <c r="XV201" s="412"/>
      <c r="XW201" s="412"/>
      <c r="XX201" s="412"/>
      <c r="XY201" s="412"/>
      <c r="XZ201" s="412"/>
      <c r="YA201" s="412"/>
      <c r="YB201" s="412"/>
      <c r="YC201" s="412"/>
      <c r="YD201" s="412"/>
      <c r="YE201" s="412"/>
      <c r="YF201" s="412"/>
      <c r="YG201" s="412"/>
      <c r="YH201" s="412"/>
      <c r="YI201" s="412"/>
      <c r="YJ201" s="412"/>
      <c r="YK201" s="412"/>
      <c r="YL201" s="412"/>
      <c r="YM201" s="412"/>
      <c r="YN201" s="412"/>
      <c r="YO201" s="412"/>
      <c r="YP201" s="412"/>
      <c r="YQ201" s="412"/>
      <c r="YR201" s="412"/>
      <c r="YS201" s="412"/>
      <c r="YT201" s="412"/>
      <c r="YU201" s="412"/>
      <c r="YV201" s="412"/>
      <c r="YW201" s="412"/>
      <c r="YX201" s="412"/>
      <c r="YY201" s="412"/>
      <c r="YZ201" s="412"/>
      <c r="ZA201" s="412"/>
      <c r="ZB201" s="412"/>
      <c r="ZC201" s="412"/>
      <c r="ZD201" s="412"/>
      <c r="ZE201" s="412"/>
      <c r="ZF201" s="412"/>
      <c r="ZG201" s="412"/>
      <c r="ZH201" s="412"/>
      <c r="ZI201" s="412"/>
      <c r="ZJ201" s="412"/>
      <c r="ZK201" s="412"/>
      <c r="ZL201" s="412"/>
      <c r="ZM201" s="412"/>
      <c r="ZN201" s="412"/>
      <c r="ZO201" s="412"/>
      <c r="ZP201" s="412"/>
      <c r="ZQ201" s="412"/>
      <c r="ZR201" s="412"/>
      <c r="ZS201" s="412"/>
      <c r="ZT201" s="412"/>
      <c r="ZU201" s="412"/>
      <c r="ZV201" s="412"/>
      <c r="ZW201" s="412"/>
      <c r="ZX201" s="412"/>
      <c r="ZY201" s="412"/>
      <c r="ZZ201" s="412"/>
      <c r="AAA201" s="412"/>
      <c r="AAB201" s="412"/>
      <c r="AAC201" s="412"/>
      <c r="AAD201" s="412"/>
      <c r="AAE201" s="412"/>
      <c r="AAF201" s="412"/>
      <c r="AAG201" s="412"/>
      <c r="AAH201" s="412"/>
      <c r="AAI201" s="412"/>
      <c r="AAJ201" s="412"/>
      <c r="AAK201" s="412"/>
      <c r="AAL201" s="412"/>
      <c r="AAM201" s="412"/>
      <c r="AAN201" s="412"/>
      <c r="AAO201" s="412"/>
      <c r="AAP201" s="412"/>
      <c r="AAQ201" s="412"/>
      <c r="AAR201" s="412"/>
      <c r="AAS201" s="412"/>
      <c r="AAT201" s="412"/>
      <c r="AAU201" s="412"/>
      <c r="AAV201" s="412"/>
      <c r="AAW201" s="412"/>
      <c r="AAX201" s="412"/>
      <c r="AAY201" s="412"/>
      <c r="AAZ201" s="412"/>
      <c r="ABA201" s="412"/>
      <c r="ABB201" s="412"/>
      <c r="ABC201" s="412"/>
      <c r="ABD201" s="412"/>
      <c r="ABE201" s="412"/>
      <c r="ABF201" s="412"/>
      <c r="ABG201" s="412"/>
      <c r="ABH201" s="412"/>
      <c r="ABI201" s="412"/>
      <c r="ABJ201" s="412"/>
      <c r="ABK201" s="412"/>
      <c r="ABL201" s="412"/>
      <c r="ABM201" s="412"/>
      <c r="ABN201" s="412"/>
      <c r="ABO201" s="412"/>
      <c r="ABP201" s="412"/>
      <c r="ABQ201" s="412"/>
      <c r="ABR201" s="412"/>
      <c r="ABS201" s="412"/>
      <c r="ABT201" s="412"/>
      <c r="ABU201" s="412"/>
      <c r="ABV201" s="412"/>
      <c r="ABW201" s="412"/>
      <c r="ABX201" s="412"/>
      <c r="ABY201" s="412"/>
      <c r="ABZ201" s="412"/>
      <c r="ACA201" s="412"/>
      <c r="ACB201" s="412"/>
      <c r="ACC201" s="412"/>
      <c r="ACD201" s="412"/>
      <c r="ACE201" s="412"/>
      <c r="ACF201" s="412"/>
      <c r="ACG201" s="412"/>
      <c r="ACH201" s="412"/>
      <c r="ACI201" s="412"/>
      <c r="ACJ201" s="412"/>
      <c r="ACK201" s="412"/>
      <c r="ACL201" s="412"/>
      <c r="ACM201" s="412"/>
      <c r="ACN201" s="412"/>
      <c r="ACO201" s="412"/>
      <c r="ACP201" s="412"/>
      <c r="ACQ201" s="412"/>
      <c r="ACR201" s="412"/>
      <c r="ACS201" s="412"/>
      <c r="ACT201" s="412"/>
      <c r="ACU201" s="412"/>
      <c r="ACV201" s="412"/>
      <c r="ACW201" s="412"/>
      <c r="ACX201" s="412"/>
      <c r="ACY201" s="412"/>
      <c r="ACZ201" s="412"/>
      <c r="ADA201" s="412"/>
      <c r="ADB201" s="412"/>
      <c r="ADC201" s="412"/>
      <c r="ADD201" s="412"/>
      <c r="ADE201" s="412"/>
      <c r="ADF201" s="412"/>
      <c r="ADG201" s="412"/>
      <c r="ADH201" s="412"/>
      <c r="ADI201" s="412"/>
      <c r="ADJ201" s="412"/>
      <c r="ADK201" s="412"/>
      <c r="ADL201" s="412"/>
      <c r="ADM201" s="412"/>
      <c r="ADN201" s="412"/>
      <c r="ADO201" s="412"/>
      <c r="ADP201" s="412"/>
      <c r="ADQ201" s="412"/>
      <c r="ADR201" s="412"/>
      <c r="ADS201" s="412"/>
      <c r="ADT201" s="412"/>
      <c r="ADU201" s="412"/>
      <c r="ADV201" s="412"/>
      <c r="ADW201" s="412"/>
      <c r="ADX201" s="412"/>
      <c r="ADY201" s="412"/>
      <c r="ADZ201" s="412"/>
      <c r="AEA201" s="412"/>
      <c r="AEB201" s="412"/>
      <c r="AEC201" s="412"/>
      <c r="AED201" s="412"/>
      <c r="AEE201" s="412"/>
      <c r="AEF201" s="412"/>
      <c r="AEG201" s="412"/>
      <c r="AEH201" s="412"/>
      <c r="AEI201" s="412"/>
      <c r="AEJ201" s="412"/>
      <c r="AEK201" s="412"/>
      <c r="AEL201" s="412"/>
      <c r="AEM201" s="412"/>
      <c r="AEN201" s="412"/>
      <c r="AEO201" s="412"/>
      <c r="AEP201" s="412"/>
      <c r="AEQ201" s="412"/>
      <c r="AER201" s="412"/>
      <c r="AES201" s="412"/>
      <c r="AET201" s="412"/>
      <c r="AEU201" s="412"/>
      <c r="AEV201" s="412"/>
      <c r="AEW201" s="412"/>
      <c r="AEX201" s="412"/>
      <c r="AEY201" s="412"/>
      <c r="AEZ201" s="412"/>
      <c r="AFA201" s="412"/>
      <c r="AFB201" s="412"/>
      <c r="AFC201" s="412"/>
      <c r="AFD201" s="412"/>
      <c r="AFE201" s="412"/>
      <c r="AFF201" s="412"/>
      <c r="AFG201" s="412"/>
      <c r="AFH201" s="412"/>
      <c r="AFI201" s="412"/>
      <c r="AFJ201" s="412"/>
      <c r="AFK201" s="412"/>
      <c r="AFL201" s="412"/>
      <c r="AFM201" s="412"/>
      <c r="AFN201" s="412"/>
      <c r="AFO201" s="412"/>
      <c r="AFP201" s="412"/>
      <c r="AFQ201" s="412"/>
      <c r="AFR201" s="412"/>
      <c r="AFS201" s="412"/>
      <c r="AFT201" s="412"/>
      <c r="AFU201" s="412"/>
      <c r="AFV201" s="412"/>
      <c r="AFW201" s="412"/>
      <c r="AFX201" s="412"/>
      <c r="AFY201" s="412"/>
      <c r="AFZ201" s="412"/>
      <c r="AGA201" s="412"/>
      <c r="AGB201" s="412"/>
      <c r="AGC201" s="412"/>
      <c r="AGD201" s="412"/>
      <c r="AGE201" s="412"/>
      <c r="AGF201" s="412"/>
      <c r="AGG201" s="412"/>
      <c r="AGH201" s="412"/>
      <c r="AGI201" s="412"/>
      <c r="AGJ201" s="412"/>
      <c r="AGK201" s="412"/>
      <c r="AGL201" s="412"/>
      <c r="AGM201" s="412"/>
      <c r="AGN201" s="412"/>
      <c r="AGO201" s="412"/>
      <c r="AGP201" s="412"/>
      <c r="AGQ201" s="412"/>
      <c r="AGR201" s="412"/>
      <c r="AGS201" s="412"/>
      <c r="AGT201" s="412"/>
      <c r="AGU201" s="412"/>
      <c r="AGV201" s="412"/>
      <c r="AGW201" s="412"/>
      <c r="AGX201" s="412"/>
      <c r="AGY201" s="412"/>
      <c r="AGZ201" s="412"/>
      <c r="AHA201" s="412"/>
      <c r="AHB201" s="412"/>
      <c r="AHC201" s="412"/>
      <c r="AHD201" s="412"/>
      <c r="AHE201" s="412"/>
      <c r="AHF201" s="412"/>
      <c r="AHG201" s="412"/>
      <c r="AHH201" s="412"/>
      <c r="AHI201" s="412"/>
      <c r="AHJ201" s="412"/>
      <c r="AHK201" s="412"/>
      <c r="AHL201" s="412"/>
      <c r="AHM201" s="412"/>
      <c r="AHN201" s="412"/>
      <c r="AHO201" s="412"/>
      <c r="AHP201" s="412"/>
      <c r="AHQ201" s="412"/>
      <c r="AHR201" s="412"/>
      <c r="AHS201" s="412"/>
      <c r="AHT201" s="412"/>
      <c r="AHU201" s="412"/>
      <c r="AHV201" s="412"/>
      <c r="AHW201" s="412"/>
      <c r="AHX201" s="412"/>
      <c r="AHY201" s="412"/>
      <c r="AHZ201" s="412"/>
      <c r="AIA201" s="412"/>
      <c r="AIB201" s="412"/>
      <c r="AIC201" s="412"/>
      <c r="AID201" s="412"/>
      <c r="AIE201" s="412"/>
      <c r="AIF201" s="412"/>
      <c r="AIG201" s="412"/>
      <c r="AIH201" s="412"/>
      <c r="AII201" s="412"/>
      <c r="AIJ201" s="412"/>
      <c r="AIK201" s="412"/>
      <c r="AIL201" s="412"/>
      <c r="AIM201" s="412"/>
      <c r="AIN201" s="412"/>
      <c r="AIO201" s="412"/>
      <c r="AIP201" s="412"/>
      <c r="AIQ201" s="412"/>
      <c r="AIR201" s="412"/>
      <c r="AIS201" s="412"/>
      <c r="AIT201" s="412"/>
      <c r="AIU201" s="412"/>
      <c r="AIV201" s="412"/>
      <c r="AIW201" s="412"/>
      <c r="AIX201" s="412"/>
      <c r="AIY201" s="412"/>
      <c r="AIZ201" s="412"/>
      <c r="AJA201" s="412"/>
      <c r="AJB201" s="412"/>
      <c r="AJC201" s="412"/>
      <c r="AJD201" s="412"/>
      <c r="AJE201" s="412"/>
      <c r="AJF201" s="412"/>
      <c r="AJG201" s="412"/>
      <c r="AJH201" s="412"/>
      <c r="AJI201" s="412"/>
      <c r="AJJ201" s="412"/>
      <c r="AJK201" s="412"/>
      <c r="AJL201" s="412"/>
      <c r="AJM201" s="412"/>
      <c r="AJN201" s="412"/>
      <c r="AJO201" s="412"/>
      <c r="AJP201" s="412"/>
      <c r="AJQ201" s="412"/>
      <c r="AJR201" s="412"/>
      <c r="AJS201" s="412"/>
      <c r="AJT201" s="412"/>
      <c r="AJU201" s="412"/>
      <c r="AJV201" s="412"/>
      <c r="AJW201" s="412"/>
      <c r="AJX201" s="412"/>
      <c r="AJY201" s="412"/>
      <c r="AJZ201" s="412"/>
      <c r="AKA201" s="412"/>
      <c r="AKB201" s="412"/>
      <c r="AKC201" s="412"/>
      <c r="AKD201" s="412"/>
      <c r="AKE201" s="412"/>
      <c r="AKF201" s="412"/>
      <c r="AKG201" s="412"/>
      <c r="AKH201" s="412"/>
      <c r="AKI201" s="412"/>
      <c r="AKJ201" s="412"/>
      <c r="AKK201" s="412"/>
      <c r="AKL201" s="412"/>
      <c r="AKM201" s="412"/>
      <c r="AKN201" s="412"/>
      <c r="AKO201" s="412"/>
      <c r="AKP201" s="412"/>
      <c r="AKQ201" s="412"/>
      <c r="AKR201" s="412"/>
      <c r="AKS201" s="412"/>
      <c r="AKT201" s="412"/>
      <c r="AKU201" s="412"/>
      <c r="AKV201" s="412"/>
      <c r="AKW201" s="412"/>
      <c r="AKX201" s="412"/>
      <c r="AKY201" s="412"/>
      <c r="AKZ201" s="412"/>
      <c r="ALA201" s="412"/>
      <c r="ALB201" s="412"/>
      <c r="ALC201" s="412"/>
      <c r="ALD201" s="412"/>
      <c r="ALE201" s="412"/>
      <c r="ALF201" s="412"/>
      <c r="ALG201" s="412"/>
      <c r="ALH201" s="412"/>
      <c r="ALI201" s="412"/>
      <c r="ALJ201" s="412"/>
      <c r="ALK201" s="412"/>
      <c r="ALL201" s="412"/>
      <c r="ALM201" s="412"/>
      <c r="ALN201" s="412"/>
      <c r="ALO201" s="412"/>
      <c r="ALP201" s="412"/>
      <c r="ALQ201" s="412"/>
      <c r="ALR201" s="412"/>
      <c r="ALS201" s="412"/>
      <c r="ALT201" s="412"/>
      <c r="ALU201" s="412"/>
      <c r="ALV201" s="412"/>
      <c r="ALW201" s="412"/>
      <c r="ALX201" s="412"/>
      <c r="ALY201" s="412"/>
      <c r="ALZ201" s="412"/>
      <c r="AMA201" s="412"/>
      <c r="AMB201" s="412"/>
      <c r="AMC201" s="412"/>
      <c r="AMD201" s="412"/>
      <c r="AME201" s="412"/>
      <c r="AMF201" s="412"/>
      <c r="AMG201" s="412"/>
      <c r="AMH201" s="412"/>
    </row>
    <row r="202" spans="1:1023" x14ac:dyDescent="0.25">
      <c r="A202" s="149" t="s">
        <v>24520</v>
      </c>
      <c r="B202" s="163">
        <v>201</v>
      </c>
      <c r="C202" s="162" t="s">
        <v>24813</v>
      </c>
      <c r="D202" s="178" t="s">
        <v>24521</v>
      </c>
      <c r="E202" s="429"/>
      <c r="F202" s="185">
        <v>4</v>
      </c>
      <c r="H202" s="180"/>
      <c r="I202" s="319" t="s">
        <v>6277</v>
      </c>
      <c r="J202" s="335"/>
      <c r="K202" s="332">
        <v>1</v>
      </c>
      <c r="L202" s="140"/>
      <c r="M202" s="140"/>
      <c r="N202" s="140"/>
      <c r="O202" s="140"/>
      <c r="P202" s="140"/>
      <c r="Q202" s="140"/>
      <c r="R202" s="140"/>
      <c r="S202" s="140"/>
      <c r="V202" s="219">
        <f t="shared" si="109"/>
        <v>100</v>
      </c>
      <c r="W202" s="219">
        <f t="shared" si="141"/>
        <v>100</v>
      </c>
      <c r="X202" s="219">
        <f t="shared" si="135"/>
        <v>100</v>
      </c>
      <c r="Y202" s="219">
        <f t="shared" si="113"/>
        <v>100</v>
      </c>
      <c r="Z202" s="219">
        <f t="shared" si="114"/>
        <v>100</v>
      </c>
      <c r="AA202" s="220">
        <f t="shared" si="115"/>
        <v>100</v>
      </c>
      <c r="AB202" s="220">
        <f t="shared" si="116"/>
        <v>100</v>
      </c>
      <c r="AC202" s="220">
        <f t="shared" si="117"/>
        <v>100</v>
      </c>
      <c r="AD202" s="416">
        <f t="shared" si="136"/>
        <v>100</v>
      </c>
      <c r="AE202" s="416">
        <f t="shared" si="121"/>
        <v>100</v>
      </c>
      <c r="AF202" s="212">
        <f t="shared" si="142"/>
        <v>1</v>
      </c>
      <c r="AG202" s="212">
        <f t="shared" si="143"/>
        <v>100</v>
      </c>
      <c r="AH202" s="212">
        <f t="shared" si="144"/>
        <v>3</v>
      </c>
      <c r="AI202" s="212">
        <f t="shared" si="145"/>
        <v>100</v>
      </c>
      <c r="AJ202" s="214"/>
      <c r="AK202" s="412"/>
      <c r="AL202" s="412"/>
      <c r="AM202" s="214"/>
      <c r="AN202" s="412"/>
      <c r="AO202" s="412"/>
      <c r="AQ202" s="394" t="s">
        <v>25924</v>
      </c>
    </row>
    <row r="203" spans="1:1023" x14ac:dyDescent="0.25">
      <c r="A203" s="149" t="s">
        <v>24522</v>
      </c>
      <c r="B203" s="163">
        <v>202</v>
      </c>
      <c r="C203" s="162" t="s">
        <v>24814</v>
      </c>
      <c r="D203" s="178" t="s">
        <v>24523</v>
      </c>
      <c r="E203" s="429"/>
      <c r="H203" s="180"/>
      <c r="I203" s="319"/>
      <c r="K203" s="332">
        <v>1</v>
      </c>
      <c r="L203" s="140"/>
      <c r="M203" s="140"/>
      <c r="N203" s="140"/>
      <c r="O203" s="140"/>
      <c r="P203" s="140"/>
      <c r="Q203" s="140"/>
      <c r="R203" s="140"/>
      <c r="S203" s="140"/>
      <c r="V203" s="219">
        <f t="shared" si="109"/>
        <v>100</v>
      </c>
      <c r="W203" s="219">
        <f t="shared" si="141"/>
        <v>100</v>
      </c>
      <c r="X203" s="219">
        <f t="shared" si="135"/>
        <v>100</v>
      </c>
      <c r="Y203" s="219">
        <f t="shared" si="113"/>
        <v>100</v>
      </c>
      <c r="Z203" s="219">
        <f t="shared" si="114"/>
        <v>100</v>
      </c>
      <c r="AA203" s="220">
        <f t="shared" si="115"/>
        <v>100</v>
      </c>
      <c r="AB203" s="220">
        <f t="shared" si="116"/>
        <v>100</v>
      </c>
      <c r="AC203" s="220">
        <f t="shared" si="117"/>
        <v>100</v>
      </c>
      <c r="AD203" s="416">
        <f t="shared" si="136"/>
        <v>100</v>
      </c>
      <c r="AE203" s="416">
        <f t="shared" si="121"/>
        <v>100</v>
      </c>
      <c r="AF203" s="212">
        <f t="shared" si="142"/>
        <v>1</v>
      </c>
      <c r="AG203" s="212">
        <f t="shared" si="143"/>
        <v>100</v>
      </c>
      <c r="AH203" s="212">
        <f t="shared" si="144"/>
        <v>3</v>
      </c>
      <c r="AI203" s="212">
        <f t="shared" si="145"/>
        <v>100</v>
      </c>
      <c r="AJ203" s="231" t="s">
        <v>24589</v>
      </c>
      <c r="AK203" s="118"/>
      <c r="AL203" s="118"/>
      <c r="AM203" s="214"/>
      <c r="AN203" s="118"/>
      <c r="AO203" s="118"/>
      <c r="AQ203" s="167" t="s">
        <v>760</v>
      </c>
    </row>
    <row r="204" spans="1:1023" x14ac:dyDescent="0.25">
      <c r="A204" s="149" t="s">
        <v>24524</v>
      </c>
      <c r="B204" s="163">
        <v>203</v>
      </c>
      <c r="C204" s="162" t="s">
        <v>24815</v>
      </c>
      <c r="D204" s="178" t="s">
        <v>24525</v>
      </c>
      <c r="E204" s="429"/>
      <c r="H204" s="180"/>
      <c r="I204" s="319"/>
      <c r="K204" s="332">
        <v>2</v>
      </c>
      <c r="L204" s="140"/>
      <c r="M204" s="140"/>
      <c r="N204" s="140"/>
      <c r="O204" s="140"/>
      <c r="P204" s="140"/>
      <c r="Q204" s="140"/>
      <c r="R204" s="140"/>
      <c r="S204" s="140"/>
      <c r="V204" s="219">
        <f t="shared" si="109"/>
        <v>100</v>
      </c>
      <c r="W204" s="219">
        <f t="shared" si="141"/>
        <v>100</v>
      </c>
      <c r="X204" s="219">
        <f t="shared" si="135"/>
        <v>100</v>
      </c>
      <c r="Y204" s="219">
        <f t="shared" si="113"/>
        <v>100</v>
      </c>
      <c r="Z204" s="219">
        <f t="shared" si="114"/>
        <v>100</v>
      </c>
      <c r="AA204" s="220">
        <f t="shared" si="115"/>
        <v>100</v>
      </c>
      <c r="AB204" s="220">
        <f t="shared" si="116"/>
        <v>100</v>
      </c>
      <c r="AC204" s="220">
        <f t="shared" si="117"/>
        <v>100</v>
      </c>
      <c r="AD204" s="416">
        <f t="shared" si="136"/>
        <v>100</v>
      </c>
      <c r="AE204" s="416">
        <f t="shared" si="121"/>
        <v>100</v>
      </c>
      <c r="AF204" s="212">
        <f t="shared" si="142"/>
        <v>10</v>
      </c>
      <c r="AG204" s="212">
        <f t="shared" si="143"/>
        <v>100</v>
      </c>
      <c r="AH204" s="212">
        <f t="shared" si="144"/>
        <v>100</v>
      </c>
      <c r="AI204" s="212">
        <f t="shared" si="145"/>
        <v>100</v>
      </c>
      <c r="AJ204" s="231"/>
      <c r="AK204" s="118"/>
      <c r="AL204" s="118"/>
      <c r="AM204" s="214"/>
      <c r="AN204" s="118"/>
      <c r="AO204" s="118"/>
      <c r="AQ204" s="394" t="s">
        <v>760</v>
      </c>
      <c r="AU204" s="412"/>
      <c r="AV204" s="412"/>
      <c r="AW204" s="412"/>
      <c r="AX204" s="412"/>
      <c r="AY204" s="412"/>
      <c r="AZ204" s="412"/>
      <c r="BA204" s="412"/>
      <c r="BB204" s="412"/>
      <c r="BC204" s="412"/>
      <c r="BD204" s="412"/>
      <c r="BE204" s="412"/>
      <c r="BF204" s="412"/>
      <c r="BG204" s="412"/>
      <c r="BH204" s="412"/>
      <c r="BI204" s="412"/>
      <c r="BJ204" s="412"/>
      <c r="BK204" s="412"/>
      <c r="BL204" s="412"/>
      <c r="BM204" s="412"/>
      <c r="BN204" s="412"/>
      <c r="BO204" s="412"/>
      <c r="BP204" s="412"/>
      <c r="BQ204" s="412"/>
      <c r="BR204" s="412"/>
      <c r="BS204" s="412"/>
      <c r="BT204" s="412"/>
      <c r="BU204" s="412"/>
      <c r="BV204" s="412"/>
      <c r="BW204" s="412"/>
      <c r="BX204" s="412"/>
      <c r="BY204" s="412"/>
      <c r="BZ204" s="412"/>
      <c r="CA204" s="412"/>
      <c r="CB204" s="412"/>
      <c r="CC204" s="412"/>
      <c r="CD204" s="412"/>
      <c r="CE204" s="412"/>
      <c r="CF204" s="412"/>
      <c r="CG204" s="412"/>
      <c r="CH204" s="412"/>
      <c r="CI204" s="412"/>
      <c r="CJ204" s="412"/>
      <c r="CK204" s="412"/>
      <c r="CL204" s="412"/>
      <c r="CM204" s="412"/>
      <c r="CN204" s="412"/>
      <c r="CO204" s="412"/>
      <c r="CP204" s="412"/>
      <c r="CQ204" s="412"/>
      <c r="CR204" s="412"/>
      <c r="CS204" s="412"/>
      <c r="CT204" s="412"/>
      <c r="CU204" s="412"/>
      <c r="CV204" s="412"/>
      <c r="CW204" s="412"/>
      <c r="CX204" s="412"/>
      <c r="CY204" s="412"/>
      <c r="CZ204" s="412"/>
      <c r="DA204" s="412"/>
      <c r="DB204" s="412"/>
      <c r="DC204" s="412"/>
      <c r="DD204" s="412"/>
      <c r="DE204" s="412"/>
      <c r="DF204" s="412"/>
      <c r="DG204" s="412"/>
      <c r="DH204" s="412"/>
      <c r="DI204" s="412"/>
      <c r="DJ204" s="412"/>
      <c r="DK204" s="412"/>
      <c r="DL204" s="412"/>
      <c r="DM204" s="412"/>
      <c r="DN204" s="412"/>
      <c r="DO204" s="412"/>
      <c r="DP204" s="412"/>
      <c r="DQ204" s="412"/>
      <c r="DR204" s="412"/>
      <c r="DS204" s="412"/>
      <c r="DT204" s="412"/>
      <c r="DU204" s="412"/>
      <c r="DV204" s="412"/>
      <c r="DW204" s="412"/>
      <c r="DX204" s="412"/>
      <c r="DY204" s="412"/>
      <c r="DZ204" s="412"/>
      <c r="EA204" s="412"/>
      <c r="EB204" s="412"/>
      <c r="EC204" s="412"/>
      <c r="ED204" s="412"/>
      <c r="EE204" s="412"/>
      <c r="EF204" s="412"/>
      <c r="EG204" s="412"/>
      <c r="EH204" s="412"/>
      <c r="EI204" s="412"/>
      <c r="EJ204" s="412"/>
      <c r="EK204" s="412"/>
      <c r="EL204" s="412"/>
      <c r="EM204" s="412"/>
      <c r="EN204" s="412"/>
      <c r="EO204" s="412"/>
      <c r="EP204" s="412"/>
      <c r="EQ204" s="412"/>
      <c r="ER204" s="412"/>
      <c r="ES204" s="412"/>
      <c r="ET204" s="412"/>
      <c r="EU204" s="412"/>
      <c r="EV204" s="412"/>
      <c r="EW204" s="412"/>
      <c r="EX204" s="412"/>
      <c r="EY204" s="412"/>
      <c r="EZ204" s="412"/>
      <c r="FA204" s="412"/>
      <c r="FB204" s="412"/>
      <c r="FC204" s="412"/>
      <c r="FD204" s="412"/>
      <c r="FE204" s="412"/>
      <c r="FF204" s="412"/>
      <c r="FG204" s="412"/>
      <c r="FH204" s="412"/>
      <c r="FI204" s="412"/>
      <c r="FJ204" s="412"/>
      <c r="FK204" s="412"/>
      <c r="FL204" s="412"/>
      <c r="FM204" s="412"/>
      <c r="FN204" s="412"/>
      <c r="FO204" s="412"/>
      <c r="FP204" s="412"/>
      <c r="FQ204" s="412"/>
      <c r="FR204" s="412"/>
      <c r="FS204" s="412"/>
      <c r="FT204" s="412"/>
      <c r="FU204" s="412"/>
      <c r="FV204" s="412"/>
      <c r="FW204" s="412"/>
      <c r="FX204" s="412"/>
      <c r="FY204" s="412"/>
      <c r="FZ204" s="412"/>
      <c r="GA204" s="412"/>
      <c r="GB204" s="412"/>
      <c r="GC204" s="412"/>
      <c r="GD204" s="412"/>
      <c r="GE204" s="412"/>
      <c r="GF204" s="412"/>
      <c r="GG204" s="412"/>
      <c r="GH204" s="412"/>
      <c r="GI204" s="412"/>
      <c r="GJ204" s="412"/>
      <c r="GK204" s="412"/>
      <c r="GL204" s="412"/>
      <c r="GM204" s="412"/>
      <c r="GN204" s="412"/>
      <c r="GO204" s="412"/>
      <c r="GP204" s="412"/>
      <c r="GQ204" s="412"/>
      <c r="GR204" s="412"/>
      <c r="GS204" s="412"/>
      <c r="GT204" s="412"/>
      <c r="GU204" s="412"/>
      <c r="GV204" s="412"/>
      <c r="GW204" s="412"/>
      <c r="GX204" s="412"/>
      <c r="GY204" s="412"/>
      <c r="GZ204" s="412"/>
      <c r="HA204" s="412"/>
      <c r="HB204" s="412"/>
      <c r="HC204" s="412"/>
      <c r="HD204" s="412"/>
      <c r="HE204" s="412"/>
      <c r="HF204" s="412"/>
      <c r="HG204" s="412"/>
      <c r="HH204" s="412"/>
      <c r="HI204" s="412"/>
      <c r="HJ204" s="412"/>
      <c r="HK204" s="412"/>
      <c r="HL204" s="412"/>
      <c r="HM204" s="412"/>
      <c r="HN204" s="412"/>
      <c r="HO204" s="412"/>
      <c r="HP204" s="412"/>
      <c r="HQ204" s="412"/>
      <c r="HR204" s="412"/>
      <c r="HS204" s="412"/>
      <c r="HT204" s="412"/>
      <c r="HU204" s="412"/>
      <c r="HV204" s="412"/>
      <c r="HW204" s="412"/>
      <c r="HX204" s="412"/>
      <c r="HY204" s="412"/>
      <c r="HZ204" s="412"/>
      <c r="IA204" s="412"/>
      <c r="IB204" s="412"/>
      <c r="IC204" s="412"/>
      <c r="ID204" s="412"/>
      <c r="IE204" s="412"/>
      <c r="IF204" s="412"/>
      <c r="IG204" s="412"/>
      <c r="IH204" s="412"/>
      <c r="II204" s="412"/>
      <c r="IJ204" s="412"/>
      <c r="IK204" s="412"/>
      <c r="IL204" s="412"/>
      <c r="IM204" s="412"/>
      <c r="IN204" s="412"/>
      <c r="IO204" s="412"/>
      <c r="IP204" s="412"/>
      <c r="IQ204" s="412"/>
      <c r="IR204" s="412"/>
      <c r="IS204" s="412"/>
      <c r="IT204" s="412"/>
      <c r="IU204" s="412"/>
      <c r="IV204" s="412"/>
      <c r="IW204" s="412"/>
      <c r="IX204" s="412"/>
      <c r="IY204" s="412"/>
      <c r="IZ204" s="412"/>
      <c r="JA204" s="412"/>
      <c r="JB204" s="412"/>
      <c r="JC204" s="412"/>
      <c r="JD204" s="412"/>
      <c r="JE204" s="412"/>
      <c r="JF204" s="412"/>
      <c r="JG204" s="412"/>
      <c r="JH204" s="412"/>
      <c r="JI204" s="412"/>
      <c r="JJ204" s="412"/>
      <c r="JK204" s="412"/>
      <c r="JL204" s="412"/>
      <c r="JM204" s="412"/>
      <c r="JN204" s="412"/>
      <c r="JO204" s="412"/>
      <c r="JP204" s="412"/>
      <c r="JQ204" s="412"/>
      <c r="JR204" s="412"/>
      <c r="JS204" s="412"/>
      <c r="JT204" s="412"/>
      <c r="JU204" s="412"/>
      <c r="JV204" s="412"/>
      <c r="JW204" s="412"/>
      <c r="JX204" s="412"/>
      <c r="JY204" s="412"/>
      <c r="JZ204" s="412"/>
      <c r="KA204" s="412"/>
      <c r="KB204" s="412"/>
      <c r="KC204" s="412"/>
      <c r="KD204" s="412"/>
      <c r="KE204" s="412"/>
      <c r="KF204" s="412"/>
      <c r="KG204" s="412"/>
      <c r="KH204" s="412"/>
      <c r="KI204" s="412"/>
      <c r="KJ204" s="412"/>
      <c r="KK204" s="412"/>
      <c r="KL204" s="412"/>
      <c r="KM204" s="412"/>
      <c r="KN204" s="412"/>
      <c r="KO204" s="412"/>
      <c r="KP204" s="412"/>
      <c r="KQ204" s="412"/>
      <c r="KR204" s="412"/>
      <c r="KS204" s="412"/>
      <c r="KT204" s="412"/>
      <c r="KU204" s="412"/>
      <c r="KV204" s="412"/>
      <c r="KW204" s="412"/>
      <c r="KX204" s="412"/>
      <c r="KY204" s="412"/>
      <c r="KZ204" s="412"/>
      <c r="LA204" s="412"/>
      <c r="LB204" s="412"/>
      <c r="LC204" s="412"/>
      <c r="LD204" s="412"/>
      <c r="LE204" s="412"/>
      <c r="LF204" s="412"/>
      <c r="LG204" s="412"/>
      <c r="LH204" s="412"/>
      <c r="LI204" s="412"/>
      <c r="LJ204" s="412"/>
      <c r="LK204" s="412"/>
      <c r="LL204" s="412"/>
      <c r="LM204" s="412"/>
      <c r="LN204" s="412"/>
      <c r="LO204" s="412"/>
      <c r="LP204" s="412"/>
      <c r="LQ204" s="412"/>
      <c r="LR204" s="412"/>
      <c r="LS204" s="412"/>
      <c r="LT204" s="412"/>
      <c r="LU204" s="412"/>
      <c r="LV204" s="412"/>
      <c r="LW204" s="412"/>
      <c r="LX204" s="412"/>
      <c r="LY204" s="412"/>
      <c r="LZ204" s="412"/>
      <c r="MA204" s="412"/>
      <c r="MB204" s="412"/>
      <c r="MC204" s="412"/>
      <c r="MD204" s="412"/>
      <c r="ME204" s="412"/>
      <c r="MF204" s="412"/>
      <c r="MG204" s="412"/>
      <c r="MH204" s="412"/>
      <c r="MI204" s="412"/>
      <c r="MJ204" s="412"/>
      <c r="MK204" s="412"/>
      <c r="ML204" s="412"/>
      <c r="MM204" s="412"/>
      <c r="MN204" s="412"/>
      <c r="MO204" s="412"/>
      <c r="MP204" s="412"/>
      <c r="MQ204" s="412"/>
      <c r="MR204" s="412"/>
      <c r="MS204" s="412"/>
      <c r="MT204" s="412"/>
      <c r="MU204" s="412"/>
      <c r="MV204" s="412"/>
      <c r="MW204" s="412"/>
      <c r="MX204" s="412"/>
      <c r="MY204" s="412"/>
      <c r="MZ204" s="412"/>
      <c r="NA204" s="412"/>
      <c r="NB204" s="412"/>
      <c r="NC204" s="412"/>
      <c r="ND204" s="412"/>
      <c r="NE204" s="412"/>
      <c r="NF204" s="412"/>
      <c r="NG204" s="412"/>
      <c r="NH204" s="412"/>
      <c r="NI204" s="412"/>
      <c r="NJ204" s="412"/>
      <c r="NK204" s="412"/>
      <c r="NL204" s="412"/>
      <c r="NM204" s="412"/>
      <c r="NN204" s="412"/>
      <c r="NO204" s="412"/>
      <c r="NP204" s="412"/>
      <c r="NQ204" s="412"/>
      <c r="NR204" s="412"/>
      <c r="NS204" s="412"/>
      <c r="NT204" s="412"/>
      <c r="NU204" s="412"/>
      <c r="NV204" s="412"/>
      <c r="NW204" s="412"/>
      <c r="NX204" s="412"/>
      <c r="NY204" s="412"/>
      <c r="NZ204" s="412"/>
      <c r="OA204" s="412"/>
      <c r="OB204" s="412"/>
      <c r="OC204" s="412"/>
      <c r="OD204" s="412"/>
      <c r="OE204" s="412"/>
      <c r="OF204" s="412"/>
      <c r="OG204" s="412"/>
      <c r="OH204" s="412"/>
      <c r="OI204" s="412"/>
      <c r="OJ204" s="412"/>
      <c r="OK204" s="412"/>
      <c r="OL204" s="412"/>
      <c r="OM204" s="412"/>
      <c r="ON204" s="412"/>
      <c r="OO204" s="412"/>
      <c r="OP204" s="412"/>
      <c r="OQ204" s="412"/>
      <c r="OR204" s="412"/>
      <c r="OS204" s="412"/>
      <c r="OT204" s="412"/>
      <c r="OU204" s="412"/>
      <c r="OV204" s="412"/>
      <c r="OW204" s="412"/>
      <c r="OX204" s="412"/>
      <c r="OY204" s="412"/>
      <c r="OZ204" s="412"/>
      <c r="PA204" s="412"/>
      <c r="PB204" s="412"/>
      <c r="PC204" s="412"/>
      <c r="PD204" s="412"/>
      <c r="PE204" s="412"/>
      <c r="PF204" s="412"/>
      <c r="PG204" s="412"/>
      <c r="PH204" s="412"/>
      <c r="PI204" s="412"/>
      <c r="PJ204" s="412"/>
      <c r="PK204" s="412"/>
      <c r="PL204" s="412"/>
      <c r="PM204" s="412"/>
      <c r="PN204" s="412"/>
      <c r="PO204" s="412"/>
      <c r="PP204" s="412"/>
      <c r="PQ204" s="412"/>
      <c r="PR204" s="412"/>
      <c r="PS204" s="412"/>
      <c r="PT204" s="412"/>
      <c r="PU204" s="412"/>
      <c r="PV204" s="412"/>
      <c r="PW204" s="412"/>
      <c r="PX204" s="412"/>
      <c r="PY204" s="412"/>
      <c r="PZ204" s="412"/>
      <c r="QA204" s="412"/>
      <c r="QB204" s="412"/>
      <c r="QC204" s="412"/>
      <c r="QD204" s="412"/>
      <c r="QE204" s="412"/>
      <c r="QF204" s="412"/>
      <c r="QG204" s="412"/>
      <c r="QH204" s="412"/>
      <c r="QI204" s="412"/>
      <c r="QJ204" s="412"/>
      <c r="QK204" s="412"/>
      <c r="QL204" s="412"/>
      <c r="QM204" s="412"/>
      <c r="QN204" s="412"/>
      <c r="QO204" s="412"/>
      <c r="QP204" s="412"/>
      <c r="QQ204" s="412"/>
      <c r="QR204" s="412"/>
      <c r="QS204" s="412"/>
      <c r="QT204" s="412"/>
      <c r="QU204" s="412"/>
      <c r="QV204" s="412"/>
      <c r="QW204" s="412"/>
      <c r="QX204" s="412"/>
      <c r="QY204" s="412"/>
      <c r="QZ204" s="412"/>
      <c r="RA204" s="412"/>
      <c r="RB204" s="412"/>
      <c r="RC204" s="412"/>
      <c r="RD204" s="412"/>
      <c r="RE204" s="412"/>
      <c r="RF204" s="412"/>
      <c r="RG204" s="412"/>
      <c r="RH204" s="412"/>
      <c r="RI204" s="412"/>
      <c r="RJ204" s="412"/>
      <c r="RK204" s="412"/>
      <c r="RL204" s="412"/>
      <c r="RM204" s="412"/>
      <c r="RN204" s="412"/>
      <c r="RO204" s="412"/>
      <c r="RP204" s="412"/>
      <c r="RQ204" s="412"/>
      <c r="RR204" s="412"/>
      <c r="RS204" s="412"/>
      <c r="RT204" s="412"/>
      <c r="RU204" s="412"/>
      <c r="RV204" s="412"/>
      <c r="RW204" s="412"/>
      <c r="RX204" s="412"/>
      <c r="RY204" s="412"/>
      <c r="RZ204" s="412"/>
      <c r="SA204" s="412"/>
      <c r="SB204" s="412"/>
      <c r="SC204" s="412"/>
      <c r="SD204" s="412"/>
      <c r="SE204" s="412"/>
      <c r="SF204" s="412"/>
      <c r="SG204" s="412"/>
      <c r="SH204" s="412"/>
      <c r="SI204" s="412"/>
      <c r="SJ204" s="412"/>
      <c r="SK204" s="412"/>
      <c r="SL204" s="412"/>
      <c r="SM204" s="412"/>
      <c r="SN204" s="412"/>
      <c r="SO204" s="412"/>
      <c r="SP204" s="412"/>
      <c r="SQ204" s="412"/>
      <c r="SR204" s="412"/>
      <c r="SS204" s="412"/>
      <c r="ST204" s="412"/>
      <c r="SU204" s="412"/>
      <c r="SV204" s="412"/>
      <c r="SW204" s="412"/>
      <c r="SX204" s="412"/>
      <c r="SY204" s="412"/>
      <c r="SZ204" s="412"/>
      <c r="TA204" s="412"/>
      <c r="TB204" s="412"/>
      <c r="TC204" s="412"/>
      <c r="TD204" s="412"/>
      <c r="TE204" s="412"/>
      <c r="TF204" s="412"/>
      <c r="TG204" s="412"/>
      <c r="TH204" s="412"/>
      <c r="TI204" s="412"/>
      <c r="TJ204" s="412"/>
      <c r="TK204" s="412"/>
      <c r="TL204" s="412"/>
      <c r="TM204" s="412"/>
      <c r="TN204" s="412"/>
      <c r="TO204" s="412"/>
      <c r="TP204" s="412"/>
      <c r="TQ204" s="412"/>
      <c r="TR204" s="412"/>
      <c r="TS204" s="412"/>
      <c r="TT204" s="412"/>
      <c r="TU204" s="412"/>
      <c r="TV204" s="412"/>
      <c r="TW204" s="412"/>
      <c r="TX204" s="412"/>
      <c r="TY204" s="412"/>
      <c r="TZ204" s="412"/>
      <c r="UA204" s="412"/>
      <c r="UB204" s="412"/>
      <c r="UC204" s="412"/>
      <c r="UD204" s="412"/>
      <c r="UE204" s="412"/>
      <c r="UF204" s="412"/>
      <c r="UG204" s="412"/>
      <c r="UH204" s="412"/>
      <c r="UI204" s="412"/>
      <c r="UJ204" s="412"/>
      <c r="UK204" s="412"/>
      <c r="UL204" s="412"/>
      <c r="UM204" s="412"/>
      <c r="UN204" s="412"/>
      <c r="UO204" s="412"/>
      <c r="UP204" s="412"/>
      <c r="UQ204" s="412"/>
      <c r="UR204" s="412"/>
      <c r="US204" s="412"/>
      <c r="UT204" s="412"/>
      <c r="UU204" s="412"/>
      <c r="UV204" s="412"/>
      <c r="UW204" s="412"/>
      <c r="UX204" s="412"/>
      <c r="UY204" s="412"/>
      <c r="UZ204" s="412"/>
      <c r="VA204" s="412"/>
      <c r="VB204" s="412"/>
      <c r="VC204" s="412"/>
      <c r="VD204" s="412"/>
      <c r="VE204" s="412"/>
      <c r="VF204" s="412"/>
      <c r="VG204" s="412"/>
      <c r="VH204" s="412"/>
      <c r="VI204" s="412"/>
      <c r="VJ204" s="412"/>
      <c r="VK204" s="412"/>
      <c r="VL204" s="412"/>
      <c r="VM204" s="412"/>
      <c r="VN204" s="412"/>
      <c r="VO204" s="412"/>
      <c r="VP204" s="412"/>
      <c r="VQ204" s="412"/>
      <c r="VR204" s="412"/>
      <c r="VS204" s="412"/>
      <c r="VT204" s="412"/>
      <c r="VU204" s="412"/>
      <c r="VV204" s="412"/>
      <c r="VW204" s="412"/>
      <c r="VX204" s="412"/>
      <c r="VY204" s="412"/>
      <c r="VZ204" s="412"/>
      <c r="WA204" s="412"/>
      <c r="WB204" s="412"/>
      <c r="WC204" s="412"/>
      <c r="WD204" s="412"/>
      <c r="WE204" s="412"/>
      <c r="WF204" s="412"/>
      <c r="WG204" s="412"/>
      <c r="WH204" s="412"/>
      <c r="WI204" s="412"/>
      <c r="WJ204" s="412"/>
      <c r="WK204" s="412"/>
      <c r="WL204" s="412"/>
      <c r="WM204" s="412"/>
      <c r="WN204" s="412"/>
      <c r="WO204" s="412"/>
      <c r="WP204" s="412"/>
      <c r="WQ204" s="412"/>
      <c r="WR204" s="412"/>
      <c r="WS204" s="412"/>
      <c r="WT204" s="412"/>
      <c r="WU204" s="412"/>
      <c r="WV204" s="412"/>
      <c r="WW204" s="412"/>
      <c r="WX204" s="412"/>
      <c r="WY204" s="412"/>
      <c r="WZ204" s="412"/>
      <c r="XA204" s="412"/>
      <c r="XB204" s="412"/>
      <c r="XC204" s="412"/>
      <c r="XD204" s="412"/>
      <c r="XE204" s="412"/>
      <c r="XF204" s="412"/>
      <c r="XG204" s="412"/>
      <c r="XH204" s="412"/>
      <c r="XI204" s="412"/>
      <c r="XJ204" s="412"/>
      <c r="XK204" s="412"/>
      <c r="XL204" s="412"/>
      <c r="XM204" s="412"/>
      <c r="XN204" s="412"/>
      <c r="XO204" s="412"/>
      <c r="XP204" s="412"/>
      <c r="XQ204" s="412"/>
      <c r="XR204" s="412"/>
      <c r="XS204" s="412"/>
      <c r="XT204" s="412"/>
      <c r="XU204" s="412"/>
      <c r="XV204" s="412"/>
      <c r="XW204" s="412"/>
      <c r="XX204" s="412"/>
      <c r="XY204" s="412"/>
      <c r="XZ204" s="412"/>
      <c r="YA204" s="412"/>
      <c r="YB204" s="412"/>
      <c r="YC204" s="412"/>
      <c r="YD204" s="412"/>
      <c r="YE204" s="412"/>
      <c r="YF204" s="412"/>
      <c r="YG204" s="412"/>
      <c r="YH204" s="412"/>
      <c r="YI204" s="412"/>
      <c r="YJ204" s="412"/>
      <c r="YK204" s="412"/>
      <c r="YL204" s="412"/>
      <c r="YM204" s="412"/>
      <c r="YN204" s="412"/>
      <c r="YO204" s="412"/>
      <c r="YP204" s="412"/>
      <c r="YQ204" s="412"/>
      <c r="YR204" s="412"/>
      <c r="YS204" s="412"/>
      <c r="YT204" s="412"/>
      <c r="YU204" s="412"/>
      <c r="YV204" s="412"/>
      <c r="YW204" s="412"/>
      <c r="YX204" s="412"/>
      <c r="YY204" s="412"/>
      <c r="YZ204" s="412"/>
      <c r="ZA204" s="412"/>
      <c r="ZB204" s="412"/>
      <c r="ZC204" s="412"/>
      <c r="ZD204" s="412"/>
      <c r="ZE204" s="412"/>
      <c r="ZF204" s="412"/>
      <c r="ZG204" s="412"/>
      <c r="ZH204" s="412"/>
      <c r="ZI204" s="412"/>
      <c r="ZJ204" s="412"/>
      <c r="ZK204" s="412"/>
      <c r="ZL204" s="412"/>
      <c r="ZM204" s="412"/>
      <c r="ZN204" s="412"/>
      <c r="ZO204" s="412"/>
      <c r="ZP204" s="412"/>
      <c r="ZQ204" s="412"/>
      <c r="ZR204" s="412"/>
      <c r="ZS204" s="412"/>
      <c r="ZT204" s="412"/>
      <c r="ZU204" s="412"/>
      <c r="ZV204" s="412"/>
      <c r="ZW204" s="412"/>
      <c r="ZX204" s="412"/>
      <c r="ZY204" s="412"/>
      <c r="ZZ204" s="412"/>
      <c r="AAA204" s="412"/>
      <c r="AAB204" s="412"/>
      <c r="AAC204" s="412"/>
      <c r="AAD204" s="412"/>
      <c r="AAE204" s="412"/>
      <c r="AAF204" s="412"/>
      <c r="AAG204" s="412"/>
      <c r="AAH204" s="412"/>
      <c r="AAI204" s="412"/>
      <c r="AAJ204" s="412"/>
      <c r="AAK204" s="412"/>
      <c r="AAL204" s="412"/>
      <c r="AAM204" s="412"/>
      <c r="AAN204" s="412"/>
      <c r="AAO204" s="412"/>
      <c r="AAP204" s="412"/>
      <c r="AAQ204" s="412"/>
      <c r="AAR204" s="412"/>
      <c r="AAS204" s="412"/>
      <c r="AAT204" s="412"/>
      <c r="AAU204" s="412"/>
      <c r="AAV204" s="412"/>
      <c r="AAW204" s="412"/>
      <c r="AAX204" s="412"/>
      <c r="AAY204" s="412"/>
      <c r="AAZ204" s="412"/>
      <c r="ABA204" s="412"/>
      <c r="ABB204" s="412"/>
      <c r="ABC204" s="412"/>
      <c r="ABD204" s="412"/>
      <c r="ABE204" s="412"/>
      <c r="ABF204" s="412"/>
      <c r="ABG204" s="412"/>
      <c r="ABH204" s="412"/>
      <c r="ABI204" s="412"/>
      <c r="ABJ204" s="412"/>
      <c r="ABK204" s="412"/>
      <c r="ABL204" s="412"/>
      <c r="ABM204" s="412"/>
      <c r="ABN204" s="412"/>
      <c r="ABO204" s="412"/>
      <c r="ABP204" s="412"/>
      <c r="ABQ204" s="412"/>
      <c r="ABR204" s="412"/>
      <c r="ABS204" s="412"/>
      <c r="ABT204" s="412"/>
      <c r="ABU204" s="412"/>
      <c r="ABV204" s="412"/>
      <c r="ABW204" s="412"/>
      <c r="ABX204" s="412"/>
      <c r="ABY204" s="412"/>
      <c r="ABZ204" s="412"/>
      <c r="ACA204" s="412"/>
      <c r="ACB204" s="412"/>
      <c r="ACC204" s="412"/>
      <c r="ACD204" s="412"/>
      <c r="ACE204" s="412"/>
      <c r="ACF204" s="412"/>
      <c r="ACG204" s="412"/>
      <c r="ACH204" s="412"/>
      <c r="ACI204" s="412"/>
      <c r="ACJ204" s="412"/>
      <c r="ACK204" s="412"/>
      <c r="ACL204" s="412"/>
      <c r="ACM204" s="412"/>
      <c r="ACN204" s="412"/>
      <c r="ACO204" s="412"/>
      <c r="ACP204" s="412"/>
      <c r="ACQ204" s="412"/>
      <c r="ACR204" s="412"/>
      <c r="ACS204" s="412"/>
      <c r="ACT204" s="412"/>
      <c r="ACU204" s="412"/>
      <c r="ACV204" s="412"/>
      <c r="ACW204" s="412"/>
      <c r="ACX204" s="412"/>
      <c r="ACY204" s="412"/>
      <c r="ACZ204" s="412"/>
      <c r="ADA204" s="412"/>
      <c r="ADB204" s="412"/>
      <c r="ADC204" s="412"/>
      <c r="ADD204" s="412"/>
      <c r="ADE204" s="412"/>
      <c r="ADF204" s="412"/>
      <c r="ADG204" s="412"/>
      <c r="ADH204" s="412"/>
      <c r="ADI204" s="412"/>
      <c r="ADJ204" s="412"/>
      <c r="ADK204" s="412"/>
      <c r="ADL204" s="412"/>
      <c r="ADM204" s="412"/>
      <c r="ADN204" s="412"/>
      <c r="ADO204" s="412"/>
      <c r="ADP204" s="412"/>
      <c r="ADQ204" s="412"/>
      <c r="ADR204" s="412"/>
      <c r="ADS204" s="412"/>
      <c r="ADT204" s="412"/>
      <c r="ADU204" s="412"/>
      <c r="ADV204" s="412"/>
      <c r="ADW204" s="412"/>
      <c r="ADX204" s="412"/>
      <c r="ADY204" s="412"/>
      <c r="ADZ204" s="412"/>
      <c r="AEA204" s="412"/>
      <c r="AEB204" s="412"/>
      <c r="AEC204" s="412"/>
      <c r="AED204" s="412"/>
      <c r="AEE204" s="412"/>
      <c r="AEF204" s="412"/>
      <c r="AEG204" s="412"/>
      <c r="AEH204" s="412"/>
      <c r="AEI204" s="412"/>
      <c r="AEJ204" s="412"/>
      <c r="AEK204" s="412"/>
      <c r="AEL204" s="412"/>
      <c r="AEM204" s="412"/>
      <c r="AEN204" s="412"/>
      <c r="AEO204" s="412"/>
      <c r="AEP204" s="412"/>
      <c r="AEQ204" s="412"/>
      <c r="AER204" s="412"/>
      <c r="AES204" s="412"/>
      <c r="AET204" s="412"/>
      <c r="AEU204" s="412"/>
      <c r="AEV204" s="412"/>
      <c r="AEW204" s="412"/>
      <c r="AEX204" s="412"/>
      <c r="AEY204" s="412"/>
      <c r="AEZ204" s="412"/>
      <c r="AFA204" s="412"/>
      <c r="AFB204" s="412"/>
      <c r="AFC204" s="412"/>
      <c r="AFD204" s="412"/>
      <c r="AFE204" s="412"/>
      <c r="AFF204" s="412"/>
      <c r="AFG204" s="412"/>
      <c r="AFH204" s="412"/>
      <c r="AFI204" s="412"/>
      <c r="AFJ204" s="412"/>
      <c r="AFK204" s="412"/>
      <c r="AFL204" s="412"/>
      <c r="AFM204" s="412"/>
      <c r="AFN204" s="412"/>
      <c r="AFO204" s="412"/>
      <c r="AFP204" s="412"/>
      <c r="AFQ204" s="412"/>
      <c r="AFR204" s="412"/>
      <c r="AFS204" s="412"/>
      <c r="AFT204" s="412"/>
      <c r="AFU204" s="412"/>
      <c r="AFV204" s="412"/>
      <c r="AFW204" s="412"/>
      <c r="AFX204" s="412"/>
      <c r="AFY204" s="412"/>
      <c r="AFZ204" s="412"/>
      <c r="AGA204" s="412"/>
      <c r="AGB204" s="412"/>
      <c r="AGC204" s="412"/>
      <c r="AGD204" s="412"/>
      <c r="AGE204" s="412"/>
      <c r="AGF204" s="412"/>
      <c r="AGG204" s="412"/>
      <c r="AGH204" s="412"/>
      <c r="AGI204" s="412"/>
      <c r="AGJ204" s="412"/>
      <c r="AGK204" s="412"/>
      <c r="AGL204" s="412"/>
      <c r="AGM204" s="412"/>
      <c r="AGN204" s="412"/>
      <c r="AGO204" s="412"/>
      <c r="AGP204" s="412"/>
      <c r="AGQ204" s="412"/>
      <c r="AGR204" s="412"/>
      <c r="AGS204" s="412"/>
      <c r="AGT204" s="412"/>
      <c r="AGU204" s="412"/>
      <c r="AGV204" s="412"/>
      <c r="AGW204" s="412"/>
      <c r="AGX204" s="412"/>
      <c r="AGY204" s="412"/>
      <c r="AGZ204" s="412"/>
      <c r="AHA204" s="412"/>
      <c r="AHB204" s="412"/>
      <c r="AHC204" s="412"/>
      <c r="AHD204" s="412"/>
      <c r="AHE204" s="412"/>
      <c r="AHF204" s="412"/>
      <c r="AHG204" s="412"/>
      <c r="AHH204" s="412"/>
      <c r="AHI204" s="412"/>
      <c r="AHJ204" s="412"/>
      <c r="AHK204" s="412"/>
      <c r="AHL204" s="412"/>
      <c r="AHM204" s="412"/>
      <c r="AHN204" s="412"/>
      <c r="AHO204" s="412"/>
      <c r="AHP204" s="412"/>
      <c r="AHQ204" s="412"/>
      <c r="AHR204" s="412"/>
      <c r="AHS204" s="412"/>
      <c r="AHT204" s="412"/>
      <c r="AHU204" s="412"/>
      <c r="AHV204" s="412"/>
      <c r="AHW204" s="412"/>
      <c r="AHX204" s="412"/>
      <c r="AHY204" s="412"/>
      <c r="AHZ204" s="412"/>
      <c r="AIA204" s="412"/>
      <c r="AIB204" s="412"/>
      <c r="AIC204" s="412"/>
      <c r="AID204" s="412"/>
      <c r="AIE204" s="412"/>
      <c r="AIF204" s="412"/>
      <c r="AIG204" s="412"/>
      <c r="AIH204" s="412"/>
      <c r="AII204" s="412"/>
      <c r="AIJ204" s="412"/>
      <c r="AIK204" s="412"/>
      <c r="AIL204" s="412"/>
      <c r="AIM204" s="412"/>
      <c r="AIN204" s="412"/>
      <c r="AIO204" s="412"/>
      <c r="AIP204" s="412"/>
      <c r="AIQ204" s="412"/>
      <c r="AIR204" s="412"/>
      <c r="AIS204" s="412"/>
      <c r="AIT204" s="412"/>
      <c r="AIU204" s="412"/>
      <c r="AIV204" s="412"/>
      <c r="AIW204" s="412"/>
      <c r="AIX204" s="412"/>
      <c r="AIY204" s="412"/>
      <c r="AIZ204" s="412"/>
      <c r="AJA204" s="412"/>
      <c r="AJB204" s="412"/>
      <c r="AJC204" s="412"/>
      <c r="AJD204" s="412"/>
      <c r="AJE204" s="412"/>
      <c r="AJF204" s="412"/>
      <c r="AJG204" s="412"/>
      <c r="AJH204" s="412"/>
      <c r="AJI204" s="412"/>
      <c r="AJJ204" s="412"/>
      <c r="AJK204" s="412"/>
      <c r="AJL204" s="412"/>
      <c r="AJM204" s="412"/>
      <c r="AJN204" s="412"/>
      <c r="AJO204" s="412"/>
      <c r="AJP204" s="412"/>
      <c r="AJQ204" s="412"/>
      <c r="AJR204" s="412"/>
      <c r="AJS204" s="412"/>
      <c r="AJT204" s="412"/>
      <c r="AJU204" s="412"/>
      <c r="AJV204" s="412"/>
      <c r="AJW204" s="412"/>
      <c r="AJX204" s="412"/>
      <c r="AJY204" s="412"/>
      <c r="AJZ204" s="412"/>
      <c r="AKA204" s="412"/>
      <c r="AKB204" s="412"/>
      <c r="AKC204" s="412"/>
      <c r="AKD204" s="412"/>
      <c r="AKE204" s="412"/>
      <c r="AKF204" s="412"/>
      <c r="AKG204" s="412"/>
      <c r="AKH204" s="412"/>
      <c r="AKI204" s="412"/>
      <c r="AKJ204" s="412"/>
      <c r="AKK204" s="412"/>
      <c r="AKL204" s="412"/>
      <c r="AKM204" s="412"/>
      <c r="AKN204" s="412"/>
      <c r="AKO204" s="412"/>
      <c r="AKP204" s="412"/>
      <c r="AKQ204" s="412"/>
      <c r="AKR204" s="412"/>
      <c r="AKS204" s="412"/>
      <c r="AKT204" s="412"/>
      <c r="AKU204" s="412"/>
      <c r="AKV204" s="412"/>
      <c r="AKW204" s="412"/>
      <c r="AKX204" s="412"/>
      <c r="AKY204" s="412"/>
      <c r="AKZ204" s="412"/>
      <c r="ALA204" s="412"/>
      <c r="ALB204" s="412"/>
      <c r="ALC204" s="412"/>
      <c r="ALD204" s="412"/>
      <c r="ALE204" s="412"/>
      <c r="ALF204" s="412"/>
      <c r="ALG204" s="412"/>
      <c r="ALH204" s="412"/>
      <c r="ALI204" s="412"/>
      <c r="ALJ204" s="412"/>
      <c r="ALK204" s="412"/>
      <c r="ALL204" s="412"/>
      <c r="ALM204" s="412"/>
      <c r="ALN204" s="412"/>
      <c r="ALO204" s="412"/>
      <c r="ALP204" s="412"/>
      <c r="ALQ204" s="412"/>
      <c r="ALR204" s="412"/>
      <c r="ALS204" s="412"/>
      <c r="ALT204" s="412"/>
      <c r="ALU204" s="412"/>
      <c r="ALV204" s="412"/>
      <c r="ALW204" s="412"/>
      <c r="ALX204" s="412"/>
      <c r="ALY204" s="412"/>
      <c r="ALZ204" s="412"/>
      <c r="AMA204" s="412"/>
      <c r="AMB204" s="412"/>
      <c r="AMC204" s="412"/>
      <c r="AMD204" s="412"/>
      <c r="AME204" s="412"/>
      <c r="AMF204" s="412"/>
      <c r="AMG204" s="412"/>
      <c r="AMH204" s="412"/>
    </row>
    <row r="205" spans="1:1023" x14ac:dyDescent="0.25">
      <c r="A205" s="149" t="s">
        <v>14230</v>
      </c>
      <c r="B205" s="163">
        <v>204</v>
      </c>
      <c r="C205" s="162" t="s">
        <v>14228</v>
      </c>
      <c r="D205" s="178" t="s">
        <v>14229</v>
      </c>
      <c r="E205" s="429"/>
      <c r="H205" s="180"/>
      <c r="I205" s="319">
        <v>264</v>
      </c>
      <c r="K205" s="335">
        <v>1</v>
      </c>
      <c r="L205" s="140"/>
      <c r="M205" s="140"/>
      <c r="N205" s="140"/>
      <c r="O205" s="140"/>
      <c r="P205" s="140"/>
      <c r="Q205" s="140"/>
      <c r="R205" s="140"/>
      <c r="S205" s="140"/>
      <c r="V205" s="219">
        <f t="shared" si="109"/>
        <v>100</v>
      </c>
      <c r="W205" s="219">
        <f t="shared" si="141"/>
        <v>100</v>
      </c>
      <c r="X205" s="219">
        <f t="shared" si="135"/>
        <v>100</v>
      </c>
      <c r="Y205" s="219">
        <f t="shared" si="113"/>
        <v>100</v>
      </c>
      <c r="Z205" s="219">
        <f t="shared" si="114"/>
        <v>100</v>
      </c>
      <c r="AA205" s="220">
        <f t="shared" si="115"/>
        <v>100</v>
      </c>
      <c r="AB205" s="220">
        <f t="shared" si="116"/>
        <v>100</v>
      </c>
      <c r="AC205" s="220">
        <f t="shared" si="117"/>
        <v>100</v>
      </c>
      <c r="AD205" s="416">
        <f t="shared" si="136"/>
        <v>100</v>
      </c>
      <c r="AE205" s="416">
        <f t="shared" si="121"/>
        <v>100</v>
      </c>
      <c r="AF205" s="212">
        <f t="shared" si="142"/>
        <v>1</v>
      </c>
      <c r="AG205" s="212">
        <f t="shared" si="143"/>
        <v>100</v>
      </c>
      <c r="AH205" s="212">
        <f t="shared" si="144"/>
        <v>3</v>
      </c>
      <c r="AI205" s="212">
        <f t="shared" si="145"/>
        <v>100</v>
      </c>
      <c r="AJ205" s="231" t="s">
        <v>24816</v>
      </c>
      <c r="AK205" s="118"/>
      <c r="AL205" s="118"/>
      <c r="AM205" s="214"/>
      <c r="AN205" s="118"/>
      <c r="AO205" s="118"/>
      <c r="AQ205" s="167" t="s">
        <v>24519</v>
      </c>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c r="CZ205" s="118"/>
      <c r="DA205" s="118"/>
      <c r="DB205" s="118"/>
      <c r="DC205" s="118"/>
      <c r="DD205" s="118"/>
      <c r="DE205" s="118"/>
      <c r="DF205" s="118"/>
      <c r="DG205" s="118"/>
      <c r="DH205" s="118"/>
      <c r="DI205" s="118"/>
      <c r="DJ205" s="118"/>
      <c r="DK205" s="118"/>
      <c r="DL205" s="118"/>
      <c r="DM205" s="118"/>
      <c r="DN205" s="118"/>
      <c r="DO205" s="118"/>
      <c r="DP205" s="118"/>
      <c r="DQ205" s="118"/>
      <c r="DR205" s="118"/>
      <c r="DS205" s="118"/>
      <c r="DT205" s="118"/>
      <c r="DU205" s="118"/>
      <c r="DV205" s="118"/>
      <c r="DW205" s="118"/>
      <c r="DX205" s="118"/>
      <c r="DY205" s="118"/>
      <c r="DZ205" s="118"/>
      <c r="EA205" s="118"/>
      <c r="EB205" s="118"/>
      <c r="EC205" s="118"/>
      <c r="ED205" s="118"/>
      <c r="EE205" s="118"/>
      <c r="EF205" s="118"/>
      <c r="EG205" s="118"/>
      <c r="EH205" s="118"/>
      <c r="EI205" s="118"/>
      <c r="EJ205" s="118"/>
      <c r="EK205" s="118"/>
      <c r="EL205" s="118"/>
      <c r="EM205" s="118"/>
      <c r="EN205" s="118"/>
      <c r="EO205" s="118"/>
      <c r="EP205" s="118"/>
      <c r="EQ205" s="118"/>
      <c r="ER205" s="118"/>
      <c r="ES205" s="118"/>
      <c r="ET205" s="118"/>
      <c r="EU205" s="118"/>
      <c r="EV205" s="118"/>
      <c r="EW205" s="118"/>
      <c r="EX205" s="118"/>
      <c r="EY205" s="118"/>
      <c r="EZ205" s="118"/>
      <c r="FA205" s="118"/>
      <c r="FB205" s="118"/>
      <c r="FC205" s="118"/>
      <c r="FD205" s="118"/>
      <c r="FE205" s="118"/>
      <c r="FF205" s="118"/>
      <c r="FG205" s="118"/>
      <c r="FH205" s="118"/>
      <c r="FI205" s="118"/>
      <c r="FJ205" s="118"/>
      <c r="FK205" s="118"/>
      <c r="FL205" s="118"/>
      <c r="FM205" s="118"/>
      <c r="FN205" s="118"/>
      <c r="FO205" s="118"/>
      <c r="FP205" s="118"/>
      <c r="FQ205" s="118"/>
      <c r="FR205" s="118"/>
      <c r="FS205" s="118"/>
      <c r="FT205" s="118"/>
      <c r="FU205" s="118"/>
      <c r="FV205" s="118"/>
      <c r="FW205" s="118"/>
      <c r="FX205" s="118"/>
      <c r="FY205" s="118"/>
      <c r="FZ205" s="118"/>
      <c r="GA205" s="118"/>
      <c r="GB205" s="118"/>
      <c r="GC205" s="118"/>
      <c r="GD205" s="118"/>
      <c r="GE205" s="118"/>
      <c r="GF205" s="118"/>
      <c r="GG205" s="118"/>
      <c r="GH205" s="118"/>
      <c r="GI205" s="118"/>
      <c r="GJ205" s="118"/>
      <c r="GK205" s="118"/>
      <c r="GL205" s="118"/>
      <c r="GM205" s="118"/>
      <c r="GN205" s="118"/>
      <c r="GO205" s="118"/>
      <c r="GP205" s="118"/>
      <c r="GQ205" s="118"/>
      <c r="GR205" s="118"/>
      <c r="GS205" s="118"/>
      <c r="GT205" s="118"/>
      <c r="GU205" s="118"/>
      <c r="GV205" s="118"/>
      <c r="GW205" s="118"/>
      <c r="GX205" s="118"/>
      <c r="GY205" s="118"/>
      <c r="GZ205" s="118"/>
      <c r="HA205" s="118"/>
      <c r="HB205" s="118"/>
      <c r="HC205" s="118"/>
      <c r="HD205" s="118"/>
      <c r="HE205" s="118"/>
      <c r="HF205" s="118"/>
      <c r="HG205" s="118"/>
      <c r="HH205" s="118"/>
      <c r="HI205" s="118"/>
      <c r="HJ205" s="118"/>
      <c r="HK205" s="118"/>
      <c r="HL205" s="118"/>
      <c r="HM205" s="118"/>
      <c r="HN205" s="118"/>
      <c r="HO205" s="118"/>
      <c r="HP205" s="118"/>
      <c r="HQ205" s="118"/>
      <c r="HR205" s="118"/>
      <c r="HS205" s="118"/>
      <c r="HT205" s="118"/>
      <c r="HU205" s="118"/>
      <c r="HV205" s="118"/>
      <c r="HW205" s="118"/>
      <c r="HX205" s="118"/>
      <c r="HY205" s="118"/>
      <c r="HZ205" s="118"/>
      <c r="IA205" s="118"/>
      <c r="IB205" s="118"/>
      <c r="IC205" s="118"/>
      <c r="ID205" s="118"/>
      <c r="IE205" s="118"/>
      <c r="IF205" s="118"/>
      <c r="IG205" s="118"/>
      <c r="IH205" s="118"/>
      <c r="II205" s="118"/>
      <c r="IJ205" s="118"/>
      <c r="IK205" s="118"/>
      <c r="IL205" s="118"/>
      <c r="IM205" s="118"/>
      <c r="IN205" s="118"/>
      <c r="IO205" s="118"/>
      <c r="IP205" s="118"/>
      <c r="IQ205" s="118"/>
      <c r="IR205" s="118"/>
      <c r="IS205" s="118"/>
      <c r="IT205" s="118"/>
      <c r="IU205" s="118"/>
      <c r="IV205" s="118"/>
      <c r="IW205" s="118"/>
      <c r="IX205" s="118"/>
      <c r="IY205" s="118"/>
      <c r="IZ205" s="118"/>
      <c r="JA205" s="118"/>
      <c r="JB205" s="118"/>
      <c r="JC205" s="118"/>
      <c r="JD205" s="118"/>
      <c r="JE205" s="118"/>
      <c r="JF205" s="118"/>
      <c r="JG205" s="118"/>
      <c r="JH205" s="118"/>
      <c r="JI205" s="118"/>
      <c r="JJ205" s="118"/>
      <c r="JK205" s="118"/>
      <c r="JL205" s="118"/>
      <c r="JM205" s="118"/>
      <c r="JN205" s="118"/>
      <c r="JO205" s="118"/>
      <c r="JP205" s="118"/>
      <c r="JQ205" s="118"/>
      <c r="JR205" s="118"/>
      <c r="JS205" s="118"/>
      <c r="JT205" s="118"/>
      <c r="JU205" s="118"/>
      <c r="JV205" s="118"/>
      <c r="JW205" s="118"/>
      <c r="JX205" s="118"/>
      <c r="JY205" s="118"/>
      <c r="JZ205" s="118"/>
      <c r="KA205" s="118"/>
      <c r="KB205" s="118"/>
      <c r="KC205" s="118"/>
      <c r="KD205" s="118"/>
      <c r="KE205" s="118"/>
      <c r="KF205" s="118"/>
      <c r="KG205" s="118"/>
      <c r="KH205" s="118"/>
      <c r="KI205" s="118"/>
      <c r="KJ205" s="118"/>
      <c r="KK205" s="118"/>
      <c r="KL205" s="118"/>
      <c r="KM205" s="118"/>
      <c r="KN205" s="118"/>
      <c r="KO205" s="118"/>
      <c r="KP205" s="118"/>
      <c r="KQ205" s="118"/>
      <c r="KR205" s="118"/>
      <c r="KS205" s="118"/>
      <c r="KT205" s="118"/>
      <c r="KU205" s="118"/>
      <c r="KV205" s="118"/>
      <c r="KW205" s="118"/>
      <c r="KX205" s="118"/>
      <c r="KY205" s="118"/>
      <c r="KZ205" s="118"/>
      <c r="LA205" s="118"/>
      <c r="LB205" s="118"/>
      <c r="LC205" s="118"/>
      <c r="LD205" s="118"/>
      <c r="LE205" s="118"/>
      <c r="LF205" s="118"/>
      <c r="LG205" s="118"/>
      <c r="LH205" s="118"/>
      <c r="LI205" s="118"/>
      <c r="LJ205" s="118"/>
      <c r="LK205" s="118"/>
      <c r="LL205" s="118"/>
      <c r="LM205" s="118"/>
      <c r="LN205" s="118"/>
      <c r="LO205" s="118"/>
      <c r="LP205" s="118"/>
      <c r="LQ205" s="118"/>
      <c r="LR205" s="118"/>
      <c r="LS205" s="118"/>
      <c r="LT205" s="118"/>
      <c r="LU205" s="118"/>
      <c r="LV205" s="118"/>
      <c r="LW205" s="118"/>
      <c r="LX205" s="118"/>
      <c r="LY205" s="118"/>
      <c r="LZ205" s="118"/>
      <c r="MA205" s="118"/>
      <c r="MB205" s="118"/>
      <c r="MC205" s="118"/>
      <c r="MD205" s="118"/>
      <c r="ME205" s="118"/>
      <c r="MF205" s="118"/>
      <c r="MG205" s="118"/>
      <c r="MH205" s="118"/>
      <c r="MI205" s="118"/>
      <c r="MJ205" s="118"/>
      <c r="MK205" s="118"/>
      <c r="ML205" s="118"/>
      <c r="MM205" s="118"/>
      <c r="MN205" s="118"/>
      <c r="MO205" s="118"/>
      <c r="MP205" s="118"/>
      <c r="MQ205" s="118"/>
      <c r="MR205" s="118"/>
      <c r="MS205" s="118"/>
      <c r="MT205" s="118"/>
      <c r="MU205" s="118"/>
      <c r="MV205" s="118"/>
      <c r="MW205" s="118"/>
      <c r="MX205" s="118"/>
      <c r="MY205" s="118"/>
      <c r="MZ205" s="118"/>
      <c r="NA205" s="118"/>
      <c r="NB205" s="118"/>
      <c r="NC205" s="118"/>
      <c r="ND205" s="118"/>
      <c r="NE205" s="118"/>
      <c r="NF205" s="118"/>
      <c r="NG205" s="118"/>
      <c r="NH205" s="118"/>
      <c r="NI205" s="118"/>
      <c r="NJ205" s="118"/>
      <c r="NK205" s="118"/>
      <c r="NL205" s="118"/>
      <c r="NM205" s="118"/>
      <c r="NN205" s="118"/>
      <c r="NO205" s="118"/>
      <c r="NP205" s="118"/>
      <c r="NQ205" s="118"/>
      <c r="NR205" s="118"/>
      <c r="NS205" s="118"/>
      <c r="NT205" s="118"/>
      <c r="NU205" s="118"/>
      <c r="NV205" s="118"/>
      <c r="NW205" s="118"/>
      <c r="NX205" s="118"/>
      <c r="NY205" s="118"/>
      <c r="NZ205" s="118"/>
      <c r="OA205" s="118"/>
      <c r="OB205" s="118"/>
      <c r="OC205" s="118"/>
      <c r="OD205" s="118"/>
      <c r="OE205" s="118"/>
      <c r="OF205" s="118"/>
      <c r="OG205" s="118"/>
      <c r="OH205" s="118"/>
      <c r="OI205" s="118"/>
      <c r="OJ205" s="118"/>
      <c r="OK205" s="118"/>
      <c r="OL205" s="118"/>
      <c r="OM205" s="118"/>
      <c r="ON205" s="118"/>
      <c r="OO205" s="118"/>
      <c r="OP205" s="118"/>
      <c r="OQ205" s="118"/>
      <c r="OR205" s="118"/>
      <c r="OS205" s="118"/>
      <c r="OT205" s="118"/>
      <c r="OU205" s="118"/>
      <c r="OV205" s="118"/>
      <c r="OW205" s="118"/>
      <c r="OX205" s="118"/>
      <c r="OY205" s="118"/>
      <c r="OZ205" s="118"/>
      <c r="PA205" s="118"/>
      <c r="PB205" s="118"/>
      <c r="PC205" s="118"/>
      <c r="PD205" s="118"/>
      <c r="PE205" s="118"/>
      <c r="PF205" s="118"/>
      <c r="PG205" s="118"/>
      <c r="PH205" s="118"/>
      <c r="PI205" s="118"/>
      <c r="PJ205" s="118"/>
      <c r="PK205" s="118"/>
      <c r="PL205" s="118"/>
      <c r="PM205" s="118"/>
      <c r="PN205" s="118"/>
      <c r="PO205" s="118"/>
      <c r="PP205" s="118"/>
      <c r="PQ205" s="118"/>
      <c r="PR205" s="118"/>
      <c r="PS205" s="118"/>
      <c r="PT205" s="118"/>
      <c r="PU205" s="118"/>
      <c r="PV205" s="118"/>
      <c r="PW205" s="118"/>
      <c r="PX205" s="118"/>
      <c r="PY205" s="118"/>
      <c r="PZ205" s="118"/>
      <c r="QA205" s="118"/>
      <c r="QB205" s="118"/>
      <c r="QC205" s="118"/>
      <c r="QD205" s="118"/>
      <c r="QE205" s="118"/>
      <c r="QF205" s="118"/>
      <c r="QG205" s="118"/>
      <c r="QH205" s="118"/>
      <c r="QI205" s="118"/>
      <c r="QJ205" s="118"/>
      <c r="QK205" s="118"/>
      <c r="QL205" s="118"/>
      <c r="QM205" s="118"/>
      <c r="QN205" s="118"/>
      <c r="QO205" s="118"/>
      <c r="QP205" s="118"/>
      <c r="QQ205" s="118"/>
      <c r="QR205" s="118"/>
      <c r="QS205" s="118"/>
      <c r="QT205" s="118"/>
      <c r="QU205" s="118"/>
      <c r="QV205" s="118"/>
      <c r="QW205" s="118"/>
      <c r="QX205" s="118"/>
      <c r="QY205" s="118"/>
      <c r="QZ205" s="118"/>
      <c r="RA205" s="118"/>
      <c r="RB205" s="118"/>
      <c r="RC205" s="118"/>
      <c r="RD205" s="118"/>
      <c r="RE205" s="118"/>
      <c r="RF205" s="118"/>
      <c r="RG205" s="118"/>
      <c r="RH205" s="118"/>
      <c r="RI205" s="118"/>
      <c r="RJ205" s="118"/>
      <c r="RK205" s="118"/>
      <c r="RL205" s="118"/>
      <c r="RM205" s="118"/>
      <c r="RN205" s="118"/>
      <c r="RO205" s="118"/>
      <c r="RP205" s="118"/>
      <c r="RQ205" s="118"/>
      <c r="RR205" s="118"/>
      <c r="RS205" s="118"/>
      <c r="RT205" s="118"/>
      <c r="RU205" s="118"/>
      <c r="RV205" s="118"/>
      <c r="RW205" s="118"/>
      <c r="RX205" s="118"/>
      <c r="RY205" s="118"/>
      <c r="RZ205" s="118"/>
      <c r="SA205" s="118"/>
      <c r="SB205" s="118"/>
      <c r="SC205" s="118"/>
      <c r="SD205" s="118"/>
      <c r="SE205" s="118"/>
      <c r="SF205" s="118"/>
      <c r="SG205" s="118"/>
      <c r="SH205" s="118"/>
      <c r="SI205" s="118"/>
      <c r="SJ205" s="118"/>
      <c r="SK205" s="118"/>
      <c r="SL205" s="118"/>
      <c r="SM205" s="118"/>
      <c r="SN205" s="118"/>
      <c r="SO205" s="118"/>
      <c r="SP205" s="118"/>
      <c r="SQ205" s="118"/>
      <c r="SR205" s="118"/>
      <c r="SS205" s="118"/>
      <c r="ST205" s="118"/>
      <c r="SU205" s="118"/>
      <c r="SV205" s="118"/>
      <c r="SW205" s="118"/>
      <c r="SX205" s="118"/>
      <c r="SY205" s="118"/>
      <c r="SZ205" s="118"/>
      <c r="TA205" s="118"/>
      <c r="TB205" s="118"/>
      <c r="TC205" s="118"/>
      <c r="TD205" s="118"/>
      <c r="TE205" s="118"/>
      <c r="TF205" s="118"/>
      <c r="TG205" s="118"/>
      <c r="TH205" s="118"/>
      <c r="TI205" s="118"/>
      <c r="TJ205" s="118"/>
      <c r="TK205" s="118"/>
      <c r="TL205" s="118"/>
      <c r="TM205" s="118"/>
      <c r="TN205" s="118"/>
      <c r="TO205" s="118"/>
      <c r="TP205" s="118"/>
      <c r="TQ205" s="118"/>
      <c r="TR205" s="118"/>
      <c r="TS205" s="118"/>
      <c r="TT205" s="118"/>
      <c r="TU205" s="118"/>
      <c r="TV205" s="118"/>
      <c r="TW205" s="118"/>
      <c r="TX205" s="118"/>
      <c r="TY205" s="118"/>
      <c r="TZ205" s="118"/>
      <c r="UA205" s="118"/>
      <c r="UB205" s="118"/>
      <c r="UC205" s="118"/>
      <c r="UD205" s="118"/>
      <c r="UE205" s="118"/>
      <c r="UF205" s="118"/>
      <c r="UG205" s="118"/>
      <c r="UH205" s="118"/>
      <c r="UI205" s="118"/>
      <c r="UJ205" s="118"/>
      <c r="UK205" s="118"/>
      <c r="UL205" s="118"/>
      <c r="UM205" s="118"/>
      <c r="UN205" s="118"/>
      <c r="UO205" s="118"/>
      <c r="UP205" s="118"/>
      <c r="UQ205" s="118"/>
      <c r="UR205" s="118"/>
      <c r="US205" s="118"/>
      <c r="UT205" s="118"/>
      <c r="UU205" s="118"/>
      <c r="UV205" s="118"/>
      <c r="UW205" s="118"/>
      <c r="UX205" s="118"/>
      <c r="UY205" s="118"/>
      <c r="UZ205" s="118"/>
      <c r="VA205" s="118"/>
      <c r="VB205" s="118"/>
      <c r="VC205" s="118"/>
      <c r="VD205" s="118"/>
      <c r="VE205" s="118"/>
      <c r="VF205" s="118"/>
      <c r="VG205" s="118"/>
      <c r="VH205" s="118"/>
      <c r="VI205" s="118"/>
      <c r="VJ205" s="118"/>
      <c r="VK205" s="118"/>
      <c r="VL205" s="118"/>
      <c r="VM205" s="118"/>
      <c r="VN205" s="118"/>
      <c r="VO205" s="118"/>
      <c r="VP205" s="118"/>
      <c r="VQ205" s="118"/>
      <c r="VR205" s="118"/>
      <c r="VS205" s="118"/>
      <c r="VT205" s="118"/>
      <c r="VU205" s="118"/>
      <c r="VV205" s="118"/>
      <c r="VW205" s="118"/>
      <c r="VX205" s="118"/>
      <c r="VY205" s="118"/>
      <c r="VZ205" s="118"/>
      <c r="WA205" s="118"/>
      <c r="WB205" s="118"/>
      <c r="WC205" s="118"/>
      <c r="WD205" s="118"/>
      <c r="WE205" s="118"/>
      <c r="WF205" s="118"/>
      <c r="WG205" s="118"/>
      <c r="WH205" s="118"/>
      <c r="WI205" s="118"/>
      <c r="WJ205" s="118"/>
      <c r="WK205" s="118"/>
      <c r="WL205" s="118"/>
      <c r="WM205" s="118"/>
      <c r="WN205" s="118"/>
      <c r="WO205" s="118"/>
      <c r="WP205" s="118"/>
      <c r="WQ205" s="118"/>
      <c r="WR205" s="118"/>
      <c r="WS205" s="118"/>
      <c r="WT205" s="118"/>
      <c r="WU205" s="118"/>
      <c r="WV205" s="118"/>
      <c r="WW205" s="118"/>
      <c r="WX205" s="118"/>
      <c r="WY205" s="118"/>
      <c r="WZ205" s="118"/>
      <c r="XA205" s="118"/>
      <c r="XB205" s="118"/>
      <c r="XC205" s="118"/>
      <c r="XD205" s="118"/>
      <c r="XE205" s="118"/>
      <c r="XF205" s="118"/>
      <c r="XG205" s="118"/>
      <c r="XH205" s="118"/>
      <c r="XI205" s="118"/>
      <c r="XJ205" s="118"/>
      <c r="XK205" s="118"/>
      <c r="XL205" s="118"/>
      <c r="XM205" s="118"/>
      <c r="XN205" s="118"/>
      <c r="XO205" s="118"/>
      <c r="XP205" s="118"/>
      <c r="XQ205" s="118"/>
      <c r="XR205" s="118"/>
      <c r="XS205" s="118"/>
      <c r="XT205" s="118"/>
      <c r="XU205" s="118"/>
      <c r="XV205" s="118"/>
      <c r="XW205" s="118"/>
      <c r="XX205" s="118"/>
      <c r="XY205" s="118"/>
      <c r="XZ205" s="118"/>
      <c r="YA205" s="118"/>
      <c r="YB205" s="118"/>
      <c r="YC205" s="118"/>
      <c r="YD205" s="118"/>
      <c r="YE205" s="118"/>
      <c r="YF205" s="118"/>
      <c r="YG205" s="118"/>
      <c r="YH205" s="118"/>
      <c r="YI205" s="118"/>
      <c r="YJ205" s="118"/>
      <c r="YK205" s="118"/>
      <c r="YL205" s="118"/>
      <c r="YM205" s="118"/>
      <c r="YN205" s="118"/>
      <c r="YO205" s="118"/>
      <c r="YP205" s="118"/>
      <c r="YQ205" s="118"/>
      <c r="YR205" s="118"/>
      <c r="YS205" s="118"/>
      <c r="YT205" s="118"/>
      <c r="YU205" s="118"/>
      <c r="YV205" s="118"/>
      <c r="YW205" s="118"/>
      <c r="YX205" s="118"/>
      <c r="YY205" s="118"/>
      <c r="YZ205" s="118"/>
      <c r="ZA205" s="118"/>
      <c r="ZB205" s="118"/>
      <c r="ZC205" s="118"/>
      <c r="ZD205" s="118"/>
      <c r="ZE205" s="118"/>
      <c r="ZF205" s="118"/>
      <c r="ZG205" s="118"/>
      <c r="ZH205" s="118"/>
      <c r="ZI205" s="118"/>
      <c r="ZJ205" s="118"/>
      <c r="ZK205" s="118"/>
      <c r="ZL205" s="118"/>
      <c r="ZM205" s="118"/>
      <c r="ZN205" s="118"/>
      <c r="ZO205" s="118"/>
      <c r="ZP205" s="118"/>
      <c r="ZQ205" s="118"/>
      <c r="ZR205" s="118"/>
      <c r="ZS205" s="118"/>
      <c r="ZT205" s="118"/>
      <c r="ZU205" s="118"/>
      <c r="ZV205" s="118"/>
      <c r="ZW205" s="118"/>
      <c r="ZX205" s="118"/>
      <c r="ZY205" s="118"/>
      <c r="ZZ205" s="118"/>
      <c r="AAA205" s="118"/>
      <c r="AAB205" s="118"/>
      <c r="AAC205" s="118"/>
      <c r="AAD205" s="118"/>
      <c r="AAE205" s="118"/>
      <c r="AAF205" s="118"/>
      <c r="AAG205" s="118"/>
      <c r="AAH205" s="118"/>
      <c r="AAI205" s="118"/>
      <c r="AAJ205" s="118"/>
      <c r="AAK205" s="118"/>
      <c r="AAL205" s="118"/>
      <c r="AAM205" s="118"/>
      <c r="AAN205" s="118"/>
      <c r="AAO205" s="118"/>
      <c r="AAP205" s="118"/>
      <c r="AAQ205" s="118"/>
      <c r="AAR205" s="118"/>
      <c r="AAS205" s="118"/>
      <c r="AAT205" s="118"/>
      <c r="AAU205" s="118"/>
      <c r="AAV205" s="118"/>
      <c r="AAW205" s="118"/>
      <c r="AAX205" s="118"/>
      <c r="AAY205" s="118"/>
      <c r="AAZ205" s="118"/>
      <c r="ABA205" s="118"/>
      <c r="ABB205" s="118"/>
      <c r="ABC205" s="118"/>
      <c r="ABD205" s="118"/>
      <c r="ABE205" s="118"/>
      <c r="ABF205" s="118"/>
      <c r="ABG205" s="118"/>
      <c r="ABH205" s="118"/>
      <c r="ABI205" s="118"/>
      <c r="ABJ205" s="118"/>
      <c r="ABK205" s="118"/>
      <c r="ABL205" s="118"/>
      <c r="ABM205" s="118"/>
      <c r="ABN205" s="118"/>
      <c r="ABO205" s="118"/>
      <c r="ABP205" s="118"/>
      <c r="ABQ205" s="118"/>
      <c r="ABR205" s="118"/>
      <c r="ABS205" s="118"/>
      <c r="ABT205" s="118"/>
      <c r="ABU205" s="118"/>
      <c r="ABV205" s="118"/>
      <c r="ABW205" s="118"/>
      <c r="ABX205" s="118"/>
      <c r="ABY205" s="118"/>
      <c r="ABZ205" s="118"/>
      <c r="ACA205" s="118"/>
      <c r="ACB205" s="118"/>
      <c r="ACC205" s="118"/>
      <c r="ACD205" s="118"/>
      <c r="ACE205" s="118"/>
      <c r="ACF205" s="118"/>
      <c r="ACG205" s="118"/>
      <c r="ACH205" s="118"/>
      <c r="ACI205" s="118"/>
      <c r="ACJ205" s="118"/>
      <c r="ACK205" s="118"/>
      <c r="ACL205" s="118"/>
      <c r="ACM205" s="118"/>
      <c r="ACN205" s="118"/>
      <c r="ACO205" s="118"/>
      <c r="ACP205" s="118"/>
      <c r="ACQ205" s="118"/>
      <c r="ACR205" s="118"/>
      <c r="ACS205" s="118"/>
      <c r="ACT205" s="118"/>
      <c r="ACU205" s="118"/>
      <c r="ACV205" s="118"/>
      <c r="ACW205" s="118"/>
      <c r="ACX205" s="118"/>
      <c r="ACY205" s="118"/>
      <c r="ACZ205" s="118"/>
      <c r="ADA205" s="118"/>
      <c r="ADB205" s="118"/>
      <c r="ADC205" s="118"/>
      <c r="ADD205" s="118"/>
      <c r="ADE205" s="118"/>
      <c r="ADF205" s="118"/>
      <c r="ADG205" s="118"/>
      <c r="ADH205" s="118"/>
      <c r="ADI205" s="118"/>
      <c r="ADJ205" s="118"/>
      <c r="ADK205" s="118"/>
      <c r="ADL205" s="118"/>
      <c r="ADM205" s="118"/>
      <c r="ADN205" s="118"/>
      <c r="ADO205" s="118"/>
      <c r="ADP205" s="118"/>
      <c r="ADQ205" s="118"/>
      <c r="ADR205" s="118"/>
      <c r="ADS205" s="118"/>
      <c r="ADT205" s="118"/>
      <c r="ADU205" s="118"/>
      <c r="ADV205" s="118"/>
      <c r="ADW205" s="118"/>
      <c r="ADX205" s="118"/>
      <c r="ADY205" s="118"/>
      <c r="ADZ205" s="118"/>
      <c r="AEA205" s="118"/>
      <c r="AEB205" s="118"/>
      <c r="AEC205" s="118"/>
      <c r="AED205" s="118"/>
      <c r="AEE205" s="118"/>
      <c r="AEF205" s="118"/>
      <c r="AEG205" s="118"/>
      <c r="AEH205" s="118"/>
      <c r="AEI205" s="118"/>
      <c r="AEJ205" s="118"/>
      <c r="AEK205" s="118"/>
      <c r="AEL205" s="118"/>
      <c r="AEM205" s="118"/>
      <c r="AEN205" s="118"/>
      <c r="AEO205" s="118"/>
      <c r="AEP205" s="118"/>
      <c r="AEQ205" s="118"/>
      <c r="AER205" s="118"/>
      <c r="AES205" s="118"/>
      <c r="AET205" s="118"/>
      <c r="AEU205" s="118"/>
      <c r="AEV205" s="118"/>
      <c r="AEW205" s="118"/>
      <c r="AEX205" s="118"/>
      <c r="AEY205" s="118"/>
      <c r="AEZ205" s="118"/>
      <c r="AFA205" s="118"/>
      <c r="AFB205" s="118"/>
      <c r="AFC205" s="118"/>
      <c r="AFD205" s="118"/>
      <c r="AFE205" s="118"/>
      <c r="AFF205" s="118"/>
      <c r="AFG205" s="118"/>
      <c r="AFH205" s="118"/>
      <c r="AFI205" s="118"/>
      <c r="AFJ205" s="118"/>
      <c r="AFK205" s="118"/>
      <c r="AFL205" s="118"/>
      <c r="AFM205" s="118"/>
      <c r="AFN205" s="118"/>
      <c r="AFO205" s="118"/>
      <c r="AFP205" s="118"/>
      <c r="AFQ205" s="118"/>
      <c r="AFR205" s="118"/>
      <c r="AFS205" s="118"/>
      <c r="AFT205" s="118"/>
      <c r="AFU205" s="118"/>
      <c r="AFV205" s="118"/>
      <c r="AFW205" s="118"/>
      <c r="AFX205" s="118"/>
      <c r="AFY205" s="118"/>
      <c r="AFZ205" s="118"/>
      <c r="AGA205" s="118"/>
      <c r="AGB205" s="118"/>
      <c r="AGC205" s="118"/>
      <c r="AGD205" s="118"/>
      <c r="AGE205" s="118"/>
      <c r="AGF205" s="118"/>
      <c r="AGG205" s="118"/>
      <c r="AGH205" s="118"/>
      <c r="AGI205" s="118"/>
      <c r="AGJ205" s="118"/>
      <c r="AGK205" s="118"/>
      <c r="AGL205" s="118"/>
      <c r="AGM205" s="118"/>
      <c r="AGN205" s="118"/>
      <c r="AGO205" s="118"/>
      <c r="AGP205" s="118"/>
      <c r="AGQ205" s="118"/>
      <c r="AGR205" s="118"/>
      <c r="AGS205" s="118"/>
      <c r="AGT205" s="118"/>
      <c r="AGU205" s="118"/>
      <c r="AGV205" s="118"/>
      <c r="AGW205" s="118"/>
      <c r="AGX205" s="118"/>
      <c r="AGY205" s="118"/>
      <c r="AGZ205" s="118"/>
      <c r="AHA205" s="118"/>
      <c r="AHB205" s="118"/>
      <c r="AHC205" s="118"/>
      <c r="AHD205" s="118"/>
      <c r="AHE205" s="118"/>
      <c r="AHF205" s="118"/>
      <c r="AHG205" s="118"/>
      <c r="AHH205" s="118"/>
      <c r="AHI205" s="118"/>
      <c r="AHJ205" s="118"/>
      <c r="AHK205" s="118"/>
      <c r="AHL205" s="118"/>
      <c r="AHM205" s="118"/>
      <c r="AHN205" s="118"/>
      <c r="AHO205" s="118"/>
      <c r="AHP205" s="118"/>
      <c r="AHQ205" s="118"/>
      <c r="AHR205" s="118"/>
      <c r="AHS205" s="118"/>
      <c r="AHT205" s="118"/>
      <c r="AHU205" s="118"/>
      <c r="AHV205" s="118"/>
      <c r="AHW205" s="118"/>
      <c r="AHX205" s="118"/>
      <c r="AHY205" s="118"/>
      <c r="AHZ205" s="118"/>
      <c r="AIA205" s="118"/>
      <c r="AIB205" s="118"/>
      <c r="AIC205" s="118"/>
      <c r="AID205" s="118"/>
      <c r="AIE205" s="118"/>
      <c r="AIF205" s="118"/>
      <c r="AIG205" s="118"/>
      <c r="AIH205" s="118"/>
      <c r="AII205" s="118"/>
      <c r="AIJ205" s="118"/>
      <c r="AIK205" s="118"/>
      <c r="AIL205" s="118"/>
      <c r="AIM205" s="118"/>
      <c r="AIN205" s="118"/>
      <c r="AIO205" s="118"/>
      <c r="AIP205" s="118"/>
      <c r="AIQ205" s="118"/>
      <c r="AIR205" s="118"/>
      <c r="AIS205" s="118"/>
      <c r="AIT205" s="118"/>
      <c r="AIU205" s="118"/>
      <c r="AIV205" s="118"/>
      <c r="AIW205" s="118"/>
      <c r="AIX205" s="118"/>
      <c r="AIY205" s="118"/>
      <c r="AIZ205" s="118"/>
      <c r="AJA205" s="118"/>
      <c r="AJB205" s="118"/>
      <c r="AJC205" s="118"/>
      <c r="AJD205" s="118"/>
      <c r="AJE205" s="118"/>
      <c r="AJF205" s="118"/>
      <c r="AJG205" s="118"/>
      <c r="AJH205" s="118"/>
      <c r="AJI205" s="118"/>
      <c r="AJJ205" s="118"/>
      <c r="AJK205" s="118"/>
      <c r="AJL205" s="118"/>
      <c r="AJM205" s="118"/>
      <c r="AJN205" s="118"/>
      <c r="AJO205" s="118"/>
      <c r="AJP205" s="118"/>
      <c r="AJQ205" s="118"/>
      <c r="AJR205" s="118"/>
      <c r="AJS205" s="118"/>
      <c r="AJT205" s="118"/>
      <c r="AJU205" s="118"/>
      <c r="AJV205" s="118"/>
      <c r="AJW205" s="118"/>
      <c r="AJX205" s="118"/>
      <c r="AJY205" s="118"/>
      <c r="AJZ205" s="118"/>
      <c r="AKA205" s="118"/>
      <c r="AKB205" s="118"/>
      <c r="AKC205" s="118"/>
      <c r="AKD205" s="118"/>
      <c r="AKE205" s="118"/>
      <c r="AKF205" s="118"/>
      <c r="AKG205" s="118"/>
      <c r="AKH205" s="118"/>
      <c r="AKI205" s="118"/>
      <c r="AKJ205" s="118"/>
      <c r="AKK205" s="118"/>
      <c r="AKL205" s="118"/>
      <c r="AKM205" s="118"/>
      <c r="AKN205" s="118"/>
      <c r="AKO205" s="118"/>
      <c r="AKP205" s="118"/>
      <c r="AKQ205" s="118"/>
      <c r="AKR205" s="118"/>
      <c r="AKS205" s="118"/>
      <c r="AKT205" s="118"/>
      <c r="AKU205" s="118"/>
      <c r="AKV205" s="118"/>
      <c r="AKW205" s="118"/>
      <c r="AKX205" s="118"/>
      <c r="AKY205" s="118"/>
      <c r="AKZ205" s="118"/>
      <c r="ALA205" s="118"/>
      <c r="ALB205" s="118"/>
      <c r="ALC205" s="118"/>
      <c r="ALD205" s="118"/>
      <c r="ALE205" s="118"/>
      <c r="ALF205" s="118"/>
      <c r="ALG205" s="118"/>
      <c r="ALH205" s="118"/>
      <c r="ALI205" s="118"/>
      <c r="ALJ205" s="118"/>
      <c r="ALK205" s="118"/>
      <c r="ALL205" s="118"/>
      <c r="ALM205" s="118"/>
      <c r="ALN205" s="118"/>
      <c r="ALO205" s="118"/>
      <c r="ALP205" s="118"/>
      <c r="ALQ205" s="118"/>
      <c r="ALR205" s="118"/>
      <c r="ALS205" s="118"/>
      <c r="ALT205" s="118"/>
      <c r="ALU205" s="118"/>
      <c r="ALV205" s="118"/>
      <c r="ALW205" s="118"/>
      <c r="ALX205" s="118"/>
      <c r="ALY205" s="118"/>
      <c r="ALZ205" s="118"/>
      <c r="AMA205" s="118"/>
      <c r="AMB205" s="118"/>
      <c r="AMC205" s="118"/>
      <c r="AMD205" s="118"/>
      <c r="AME205" s="118"/>
      <c r="AMF205" s="118"/>
      <c r="AMG205" s="118"/>
      <c r="AMH205" s="118"/>
    </row>
    <row r="206" spans="1:1023" x14ac:dyDescent="0.25">
      <c r="A206" s="149" t="s">
        <v>13995</v>
      </c>
      <c r="B206" s="163">
        <v>205</v>
      </c>
      <c r="C206" s="162" t="s">
        <v>13993</v>
      </c>
      <c r="D206" s="178" t="s">
        <v>13994</v>
      </c>
      <c r="E206" s="429"/>
      <c r="F206" s="185">
        <v>4</v>
      </c>
      <c r="G206" s="175">
        <v>4</v>
      </c>
      <c r="H206" s="180"/>
      <c r="I206" s="319">
        <v>3</v>
      </c>
      <c r="J206" s="332">
        <v>2</v>
      </c>
      <c r="K206" s="332">
        <v>1</v>
      </c>
      <c r="L206" s="334">
        <v>1</v>
      </c>
      <c r="M206" s="140"/>
      <c r="N206" s="140"/>
      <c r="O206" s="334">
        <v>3</v>
      </c>
      <c r="P206" s="140"/>
      <c r="Q206" s="140"/>
      <c r="R206" s="140"/>
      <c r="S206" s="140"/>
      <c r="V206" s="219">
        <f t="shared" si="109"/>
        <v>100</v>
      </c>
      <c r="W206" s="219">
        <f t="shared" si="141"/>
        <v>100</v>
      </c>
      <c r="X206" s="219">
        <f t="shared" si="135"/>
        <v>20</v>
      </c>
      <c r="Y206" s="219">
        <f t="shared" si="113"/>
        <v>100</v>
      </c>
      <c r="Z206" s="219">
        <f t="shared" si="114"/>
        <v>100</v>
      </c>
      <c r="AA206" s="220">
        <f t="shared" si="115"/>
        <v>100</v>
      </c>
      <c r="AB206" s="220">
        <f t="shared" si="116"/>
        <v>100</v>
      </c>
      <c r="AC206" s="220">
        <f t="shared" si="117"/>
        <v>100</v>
      </c>
      <c r="AD206" s="480">
        <v>0.1</v>
      </c>
      <c r="AE206" s="416">
        <f t="shared" si="121"/>
        <v>100</v>
      </c>
      <c r="AF206" s="212">
        <f t="shared" si="142"/>
        <v>1</v>
      </c>
      <c r="AG206" s="212">
        <f t="shared" si="143"/>
        <v>10</v>
      </c>
      <c r="AH206" s="212">
        <f t="shared" si="144"/>
        <v>3</v>
      </c>
      <c r="AI206" s="212">
        <f t="shared" si="145"/>
        <v>100</v>
      </c>
      <c r="AJ206" s="231" t="s">
        <v>24589</v>
      </c>
      <c r="AK206" s="118"/>
      <c r="AL206" s="118"/>
      <c r="AM206" s="214"/>
      <c r="AN206" s="118"/>
      <c r="AO206" s="118"/>
      <c r="AQ206" s="167" t="s">
        <v>24526</v>
      </c>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c r="CZ206" s="118"/>
      <c r="DA206" s="118"/>
      <c r="DB206" s="118"/>
      <c r="DC206" s="118"/>
      <c r="DD206" s="118"/>
      <c r="DE206" s="118"/>
      <c r="DF206" s="118"/>
      <c r="DG206" s="118"/>
      <c r="DH206" s="118"/>
      <c r="DI206" s="118"/>
      <c r="DJ206" s="118"/>
      <c r="DK206" s="118"/>
      <c r="DL206" s="118"/>
      <c r="DM206" s="118"/>
      <c r="DN206" s="118"/>
      <c r="DO206" s="118"/>
      <c r="DP206" s="118"/>
      <c r="DQ206" s="118"/>
      <c r="DR206" s="118"/>
      <c r="DS206" s="118"/>
      <c r="DT206" s="118"/>
      <c r="DU206" s="118"/>
      <c r="DV206" s="118"/>
      <c r="DW206" s="118"/>
      <c r="DX206" s="118"/>
      <c r="DY206" s="118"/>
      <c r="DZ206" s="118"/>
      <c r="EA206" s="118"/>
      <c r="EB206" s="118"/>
      <c r="EC206" s="118"/>
      <c r="ED206" s="118"/>
      <c r="EE206" s="118"/>
      <c r="EF206" s="118"/>
      <c r="EG206" s="118"/>
      <c r="EH206" s="118"/>
      <c r="EI206" s="118"/>
      <c r="EJ206" s="118"/>
      <c r="EK206" s="118"/>
      <c r="EL206" s="118"/>
      <c r="EM206" s="118"/>
      <c r="EN206" s="118"/>
      <c r="EO206" s="118"/>
      <c r="EP206" s="118"/>
      <c r="EQ206" s="118"/>
      <c r="ER206" s="118"/>
      <c r="ES206" s="118"/>
      <c r="ET206" s="118"/>
      <c r="EU206" s="118"/>
      <c r="EV206" s="118"/>
      <c r="EW206" s="118"/>
      <c r="EX206" s="118"/>
      <c r="EY206" s="118"/>
      <c r="EZ206" s="118"/>
      <c r="FA206" s="118"/>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8"/>
      <c r="GJ206" s="118"/>
      <c r="GK206" s="118"/>
      <c r="GL206" s="118"/>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c r="HW206" s="118"/>
      <c r="HX206" s="118"/>
      <c r="HY206" s="118"/>
      <c r="HZ206" s="118"/>
      <c r="IA206" s="118"/>
      <c r="IB206" s="118"/>
      <c r="IC206" s="118"/>
      <c r="ID206" s="118"/>
      <c r="IE206" s="118"/>
      <c r="IF206" s="118"/>
      <c r="IG206" s="118"/>
      <c r="IH206" s="118"/>
      <c r="II206" s="118"/>
      <c r="IJ206" s="118"/>
      <c r="IK206" s="118"/>
      <c r="IL206" s="118"/>
      <c r="IM206" s="118"/>
      <c r="IN206" s="118"/>
      <c r="IO206" s="118"/>
      <c r="IP206" s="118"/>
      <c r="IQ206" s="118"/>
      <c r="IR206" s="118"/>
      <c r="IS206" s="118"/>
      <c r="IT206" s="118"/>
      <c r="IU206" s="118"/>
      <c r="IV206" s="118"/>
      <c r="IW206" s="118"/>
      <c r="IX206" s="118"/>
      <c r="IY206" s="118"/>
      <c r="IZ206" s="118"/>
      <c r="JA206" s="118"/>
      <c r="JB206" s="118"/>
      <c r="JC206" s="118"/>
      <c r="JD206" s="118"/>
      <c r="JE206" s="118"/>
      <c r="JF206" s="118"/>
      <c r="JG206" s="118"/>
      <c r="JH206" s="118"/>
      <c r="JI206" s="118"/>
      <c r="JJ206" s="118"/>
      <c r="JK206" s="118"/>
      <c r="JL206" s="118"/>
      <c r="JM206" s="118"/>
      <c r="JN206" s="118"/>
      <c r="JO206" s="118"/>
      <c r="JP206" s="118"/>
      <c r="JQ206" s="118"/>
      <c r="JR206" s="118"/>
      <c r="JS206" s="118"/>
      <c r="JT206" s="118"/>
      <c r="JU206" s="118"/>
      <c r="JV206" s="118"/>
      <c r="JW206" s="118"/>
      <c r="JX206" s="118"/>
      <c r="JY206" s="118"/>
      <c r="JZ206" s="118"/>
      <c r="KA206" s="118"/>
      <c r="KB206" s="118"/>
      <c r="KC206" s="118"/>
      <c r="KD206" s="118"/>
      <c r="KE206" s="118"/>
      <c r="KF206" s="118"/>
      <c r="KG206" s="118"/>
      <c r="KH206" s="118"/>
      <c r="KI206" s="118"/>
      <c r="KJ206" s="118"/>
      <c r="KK206" s="118"/>
      <c r="KL206" s="118"/>
      <c r="KM206" s="118"/>
      <c r="KN206" s="118"/>
      <c r="KO206" s="118"/>
      <c r="KP206" s="118"/>
      <c r="KQ206" s="118"/>
      <c r="KR206" s="118"/>
      <c r="KS206" s="118"/>
      <c r="KT206" s="118"/>
      <c r="KU206" s="118"/>
      <c r="KV206" s="118"/>
      <c r="KW206" s="118"/>
      <c r="KX206" s="118"/>
      <c r="KY206" s="118"/>
      <c r="KZ206" s="118"/>
      <c r="LA206" s="118"/>
      <c r="LB206" s="118"/>
      <c r="LC206" s="118"/>
      <c r="LD206" s="118"/>
      <c r="LE206" s="118"/>
      <c r="LF206" s="118"/>
      <c r="LG206" s="118"/>
      <c r="LH206" s="118"/>
      <c r="LI206" s="118"/>
      <c r="LJ206" s="118"/>
      <c r="LK206" s="118"/>
      <c r="LL206" s="118"/>
      <c r="LM206" s="118"/>
      <c r="LN206" s="118"/>
      <c r="LO206" s="118"/>
      <c r="LP206" s="118"/>
      <c r="LQ206" s="118"/>
      <c r="LR206" s="118"/>
      <c r="LS206" s="118"/>
      <c r="LT206" s="118"/>
      <c r="LU206" s="118"/>
      <c r="LV206" s="118"/>
      <c r="LW206" s="118"/>
      <c r="LX206" s="118"/>
      <c r="LY206" s="118"/>
      <c r="LZ206" s="118"/>
      <c r="MA206" s="118"/>
      <c r="MB206" s="118"/>
      <c r="MC206" s="118"/>
      <c r="MD206" s="118"/>
      <c r="ME206" s="118"/>
      <c r="MF206" s="118"/>
      <c r="MG206" s="118"/>
      <c r="MH206" s="118"/>
      <c r="MI206" s="118"/>
      <c r="MJ206" s="118"/>
      <c r="MK206" s="118"/>
      <c r="ML206" s="118"/>
      <c r="MM206" s="118"/>
      <c r="MN206" s="118"/>
      <c r="MO206" s="118"/>
      <c r="MP206" s="118"/>
      <c r="MQ206" s="118"/>
      <c r="MR206" s="118"/>
      <c r="MS206" s="118"/>
      <c r="MT206" s="118"/>
      <c r="MU206" s="118"/>
      <c r="MV206" s="118"/>
      <c r="MW206" s="118"/>
      <c r="MX206" s="118"/>
      <c r="MY206" s="118"/>
      <c r="MZ206" s="118"/>
      <c r="NA206" s="118"/>
      <c r="NB206" s="118"/>
      <c r="NC206" s="118"/>
      <c r="ND206" s="118"/>
      <c r="NE206" s="118"/>
      <c r="NF206" s="118"/>
      <c r="NG206" s="118"/>
      <c r="NH206" s="118"/>
      <c r="NI206" s="118"/>
      <c r="NJ206" s="118"/>
      <c r="NK206" s="118"/>
      <c r="NL206" s="118"/>
      <c r="NM206" s="118"/>
      <c r="NN206" s="118"/>
      <c r="NO206" s="118"/>
      <c r="NP206" s="118"/>
      <c r="NQ206" s="118"/>
      <c r="NR206" s="118"/>
      <c r="NS206" s="118"/>
      <c r="NT206" s="118"/>
      <c r="NU206" s="118"/>
      <c r="NV206" s="118"/>
      <c r="NW206" s="118"/>
      <c r="NX206" s="118"/>
      <c r="NY206" s="118"/>
      <c r="NZ206" s="118"/>
      <c r="OA206" s="118"/>
      <c r="OB206" s="118"/>
      <c r="OC206" s="118"/>
      <c r="OD206" s="118"/>
      <c r="OE206" s="118"/>
      <c r="OF206" s="118"/>
      <c r="OG206" s="118"/>
      <c r="OH206" s="118"/>
      <c r="OI206" s="118"/>
      <c r="OJ206" s="118"/>
      <c r="OK206" s="118"/>
      <c r="OL206" s="118"/>
      <c r="OM206" s="118"/>
      <c r="ON206" s="118"/>
      <c r="OO206" s="118"/>
      <c r="OP206" s="118"/>
      <c r="OQ206" s="118"/>
      <c r="OR206" s="118"/>
      <c r="OS206" s="118"/>
      <c r="OT206" s="118"/>
      <c r="OU206" s="118"/>
      <c r="OV206" s="118"/>
      <c r="OW206" s="118"/>
      <c r="OX206" s="118"/>
      <c r="OY206" s="118"/>
      <c r="OZ206" s="118"/>
      <c r="PA206" s="118"/>
      <c r="PB206" s="118"/>
      <c r="PC206" s="118"/>
      <c r="PD206" s="118"/>
      <c r="PE206" s="118"/>
      <c r="PF206" s="118"/>
      <c r="PG206" s="118"/>
      <c r="PH206" s="118"/>
      <c r="PI206" s="118"/>
      <c r="PJ206" s="118"/>
      <c r="PK206" s="118"/>
      <c r="PL206" s="118"/>
      <c r="PM206" s="118"/>
      <c r="PN206" s="118"/>
      <c r="PO206" s="118"/>
      <c r="PP206" s="118"/>
      <c r="PQ206" s="118"/>
      <c r="PR206" s="118"/>
      <c r="PS206" s="118"/>
      <c r="PT206" s="118"/>
      <c r="PU206" s="118"/>
      <c r="PV206" s="118"/>
      <c r="PW206" s="118"/>
      <c r="PX206" s="118"/>
      <c r="PY206" s="118"/>
      <c r="PZ206" s="118"/>
      <c r="QA206" s="118"/>
      <c r="QB206" s="118"/>
      <c r="QC206" s="118"/>
      <c r="QD206" s="118"/>
      <c r="QE206" s="118"/>
      <c r="QF206" s="118"/>
      <c r="QG206" s="118"/>
      <c r="QH206" s="118"/>
      <c r="QI206" s="118"/>
      <c r="QJ206" s="118"/>
      <c r="QK206" s="118"/>
      <c r="QL206" s="118"/>
      <c r="QM206" s="118"/>
      <c r="QN206" s="118"/>
      <c r="QO206" s="118"/>
      <c r="QP206" s="118"/>
      <c r="QQ206" s="118"/>
      <c r="QR206" s="118"/>
      <c r="QS206" s="118"/>
      <c r="QT206" s="118"/>
      <c r="QU206" s="118"/>
      <c r="QV206" s="118"/>
      <c r="QW206" s="118"/>
      <c r="QX206" s="118"/>
      <c r="QY206" s="118"/>
      <c r="QZ206" s="118"/>
      <c r="RA206" s="118"/>
      <c r="RB206" s="118"/>
      <c r="RC206" s="118"/>
      <c r="RD206" s="118"/>
      <c r="RE206" s="118"/>
      <c r="RF206" s="118"/>
      <c r="RG206" s="118"/>
      <c r="RH206" s="118"/>
      <c r="RI206" s="118"/>
      <c r="RJ206" s="118"/>
      <c r="RK206" s="118"/>
      <c r="RL206" s="118"/>
      <c r="RM206" s="118"/>
      <c r="RN206" s="118"/>
      <c r="RO206" s="118"/>
      <c r="RP206" s="118"/>
      <c r="RQ206" s="118"/>
      <c r="RR206" s="118"/>
      <c r="RS206" s="118"/>
      <c r="RT206" s="118"/>
      <c r="RU206" s="118"/>
      <c r="RV206" s="118"/>
      <c r="RW206" s="118"/>
      <c r="RX206" s="118"/>
      <c r="RY206" s="118"/>
      <c r="RZ206" s="118"/>
      <c r="SA206" s="118"/>
      <c r="SB206" s="118"/>
      <c r="SC206" s="118"/>
      <c r="SD206" s="118"/>
      <c r="SE206" s="118"/>
      <c r="SF206" s="118"/>
      <c r="SG206" s="118"/>
      <c r="SH206" s="118"/>
      <c r="SI206" s="118"/>
      <c r="SJ206" s="118"/>
      <c r="SK206" s="118"/>
      <c r="SL206" s="118"/>
      <c r="SM206" s="118"/>
      <c r="SN206" s="118"/>
      <c r="SO206" s="118"/>
      <c r="SP206" s="118"/>
      <c r="SQ206" s="118"/>
      <c r="SR206" s="118"/>
      <c r="SS206" s="118"/>
      <c r="ST206" s="118"/>
      <c r="SU206" s="118"/>
      <c r="SV206" s="118"/>
      <c r="SW206" s="118"/>
      <c r="SX206" s="118"/>
      <c r="SY206" s="118"/>
      <c r="SZ206" s="118"/>
      <c r="TA206" s="118"/>
      <c r="TB206" s="118"/>
      <c r="TC206" s="118"/>
      <c r="TD206" s="118"/>
      <c r="TE206" s="118"/>
      <c r="TF206" s="118"/>
      <c r="TG206" s="118"/>
      <c r="TH206" s="118"/>
      <c r="TI206" s="118"/>
      <c r="TJ206" s="118"/>
      <c r="TK206" s="118"/>
      <c r="TL206" s="118"/>
      <c r="TM206" s="118"/>
      <c r="TN206" s="118"/>
      <c r="TO206" s="118"/>
      <c r="TP206" s="118"/>
      <c r="TQ206" s="118"/>
      <c r="TR206" s="118"/>
      <c r="TS206" s="118"/>
      <c r="TT206" s="118"/>
      <c r="TU206" s="118"/>
      <c r="TV206" s="118"/>
      <c r="TW206" s="118"/>
      <c r="TX206" s="118"/>
      <c r="TY206" s="118"/>
      <c r="TZ206" s="118"/>
      <c r="UA206" s="118"/>
      <c r="UB206" s="118"/>
      <c r="UC206" s="118"/>
      <c r="UD206" s="118"/>
      <c r="UE206" s="118"/>
      <c r="UF206" s="118"/>
      <c r="UG206" s="118"/>
      <c r="UH206" s="118"/>
      <c r="UI206" s="118"/>
      <c r="UJ206" s="118"/>
      <c r="UK206" s="118"/>
      <c r="UL206" s="118"/>
      <c r="UM206" s="118"/>
      <c r="UN206" s="118"/>
      <c r="UO206" s="118"/>
      <c r="UP206" s="118"/>
      <c r="UQ206" s="118"/>
      <c r="UR206" s="118"/>
      <c r="US206" s="118"/>
      <c r="UT206" s="118"/>
      <c r="UU206" s="118"/>
      <c r="UV206" s="118"/>
      <c r="UW206" s="118"/>
      <c r="UX206" s="118"/>
      <c r="UY206" s="118"/>
      <c r="UZ206" s="118"/>
      <c r="VA206" s="118"/>
      <c r="VB206" s="118"/>
      <c r="VC206" s="118"/>
      <c r="VD206" s="118"/>
      <c r="VE206" s="118"/>
      <c r="VF206" s="118"/>
      <c r="VG206" s="118"/>
      <c r="VH206" s="118"/>
      <c r="VI206" s="118"/>
      <c r="VJ206" s="118"/>
      <c r="VK206" s="118"/>
      <c r="VL206" s="118"/>
      <c r="VM206" s="118"/>
      <c r="VN206" s="118"/>
      <c r="VO206" s="118"/>
      <c r="VP206" s="118"/>
      <c r="VQ206" s="118"/>
      <c r="VR206" s="118"/>
      <c r="VS206" s="118"/>
      <c r="VT206" s="118"/>
      <c r="VU206" s="118"/>
      <c r="VV206" s="118"/>
      <c r="VW206" s="118"/>
      <c r="VX206" s="118"/>
      <c r="VY206" s="118"/>
      <c r="VZ206" s="118"/>
      <c r="WA206" s="118"/>
      <c r="WB206" s="118"/>
      <c r="WC206" s="118"/>
      <c r="WD206" s="118"/>
      <c r="WE206" s="118"/>
      <c r="WF206" s="118"/>
      <c r="WG206" s="118"/>
      <c r="WH206" s="118"/>
      <c r="WI206" s="118"/>
      <c r="WJ206" s="118"/>
      <c r="WK206" s="118"/>
      <c r="WL206" s="118"/>
      <c r="WM206" s="118"/>
      <c r="WN206" s="118"/>
      <c r="WO206" s="118"/>
      <c r="WP206" s="118"/>
      <c r="WQ206" s="118"/>
      <c r="WR206" s="118"/>
      <c r="WS206" s="118"/>
      <c r="WT206" s="118"/>
      <c r="WU206" s="118"/>
      <c r="WV206" s="118"/>
      <c r="WW206" s="118"/>
      <c r="WX206" s="118"/>
      <c r="WY206" s="118"/>
      <c r="WZ206" s="118"/>
      <c r="XA206" s="118"/>
      <c r="XB206" s="118"/>
      <c r="XC206" s="118"/>
      <c r="XD206" s="118"/>
      <c r="XE206" s="118"/>
      <c r="XF206" s="118"/>
      <c r="XG206" s="118"/>
      <c r="XH206" s="118"/>
      <c r="XI206" s="118"/>
      <c r="XJ206" s="118"/>
      <c r="XK206" s="118"/>
      <c r="XL206" s="118"/>
      <c r="XM206" s="118"/>
      <c r="XN206" s="118"/>
      <c r="XO206" s="118"/>
      <c r="XP206" s="118"/>
      <c r="XQ206" s="118"/>
      <c r="XR206" s="118"/>
      <c r="XS206" s="118"/>
      <c r="XT206" s="118"/>
      <c r="XU206" s="118"/>
      <c r="XV206" s="118"/>
      <c r="XW206" s="118"/>
      <c r="XX206" s="118"/>
      <c r="XY206" s="118"/>
      <c r="XZ206" s="118"/>
      <c r="YA206" s="118"/>
      <c r="YB206" s="118"/>
      <c r="YC206" s="118"/>
      <c r="YD206" s="118"/>
      <c r="YE206" s="118"/>
      <c r="YF206" s="118"/>
      <c r="YG206" s="118"/>
      <c r="YH206" s="118"/>
      <c r="YI206" s="118"/>
      <c r="YJ206" s="118"/>
      <c r="YK206" s="118"/>
      <c r="YL206" s="118"/>
      <c r="YM206" s="118"/>
      <c r="YN206" s="118"/>
      <c r="YO206" s="118"/>
      <c r="YP206" s="118"/>
      <c r="YQ206" s="118"/>
      <c r="YR206" s="118"/>
      <c r="YS206" s="118"/>
      <c r="YT206" s="118"/>
      <c r="YU206" s="118"/>
      <c r="YV206" s="118"/>
      <c r="YW206" s="118"/>
      <c r="YX206" s="118"/>
      <c r="YY206" s="118"/>
      <c r="YZ206" s="118"/>
      <c r="ZA206" s="118"/>
      <c r="ZB206" s="118"/>
      <c r="ZC206" s="118"/>
      <c r="ZD206" s="118"/>
      <c r="ZE206" s="118"/>
      <c r="ZF206" s="118"/>
      <c r="ZG206" s="118"/>
      <c r="ZH206" s="118"/>
      <c r="ZI206" s="118"/>
      <c r="ZJ206" s="118"/>
      <c r="ZK206" s="118"/>
      <c r="ZL206" s="118"/>
      <c r="ZM206" s="118"/>
      <c r="ZN206" s="118"/>
      <c r="ZO206" s="118"/>
      <c r="ZP206" s="118"/>
      <c r="ZQ206" s="118"/>
      <c r="ZR206" s="118"/>
      <c r="ZS206" s="118"/>
      <c r="ZT206" s="118"/>
      <c r="ZU206" s="118"/>
      <c r="ZV206" s="118"/>
      <c r="ZW206" s="118"/>
      <c r="ZX206" s="118"/>
      <c r="ZY206" s="118"/>
      <c r="ZZ206" s="118"/>
      <c r="AAA206" s="118"/>
      <c r="AAB206" s="118"/>
      <c r="AAC206" s="118"/>
      <c r="AAD206" s="118"/>
      <c r="AAE206" s="118"/>
      <c r="AAF206" s="118"/>
      <c r="AAG206" s="118"/>
      <c r="AAH206" s="118"/>
      <c r="AAI206" s="118"/>
      <c r="AAJ206" s="118"/>
      <c r="AAK206" s="118"/>
      <c r="AAL206" s="118"/>
      <c r="AAM206" s="118"/>
      <c r="AAN206" s="118"/>
      <c r="AAO206" s="118"/>
      <c r="AAP206" s="118"/>
      <c r="AAQ206" s="118"/>
      <c r="AAR206" s="118"/>
      <c r="AAS206" s="118"/>
      <c r="AAT206" s="118"/>
      <c r="AAU206" s="118"/>
      <c r="AAV206" s="118"/>
      <c r="AAW206" s="118"/>
      <c r="AAX206" s="118"/>
      <c r="AAY206" s="118"/>
      <c r="AAZ206" s="118"/>
      <c r="ABA206" s="118"/>
      <c r="ABB206" s="118"/>
      <c r="ABC206" s="118"/>
      <c r="ABD206" s="118"/>
      <c r="ABE206" s="118"/>
      <c r="ABF206" s="118"/>
      <c r="ABG206" s="118"/>
      <c r="ABH206" s="118"/>
      <c r="ABI206" s="118"/>
      <c r="ABJ206" s="118"/>
      <c r="ABK206" s="118"/>
      <c r="ABL206" s="118"/>
      <c r="ABM206" s="118"/>
      <c r="ABN206" s="118"/>
      <c r="ABO206" s="118"/>
      <c r="ABP206" s="118"/>
      <c r="ABQ206" s="118"/>
      <c r="ABR206" s="118"/>
      <c r="ABS206" s="118"/>
      <c r="ABT206" s="118"/>
      <c r="ABU206" s="118"/>
      <c r="ABV206" s="118"/>
      <c r="ABW206" s="118"/>
      <c r="ABX206" s="118"/>
      <c r="ABY206" s="118"/>
      <c r="ABZ206" s="118"/>
      <c r="ACA206" s="118"/>
      <c r="ACB206" s="118"/>
      <c r="ACC206" s="118"/>
      <c r="ACD206" s="118"/>
      <c r="ACE206" s="118"/>
      <c r="ACF206" s="118"/>
      <c r="ACG206" s="118"/>
      <c r="ACH206" s="118"/>
      <c r="ACI206" s="118"/>
      <c r="ACJ206" s="118"/>
      <c r="ACK206" s="118"/>
      <c r="ACL206" s="118"/>
      <c r="ACM206" s="118"/>
      <c r="ACN206" s="118"/>
      <c r="ACO206" s="118"/>
      <c r="ACP206" s="118"/>
      <c r="ACQ206" s="118"/>
      <c r="ACR206" s="118"/>
      <c r="ACS206" s="118"/>
      <c r="ACT206" s="118"/>
      <c r="ACU206" s="118"/>
      <c r="ACV206" s="118"/>
      <c r="ACW206" s="118"/>
      <c r="ACX206" s="118"/>
      <c r="ACY206" s="118"/>
      <c r="ACZ206" s="118"/>
      <c r="ADA206" s="118"/>
      <c r="ADB206" s="118"/>
      <c r="ADC206" s="118"/>
      <c r="ADD206" s="118"/>
      <c r="ADE206" s="118"/>
      <c r="ADF206" s="118"/>
      <c r="ADG206" s="118"/>
      <c r="ADH206" s="118"/>
      <c r="ADI206" s="118"/>
      <c r="ADJ206" s="118"/>
      <c r="ADK206" s="118"/>
      <c r="ADL206" s="118"/>
      <c r="ADM206" s="118"/>
      <c r="ADN206" s="118"/>
      <c r="ADO206" s="118"/>
      <c r="ADP206" s="118"/>
      <c r="ADQ206" s="118"/>
      <c r="ADR206" s="118"/>
      <c r="ADS206" s="118"/>
      <c r="ADT206" s="118"/>
      <c r="ADU206" s="118"/>
      <c r="ADV206" s="118"/>
      <c r="ADW206" s="118"/>
      <c r="ADX206" s="118"/>
      <c r="ADY206" s="118"/>
      <c r="ADZ206" s="118"/>
      <c r="AEA206" s="118"/>
      <c r="AEB206" s="118"/>
      <c r="AEC206" s="118"/>
      <c r="AED206" s="118"/>
      <c r="AEE206" s="118"/>
      <c r="AEF206" s="118"/>
      <c r="AEG206" s="118"/>
      <c r="AEH206" s="118"/>
      <c r="AEI206" s="118"/>
      <c r="AEJ206" s="118"/>
      <c r="AEK206" s="118"/>
      <c r="AEL206" s="118"/>
      <c r="AEM206" s="118"/>
      <c r="AEN206" s="118"/>
      <c r="AEO206" s="118"/>
      <c r="AEP206" s="118"/>
      <c r="AEQ206" s="118"/>
      <c r="AER206" s="118"/>
      <c r="AES206" s="118"/>
      <c r="AET206" s="118"/>
      <c r="AEU206" s="118"/>
      <c r="AEV206" s="118"/>
      <c r="AEW206" s="118"/>
      <c r="AEX206" s="118"/>
      <c r="AEY206" s="118"/>
      <c r="AEZ206" s="118"/>
      <c r="AFA206" s="118"/>
      <c r="AFB206" s="118"/>
      <c r="AFC206" s="118"/>
      <c r="AFD206" s="118"/>
      <c r="AFE206" s="118"/>
      <c r="AFF206" s="118"/>
      <c r="AFG206" s="118"/>
      <c r="AFH206" s="118"/>
      <c r="AFI206" s="118"/>
      <c r="AFJ206" s="118"/>
      <c r="AFK206" s="118"/>
      <c r="AFL206" s="118"/>
      <c r="AFM206" s="118"/>
      <c r="AFN206" s="118"/>
      <c r="AFO206" s="118"/>
      <c r="AFP206" s="118"/>
      <c r="AFQ206" s="118"/>
      <c r="AFR206" s="118"/>
      <c r="AFS206" s="118"/>
      <c r="AFT206" s="118"/>
      <c r="AFU206" s="118"/>
      <c r="AFV206" s="118"/>
      <c r="AFW206" s="118"/>
      <c r="AFX206" s="118"/>
      <c r="AFY206" s="118"/>
      <c r="AFZ206" s="118"/>
      <c r="AGA206" s="118"/>
      <c r="AGB206" s="118"/>
      <c r="AGC206" s="118"/>
      <c r="AGD206" s="118"/>
      <c r="AGE206" s="118"/>
      <c r="AGF206" s="118"/>
      <c r="AGG206" s="118"/>
      <c r="AGH206" s="118"/>
      <c r="AGI206" s="118"/>
      <c r="AGJ206" s="118"/>
      <c r="AGK206" s="118"/>
      <c r="AGL206" s="118"/>
      <c r="AGM206" s="118"/>
      <c r="AGN206" s="118"/>
      <c r="AGO206" s="118"/>
      <c r="AGP206" s="118"/>
      <c r="AGQ206" s="118"/>
      <c r="AGR206" s="118"/>
      <c r="AGS206" s="118"/>
      <c r="AGT206" s="118"/>
      <c r="AGU206" s="118"/>
      <c r="AGV206" s="118"/>
      <c r="AGW206" s="118"/>
      <c r="AGX206" s="118"/>
      <c r="AGY206" s="118"/>
      <c r="AGZ206" s="118"/>
      <c r="AHA206" s="118"/>
      <c r="AHB206" s="118"/>
      <c r="AHC206" s="118"/>
      <c r="AHD206" s="118"/>
      <c r="AHE206" s="118"/>
      <c r="AHF206" s="118"/>
      <c r="AHG206" s="118"/>
      <c r="AHH206" s="118"/>
      <c r="AHI206" s="118"/>
      <c r="AHJ206" s="118"/>
      <c r="AHK206" s="118"/>
      <c r="AHL206" s="118"/>
      <c r="AHM206" s="118"/>
      <c r="AHN206" s="118"/>
      <c r="AHO206" s="118"/>
      <c r="AHP206" s="118"/>
      <c r="AHQ206" s="118"/>
      <c r="AHR206" s="118"/>
      <c r="AHS206" s="118"/>
      <c r="AHT206" s="118"/>
      <c r="AHU206" s="118"/>
      <c r="AHV206" s="118"/>
      <c r="AHW206" s="118"/>
      <c r="AHX206" s="118"/>
      <c r="AHY206" s="118"/>
      <c r="AHZ206" s="118"/>
      <c r="AIA206" s="118"/>
      <c r="AIB206" s="118"/>
      <c r="AIC206" s="118"/>
      <c r="AID206" s="118"/>
      <c r="AIE206" s="118"/>
      <c r="AIF206" s="118"/>
      <c r="AIG206" s="118"/>
      <c r="AIH206" s="118"/>
      <c r="AII206" s="118"/>
      <c r="AIJ206" s="118"/>
      <c r="AIK206" s="118"/>
      <c r="AIL206" s="118"/>
      <c r="AIM206" s="118"/>
      <c r="AIN206" s="118"/>
      <c r="AIO206" s="118"/>
      <c r="AIP206" s="118"/>
      <c r="AIQ206" s="118"/>
      <c r="AIR206" s="118"/>
      <c r="AIS206" s="118"/>
      <c r="AIT206" s="118"/>
      <c r="AIU206" s="118"/>
      <c r="AIV206" s="118"/>
      <c r="AIW206" s="118"/>
      <c r="AIX206" s="118"/>
      <c r="AIY206" s="118"/>
      <c r="AIZ206" s="118"/>
      <c r="AJA206" s="118"/>
      <c r="AJB206" s="118"/>
      <c r="AJC206" s="118"/>
      <c r="AJD206" s="118"/>
      <c r="AJE206" s="118"/>
      <c r="AJF206" s="118"/>
      <c r="AJG206" s="118"/>
      <c r="AJH206" s="118"/>
      <c r="AJI206" s="118"/>
      <c r="AJJ206" s="118"/>
      <c r="AJK206" s="118"/>
      <c r="AJL206" s="118"/>
      <c r="AJM206" s="118"/>
      <c r="AJN206" s="118"/>
      <c r="AJO206" s="118"/>
      <c r="AJP206" s="118"/>
      <c r="AJQ206" s="118"/>
      <c r="AJR206" s="118"/>
      <c r="AJS206" s="118"/>
      <c r="AJT206" s="118"/>
      <c r="AJU206" s="118"/>
      <c r="AJV206" s="118"/>
      <c r="AJW206" s="118"/>
      <c r="AJX206" s="118"/>
      <c r="AJY206" s="118"/>
      <c r="AJZ206" s="118"/>
      <c r="AKA206" s="118"/>
      <c r="AKB206" s="118"/>
      <c r="AKC206" s="118"/>
      <c r="AKD206" s="118"/>
      <c r="AKE206" s="118"/>
      <c r="AKF206" s="118"/>
      <c r="AKG206" s="118"/>
      <c r="AKH206" s="118"/>
      <c r="AKI206" s="118"/>
      <c r="AKJ206" s="118"/>
      <c r="AKK206" s="118"/>
      <c r="AKL206" s="118"/>
      <c r="AKM206" s="118"/>
      <c r="AKN206" s="118"/>
      <c r="AKO206" s="118"/>
      <c r="AKP206" s="118"/>
      <c r="AKQ206" s="118"/>
      <c r="AKR206" s="118"/>
      <c r="AKS206" s="118"/>
      <c r="AKT206" s="118"/>
      <c r="AKU206" s="118"/>
      <c r="AKV206" s="118"/>
      <c r="AKW206" s="118"/>
      <c r="AKX206" s="118"/>
      <c r="AKY206" s="118"/>
      <c r="AKZ206" s="118"/>
      <c r="ALA206" s="118"/>
      <c r="ALB206" s="118"/>
      <c r="ALC206" s="118"/>
      <c r="ALD206" s="118"/>
      <c r="ALE206" s="118"/>
      <c r="ALF206" s="118"/>
      <c r="ALG206" s="118"/>
      <c r="ALH206" s="118"/>
      <c r="ALI206" s="118"/>
      <c r="ALJ206" s="118"/>
      <c r="ALK206" s="118"/>
      <c r="ALL206" s="118"/>
      <c r="ALM206" s="118"/>
      <c r="ALN206" s="118"/>
      <c r="ALO206" s="118"/>
      <c r="ALP206" s="118"/>
      <c r="ALQ206" s="118"/>
      <c r="ALR206" s="118"/>
      <c r="ALS206" s="118"/>
      <c r="ALT206" s="118"/>
      <c r="ALU206" s="118"/>
      <c r="ALV206" s="118"/>
      <c r="ALW206" s="118"/>
      <c r="ALX206" s="118"/>
      <c r="ALY206" s="118"/>
      <c r="ALZ206" s="118"/>
      <c r="AMA206" s="118"/>
      <c r="AMB206" s="118"/>
      <c r="AMC206" s="118"/>
      <c r="AMD206" s="118"/>
      <c r="AME206" s="118"/>
      <c r="AMF206" s="118"/>
      <c r="AMG206" s="118"/>
      <c r="AMH206" s="118"/>
    </row>
    <row r="207" spans="1:1023" x14ac:dyDescent="0.25">
      <c r="A207" s="149" t="s">
        <v>14238</v>
      </c>
      <c r="B207" s="163">
        <v>206</v>
      </c>
      <c r="C207" s="162" t="s">
        <v>14236</v>
      </c>
      <c r="D207" s="178" t="s">
        <v>14237</v>
      </c>
      <c r="E207" s="429"/>
      <c r="H207" s="180"/>
      <c r="I207" s="319">
        <v>175</v>
      </c>
      <c r="J207" s="366"/>
      <c r="K207" s="332">
        <v>2</v>
      </c>
      <c r="L207" s="140"/>
      <c r="M207" s="140"/>
      <c r="N207" s="140"/>
      <c r="O207" s="140"/>
      <c r="P207" s="140"/>
      <c r="Q207" s="140"/>
      <c r="R207" s="140"/>
      <c r="S207" s="140"/>
      <c r="V207" s="219">
        <f t="shared" si="109"/>
        <v>100</v>
      </c>
      <c r="W207" s="219">
        <f t="shared" si="141"/>
        <v>100</v>
      </c>
      <c r="X207" s="219">
        <f t="shared" si="135"/>
        <v>100</v>
      </c>
      <c r="Y207" s="219">
        <f t="shared" si="113"/>
        <v>100</v>
      </c>
      <c r="Z207" s="219">
        <f t="shared" si="114"/>
        <v>100</v>
      </c>
      <c r="AA207" s="220">
        <f t="shared" si="115"/>
        <v>100</v>
      </c>
      <c r="AB207" s="220">
        <f t="shared" si="116"/>
        <v>100</v>
      </c>
      <c r="AC207" s="220">
        <f t="shared" si="117"/>
        <v>100</v>
      </c>
      <c r="AD207" s="416">
        <f t="shared" ref="AD207:AD238" si="146">IF(L207=0,100,IF(L207=1,1,IF(L207="1B",1,IF(L207="1A",0.1,100))))</f>
        <v>100</v>
      </c>
      <c r="AE207" s="416">
        <f t="shared" si="121"/>
        <v>100</v>
      </c>
      <c r="AF207" s="212">
        <f t="shared" si="142"/>
        <v>10</v>
      </c>
      <c r="AG207" s="212">
        <f t="shared" si="143"/>
        <v>100</v>
      </c>
      <c r="AH207" s="212">
        <f t="shared" si="144"/>
        <v>100</v>
      </c>
      <c r="AI207" s="212">
        <f t="shared" si="145"/>
        <v>100</v>
      </c>
      <c r="AJ207" s="231" t="s">
        <v>24589</v>
      </c>
      <c r="AK207" s="118"/>
      <c r="AL207" s="118"/>
      <c r="AM207" s="214"/>
      <c r="AN207" s="118"/>
      <c r="AO207" s="118"/>
      <c r="AQ207" s="167" t="s">
        <v>760</v>
      </c>
    </row>
    <row r="208" spans="1:1023" ht="18" customHeight="1" x14ac:dyDescent="0.25">
      <c r="A208" s="259" t="s">
        <v>803</v>
      </c>
      <c r="B208" s="163">
        <v>207</v>
      </c>
      <c r="C208" s="162" t="s">
        <v>24817</v>
      </c>
      <c r="D208" s="181" t="s">
        <v>24818</v>
      </c>
      <c r="E208" s="447"/>
      <c r="F208" s="188"/>
      <c r="G208" s="254"/>
      <c r="H208" s="254"/>
      <c r="I208" s="321" t="s">
        <v>751</v>
      </c>
      <c r="J208" s="354"/>
      <c r="K208" s="355">
        <v>2</v>
      </c>
      <c r="L208" s="355"/>
      <c r="M208" s="356"/>
      <c r="N208" s="356"/>
      <c r="O208" s="355"/>
      <c r="P208" s="356"/>
      <c r="Q208" s="356"/>
      <c r="R208" s="356"/>
      <c r="S208" s="356"/>
      <c r="T208" s="356"/>
      <c r="U208" s="348"/>
      <c r="V208" s="219">
        <f t="shared" si="109"/>
        <v>100</v>
      </c>
      <c r="W208" s="219">
        <f t="shared" si="141"/>
        <v>100</v>
      </c>
      <c r="X208" s="219">
        <f t="shared" si="135"/>
        <v>100</v>
      </c>
      <c r="Y208" s="219">
        <f t="shared" si="113"/>
        <v>100</v>
      </c>
      <c r="Z208" s="219">
        <f t="shared" si="114"/>
        <v>100</v>
      </c>
      <c r="AA208" s="220">
        <f t="shared" ref="AA208:AA239" si="147">IF(OR(EXACT(Q208,"1A"),EXACT(Q208,"1B")),0.1,IF(Q208=2,1,100))</f>
        <v>100</v>
      </c>
      <c r="AB208" s="220">
        <f t="shared" ref="AB208:AB239" si="148">IF(OR(EXACT(R208,"1A"),EXACT(R208,"1B")),0.1,IF(R208=2,1,100))</f>
        <v>100</v>
      </c>
      <c r="AC208" s="220">
        <f t="shared" si="117"/>
        <v>100</v>
      </c>
      <c r="AD208" s="416">
        <f t="shared" si="146"/>
        <v>100</v>
      </c>
      <c r="AE208" s="416">
        <f t="shared" si="121"/>
        <v>100</v>
      </c>
      <c r="AF208" s="212">
        <f t="shared" si="142"/>
        <v>10</v>
      </c>
      <c r="AG208" s="212">
        <f t="shared" si="143"/>
        <v>100</v>
      </c>
      <c r="AH208" s="212">
        <f t="shared" si="144"/>
        <v>100</v>
      </c>
      <c r="AI208" s="212">
        <f t="shared" si="145"/>
        <v>100</v>
      </c>
      <c r="AJ208" s="214">
        <v>0.44</v>
      </c>
      <c r="AK208" s="255"/>
      <c r="AL208" s="265"/>
      <c r="AM208" s="266" t="s">
        <v>804</v>
      </c>
      <c r="AN208" s="118"/>
      <c r="AO208" s="118"/>
      <c r="AP208" s="412"/>
      <c r="AQ208" s="234" t="s">
        <v>24819</v>
      </c>
      <c r="AR208" s="412"/>
      <c r="AS208" s="412"/>
      <c r="AT208" s="412"/>
    </row>
    <row r="209" spans="1:1024" x14ac:dyDescent="0.25">
      <c r="A209" s="291" t="s">
        <v>5458</v>
      </c>
      <c r="B209" s="163">
        <v>208</v>
      </c>
      <c r="C209" s="162" t="s">
        <v>901</v>
      </c>
      <c r="D209" s="178" t="s">
        <v>902</v>
      </c>
      <c r="E209" s="429"/>
      <c r="F209" s="185">
        <v>4</v>
      </c>
      <c r="G209" s="180"/>
      <c r="H209" s="180"/>
      <c r="I209" s="319"/>
      <c r="J209" s="344">
        <v>2</v>
      </c>
      <c r="K209" s="65">
        <v>2</v>
      </c>
      <c r="L209" s="65"/>
      <c r="M209" s="65">
        <v>1</v>
      </c>
      <c r="N209" s="65"/>
      <c r="O209" s="368">
        <v>3</v>
      </c>
      <c r="P209" s="140"/>
      <c r="Q209" s="140"/>
      <c r="R209" s="140"/>
      <c r="S209" s="140"/>
      <c r="T209" s="140"/>
      <c r="U209" s="140"/>
      <c r="V209" s="219">
        <f t="shared" si="109"/>
        <v>100</v>
      </c>
      <c r="W209" s="219">
        <f t="shared" si="141"/>
        <v>100</v>
      </c>
      <c r="X209" s="219">
        <f t="shared" si="135"/>
        <v>20</v>
      </c>
      <c r="Y209" s="219">
        <f t="shared" si="113"/>
        <v>100</v>
      </c>
      <c r="Z209" s="219">
        <f t="shared" si="114"/>
        <v>100</v>
      </c>
      <c r="AA209" s="220">
        <f t="shared" si="147"/>
        <v>100</v>
      </c>
      <c r="AB209" s="220">
        <f t="shared" si="148"/>
        <v>100</v>
      </c>
      <c r="AC209" s="220">
        <f t="shared" si="117"/>
        <v>100</v>
      </c>
      <c r="AD209" s="416">
        <f t="shared" si="146"/>
        <v>100</v>
      </c>
      <c r="AE209" s="416">
        <f t="shared" si="121"/>
        <v>1</v>
      </c>
      <c r="AF209" s="212">
        <f t="shared" si="142"/>
        <v>10</v>
      </c>
      <c r="AG209" s="212">
        <f t="shared" si="143"/>
        <v>10</v>
      </c>
      <c r="AH209" s="212">
        <f t="shared" si="144"/>
        <v>100</v>
      </c>
      <c r="AI209" s="212">
        <f t="shared" si="145"/>
        <v>100</v>
      </c>
      <c r="AJ209" s="214"/>
      <c r="AK209" s="412"/>
      <c r="AL209" s="412"/>
      <c r="AM209" s="214"/>
      <c r="AN209" s="118"/>
      <c r="AO209" s="118"/>
      <c r="AP209" s="118"/>
      <c r="AQ209" s="394" t="s">
        <v>760</v>
      </c>
      <c r="AR209" s="118"/>
      <c r="AS209" s="118"/>
      <c r="AT209" s="118"/>
      <c r="AU209" s="412"/>
      <c r="AV209" s="412"/>
      <c r="AW209" s="412"/>
      <c r="AX209" s="412"/>
      <c r="AY209" s="412"/>
      <c r="AZ209" s="412"/>
      <c r="BA209" s="412"/>
      <c r="BB209" s="412"/>
      <c r="BC209" s="412"/>
      <c r="BD209" s="412"/>
      <c r="BE209" s="412"/>
      <c r="BF209" s="412"/>
      <c r="BG209" s="412"/>
      <c r="BH209" s="412"/>
      <c r="BI209" s="412"/>
      <c r="BJ209" s="412"/>
      <c r="BK209" s="412"/>
      <c r="BL209" s="412"/>
      <c r="BM209" s="412"/>
      <c r="BN209" s="412"/>
      <c r="BO209" s="412"/>
      <c r="BP209" s="412"/>
      <c r="BQ209" s="412"/>
      <c r="BR209" s="412"/>
      <c r="BS209" s="412"/>
      <c r="BT209" s="412"/>
      <c r="BU209" s="412"/>
      <c r="BV209" s="412"/>
      <c r="BW209" s="412"/>
      <c r="BX209" s="412"/>
      <c r="BY209" s="412"/>
      <c r="BZ209" s="412"/>
      <c r="CA209" s="412"/>
      <c r="CB209" s="412"/>
      <c r="CC209" s="412"/>
      <c r="CD209" s="412"/>
      <c r="CE209" s="412"/>
      <c r="CF209" s="412"/>
      <c r="CG209" s="412"/>
      <c r="CH209" s="412"/>
      <c r="CI209" s="412"/>
      <c r="CJ209" s="412"/>
      <c r="CK209" s="412"/>
      <c r="CL209" s="412"/>
      <c r="CM209" s="412"/>
      <c r="CN209" s="412"/>
      <c r="CO209" s="412"/>
      <c r="CP209" s="412"/>
      <c r="CQ209" s="412"/>
      <c r="CR209" s="412"/>
      <c r="CS209" s="412"/>
      <c r="CT209" s="412"/>
      <c r="CU209" s="412"/>
      <c r="CV209" s="412"/>
      <c r="CW209" s="412"/>
      <c r="CX209" s="412"/>
      <c r="CY209" s="412"/>
      <c r="CZ209" s="412"/>
      <c r="DA209" s="412"/>
      <c r="DB209" s="412"/>
      <c r="DC209" s="412"/>
      <c r="DD209" s="412"/>
      <c r="DE209" s="412"/>
      <c r="DF209" s="412"/>
      <c r="DG209" s="412"/>
      <c r="DH209" s="412"/>
      <c r="DI209" s="412"/>
      <c r="DJ209" s="412"/>
      <c r="DK209" s="412"/>
      <c r="DL209" s="412"/>
      <c r="DM209" s="412"/>
      <c r="DN209" s="412"/>
      <c r="DO209" s="412"/>
      <c r="DP209" s="412"/>
      <c r="DQ209" s="412"/>
      <c r="DR209" s="412"/>
      <c r="DS209" s="412"/>
      <c r="DT209" s="412"/>
      <c r="DU209" s="412"/>
      <c r="DV209" s="412"/>
      <c r="DW209" s="412"/>
      <c r="DX209" s="412"/>
      <c r="DY209" s="412"/>
      <c r="DZ209" s="412"/>
      <c r="EA209" s="412"/>
      <c r="EB209" s="412"/>
      <c r="EC209" s="412"/>
      <c r="ED209" s="412"/>
      <c r="EE209" s="412"/>
      <c r="EF209" s="412"/>
      <c r="EG209" s="412"/>
      <c r="EH209" s="412"/>
      <c r="EI209" s="412"/>
      <c r="EJ209" s="412"/>
      <c r="EK209" s="412"/>
      <c r="EL209" s="412"/>
      <c r="EM209" s="412"/>
      <c r="EN209" s="412"/>
      <c r="EO209" s="412"/>
      <c r="EP209" s="412"/>
      <c r="EQ209" s="412"/>
      <c r="ER209" s="412"/>
      <c r="ES209" s="412"/>
      <c r="ET209" s="412"/>
      <c r="EU209" s="412"/>
      <c r="EV209" s="412"/>
      <c r="EW209" s="412"/>
      <c r="EX209" s="412"/>
      <c r="EY209" s="412"/>
      <c r="EZ209" s="412"/>
      <c r="FA209" s="412"/>
      <c r="FB209" s="412"/>
      <c r="FC209" s="412"/>
      <c r="FD209" s="412"/>
      <c r="FE209" s="412"/>
      <c r="FF209" s="412"/>
      <c r="FG209" s="412"/>
      <c r="FH209" s="412"/>
      <c r="FI209" s="412"/>
      <c r="FJ209" s="412"/>
      <c r="FK209" s="412"/>
      <c r="FL209" s="412"/>
      <c r="FM209" s="412"/>
      <c r="FN209" s="412"/>
      <c r="FO209" s="412"/>
      <c r="FP209" s="412"/>
      <c r="FQ209" s="412"/>
      <c r="FR209" s="412"/>
      <c r="FS209" s="412"/>
      <c r="FT209" s="412"/>
      <c r="FU209" s="412"/>
      <c r="FV209" s="412"/>
      <c r="FW209" s="412"/>
      <c r="FX209" s="412"/>
      <c r="FY209" s="412"/>
      <c r="FZ209" s="412"/>
      <c r="GA209" s="412"/>
      <c r="GB209" s="412"/>
      <c r="GC209" s="412"/>
      <c r="GD209" s="412"/>
      <c r="GE209" s="412"/>
      <c r="GF209" s="412"/>
      <c r="GG209" s="412"/>
      <c r="GH209" s="412"/>
      <c r="GI209" s="412"/>
      <c r="GJ209" s="412"/>
      <c r="GK209" s="412"/>
      <c r="GL209" s="412"/>
      <c r="GM209" s="412"/>
      <c r="GN209" s="412"/>
      <c r="GO209" s="412"/>
      <c r="GP209" s="412"/>
      <c r="GQ209" s="412"/>
      <c r="GR209" s="412"/>
      <c r="GS209" s="412"/>
      <c r="GT209" s="412"/>
      <c r="GU209" s="412"/>
      <c r="GV209" s="412"/>
      <c r="GW209" s="412"/>
      <c r="GX209" s="412"/>
      <c r="GY209" s="412"/>
      <c r="GZ209" s="412"/>
      <c r="HA209" s="412"/>
      <c r="HB209" s="412"/>
      <c r="HC209" s="412"/>
      <c r="HD209" s="412"/>
      <c r="HE209" s="412"/>
      <c r="HF209" s="412"/>
      <c r="HG209" s="412"/>
      <c r="HH209" s="412"/>
      <c r="HI209" s="412"/>
      <c r="HJ209" s="412"/>
      <c r="HK209" s="412"/>
      <c r="HL209" s="412"/>
      <c r="HM209" s="412"/>
      <c r="HN209" s="412"/>
      <c r="HO209" s="412"/>
      <c r="HP209" s="412"/>
      <c r="HQ209" s="412"/>
      <c r="HR209" s="412"/>
      <c r="HS209" s="412"/>
      <c r="HT209" s="412"/>
      <c r="HU209" s="412"/>
      <c r="HV209" s="412"/>
      <c r="HW209" s="412"/>
      <c r="HX209" s="412"/>
      <c r="HY209" s="412"/>
      <c r="HZ209" s="412"/>
      <c r="IA209" s="412"/>
      <c r="IB209" s="412"/>
      <c r="IC209" s="412"/>
      <c r="ID209" s="412"/>
      <c r="IE209" s="412"/>
      <c r="IF209" s="412"/>
      <c r="IG209" s="412"/>
      <c r="IH209" s="412"/>
      <c r="II209" s="412"/>
      <c r="IJ209" s="412"/>
      <c r="IK209" s="412"/>
      <c r="IL209" s="412"/>
      <c r="IM209" s="412"/>
      <c r="IN209" s="412"/>
      <c r="IO209" s="412"/>
      <c r="IP209" s="412"/>
      <c r="IQ209" s="412"/>
      <c r="IR209" s="412"/>
      <c r="IS209" s="412"/>
      <c r="IT209" s="412"/>
      <c r="IU209" s="412"/>
      <c r="IV209" s="412"/>
      <c r="IW209" s="412"/>
      <c r="IX209" s="412"/>
      <c r="IY209" s="412"/>
      <c r="IZ209" s="412"/>
      <c r="JA209" s="412"/>
      <c r="JB209" s="412"/>
      <c r="JC209" s="412"/>
      <c r="JD209" s="412"/>
      <c r="JE209" s="412"/>
      <c r="JF209" s="412"/>
      <c r="JG209" s="412"/>
      <c r="JH209" s="412"/>
      <c r="JI209" s="412"/>
      <c r="JJ209" s="412"/>
      <c r="JK209" s="412"/>
      <c r="JL209" s="412"/>
      <c r="JM209" s="412"/>
      <c r="JN209" s="412"/>
      <c r="JO209" s="412"/>
      <c r="JP209" s="412"/>
      <c r="JQ209" s="412"/>
      <c r="JR209" s="412"/>
      <c r="JS209" s="412"/>
      <c r="JT209" s="412"/>
      <c r="JU209" s="412"/>
      <c r="JV209" s="412"/>
      <c r="JW209" s="412"/>
      <c r="JX209" s="412"/>
      <c r="JY209" s="412"/>
      <c r="JZ209" s="412"/>
      <c r="KA209" s="412"/>
      <c r="KB209" s="412"/>
      <c r="KC209" s="412"/>
      <c r="KD209" s="412"/>
      <c r="KE209" s="412"/>
      <c r="KF209" s="412"/>
      <c r="KG209" s="412"/>
      <c r="KH209" s="412"/>
      <c r="KI209" s="412"/>
      <c r="KJ209" s="412"/>
      <c r="KK209" s="412"/>
      <c r="KL209" s="412"/>
      <c r="KM209" s="412"/>
      <c r="KN209" s="412"/>
      <c r="KO209" s="412"/>
      <c r="KP209" s="412"/>
      <c r="KQ209" s="412"/>
      <c r="KR209" s="412"/>
      <c r="KS209" s="412"/>
      <c r="KT209" s="412"/>
      <c r="KU209" s="412"/>
      <c r="KV209" s="412"/>
      <c r="KW209" s="412"/>
      <c r="KX209" s="412"/>
      <c r="KY209" s="412"/>
      <c r="KZ209" s="412"/>
      <c r="LA209" s="412"/>
      <c r="LB209" s="412"/>
      <c r="LC209" s="412"/>
      <c r="LD209" s="412"/>
      <c r="LE209" s="412"/>
      <c r="LF209" s="412"/>
      <c r="LG209" s="412"/>
      <c r="LH209" s="412"/>
      <c r="LI209" s="412"/>
      <c r="LJ209" s="412"/>
      <c r="LK209" s="412"/>
      <c r="LL209" s="412"/>
      <c r="LM209" s="412"/>
      <c r="LN209" s="412"/>
      <c r="LO209" s="412"/>
      <c r="LP209" s="412"/>
      <c r="LQ209" s="412"/>
      <c r="LR209" s="412"/>
      <c r="LS209" s="412"/>
      <c r="LT209" s="412"/>
      <c r="LU209" s="412"/>
      <c r="LV209" s="412"/>
      <c r="LW209" s="412"/>
      <c r="LX209" s="412"/>
      <c r="LY209" s="412"/>
      <c r="LZ209" s="412"/>
      <c r="MA209" s="412"/>
      <c r="MB209" s="412"/>
      <c r="MC209" s="412"/>
      <c r="MD209" s="412"/>
      <c r="ME209" s="412"/>
      <c r="MF209" s="412"/>
      <c r="MG209" s="412"/>
      <c r="MH209" s="412"/>
      <c r="MI209" s="412"/>
      <c r="MJ209" s="412"/>
      <c r="MK209" s="412"/>
      <c r="ML209" s="412"/>
      <c r="MM209" s="412"/>
      <c r="MN209" s="412"/>
      <c r="MO209" s="412"/>
      <c r="MP209" s="412"/>
      <c r="MQ209" s="412"/>
      <c r="MR209" s="412"/>
      <c r="MS209" s="412"/>
      <c r="MT209" s="412"/>
      <c r="MU209" s="412"/>
      <c r="MV209" s="412"/>
      <c r="MW209" s="412"/>
      <c r="MX209" s="412"/>
      <c r="MY209" s="412"/>
      <c r="MZ209" s="412"/>
      <c r="NA209" s="412"/>
      <c r="NB209" s="412"/>
      <c r="NC209" s="412"/>
      <c r="ND209" s="412"/>
      <c r="NE209" s="412"/>
      <c r="NF209" s="412"/>
      <c r="NG209" s="412"/>
      <c r="NH209" s="412"/>
      <c r="NI209" s="412"/>
      <c r="NJ209" s="412"/>
      <c r="NK209" s="412"/>
      <c r="NL209" s="412"/>
      <c r="NM209" s="412"/>
      <c r="NN209" s="412"/>
      <c r="NO209" s="412"/>
      <c r="NP209" s="412"/>
      <c r="NQ209" s="412"/>
      <c r="NR209" s="412"/>
      <c r="NS209" s="412"/>
      <c r="NT209" s="412"/>
      <c r="NU209" s="412"/>
      <c r="NV209" s="412"/>
      <c r="NW209" s="412"/>
      <c r="NX209" s="412"/>
      <c r="NY209" s="412"/>
      <c r="NZ209" s="412"/>
      <c r="OA209" s="412"/>
      <c r="OB209" s="412"/>
      <c r="OC209" s="412"/>
      <c r="OD209" s="412"/>
      <c r="OE209" s="412"/>
      <c r="OF209" s="412"/>
      <c r="OG209" s="412"/>
      <c r="OH209" s="412"/>
      <c r="OI209" s="412"/>
      <c r="OJ209" s="412"/>
      <c r="OK209" s="412"/>
      <c r="OL209" s="412"/>
      <c r="OM209" s="412"/>
      <c r="ON209" s="412"/>
      <c r="OO209" s="412"/>
      <c r="OP209" s="412"/>
      <c r="OQ209" s="412"/>
      <c r="OR209" s="412"/>
      <c r="OS209" s="412"/>
      <c r="OT209" s="412"/>
      <c r="OU209" s="412"/>
      <c r="OV209" s="412"/>
      <c r="OW209" s="412"/>
      <c r="OX209" s="412"/>
      <c r="OY209" s="412"/>
      <c r="OZ209" s="412"/>
      <c r="PA209" s="412"/>
      <c r="PB209" s="412"/>
      <c r="PC209" s="412"/>
      <c r="PD209" s="412"/>
      <c r="PE209" s="412"/>
      <c r="PF209" s="412"/>
      <c r="PG209" s="412"/>
      <c r="PH209" s="412"/>
      <c r="PI209" s="412"/>
      <c r="PJ209" s="412"/>
      <c r="PK209" s="412"/>
      <c r="PL209" s="412"/>
      <c r="PM209" s="412"/>
      <c r="PN209" s="412"/>
      <c r="PO209" s="412"/>
      <c r="PP209" s="412"/>
      <c r="PQ209" s="412"/>
      <c r="PR209" s="412"/>
      <c r="PS209" s="412"/>
      <c r="PT209" s="412"/>
      <c r="PU209" s="412"/>
      <c r="PV209" s="412"/>
      <c r="PW209" s="412"/>
      <c r="PX209" s="412"/>
      <c r="PY209" s="412"/>
      <c r="PZ209" s="412"/>
      <c r="QA209" s="412"/>
      <c r="QB209" s="412"/>
      <c r="QC209" s="412"/>
      <c r="QD209" s="412"/>
      <c r="QE209" s="412"/>
      <c r="QF209" s="412"/>
      <c r="QG209" s="412"/>
      <c r="QH209" s="412"/>
      <c r="QI209" s="412"/>
      <c r="QJ209" s="412"/>
      <c r="QK209" s="412"/>
      <c r="QL209" s="412"/>
      <c r="QM209" s="412"/>
      <c r="QN209" s="412"/>
      <c r="QO209" s="412"/>
      <c r="QP209" s="412"/>
      <c r="QQ209" s="412"/>
      <c r="QR209" s="412"/>
      <c r="QS209" s="412"/>
      <c r="QT209" s="412"/>
      <c r="QU209" s="412"/>
      <c r="QV209" s="412"/>
      <c r="QW209" s="412"/>
      <c r="QX209" s="412"/>
      <c r="QY209" s="412"/>
      <c r="QZ209" s="412"/>
      <c r="RA209" s="412"/>
      <c r="RB209" s="412"/>
      <c r="RC209" s="412"/>
      <c r="RD209" s="412"/>
      <c r="RE209" s="412"/>
      <c r="RF209" s="412"/>
      <c r="RG209" s="412"/>
      <c r="RH209" s="412"/>
      <c r="RI209" s="412"/>
      <c r="RJ209" s="412"/>
      <c r="RK209" s="412"/>
      <c r="RL209" s="412"/>
      <c r="RM209" s="412"/>
      <c r="RN209" s="412"/>
      <c r="RO209" s="412"/>
      <c r="RP209" s="412"/>
      <c r="RQ209" s="412"/>
      <c r="RR209" s="412"/>
      <c r="RS209" s="412"/>
      <c r="RT209" s="412"/>
      <c r="RU209" s="412"/>
      <c r="RV209" s="412"/>
      <c r="RW209" s="412"/>
      <c r="RX209" s="412"/>
      <c r="RY209" s="412"/>
      <c r="RZ209" s="412"/>
      <c r="SA209" s="412"/>
      <c r="SB209" s="412"/>
      <c r="SC209" s="412"/>
      <c r="SD209" s="412"/>
      <c r="SE209" s="412"/>
      <c r="SF209" s="412"/>
      <c r="SG209" s="412"/>
      <c r="SH209" s="412"/>
      <c r="SI209" s="412"/>
      <c r="SJ209" s="412"/>
      <c r="SK209" s="412"/>
      <c r="SL209" s="412"/>
      <c r="SM209" s="412"/>
      <c r="SN209" s="412"/>
      <c r="SO209" s="412"/>
      <c r="SP209" s="412"/>
      <c r="SQ209" s="412"/>
      <c r="SR209" s="412"/>
      <c r="SS209" s="412"/>
      <c r="ST209" s="412"/>
      <c r="SU209" s="412"/>
      <c r="SV209" s="412"/>
      <c r="SW209" s="412"/>
      <c r="SX209" s="412"/>
      <c r="SY209" s="412"/>
      <c r="SZ209" s="412"/>
      <c r="TA209" s="412"/>
      <c r="TB209" s="412"/>
      <c r="TC209" s="412"/>
      <c r="TD209" s="412"/>
      <c r="TE209" s="412"/>
      <c r="TF209" s="412"/>
      <c r="TG209" s="412"/>
      <c r="TH209" s="412"/>
      <c r="TI209" s="412"/>
      <c r="TJ209" s="412"/>
      <c r="TK209" s="412"/>
      <c r="TL209" s="412"/>
      <c r="TM209" s="412"/>
      <c r="TN209" s="412"/>
      <c r="TO209" s="412"/>
      <c r="TP209" s="412"/>
      <c r="TQ209" s="412"/>
      <c r="TR209" s="412"/>
      <c r="TS209" s="412"/>
      <c r="TT209" s="412"/>
      <c r="TU209" s="412"/>
      <c r="TV209" s="412"/>
      <c r="TW209" s="412"/>
      <c r="TX209" s="412"/>
      <c r="TY209" s="412"/>
      <c r="TZ209" s="412"/>
      <c r="UA209" s="412"/>
      <c r="UB209" s="412"/>
      <c r="UC209" s="412"/>
      <c r="UD209" s="412"/>
      <c r="UE209" s="412"/>
      <c r="UF209" s="412"/>
      <c r="UG209" s="412"/>
      <c r="UH209" s="412"/>
      <c r="UI209" s="412"/>
      <c r="UJ209" s="412"/>
      <c r="UK209" s="412"/>
      <c r="UL209" s="412"/>
      <c r="UM209" s="412"/>
      <c r="UN209" s="412"/>
      <c r="UO209" s="412"/>
      <c r="UP209" s="412"/>
      <c r="UQ209" s="412"/>
      <c r="UR209" s="412"/>
      <c r="US209" s="412"/>
      <c r="UT209" s="412"/>
      <c r="UU209" s="412"/>
      <c r="UV209" s="412"/>
      <c r="UW209" s="412"/>
      <c r="UX209" s="412"/>
      <c r="UY209" s="412"/>
      <c r="UZ209" s="412"/>
      <c r="VA209" s="412"/>
      <c r="VB209" s="412"/>
      <c r="VC209" s="412"/>
      <c r="VD209" s="412"/>
      <c r="VE209" s="412"/>
      <c r="VF209" s="412"/>
      <c r="VG209" s="412"/>
      <c r="VH209" s="412"/>
      <c r="VI209" s="412"/>
      <c r="VJ209" s="412"/>
      <c r="VK209" s="412"/>
      <c r="VL209" s="412"/>
      <c r="VM209" s="412"/>
      <c r="VN209" s="412"/>
      <c r="VO209" s="412"/>
      <c r="VP209" s="412"/>
      <c r="VQ209" s="412"/>
      <c r="VR209" s="412"/>
      <c r="VS209" s="412"/>
      <c r="VT209" s="412"/>
      <c r="VU209" s="412"/>
      <c r="VV209" s="412"/>
      <c r="VW209" s="412"/>
      <c r="VX209" s="412"/>
      <c r="VY209" s="412"/>
      <c r="VZ209" s="412"/>
      <c r="WA209" s="412"/>
      <c r="WB209" s="412"/>
      <c r="WC209" s="412"/>
      <c r="WD209" s="412"/>
      <c r="WE209" s="412"/>
      <c r="WF209" s="412"/>
      <c r="WG209" s="412"/>
      <c r="WH209" s="412"/>
      <c r="WI209" s="412"/>
      <c r="WJ209" s="412"/>
      <c r="WK209" s="412"/>
      <c r="WL209" s="412"/>
      <c r="WM209" s="412"/>
      <c r="WN209" s="412"/>
      <c r="WO209" s="412"/>
      <c r="WP209" s="412"/>
      <c r="WQ209" s="412"/>
      <c r="WR209" s="412"/>
      <c r="WS209" s="412"/>
      <c r="WT209" s="412"/>
      <c r="WU209" s="412"/>
      <c r="WV209" s="412"/>
      <c r="WW209" s="412"/>
      <c r="WX209" s="412"/>
      <c r="WY209" s="412"/>
      <c r="WZ209" s="412"/>
      <c r="XA209" s="412"/>
      <c r="XB209" s="412"/>
      <c r="XC209" s="412"/>
      <c r="XD209" s="412"/>
      <c r="XE209" s="412"/>
      <c r="XF209" s="412"/>
      <c r="XG209" s="412"/>
      <c r="XH209" s="412"/>
      <c r="XI209" s="412"/>
      <c r="XJ209" s="412"/>
      <c r="XK209" s="412"/>
      <c r="XL209" s="412"/>
      <c r="XM209" s="412"/>
      <c r="XN209" s="412"/>
      <c r="XO209" s="412"/>
      <c r="XP209" s="412"/>
      <c r="XQ209" s="412"/>
      <c r="XR209" s="412"/>
      <c r="XS209" s="412"/>
      <c r="XT209" s="412"/>
      <c r="XU209" s="412"/>
      <c r="XV209" s="412"/>
      <c r="XW209" s="412"/>
      <c r="XX209" s="412"/>
      <c r="XY209" s="412"/>
      <c r="XZ209" s="412"/>
      <c r="YA209" s="412"/>
      <c r="YB209" s="412"/>
      <c r="YC209" s="412"/>
      <c r="YD209" s="412"/>
      <c r="YE209" s="412"/>
      <c r="YF209" s="412"/>
      <c r="YG209" s="412"/>
      <c r="YH209" s="412"/>
      <c r="YI209" s="412"/>
      <c r="YJ209" s="412"/>
      <c r="YK209" s="412"/>
      <c r="YL209" s="412"/>
      <c r="YM209" s="412"/>
      <c r="YN209" s="412"/>
      <c r="YO209" s="412"/>
      <c r="YP209" s="412"/>
      <c r="YQ209" s="412"/>
      <c r="YR209" s="412"/>
      <c r="YS209" s="412"/>
      <c r="YT209" s="412"/>
      <c r="YU209" s="412"/>
      <c r="YV209" s="412"/>
      <c r="YW209" s="412"/>
      <c r="YX209" s="412"/>
      <c r="YY209" s="412"/>
      <c r="YZ209" s="412"/>
      <c r="ZA209" s="412"/>
      <c r="ZB209" s="412"/>
      <c r="ZC209" s="412"/>
      <c r="ZD209" s="412"/>
      <c r="ZE209" s="412"/>
      <c r="ZF209" s="412"/>
      <c r="ZG209" s="412"/>
      <c r="ZH209" s="412"/>
      <c r="ZI209" s="412"/>
      <c r="ZJ209" s="412"/>
      <c r="ZK209" s="412"/>
      <c r="ZL209" s="412"/>
      <c r="ZM209" s="412"/>
      <c r="ZN209" s="412"/>
      <c r="ZO209" s="412"/>
      <c r="ZP209" s="412"/>
      <c r="ZQ209" s="412"/>
      <c r="ZR209" s="412"/>
      <c r="ZS209" s="412"/>
      <c r="ZT209" s="412"/>
      <c r="ZU209" s="412"/>
      <c r="ZV209" s="412"/>
      <c r="ZW209" s="412"/>
      <c r="ZX209" s="412"/>
      <c r="ZY209" s="412"/>
      <c r="ZZ209" s="412"/>
      <c r="AAA209" s="412"/>
      <c r="AAB209" s="412"/>
      <c r="AAC209" s="412"/>
      <c r="AAD209" s="412"/>
      <c r="AAE209" s="412"/>
      <c r="AAF209" s="412"/>
      <c r="AAG209" s="412"/>
      <c r="AAH209" s="412"/>
      <c r="AAI209" s="412"/>
      <c r="AAJ209" s="412"/>
      <c r="AAK209" s="412"/>
      <c r="AAL209" s="412"/>
      <c r="AAM209" s="412"/>
      <c r="AAN209" s="412"/>
      <c r="AAO209" s="412"/>
      <c r="AAP209" s="412"/>
      <c r="AAQ209" s="412"/>
      <c r="AAR209" s="412"/>
      <c r="AAS209" s="412"/>
      <c r="AAT209" s="412"/>
      <c r="AAU209" s="412"/>
      <c r="AAV209" s="412"/>
      <c r="AAW209" s="412"/>
      <c r="AAX209" s="412"/>
      <c r="AAY209" s="412"/>
      <c r="AAZ209" s="412"/>
      <c r="ABA209" s="412"/>
      <c r="ABB209" s="412"/>
      <c r="ABC209" s="412"/>
      <c r="ABD209" s="412"/>
      <c r="ABE209" s="412"/>
      <c r="ABF209" s="412"/>
      <c r="ABG209" s="412"/>
      <c r="ABH209" s="412"/>
      <c r="ABI209" s="412"/>
      <c r="ABJ209" s="412"/>
      <c r="ABK209" s="412"/>
      <c r="ABL209" s="412"/>
      <c r="ABM209" s="412"/>
      <c r="ABN209" s="412"/>
      <c r="ABO209" s="412"/>
      <c r="ABP209" s="412"/>
      <c r="ABQ209" s="412"/>
      <c r="ABR209" s="412"/>
      <c r="ABS209" s="412"/>
      <c r="ABT209" s="412"/>
      <c r="ABU209" s="412"/>
      <c r="ABV209" s="412"/>
      <c r="ABW209" s="412"/>
      <c r="ABX209" s="412"/>
      <c r="ABY209" s="412"/>
      <c r="ABZ209" s="412"/>
      <c r="ACA209" s="412"/>
      <c r="ACB209" s="412"/>
      <c r="ACC209" s="412"/>
      <c r="ACD209" s="412"/>
      <c r="ACE209" s="412"/>
      <c r="ACF209" s="412"/>
      <c r="ACG209" s="412"/>
      <c r="ACH209" s="412"/>
      <c r="ACI209" s="412"/>
      <c r="ACJ209" s="412"/>
      <c r="ACK209" s="412"/>
      <c r="ACL209" s="412"/>
      <c r="ACM209" s="412"/>
      <c r="ACN209" s="412"/>
      <c r="ACO209" s="412"/>
      <c r="ACP209" s="412"/>
      <c r="ACQ209" s="412"/>
      <c r="ACR209" s="412"/>
      <c r="ACS209" s="412"/>
      <c r="ACT209" s="412"/>
      <c r="ACU209" s="412"/>
      <c r="ACV209" s="412"/>
      <c r="ACW209" s="412"/>
      <c r="ACX209" s="412"/>
      <c r="ACY209" s="412"/>
      <c r="ACZ209" s="412"/>
      <c r="ADA209" s="412"/>
      <c r="ADB209" s="412"/>
      <c r="ADC209" s="412"/>
      <c r="ADD209" s="412"/>
      <c r="ADE209" s="412"/>
      <c r="ADF209" s="412"/>
      <c r="ADG209" s="412"/>
      <c r="ADH209" s="412"/>
      <c r="ADI209" s="412"/>
      <c r="ADJ209" s="412"/>
      <c r="ADK209" s="412"/>
      <c r="ADL209" s="412"/>
      <c r="ADM209" s="412"/>
      <c r="ADN209" s="412"/>
      <c r="ADO209" s="412"/>
      <c r="ADP209" s="412"/>
      <c r="ADQ209" s="412"/>
      <c r="ADR209" s="412"/>
      <c r="ADS209" s="412"/>
      <c r="ADT209" s="412"/>
      <c r="ADU209" s="412"/>
      <c r="ADV209" s="412"/>
      <c r="ADW209" s="412"/>
      <c r="ADX209" s="412"/>
      <c r="ADY209" s="412"/>
      <c r="ADZ209" s="412"/>
      <c r="AEA209" s="412"/>
      <c r="AEB209" s="412"/>
      <c r="AEC209" s="412"/>
      <c r="AED209" s="412"/>
      <c r="AEE209" s="412"/>
      <c r="AEF209" s="412"/>
      <c r="AEG209" s="412"/>
      <c r="AEH209" s="412"/>
      <c r="AEI209" s="412"/>
      <c r="AEJ209" s="412"/>
      <c r="AEK209" s="412"/>
      <c r="AEL209" s="412"/>
      <c r="AEM209" s="412"/>
      <c r="AEN209" s="412"/>
      <c r="AEO209" s="412"/>
      <c r="AEP209" s="412"/>
      <c r="AEQ209" s="412"/>
      <c r="AER209" s="412"/>
      <c r="AES209" s="412"/>
      <c r="AET209" s="412"/>
      <c r="AEU209" s="412"/>
      <c r="AEV209" s="412"/>
      <c r="AEW209" s="412"/>
      <c r="AEX209" s="412"/>
      <c r="AEY209" s="412"/>
      <c r="AEZ209" s="412"/>
      <c r="AFA209" s="412"/>
      <c r="AFB209" s="412"/>
      <c r="AFC209" s="412"/>
      <c r="AFD209" s="412"/>
      <c r="AFE209" s="412"/>
      <c r="AFF209" s="412"/>
      <c r="AFG209" s="412"/>
      <c r="AFH209" s="412"/>
      <c r="AFI209" s="412"/>
      <c r="AFJ209" s="412"/>
      <c r="AFK209" s="412"/>
      <c r="AFL209" s="412"/>
      <c r="AFM209" s="412"/>
      <c r="AFN209" s="412"/>
      <c r="AFO209" s="412"/>
      <c r="AFP209" s="412"/>
      <c r="AFQ209" s="412"/>
      <c r="AFR209" s="412"/>
      <c r="AFS209" s="412"/>
      <c r="AFT209" s="412"/>
      <c r="AFU209" s="412"/>
      <c r="AFV209" s="412"/>
      <c r="AFW209" s="412"/>
      <c r="AFX209" s="412"/>
      <c r="AFY209" s="412"/>
      <c r="AFZ209" s="412"/>
      <c r="AGA209" s="412"/>
      <c r="AGB209" s="412"/>
      <c r="AGC209" s="412"/>
      <c r="AGD209" s="412"/>
      <c r="AGE209" s="412"/>
      <c r="AGF209" s="412"/>
      <c r="AGG209" s="412"/>
      <c r="AGH209" s="412"/>
      <c r="AGI209" s="412"/>
      <c r="AGJ209" s="412"/>
      <c r="AGK209" s="412"/>
      <c r="AGL209" s="412"/>
      <c r="AGM209" s="412"/>
      <c r="AGN209" s="412"/>
      <c r="AGO209" s="412"/>
      <c r="AGP209" s="412"/>
      <c r="AGQ209" s="412"/>
      <c r="AGR209" s="412"/>
      <c r="AGS209" s="412"/>
      <c r="AGT209" s="412"/>
      <c r="AGU209" s="412"/>
      <c r="AGV209" s="412"/>
      <c r="AGW209" s="412"/>
      <c r="AGX209" s="412"/>
      <c r="AGY209" s="412"/>
      <c r="AGZ209" s="412"/>
      <c r="AHA209" s="412"/>
      <c r="AHB209" s="412"/>
      <c r="AHC209" s="412"/>
      <c r="AHD209" s="412"/>
      <c r="AHE209" s="412"/>
      <c r="AHF209" s="412"/>
      <c r="AHG209" s="412"/>
      <c r="AHH209" s="412"/>
      <c r="AHI209" s="412"/>
      <c r="AHJ209" s="412"/>
      <c r="AHK209" s="412"/>
      <c r="AHL209" s="412"/>
      <c r="AHM209" s="412"/>
      <c r="AHN209" s="412"/>
      <c r="AHO209" s="412"/>
      <c r="AHP209" s="412"/>
      <c r="AHQ209" s="412"/>
      <c r="AHR209" s="412"/>
      <c r="AHS209" s="412"/>
      <c r="AHT209" s="412"/>
      <c r="AHU209" s="412"/>
      <c r="AHV209" s="412"/>
      <c r="AHW209" s="412"/>
      <c r="AHX209" s="412"/>
      <c r="AHY209" s="412"/>
      <c r="AHZ209" s="412"/>
      <c r="AIA209" s="412"/>
      <c r="AIB209" s="412"/>
      <c r="AIC209" s="412"/>
      <c r="AID209" s="412"/>
      <c r="AIE209" s="412"/>
      <c r="AIF209" s="412"/>
      <c r="AIG209" s="412"/>
      <c r="AIH209" s="412"/>
      <c r="AII209" s="412"/>
      <c r="AIJ209" s="412"/>
      <c r="AIK209" s="412"/>
      <c r="AIL209" s="412"/>
      <c r="AIM209" s="412"/>
      <c r="AIN209" s="412"/>
      <c r="AIO209" s="412"/>
      <c r="AIP209" s="412"/>
      <c r="AIQ209" s="412"/>
      <c r="AIR209" s="412"/>
      <c r="AIS209" s="412"/>
      <c r="AIT209" s="412"/>
      <c r="AIU209" s="412"/>
      <c r="AIV209" s="412"/>
      <c r="AIW209" s="412"/>
      <c r="AIX209" s="412"/>
      <c r="AIY209" s="412"/>
      <c r="AIZ209" s="412"/>
      <c r="AJA209" s="412"/>
      <c r="AJB209" s="412"/>
      <c r="AJC209" s="412"/>
      <c r="AJD209" s="412"/>
      <c r="AJE209" s="412"/>
      <c r="AJF209" s="412"/>
      <c r="AJG209" s="412"/>
      <c r="AJH209" s="412"/>
      <c r="AJI209" s="412"/>
      <c r="AJJ209" s="412"/>
      <c r="AJK209" s="412"/>
      <c r="AJL209" s="412"/>
      <c r="AJM209" s="412"/>
      <c r="AJN209" s="412"/>
      <c r="AJO209" s="412"/>
      <c r="AJP209" s="412"/>
      <c r="AJQ209" s="412"/>
      <c r="AJR209" s="412"/>
      <c r="AJS209" s="412"/>
      <c r="AJT209" s="412"/>
      <c r="AJU209" s="412"/>
      <c r="AJV209" s="412"/>
      <c r="AJW209" s="412"/>
      <c r="AJX209" s="412"/>
      <c r="AJY209" s="412"/>
      <c r="AJZ209" s="412"/>
      <c r="AKA209" s="412"/>
      <c r="AKB209" s="412"/>
      <c r="AKC209" s="412"/>
      <c r="AKD209" s="412"/>
      <c r="AKE209" s="412"/>
      <c r="AKF209" s="412"/>
      <c r="AKG209" s="412"/>
      <c r="AKH209" s="412"/>
      <c r="AKI209" s="412"/>
      <c r="AKJ209" s="412"/>
      <c r="AKK209" s="412"/>
      <c r="AKL209" s="412"/>
      <c r="AKM209" s="412"/>
      <c r="AKN209" s="412"/>
      <c r="AKO209" s="412"/>
      <c r="AKP209" s="412"/>
      <c r="AKQ209" s="412"/>
      <c r="AKR209" s="412"/>
      <c r="AKS209" s="412"/>
      <c r="AKT209" s="412"/>
      <c r="AKU209" s="412"/>
      <c r="AKV209" s="412"/>
      <c r="AKW209" s="412"/>
      <c r="AKX209" s="412"/>
      <c r="AKY209" s="412"/>
      <c r="AKZ209" s="412"/>
      <c r="ALA209" s="412"/>
      <c r="ALB209" s="412"/>
      <c r="ALC209" s="412"/>
      <c r="ALD209" s="412"/>
      <c r="ALE209" s="412"/>
      <c r="ALF209" s="412"/>
      <c r="ALG209" s="412"/>
      <c r="ALH209" s="412"/>
      <c r="ALI209" s="412"/>
      <c r="ALJ209" s="412"/>
      <c r="ALK209" s="412"/>
      <c r="ALL209" s="412"/>
      <c r="ALM209" s="412"/>
      <c r="ALN209" s="412"/>
      <c r="ALO209" s="412"/>
      <c r="ALP209" s="412"/>
      <c r="ALQ209" s="412"/>
      <c r="ALR209" s="412"/>
      <c r="ALS209" s="412"/>
      <c r="ALT209" s="412"/>
      <c r="ALU209" s="412"/>
      <c r="ALV209" s="412"/>
      <c r="ALW209" s="412"/>
      <c r="ALX209" s="412"/>
      <c r="ALY209" s="412"/>
      <c r="ALZ209" s="412"/>
      <c r="AMA209" s="412"/>
      <c r="AMB209" s="412"/>
      <c r="AMC209" s="412"/>
      <c r="AMD209" s="412"/>
      <c r="AME209" s="412"/>
      <c r="AMF209" s="412"/>
      <c r="AMG209" s="412"/>
      <c r="AMH209" s="412"/>
    </row>
    <row r="210" spans="1:1024" x14ac:dyDescent="0.25">
      <c r="A210" s="242" t="s">
        <v>903</v>
      </c>
      <c r="B210" s="163">
        <v>209</v>
      </c>
      <c r="C210" s="162" t="s">
        <v>24820</v>
      </c>
      <c r="D210" s="178" t="s">
        <v>904</v>
      </c>
      <c r="E210" s="429"/>
      <c r="F210" s="185">
        <v>4</v>
      </c>
      <c r="G210" s="180"/>
      <c r="H210" s="180"/>
      <c r="I210" s="319">
        <v>0.4</v>
      </c>
      <c r="J210" s="344" t="s">
        <v>752</v>
      </c>
      <c r="K210" s="65">
        <v>1</v>
      </c>
      <c r="L210" s="65">
        <v>1</v>
      </c>
      <c r="M210" s="65">
        <v>1</v>
      </c>
      <c r="N210" s="65"/>
      <c r="O210" s="368"/>
      <c r="P210" s="335">
        <v>2</v>
      </c>
      <c r="Q210" s="140"/>
      <c r="R210" s="140"/>
      <c r="S210" s="140"/>
      <c r="T210" s="140"/>
      <c r="U210" s="140"/>
      <c r="V210" s="219">
        <f t="shared" si="109"/>
        <v>100</v>
      </c>
      <c r="W210" s="219">
        <f t="shared" si="141"/>
        <v>100</v>
      </c>
      <c r="X210" s="219">
        <f t="shared" si="135"/>
        <v>100</v>
      </c>
      <c r="Y210" s="219">
        <f t="shared" si="113"/>
        <v>100</v>
      </c>
      <c r="Z210" s="219">
        <f t="shared" si="114"/>
        <v>10</v>
      </c>
      <c r="AA210" s="220">
        <f t="shared" si="147"/>
        <v>100</v>
      </c>
      <c r="AB210" s="220">
        <f t="shared" si="148"/>
        <v>100</v>
      </c>
      <c r="AC210" s="220">
        <f t="shared" si="117"/>
        <v>100</v>
      </c>
      <c r="AD210" s="416">
        <f t="shared" si="146"/>
        <v>1</v>
      </c>
      <c r="AE210" s="416">
        <f t="shared" si="121"/>
        <v>1</v>
      </c>
      <c r="AF210" s="212">
        <f t="shared" si="142"/>
        <v>1</v>
      </c>
      <c r="AG210" s="212">
        <f t="shared" si="143"/>
        <v>1</v>
      </c>
      <c r="AH210" s="212">
        <f t="shared" si="144"/>
        <v>3</v>
      </c>
      <c r="AI210" s="212">
        <f t="shared" si="145"/>
        <v>5</v>
      </c>
      <c r="AJ210" s="231" t="s">
        <v>24589</v>
      </c>
      <c r="AK210" s="412"/>
      <c r="AL210" s="412"/>
      <c r="AM210" s="214"/>
      <c r="AN210" s="118"/>
      <c r="AO210" s="118"/>
      <c r="AP210" s="185" t="s">
        <v>905</v>
      </c>
      <c r="AQ210" s="167" t="s">
        <v>906</v>
      </c>
      <c r="AR210" s="118"/>
      <c r="AS210" s="118"/>
      <c r="AT210" s="118"/>
      <c r="AU210" s="412"/>
      <c r="AV210" s="412"/>
      <c r="AW210" s="412"/>
      <c r="AX210" s="412"/>
      <c r="AY210" s="412"/>
      <c r="AZ210" s="412"/>
      <c r="BA210" s="412"/>
      <c r="BB210" s="412"/>
      <c r="BC210" s="412"/>
      <c r="BD210" s="412"/>
      <c r="BE210" s="412"/>
      <c r="BF210" s="412"/>
      <c r="BG210" s="412"/>
      <c r="BH210" s="412"/>
      <c r="BI210" s="412"/>
      <c r="BJ210" s="412"/>
      <c r="BK210" s="412"/>
      <c r="BL210" s="412"/>
      <c r="BM210" s="412"/>
      <c r="BN210" s="412"/>
      <c r="BO210" s="412"/>
      <c r="BP210" s="412"/>
      <c r="BQ210" s="412"/>
      <c r="BR210" s="412"/>
      <c r="BS210" s="412"/>
      <c r="BT210" s="412"/>
      <c r="BU210" s="412"/>
      <c r="BV210" s="412"/>
      <c r="BW210" s="412"/>
      <c r="BX210" s="412"/>
      <c r="BY210" s="412"/>
      <c r="BZ210" s="412"/>
      <c r="CA210" s="412"/>
      <c r="CB210" s="412"/>
      <c r="CC210" s="412"/>
      <c r="CD210" s="412"/>
      <c r="CE210" s="412"/>
      <c r="CF210" s="412"/>
      <c r="CG210" s="412"/>
      <c r="CH210" s="412"/>
      <c r="CI210" s="412"/>
      <c r="CJ210" s="412"/>
      <c r="CK210" s="412"/>
      <c r="CL210" s="412"/>
      <c r="CM210" s="412"/>
      <c r="CN210" s="412"/>
      <c r="CO210" s="412"/>
      <c r="CP210" s="412"/>
      <c r="CQ210" s="412"/>
      <c r="CR210" s="412"/>
      <c r="CS210" s="412"/>
      <c r="CT210" s="412"/>
      <c r="CU210" s="412"/>
      <c r="CV210" s="412"/>
      <c r="CW210" s="412"/>
      <c r="CX210" s="412"/>
      <c r="CY210" s="412"/>
      <c r="CZ210" s="412"/>
      <c r="DA210" s="412"/>
      <c r="DB210" s="412"/>
      <c r="DC210" s="412"/>
      <c r="DD210" s="412"/>
      <c r="DE210" s="412"/>
      <c r="DF210" s="412"/>
      <c r="DG210" s="412"/>
      <c r="DH210" s="412"/>
      <c r="DI210" s="412"/>
      <c r="DJ210" s="412"/>
      <c r="DK210" s="412"/>
      <c r="DL210" s="412"/>
      <c r="DM210" s="412"/>
      <c r="DN210" s="412"/>
      <c r="DO210" s="412"/>
      <c r="DP210" s="412"/>
      <c r="DQ210" s="412"/>
      <c r="DR210" s="412"/>
      <c r="DS210" s="412"/>
      <c r="DT210" s="412"/>
      <c r="DU210" s="412"/>
      <c r="DV210" s="412"/>
      <c r="DW210" s="412"/>
      <c r="DX210" s="412"/>
      <c r="DY210" s="412"/>
      <c r="DZ210" s="412"/>
      <c r="EA210" s="412"/>
      <c r="EB210" s="412"/>
      <c r="EC210" s="412"/>
      <c r="ED210" s="412"/>
      <c r="EE210" s="412"/>
      <c r="EF210" s="412"/>
      <c r="EG210" s="412"/>
      <c r="EH210" s="412"/>
      <c r="EI210" s="412"/>
      <c r="EJ210" s="412"/>
      <c r="EK210" s="412"/>
      <c r="EL210" s="412"/>
      <c r="EM210" s="412"/>
      <c r="EN210" s="412"/>
      <c r="EO210" s="412"/>
      <c r="EP210" s="412"/>
      <c r="EQ210" s="412"/>
      <c r="ER210" s="412"/>
      <c r="ES210" s="412"/>
      <c r="ET210" s="412"/>
      <c r="EU210" s="412"/>
      <c r="EV210" s="412"/>
      <c r="EW210" s="412"/>
      <c r="EX210" s="412"/>
      <c r="EY210" s="412"/>
      <c r="EZ210" s="412"/>
      <c r="FA210" s="412"/>
      <c r="FB210" s="412"/>
      <c r="FC210" s="412"/>
      <c r="FD210" s="412"/>
      <c r="FE210" s="412"/>
      <c r="FF210" s="412"/>
      <c r="FG210" s="412"/>
      <c r="FH210" s="412"/>
      <c r="FI210" s="412"/>
      <c r="FJ210" s="412"/>
      <c r="FK210" s="412"/>
      <c r="FL210" s="412"/>
      <c r="FM210" s="412"/>
      <c r="FN210" s="412"/>
      <c r="FO210" s="412"/>
      <c r="FP210" s="412"/>
      <c r="FQ210" s="412"/>
      <c r="FR210" s="412"/>
      <c r="FS210" s="412"/>
      <c r="FT210" s="412"/>
      <c r="FU210" s="412"/>
      <c r="FV210" s="412"/>
      <c r="FW210" s="412"/>
      <c r="FX210" s="412"/>
      <c r="FY210" s="412"/>
      <c r="FZ210" s="412"/>
      <c r="GA210" s="412"/>
      <c r="GB210" s="412"/>
      <c r="GC210" s="412"/>
      <c r="GD210" s="412"/>
      <c r="GE210" s="412"/>
      <c r="GF210" s="412"/>
      <c r="GG210" s="412"/>
      <c r="GH210" s="412"/>
      <c r="GI210" s="412"/>
      <c r="GJ210" s="412"/>
      <c r="GK210" s="412"/>
      <c r="GL210" s="412"/>
      <c r="GM210" s="412"/>
      <c r="GN210" s="412"/>
      <c r="GO210" s="412"/>
      <c r="GP210" s="412"/>
      <c r="GQ210" s="412"/>
      <c r="GR210" s="412"/>
      <c r="GS210" s="412"/>
      <c r="GT210" s="412"/>
      <c r="GU210" s="412"/>
      <c r="GV210" s="412"/>
      <c r="GW210" s="412"/>
      <c r="GX210" s="412"/>
      <c r="GY210" s="412"/>
      <c r="GZ210" s="412"/>
      <c r="HA210" s="412"/>
      <c r="HB210" s="412"/>
      <c r="HC210" s="412"/>
      <c r="HD210" s="412"/>
      <c r="HE210" s="412"/>
      <c r="HF210" s="412"/>
      <c r="HG210" s="412"/>
      <c r="HH210" s="412"/>
      <c r="HI210" s="412"/>
      <c r="HJ210" s="412"/>
      <c r="HK210" s="412"/>
      <c r="HL210" s="412"/>
      <c r="HM210" s="412"/>
      <c r="HN210" s="412"/>
      <c r="HO210" s="412"/>
      <c r="HP210" s="412"/>
      <c r="HQ210" s="412"/>
      <c r="HR210" s="412"/>
      <c r="HS210" s="412"/>
      <c r="HT210" s="412"/>
      <c r="HU210" s="412"/>
      <c r="HV210" s="412"/>
      <c r="HW210" s="412"/>
      <c r="HX210" s="412"/>
      <c r="HY210" s="412"/>
      <c r="HZ210" s="412"/>
      <c r="IA210" s="412"/>
      <c r="IB210" s="412"/>
      <c r="IC210" s="412"/>
      <c r="ID210" s="412"/>
      <c r="IE210" s="412"/>
      <c r="IF210" s="412"/>
      <c r="IG210" s="412"/>
      <c r="IH210" s="412"/>
      <c r="II210" s="412"/>
      <c r="IJ210" s="412"/>
      <c r="IK210" s="412"/>
      <c r="IL210" s="412"/>
      <c r="IM210" s="412"/>
      <c r="IN210" s="412"/>
      <c r="IO210" s="412"/>
      <c r="IP210" s="412"/>
      <c r="IQ210" s="412"/>
      <c r="IR210" s="412"/>
      <c r="IS210" s="412"/>
      <c r="IT210" s="412"/>
      <c r="IU210" s="412"/>
      <c r="IV210" s="412"/>
      <c r="IW210" s="412"/>
      <c r="IX210" s="412"/>
      <c r="IY210" s="412"/>
      <c r="IZ210" s="412"/>
      <c r="JA210" s="412"/>
      <c r="JB210" s="412"/>
      <c r="JC210" s="412"/>
      <c r="JD210" s="412"/>
      <c r="JE210" s="412"/>
      <c r="JF210" s="412"/>
      <c r="JG210" s="412"/>
      <c r="JH210" s="412"/>
      <c r="JI210" s="412"/>
      <c r="JJ210" s="412"/>
      <c r="JK210" s="412"/>
      <c r="JL210" s="412"/>
      <c r="JM210" s="412"/>
      <c r="JN210" s="412"/>
      <c r="JO210" s="412"/>
      <c r="JP210" s="412"/>
      <c r="JQ210" s="412"/>
      <c r="JR210" s="412"/>
      <c r="JS210" s="412"/>
      <c r="JT210" s="412"/>
      <c r="JU210" s="412"/>
      <c r="JV210" s="412"/>
      <c r="JW210" s="412"/>
      <c r="JX210" s="412"/>
      <c r="JY210" s="412"/>
      <c r="JZ210" s="412"/>
      <c r="KA210" s="412"/>
      <c r="KB210" s="412"/>
      <c r="KC210" s="412"/>
      <c r="KD210" s="412"/>
      <c r="KE210" s="412"/>
      <c r="KF210" s="412"/>
      <c r="KG210" s="412"/>
      <c r="KH210" s="412"/>
      <c r="KI210" s="412"/>
      <c r="KJ210" s="412"/>
      <c r="KK210" s="412"/>
      <c r="KL210" s="412"/>
      <c r="KM210" s="412"/>
      <c r="KN210" s="412"/>
      <c r="KO210" s="412"/>
      <c r="KP210" s="412"/>
      <c r="KQ210" s="412"/>
      <c r="KR210" s="412"/>
      <c r="KS210" s="412"/>
      <c r="KT210" s="412"/>
      <c r="KU210" s="412"/>
      <c r="KV210" s="412"/>
      <c r="KW210" s="412"/>
      <c r="KX210" s="412"/>
      <c r="KY210" s="412"/>
      <c r="KZ210" s="412"/>
      <c r="LA210" s="412"/>
      <c r="LB210" s="412"/>
      <c r="LC210" s="412"/>
      <c r="LD210" s="412"/>
      <c r="LE210" s="412"/>
      <c r="LF210" s="412"/>
      <c r="LG210" s="412"/>
      <c r="LH210" s="412"/>
      <c r="LI210" s="412"/>
      <c r="LJ210" s="412"/>
      <c r="LK210" s="412"/>
      <c r="LL210" s="412"/>
      <c r="LM210" s="412"/>
      <c r="LN210" s="412"/>
      <c r="LO210" s="412"/>
      <c r="LP210" s="412"/>
      <c r="LQ210" s="412"/>
      <c r="LR210" s="412"/>
      <c r="LS210" s="412"/>
      <c r="LT210" s="412"/>
      <c r="LU210" s="412"/>
      <c r="LV210" s="412"/>
      <c r="LW210" s="412"/>
      <c r="LX210" s="412"/>
      <c r="LY210" s="412"/>
      <c r="LZ210" s="412"/>
      <c r="MA210" s="412"/>
      <c r="MB210" s="412"/>
      <c r="MC210" s="412"/>
      <c r="MD210" s="412"/>
      <c r="ME210" s="412"/>
      <c r="MF210" s="412"/>
      <c r="MG210" s="412"/>
      <c r="MH210" s="412"/>
      <c r="MI210" s="412"/>
      <c r="MJ210" s="412"/>
      <c r="MK210" s="412"/>
      <c r="ML210" s="412"/>
      <c r="MM210" s="412"/>
      <c r="MN210" s="412"/>
      <c r="MO210" s="412"/>
      <c r="MP210" s="412"/>
      <c r="MQ210" s="412"/>
      <c r="MR210" s="412"/>
      <c r="MS210" s="412"/>
      <c r="MT210" s="412"/>
      <c r="MU210" s="412"/>
      <c r="MV210" s="412"/>
      <c r="MW210" s="412"/>
      <c r="MX210" s="412"/>
      <c r="MY210" s="412"/>
      <c r="MZ210" s="412"/>
      <c r="NA210" s="412"/>
      <c r="NB210" s="412"/>
      <c r="NC210" s="412"/>
      <c r="ND210" s="412"/>
      <c r="NE210" s="412"/>
      <c r="NF210" s="412"/>
      <c r="NG210" s="412"/>
      <c r="NH210" s="412"/>
      <c r="NI210" s="412"/>
      <c r="NJ210" s="412"/>
      <c r="NK210" s="412"/>
      <c r="NL210" s="412"/>
      <c r="NM210" s="412"/>
      <c r="NN210" s="412"/>
      <c r="NO210" s="412"/>
      <c r="NP210" s="412"/>
      <c r="NQ210" s="412"/>
      <c r="NR210" s="412"/>
      <c r="NS210" s="412"/>
      <c r="NT210" s="412"/>
      <c r="NU210" s="412"/>
      <c r="NV210" s="412"/>
      <c r="NW210" s="412"/>
      <c r="NX210" s="412"/>
      <c r="NY210" s="412"/>
      <c r="NZ210" s="412"/>
      <c r="OA210" s="412"/>
      <c r="OB210" s="412"/>
      <c r="OC210" s="412"/>
      <c r="OD210" s="412"/>
      <c r="OE210" s="412"/>
      <c r="OF210" s="412"/>
      <c r="OG210" s="412"/>
      <c r="OH210" s="412"/>
      <c r="OI210" s="412"/>
      <c r="OJ210" s="412"/>
      <c r="OK210" s="412"/>
      <c r="OL210" s="412"/>
      <c r="OM210" s="412"/>
      <c r="ON210" s="412"/>
      <c r="OO210" s="412"/>
      <c r="OP210" s="412"/>
      <c r="OQ210" s="412"/>
      <c r="OR210" s="412"/>
      <c r="OS210" s="412"/>
      <c r="OT210" s="412"/>
      <c r="OU210" s="412"/>
      <c r="OV210" s="412"/>
      <c r="OW210" s="412"/>
      <c r="OX210" s="412"/>
      <c r="OY210" s="412"/>
      <c r="OZ210" s="412"/>
      <c r="PA210" s="412"/>
      <c r="PB210" s="412"/>
      <c r="PC210" s="412"/>
      <c r="PD210" s="412"/>
      <c r="PE210" s="412"/>
      <c r="PF210" s="412"/>
      <c r="PG210" s="412"/>
      <c r="PH210" s="412"/>
      <c r="PI210" s="412"/>
      <c r="PJ210" s="412"/>
      <c r="PK210" s="412"/>
      <c r="PL210" s="412"/>
      <c r="PM210" s="412"/>
      <c r="PN210" s="412"/>
      <c r="PO210" s="412"/>
      <c r="PP210" s="412"/>
      <c r="PQ210" s="412"/>
      <c r="PR210" s="412"/>
      <c r="PS210" s="412"/>
      <c r="PT210" s="412"/>
      <c r="PU210" s="412"/>
      <c r="PV210" s="412"/>
      <c r="PW210" s="412"/>
      <c r="PX210" s="412"/>
      <c r="PY210" s="412"/>
      <c r="PZ210" s="412"/>
      <c r="QA210" s="412"/>
      <c r="QB210" s="412"/>
      <c r="QC210" s="412"/>
      <c r="QD210" s="412"/>
      <c r="QE210" s="412"/>
      <c r="QF210" s="412"/>
      <c r="QG210" s="412"/>
      <c r="QH210" s="412"/>
      <c r="QI210" s="412"/>
      <c r="QJ210" s="412"/>
      <c r="QK210" s="412"/>
      <c r="QL210" s="412"/>
      <c r="QM210" s="412"/>
      <c r="QN210" s="412"/>
      <c r="QO210" s="412"/>
      <c r="QP210" s="412"/>
      <c r="QQ210" s="412"/>
      <c r="QR210" s="412"/>
      <c r="QS210" s="412"/>
      <c r="QT210" s="412"/>
      <c r="QU210" s="412"/>
      <c r="QV210" s="412"/>
      <c r="QW210" s="412"/>
      <c r="QX210" s="412"/>
      <c r="QY210" s="412"/>
      <c r="QZ210" s="412"/>
      <c r="RA210" s="412"/>
      <c r="RB210" s="412"/>
      <c r="RC210" s="412"/>
      <c r="RD210" s="412"/>
      <c r="RE210" s="412"/>
      <c r="RF210" s="412"/>
      <c r="RG210" s="412"/>
      <c r="RH210" s="412"/>
      <c r="RI210" s="412"/>
      <c r="RJ210" s="412"/>
      <c r="RK210" s="412"/>
      <c r="RL210" s="412"/>
      <c r="RM210" s="412"/>
      <c r="RN210" s="412"/>
      <c r="RO210" s="412"/>
      <c r="RP210" s="412"/>
      <c r="RQ210" s="412"/>
      <c r="RR210" s="412"/>
      <c r="RS210" s="412"/>
      <c r="RT210" s="412"/>
      <c r="RU210" s="412"/>
      <c r="RV210" s="412"/>
      <c r="RW210" s="412"/>
      <c r="RX210" s="412"/>
      <c r="RY210" s="412"/>
      <c r="RZ210" s="412"/>
      <c r="SA210" s="412"/>
      <c r="SB210" s="412"/>
      <c r="SC210" s="412"/>
      <c r="SD210" s="412"/>
      <c r="SE210" s="412"/>
      <c r="SF210" s="412"/>
      <c r="SG210" s="412"/>
      <c r="SH210" s="412"/>
      <c r="SI210" s="412"/>
      <c r="SJ210" s="412"/>
      <c r="SK210" s="412"/>
      <c r="SL210" s="412"/>
      <c r="SM210" s="412"/>
      <c r="SN210" s="412"/>
      <c r="SO210" s="412"/>
      <c r="SP210" s="412"/>
      <c r="SQ210" s="412"/>
      <c r="SR210" s="412"/>
      <c r="SS210" s="412"/>
      <c r="ST210" s="412"/>
      <c r="SU210" s="412"/>
      <c r="SV210" s="412"/>
      <c r="SW210" s="412"/>
      <c r="SX210" s="412"/>
      <c r="SY210" s="412"/>
      <c r="SZ210" s="412"/>
      <c r="TA210" s="412"/>
      <c r="TB210" s="412"/>
      <c r="TC210" s="412"/>
      <c r="TD210" s="412"/>
      <c r="TE210" s="412"/>
      <c r="TF210" s="412"/>
      <c r="TG210" s="412"/>
      <c r="TH210" s="412"/>
      <c r="TI210" s="412"/>
      <c r="TJ210" s="412"/>
      <c r="TK210" s="412"/>
      <c r="TL210" s="412"/>
      <c r="TM210" s="412"/>
      <c r="TN210" s="412"/>
      <c r="TO210" s="412"/>
      <c r="TP210" s="412"/>
      <c r="TQ210" s="412"/>
      <c r="TR210" s="412"/>
      <c r="TS210" s="412"/>
      <c r="TT210" s="412"/>
      <c r="TU210" s="412"/>
      <c r="TV210" s="412"/>
      <c r="TW210" s="412"/>
      <c r="TX210" s="412"/>
      <c r="TY210" s="412"/>
      <c r="TZ210" s="412"/>
      <c r="UA210" s="412"/>
      <c r="UB210" s="412"/>
      <c r="UC210" s="412"/>
      <c r="UD210" s="412"/>
      <c r="UE210" s="412"/>
      <c r="UF210" s="412"/>
      <c r="UG210" s="412"/>
      <c r="UH210" s="412"/>
      <c r="UI210" s="412"/>
      <c r="UJ210" s="412"/>
      <c r="UK210" s="412"/>
      <c r="UL210" s="412"/>
      <c r="UM210" s="412"/>
      <c r="UN210" s="412"/>
      <c r="UO210" s="412"/>
      <c r="UP210" s="412"/>
      <c r="UQ210" s="412"/>
      <c r="UR210" s="412"/>
      <c r="US210" s="412"/>
      <c r="UT210" s="412"/>
      <c r="UU210" s="412"/>
      <c r="UV210" s="412"/>
      <c r="UW210" s="412"/>
      <c r="UX210" s="412"/>
      <c r="UY210" s="412"/>
      <c r="UZ210" s="412"/>
      <c r="VA210" s="412"/>
      <c r="VB210" s="412"/>
      <c r="VC210" s="412"/>
      <c r="VD210" s="412"/>
      <c r="VE210" s="412"/>
      <c r="VF210" s="412"/>
      <c r="VG210" s="412"/>
      <c r="VH210" s="412"/>
      <c r="VI210" s="412"/>
      <c r="VJ210" s="412"/>
      <c r="VK210" s="412"/>
      <c r="VL210" s="412"/>
      <c r="VM210" s="412"/>
      <c r="VN210" s="412"/>
      <c r="VO210" s="412"/>
      <c r="VP210" s="412"/>
      <c r="VQ210" s="412"/>
      <c r="VR210" s="412"/>
      <c r="VS210" s="412"/>
      <c r="VT210" s="412"/>
      <c r="VU210" s="412"/>
      <c r="VV210" s="412"/>
      <c r="VW210" s="412"/>
      <c r="VX210" s="412"/>
      <c r="VY210" s="412"/>
      <c r="VZ210" s="412"/>
      <c r="WA210" s="412"/>
      <c r="WB210" s="412"/>
      <c r="WC210" s="412"/>
      <c r="WD210" s="412"/>
      <c r="WE210" s="412"/>
      <c r="WF210" s="412"/>
      <c r="WG210" s="412"/>
      <c r="WH210" s="412"/>
      <c r="WI210" s="412"/>
      <c r="WJ210" s="412"/>
      <c r="WK210" s="412"/>
      <c r="WL210" s="412"/>
      <c r="WM210" s="412"/>
      <c r="WN210" s="412"/>
      <c r="WO210" s="412"/>
      <c r="WP210" s="412"/>
      <c r="WQ210" s="412"/>
      <c r="WR210" s="412"/>
      <c r="WS210" s="412"/>
      <c r="WT210" s="412"/>
      <c r="WU210" s="412"/>
      <c r="WV210" s="412"/>
      <c r="WW210" s="412"/>
      <c r="WX210" s="412"/>
      <c r="WY210" s="412"/>
      <c r="WZ210" s="412"/>
      <c r="XA210" s="412"/>
      <c r="XB210" s="412"/>
      <c r="XC210" s="412"/>
      <c r="XD210" s="412"/>
      <c r="XE210" s="412"/>
      <c r="XF210" s="412"/>
      <c r="XG210" s="412"/>
      <c r="XH210" s="412"/>
      <c r="XI210" s="412"/>
      <c r="XJ210" s="412"/>
      <c r="XK210" s="412"/>
      <c r="XL210" s="412"/>
      <c r="XM210" s="412"/>
      <c r="XN210" s="412"/>
      <c r="XO210" s="412"/>
      <c r="XP210" s="412"/>
      <c r="XQ210" s="412"/>
      <c r="XR210" s="412"/>
      <c r="XS210" s="412"/>
      <c r="XT210" s="412"/>
      <c r="XU210" s="412"/>
      <c r="XV210" s="412"/>
      <c r="XW210" s="412"/>
      <c r="XX210" s="412"/>
      <c r="XY210" s="412"/>
      <c r="XZ210" s="412"/>
      <c r="YA210" s="412"/>
      <c r="YB210" s="412"/>
      <c r="YC210" s="412"/>
      <c r="YD210" s="412"/>
      <c r="YE210" s="412"/>
      <c r="YF210" s="412"/>
      <c r="YG210" s="412"/>
      <c r="YH210" s="412"/>
      <c r="YI210" s="412"/>
      <c r="YJ210" s="412"/>
      <c r="YK210" s="412"/>
      <c r="YL210" s="412"/>
      <c r="YM210" s="412"/>
      <c r="YN210" s="412"/>
      <c r="YO210" s="412"/>
      <c r="YP210" s="412"/>
      <c r="YQ210" s="412"/>
      <c r="YR210" s="412"/>
      <c r="YS210" s="412"/>
      <c r="YT210" s="412"/>
      <c r="YU210" s="412"/>
      <c r="YV210" s="412"/>
      <c r="YW210" s="412"/>
      <c r="YX210" s="412"/>
      <c r="YY210" s="412"/>
      <c r="YZ210" s="412"/>
      <c r="ZA210" s="412"/>
      <c r="ZB210" s="412"/>
      <c r="ZC210" s="412"/>
      <c r="ZD210" s="412"/>
      <c r="ZE210" s="412"/>
      <c r="ZF210" s="412"/>
      <c r="ZG210" s="412"/>
      <c r="ZH210" s="412"/>
      <c r="ZI210" s="412"/>
      <c r="ZJ210" s="412"/>
      <c r="ZK210" s="412"/>
      <c r="ZL210" s="412"/>
      <c r="ZM210" s="412"/>
      <c r="ZN210" s="412"/>
      <c r="ZO210" s="412"/>
      <c r="ZP210" s="412"/>
      <c r="ZQ210" s="412"/>
      <c r="ZR210" s="412"/>
      <c r="ZS210" s="412"/>
      <c r="ZT210" s="412"/>
      <c r="ZU210" s="412"/>
      <c r="ZV210" s="412"/>
      <c r="ZW210" s="412"/>
      <c r="ZX210" s="412"/>
      <c r="ZY210" s="412"/>
      <c r="ZZ210" s="412"/>
      <c r="AAA210" s="412"/>
      <c r="AAB210" s="412"/>
      <c r="AAC210" s="412"/>
      <c r="AAD210" s="412"/>
      <c r="AAE210" s="412"/>
      <c r="AAF210" s="412"/>
      <c r="AAG210" s="412"/>
      <c r="AAH210" s="412"/>
      <c r="AAI210" s="412"/>
      <c r="AAJ210" s="412"/>
      <c r="AAK210" s="412"/>
      <c r="AAL210" s="412"/>
      <c r="AAM210" s="412"/>
      <c r="AAN210" s="412"/>
      <c r="AAO210" s="412"/>
      <c r="AAP210" s="412"/>
      <c r="AAQ210" s="412"/>
      <c r="AAR210" s="412"/>
      <c r="AAS210" s="412"/>
      <c r="AAT210" s="412"/>
      <c r="AAU210" s="412"/>
      <c r="AAV210" s="412"/>
      <c r="AAW210" s="412"/>
      <c r="AAX210" s="412"/>
      <c r="AAY210" s="412"/>
      <c r="AAZ210" s="412"/>
      <c r="ABA210" s="412"/>
      <c r="ABB210" s="412"/>
      <c r="ABC210" s="412"/>
      <c r="ABD210" s="412"/>
      <c r="ABE210" s="412"/>
      <c r="ABF210" s="412"/>
      <c r="ABG210" s="412"/>
      <c r="ABH210" s="412"/>
      <c r="ABI210" s="412"/>
      <c r="ABJ210" s="412"/>
      <c r="ABK210" s="412"/>
      <c r="ABL210" s="412"/>
      <c r="ABM210" s="412"/>
      <c r="ABN210" s="412"/>
      <c r="ABO210" s="412"/>
      <c r="ABP210" s="412"/>
      <c r="ABQ210" s="412"/>
      <c r="ABR210" s="412"/>
      <c r="ABS210" s="412"/>
      <c r="ABT210" s="412"/>
      <c r="ABU210" s="412"/>
      <c r="ABV210" s="412"/>
      <c r="ABW210" s="412"/>
      <c r="ABX210" s="412"/>
      <c r="ABY210" s="412"/>
      <c r="ABZ210" s="412"/>
      <c r="ACA210" s="412"/>
      <c r="ACB210" s="412"/>
      <c r="ACC210" s="412"/>
      <c r="ACD210" s="412"/>
      <c r="ACE210" s="412"/>
      <c r="ACF210" s="412"/>
      <c r="ACG210" s="412"/>
      <c r="ACH210" s="412"/>
      <c r="ACI210" s="412"/>
      <c r="ACJ210" s="412"/>
      <c r="ACK210" s="412"/>
      <c r="ACL210" s="412"/>
      <c r="ACM210" s="412"/>
      <c r="ACN210" s="412"/>
      <c r="ACO210" s="412"/>
      <c r="ACP210" s="412"/>
      <c r="ACQ210" s="412"/>
      <c r="ACR210" s="412"/>
      <c r="ACS210" s="412"/>
      <c r="ACT210" s="412"/>
      <c r="ACU210" s="412"/>
      <c r="ACV210" s="412"/>
      <c r="ACW210" s="412"/>
      <c r="ACX210" s="412"/>
      <c r="ACY210" s="412"/>
      <c r="ACZ210" s="412"/>
      <c r="ADA210" s="412"/>
      <c r="ADB210" s="412"/>
      <c r="ADC210" s="412"/>
      <c r="ADD210" s="412"/>
      <c r="ADE210" s="412"/>
      <c r="ADF210" s="412"/>
      <c r="ADG210" s="412"/>
      <c r="ADH210" s="412"/>
      <c r="ADI210" s="412"/>
      <c r="ADJ210" s="412"/>
      <c r="ADK210" s="412"/>
      <c r="ADL210" s="412"/>
      <c r="ADM210" s="412"/>
      <c r="ADN210" s="412"/>
      <c r="ADO210" s="412"/>
      <c r="ADP210" s="412"/>
      <c r="ADQ210" s="412"/>
      <c r="ADR210" s="412"/>
      <c r="ADS210" s="412"/>
      <c r="ADT210" s="412"/>
      <c r="ADU210" s="412"/>
      <c r="ADV210" s="412"/>
      <c r="ADW210" s="412"/>
      <c r="ADX210" s="412"/>
      <c r="ADY210" s="412"/>
      <c r="ADZ210" s="412"/>
      <c r="AEA210" s="412"/>
      <c r="AEB210" s="412"/>
      <c r="AEC210" s="412"/>
      <c r="AED210" s="412"/>
      <c r="AEE210" s="412"/>
      <c r="AEF210" s="412"/>
      <c r="AEG210" s="412"/>
      <c r="AEH210" s="412"/>
      <c r="AEI210" s="412"/>
      <c r="AEJ210" s="412"/>
      <c r="AEK210" s="412"/>
      <c r="AEL210" s="412"/>
      <c r="AEM210" s="412"/>
      <c r="AEN210" s="412"/>
      <c r="AEO210" s="412"/>
      <c r="AEP210" s="412"/>
      <c r="AEQ210" s="412"/>
      <c r="AER210" s="412"/>
      <c r="AES210" s="412"/>
      <c r="AET210" s="412"/>
      <c r="AEU210" s="412"/>
      <c r="AEV210" s="412"/>
      <c r="AEW210" s="412"/>
      <c r="AEX210" s="412"/>
      <c r="AEY210" s="412"/>
      <c r="AEZ210" s="412"/>
      <c r="AFA210" s="412"/>
      <c r="AFB210" s="412"/>
      <c r="AFC210" s="412"/>
      <c r="AFD210" s="412"/>
      <c r="AFE210" s="412"/>
      <c r="AFF210" s="412"/>
      <c r="AFG210" s="412"/>
      <c r="AFH210" s="412"/>
      <c r="AFI210" s="412"/>
      <c r="AFJ210" s="412"/>
      <c r="AFK210" s="412"/>
      <c r="AFL210" s="412"/>
      <c r="AFM210" s="412"/>
      <c r="AFN210" s="412"/>
      <c r="AFO210" s="412"/>
      <c r="AFP210" s="412"/>
      <c r="AFQ210" s="412"/>
      <c r="AFR210" s="412"/>
      <c r="AFS210" s="412"/>
      <c r="AFT210" s="412"/>
      <c r="AFU210" s="412"/>
      <c r="AFV210" s="412"/>
      <c r="AFW210" s="412"/>
      <c r="AFX210" s="412"/>
      <c r="AFY210" s="412"/>
      <c r="AFZ210" s="412"/>
      <c r="AGA210" s="412"/>
      <c r="AGB210" s="412"/>
      <c r="AGC210" s="412"/>
      <c r="AGD210" s="412"/>
      <c r="AGE210" s="412"/>
      <c r="AGF210" s="412"/>
      <c r="AGG210" s="412"/>
      <c r="AGH210" s="412"/>
      <c r="AGI210" s="412"/>
      <c r="AGJ210" s="412"/>
      <c r="AGK210" s="412"/>
      <c r="AGL210" s="412"/>
      <c r="AGM210" s="412"/>
      <c r="AGN210" s="412"/>
      <c r="AGO210" s="412"/>
      <c r="AGP210" s="412"/>
      <c r="AGQ210" s="412"/>
      <c r="AGR210" s="412"/>
      <c r="AGS210" s="412"/>
      <c r="AGT210" s="412"/>
      <c r="AGU210" s="412"/>
      <c r="AGV210" s="412"/>
      <c r="AGW210" s="412"/>
      <c r="AGX210" s="412"/>
      <c r="AGY210" s="412"/>
      <c r="AGZ210" s="412"/>
      <c r="AHA210" s="412"/>
      <c r="AHB210" s="412"/>
      <c r="AHC210" s="412"/>
      <c r="AHD210" s="412"/>
      <c r="AHE210" s="412"/>
      <c r="AHF210" s="412"/>
      <c r="AHG210" s="412"/>
      <c r="AHH210" s="412"/>
      <c r="AHI210" s="412"/>
      <c r="AHJ210" s="412"/>
      <c r="AHK210" s="412"/>
      <c r="AHL210" s="412"/>
      <c r="AHM210" s="412"/>
      <c r="AHN210" s="412"/>
      <c r="AHO210" s="412"/>
      <c r="AHP210" s="412"/>
      <c r="AHQ210" s="412"/>
      <c r="AHR210" s="412"/>
      <c r="AHS210" s="412"/>
      <c r="AHT210" s="412"/>
      <c r="AHU210" s="412"/>
      <c r="AHV210" s="412"/>
      <c r="AHW210" s="412"/>
      <c r="AHX210" s="412"/>
      <c r="AHY210" s="412"/>
      <c r="AHZ210" s="412"/>
      <c r="AIA210" s="412"/>
      <c r="AIB210" s="412"/>
      <c r="AIC210" s="412"/>
      <c r="AID210" s="412"/>
      <c r="AIE210" s="412"/>
      <c r="AIF210" s="412"/>
      <c r="AIG210" s="412"/>
      <c r="AIH210" s="412"/>
      <c r="AII210" s="412"/>
      <c r="AIJ210" s="412"/>
      <c r="AIK210" s="412"/>
      <c r="AIL210" s="412"/>
      <c r="AIM210" s="412"/>
      <c r="AIN210" s="412"/>
      <c r="AIO210" s="412"/>
      <c r="AIP210" s="412"/>
      <c r="AIQ210" s="412"/>
      <c r="AIR210" s="412"/>
      <c r="AIS210" s="412"/>
      <c r="AIT210" s="412"/>
      <c r="AIU210" s="412"/>
      <c r="AIV210" s="412"/>
      <c r="AIW210" s="412"/>
      <c r="AIX210" s="412"/>
      <c r="AIY210" s="412"/>
      <c r="AIZ210" s="412"/>
      <c r="AJA210" s="412"/>
      <c r="AJB210" s="412"/>
      <c r="AJC210" s="412"/>
      <c r="AJD210" s="412"/>
      <c r="AJE210" s="412"/>
      <c r="AJF210" s="412"/>
      <c r="AJG210" s="412"/>
      <c r="AJH210" s="412"/>
      <c r="AJI210" s="412"/>
      <c r="AJJ210" s="412"/>
      <c r="AJK210" s="412"/>
      <c r="AJL210" s="412"/>
      <c r="AJM210" s="412"/>
      <c r="AJN210" s="412"/>
      <c r="AJO210" s="412"/>
      <c r="AJP210" s="412"/>
      <c r="AJQ210" s="412"/>
      <c r="AJR210" s="412"/>
      <c r="AJS210" s="412"/>
      <c r="AJT210" s="412"/>
      <c r="AJU210" s="412"/>
      <c r="AJV210" s="412"/>
      <c r="AJW210" s="412"/>
      <c r="AJX210" s="412"/>
      <c r="AJY210" s="412"/>
      <c r="AJZ210" s="412"/>
      <c r="AKA210" s="412"/>
      <c r="AKB210" s="412"/>
      <c r="AKC210" s="412"/>
      <c r="AKD210" s="412"/>
      <c r="AKE210" s="412"/>
      <c r="AKF210" s="412"/>
      <c r="AKG210" s="412"/>
      <c r="AKH210" s="412"/>
      <c r="AKI210" s="412"/>
      <c r="AKJ210" s="412"/>
      <c r="AKK210" s="412"/>
      <c r="AKL210" s="412"/>
      <c r="AKM210" s="412"/>
      <c r="AKN210" s="412"/>
      <c r="AKO210" s="412"/>
      <c r="AKP210" s="412"/>
      <c r="AKQ210" s="412"/>
      <c r="AKR210" s="412"/>
      <c r="AKS210" s="412"/>
      <c r="AKT210" s="412"/>
      <c r="AKU210" s="412"/>
      <c r="AKV210" s="412"/>
      <c r="AKW210" s="412"/>
      <c r="AKX210" s="412"/>
      <c r="AKY210" s="412"/>
      <c r="AKZ210" s="412"/>
      <c r="ALA210" s="412"/>
      <c r="ALB210" s="412"/>
      <c r="ALC210" s="412"/>
      <c r="ALD210" s="412"/>
      <c r="ALE210" s="412"/>
      <c r="ALF210" s="412"/>
      <c r="ALG210" s="412"/>
      <c r="ALH210" s="412"/>
      <c r="ALI210" s="412"/>
      <c r="ALJ210" s="412"/>
      <c r="ALK210" s="412"/>
      <c r="ALL210" s="412"/>
      <c r="ALM210" s="412"/>
      <c r="ALN210" s="412"/>
      <c r="ALO210" s="412"/>
      <c r="ALP210" s="412"/>
      <c r="ALQ210" s="412"/>
      <c r="ALR210" s="412"/>
      <c r="ALS210" s="412"/>
      <c r="ALT210" s="412"/>
      <c r="ALU210" s="412"/>
      <c r="ALV210" s="412"/>
      <c r="ALW210" s="412"/>
      <c r="ALX210" s="412"/>
      <c r="ALY210" s="412"/>
      <c r="ALZ210" s="412"/>
      <c r="AMA210" s="412"/>
      <c r="AMB210" s="412"/>
      <c r="AMC210" s="412"/>
      <c r="AMD210" s="412"/>
      <c r="AME210" s="412"/>
      <c r="AMF210" s="412"/>
      <c r="AMG210" s="412"/>
      <c r="AMH210" s="412"/>
    </row>
    <row r="211" spans="1:1024" x14ac:dyDescent="0.25">
      <c r="A211" s="162" t="s">
        <v>2179</v>
      </c>
      <c r="B211" s="163">
        <v>210</v>
      </c>
      <c r="C211" s="162" t="s">
        <v>24821</v>
      </c>
      <c r="D211" s="175" t="s">
        <v>6164</v>
      </c>
      <c r="E211" s="185" t="s">
        <v>822</v>
      </c>
      <c r="F211" s="185">
        <v>4</v>
      </c>
      <c r="G211" s="175">
        <v>4</v>
      </c>
      <c r="H211" s="175">
        <v>4</v>
      </c>
      <c r="I211" s="319">
        <v>610</v>
      </c>
      <c r="K211" s="332">
        <v>2</v>
      </c>
      <c r="O211" s="332">
        <v>3</v>
      </c>
      <c r="V211" s="219">
        <f t="shared" si="109"/>
        <v>100</v>
      </c>
      <c r="W211" s="219">
        <f t="shared" si="141"/>
        <v>100</v>
      </c>
      <c r="X211" s="219">
        <f t="shared" si="135"/>
        <v>20</v>
      </c>
      <c r="Y211" s="219">
        <f t="shared" si="113"/>
        <v>100</v>
      </c>
      <c r="Z211" s="219">
        <f t="shared" si="114"/>
        <v>100</v>
      </c>
      <c r="AA211" s="220">
        <f t="shared" si="147"/>
        <v>100</v>
      </c>
      <c r="AB211" s="220">
        <f t="shared" si="148"/>
        <v>100</v>
      </c>
      <c r="AC211" s="220">
        <f t="shared" si="117"/>
        <v>100</v>
      </c>
      <c r="AD211" s="416">
        <f t="shared" si="146"/>
        <v>100</v>
      </c>
      <c r="AE211" s="416">
        <f t="shared" si="121"/>
        <v>100</v>
      </c>
      <c r="AF211" s="212">
        <f t="shared" si="142"/>
        <v>10</v>
      </c>
      <c r="AG211" s="212">
        <f t="shared" si="143"/>
        <v>100</v>
      </c>
      <c r="AH211" s="212">
        <f t="shared" si="144"/>
        <v>100</v>
      </c>
      <c r="AI211" s="212">
        <f t="shared" si="145"/>
        <v>100</v>
      </c>
      <c r="AJ211" s="231" t="s">
        <v>1179</v>
      </c>
      <c r="AM211" s="214"/>
      <c r="AP211" s="185" t="s">
        <v>1267</v>
      </c>
      <c r="AQ211" s="167" t="s">
        <v>760</v>
      </c>
      <c r="AU211" s="412"/>
      <c r="AV211" s="412"/>
      <c r="AW211" s="412"/>
      <c r="AX211" s="412"/>
      <c r="AY211" s="412"/>
      <c r="AZ211" s="412"/>
      <c r="BA211" s="412"/>
      <c r="BB211" s="412"/>
      <c r="BC211" s="412"/>
      <c r="BD211" s="412"/>
      <c r="BE211" s="412"/>
      <c r="BF211" s="412"/>
      <c r="BG211" s="412"/>
      <c r="BH211" s="412"/>
      <c r="BI211" s="412"/>
      <c r="BJ211" s="412"/>
      <c r="BK211" s="412"/>
      <c r="BL211" s="412"/>
      <c r="BM211" s="412"/>
      <c r="BN211" s="412"/>
      <c r="BO211" s="412"/>
      <c r="BP211" s="412"/>
      <c r="BQ211" s="412"/>
      <c r="BR211" s="412"/>
      <c r="BS211" s="412"/>
      <c r="BT211" s="412"/>
      <c r="BU211" s="412"/>
      <c r="BV211" s="412"/>
      <c r="BW211" s="412"/>
      <c r="BX211" s="412"/>
      <c r="BY211" s="412"/>
      <c r="BZ211" s="412"/>
      <c r="CA211" s="412"/>
      <c r="CB211" s="412"/>
      <c r="CC211" s="412"/>
      <c r="CD211" s="412"/>
      <c r="CE211" s="412"/>
      <c r="CF211" s="412"/>
      <c r="CG211" s="412"/>
      <c r="CH211" s="412"/>
      <c r="CI211" s="412"/>
      <c r="CJ211" s="412"/>
      <c r="CK211" s="412"/>
      <c r="CL211" s="412"/>
      <c r="CM211" s="412"/>
      <c r="CN211" s="412"/>
      <c r="CO211" s="412"/>
      <c r="CP211" s="412"/>
      <c r="CQ211" s="412"/>
      <c r="CR211" s="412"/>
      <c r="CS211" s="412"/>
      <c r="CT211" s="412"/>
      <c r="CU211" s="412"/>
      <c r="CV211" s="412"/>
      <c r="CW211" s="412"/>
      <c r="CX211" s="412"/>
      <c r="CY211" s="412"/>
      <c r="CZ211" s="412"/>
      <c r="DA211" s="412"/>
      <c r="DB211" s="412"/>
      <c r="DC211" s="412"/>
      <c r="DD211" s="412"/>
      <c r="DE211" s="412"/>
      <c r="DF211" s="412"/>
      <c r="DG211" s="412"/>
      <c r="DH211" s="412"/>
      <c r="DI211" s="412"/>
      <c r="DJ211" s="412"/>
      <c r="DK211" s="412"/>
      <c r="DL211" s="412"/>
      <c r="DM211" s="412"/>
      <c r="DN211" s="412"/>
      <c r="DO211" s="412"/>
      <c r="DP211" s="412"/>
      <c r="DQ211" s="412"/>
      <c r="DR211" s="412"/>
      <c r="DS211" s="412"/>
      <c r="DT211" s="412"/>
      <c r="DU211" s="412"/>
      <c r="DV211" s="412"/>
      <c r="DW211" s="412"/>
      <c r="DX211" s="412"/>
      <c r="DY211" s="412"/>
      <c r="DZ211" s="412"/>
      <c r="EA211" s="412"/>
      <c r="EB211" s="412"/>
      <c r="EC211" s="412"/>
      <c r="ED211" s="412"/>
      <c r="EE211" s="412"/>
      <c r="EF211" s="412"/>
      <c r="EG211" s="412"/>
      <c r="EH211" s="412"/>
      <c r="EI211" s="412"/>
      <c r="EJ211" s="412"/>
      <c r="EK211" s="412"/>
      <c r="EL211" s="412"/>
      <c r="EM211" s="412"/>
      <c r="EN211" s="412"/>
      <c r="EO211" s="412"/>
      <c r="EP211" s="412"/>
      <c r="EQ211" s="412"/>
      <c r="ER211" s="412"/>
      <c r="ES211" s="412"/>
      <c r="ET211" s="412"/>
      <c r="EU211" s="412"/>
      <c r="EV211" s="412"/>
      <c r="EW211" s="412"/>
      <c r="EX211" s="412"/>
      <c r="EY211" s="412"/>
      <c r="EZ211" s="412"/>
      <c r="FA211" s="412"/>
      <c r="FB211" s="412"/>
      <c r="FC211" s="412"/>
      <c r="FD211" s="412"/>
      <c r="FE211" s="412"/>
      <c r="FF211" s="412"/>
      <c r="FG211" s="412"/>
      <c r="FH211" s="412"/>
      <c r="FI211" s="412"/>
      <c r="FJ211" s="412"/>
      <c r="FK211" s="412"/>
      <c r="FL211" s="412"/>
      <c r="FM211" s="412"/>
      <c r="FN211" s="412"/>
      <c r="FO211" s="412"/>
      <c r="FP211" s="412"/>
      <c r="FQ211" s="412"/>
      <c r="FR211" s="412"/>
      <c r="FS211" s="412"/>
      <c r="FT211" s="412"/>
      <c r="FU211" s="412"/>
      <c r="FV211" s="412"/>
      <c r="FW211" s="412"/>
      <c r="FX211" s="412"/>
      <c r="FY211" s="412"/>
      <c r="FZ211" s="412"/>
      <c r="GA211" s="412"/>
      <c r="GB211" s="412"/>
      <c r="GC211" s="412"/>
      <c r="GD211" s="412"/>
      <c r="GE211" s="412"/>
      <c r="GF211" s="412"/>
      <c r="GG211" s="412"/>
      <c r="GH211" s="412"/>
      <c r="GI211" s="412"/>
      <c r="GJ211" s="412"/>
      <c r="GK211" s="412"/>
      <c r="GL211" s="412"/>
      <c r="GM211" s="412"/>
      <c r="GN211" s="412"/>
      <c r="GO211" s="412"/>
      <c r="GP211" s="412"/>
      <c r="GQ211" s="412"/>
      <c r="GR211" s="412"/>
      <c r="GS211" s="412"/>
      <c r="GT211" s="412"/>
      <c r="GU211" s="412"/>
      <c r="GV211" s="412"/>
      <c r="GW211" s="412"/>
      <c r="GX211" s="412"/>
      <c r="GY211" s="412"/>
      <c r="GZ211" s="412"/>
      <c r="HA211" s="412"/>
      <c r="HB211" s="412"/>
      <c r="HC211" s="412"/>
      <c r="HD211" s="412"/>
      <c r="HE211" s="412"/>
      <c r="HF211" s="412"/>
      <c r="HG211" s="412"/>
      <c r="HH211" s="412"/>
      <c r="HI211" s="412"/>
      <c r="HJ211" s="412"/>
      <c r="HK211" s="412"/>
      <c r="HL211" s="412"/>
      <c r="HM211" s="412"/>
      <c r="HN211" s="412"/>
      <c r="HO211" s="412"/>
      <c r="HP211" s="412"/>
      <c r="HQ211" s="412"/>
      <c r="HR211" s="412"/>
      <c r="HS211" s="412"/>
      <c r="HT211" s="412"/>
      <c r="HU211" s="412"/>
      <c r="HV211" s="412"/>
      <c r="HW211" s="412"/>
      <c r="HX211" s="412"/>
      <c r="HY211" s="412"/>
      <c r="HZ211" s="412"/>
      <c r="IA211" s="412"/>
      <c r="IB211" s="412"/>
      <c r="IC211" s="412"/>
      <c r="ID211" s="412"/>
      <c r="IE211" s="412"/>
      <c r="IF211" s="412"/>
      <c r="IG211" s="412"/>
      <c r="IH211" s="412"/>
      <c r="II211" s="412"/>
      <c r="IJ211" s="412"/>
      <c r="IK211" s="412"/>
      <c r="IL211" s="412"/>
      <c r="IM211" s="412"/>
      <c r="IN211" s="412"/>
      <c r="IO211" s="412"/>
      <c r="IP211" s="412"/>
      <c r="IQ211" s="412"/>
      <c r="IR211" s="412"/>
      <c r="IS211" s="412"/>
      <c r="IT211" s="412"/>
      <c r="IU211" s="412"/>
      <c r="IV211" s="412"/>
      <c r="IW211" s="412"/>
      <c r="IX211" s="412"/>
      <c r="IY211" s="412"/>
      <c r="IZ211" s="412"/>
      <c r="JA211" s="412"/>
      <c r="JB211" s="412"/>
      <c r="JC211" s="412"/>
      <c r="JD211" s="412"/>
      <c r="JE211" s="412"/>
      <c r="JF211" s="412"/>
      <c r="JG211" s="412"/>
      <c r="JH211" s="412"/>
      <c r="JI211" s="412"/>
      <c r="JJ211" s="412"/>
      <c r="JK211" s="412"/>
      <c r="JL211" s="412"/>
      <c r="JM211" s="412"/>
      <c r="JN211" s="412"/>
      <c r="JO211" s="412"/>
      <c r="JP211" s="412"/>
      <c r="JQ211" s="412"/>
      <c r="JR211" s="412"/>
      <c r="JS211" s="412"/>
      <c r="JT211" s="412"/>
      <c r="JU211" s="412"/>
      <c r="JV211" s="412"/>
      <c r="JW211" s="412"/>
      <c r="JX211" s="412"/>
      <c r="JY211" s="412"/>
      <c r="JZ211" s="412"/>
      <c r="KA211" s="412"/>
      <c r="KB211" s="412"/>
      <c r="KC211" s="412"/>
      <c r="KD211" s="412"/>
      <c r="KE211" s="412"/>
      <c r="KF211" s="412"/>
      <c r="KG211" s="412"/>
      <c r="KH211" s="412"/>
      <c r="KI211" s="412"/>
      <c r="KJ211" s="412"/>
      <c r="KK211" s="412"/>
      <c r="KL211" s="412"/>
      <c r="KM211" s="412"/>
      <c r="KN211" s="412"/>
      <c r="KO211" s="412"/>
      <c r="KP211" s="412"/>
      <c r="KQ211" s="412"/>
      <c r="KR211" s="412"/>
      <c r="KS211" s="412"/>
      <c r="KT211" s="412"/>
      <c r="KU211" s="412"/>
      <c r="KV211" s="412"/>
      <c r="KW211" s="412"/>
      <c r="KX211" s="412"/>
      <c r="KY211" s="412"/>
      <c r="KZ211" s="412"/>
      <c r="LA211" s="412"/>
      <c r="LB211" s="412"/>
      <c r="LC211" s="412"/>
      <c r="LD211" s="412"/>
      <c r="LE211" s="412"/>
      <c r="LF211" s="412"/>
      <c r="LG211" s="412"/>
      <c r="LH211" s="412"/>
      <c r="LI211" s="412"/>
      <c r="LJ211" s="412"/>
      <c r="LK211" s="412"/>
      <c r="LL211" s="412"/>
      <c r="LM211" s="412"/>
      <c r="LN211" s="412"/>
      <c r="LO211" s="412"/>
      <c r="LP211" s="412"/>
      <c r="LQ211" s="412"/>
      <c r="LR211" s="412"/>
      <c r="LS211" s="412"/>
      <c r="LT211" s="412"/>
      <c r="LU211" s="412"/>
      <c r="LV211" s="412"/>
      <c r="LW211" s="412"/>
      <c r="LX211" s="412"/>
      <c r="LY211" s="412"/>
      <c r="LZ211" s="412"/>
      <c r="MA211" s="412"/>
      <c r="MB211" s="412"/>
      <c r="MC211" s="412"/>
      <c r="MD211" s="412"/>
      <c r="ME211" s="412"/>
      <c r="MF211" s="412"/>
      <c r="MG211" s="412"/>
      <c r="MH211" s="412"/>
      <c r="MI211" s="412"/>
      <c r="MJ211" s="412"/>
      <c r="MK211" s="412"/>
      <c r="ML211" s="412"/>
      <c r="MM211" s="412"/>
      <c r="MN211" s="412"/>
      <c r="MO211" s="412"/>
      <c r="MP211" s="412"/>
      <c r="MQ211" s="412"/>
      <c r="MR211" s="412"/>
      <c r="MS211" s="412"/>
      <c r="MT211" s="412"/>
      <c r="MU211" s="412"/>
      <c r="MV211" s="412"/>
      <c r="MW211" s="412"/>
      <c r="MX211" s="412"/>
      <c r="MY211" s="412"/>
      <c r="MZ211" s="412"/>
      <c r="NA211" s="412"/>
      <c r="NB211" s="412"/>
      <c r="NC211" s="412"/>
      <c r="ND211" s="412"/>
      <c r="NE211" s="412"/>
      <c r="NF211" s="412"/>
      <c r="NG211" s="412"/>
      <c r="NH211" s="412"/>
      <c r="NI211" s="412"/>
      <c r="NJ211" s="412"/>
      <c r="NK211" s="412"/>
      <c r="NL211" s="412"/>
      <c r="NM211" s="412"/>
      <c r="NN211" s="412"/>
      <c r="NO211" s="412"/>
      <c r="NP211" s="412"/>
      <c r="NQ211" s="412"/>
      <c r="NR211" s="412"/>
      <c r="NS211" s="412"/>
      <c r="NT211" s="412"/>
      <c r="NU211" s="412"/>
      <c r="NV211" s="412"/>
      <c r="NW211" s="412"/>
      <c r="NX211" s="412"/>
      <c r="NY211" s="412"/>
      <c r="NZ211" s="412"/>
      <c r="OA211" s="412"/>
      <c r="OB211" s="412"/>
      <c r="OC211" s="412"/>
      <c r="OD211" s="412"/>
      <c r="OE211" s="412"/>
      <c r="OF211" s="412"/>
      <c r="OG211" s="412"/>
      <c r="OH211" s="412"/>
      <c r="OI211" s="412"/>
      <c r="OJ211" s="412"/>
      <c r="OK211" s="412"/>
      <c r="OL211" s="412"/>
      <c r="OM211" s="412"/>
      <c r="ON211" s="412"/>
      <c r="OO211" s="412"/>
      <c r="OP211" s="412"/>
      <c r="OQ211" s="412"/>
      <c r="OR211" s="412"/>
      <c r="OS211" s="412"/>
      <c r="OT211" s="412"/>
      <c r="OU211" s="412"/>
      <c r="OV211" s="412"/>
      <c r="OW211" s="412"/>
      <c r="OX211" s="412"/>
      <c r="OY211" s="412"/>
      <c r="OZ211" s="412"/>
      <c r="PA211" s="412"/>
      <c r="PB211" s="412"/>
      <c r="PC211" s="412"/>
      <c r="PD211" s="412"/>
      <c r="PE211" s="412"/>
      <c r="PF211" s="412"/>
      <c r="PG211" s="412"/>
      <c r="PH211" s="412"/>
      <c r="PI211" s="412"/>
      <c r="PJ211" s="412"/>
      <c r="PK211" s="412"/>
      <c r="PL211" s="412"/>
      <c r="PM211" s="412"/>
      <c r="PN211" s="412"/>
      <c r="PO211" s="412"/>
      <c r="PP211" s="412"/>
      <c r="PQ211" s="412"/>
      <c r="PR211" s="412"/>
      <c r="PS211" s="412"/>
      <c r="PT211" s="412"/>
      <c r="PU211" s="412"/>
      <c r="PV211" s="412"/>
      <c r="PW211" s="412"/>
      <c r="PX211" s="412"/>
      <c r="PY211" s="412"/>
      <c r="PZ211" s="412"/>
      <c r="QA211" s="412"/>
      <c r="QB211" s="412"/>
      <c r="QC211" s="412"/>
      <c r="QD211" s="412"/>
      <c r="QE211" s="412"/>
      <c r="QF211" s="412"/>
      <c r="QG211" s="412"/>
      <c r="QH211" s="412"/>
      <c r="QI211" s="412"/>
      <c r="QJ211" s="412"/>
      <c r="QK211" s="412"/>
      <c r="QL211" s="412"/>
      <c r="QM211" s="412"/>
      <c r="QN211" s="412"/>
      <c r="QO211" s="412"/>
      <c r="QP211" s="412"/>
      <c r="QQ211" s="412"/>
      <c r="QR211" s="412"/>
      <c r="QS211" s="412"/>
      <c r="QT211" s="412"/>
      <c r="QU211" s="412"/>
      <c r="QV211" s="412"/>
      <c r="QW211" s="412"/>
      <c r="QX211" s="412"/>
      <c r="QY211" s="412"/>
      <c r="QZ211" s="412"/>
      <c r="RA211" s="412"/>
      <c r="RB211" s="412"/>
      <c r="RC211" s="412"/>
      <c r="RD211" s="412"/>
      <c r="RE211" s="412"/>
      <c r="RF211" s="412"/>
      <c r="RG211" s="412"/>
      <c r="RH211" s="412"/>
      <c r="RI211" s="412"/>
      <c r="RJ211" s="412"/>
      <c r="RK211" s="412"/>
      <c r="RL211" s="412"/>
      <c r="RM211" s="412"/>
      <c r="RN211" s="412"/>
      <c r="RO211" s="412"/>
      <c r="RP211" s="412"/>
      <c r="RQ211" s="412"/>
      <c r="RR211" s="412"/>
      <c r="RS211" s="412"/>
      <c r="RT211" s="412"/>
      <c r="RU211" s="412"/>
      <c r="RV211" s="412"/>
      <c r="RW211" s="412"/>
      <c r="RX211" s="412"/>
      <c r="RY211" s="412"/>
      <c r="RZ211" s="412"/>
      <c r="SA211" s="412"/>
      <c r="SB211" s="412"/>
      <c r="SC211" s="412"/>
      <c r="SD211" s="412"/>
      <c r="SE211" s="412"/>
      <c r="SF211" s="412"/>
      <c r="SG211" s="412"/>
      <c r="SH211" s="412"/>
      <c r="SI211" s="412"/>
      <c r="SJ211" s="412"/>
      <c r="SK211" s="412"/>
      <c r="SL211" s="412"/>
      <c r="SM211" s="412"/>
      <c r="SN211" s="412"/>
      <c r="SO211" s="412"/>
      <c r="SP211" s="412"/>
      <c r="SQ211" s="412"/>
      <c r="SR211" s="412"/>
      <c r="SS211" s="412"/>
      <c r="ST211" s="412"/>
      <c r="SU211" s="412"/>
      <c r="SV211" s="412"/>
      <c r="SW211" s="412"/>
      <c r="SX211" s="412"/>
      <c r="SY211" s="412"/>
      <c r="SZ211" s="412"/>
      <c r="TA211" s="412"/>
      <c r="TB211" s="412"/>
      <c r="TC211" s="412"/>
      <c r="TD211" s="412"/>
      <c r="TE211" s="412"/>
      <c r="TF211" s="412"/>
      <c r="TG211" s="412"/>
      <c r="TH211" s="412"/>
      <c r="TI211" s="412"/>
      <c r="TJ211" s="412"/>
      <c r="TK211" s="412"/>
      <c r="TL211" s="412"/>
      <c r="TM211" s="412"/>
      <c r="TN211" s="412"/>
      <c r="TO211" s="412"/>
      <c r="TP211" s="412"/>
      <c r="TQ211" s="412"/>
      <c r="TR211" s="412"/>
      <c r="TS211" s="412"/>
      <c r="TT211" s="412"/>
      <c r="TU211" s="412"/>
      <c r="TV211" s="412"/>
      <c r="TW211" s="412"/>
      <c r="TX211" s="412"/>
      <c r="TY211" s="412"/>
      <c r="TZ211" s="412"/>
      <c r="UA211" s="412"/>
      <c r="UB211" s="412"/>
      <c r="UC211" s="412"/>
      <c r="UD211" s="412"/>
      <c r="UE211" s="412"/>
      <c r="UF211" s="412"/>
      <c r="UG211" s="412"/>
      <c r="UH211" s="412"/>
      <c r="UI211" s="412"/>
      <c r="UJ211" s="412"/>
      <c r="UK211" s="412"/>
      <c r="UL211" s="412"/>
      <c r="UM211" s="412"/>
      <c r="UN211" s="412"/>
      <c r="UO211" s="412"/>
      <c r="UP211" s="412"/>
      <c r="UQ211" s="412"/>
      <c r="UR211" s="412"/>
      <c r="US211" s="412"/>
      <c r="UT211" s="412"/>
      <c r="UU211" s="412"/>
      <c r="UV211" s="412"/>
      <c r="UW211" s="412"/>
      <c r="UX211" s="412"/>
      <c r="UY211" s="412"/>
      <c r="UZ211" s="412"/>
      <c r="VA211" s="412"/>
      <c r="VB211" s="412"/>
      <c r="VC211" s="412"/>
      <c r="VD211" s="412"/>
      <c r="VE211" s="412"/>
      <c r="VF211" s="412"/>
      <c r="VG211" s="412"/>
      <c r="VH211" s="412"/>
      <c r="VI211" s="412"/>
      <c r="VJ211" s="412"/>
      <c r="VK211" s="412"/>
      <c r="VL211" s="412"/>
      <c r="VM211" s="412"/>
      <c r="VN211" s="412"/>
      <c r="VO211" s="412"/>
      <c r="VP211" s="412"/>
      <c r="VQ211" s="412"/>
      <c r="VR211" s="412"/>
      <c r="VS211" s="412"/>
      <c r="VT211" s="412"/>
      <c r="VU211" s="412"/>
      <c r="VV211" s="412"/>
      <c r="VW211" s="412"/>
      <c r="VX211" s="412"/>
      <c r="VY211" s="412"/>
      <c r="VZ211" s="412"/>
      <c r="WA211" s="412"/>
      <c r="WB211" s="412"/>
      <c r="WC211" s="412"/>
      <c r="WD211" s="412"/>
      <c r="WE211" s="412"/>
      <c r="WF211" s="412"/>
      <c r="WG211" s="412"/>
      <c r="WH211" s="412"/>
      <c r="WI211" s="412"/>
      <c r="WJ211" s="412"/>
      <c r="WK211" s="412"/>
      <c r="WL211" s="412"/>
      <c r="WM211" s="412"/>
      <c r="WN211" s="412"/>
      <c r="WO211" s="412"/>
      <c r="WP211" s="412"/>
      <c r="WQ211" s="412"/>
      <c r="WR211" s="412"/>
      <c r="WS211" s="412"/>
      <c r="WT211" s="412"/>
      <c r="WU211" s="412"/>
      <c r="WV211" s="412"/>
      <c r="WW211" s="412"/>
      <c r="WX211" s="412"/>
      <c r="WY211" s="412"/>
      <c r="WZ211" s="412"/>
      <c r="XA211" s="412"/>
      <c r="XB211" s="412"/>
      <c r="XC211" s="412"/>
      <c r="XD211" s="412"/>
      <c r="XE211" s="412"/>
      <c r="XF211" s="412"/>
      <c r="XG211" s="412"/>
      <c r="XH211" s="412"/>
      <c r="XI211" s="412"/>
      <c r="XJ211" s="412"/>
      <c r="XK211" s="412"/>
      <c r="XL211" s="412"/>
      <c r="XM211" s="412"/>
      <c r="XN211" s="412"/>
      <c r="XO211" s="412"/>
      <c r="XP211" s="412"/>
      <c r="XQ211" s="412"/>
      <c r="XR211" s="412"/>
      <c r="XS211" s="412"/>
      <c r="XT211" s="412"/>
      <c r="XU211" s="412"/>
      <c r="XV211" s="412"/>
      <c r="XW211" s="412"/>
      <c r="XX211" s="412"/>
      <c r="XY211" s="412"/>
      <c r="XZ211" s="412"/>
      <c r="YA211" s="412"/>
      <c r="YB211" s="412"/>
      <c r="YC211" s="412"/>
      <c r="YD211" s="412"/>
      <c r="YE211" s="412"/>
      <c r="YF211" s="412"/>
      <c r="YG211" s="412"/>
      <c r="YH211" s="412"/>
      <c r="YI211" s="412"/>
      <c r="YJ211" s="412"/>
      <c r="YK211" s="412"/>
      <c r="YL211" s="412"/>
      <c r="YM211" s="412"/>
      <c r="YN211" s="412"/>
      <c r="YO211" s="412"/>
      <c r="YP211" s="412"/>
      <c r="YQ211" s="412"/>
      <c r="YR211" s="412"/>
      <c r="YS211" s="412"/>
      <c r="YT211" s="412"/>
      <c r="YU211" s="412"/>
      <c r="YV211" s="412"/>
      <c r="YW211" s="412"/>
      <c r="YX211" s="412"/>
      <c r="YY211" s="412"/>
      <c r="YZ211" s="412"/>
      <c r="ZA211" s="412"/>
      <c r="ZB211" s="412"/>
      <c r="ZC211" s="412"/>
      <c r="ZD211" s="412"/>
      <c r="ZE211" s="412"/>
      <c r="ZF211" s="412"/>
      <c r="ZG211" s="412"/>
      <c r="ZH211" s="412"/>
      <c r="ZI211" s="412"/>
      <c r="ZJ211" s="412"/>
      <c r="ZK211" s="412"/>
      <c r="ZL211" s="412"/>
      <c r="ZM211" s="412"/>
      <c r="ZN211" s="412"/>
      <c r="ZO211" s="412"/>
      <c r="ZP211" s="412"/>
      <c r="ZQ211" s="412"/>
      <c r="ZR211" s="412"/>
      <c r="ZS211" s="412"/>
      <c r="ZT211" s="412"/>
      <c r="ZU211" s="412"/>
      <c r="ZV211" s="412"/>
      <c r="ZW211" s="412"/>
      <c r="ZX211" s="412"/>
      <c r="ZY211" s="412"/>
      <c r="ZZ211" s="412"/>
      <c r="AAA211" s="412"/>
      <c r="AAB211" s="412"/>
      <c r="AAC211" s="412"/>
      <c r="AAD211" s="412"/>
      <c r="AAE211" s="412"/>
      <c r="AAF211" s="412"/>
      <c r="AAG211" s="412"/>
      <c r="AAH211" s="412"/>
      <c r="AAI211" s="412"/>
      <c r="AAJ211" s="412"/>
      <c r="AAK211" s="412"/>
      <c r="AAL211" s="412"/>
      <c r="AAM211" s="412"/>
      <c r="AAN211" s="412"/>
      <c r="AAO211" s="412"/>
      <c r="AAP211" s="412"/>
      <c r="AAQ211" s="412"/>
      <c r="AAR211" s="412"/>
      <c r="AAS211" s="412"/>
      <c r="AAT211" s="412"/>
      <c r="AAU211" s="412"/>
      <c r="AAV211" s="412"/>
      <c r="AAW211" s="412"/>
      <c r="AAX211" s="412"/>
      <c r="AAY211" s="412"/>
      <c r="AAZ211" s="412"/>
      <c r="ABA211" s="412"/>
      <c r="ABB211" s="412"/>
      <c r="ABC211" s="412"/>
      <c r="ABD211" s="412"/>
      <c r="ABE211" s="412"/>
      <c r="ABF211" s="412"/>
      <c r="ABG211" s="412"/>
      <c r="ABH211" s="412"/>
      <c r="ABI211" s="412"/>
      <c r="ABJ211" s="412"/>
      <c r="ABK211" s="412"/>
      <c r="ABL211" s="412"/>
      <c r="ABM211" s="412"/>
      <c r="ABN211" s="412"/>
      <c r="ABO211" s="412"/>
      <c r="ABP211" s="412"/>
      <c r="ABQ211" s="412"/>
      <c r="ABR211" s="412"/>
      <c r="ABS211" s="412"/>
      <c r="ABT211" s="412"/>
      <c r="ABU211" s="412"/>
      <c r="ABV211" s="412"/>
      <c r="ABW211" s="412"/>
      <c r="ABX211" s="412"/>
      <c r="ABY211" s="412"/>
      <c r="ABZ211" s="412"/>
      <c r="ACA211" s="412"/>
      <c r="ACB211" s="412"/>
      <c r="ACC211" s="412"/>
      <c r="ACD211" s="412"/>
      <c r="ACE211" s="412"/>
      <c r="ACF211" s="412"/>
      <c r="ACG211" s="412"/>
      <c r="ACH211" s="412"/>
      <c r="ACI211" s="412"/>
      <c r="ACJ211" s="412"/>
      <c r="ACK211" s="412"/>
      <c r="ACL211" s="412"/>
      <c r="ACM211" s="412"/>
      <c r="ACN211" s="412"/>
      <c r="ACO211" s="412"/>
      <c r="ACP211" s="412"/>
      <c r="ACQ211" s="412"/>
      <c r="ACR211" s="412"/>
      <c r="ACS211" s="412"/>
      <c r="ACT211" s="412"/>
      <c r="ACU211" s="412"/>
      <c r="ACV211" s="412"/>
      <c r="ACW211" s="412"/>
      <c r="ACX211" s="412"/>
      <c r="ACY211" s="412"/>
      <c r="ACZ211" s="412"/>
      <c r="ADA211" s="412"/>
      <c r="ADB211" s="412"/>
      <c r="ADC211" s="412"/>
      <c r="ADD211" s="412"/>
      <c r="ADE211" s="412"/>
      <c r="ADF211" s="412"/>
      <c r="ADG211" s="412"/>
      <c r="ADH211" s="412"/>
      <c r="ADI211" s="412"/>
      <c r="ADJ211" s="412"/>
      <c r="ADK211" s="412"/>
      <c r="ADL211" s="412"/>
      <c r="ADM211" s="412"/>
      <c r="ADN211" s="412"/>
      <c r="ADO211" s="412"/>
      <c r="ADP211" s="412"/>
      <c r="ADQ211" s="412"/>
      <c r="ADR211" s="412"/>
      <c r="ADS211" s="412"/>
      <c r="ADT211" s="412"/>
      <c r="ADU211" s="412"/>
      <c r="ADV211" s="412"/>
      <c r="ADW211" s="412"/>
      <c r="ADX211" s="412"/>
      <c r="ADY211" s="412"/>
      <c r="ADZ211" s="412"/>
      <c r="AEA211" s="412"/>
      <c r="AEB211" s="412"/>
      <c r="AEC211" s="412"/>
      <c r="AED211" s="412"/>
      <c r="AEE211" s="412"/>
      <c r="AEF211" s="412"/>
      <c r="AEG211" s="412"/>
      <c r="AEH211" s="412"/>
      <c r="AEI211" s="412"/>
      <c r="AEJ211" s="412"/>
      <c r="AEK211" s="412"/>
      <c r="AEL211" s="412"/>
      <c r="AEM211" s="412"/>
      <c r="AEN211" s="412"/>
      <c r="AEO211" s="412"/>
      <c r="AEP211" s="412"/>
      <c r="AEQ211" s="412"/>
      <c r="AER211" s="412"/>
      <c r="AES211" s="412"/>
      <c r="AET211" s="412"/>
      <c r="AEU211" s="412"/>
      <c r="AEV211" s="412"/>
      <c r="AEW211" s="412"/>
      <c r="AEX211" s="412"/>
      <c r="AEY211" s="412"/>
      <c r="AEZ211" s="412"/>
      <c r="AFA211" s="412"/>
      <c r="AFB211" s="412"/>
      <c r="AFC211" s="412"/>
      <c r="AFD211" s="412"/>
      <c r="AFE211" s="412"/>
      <c r="AFF211" s="412"/>
      <c r="AFG211" s="412"/>
      <c r="AFH211" s="412"/>
      <c r="AFI211" s="412"/>
      <c r="AFJ211" s="412"/>
      <c r="AFK211" s="412"/>
      <c r="AFL211" s="412"/>
      <c r="AFM211" s="412"/>
      <c r="AFN211" s="412"/>
      <c r="AFO211" s="412"/>
      <c r="AFP211" s="412"/>
      <c r="AFQ211" s="412"/>
      <c r="AFR211" s="412"/>
      <c r="AFS211" s="412"/>
      <c r="AFT211" s="412"/>
      <c r="AFU211" s="412"/>
      <c r="AFV211" s="412"/>
      <c r="AFW211" s="412"/>
      <c r="AFX211" s="412"/>
      <c r="AFY211" s="412"/>
      <c r="AFZ211" s="412"/>
      <c r="AGA211" s="412"/>
      <c r="AGB211" s="412"/>
      <c r="AGC211" s="412"/>
      <c r="AGD211" s="412"/>
      <c r="AGE211" s="412"/>
      <c r="AGF211" s="412"/>
      <c r="AGG211" s="412"/>
      <c r="AGH211" s="412"/>
      <c r="AGI211" s="412"/>
      <c r="AGJ211" s="412"/>
      <c r="AGK211" s="412"/>
      <c r="AGL211" s="412"/>
      <c r="AGM211" s="412"/>
      <c r="AGN211" s="412"/>
      <c r="AGO211" s="412"/>
      <c r="AGP211" s="412"/>
      <c r="AGQ211" s="412"/>
      <c r="AGR211" s="412"/>
      <c r="AGS211" s="412"/>
      <c r="AGT211" s="412"/>
      <c r="AGU211" s="412"/>
      <c r="AGV211" s="412"/>
      <c r="AGW211" s="412"/>
      <c r="AGX211" s="412"/>
      <c r="AGY211" s="412"/>
      <c r="AGZ211" s="412"/>
      <c r="AHA211" s="412"/>
      <c r="AHB211" s="412"/>
      <c r="AHC211" s="412"/>
      <c r="AHD211" s="412"/>
      <c r="AHE211" s="412"/>
      <c r="AHF211" s="412"/>
      <c r="AHG211" s="412"/>
      <c r="AHH211" s="412"/>
      <c r="AHI211" s="412"/>
      <c r="AHJ211" s="412"/>
      <c r="AHK211" s="412"/>
      <c r="AHL211" s="412"/>
      <c r="AHM211" s="412"/>
      <c r="AHN211" s="412"/>
      <c r="AHO211" s="412"/>
      <c r="AHP211" s="412"/>
      <c r="AHQ211" s="412"/>
      <c r="AHR211" s="412"/>
      <c r="AHS211" s="412"/>
      <c r="AHT211" s="412"/>
      <c r="AHU211" s="412"/>
      <c r="AHV211" s="412"/>
      <c r="AHW211" s="412"/>
      <c r="AHX211" s="412"/>
      <c r="AHY211" s="412"/>
      <c r="AHZ211" s="412"/>
      <c r="AIA211" s="412"/>
      <c r="AIB211" s="412"/>
      <c r="AIC211" s="412"/>
      <c r="AID211" s="412"/>
      <c r="AIE211" s="412"/>
      <c r="AIF211" s="412"/>
      <c r="AIG211" s="412"/>
      <c r="AIH211" s="412"/>
      <c r="AII211" s="412"/>
      <c r="AIJ211" s="412"/>
      <c r="AIK211" s="412"/>
      <c r="AIL211" s="412"/>
      <c r="AIM211" s="412"/>
      <c r="AIN211" s="412"/>
      <c r="AIO211" s="412"/>
      <c r="AIP211" s="412"/>
      <c r="AIQ211" s="412"/>
      <c r="AIR211" s="412"/>
      <c r="AIS211" s="412"/>
      <c r="AIT211" s="412"/>
      <c r="AIU211" s="412"/>
      <c r="AIV211" s="412"/>
      <c r="AIW211" s="412"/>
      <c r="AIX211" s="412"/>
      <c r="AIY211" s="412"/>
      <c r="AIZ211" s="412"/>
      <c r="AJA211" s="412"/>
      <c r="AJB211" s="412"/>
      <c r="AJC211" s="412"/>
      <c r="AJD211" s="412"/>
      <c r="AJE211" s="412"/>
      <c r="AJF211" s="412"/>
      <c r="AJG211" s="412"/>
      <c r="AJH211" s="412"/>
      <c r="AJI211" s="412"/>
      <c r="AJJ211" s="412"/>
      <c r="AJK211" s="412"/>
      <c r="AJL211" s="412"/>
      <c r="AJM211" s="412"/>
      <c r="AJN211" s="412"/>
      <c r="AJO211" s="412"/>
      <c r="AJP211" s="412"/>
      <c r="AJQ211" s="412"/>
      <c r="AJR211" s="412"/>
      <c r="AJS211" s="412"/>
      <c r="AJT211" s="412"/>
      <c r="AJU211" s="412"/>
      <c r="AJV211" s="412"/>
      <c r="AJW211" s="412"/>
      <c r="AJX211" s="412"/>
      <c r="AJY211" s="412"/>
      <c r="AJZ211" s="412"/>
      <c r="AKA211" s="412"/>
      <c r="AKB211" s="412"/>
      <c r="AKC211" s="412"/>
      <c r="AKD211" s="412"/>
      <c r="AKE211" s="412"/>
      <c r="AKF211" s="412"/>
      <c r="AKG211" s="412"/>
      <c r="AKH211" s="412"/>
      <c r="AKI211" s="412"/>
      <c r="AKJ211" s="412"/>
      <c r="AKK211" s="412"/>
      <c r="AKL211" s="412"/>
      <c r="AKM211" s="412"/>
      <c r="AKN211" s="412"/>
      <c r="AKO211" s="412"/>
      <c r="AKP211" s="412"/>
      <c r="AKQ211" s="412"/>
      <c r="AKR211" s="412"/>
      <c r="AKS211" s="412"/>
      <c r="AKT211" s="412"/>
      <c r="AKU211" s="412"/>
      <c r="AKV211" s="412"/>
      <c r="AKW211" s="412"/>
      <c r="AKX211" s="412"/>
      <c r="AKY211" s="412"/>
      <c r="AKZ211" s="412"/>
      <c r="ALA211" s="412"/>
      <c r="ALB211" s="412"/>
      <c r="ALC211" s="412"/>
      <c r="ALD211" s="412"/>
      <c r="ALE211" s="412"/>
      <c r="ALF211" s="412"/>
      <c r="ALG211" s="412"/>
      <c r="ALH211" s="412"/>
      <c r="ALI211" s="412"/>
      <c r="ALJ211" s="412"/>
      <c r="ALK211" s="412"/>
      <c r="ALL211" s="412"/>
      <c r="ALM211" s="412"/>
      <c r="ALN211" s="412"/>
      <c r="ALO211" s="412"/>
      <c r="ALP211" s="412"/>
      <c r="ALQ211" s="412"/>
      <c r="ALR211" s="412"/>
      <c r="ALS211" s="412"/>
      <c r="ALT211" s="412"/>
      <c r="ALU211" s="412"/>
      <c r="ALV211" s="412"/>
      <c r="ALW211" s="412"/>
      <c r="ALX211" s="412"/>
      <c r="ALY211" s="412"/>
      <c r="ALZ211" s="412"/>
      <c r="AMA211" s="412"/>
      <c r="AMB211" s="412"/>
      <c r="AMC211" s="412"/>
      <c r="AMD211" s="412"/>
      <c r="AME211" s="412"/>
      <c r="AMF211" s="412"/>
      <c r="AMG211" s="412"/>
      <c r="AMH211" s="412"/>
    </row>
    <row r="212" spans="1:1024" x14ac:dyDescent="0.25">
      <c r="A212" s="162" t="s">
        <v>6165</v>
      </c>
      <c r="B212" s="163">
        <v>211</v>
      </c>
      <c r="C212" s="162" t="s">
        <v>24822</v>
      </c>
      <c r="D212" s="175" t="s">
        <v>6166</v>
      </c>
      <c r="E212" s="185" t="s">
        <v>5362</v>
      </c>
      <c r="F212" s="185">
        <v>4</v>
      </c>
      <c r="G212" s="175">
        <v>3</v>
      </c>
      <c r="H212" s="175">
        <v>3</v>
      </c>
      <c r="I212" s="319">
        <v>120</v>
      </c>
      <c r="K212" s="332">
        <v>2</v>
      </c>
      <c r="O212" s="335">
        <v>3</v>
      </c>
      <c r="V212" s="219">
        <f t="shared" si="109"/>
        <v>100</v>
      </c>
      <c r="W212" s="230">
        <f t="shared" si="141"/>
        <v>100</v>
      </c>
      <c r="X212" s="219">
        <f t="shared" si="135"/>
        <v>20</v>
      </c>
      <c r="Y212" s="219">
        <f t="shared" si="113"/>
        <v>100</v>
      </c>
      <c r="Z212" s="219">
        <f t="shared" si="114"/>
        <v>100</v>
      </c>
      <c r="AA212" s="220">
        <f t="shared" si="147"/>
        <v>100</v>
      </c>
      <c r="AB212" s="220">
        <f t="shared" si="148"/>
        <v>100</v>
      </c>
      <c r="AC212" s="220">
        <f t="shared" si="117"/>
        <v>100</v>
      </c>
      <c r="AD212" s="416">
        <f t="shared" si="146"/>
        <v>100</v>
      </c>
      <c r="AE212" s="416">
        <f t="shared" si="121"/>
        <v>100</v>
      </c>
      <c r="AF212" s="212">
        <f t="shared" si="142"/>
        <v>10</v>
      </c>
      <c r="AG212" s="212">
        <f t="shared" si="143"/>
        <v>100</v>
      </c>
      <c r="AH212" s="212">
        <f t="shared" si="144"/>
        <v>100</v>
      </c>
      <c r="AI212" s="212">
        <f t="shared" si="145"/>
        <v>100</v>
      </c>
      <c r="AJ212" s="231" t="s">
        <v>24823</v>
      </c>
      <c r="AM212" s="214"/>
      <c r="AQ212" s="167" t="s">
        <v>6167</v>
      </c>
    </row>
    <row r="213" spans="1:1024" x14ac:dyDescent="0.25">
      <c r="A213" s="208" t="s">
        <v>50</v>
      </c>
      <c r="B213" s="163">
        <v>212</v>
      </c>
      <c r="C213" s="162" t="s">
        <v>24824</v>
      </c>
      <c r="D213" s="175" t="s">
        <v>1223</v>
      </c>
      <c r="E213" s="185" t="s">
        <v>822</v>
      </c>
      <c r="F213" s="201"/>
      <c r="G213" s="180"/>
      <c r="H213" s="180"/>
      <c r="I213" s="319">
        <v>734</v>
      </c>
      <c r="J213" s="366"/>
      <c r="K213" s="332">
        <v>2</v>
      </c>
      <c r="L213" s="140"/>
      <c r="M213" s="140"/>
      <c r="N213" s="140"/>
      <c r="O213" s="336">
        <v>3</v>
      </c>
      <c r="P213" s="140"/>
      <c r="Q213" s="140"/>
      <c r="R213" s="140"/>
      <c r="S213" s="140"/>
      <c r="T213" s="140"/>
      <c r="U213" s="140"/>
      <c r="V213" s="219">
        <f t="shared" ref="V213:V276" si="149">IF(O213=1,10,100)</f>
        <v>100</v>
      </c>
      <c r="W213" s="219">
        <f t="shared" si="141"/>
        <v>100</v>
      </c>
      <c r="X213" s="219">
        <f t="shared" si="135"/>
        <v>20</v>
      </c>
      <c r="Y213" s="219">
        <f t="shared" si="113"/>
        <v>100</v>
      </c>
      <c r="Z213" s="219">
        <f t="shared" si="114"/>
        <v>100</v>
      </c>
      <c r="AA213" s="220">
        <f t="shared" si="147"/>
        <v>100</v>
      </c>
      <c r="AB213" s="220">
        <f t="shared" si="148"/>
        <v>100</v>
      </c>
      <c r="AC213" s="220">
        <f t="shared" si="117"/>
        <v>100</v>
      </c>
      <c r="AD213" s="416">
        <f t="shared" si="146"/>
        <v>100</v>
      </c>
      <c r="AE213" s="416">
        <f t="shared" si="121"/>
        <v>100</v>
      </c>
      <c r="AF213" s="212">
        <f t="shared" si="142"/>
        <v>10</v>
      </c>
      <c r="AG213" s="212">
        <f t="shared" si="143"/>
        <v>100</v>
      </c>
      <c r="AH213" s="212">
        <f t="shared" si="144"/>
        <v>100</v>
      </c>
      <c r="AI213" s="212">
        <f t="shared" si="145"/>
        <v>100</v>
      </c>
      <c r="AJ213" s="231" t="s">
        <v>24792</v>
      </c>
      <c r="AK213" s="412"/>
      <c r="AL213" s="412"/>
      <c r="AM213" s="214"/>
      <c r="AN213" s="412"/>
      <c r="AO213" s="412"/>
      <c r="AP213" s="412" t="s">
        <v>1267</v>
      </c>
      <c r="AQ213" s="167" t="s">
        <v>1224</v>
      </c>
      <c r="AR213" s="412"/>
      <c r="AS213" s="412"/>
      <c r="AT213" s="412"/>
    </row>
    <row r="214" spans="1:1024" x14ac:dyDescent="0.25">
      <c r="A214" s="149" t="s">
        <v>1262</v>
      </c>
      <c r="B214" s="163">
        <v>213</v>
      </c>
      <c r="C214" s="162" t="s">
        <v>24825</v>
      </c>
      <c r="D214" s="178" t="s">
        <v>1263</v>
      </c>
      <c r="E214" s="185" t="s">
        <v>770</v>
      </c>
      <c r="F214" s="201"/>
      <c r="G214" s="180"/>
      <c r="H214" s="180"/>
      <c r="I214" s="319">
        <v>48</v>
      </c>
      <c r="J214" s="366"/>
      <c r="K214" s="140"/>
      <c r="L214" s="140"/>
      <c r="M214" s="140"/>
      <c r="N214" s="140"/>
      <c r="O214" s="336">
        <v>3</v>
      </c>
      <c r="P214" s="140"/>
      <c r="Q214" s="140"/>
      <c r="R214" s="140"/>
      <c r="S214" s="140"/>
      <c r="T214" s="140"/>
      <c r="U214" s="140"/>
      <c r="V214" s="219">
        <f t="shared" si="149"/>
        <v>100</v>
      </c>
      <c r="W214" s="219">
        <f t="shared" si="141"/>
        <v>100</v>
      </c>
      <c r="X214" s="219">
        <f t="shared" si="135"/>
        <v>20</v>
      </c>
      <c r="Y214" s="219">
        <f t="shared" si="113"/>
        <v>100</v>
      </c>
      <c r="Z214" s="219">
        <f t="shared" si="114"/>
        <v>100</v>
      </c>
      <c r="AA214" s="220">
        <f t="shared" si="147"/>
        <v>100</v>
      </c>
      <c r="AB214" s="220">
        <f t="shared" si="148"/>
        <v>100</v>
      </c>
      <c r="AC214" s="220">
        <f t="shared" si="117"/>
        <v>100</v>
      </c>
      <c r="AD214" s="416">
        <f t="shared" si="146"/>
        <v>100</v>
      </c>
      <c r="AE214" s="416">
        <f t="shared" si="121"/>
        <v>100</v>
      </c>
      <c r="AF214" s="212">
        <f t="shared" si="142"/>
        <v>100</v>
      </c>
      <c r="AG214" s="212">
        <f t="shared" si="143"/>
        <v>100</v>
      </c>
      <c r="AH214" s="212">
        <f t="shared" si="144"/>
        <v>100</v>
      </c>
      <c r="AI214" s="212">
        <f t="shared" si="145"/>
        <v>100</v>
      </c>
      <c r="AJ214" s="231" t="s">
        <v>24826</v>
      </c>
      <c r="AK214" s="412"/>
      <c r="AL214" s="412"/>
      <c r="AM214" s="214"/>
      <c r="AN214" s="118"/>
      <c r="AO214" s="118"/>
      <c r="AP214" s="118"/>
      <c r="AQ214" s="229" t="s">
        <v>1264</v>
      </c>
      <c r="AR214" s="118"/>
      <c r="AS214" s="118"/>
      <c r="AT214" s="118"/>
    </row>
    <row r="215" spans="1:1024" s="245" customFormat="1" ht="18" customHeight="1" x14ac:dyDescent="0.25">
      <c r="A215" s="208" t="s">
        <v>1265</v>
      </c>
      <c r="B215" s="163">
        <v>214</v>
      </c>
      <c r="C215" s="162" t="s">
        <v>24827</v>
      </c>
      <c r="D215" s="175" t="s">
        <v>1266</v>
      </c>
      <c r="E215" s="185" t="s">
        <v>822</v>
      </c>
      <c r="F215" s="201"/>
      <c r="G215" s="180"/>
      <c r="H215" s="180"/>
      <c r="I215" s="319">
        <v>300</v>
      </c>
      <c r="J215" s="366"/>
      <c r="K215" s="140"/>
      <c r="L215" s="140"/>
      <c r="M215" s="140"/>
      <c r="N215" s="140"/>
      <c r="O215" s="336">
        <v>3</v>
      </c>
      <c r="P215" s="140"/>
      <c r="Q215" s="140"/>
      <c r="R215" s="140"/>
      <c r="S215" s="140"/>
      <c r="T215" s="140"/>
      <c r="U215" s="140"/>
      <c r="V215" s="219">
        <f t="shared" si="149"/>
        <v>100</v>
      </c>
      <c r="W215" s="219">
        <f t="shared" si="141"/>
        <v>100</v>
      </c>
      <c r="X215" s="219">
        <f t="shared" si="135"/>
        <v>20</v>
      </c>
      <c r="Y215" s="219">
        <f t="shared" si="113"/>
        <v>100</v>
      </c>
      <c r="Z215" s="219">
        <f t="shared" si="114"/>
        <v>100</v>
      </c>
      <c r="AA215" s="220">
        <f t="shared" si="147"/>
        <v>100</v>
      </c>
      <c r="AB215" s="220">
        <f t="shared" si="148"/>
        <v>100</v>
      </c>
      <c r="AC215" s="220">
        <f t="shared" si="117"/>
        <v>100</v>
      </c>
      <c r="AD215" s="416">
        <f t="shared" si="146"/>
        <v>100</v>
      </c>
      <c r="AE215" s="416">
        <f t="shared" si="121"/>
        <v>100</v>
      </c>
      <c r="AF215" s="212">
        <f t="shared" si="142"/>
        <v>100</v>
      </c>
      <c r="AG215" s="212">
        <f t="shared" si="143"/>
        <v>100</v>
      </c>
      <c r="AH215" s="212">
        <f t="shared" si="144"/>
        <v>100</v>
      </c>
      <c r="AI215" s="212">
        <f t="shared" si="145"/>
        <v>100</v>
      </c>
      <c r="AJ215" s="231" t="s">
        <v>24828</v>
      </c>
      <c r="AK215" s="412"/>
      <c r="AL215" s="412"/>
      <c r="AM215" s="214"/>
      <c r="AN215" s="118"/>
      <c r="AO215" s="118"/>
      <c r="AP215" s="185" t="s">
        <v>1267</v>
      </c>
      <c r="AQ215" s="167" t="s">
        <v>1268</v>
      </c>
      <c r="AR215" s="118"/>
      <c r="AS215" s="118"/>
      <c r="AT215" s="118"/>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185"/>
      <c r="HL215" s="185"/>
      <c r="HM215" s="185"/>
      <c r="HN215" s="185"/>
      <c r="HO215" s="185"/>
      <c r="HP215" s="185"/>
      <c r="HQ215" s="185"/>
      <c r="HR215" s="185"/>
      <c r="HS215" s="185"/>
      <c r="HT215" s="185"/>
      <c r="HU215" s="185"/>
      <c r="HV215" s="185"/>
      <c r="HW215" s="185"/>
      <c r="HX215" s="185"/>
      <c r="HY215" s="185"/>
      <c r="HZ215" s="185"/>
      <c r="IA215" s="185"/>
      <c r="IB215" s="185"/>
      <c r="IC215" s="185"/>
      <c r="ID215" s="185"/>
      <c r="IE215" s="185"/>
      <c r="IF215" s="185"/>
      <c r="IG215" s="185"/>
      <c r="IH215" s="185"/>
      <c r="II215" s="185"/>
      <c r="IJ215" s="185"/>
      <c r="IK215" s="185"/>
      <c r="IL215" s="185"/>
      <c r="IM215" s="185"/>
      <c r="IN215" s="185"/>
      <c r="IO215" s="185"/>
      <c r="IP215" s="185"/>
      <c r="IQ215" s="185"/>
      <c r="IR215" s="185"/>
      <c r="IS215" s="185"/>
      <c r="IT215" s="185"/>
      <c r="IU215" s="185"/>
      <c r="IV215" s="185"/>
      <c r="IW215" s="185"/>
      <c r="IX215" s="185"/>
      <c r="IY215" s="185"/>
      <c r="IZ215" s="185"/>
      <c r="JA215" s="185"/>
      <c r="JB215" s="185"/>
      <c r="JC215" s="185"/>
      <c r="JD215" s="185"/>
      <c r="JE215" s="185"/>
      <c r="JF215" s="185"/>
      <c r="JG215" s="185"/>
      <c r="JH215" s="185"/>
      <c r="JI215" s="185"/>
      <c r="JJ215" s="185"/>
      <c r="JK215" s="185"/>
      <c r="JL215" s="185"/>
      <c r="JM215" s="185"/>
      <c r="JN215" s="185"/>
      <c r="JO215" s="185"/>
      <c r="JP215" s="185"/>
      <c r="JQ215" s="185"/>
      <c r="JR215" s="185"/>
      <c r="JS215" s="185"/>
      <c r="JT215" s="185"/>
      <c r="JU215" s="185"/>
      <c r="JV215" s="185"/>
      <c r="JW215" s="185"/>
      <c r="JX215" s="185"/>
      <c r="JY215" s="185"/>
      <c r="JZ215" s="185"/>
      <c r="KA215" s="185"/>
      <c r="KB215" s="185"/>
      <c r="KC215" s="185"/>
      <c r="KD215" s="185"/>
      <c r="KE215" s="185"/>
      <c r="KF215" s="185"/>
      <c r="KG215" s="185"/>
      <c r="KH215" s="185"/>
      <c r="KI215" s="185"/>
      <c r="KJ215" s="185"/>
      <c r="KK215" s="185"/>
      <c r="KL215" s="185"/>
      <c r="KM215" s="185"/>
      <c r="KN215" s="185"/>
      <c r="KO215" s="185"/>
      <c r="KP215" s="185"/>
      <c r="KQ215" s="185"/>
      <c r="KR215" s="185"/>
      <c r="KS215" s="185"/>
      <c r="KT215" s="185"/>
      <c r="KU215" s="185"/>
      <c r="KV215" s="185"/>
      <c r="KW215" s="185"/>
      <c r="KX215" s="185"/>
      <c r="KY215" s="185"/>
      <c r="KZ215" s="185"/>
      <c r="LA215" s="185"/>
      <c r="LB215" s="185"/>
      <c r="LC215" s="185"/>
      <c r="LD215" s="185"/>
      <c r="LE215" s="185"/>
      <c r="LF215" s="185"/>
      <c r="LG215" s="185"/>
      <c r="LH215" s="185"/>
      <c r="LI215" s="185"/>
      <c r="LJ215" s="185"/>
      <c r="LK215" s="185"/>
      <c r="LL215" s="185"/>
      <c r="LM215" s="185"/>
      <c r="LN215" s="185"/>
      <c r="LO215" s="185"/>
      <c r="LP215" s="185"/>
      <c r="LQ215" s="185"/>
      <c r="LR215" s="185"/>
      <c r="LS215" s="185"/>
      <c r="LT215" s="185"/>
      <c r="LU215" s="185"/>
      <c r="LV215" s="185"/>
      <c r="LW215" s="185"/>
      <c r="LX215" s="185"/>
      <c r="LY215" s="185"/>
      <c r="LZ215" s="185"/>
      <c r="MA215" s="185"/>
      <c r="MB215" s="185"/>
      <c r="MC215" s="185"/>
      <c r="MD215" s="185"/>
      <c r="ME215" s="185"/>
      <c r="MF215" s="185"/>
      <c r="MG215" s="185"/>
      <c r="MH215" s="185"/>
      <c r="MI215" s="185"/>
      <c r="MJ215" s="185"/>
      <c r="MK215" s="185"/>
      <c r="ML215" s="185"/>
      <c r="MM215" s="185"/>
      <c r="MN215" s="185"/>
      <c r="MO215" s="185"/>
      <c r="MP215" s="185"/>
      <c r="MQ215" s="185"/>
      <c r="MR215" s="185"/>
      <c r="MS215" s="185"/>
      <c r="MT215" s="185"/>
      <c r="MU215" s="185"/>
      <c r="MV215" s="185"/>
      <c r="MW215" s="185"/>
      <c r="MX215" s="185"/>
      <c r="MY215" s="185"/>
      <c r="MZ215" s="185"/>
      <c r="NA215" s="185"/>
      <c r="NB215" s="185"/>
      <c r="NC215" s="185"/>
      <c r="ND215" s="185"/>
      <c r="NE215" s="185"/>
      <c r="NF215" s="185"/>
      <c r="NG215" s="185"/>
      <c r="NH215" s="185"/>
      <c r="NI215" s="185"/>
      <c r="NJ215" s="185"/>
      <c r="NK215" s="185"/>
      <c r="NL215" s="185"/>
      <c r="NM215" s="185"/>
      <c r="NN215" s="185"/>
      <c r="NO215" s="185"/>
      <c r="NP215" s="185"/>
      <c r="NQ215" s="185"/>
      <c r="NR215" s="185"/>
      <c r="NS215" s="185"/>
      <c r="NT215" s="185"/>
      <c r="NU215" s="185"/>
      <c r="NV215" s="185"/>
      <c r="NW215" s="185"/>
      <c r="NX215" s="185"/>
      <c r="NY215" s="185"/>
      <c r="NZ215" s="185"/>
      <c r="OA215" s="185"/>
      <c r="OB215" s="185"/>
      <c r="OC215" s="185"/>
      <c r="OD215" s="185"/>
      <c r="OE215" s="185"/>
      <c r="OF215" s="185"/>
      <c r="OG215" s="185"/>
      <c r="OH215" s="185"/>
      <c r="OI215" s="185"/>
      <c r="OJ215" s="185"/>
      <c r="OK215" s="185"/>
      <c r="OL215" s="185"/>
      <c r="OM215" s="185"/>
      <c r="ON215" s="185"/>
      <c r="OO215" s="185"/>
      <c r="OP215" s="185"/>
      <c r="OQ215" s="185"/>
      <c r="OR215" s="185"/>
      <c r="OS215" s="185"/>
      <c r="OT215" s="185"/>
      <c r="OU215" s="185"/>
      <c r="OV215" s="185"/>
      <c r="OW215" s="185"/>
      <c r="OX215" s="185"/>
      <c r="OY215" s="185"/>
      <c r="OZ215" s="185"/>
      <c r="PA215" s="185"/>
      <c r="PB215" s="185"/>
      <c r="PC215" s="185"/>
      <c r="PD215" s="185"/>
      <c r="PE215" s="185"/>
      <c r="PF215" s="185"/>
      <c r="PG215" s="185"/>
      <c r="PH215" s="185"/>
      <c r="PI215" s="185"/>
      <c r="PJ215" s="185"/>
      <c r="PK215" s="185"/>
      <c r="PL215" s="185"/>
      <c r="PM215" s="185"/>
      <c r="PN215" s="185"/>
      <c r="PO215" s="185"/>
      <c r="PP215" s="185"/>
      <c r="PQ215" s="185"/>
      <c r="PR215" s="185"/>
      <c r="PS215" s="185"/>
      <c r="PT215" s="185"/>
      <c r="PU215" s="185"/>
      <c r="PV215" s="185"/>
      <c r="PW215" s="185"/>
      <c r="PX215" s="185"/>
      <c r="PY215" s="185"/>
      <c r="PZ215" s="185"/>
      <c r="QA215" s="185"/>
      <c r="QB215" s="185"/>
      <c r="QC215" s="185"/>
      <c r="QD215" s="185"/>
      <c r="QE215" s="185"/>
      <c r="QF215" s="185"/>
      <c r="QG215" s="185"/>
      <c r="QH215" s="185"/>
      <c r="QI215" s="185"/>
      <c r="QJ215" s="185"/>
      <c r="QK215" s="185"/>
      <c r="QL215" s="185"/>
      <c r="QM215" s="185"/>
      <c r="QN215" s="185"/>
      <c r="QO215" s="185"/>
      <c r="QP215" s="185"/>
      <c r="QQ215" s="185"/>
      <c r="QR215" s="185"/>
      <c r="QS215" s="185"/>
      <c r="QT215" s="185"/>
      <c r="QU215" s="185"/>
      <c r="QV215" s="185"/>
      <c r="QW215" s="185"/>
      <c r="QX215" s="185"/>
      <c r="QY215" s="185"/>
      <c r="QZ215" s="185"/>
      <c r="RA215" s="185"/>
      <c r="RB215" s="185"/>
      <c r="RC215" s="185"/>
      <c r="RD215" s="185"/>
      <c r="RE215" s="185"/>
      <c r="RF215" s="185"/>
      <c r="RG215" s="185"/>
      <c r="RH215" s="185"/>
      <c r="RI215" s="185"/>
      <c r="RJ215" s="185"/>
      <c r="RK215" s="185"/>
      <c r="RL215" s="185"/>
      <c r="RM215" s="185"/>
      <c r="RN215" s="185"/>
      <c r="RO215" s="185"/>
      <c r="RP215" s="185"/>
      <c r="RQ215" s="185"/>
      <c r="RR215" s="185"/>
      <c r="RS215" s="185"/>
      <c r="RT215" s="185"/>
      <c r="RU215" s="185"/>
      <c r="RV215" s="185"/>
      <c r="RW215" s="185"/>
      <c r="RX215" s="185"/>
      <c r="RY215" s="185"/>
      <c r="RZ215" s="185"/>
      <c r="SA215" s="185"/>
      <c r="SB215" s="185"/>
      <c r="SC215" s="185"/>
      <c r="SD215" s="185"/>
      <c r="SE215" s="185"/>
      <c r="SF215" s="185"/>
      <c r="SG215" s="185"/>
      <c r="SH215" s="185"/>
      <c r="SI215" s="185"/>
      <c r="SJ215" s="185"/>
      <c r="SK215" s="185"/>
      <c r="SL215" s="185"/>
      <c r="SM215" s="185"/>
      <c r="SN215" s="185"/>
      <c r="SO215" s="185"/>
      <c r="SP215" s="185"/>
      <c r="SQ215" s="185"/>
      <c r="SR215" s="185"/>
      <c r="SS215" s="185"/>
      <c r="ST215" s="185"/>
      <c r="SU215" s="185"/>
      <c r="SV215" s="185"/>
      <c r="SW215" s="185"/>
      <c r="SX215" s="185"/>
      <c r="SY215" s="185"/>
      <c r="SZ215" s="185"/>
      <c r="TA215" s="185"/>
      <c r="TB215" s="185"/>
      <c r="TC215" s="185"/>
      <c r="TD215" s="185"/>
      <c r="TE215" s="185"/>
      <c r="TF215" s="185"/>
      <c r="TG215" s="185"/>
      <c r="TH215" s="185"/>
      <c r="TI215" s="185"/>
      <c r="TJ215" s="185"/>
      <c r="TK215" s="185"/>
      <c r="TL215" s="185"/>
      <c r="TM215" s="185"/>
      <c r="TN215" s="185"/>
      <c r="TO215" s="185"/>
      <c r="TP215" s="185"/>
      <c r="TQ215" s="185"/>
      <c r="TR215" s="185"/>
      <c r="TS215" s="185"/>
      <c r="TT215" s="185"/>
      <c r="TU215" s="185"/>
      <c r="TV215" s="185"/>
      <c r="TW215" s="185"/>
      <c r="TX215" s="185"/>
      <c r="TY215" s="185"/>
      <c r="TZ215" s="185"/>
      <c r="UA215" s="185"/>
      <c r="UB215" s="185"/>
      <c r="UC215" s="185"/>
      <c r="UD215" s="185"/>
      <c r="UE215" s="185"/>
      <c r="UF215" s="185"/>
      <c r="UG215" s="185"/>
      <c r="UH215" s="185"/>
      <c r="UI215" s="185"/>
      <c r="UJ215" s="185"/>
      <c r="UK215" s="185"/>
      <c r="UL215" s="185"/>
      <c r="UM215" s="185"/>
      <c r="UN215" s="185"/>
      <c r="UO215" s="185"/>
      <c r="UP215" s="185"/>
      <c r="UQ215" s="185"/>
      <c r="UR215" s="185"/>
      <c r="US215" s="185"/>
      <c r="UT215" s="185"/>
      <c r="UU215" s="185"/>
      <c r="UV215" s="185"/>
      <c r="UW215" s="185"/>
      <c r="UX215" s="185"/>
      <c r="UY215" s="185"/>
      <c r="UZ215" s="185"/>
      <c r="VA215" s="185"/>
      <c r="VB215" s="185"/>
      <c r="VC215" s="185"/>
      <c r="VD215" s="185"/>
      <c r="VE215" s="185"/>
      <c r="VF215" s="185"/>
      <c r="VG215" s="185"/>
      <c r="VH215" s="185"/>
      <c r="VI215" s="185"/>
      <c r="VJ215" s="185"/>
      <c r="VK215" s="185"/>
      <c r="VL215" s="185"/>
      <c r="VM215" s="185"/>
      <c r="VN215" s="185"/>
      <c r="VO215" s="185"/>
      <c r="VP215" s="185"/>
      <c r="VQ215" s="185"/>
      <c r="VR215" s="185"/>
      <c r="VS215" s="185"/>
      <c r="VT215" s="185"/>
      <c r="VU215" s="185"/>
      <c r="VV215" s="185"/>
      <c r="VW215" s="185"/>
      <c r="VX215" s="185"/>
      <c r="VY215" s="185"/>
      <c r="VZ215" s="185"/>
      <c r="WA215" s="185"/>
      <c r="WB215" s="185"/>
      <c r="WC215" s="185"/>
      <c r="WD215" s="185"/>
      <c r="WE215" s="185"/>
      <c r="WF215" s="185"/>
      <c r="WG215" s="185"/>
      <c r="WH215" s="185"/>
      <c r="WI215" s="185"/>
      <c r="WJ215" s="185"/>
      <c r="WK215" s="185"/>
      <c r="WL215" s="185"/>
      <c r="WM215" s="185"/>
      <c r="WN215" s="185"/>
      <c r="WO215" s="185"/>
      <c r="WP215" s="185"/>
      <c r="WQ215" s="185"/>
      <c r="WR215" s="185"/>
      <c r="WS215" s="185"/>
      <c r="WT215" s="185"/>
      <c r="WU215" s="185"/>
      <c r="WV215" s="185"/>
      <c r="WW215" s="185"/>
      <c r="WX215" s="185"/>
      <c r="WY215" s="185"/>
      <c r="WZ215" s="185"/>
      <c r="XA215" s="185"/>
      <c r="XB215" s="185"/>
      <c r="XC215" s="185"/>
      <c r="XD215" s="185"/>
      <c r="XE215" s="185"/>
      <c r="XF215" s="185"/>
      <c r="XG215" s="185"/>
      <c r="XH215" s="185"/>
      <c r="XI215" s="185"/>
      <c r="XJ215" s="185"/>
      <c r="XK215" s="185"/>
      <c r="XL215" s="185"/>
      <c r="XM215" s="185"/>
      <c r="XN215" s="185"/>
      <c r="XO215" s="185"/>
      <c r="XP215" s="185"/>
      <c r="XQ215" s="185"/>
      <c r="XR215" s="185"/>
      <c r="XS215" s="185"/>
      <c r="XT215" s="185"/>
      <c r="XU215" s="185"/>
      <c r="XV215" s="185"/>
      <c r="XW215" s="185"/>
      <c r="XX215" s="185"/>
      <c r="XY215" s="185"/>
      <c r="XZ215" s="185"/>
      <c r="YA215" s="185"/>
      <c r="YB215" s="185"/>
      <c r="YC215" s="185"/>
      <c r="YD215" s="185"/>
      <c r="YE215" s="185"/>
      <c r="YF215" s="185"/>
      <c r="YG215" s="185"/>
      <c r="YH215" s="185"/>
      <c r="YI215" s="185"/>
      <c r="YJ215" s="185"/>
      <c r="YK215" s="185"/>
      <c r="YL215" s="185"/>
      <c r="YM215" s="185"/>
      <c r="YN215" s="185"/>
      <c r="YO215" s="185"/>
      <c r="YP215" s="185"/>
      <c r="YQ215" s="185"/>
      <c r="YR215" s="185"/>
      <c r="YS215" s="185"/>
      <c r="YT215" s="185"/>
      <c r="YU215" s="185"/>
      <c r="YV215" s="185"/>
      <c r="YW215" s="185"/>
      <c r="YX215" s="185"/>
      <c r="YY215" s="185"/>
      <c r="YZ215" s="185"/>
      <c r="ZA215" s="185"/>
      <c r="ZB215" s="185"/>
      <c r="ZC215" s="185"/>
      <c r="ZD215" s="185"/>
      <c r="ZE215" s="185"/>
      <c r="ZF215" s="185"/>
      <c r="ZG215" s="185"/>
      <c r="ZH215" s="185"/>
      <c r="ZI215" s="185"/>
      <c r="ZJ215" s="185"/>
      <c r="ZK215" s="185"/>
      <c r="ZL215" s="185"/>
      <c r="ZM215" s="185"/>
      <c r="ZN215" s="185"/>
      <c r="ZO215" s="185"/>
      <c r="ZP215" s="185"/>
      <c r="ZQ215" s="185"/>
      <c r="ZR215" s="185"/>
      <c r="ZS215" s="185"/>
      <c r="ZT215" s="185"/>
      <c r="ZU215" s="185"/>
      <c r="ZV215" s="185"/>
      <c r="ZW215" s="185"/>
      <c r="ZX215" s="185"/>
      <c r="ZY215" s="185"/>
      <c r="ZZ215" s="185"/>
      <c r="AAA215" s="185"/>
      <c r="AAB215" s="185"/>
      <c r="AAC215" s="185"/>
      <c r="AAD215" s="185"/>
      <c r="AAE215" s="185"/>
      <c r="AAF215" s="185"/>
      <c r="AAG215" s="185"/>
      <c r="AAH215" s="185"/>
      <c r="AAI215" s="185"/>
      <c r="AAJ215" s="185"/>
      <c r="AAK215" s="185"/>
      <c r="AAL215" s="185"/>
      <c r="AAM215" s="185"/>
      <c r="AAN215" s="185"/>
      <c r="AAO215" s="185"/>
      <c r="AAP215" s="185"/>
      <c r="AAQ215" s="185"/>
      <c r="AAR215" s="185"/>
      <c r="AAS215" s="185"/>
      <c r="AAT215" s="185"/>
      <c r="AAU215" s="185"/>
      <c r="AAV215" s="185"/>
      <c r="AAW215" s="185"/>
      <c r="AAX215" s="185"/>
      <c r="AAY215" s="185"/>
      <c r="AAZ215" s="185"/>
      <c r="ABA215" s="185"/>
      <c r="ABB215" s="185"/>
      <c r="ABC215" s="185"/>
      <c r="ABD215" s="185"/>
      <c r="ABE215" s="185"/>
      <c r="ABF215" s="185"/>
      <c r="ABG215" s="185"/>
      <c r="ABH215" s="185"/>
      <c r="ABI215" s="185"/>
      <c r="ABJ215" s="185"/>
      <c r="ABK215" s="185"/>
      <c r="ABL215" s="185"/>
      <c r="ABM215" s="185"/>
      <c r="ABN215" s="185"/>
      <c r="ABO215" s="185"/>
      <c r="ABP215" s="185"/>
      <c r="ABQ215" s="185"/>
      <c r="ABR215" s="185"/>
      <c r="ABS215" s="185"/>
      <c r="ABT215" s="185"/>
      <c r="ABU215" s="185"/>
      <c r="ABV215" s="185"/>
      <c r="ABW215" s="185"/>
      <c r="ABX215" s="185"/>
      <c r="ABY215" s="185"/>
      <c r="ABZ215" s="185"/>
      <c r="ACA215" s="185"/>
      <c r="ACB215" s="185"/>
      <c r="ACC215" s="185"/>
      <c r="ACD215" s="185"/>
      <c r="ACE215" s="185"/>
      <c r="ACF215" s="185"/>
      <c r="ACG215" s="185"/>
      <c r="ACH215" s="185"/>
      <c r="ACI215" s="185"/>
      <c r="ACJ215" s="185"/>
      <c r="ACK215" s="185"/>
      <c r="ACL215" s="185"/>
      <c r="ACM215" s="185"/>
      <c r="ACN215" s="185"/>
      <c r="ACO215" s="185"/>
      <c r="ACP215" s="185"/>
      <c r="ACQ215" s="185"/>
      <c r="ACR215" s="185"/>
      <c r="ACS215" s="185"/>
      <c r="ACT215" s="185"/>
      <c r="ACU215" s="185"/>
      <c r="ACV215" s="185"/>
      <c r="ACW215" s="185"/>
      <c r="ACX215" s="185"/>
      <c r="ACY215" s="185"/>
      <c r="ACZ215" s="185"/>
      <c r="ADA215" s="185"/>
      <c r="ADB215" s="185"/>
      <c r="ADC215" s="185"/>
      <c r="ADD215" s="185"/>
      <c r="ADE215" s="185"/>
      <c r="ADF215" s="185"/>
      <c r="ADG215" s="185"/>
      <c r="ADH215" s="185"/>
      <c r="ADI215" s="185"/>
      <c r="ADJ215" s="185"/>
      <c r="ADK215" s="185"/>
      <c r="ADL215" s="185"/>
      <c r="ADM215" s="185"/>
      <c r="ADN215" s="185"/>
      <c r="ADO215" s="185"/>
      <c r="ADP215" s="185"/>
      <c r="ADQ215" s="185"/>
      <c r="ADR215" s="185"/>
      <c r="ADS215" s="185"/>
      <c r="ADT215" s="185"/>
      <c r="ADU215" s="185"/>
      <c r="ADV215" s="185"/>
      <c r="ADW215" s="185"/>
      <c r="ADX215" s="185"/>
      <c r="ADY215" s="185"/>
      <c r="ADZ215" s="185"/>
      <c r="AEA215" s="185"/>
      <c r="AEB215" s="185"/>
      <c r="AEC215" s="185"/>
      <c r="AED215" s="185"/>
      <c r="AEE215" s="185"/>
      <c r="AEF215" s="185"/>
      <c r="AEG215" s="185"/>
      <c r="AEH215" s="185"/>
      <c r="AEI215" s="185"/>
      <c r="AEJ215" s="185"/>
      <c r="AEK215" s="185"/>
      <c r="AEL215" s="185"/>
      <c r="AEM215" s="185"/>
      <c r="AEN215" s="185"/>
      <c r="AEO215" s="185"/>
      <c r="AEP215" s="185"/>
      <c r="AEQ215" s="185"/>
      <c r="AER215" s="185"/>
      <c r="AES215" s="185"/>
      <c r="AET215" s="185"/>
      <c r="AEU215" s="185"/>
      <c r="AEV215" s="185"/>
      <c r="AEW215" s="185"/>
      <c r="AEX215" s="185"/>
      <c r="AEY215" s="185"/>
      <c r="AEZ215" s="185"/>
      <c r="AFA215" s="185"/>
      <c r="AFB215" s="185"/>
      <c r="AFC215" s="185"/>
      <c r="AFD215" s="185"/>
      <c r="AFE215" s="185"/>
      <c r="AFF215" s="185"/>
      <c r="AFG215" s="185"/>
      <c r="AFH215" s="185"/>
      <c r="AFI215" s="185"/>
      <c r="AFJ215" s="185"/>
      <c r="AFK215" s="185"/>
      <c r="AFL215" s="185"/>
      <c r="AFM215" s="185"/>
      <c r="AFN215" s="185"/>
      <c r="AFO215" s="185"/>
      <c r="AFP215" s="185"/>
      <c r="AFQ215" s="185"/>
      <c r="AFR215" s="185"/>
      <c r="AFS215" s="185"/>
      <c r="AFT215" s="185"/>
      <c r="AFU215" s="185"/>
      <c r="AFV215" s="185"/>
      <c r="AFW215" s="185"/>
      <c r="AFX215" s="185"/>
      <c r="AFY215" s="185"/>
      <c r="AFZ215" s="185"/>
      <c r="AGA215" s="185"/>
      <c r="AGB215" s="185"/>
      <c r="AGC215" s="185"/>
      <c r="AGD215" s="185"/>
      <c r="AGE215" s="185"/>
      <c r="AGF215" s="185"/>
      <c r="AGG215" s="185"/>
      <c r="AGH215" s="185"/>
      <c r="AGI215" s="185"/>
      <c r="AGJ215" s="185"/>
      <c r="AGK215" s="185"/>
      <c r="AGL215" s="185"/>
      <c r="AGM215" s="185"/>
      <c r="AGN215" s="185"/>
      <c r="AGO215" s="185"/>
      <c r="AGP215" s="185"/>
      <c r="AGQ215" s="185"/>
      <c r="AGR215" s="185"/>
      <c r="AGS215" s="185"/>
      <c r="AGT215" s="185"/>
      <c r="AGU215" s="185"/>
      <c r="AGV215" s="185"/>
      <c r="AGW215" s="185"/>
      <c r="AGX215" s="185"/>
      <c r="AGY215" s="185"/>
      <c r="AGZ215" s="185"/>
      <c r="AHA215" s="185"/>
      <c r="AHB215" s="185"/>
      <c r="AHC215" s="185"/>
      <c r="AHD215" s="185"/>
      <c r="AHE215" s="185"/>
      <c r="AHF215" s="185"/>
      <c r="AHG215" s="185"/>
      <c r="AHH215" s="185"/>
      <c r="AHI215" s="185"/>
      <c r="AHJ215" s="185"/>
      <c r="AHK215" s="185"/>
      <c r="AHL215" s="185"/>
      <c r="AHM215" s="185"/>
      <c r="AHN215" s="185"/>
      <c r="AHO215" s="185"/>
      <c r="AHP215" s="185"/>
      <c r="AHQ215" s="185"/>
      <c r="AHR215" s="185"/>
      <c r="AHS215" s="185"/>
      <c r="AHT215" s="185"/>
      <c r="AHU215" s="185"/>
      <c r="AHV215" s="185"/>
      <c r="AHW215" s="185"/>
      <c r="AHX215" s="185"/>
      <c r="AHY215" s="185"/>
      <c r="AHZ215" s="185"/>
      <c r="AIA215" s="185"/>
      <c r="AIB215" s="185"/>
      <c r="AIC215" s="185"/>
      <c r="AID215" s="185"/>
      <c r="AIE215" s="185"/>
      <c r="AIF215" s="185"/>
      <c r="AIG215" s="185"/>
      <c r="AIH215" s="185"/>
      <c r="AII215" s="185"/>
      <c r="AIJ215" s="185"/>
      <c r="AIK215" s="185"/>
      <c r="AIL215" s="185"/>
      <c r="AIM215" s="185"/>
      <c r="AIN215" s="185"/>
      <c r="AIO215" s="185"/>
      <c r="AIP215" s="185"/>
      <c r="AIQ215" s="185"/>
      <c r="AIR215" s="185"/>
      <c r="AIS215" s="185"/>
      <c r="AIT215" s="185"/>
      <c r="AIU215" s="185"/>
      <c r="AIV215" s="185"/>
      <c r="AIW215" s="185"/>
      <c r="AIX215" s="185"/>
      <c r="AIY215" s="185"/>
      <c r="AIZ215" s="185"/>
      <c r="AJA215" s="185"/>
      <c r="AJB215" s="185"/>
      <c r="AJC215" s="185"/>
      <c r="AJD215" s="185"/>
      <c r="AJE215" s="185"/>
      <c r="AJF215" s="185"/>
      <c r="AJG215" s="185"/>
      <c r="AJH215" s="185"/>
      <c r="AJI215" s="185"/>
      <c r="AJJ215" s="185"/>
      <c r="AJK215" s="185"/>
      <c r="AJL215" s="185"/>
      <c r="AJM215" s="185"/>
      <c r="AJN215" s="185"/>
      <c r="AJO215" s="185"/>
      <c r="AJP215" s="185"/>
      <c r="AJQ215" s="185"/>
      <c r="AJR215" s="185"/>
      <c r="AJS215" s="185"/>
      <c r="AJT215" s="185"/>
      <c r="AJU215" s="185"/>
      <c r="AJV215" s="185"/>
      <c r="AJW215" s="185"/>
      <c r="AJX215" s="185"/>
      <c r="AJY215" s="185"/>
      <c r="AJZ215" s="185"/>
      <c r="AKA215" s="185"/>
      <c r="AKB215" s="185"/>
      <c r="AKC215" s="185"/>
      <c r="AKD215" s="185"/>
      <c r="AKE215" s="185"/>
      <c r="AKF215" s="185"/>
      <c r="AKG215" s="185"/>
      <c r="AKH215" s="185"/>
      <c r="AKI215" s="185"/>
      <c r="AKJ215" s="185"/>
      <c r="AKK215" s="185"/>
      <c r="AKL215" s="185"/>
      <c r="AKM215" s="185"/>
      <c r="AKN215" s="185"/>
      <c r="AKO215" s="185"/>
      <c r="AKP215" s="185"/>
      <c r="AKQ215" s="185"/>
      <c r="AKR215" s="185"/>
      <c r="AKS215" s="185"/>
      <c r="AKT215" s="185"/>
      <c r="AKU215" s="185"/>
      <c r="AKV215" s="185"/>
      <c r="AKW215" s="185"/>
      <c r="AKX215" s="185"/>
      <c r="AKY215" s="185"/>
      <c r="AKZ215" s="185"/>
      <c r="ALA215" s="185"/>
      <c r="ALB215" s="185"/>
      <c r="ALC215" s="185"/>
      <c r="ALD215" s="185"/>
      <c r="ALE215" s="185"/>
      <c r="ALF215" s="185"/>
      <c r="ALG215" s="185"/>
      <c r="ALH215" s="185"/>
      <c r="ALI215" s="185"/>
      <c r="ALJ215" s="185"/>
      <c r="ALK215" s="185"/>
      <c r="ALL215" s="185"/>
      <c r="ALM215" s="185"/>
      <c r="ALN215" s="185"/>
      <c r="ALO215" s="185"/>
      <c r="ALP215" s="185"/>
      <c r="ALQ215" s="185"/>
      <c r="ALR215" s="185"/>
      <c r="ALS215" s="185"/>
      <c r="ALT215" s="185"/>
      <c r="ALU215" s="185"/>
      <c r="ALV215" s="185"/>
      <c r="ALW215" s="185"/>
      <c r="ALX215" s="185"/>
      <c r="ALY215" s="185"/>
      <c r="ALZ215" s="185"/>
      <c r="AMA215" s="185"/>
      <c r="AMB215" s="185"/>
      <c r="AMC215" s="185"/>
      <c r="AMD215" s="185"/>
      <c r="AME215" s="185"/>
      <c r="AMF215" s="185"/>
      <c r="AMG215" s="185"/>
      <c r="AMH215" s="185"/>
      <c r="AMI215" s="185"/>
      <c r="AMJ215" s="412"/>
    </row>
    <row r="216" spans="1:1024" x14ac:dyDescent="0.25">
      <c r="A216" s="208" t="s">
        <v>1269</v>
      </c>
      <c r="B216" s="163">
        <v>215</v>
      </c>
      <c r="C216" s="162" t="s">
        <v>24829</v>
      </c>
      <c r="D216" s="178" t="s">
        <v>1270</v>
      </c>
      <c r="E216" s="185" t="s">
        <v>822</v>
      </c>
      <c r="F216" s="201"/>
      <c r="G216" s="180"/>
      <c r="H216" s="180">
        <v>4</v>
      </c>
      <c r="I216" s="319">
        <v>159</v>
      </c>
      <c r="J216" s="366"/>
      <c r="K216" s="140"/>
      <c r="L216" s="140"/>
      <c r="M216" s="140"/>
      <c r="N216" s="140"/>
      <c r="O216" s="373">
        <v>3</v>
      </c>
      <c r="P216" s="140"/>
      <c r="Q216" s="140"/>
      <c r="R216" s="140"/>
      <c r="S216" s="140"/>
      <c r="T216" s="140"/>
      <c r="U216" s="140"/>
      <c r="V216" s="219">
        <f t="shared" si="149"/>
        <v>100</v>
      </c>
      <c r="W216" s="219">
        <f t="shared" si="141"/>
        <v>100</v>
      </c>
      <c r="X216" s="219">
        <f t="shared" si="135"/>
        <v>20</v>
      </c>
      <c r="Y216" s="219">
        <f t="shared" si="113"/>
        <v>100</v>
      </c>
      <c r="Z216" s="219">
        <f t="shared" si="114"/>
        <v>100</v>
      </c>
      <c r="AA216" s="220">
        <f t="shared" si="147"/>
        <v>100</v>
      </c>
      <c r="AB216" s="220">
        <f t="shared" si="148"/>
        <v>100</v>
      </c>
      <c r="AC216" s="220">
        <f t="shared" si="117"/>
        <v>100</v>
      </c>
      <c r="AD216" s="416">
        <f t="shared" si="146"/>
        <v>100</v>
      </c>
      <c r="AE216" s="416">
        <f t="shared" si="121"/>
        <v>100</v>
      </c>
      <c r="AF216" s="212">
        <f t="shared" si="142"/>
        <v>100</v>
      </c>
      <c r="AG216" s="212">
        <f t="shared" si="143"/>
        <v>100</v>
      </c>
      <c r="AH216" s="212">
        <f t="shared" si="144"/>
        <v>100</v>
      </c>
      <c r="AI216" s="212">
        <f t="shared" si="145"/>
        <v>100</v>
      </c>
      <c r="AJ216" s="231" t="s">
        <v>24830</v>
      </c>
      <c r="AK216" s="412"/>
      <c r="AL216" s="412"/>
      <c r="AM216" s="214"/>
      <c r="AN216" s="118"/>
      <c r="AO216" s="118"/>
      <c r="AP216" s="412"/>
      <c r="AQ216" s="167" t="s">
        <v>1264</v>
      </c>
      <c r="AR216" s="118"/>
      <c r="AS216" s="118"/>
      <c r="AT216" s="118"/>
      <c r="AU216" s="412"/>
      <c r="AV216" s="412"/>
      <c r="AW216" s="412"/>
      <c r="AX216" s="412"/>
      <c r="AY216" s="412"/>
      <c r="AZ216" s="412"/>
      <c r="BA216" s="412"/>
      <c r="BB216" s="412"/>
      <c r="BC216" s="412"/>
      <c r="BD216" s="412"/>
      <c r="BE216" s="412"/>
      <c r="BF216" s="412"/>
      <c r="BG216" s="412"/>
      <c r="BH216" s="412"/>
      <c r="BI216" s="412"/>
      <c r="BJ216" s="412"/>
      <c r="BK216" s="412"/>
      <c r="BL216" s="412"/>
      <c r="BM216" s="412"/>
      <c r="BN216" s="412"/>
      <c r="BO216" s="412"/>
      <c r="BP216" s="412"/>
      <c r="BQ216" s="412"/>
      <c r="BR216" s="412"/>
      <c r="BS216" s="412"/>
      <c r="BT216" s="412"/>
      <c r="BU216" s="412"/>
      <c r="BV216" s="412"/>
      <c r="BW216" s="412"/>
      <c r="BX216" s="412"/>
      <c r="BY216" s="412"/>
      <c r="BZ216" s="412"/>
      <c r="CA216" s="412"/>
      <c r="CB216" s="412"/>
      <c r="CC216" s="412"/>
      <c r="CD216" s="412"/>
      <c r="CE216" s="412"/>
      <c r="CF216" s="412"/>
      <c r="CG216" s="412"/>
      <c r="CH216" s="412"/>
      <c r="CI216" s="412"/>
      <c r="CJ216" s="412"/>
      <c r="CK216" s="412"/>
      <c r="CL216" s="412"/>
      <c r="CM216" s="412"/>
      <c r="CN216" s="412"/>
      <c r="CO216" s="412"/>
      <c r="CP216" s="412"/>
      <c r="CQ216" s="412"/>
      <c r="CR216" s="412"/>
      <c r="CS216" s="412"/>
      <c r="CT216" s="412"/>
      <c r="CU216" s="412"/>
      <c r="CV216" s="412"/>
      <c r="CW216" s="412"/>
      <c r="CX216" s="412"/>
      <c r="CY216" s="412"/>
      <c r="CZ216" s="412"/>
      <c r="DA216" s="412"/>
      <c r="DB216" s="412"/>
      <c r="DC216" s="412"/>
      <c r="DD216" s="412"/>
      <c r="DE216" s="412"/>
      <c r="DF216" s="412"/>
      <c r="DG216" s="412"/>
      <c r="DH216" s="412"/>
      <c r="DI216" s="412"/>
      <c r="DJ216" s="412"/>
      <c r="DK216" s="412"/>
      <c r="DL216" s="412"/>
      <c r="DM216" s="412"/>
      <c r="DN216" s="412"/>
      <c r="DO216" s="412"/>
      <c r="DP216" s="412"/>
      <c r="DQ216" s="412"/>
      <c r="DR216" s="412"/>
      <c r="DS216" s="412"/>
      <c r="DT216" s="412"/>
      <c r="DU216" s="412"/>
      <c r="DV216" s="412"/>
      <c r="DW216" s="412"/>
      <c r="DX216" s="412"/>
      <c r="DY216" s="412"/>
      <c r="DZ216" s="412"/>
      <c r="EA216" s="412"/>
      <c r="EB216" s="412"/>
      <c r="EC216" s="412"/>
      <c r="ED216" s="412"/>
      <c r="EE216" s="412"/>
      <c r="EF216" s="412"/>
      <c r="EG216" s="412"/>
      <c r="EH216" s="412"/>
      <c r="EI216" s="412"/>
      <c r="EJ216" s="412"/>
      <c r="EK216" s="412"/>
      <c r="EL216" s="412"/>
      <c r="EM216" s="412"/>
      <c r="EN216" s="412"/>
      <c r="EO216" s="412"/>
      <c r="EP216" s="412"/>
      <c r="EQ216" s="412"/>
      <c r="ER216" s="412"/>
      <c r="ES216" s="412"/>
      <c r="ET216" s="412"/>
      <c r="EU216" s="412"/>
      <c r="EV216" s="412"/>
      <c r="EW216" s="412"/>
      <c r="EX216" s="412"/>
      <c r="EY216" s="412"/>
      <c r="EZ216" s="412"/>
      <c r="FA216" s="412"/>
      <c r="FB216" s="412"/>
      <c r="FC216" s="412"/>
      <c r="FD216" s="412"/>
      <c r="FE216" s="412"/>
      <c r="FF216" s="412"/>
      <c r="FG216" s="412"/>
      <c r="FH216" s="412"/>
      <c r="FI216" s="412"/>
      <c r="FJ216" s="412"/>
      <c r="FK216" s="412"/>
      <c r="FL216" s="412"/>
      <c r="FM216" s="412"/>
      <c r="FN216" s="412"/>
      <c r="FO216" s="412"/>
      <c r="FP216" s="412"/>
      <c r="FQ216" s="412"/>
      <c r="FR216" s="412"/>
      <c r="FS216" s="412"/>
      <c r="FT216" s="412"/>
      <c r="FU216" s="412"/>
      <c r="FV216" s="412"/>
      <c r="FW216" s="412"/>
      <c r="FX216" s="412"/>
      <c r="FY216" s="412"/>
      <c r="FZ216" s="412"/>
      <c r="GA216" s="412"/>
      <c r="GB216" s="412"/>
      <c r="GC216" s="412"/>
      <c r="GD216" s="412"/>
      <c r="GE216" s="412"/>
      <c r="GF216" s="412"/>
      <c r="GG216" s="412"/>
      <c r="GH216" s="412"/>
      <c r="GI216" s="412"/>
      <c r="GJ216" s="412"/>
      <c r="GK216" s="412"/>
      <c r="GL216" s="412"/>
      <c r="GM216" s="412"/>
      <c r="GN216" s="412"/>
      <c r="GO216" s="412"/>
      <c r="GP216" s="412"/>
      <c r="GQ216" s="412"/>
      <c r="GR216" s="412"/>
      <c r="GS216" s="412"/>
      <c r="GT216" s="412"/>
      <c r="GU216" s="412"/>
      <c r="GV216" s="412"/>
      <c r="GW216" s="412"/>
      <c r="GX216" s="412"/>
      <c r="GY216" s="412"/>
      <c r="GZ216" s="412"/>
      <c r="HA216" s="412"/>
      <c r="HB216" s="412"/>
      <c r="HC216" s="412"/>
      <c r="HD216" s="412"/>
      <c r="HE216" s="412"/>
      <c r="HF216" s="412"/>
      <c r="HG216" s="412"/>
      <c r="HH216" s="412"/>
      <c r="HI216" s="412"/>
      <c r="HJ216" s="412"/>
      <c r="HK216" s="412"/>
      <c r="HL216" s="412"/>
      <c r="HM216" s="412"/>
      <c r="HN216" s="412"/>
      <c r="HO216" s="412"/>
      <c r="HP216" s="412"/>
      <c r="HQ216" s="412"/>
      <c r="HR216" s="412"/>
      <c r="HS216" s="412"/>
      <c r="HT216" s="412"/>
      <c r="HU216" s="412"/>
      <c r="HV216" s="412"/>
      <c r="HW216" s="412"/>
      <c r="HX216" s="412"/>
      <c r="HY216" s="412"/>
      <c r="HZ216" s="412"/>
      <c r="IA216" s="412"/>
      <c r="IB216" s="412"/>
      <c r="IC216" s="412"/>
      <c r="ID216" s="412"/>
      <c r="IE216" s="412"/>
      <c r="IF216" s="412"/>
      <c r="IG216" s="412"/>
      <c r="IH216" s="412"/>
      <c r="II216" s="412"/>
      <c r="IJ216" s="412"/>
      <c r="IK216" s="412"/>
      <c r="IL216" s="412"/>
      <c r="IM216" s="412"/>
      <c r="IN216" s="412"/>
      <c r="IO216" s="412"/>
      <c r="IP216" s="412"/>
      <c r="IQ216" s="412"/>
      <c r="IR216" s="412"/>
      <c r="IS216" s="412"/>
      <c r="IT216" s="412"/>
      <c r="IU216" s="412"/>
      <c r="IV216" s="412"/>
      <c r="IW216" s="412"/>
      <c r="IX216" s="412"/>
      <c r="IY216" s="412"/>
      <c r="IZ216" s="412"/>
      <c r="JA216" s="412"/>
      <c r="JB216" s="412"/>
      <c r="JC216" s="412"/>
      <c r="JD216" s="412"/>
      <c r="JE216" s="412"/>
      <c r="JF216" s="412"/>
      <c r="JG216" s="412"/>
      <c r="JH216" s="412"/>
      <c r="JI216" s="412"/>
      <c r="JJ216" s="412"/>
      <c r="JK216" s="412"/>
      <c r="JL216" s="412"/>
      <c r="JM216" s="412"/>
      <c r="JN216" s="412"/>
      <c r="JO216" s="412"/>
      <c r="JP216" s="412"/>
      <c r="JQ216" s="412"/>
      <c r="JR216" s="412"/>
      <c r="JS216" s="412"/>
      <c r="JT216" s="412"/>
      <c r="JU216" s="412"/>
      <c r="JV216" s="412"/>
      <c r="JW216" s="412"/>
      <c r="JX216" s="412"/>
      <c r="JY216" s="412"/>
      <c r="JZ216" s="412"/>
      <c r="KA216" s="412"/>
      <c r="KB216" s="412"/>
      <c r="KC216" s="412"/>
      <c r="KD216" s="412"/>
      <c r="KE216" s="412"/>
      <c r="KF216" s="412"/>
      <c r="KG216" s="412"/>
      <c r="KH216" s="412"/>
      <c r="KI216" s="412"/>
      <c r="KJ216" s="412"/>
      <c r="KK216" s="412"/>
      <c r="KL216" s="412"/>
      <c r="KM216" s="412"/>
      <c r="KN216" s="412"/>
      <c r="KO216" s="412"/>
      <c r="KP216" s="412"/>
      <c r="KQ216" s="412"/>
      <c r="KR216" s="412"/>
      <c r="KS216" s="412"/>
      <c r="KT216" s="412"/>
      <c r="KU216" s="412"/>
      <c r="KV216" s="412"/>
      <c r="KW216" s="412"/>
      <c r="KX216" s="412"/>
      <c r="KY216" s="412"/>
      <c r="KZ216" s="412"/>
      <c r="LA216" s="412"/>
      <c r="LB216" s="412"/>
      <c r="LC216" s="412"/>
      <c r="LD216" s="412"/>
      <c r="LE216" s="412"/>
      <c r="LF216" s="412"/>
      <c r="LG216" s="412"/>
      <c r="LH216" s="412"/>
      <c r="LI216" s="412"/>
      <c r="LJ216" s="412"/>
      <c r="LK216" s="412"/>
      <c r="LL216" s="412"/>
      <c r="LM216" s="412"/>
      <c r="LN216" s="412"/>
      <c r="LO216" s="412"/>
      <c r="LP216" s="412"/>
      <c r="LQ216" s="412"/>
      <c r="LR216" s="412"/>
      <c r="LS216" s="412"/>
      <c r="LT216" s="412"/>
      <c r="LU216" s="412"/>
      <c r="LV216" s="412"/>
      <c r="LW216" s="412"/>
      <c r="LX216" s="412"/>
      <c r="LY216" s="412"/>
      <c r="LZ216" s="412"/>
      <c r="MA216" s="412"/>
      <c r="MB216" s="412"/>
      <c r="MC216" s="412"/>
      <c r="MD216" s="412"/>
      <c r="ME216" s="412"/>
      <c r="MF216" s="412"/>
      <c r="MG216" s="412"/>
      <c r="MH216" s="412"/>
      <c r="MI216" s="412"/>
      <c r="MJ216" s="412"/>
      <c r="MK216" s="412"/>
      <c r="ML216" s="412"/>
      <c r="MM216" s="412"/>
      <c r="MN216" s="412"/>
      <c r="MO216" s="412"/>
      <c r="MP216" s="412"/>
      <c r="MQ216" s="412"/>
      <c r="MR216" s="412"/>
      <c r="MS216" s="412"/>
      <c r="MT216" s="412"/>
      <c r="MU216" s="412"/>
      <c r="MV216" s="412"/>
      <c r="MW216" s="412"/>
      <c r="MX216" s="412"/>
      <c r="MY216" s="412"/>
      <c r="MZ216" s="412"/>
      <c r="NA216" s="412"/>
      <c r="NB216" s="412"/>
      <c r="NC216" s="412"/>
      <c r="ND216" s="412"/>
      <c r="NE216" s="412"/>
      <c r="NF216" s="412"/>
      <c r="NG216" s="412"/>
      <c r="NH216" s="412"/>
      <c r="NI216" s="412"/>
      <c r="NJ216" s="412"/>
      <c r="NK216" s="412"/>
      <c r="NL216" s="412"/>
      <c r="NM216" s="412"/>
      <c r="NN216" s="412"/>
      <c r="NO216" s="412"/>
      <c r="NP216" s="412"/>
      <c r="NQ216" s="412"/>
      <c r="NR216" s="412"/>
      <c r="NS216" s="412"/>
      <c r="NT216" s="412"/>
      <c r="NU216" s="412"/>
      <c r="NV216" s="412"/>
      <c r="NW216" s="412"/>
      <c r="NX216" s="412"/>
      <c r="NY216" s="412"/>
      <c r="NZ216" s="412"/>
      <c r="OA216" s="412"/>
      <c r="OB216" s="412"/>
      <c r="OC216" s="412"/>
      <c r="OD216" s="412"/>
      <c r="OE216" s="412"/>
      <c r="OF216" s="412"/>
      <c r="OG216" s="412"/>
      <c r="OH216" s="412"/>
      <c r="OI216" s="412"/>
      <c r="OJ216" s="412"/>
      <c r="OK216" s="412"/>
      <c r="OL216" s="412"/>
      <c r="OM216" s="412"/>
      <c r="ON216" s="412"/>
      <c r="OO216" s="412"/>
      <c r="OP216" s="412"/>
      <c r="OQ216" s="412"/>
      <c r="OR216" s="412"/>
      <c r="OS216" s="412"/>
      <c r="OT216" s="412"/>
      <c r="OU216" s="412"/>
      <c r="OV216" s="412"/>
      <c r="OW216" s="412"/>
      <c r="OX216" s="412"/>
      <c r="OY216" s="412"/>
      <c r="OZ216" s="412"/>
      <c r="PA216" s="412"/>
      <c r="PB216" s="412"/>
      <c r="PC216" s="412"/>
      <c r="PD216" s="412"/>
      <c r="PE216" s="412"/>
      <c r="PF216" s="412"/>
      <c r="PG216" s="412"/>
      <c r="PH216" s="412"/>
      <c r="PI216" s="412"/>
      <c r="PJ216" s="412"/>
      <c r="PK216" s="412"/>
      <c r="PL216" s="412"/>
      <c r="PM216" s="412"/>
      <c r="PN216" s="412"/>
      <c r="PO216" s="412"/>
      <c r="PP216" s="412"/>
      <c r="PQ216" s="412"/>
      <c r="PR216" s="412"/>
      <c r="PS216" s="412"/>
      <c r="PT216" s="412"/>
      <c r="PU216" s="412"/>
      <c r="PV216" s="412"/>
      <c r="PW216" s="412"/>
      <c r="PX216" s="412"/>
      <c r="PY216" s="412"/>
      <c r="PZ216" s="412"/>
      <c r="QA216" s="412"/>
      <c r="QB216" s="412"/>
      <c r="QC216" s="412"/>
      <c r="QD216" s="412"/>
      <c r="QE216" s="412"/>
      <c r="QF216" s="412"/>
      <c r="QG216" s="412"/>
      <c r="QH216" s="412"/>
      <c r="QI216" s="412"/>
      <c r="QJ216" s="412"/>
      <c r="QK216" s="412"/>
      <c r="QL216" s="412"/>
      <c r="QM216" s="412"/>
      <c r="QN216" s="412"/>
      <c r="QO216" s="412"/>
      <c r="QP216" s="412"/>
      <c r="QQ216" s="412"/>
      <c r="QR216" s="412"/>
      <c r="QS216" s="412"/>
      <c r="QT216" s="412"/>
      <c r="QU216" s="412"/>
      <c r="QV216" s="412"/>
      <c r="QW216" s="412"/>
      <c r="QX216" s="412"/>
      <c r="QY216" s="412"/>
      <c r="QZ216" s="412"/>
      <c r="RA216" s="412"/>
      <c r="RB216" s="412"/>
      <c r="RC216" s="412"/>
      <c r="RD216" s="412"/>
      <c r="RE216" s="412"/>
      <c r="RF216" s="412"/>
      <c r="RG216" s="412"/>
      <c r="RH216" s="412"/>
      <c r="RI216" s="412"/>
      <c r="RJ216" s="412"/>
      <c r="RK216" s="412"/>
      <c r="RL216" s="412"/>
      <c r="RM216" s="412"/>
      <c r="RN216" s="412"/>
      <c r="RO216" s="412"/>
      <c r="RP216" s="412"/>
      <c r="RQ216" s="412"/>
      <c r="RR216" s="412"/>
      <c r="RS216" s="412"/>
      <c r="RT216" s="412"/>
      <c r="RU216" s="412"/>
      <c r="RV216" s="412"/>
      <c r="RW216" s="412"/>
      <c r="RX216" s="412"/>
      <c r="RY216" s="412"/>
      <c r="RZ216" s="412"/>
      <c r="SA216" s="412"/>
      <c r="SB216" s="412"/>
      <c r="SC216" s="412"/>
      <c r="SD216" s="412"/>
      <c r="SE216" s="412"/>
      <c r="SF216" s="412"/>
      <c r="SG216" s="412"/>
      <c r="SH216" s="412"/>
      <c r="SI216" s="412"/>
      <c r="SJ216" s="412"/>
      <c r="SK216" s="412"/>
      <c r="SL216" s="412"/>
      <c r="SM216" s="412"/>
      <c r="SN216" s="412"/>
      <c r="SO216" s="412"/>
      <c r="SP216" s="412"/>
      <c r="SQ216" s="412"/>
      <c r="SR216" s="412"/>
      <c r="SS216" s="412"/>
      <c r="ST216" s="412"/>
      <c r="SU216" s="412"/>
      <c r="SV216" s="412"/>
      <c r="SW216" s="412"/>
      <c r="SX216" s="412"/>
      <c r="SY216" s="412"/>
      <c r="SZ216" s="412"/>
      <c r="TA216" s="412"/>
      <c r="TB216" s="412"/>
      <c r="TC216" s="412"/>
      <c r="TD216" s="412"/>
      <c r="TE216" s="412"/>
      <c r="TF216" s="412"/>
      <c r="TG216" s="412"/>
      <c r="TH216" s="412"/>
      <c r="TI216" s="412"/>
      <c r="TJ216" s="412"/>
      <c r="TK216" s="412"/>
      <c r="TL216" s="412"/>
      <c r="TM216" s="412"/>
      <c r="TN216" s="412"/>
      <c r="TO216" s="412"/>
      <c r="TP216" s="412"/>
      <c r="TQ216" s="412"/>
      <c r="TR216" s="412"/>
      <c r="TS216" s="412"/>
      <c r="TT216" s="412"/>
      <c r="TU216" s="412"/>
      <c r="TV216" s="412"/>
      <c r="TW216" s="412"/>
      <c r="TX216" s="412"/>
      <c r="TY216" s="412"/>
      <c r="TZ216" s="412"/>
      <c r="UA216" s="412"/>
      <c r="UB216" s="412"/>
      <c r="UC216" s="412"/>
      <c r="UD216" s="412"/>
      <c r="UE216" s="412"/>
      <c r="UF216" s="412"/>
      <c r="UG216" s="412"/>
      <c r="UH216" s="412"/>
      <c r="UI216" s="412"/>
      <c r="UJ216" s="412"/>
      <c r="UK216" s="412"/>
      <c r="UL216" s="412"/>
      <c r="UM216" s="412"/>
      <c r="UN216" s="412"/>
      <c r="UO216" s="412"/>
      <c r="UP216" s="412"/>
      <c r="UQ216" s="412"/>
      <c r="UR216" s="412"/>
      <c r="US216" s="412"/>
      <c r="UT216" s="412"/>
      <c r="UU216" s="412"/>
      <c r="UV216" s="412"/>
      <c r="UW216" s="412"/>
      <c r="UX216" s="412"/>
      <c r="UY216" s="412"/>
      <c r="UZ216" s="412"/>
      <c r="VA216" s="412"/>
      <c r="VB216" s="412"/>
      <c r="VC216" s="412"/>
      <c r="VD216" s="412"/>
      <c r="VE216" s="412"/>
      <c r="VF216" s="412"/>
      <c r="VG216" s="412"/>
      <c r="VH216" s="412"/>
      <c r="VI216" s="412"/>
      <c r="VJ216" s="412"/>
      <c r="VK216" s="412"/>
      <c r="VL216" s="412"/>
      <c r="VM216" s="412"/>
      <c r="VN216" s="412"/>
      <c r="VO216" s="412"/>
      <c r="VP216" s="412"/>
      <c r="VQ216" s="412"/>
      <c r="VR216" s="412"/>
      <c r="VS216" s="412"/>
      <c r="VT216" s="412"/>
      <c r="VU216" s="412"/>
      <c r="VV216" s="412"/>
      <c r="VW216" s="412"/>
      <c r="VX216" s="412"/>
      <c r="VY216" s="412"/>
      <c r="VZ216" s="412"/>
      <c r="WA216" s="412"/>
      <c r="WB216" s="412"/>
      <c r="WC216" s="412"/>
      <c r="WD216" s="412"/>
      <c r="WE216" s="412"/>
      <c r="WF216" s="412"/>
      <c r="WG216" s="412"/>
      <c r="WH216" s="412"/>
      <c r="WI216" s="412"/>
      <c r="WJ216" s="412"/>
      <c r="WK216" s="412"/>
      <c r="WL216" s="412"/>
      <c r="WM216" s="412"/>
      <c r="WN216" s="412"/>
      <c r="WO216" s="412"/>
      <c r="WP216" s="412"/>
      <c r="WQ216" s="412"/>
      <c r="WR216" s="412"/>
      <c r="WS216" s="412"/>
      <c r="WT216" s="412"/>
      <c r="WU216" s="412"/>
      <c r="WV216" s="412"/>
      <c r="WW216" s="412"/>
      <c r="WX216" s="412"/>
      <c r="WY216" s="412"/>
      <c r="WZ216" s="412"/>
      <c r="XA216" s="412"/>
      <c r="XB216" s="412"/>
      <c r="XC216" s="412"/>
      <c r="XD216" s="412"/>
      <c r="XE216" s="412"/>
      <c r="XF216" s="412"/>
      <c r="XG216" s="412"/>
      <c r="XH216" s="412"/>
      <c r="XI216" s="412"/>
      <c r="XJ216" s="412"/>
      <c r="XK216" s="412"/>
      <c r="XL216" s="412"/>
      <c r="XM216" s="412"/>
      <c r="XN216" s="412"/>
      <c r="XO216" s="412"/>
      <c r="XP216" s="412"/>
      <c r="XQ216" s="412"/>
      <c r="XR216" s="412"/>
      <c r="XS216" s="412"/>
      <c r="XT216" s="412"/>
      <c r="XU216" s="412"/>
      <c r="XV216" s="412"/>
      <c r="XW216" s="412"/>
      <c r="XX216" s="412"/>
      <c r="XY216" s="412"/>
      <c r="XZ216" s="412"/>
      <c r="YA216" s="412"/>
      <c r="YB216" s="412"/>
      <c r="YC216" s="412"/>
      <c r="YD216" s="412"/>
      <c r="YE216" s="412"/>
      <c r="YF216" s="412"/>
      <c r="YG216" s="412"/>
      <c r="YH216" s="412"/>
      <c r="YI216" s="412"/>
      <c r="YJ216" s="412"/>
      <c r="YK216" s="412"/>
      <c r="YL216" s="412"/>
      <c r="YM216" s="412"/>
      <c r="YN216" s="412"/>
      <c r="YO216" s="412"/>
      <c r="YP216" s="412"/>
      <c r="YQ216" s="412"/>
      <c r="YR216" s="412"/>
      <c r="YS216" s="412"/>
      <c r="YT216" s="412"/>
      <c r="YU216" s="412"/>
      <c r="YV216" s="412"/>
      <c r="YW216" s="412"/>
      <c r="YX216" s="412"/>
      <c r="YY216" s="412"/>
      <c r="YZ216" s="412"/>
      <c r="ZA216" s="412"/>
      <c r="ZB216" s="412"/>
      <c r="ZC216" s="412"/>
      <c r="ZD216" s="412"/>
      <c r="ZE216" s="412"/>
      <c r="ZF216" s="412"/>
      <c r="ZG216" s="412"/>
      <c r="ZH216" s="412"/>
      <c r="ZI216" s="412"/>
      <c r="ZJ216" s="412"/>
      <c r="ZK216" s="412"/>
      <c r="ZL216" s="412"/>
      <c r="ZM216" s="412"/>
      <c r="ZN216" s="412"/>
      <c r="ZO216" s="412"/>
      <c r="ZP216" s="412"/>
      <c r="ZQ216" s="412"/>
      <c r="ZR216" s="412"/>
      <c r="ZS216" s="412"/>
      <c r="ZT216" s="412"/>
      <c r="ZU216" s="412"/>
      <c r="ZV216" s="412"/>
      <c r="ZW216" s="412"/>
      <c r="ZX216" s="412"/>
      <c r="ZY216" s="412"/>
      <c r="ZZ216" s="412"/>
      <c r="AAA216" s="412"/>
      <c r="AAB216" s="412"/>
      <c r="AAC216" s="412"/>
      <c r="AAD216" s="412"/>
      <c r="AAE216" s="412"/>
      <c r="AAF216" s="412"/>
      <c r="AAG216" s="412"/>
      <c r="AAH216" s="412"/>
      <c r="AAI216" s="412"/>
      <c r="AAJ216" s="412"/>
      <c r="AAK216" s="412"/>
      <c r="AAL216" s="412"/>
      <c r="AAM216" s="412"/>
      <c r="AAN216" s="412"/>
      <c r="AAO216" s="412"/>
      <c r="AAP216" s="412"/>
      <c r="AAQ216" s="412"/>
      <c r="AAR216" s="412"/>
      <c r="AAS216" s="412"/>
      <c r="AAT216" s="412"/>
      <c r="AAU216" s="412"/>
      <c r="AAV216" s="412"/>
      <c r="AAW216" s="412"/>
      <c r="AAX216" s="412"/>
      <c r="AAY216" s="412"/>
      <c r="AAZ216" s="412"/>
      <c r="ABA216" s="412"/>
      <c r="ABB216" s="412"/>
      <c r="ABC216" s="412"/>
      <c r="ABD216" s="412"/>
      <c r="ABE216" s="412"/>
      <c r="ABF216" s="412"/>
      <c r="ABG216" s="412"/>
      <c r="ABH216" s="412"/>
      <c r="ABI216" s="412"/>
      <c r="ABJ216" s="412"/>
      <c r="ABK216" s="412"/>
      <c r="ABL216" s="412"/>
      <c r="ABM216" s="412"/>
      <c r="ABN216" s="412"/>
      <c r="ABO216" s="412"/>
      <c r="ABP216" s="412"/>
      <c r="ABQ216" s="412"/>
      <c r="ABR216" s="412"/>
      <c r="ABS216" s="412"/>
      <c r="ABT216" s="412"/>
      <c r="ABU216" s="412"/>
      <c r="ABV216" s="412"/>
      <c r="ABW216" s="412"/>
      <c r="ABX216" s="412"/>
      <c r="ABY216" s="412"/>
      <c r="ABZ216" s="412"/>
      <c r="ACA216" s="412"/>
      <c r="ACB216" s="412"/>
      <c r="ACC216" s="412"/>
      <c r="ACD216" s="412"/>
      <c r="ACE216" s="412"/>
      <c r="ACF216" s="412"/>
      <c r="ACG216" s="412"/>
      <c r="ACH216" s="412"/>
      <c r="ACI216" s="412"/>
      <c r="ACJ216" s="412"/>
      <c r="ACK216" s="412"/>
      <c r="ACL216" s="412"/>
      <c r="ACM216" s="412"/>
      <c r="ACN216" s="412"/>
      <c r="ACO216" s="412"/>
      <c r="ACP216" s="412"/>
      <c r="ACQ216" s="412"/>
      <c r="ACR216" s="412"/>
      <c r="ACS216" s="412"/>
      <c r="ACT216" s="412"/>
      <c r="ACU216" s="412"/>
      <c r="ACV216" s="412"/>
      <c r="ACW216" s="412"/>
      <c r="ACX216" s="412"/>
      <c r="ACY216" s="412"/>
      <c r="ACZ216" s="412"/>
      <c r="ADA216" s="412"/>
      <c r="ADB216" s="412"/>
      <c r="ADC216" s="412"/>
      <c r="ADD216" s="412"/>
      <c r="ADE216" s="412"/>
      <c r="ADF216" s="412"/>
      <c r="ADG216" s="412"/>
      <c r="ADH216" s="412"/>
      <c r="ADI216" s="412"/>
      <c r="ADJ216" s="412"/>
      <c r="ADK216" s="412"/>
      <c r="ADL216" s="412"/>
      <c r="ADM216" s="412"/>
      <c r="ADN216" s="412"/>
      <c r="ADO216" s="412"/>
      <c r="ADP216" s="412"/>
      <c r="ADQ216" s="412"/>
      <c r="ADR216" s="412"/>
      <c r="ADS216" s="412"/>
      <c r="ADT216" s="412"/>
      <c r="ADU216" s="412"/>
      <c r="ADV216" s="412"/>
      <c r="ADW216" s="412"/>
      <c r="ADX216" s="412"/>
      <c r="ADY216" s="412"/>
      <c r="ADZ216" s="412"/>
      <c r="AEA216" s="412"/>
      <c r="AEB216" s="412"/>
      <c r="AEC216" s="412"/>
      <c r="AED216" s="412"/>
      <c r="AEE216" s="412"/>
      <c r="AEF216" s="412"/>
      <c r="AEG216" s="412"/>
      <c r="AEH216" s="412"/>
      <c r="AEI216" s="412"/>
      <c r="AEJ216" s="412"/>
      <c r="AEK216" s="412"/>
      <c r="AEL216" s="412"/>
      <c r="AEM216" s="412"/>
      <c r="AEN216" s="412"/>
      <c r="AEO216" s="412"/>
      <c r="AEP216" s="412"/>
      <c r="AEQ216" s="412"/>
      <c r="AER216" s="412"/>
      <c r="AES216" s="412"/>
      <c r="AET216" s="412"/>
      <c r="AEU216" s="412"/>
      <c r="AEV216" s="412"/>
      <c r="AEW216" s="412"/>
      <c r="AEX216" s="412"/>
      <c r="AEY216" s="412"/>
      <c r="AEZ216" s="412"/>
      <c r="AFA216" s="412"/>
      <c r="AFB216" s="412"/>
      <c r="AFC216" s="412"/>
      <c r="AFD216" s="412"/>
      <c r="AFE216" s="412"/>
      <c r="AFF216" s="412"/>
      <c r="AFG216" s="412"/>
      <c r="AFH216" s="412"/>
      <c r="AFI216" s="412"/>
      <c r="AFJ216" s="412"/>
      <c r="AFK216" s="412"/>
      <c r="AFL216" s="412"/>
      <c r="AFM216" s="412"/>
      <c r="AFN216" s="412"/>
      <c r="AFO216" s="412"/>
      <c r="AFP216" s="412"/>
      <c r="AFQ216" s="412"/>
      <c r="AFR216" s="412"/>
      <c r="AFS216" s="412"/>
      <c r="AFT216" s="412"/>
      <c r="AFU216" s="412"/>
      <c r="AFV216" s="412"/>
      <c r="AFW216" s="412"/>
      <c r="AFX216" s="412"/>
      <c r="AFY216" s="412"/>
      <c r="AFZ216" s="412"/>
      <c r="AGA216" s="412"/>
      <c r="AGB216" s="412"/>
      <c r="AGC216" s="412"/>
      <c r="AGD216" s="412"/>
      <c r="AGE216" s="412"/>
      <c r="AGF216" s="412"/>
      <c r="AGG216" s="412"/>
      <c r="AGH216" s="412"/>
      <c r="AGI216" s="412"/>
      <c r="AGJ216" s="412"/>
      <c r="AGK216" s="412"/>
      <c r="AGL216" s="412"/>
      <c r="AGM216" s="412"/>
      <c r="AGN216" s="412"/>
      <c r="AGO216" s="412"/>
      <c r="AGP216" s="412"/>
      <c r="AGQ216" s="412"/>
      <c r="AGR216" s="412"/>
      <c r="AGS216" s="412"/>
      <c r="AGT216" s="412"/>
      <c r="AGU216" s="412"/>
      <c r="AGV216" s="412"/>
      <c r="AGW216" s="412"/>
      <c r="AGX216" s="412"/>
      <c r="AGY216" s="412"/>
      <c r="AGZ216" s="412"/>
      <c r="AHA216" s="412"/>
      <c r="AHB216" s="412"/>
      <c r="AHC216" s="412"/>
      <c r="AHD216" s="412"/>
      <c r="AHE216" s="412"/>
      <c r="AHF216" s="412"/>
      <c r="AHG216" s="412"/>
      <c r="AHH216" s="412"/>
      <c r="AHI216" s="412"/>
      <c r="AHJ216" s="412"/>
      <c r="AHK216" s="412"/>
      <c r="AHL216" s="412"/>
      <c r="AHM216" s="412"/>
      <c r="AHN216" s="412"/>
      <c r="AHO216" s="412"/>
      <c r="AHP216" s="412"/>
      <c r="AHQ216" s="412"/>
      <c r="AHR216" s="412"/>
      <c r="AHS216" s="412"/>
      <c r="AHT216" s="412"/>
      <c r="AHU216" s="412"/>
      <c r="AHV216" s="412"/>
      <c r="AHW216" s="412"/>
      <c r="AHX216" s="412"/>
      <c r="AHY216" s="412"/>
      <c r="AHZ216" s="412"/>
      <c r="AIA216" s="412"/>
      <c r="AIB216" s="412"/>
      <c r="AIC216" s="412"/>
      <c r="AID216" s="412"/>
      <c r="AIE216" s="412"/>
      <c r="AIF216" s="412"/>
      <c r="AIG216" s="412"/>
      <c r="AIH216" s="412"/>
      <c r="AII216" s="412"/>
      <c r="AIJ216" s="412"/>
      <c r="AIK216" s="412"/>
      <c r="AIL216" s="412"/>
      <c r="AIM216" s="412"/>
      <c r="AIN216" s="412"/>
      <c r="AIO216" s="412"/>
      <c r="AIP216" s="412"/>
      <c r="AIQ216" s="412"/>
      <c r="AIR216" s="412"/>
      <c r="AIS216" s="412"/>
      <c r="AIT216" s="412"/>
      <c r="AIU216" s="412"/>
      <c r="AIV216" s="412"/>
      <c r="AIW216" s="412"/>
      <c r="AIX216" s="412"/>
      <c r="AIY216" s="412"/>
      <c r="AIZ216" s="412"/>
      <c r="AJA216" s="412"/>
      <c r="AJB216" s="412"/>
      <c r="AJC216" s="412"/>
      <c r="AJD216" s="412"/>
      <c r="AJE216" s="412"/>
      <c r="AJF216" s="412"/>
      <c r="AJG216" s="412"/>
      <c r="AJH216" s="412"/>
      <c r="AJI216" s="412"/>
      <c r="AJJ216" s="412"/>
      <c r="AJK216" s="412"/>
      <c r="AJL216" s="412"/>
      <c r="AJM216" s="412"/>
      <c r="AJN216" s="412"/>
      <c r="AJO216" s="412"/>
      <c r="AJP216" s="412"/>
      <c r="AJQ216" s="412"/>
      <c r="AJR216" s="412"/>
      <c r="AJS216" s="412"/>
      <c r="AJT216" s="412"/>
      <c r="AJU216" s="412"/>
      <c r="AJV216" s="412"/>
      <c r="AJW216" s="412"/>
      <c r="AJX216" s="412"/>
      <c r="AJY216" s="412"/>
      <c r="AJZ216" s="412"/>
      <c r="AKA216" s="412"/>
      <c r="AKB216" s="412"/>
      <c r="AKC216" s="412"/>
      <c r="AKD216" s="412"/>
      <c r="AKE216" s="412"/>
      <c r="AKF216" s="412"/>
      <c r="AKG216" s="412"/>
      <c r="AKH216" s="412"/>
      <c r="AKI216" s="412"/>
      <c r="AKJ216" s="412"/>
      <c r="AKK216" s="412"/>
      <c r="AKL216" s="412"/>
      <c r="AKM216" s="412"/>
      <c r="AKN216" s="412"/>
      <c r="AKO216" s="412"/>
      <c r="AKP216" s="412"/>
      <c r="AKQ216" s="412"/>
      <c r="AKR216" s="412"/>
      <c r="AKS216" s="412"/>
      <c r="AKT216" s="412"/>
      <c r="AKU216" s="412"/>
      <c r="AKV216" s="412"/>
      <c r="AKW216" s="412"/>
      <c r="AKX216" s="412"/>
      <c r="AKY216" s="412"/>
      <c r="AKZ216" s="412"/>
      <c r="ALA216" s="412"/>
      <c r="ALB216" s="412"/>
      <c r="ALC216" s="412"/>
      <c r="ALD216" s="412"/>
      <c r="ALE216" s="412"/>
      <c r="ALF216" s="412"/>
      <c r="ALG216" s="412"/>
      <c r="ALH216" s="412"/>
      <c r="ALI216" s="412"/>
      <c r="ALJ216" s="412"/>
      <c r="ALK216" s="412"/>
      <c r="ALL216" s="412"/>
      <c r="ALM216" s="412"/>
      <c r="ALN216" s="412"/>
      <c r="ALO216" s="412"/>
      <c r="ALP216" s="412"/>
      <c r="ALQ216" s="412"/>
      <c r="ALR216" s="412"/>
      <c r="ALS216" s="412"/>
      <c r="ALT216" s="412"/>
      <c r="ALU216" s="412"/>
      <c r="ALV216" s="412"/>
      <c r="ALW216" s="412"/>
      <c r="ALX216" s="412"/>
      <c r="ALY216" s="412"/>
      <c r="ALZ216" s="412"/>
      <c r="AMA216" s="412"/>
      <c r="AMB216" s="412"/>
      <c r="AMC216" s="412"/>
      <c r="AMD216" s="412"/>
      <c r="AME216" s="412"/>
      <c r="AMF216" s="412"/>
      <c r="AMG216" s="412"/>
      <c r="AMH216" s="412"/>
    </row>
    <row r="217" spans="1:1024" ht="15" customHeight="1" x14ac:dyDescent="0.25">
      <c r="A217" s="259" t="s">
        <v>820</v>
      </c>
      <c r="B217" s="163">
        <v>216</v>
      </c>
      <c r="C217" s="162" t="s">
        <v>821</v>
      </c>
      <c r="D217" s="181" t="s">
        <v>13751</v>
      </c>
      <c r="E217" s="429" t="s">
        <v>822</v>
      </c>
      <c r="F217" s="194"/>
      <c r="G217" s="260"/>
      <c r="H217" s="260"/>
      <c r="I217" s="321">
        <v>208</v>
      </c>
      <c r="J217" s="354">
        <v>2</v>
      </c>
      <c r="K217" s="355"/>
      <c r="L217" s="355">
        <v>1</v>
      </c>
      <c r="M217" s="356"/>
      <c r="N217" s="356"/>
      <c r="O217" s="371">
        <v>3</v>
      </c>
      <c r="P217" s="356"/>
      <c r="Q217" s="356"/>
      <c r="R217" s="356"/>
      <c r="S217" s="356"/>
      <c r="T217" s="356"/>
      <c r="U217" s="351"/>
      <c r="V217" s="219">
        <f t="shared" si="149"/>
        <v>100</v>
      </c>
      <c r="W217" s="219">
        <f t="shared" si="141"/>
        <v>100</v>
      </c>
      <c r="X217" s="219">
        <f t="shared" si="135"/>
        <v>20</v>
      </c>
      <c r="Y217" s="219">
        <f t="shared" si="113"/>
        <v>100</v>
      </c>
      <c r="Z217" s="219">
        <f t="shared" si="114"/>
        <v>100</v>
      </c>
      <c r="AA217" s="220">
        <f t="shared" si="147"/>
        <v>100</v>
      </c>
      <c r="AB217" s="220">
        <f t="shared" si="148"/>
        <v>100</v>
      </c>
      <c r="AC217" s="220">
        <f t="shared" si="117"/>
        <v>100</v>
      </c>
      <c r="AD217" s="416">
        <f t="shared" si="146"/>
        <v>1</v>
      </c>
      <c r="AE217" s="416">
        <f t="shared" si="121"/>
        <v>100</v>
      </c>
      <c r="AF217" s="212">
        <f t="shared" si="142"/>
        <v>100</v>
      </c>
      <c r="AG217" s="212">
        <f t="shared" si="143"/>
        <v>10</v>
      </c>
      <c r="AH217" s="212">
        <f t="shared" si="144"/>
        <v>100</v>
      </c>
      <c r="AI217" s="212">
        <f t="shared" si="145"/>
        <v>100</v>
      </c>
      <c r="AJ217" s="214">
        <v>0.94</v>
      </c>
      <c r="AK217" s="296"/>
      <c r="AL217" s="191"/>
      <c r="AM217" s="266" t="s">
        <v>823</v>
      </c>
      <c r="AN217" s="412"/>
      <c r="AO217" s="412"/>
      <c r="AP217" s="412"/>
      <c r="AQ217" s="247" t="s">
        <v>814</v>
      </c>
      <c r="AR217" s="412"/>
      <c r="AS217" s="412"/>
      <c r="AT217" s="412"/>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c r="CZ217" s="118"/>
      <c r="DA217" s="118"/>
      <c r="DB217" s="118"/>
      <c r="DC217" s="118"/>
      <c r="DD217" s="118"/>
      <c r="DE217" s="118"/>
      <c r="DF217" s="118"/>
      <c r="DG217" s="118"/>
      <c r="DH217" s="118"/>
      <c r="DI217" s="118"/>
      <c r="DJ217" s="118"/>
      <c r="DK217" s="118"/>
      <c r="DL217" s="118"/>
      <c r="DM217" s="118"/>
      <c r="DN217" s="118"/>
      <c r="DO217" s="118"/>
      <c r="DP217" s="118"/>
      <c r="DQ217" s="118"/>
      <c r="DR217" s="118"/>
      <c r="DS217" s="118"/>
      <c r="DT217" s="118"/>
      <c r="DU217" s="118"/>
      <c r="DV217" s="118"/>
      <c r="DW217" s="118"/>
      <c r="DX217" s="118"/>
      <c r="DY217" s="118"/>
      <c r="DZ217" s="118"/>
      <c r="EA217" s="118"/>
      <c r="EB217" s="118"/>
      <c r="EC217" s="118"/>
      <c r="ED217" s="118"/>
      <c r="EE217" s="118"/>
      <c r="EF217" s="118"/>
      <c r="EG217" s="118"/>
      <c r="EH217" s="118"/>
      <c r="EI217" s="118"/>
      <c r="EJ217" s="118"/>
      <c r="EK217" s="118"/>
      <c r="EL217" s="118"/>
      <c r="EM217" s="118"/>
      <c r="EN217" s="118"/>
      <c r="EO217" s="118"/>
      <c r="EP217" s="118"/>
      <c r="EQ217" s="118"/>
      <c r="ER217" s="118"/>
      <c r="ES217" s="118"/>
      <c r="ET217" s="118"/>
      <c r="EU217" s="118"/>
      <c r="EV217" s="118"/>
      <c r="EW217" s="118"/>
      <c r="EX217" s="118"/>
      <c r="EY217" s="118"/>
      <c r="EZ217" s="118"/>
      <c r="FA217" s="118"/>
      <c r="FB217" s="118"/>
      <c r="FC217" s="118"/>
      <c r="FD217" s="118"/>
      <c r="FE217" s="118"/>
      <c r="FF217" s="118"/>
      <c r="FG217" s="118"/>
      <c r="FH217" s="118"/>
      <c r="FI217" s="118"/>
      <c r="FJ217" s="118"/>
      <c r="FK217" s="118"/>
      <c r="FL217" s="118"/>
      <c r="FM217" s="118"/>
      <c r="FN217" s="118"/>
      <c r="FO217" s="118"/>
      <c r="FP217" s="118"/>
      <c r="FQ217" s="118"/>
      <c r="FR217" s="118"/>
      <c r="FS217" s="118"/>
      <c r="FT217" s="118"/>
      <c r="FU217" s="118"/>
      <c r="FV217" s="118"/>
      <c r="FW217" s="118"/>
      <c r="FX217" s="118"/>
      <c r="FY217" s="118"/>
      <c r="FZ217" s="118"/>
      <c r="GA217" s="118"/>
      <c r="GB217" s="118"/>
      <c r="GC217" s="118"/>
      <c r="GD217" s="118"/>
      <c r="GE217" s="118"/>
      <c r="GF217" s="118"/>
      <c r="GG217" s="118"/>
      <c r="GH217" s="118"/>
      <c r="GI217" s="118"/>
      <c r="GJ217" s="118"/>
      <c r="GK217" s="118"/>
      <c r="GL217" s="118"/>
      <c r="GM217" s="118"/>
      <c r="GN217" s="118"/>
      <c r="GO217" s="118"/>
      <c r="GP217" s="118"/>
      <c r="GQ217" s="118"/>
      <c r="GR217" s="118"/>
      <c r="GS217" s="118"/>
      <c r="GT217" s="118"/>
      <c r="GU217" s="118"/>
      <c r="GV217" s="118"/>
      <c r="GW217" s="118"/>
      <c r="GX217" s="118"/>
      <c r="GY217" s="118"/>
      <c r="GZ217" s="118"/>
      <c r="HA217" s="118"/>
      <c r="HB217" s="118"/>
      <c r="HC217" s="118"/>
      <c r="HD217" s="118"/>
      <c r="HE217" s="118"/>
      <c r="HF217" s="118"/>
      <c r="HG217" s="118"/>
      <c r="HH217" s="118"/>
      <c r="HI217" s="118"/>
      <c r="HJ217" s="118"/>
      <c r="HK217" s="118"/>
      <c r="HL217" s="118"/>
      <c r="HM217" s="118"/>
      <c r="HN217" s="118"/>
      <c r="HO217" s="118"/>
      <c r="HP217" s="118"/>
      <c r="HQ217" s="118"/>
      <c r="HR217" s="118"/>
      <c r="HS217" s="118"/>
      <c r="HT217" s="118"/>
      <c r="HU217" s="118"/>
      <c r="HV217" s="118"/>
      <c r="HW217" s="118"/>
      <c r="HX217" s="118"/>
      <c r="HY217" s="118"/>
      <c r="HZ217" s="118"/>
      <c r="IA217" s="118"/>
      <c r="IB217" s="118"/>
      <c r="IC217" s="118"/>
      <c r="ID217" s="118"/>
      <c r="IE217" s="118"/>
      <c r="IF217" s="118"/>
      <c r="IG217" s="118"/>
      <c r="IH217" s="118"/>
      <c r="II217" s="118"/>
      <c r="IJ217" s="118"/>
      <c r="IK217" s="118"/>
      <c r="IL217" s="118"/>
      <c r="IM217" s="118"/>
      <c r="IN217" s="118"/>
      <c r="IO217" s="118"/>
      <c r="IP217" s="118"/>
      <c r="IQ217" s="118"/>
      <c r="IR217" s="118"/>
      <c r="IS217" s="118"/>
      <c r="IT217" s="118"/>
      <c r="IU217" s="118"/>
      <c r="IV217" s="118"/>
      <c r="IW217" s="118"/>
      <c r="IX217" s="118"/>
      <c r="IY217" s="118"/>
      <c r="IZ217" s="118"/>
      <c r="JA217" s="118"/>
      <c r="JB217" s="118"/>
      <c r="JC217" s="118"/>
      <c r="JD217" s="118"/>
      <c r="JE217" s="118"/>
      <c r="JF217" s="118"/>
      <c r="JG217" s="118"/>
      <c r="JH217" s="118"/>
      <c r="JI217" s="118"/>
      <c r="JJ217" s="118"/>
      <c r="JK217" s="118"/>
      <c r="JL217" s="118"/>
      <c r="JM217" s="118"/>
      <c r="JN217" s="118"/>
      <c r="JO217" s="118"/>
      <c r="JP217" s="118"/>
      <c r="JQ217" s="118"/>
      <c r="JR217" s="118"/>
      <c r="JS217" s="118"/>
      <c r="JT217" s="118"/>
      <c r="JU217" s="118"/>
      <c r="JV217" s="118"/>
      <c r="JW217" s="118"/>
      <c r="JX217" s="118"/>
      <c r="JY217" s="118"/>
      <c r="JZ217" s="118"/>
      <c r="KA217" s="118"/>
      <c r="KB217" s="118"/>
      <c r="KC217" s="118"/>
      <c r="KD217" s="118"/>
      <c r="KE217" s="118"/>
      <c r="KF217" s="118"/>
      <c r="KG217" s="118"/>
      <c r="KH217" s="118"/>
      <c r="KI217" s="118"/>
      <c r="KJ217" s="118"/>
      <c r="KK217" s="118"/>
      <c r="KL217" s="118"/>
      <c r="KM217" s="118"/>
      <c r="KN217" s="118"/>
      <c r="KO217" s="118"/>
      <c r="KP217" s="118"/>
      <c r="KQ217" s="118"/>
      <c r="KR217" s="118"/>
      <c r="KS217" s="118"/>
      <c r="KT217" s="118"/>
      <c r="KU217" s="118"/>
      <c r="KV217" s="118"/>
      <c r="KW217" s="118"/>
      <c r="KX217" s="118"/>
      <c r="KY217" s="118"/>
      <c r="KZ217" s="118"/>
      <c r="LA217" s="118"/>
      <c r="LB217" s="118"/>
      <c r="LC217" s="118"/>
      <c r="LD217" s="118"/>
      <c r="LE217" s="118"/>
      <c r="LF217" s="118"/>
      <c r="LG217" s="118"/>
      <c r="LH217" s="118"/>
      <c r="LI217" s="118"/>
      <c r="LJ217" s="118"/>
      <c r="LK217" s="118"/>
      <c r="LL217" s="118"/>
      <c r="LM217" s="118"/>
      <c r="LN217" s="118"/>
      <c r="LO217" s="118"/>
      <c r="LP217" s="118"/>
      <c r="LQ217" s="118"/>
      <c r="LR217" s="118"/>
      <c r="LS217" s="118"/>
      <c r="LT217" s="118"/>
      <c r="LU217" s="118"/>
      <c r="LV217" s="118"/>
      <c r="LW217" s="118"/>
      <c r="LX217" s="118"/>
      <c r="LY217" s="118"/>
      <c r="LZ217" s="118"/>
      <c r="MA217" s="118"/>
      <c r="MB217" s="118"/>
      <c r="MC217" s="118"/>
      <c r="MD217" s="118"/>
      <c r="ME217" s="118"/>
      <c r="MF217" s="118"/>
      <c r="MG217" s="118"/>
      <c r="MH217" s="118"/>
      <c r="MI217" s="118"/>
      <c r="MJ217" s="118"/>
      <c r="MK217" s="118"/>
      <c r="ML217" s="118"/>
      <c r="MM217" s="118"/>
      <c r="MN217" s="118"/>
      <c r="MO217" s="118"/>
      <c r="MP217" s="118"/>
      <c r="MQ217" s="118"/>
      <c r="MR217" s="118"/>
      <c r="MS217" s="118"/>
      <c r="MT217" s="118"/>
      <c r="MU217" s="118"/>
      <c r="MV217" s="118"/>
      <c r="MW217" s="118"/>
      <c r="MX217" s="118"/>
      <c r="MY217" s="118"/>
      <c r="MZ217" s="118"/>
      <c r="NA217" s="118"/>
      <c r="NB217" s="118"/>
      <c r="NC217" s="118"/>
      <c r="ND217" s="118"/>
      <c r="NE217" s="118"/>
      <c r="NF217" s="118"/>
      <c r="NG217" s="118"/>
      <c r="NH217" s="118"/>
      <c r="NI217" s="118"/>
      <c r="NJ217" s="118"/>
      <c r="NK217" s="118"/>
      <c r="NL217" s="118"/>
      <c r="NM217" s="118"/>
      <c r="NN217" s="118"/>
      <c r="NO217" s="118"/>
      <c r="NP217" s="118"/>
      <c r="NQ217" s="118"/>
      <c r="NR217" s="118"/>
      <c r="NS217" s="118"/>
      <c r="NT217" s="118"/>
      <c r="NU217" s="118"/>
      <c r="NV217" s="118"/>
      <c r="NW217" s="118"/>
      <c r="NX217" s="118"/>
      <c r="NY217" s="118"/>
      <c r="NZ217" s="118"/>
      <c r="OA217" s="118"/>
      <c r="OB217" s="118"/>
      <c r="OC217" s="118"/>
      <c r="OD217" s="118"/>
      <c r="OE217" s="118"/>
      <c r="OF217" s="118"/>
      <c r="OG217" s="118"/>
      <c r="OH217" s="118"/>
      <c r="OI217" s="118"/>
      <c r="OJ217" s="118"/>
      <c r="OK217" s="118"/>
      <c r="OL217" s="118"/>
      <c r="OM217" s="118"/>
      <c r="ON217" s="118"/>
      <c r="OO217" s="118"/>
      <c r="OP217" s="118"/>
      <c r="OQ217" s="118"/>
      <c r="OR217" s="118"/>
      <c r="OS217" s="118"/>
      <c r="OT217" s="118"/>
      <c r="OU217" s="118"/>
      <c r="OV217" s="118"/>
      <c r="OW217" s="118"/>
      <c r="OX217" s="118"/>
      <c r="OY217" s="118"/>
      <c r="OZ217" s="118"/>
      <c r="PA217" s="118"/>
      <c r="PB217" s="118"/>
      <c r="PC217" s="118"/>
      <c r="PD217" s="118"/>
      <c r="PE217" s="118"/>
      <c r="PF217" s="118"/>
      <c r="PG217" s="118"/>
      <c r="PH217" s="118"/>
      <c r="PI217" s="118"/>
      <c r="PJ217" s="118"/>
      <c r="PK217" s="118"/>
      <c r="PL217" s="118"/>
      <c r="PM217" s="118"/>
      <c r="PN217" s="118"/>
      <c r="PO217" s="118"/>
      <c r="PP217" s="118"/>
      <c r="PQ217" s="118"/>
      <c r="PR217" s="118"/>
      <c r="PS217" s="118"/>
      <c r="PT217" s="118"/>
      <c r="PU217" s="118"/>
      <c r="PV217" s="118"/>
      <c r="PW217" s="118"/>
      <c r="PX217" s="118"/>
      <c r="PY217" s="118"/>
      <c r="PZ217" s="118"/>
      <c r="QA217" s="118"/>
      <c r="QB217" s="118"/>
      <c r="QC217" s="118"/>
      <c r="QD217" s="118"/>
      <c r="QE217" s="118"/>
      <c r="QF217" s="118"/>
      <c r="QG217" s="118"/>
      <c r="QH217" s="118"/>
      <c r="QI217" s="118"/>
      <c r="QJ217" s="118"/>
      <c r="QK217" s="118"/>
      <c r="QL217" s="118"/>
      <c r="QM217" s="118"/>
      <c r="QN217" s="118"/>
      <c r="QO217" s="118"/>
      <c r="QP217" s="118"/>
      <c r="QQ217" s="118"/>
      <c r="QR217" s="118"/>
      <c r="QS217" s="118"/>
      <c r="QT217" s="118"/>
      <c r="QU217" s="118"/>
      <c r="QV217" s="118"/>
      <c r="QW217" s="118"/>
      <c r="QX217" s="118"/>
      <c r="QY217" s="118"/>
      <c r="QZ217" s="118"/>
      <c r="RA217" s="118"/>
      <c r="RB217" s="118"/>
      <c r="RC217" s="118"/>
      <c r="RD217" s="118"/>
      <c r="RE217" s="118"/>
      <c r="RF217" s="118"/>
      <c r="RG217" s="118"/>
      <c r="RH217" s="118"/>
      <c r="RI217" s="118"/>
      <c r="RJ217" s="118"/>
      <c r="RK217" s="118"/>
      <c r="RL217" s="118"/>
      <c r="RM217" s="118"/>
      <c r="RN217" s="118"/>
      <c r="RO217" s="118"/>
      <c r="RP217" s="118"/>
      <c r="RQ217" s="118"/>
      <c r="RR217" s="118"/>
      <c r="RS217" s="118"/>
      <c r="RT217" s="118"/>
      <c r="RU217" s="118"/>
      <c r="RV217" s="118"/>
      <c r="RW217" s="118"/>
      <c r="RX217" s="118"/>
      <c r="RY217" s="118"/>
      <c r="RZ217" s="118"/>
      <c r="SA217" s="118"/>
      <c r="SB217" s="118"/>
      <c r="SC217" s="118"/>
      <c r="SD217" s="118"/>
      <c r="SE217" s="118"/>
      <c r="SF217" s="118"/>
      <c r="SG217" s="118"/>
      <c r="SH217" s="118"/>
      <c r="SI217" s="118"/>
      <c r="SJ217" s="118"/>
      <c r="SK217" s="118"/>
      <c r="SL217" s="118"/>
      <c r="SM217" s="118"/>
      <c r="SN217" s="118"/>
      <c r="SO217" s="118"/>
      <c r="SP217" s="118"/>
      <c r="SQ217" s="118"/>
      <c r="SR217" s="118"/>
      <c r="SS217" s="118"/>
      <c r="ST217" s="118"/>
      <c r="SU217" s="118"/>
      <c r="SV217" s="118"/>
      <c r="SW217" s="118"/>
      <c r="SX217" s="118"/>
      <c r="SY217" s="118"/>
      <c r="SZ217" s="118"/>
      <c r="TA217" s="118"/>
      <c r="TB217" s="118"/>
      <c r="TC217" s="118"/>
      <c r="TD217" s="118"/>
      <c r="TE217" s="118"/>
      <c r="TF217" s="118"/>
      <c r="TG217" s="118"/>
      <c r="TH217" s="118"/>
      <c r="TI217" s="118"/>
      <c r="TJ217" s="118"/>
      <c r="TK217" s="118"/>
      <c r="TL217" s="118"/>
      <c r="TM217" s="118"/>
      <c r="TN217" s="118"/>
      <c r="TO217" s="118"/>
      <c r="TP217" s="118"/>
      <c r="TQ217" s="118"/>
      <c r="TR217" s="118"/>
      <c r="TS217" s="118"/>
      <c r="TT217" s="118"/>
      <c r="TU217" s="118"/>
      <c r="TV217" s="118"/>
      <c r="TW217" s="118"/>
      <c r="TX217" s="118"/>
      <c r="TY217" s="118"/>
      <c r="TZ217" s="118"/>
      <c r="UA217" s="118"/>
      <c r="UB217" s="118"/>
      <c r="UC217" s="118"/>
      <c r="UD217" s="118"/>
      <c r="UE217" s="118"/>
      <c r="UF217" s="118"/>
      <c r="UG217" s="118"/>
      <c r="UH217" s="118"/>
      <c r="UI217" s="118"/>
      <c r="UJ217" s="118"/>
      <c r="UK217" s="118"/>
      <c r="UL217" s="118"/>
      <c r="UM217" s="118"/>
      <c r="UN217" s="118"/>
      <c r="UO217" s="118"/>
      <c r="UP217" s="118"/>
      <c r="UQ217" s="118"/>
      <c r="UR217" s="118"/>
      <c r="US217" s="118"/>
      <c r="UT217" s="118"/>
      <c r="UU217" s="118"/>
      <c r="UV217" s="118"/>
      <c r="UW217" s="118"/>
      <c r="UX217" s="118"/>
      <c r="UY217" s="118"/>
      <c r="UZ217" s="118"/>
      <c r="VA217" s="118"/>
      <c r="VB217" s="118"/>
      <c r="VC217" s="118"/>
      <c r="VD217" s="118"/>
      <c r="VE217" s="118"/>
      <c r="VF217" s="118"/>
      <c r="VG217" s="118"/>
      <c r="VH217" s="118"/>
      <c r="VI217" s="118"/>
      <c r="VJ217" s="118"/>
      <c r="VK217" s="118"/>
      <c r="VL217" s="118"/>
      <c r="VM217" s="118"/>
      <c r="VN217" s="118"/>
      <c r="VO217" s="118"/>
      <c r="VP217" s="118"/>
      <c r="VQ217" s="118"/>
      <c r="VR217" s="118"/>
      <c r="VS217" s="118"/>
      <c r="VT217" s="118"/>
      <c r="VU217" s="118"/>
      <c r="VV217" s="118"/>
      <c r="VW217" s="118"/>
      <c r="VX217" s="118"/>
      <c r="VY217" s="118"/>
      <c r="VZ217" s="118"/>
      <c r="WA217" s="118"/>
      <c r="WB217" s="118"/>
      <c r="WC217" s="118"/>
      <c r="WD217" s="118"/>
      <c r="WE217" s="118"/>
      <c r="WF217" s="118"/>
      <c r="WG217" s="118"/>
      <c r="WH217" s="118"/>
      <c r="WI217" s="118"/>
      <c r="WJ217" s="118"/>
      <c r="WK217" s="118"/>
      <c r="WL217" s="118"/>
      <c r="WM217" s="118"/>
      <c r="WN217" s="118"/>
      <c r="WO217" s="118"/>
      <c r="WP217" s="118"/>
      <c r="WQ217" s="118"/>
      <c r="WR217" s="118"/>
      <c r="WS217" s="118"/>
      <c r="WT217" s="118"/>
      <c r="WU217" s="118"/>
      <c r="WV217" s="118"/>
      <c r="WW217" s="118"/>
      <c r="WX217" s="118"/>
      <c r="WY217" s="118"/>
      <c r="WZ217" s="118"/>
      <c r="XA217" s="118"/>
      <c r="XB217" s="118"/>
      <c r="XC217" s="118"/>
      <c r="XD217" s="118"/>
      <c r="XE217" s="118"/>
      <c r="XF217" s="118"/>
      <c r="XG217" s="118"/>
      <c r="XH217" s="118"/>
      <c r="XI217" s="118"/>
      <c r="XJ217" s="118"/>
      <c r="XK217" s="118"/>
      <c r="XL217" s="118"/>
      <c r="XM217" s="118"/>
      <c r="XN217" s="118"/>
      <c r="XO217" s="118"/>
      <c r="XP217" s="118"/>
      <c r="XQ217" s="118"/>
      <c r="XR217" s="118"/>
      <c r="XS217" s="118"/>
      <c r="XT217" s="118"/>
      <c r="XU217" s="118"/>
      <c r="XV217" s="118"/>
      <c r="XW217" s="118"/>
      <c r="XX217" s="118"/>
      <c r="XY217" s="118"/>
      <c r="XZ217" s="118"/>
      <c r="YA217" s="118"/>
      <c r="YB217" s="118"/>
      <c r="YC217" s="118"/>
      <c r="YD217" s="118"/>
      <c r="YE217" s="118"/>
      <c r="YF217" s="118"/>
      <c r="YG217" s="118"/>
      <c r="YH217" s="118"/>
      <c r="YI217" s="118"/>
      <c r="YJ217" s="118"/>
      <c r="YK217" s="118"/>
      <c r="YL217" s="118"/>
      <c r="YM217" s="118"/>
      <c r="YN217" s="118"/>
      <c r="YO217" s="118"/>
      <c r="YP217" s="118"/>
      <c r="YQ217" s="118"/>
      <c r="YR217" s="118"/>
      <c r="YS217" s="118"/>
      <c r="YT217" s="118"/>
      <c r="YU217" s="118"/>
      <c r="YV217" s="118"/>
      <c r="YW217" s="118"/>
      <c r="YX217" s="118"/>
      <c r="YY217" s="118"/>
      <c r="YZ217" s="118"/>
      <c r="ZA217" s="118"/>
      <c r="ZB217" s="118"/>
      <c r="ZC217" s="118"/>
      <c r="ZD217" s="118"/>
      <c r="ZE217" s="118"/>
      <c r="ZF217" s="118"/>
      <c r="ZG217" s="118"/>
      <c r="ZH217" s="118"/>
      <c r="ZI217" s="118"/>
      <c r="ZJ217" s="118"/>
      <c r="ZK217" s="118"/>
      <c r="ZL217" s="118"/>
      <c r="ZM217" s="118"/>
      <c r="ZN217" s="118"/>
      <c r="ZO217" s="118"/>
      <c r="ZP217" s="118"/>
      <c r="ZQ217" s="118"/>
      <c r="ZR217" s="118"/>
      <c r="ZS217" s="118"/>
      <c r="ZT217" s="118"/>
      <c r="ZU217" s="118"/>
      <c r="ZV217" s="118"/>
      <c r="ZW217" s="118"/>
      <c r="ZX217" s="118"/>
      <c r="ZY217" s="118"/>
      <c r="ZZ217" s="118"/>
      <c r="AAA217" s="118"/>
      <c r="AAB217" s="118"/>
      <c r="AAC217" s="118"/>
      <c r="AAD217" s="118"/>
      <c r="AAE217" s="118"/>
      <c r="AAF217" s="118"/>
      <c r="AAG217" s="118"/>
      <c r="AAH217" s="118"/>
      <c r="AAI217" s="118"/>
      <c r="AAJ217" s="118"/>
      <c r="AAK217" s="118"/>
      <c r="AAL217" s="118"/>
      <c r="AAM217" s="118"/>
      <c r="AAN217" s="118"/>
      <c r="AAO217" s="118"/>
      <c r="AAP217" s="118"/>
      <c r="AAQ217" s="118"/>
      <c r="AAR217" s="118"/>
      <c r="AAS217" s="118"/>
      <c r="AAT217" s="118"/>
      <c r="AAU217" s="118"/>
      <c r="AAV217" s="118"/>
      <c r="AAW217" s="118"/>
      <c r="AAX217" s="118"/>
      <c r="AAY217" s="118"/>
      <c r="AAZ217" s="118"/>
      <c r="ABA217" s="118"/>
      <c r="ABB217" s="118"/>
      <c r="ABC217" s="118"/>
      <c r="ABD217" s="118"/>
      <c r="ABE217" s="118"/>
      <c r="ABF217" s="118"/>
      <c r="ABG217" s="118"/>
      <c r="ABH217" s="118"/>
      <c r="ABI217" s="118"/>
      <c r="ABJ217" s="118"/>
      <c r="ABK217" s="118"/>
      <c r="ABL217" s="118"/>
      <c r="ABM217" s="118"/>
      <c r="ABN217" s="118"/>
      <c r="ABO217" s="118"/>
      <c r="ABP217" s="118"/>
      <c r="ABQ217" s="118"/>
      <c r="ABR217" s="118"/>
      <c r="ABS217" s="118"/>
      <c r="ABT217" s="118"/>
      <c r="ABU217" s="118"/>
      <c r="ABV217" s="118"/>
      <c r="ABW217" s="118"/>
      <c r="ABX217" s="118"/>
      <c r="ABY217" s="118"/>
      <c r="ABZ217" s="118"/>
      <c r="ACA217" s="118"/>
      <c r="ACB217" s="118"/>
      <c r="ACC217" s="118"/>
      <c r="ACD217" s="118"/>
      <c r="ACE217" s="118"/>
      <c r="ACF217" s="118"/>
      <c r="ACG217" s="118"/>
      <c r="ACH217" s="118"/>
      <c r="ACI217" s="118"/>
      <c r="ACJ217" s="118"/>
      <c r="ACK217" s="118"/>
      <c r="ACL217" s="118"/>
      <c r="ACM217" s="118"/>
      <c r="ACN217" s="118"/>
      <c r="ACO217" s="118"/>
      <c r="ACP217" s="118"/>
      <c r="ACQ217" s="118"/>
      <c r="ACR217" s="118"/>
      <c r="ACS217" s="118"/>
      <c r="ACT217" s="118"/>
      <c r="ACU217" s="118"/>
      <c r="ACV217" s="118"/>
      <c r="ACW217" s="118"/>
      <c r="ACX217" s="118"/>
      <c r="ACY217" s="118"/>
      <c r="ACZ217" s="118"/>
      <c r="ADA217" s="118"/>
      <c r="ADB217" s="118"/>
      <c r="ADC217" s="118"/>
      <c r="ADD217" s="118"/>
      <c r="ADE217" s="118"/>
      <c r="ADF217" s="118"/>
      <c r="ADG217" s="118"/>
      <c r="ADH217" s="118"/>
      <c r="ADI217" s="118"/>
      <c r="ADJ217" s="118"/>
      <c r="ADK217" s="118"/>
      <c r="ADL217" s="118"/>
      <c r="ADM217" s="118"/>
      <c r="ADN217" s="118"/>
      <c r="ADO217" s="118"/>
      <c r="ADP217" s="118"/>
      <c r="ADQ217" s="118"/>
      <c r="ADR217" s="118"/>
      <c r="ADS217" s="118"/>
      <c r="ADT217" s="118"/>
      <c r="ADU217" s="118"/>
      <c r="ADV217" s="118"/>
      <c r="ADW217" s="118"/>
      <c r="ADX217" s="118"/>
      <c r="ADY217" s="118"/>
      <c r="ADZ217" s="118"/>
      <c r="AEA217" s="118"/>
      <c r="AEB217" s="118"/>
      <c r="AEC217" s="118"/>
      <c r="AED217" s="118"/>
      <c r="AEE217" s="118"/>
      <c r="AEF217" s="118"/>
      <c r="AEG217" s="118"/>
      <c r="AEH217" s="118"/>
      <c r="AEI217" s="118"/>
      <c r="AEJ217" s="118"/>
      <c r="AEK217" s="118"/>
      <c r="AEL217" s="118"/>
      <c r="AEM217" s="118"/>
      <c r="AEN217" s="118"/>
      <c r="AEO217" s="118"/>
      <c r="AEP217" s="118"/>
      <c r="AEQ217" s="118"/>
      <c r="AER217" s="118"/>
      <c r="AES217" s="118"/>
      <c r="AET217" s="118"/>
      <c r="AEU217" s="118"/>
      <c r="AEV217" s="118"/>
      <c r="AEW217" s="118"/>
      <c r="AEX217" s="118"/>
      <c r="AEY217" s="118"/>
      <c r="AEZ217" s="118"/>
      <c r="AFA217" s="118"/>
      <c r="AFB217" s="118"/>
      <c r="AFC217" s="118"/>
      <c r="AFD217" s="118"/>
      <c r="AFE217" s="118"/>
      <c r="AFF217" s="118"/>
      <c r="AFG217" s="118"/>
      <c r="AFH217" s="118"/>
      <c r="AFI217" s="118"/>
      <c r="AFJ217" s="118"/>
      <c r="AFK217" s="118"/>
      <c r="AFL217" s="118"/>
      <c r="AFM217" s="118"/>
      <c r="AFN217" s="118"/>
      <c r="AFO217" s="118"/>
      <c r="AFP217" s="118"/>
      <c r="AFQ217" s="118"/>
      <c r="AFR217" s="118"/>
      <c r="AFS217" s="118"/>
      <c r="AFT217" s="118"/>
      <c r="AFU217" s="118"/>
      <c r="AFV217" s="118"/>
      <c r="AFW217" s="118"/>
      <c r="AFX217" s="118"/>
      <c r="AFY217" s="118"/>
      <c r="AFZ217" s="118"/>
      <c r="AGA217" s="118"/>
      <c r="AGB217" s="118"/>
      <c r="AGC217" s="118"/>
      <c r="AGD217" s="118"/>
      <c r="AGE217" s="118"/>
      <c r="AGF217" s="118"/>
      <c r="AGG217" s="118"/>
      <c r="AGH217" s="118"/>
      <c r="AGI217" s="118"/>
      <c r="AGJ217" s="118"/>
      <c r="AGK217" s="118"/>
      <c r="AGL217" s="118"/>
      <c r="AGM217" s="118"/>
      <c r="AGN217" s="118"/>
      <c r="AGO217" s="118"/>
      <c r="AGP217" s="118"/>
      <c r="AGQ217" s="118"/>
      <c r="AGR217" s="118"/>
      <c r="AGS217" s="118"/>
      <c r="AGT217" s="118"/>
      <c r="AGU217" s="118"/>
      <c r="AGV217" s="118"/>
      <c r="AGW217" s="118"/>
      <c r="AGX217" s="118"/>
      <c r="AGY217" s="118"/>
      <c r="AGZ217" s="118"/>
      <c r="AHA217" s="118"/>
      <c r="AHB217" s="118"/>
      <c r="AHC217" s="118"/>
      <c r="AHD217" s="118"/>
      <c r="AHE217" s="118"/>
      <c r="AHF217" s="118"/>
      <c r="AHG217" s="118"/>
      <c r="AHH217" s="118"/>
      <c r="AHI217" s="118"/>
      <c r="AHJ217" s="118"/>
      <c r="AHK217" s="118"/>
      <c r="AHL217" s="118"/>
      <c r="AHM217" s="118"/>
      <c r="AHN217" s="118"/>
      <c r="AHO217" s="118"/>
      <c r="AHP217" s="118"/>
      <c r="AHQ217" s="118"/>
      <c r="AHR217" s="118"/>
      <c r="AHS217" s="118"/>
      <c r="AHT217" s="118"/>
      <c r="AHU217" s="118"/>
      <c r="AHV217" s="118"/>
      <c r="AHW217" s="118"/>
      <c r="AHX217" s="118"/>
      <c r="AHY217" s="118"/>
      <c r="AHZ217" s="118"/>
      <c r="AIA217" s="118"/>
      <c r="AIB217" s="118"/>
      <c r="AIC217" s="118"/>
      <c r="AID217" s="118"/>
      <c r="AIE217" s="118"/>
      <c r="AIF217" s="118"/>
      <c r="AIG217" s="118"/>
      <c r="AIH217" s="118"/>
      <c r="AII217" s="118"/>
      <c r="AIJ217" s="118"/>
      <c r="AIK217" s="118"/>
      <c r="AIL217" s="118"/>
      <c r="AIM217" s="118"/>
      <c r="AIN217" s="118"/>
      <c r="AIO217" s="118"/>
      <c r="AIP217" s="118"/>
      <c r="AIQ217" s="118"/>
      <c r="AIR217" s="118"/>
      <c r="AIS217" s="118"/>
      <c r="AIT217" s="118"/>
      <c r="AIU217" s="118"/>
      <c r="AIV217" s="118"/>
      <c r="AIW217" s="118"/>
      <c r="AIX217" s="118"/>
      <c r="AIY217" s="118"/>
      <c r="AIZ217" s="118"/>
      <c r="AJA217" s="118"/>
      <c r="AJB217" s="118"/>
      <c r="AJC217" s="118"/>
      <c r="AJD217" s="118"/>
      <c r="AJE217" s="118"/>
      <c r="AJF217" s="118"/>
      <c r="AJG217" s="118"/>
      <c r="AJH217" s="118"/>
      <c r="AJI217" s="118"/>
      <c r="AJJ217" s="118"/>
      <c r="AJK217" s="118"/>
      <c r="AJL217" s="118"/>
      <c r="AJM217" s="118"/>
      <c r="AJN217" s="118"/>
      <c r="AJO217" s="118"/>
      <c r="AJP217" s="118"/>
      <c r="AJQ217" s="118"/>
      <c r="AJR217" s="118"/>
      <c r="AJS217" s="118"/>
      <c r="AJT217" s="118"/>
      <c r="AJU217" s="118"/>
      <c r="AJV217" s="118"/>
      <c r="AJW217" s="118"/>
      <c r="AJX217" s="118"/>
      <c r="AJY217" s="118"/>
      <c r="AJZ217" s="118"/>
      <c r="AKA217" s="118"/>
      <c r="AKB217" s="118"/>
      <c r="AKC217" s="118"/>
      <c r="AKD217" s="118"/>
      <c r="AKE217" s="118"/>
      <c r="AKF217" s="118"/>
      <c r="AKG217" s="118"/>
      <c r="AKH217" s="118"/>
      <c r="AKI217" s="118"/>
      <c r="AKJ217" s="118"/>
      <c r="AKK217" s="118"/>
      <c r="AKL217" s="118"/>
      <c r="AKM217" s="118"/>
      <c r="AKN217" s="118"/>
      <c r="AKO217" s="118"/>
      <c r="AKP217" s="118"/>
      <c r="AKQ217" s="118"/>
      <c r="AKR217" s="118"/>
      <c r="AKS217" s="118"/>
      <c r="AKT217" s="118"/>
      <c r="AKU217" s="118"/>
      <c r="AKV217" s="118"/>
      <c r="AKW217" s="118"/>
      <c r="AKX217" s="118"/>
      <c r="AKY217" s="118"/>
      <c r="AKZ217" s="118"/>
      <c r="ALA217" s="118"/>
      <c r="ALB217" s="118"/>
      <c r="ALC217" s="118"/>
      <c r="ALD217" s="118"/>
      <c r="ALE217" s="118"/>
      <c r="ALF217" s="118"/>
      <c r="ALG217" s="118"/>
      <c r="ALH217" s="118"/>
      <c r="ALI217" s="118"/>
      <c r="ALJ217" s="118"/>
      <c r="ALK217" s="118"/>
      <c r="ALL217" s="118"/>
      <c r="ALM217" s="118"/>
      <c r="ALN217" s="118"/>
      <c r="ALO217" s="118"/>
      <c r="ALP217" s="118"/>
      <c r="ALQ217" s="118"/>
      <c r="ALR217" s="118"/>
      <c r="ALS217" s="118"/>
      <c r="ALT217" s="118"/>
      <c r="ALU217" s="118"/>
      <c r="ALV217" s="118"/>
      <c r="ALW217" s="118"/>
      <c r="ALX217" s="118"/>
      <c r="ALY217" s="118"/>
      <c r="ALZ217" s="118"/>
      <c r="AMA217" s="118"/>
      <c r="AMB217" s="118"/>
      <c r="AMC217" s="118"/>
      <c r="AMD217" s="118"/>
      <c r="AME217" s="118"/>
      <c r="AMF217" s="118"/>
      <c r="AMG217" s="118"/>
      <c r="AMH217" s="118"/>
    </row>
    <row r="218" spans="1:1024" ht="16.5" customHeight="1" x14ac:dyDescent="0.25">
      <c r="A218" s="259" t="s">
        <v>787</v>
      </c>
      <c r="B218" s="163">
        <v>217</v>
      </c>
      <c r="C218" s="162" t="s">
        <v>788</v>
      </c>
      <c r="D218" s="181" t="s">
        <v>13855</v>
      </c>
      <c r="E218" s="429" t="s">
        <v>770</v>
      </c>
      <c r="F218" s="206"/>
      <c r="G218" s="280"/>
      <c r="H218" s="280">
        <v>4</v>
      </c>
      <c r="I218" s="321">
        <v>11</v>
      </c>
      <c r="J218" s="354">
        <v>2</v>
      </c>
      <c r="K218" s="355">
        <v>2</v>
      </c>
      <c r="L218" s="355" t="s">
        <v>752</v>
      </c>
      <c r="M218" s="356"/>
      <c r="N218" s="356"/>
      <c r="O218" s="355">
        <v>3</v>
      </c>
      <c r="P218" s="356"/>
      <c r="Q218" s="356"/>
      <c r="R218" s="356"/>
      <c r="S218" s="356"/>
      <c r="T218" s="356"/>
      <c r="U218" s="351"/>
      <c r="V218" s="219">
        <f t="shared" si="149"/>
        <v>100</v>
      </c>
      <c r="W218" s="219">
        <f t="shared" si="141"/>
        <v>100</v>
      </c>
      <c r="X218" s="219">
        <f t="shared" si="135"/>
        <v>20</v>
      </c>
      <c r="Y218" s="219">
        <f t="shared" si="113"/>
        <v>100</v>
      </c>
      <c r="Z218" s="219">
        <f t="shared" si="114"/>
        <v>100</v>
      </c>
      <c r="AA218" s="220">
        <f t="shared" si="147"/>
        <v>100</v>
      </c>
      <c r="AB218" s="220">
        <f t="shared" si="148"/>
        <v>100</v>
      </c>
      <c r="AC218" s="220">
        <f t="shared" si="117"/>
        <v>100</v>
      </c>
      <c r="AD218" s="416">
        <f t="shared" si="146"/>
        <v>1</v>
      </c>
      <c r="AE218" s="416">
        <f t="shared" si="121"/>
        <v>100</v>
      </c>
      <c r="AF218" s="212">
        <f t="shared" si="142"/>
        <v>10</v>
      </c>
      <c r="AG218" s="212">
        <f t="shared" si="143"/>
        <v>10</v>
      </c>
      <c r="AH218" s="212">
        <f t="shared" si="144"/>
        <v>100</v>
      </c>
      <c r="AI218" s="212">
        <f t="shared" si="145"/>
        <v>100</v>
      </c>
      <c r="AJ218" s="274" t="s">
        <v>24601</v>
      </c>
      <c r="AK218" s="281"/>
      <c r="AL218" s="282">
        <v>3</v>
      </c>
      <c r="AM218" s="214" t="s">
        <v>789</v>
      </c>
      <c r="AN218" s="118"/>
      <c r="AO218" s="118"/>
      <c r="AP218" s="118"/>
      <c r="AQ218" s="167" t="s">
        <v>790</v>
      </c>
      <c r="AR218" s="118"/>
      <c r="AS218" s="118"/>
      <c r="AT218" s="118"/>
    </row>
    <row r="219" spans="1:1024" x14ac:dyDescent="0.25">
      <c r="A219" s="253" t="s">
        <v>791</v>
      </c>
      <c r="B219" s="163">
        <v>218</v>
      </c>
      <c r="C219" s="162" t="s">
        <v>792</v>
      </c>
      <c r="D219" s="178" t="s">
        <v>791</v>
      </c>
      <c r="E219" s="449"/>
      <c r="F219" s="188"/>
      <c r="G219" s="254"/>
      <c r="H219" s="254"/>
      <c r="I219" s="325" t="s">
        <v>754</v>
      </c>
      <c r="J219" s="336">
        <v>2</v>
      </c>
      <c r="K219" s="378">
        <v>1</v>
      </c>
      <c r="L219" s="378"/>
      <c r="M219" s="379"/>
      <c r="N219" s="379"/>
      <c r="O219" s="378"/>
      <c r="P219" s="379"/>
      <c r="Q219" s="379"/>
      <c r="R219" s="379"/>
      <c r="S219" s="379"/>
      <c r="T219" s="379"/>
      <c r="U219" s="351"/>
      <c r="V219" s="219">
        <f t="shared" si="149"/>
        <v>100</v>
      </c>
      <c r="W219" s="219">
        <f t="shared" si="141"/>
        <v>100</v>
      </c>
      <c r="X219" s="219">
        <f t="shared" si="135"/>
        <v>100</v>
      </c>
      <c r="Y219" s="219">
        <f t="shared" si="113"/>
        <v>100</v>
      </c>
      <c r="Z219" s="219">
        <f t="shared" si="114"/>
        <v>100</v>
      </c>
      <c r="AA219" s="220">
        <f t="shared" si="147"/>
        <v>100</v>
      </c>
      <c r="AB219" s="220">
        <f t="shared" si="148"/>
        <v>100</v>
      </c>
      <c r="AC219" s="220">
        <f t="shared" si="117"/>
        <v>100</v>
      </c>
      <c r="AD219" s="416">
        <f t="shared" si="146"/>
        <v>100</v>
      </c>
      <c r="AE219" s="416">
        <f t="shared" si="121"/>
        <v>100</v>
      </c>
      <c r="AF219" s="212">
        <f t="shared" si="142"/>
        <v>1</v>
      </c>
      <c r="AG219" s="212">
        <f t="shared" si="143"/>
        <v>10</v>
      </c>
      <c r="AH219" s="212">
        <f t="shared" si="144"/>
        <v>3</v>
      </c>
      <c r="AI219" s="212">
        <f t="shared" si="145"/>
        <v>100</v>
      </c>
      <c r="AJ219" s="214" t="s">
        <v>754</v>
      </c>
      <c r="AK219" s="281"/>
      <c r="AL219" s="307"/>
      <c r="AM219" s="309"/>
      <c r="AN219" s="412"/>
      <c r="AO219" s="412"/>
      <c r="AP219" s="412"/>
      <c r="AQ219" s="247" t="s">
        <v>24831</v>
      </c>
      <c r="AR219" s="412"/>
      <c r="AS219" s="412"/>
      <c r="AT219" s="412"/>
    </row>
    <row r="220" spans="1:1024" ht="30" x14ac:dyDescent="0.25">
      <c r="A220" s="253" t="s">
        <v>793</v>
      </c>
      <c r="B220" s="163">
        <v>219</v>
      </c>
      <c r="C220" s="162" t="s">
        <v>794</v>
      </c>
      <c r="D220" s="306" t="s">
        <v>793</v>
      </c>
      <c r="E220" s="429"/>
      <c r="F220" s="194"/>
      <c r="G220" s="260"/>
      <c r="H220" s="260"/>
      <c r="I220" s="321" t="s">
        <v>25879</v>
      </c>
      <c r="J220" s="354"/>
      <c r="K220" s="359">
        <v>1</v>
      </c>
      <c r="L220" s="355"/>
      <c r="M220" s="356"/>
      <c r="N220" s="356"/>
      <c r="O220" s="355"/>
      <c r="P220" s="356"/>
      <c r="Q220" s="356"/>
      <c r="R220" s="356"/>
      <c r="S220" s="356"/>
      <c r="T220" s="356"/>
      <c r="U220" s="351"/>
      <c r="V220" s="219">
        <f t="shared" si="149"/>
        <v>100</v>
      </c>
      <c r="W220" s="219">
        <f t="shared" si="141"/>
        <v>100</v>
      </c>
      <c r="X220" s="219">
        <f t="shared" si="135"/>
        <v>100</v>
      </c>
      <c r="Y220" s="219">
        <f t="shared" si="113"/>
        <v>100</v>
      </c>
      <c r="Z220" s="219">
        <f t="shared" si="114"/>
        <v>100</v>
      </c>
      <c r="AA220" s="220">
        <f t="shared" si="147"/>
        <v>100</v>
      </c>
      <c r="AB220" s="220">
        <f t="shared" si="148"/>
        <v>100</v>
      </c>
      <c r="AC220" s="220">
        <f t="shared" si="117"/>
        <v>100</v>
      </c>
      <c r="AD220" s="416">
        <f t="shared" si="146"/>
        <v>100</v>
      </c>
      <c r="AE220" s="416">
        <f t="shared" si="121"/>
        <v>100</v>
      </c>
      <c r="AF220" s="212">
        <f t="shared" si="142"/>
        <v>1</v>
      </c>
      <c r="AG220" s="212">
        <f t="shared" si="143"/>
        <v>100</v>
      </c>
      <c r="AH220" s="212">
        <f t="shared" si="144"/>
        <v>3</v>
      </c>
      <c r="AI220" s="212">
        <f t="shared" si="145"/>
        <v>100</v>
      </c>
      <c r="AJ220" s="214">
        <v>0.01</v>
      </c>
      <c r="AK220" s="296"/>
      <c r="AL220" s="262"/>
      <c r="AM220" s="266" t="s">
        <v>795</v>
      </c>
      <c r="AN220" s="412"/>
      <c r="AO220" s="412"/>
      <c r="AP220" s="412"/>
      <c r="AQ220" s="234" t="s">
        <v>24832</v>
      </c>
      <c r="AR220" s="412"/>
      <c r="AS220" s="412"/>
      <c r="AT220" s="412"/>
      <c r="AU220" s="412"/>
      <c r="AV220" s="412"/>
      <c r="AW220" s="412"/>
      <c r="AX220" s="412"/>
      <c r="AY220" s="412"/>
      <c r="AZ220" s="412"/>
      <c r="BA220" s="412"/>
      <c r="BB220" s="412"/>
      <c r="BC220" s="412"/>
      <c r="BD220" s="412"/>
      <c r="BE220" s="412"/>
      <c r="BF220" s="412"/>
      <c r="BG220" s="412"/>
      <c r="BH220" s="412"/>
      <c r="BI220" s="412"/>
      <c r="BJ220" s="412"/>
      <c r="BK220" s="412"/>
      <c r="BL220" s="412"/>
      <c r="BM220" s="412"/>
      <c r="BN220" s="412"/>
      <c r="BO220" s="412"/>
      <c r="BP220" s="412"/>
      <c r="BQ220" s="412"/>
      <c r="BR220" s="412"/>
      <c r="BS220" s="412"/>
      <c r="BT220" s="412"/>
      <c r="BU220" s="412"/>
      <c r="BV220" s="412"/>
      <c r="BW220" s="412"/>
      <c r="BX220" s="412"/>
      <c r="BY220" s="412"/>
      <c r="BZ220" s="412"/>
      <c r="CA220" s="412"/>
      <c r="CB220" s="412"/>
      <c r="CC220" s="412"/>
      <c r="CD220" s="412"/>
      <c r="CE220" s="412"/>
      <c r="CF220" s="412"/>
      <c r="CG220" s="412"/>
      <c r="CH220" s="412"/>
      <c r="CI220" s="412"/>
      <c r="CJ220" s="412"/>
      <c r="CK220" s="412"/>
      <c r="CL220" s="412"/>
      <c r="CM220" s="412"/>
      <c r="CN220" s="412"/>
      <c r="CO220" s="412"/>
      <c r="CP220" s="412"/>
      <c r="CQ220" s="412"/>
      <c r="CR220" s="412"/>
      <c r="CS220" s="412"/>
      <c r="CT220" s="412"/>
      <c r="CU220" s="412"/>
      <c r="CV220" s="412"/>
      <c r="CW220" s="412"/>
      <c r="CX220" s="412"/>
      <c r="CY220" s="412"/>
      <c r="CZ220" s="412"/>
      <c r="DA220" s="412"/>
      <c r="DB220" s="412"/>
      <c r="DC220" s="412"/>
      <c r="DD220" s="412"/>
      <c r="DE220" s="412"/>
      <c r="DF220" s="412"/>
      <c r="DG220" s="412"/>
      <c r="DH220" s="412"/>
      <c r="DI220" s="412"/>
      <c r="DJ220" s="412"/>
      <c r="DK220" s="412"/>
      <c r="DL220" s="412"/>
      <c r="DM220" s="412"/>
      <c r="DN220" s="412"/>
      <c r="DO220" s="412"/>
      <c r="DP220" s="412"/>
      <c r="DQ220" s="412"/>
      <c r="DR220" s="412"/>
      <c r="DS220" s="412"/>
      <c r="DT220" s="412"/>
      <c r="DU220" s="412"/>
      <c r="DV220" s="412"/>
      <c r="DW220" s="412"/>
      <c r="DX220" s="412"/>
      <c r="DY220" s="412"/>
      <c r="DZ220" s="412"/>
      <c r="EA220" s="412"/>
      <c r="EB220" s="412"/>
      <c r="EC220" s="412"/>
      <c r="ED220" s="412"/>
      <c r="EE220" s="412"/>
      <c r="EF220" s="412"/>
      <c r="EG220" s="412"/>
      <c r="EH220" s="412"/>
      <c r="EI220" s="412"/>
      <c r="EJ220" s="412"/>
      <c r="EK220" s="412"/>
      <c r="EL220" s="412"/>
      <c r="EM220" s="412"/>
      <c r="EN220" s="412"/>
      <c r="EO220" s="412"/>
      <c r="EP220" s="412"/>
      <c r="EQ220" s="412"/>
      <c r="ER220" s="412"/>
      <c r="ES220" s="412"/>
      <c r="ET220" s="412"/>
      <c r="EU220" s="412"/>
      <c r="EV220" s="412"/>
      <c r="EW220" s="412"/>
      <c r="EX220" s="412"/>
      <c r="EY220" s="412"/>
      <c r="EZ220" s="412"/>
      <c r="FA220" s="412"/>
      <c r="FB220" s="412"/>
      <c r="FC220" s="412"/>
      <c r="FD220" s="412"/>
      <c r="FE220" s="412"/>
      <c r="FF220" s="412"/>
      <c r="FG220" s="412"/>
      <c r="FH220" s="412"/>
      <c r="FI220" s="412"/>
      <c r="FJ220" s="412"/>
      <c r="FK220" s="412"/>
      <c r="FL220" s="412"/>
      <c r="FM220" s="412"/>
      <c r="FN220" s="412"/>
      <c r="FO220" s="412"/>
      <c r="FP220" s="412"/>
      <c r="FQ220" s="412"/>
      <c r="FR220" s="412"/>
      <c r="FS220" s="412"/>
      <c r="FT220" s="412"/>
      <c r="FU220" s="412"/>
      <c r="FV220" s="412"/>
      <c r="FW220" s="412"/>
      <c r="FX220" s="412"/>
      <c r="FY220" s="412"/>
      <c r="FZ220" s="412"/>
      <c r="GA220" s="412"/>
      <c r="GB220" s="412"/>
      <c r="GC220" s="412"/>
      <c r="GD220" s="412"/>
      <c r="GE220" s="412"/>
      <c r="GF220" s="412"/>
      <c r="GG220" s="412"/>
      <c r="GH220" s="412"/>
      <c r="GI220" s="412"/>
      <c r="GJ220" s="412"/>
      <c r="GK220" s="412"/>
      <c r="GL220" s="412"/>
      <c r="GM220" s="412"/>
      <c r="GN220" s="412"/>
      <c r="GO220" s="412"/>
      <c r="GP220" s="412"/>
      <c r="GQ220" s="412"/>
      <c r="GR220" s="412"/>
      <c r="GS220" s="412"/>
      <c r="GT220" s="412"/>
      <c r="GU220" s="412"/>
      <c r="GV220" s="412"/>
      <c r="GW220" s="412"/>
      <c r="GX220" s="412"/>
      <c r="GY220" s="412"/>
      <c r="GZ220" s="412"/>
      <c r="HA220" s="412"/>
      <c r="HB220" s="412"/>
      <c r="HC220" s="412"/>
      <c r="HD220" s="412"/>
      <c r="HE220" s="412"/>
      <c r="HF220" s="412"/>
      <c r="HG220" s="412"/>
      <c r="HH220" s="412"/>
      <c r="HI220" s="412"/>
      <c r="HJ220" s="412"/>
      <c r="HK220" s="412"/>
      <c r="HL220" s="412"/>
      <c r="HM220" s="412"/>
      <c r="HN220" s="412"/>
      <c r="HO220" s="412"/>
      <c r="HP220" s="412"/>
      <c r="HQ220" s="412"/>
      <c r="HR220" s="412"/>
      <c r="HS220" s="412"/>
      <c r="HT220" s="412"/>
      <c r="HU220" s="412"/>
      <c r="HV220" s="412"/>
      <c r="HW220" s="412"/>
      <c r="HX220" s="412"/>
      <c r="HY220" s="412"/>
      <c r="HZ220" s="412"/>
      <c r="IA220" s="412"/>
      <c r="IB220" s="412"/>
      <c r="IC220" s="412"/>
      <c r="ID220" s="412"/>
      <c r="IE220" s="412"/>
      <c r="IF220" s="412"/>
      <c r="IG220" s="412"/>
      <c r="IH220" s="412"/>
      <c r="II220" s="412"/>
      <c r="IJ220" s="412"/>
      <c r="IK220" s="412"/>
      <c r="IL220" s="412"/>
      <c r="IM220" s="412"/>
      <c r="IN220" s="412"/>
      <c r="IO220" s="412"/>
      <c r="IP220" s="412"/>
      <c r="IQ220" s="412"/>
      <c r="IR220" s="412"/>
      <c r="IS220" s="412"/>
      <c r="IT220" s="412"/>
      <c r="IU220" s="412"/>
      <c r="IV220" s="412"/>
      <c r="IW220" s="412"/>
      <c r="IX220" s="412"/>
      <c r="IY220" s="412"/>
      <c r="IZ220" s="412"/>
      <c r="JA220" s="412"/>
      <c r="JB220" s="412"/>
      <c r="JC220" s="412"/>
      <c r="JD220" s="412"/>
      <c r="JE220" s="412"/>
      <c r="JF220" s="412"/>
      <c r="JG220" s="412"/>
      <c r="JH220" s="412"/>
      <c r="JI220" s="412"/>
      <c r="JJ220" s="412"/>
      <c r="JK220" s="412"/>
      <c r="JL220" s="412"/>
      <c r="JM220" s="412"/>
      <c r="JN220" s="412"/>
      <c r="JO220" s="412"/>
      <c r="JP220" s="412"/>
      <c r="JQ220" s="412"/>
      <c r="JR220" s="412"/>
      <c r="JS220" s="412"/>
      <c r="JT220" s="412"/>
      <c r="JU220" s="412"/>
      <c r="JV220" s="412"/>
      <c r="JW220" s="412"/>
      <c r="JX220" s="412"/>
      <c r="JY220" s="412"/>
      <c r="JZ220" s="412"/>
      <c r="KA220" s="412"/>
      <c r="KB220" s="412"/>
      <c r="KC220" s="412"/>
      <c r="KD220" s="412"/>
      <c r="KE220" s="412"/>
      <c r="KF220" s="412"/>
      <c r="KG220" s="412"/>
      <c r="KH220" s="412"/>
      <c r="KI220" s="412"/>
      <c r="KJ220" s="412"/>
      <c r="KK220" s="412"/>
      <c r="KL220" s="412"/>
      <c r="KM220" s="412"/>
      <c r="KN220" s="412"/>
      <c r="KO220" s="412"/>
      <c r="KP220" s="412"/>
      <c r="KQ220" s="412"/>
      <c r="KR220" s="412"/>
      <c r="KS220" s="412"/>
      <c r="KT220" s="412"/>
      <c r="KU220" s="412"/>
      <c r="KV220" s="412"/>
      <c r="KW220" s="412"/>
      <c r="KX220" s="412"/>
      <c r="KY220" s="412"/>
      <c r="KZ220" s="412"/>
      <c r="LA220" s="412"/>
      <c r="LB220" s="412"/>
      <c r="LC220" s="412"/>
      <c r="LD220" s="412"/>
      <c r="LE220" s="412"/>
      <c r="LF220" s="412"/>
      <c r="LG220" s="412"/>
      <c r="LH220" s="412"/>
      <c r="LI220" s="412"/>
      <c r="LJ220" s="412"/>
      <c r="LK220" s="412"/>
      <c r="LL220" s="412"/>
      <c r="LM220" s="412"/>
      <c r="LN220" s="412"/>
      <c r="LO220" s="412"/>
      <c r="LP220" s="412"/>
      <c r="LQ220" s="412"/>
      <c r="LR220" s="412"/>
      <c r="LS220" s="412"/>
      <c r="LT220" s="412"/>
      <c r="LU220" s="412"/>
      <c r="LV220" s="412"/>
      <c r="LW220" s="412"/>
      <c r="LX220" s="412"/>
      <c r="LY220" s="412"/>
      <c r="LZ220" s="412"/>
      <c r="MA220" s="412"/>
      <c r="MB220" s="412"/>
      <c r="MC220" s="412"/>
      <c r="MD220" s="412"/>
      <c r="ME220" s="412"/>
      <c r="MF220" s="412"/>
      <c r="MG220" s="412"/>
      <c r="MH220" s="412"/>
      <c r="MI220" s="412"/>
      <c r="MJ220" s="412"/>
      <c r="MK220" s="412"/>
      <c r="ML220" s="412"/>
      <c r="MM220" s="412"/>
      <c r="MN220" s="412"/>
      <c r="MO220" s="412"/>
      <c r="MP220" s="412"/>
      <c r="MQ220" s="412"/>
      <c r="MR220" s="412"/>
      <c r="MS220" s="412"/>
      <c r="MT220" s="412"/>
      <c r="MU220" s="412"/>
      <c r="MV220" s="412"/>
      <c r="MW220" s="412"/>
      <c r="MX220" s="412"/>
      <c r="MY220" s="412"/>
      <c r="MZ220" s="412"/>
      <c r="NA220" s="412"/>
      <c r="NB220" s="412"/>
      <c r="NC220" s="412"/>
      <c r="ND220" s="412"/>
      <c r="NE220" s="412"/>
      <c r="NF220" s="412"/>
      <c r="NG220" s="412"/>
      <c r="NH220" s="412"/>
      <c r="NI220" s="412"/>
      <c r="NJ220" s="412"/>
      <c r="NK220" s="412"/>
      <c r="NL220" s="412"/>
      <c r="NM220" s="412"/>
      <c r="NN220" s="412"/>
      <c r="NO220" s="412"/>
      <c r="NP220" s="412"/>
      <c r="NQ220" s="412"/>
      <c r="NR220" s="412"/>
      <c r="NS220" s="412"/>
      <c r="NT220" s="412"/>
      <c r="NU220" s="412"/>
      <c r="NV220" s="412"/>
      <c r="NW220" s="412"/>
      <c r="NX220" s="412"/>
      <c r="NY220" s="412"/>
      <c r="NZ220" s="412"/>
      <c r="OA220" s="412"/>
      <c r="OB220" s="412"/>
      <c r="OC220" s="412"/>
      <c r="OD220" s="412"/>
      <c r="OE220" s="412"/>
      <c r="OF220" s="412"/>
      <c r="OG220" s="412"/>
      <c r="OH220" s="412"/>
      <c r="OI220" s="412"/>
      <c r="OJ220" s="412"/>
      <c r="OK220" s="412"/>
      <c r="OL220" s="412"/>
      <c r="OM220" s="412"/>
      <c r="ON220" s="412"/>
      <c r="OO220" s="412"/>
      <c r="OP220" s="412"/>
      <c r="OQ220" s="412"/>
      <c r="OR220" s="412"/>
      <c r="OS220" s="412"/>
      <c r="OT220" s="412"/>
      <c r="OU220" s="412"/>
      <c r="OV220" s="412"/>
      <c r="OW220" s="412"/>
      <c r="OX220" s="412"/>
      <c r="OY220" s="412"/>
      <c r="OZ220" s="412"/>
      <c r="PA220" s="412"/>
      <c r="PB220" s="412"/>
      <c r="PC220" s="412"/>
      <c r="PD220" s="412"/>
      <c r="PE220" s="412"/>
      <c r="PF220" s="412"/>
      <c r="PG220" s="412"/>
      <c r="PH220" s="412"/>
      <c r="PI220" s="412"/>
      <c r="PJ220" s="412"/>
      <c r="PK220" s="412"/>
      <c r="PL220" s="412"/>
      <c r="PM220" s="412"/>
      <c r="PN220" s="412"/>
      <c r="PO220" s="412"/>
      <c r="PP220" s="412"/>
      <c r="PQ220" s="412"/>
      <c r="PR220" s="412"/>
      <c r="PS220" s="412"/>
      <c r="PT220" s="412"/>
      <c r="PU220" s="412"/>
      <c r="PV220" s="412"/>
      <c r="PW220" s="412"/>
      <c r="PX220" s="412"/>
      <c r="PY220" s="412"/>
      <c r="PZ220" s="412"/>
      <c r="QA220" s="412"/>
      <c r="QB220" s="412"/>
      <c r="QC220" s="412"/>
      <c r="QD220" s="412"/>
      <c r="QE220" s="412"/>
      <c r="QF220" s="412"/>
      <c r="QG220" s="412"/>
      <c r="QH220" s="412"/>
      <c r="QI220" s="412"/>
      <c r="QJ220" s="412"/>
      <c r="QK220" s="412"/>
      <c r="QL220" s="412"/>
      <c r="QM220" s="412"/>
      <c r="QN220" s="412"/>
      <c r="QO220" s="412"/>
      <c r="QP220" s="412"/>
      <c r="QQ220" s="412"/>
      <c r="QR220" s="412"/>
      <c r="QS220" s="412"/>
      <c r="QT220" s="412"/>
      <c r="QU220" s="412"/>
      <c r="QV220" s="412"/>
      <c r="QW220" s="412"/>
      <c r="QX220" s="412"/>
      <c r="QY220" s="412"/>
      <c r="QZ220" s="412"/>
      <c r="RA220" s="412"/>
      <c r="RB220" s="412"/>
      <c r="RC220" s="412"/>
      <c r="RD220" s="412"/>
      <c r="RE220" s="412"/>
      <c r="RF220" s="412"/>
      <c r="RG220" s="412"/>
      <c r="RH220" s="412"/>
      <c r="RI220" s="412"/>
      <c r="RJ220" s="412"/>
      <c r="RK220" s="412"/>
      <c r="RL220" s="412"/>
      <c r="RM220" s="412"/>
      <c r="RN220" s="412"/>
      <c r="RO220" s="412"/>
      <c r="RP220" s="412"/>
      <c r="RQ220" s="412"/>
      <c r="RR220" s="412"/>
      <c r="RS220" s="412"/>
      <c r="RT220" s="412"/>
      <c r="RU220" s="412"/>
      <c r="RV220" s="412"/>
      <c r="RW220" s="412"/>
      <c r="RX220" s="412"/>
      <c r="RY220" s="412"/>
      <c r="RZ220" s="412"/>
      <c r="SA220" s="412"/>
      <c r="SB220" s="412"/>
      <c r="SC220" s="412"/>
      <c r="SD220" s="412"/>
      <c r="SE220" s="412"/>
      <c r="SF220" s="412"/>
      <c r="SG220" s="412"/>
      <c r="SH220" s="412"/>
      <c r="SI220" s="412"/>
      <c r="SJ220" s="412"/>
      <c r="SK220" s="412"/>
      <c r="SL220" s="412"/>
      <c r="SM220" s="412"/>
      <c r="SN220" s="412"/>
      <c r="SO220" s="412"/>
      <c r="SP220" s="412"/>
      <c r="SQ220" s="412"/>
      <c r="SR220" s="412"/>
      <c r="SS220" s="412"/>
      <c r="ST220" s="412"/>
      <c r="SU220" s="412"/>
      <c r="SV220" s="412"/>
      <c r="SW220" s="412"/>
      <c r="SX220" s="412"/>
      <c r="SY220" s="412"/>
      <c r="SZ220" s="412"/>
      <c r="TA220" s="412"/>
      <c r="TB220" s="412"/>
      <c r="TC220" s="412"/>
      <c r="TD220" s="412"/>
      <c r="TE220" s="412"/>
      <c r="TF220" s="412"/>
      <c r="TG220" s="412"/>
      <c r="TH220" s="412"/>
      <c r="TI220" s="412"/>
      <c r="TJ220" s="412"/>
      <c r="TK220" s="412"/>
      <c r="TL220" s="412"/>
      <c r="TM220" s="412"/>
      <c r="TN220" s="412"/>
      <c r="TO220" s="412"/>
      <c r="TP220" s="412"/>
      <c r="TQ220" s="412"/>
      <c r="TR220" s="412"/>
      <c r="TS220" s="412"/>
      <c r="TT220" s="412"/>
      <c r="TU220" s="412"/>
      <c r="TV220" s="412"/>
      <c r="TW220" s="412"/>
      <c r="TX220" s="412"/>
      <c r="TY220" s="412"/>
      <c r="TZ220" s="412"/>
      <c r="UA220" s="412"/>
      <c r="UB220" s="412"/>
      <c r="UC220" s="412"/>
      <c r="UD220" s="412"/>
      <c r="UE220" s="412"/>
      <c r="UF220" s="412"/>
      <c r="UG220" s="412"/>
      <c r="UH220" s="412"/>
      <c r="UI220" s="412"/>
      <c r="UJ220" s="412"/>
      <c r="UK220" s="412"/>
      <c r="UL220" s="412"/>
      <c r="UM220" s="412"/>
      <c r="UN220" s="412"/>
      <c r="UO220" s="412"/>
      <c r="UP220" s="412"/>
      <c r="UQ220" s="412"/>
      <c r="UR220" s="412"/>
      <c r="US220" s="412"/>
      <c r="UT220" s="412"/>
      <c r="UU220" s="412"/>
      <c r="UV220" s="412"/>
      <c r="UW220" s="412"/>
      <c r="UX220" s="412"/>
      <c r="UY220" s="412"/>
      <c r="UZ220" s="412"/>
      <c r="VA220" s="412"/>
      <c r="VB220" s="412"/>
      <c r="VC220" s="412"/>
      <c r="VD220" s="412"/>
      <c r="VE220" s="412"/>
      <c r="VF220" s="412"/>
      <c r="VG220" s="412"/>
      <c r="VH220" s="412"/>
      <c r="VI220" s="412"/>
      <c r="VJ220" s="412"/>
      <c r="VK220" s="412"/>
      <c r="VL220" s="412"/>
      <c r="VM220" s="412"/>
      <c r="VN220" s="412"/>
      <c r="VO220" s="412"/>
      <c r="VP220" s="412"/>
      <c r="VQ220" s="412"/>
      <c r="VR220" s="412"/>
      <c r="VS220" s="412"/>
      <c r="VT220" s="412"/>
      <c r="VU220" s="412"/>
      <c r="VV220" s="412"/>
      <c r="VW220" s="412"/>
      <c r="VX220" s="412"/>
      <c r="VY220" s="412"/>
      <c r="VZ220" s="412"/>
      <c r="WA220" s="412"/>
      <c r="WB220" s="412"/>
      <c r="WC220" s="412"/>
      <c r="WD220" s="412"/>
      <c r="WE220" s="412"/>
      <c r="WF220" s="412"/>
      <c r="WG220" s="412"/>
      <c r="WH220" s="412"/>
      <c r="WI220" s="412"/>
      <c r="WJ220" s="412"/>
      <c r="WK220" s="412"/>
      <c r="WL220" s="412"/>
      <c r="WM220" s="412"/>
      <c r="WN220" s="412"/>
      <c r="WO220" s="412"/>
      <c r="WP220" s="412"/>
      <c r="WQ220" s="412"/>
      <c r="WR220" s="412"/>
      <c r="WS220" s="412"/>
      <c r="WT220" s="412"/>
      <c r="WU220" s="412"/>
      <c r="WV220" s="412"/>
      <c r="WW220" s="412"/>
      <c r="WX220" s="412"/>
      <c r="WY220" s="412"/>
      <c r="WZ220" s="412"/>
      <c r="XA220" s="412"/>
      <c r="XB220" s="412"/>
      <c r="XC220" s="412"/>
      <c r="XD220" s="412"/>
      <c r="XE220" s="412"/>
      <c r="XF220" s="412"/>
      <c r="XG220" s="412"/>
      <c r="XH220" s="412"/>
      <c r="XI220" s="412"/>
      <c r="XJ220" s="412"/>
      <c r="XK220" s="412"/>
      <c r="XL220" s="412"/>
      <c r="XM220" s="412"/>
      <c r="XN220" s="412"/>
      <c r="XO220" s="412"/>
      <c r="XP220" s="412"/>
      <c r="XQ220" s="412"/>
      <c r="XR220" s="412"/>
      <c r="XS220" s="412"/>
      <c r="XT220" s="412"/>
      <c r="XU220" s="412"/>
      <c r="XV220" s="412"/>
      <c r="XW220" s="412"/>
      <c r="XX220" s="412"/>
      <c r="XY220" s="412"/>
      <c r="XZ220" s="412"/>
      <c r="YA220" s="412"/>
      <c r="YB220" s="412"/>
      <c r="YC220" s="412"/>
      <c r="YD220" s="412"/>
      <c r="YE220" s="412"/>
      <c r="YF220" s="412"/>
      <c r="YG220" s="412"/>
      <c r="YH220" s="412"/>
      <c r="YI220" s="412"/>
      <c r="YJ220" s="412"/>
      <c r="YK220" s="412"/>
      <c r="YL220" s="412"/>
      <c r="YM220" s="412"/>
      <c r="YN220" s="412"/>
      <c r="YO220" s="412"/>
      <c r="YP220" s="412"/>
      <c r="YQ220" s="412"/>
      <c r="YR220" s="412"/>
      <c r="YS220" s="412"/>
      <c r="YT220" s="412"/>
      <c r="YU220" s="412"/>
      <c r="YV220" s="412"/>
      <c r="YW220" s="412"/>
      <c r="YX220" s="412"/>
      <c r="YY220" s="412"/>
      <c r="YZ220" s="412"/>
      <c r="ZA220" s="412"/>
      <c r="ZB220" s="412"/>
      <c r="ZC220" s="412"/>
      <c r="ZD220" s="412"/>
      <c r="ZE220" s="412"/>
      <c r="ZF220" s="412"/>
      <c r="ZG220" s="412"/>
      <c r="ZH220" s="412"/>
      <c r="ZI220" s="412"/>
      <c r="ZJ220" s="412"/>
      <c r="ZK220" s="412"/>
      <c r="ZL220" s="412"/>
      <c r="ZM220" s="412"/>
      <c r="ZN220" s="412"/>
      <c r="ZO220" s="412"/>
      <c r="ZP220" s="412"/>
      <c r="ZQ220" s="412"/>
      <c r="ZR220" s="412"/>
      <c r="ZS220" s="412"/>
      <c r="ZT220" s="412"/>
      <c r="ZU220" s="412"/>
      <c r="ZV220" s="412"/>
      <c r="ZW220" s="412"/>
      <c r="ZX220" s="412"/>
      <c r="ZY220" s="412"/>
      <c r="ZZ220" s="412"/>
      <c r="AAA220" s="412"/>
      <c r="AAB220" s="412"/>
      <c r="AAC220" s="412"/>
      <c r="AAD220" s="412"/>
      <c r="AAE220" s="412"/>
      <c r="AAF220" s="412"/>
      <c r="AAG220" s="412"/>
      <c r="AAH220" s="412"/>
      <c r="AAI220" s="412"/>
      <c r="AAJ220" s="412"/>
      <c r="AAK220" s="412"/>
      <c r="AAL220" s="412"/>
      <c r="AAM220" s="412"/>
      <c r="AAN220" s="412"/>
      <c r="AAO220" s="412"/>
      <c r="AAP220" s="412"/>
      <c r="AAQ220" s="412"/>
      <c r="AAR220" s="412"/>
      <c r="AAS220" s="412"/>
      <c r="AAT220" s="412"/>
      <c r="AAU220" s="412"/>
      <c r="AAV220" s="412"/>
      <c r="AAW220" s="412"/>
      <c r="AAX220" s="412"/>
      <c r="AAY220" s="412"/>
      <c r="AAZ220" s="412"/>
      <c r="ABA220" s="412"/>
      <c r="ABB220" s="412"/>
      <c r="ABC220" s="412"/>
      <c r="ABD220" s="412"/>
      <c r="ABE220" s="412"/>
      <c r="ABF220" s="412"/>
      <c r="ABG220" s="412"/>
      <c r="ABH220" s="412"/>
      <c r="ABI220" s="412"/>
      <c r="ABJ220" s="412"/>
      <c r="ABK220" s="412"/>
      <c r="ABL220" s="412"/>
      <c r="ABM220" s="412"/>
      <c r="ABN220" s="412"/>
      <c r="ABO220" s="412"/>
      <c r="ABP220" s="412"/>
      <c r="ABQ220" s="412"/>
      <c r="ABR220" s="412"/>
      <c r="ABS220" s="412"/>
      <c r="ABT220" s="412"/>
      <c r="ABU220" s="412"/>
      <c r="ABV220" s="412"/>
      <c r="ABW220" s="412"/>
      <c r="ABX220" s="412"/>
      <c r="ABY220" s="412"/>
      <c r="ABZ220" s="412"/>
      <c r="ACA220" s="412"/>
      <c r="ACB220" s="412"/>
      <c r="ACC220" s="412"/>
      <c r="ACD220" s="412"/>
      <c r="ACE220" s="412"/>
      <c r="ACF220" s="412"/>
      <c r="ACG220" s="412"/>
      <c r="ACH220" s="412"/>
      <c r="ACI220" s="412"/>
      <c r="ACJ220" s="412"/>
      <c r="ACK220" s="412"/>
      <c r="ACL220" s="412"/>
      <c r="ACM220" s="412"/>
      <c r="ACN220" s="412"/>
      <c r="ACO220" s="412"/>
      <c r="ACP220" s="412"/>
      <c r="ACQ220" s="412"/>
      <c r="ACR220" s="412"/>
      <c r="ACS220" s="412"/>
      <c r="ACT220" s="412"/>
      <c r="ACU220" s="412"/>
      <c r="ACV220" s="412"/>
      <c r="ACW220" s="412"/>
      <c r="ACX220" s="412"/>
      <c r="ACY220" s="412"/>
      <c r="ACZ220" s="412"/>
      <c r="ADA220" s="412"/>
      <c r="ADB220" s="412"/>
      <c r="ADC220" s="412"/>
      <c r="ADD220" s="412"/>
      <c r="ADE220" s="412"/>
      <c r="ADF220" s="412"/>
      <c r="ADG220" s="412"/>
      <c r="ADH220" s="412"/>
      <c r="ADI220" s="412"/>
      <c r="ADJ220" s="412"/>
      <c r="ADK220" s="412"/>
      <c r="ADL220" s="412"/>
      <c r="ADM220" s="412"/>
      <c r="ADN220" s="412"/>
      <c r="ADO220" s="412"/>
      <c r="ADP220" s="412"/>
      <c r="ADQ220" s="412"/>
      <c r="ADR220" s="412"/>
      <c r="ADS220" s="412"/>
      <c r="ADT220" s="412"/>
      <c r="ADU220" s="412"/>
      <c r="ADV220" s="412"/>
      <c r="ADW220" s="412"/>
      <c r="ADX220" s="412"/>
      <c r="ADY220" s="412"/>
      <c r="ADZ220" s="412"/>
      <c r="AEA220" s="412"/>
      <c r="AEB220" s="412"/>
      <c r="AEC220" s="412"/>
      <c r="AED220" s="412"/>
      <c r="AEE220" s="412"/>
      <c r="AEF220" s="412"/>
      <c r="AEG220" s="412"/>
      <c r="AEH220" s="412"/>
      <c r="AEI220" s="412"/>
      <c r="AEJ220" s="412"/>
      <c r="AEK220" s="412"/>
      <c r="AEL220" s="412"/>
      <c r="AEM220" s="412"/>
      <c r="AEN220" s="412"/>
      <c r="AEO220" s="412"/>
      <c r="AEP220" s="412"/>
      <c r="AEQ220" s="412"/>
      <c r="AER220" s="412"/>
      <c r="AES220" s="412"/>
      <c r="AET220" s="412"/>
      <c r="AEU220" s="412"/>
      <c r="AEV220" s="412"/>
      <c r="AEW220" s="412"/>
      <c r="AEX220" s="412"/>
      <c r="AEY220" s="412"/>
      <c r="AEZ220" s="412"/>
      <c r="AFA220" s="412"/>
      <c r="AFB220" s="412"/>
      <c r="AFC220" s="412"/>
      <c r="AFD220" s="412"/>
      <c r="AFE220" s="412"/>
      <c r="AFF220" s="412"/>
      <c r="AFG220" s="412"/>
      <c r="AFH220" s="412"/>
      <c r="AFI220" s="412"/>
      <c r="AFJ220" s="412"/>
      <c r="AFK220" s="412"/>
      <c r="AFL220" s="412"/>
      <c r="AFM220" s="412"/>
      <c r="AFN220" s="412"/>
      <c r="AFO220" s="412"/>
      <c r="AFP220" s="412"/>
      <c r="AFQ220" s="412"/>
      <c r="AFR220" s="412"/>
      <c r="AFS220" s="412"/>
      <c r="AFT220" s="412"/>
      <c r="AFU220" s="412"/>
      <c r="AFV220" s="412"/>
      <c r="AFW220" s="412"/>
      <c r="AFX220" s="412"/>
      <c r="AFY220" s="412"/>
      <c r="AFZ220" s="412"/>
      <c r="AGA220" s="412"/>
      <c r="AGB220" s="412"/>
      <c r="AGC220" s="412"/>
      <c r="AGD220" s="412"/>
      <c r="AGE220" s="412"/>
      <c r="AGF220" s="412"/>
      <c r="AGG220" s="412"/>
      <c r="AGH220" s="412"/>
      <c r="AGI220" s="412"/>
      <c r="AGJ220" s="412"/>
      <c r="AGK220" s="412"/>
      <c r="AGL220" s="412"/>
      <c r="AGM220" s="412"/>
      <c r="AGN220" s="412"/>
      <c r="AGO220" s="412"/>
      <c r="AGP220" s="412"/>
      <c r="AGQ220" s="412"/>
      <c r="AGR220" s="412"/>
      <c r="AGS220" s="412"/>
      <c r="AGT220" s="412"/>
      <c r="AGU220" s="412"/>
      <c r="AGV220" s="412"/>
      <c r="AGW220" s="412"/>
      <c r="AGX220" s="412"/>
      <c r="AGY220" s="412"/>
      <c r="AGZ220" s="412"/>
      <c r="AHA220" s="412"/>
      <c r="AHB220" s="412"/>
      <c r="AHC220" s="412"/>
      <c r="AHD220" s="412"/>
      <c r="AHE220" s="412"/>
      <c r="AHF220" s="412"/>
      <c r="AHG220" s="412"/>
      <c r="AHH220" s="412"/>
      <c r="AHI220" s="412"/>
      <c r="AHJ220" s="412"/>
      <c r="AHK220" s="412"/>
      <c r="AHL220" s="412"/>
      <c r="AHM220" s="412"/>
      <c r="AHN220" s="412"/>
      <c r="AHO220" s="412"/>
      <c r="AHP220" s="412"/>
      <c r="AHQ220" s="412"/>
      <c r="AHR220" s="412"/>
      <c r="AHS220" s="412"/>
      <c r="AHT220" s="412"/>
      <c r="AHU220" s="412"/>
      <c r="AHV220" s="412"/>
      <c r="AHW220" s="412"/>
      <c r="AHX220" s="412"/>
      <c r="AHY220" s="412"/>
      <c r="AHZ220" s="412"/>
      <c r="AIA220" s="412"/>
      <c r="AIB220" s="412"/>
      <c r="AIC220" s="412"/>
      <c r="AID220" s="412"/>
      <c r="AIE220" s="412"/>
      <c r="AIF220" s="412"/>
      <c r="AIG220" s="412"/>
      <c r="AIH220" s="412"/>
      <c r="AII220" s="412"/>
      <c r="AIJ220" s="412"/>
      <c r="AIK220" s="412"/>
      <c r="AIL220" s="412"/>
      <c r="AIM220" s="412"/>
      <c r="AIN220" s="412"/>
      <c r="AIO220" s="412"/>
      <c r="AIP220" s="412"/>
      <c r="AIQ220" s="412"/>
      <c r="AIR220" s="412"/>
      <c r="AIS220" s="412"/>
      <c r="AIT220" s="412"/>
      <c r="AIU220" s="412"/>
      <c r="AIV220" s="412"/>
      <c r="AIW220" s="412"/>
      <c r="AIX220" s="412"/>
      <c r="AIY220" s="412"/>
      <c r="AIZ220" s="412"/>
      <c r="AJA220" s="412"/>
      <c r="AJB220" s="412"/>
      <c r="AJC220" s="412"/>
      <c r="AJD220" s="412"/>
      <c r="AJE220" s="412"/>
      <c r="AJF220" s="412"/>
      <c r="AJG220" s="412"/>
      <c r="AJH220" s="412"/>
      <c r="AJI220" s="412"/>
      <c r="AJJ220" s="412"/>
      <c r="AJK220" s="412"/>
      <c r="AJL220" s="412"/>
      <c r="AJM220" s="412"/>
      <c r="AJN220" s="412"/>
      <c r="AJO220" s="412"/>
      <c r="AJP220" s="412"/>
      <c r="AJQ220" s="412"/>
      <c r="AJR220" s="412"/>
      <c r="AJS220" s="412"/>
      <c r="AJT220" s="412"/>
      <c r="AJU220" s="412"/>
      <c r="AJV220" s="412"/>
      <c r="AJW220" s="412"/>
      <c r="AJX220" s="412"/>
      <c r="AJY220" s="412"/>
      <c r="AJZ220" s="412"/>
      <c r="AKA220" s="412"/>
      <c r="AKB220" s="412"/>
      <c r="AKC220" s="412"/>
      <c r="AKD220" s="412"/>
      <c r="AKE220" s="412"/>
      <c r="AKF220" s="412"/>
      <c r="AKG220" s="412"/>
      <c r="AKH220" s="412"/>
      <c r="AKI220" s="412"/>
      <c r="AKJ220" s="412"/>
      <c r="AKK220" s="412"/>
      <c r="AKL220" s="412"/>
      <c r="AKM220" s="412"/>
      <c r="AKN220" s="412"/>
      <c r="AKO220" s="412"/>
      <c r="AKP220" s="412"/>
      <c r="AKQ220" s="412"/>
      <c r="AKR220" s="412"/>
      <c r="AKS220" s="412"/>
      <c r="AKT220" s="412"/>
      <c r="AKU220" s="412"/>
      <c r="AKV220" s="412"/>
      <c r="AKW220" s="412"/>
      <c r="AKX220" s="412"/>
      <c r="AKY220" s="412"/>
      <c r="AKZ220" s="412"/>
      <c r="ALA220" s="412"/>
      <c r="ALB220" s="412"/>
      <c r="ALC220" s="412"/>
      <c r="ALD220" s="412"/>
      <c r="ALE220" s="412"/>
      <c r="ALF220" s="412"/>
      <c r="ALG220" s="412"/>
      <c r="ALH220" s="412"/>
      <c r="ALI220" s="412"/>
      <c r="ALJ220" s="412"/>
      <c r="ALK220" s="412"/>
      <c r="ALL220" s="412"/>
      <c r="ALM220" s="412"/>
      <c r="ALN220" s="412"/>
      <c r="ALO220" s="412"/>
      <c r="ALP220" s="412"/>
      <c r="ALQ220" s="412"/>
      <c r="ALR220" s="412"/>
      <c r="ALS220" s="412"/>
      <c r="ALT220" s="412"/>
      <c r="ALU220" s="412"/>
      <c r="ALV220" s="412"/>
      <c r="ALW220" s="412"/>
      <c r="ALX220" s="412"/>
      <c r="ALY220" s="412"/>
      <c r="ALZ220" s="412"/>
      <c r="AMA220" s="412"/>
      <c r="AMB220" s="412"/>
      <c r="AMC220" s="412"/>
      <c r="AMD220" s="412"/>
      <c r="AME220" s="412"/>
      <c r="AMF220" s="412"/>
      <c r="AMG220" s="412"/>
      <c r="AMH220" s="412"/>
    </row>
    <row r="221" spans="1:1024" ht="30" x14ac:dyDescent="0.25">
      <c r="A221" s="259" t="s">
        <v>745</v>
      </c>
      <c r="B221" s="163">
        <v>220</v>
      </c>
      <c r="C221" s="162" t="s">
        <v>746</v>
      </c>
      <c r="D221" s="181" t="s">
        <v>24833</v>
      </c>
      <c r="E221" s="450"/>
      <c r="F221" s="194"/>
      <c r="G221" s="260"/>
      <c r="H221" s="260"/>
      <c r="I221" s="321" t="s">
        <v>25876</v>
      </c>
      <c r="J221" s="354"/>
      <c r="K221" s="355">
        <v>2</v>
      </c>
      <c r="L221" s="355"/>
      <c r="M221" s="356"/>
      <c r="N221" s="356"/>
      <c r="O221" s="355"/>
      <c r="P221" s="356"/>
      <c r="Q221" s="356"/>
      <c r="R221" s="356"/>
      <c r="S221" s="356"/>
      <c r="T221" s="356"/>
      <c r="U221" s="351"/>
      <c r="V221" s="219">
        <f t="shared" si="149"/>
        <v>100</v>
      </c>
      <c r="W221" s="219">
        <f t="shared" si="141"/>
        <v>100</v>
      </c>
      <c r="X221" s="219">
        <f t="shared" si="135"/>
        <v>100</v>
      </c>
      <c r="Y221" s="219">
        <f t="shared" si="113"/>
        <v>100</v>
      </c>
      <c r="Z221" s="219">
        <f t="shared" si="114"/>
        <v>100</v>
      </c>
      <c r="AA221" s="220">
        <f t="shared" si="147"/>
        <v>100</v>
      </c>
      <c r="AB221" s="220">
        <f t="shared" si="148"/>
        <v>100</v>
      </c>
      <c r="AC221" s="220">
        <f t="shared" si="117"/>
        <v>100</v>
      </c>
      <c r="AD221" s="416">
        <f t="shared" si="146"/>
        <v>100</v>
      </c>
      <c r="AE221" s="416">
        <f t="shared" si="121"/>
        <v>100</v>
      </c>
      <c r="AF221" s="212">
        <f t="shared" si="142"/>
        <v>10</v>
      </c>
      <c r="AG221" s="212">
        <f t="shared" si="143"/>
        <v>100</v>
      </c>
      <c r="AH221" s="212">
        <f t="shared" si="144"/>
        <v>100</v>
      </c>
      <c r="AI221" s="212">
        <f t="shared" si="145"/>
        <v>100</v>
      </c>
      <c r="AJ221" s="214">
        <v>0.11899999999999999</v>
      </c>
      <c r="AK221" s="296"/>
      <c r="AL221" s="191"/>
      <c r="AM221" s="266" t="s">
        <v>747</v>
      </c>
      <c r="AN221" s="118"/>
      <c r="AO221" s="118"/>
      <c r="AP221" s="118"/>
      <c r="AQ221" s="247" t="s">
        <v>748</v>
      </c>
      <c r="AR221" s="118"/>
      <c r="AS221" s="118"/>
      <c r="AT221" s="118"/>
      <c r="AU221" s="412"/>
      <c r="AV221" s="412"/>
      <c r="AW221" s="412"/>
      <c r="AX221" s="412"/>
      <c r="AY221" s="412"/>
      <c r="AZ221" s="412"/>
      <c r="BA221" s="412"/>
      <c r="BB221" s="412"/>
      <c r="BC221" s="412"/>
      <c r="BD221" s="412"/>
      <c r="BE221" s="412"/>
      <c r="BF221" s="412"/>
      <c r="BG221" s="412"/>
      <c r="BH221" s="412"/>
      <c r="BI221" s="412"/>
      <c r="BJ221" s="412"/>
      <c r="BK221" s="412"/>
      <c r="BL221" s="412"/>
      <c r="BM221" s="412"/>
      <c r="BN221" s="412"/>
      <c r="BO221" s="412"/>
      <c r="BP221" s="412"/>
      <c r="BQ221" s="412"/>
      <c r="BR221" s="412"/>
      <c r="BS221" s="412"/>
      <c r="BT221" s="412"/>
      <c r="BU221" s="412"/>
      <c r="BV221" s="412"/>
      <c r="BW221" s="412"/>
      <c r="BX221" s="412"/>
      <c r="BY221" s="412"/>
      <c r="BZ221" s="412"/>
      <c r="CA221" s="412"/>
      <c r="CB221" s="412"/>
      <c r="CC221" s="412"/>
      <c r="CD221" s="412"/>
      <c r="CE221" s="412"/>
      <c r="CF221" s="412"/>
      <c r="CG221" s="412"/>
      <c r="CH221" s="412"/>
      <c r="CI221" s="412"/>
      <c r="CJ221" s="412"/>
      <c r="CK221" s="412"/>
      <c r="CL221" s="412"/>
      <c r="CM221" s="412"/>
      <c r="CN221" s="412"/>
      <c r="CO221" s="412"/>
      <c r="CP221" s="412"/>
      <c r="CQ221" s="412"/>
      <c r="CR221" s="412"/>
      <c r="CS221" s="412"/>
      <c r="CT221" s="412"/>
      <c r="CU221" s="412"/>
      <c r="CV221" s="412"/>
      <c r="CW221" s="412"/>
      <c r="CX221" s="412"/>
      <c r="CY221" s="412"/>
      <c r="CZ221" s="412"/>
      <c r="DA221" s="412"/>
      <c r="DB221" s="412"/>
      <c r="DC221" s="412"/>
      <c r="DD221" s="412"/>
      <c r="DE221" s="412"/>
      <c r="DF221" s="412"/>
      <c r="DG221" s="412"/>
      <c r="DH221" s="412"/>
      <c r="DI221" s="412"/>
      <c r="DJ221" s="412"/>
      <c r="DK221" s="412"/>
      <c r="DL221" s="412"/>
      <c r="DM221" s="412"/>
      <c r="DN221" s="412"/>
      <c r="DO221" s="412"/>
      <c r="DP221" s="412"/>
      <c r="DQ221" s="412"/>
      <c r="DR221" s="412"/>
      <c r="DS221" s="412"/>
      <c r="DT221" s="412"/>
      <c r="DU221" s="412"/>
      <c r="DV221" s="412"/>
      <c r="DW221" s="412"/>
      <c r="DX221" s="412"/>
      <c r="DY221" s="412"/>
      <c r="DZ221" s="412"/>
      <c r="EA221" s="412"/>
      <c r="EB221" s="412"/>
      <c r="EC221" s="412"/>
      <c r="ED221" s="412"/>
      <c r="EE221" s="412"/>
      <c r="EF221" s="412"/>
      <c r="EG221" s="412"/>
      <c r="EH221" s="412"/>
      <c r="EI221" s="412"/>
      <c r="EJ221" s="412"/>
      <c r="EK221" s="412"/>
      <c r="EL221" s="412"/>
      <c r="EM221" s="412"/>
      <c r="EN221" s="412"/>
      <c r="EO221" s="412"/>
      <c r="EP221" s="412"/>
      <c r="EQ221" s="412"/>
      <c r="ER221" s="412"/>
      <c r="ES221" s="412"/>
      <c r="ET221" s="412"/>
      <c r="EU221" s="412"/>
      <c r="EV221" s="412"/>
      <c r="EW221" s="412"/>
      <c r="EX221" s="412"/>
      <c r="EY221" s="412"/>
      <c r="EZ221" s="412"/>
      <c r="FA221" s="412"/>
      <c r="FB221" s="412"/>
      <c r="FC221" s="412"/>
      <c r="FD221" s="412"/>
      <c r="FE221" s="412"/>
      <c r="FF221" s="412"/>
      <c r="FG221" s="412"/>
      <c r="FH221" s="412"/>
      <c r="FI221" s="412"/>
      <c r="FJ221" s="412"/>
      <c r="FK221" s="412"/>
      <c r="FL221" s="412"/>
      <c r="FM221" s="412"/>
      <c r="FN221" s="412"/>
      <c r="FO221" s="412"/>
      <c r="FP221" s="412"/>
      <c r="FQ221" s="412"/>
      <c r="FR221" s="412"/>
      <c r="FS221" s="412"/>
      <c r="FT221" s="412"/>
      <c r="FU221" s="412"/>
      <c r="FV221" s="412"/>
      <c r="FW221" s="412"/>
      <c r="FX221" s="412"/>
      <c r="FY221" s="412"/>
      <c r="FZ221" s="412"/>
      <c r="GA221" s="412"/>
      <c r="GB221" s="412"/>
      <c r="GC221" s="412"/>
      <c r="GD221" s="412"/>
      <c r="GE221" s="412"/>
      <c r="GF221" s="412"/>
      <c r="GG221" s="412"/>
      <c r="GH221" s="412"/>
      <c r="GI221" s="412"/>
      <c r="GJ221" s="412"/>
      <c r="GK221" s="412"/>
      <c r="GL221" s="412"/>
      <c r="GM221" s="412"/>
      <c r="GN221" s="412"/>
      <c r="GO221" s="412"/>
      <c r="GP221" s="412"/>
      <c r="GQ221" s="412"/>
      <c r="GR221" s="412"/>
      <c r="GS221" s="412"/>
      <c r="GT221" s="412"/>
      <c r="GU221" s="412"/>
      <c r="GV221" s="412"/>
      <c r="GW221" s="412"/>
      <c r="GX221" s="412"/>
      <c r="GY221" s="412"/>
      <c r="GZ221" s="412"/>
      <c r="HA221" s="412"/>
      <c r="HB221" s="412"/>
      <c r="HC221" s="412"/>
      <c r="HD221" s="412"/>
      <c r="HE221" s="412"/>
      <c r="HF221" s="412"/>
      <c r="HG221" s="412"/>
      <c r="HH221" s="412"/>
      <c r="HI221" s="412"/>
      <c r="HJ221" s="412"/>
      <c r="HK221" s="412"/>
      <c r="HL221" s="412"/>
      <c r="HM221" s="412"/>
      <c r="HN221" s="412"/>
      <c r="HO221" s="412"/>
      <c r="HP221" s="412"/>
      <c r="HQ221" s="412"/>
      <c r="HR221" s="412"/>
      <c r="HS221" s="412"/>
      <c r="HT221" s="412"/>
      <c r="HU221" s="412"/>
      <c r="HV221" s="412"/>
      <c r="HW221" s="412"/>
      <c r="HX221" s="412"/>
      <c r="HY221" s="412"/>
      <c r="HZ221" s="412"/>
      <c r="IA221" s="412"/>
      <c r="IB221" s="412"/>
      <c r="IC221" s="412"/>
      <c r="ID221" s="412"/>
      <c r="IE221" s="412"/>
      <c r="IF221" s="412"/>
      <c r="IG221" s="412"/>
      <c r="IH221" s="412"/>
      <c r="II221" s="412"/>
      <c r="IJ221" s="412"/>
      <c r="IK221" s="412"/>
      <c r="IL221" s="412"/>
      <c r="IM221" s="412"/>
      <c r="IN221" s="412"/>
      <c r="IO221" s="412"/>
      <c r="IP221" s="412"/>
      <c r="IQ221" s="412"/>
      <c r="IR221" s="412"/>
      <c r="IS221" s="412"/>
      <c r="IT221" s="412"/>
      <c r="IU221" s="412"/>
      <c r="IV221" s="412"/>
      <c r="IW221" s="412"/>
      <c r="IX221" s="412"/>
      <c r="IY221" s="412"/>
      <c r="IZ221" s="412"/>
      <c r="JA221" s="412"/>
      <c r="JB221" s="412"/>
      <c r="JC221" s="412"/>
      <c r="JD221" s="412"/>
      <c r="JE221" s="412"/>
      <c r="JF221" s="412"/>
      <c r="JG221" s="412"/>
      <c r="JH221" s="412"/>
      <c r="JI221" s="412"/>
      <c r="JJ221" s="412"/>
      <c r="JK221" s="412"/>
      <c r="JL221" s="412"/>
      <c r="JM221" s="412"/>
      <c r="JN221" s="412"/>
      <c r="JO221" s="412"/>
      <c r="JP221" s="412"/>
      <c r="JQ221" s="412"/>
      <c r="JR221" s="412"/>
      <c r="JS221" s="412"/>
      <c r="JT221" s="412"/>
      <c r="JU221" s="412"/>
      <c r="JV221" s="412"/>
      <c r="JW221" s="412"/>
      <c r="JX221" s="412"/>
      <c r="JY221" s="412"/>
      <c r="JZ221" s="412"/>
      <c r="KA221" s="412"/>
      <c r="KB221" s="412"/>
      <c r="KC221" s="412"/>
      <c r="KD221" s="412"/>
      <c r="KE221" s="412"/>
      <c r="KF221" s="412"/>
      <c r="KG221" s="412"/>
      <c r="KH221" s="412"/>
      <c r="KI221" s="412"/>
      <c r="KJ221" s="412"/>
      <c r="KK221" s="412"/>
      <c r="KL221" s="412"/>
      <c r="KM221" s="412"/>
      <c r="KN221" s="412"/>
      <c r="KO221" s="412"/>
      <c r="KP221" s="412"/>
      <c r="KQ221" s="412"/>
      <c r="KR221" s="412"/>
      <c r="KS221" s="412"/>
      <c r="KT221" s="412"/>
      <c r="KU221" s="412"/>
      <c r="KV221" s="412"/>
      <c r="KW221" s="412"/>
      <c r="KX221" s="412"/>
      <c r="KY221" s="412"/>
      <c r="KZ221" s="412"/>
      <c r="LA221" s="412"/>
      <c r="LB221" s="412"/>
      <c r="LC221" s="412"/>
      <c r="LD221" s="412"/>
      <c r="LE221" s="412"/>
      <c r="LF221" s="412"/>
      <c r="LG221" s="412"/>
      <c r="LH221" s="412"/>
      <c r="LI221" s="412"/>
      <c r="LJ221" s="412"/>
      <c r="LK221" s="412"/>
      <c r="LL221" s="412"/>
      <c r="LM221" s="412"/>
      <c r="LN221" s="412"/>
      <c r="LO221" s="412"/>
      <c r="LP221" s="412"/>
      <c r="LQ221" s="412"/>
      <c r="LR221" s="412"/>
      <c r="LS221" s="412"/>
      <c r="LT221" s="412"/>
      <c r="LU221" s="412"/>
      <c r="LV221" s="412"/>
      <c r="LW221" s="412"/>
      <c r="LX221" s="412"/>
      <c r="LY221" s="412"/>
      <c r="LZ221" s="412"/>
      <c r="MA221" s="412"/>
      <c r="MB221" s="412"/>
      <c r="MC221" s="412"/>
      <c r="MD221" s="412"/>
      <c r="ME221" s="412"/>
      <c r="MF221" s="412"/>
      <c r="MG221" s="412"/>
      <c r="MH221" s="412"/>
      <c r="MI221" s="412"/>
      <c r="MJ221" s="412"/>
      <c r="MK221" s="412"/>
      <c r="ML221" s="412"/>
      <c r="MM221" s="412"/>
      <c r="MN221" s="412"/>
      <c r="MO221" s="412"/>
      <c r="MP221" s="412"/>
      <c r="MQ221" s="412"/>
      <c r="MR221" s="412"/>
      <c r="MS221" s="412"/>
      <c r="MT221" s="412"/>
      <c r="MU221" s="412"/>
      <c r="MV221" s="412"/>
      <c r="MW221" s="412"/>
      <c r="MX221" s="412"/>
      <c r="MY221" s="412"/>
      <c r="MZ221" s="412"/>
      <c r="NA221" s="412"/>
      <c r="NB221" s="412"/>
      <c r="NC221" s="412"/>
      <c r="ND221" s="412"/>
      <c r="NE221" s="412"/>
      <c r="NF221" s="412"/>
      <c r="NG221" s="412"/>
      <c r="NH221" s="412"/>
      <c r="NI221" s="412"/>
      <c r="NJ221" s="412"/>
      <c r="NK221" s="412"/>
      <c r="NL221" s="412"/>
      <c r="NM221" s="412"/>
      <c r="NN221" s="412"/>
      <c r="NO221" s="412"/>
      <c r="NP221" s="412"/>
      <c r="NQ221" s="412"/>
      <c r="NR221" s="412"/>
      <c r="NS221" s="412"/>
      <c r="NT221" s="412"/>
      <c r="NU221" s="412"/>
      <c r="NV221" s="412"/>
      <c r="NW221" s="412"/>
      <c r="NX221" s="412"/>
      <c r="NY221" s="412"/>
      <c r="NZ221" s="412"/>
      <c r="OA221" s="412"/>
      <c r="OB221" s="412"/>
      <c r="OC221" s="412"/>
      <c r="OD221" s="412"/>
      <c r="OE221" s="412"/>
      <c r="OF221" s="412"/>
      <c r="OG221" s="412"/>
      <c r="OH221" s="412"/>
      <c r="OI221" s="412"/>
      <c r="OJ221" s="412"/>
      <c r="OK221" s="412"/>
      <c r="OL221" s="412"/>
      <c r="OM221" s="412"/>
      <c r="ON221" s="412"/>
      <c r="OO221" s="412"/>
      <c r="OP221" s="412"/>
      <c r="OQ221" s="412"/>
      <c r="OR221" s="412"/>
      <c r="OS221" s="412"/>
      <c r="OT221" s="412"/>
      <c r="OU221" s="412"/>
      <c r="OV221" s="412"/>
      <c r="OW221" s="412"/>
      <c r="OX221" s="412"/>
      <c r="OY221" s="412"/>
      <c r="OZ221" s="412"/>
      <c r="PA221" s="412"/>
      <c r="PB221" s="412"/>
      <c r="PC221" s="412"/>
      <c r="PD221" s="412"/>
      <c r="PE221" s="412"/>
      <c r="PF221" s="412"/>
      <c r="PG221" s="412"/>
      <c r="PH221" s="412"/>
      <c r="PI221" s="412"/>
      <c r="PJ221" s="412"/>
      <c r="PK221" s="412"/>
      <c r="PL221" s="412"/>
      <c r="PM221" s="412"/>
      <c r="PN221" s="412"/>
      <c r="PO221" s="412"/>
      <c r="PP221" s="412"/>
      <c r="PQ221" s="412"/>
      <c r="PR221" s="412"/>
      <c r="PS221" s="412"/>
      <c r="PT221" s="412"/>
      <c r="PU221" s="412"/>
      <c r="PV221" s="412"/>
      <c r="PW221" s="412"/>
      <c r="PX221" s="412"/>
      <c r="PY221" s="412"/>
      <c r="PZ221" s="412"/>
      <c r="QA221" s="412"/>
      <c r="QB221" s="412"/>
      <c r="QC221" s="412"/>
      <c r="QD221" s="412"/>
      <c r="QE221" s="412"/>
      <c r="QF221" s="412"/>
      <c r="QG221" s="412"/>
      <c r="QH221" s="412"/>
      <c r="QI221" s="412"/>
      <c r="QJ221" s="412"/>
      <c r="QK221" s="412"/>
      <c r="QL221" s="412"/>
      <c r="QM221" s="412"/>
      <c r="QN221" s="412"/>
      <c r="QO221" s="412"/>
      <c r="QP221" s="412"/>
      <c r="QQ221" s="412"/>
      <c r="QR221" s="412"/>
      <c r="QS221" s="412"/>
      <c r="QT221" s="412"/>
      <c r="QU221" s="412"/>
      <c r="QV221" s="412"/>
      <c r="QW221" s="412"/>
      <c r="QX221" s="412"/>
      <c r="QY221" s="412"/>
      <c r="QZ221" s="412"/>
      <c r="RA221" s="412"/>
      <c r="RB221" s="412"/>
      <c r="RC221" s="412"/>
      <c r="RD221" s="412"/>
      <c r="RE221" s="412"/>
      <c r="RF221" s="412"/>
      <c r="RG221" s="412"/>
      <c r="RH221" s="412"/>
      <c r="RI221" s="412"/>
      <c r="RJ221" s="412"/>
      <c r="RK221" s="412"/>
      <c r="RL221" s="412"/>
      <c r="RM221" s="412"/>
      <c r="RN221" s="412"/>
      <c r="RO221" s="412"/>
      <c r="RP221" s="412"/>
      <c r="RQ221" s="412"/>
      <c r="RR221" s="412"/>
      <c r="RS221" s="412"/>
      <c r="RT221" s="412"/>
      <c r="RU221" s="412"/>
      <c r="RV221" s="412"/>
      <c r="RW221" s="412"/>
      <c r="RX221" s="412"/>
      <c r="RY221" s="412"/>
      <c r="RZ221" s="412"/>
      <c r="SA221" s="412"/>
      <c r="SB221" s="412"/>
      <c r="SC221" s="412"/>
      <c r="SD221" s="412"/>
      <c r="SE221" s="412"/>
      <c r="SF221" s="412"/>
      <c r="SG221" s="412"/>
      <c r="SH221" s="412"/>
      <c r="SI221" s="412"/>
      <c r="SJ221" s="412"/>
      <c r="SK221" s="412"/>
      <c r="SL221" s="412"/>
      <c r="SM221" s="412"/>
      <c r="SN221" s="412"/>
      <c r="SO221" s="412"/>
      <c r="SP221" s="412"/>
      <c r="SQ221" s="412"/>
      <c r="SR221" s="412"/>
      <c r="SS221" s="412"/>
      <c r="ST221" s="412"/>
      <c r="SU221" s="412"/>
      <c r="SV221" s="412"/>
      <c r="SW221" s="412"/>
      <c r="SX221" s="412"/>
      <c r="SY221" s="412"/>
      <c r="SZ221" s="412"/>
      <c r="TA221" s="412"/>
      <c r="TB221" s="412"/>
      <c r="TC221" s="412"/>
      <c r="TD221" s="412"/>
      <c r="TE221" s="412"/>
      <c r="TF221" s="412"/>
      <c r="TG221" s="412"/>
      <c r="TH221" s="412"/>
      <c r="TI221" s="412"/>
      <c r="TJ221" s="412"/>
      <c r="TK221" s="412"/>
      <c r="TL221" s="412"/>
      <c r="TM221" s="412"/>
      <c r="TN221" s="412"/>
      <c r="TO221" s="412"/>
      <c r="TP221" s="412"/>
      <c r="TQ221" s="412"/>
      <c r="TR221" s="412"/>
      <c r="TS221" s="412"/>
      <c r="TT221" s="412"/>
      <c r="TU221" s="412"/>
      <c r="TV221" s="412"/>
      <c r="TW221" s="412"/>
      <c r="TX221" s="412"/>
      <c r="TY221" s="412"/>
      <c r="TZ221" s="412"/>
      <c r="UA221" s="412"/>
      <c r="UB221" s="412"/>
      <c r="UC221" s="412"/>
      <c r="UD221" s="412"/>
      <c r="UE221" s="412"/>
      <c r="UF221" s="412"/>
      <c r="UG221" s="412"/>
      <c r="UH221" s="412"/>
      <c r="UI221" s="412"/>
      <c r="UJ221" s="412"/>
      <c r="UK221" s="412"/>
      <c r="UL221" s="412"/>
      <c r="UM221" s="412"/>
      <c r="UN221" s="412"/>
      <c r="UO221" s="412"/>
      <c r="UP221" s="412"/>
      <c r="UQ221" s="412"/>
      <c r="UR221" s="412"/>
      <c r="US221" s="412"/>
      <c r="UT221" s="412"/>
      <c r="UU221" s="412"/>
      <c r="UV221" s="412"/>
      <c r="UW221" s="412"/>
      <c r="UX221" s="412"/>
      <c r="UY221" s="412"/>
      <c r="UZ221" s="412"/>
      <c r="VA221" s="412"/>
      <c r="VB221" s="412"/>
      <c r="VC221" s="412"/>
      <c r="VD221" s="412"/>
      <c r="VE221" s="412"/>
      <c r="VF221" s="412"/>
      <c r="VG221" s="412"/>
      <c r="VH221" s="412"/>
      <c r="VI221" s="412"/>
      <c r="VJ221" s="412"/>
      <c r="VK221" s="412"/>
      <c r="VL221" s="412"/>
      <c r="VM221" s="412"/>
      <c r="VN221" s="412"/>
      <c r="VO221" s="412"/>
      <c r="VP221" s="412"/>
      <c r="VQ221" s="412"/>
      <c r="VR221" s="412"/>
      <c r="VS221" s="412"/>
      <c r="VT221" s="412"/>
      <c r="VU221" s="412"/>
      <c r="VV221" s="412"/>
      <c r="VW221" s="412"/>
      <c r="VX221" s="412"/>
      <c r="VY221" s="412"/>
      <c r="VZ221" s="412"/>
      <c r="WA221" s="412"/>
      <c r="WB221" s="412"/>
      <c r="WC221" s="412"/>
      <c r="WD221" s="412"/>
      <c r="WE221" s="412"/>
      <c r="WF221" s="412"/>
      <c r="WG221" s="412"/>
      <c r="WH221" s="412"/>
      <c r="WI221" s="412"/>
      <c r="WJ221" s="412"/>
      <c r="WK221" s="412"/>
      <c r="WL221" s="412"/>
      <c r="WM221" s="412"/>
      <c r="WN221" s="412"/>
      <c r="WO221" s="412"/>
      <c r="WP221" s="412"/>
      <c r="WQ221" s="412"/>
      <c r="WR221" s="412"/>
      <c r="WS221" s="412"/>
      <c r="WT221" s="412"/>
      <c r="WU221" s="412"/>
      <c r="WV221" s="412"/>
      <c r="WW221" s="412"/>
      <c r="WX221" s="412"/>
      <c r="WY221" s="412"/>
      <c r="WZ221" s="412"/>
      <c r="XA221" s="412"/>
      <c r="XB221" s="412"/>
      <c r="XC221" s="412"/>
      <c r="XD221" s="412"/>
      <c r="XE221" s="412"/>
      <c r="XF221" s="412"/>
      <c r="XG221" s="412"/>
      <c r="XH221" s="412"/>
      <c r="XI221" s="412"/>
      <c r="XJ221" s="412"/>
      <c r="XK221" s="412"/>
      <c r="XL221" s="412"/>
      <c r="XM221" s="412"/>
      <c r="XN221" s="412"/>
      <c r="XO221" s="412"/>
      <c r="XP221" s="412"/>
      <c r="XQ221" s="412"/>
      <c r="XR221" s="412"/>
      <c r="XS221" s="412"/>
      <c r="XT221" s="412"/>
      <c r="XU221" s="412"/>
      <c r="XV221" s="412"/>
      <c r="XW221" s="412"/>
      <c r="XX221" s="412"/>
      <c r="XY221" s="412"/>
      <c r="XZ221" s="412"/>
      <c r="YA221" s="412"/>
      <c r="YB221" s="412"/>
      <c r="YC221" s="412"/>
      <c r="YD221" s="412"/>
      <c r="YE221" s="412"/>
      <c r="YF221" s="412"/>
      <c r="YG221" s="412"/>
      <c r="YH221" s="412"/>
      <c r="YI221" s="412"/>
      <c r="YJ221" s="412"/>
      <c r="YK221" s="412"/>
      <c r="YL221" s="412"/>
      <c r="YM221" s="412"/>
      <c r="YN221" s="412"/>
      <c r="YO221" s="412"/>
      <c r="YP221" s="412"/>
      <c r="YQ221" s="412"/>
      <c r="YR221" s="412"/>
      <c r="YS221" s="412"/>
      <c r="YT221" s="412"/>
      <c r="YU221" s="412"/>
      <c r="YV221" s="412"/>
      <c r="YW221" s="412"/>
      <c r="YX221" s="412"/>
      <c r="YY221" s="412"/>
      <c r="YZ221" s="412"/>
      <c r="ZA221" s="412"/>
      <c r="ZB221" s="412"/>
      <c r="ZC221" s="412"/>
      <c r="ZD221" s="412"/>
      <c r="ZE221" s="412"/>
      <c r="ZF221" s="412"/>
      <c r="ZG221" s="412"/>
      <c r="ZH221" s="412"/>
      <c r="ZI221" s="412"/>
      <c r="ZJ221" s="412"/>
      <c r="ZK221" s="412"/>
      <c r="ZL221" s="412"/>
      <c r="ZM221" s="412"/>
      <c r="ZN221" s="412"/>
      <c r="ZO221" s="412"/>
      <c r="ZP221" s="412"/>
      <c r="ZQ221" s="412"/>
      <c r="ZR221" s="412"/>
      <c r="ZS221" s="412"/>
      <c r="ZT221" s="412"/>
      <c r="ZU221" s="412"/>
      <c r="ZV221" s="412"/>
      <c r="ZW221" s="412"/>
      <c r="ZX221" s="412"/>
      <c r="ZY221" s="412"/>
      <c r="ZZ221" s="412"/>
      <c r="AAA221" s="412"/>
      <c r="AAB221" s="412"/>
      <c r="AAC221" s="412"/>
      <c r="AAD221" s="412"/>
      <c r="AAE221" s="412"/>
      <c r="AAF221" s="412"/>
      <c r="AAG221" s="412"/>
      <c r="AAH221" s="412"/>
      <c r="AAI221" s="412"/>
      <c r="AAJ221" s="412"/>
      <c r="AAK221" s="412"/>
      <c r="AAL221" s="412"/>
      <c r="AAM221" s="412"/>
      <c r="AAN221" s="412"/>
      <c r="AAO221" s="412"/>
      <c r="AAP221" s="412"/>
      <c r="AAQ221" s="412"/>
      <c r="AAR221" s="412"/>
      <c r="AAS221" s="412"/>
      <c r="AAT221" s="412"/>
      <c r="AAU221" s="412"/>
      <c r="AAV221" s="412"/>
      <c r="AAW221" s="412"/>
      <c r="AAX221" s="412"/>
      <c r="AAY221" s="412"/>
      <c r="AAZ221" s="412"/>
      <c r="ABA221" s="412"/>
      <c r="ABB221" s="412"/>
      <c r="ABC221" s="412"/>
      <c r="ABD221" s="412"/>
      <c r="ABE221" s="412"/>
      <c r="ABF221" s="412"/>
      <c r="ABG221" s="412"/>
      <c r="ABH221" s="412"/>
      <c r="ABI221" s="412"/>
      <c r="ABJ221" s="412"/>
      <c r="ABK221" s="412"/>
      <c r="ABL221" s="412"/>
      <c r="ABM221" s="412"/>
      <c r="ABN221" s="412"/>
      <c r="ABO221" s="412"/>
      <c r="ABP221" s="412"/>
      <c r="ABQ221" s="412"/>
      <c r="ABR221" s="412"/>
      <c r="ABS221" s="412"/>
      <c r="ABT221" s="412"/>
      <c r="ABU221" s="412"/>
      <c r="ABV221" s="412"/>
      <c r="ABW221" s="412"/>
      <c r="ABX221" s="412"/>
      <c r="ABY221" s="412"/>
      <c r="ABZ221" s="412"/>
      <c r="ACA221" s="412"/>
      <c r="ACB221" s="412"/>
      <c r="ACC221" s="412"/>
      <c r="ACD221" s="412"/>
      <c r="ACE221" s="412"/>
      <c r="ACF221" s="412"/>
      <c r="ACG221" s="412"/>
      <c r="ACH221" s="412"/>
      <c r="ACI221" s="412"/>
      <c r="ACJ221" s="412"/>
      <c r="ACK221" s="412"/>
      <c r="ACL221" s="412"/>
      <c r="ACM221" s="412"/>
      <c r="ACN221" s="412"/>
      <c r="ACO221" s="412"/>
      <c r="ACP221" s="412"/>
      <c r="ACQ221" s="412"/>
      <c r="ACR221" s="412"/>
      <c r="ACS221" s="412"/>
      <c r="ACT221" s="412"/>
      <c r="ACU221" s="412"/>
      <c r="ACV221" s="412"/>
      <c r="ACW221" s="412"/>
      <c r="ACX221" s="412"/>
      <c r="ACY221" s="412"/>
      <c r="ACZ221" s="412"/>
      <c r="ADA221" s="412"/>
      <c r="ADB221" s="412"/>
      <c r="ADC221" s="412"/>
      <c r="ADD221" s="412"/>
      <c r="ADE221" s="412"/>
      <c r="ADF221" s="412"/>
      <c r="ADG221" s="412"/>
      <c r="ADH221" s="412"/>
      <c r="ADI221" s="412"/>
      <c r="ADJ221" s="412"/>
      <c r="ADK221" s="412"/>
      <c r="ADL221" s="412"/>
      <c r="ADM221" s="412"/>
      <c r="ADN221" s="412"/>
      <c r="ADO221" s="412"/>
      <c r="ADP221" s="412"/>
      <c r="ADQ221" s="412"/>
      <c r="ADR221" s="412"/>
      <c r="ADS221" s="412"/>
      <c r="ADT221" s="412"/>
      <c r="ADU221" s="412"/>
      <c r="ADV221" s="412"/>
      <c r="ADW221" s="412"/>
      <c r="ADX221" s="412"/>
      <c r="ADY221" s="412"/>
      <c r="ADZ221" s="412"/>
      <c r="AEA221" s="412"/>
      <c r="AEB221" s="412"/>
      <c r="AEC221" s="412"/>
      <c r="AED221" s="412"/>
      <c r="AEE221" s="412"/>
      <c r="AEF221" s="412"/>
      <c r="AEG221" s="412"/>
      <c r="AEH221" s="412"/>
      <c r="AEI221" s="412"/>
      <c r="AEJ221" s="412"/>
      <c r="AEK221" s="412"/>
      <c r="AEL221" s="412"/>
      <c r="AEM221" s="412"/>
      <c r="AEN221" s="412"/>
      <c r="AEO221" s="412"/>
      <c r="AEP221" s="412"/>
      <c r="AEQ221" s="412"/>
      <c r="AER221" s="412"/>
      <c r="AES221" s="412"/>
      <c r="AET221" s="412"/>
      <c r="AEU221" s="412"/>
      <c r="AEV221" s="412"/>
      <c r="AEW221" s="412"/>
      <c r="AEX221" s="412"/>
      <c r="AEY221" s="412"/>
      <c r="AEZ221" s="412"/>
      <c r="AFA221" s="412"/>
      <c r="AFB221" s="412"/>
      <c r="AFC221" s="412"/>
      <c r="AFD221" s="412"/>
      <c r="AFE221" s="412"/>
      <c r="AFF221" s="412"/>
      <c r="AFG221" s="412"/>
      <c r="AFH221" s="412"/>
      <c r="AFI221" s="412"/>
      <c r="AFJ221" s="412"/>
      <c r="AFK221" s="412"/>
      <c r="AFL221" s="412"/>
      <c r="AFM221" s="412"/>
      <c r="AFN221" s="412"/>
      <c r="AFO221" s="412"/>
      <c r="AFP221" s="412"/>
      <c r="AFQ221" s="412"/>
      <c r="AFR221" s="412"/>
      <c r="AFS221" s="412"/>
      <c r="AFT221" s="412"/>
      <c r="AFU221" s="412"/>
      <c r="AFV221" s="412"/>
      <c r="AFW221" s="412"/>
      <c r="AFX221" s="412"/>
      <c r="AFY221" s="412"/>
      <c r="AFZ221" s="412"/>
      <c r="AGA221" s="412"/>
      <c r="AGB221" s="412"/>
      <c r="AGC221" s="412"/>
      <c r="AGD221" s="412"/>
      <c r="AGE221" s="412"/>
      <c r="AGF221" s="412"/>
      <c r="AGG221" s="412"/>
      <c r="AGH221" s="412"/>
      <c r="AGI221" s="412"/>
      <c r="AGJ221" s="412"/>
      <c r="AGK221" s="412"/>
      <c r="AGL221" s="412"/>
      <c r="AGM221" s="412"/>
      <c r="AGN221" s="412"/>
      <c r="AGO221" s="412"/>
      <c r="AGP221" s="412"/>
      <c r="AGQ221" s="412"/>
      <c r="AGR221" s="412"/>
      <c r="AGS221" s="412"/>
      <c r="AGT221" s="412"/>
      <c r="AGU221" s="412"/>
      <c r="AGV221" s="412"/>
      <c r="AGW221" s="412"/>
      <c r="AGX221" s="412"/>
      <c r="AGY221" s="412"/>
      <c r="AGZ221" s="412"/>
      <c r="AHA221" s="412"/>
      <c r="AHB221" s="412"/>
      <c r="AHC221" s="412"/>
      <c r="AHD221" s="412"/>
      <c r="AHE221" s="412"/>
      <c r="AHF221" s="412"/>
      <c r="AHG221" s="412"/>
      <c r="AHH221" s="412"/>
      <c r="AHI221" s="412"/>
      <c r="AHJ221" s="412"/>
      <c r="AHK221" s="412"/>
      <c r="AHL221" s="412"/>
      <c r="AHM221" s="412"/>
      <c r="AHN221" s="412"/>
      <c r="AHO221" s="412"/>
      <c r="AHP221" s="412"/>
      <c r="AHQ221" s="412"/>
      <c r="AHR221" s="412"/>
      <c r="AHS221" s="412"/>
      <c r="AHT221" s="412"/>
      <c r="AHU221" s="412"/>
      <c r="AHV221" s="412"/>
      <c r="AHW221" s="412"/>
      <c r="AHX221" s="412"/>
      <c r="AHY221" s="412"/>
      <c r="AHZ221" s="412"/>
      <c r="AIA221" s="412"/>
      <c r="AIB221" s="412"/>
      <c r="AIC221" s="412"/>
      <c r="AID221" s="412"/>
      <c r="AIE221" s="412"/>
      <c r="AIF221" s="412"/>
      <c r="AIG221" s="412"/>
      <c r="AIH221" s="412"/>
      <c r="AII221" s="412"/>
      <c r="AIJ221" s="412"/>
      <c r="AIK221" s="412"/>
      <c r="AIL221" s="412"/>
      <c r="AIM221" s="412"/>
      <c r="AIN221" s="412"/>
      <c r="AIO221" s="412"/>
      <c r="AIP221" s="412"/>
      <c r="AIQ221" s="412"/>
      <c r="AIR221" s="412"/>
      <c r="AIS221" s="412"/>
      <c r="AIT221" s="412"/>
      <c r="AIU221" s="412"/>
      <c r="AIV221" s="412"/>
      <c r="AIW221" s="412"/>
      <c r="AIX221" s="412"/>
      <c r="AIY221" s="412"/>
      <c r="AIZ221" s="412"/>
      <c r="AJA221" s="412"/>
      <c r="AJB221" s="412"/>
      <c r="AJC221" s="412"/>
      <c r="AJD221" s="412"/>
      <c r="AJE221" s="412"/>
      <c r="AJF221" s="412"/>
      <c r="AJG221" s="412"/>
      <c r="AJH221" s="412"/>
      <c r="AJI221" s="412"/>
      <c r="AJJ221" s="412"/>
      <c r="AJK221" s="412"/>
      <c r="AJL221" s="412"/>
      <c r="AJM221" s="412"/>
      <c r="AJN221" s="412"/>
      <c r="AJO221" s="412"/>
      <c r="AJP221" s="412"/>
      <c r="AJQ221" s="412"/>
      <c r="AJR221" s="412"/>
      <c r="AJS221" s="412"/>
      <c r="AJT221" s="412"/>
      <c r="AJU221" s="412"/>
      <c r="AJV221" s="412"/>
      <c r="AJW221" s="412"/>
      <c r="AJX221" s="412"/>
      <c r="AJY221" s="412"/>
      <c r="AJZ221" s="412"/>
      <c r="AKA221" s="412"/>
      <c r="AKB221" s="412"/>
      <c r="AKC221" s="412"/>
      <c r="AKD221" s="412"/>
      <c r="AKE221" s="412"/>
      <c r="AKF221" s="412"/>
      <c r="AKG221" s="412"/>
      <c r="AKH221" s="412"/>
      <c r="AKI221" s="412"/>
      <c r="AKJ221" s="412"/>
      <c r="AKK221" s="412"/>
      <c r="AKL221" s="412"/>
      <c r="AKM221" s="412"/>
      <c r="AKN221" s="412"/>
      <c r="AKO221" s="412"/>
      <c r="AKP221" s="412"/>
      <c r="AKQ221" s="412"/>
      <c r="AKR221" s="412"/>
      <c r="AKS221" s="412"/>
      <c r="AKT221" s="412"/>
      <c r="AKU221" s="412"/>
      <c r="AKV221" s="412"/>
      <c r="AKW221" s="412"/>
      <c r="AKX221" s="412"/>
      <c r="AKY221" s="412"/>
      <c r="AKZ221" s="412"/>
      <c r="ALA221" s="412"/>
      <c r="ALB221" s="412"/>
      <c r="ALC221" s="412"/>
      <c r="ALD221" s="412"/>
      <c r="ALE221" s="412"/>
      <c r="ALF221" s="412"/>
      <c r="ALG221" s="412"/>
      <c r="ALH221" s="412"/>
      <c r="ALI221" s="412"/>
      <c r="ALJ221" s="412"/>
      <c r="ALK221" s="412"/>
      <c r="ALL221" s="412"/>
      <c r="ALM221" s="412"/>
      <c r="ALN221" s="412"/>
      <c r="ALO221" s="412"/>
      <c r="ALP221" s="412"/>
      <c r="ALQ221" s="412"/>
      <c r="ALR221" s="412"/>
      <c r="ALS221" s="412"/>
      <c r="ALT221" s="412"/>
      <c r="ALU221" s="412"/>
      <c r="ALV221" s="412"/>
      <c r="ALW221" s="412"/>
      <c r="ALX221" s="412"/>
      <c r="ALY221" s="412"/>
      <c r="ALZ221" s="412"/>
      <c r="AMA221" s="412"/>
      <c r="AMB221" s="412"/>
      <c r="AMC221" s="412"/>
      <c r="AMD221" s="412"/>
      <c r="AME221" s="412"/>
      <c r="AMF221" s="412"/>
      <c r="AMG221" s="412"/>
      <c r="AMH221" s="412"/>
    </row>
    <row r="222" spans="1:1024" x14ac:dyDescent="0.25">
      <c r="A222" s="242" t="s">
        <v>6067</v>
      </c>
      <c r="B222" s="163">
        <v>221</v>
      </c>
      <c r="C222" s="224" t="s">
        <v>24834</v>
      </c>
      <c r="D222" s="178" t="s">
        <v>6066</v>
      </c>
      <c r="I222" s="319">
        <v>11.9</v>
      </c>
      <c r="V222" s="219">
        <f t="shared" si="149"/>
        <v>100</v>
      </c>
      <c r="W222" s="219">
        <f t="shared" si="141"/>
        <v>100</v>
      </c>
      <c r="X222" s="219">
        <f t="shared" ref="X222:X253" si="150">IF(O222=3,20,100)</f>
        <v>100</v>
      </c>
      <c r="Y222" s="219">
        <f t="shared" si="113"/>
        <v>100</v>
      </c>
      <c r="Z222" s="219">
        <f t="shared" si="114"/>
        <v>100</v>
      </c>
      <c r="AA222" s="220">
        <f t="shared" si="147"/>
        <v>100</v>
      </c>
      <c r="AB222" s="220">
        <f t="shared" si="148"/>
        <v>100</v>
      </c>
      <c r="AC222" s="220">
        <f t="shared" si="117"/>
        <v>100</v>
      </c>
      <c r="AD222" s="416">
        <f t="shared" si="146"/>
        <v>100</v>
      </c>
      <c r="AE222" s="416">
        <f t="shared" si="121"/>
        <v>100</v>
      </c>
      <c r="AF222" s="212">
        <f t="shared" si="142"/>
        <v>100</v>
      </c>
      <c r="AG222" s="212">
        <f t="shared" si="143"/>
        <v>100</v>
      </c>
      <c r="AH222" s="212">
        <f t="shared" si="144"/>
        <v>100</v>
      </c>
      <c r="AI222" s="212">
        <f t="shared" si="145"/>
        <v>100</v>
      </c>
      <c r="AJ222" s="231"/>
      <c r="AM222" s="214"/>
      <c r="AQ222" s="247" t="s">
        <v>24835</v>
      </c>
      <c r="AU222" s="412"/>
      <c r="AV222" s="412"/>
      <c r="AW222" s="412"/>
      <c r="AX222" s="412"/>
      <c r="AY222" s="412"/>
      <c r="AZ222" s="412"/>
      <c r="BA222" s="412"/>
      <c r="BB222" s="412"/>
      <c r="BC222" s="412"/>
      <c r="BD222" s="412"/>
      <c r="BE222" s="412"/>
      <c r="BF222" s="412"/>
      <c r="BG222" s="412"/>
      <c r="BH222" s="412"/>
      <c r="BI222" s="412"/>
      <c r="BJ222" s="412"/>
      <c r="BK222" s="412"/>
      <c r="BL222" s="412"/>
      <c r="BM222" s="412"/>
      <c r="BN222" s="412"/>
      <c r="BO222" s="412"/>
      <c r="BP222" s="412"/>
      <c r="BQ222" s="412"/>
      <c r="BR222" s="412"/>
      <c r="BS222" s="412"/>
      <c r="BT222" s="412"/>
      <c r="BU222" s="412"/>
      <c r="BV222" s="412"/>
      <c r="BW222" s="412"/>
      <c r="BX222" s="412"/>
      <c r="BY222" s="412"/>
      <c r="BZ222" s="412"/>
      <c r="CA222" s="412"/>
      <c r="CB222" s="412"/>
      <c r="CC222" s="412"/>
      <c r="CD222" s="412"/>
      <c r="CE222" s="412"/>
      <c r="CF222" s="412"/>
      <c r="CG222" s="412"/>
      <c r="CH222" s="412"/>
      <c r="CI222" s="412"/>
      <c r="CJ222" s="412"/>
      <c r="CK222" s="412"/>
      <c r="CL222" s="412"/>
      <c r="CM222" s="412"/>
      <c r="CN222" s="412"/>
      <c r="CO222" s="412"/>
      <c r="CP222" s="412"/>
      <c r="CQ222" s="412"/>
      <c r="CR222" s="412"/>
      <c r="CS222" s="412"/>
      <c r="CT222" s="412"/>
      <c r="CU222" s="412"/>
      <c r="CV222" s="412"/>
      <c r="CW222" s="412"/>
      <c r="CX222" s="412"/>
      <c r="CY222" s="412"/>
      <c r="CZ222" s="412"/>
      <c r="DA222" s="412"/>
      <c r="DB222" s="412"/>
      <c r="DC222" s="412"/>
      <c r="DD222" s="412"/>
      <c r="DE222" s="412"/>
      <c r="DF222" s="412"/>
      <c r="DG222" s="412"/>
      <c r="DH222" s="412"/>
      <c r="DI222" s="412"/>
      <c r="DJ222" s="412"/>
      <c r="DK222" s="412"/>
      <c r="DL222" s="412"/>
      <c r="DM222" s="412"/>
      <c r="DN222" s="412"/>
      <c r="DO222" s="412"/>
      <c r="DP222" s="412"/>
      <c r="DQ222" s="412"/>
      <c r="DR222" s="412"/>
      <c r="DS222" s="412"/>
      <c r="DT222" s="412"/>
      <c r="DU222" s="412"/>
      <c r="DV222" s="412"/>
      <c r="DW222" s="412"/>
      <c r="DX222" s="412"/>
      <c r="DY222" s="412"/>
      <c r="DZ222" s="412"/>
      <c r="EA222" s="412"/>
      <c r="EB222" s="412"/>
      <c r="EC222" s="412"/>
      <c r="ED222" s="412"/>
      <c r="EE222" s="412"/>
      <c r="EF222" s="412"/>
      <c r="EG222" s="412"/>
      <c r="EH222" s="412"/>
      <c r="EI222" s="412"/>
      <c r="EJ222" s="412"/>
      <c r="EK222" s="412"/>
      <c r="EL222" s="412"/>
      <c r="EM222" s="412"/>
      <c r="EN222" s="412"/>
      <c r="EO222" s="412"/>
      <c r="EP222" s="412"/>
      <c r="EQ222" s="412"/>
      <c r="ER222" s="412"/>
      <c r="ES222" s="412"/>
      <c r="ET222" s="412"/>
      <c r="EU222" s="412"/>
      <c r="EV222" s="412"/>
      <c r="EW222" s="412"/>
      <c r="EX222" s="412"/>
      <c r="EY222" s="412"/>
      <c r="EZ222" s="412"/>
      <c r="FA222" s="412"/>
      <c r="FB222" s="412"/>
      <c r="FC222" s="412"/>
      <c r="FD222" s="412"/>
      <c r="FE222" s="412"/>
      <c r="FF222" s="412"/>
      <c r="FG222" s="412"/>
      <c r="FH222" s="412"/>
      <c r="FI222" s="412"/>
      <c r="FJ222" s="412"/>
      <c r="FK222" s="412"/>
      <c r="FL222" s="412"/>
      <c r="FM222" s="412"/>
      <c r="FN222" s="412"/>
      <c r="FO222" s="412"/>
      <c r="FP222" s="412"/>
      <c r="FQ222" s="412"/>
      <c r="FR222" s="412"/>
      <c r="FS222" s="412"/>
      <c r="FT222" s="412"/>
      <c r="FU222" s="412"/>
      <c r="FV222" s="412"/>
      <c r="FW222" s="412"/>
      <c r="FX222" s="412"/>
      <c r="FY222" s="412"/>
      <c r="FZ222" s="412"/>
      <c r="GA222" s="412"/>
      <c r="GB222" s="412"/>
      <c r="GC222" s="412"/>
      <c r="GD222" s="412"/>
      <c r="GE222" s="412"/>
      <c r="GF222" s="412"/>
      <c r="GG222" s="412"/>
      <c r="GH222" s="412"/>
      <c r="GI222" s="412"/>
      <c r="GJ222" s="412"/>
      <c r="GK222" s="412"/>
      <c r="GL222" s="412"/>
      <c r="GM222" s="412"/>
      <c r="GN222" s="412"/>
      <c r="GO222" s="412"/>
      <c r="GP222" s="412"/>
      <c r="GQ222" s="412"/>
      <c r="GR222" s="412"/>
      <c r="GS222" s="412"/>
      <c r="GT222" s="412"/>
      <c r="GU222" s="412"/>
      <c r="GV222" s="412"/>
      <c r="GW222" s="412"/>
      <c r="GX222" s="412"/>
      <c r="GY222" s="412"/>
      <c r="GZ222" s="412"/>
      <c r="HA222" s="412"/>
      <c r="HB222" s="412"/>
      <c r="HC222" s="412"/>
      <c r="HD222" s="412"/>
      <c r="HE222" s="412"/>
      <c r="HF222" s="412"/>
      <c r="HG222" s="412"/>
      <c r="HH222" s="412"/>
      <c r="HI222" s="412"/>
      <c r="HJ222" s="412"/>
      <c r="HK222" s="412"/>
      <c r="HL222" s="412"/>
      <c r="HM222" s="412"/>
      <c r="HN222" s="412"/>
      <c r="HO222" s="412"/>
      <c r="HP222" s="412"/>
      <c r="HQ222" s="412"/>
      <c r="HR222" s="412"/>
      <c r="HS222" s="412"/>
      <c r="HT222" s="412"/>
      <c r="HU222" s="412"/>
      <c r="HV222" s="412"/>
      <c r="HW222" s="412"/>
      <c r="HX222" s="412"/>
      <c r="HY222" s="412"/>
      <c r="HZ222" s="412"/>
      <c r="IA222" s="412"/>
      <c r="IB222" s="412"/>
      <c r="IC222" s="412"/>
      <c r="ID222" s="412"/>
      <c r="IE222" s="412"/>
      <c r="IF222" s="412"/>
      <c r="IG222" s="412"/>
      <c r="IH222" s="412"/>
      <c r="II222" s="412"/>
      <c r="IJ222" s="412"/>
      <c r="IK222" s="412"/>
      <c r="IL222" s="412"/>
      <c r="IM222" s="412"/>
      <c r="IN222" s="412"/>
      <c r="IO222" s="412"/>
      <c r="IP222" s="412"/>
      <c r="IQ222" s="412"/>
      <c r="IR222" s="412"/>
      <c r="IS222" s="412"/>
      <c r="IT222" s="412"/>
      <c r="IU222" s="412"/>
      <c r="IV222" s="412"/>
      <c r="IW222" s="412"/>
      <c r="IX222" s="412"/>
      <c r="IY222" s="412"/>
      <c r="IZ222" s="412"/>
      <c r="JA222" s="412"/>
      <c r="JB222" s="412"/>
      <c r="JC222" s="412"/>
      <c r="JD222" s="412"/>
      <c r="JE222" s="412"/>
      <c r="JF222" s="412"/>
      <c r="JG222" s="412"/>
      <c r="JH222" s="412"/>
      <c r="JI222" s="412"/>
      <c r="JJ222" s="412"/>
      <c r="JK222" s="412"/>
      <c r="JL222" s="412"/>
      <c r="JM222" s="412"/>
      <c r="JN222" s="412"/>
      <c r="JO222" s="412"/>
      <c r="JP222" s="412"/>
      <c r="JQ222" s="412"/>
      <c r="JR222" s="412"/>
      <c r="JS222" s="412"/>
      <c r="JT222" s="412"/>
      <c r="JU222" s="412"/>
      <c r="JV222" s="412"/>
      <c r="JW222" s="412"/>
      <c r="JX222" s="412"/>
      <c r="JY222" s="412"/>
      <c r="JZ222" s="412"/>
      <c r="KA222" s="412"/>
      <c r="KB222" s="412"/>
      <c r="KC222" s="412"/>
      <c r="KD222" s="412"/>
      <c r="KE222" s="412"/>
      <c r="KF222" s="412"/>
      <c r="KG222" s="412"/>
      <c r="KH222" s="412"/>
      <c r="KI222" s="412"/>
      <c r="KJ222" s="412"/>
      <c r="KK222" s="412"/>
      <c r="KL222" s="412"/>
      <c r="KM222" s="412"/>
      <c r="KN222" s="412"/>
      <c r="KO222" s="412"/>
      <c r="KP222" s="412"/>
      <c r="KQ222" s="412"/>
      <c r="KR222" s="412"/>
      <c r="KS222" s="412"/>
      <c r="KT222" s="412"/>
      <c r="KU222" s="412"/>
      <c r="KV222" s="412"/>
      <c r="KW222" s="412"/>
      <c r="KX222" s="412"/>
      <c r="KY222" s="412"/>
      <c r="KZ222" s="412"/>
      <c r="LA222" s="412"/>
      <c r="LB222" s="412"/>
      <c r="LC222" s="412"/>
      <c r="LD222" s="412"/>
      <c r="LE222" s="412"/>
      <c r="LF222" s="412"/>
      <c r="LG222" s="412"/>
      <c r="LH222" s="412"/>
      <c r="LI222" s="412"/>
      <c r="LJ222" s="412"/>
      <c r="LK222" s="412"/>
      <c r="LL222" s="412"/>
      <c r="LM222" s="412"/>
      <c r="LN222" s="412"/>
      <c r="LO222" s="412"/>
      <c r="LP222" s="412"/>
      <c r="LQ222" s="412"/>
      <c r="LR222" s="412"/>
      <c r="LS222" s="412"/>
      <c r="LT222" s="412"/>
      <c r="LU222" s="412"/>
      <c r="LV222" s="412"/>
      <c r="LW222" s="412"/>
      <c r="LX222" s="412"/>
      <c r="LY222" s="412"/>
      <c r="LZ222" s="412"/>
      <c r="MA222" s="412"/>
      <c r="MB222" s="412"/>
      <c r="MC222" s="412"/>
      <c r="MD222" s="412"/>
      <c r="ME222" s="412"/>
      <c r="MF222" s="412"/>
      <c r="MG222" s="412"/>
      <c r="MH222" s="412"/>
      <c r="MI222" s="412"/>
      <c r="MJ222" s="412"/>
      <c r="MK222" s="412"/>
      <c r="ML222" s="412"/>
      <c r="MM222" s="412"/>
      <c r="MN222" s="412"/>
      <c r="MO222" s="412"/>
      <c r="MP222" s="412"/>
      <c r="MQ222" s="412"/>
      <c r="MR222" s="412"/>
      <c r="MS222" s="412"/>
      <c r="MT222" s="412"/>
      <c r="MU222" s="412"/>
      <c r="MV222" s="412"/>
      <c r="MW222" s="412"/>
      <c r="MX222" s="412"/>
      <c r="MY222" s="412"/>
      <c r="MZ222" s="412"/>
      <c r="NA222" s="412"/>
      <c r="NB222" s="412"/>
      <c r="NC222" s="412"/>
      <c r="ND222" s="412"/>
      <c r="NE222" s="412"/>
      <c r="NF222" s="412"/>
      <c r="NG222" s="412"/>
      <c r="NH222" s="412"/>
      <c r="NI222" s="412"/>
      <c r="NJ222" s="412"/>
      <c r="NK222" s="412"/>
      <c r="NL222" s="412"/>
      <c r="NM222" s="412"/>
      <c r="NN222" s="412"/>
      <c r="NO222" s="412"/>
      <c r="NP222" s="412"/>
      <c r="NQ222" s="412"/>
      <c r="NR222" s="412"/>
      <c r="NS222" s="412"/>
      <c r="NT222" s="412"/>
      <c r="NU222" s="412"/>
      <c r="NV222" s="412"/>
      <c r="NW222" s="412"/>
      <c r="NX222" s="412"/>
      <c r="NY222" s="412"/>
      <c r="NZ222" s="412"/>
      <c r="OA222" s="412"/>
      <c r="OB222" s="412"/>
      <c r="OC222" s="412"/>
      <c r="OD222" s="412"/>
      <c r="OE222" s="412"/>
      <c r="OF222" s="412"/>
      <c r="OG222" s="412"/>
      <c r="OH222" s="412"/>
      <c r="OI222" s="412"/>
      <c r="OJ222" s="412"/>
      <c r="OK222" s="412"/>
      <c r="OL222" s="412"/>
      <c r="OM222" s="412"/>
      <c r="ON222" s="412"/>
      <c r="OO222" s="412"/>
      <c r="OP222" s="412"/>
      <c r="OQ222" s="412"/>
      <c r="OR222" s="412"/>
      <c r="OS222" s="412"/>
      <c r="OT222" s="412"/>
      <c r="OU222" s="412"/>
      <c r="OV222" s="412"/>
      <c r="OW222" s="412"/>
      <c r="OX222" s="412"/>
      <c r="OY222" s="412"/>
      <c r="OZ222" s="412"/>
      <c r="PA222" s="412"/>
      <c r="PB222" s="412"/>
      <c r="PC222" s="412"/>
      <c r="PD222" s="412"/>
      <c r="PE222" s="412"/>
      <c r="PF222" s="412"/>
      <c r="PG222" s="412"/>
      <c r="PH222" s="412"/>
      <c r="PI222" s="412"/>
      <c r="PJ222" s="412"/>
      <c r="PK222" s="412"/>
      <c r="PL222" s="412"/>
      <c r="PM222" s="412"/>
      <c r="PN222" s="412"/>
      <c r="PO222" s="412"/>
      <c r="PP222" s="412"/>
      <c r="PQ222" s="412"/>
      <c r="PR222" s="412"/>
      <c r="PS222" s="412"/>
      <c r="PT222" s="412"/>
      <c r="PU222" s="412"/>
      <c r="PV222" s="412"/>
      <c r="PW222" s="412"/>
      <c r="PX222" s="412"/>
      <c r="PY222" s="412"/>
      <c r="PZ222" s="412"/>
      <c r="QA222" s="412"/>
      <c r="QB222" s="412"/>
      <c r="QC222" s="412"/>
      <c r="QD222" s="412"/>
      <c r="QE222" s="412"/>
      <c r="QF222" s="412"/>
      <c r="QG222" s="412"/>
      <c r="QH222" s="412"/>
      <c r="QI222" s="412"/>
      <c r="QJ222" s="412"/>
      <c r="QK222" s="412"/>
      <c r="QL222" s="412"/>
      <c r="QM222" s="412"/>
      <c r="QN222" s="412"/>
      <c r="QO222" s="412"/>
      <c r="QP222" s="412"/>
      <c r="QQ222" s="412"/>
      <c r="QR222" s="412"/>
      <c r="QS222" s="412"/>
      <c r="QT222" s="412"/>
      <c r="QU222" s="412"/>
      <c r="QV222" s="412"/>
      <c r="QW222" s="412"/>
      <c r="QX222" s="412"/>
      <c r="QY222" s="412"/>
      <c r="QZ222" s="412"/>
      <c r="RA222" s="412"/>
      <c r="RB222" s="412"/>
      <c r="RC222" s="412"/>
      <c r="RD222" s="412"/>
      <c r="RE222" s="412"/>
      <c r="RF222" s="412"/>
      <c r="RG222" s="412"/>
      <c r="RH222" s="412"/>
      <c r="RI222" s="412"/>
      <c r="RJ222" s="412"/>
      <c r="RK222" s="412"/>
      <c r="RL222" s="412"/>
      <c r="RM222" s="412"/>
      <c r="RN222" s="412"/>
      <c r="RO222" s="412"/>
      <c r="RP222" s="412"/>
      <c r="RQ222" s="412"/>
      <c r="RR222" s="412"/>
      <c r="RS222" s="412"/>
      <c r="RT222" s="412"/>
      <c r="RU222" s="412"/>
      <c r="RV222" s="412"/>
      <c r="RW222" s="412"/>
      <c r="RX222" s="412"/>
      <c r="RY222" s="412"/>
      <c r="RZ222" s="412"/>
      <c r="SA222" s="412"/>
      <c r="SB222" s="412"/>
      <c r="SC222" s="412"/>
      <c r="SD222" s="412"/>
      <c r="SE222" s="412"/>
      <c r="SF222" s="412"/>
      <c r="SG222" s="412"/>
      <c r="SH222" s="412"/>
      <c r="SI222" s="412"/>
      <c r="SJ222" s="412"/>
      <c r="SK222" s="412"/>
      <c r="SL222" s="412"/>
      <c r="SM222" s="412"/>
      <c r="SN222" s="412"/>
      <c r="SO222" s="412"/>
      <c r="SP222" s="412"/>
      <c r="SQ222" s="412"/>
      <c r="SR222" s="412"/>
      <c r="SS222" s="412"/>
      <c r="ST222" s="412"/>
      <c r="SU222" s="412"/>
      <c r="SV222" s="412"/>
      <c r="SW222" s="412"/>
      <c r="SX222" s="412"/>
      <c r="SY222" s="412"/>
      <c r="SZ222" s="412"/>
      <c r="TA222" s="412"/>
      <c r="TB222" s="412"/>
      <c r="TC222" s="412"/>
      <c r="TD222" s="412"/>
      <c r="TE222" s="412"/>
      <c r="TF222" s="412"/>
      <c r="TG222" s="412"/>
      <c r="TH222" s="412"/>
      <c r="TI222" s="412"/>
      <c r="TJ222" s="412"/>
      <c r="TK222" s="412"/>
      <c r="TL222" s="412"/>
      <c r="TM222" s="412"/>
      <c r="TN222" s="412"/>
      <c r="TO222" s="412"/>
      <c r="TP222" s="412"/>
      <c r="TQ222" s="412"/>
      <c r="TR222" s="412"/>
      <c r="TS222" s="412"/>
      <c r="TT222" s="412"/>
      <c r="TU222" s="412"/>
      <c r="TV222" s="412"/>
      <c r="TW222" s="412"/>
      <c r="TX222" s="412"/>
      <c r="TY222" s="412"/>
      <c r="TZ222" s="412"/>
      <c r="UA222" s="412"/>
      <c r="UB222" s="412"/>
      <c r="UC222" s="412"/>
      <c r="UD222" s="412"/>
      <c r="UE222" s="412"/>
      <c r="UF222" s="412"/>
      <c r="UG222" s="412"/>
      <c r="UH222" s="412"/>
      <c r="UI222" s="412"/>
      <c r="UJ222" s="412"/>
      <c r="UK222" s="412"/>
      <c r="UL222" s="412"/>
      <c r="UM222" s="412"/>
      <c r="UN222" s="412"/>
      <c r="UO222" s="412"/>
      <c r="UP222" s="412"/>
      <c r="UQ222" s="412"/>
      <c r="UR222" s="412"/>
      <c r="US222" s="412"/>
      <c r="UT222" s="412"/>
      <c r="UU222" s="412"/>
      <c r="UV222" s="412"/>
      <c r="UW222" s="412"/>
      <c r="UX222" s="412"/>
      <c r="UY222" s="412"/>
      <c r="UZ222" s="412"/>
      <c r="VA222" s="412"/>
      <c r="VB222" s="412"/>
      <c r="VC222" s="412"/>
      <c r="VD222" s="412"/>
      <c r="VE222" s="412"/>
      <c r="VF222" s="412"/>
      <c r="VG222" s="412"/>
      <c r="VH222" s="412"/>
      <c r="VI222" s="412"/>
      <c r="VJ222" s="412"/>
      <c r="VK222" s="412"/>
      <c r="VL222" s="412"/>
      <c r="VM222" s="412"/>
      <c r="VN222" s="412"/>
      <c r="VO222" s="412"/>
      <c r="VP222" s="412"/>
      <c r="VQ222" s="412"/>
      <c r="VR222" s="412"/>
      <c r="VS222" s="412"/>
      <c r="VT222" s="412"/>
      <c r="VU222" s="412"/>
      <c r="VV222" s="412"/>
      <c r="VW222" s="412"/>
      <c r="VX222" s="412"/>
      <c r="VY222" s="412"/>
      <c r="VZ222" s="412"/>
      <c r="WA222" s="412"/>
      <c r="WB222" s="412"/>
      <c r="WC222" s="412"/>
      <c r="WD222" s="412"/>
      <c r="WE222" s="412"/>
      <c r="WF222" s="412"/>
      <c r="WG222" s="412"/>
      <c r="WH222" s="412"/>
      <c r="WI222" s="412"/>
      <c r="WJ222" s="412"/>
      <c r="WK222" s="412"/>
      <c r="WL222" s="412"/>
      <c r="WM222" s="412"/>
      <c r="WN222" s="412"/>
      <c r="WO222" s="412"/>
      <c r="WP222" s="412"/>
      <c r="WQ222" s="412"/>
      <c r="WR222" s="412"/>
      <c r="WS222" s="412"/>
      <c r="WT222" s="412"/>
      <c r="WU222" s="412"/>
      <c r="WV222" s="412"/>
      <c r="WW222" s="412"/>
      <c r="WX222" s="412"/>
      <c r="WY222" s="412"/>
      <c r="WZ222" s="412"/>
      <c r="XA222" s="412"/>
      <c r="XB222" s="412"/>
      <c r="XC222" s="412"/>
      <c r="XD222" s="412"/>
      <c r="XE222" s="412"/>
      <c r="XF222" s="412"/>
      <c r="XG222" s="412"/>
      <c r="XH222" s="412"/>
      <c r="XI222" s="412"/>
      <c r="XJ222" s="412"/>
      <c r="XK222" s="412"/>
      <c r="XL222" s="412"/>
      <c r="XM222" s="412"/>
      <c r="XN222" s="412"/>
      <c r="XO222" s="412"/>
      <c r="XP222" s="412"/>
      <c r="XQ222" s="412"/>
      <c r="XR222" s="412"/>
      <c r="XS222" s="412"/>
      <c r="XT222" s="412"/>
      <c r="XU222" s="412"/>
      <c r="XV222" s="412"/>
      <c r="XW222" s="412"/>
      <c r="XX222" s="412"/>
      <c r="XY222" s="412"/>
      <c r="XZ222" s="412"/>
      <c r="YA222" s="412"/>
      <c r="YB222" s="412"/>
      <c r="YC222" s="412"/>
      <c r="YD222" s="412"/>
      <c r="YE222" s="412"/>
      <c r="YF222" s="412"/>
      <c r="YG222" s="412"/>
      <c r="YH222" s="412"/>
      <c r="YI222" s="412"/>
      <c r="YJ222" s="412"/>
      <c r="YK222" s="412"/>
      <c r="YL222" s="412"/>
      <c r="YM222" s="412"/>
      <c r="YN222" s="412"/>
      <c r="YO222" s="412"/>
      <c r="YP222" s="412"/>
      <c r="YQ222" s="412"/>
      <c r="YR222" s="412"/>
      <c r="YS222" s="412"/>
      <c r="YT222" s="412"/>
      <c r="YU222" s="412"/>
      <c r="YV222" s="412"/>
      <c r="YW222" s="412"/>
      <c r="YX222" s="412"/>
      <c r="YY222" s="412"/>
      <c r="YZ222" s="412"/>
      <c r="ZA222" s="412"/>
      <c r="ZB222" s="412"/>
      <c r="ZC222" s="412"/>
      <c r="ZD222" s="412"/>
      <c r="ZE222" s="412"/>
      <c r="ZF222" s="412"/>
      <c r="ZG222" s="412"/>
      <c r="ZH222" s="412"/>
      <c r="ZI222" s="412"/>
      <c r="ZJ222" s="412"/>
      <c r="ZK222" s="412"/>
      <c r="ZL222" s="412"/>
      <c r="ZM222" s="412"/>
      <c r="ZN222" s="412"/>
      <c r="ZO222" s="412"/>
      <c r="ZP222" s="412"/>
      <c r="ZQ222" s="412"/>
      <c r="ZR222" s="412"/>
      <c r="ZS222" s="412"/>
      <c r="ZT222" s="412"/>
      <c r="ZU222" s="412"/>
      <c r="ZV222" s="412"/>
      <c r="ZW222" s="412"/>
      <c r="ZX222" s="412"/>
      <c r="ZY222" s="412"/>
      <c r="ZZ222" s="412"/>
      <c r="AAA222" s="412"/>
      <c r="AAB222" s="412"/>
      <c r="AAC222" s="412"/>
      <c r="AAD222" s="412"/>
      <c r="AAE222" s="412"/>
      <c r="AAF222" s="412"/>
      <c r="AAG222" s="412"/>
      <c r="AAH222" s="412"/>
      <c r="AAI222" s="412"/>
      <c r="AAJ222" s="412"/>
      <c r="AAK222" s="412"/>
      <c r="AAL222" s="412"/>
      <c r="AAM222" s="412"/>
      <c r="AAN222" s="412"/>
      <c r="AAO222" s="412"/>
      <c r="AAP222" s="412"/>
      <c r="AAQ222" s="412"/>
      <c r="AAR222" s="412"/>
      <c r="AAS222" s="412"/>
      <c r="AAT222" s="412"/>
      <c r="AAU222" s="412"/>
      <c r="AAV222" s="412"/>
      <c r="AAW222" s="412"/>
      <c r="AAX222" s="412"/>
      <c r="AAY222" s="412"/>
      <c r="AAZ222" s="412"/>
      <c r="ABA222" s="412"/>
      <c r="ABB222" s="412"/>
      <c r="ABC222" s="412"/>
      <c r="ABD222" s="412"/>
      <c r="ABE222" s="412"/>
      <c r="ABF222" s="412"/>
      <c r="ABG222" s="412"/>
      <c r="ABH222" s="412"/>
      <c r="ABI222" s="412"/>
      <c r="ABJ222" s="412"/>
      <c r="ABK222" s="412"/>
      <c r="ABL222" s="412"/>
      <c r="ABM222" s="412"/>
      <c r="ABN222" s="412"/>
      <c r="ABO222" s="412"/>
      <c r="ABP222" s="412"/>
      <c r="ABQ222" s="412"/>
      <c r="ABR222" s="412"/>
      <c r="ABS222" s="412"/>
      <c r="ABT222" s="412"/>
      <c r="ABU222" s="412"/>
      <c r="ABV222" s="412"/>
      <c r="ABW222" s="412"/>
      <c r="ABX222" s="412"/>
      <c r="ABY222" s="412"/>
      <c r="ABZ222" s="412"/>
      <c r="ACA222" s="412"/>
      <c r="ACB222" s="412"/>
      <c r="ACC222" s="412"/>
      <c r="ACD222" s="412"/>
      <c r="ACE222" s="412"/>
      <c r="ACF222" s="412"/>
      <c r="ACG222" s="412"/>
      <c r="ACH222" s="412"/>
      <c r="ACI222" s="412"/>
      <c r="ACJ222" s="412"/>
      <c r="ACK222" s="412"/>
      <c r="ACL222" s="412"/>
      <c r="ACM222" s="412"/>
      <c r="ACN222" s="412"/>
      <c r="ACO222" s="412"/>
      <c r="ACP222" s="412"/>
      <c r="ACQ222" s="412"/>
      <c r="ACR222" s="412"/>
      <c r="ACS222" s="412"/>
      <c r="ACT222" s="412"/>
      <c r="ACU222" s="412"/>
      <c r="ACV222" s="412"/>
      <c r="ACW222" s="412"/>
      <c r="ACX222" s="412"/>
      <c r="ACY222" s="412"/>
      <c r="ACZ222" s="412"/>
      <c r="ADA222" s="412"/>
      <c r="ADB222" s="412"/>
      <c r="ADC222" s="412"/>
      <c r="ADD222" s="412"/>
      <c r="ADE222" s="412"/>
      <c r="ADF222" s="412"/>
      <c r="ADG222" s="412"/>
      <c r="ADH222" s="412"/>
      <c r="ADI222" s="412"/>
      <c r="ADJ222" s="412"/>
      <c r="ADK222" s="412"/>
      <c r="ADL222" s="412"/>
      <c r="ADM222" s="412"/>
      <c r="ADN222" s="412"/>
      <c r="ADO222" s="412"/>
      <c r="ADP222" s="412"/>
      <c r="ADQ222" s="412"/>
      <c r="ADR222" s="412"/>
      <c r="ADS222" s="412"/>
      <c r="ADT222" s="412"/>
      <c r="ADU222" s="412"/>
      <c r="ADV222" s="412"/>
      <c r="ADW222" s="412"/>
      <c r="ADX222" s="412"/>
      <c r="ADY222" s="412"/>
      <c r="ADZ222" s="412"/>
      <c r="AEA222" s="412"/>
      <c r="AEB222" s="412"/>
      <c r="AEC222" s="412"/>
      <c r="AED222" s="412"/>
      <c r="AEE222" s="412"/>
      <c r="AEF222" s="412"/>
      <c r="AEG222" s="412"/>
      <c r="AEH222" s="412"/>
      <c r="AEI222" s="412"/>
      <c r="AEJ222" s="412"/>
      <c r="AEK222" s="412"/>
      <c r="AEL222" s="412"/>
      <c r="AEM222" s="412"/>
      <c r="AEN222" s="412"/>
      <c r="AEO222" s="412"/>
      <c r="AEP222" s="412"/>
      <c r="AEQ222" s="412"/>
      <c r="AER222" s="412"/>
      <c r="AES222" s="412"/>
      <c r="AET222" s="412"/>
      <c r="AEU222" s="412"/>
      <c r="AEV222" s="412"/>
      <c r="AEW222" s="412"/>
      <c r="AEX222" s="412"/>
      <c r="AEY222" s="412"/>
      <c r="AEZ222" s="412"/>
      <c r="AFA222" s="412"/>
      <c r="AFB222" s="412"/>
      <c r="AFC222" s="412"/>
      <c r="AFD222" s="412"/>
      <c r="AFE222" s="412"/>
      <c r="AFF222" s="412"/>
      <c r="AFG222" s="412"/>
      <c r="AFH222" s="412"/>
      <c r="AFI222" s="412"/>
      <c r="AFJ222" s="412"/>
      <c r="AFK222" s="412"/>
      <c r="AFL222" s="412"/>
      <c r="AFM222" s="412"/>
      <c r="AFN222" s="412"/>
      <c r="AFO222" s="412"/>
      <c r="AFP222" s="412"/>
      <c r="AFQ222" s="412"/>
      <c r="AFR222" s="412"/>
      <c r="AFS222" s="412"/>
      <c r="AFT222" s="412"/>
      <c r="AFU222" s="412"/>
      <c r="AFV222" s="412"/>
      <c r="AFW222" s="412"/>
      <c r="AFX222" s="412"/>
      <c r="AFY222" s="412"/>
      <c r="AFZ222" s="412"/>
      <c r="AGA222" s="412"/>
      <c r="AGB222" s="412"/>
      <c r="AGC222" s="412"/>
      <c r="AGD222" s="412"/>
      <c r="AGE222" s="412"/>
      <c r="AGF222" s="412"/>
      <c r="AGG222" s="412"/>
      <c r="AGH222" s="412"/>
      <c r="AGI222" s="412"/>
      <c r="AGJ222" s="412"/>
      <c r="AGK222" s="412"/>
      <c r="AGL222" s="412"/>
      <c r="AGM222" s="412"/>
      <c r="AGN222" s="412"/>
      <c r="AGO222" s="412"/>
      <c r="AGP222" s="412"/>
      <c r="AGQ222" s="412"/>
      <c r="AGR222" s="412"/>
      <c r="AGS222" s="412"/>
      <c r="AGT222" s="412"/>
      <c r="AGU222" s="412"/>
      <c r="AGV222" s="412"/>
      <c r="AGW222" s="412"/>
      <c r="AGX222" s="412"/>
      <c r="AGY222" s="412"/>
      <c r="AGZ222" s="412"/>
      <c r="AHA222" s="412"/>
      <c r="AHB222" s="412"/>
      <c r="AHC222" s="412"/>
      <c r="AHD222" s="412"/>
      <c r="AHE222" s="412"/>
      <c r="AHF222" s="412"/>
      <c r="AHG222" s="412"/>
      <c r="AHH222" s="412"/>
      <c r="AHI222" s="412"/>
      <c r="AHJ222" s="412"/>
      <c r="AHK222" s="412"/>
      <c r="AHL222" s="412"/>
      <c r="AHM222" s="412"/>
      <c r="AHN222" s="412"/>
      <c r="AHO222" s="412"/>
      <c r="AHP222" s="412"/>
      <c r="AHQ222" s="412"/>
      <c r="AHR222" s="412"/>
      <c r="AHS222" s="412"/>
      <c r="AHT222" s="412"/>
      <c r="AHU222" s="412"/>
      <c r="AHV222" s="412"/>
      <c r="AHW222" s="412"/>
      <c r="AHX222" s="412"/>
      <c r="AHY222" s="412"/>
      <c r="AHZ222" s="412"/>
      <c r="AIA222" s="412"/>
      <c r="AIB222" s="412"/>
      <c r="AIC222" s="412"/>
      <c r="AID222" s="412"/>
      <c r="AIE222" s="412"/>
      <c r="AIF222" s="412"/>
      <c r="AIG222" s="412"/>
      <c r="AIH222" s="412"/>
      <c r="AII222" s="412"/>
      <c r="AIJ222" s="412"/>
      <c r="AIK222" s="412"/>
      <c r="AIL222" s="412"/>
      <c r="AIM222" s="412"/>
      <c r="AIN222" s="412"/>
      <c r="AIO222" s="412"/>
      <c r="AIP222" s="412"/>
      <c r="AIQ222" s="412"/>
      <c r="AIR222" s="412"/>
      <c r="AIS222" s="412"/>
      <c r="AIT222" s="412"/>
      <c r="AIU222" s="412"/>
      <c r="AIV222" s="412"/>
      <c r="AIW222" s="412"/>
      <c r="AIX222" s="412"/>
      <c r="AIY222" s="412"/>
      <c r="AIZ222" s="412"/>
      <c r="AJA222" s="412"/>
      <c r="AJB222" s="412"/>
      <c r="AJC222" s="412"/>
      <c r="AJD222" s="412"/>
      <c r="AJE222" s="412"/>
      <c r="AJF222" s="412"/>
      <c r="AJG222" s="412"/>
      <c r="AJH222" s="412"/>
      <c r="AJI222" s="412"/>
      <c r="AJJ222" s="412"/>
      <c r="AJK222" s="412"/>
      <c r="AJL222" s="412"/>
      <c r="AJM222" s="412"/>
      <c r="AJN222" s="412"/>
      <c r="AJO222" s="412"/>
      <c r="AJP222" s="412"/>
      <c r="AJQ222" s="412"/>
      <c r="AJR222" s="412"/>
      <c r="AJS222" s="412"/>
      <c r="AJT222" s="412"/>
      <c r="AJU222" s="412"/>
      <c r="AJV222" s="412"/>
      <c r="AJW222" s="412"/>
      <c r="AJX222" s="412"/>
      <c r="AJY222" s="412"/>
      <c r="AJZ222" s="412"/>
      <c r="AKA222" s="412"/>
      <c r="AKB222" s="412"/>
      <c r="AKC222" s="412"/>
      <c r="AKD222" s="412"/>
      <c r="AKE222" s="412"/>
      <c r="AKF222" s="412"/>
      <c r="AKG222" s="412"/>
      <c r="AKH222" s="412"/>
      <c r="AKI222" s="412"/>
      <c r="AKJ222" s="412"/>
      <c r="AKK222" s="412"/>
      <c r="AKL222" s="412"/>
      <c r="AKM222" s="412"/>
      <c r="AKN222" s="412"/>
      <c r="AKO222" s="412"/>
      <c r="AKP222" s="412"/>
      <c r="AKQ222" s="412"/>
      <c r="AKR222" s="412"/>
      <c r="AKS222" s="412"/>
      <c r="AKT222" s="412"/>
      <c r="AKU222" s="412"/>
      <c r="AKV222" s="412"/>
      <c r="AKW222" s="412"/>
      <c r="AKX222" s="412"/>
      <c r="AKY222" s="412"/>
      <c r="AKZ222" s="412"/>
      <c r="ALA222" s="412"/>
      <c r="ALB222" s="412"/>
      <c r="ALC222" s="412"/>
      <c r="ALD222" s="412"/>
      <c r="ALE222" s="412"/>
      <c r="ALF222" s="412"/>
      <c r="ALG222" s="412"/>
      <c r="ALH222" s="412"/>
      <c r="ALI222" s="412"/>
      <c r="ALJ222" s="412"/>
      <c r="ALK222" s="412"/>
      <c r="ALL222" s="412"/>
      <c r="ALM222" s="412"/>
      <c r="ALN222" s="412"/>
      <c r="ALO222" s="412"/>
      <c r="ALP222" s="412"/>
      <c r="ALQ222" s="412"/>
      <c r="ALR222" s="412"/>
      <c r="ALS222" s="412"/>
      <c r="ALT222" s="412"/>
      <c r="ALU222" s="412"/>
      <c r="ALV222" s="412"/>
      <c r="ALW222" s="412"/>
      <c r="ALX222" s="412"/>
      <c r="ALY222" s="412"/>
      <c r="ALZ222" s="412"/>
      <c r="AMA222" s="412"/>
      <c r="AMB222" s="412"/>
      <c r="AMC222" s="412"/>
      <c r="AMD222" s="412"/>
      <c r="AME222" s="412"/>
      <c r="AMF222" s="412"/>
      <c r="AMG222" s="412"/>
      <c r="AMH222" s="412"/>
    </row>
    <row r="223" spans="1:1024" x14ac:dyDescent="0.25">
      <c r="A223" s="242" t="s">
        <v>851</v>
      </c>
      <c r="B223" s="163">
        <v>222</v>
      </c>
      <c r="C223" s="162" t="s">
        <v>852</v>
      </c>
      <c r="D223" s="178" t="s">
        <v>853</v>
      </c>
      <c r="E223" s="429"/>
      <c r="F223" s="201"/>
      <c r="G223" s="180"/>
      <c r="H223" s="180"/>
      <c r="I223" s="319">
        <v>4.9000000000000004</v>
      </c>
      <c r="J223" s="335">
        <v>2</v>
      </c>
      <c r="K223" s="65">
        <v>2</v>
      </c>
      <c r="L223" s="65">
        <v>1</v>
      </c>
      <c r="M223" s="65"/>
      <c r="N223" s="65"/>
      <c r="O223" s="368"/>
      <c r="P223" s="140"/>
      <c r="Q223" s="140"/>
      <c r="R223" s="140"/>
      <c r="S223" s="140"/>
      <c r="T223" s="140"/>
      <c r="U223" s="140"/>
      <c r="V223" s="219">
        <f t="shared" si="149"/>
        <v>100</v>
      </c>
      <c r="W223" s="219">
        <f t="shared" si="141"/>
        <v>100</v>
      </c>
      <c r="X223" s="219">
        <f t="shared" si="150"/>
        <v>100</v>
      </c>
      <c r="Y223" s="219">
        <f t="shared" si="113"/>
        <v>100</v>
      </c>
      <c r="Z223" s="219">
        <f t="shared" si="114"/>
        <v>100</v>
      </c>
      <c r="AA223" s="220">
        <f t="shared" si="147"/>
        <v>100</v>
      </c>
      <c r="AB223" s="220">
        <f t="shared" si="148"/>
        <v>100</v>
      </c>
      <c r="AC223" s="220">
        <f t="shared" si="117"/>
        <v>100</v>
      </c>
      <c r="AD223" s="416">
        <f t="shared" si="146"/>
        <v>1</v>
      </c>
      <c r="AE223" s="416">
        <f t="shared" si="121"/>
        <v>100</v>
      </c>
      <c r="AF223" s="212">
        <f t="shared" si="142"/>
        <v>10</v>
      </c>
      <c r="AG223" s="212">
        <f t="shared" si="143"/>
        <v>10</v>
      </c>
      <c r="AH223" s="212">
        <f t="shared" si="144"/>
        <v>100</v>
      </c>
      <c r="AI223" s="212">
        <f t="shared" si="145"/>
        <v>100</v>
      </c>
      <c r="AJ223" s="231" t="s">
        <v>24836</v>
      </c>
      <c r="AK223" s="412"/>
      <c r="AL223" s="412"/>
      <c r="AM223" s="214"/>
      <c r="AN223" s="412"/>
      <c r="AO223" s="412"/>
      <c r="AP223" s="412"/>
      <c r="AQ223" s="167" t="s">
        <v>854</v>
      </c>
      <c r="AR223" s="412"/>
      <c r="AS223" s="412"/>
      <c r="AT223" s="412"/>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18"/>
      <c r="DN223" s="118"/>
      <c r="DO223" s="118"/>
      <c r="DP223" s="118"/>
      <c r="DQ223" s="118"/>
      <c r="DR223" s="118"/>
      <c r="DS223" s="118"/>
      <c r="DT223" s="118"/>
      <c r="DU223" s="118"/>
      <c r="DV223" s="118"/>
      <c r="DW223" s="118"/>
      <c r="DX223" s="118"/>
      <c r="DY223" s="118"/>
      <c r="DZ223" s="118"/>
      <c r="EA223" s="118"/>
      <c r="EB223" s="118"/>
      <c r="EC223" s="118"/>
      <c r="ED223" s="118"/>
      <c r="EE223" s="118"/>
      <c r="EF223" s="118"/>
      <c r="EG223" s="118"/>
      <c r="EH223" s="118"/>
      <c r="EI223" s="118"/>
      <c r="EJ223" s="118"/>
      <c r="EK223" s="118"/>
      <c r="EL223" s="118"/>
      <c r="EM223" s="118"/>
      <c r="EN223" s="118"/>
      <c r="EO223" s="118"/>
      <c r="EP223" s="118"/>
      <c r="EQ223" s="118"/>
      <c r="ER223" s="118"/>
      <c r="ES223" s="118"/>
      <c r="ET223" s="118"/>
      <c r="EU223" s="118"/>
      <c r="EV223" s="118"/>
      <c r="EW223" s="118"/>
      <c r="EX223" s="118"/>
      <c r="EY223" s="118"/>
      <c r="EZ223" s="118"/>
      <c r="FA223" s="118"/>
      <c r="FB223" s="118"/>
      <c r="FC223" s="118"/>
      <c r="FD223" s="118"/>
      <c r="FE223" s="118"/>
      <c r="FF223" s="118"/>
      <c r="FG223" s="118"/>
      <c r="FH223" s="118"/>
      <c r="FI223" s="118"/>
      <c r="FJ223" s="118"/>
      <c r="FK223" s="118"/>
      <c r="FL223" s="118"/>
      <c r="FM223" s="118"/>
      <c r="FN223" s="118"/>
      <c r="FO223" s="118"/>
      <c r="FP223" s="118"/>
      <c r="FQ223" s="118"/>
      <c r="FR223" s="118"/>
      <c r="FS223" s="118"/>
      <c r="FT223" s="118"/>
      <c r="FU223" s="118"/>
      <c r="FV223" s="118"/>
      <c r="FW223" s="118"/>
      <c r="FX223" s="118"/>
      <c r="FY223" s="118"/>
      <c r="FZ223" s="118"/>
      <c r="GA223" s="118"/>
      <c r="GB223" s="118"/>
      <c r="GC223" s="118"/>
      <c r="GD223" s="118"/>
      <c r="GE223" s="118"/>
      <c r="GF223" s="118"/>
      <c r="GG223" s="118"/>
      <c r="GH223" s="118"/>
      <c r="GI223" s="118"/>
      <c r="GJ223" s="118"/>
      <c r="GK223" s="118"/>
      <c r="GL223" s="118"/>
      <c r="GM223" s="118"/>
      <c r="GN223" s="118"/>
      <c r="GO223" s="118"/>
      <c r="GP223" s="118"/>
      <c r="GQ223" s="118"/>
      <c r="GR223" s="118"/>
      <c r="GS223" s="118"/>
      <c r="GT223" s="118"/>
      <c r="GU223" s="118"/>
      <c r="GV223" s="118"/>
      <c r="GW223" s="118"/>
      <c r="GX223" s="118"/>
      <c r="GY223" s="118"/>
      <c r="GZ223" s="118"/>
      <c r="HA223" s="118"/>
      <c r="HB223" s="118"/>
      <c r="HC223" s="118"/>
      <c r="HD223" s="118"/>
      <c r="HE223" s="118"/>
      <c r="HF223" s="118"/>
      <c r="HG223" s="118"/>
      <c r="HH223" s="118"/>
      <c r="HI223" s="118"/>
      <c r="HJ223" s="118"/>
      <c r="HK223" s="118"/>
      <c r="HL223" s="118"/>
      <c r="HM223" s="118"/>
      <c r="HN223" s="118"/>
      <c r="HO223" s="118"/>
      <c r="HP223" s="118"/>
      <c r="HQ223" s="118"/>
      <c r="HR223" s="118"/>
      <c r="HS223" s="118"/>
      <c r="HT223" s="118"/>
      <c r="HU223" s="118"/>
      <c r="HV223" s="118"/>
      <c r="HW223" s="118"/>
      <c r="HX223" s="118"/>
      <c r="HY223" s="118"/>
      <c r="HZ223" s="118"/>
      <c r="IA223" s="118"/>
      <c r="IB223" s="118"/>
      <c r="IC223" s="118"/>
      <c r="ID223" s="118"/>
      <c r="IE223" s="118"/>
      <c r="IF223" s="118"/>
      <c r="IG223" s="118"/>
      <c r="IH223" s="118"/>
      <c r="II223" s="118"/>
      <c r="IJ223" s="118"/>
      <c r="IK223" s="118"/>
      <c r="IL223" s="118"/>
      <c r="IM223" s="118"/>
      <c r="IN223" s="118"/>
      <c r="IO223" s="118"/>
      <c r="IP223" s="118"/>
      <c r="IQ223" s="118"/>
      <c r="IR223" s="118"/>
      <c r="IS223" s="118"/>
      <c r="IT223" s="118"/>
      <c r="IU223" s="118"/>
      <c r="IV223" s="118"/>
      <c r="IW223" s="118"/>
      <c r="IX223" s="118"/>
      <c r="IY223" s="118"/>
      <c r="IZ223" s="118"/>
      <c r="JA223" s="118"/>
      <c r="JB223" s="118"/>
      <c r="JC223" s="118"/>
      <c r="JD223" s="118"/>
      <c r="JE223" s="118"/>
      <c r="JF223" s="118"/>
      <c r="JG223" s="118"/>
      <c r="JH223" s="118"/>
      <c r="JI223" s="118"/>
      <c r="JJ223" s="118"/>
      <c r="JK223" s="118"/>
      <c r="JL223" s="118"/>
      <c r="JM223" s="118"/>
      <c r="JN223" s="118"/>
      <c r="JO223" s="118"/>
      <c r="JP223" s="118"/>
      <c r="JQ223" s="118"/>
      <c r="JR223" s="118"/>
      <c r="JS223" s="118"/>
      <c r="JT223" s="118"/>
      <c r="JU223" s="118"/>
      <c r="JV223" s="118"/>
      <c r="JW223" s="118"/>
      <c r="JX223" s="118"/>
      <c r="JY223" s="118"/>
      <c r="JZ223" s="118"/>
      <c r="KA223" s="118"/>
      <c r="KB223" s="118"/>
      <c r="KC223" s="118"/>
      <c r="KD223" s="118"/>
      <c r="KE223" s="118"/>
      <c r="KF223" s="118"/>
      <c r="KG223" s="118"/>
      <c r="KH223" s="118"/>
      <c r="KI223" s="118"/>
      <c r="KJ223" s="118"/>
      <c r="KK223" s="118"/>
      <c r="KL223" s="118"/>
      <c r="KM223" s="118"/>
      <c r="KN223" s="118"/>
      <c r="KO223" s="118"/>
      <c r="KP223" s="118"/>
      <c r="KQ223" s="118"/>
      <c r="KR223" s="118"/>
      <c r="KS223" s="118"/>
      <c r="KT223" s="118"/>
      <c r="KU223" s="118"/>
      <c r="KV223" s="118"/>
      <c r="KW223" s="118"/>
      <c r="KX223" s="118"/>
      <c r="KY223" s="118"/>
      <c r="KZ223" s="118"/>
      <c r="LA223" s="118"/>
      <c r="LB223" s="118"/>
      <c r="LC223" s="118"/>
      <c r="LD223" s="118"/>
      <c r="LE223" s="118"/>
      <c r="LF223" s="118"/>
      <c r="LG223" s="118"/>
      <c r="LH223" s="118"/>
      <c r="LI223" s="118"/>
      <c r="LJ223" s="118"/>
      <c r="LK223" s="118"/>
      <c r="LL223" s="118"/>
      <c r="LM223" s="118"/>
      <c r="LN223" s="118"/>
      <c r="LO223" s="118"/>
      <c r="LP223" s="118"/>
      <c r="LQ223" s="118"/>
      <c r="LR223" s="118"/>
      <c r="LS223" s="118"/>
      <c r="LT223" s="118"/>
      <c r="LU223" s="118"/>
      <c r="LV223" s="118"/>
      <c r="LW223" s="118"/>
      <c r="LX223" s="118"/>
      <c r="LY223" s="118"/>
      <c r="LZ223" s="118"/>
      <c r="MA223" s="118"/>
      <c r="MB223" s="118"/>
      <c r="MC223" s="118"/>
      <c r="MD223" s="118"/>
      <c r="ME223" s="118"/>
      <c r="MF223" s="118"/>
      <c r="MG223" s="118"/>
      <c r="MH223" s="118"/>
      <c r="MI223" s="118"/>
      <c r="MJ223" s="118"/>
      <c r="MK223" s="118"/>
      <c r="ML223" s="118"/>
      <c r="MM223" s="118"/>
      <c r="MN223" s="118"/>
      <c r="MO223" s="118"/>
      <c r="MP223" s="118"/>
      <c r="MQ223" s="118"/>
      <c r="MR223" s="118"/>
      <c r="MS223" s="118"/>
      <c r="MT223" s="118"/>
      <c r="MU223" s="118"/>
      <c r="MV223" s="118"/>
      <c r="MW223" s="118"/>
      <c r="MX223" s="118"/>
      <c r="MY223" s="118"/>
      <c r="MZ223" s="118"/>
      <c r="NA223" s="118"/>
      <c r="NB223" s="118"/>
      <c r="NC223" s="118"/>
      <c r="ND223" s="118"/>
      <c r="NE223" s="118"/>
      <c r="NF223" s="118"/>
      <c r="NG223" s="118"/>
      <c r="NH223" s="118"/>
      <c r="NI223" s="118"/>
      <c r="NJ223" s="118"/>
      <c r="NK223" s="118"/>
      <c r="NL223" s="118"/>
      <c r="NM223" s="118"/>
      <c r="NN223" s="118"/>
      <c r="NO223" s="118"/>
      <c r="NP223" s="118"/>
      <c r="NQ223" s="118"/>
      <c r="NR223" s="118"/>
      <c r="NS223" s="118"/>
      <c r="NT223" s="118"/>
      <c r="NU223" s="118"/>
      <c r="NV223" s="118"/>
      <c r="NW223" s="118"/>
      <c r="NX223" s="118"/>
      <c r="NY223" s="118"/>
      <c r="NZ223" s="118"/>
      <c r="OA223" s="118"/>
      <c r="OB223" s="118"/>
      <c r="OC223" s="118"/>
      <c r="OD223" s="118"/>
      <c r="OE223" s="118"/>
      <c r="OF223" s="118"/>
      <c r="OG223" s="118"/>
      <c r="OH223" s="118"/>
      <c r="OI223" s="118"/>
      <c r="OJ223" s="118"/>
      <c r="OK223" s="118"/>
      <c r="OL223" s="118"/>
      <c r="OM223" s="118"/>
      <c r="ON223" s="118"/>
      <c r="OO223" s="118"/>
      <c r="OP223" s="118"/>
      <c r="OQ223" s="118"/>
      <c r="OR223" s="118"/>
      <c r="OS223" s="118"/>
      <c r="OT223" s="118"/>
      <c r="OU223" s="118"/>
      <c r="OV223" s="118"/>
      <c r="OW223" s="118"/>
      <c r="OX223" s="118"/>
      <c r="OY223" s="118"/>
      <c r="OZ223" s="118"/>
      <c r="PA223" s="118"/>
      <c r="PB223" s="118"/>
      <c r="PC223" s="118"/>
      <c r="PD223" s="118"/>
      <c r="PE223" s="118"/>
      <c r="PF223" s="118"/>
      <c r="PG223" s="118"/>
      <c r="PH223" s="118"/>
      <c r="PI223" s="118"/>
      <c r="PJ223" s="118"/>
      <c r="PK223" s="118"/>
      <c r="PL223" s="118"/>
      <c r="PM223" s="118"/>
      <c r="PN223" s="118"/>
      <c r="PO223" s="118"/>
      <c r="PP223" s="118"/>
      <c r="PQ223" s="118"/>
      <c r="PR223" s="118"/>
      <c r="PS223" s="118"/>
      <c r="PT223" s="118"/>
      <c r="PU223" s="118"/>
      <c r="PV223" s="118"/>
      <c r="PW223" s="118"/>
      <c r="PX223" s="118"/>
      <c r="PY223" s="118"/>
      <c r="PZ223" s="118"/>
      <c r="QA223" s="118"/>
      <c r="QB223" s="118"/>
      <c r="QC223" s="118"/>
      <c r="QD223" s="118"/>
      <c r="QE223" s="118"/>
      <c r="QF223" s="118"/>
      <c r="QG223" s="118"/>
      <c r="QH223" s="118"/>
      <c r="QI223" s="118"/>
      <c r="QJ223" s="118"/>
      <c r="QK223" s="118"/>
      <c r="QL223" s="118"/>
      <c r="QM223" s="118"/>
      <c r="QN223" s="118"/>
      <c r="QO223" s="118"/>
      <c r="QP223" s="118"/>
      <c r="QQ223" s="118"/>
      <c r="QR223" s="118"/>
      <c r="QS223" s="118"/>
      <c r="QT223" s="118"/>
      <c r="QU223" s="118"/>
      <c r="QV223" s="118"/>
      <c r="QW223" s="118"/>
      <c r="QX223" s="118"/>
      <c r="QY223" s="118"/>
      <c r="QZ223" s="118"/>
      <c r="RA223" s="118"/>
      <c r="RB223" s="118"/>
      <c r="RC223" s="118"/>
      <c r="RD223" s="118"/>
      <c r="RE223" s="118"/>
      <c r="RF223" s="118"/>
      <c r="RG223" s="118"/>
      <c r="RH223" s="118"/>
      <c r="RI223" s="118"/>
      <c r="RJ223" s="118"/>
      <c r="RK223" s="118"/>
      <c r="RL223" s="118"/>
      <c r="RM223" s="118"/>
      <c r="RN223" s="118"/>
      <c r="RO223" s="118"/>
      <c r="RP223" s="118"/>
      <c r="RQ223" s="118"/>
      <c r="RR223" s="118"/>
      <c r="RS223" s="118"/>
      <c r="RT223" s="118"/>
      <c r="RU223" s="118"/>
      <c r="RV223" s="118"/>
      <c r="RW223" s="118"/>
      <c r="RX223" s="118"/>
      <c r="RY223" s="118"/>
      <c r="RZ223" s="118"/>
      <c r="SA223" s="118"/>
      <c r="SB223" s="118"/>
      <c r="SC223" s="118"/>
      <c r="SD223" s="118"/>
      <c r="SE223" s="118"/>
      <c r="SF223" s="118"/>
      <c r="SG223" s="118"/>
      <c r="SH223" s="118"/>
      <c r="SI223" s="118"/>
      <c r="SJ223" s="118"/>
      <c r="SK223" s="118"/>
      <c r="SL223" s="118"/>
      <c r="SM223" s="118"/>
      <c r="SN223" s="118"/>
      <c r="SO223" s="118"/>
      <c r="SP223" s="118"/>
      <c r="SQ223" s="118"/>
      <c r="SR223" s="118"/>
      <c r="SS223" s="118"/>
      <c r="ST223" s="118"/>
      <c r="SU223" s="118"/>
      <c r="SV223" s="118"/>
      <c r="SW223" s="118"/>
      <c r="SX223" s="118"/>
      <c r="SY223" s="118"/>
      <c r="SZ223" s="118"/>
      <c r="TA223" s="118"/>
      <c r="TB223" s="118"/>
      <c r="TC223" s="118"/>
      <c r="TD223" s="118"/>
      <c r="TE223" s="118"/>
      <c r="TF223" s="118"/>
      <c r="TG223" s="118"/>
      <c r="TH223" s="118"/>
      <c r="TI223" s="118"/>
      <c r="TJ223" s="118"/>
      <c r="TK223" s="118"/>
      <c r="TL223" s="118"/>
      <c r="TM223" s="118"/>
      <c r="TN223" s="118"/>
      <c r="TO223" s="118"/>
      <c r="TP223" s="118"/>
      <c r="TQ223" s="118"/>
      <c r="TR223" s="118"/>
      <c r="TS223" s="118"/>
      <c r="TT223" s="118"/>
      <c r="TU223" s="118"/>
      <c r="TV223" s="118"/>
      <c r="TW223" s="118"/>
      <c r="TX223" s="118"/>
      <c r="TY223" s="118"/>
      <c r="TZ223" s="118"/>
      <c r="UA223" s="118"/>
      <c r="UB223" s="118"/>
      <c r="UC223" s="118"/>
      <c r="UD223" s="118"/>
      <c r="UE223" s="118"/>
      <c r="UF223" s="118"/>
      <c r="UG223" s="118"/>
      <c r="UH223" s="118"/>
      <c r="UI223" s="118"/>
      <c r="UJ223" s="118"/>
      <c r="UK223" s="118"/>
      <c r="UL223" s="118"/>
      <c r="UM223" s="118"/>
      <c r="UN223" s="118"/>
      <c r="UO223" s="118"/>
      <c r="UP223" s="118"/>
      <c r="UQ223" s="118"/>
      <c r="UR223" s="118"/>
      <c r="US223" s="118"/>
      <c r="UT223" s="118"/>
      <c r="UU223" s="118"/>
      <c r="UV223" s="118"/>
      <c r="UW223" s="118"/>
      <c r="UX223" s="118"/>
      <c r="UY223" s="118"/>
      <c r="UZ223" s="118"/>
      <c r="VA223" s="118"/>
      <c r="VB223" s="118"/>
      <c r="VC223" s="118"/>
      <c r="VD223" s="118"/>
      <c r="VE223" s="118"/>
      <c r="VF223" s="118"/>
      <c r="VG223" s="118"/>
      <c r="VH223" s="118"/>
      <c r="VI223" s="118"/>
      <c r="VJ223" s="118"/>
      <c r="VK223" s="118"/>
      <c r="VL223" s="118"/>
      <c r="VM223" s="118"/>
      <c r="VN223" s="118"/>
      <c r="VO223" s="118"/>
      <c r="VP223" s="118"/>
      <c r="VQ223" s="118"/>
      <c r="VR223" s="118"/>
      <c r="VS223" s="118"/>
      <c r="VT223" s="118"/>
      <c r="VU223" s="118"/>
      <c r="VV223" s="118"/>
      <c r="VW223" s="118"/>
      <c r="VX223" s="118"/>
      <c r="VY223" s="118"/>
      <c r="VZ223" s="118"/>
      <c r="WA223" s="118"/>
      <c r="WB223" s="118"/>
      <c r="WC223" s="118"/>
      <c r="WD223" s="118"/>
      <c r="WE223" s="118"/>
      <c r="WF223" s="118"/>
      <c r="WG223" s="118"/>
      <c r="WH223" s="118"/>
      <c r="WI223" s="118"/>
      <c r="WJ223" s="118"/>
      <c r="WK223" s="118"/>
      <c r="WL223" s="118"/>
      <c r="WM223" s="118"/>
      <c r="WN223" s="118"/>
      <c r="WO223" s="118"/>
      <c r="WP223" s="118"/>
      <c r="WQ223" s="118"/>
      <c r="WR223" s="118"/>
      <c r="WS223" s="118"/>
      <c r="WT223" s="118"/>
      <c r="WU223" s="118"/>
      <c r="WV223" s="118"/>
      <c r="WW223" s="118"/>
      <c r="WX223" s="118"/>
      <c r="WY223" s="118"/>
      <c r="WZ223" s="118"/>
      <c r="XA223" s="118"/>
      <c r="XB223" s="118"/>
      <c r="XC223" s="118"/>
      <c r="XD223" s="118"/>
      <c r="XE223" s="118"/>
      <c r="XF223" s="118"/>
      <c r="XG223" s="118"/>
      <c r="XH223" s="118"/>
      <c r="XI223" s="118"/>
      <c r="XJ223" s="118"/>
      <c r="XK223" s="118"/>
      <c r="XL223" s="118"/>
      <c r="XM223" s="118"/>
      <c r="XN223" s="118"/>
      <c r="XO223" s="118"/>
      <c r="XP223" s="118"/>
      <c r="XQ223" s="118"/>
      <c r="XR223" s="118"/>
      <c r="XS223" s="118"/>
      <c r="XT223" s="118"/>
      <c r="XU223" s="118"/>
      <c r="XV223" s="118"/>
      <c r="XW223" s="118"/>
      <c r="XX223" s="118"/>
      <c r="XY223" s="118"/>
      <c r="XZ223" s="118"/>
      <c r="YA223" s="118"/>
      <c r="YB223" s="118"/>
      <c r="YC223" s="118"/>
      <c r="YD223" s="118"/>
      <c r="YE223" s="118"/>
      <c r="YF223" s="118"/>
      <c r="YG223" s="118"/>
      <c r="YH223" s="118"/>
      <c r="YI223" s="118"/>
      <c r="YJ223" s="118"/>
      <c r="YK223" s="118"/>
      <c r="YL223" s="118"/>
      <c r="YM223" s="118"/>
      <c r="YN223" s="118"/>
      <c r="YO223" s="118"/>
      <c r="YP223" s="118"/>
      <c r="YQ223" s="118"/>
      <c r="YR223" s="118"/>
      <c r="YS223" s="118"/>
      <c r="YT223" s="118"/>
      <c r="YU223" s="118"/>
      <c r="YV223" s="118"/>
      <c r="YW223" s="118"/>
      <c r="YX223" s="118"/>
      <c r="YY223" s="118"/>
      <c r="YZ223" s="118"/>
      <c r="ZA223" s="118"/>
      <c r="ZB223" s="118"/>
      <c r="ZC223" s="118"/>
      <c r="ZD223" s="118"/>
      <c r="ZE223" s="118"/>
      <c r="ZF223" s="118"/>
      <c r="ZG223" s="118"/>
      <c r="ZH223" s="118"/>
      <c r="ZI223" s="118"/>
      <c r="ZJ223" s="118"/>
      <c r="ZK223" s="118"/>
      <c r="ZL223" s="118"/>
      <c r="ZM223" s="118"/>
      <c r="ZN223" s="118"/>
      <c r="ZO223" s="118"/>
      <c r="ZP223" s="118"/>
      <c r="ZQ223" s="118"/>
      <c r="ZR223" s="118"/>
      <c r="ZS223" s="118"/>
      <c r="ZT223" s="118"/>
      <c r="ZU223" s="118"/>
      <c r="ZV223" s="118"/>
      <c r="ZW223" s="118"/>
      <c r="ZX223" s="118"/>
      <c r="ZY223" s="118"/>
      <c r="ZZ223" s="118"/>
      <c r="AAA223" s="118"/>
      <c r="AAB223" s="118"/>
      <c r="AAC223" s="118"/>
      <c r="AAD223" s="118"/>
      <c r="AAE223" s="118"/>
      <c r="AAF223" s="118"/>
      <c r="AAG223" s="118"/>
      <c r="AAH223" s="118"/>
      <c r="AAI223" s="118"/>
      <c r="AAJ223" s="118"/>
      <c r="AAK223" s="118"/>
      <c r="AAL223" s="118"/>
      <c r="AAM223" s="118"/>
      <c r="AAN223" s="118"/>
      <c r="AAO223" s="118"/>
      <c r="AAP223" s="118"/>
      <c r="AAQ223" s="118"/>
      <c r="AAR223" s="118"/>
      <c r="AAS223" s="118"/>
      <c r="AAT223" s="118"/>
      <c r="AAU223" s="118"/>
      <c r="AAV223" s="118"/>
      <c r="AAW223" s="118"/>
      <c r="AAX223" s="118"/>
      <c r="AAY223" s="118"/>
      <c r="AAZ223" s="118"/>
      <c r="ABA223" s="118"/>
      <c r="ABB223" s="118"/>
      <c r="ABC223" s="118"/>
      <c r="ABD223" s="118"/>
      <c r="ABE223" s="118"/>
      <c r="ABF223" s="118"/>
      <c r="ABG223" s="118"/>
      <c r="ABH223" s="118"/>
      <c r="ABI223" s="118"/>
      <c r="ABJ223" s="118"/>
      <c r="ABK223" s="118"/>
      <c r="ABL223" s="118"/>
      <c r="ABM223" s="118"/>
      <c r="ABN223" s="118"/>
      <c r="ABO223" s="118"/>
      <c r="ABP223" s="118"/>
      <c r="ABQ223" s="118"/>
      <c r="ABR223" s="118"/>
      <c r="ABS223" s="118"/>
      <c r="ABT223" s="118"/>
      <c r="ABU223" s="118"/>
      <c r="ABV223" s="118"/>
      <c r="ABW223" s="118"/>
      <c r="ABX223" s="118"/>
      <c r="ABY223" s="118"/>
      <c r="ABZ223" s="118"/>
      <c r="ACA223" s="118"/>
      <c r="ACB223" s="118"/>
      <c r="ACC223" s="118"/>
      <c r="ACD223" s="118"/>
      <c r="ACE223" s="118"/>
      <c r="ACF223" s="118"/>
      <c r="ACG223" s="118"/>
      <c r="ACH223" s="118"/>
      <c r="ACI223" s="118"/>
      <c r="ACJ223" s="118"/>
      <c r="ACK223" s="118"/>
      <c r="ACL223" s="118"/>
      <c r="ACM223" s="118"/>
      <c r="ACN223" s="118"/>
      <c r="ACO223" s="118"/>
      <c r="ACP223" s="118"/>
      <c r="ACQ223" s="118"/>
      <c r="ACR223" s="118"/>
      <c r="ACS223" s="118"/>
      <c r="ACT223" s="118"/>
      <c r="ACU223" s="118"/>
      <c r="ACV223" s="118"/>
      <c r="ACW223" s="118"/>
      <c r="ACX223" s="118"/>
      <c r="ACY223" s="118"/>
      <c r="ACZ223" s="118"/>
      <c r="ADA223" s="118"/>
      <c r="ADB223" s="118"/>
      <c r="ADC223" s="118"/>
      <c r="ADD223" s="118"/>
      <c r="ADE223" s="118"/>
      <c r="ADF223" s="118"/>
      <c r="ADG223" s="118"/>
      <c r="ADH223" s="118"/>
      <c r="ADI223" s="118"/>
      <c r="ADJ223" s="118"/>
      <c r="ADK223" s="118"/>
      <c r="ADL223" s="118"/>
      <c r="ADM223" s="118"/>
      <c r="ADN223" s="118"/>
      <c r="ADO223" s="118"/>
      <c r="ADP223" s="118"/>
      <c r="ADQ223" s="118"/>
      <c r="ADR223" s="118"/>
      <c r="ADS223" s="118"/>
      <c r="ADT223" s="118"/>
      <c r="ADU223" s="118"/>
      <c r="ADV223" s="118"/>
      <c r="ADW223" s="118"/>
      <c r="ADX223" s="118"/>
      <c r="ADY223" s="118"/>
      <c r="ADZ223" s="118"/>
      <c r="AEA223" s="118"/>
      <c r="AEB223" s="118"/>
      <c r="AEC223" s="118"/>
      <c r="AED223" s="118"/>
      <c r="AEE223" s="118"/>
      <c r="AEF223" s="118"/>
      <c r="AEG223" s="118"/>
      <c r="AEH223" s="118"/>
      <c r="AEI223" s="118"/>
      <c r="AEJ223" s="118"/>
      <c r="AEK223" s="118"/>
      <c r="AEL223" s="118"/>
      <c r="AEM223" s="118"/>
      <c r="AEN223" s="118"/>
      <c r="AEO223" s="118"/>
      <c r="AEP223" s="118"/>
      <c r="AEQ223" s="118"/>
      <c r="AER223" s="118"/>
      <c r="AES223" s="118"/>
      <c r="AET223" s="118"/>
      <c r="AEU223" s="118"/>
      <c r="AEV223" s="118"/>
      <c r="AEW223" s="118"/>
      <c r="AEX223" s="118"/>
      <c r="AEY223" s="118"/>
      <c r="AEZ223" s="118"/>
      <c r="AFA223" s="118"/>
      <c r="AFB223" s="118"/>
      <c r="AFC223" s="118"/>
      <c r="AFD223" s="118"/>
      <c r="AFE223" s="118"/>
      <c r="AFF223" s="118"/>
      <c r="AFG223" s="118"/>
      <c r="AFH223" s="118"/>
      <c r="AFI223" s="118"/>
      <c r="AFJ223" s="118"/>
      <c r="AFK223" s="118"/>
      <c r="AFL223" s="118"/>
      <c r="AFM223" s="118"/>
      <c r="AFN223" s="118"/>
      <c r="AFO223" s="118"/>
      <c r="AFP223" s="118"/>
      <c r="AFQ223" s="118"/>
      <c r="AFR223" s="118"/>
      <c r="AFS223" s="118"/>
      <c r="AFT223" s="118"/>
      <c r="AFU223" s="118"/>
      <c r="AFV223" s="118"/>
      <c r="AFW223" s="118"/>
      <c r="AFX223" s="118"/>
      <c r="AFY223" s="118"/>
      <c r="AFZ223" s="118"/>
      <c r="AGA223" s="118"/>
      <c r="AGB223" s="118"/>
      <c r="AGC223" s="118"/>
      <c r="AGD223" s="118"/>
      <c r="AGE223" s="118"/>
      <c r="AGF223" s="118"/>
      <c r="AGG223" s="118"/>
      <c r="AGH223" s="118"/>
      <c r="AGI223" s="118"/>
      <c r="AGJ223" s="118"/>
      <c r="AGK223" s="118"/>
      <c r="AGL223" s="118"/>
      <c r="AGM223" s="118"/>
      <c r="AGN223" s="118"/>
      <c r="AGO223" s="118"/>
      <c r="AGP223" s="118"/>
      <c r="AGQ223" s="118"/>
      <c r="AGR223" s="118"/>
      <c r="AGS223" s="118"/>
      <c r="AGT223" s="118"/>
      <c r="AGU223" s="118"/>
      <c r="AGV223" s="118"/>
      <c r="AGW223" s="118"/>
      <c r="AGX223" s="118"/>
      <c r="AGY223" s="118"/>
      <c r="AGZ223" s="118"/>
      <c r="AHA223" s="118"/>
      <c r="AHB223" s="118"/>
      <c r="AHC223" s="118"/>
      <c r="AHD223" s="118"/>
      <c r="AHE223" s="118"/>
      <c r="AHF223" s="118"/>
      <c r="AHG223" s="118"/>
      <c r="AHH223" s="118"/>
      <c r="AHI223" s="118"/>
      <c r="AHJ223" s="118"/>
      <c r="AHK223" s="118"/>
      <c r="AHL223" s="118"/>
      <c r="AHM223" s="118"/>
      <c r="AHN223" s="118"/>
      <c r="AHO223" s="118"/>
      <c r="AHP223" s="118"/>
      <c r="AHQ223" s="118"/>
      <c r="AHR223" s="118"/>
      <c r="AHS223" s="118"/>
      <c r="AHT223" s="118"/>
      <c r="AHU223" s="118"/>
      <c r="AHV223" s="118"/>
      <c r="AHW223" s="118"/>
      <c r="AHX223" s="118"/>
      <c r="AHY223" s="118"/>
      <c r="AHZ223" s="118"/>
      <c r="AIA223" s="118"/>
      <c r="AIB223" s="118"/>
      <c r="AIC223" s="118"/>
      <c r="AID223" s="118"/>
      <c r="AIE223" s="118"/>
      <c r="AIF223" s="118"/>
      <c r="AIG223" s="118"/>
      <c r="AIH223" s="118"/>
      <c r="AII223" s="118"/>
      <c r="AIJ223" s="118"/>
      <c r="AIK223" s="118"/>
      <c r="AIL223" s="118"/>
      <c r="AIM223" s="118"/>
      <c r="AIN223" s="118"/>
      <c r="AIO223" s="118"/>
      <c r="AIP223" s="118"/>
      <c r="AIQ223" s="118"/>
      <c r="AIR223" s="118"/>
      <c r="AIS223" s="118"/>
      <c r="AIT223" s="118"/>
      <c r="AIU223" s="118"/>
      <c r="AIV223" s="118"/>
      <c r="AIW223" s="118"/>
      <c r="AIX223" s="118"/>
      <c r="AIY223" s="118"/>
      <c r="AIZ223" s="118"/>
      <c r="AJA223" s="118"/>
      <c r="AJB223" s="118"/>
      <c r="AJC223" s="118"/>
      <c r="AJD223" s="118"/>
      <c r="AJE223" s="118"/>
      <c r="AJF223" s="118"/>
      <c r="AJG223" s="118"/>
      <c r="AJH223" s="118"/>
      <c r="AJI223" s="118"/>
      <c r="AJJ223" s="118"/>
      <c r="AJK223" s="118"/>
      <c r="AJL223" s="118"/>
      <c r="AJM223" s="118"/>
      <c r="AJN223" s="118"/>
      <c r="AJO223" s="118"/>
      <c r="AJP223" s="118"/>
      <c r="AJQ223" s="118"/>
      <c r="AJR223" s="118"/>
      <c r="AJS223" s="118"/>
      <c r="AJT223" s="118"/>
      <c r="AJU223" s="118"/>
      <c r="AJV223" s="118"/>
      <c r="AJW223" s="118"/>
      <c r="AJX223" s="118"/>
      <c r="AJY223" s="118"/>
      <c r="AJZ223" s="118"/>
      <c r="AKA223" s="118"/>
      <c r="AKB223" s="118"/>
      <c r="AKC223" s="118"/>
      <c r="AKD223" s="118"/>
      <c r="AKE223" s="118"/>
      <c r="AKF223" s="118"/>
      <c r="AKG223" s="118"/>
      <c r="AKH223" s="118"/>
      <c r="AKI223" s="118"/>
      <c r="AKJ223" s="118"/>
      <c r="AKK223" s="118"/>
      <c r="AKL223" s="118"/>
      <c r="AKM223" s="118"/>
      <c r="AKN223" s="118"/>
      <c r="AKO223" s="118"/>
      <c r="AKP223" s="118"/>
      <c r="AKQ223" s="118"/>
      <c r="AKR223" s="118"/>
      <c r="AKS223" s="118"/>
      <c r="AKT223" s="118"/>
      <c r="AKU223" s="118"/>
      <c r="AKV223" s="118"/>
      <c r="AKW223" s="118"/>
      <c r="AKX223" s="118"/>
      <c r="AKY223" s="118"/>
      <c r="AKZ223" s="118"/>
      <c r="ALA223" s="118"/>
      <c r="ALB223" s="118"/>
      <c r="ALC223" s="118"/>
      <c r="ALD223" s="118"/>
      <c r="ALE223" s="118"/>
      <c r="ALF223" s="118"/>
      <c r="ALG223" s="118"/>
      <c r="ALH223" s="118"/>
      <c r="ALI223" s="118"/>
      <c r="ALJ223" s="118"/>
      <c r="ALK223" s="118"/>
      <c r="ALL223" s="118"/>
      <c r="ALM223" s="118"/>
      <c r="ALN223" s="118"/>
      <c r="ALO223" s="118"/>
      <c r="ALP223" s="118"/>
      <c r="ALQ223" s="118"/>
      <c r="ALR223" s="118"/>
      <c r="ALS223" s="118"/>
      <c r="ALT223" s="118"/>
      <c r="ALU223" s="118"/>
      <c r="ALV223" s="118"/>
      <c r="ALW223" s="118"/>
      <c r="ALX223" s="118"/>
      <c r="ALY223" s="118"/>
      <c r="ALZ223" s="118"/>
      <c r="AMA223" s="118"/>
      <c r="AMB223" s="118"/>
      <c r="AMC223" s="118"/>
      <c r="AMD223" s="118"/>
      <c r="AME223" s="118"/>
      <c r="AMF223" s="118"/>
      <c r="AMG223" s="118"/>
      <c r="AMH223" s="118"/>
    </row>
    <row r="224" spans="1:1024" x14ac:dyDescent="0.25">
      <c r="A224" s="242" t="s">
        <v>855</v>
      </c>
      <c r="B224" s="163">
        <v>223</v>
      </c>
      <c r="C224" s="224" t="s">
        <v>24837</v>
      </c>
      <c r="D224" s="178" t="s">
        <v>856</v>
      </c>
      <c r="E224" s="429"/>
      <c r="F224" s="201"/>
      <c r="G224" s="180"/>
      <c r="H224" s="180"/>
      <c r="I224" s="319">
        <v>14.7</v>
      </c>
      <c r="J224" s="344"/>
      <c r="K224" s="65">
        <v>2</v>
      </c>
      <c r="L224" s="65">
        <v>1</v>
      </c>
      <c r="M224" s="65"/>
      <c r="N224" s="65"/>
      <c r="O224" s="368"/>
      <c r="P224" s="140"/>
      <c r="Q224" s="140"/>
      <c r="R224" s="140"/>
      <c r="S224" s="140"/>
      <c r="T224" s="140"/>
      <c r="U224" s="140"/>
      <c r="V224" s="219">
        <f t="shared" si="149"/>
        <v>100</v>
      </c>
      <c r="W224" s="219">
        <f t="shared" si="141"/>
        <v>100</v>
      </c>
      <c r="X224" s="219">
        <f t="shared" si="150"/>
        <v>100</v>
      </c>
      <c r="Y224" s="219">
        <f t="shared" si="113"/>
        <v>100</v>
      </c>
      <c r="Z224" s="219">
        <f t="shared" si="114"/>
        <v>100</v>
      </c>
      <c r="AA224" s="220">
        <f t="shared" si="147"/>
        <v>100</v>
      </c>
      <c r="AB224" s="220">
        <f t="shared" si="148"/>
        <v>100</v>
      </c>
      <c r="AC224" s="220">
        <f t="shared" si="117"/>
        <v>100</v>
      </c>
      <c r="AD224" s="416">
        <f t="shared" si="146"/>
        <v>1</v>
      </c>
      <c r="AE224" s="416">
        <f t="shared" si="121"/>
        <v>100</v>
      </c>
      <c r="AF224" s="212">
        <f t="shared" si="142"/>
        <v>10</v>
      </c>
      <c r="AG224" s="212">
        <f t="shared" si="143"/>
        <v>100</v>
      </c>
      <c r="AH224" s="212">
        <f t="shared" si="144"/>
        <v>100</v>
      </c>
      <c r="AI224" s="212">
        <f t="shared" si="145"/>
        <v>100</v>
      </c>
      <c r="AJ224" s="231" t="s">
        <v>24838</v>
      </c>
      <c r="AK224" s="118"/>
      <c r="AL224" s="118"/>
      <c r="AM224" s="214"/>
      <c r="AN224" s="118"/>
      <c r="AO224" s="118"/>
      <c r="AP224" s="412"/>
      <c r="AQ224" s="167" t="s">
        <v>760</v>
      </c>
      <c r="AR224" s="412"/>
      <c r="AS224" s="412"/>
      <c r="AT224" s="412"/>
      <c r="AU224" s="412"/>
      <c r="AV224" s="412"/>
      <c r="AW224" s="412"/>
      <c r="AX224" s="412"/>
      <c r="AY224" s="412"/>
      <c r="AZ224" s="412"/>
      <c r="BA224" s="412"/>
      <c r="BB224" s="412"/>
      <c r="BC224" s="412"/>
      <c r="BD224" s="412"/>
      <c r="BE224" s="412"/>
      <c r="BF224" s="412"/>
      <c r="BG224" s="412"/>
      <c r="BH224" s="412"/>
      <c r="BI224" s="412"/>
      <c r="BJ224" s="412"/>
      <c r="BK224" s="412"/>
      <c r="BL224" s="412"/>
      <c r="BM224" s="412"/>
      <c r="BN224" s="412"/>
      <c r="BO224" s="412"/>
      <c r="BP224" s="412"/>
      <c r="BQ224" s="412"/>
      <c r="BR224" s="412"/>
      <c r="BS224" s="412"/>
      <c r="BT224" s="412"/>
      <c r="BU224" s="412"/>
      <c r="BV224" s="412"/>
      <c r="BW224" s="412"/>
      <c r="BX224" s="412"/>
      <c r="BY224" s="412"/>
      <c r="BZ224" s="412"/>
      <c r="CA224" s="412"/>
      <c r="CB224" s="412"/>
      <c r="CC224" s="412"/>
      <c r="CD224" s="412"/>
      <c r="CE224" s="412"/>
      <c r="CF224" s="412"/>
      <c r="CG224" s="412"/>
      <c r="CH224" s="412"/>
      <c r="CI224" s="412"/>
      <c r="CJ224" s="412"/>
      <c r="CK224" s="412"/>
      <c r="CL224" s="412"/>
      <c r="CM224" s="412"/>
      <c r="CN224" s="412"/>
      <c r="CO224" s="412"/>
      <c r="CP224" s="412"/>
      <c r="CQ224" s="412"/>
      <c r="CR224" s="412"/>
      <c r="CS224" s="412"/>
      <c r="CT224" s="412"/>
      <c r="CU224" s="412"/>
      <c r="CV224" s="412"/>
      <c r="CW224" s="412"/>
      <c r="CX224" s="412"/>
      <c r="CY224" s="412"/>
      <c r="CZ224" s="412"/>
      <c r="DA224" s="412"/>
      <c r="DB224" s="412"/>
      <c r="DC224" s="412"/>
      <c r="DD224" s="412"/>
      <c r="DE224" s="412"/>
      <c r="DF224" s="412"/>
      <c r="DG224" s="412"/>
      <c r="DH224" s="412"/>
      <c r="DI224" s="412"/>
      <c r="DJ224" s="412"/>
      <c r="DK224" s="412"/>
      <c r="DL224" s="412"/>
      <c r="DM224" s="412"/>
      <c r="DN224" s="412"/>
      <c r="DO224" s="412"/>
      <c r="DP224" s="412"/>
      <c r="DQ224" s="412"/>
      <c r="DR224" s="412"/>
      <c r="DS224" s="412"/>
      <c r="DT224" s="412"/>
      <c r="DU224" s="412"/>
      <c r="DV224" s="412"/>
      <c r="DW224" s="412"/>
      <c r="DX224" s="412"/>
      <c r="DY224" s="412"/>
      <c r="DZ224" s="412"/>
      <c r="EA224" s="412"/>
      <c r="EB224" s="412"/>
      <c r="EC224" s="412"/>
      <c r="ED224" s="412"/>
      <c r="EE224" s="412"/>
      <c r="EF224" s="412"/>
      <c r="EG224" s="412"/>
      <c r="EH224" s="412"/>
      <c r="EI224" s="412"/>
      <c r="EJ224" s="412"/>
      <c r="EK224" s="412"/>
      <c r="EL224" s="412"/>
      <c r="EM224" s="412"/>
      <c r="EN224" s="412"/>
      <c r="EO224" s="412"/>
      <c r="EP224" s="412"/>
      <c r="EQ224" s="412"/>
      <c r="ER224" s="412"/>
      <c r="ES224" s="412"/>
      <c r="ET224" s="412"/>
      <c r="EU224" s="412"/>
      <c r="EV224" s="412"/>
      <c r="EW224" s="412"/>
      <c r="EX224" s="412"/>
      <c r="EY224" s="412"/>
      <c r="EZ224" s="412"/>
      <c r="FA224" s="412"/>
      <c r="FB224" s="412"/>
      <c r="FC224" s="412"/>
      <c r="FD224" s="412"/>
      <c r="FE224" s="412"/>
      <c r="FF224" s="412"/>
      <c r="FG224" s="412"/>
      <c r="FH224" s="412"/>
      <c r="FI224" s="412"/>
      <c r="FJ224" s="412"/>
      <c r="FK224" s="412"/>
      <c r="FL224" s="412"/>
      <c r="FM224" s="412"/>
      <c r="FN224" s="412"/>
      <c r="FO224" s="412"/>
      <c r="FP224" s="412"/>
      <c r="FQ224" s="412"/>
      <c r="FR224" s="412"/>
      <c r="FS224" s="412"/>
      <c r="FT224" s="412"/>
      <c r="FU224" s="412"/>
      <c r="FV224" s="412"/>
      <c r="FW224" s="412"/>
      <c r="FX224" s="412"/>
      <c r="FY224" s="412"/>
      <c r="FZ224" s="412"/>
      <c r="GA224" s="412"/>
      <c r="GB224" s="412"/>
      <c r="GC224" s="412"/>
      <c r="GD224" s="412"/>
      <c r="GE224" s="412"/>
      <c r="GF224" s="412"/>
      <c r="GG224" s="412"/>
      <c r="GH224" s="412"/>
      <c r="GI224" s="412"/>
      <c r="GJ224" s="412"/>
      <c r="GK224" s="412"/>
      <c r="GL224" s="412"/>
      <c r="GM224" s="412"/>
      <c r="GN224" s="412"/>
      <c r="GO224" s="412"/>
      <c r="GP224" s="412"/>
      <c r="GQ224" s="412"/>
      <c r="GR224" s="412"/>
      <c r="GS224" s="412"/>
      <c r="GT224" s="412"/>
      <c r="GU224" s="412"/>
      <c r="GV224" s="412"/>
      <c r="GW224" s="412"/>
      <c r="GX224" s="412"/>
      <c r="GY224" s="412"/>
      <c r="GZ224" s="412"/>
      <c r="HA224" s="412"/>
      <c r="HB224" s="412"/>
      <c r="HC224" s="412"/>
      <c r="HD224" s="412"/>
      <c r="HE224" s="412"/>
      <c r="HF224" s="412"/>
      <c r="HG224" s="412"/>
      <c r="HH224" s="412"/>
      <c r="HI224" s="412"/>
      <c r="HJ224" s="412"/>
      <c r="HK224" s="412"/>
      <c r="HL224" s="412"/>
      <c r="HM224" s="412"/>
      <c r="HN224" s="412"/>
      <c r="HO224" s="412"/>
      <c r="HP224" s="412"/>
      <c r="HQ224" s="412"/>
      <c r="HR224" s="412"/>
      <c r="HS224" s="412"/>
      <c r="HT224" s="412"/>
      <c r="HU224" s="412"/>
      <c r="HV224" s="412"/>
      <c r="HW224" s="412"/>
      <c r="HX224" s="412"/>
      <c r="HY224" s="412"/>
      <c r="HZ224" s="412"/>
      <c r="IA224" s="412"/>
      <c r="IB224" s="412"/>
      <c r="IC224" s="412"/>
      <c r="ID224" s="412"/>
      <c r="IE224" s="412"/>
      <c r="IF224" s="412"/>
      <c r="IG224" s="412"/>
      <c r="IH224" s="412"/>
      <c r="II224" s="412"/>
      <c r="IJ224" s="412"/>
      <c r="IK224" s="412"/>
      <c r="IL224" s="412"/>
      <c r="IM224" s="412"/>
      <c r="IN224" s="412"/>
      <c r="IO224" s="412"/>
      <c r="IP224" s="412"/>
      <c r="IQ224" s="412"/>
      <c r="IR224" s="412"/>
      <c r="IS224" s="412"/>
      <c r="IT224" s="412"/>
      <c r="IU224" s="412"/>
      <c r="IV224" s="412"/>
      <c r="IW224" s="412"/>
      <c r="IX224" s="412"/>
      <c r="IY224" s="412"/>
      <c r="IZ224" s="412"/>
      <c r="JA224" s="412"/>
      <c r="JB224" s="412"/>
      <c r="JC224" s="412"/>
      <c r="JD224" s="412"/>
      <c r="JE224" s="412"/>
      <c r="JF224" s="412"/>
      <c r="JG224" s="412"/>
      <c r="JH224" s="412"/>
      <c r="JI224" s="412"/>
      <c r="JJ224" s="412"/>
      <c r="JK224" s="412"/>
      <c r="JL224" s="412"/>
      <c r="JM224" s="412"/>
      <c r="JN224" s="412"/>
      <c r="JO224" s="412"/>
      <c r="JP224" s="412"/>
      <c r="JQ224" s="412"/>
      <c r="JR224" s="412"/>
      <c r="JS224" s="412"/>
      <c r="JT224" s="412"/>
      <c r="JU224" s="412"/>
      <c r="JV224" s="412"/>
      <c r="JW224" s="412"/>
      <c r="JX224" s="412"/>
      <c r="JY224" s="412"/>
      <c r="JZ224" s="412"/>
      <c r="KA224" s="412"/>
      <c r="KB224" s="412"/>
      <c r="KC224" s="412"/>
      <c r="KD224" s="412"/>
      <c r="KE224" s="412"/>
      <c r="KF224" s="412"/>
      <c r="KG224" s="412"/>
      <c r="KH224" s="412"/>
      <c r="KI224" s="412"/>
      <c r="KJ224" s="412"/>
      <c r="KK224" s="412"/>
      <c r="KL224" s="412"/>
      <c r="KM224" s="412"/>
      <c r="KN224" s="412"/>
      <c r="KO224" s="412"/>
      <c r="KP224" s="412"/>
      <c r="KQ224" s="412"/>
      <c r="KR224" s="412"/>
      <c r="KS224" s="412"/>
      <c r="KT224" s="412"/>
      <c r="KU224" s="412"/>
      <c r="KV224" s="412"/>
      <c r="KW224" s="412"/>
      <c r="KX224" s="412"/>
      <c r="KY224" s="412"/>
      <c r="KZ224" s="412"/>
      <c r="LA224" s="412"/>
      <c r="LB224" s="412"/>
      <c r="LC224" s="412"/>
      <c r="LD224" s="412"/>
      <c r="LE224" s="412"/>
      <c r="LF224" s="412"/>
      <c r="LG224" s="412"/>
      <c r="LH224" s="412"/>
      <c r="LI224" s="412"/>
      <c r="LJ224" s="412"/>
      <c r="LK224" s="412"/>
      <c r="LL224" s="412"/>
      <c r="LM224" s="412"/>
      <c r="LN224" s="412"/>
      <c r="LO224" s="412"/>
      <c r="LP224" s="412"/>
      <c r="LQ224" s="412"/>
      <c r="LR224" s="412"/>
      <c r="LS224" s="412"/>
      <c r="LT224" s="412"/>
      <c r="LU224" s="412"/>
      <c r="LV224" s="412"/>
      <c r="LW224" s="412"/>
      <c r="LX224" s="412"/>
      <c r="LY224" s="412"/>
      <c r="LZ224" s="412"/>
      <c r="MA224" s="412"/>
      <c r="MB224" s="412"/>
      <c r="MC224" s="412"/>
      <c r="MD224" s="412"/>
      <c r="ME224" s="412"/>
      <c r="MF224" s="412"/>
      <c r="MG224" s="412"/>
      <c r="MH224" s="412"/>
      <c r="MI224" s="412"/>
      <c r="MJ224" s="412"/>
      <c r="MK224" s="412"/>
      <c r="ML224" s="412"/>
      <c r="MM224" s="412"/>
      <c r="MN224" s="412"/>
      <c r="MO224" s="412"/>
      <c r="MP224" s="412"/>
      <c r="MQ224" s="412"/>
      <c r="MR224" s="412"/>
      <c r="MS224" s="412"/>
      <c r="MT224" s="412"/>
      <c r="MU224" s="412"/>
      <c r="MV224" s="412"/>
      <c r="MW224" s="412"/>
      <c r="MX224" s="412"/>
      <c r="MY224" s="412"/>
      <c r="MZ224" s="412"/>
      <c r="NA224" s="412"/>
      <c r="NB224" s="412"/>
      <c r="NC224" s="412"/>
      <c r="ND224" s="412"/>
      <c r="NE224" s="412"/>
      <c r="NF224" s="412"/>
      <c r="NG224" s="412"/>
      <c r="NH224" s="412"/>
      <c r="NI224" s="412"/>
      <c r="NJ224" s="412"/>
      <c r="NK224" s="412"/>
      <c r="NL224" s="412"/>
      <c r="NM224" s="412"/>
      <c r="NN224" s="412"/>
      <c r="NO224" s="412"/>
      <c r="NP224" s="412"/>
      <c r="NQ224" s="412"/>
      <c r="NR224" s="412"/>
      <c r="NS224" s="412"/>
      <c r="NT224" s="412"/>
      <c r="NU224" s="412"/>
      <c r="NV224" s="412"/>
      <c r="NW224" s="412"/>
      <c r="NX224" s="412"/>
      <c r="NY224" s="412"/>
      <c r="NZ224" s="412"/>
      <c r="OA224" s="412"/>
      <c r="OB224" s="412"/>
      <c r="OC224" s="412"/>
      <c r="OD224" s="412"/>
      <c r="OE224" s="412"/>
      <c r="OF224" s="412"/>
      <c r="OG224" s="412"/>
      <c r="OH224" s="412"/>
      <c r="OI224" s="412"/>
      <c r="OJ224" s="412"/>
      <c r="OK224" s="412"/>
      <c r="OL224" s="412"/>
      <c r="OM224" s="412"/>
      <c r="ON224" s="412"/>
      <c r="OO224" s="412"/>
      <c r="OP224" s="412"/>
      <c r="OQ224" s="412"/>
      <c r="OR224" s="412"/>
      <c r="OS224" s="412"/>
      <c r="OT224" s="412"/>
      <c r="OU224" s="412"/>
      <c r="OV224" s="412"/>
      <c r="OW224" s="412"/>
      <c r="OX224" s="412"/>
      <c r="OY224" s="412"/>
      <c r="OZ224" s="412"/>
      <c r="PA224" s="412"/>
      <c r="PB224" s="412"/>
      <c r="PC224" s="412"/>
      <c r="PD224" s="412"/>
      <c r="PE224" s="412"/>
      <c r="PF224" s="412"/>
      <c r="PG224" s="412"/>
      <c r="PH224" s="412"/>
      <c r="PI224" s="412"/>
      <c r="PJ224" s="412"/>
      <c r="PK224" s="412"/>
      <c r="PL224" s="412"/>
      <c r="PM224" s="412"/>
      <c r="PN224" s="412"/>
      <c r="PO224" s="412"/>
      <c r="PP224" s="412"/>
      <c r="PQ224" s="412"/>
      <c r="PR224" s="412"/>
      <c r="PS224" s="412"/>
      <c r="PT224" s="412"/>
      <c r="PU224" s="412"/>
      <c r="PV224" s="412"/>
      <c r="PW224" s="412"/>
      <c r="PX224" s="412"/>
      <c r="PY224" s="412"/>
      <c r="PZ224" s="412"/>
      <c r="QA224" s="412"/>
      <c r="QB224" s="412"/>
      <c r="QC224" s="412"/>
      <c r="QD224" s="412"/>
      <c r="QE224" s="412"/>
      <c r="QF224" s="412"/>
      <c r="QG224" s="412"/>
      <c r="QH224" s="412"/>
      <c r="QI224" s="412"/>
      <c r="QJ224" s="412"/>
      <c r="QK224" s="412"/>
      <c r="QL224" s="412"/>
      <c r="QM224" s="412"/>
      <c r="QN224" s="412"/>
      <c r="QO224" s="412"/>
      <c r="QP224" s="412"/>
      <c r="QQ224" s="412"/>
      <c r="QR224" s="412"/>
      <c r="QS224" s="412"/>
      <c r="QT224" s="412"/>
      <c r="QU224" s="412"/>
      <c r="QV224" s="412"/>
      <c r="QW224" s="412"/>
      <c r="QX224" s="412"/>
      <c r="QY224" s="412"/>
      <c r="QZ224" s="412"/>
      <c r="RA224" s="412"/>
      <c r="RB224" s="412"/>
      <c r="RC224" s="412"/>
      <c r="RD224" s="412"/>
      <c r="RE224" s="412"/>
      <c r="RF224" s="412"/>
      <c r="RG224" s="412"/>
      <c r="RH224" s="412"/>
      <c r="RI224" s="412"/>
      <c r="RJ224" s="412"/>
      <c r="RK224" s="412"/>
      <c r="RL224" s="412"/>
      <c r="RM224" s="412"/>
      <c r="RN224" s="412"/>
      <c r="RO224" s="412"/>
      <c r="RP224" s="412"/>
      <c r="RQ224" s="412"/>
      <c r="RR224" s="412"/>
      <c r="RS224" s="412"/>
      <c r="RT224" s="412"/>
      <c r="RU224" s="412"/>
      <c r="RV224" s="412"/>
      <c r="RW224" s="412"/>
      <c r="RX224" s="412"/>
      <c r="RY224" s="412"/>
      <c r="RZ224" s="412"/>
      <c r="SA224" s="412"/>
      <c r="SB224" s="412"/>
      <c r="SC224" s="412"/>
      <c r="SD224" s="412"/>
      <c r="SE224" s="412"/>
      <c r="SF224" s="412"/>
      <c r="SG224" s="412"/>
      <c r="SH224" s="412"/>
      <c r="SI224" s="412"/>
      <c r="SJ224" s="412"/>
      <c r="SK224" s="412"/>
      <c r="SL224" s="412"/>
      <c r="SM224" s="412"/>
      <c r="SN224" s="412"/>
      <c r="SO224" s="412"/>
      <c r="SP224" s="412"/>
      <c r="SQ224" s="412"/>
      <c r="SR224" s="412"/>
      <c r="SS224" s="412"/>
      <c r="ST224" s="412"/>
      <c r="SU224" s="412"/>
      <c r="SV224" s="412"/>
      <c r="SW224" s="412"/>
      <c r="SX224" s="412"/>
      <c r="SY224" s="412"/>
      <c r="SZ224" s="412"/>
      <c r="TA224" s="412"/>
      <c r="TB224" s="412"/>
      <c r="TC224" s="412"/>
      <c r="TD224" s="412"/>
      <c r="TE224" s="412"/>
      <c r="TF224" s="412"/>
      <c r="TG224" s="412"/>
      <c r="TH224" s="412"/>
      <c r="TI224" s="412"/>
      <c r="TJ224" s="412"/>
      <c r="TK224" s="412"/>
      <c r="TL224" s="412"/>
      <c r="TM224" s="412"/>
      <c r="TN224" s="412"/>
      <c r="TO224" s="412"/>
      <c r="TP224" s="412"/>
      <c r="TQ224" s="412"/>
      <c r="TR224" s="412"/>
      <c r="TS224" s="412"/>
      <c r="TT224" s="412"/>
      <c r="TU224" s="412"/>
      <c r="TV224" s="412"/>
      <c r="TW224" s="412"/>
      <c r="TX224" s="412"/>
      <c r="TY224" s="412"/>
      <c r="TZ224" s="412"/>
      <c r="UA224" s="412"/>
      <c r="UB224" s="412"/>
      <c r="UC224" s="412"/>
      <c r="UD224" s="412"/>
      <c r="UE224" s="412"/>
      <c r="UF224" s="412"/>
      <c r="UG224" s="412"/>
      <c r="UH224" s="412"/>
      <c r="UI224" s="412"/>
      <c r="UJ224" s="412"/>
      <c r="UK224" s="412"/>
      <c r="UL224" s="412"/>
      <c r="UM224" s="412"/>
      <c r="UN224" s="412"/>
      <c r="UO224" s="412"/>
      <c r="UP224" s="412"/>
      <c r="UQ224" s="412"/>
      <c r="UR224" s="412"/>
      <c r="US224" s="412"/>
      <c r="UT224" s="412"/>
      <c r="UU224" s="412"/>
      <c r="UV224" s="412"/>
      <c r="UW224" s="412"/>
      <c r="UX224" s="412"/>
      <c r="UY224" s="412"/>
      <c r="UZ224" s="412"/>
      <c r="VA224" s="412"/>
      <c r="VB224" s="412"/>
      <c r="VC224" s="412"/>
      <c r="VD224" s="412"/>
      <c r="VE224" s="412"/>
      <c r="VF224" s="412"/>
      <c r="VG224" s="412"/>
      <c r="VH224" s="412"/>
      <c r="VI224" s="412"/>
      <c r="VJ224" s="412"/>
      <c r="VK224" s="412"/>
      <c r="VL224" s="412"/>
      <c r="VM224" s="412"/>
      <c r="VN224" s="412"/>
      <c r="VO224" s="412"/>
      <c r="VP224" s="412"/>
      <c r="VQ224" s="412"/>
      <c r="VR224" s="412"/>
      <c r="VS224" s="412"/>
      <c r="VT224" s="412"/>
      <c r="VU224" s="412"/>
      <c r="VV224" s="412"/>
      <c r="VW224" s="412"/>
      <c r="VX224" s="412"/>
      <c r="VY224" s="412"/>
      <c r="VZ224" s="412"/>
      <c r="WA224" s="412"/>
      <c r="WB224" s="412"/>
      <c r="WC224" s="412"/>
      <c r="WD224" s="412"/>
      <c r="WE224" s="412"/>
      <c r="WF224" s="412"/>
      <c r="WG224" s="412"/>
      <c r="WH224" s="412"/>
      <c r="WI224" s="412"/>
      <c r="WJ224" s="412"/>
      <c r="WK224" s="412"/>
      <c r="WL224" s="412"/>
      <c r="WM224" s="412"/>
      <c r="WN224" s="412"/>
      <c r="WO224" s="412"/>
      <c r="WP224" s="412"/>
      <c r="WQ224" s="412"/>
      <c r="WR224" s="412"/>
      <c r="WS224" s="412"/>
      <c r="WT224" s="412"/>
      <c r="WU224" s="412"/>
      <c r="WV224" s="412"/>
      <c r="WW224" s="412"/>
      <c r="WX224" s="412"/>
      <c r="WY224" s="412"/>
      <c r="WZ224" s="412"/>
      <c r="XA224" s="412"/>
      <c r="XB224" s="412"/>
      <c r="XC224" s="412"/>
      <c r="XD224" s="412"/>
      <c r="XE224" s="412"/>
      <c r="XF224" s="412"/>
      <c r="XG224" s="412"/>
      <c r="XH224" s="412"/>
      <c r="XI224" s="412"/>
      <c r="XJ224" s="412"/>
      <c r="XK224" s="412"/>
      <c r="XL224" s="412"/>
      <c r="XM224" s="412"/>
      <c r="XN224" s="412"/>
      <c r="XO224" s="412"/>
      <c r="XP224" s="412"/>
      <c r="XQ224" s="412"/>
      <c r="XR224" s="412"/>
      <c r="XS224" s="412"/>
      <c r="XT224" s="412"/>
      <c r="XU224" s="412"/>
      <c r="XV224" s="412"/>
      <c r="XW224" s="412"/>
      <c r="XX224" s="412"/>
      <c r="XY224" s="412"/>
      <c r="XZ224" s="412"/>
      <c r="YA224" s="412"/>
      <c r="YB224" s="412"/>
      <c r="YC224" s="412"/>
      <c r="YD224" s="412"/>
      <c r="YE224" s="412"/>
      <c r="YF224" s="412"/>
      <c r="YG224" s="412"/>
      <c r="YH224" s="412"/>
      <c r="YI224" s="412"/>
      <c r="YJ224" s="412"/>
      <c r="YK224" s="412"/>
      <c r="YL224" s="412"/>
      <c r="YM224" s="412"/>
      <c r="YN224" s="412"/>
      <c r="YO224" s="412"/>
      <c r="YP224" s="412"/>
      <c r="YQ224" s="412"/>
      <c r="YR224" s="412"/>
      <c r="YS224" s="412"/>
      <c r="YT224" s="412"/>
      <c r="YU224" s="412"/>
      <c r="YV224" s="412"/>
      <c r="YW224" s="412"/>
      <c r="YX224" s="412"/>
      <c r="YY224" s="412"/>
      <c r="YZ224" s="412"/>
      <c r="ZA224" s="412"/>
      <c r="ZB224" s="412"/>
      <c r="ZC224" s="412"/>
      <c r="ZD224" s="412"/>
      <c r="ZE224" s="412"/>
      <c r="ZF224" s="412"/>
      <c r="ZG224" s="412"/>
      <c r="ZH224" s="412"/>
      <c r="ZI224" s="412"/>
      <c r="ZJ224" s="412"/>
      <c r="ZK224" s="412"/>
      <c r="ZL224" s="412"/>
      <c r="ZM224" s="412"/>
      <c r="ZN224" s="412"/>
      <c r="ZO224" s="412"/>
      <c r="ZP224" s="412"/>
      <c r="ZQ224" s="412"/>
      <c r="ZR224" s="412"/>
      <c r="ZS224" s="412"/>
      <c r="ZT224" s="412"/>
      <c r="ZU224" s="412"/>
      <c r="ZV224" s="412"/>
      <c r="ZW224" s="412"/>
      <c r="ZX224" s="412"/>
      <c r="ZY224" s="412"/>
      <c r="ZZ224" s="412"/>
      <c r="AAA224" s="412"/>
      <c r="AAB224" s="412"/>
      <c r="AAC224" s="412"/>
      <c r="AAD224" s="412"/>
      <c r="AAE224" s="412"/>
      <c r="AAF224" s="412"/>
      <c r="AAG224" s="412"/>
      <c r="AAH224" s="412"/>
      <c r="AAI224" s="412"/>
      <c r="AAJ224" s="412"/>
      <c r="AAK224" s="412"/>
      <c r="AAL224" s="412"/>
      <c r="AAM224" s="412"/>
      <c r="AAN224" s="412"/>
      <c r="AAO224" s="412"/>
      <c r="AAP224" s="412"/>
      <c r="AAQ224" s="412"/>
      <c r="AAR224" s="412"/>
      <c r="AAS224" s="412"/>
      <c r="AAT224" s="412"/>
      <c r="AAU224" s="412"/>
      <c r="AAV224" s="412"/>
      <c r="AAW224" s="412"/>
      <c r="AAX224" s="412"/>
      <c r="AAY224" s="412"/>
      <c r="AAZ224" s="412"/>
      <c r="ABA224" s="412"/>
      <c r="ABB224" s="412"/>
      <c r="ABC224" s="412"/>
      <c r="ABD224" s="412"/>
      <c r="ABE224" s="412"/>
      <c r="ABF224" s="412"/>
      <c r="ABG224" s="412"/>
      <c r="ABH224" s="412"/>
      <c r="ABI224" s="412"/>
      <c r="ABJ224" s="412"/>
      <c r="ABK224" s="412"/>
      <c r="ABL224" s="412"/>
      <c r="ABM224" s="412"/>
      <c r="ABN224" s="412"/>
      <c r="ABO224" s="412"/>
      <c r="ABP224" s="412"/>
      <c r="ABQ224" s="412"/>
      <c r="ABR224" s="412"/>
      <c r="ABS224" s="412"/>
      <c r="ABT224" s="412"/>
      <c r="ABU224" s="412"/>
      <c r="ABV224" s="412"/>
      <c r="ABW224" s="412"/>
      <c r="ABX224" s="412"/>
      <c r="ABY224" s="412"/>
      <c r="ABZ224" s="412"/>
      <c r="ACA224" s="412"/>
      <c r="ACB224" s="412"/>
      <c r="ACC224" s="412"/>
      <c r="ACD224" s="412"/>
      <c r="ACE224" s="412"/>
      <c r="ACF224" s="412"/>
      <c r="ACG224" s="412"/>
      <c r="ACH224" s="412"/>
      <c r="ACI224" s="412"/>
      <c r="ACJ224" s="412"/>
      <c r="ACK224" s="412"/>
      <c r="ACL224" s="412"/>
      <c r="ACM224" s="412"/>
      <c r="ACN224" s="412"/>
      <c r="ACO224" s="412"/>
      <c r="ACP224" s="412"/>
      <c r="ACQ224" s="412"/>
      <c r="ACR224" s="412"/>
      <c r="ACS224" s="412"/>
      <c r="ACT224" s="412"/>
      <c r="ACU224" s="412"/>
      <c r="ACV224" s="412"/>
      <c r="ACW224" s="412"/>
      <c r="ACX224" s="412"/>
      <c r="ACY224" s="412"/>
      <c r="ACZ224" s="412"/>
      <c r="ADA224" s="412"/>
      <c r="ADB224" s="412"/>
      <c r="ADC224" s="412"/>
      <c r="ADD224" s="412"/>
      <c r="ADE224" s="412"/>
      <c r="ADF224" s="412"/>
      <c r="ADG224" s="412"/>
      <c r="ADH224" s="412"/>
      <c r="ADI224" s="412"/>
      <c r="ADJ224" s="412"/>
      <c r="ADK224" s="412"/>
      <c r="ADL224" s="412"/>
      <c r="ADM224" s="412"/>
      <c r="ADN224" s="412"/>
      <c r="ADO224" s="412"/>
      <c r="ADP224" s="412"/>
      <c r="ADQ224" s="412"/>
      <c r="ADR224" s="412"/>
      <c r="ADS224" s="412"/>
      <c r="ADT224" s="412"/>
      <c r="ADU224" s="412"/>
      <c r="ADV224" s="412"/>
      <c r="ADW224" s="412"/>
      <c r="ADX224" s="412"/>
      <c r="ADY224" s="412"/>
      <c r="ADZ224" s="412"/>
      <c r="AEA224" s="412"/>
      <c r="AEB224" s="412"/>
      <c r="AEC224" s="412"/>
      <c r="AED224" s="412"/>
      <c r="AEE224" s="412"/>
      <c r="AEF224" s="412"/>
      <c r="AEG224" s="412"/>
      <c r="AEH224" s="412"/>
      <c r="AEI224" s="412"/>
      <c r="AEJ224" s="412"/>
      <c r="AEK224" s="412"/>
      <c r="AEL224" s="412"/>
      <c r="AEM224" s="412"/>
      <c r="AEN224" s="412"/>
      <c r="AEO224" s="412"/>
      <c r="AEP224" s="412"/>
      <c r="AEQ224" s="412"/>
      <c r="AER224" s="412"/>
      <c r="AES224" s="412"/>
      <c r="AET224" s="412"/>
      <c r="AEU224" s="412"/>
      <c r="AEV224" s="412"/>
      <c r="AEW224" s="412"/>
      <c r="AEX224" s="412"/>
      <c r="AEY224" s="412"/>
      <c r="AEZ224" s="412"/>
      <c r="AFA224" s="412"/>
      <c r="AFB224" s="412"/>
      <c r="AFC224" s="412"/>
      <c r="AFD224" s="412"/>
      <c r="AFE224" s="412"/>
      <c r="AFF224" s="412"/>
      <c r="AFG224" s="412"/>
      <c r="AFH224" s="412"/>
      <c r="AFI224" s="412"/>
      <c r="AFJ224" s="412"/>
      <c r="AFK224" s="412"/>
      <c r="AFL224" s="412"/>
      <c r="AFM224" s="412"/>
      <c r="AFN224" s="412"/>
      <c r="AFO224" s="412"/>
      <c r="AFP224" s="412"/>
      <c r="AFQ224" s="412"/>
      <c r="AFR224" s="412"/>
      <c r="AFS224" s="412"/>
      <c r="AFT224" s="412"/>
      <c r="AFU224" s="412"/>
      <c r="AFV224" s="412"/>
      <c r="AFW224" s="412"/>
      <c r="AFX224" s="412"/>
      <c r="AFY224" s="412"/>
      <c r="AFZ224" s="412"/>
      <c r="AGA224" s="412"/>
      <c r="AGB224" s="412"/>
      <c r="AGC224" s="412"/>
      <c r="AGD224" s="412"/>
      <c r="AGE224" s="412"/>
      <c r="AGF224" s="412"/>
      <c r="AGG224" s="412"/>
      <c r="AGH224" s="412"/>
      <c r="AGI224" s="412"/>
      <c r="AGJ224" s="412"/>
      <c r="AGK224" s="412"/>
      <c r="AGL224" s="412"/>
      <c r="AGM224" s="412"/>
      <c r="AGN224" s="412"/>
      <c r="AGO224" s="412"/>
      <c r="AGP224" s="412"/>
      <c r="AGQ224" s="412"/>
      <c r="AGR224" s="412"/>
      <c r="AGS224" s="412"/>
      <c r="AGT224" s="412"/>
      <c r="AGU224" s="412"/>
      <c r="AGV224" s="412"/>
      <c r="AGW224" s="412"/>
      <c r="AGX224" s="412"/>
      <c r="AGY224" s="412"/>
      <c r="AGZ224" s="412"/>
      <c r="AHA224" s="412"/>
      <c r="AHB224" s="412"/>
      <c r="AHC224" s="412"/>
      <c r="AHD224" s="412"/>
      <c r="AHE224" s="412"/>
      <c r="AHF224" s="412"/>
      <c r="AHG224" s="412"/>
      <c r="AHH224" s="412"/>
      <c r="AHI224" s="412"/>
      <c r="AHJ224" s="412"/>
      <c r="AHK224" s="412"/>
      <c r="AHL224" s="412"/>
      <c r="AHM224" s="412"/>
      <c r="AHN224" s="412"/>
      <c r="AHO224" s="412"/>
      <c r="AHP224" s="412"/>
      <c r="AHQ224" s="412"/>
      <c r="AHR224" s="412"/>
      <c r="AHS224" s="412"/>
      <c r="AHT224" s="412"/>
      <c r="AHU224" s="412"/>
      <c r="AHV224" s="412"/>
      <c r="AHW224" s="412"/>
      <c r="AHX224" s="412"/>
      <c r="AHY224" s="412"/>
      <c r="AHZ224" s="412"/>
      <c r="AIA224" s="412"/>
      <c r="AIB224" s="412"/>
      <c r="AIC224" s="412"/>
      <c r="AID224" s="412"/>
      <c r="AIE224" s="412"/>
      <c r="AIF224" s="412"/>
      <c r="AIG224" s="412"/>
      <c r="AIH224" s="412"/>
      <c r="AII224" s="412"/>
      <c r="AIJ224" s="412"/>
      <c r="AIK224" s="412"/>
      <c r="AIL224" s="412"/>
      <c r="AIM224" s="412"/>
      <c r="AIN224" s="412"/>
      <c r="AIO224" s="412"/>
      <c r="AIP224" s="412"/>
      <c r="AIQ224" s="412"/>
      <c r="AIR224" s="412"/>
      <c r="AIS224" s="412"/>
      <c r="AIT224" s="412"/>
      <c r="AIU224" s="412"/>
      <c r="AIV224" s="412"/>
      <c r="AIW224" s="412"/>
      <c r="AIX224" s="412"/>
      <c r="AIY224" s="412"/>
      <c r="AIZ224" s="412"/>
      <c r="AJA224" s="412"/>
      <c r="AJB224" s="412"/>
      <c r="AJC224" s="412"/>
      <c r="AJD224" s="412"/>
      <c r="AJE224" s="412"/>
      <c r="AJF224" s="412"/>
      <c r="AJG224" s="412"/>
      <c r="AJH224" s="412"/>
      <c r="AJI224" s="412"/>
      <c r="AJJ224" s="412"/>
      <c r="AJK224" s="412"/>
      <c r="AJL224" s="412"/>
      <c r="AJM224" s="412"/>
      <c r="AJN224" s="412"/>
      <c r="AJO224" s="412"/>
      <c r="AJP224" s="412"/>
      <c r="AJQ224" s="412"/>
      <c r="AJR224" s="412"/>
      <c r="AJS224" s="412"/>
      <c r="AJT224" s="412"/>
      <c r="AJU224" s="412"/>
      <c r="AJV224" s="412"/>
      <c r="AJW224" s="412"/>
      <c r="AJX224" s="412"/>
      <c r="AJY224" s="412"/>
      <c r="AJZ224" s="412"/>
      <c r="AKA224" s="412"/>
      <c r="AKB224" s="412"/>
      <c r="AKC224" s="412"/>
      <c r="AKD224" s="412"/>
      <c r="AKE224" s="412"/>
      <c r="AKF224" s="412"/>
      <c r="AKG224" s="412"/>
      <c r="AKH224" s="412"/>
      <c r="AKI224" s="412"/>
      <c r="AKJ224" s="412"/>
      <c r="AKK224" s="412"/>
      <c r="AKL224" s="412"/>
      <c r="AKM224" s="412"/>
      <c r="AKN224" s="412"/>
      <c r="AKO224" s="412"/>
      <c r="AKP224" s="412"/>
      <c r="AKQ224" s="412"/>
      <c r="AKR224" s="412"/>
      <c r="AKS224" s="412"/>
      <c r="AKT224" s="412"/>
      <c r="AKU224" s="412"/>
      <c r="AKV224" s="412"/>
      <c r="AKW224" s="412"/>
      <c r="AKX224" s="412"/>
      <c r="AKY224" s="412"/>
      <c r="AKZ224" s="412"/>
      <c r="ALA224" s="412"/>
      <c r="ALB224" s="412"/>
      <c r="ALC224" s="412"/>
      <c r="ALD224" s="412"/>
      <c r="ALE224" s="412"/>
      <c r="ALF224" s="412"/>
      <c r="ALG224" s="412"/>
      <c r="ALH224" s="412"/>
      <c r="ALI224" s="412"/>
      <c r="ALJ224" s="412"/>
      <c r="ALK224" s="412"/>
      <c r="ALL224" s="412"/>
      <c r="ALM224" s="412"/>
      <c r="ALN224" s="412"/>
      <c r="ALO224" s="412"/>
      <c r="ALP224" s="412"/>
      <c r="ALQ224" s="412"/>
      <c r="ALR224" s="412"/>
      <c r="ALS224" s="412"/>
      <c r="ALT224" s="412"/>
      <c r="ALU224" s="412"/>
      <c r="ALV224" s="412"/>
      <c r="ALW224" s="412"/>
      <c r="ALX224" s="412"/>
      <c r="ALY224" s="412"/>
      <c r="ALZ224" s="412"/>
      <c r="AMA224" s="412"/>
      <c r="AMB224" s="412"/>
      <c r="AMC224" s="412"/>
      <c r="AMD224" s="412"/>
      <c r="AME224" s="412"/>
      <c r="AMF224" s="412"/>
      <c r="AMG224" s="412"/>
      <c r="AMH224" s="412"/>
    </row>
    <row r="225" spans="1:1023" x14ac:dyDescent="0.25">
      <c r="A225" s="242" t="s">
        <v>857</v>
      </c>
      <c r="B225" s="163">
        <v>224</v>
      </c>
      <c r="C225" s="224" t="s">
        <v>24839</v>
      </c>
      <c r="D225" s="178" t="s">
        <v>858</v>
      </c>
      <c r="E225" s="429"/>
      <c r="F225" s="201"/>
      <c r="G225" s="180"/>
      <c r="H225" s="180"/>
      <c r="I225" s="319">
        <v>14.5</v>
      </c>
      <c r="J225" s="344"/>
      <c r="K225" s="65"/>
      <c r="L225" s="65"/>
      <c r="M225" s="65"/>
      <c r="N225" s="65"/>
      <c r="O225" s="368"/>
      <c r="P225" s="140"/>
      <c r="Q225" s="140"/>
      <c r="R225" s="140"/>
      <c r="S225" s="140"/>
      <c r="T225" s="140"/>
      <c r="U225" s="386"/>
      <c r="V225" s="219">
        <f t="shared" si="149"/>
        <v>100</v>
      </c>
      <c r="W225" s="219">
        <f t="shared" si="141"/>
        <v>100</v>
      </c>
      <c r="X225" s="219">
        <f t="shared" si="150"/>
        <v>100</v>
      </c>
      <c r="Y225" s="219">
        <f t="shared" si="113"/>
        <v>100</v>
      </c>
      <c r="Z225" s="219">
        <f t="shared" si="114"/>
        <v>100</v>
      </c>
      <c r="AA225" s="220">
        <f t="shared" si="147"/>
        <v>100</v>
      </c>
      <c r="AB225" s="220">
        <f t="shared" si="148"/>
        <v>100</v>
      </c>
      <c r="AC225" s="220">
        <f t="shared" si="117"/>
        <v>100</v>
      </c>
      <c r="AD225" s="416">
        <f t="shared" si="146"/>
        <v>100</v>
      </c>
      <c r="AE225" s="416">
        <f t="shared" si="121"/>
        <v>100</v>
      </c>
      <c r="AF225" s="212">
        <f t="shared" si="142"/>
        <v>100</v>
      </c>
      <c r="AG225" s="212">
        <f t="shared" si="143"/>
        <v>100</v>
      </c>
      <c r="AH225" s="212">
        <f t="shared" si="144"/>
        <v>100</v>
      </c>
      <c r="AI225" s="212">
        <f t="shared" si="145"/>
        <v>100</v>
      </c>
      <c r="AJ225" s="231" t="s">
        <v>24840</v>
      </c>
      <c r="AK225" s="118"/>
      <c r="AL225" s="118"/>
      <c r="AM225" s="214"/>
      <c r="AN225" s="118"/>
      <c r="AO225" s="118"/>
      <c r="AP225" s="412"/>
      <c r="AQ225" s="167" t="s">
        <v>859</v>
      </c>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2"/>
      <c r="FG225" s="412"/>
      <c r="FH225" s="412"/>
      <c r="FI225" s="412"/>
      <c r="FJ225" s="412"/>
      <c r="FK225" s="412"/>
      <c r="FL225" s="412"/>
      <c r="FM225" s="412"/>
      <c r="FN225" s="412"/>
      <c r="FO225" s="412"/>
      <c r="FP225" s="412"/>
      <c r="FQ225" s="412"/>
      <c r="FR225" s="412"/>
      <c r="FS225" s="412"/>
      <c r="FT225" s="412"/>
      <c r="FU225" s="412"/>
      <c r="FV225" s="412"/>
      <c r="FW225" s="412"/>
      <c r="FX225" s="412"/>
      <c r="FY225" s="412"/>
      <c r="FZ225" s="412"/>
      <c r="GA225" s="412"/>
      <c r="GB225" s="412"/>
      <c r="GC225" s="412"/>
      <c r="GD225" s="412"/>
      <c r="GE225" s="412"/>
      <c r="GF225" s="412"/>
      <c r="GG225" s="412"/>
      <c r="GH225" s="412"/>
      <c r="GI225" s="412"/>
      <c r="GJ225" s="412"/>
      <c r="GK225" s="412"/>
      <c r="GL225" s="412"/>
      <c r="GM225" s="412"/>
      <c r="GN225" s="412"/>
      <c r="GO225" s="412"/>
      <c r="GP225" s="412"/>
      <c r="GQ225" s="412"/>
      <c r="GR225" s="412"/>
      <c r="GS225" s="412"/>
      <c r="GT225" s="412"/>
      <c r="GU225" s="412"/>
      <c r="GV225" s="412"/>
      <c r="GW225" s="412"/>
      <c r="GX225" s="412"/>
      <c r="GY225" s="412"/>
      <c r="GZ225" s="412"/>
      <c r="HA225" s="412"/>
      <c r="HB225" s="412"/>
      <c r="HC225" s="412"/>
      <c r="HD225" s="412"/>
      <c r="HE225" s="412"/>
      <c r="HF225" s="412"/>
      <c r="HG225" s="412"/>
      <c r="HH225" s="412"/>
      <c r="HI225" s="412"/>
      <c r="HJ225" s="412"/>
      <c r="HK225" s="412"/>
      <c r="HL225" s="412"/>
      <c r="HM225" s="412"/>
      <c r="HN225" s="412"/>
      <c r="HO225" s="412"/>
      <c r="HP225" s="412"/>
      <c r="HQ225" s="412"/>
      <c r="HR225" s="412"/>
      <c r="HS225" s="412"/>
      <c r="HT225" s="412"/>
      <c r="HU225" s="412"/>
      <c r="HV225" s="412"/>
      <c r="HW225" s="412"/>
      <c r="HX225" s="412"/>
      <c r="HY225" s="412"/>
      <c r="HZ225" s="412"/>
      <c r="IA225" s="412"/>
      <c r="IB225" s="412"/>
      <c r="IC225" s="412"/>
      <c r="ID225" s="412"/>
      <c r="IE225" s="412"/>
      <c r="IF225" s="412"/>
      <c r="IG225" s="412"/>
      <c r="IH225" s="412"/>
      <c r="II225" s="412"/>
      <c r="IJ225" s="412"/>
      <c r="IK225" s="412"/>
      <c r="IL225" s="412"/>
      <c r="IM225" s="412"/>
      <c r="IN225" s="412"/>
      <c r="IO225" s="412"/>
      <c r="IP225" s="412"/>
      <c r="IQ225" s="412"/>
      <c r="IR225" s="412"/>
      <c r="IS225" s="412"/>
      <c r="IT225" s="412"/>
      <c r="IU225" s="412"/>
      <c r="IV225" s="412"/>
      <c r="IW225" s="412"/>
      <c r="IX225" s="412"/>
      <c r="IY225" s="412"/>
      <c r="IZ225" s="412"/>
      <c r="JA225" s="412"/>
      <c r="JB225" s="412"/>
      <c r="JC225" s="412"/>
      <c r="JD225" s="412"/>
      <c r="JE225" s="412"/>
      <c r="JF225" s="412"/>
      <c r="JG225" s="412"/>
      <c r="JH225" s="412"/>
      <c r="JI225" s="412"/>
      <c r="JJ225" s="412"/>
      <c r="JK225" s="412"/>
      <c r="JL225" s="412"/>
      <c r="JM225" s="412"/>
      <c r="JN225" s="412"/>
      <c r="JO225" s="412"/>
      <c r="JP225" s="412"/>
      <c r="JQ225" s="412"/>
      <c r="JR225" s="412"/>
      <c r="JS225" s="412"/>
      <c r="JT225" s="412"/>
      <c r="JU225" s="412"/>
      <c r="JV225" s="412"/>
      <c r="JW225" s="412"/>
      <c r="JX225" s="412"/>
      <c r="JY225" s="412"/>
      <c r="JZ225" s="412"/>
      <c r="KA225" s="412"/>
      <c r="KB225" s="412"/>
      <c r="KC225" s="412"/>
      <c r="KD225" s="412"/>
      <c r="KE225" s="412"/>
      <c r="KF225" s="412"/>
      <c r="KG225" s="412"/>
      <c r="KH225" s="412"/>
      <c r="KI225" s="412"/>
      <c r="KJ225" s="412"/>
      <c r="KK225" s="412"/>
      <c r="KL225" s="412"/>
      <c r="KM225" s="412"/>
      <c r="KN225" s="412"/>
      <c r="KO225" s="412"/>
      <c r="KP225" s="412"/>
      <c r="KQ225" s="412"/>
      <c r="KR225" s="412"/>
      <c r="KS225" s="412"/>
      <c r="KT225" s="412"/>
      <c r="KU225" s="412"/>
      <c r="KV225" s="412"/>
      <c r="KW225" s="412"/>
      <c r="KX225" s="412"/>
      <c r="KY225" s="412"/>
      <c r="KZ225" s="412"/>
      <c r="LA225" s="412"/>
      <c r="LB225" s="412"/>
      <c r="LC225" s="412"/>
      <c r="LD225" s="412"/>
      <c r="LE225" s="412"/>
      <c r="LF225" s="412"/>
      <c r="LG225" s="412"/>
      <c r="LH225" s="412"/>
      <c r="LI225" s="412"/>
      <c r="LJ225" s="412"/>
      <c r="LK225" s="412"/>
      <c r="LL225" s="412"/>
      <c r="LM225" s="412"/>
      <c r="LN225" s="412"/>
      <c r="LO225" s="412"/>
      <c r="LP225" s="412"/>
      <c r="LQ225" s="412"/>
      <c r="LR225" s="412"/>
      <c r="LS225" s="412"/>
      <c r="LT225" s="412"/>
      <c r="LU225" s="412"/>
      <c r="LV225" s="412"/>
      <c r="LW225" s="412"/>
      <c r="LX225" s="412"/>
      <c r="LY225" s="412"/>
      <c r="LZ225" s="412"/>
      <c r="MA225" s="412"/>
      <c r="MB225" s="412"/>
      <c r="MC225" s="412"/>
      <c r="MD225" s="412"/>
      <c r="ME225" s="412"/>
      <c r="MF225" s="412"/>
      <c r="MG225" s="412"/>
      <c r="MH225" s="412"/>
      <c r="MI225" s="412"/>
      <c r="MJ225" s="412"/>
      <c r="MK225" s="412"/>
      <c r="ML225" s="412"/>
      <c r="MM225" s="412"/>
      <c r="MN225" s="412"/>
      <c r="MO225" s="412"/>
      <c r="MP225" s="412"/>
      <c r="MQ225" s="412"/>
      <c r="MR225" s="412"/>
      <c r="MS225" s="412"/>
      <c r="MT225" s="412"/>
      <c r="MU225" s="412"/>
      <c r="MV225" s="412"/>
      <c r="MW225" s="412"/>
      <c r="MX225" s="412"/>
      <c r="MY225" s="412"/>
      <c r="MZ225" s="412"/>
      <c r="NA225" s="412"/>
      <c r="NB225" s="412"/>
      <c r="NC225" s="412"/>
      <c r="ND225" s="412"/>
      <c r="NE225" s="412"/>
      <c r="NF225" s="412"/>
      <c r="NG225" s="412"/>
      <c r="NH225" s="412"/>
      <c r="NI225" s="412"/>
      <c r="NJ225" s="412"/>
      <c r="NK225" s="412"/>
      <c r="NL225" s="412"/>
      <c r="NM225" s="412"/>
      <c r="NN225" s="412"/>
      <c r="NO225" s="412"/>
      <c r="NP225" s="412"/>
      <c r="NQ225" s="412"/>
      <c r="NR225" s="412"/>
      <c r="NS225" s="412"/>
      <c r="NT225" s="412"/>
      <c r="NU225" s="412"/>
      <c r="NV225" s="412"/>
      <c r="NW225" s="412"/>
      <c r="NX225" s="412"/>
      <c r="NY225" s="412"/>
      <c r="NZ225" s="412"/>
      <c r="OA225" s="412"/>
      <c r="OB225" s="412"/>
      <c r="OC225" s="412"/>
      <c r="OD225" s="412"/>
      <c r="OE225" s="412"/>
      <c r="OF225" s="412"/>
      <c r="OG225" s="412"/>
      <c r="OH225" s="412"/>
      <c r="OI225" s="412"/>
      <c r="OJ225" s="412"/>
      <c r="OK225" s="412"/>
      <c r="OL225" s="412"/>
      <c r="OM225" s="412"/>
      <c r="ON225" s="412"/>
      <c r="OO225" s="412"/>
      <c r="OP225" s="412"/>
      <c r="OQ225" s="412"/>
      <c r="OR225" s="412"/>
      <c r="OS225" s="412"/>
      <c r="OT225" s="412"/>
      <c r="OU225" s="412"/>
      <c r="OV225" s="412"/>
      <c r="OW225" s="412"/>
      <c r="OX225" s="412"/>
      <c r="OY225" s="412"/>
      <c r="OZ225" s="412"/>
      <c r="PA225" s="412"/>
      <c r="PB225" s="412"/>
      <c r="PC225" s="412"/>
      <c r="PD225" s="412"/>
      <c r="PE225" s="412"/>
      <c r="PF225" s="412"/>
      <c r="PG225" s="412"/>
      <c r="PH225" s="412"/>
      <c r="PI225" s="412"/>
      <c r="PJ225" s="412"/>
      <c r="PK225" s="412"/>
      <c r="PL225" s="412"/>
      <c r="PM225" s="412"/>
      <c r="PN225" s="412"/>
      <c r="PO225" s="412"/>
      <c r="PP225" s="412"/>
      <c r="PQ225" s="412"/>
      <c r="PR225" s="412"/>
      <c r="PS225" s="412"/>
      <c r="PT225" s="412"/>
      <c r="PU225" s="412"/>
      <c r="PV225" s="412"/>
      <c r="PW225" s="412"/>
      <c r="PX225" s="412"/>
      <c r="PY225" s="412"/>
      <c r="PZ225" s="412"/>
      <c r="QA225" s="412"/>
      <c r="QB225" s="412"/>
      <c r="QC225" s="412"/>
      <c r="QD225" s="412"/>
      <c r="QE225" s="412"/>
      <c r="QF225" s="412"/>
      <c r="QG225" s="412"/>
      <c r="QH225" s="412"/>
      <c r="QI225" s="412"/>
      <c r="QJ225" s="412"/>
      <c r="QK225" s="412"/>
      <c r="QL225" s="412"/>
      <c r="QM225" s="412"/>
      <c r="QN225" s="412"/>
      <c r="QO225" s="412"/>
      <c r="QP225" s="412"/>
      <c r="QQ225" s="412"/>
      <c r="QR225" s="412"/>
      <c r="QS225" s="412"/>
      <c r="QT225" s="412"/>
      <c r="QU225" s="412"/>
      <c r="QV225" s="412"/>
      <c r="QW225" s="412"/>
      <c r="QX225" s="412"/>
      <c r="QY225" s="412"/>
      <c r="QZ225" s="412"/>
      <c r="RA225" s="412"/>
      <c r="RB225" s="412"/>
      <c r="RC225" s="412"/>
      <c r="RD225" s="412"/>
      <c r="RE225" s="412"/>
      <c r="RF225" s="412"/>
      <c r="RG225" s="412"/>
      <c r="RH225" s="412"/>
      <c r="RI225" s="412"/>
      <c r="RJ225" s="412"/>
      <c r="RK225" s="412"/>
      <c r="RL225" s="412"/>
      <c r="RM225" s="412"/>
      <c r="RN225" s="412"/>
      <c r="RO225" s="412"/>
      <c r="RP225" s="412"/>
      <c r="RQ225" s="412"/>
      <c r="RR225" s="412"/>
      <c r="RS225" s="412"/>
      <c r="RT225" s="412"/>
      <c r="RU225" s="412"/>
      <c r="RV225" s="412"/>
      <c r="RW225" s="412"/>
      <c r="RX225" s="412"/>
      <c r="RY225" s="412"/>
      <c r="RZ225" s="412"/>
      <c r="SA225" s="412"/>
      <c r="SB225" s="412"/>
      <c r="SC225" s="412"/>
      <c r="SD225" s="412"/>
      <c r="SE225" s="412"/>
      <c r="SF225" s="412"/>
      <c r="SG225" s="412"/>
      <c r="SH225" s="412"/>
      <c r="SI225" s="412"/>
      <c r="SJ225" s="412"/>
      <c r="SK225" s="412"/>
      <c r="SL225" s="412"/>
      <c r="SM225" s="412"/>
      <c r="SN225" s="412"/>
      <c r="SO225" s="412"/>
      <c r="SP225" s="412"/>
      <c r="SQ225" s="412"/>
      <c r="SR225" s="412"/>
      <c r="SS225" s="412"/>
      <c r="ST225" s="412"/>
      <c r="SU225" s="412"/>
      <c r="SV225" s="412"/>
      <c r="SW225" s="412"/>
      <c r="SX225" s="412"/>
      <c r="SY225" s="412"/>
      <c r="SZ225" s="412"/>
      <c r="TA225" s="412"/>
      <c r="TB225" s="412"/>
      <c r="TC225" s="412"/>
      <c r="TD225" s="412"/>
      <c r="TE225" s="412"/>
      <c r="TF225" s="412"/>
      <c r="TG225" s="412"/>
      <c r="TH225" s="412"/>
      <c r="TI225" s="412"/>
      <c r="TJ225" s="412"/>
      <c r="TK225" s="412"/>
      <c r="TL225" s="412"/>
      <c r="TM225" s="412"/>
      <c r="TN225" s="412"/>
      <c r="TO225" s="412"/>
      <c r="TP225" s="412"/>
      <c r="TQ225" s="412"/>
      <c r="TR225" s="412"/>
      <c r="TS225" s="412"/>
      <c r="TT225" s="412"/>
      <c r="TU225" s="412"/>
      <c r="TV225" s="412"/>
      <c r="TW225" s="412"/>
      <c r="TX225" s="412"/>
      <c r="TY225" s="412"/>
      <c r="TZ225" s="412"/>
      <c r="UA225" s="412"/>
      <c r="UB225" s="412"/>
      <c r="UC225" s="412"/>
      <c r="UD225" s="412"/>
      <c r="UE225" s="412"/>
      <c r="UF225" s="412"/>
      <c r="UG225" s="412"/>
      <c r="UH225" s="412"/>
      <c r="UI225" s="412"/>
      <c r="UJ225" s="412"/>
      <c r="UK225" s="412"/>
      <c r="UL225" s="412"/>
      <c r="UM225" s="412"/>
      <c r="UN225" s="412"/>
      <c r="UO225" s="412"/>
      <c r="UP225" s="412"/>
      <c r="UQ225" s="412"/>
      <c r="UR225" s="412"/>
      <c r="US225" s="412"/>
      <c r="UT225" s="412"/>
      <c r="UU225" s="412"/>
      <c r="UV225" s="412"/>
      <c r="UW225" s="412"/>
      <c r="UX225" s="412"/>
      <c r="UY225" s="412"/>
      <c r="UZ225" s="412"/>
      <c r="VA225" s="412"/>
      <c r="VB225" s="412"/>
      <c r="VC225" s="412"/>
      <c r="VD225" s="412"/>
      <c r="VE225" s="412"/>
      <c r="VF225" s="412"/>
      <c r="VG225" s="412"/>
      <c r="VH225" s="412"/>
      <c r="VI225" s="412"/>
      <c r="VJ225" s="412"/>
      <c r="VK225" s="412"/>
      <c r="VL225" s="412"/>
      <c r="VM225" s="412"/>
      <c r="VN225" s="412"/>
      <c r="VO225" s="412"/>
      <c r="VP225" s="412"/>
      <c r="VQ225" s="412"/>
      <c r="VR225" s="412"/>
      <c r="VS225" s="412"/>
      <c r="VT225" s="412"/>
      <c r="VU225" s="412"/>
      <c r="VV225" s="412"/>
      <c r="VW225" s="412"/>
      <c r="VX225" s="412"/>
      <c r="VY225" s="412"/>
      <c r="VZ225" s="412"/>
      <c r="WA225" s="412"/>
      <c r="WB225" s="412"/>
      <c r="WC225" s="412"/>
      <c r="WD225" s="412"/>
      <c r="WE225" s="412"/>
      <c r="WF225" s="412"/>
      <c r="WG225" s="412"/>
      <c r="WH225" s="412"/>
      <c r="WI225" s="412"/>
      <c r="WJ225" s="412"/>
      <c r="WK225" s="412"/>
      <c r="WL225" s="412"/>
      <c r="WM225" s="412"/>
      <c r="WN225" s="412"/>
      <c r="WO225" s="412"/>
      <c r="WP225" s="412"/>
      <c r="WQ225" s="412"/>
      <c r="WR225" s="412"/>
      <c r="WS225" s="412"/>
      <c r="WT225" s="412"/>
      <c r="WU225" s="412"/>
      <c r="WV225" s="412"/>
      <c r="WW225" s="412"/>
      <c r="WX225" s="412"/>
      <c r="WY225" s="412"/>
      <c r="WZ225" s="412"/>
      <c r="XA225" s="412"/>
      <c r="XB225" s="412"/>
      <c r="XC225" s="412"/>
      <c r="XD225" s="412"/>
      <c r="XE225" s="412"/>
      <c r="XF225" s="412"/>
      <c r="XG225" s="412"/>
      <c r="XH225" s="412"/>
      <c r="XI225" s="412"/>
      <c r="XJ225" s="412"/>
      <c r="XK225" s="412"/>
      <c r="XL225" s="412"/>
      <c r="XM225" s="412"/>
      <c r="XN225" s="412"/>
      <c r="XO225" s="412"/>
      <c r="XP225" s="412"/>
      <c r="XQ225" s="412"/>
      <c r="XR225" s="412"/>
      <c r="XS225" s="412"/>
      <c r="XT225" s="412"/>
      <c r="XU225" s="412"/>
      <c r="XV225" s="412"/>
      <c r="XW225" s="412"/>
      <c r="XX225" s="412"/>
      <c r="XY225" s="412"/>
      <c r="XZ225" s="412"/>
      <c r="YA225" s="412"/>
      <c r="YB225" s="412"/>
      <c r="YC225" s="412"/>
      <c r="YD225" s="412"/>
      <c r="YE225" s="412"/>
      <c r="YF225" s="412"/>
      <c r="YG225" s="412"/>
      <c r="YH225" s="412"/>
      <c r="YI225" s="412"/>
      <c r="YJ225" s="412"/>
      <c r="YK225" s="412"/>
      <c r="YL225" s="412"/>
      <c r="YM225" s="412"/>
      <c r="YN225" s="412"/>
      <c r="YO225" s="412"/>
      <c r="YP225" s="412"/>
      <c r="YQ225" s="412"/>
      <c r="YR225" s="412"/>
      <c r="YS225" s="412"/>
      <c r="YT225" s="412"/>
      <c r="YU225" s="412"/>
      <c r="YV225" s="412"/>
      <c r="YW225" s="412"/>
      <c r="YX225" s="412"/>
      <c r="YY225" s="412"/>
      <c r="YZ225" s="412"/>
      <c r="ZA225" s="412"/>
      <c r="ZB225" s="412"/>
      <c r="ZC225" s="412"/>
      <c r="ZD225" s="412"/>
      <c r="ZE225" s="412"/>
      <c r="ZF225" s="412"/>
      <c r="ZG225" s="412"/>
      <c r="ZH225" s="412"/>
      <c r="ZI225" s="412"/>
      <c r="ZJ225" s="412"/>
      <c r="ZK225" s="412"/>
      <c r="ZL225" s="412"/>
      <c r="ZM225" s="412"/>
      <c r="ZN225" s="412"/>
      <c r="ZO225" s="412"/>
      <c r="ZP225" s="412"/>
      <c r="ZQ225" s="412"/>
      <c r="ZR225" s="412"/>
      <c r="ZS225" s="412"/>
      <c r="ZT225" s="412"/>
      <c r="ZU225" s="412"/>
      <c r="ZV225" s="412"/>
      <c r="ZW225" s="412"/>
      <c r="ZX225" s="412"/>
      <c r="ZY225" s="412"/>
      <c r="ZZ225" s="412"/>
      <c r="AAA225" s="412"/>
      <c r="AAB225" s="412"/>
      <c r="AAC225" s="412"/>
      <c r="AAD225" s="412"/>
      <c r="AAE225" s="412"/>
      <c r="AAF225" s="412"/>
      <c r="AAG225" s="412"/>
      <c r="AAH225" s="412"/>
      <c r="AAI225" s="412"/>
      <c r="AAJ225" s="412"/>
      <c r="AAK225" s="412"/>
      <c r="AAL225" s="412"/>
      <c r="AAM225" s="412"/>
      <c r="AAN225" s="412"/>
      <c r="AAO225" s="412"/>
      <c r="AAP225" s="412"/>
      <c r="AAQ225" s="412"/>
      <c r="AAR225" s="412"/>
      <c r="AAS225" s="412"/>
      <c r="AAT225" s="412"/>
      <c r="AAU225" s="412"/>
      <c r="AAV225" s="412"/>
      <c r="AAW225" s="412"/>
      <c r="AAX225" s="412"/>
      <c r="AAY225" s="412"/>
      <c r="AAZ225" s="412"/>
      <c r="ABA225" s="412"/>
      <c r="ABB225" s="412"/>
      <c r="ABC225" s="412"/>
      <c r="ABD225" s="412"/>
      <c r="ABE225" s="412"/>
      <c r="ABF225" s="412"/>
      <c r="ABG225" s="412"/>
      <c r="ABH225" s="412"/>
      <c r="ABI225" s="412"/>
      <c r="ABJ225" s="412"/>
      <c r="ABK225" s="412"/>
      <c r="ABL225" s="412"/>
      <c r="ABM225" s="412"/>
      <c r="ABN225" s="412"/>
      <c r="ABO225" s="412"/>
      <c r="ABP225" s="412"/>
      <c r="ABQ225" s="412"/>
      <c r="ABR225" s="412"/>
      <c r="ABS225" s="412"/>
      <c r="ABT225" s="412"/>
      <c r="ABU225" s="412"/>
      <c r="ABV225" s="412"/>
      <c r="ABW225" s="412"/>
      <c r="ABX225" s="412"/>
      <c r="ABY225" s="412"/>
      <c r="ABZ225" s="412"/>
      <c r="ACA225" s="412"/>
      <c r="ACB225" s="412"/>
      <c r="ACC225" s="412"/>
      <c r="ACD225" s="412"/>
      <c r="ACE225" s="412"/>
      <c r="ACF225" s="412"/>
      <c r="ACG225" s="412"/>
      <c r="ACH225" s="412"/>
      <c r="ACI225" s="412"/>
      <c r="ACJ225" s="412"/>
      <c r="ACK225" s="412"/>
      <c r="ACL225" s="412"/>
      <c r="ACM225" s="412"/>
      <c r="ACN225" s="412"/>
      <c r="ACO225" s="412"/>
      <c r="ACP225" s="412"/>
      <c r="ACQ225" s="412"/>
      <c r="ACR225" s="412"/>
      <c r="ACS225" s="412"/>
      <c r="ACT225" s="412"/>
      <c r="ACU225" s="412"/>
      <c r="ACV225" s="412"/>
      <c r="ACW225" s="412"/>
      <c r="ACX225" s="412"/>
      <c r="ACY225" s="412"/>
      <c r="ACZ225" s="412"/>
      <c r="ADA225" s="412"/>
      <c r="ADB225" s="412"/>
      <c r="ADC225" s="412"/>
      <c r="ADD225" s="412"/>
      <c r="ADE225" s="412"/>
      <c r="ADF225" s="412"/>
      <c r="ADG225" s="412"/>
      <c r="ADH225" s="412"/>
      <c r="ADI225" s="412"/>
      <c r="ADJ225" s="412"/>
      <c r="ADK225" s="412"/>
      <c r="ADL225" s="412"/>
      <c r="ADM225" s="412"/>
      <c r="ADN225" s="412"/>
      <c r="ADO225" s="412"/>
      <c r="ADP225" s="412"/>
      <c r="ADQ225" s="412"/>
      <c r="ADR225" s="412"/>
      <c r="ADS225" s="412"/>
      <c r="ADT225" s="412"/>
      <c r="ADU225" s="412"/>
      <c r="ADV225" s="412"/>
      <c r="ADW225" s="412"/>
      <c r="ADX225" s="412"/>
      <c r="ADY225" s="412"/>
      <c r="ADZ225" s="412"/>
      <c r="AEA225" s="412"/>
      <c r="AEB225" s="412"/>
      <c r="AEC225" s="412"/>
      <c r="AED225" s="412"/>
      <c r="AEE225" s="412"/>
      <c r="AEF225" s="412"/>
      <c r="AEG225" s="412"/>
      <c r="AEH225" s="412"/>
      <c r="AEI225" s="412"/>
      <c r="AEJ225" s="412"/>
      <c r="AEK225" s="412"/>
      <c r="AEL225" s="412"/>
      <c r="AEM225" s="412"/>
      <c r="AEN225" s="412"/>
      <c r="AEO225" s="412"/>
      <c r="AEP225" s="412"/>
      <c r="AEQ225" s="412"/>
      <c r="AER225" s="412"/>
      <c r="AES225" s="412"/>
      <c r="AET225" s="412"/>
      <c r="AEU225" s="412"/>
      <c r="AEV225" s="412"/>
      <c r="AEW225" s="412"/>
      <c r="AEX225" s="412"/>
      <c r="AEY225" s="412"/>
      <c r="AEZ225" s="412"/>
      <c r="AFA225" s="412"/>
      <c r="AFB225" s="412"/>
      <c r="AFC225" s="412"/>
      <c r="AFD225" s="412"/>
      <c r="AFE225" s="412"/>
      <c r="AFF225" s="412"/>
      <c r="AFG225" s="412"/>
      <c r="AFH225" s="412"/>
      <c r="AFI225" s="412"/>
      <c r="AFJ225" s="412"/>
      <c r="AFK225" s="412"/>
      <c r="AFL225" s="412"/>
      <c r="AFM225" s="412"/>
      <c r="AFN225" s="412"/>
      <c r="AFO225" s="412"/>
      <c r="AFP225" s="412"/>
      <c r="AFQ225" s="412"/>
      <c r="AFR225" s="412"/>
      <c r="AFS225" s="412"/>
      <c r="AFT225" s="412"/>
      <c r="AFU225" s="412"/>
      <c r="AFV225" s="412"/>
      <c r="AFW225" s="412"/>
      <c r="AFX225" s="412"/>
      <c r="AFY225" s="412"/>
      <c r="AFZ225" s="412"/>
      <c r="AGA225" s="412"/>
      <c r="AGB225" s="412"/>
      <c r="AGC225" s="412"/>
      <c r="AGD225" s="412"/>
      <c r="AGE225" s="412"/>
      <c r="AGF225" s="412"/>
      <c r="AGG225" s="412"/>
      <c r="AGH225" s="412"/>
      <c r="AGI225" s="412"/>
      <c r="AGJ225" s="412"/>
      <c r="AGK225" s="412"/>
      <c r="AGL225" s="412"/>
      <c r="AGM225" s="412"/>
      <c r="AGN225" s="412"/>
      <c r="AGO225" s="412"/>
      <c r="AGP225" s="412"/>
      <c r="AGQ225" s="412"/>
      <c r="AGR225" s="412"/>
      <c r="AGS225" s="412"/>
      <c r="AGT225" s="412"/>
      <c r="AGU225" s="412"/>
      <c r="AGV225" s="412"/>
      <c r="AGW225" s="412"/>
      <c r="AGX225" s="412"/>
      <c r="AGY225" s="412"/>
      <c r="AGZ225" s="412"/>
      <c r="AHA225" s="412"/>
      <c r="AHB225" s="412"/>
      <c r="AHC225" s="412"/>
      <c r="AHD225" s="412"/>
      <c r="AHE225" s="412"/>
      <c r="AHF225" s="412"/>
      <c r="AHG225" s="412"/>
      <c r="AHH225" s="412"/>
      <c r="AHI225" s="412"/>
      <c r="AHJ225" s="412"/>
      <c r="AHK225" s="412"/>
      <c r="AHL225" s="412"/>
      <c r="AHM225" s="412"/>
      <c r="AHN225" s="412"/>
      <c r="AHO225" s="412"/>
      <c r="AHP225" s="412"/>
      <c r="AHQ225" s="412"/>
      <c r="AHR225" s="412"/>
      <c r="AHS225" s="412"/>
      <c r="AHT225" s="412"/>
      <c r="AHU225" s="412"/>
      <c r="AHV225" s="412"/>
      <c r="AHW225" s="412"/>
      <c r="AHX225" s="412"/>
      <c r="AHY225" s="412"/>
      <c r="AHZ225" s="412"/>
      <c r="AIA225" s="412"/>
      <c r="AIB225" s="412"/>
      <c r="AIC225" s="412"/>
      <c r="AID225" s="412"/>
      <c r="AIE225" s="412"/>
      <c r="AIF225" s="412"/>
      <c r="AIG225" s="412"/>
      <c r="AIH225" s="412"/>
      <c r="AII225" s="412"/>
      <c r="AIJ225" s="412"/>
      <c r="AIK225" s="412"/>
      <c r="AIL225" s="412"/>
      <c r="AIM225" s="412"/>
      <c r="AIN225" s="412"/>
      <c r="AIO225" s="412"/>
      <c r="AIP225" s="412"/>
      <c r="AIQ225" s="412"/>
      <c r="AIR225" s="412"/>
      <c r="AIS225" s="412"/>
      <c r="AIT225" s="412"/>
      <c r="AIU225" s="412"/>
      <c r="AIV225" s="412"/>
      <c r="AIW225" s="412"/>
      <c r="AIX225" s="412"/>
      <c r="AIY225" s="412"/>
      <c r="AIZ225" s="412"/>
      <c r="AJA225" s="412"/>
      <c r="AJB225" s="412"/>
      <c r="AJC225" s="412"/>
      <c r="AJD225" s="412"/>
      <c r="AJE225" s="412"/>
      <c r="AJF225" s="412"/>
      <c r="AJG225" s="412"/>
      <c r="AJH225" s="412"/>
      <c r="AJI225" s="412"/>
      <c r="AJJ225" s="412"/>
      <c r="AJK225" s="412"/>
      <c r="AJL225" s="412"/>
      <c r="AJM225" s="412"/>
      <c r="AJN225" s="412"/>
      <c r="AJO225" s="412"/>
      <c r="AJP225" s="412"/>
      <c r="AJQ225" s="412"/>
      <c r="AJR225" s="412"/>
      <c r="AJS225" s="412"/>
      <c r="AJT225" s="412"/>
      <c r="AJU225" s="412"/>
      <c r="AJV225" s="412"/>
      <c r="AJW225" s="412"/>
      <c r="AJX225" s="412"/>
      <c r="AJY225" s="412"/>
      <c r="AJZ225" s="412"/>
      <c r="AKA225" s="412"/>
      <c r="AKB225" s="412"/>
      <c r="AKC225" s="412"/>
      <c r="AKD225" s="412"/>
      <c r="AKE225" s="412"/>
      <c r="AKF225" s="412"/>
      <c r="AKG225" s="412"/>
      <c r="AKH225" s="412"/>
      <c r="AKI225" s="412"/>
      <c r="AKJ225" s="412"/>
      <c r="AKK225" s="412"/>
      <c r="AKL225" s="412"/>
      <c r="AKM225" s="412"/>
      <c r="AKN225" s="412"/>
      <c r="AKO225" s="412"/>
      <c r="AKP225" s="412"/>
      <c r="AKQ225" s="412"/>
      <c r="AKR225" s="412"/>
      <c r="AKS225" s="412"/>
      <c r="AKT225" s="412"/>
      <c r="AKU225" s="412"/>
      <c r="AKV225" s="412"/>
      <c r="AKW225" s="412"/>
      <c r="AKX225" s="412"/>
      <c r="AKY225" s="412"/>
      <c r="AKZ225" s="412"/>
      <c r="ALA225" s="412"/>
      <c r="ALB225" s="412"/>
      <c r="ALC225" s="412"/>
      <c r="ALD225" s="412"/>
      <c r="ALE225" s="412"/>
      <c r="ALF225" s="412"/>
      <c r="ALG225" s="412"/>
      <c r="ALH225" s="412"/>
      <c r="ALI225" s="412"/>
      <c r="ALJ225" s="412"/>
      <c r="ALK225" s="412"/>
      <c r="ALL225" s="412"/>
      <c r="ALM225" s="412"/>
      <c r="ALN225" s="412"/>
      <c r="ALO225" s="412"/>
      <c r="ALP225" s="412"/>
      <c r="ALQ225" s="412"/>
      <c r="ALR225" s="412"/>
      <c r="ALS225" s="412"/>
      <c r="ALT225" s="412"/>
      <c r="ALU225" s="412"/>
      <c r="ALV225" s="412"/>
      <c r="ALW225" s="412"/>
      <c r="ALX225" s="412"/>
      <c r="ALY225" s="412"/>
      <c r="ALZ225" s="412"/>
      <c r="AMA225" s="412"/>
      <c r="AMB225" s="412"/>
      <c r="AMC225" s="412"/>
      <c r="AMD225" s="412"/>
      <c r="AME225" s="412"/>
      <c r="AMF225" s="412"/>
      <c r="AMG225" s="412"/>
      <c r="AMH225" s="412"/>
    </row>
    <row r="226" spans="1:1023" ht="23.25" customHeight="1" x14ac:dyDescent="0.25">
      <c r="A226" s="242" t="s">
        <v>860</v>
      </c>
      <c r="B226" s="163">
        <v>225</v>
      </c>
      <c r="C226" s="224" t="s">
        <v>24841</v>
      </c>
      <c r="D226" s="178" t="s">
        <v>861</v>
      </c>
      <c r="E226" s="429"/>
      <c r="F226" s="201"/>
      <c r="G226" s="180"/>
      <c r="H226" s="180"/>
      <c r="I226" s="319">
        <v>24.2</v>
      </c>
      <c r="J226" s="344"/>
      <c r="K226" s="65"/>
      <c r="L226" s="65"/>
      <c r="M226" s="65"/>
      <c r="N226" s="65"/>
      <c r="O226" s="368"/>
      <c r="P226" s="140"/>
      <c r="Q226" s="140"/>
      <c r="R226" s="140"/>
      <c r="S226" s="140"/>
      <c r="T226" s="140"/>
      <c r="U226" s="386"/>
      <c r="V226" s="219">
        <f t="shared" si="149"/>
        <v>100</v>
      </c>
      <c r="W226" s="219">
        <f t="shared" si="141"/>
        <v>100</v>
      </c>
      <c r="X226" s="219">
        <f t="shared" si="150"/>
        <v>100</v>
      </c>
      <c r="Y226" s="219">
        <f t="shared" si="113"/>
        <v>100</v>
      </c>
      <c r="Z226" s="219">
        <f t="shared" si="114"/>
        <v>100</v>
      </c>
      <c r="AA226" s="220">
        <f t="shared" si="147"/>
        <v>100</v>
      </c>
      <c r="AB226" s="220">
        <f t="shared" si="148"/>
        <v>100</v>
      </c>
      <c r="AC226" s="220">
        <f t="shared" si="117"/>
        <v>100</v>
      </c>
      <c r="AD226" s="416">
        <f t="shared" si="146"/>
        <v>100</v>
      </c>
      <c r="AE226" s="416">
        <f t="shared" si="121"/>
        <v>100</v>
      </c>
      <c r="AF226" s="212">
        <f t="shared" si="142"/>
        <v>100</v>
      </c>
      <c r="AG226" s="212">
        <f t="shared" si="143"/>
        <v>100</v>
      </c>
      <c r="AH226" s="212">
        <f t="shared" si="144"/>
        <v>100</v>
      </c>
      <c r="AI226" s="212">
        <f t="shared" si="145"/>
        <v>100</v>
      </c>
      <c r="AJ226" s="231" t="s">
        <v>24842</v>
      </c>
      <c r="AK226" s="118"/>
      <c r="AL226" s="118"/>
      <c r="AM226" s="214"/>
      <c r="AN226" s="118"/>
      <c r="AO226" s="118"/>
      <c r="AP226" s="118"/>
      <c r="AQ226" s="167" t="s">
        <v>862</v>
      </c>
      <c r="AR226" s="412"/>
      <c r="AS226" s="412"/>
      <c r="AT226" s="412"/>
      <c r="AU226" s="412"/>
      <c r="AV226" s="412"/>
      <c r="AW226" s="412"/>
      <c r="AX226" s="412"/>
      <c r="AY226" s="412"/>
      <c r="AZ226" s="412"/>
      <c r="BA226" s="412"/>
      <c r="BB226" s="412"/>
      <c r="BC226" s="412"/>
      <c r="BD226" s="412"/>
      <c r="BE226" s="412"/>
      <c r="BF226" s="412"/>
      <c r="BG226" s="412"/>
      <c r="BH226" s="412"/>
      <c r="BI226" s="412"/>
      <c r="BJ226" s="412"/>
      <c r="BK226" s="412"/>
      <c r="BL226" s="412"/>
      <c r="BM226" s="412"/>
      <c r="BN226" s="412"/>
      <c r="BO226" s="412"/>
      <c r="BP226" s="412"/>
      <c r="BQ226" s="412"/>
      <c r="BR226" s="412"/>
      <c r="BS226" s="412"/>
      <c r="BT226" s="412"/>
      <c r="BU226" s="412"/>
      <c r="BV226" s="412"/>
      <c r="BW226" s="412"/>
      <c r="BX226" s="412"/>
      <c r="BY226" s="412"/>
      <c r="BZ226" s="412"/>
      <c r="CA226" s="412"/>
      <c r="CB226" s="412"/>
      <c r="CC226" s="412"/>
      <c r="CD226" s="412"/>
      <c r="CE226" s="412"/>
      <c r="CF226" s="412"/>
      <c r="CG226" s="412"/>
      <c r="CH226" s="412"/>
      <c r="CI226" s="412"/>
      <c r="CJ226" s="412"/>
      <c r="CK226" s="412"/>
      <c r="CL226" s="412"/>
      <c r="CM226" s="412"/>
      <c r="CN226" s="412"/>
      <c r="CO226" s="412"/>
      <c r="CP226" s="412"/>
      <c r="CQ226" s="412"/>
      <c r="CR226" s="412"/>
      <c r="CS226" s="412"/>
      <c r="CT226" s="412"/>
      <c r="CU226" s="412"/>
      <c r="CV226" s="412"/>
      <c r="CW226" s="412"/>
      <c r="CX226" s="412"/>
      <c r="CY226" s="412"/>
      <c r="CZ226" s="412"/>
      <c r="DA226" s="412"/>
      <c r="DB226" s="412"/>
      <c r="DC226" s="412"/>
      <c r="DD226" s="412"/>
      <c r="DE226" s="412"/>
      <c r="DF226" s="412"/>
      <c r="DG226" s="412"/>
      <c r="DH226" s="412"/>
      <c r="DI226" s="412"/>
      <c r="DJ226" s="412"/>
      <c r="DK226" s="412"/>
      <c r="DL226" s="412"/>
      <c r="DM226" s="412"/>
      <c r="DN226" s="412"/>
      <c r="DO226" s="412"/>
      <c r="DP226" s="412"/>
      <c r="DQ226" s="412"/>
      <c r="DR226" s="412"/>
      <c r="DS226" s="412"/>
      <c r="DT226" s="412"/>
      <c r="DU226" s="412"/>
      <c r="DV226" s="412"/>
      <c r="DW226" s="412"/>
      <c r="DX226" s="412"/>
      <c r="DY226" s="412"/>
      <c r="DZ226" s="412"/>
      <c r="EA226" s="412"/>
      <c r="EB226" s="412"/>
      <c r="EC226" s="412"/>
      <c r="ED226" s="412"/>
      <c r="EE226" s="412"/>
      <c r="EF226" s="412"/>
      <c r="EG226" s="412"/>
      <c r="EH226" s="412"/>
      <c r="EI226" s="412"/>
      <c r="EJ226" s="412"/>
      <c r="EK226" s="412"/>
      <c r="EL226" s="412"/>
      <c r="EM226" s="412"/>
      <c r="EN226" s="412"/>
      <c r="EO226" s="412"/>
      <c r="EP226" s="412"/>
      <c r="EQ226" s="412"/>
      <c r="ER226" s="412"/>
      <c r="ES226" s="412"/>
      <c r="ET226" s="412"/>
      <c r="EU226" s="412"/>
      <c r="EV226" s="412"/>
      <c r="EW226" s="412"/>
      <c r="EX226" s="412"/>
      <c r="EY226" s="412"/>
      <c r="EZ226" s="412"/>
      <c r="FA226" s="412"/>
      <c r="FB226" s="412"/>
      <c r="FC226" s="412"/>
      <c r="FD226" s="412"/>
      <c r="FE226" s="412"/>
      <c r="FF226" s="412"/>
      <c r="FG226" s="412"/>
      <c r="FH226" s="412"/>
      <c r="FI226" s="412"/>
      <c r="FJ226" s="412"/>
      <c r="FK226" s="412"/>
      <c r="FL226" s="412"/>
      <c r="FM226" s="412"/>
      <c r="FN226" s="412"/>
      <c r="FO226" s="412"/>
      <c r="FP226" s="412"/>
      <c r="FQ226" s="412"/>
      <c r="FR226" s="412"/>
      <c r="FS226" s="412"/>
      <c r="FT226" s="412"/>
      <c r="FU226" s="412"/>
      <c r="FV226" s="412"/>
      <c r="FW226" s="412"/>
      <c r="FX226" s="412"/>
      <c r="FY226" s="412"/>
      <c r="FZ226" s="412"/>
      <c r="GA226" s="412"/>
      <c r="GB226" s="412"/>
      <c r="GC226" s="412"/>
      <c r="GD226" s="412"/>
      <c r="GE226" s="412"/>
      <c r="GF226" s="412"/>
      <c r="GG226" s="412"/>
      <c r="GH226" s="412"/>
      <c r="GI226" s="412"/>
      <c r="GJ226" s="412"/>
      <c r="GK226" s="412"/>
      <c r="GL226" s="412"/>
      <c r="GM226" s="412"/>
      <c r="GN226" s="412"/>
      <c r="GO226" s="412"/>
      <c r="GP226" s="412"/>
      <c r="GQ226" s="412"/>
      <c r="GR226" s="412"/>
      <c r="GS226" s="412"/>
      <c r="GT226" s="412"/>
      <c r="GU226" s="412"/>
      <c r="GV226" s="412"/>
      <c r="GW226" s="412"/>
      <c r="GX226" s="412"/>
      <c r="GY226" s="412"/>
      <c r="GZ226" s="412"/>
      <c r="HA226" s="412"/>
      <c r="HB226" s="412"/>
      <c r="HC226" s="412"/>
      <c r="HD226" s="412"/>
      <c r="HE226" s="412"/>
      <c r="HF226" s="412"/>
      <c r="HG226" s="412"/>
      <c r="HH226" s="412"/>
      <c r="HI226" s="412"/>
      <c r="HJ226" s="412"/>
      <c r="HK226" s="412"/>
      <c r="HL226" s="412"/>
      <c r="HM226" s="412"/>
      <c r="HN226" s="412"/>
      <c r="HO226" s="412"/>
      <c r="HP226" s="412"/>
      <c r="HQ226" s="412"/>
      <c r="HR226" s="412"/>
      <c r="HS226" s="412"/>
      <c r="HT226" s="412"/>
      <c r="HU226" s="412"/>
      <c r="HV226" s="412"/>
      <c r="HW226" s="412"/>
      <c r="HX226" s="412"/>
      <c r="HY226" s="412"/>
      <c r="HZ226" s="412"/>
      <c r="IA226" s="412"/>
      <c r="IB226" s="412"/>
      <c r="IC226" s="412"/>
      <c r="ID226" s="412"/>
      <c r="IE226" s="412"/>
      <c r="IF226" s="412"/>
      <c r="IG226" s="412"/>
      <c r="IH226" s="412"/>
      <c r="II226" s="412"/>
      <c r="IJ226" s="412"/>
      <c r="IK226" s="412"/>
      <c r="IL226" s="412"/>
      <c r="IM226" s="412"/>
      <c r="IN226" s="412"/>
      <c r="IO226" s="412"/>
      <c r="IP226" s="412"/>
      <c r="IQ226" s="412"/>
      <c r="IR226" s="412"/>
      <c r="IS226" s="412"/>
      <c r="IT226" s="412"/>
      <c r="IU226" s="412"/>
      <c r="IV226" s="412"/>
      <c r="IW226" s="412"/>
      <c r="IX226" s="412"/>
      <c r="IY226" s="412"/>
      <c r="IZ226" s="412"/>
      <c r="JA226" s="412"/>
      <c r="JB226" s="412"/>
      <c r="JC226" s="412"/>
      <c r="JD226" s="412"/>
      <c r="JE226" s="412"/>
      <c r="JF226" s="412"/>
      <c r="JG226" s="412"/>
      <c r="JH226" s="412"/>
      <c r="JI226" s="412"/>
      <c r="JJ226" s="412"/>
      <c r="JK226" s="412"/>
      <c r="JL226" s="412"/>
      <c r="JM226" s="412"/>
      <c r="JN226" s="412"/>
      <c r="JO226" s="412"/>
      <c r="JP226" s="412"/>
      <c r="JQ226" s="412"/>
      <c r="JR226" s="412"/>
      <c r="JS226" s="412"/>
      <c r="JT226" s="412"/>
      <c r="JU226" s="412"/>
      <c r="JV226" s="412"/>
      <c r="JW226" s="412"/>
      <c r="JX226" s="412"/>
      <c r="JY226" s="412"/>
      <c r="JZ226" s="412"/>
      <c r="KA226" s="412"/>
      <c r="KB226" s="412"/>
      <c r="KC226" s="412"/>
      <c r="KD226" s="412"/>
      <c r="KE226" s="412"/>
      <c r="KF226" s="412"/>
      <c r="KG226" s="412"/>
      <c r="KH226" s="412"/>
      <c r="KI226" s="412"/>
      <c r="KJ226" s="412"/>
      <c r="KK226" s="412"/>
      <c r="KL226" s="412"/>
      <c r="KM226" s="412"/>
      <c r="KN226" s="412"/>
      <c r="KO226" s="412"/>
      <c r="KP226" s="412"/>
      <c r="KQ226" s="412"/>
      <c r="KR226" s="412"/>
      <c r="KS226" s="412"/>
      <c r="KT226" s="412"/>
      <c r="KU226" s="412"/>
      <c r="KV226" s="412"/>
      <c r="KW226" s="412"/>
      <c r="KX226" s="412"/>
      <c r="KY226" s="412"/>
      <c r="KZ226" s="412"/>
      <c r="LA226" s="412"/>
      <c r="LB226" s="412"/>
      <c r="LC226" s="412"/>
      <c r="LD226" s="412"/>
      <c r="LE226" s="412"/>
      <c r="LF226" s="412"/>
      <c r="LG226" s="412"/>
      <c r="LH226" s="412"/>
      <c r="LI226" s="412"/>
      <c r="LJ226" s="412"/>
      <c r="LK226" s="412"/>
      <c r="LL226" s="412"/>
      <c r="LM226" s="412"/>
      <c r="LN226" s="412"/>
      <c r="LO226" s="412"/>
      <c r="LP226" s="412"/>
      <c r="LQ226" s="412"/>
      <c r="LR226" s="412"/>
      <c r="LS226" s="412"/>
      <c r="LT226" s="412"/>
      <c r="LU226" s="412"/>
      <c r="LV226" s="412"/>
      <c r="LW226" s="412"/>
      <c r="LX226" s="412"/>
      <c r="LY226" s="412"/>
      <c r="LZ226" s="412"/>
      <c r="MA226" s="412"/>
      <c r="MB226" s="412"/>
      <c r="MC226" s="412"/>
      <c r="MD226" s="412"/>
      <c r="ME226" s="412"/>
      <c r="MF226" s="412"/>
      <c r="MG226" s="412"/>
      <c r="MH226" s="412"/>
      <c r="MI226" s="412"/>
      <c r="MJ226" s="412"/>
      <c r="MK226" s="412"/>
      <c r="ML226" s="412"/>
      <c r="MM226" s="412"/>
      <c r="MN226" s="412"/>
      <c r="MO226" s="412"/>
      <c r="MP226" s="412"/>
      <c r="MQ226" s="412"/>
      <c r="MR226" s="412"/>
      <c r="MS226" s="412"/>
      <c r="MT226" s="412"/>
      <c r="MU226" s="412"/>
      <c r="MV226" s="412"/>
      <c r="MW226" s="412"/>
      <c r="MX226" s="412"/>
      <c r="MY226" s="412"/>
      <c r="MZ226" s="412"/>
      <c r="NA226" s="412"/>
      <c r="NB226" s="412"/>
      <c r="NC226" s="412"/>
      <c r="ND226" s="412"/>
      <c r="NE226" s="412"/>
      <c r="NF226" s="412"/>
      <c r="NG226" s="412"/>
      <c r="NH226" s="412"/>
      <c r="NI226" s="412"/>
      <c r="NJ226" s="412"/>
      <c r="NK226" s="412"/>
      <c r="NL226" s="412"/>
      <c r="NM226" s="412"/>
      <c r="NN226" s="412"/>
      <c r="NO226" s="412"/>
      <c r="NP226" s="412"/>
      <c r="NQ226" s="412"/>
      <c r="NR226" s="412"/>
      <c r="NS226" s="412"/>
      <c r="NT226" s="412"/>
      <c r="NU226" s="412"/>
      <c r="NV226" s="412"/>
      <c r="NW226" s="412"/>
      <c r="NX226" s="412"/>
      <c r="NY226" s="412"/>
      <c r="NZ226" s="412"/>
      <c r="OA226" s="412"/>
      <c r="OB226" s="412"/>
      <c r="OC226" s="412"/>
      <c r="OD226" s="412"/>
      <c r="OE226" s="412"/>
      <c r="OF226" s="412"/>
      <c r="OG226" s="412"/>
      <c r="OH226" s="412"/>
      <c r="OI226" s="412"/>
      <c r="OJ226" s="412"/>
      <c r="OK226" s="412"/>
      <c r="OL226" s="412"/>
      <c r="OM226" s="412"/>
      <c r="ON226" s="412"/>
      <c r="OO226" s="412"/>
      <c r="OP226" s="412"/>
      <c r="OQ226" s="412"/>
      <c r="OR226" s="412"/>
      <c r="OS226" s="412"/>
      <c r="OT226" s="412"/>
      <c r="OU226" s="412"/>
      <c r="OV226" s="412"/>
      <c r="OW226" s="412"/>
      <c r="OX226" s="412"/>
      <c r="OY226" s="412"/>
      <c r="OZ226" s="412"/>
      <c r="PA226" s="412"/>
      <c r="PB226" s="412"/>
      <c r="PC226" s="412"/>
      <c r="PD226" s="412"/>
      <c r="PE226" s="412"/>
      <c r="PF226" s="412"/>
      <c r="PG226" s="412"/>
      <c r="PH226" s="412"/>
      <c r="PI226" s="412"/>
      <c r="PJ226" s="412"/>
      <c r="PK226" s="412"/>
      <c r="PL226" s="412"/>
      <c r="PM226" s="412"/>
      <c r="PN226" s="412"/>
      <c r="PO226" s="412"/>
      <c r="PP226" s="412"/>
      <c r="PQ226" s="412"/>
      <c r="PR226" s="412"/>
      <c r="PS226" s="412"/>
      <c r="PT226" s="412"/>
      <c r="PU226" s="412"/>
      <c r="PV226" s="412"/>
      <c r="PW226" s="412"/>
      <c r="PX226" s="412"/>
      <c r="PY226" s="412"/>
      <c r="PZ226" s="412"/>
      <c r="QA226" s="412"/>
      <c r="QB226" s="412"/>
      <c r="QC226" s="412"/>
      <c r="QD226" s="412"/>
      <c r="QE226" s="412"/>
      <c r="QF226" s="412"/>
      <c r="QG226" s="412"/>
      <c r="QH226" s="412"/>
      <c r="QI226" s="412"/>
      <c r="QJ226" s="412"/>
      <c r="QK226" s="412"/>
      <c r="QL226" s="412"/>
      <c r="QM226" s="412"/>
      <c r="QN226" s="412"/>
      <c r="QO226" s="412"/>
      <c r="QP226" s="412"/>
      <c r="QQ226" s="412"/>
      <c r="QR226" s="412"/>
      <c r="QS226" s="412"/>
      <c r="QT226" s="412"/>
      <c r="QU226" s="412"/>
      <c r="QV226" s="412"/>
      <c r="QW226" s="412"/>
      <c r="QX226" s="412"/>
      <c r="QY226" s="412"/>
      <c r="QZ226" s="412"/>
      <c r="RA226" s="412"/>
      <c r="RB226" s="412"/>
      <c r="RC226" s="412"/>
      <c r="RD226" s="412"/>
      <c r="RE226" s="412"/>
      <c r="RF226" s="412"/>
      <c r="RG226" s="412"/>
      <c r="RH226" s="412"/>
      <c r="RI226" s="412"/>
      <c r="RJ226" s="412"/>
      <c r="RK226" s="412"/>
      <c r="RL226" s="412"/>
      <c r="RM226" s="412"/>
      <c r="RN226" s="412"/>
      <c r="RO226" s="412"/>
      <c r="RP226" s="412"/>
      <c r="RQ226" s="412"/>
      <c r="RR226" s="412"/>
      <c r="RS226" s="412"/>
      <c r="RT226" s="412"/>
      <c r="RU226" s="412"/>
      <c r="RV226" s="412"/>
      <c r="RW226" s="412"/>
      <c r="RX226" s="412"/>
      <c r="RY226" s="412"/>
      <c r="RZ226" s="412"/>
      <c r="SA226" s="412"/>
      <c r="SB226" s="412"/>
      <c r="SC226" s="412"/>
      <c r="SD226" s="412"/>
      <c r="SE226" s="412"/>
      <c r="SF226" s="412"/>
      <c r="SG226" s="412"/>
      <c r="SH226" s="412"/>
      <c r="SI226" s="412"/>
      <c r="SJ226" s="412"/>
      <c r="SK226" s="412"/>
      <c r="SL226" s="412"/>
      <c r="SM226" s="412"/>
      <c r="SN226" s="412"/>
      <c r="SO226" s="412"/>
      <c r="SP226" s="412"/>
      <c r="SQ226" s="412"/>
      <c r="SR226" s="412"/>
      <c r="SS226" s="412"/>
      <c r="ST226" s="412"/>
      <c r="SU226" s="412"/>
      <c r="SV226" s="412"/>
      <c r="SW226" s="412"/>
      <c r="SX226" s="412"/>
      <c r="SY226" s="412"/>
      <c r="SZ226" s="412"/>
      <c r="TA226" s="412"/>
      <c r="TB226" s="412"/>
      <c r="TC226" s="412"/>
      <c r="TD226" s="412"/>
      <c r="TE226" s="412"/>
      <c r="TF226" s="412"/>
      <c r="TG226" s="412"/>
      <c r="TH226" s="412"/>
      <c r="TI226" s="412"/>
      <c r="TJ226" s="412"/>
      <c r="TK226" s="412"/>
      <c r="TL226" s="412"/>
      <c r="TM226" s="412"/>
      <c r="TN226" s="412"/>
      <c r="TO226" s="412"/>
      <c r="TP226" s="412"/>
      <c r="TQ226" s="412"/>
      <c r="TR226" s="412"/>
      <c r="TS226" s="412"/>
      <c r="TT226" s="412"/>
      <c r="TU226" s="412"/>
      <c r="TV226" s="412"/>
      <c r="TW226" s="412"/>
      <c r="TX226" s="412"/>
      <c r="TY226" s="412"/>
      <c r="TZ226" s="412"/>
      <c r="UA226" s="412"/>
      <c r="UB226" s="412"/>
      <c r="UC226" s="412"/>
      <c r="UD226" s="412"/>
      <c r="UE226" s="412"/>
      <c r="UF226" s="412"/>
      <c r="UG226" s="412"/>
      <c r="UH226" s="412"/>
      <c r="UI226" s="412"/>
      <c r="UJ226" s="412"/>
      <c r="UK226" s="412"/>
      <c r="UL226" s="412"/>
      <c r="UM226" s="412"/>
      <c r="UN226" s="412"/>
      <c r="UO226" s="412"/>
      <c r="UP226" s="412"/>
      <c r="UQ226" s="412"/>
      <c r="UR226" s="412"/>
      <c r="US226" s="412"/>
      <c r="UT226" s="412"/>
      <c r="UU226" s="412"/>
      <c r="UV226" s="412"/>
      <c r="UW226" s="412"/>
      <c r="UX226" s="412"/>
      <c r="UY226" s="412"/>
      <c r="UZ226" s="412"/>
      <c r="VA226" s="412"/>
      <c r="VB226" s="412"/>
      <c r="VC226" s="412"/>
      <c r="VD226" s="412"/>
      <c r="VE226" s="412"/>
      <c r="VF226" s="412"/>
      <c r="VG226" s="412"/>
      <c r="VH226" s="412"/>
      <c r="VI226" s="412"/>
      <c r="VJ226" s="412"/>
      <c r="VK226" s="412"/>
      <c r="VL226" s="412"/>
      <c r="VM226" s="412"/>
      <c r="VN226" s="412"/>
      <c r="VO226" s="412"/>
      <c r="VP226" s="412"/>
      <c r="VQ226" s="412"/>
      <c r="VR226" s="412"/>
      <c r="VS226" s="412"/>
      <c r="VT226" s="412"/>
      <c r="VU226" s="412"/>
      <c r="VV226" s="412"/>
      <c r="VW226" s="412"/>
      <c r="VX226" s="412"/>
      <c r="VY226" s="412"/>
      <c r="VZ226" s="412"/>
      <c r="WA226" s="412"/>
      <c r="WB226" s="412"/>
      <c r="WC226" s="412"/>
      <c r="WD226" s="412"/>
      <c r="WE226" s="412"/>
      <c r="WF226" s="412"/>
      <c r="WG226" s="412"/>
      <c r="WH226" s="412"/>
      <c r="WI226" s="412"/>
      <c r="WJ226" s="412"/>
      <c r="WK226" s="412"/>
      <c r="WL226" s="412"/>
      <c r="WM226" s="412"/>
      <c r="WN226" s="412"/>
      <c r="WO226" s="412"/>
      <c r="WP226" s="412"/>
      <c r="WQ226" s="412"/>
      <c r="WR226" s="412"/>
      <c r="WS226" s="412"/>
      <c r="WT226" s="412"/>
      <c r="WU226" s="412"/>
      <c r="WV226" s="412"/>
      <c r="WW226" s="412"/>
      <c r="WX226" s="412"/>
      <c r="WY226" s="412"/>
      <c r="WZ226" s="412"/>
      <c r="XA226" s="412"/>
      <c r="XB226" s="412"/>
      <c r="XC226" s="412"/>
      <c r="XD226" s="412"/>
      <c r="XE226" s="412"/>
      <c r="XF226" s="412"/>
      <c r="XG226" s="412"/>
      <c r="XH226" s="412"/>
      <c r="XI226" s="412"/>
      <c r="XJ226" s="412"/>
      <c r="XK226" s="412"/>
      <c r="XL226" s="412"/>
      <c r="XM226" s="412"/>
      <c r="XN226" s="412"/>
      <c r="XO226" s="412"/>
      <c r="XP226" s="412"/>
      <c r="XQ226" s="412"/>
      <c r="XR226" s="412"/>
      <c r="XS226" s="412"/>
      <c r="XT226" s="412"/>
      <c r="XU226" s="412"/>
      <c r="XV226" s="412"/>
      <c r="XW226" s="412"/>
      <c r="XX226" s="412"/>
      <c r="XY226" s="412"/>
      <c r="XZ226" s="412"/>
      <c r="YA226" s="412"/>
      <c r="YB226" s="412"/>
      <c r="YC226" s="412"/>
      <c r="YD226" s="412"/>
      <c r="YE226" s="412"/>
      <c r="YF226" s="412"/>
      <c r="YG226" s="412"/>
      <c r="YH226" s="412"/>
      <c r="YI226" s="412"/>
      <c r="YJ226" s="412"/>
      <c r="YK226" s="412"/>
      <c r="YL226" s="412"/>
      <c r="YM226" s="412"/>
      <c r="YN226" s="412"/>
      <c r="YO226" s="412"/>
      <c r="YP226" s="412"/>
      <c r="YQ226" s="412"/>
      <c r="YR226" s="412"/>
      <c r="YS226" s="412"/>
      <c r="YT226" s="412"/>
      <c r="YU226" s="412"/>
      <c r="YV226" s="412"/>
      <c r="YW226" s="412"/>
      <c r="YX226" s="412"/>
      <c r="YY226" s="412"/>
      <c r="YZ226" s="412"/>
      <c r="ZA226" s="412"/>
      <c r="ZB226" s="412"/>
      <c r="ZC226" s="412"/>
      <c r="ZD226" s="412"/>
      <c r="ZE226" s="412"/>
      <c r="ZF226" s="412"/>
      <c r="ZG226" s="412"/>
      <c r="ZH226" s="412"/>
      <c r="ZI226" s="412"/>
      <c r="ZJ226" s="412"/>
      <c r="ZK226" s="412"/>
      <c r="ZL226" s="412"/>
      <c r="ZM226" s="412"/>
      <c r="ZN226" s="412"/>
      <c r="ZO226" s="412"/>
      <c r="ZP226" s="412"/>
      <c r="ZQ226" s="412"/>
      <c r="ZR226" s="412"/>
      <c r="ZS226" s="412"/>
      <c r="ZT226" s="412"/>
      <c r="ZU226" s="412"/>
      <c r="ZV226" s="412"/>
      <c r="ZW226" s="412"/>
      <c r="ZX226" s="412"/>
      <c r="ZY226" s="412"/>
      <c r="ZZ226" s="412"/>
      <c r="AAA226" s="412"/>
      <c r="AAB226" s="412"/>
      <c r="AAC226" s="412"/>
      <c r="AAD226" s="412"/>
      <c r="AAE226" s="412"/>
      <c r="AAF226" s="412"/>
      <c r="AAG226" s="412"/>
      <c r="AAH226" s="412"/>
      <c r="AAI226" s="412"/>
      <c r="AAJ226" s="412"/>
      <c r="AAK226" s="412"/>
      <c r="AAL226" s="412"/>
      <c r="AAM226" s="412"/>
      <c r="AAN226" s="412"/>
      <c r="AAO226" s="412"/>
      <c r="AAP226" s="412"/>
      <c r="AAQ226" s="412"/>
      <c r="AAR226" s="412"/>
      <c r="AAS226" s="412"/>
      <c r="AAT226" s="412"/>
      <c r="AAU226" s="412"/>
      <c r="AAV226" s="412"/>
      <c r="AAW226" s="412"/>
      <c r="AAX226" s="412"/>
      <c r="AAY226" s="412"/>
      <c r="AAZ226" s="412"/>
      <c r="ABA226" s="412"/>
      <c r="ABB226" s="412"/>
      <c r="ABC226" s="412"/>
      <c r="ABD226" s="412"/>
      <c r="ABE226" s="412"/>
      <c r="ABF226" s="412"/>
      <c r="ABG226" s="412"/>
      <c r="ABH226" s="412"/>
      <c r="ABI226" s="412"/>
      <c r="ABJ226" s="412"/>
      <c r="ABK226" s="412"/>
      <c r="ABL226" s="412"/>
      <c r="ABM226" s="412"/>
      <c r="ABN226" s="412"/>
      <c r="ABO226" s="412"/>
      <c r="ABP226" s="412"/>
      <c r="ABQ226" s="412"/>
      <c r="ABR226" s="412"/>
      <c r="ABS226" s="412"/>
      <c r="ABT226" s="412"/>
      <c r="ABU226" s="412"/>
      <c r="ABV226" s="412"/>
      <c r="ABW226" s="412"/>
      <c r="ABX226" s="412"/>
      <c r="ABY226" s="412"/>
      <c r="ABZ226" s="412"/>
      <c r="ACA226" s="412"/>
      <c r="ACB226" s="412"/>
      <c r="ACC226" s="412"/>
      <c r="ACD226" s="412"/>
      <c r="ACE226" s="412"/>
      <c r="ACF226" s="412"/>
      <c r="ACG226" s="412"/>
      <c r="ACH226" s="412"/>
      <c r="ACI226" s="412"/>
      <c r="ACJ226" s="412"/>
      <c r="ACK226" s="412"/>
      <c r="ACL226" s="412"/>
      <c r="ACM226" s="412"/>
      <c r="ACN226" s="412"/>
      <c r="ACO226" s="412"/>
      <c r="ACP226" s="412"/>
      <c r="ACQ226" s="412"/>
      <c r="ACR226" s="412"/>
      <c r="ACS226" s="412"/>
      <c r="ACT226" s="412"/>
      <c r="ACU226" s="412"/>
      <c r="ACV226" s="412"/>
      <c r="ACW226" s="412"/>
      <c r="ACX226" s="412"/>
      <c r="ACY226" s="412"/>
      <c r="ACZ226" s="412"/>
      <c r="ADA226" s="412"/>
      <c r="ADB226" s="412"/>
      <c r="ADC226" s="412"/>
      <c r="ADD226" s="412"/>
      <c r="ADE226" s="412"/>
      <c r="ADF226" s="412"/>
      <c r="ADG226" s="412"/>
      <c r="ADH226" s="412"/>
      <c r="ADI226" s="412"/>
      <c r="ADJ226" s="412"/>
      <c r="ADK226" s="412"/>
      <c r="ADL226" s="412"/>
      <c r="ADM226" s="412"/>
      <c r="ADN226" s="412"/>
      <c r="ADO226" s="412"/>
      <c r="ADP226" s="412"/>
      <c r="ADQ226" s="412"/>
      <c r="ADR226" s="412"/>
      <c r="ADS226" s="412"/>
      <c r="ADT226" s="412"/>
      <c r="ADU226" s="412"/>
      <c r="ADV226" s="412"/>
      <c r="ADW226" s="412"/>
      <c r="ADX226" s="412"/>
      <c r="ADY226" s="412"/>
      <c r="ADZ226" s="412"/>
      <c r="AEA226" s="412"/>
      <c r="AEB226" s="412"/>
      <c r="AEC226" s="412"/>
      <c r="AED226" s="412"/>
      <c r="AEE226" s="412"/>
      <c r="AEF226" s="412"/>
      <c r="AEG226" s="412"/>
      <c r="AEH226" s="412"/>
      <c r="AEI226" s="412"/>
      <c r="AEJ226" s="412"/>
      <c r="AEK226" s="412"/>
      <c r="AEL226" s="412"/>
      <c r="AEM226" s="412"/>
      <c r="AEN226" s="412"/>
      <c r="AEO226" s="412"/>
      <c r="AEP226" s="412"/>
      <c r="AEQ226" s="412"/>
      <c r="AER226" s="412"/>
      <c r="AES226" s="412"/>
      <c r="AET226" s="412"/>
      <c r="AEU226" s="412"/>
      <c r="AEV226" s="412"/>
      <c r="AEW226" s="412"/>
      <c r="AEX226" s="412"/>
      <c r="AEY226" s="412"/>
      <c r="AEZ226" s="412"/>
      <c r="AFA226" s="412"/>
      <c r="AFB226" s="412"/>
      <c r="AFC226" s="412"/>
      <c r="AFD226" s="412"/>
      <c r="AFE226" s="412"/>
      <c r="AFF226" s="412"/>
      <c r="AFG226" s="412"/>
      <c r="AFH226" s="412"/>
      <c r="AFI226" s="412"/>
      <c r="AFJ226" s="412"/>
      <c r="AFK226" s="412"/>
      <c r="AFL226" s="412"/>
      <c r="AFM226" s="412"/>
      <c r="AFN226" s="412"/>
      <c r="AFO226" s="412"/>
      <c r="AFP226" s="412"/>
      <c r="AFQ226" s="412"/>
      <c r="AFR226" s="412"/>
      <c r="AFS226" s="412"/>
      <c r="AFT226" s="412"/>
      <c r="AFU226" s="412"/>
      <c r="AFV226" s="412"/>
      <c r="AFW226" s="412"/>
      <c r="AFX226" s="412"/>
      <c r="AFY226" s="412"/>
      <c r="AFZ226" s="412"/>
      <c r="AGA226" s="412"/>
      <c r="AGB226" s="412"/>
      <c r="AGC226" s="412"/>
      <c r="AGD226" s="412"/>
      <c r="AGE226" s="412"/>
      <c r="AGF226" s="412"/>
      <c r="AGG226" s="412"/>
      <c r="AGH226" s="412"/>
      <c r="AGI226" s="412"/>
      <c r="AGJ226" s="412"/>
      <c r="AGK226" s="412"/>
      <c r="AGL226" s="412"/>
      <c r="AGM226" s="412"/>
      <c r="AGN226" s="412"/>
      <c r="AGO226" s="412"/>
      <c r="AGP226" s="412"/>
      <c r="AGQ226" s="412"/>
      <c r="AGR226" s="412"/>
      <c r="AGS226" s="412"/>
      <c r="AGT226" s="412"/>
      <c r="AGU226" s="412"/>
      <c r="AGV226" s="412"/>
      <c r="AGW226" s="412"/>
      <c r="AGX226" s="412"/>
      <c r="AGY226" s="412"/>
      <c r="AGZ226" s="412"/>
      <c r="AHA226" s="412"/>
      <c r="AHB226" s="412"/>
      <c r="AHC226" s="412"/>
      <c r="AHD226" s="412"/>
      <c r="AHE226" s="412"/>
      <c r="AHF226" s="412"/>
      <c r="AHG226" s="412"/>
      <c r="AHH226" s="412"/>
      <c r="AHI226" s="412"/>
      <c r="AHJ226" s="412"/>
      <c r="AHK226" s="412"/>
      <c r="AHL226" s="412"/>
      <c r="AHM226" s="412"/>
      <c r="AHN226" s="412"/>
      <c r="AHO226" s="412"/>
      <c r="AHP226" s="412"/>
      <c r="AHQ226" s="412"/>
      <c r="AHR226" s="412"/>
      <c r="AHS226" s="412"/>
      <c r="AHT226" s="412"/>
      <c r="AHU226" s="412"/>
      <c r="AHV226" s="412"/>
      <c r="AHW226" s="412"/>
      <c r="AHX226" s="412"/>
      <c r="AHY226" s="412"/>
      <c r="AHZ226" s="412"/>
      <c r="AIA226" s="412"/>
      <c r="AIB226" s="412"/>
      <c r="AIC226" s="412"/>
      <c r="AID226" s="412"/>
      <c r="AIE226" s="412"/>
      <c r="AIF226" s="412"/>
      <c r="AIG226" s="412"/>
      <c r="AIH226" s="412"/>
      <c r="AII226" s="412"/>
      <c r="AIJ226" s="412"/>
      <c r="AIK226" s="412"/>
      <c r="AIL226" s="412"/>
      <c r="AIM226" s="412"/>
      <c r="AIN226" s="412"/>
      <c r="AIO226" s="412"/>
      <c r="AIP226" s="412"/>
      <c r="AIQ226" s="412"/>
      <c r="AIR226" s="412"/>
      <c r="AIS226" s="412"/>
      <c r="AIT226" s="412"/>
      <c r="AIU226" s="412"/>
      <c r="AIV226" s="412"/>
      <c r="AIW226" s="412"/>
      <c r="AIX226" s="412"/>
      <c r="AIY226" s="412"/>
      <c r="AIZ226" s="412"/>
      <c r="AJA226" s="412"/>
      <c r="AJB226" s="412"/>
      <c r="AJC226" s="412"/>
      <c r="AJD226" s="412"/>
      <c r="AJE226" s="412"/>
      <c r="AJF226" s="412"/>
      <c r="AJG226" s="412"/>
      <c r="AJH226" s="412"/>
      <c r="AJI226" s="412"/>
      <c r="AJJ226" s="412"/>
      <c r="AJK226" s="412"/>
      <c r="AJL226" s="412"/>
      <c r="AJM226" s="412"/>
      <c r="AJN226" s="412"/>
      <c r="AJO226" s="412"/>
      <c r="AJP226" s="412"/>
      <c r="AJQ226" s="412"/>
      <c r="AJR226" s="412"/>
      <c r="AJS226" s="412"/>
      <c r="AJT226" s="412"/>
      <c r="AJU226" s="412"/>
      <c r="AJV226" s="412"/>
      <c r="AJW226" s="412"/>
      <c r="AJX226" s="412"/>
      <c r="AJY226" s="412"/>
      <c r="AJZ226" s="412"/>
      <c r="AKA226" s="412"/>
      <c r="AKB226" s="412"/>
      <c r="AKC226" s="412"/>
      <c r="AKD226" s="412"/>
      <c r="AKE226" s="412"/>
      <c r="AKF226" s="412"/>
      <c r="AKG226" s="412"/>
      <c r="AKH226" s="412"/>
      <c r="AKI226" s="412"/>
      <c r="AKJ226" s="412"/>
      <c r="AKK226" s="412"/>
      <c r="AKL226" s="412"/>
      <c r="AKM226" s="412"/>
      <c r="AKN226" s="412"/>
      <c r="AKO226" s="412"/>
      <c r="AKP226" s="412"/>
      <c r="AKQ226" s="412"/>
      <c r="AKR226" s="412"/>
      <c r="AKS226" s="412"/>
      <c r="AKT226" s="412"/>
      <c r="AKU226" s="412"/>
      <c r="AKV226" s="412"/>
      <c r="AKW226" s="412"/>
      <c r="AKX226" s="412"/>
      <c r="AKY226" s="412"/>
      <c r="AKZ226" s="412"/>
      <c r="ALA226" s="412"/>
      <c r="ALB226" s="412"/>
      <c r="ALC226" s="412"/>
      <c r="ALD226" s="412"/>
      <c r="ALE226" s="412"/>
      <c r="ALF226" s="412"/>
      <c r="ALG226" s="412"/>
      <c r="ALH226" s="412"/>
      <c r="ALI226" s="412"/>
      <c r="ALJ226" s="412"/>
      <c r="ALK226" s="412"/>
      <c r="ALL226" s="412"/>
      <c r="ALM226" s="412"/>
      <c r="ALN226" s="412"/>
      <c r="ALO226" s="412"/>
      <c r="ALP226" s="412"/>
      <c r="ALQ226" s="412"/>
      <c r="ALR226" s="412"/>
      <c r="ALS226" s="412"/>
      <c r="ALT226" s="412"/>
      <c r="ALU226" s="412"/>
      <c r="ALV226" s="412"/>
      <c r="ALW226" s="412"/>
      <c r="ALX226" s="412"/>
      <c r="ALY226" s="412"/>
      <c r="ALZ226" s="412"/>
      <c r="AMA226" s="412"/>
      <c r="AMB226" s="412"/>
      <c r="AMC226" s="412"/>
      <c r="AMD226" s="412"/>
      <c r="AME226" s="412"/>
      <c r="AMF226" s="412"/>
      <c r="AMG226" s="412"/>
      <c r="AMH226" s="412"/>
    </row>
    <row r="227" spans="1:1023" x14ac:dyDescent="0.25">
      <c r="A227" s="242" t="s">
        <v>863</v>
      </c>
      <c r="B227" s="163">
        <v>226</v>
      </c>
      <c r="C227" s="162" t="s">
        <v>864</v>
      </c>
      <c r="D227" s="178" t="s">
        <v>865</v>
      </c>
      <c r="E227" s="429"/>
      <c r="F227" s="201"/>
      <c r="G227" s="180"/>
      <c r="H227" s="180"/>
      <c r="I227" s="319"/>
      <c r="J227" s="344">
        <v>2</v>
      </c>
      <c r="K227" s="332">
        <v>2</v>
      </c>
      <c r="L227" s="65" t="s">
        <v>752</v>
      </c>
      <c r="M227" s="65"/>
      <c r="N227" s="65"/>
      <c r="O227" s="368">
        <v>3</v>
      </c>
      <c r="P227" s="140"/>
      <c r="Q227" s="140"/>
      <c r="R227" s="140"/>
      <c r="S227" s="140"/>
      <c r="T227" s="140"/>
      <c r="U227" s="386"/>
      <c r="V227" s="219">
        <f t="shared" si="149"/>
        <v>100</v>
      </c>
      <c r="W227" s="219">
        <f t="shared" si="141"/>
        <v>100</v>
      </c>
      <c r="X227" s="219">
        <f t="shared" si="150"/>
        <v>20</v>
      </c>
      <c r="Y227" s="219">
        <f t="shared" si="113"/>
        <v>100</v>
      </c>
      <c r="Z227" s="219">
        <f t="shared" si="114"/>
        <v>100</v>
      </c>
      <c r="AA227" s="220">
        <f t="shared" si="147"/>
        <v>100</v>
      </c>
      <c r="AB227" s="220">
        <f t="shared" si="148"/>
        <v>100</v>
      </c>
      <c r="AC227" s="220">
        <f t="shared" si="117"/>
        <v>100</v>
      </c>
      <c r="AD227" s="416">
        <f t="shared" si="146"/>
        <v>1</v>
      </c>
      <c r="AE227" s="416">
        <f t="shared" si="121"/>
        <v>100</v>
      </c>
      <c r="AF227" s="212">
        <f t="shared" si="142"/>
        <v>10</v>
      </c>
      <c r="AG227" s="212">
        <f t="shared" si="143"/>
        <v>10</v>
      </c>
      <c r="AH227" s="212">
        <f t="shared" si="144"/>
        <v>100</v>
      </c>
      <c r="AI227" s="212">
        <f t="shared" si="145"/>
        <v>100</v>
      </c>
      <c r="AJ227" s="214" t="s">
        <v>24778</v>
      </c>
      <c r="AK227" s="118"/>
      <c r="AL227" s="118"/>
      <c r="AM227" s="214"/>
      <c r="AN227" s="118"/>
      <c r="AO227" s="118"/>
      <c r="AP227" s="118"/>
      <c r="AQ227" s="229" t="s">
        <v>866</v>
      </c>
      <c r="AR227" s="118"/>
      <c r="AS227" s="118"/>
      <c r="AT227" s="118"/>
    </row>
    <row r="228" spans="1:1023" x14ac:dyDescent="0.25">
      <c r="A228" s="242" t="s">
        <v>867</v>
      </c>
      <c r="B228" s="163">
        <v>227</v>
      </c>
      <c r="C228" s="162" t="s">
        <v>868</v>
      </c>
      <c r="D228" s="178" t="s">
        <v>869</v>
      </c>
      <c r="E228" s="429"/>
      <c r="F228" s="201"/>
      <c r="G228" s="180"/>
      <c r="H228" s="180"/>
      <c r="I228" s="319">
        <v>209.4</v>
      </c>
      <c r="J228" s="344"/>
      <c r="K228" s="65"/>
      <c r="L228" s="65">
        <v>1</v>
      </c>
      <c r="M228" s="65"/>
      <c r="N228" s="65"/>
      <c r="O228" s="368"/>
      <c r="P228" s="140"/>
      <c r="Q228" s="140"/>
      <c r="R228" s="140"/>
      <c r="S228" s="140"/>
      <c r="T228" s="140"/>
      <c r="U228" s="140"/>
      <c r="V228" s="219">
        <f t="shared" si="149"/>
        <v>100</v>
      </c>
      <c r="W228" s="219">
        <f t="shared" si="141"/>
        <v>100</v>
      </c>
      <c r="X228" s="219">
        <f t="shared" si="150"/>
        <v>100</v>
      </c>
      <c r="Y228" s="219">
        <f t="shared" si="113"/>
        <v>100</v>
      </c>
      <c r="Z228" s="219">
        <f t="shared" si="114"/>
        <v>100</v>
      </c>
      <c r="AA228" s="220">
        <f t="shared" si="147"/>
        <v>100</v>
      </c>
      <c r="AB228" s="220">
        <f t="shared" si="148"/>
        <v>100</v>
      </c>
      <c r="AC228" s="220">
        <f t="shared" si="117"/>
        <v>100</v>
      </c>
      <c r="AD228" s="416">
        <f t="shared" si="146"/>
        <v>1</v>
      </c>
      <c r="AE228" s="416">
        <f t="shared" si="121"/>
        <v>100</v>
      </c>
      <c r="AF228" s="212">
        <f t="shared" si="142"/>
        <v>100</v>
      </c>
      <c r="AG228" s="212">
        <f t="shared" si="143"/>
        <v>100</v>
      </c>
      <c r="AH228" s="212">
        <f t="shared" si="144"/>
        <v>100</v>
      </c>
      <c r="AI228" s="212">
        <f t="shared" si="145"/>
        <v>100</v>
      </c>
      <c r="AJ228" s="231" t="s">
        <v>24843</v>
      </c>
      <c r="AK228" s="412"/>
      <c r="AL228" s="412"/>
      <c r="AM228" s="214"/>
      <c r="AN228" s="118"/>
      <c r="AO228" s="118"/>
      <c r="AP228" s="118"/>
      <c r="AQ228" s="167" t="s">
        <v>870</v>
      </c>
      <c r="AR228" s="118"/>
      <c r="AS228" s="118"/>
      <c r="AT228" s="118"/>
      <c r="AU228" s="412"/>
      <c r="AV228" s="412"/>
      <c r="AW228" s="412"/>
      <c r="AX228" s="412"/>
      <c r="AY228" s="412"/>
      <c r="AZ228" s="412"/>
      <c r="BA228" s="412"/>
      <c r="BB228" s="412"/>
      <c r="BC228" s="412"/>
      <c r="BD228" s="412"/>
      <c r="BE228" s="412"/>
      <c r="BF228" s="412"/>
      <c r="BG228" s="412"/>
      <c r="BH228" s="412"/>
      <c r="BI228" s="412"/>
      <c r="BJ228" s="412"/>
      <c r="BK228" s="412"/>
      <c r="BL228" s="412"/>
      <c r="BM228" s="412"/>
      <c r="BN228" s="412"/>
      <c r="BO228" s="412"/>
      <c r="BP228" s="412"/>
      <c r="BQ228" s="412"/>
      <c r="BR228" s="412"/>
      <c r="BS228" s="412"/>
      <c r="BT228" s="412"/>
      <c r="BU228" s="412"/>
      <c r="BV228" s="412"/>
      <c r="BW228" s="412"/>
      <c r="BX228" s="412"/>
      <c r="BY228" s="412"/>
      <c r="BZ228" s="412"/>
      <c r="CA228" s="412"/>
      <c r="CB228" s="412"/>
      <c r="CC228" s="412"/>
      <c r="CD228" s="412"/>
      <c r="CE228" s="412"/>
      <c r="CF228" s="412"/>
      <c r="CG228" s="412"/>
      <c r="CH228" s="412"/>
      <c r="CI228" s="412"/>
      <c r="CJ228" s="412"/>
      <c r="CK228" s="412"/>
      <c r="CL228" s="412"/>
      <c r="CM228" s="412"/>
      <c r="CN228" s="412"/>
      <c r="CO228" s="412"/>
      <c r="CP228" s="412"/>
      <c r="CQ228" s="412"/>
      <c r="CR228" s="412"/>
      <c r="CS228" s="412"/>
      <c r="CT228" s="412"/>
      <c r="CU228" s="412"/>
      <c r="CV228" s="412"/>
      <c r="CW228" s="412"/>
      <c r="CX228" s="412"/>
      <c r="CY228" s="412"/>
      <c r="CZ228" s="412"/>
      <c r="DA228" s="412"/>
      <c r="DB228" s="412"/>
      <c r="DC228" s="412"/>
      <c r="DD228" s="412"/>
      <c r="DE228" s="412"/>
      <c r="DF228" s="412"/>
      <c r="DG228" s="412"/>
      <c r="DH228" s="412"/>
      <c r="DI228" s="412"/>
      <c r="DJ228" s="412"/>
      <c r="DK228" s="412"/>
      <c r="DL228" s="412"/>
      <c r="DM228" s="412"/>
      <c r="DN228" s="412"/>
      <c r="DO228" s="412"/>
      <c r="DP228" s="412"/>
      <c r="DQ228" s="412"/>
      <c r="DR228" s="412"/>
      <c r="DS228" s="412"/>
      <c r="DT228" s="412"/>
      <c r="DU228" s="412"/>
      <c r="DV228" s="412"/>
      <c r="DW228" s="412"/>
      <c r="DX228" s="412"/>
      <c r="DY228" s="412"/>
      <c r="DZ228" s="412"/>
      <c r="EA228" s="412"/>
      <c r="EB228" s="412"/>
      <c r="EC228" s="412"/>
      <c r="ED228" s="412"/>
      <c r="EE228" s="412"/>
      <c r="EF228" s="412"/>
      <c r="EG228" s="412"/>
      <c r="EH228" s="412"/>
      <c r="EI228" s="412"/>
      <c r="EJ228" s="412"/>
      <c r="EK228" s="412"/>
      <c r="EL228" s="412"/>
      <c r="EM228" s="412"/>
      <c r="EN228" s="412"/>
      <c r="EO228" s="412"/>
      <c r="EP228" s="412"/>
      <c r="EQ228" s="412"/>
      <c r="ER228" s="412"/>
      <c r="ES228" s="412"/>
      <c r="ET228" s="412"/>
      <c r="EU228" s="412"/>
      <c r="EV228" s="412"/>
      <c r="EW228" s="412"/>
      <c r="EX228" s="412"/>
      <c r="EY228" s="412"/>
      <c r="EZ228" s="412"/>
      <c r="FA228" s="412"/>
      <c r="FB228" s="412"/>
      <c r="FC228" s="412"/>
      <c r="FD228" s="412"/>
      <c r="FE228" s="412"/>
      <c r="FF228" s="412"/>
      <c r="FG228" s="412"/>
      <c r="FH228" s="412"/>
      <c r="FI228" s="412"/>
      <c r="FJ228" s="412"/>
      <c r="FK228" s="412"/>
      <c r="FL228" s="412"/>
      <c r="FM228" s="412"/>
      <c r="FN228" s="412"/>
      <c r="FO228" s="412"/>
      <c r="FP228" s="412"/>
      <c r="FQ228" s="412"/>
      <c r="FR228" s="412"/>
      <c r="FS228" s="412"/>
      <c r="FT228" s="412"/>
      <c r="FU228" s="412"/>
      <c r="FV228" s="412"/>
      <c r="FW228" s="412"/>
      <c r="FX228" s="412"/>
      <c r="FY228" s="412"/>
      <c r="FZ228" s="412"/>
      <c r="GA228" s="412"/>
      <c r="GB228" s="412"/>
      <c r="GC228" s="412"/>
      <c r="GD228" s="412"/>
      <c r="GE228" s="412"/>
      <c r="GF228" s="412"/>
      <c r="GG228" s="412"/>
      <c r="GH228" s="412"/>
      <c r="GI228" s="412"/>
      <c r="GJ228" s="412"/>
      <c r="GK228" s="412"/>
      <c r="GL228" s="412"/>
      <c r="GM228" s="412"/>
      <c r="GN228" s="412"/>
      <c r="GO228" s="412"/>
      <c r="GP228" s="412"/>
      <c r="GQ228" s="412"/>
      <c r="GR228" s="412"/>
      <c r="GS228" s="412"/>
      <c r="GT228" s="412"/>
      <c r="GU228" s="412"/>
      <c r="GV228" s="412"/>
      <c r="GW228" s="412"/>
      <c r="GX228" s="412"/>
      <c r="GY228" s="412"/>
      <c r="GZ228" s="412"/>
      <c r="HA228" s="412"/>
      <c r="HB228" s="412"/>
      <c r="HC228" s="412"/>
      <c r="HD228" s="412"/>
      <c r="HE228" s="412"/>
      <c r="HF228" s="412"/>
      <c r="HG228" s="412"/>
      <c r="HH228" s="412"/>
      <c r="HI228" s="412"/>
      <c r="HJ228" s="412"/>
      <c r="HK228" s="412"/>
      <c r="HL228" s="412"/>
      <c r="HM228" s="412"/>
      <c r="HN228" s="412"/>
      <c r="HO228" s="412"/>
      <c r="HP228" s="412"/>
      <c r="HQ228" s="412"/>
      <c r="HR228" s="412"/>
      <c r="HS228" s="412"/>
      <c r="HT228" s="412"/>
      <c r="HU228" s="412"/>
      <c r="HV228" s="412"/>
      <c r="HW228" s="412"/>
      <c r="HX228" s="412"/>
      <c r="HY228" s="412"/>
      <c r="HZ228" s="412"/>
      <c r="IA228" s="412"/>
      <c r="IB228" s="412"/>
      <c r="IC228" s="412"/>
      <c r="ID228" s="412"/>
      <c r="IE228" s="412"/>
      <c r="IF228" s="412"/>
      <c r="IG228" s="412"/>
      <c r="IH228" s="412"/>
      <c r="II228" s="412"/>
      <c r="IJ228" s="412"/>
      <c r="IK228" s="412"/>
      <c r="IL228" s="412"/>
      <c r="IM228" s="412"/>
      <c r="IN228" s="412"/>
      <c r="IO228" s="412"/>
      <c r="IP228" s="412"/>
      <c r="IQ228" s="412"/>
      <c r="IR228" s="412"/>
      <c r="IS228" s="412"/>
      <c r="IT228" s="412"/>
      <c r="IU228" s="412"/>
      <c r="IV228" s="412"/>
      <c r="IW228" s="412"/>
      <c r="IX228" s="412"/>
      <c r="IY228" s="412"/>
      <c r="IZ228" s="412"/>
      <c r="JA228" s="412"/>
      <c r="JB228" s="412"/>
      <c r="JC228" s="412"/>
      <c r="JD228" s="412"/>
      <c r="JE228" s="412"/>
      <c r="JF228" s="412"/>
      <c r="JG228" s="412"/>
      <c r="JH228" s="412"/>
      <c r="JI228" s="412"/>
      <c r="JJ228" s="412"/>
      <c r="JK228" s="412"/>
      <c r="JL228" s="412"/>
      <c r="JM228" s="412"/>
      <c r="JN228" s="412"/>
      <c r="JO228" s="412"/>
      <c r="JP228" s="412"/>
      <c r="JQ228" s="412"/>
      <c r="JR228" s="412"/>
      <c r="JS228" s="412"/>
      <c r="JT228" s="412"/>
      <c r="JU228" s="412"/>
      <c r="JV228" s="412"/>
      <c r="JW228" s="412"/>
      <c r="JX228" s="412"/>
      <c r="JY228" s="412"/>
      <c r="JZ228" s="412"/>
      <c r="KA228" s="412"/>
      <c r="KB228" s="412"/>
      <c r="KC228" s="412"/>
      <c r="KD228" s="412"/>
      <c r="KE228" s="412"/>
      <c r="KF228" s="412"/>
      <c r="KG228" s="412"/>
      <c r="KH228" s="412"/>
      <c r="KI228" s="412"/>
      <c r="KJ228" s="412"/>
      <c r="KK228" s="412"/>
      <c r="KL228" s="412"/>
      <c r="KM228" s="412"/>
      <c r="KN228" s="412"/>
      <c r="KO228" s="412"/>
      <c r="KP228" s="412"/>
      <c r="KQ228" s="412"/>
      <c r="KR228" s="412"/>
      <c r="KS228" s="412"/>
      <c r="KT228" s="412"/>
      <c r="KU228" s="412"/>
      <c r="KV228" s="412"/>
      <c r="KW228" s="412"/>
      <c r="KX228" s="412"/>
      <c r="KY228" s="412"/>
      <c r="KZ228" s="412"/>
      <c r="LA228" s="412"/>
      <c r="LB228" s="412"/>
      <c r="LC228" s="412"/>
      <c r="LD228" s="412"/>
      <c r="LE228" s="412"/>
      <c r="LF228" s="412"/>
      <c r="LG228" s="412"/>
      <c r="LH228" s="412"/>
      <c r="LI228" s="412"/>
      <c r="LJ228" s="412"/>
      <c r="LK228" s="412"/>
      <c r="LL228" s="412"/>
      <c r="LM228" s="412"/>
      <c r="LN228" s="412"/>
      <c r="LO228" s="412"/>
      <c r="LP228" s="412"/>
      <c r="LQ228" s="412"/>
      <c r="LR228" s="412"/>
      <c r="LS228" s="412"/>
      <c r="LT228" s="412"/>
      <c r="LU228" s="412"/>
      <c r="LV228" s="412"/>
      <c r="LW228" s="412"/>
      <c r="LX228" s="412"/>
      <c r="LY228" s="412"/>
      <c r="LZ228" s="412"/>
      <c r="MA228" s="412"/>
      <c r="MB228" s="412"/>
      <c r="MC228" s="412"/>
      <c r="MD228" s="412"/>
      <c r="ME228" s="412"/>
      <c r="MF228" s="412"/>
      <c r="MG228" s="412"/>
      <c r="MH228" s="412"/>
      <c r="MI228" s="412"/>
      <c r="MJ228" s="412"/>
      <c r="MK228" s="412"/>
      <c r="ML228" s="412"/>
      <c r="MM228" s="412"/>
      <c r="MN228" s="412"/>
      <c r="MO228" s="412"/>
      <c r="MP228" s="412"/>
      <c r="MQ228" s="412"/>
      <c r="MR228" s="412"/>
      <c r="MS228" s="412"/>
      <c r="MT228" s="412"/>
      <c r="MU228" s="412"/>
      <c r="MV228" s="412"/>
      <c r="MW228" s="412"/>
      <c r="MX228" s="412"/>
      <c r="MY228" s="412"/>
      <c r="MZ228" s="412"/>
      <c r="NA228" s="412"/>
      <c r="NB228" s="412"/>
      <c r="NC228" s="412"/>
      <c r="ND228" s="412"/>
      <c r="NE228" s="412"/>
      <c r="NF228" s="412"/>
      <c r="NG228" s="412"/>
      <c r="NH228" s="412"/>
      <c r="NI228" s="412"/>
      <c r="NJ228" s="412"/>
      <c r="NK228" s="412"/>
      <c r="NL228" s="412"/>
      <c r="NM228" s="412"/>
      <c r="NN228" s="412"/>
      <c r="NO228" s="412"/>
      <c r="NP228" s="412"/>
      <c r="NQ228" s="412"/>
      <c r="NR228" s="412"/>
      <c r="NS228" s="412"/>
      <c r="NT228" s="412"/>
      <c r="NU228" s="412"/>
      <c r="NV228" s="412"/>
      <c r="NW228" s="412"/>
      <c r="NX228" s="412"/>
      <c r="NY228" s="412"/>
      <c r="NZ228" s="412"/>
      <c r="OA228" s="412"/>
      <c r="OB228" s="412"/>
      <c r="OC228" s="412"/>
      <c r="OD228" s="412"/>
      <c r="OE228" s="412"/>
      <c r="OF228" s="412"/>
      <c r="OG228" s="412"/>
      <c r="OH228" s="412"/>
      <c r="OI228" s="412"/>
      <c r="OJ228" s="412"/>
      <c r="OK228" s="412"/>
      <c r="OL228" s="412"/>
      <c r="OM228" s="412"/>
      <c r="ON228" s="412"/>
      <c r="OO228" s="412"/>
      <c r="OP228" s="412"/>
      <c r="OQ228" s="412"/>
      <c r="OR228" s="412"/>
      <c r="OS228" s="412"/>
      <c r="OT228" s="412"/>
      <c r="OU228" s="412"/>
      <c r="OV228" s="412"/>
      <c r="OW228" s="412"/>
      <c r="OX228" s="412"/>
      <c r="OY228" s="412"/>
      <c r="OZ228" s="412"/>
      <c r="PA228" s="412"/>
      <c r="PB228" s="412"/>
      <c r="PC228" s="412"/>
      <c r="PD228" s="412"/>
      <c r="PE228" s="412"/>
      <c r="PF228" s="412"/>
      <c r="PG228" s="412"/>
      <c r="PH228" s="412"/>
      <c r="PI228" s="412"/>
      <c r="PJ228" s="412"/>
      <c r="PK228" s="412"/>
      <c r="PL228" s="412"/>
      <c r="PM228" s="412"/>
      <c r="PN228" s="412"/>
      <c r="PO228" s="412"/>
      <c r="PP228" s="412"/>
      <c r="PQ228" s="412"/>
      <c r="PR228" s="412"/>
      <c r="PS228" s="412"/>
      <c r="PT228" s="412"/>
      <c r="PU228" s="412"/>
      <c r="PV228" s="412"/>
      <c r="PW228" s="412"/>
      <c r="PX228" s="412"/>
      <c r="PY228" s="412"/>
      <c r="PZ228" s="412"/>
      <c r="QA228" s="412"/>
      <c r="QB228" s="412"/>
      <c r="QC228" s="412"/>
      <c r="QD228" s="412"/>
      <c r="QE228" s="412"/>
      <c r="QF228" s="412"/>
      <c r="QG228" s="412"/>
      <c r="QH228" s="412"/>
      <c r="QI228" s="412"/>
      <c r="QJ228" s="412"/>
      <c r="QK228" s="412"/>
      <c r="QL228" s="412"/>
      <c r="QM228" s="412"/>
      <c r="QN228" s="412"/>
      <c r="QO228" s="412"/>
      <c r="QP228" s="412"/>
      <c r="QQ228" s="412"/>
      <c r="QR228" s="412"/>
      <c r="QS228" s="412"/>
      <c r="QT228" s="412"/>
      <c r="QU228" s="412"/>
      <c r="QV228" s="412"/>
      <c r="QW228" s="412"/>
      <c r="QX228" s="412"/>
      <c r="QY228" s="412"/>
      <c r="QZ228" s="412"/>
      <c r="RA228" s="412"/>
      <c r="RB228" s="412"/>
      <c r="RC228" s="412"/>
      <c r="RD228" s="412"/>
      <c r="RE228" s="412"/>
      <c r="RF228" s="412"/>
      <c r="RG228" s="412"/>
      <c r="RH228" s="412"/>
      <c r="RI228" s="412"/>
      <c r="RJ228" s="412"/>
      <c r="RK228" s="412"/>
      <c r="RL228" s="412"/>
      <c r="RM228" s="412"/>
      <c r="RN228" s="412"/>
      <c r="RO228" s="412"/>
      <c r="RP228" s="412"/>
      <c r="RQ228" s="412"/>
      <c r="RR228" s="412"/>
      <c r="RS228" s="412"/>
      <c r="RT228" s="412"/>
      <c r="RU228" s="412"/>
      <c r="RV228" s="412"/>
      <c r="RW228" s="412"/>
      <c r="RX228" s="412"/>
      <c r="RY228" s="412"/>
      <c r="RZ228" s="412"/>
      <c r="SA228" s="412"/>
      <c r="SB228" s="412"/>
      <c r="SC228" s="412"/>
      <c r="SD228" s="412"/>
      <c r="SE228" s="412"/>
      <c r="SF228" s="412"/>
      <c r="SG228" s="412"/>
      <c r="SH228" s="412"/>
      <c r="SI228" s="412"/>
      <c r="SJ228" s="412"/>
      <c r="SK228" s="412"/>
      <c r="SL228" s="412"/>
      <c r="SM228" s="412"/>
      <c r="SN228" s="412"/>
      <c r="SO228" s="412"/>
      <c r="SP228" s="412"/>
      <c r="SQ228" s="412"/>
      <c r="SR228" s="412"/>
      <c r="SS228" s="412"/>
      <c r="ST228" s="412"/>
      <c r="SU228" s="412"/>
      <c r="SV228" s="412"/>
      <c r="SW228" s="412"/>
      <c r="SX228" s="412"/>
      <c r="SY228" s="412"/>
      <c r="SZ228" s="412"/>
      <c r="TA228" s="412"/>
      <c r="TB228" s="412"/>
      <c r="TC228" s="412"/>
      <c r="TD228" s="412"/>
      <c r="TE228" s="412"/>
      <c r="TF228" s="412"/>
      <c r="TG228" s="412"/>
      <c r="TH228" s="412"/>
      <c r="TI228" s="412"/>
      <c r="TJ228" s="412"/>
      <c r="TK228" s="412"/>
      <c r="TL228" s="412"/>
      <c r="TM228" s="412"/>
      <c r="TN228" s="412"/>
      <c r="TO228" s="412"/>
      <c r="TP228" s="412"/>
      <c r="TQ228" s="412"/>
      <c r="TR228" s="412"/>
      <c r="TS228" s="412"/>
      <c r="TT228" s="412"/>
      <c r="TU228" s="412"/>
      <c r="TV228" s="412"/>
      <c r="TW228" s="412"/>
      <c r="TX228" s="412"/>
      <c r="TY228" s="412"/>
      <c r="TZ228" s="412"/>
      <c r="UA228" s="412"/>
      <c r="UB228" s="412"/>
      <c r="UC228" s="412"/>
      <c r="UD228" s="412"/>
      <c r="UE228" s="412"/>
      <c r="UF228" s="412"/>
      <c r="UG228" s="412"/>
      <c r="UH228" s="412"/>
      <c r="UI228" s="412"/>
      <c r="UJ228" s="412"/>
      <c r="UK228" s="412"/>
      <c r="UL228" s="412"/>
      <c r="UM228" s="412"/>
      <c r="UN228" s="412"/>
      <c r="UO228" s="412"/>
      <c r="UP228" s="412"/>
      <c r="UQ228" s="412"/>
      <c r="UR228" s="412"/>
      <c r="US228" s="412"/>
      <c r="UT228" s="412"/>
      <c r="UU228" s="412"/>
      <c r="UV228" s="412"/>
      <c r="UW228" s="412"/>
      <c r="UX228" s="412"/>
      <c r="UY228" s="412"/>
      <c r="UZ228" s="412"/>
      <c r="VA228" s="412"/>
      <c r="VB228" s="412"/>
      <c r="VC228" s="412"/>
      <c r="VD228" s="412"/>
      <c r="VE228" s="412"/>
      <c r="VF228" s="412"/>
      <c r="VG228" s="412"/>
      <c r="VH228" s="412"/>
      <c r="VI228" s="412"/>
      <c r="VJ228" s="412"/>
      <c r="VK228" s="412"/>
      <c r="VL228" s="412"/>
      <c r="VM228" s="412"/>
      <c r="VN228" s="412"/>
      <c r="VO228" s="412"/>
      <c r="VP228" s="412"/>
      <c r="VQ228" s="412"/>
      <c r="VR228" s="412"/>
      <c r="VS228" s="412"/>
      <c r="VT228" s="412"/>
      <c r="VU228" s="412"/>
      <c r="VV228" s="412"/>
      <c r="VW228" s="412"/>
      <c r="VX228" s="412"/>
      <c r="VY228" s="412"/>
      <c r="VZ228" s="412"/>
      <c r="WA228" s="412"/>
      <c r="WB228" s="412"/>
      <c r="WC228" s="412"/>
      <c r="WD228" s="412"/>
      <c r="WE228" s="412"/>
      <c r="WF228" s="412"/>
      <c r="WG228" s="412"/>
      <c r="WH228" s="412"/>
      <c r="WI228" s="412"/>
      <c r="WJ228" s="412"/>
      <c r="WK228" s="412"/>
      <c r="WL228" s="412"/>
      <c r="WM228" s="412"/>
      <c r="WN228" s="412"/>
      <c r="WO228" s="412"/>
      <c r="WP228" s="412"/>
      <c r="WQ228" s="412"/>
      <c r="WR228" s="412"/>
      <c r="WS228" s="412"/>
      <c r="WT228" s="412"/>
      <c r="WU228" s="412"/>
      <c r="WV228" s="412"/>
      <c r="WW228" s="412"/>
      <c r="WX228" s="412"/>
      <c r="WY228" s="412"/>
      <c r="WZ228" s="412"/>
      <c r="XA228" s="412"/>
      <c r="XB228" s="412"/>
      <c r="XC228" s="412"/>
      <c r="XD228" s="412"/>
      <c r="XE228" s="412"/>
      <c r="XF228" s="412"/>
      <c r="XG228" s="412"/>
      <c r="XH228" s="412"/>
      <c r="XI228" s="412"/>
      <c r="XJ228" s="412"/>
      <c r="XK228" s="412"/>
      <c r="XL228" s="412"/>
      <c r="XM228" s="412"/>
      <c r="XN228" s="412"/>
      <c r="XO228" s="412"/>
      <c r="XP228" s="412"/>
      <c r="XQ228" s="412"/>
      <c r="XR228" s="412"/>
      <c r="XS228" s="412"/>
      <c r="XT228" s="412"/>
      <c r="XU228" s="412"/>
      <c r="XV228" s="412"/>
      <c r="XW228" s="412"/>
      <c r="XX228" s="412"/>
      <c r="XY228" s="412"/>
      <c r="XZ228" s="412"/>
      <c r="YA228" s="412"/>
      <c r="YB228" s="412"/>
      <c r="YC228" s="412"/>
      <c r="YD228" s="412"/>
      <c r="YE228" s="412"/>
      <c r="YF228" s="412"/>
      <c r="YG228" s="412"/>
      <c r="YH228" s="412"/>
      <c r="YI228" s="412"/>
      <c r="YJ228" s="412"/>
      <c r="YK228" s="412"/>
      <c r="YL228" s="412"/>
      <c r="YM228" s="412"/>
      <c r="YN228" s="412"/>
      <c r="YO228" s="412"/>
      <c r="YP228" s="412"/>
      <c r="YQ228" s="412"/>
      <c r="YR228" s="412"/>
      <c r="YS228" s="412"/>
      <c r="YT228" s="412"/>
      <c r="YU228" s="412"/>
      <c r="YV228" s="412"/>
      <c r="YW228" s="412"/>
      <c r="YX228" s="412"/>
      <c r="YY228" s="412"/>
      <c r="YZ228" s="412"/>
      <c r="ZA228" s="412"/>
      <c r="ZB228" s="412"/>
      <c r="ZC228" s="412"/>
      <c r="ZD228" s="412"/>
      <c r="ZE228" s="412"/>
      <c r="ZF228" s="412"/>
      <c r="ZG228" s="412"/>
      <c r="ZH228" s="412"/>
      <c r="ZI228" s="412"/>
      <c r="ZJ228" s="412"/>
      <c r="ZK228" s="412"/>
      <c r="ZL228" s="412"/>
      <c r="ZM228" s="412"/>
      <c r="ZN228" s="412"/>
      <c r="ZO228" s="412"/>
      <c r="ZP228" s="412"/>
      <c r="ZQ228" s="412"/>
      <c r="ZR228" s="412"/>
      <c r="ZS228" s="412"/>
      <c r="ZT228" s="412"/>
      <c r="ZU228" s="412"/>
      <c r="ZV228" s="412"/>
      <c r="ZW228" s="412"/>
      <c r="ZX228" s="412"/>
      <c r="ZY228" s="412"/>
      <c r="ZZ228" s="412"/>
      <c r="AAA228" s="412"/>
      <c r="AAB228" s="412"/>
      <c r="AAC228" s="412"/>
      <c r="AAD228" s="412"/>
      <c r="AAE228" s="412"/>
      <c r="AAF228" s="412"/>
      <c r="AAG228" s="412"/>
      <c r="AAH228" s="412"/>
      <c r="AAI228" s="412"/>
      <c r="AAJ228" s="412"/>
      <c r="AAK228" s="412"/>
      <c r="AAL228" s="412"/>
      <c r="AAM228" s="412"/>
      <c r="AAN228" s="412"/>
      <c r="AAO228" s="412"/>
      <c r="AAP228" s="412"/>
      <c r="AAQ228" s="412"/>
      <c r="AAR228" s="412"/>
      <c r="AAS228" s="412"/>
      <c r="AAT228" s="412"/>
      <c r="AAU228" s="412"/>
      <c r="AAV228" s="412"/>
      <c r="AAW228" s="412"/>
      <c r="AAX228" s="412"/>
      <c r="AAY228" s="412"/>
      <c r="AAZ228" s="412"/>
      <c r="ABA228" s="412"/>
      <c r="ABB228" s="412"/>
      <c r="ABC228" s="412"/>
      <c r="ABD228" s="412"/>
      <c r="ABE228" s="412"/>
      <c r="ABF228" s="412"/>
      <c r="ABG228" s="412"/>
      <c r="ABH228" s="412"/>
      <c r="ABI228" s="412"/>
      <c r="ABJ228" s="412"/>
      <c r="ABK228" s="412"/>
      <c r="ABL228" s="412"/>
      <c r="ABM228" s="412"/>
      <c r="ABN228" s="412"/>
      <c r="ABO228" s="412"/>
      <c r="ABP228" s="412"/>
      <c r="ABQ228" s="412"/>
      <c r="ABR228" s="412"/>
      <c r="ABS228" s="412"/>
      <c r="ABT228" s="412"/>
      <c r="ABU228" s="412"/>
      <c r="ABV228" s="412"/>
      <c r="ABW228" s="412"/>
      <c r="ABX228" s="412"/>
      <c r="ABY228" s="412"/>
      <c r="ABZ228" s="412"/>
      <c r="ACA228" s="412"/>
      <c r="ACB228" s="412"/>
      <c r="ACC228" s="412"/>
      <c r="ACD228" s="412"/>
      <c r="ACE228" s="412"/>
      <c r="ACF228" s="412"/>
      <c r="ACG228" s="412"/>
      <c r="ACH228" s="412"/>
      <c r="ACI228" s="412"/>
      <c r="ACJ228" s="412"/>
      <c r="ACK228" s="412"/>
      <c r="ACL228" s="412"/>
      <c r="ACM228" s="412"/>
      <c r="ACN228" s="412"/>
      <c r="ACO228" s="412"/>
      <c r="ACP228" s="412"/>
      <c r="ACQ228" s="412"/>
      <c r="ACR228" s="412"/>
      <c r="ACS228" s="412"/>
      <c r="ACT228" s="412"/>
      <c r="ACU228" s="412"/>
      <c r="ACV228" s="412"/>
      <c r="ACW228" s="412"/>
      <c r="ACX228" s="412"/>
      <c r="ACY228" s="412"/>
      <c r="ACZ228" s="412"/>
      <c r="ADA228" s="412"/>
      <c r="ADB228" s="412"/>
      <c r="ADC228" s="412"/>
      <c r="ADD228" s="412"/>
      <c r="ADE228" s="412"/>
      <c r="ADF228" s="412"/>
      <c r="ADG228" s="412"/>
      <c r="ADH228" s="412"/>
      <c r="ADI228" s="412"/>
      <c r="ADJ228" s="412"/>
      <c r="ADK228" s="412"/>
      <c r="ADL228" s="412"/>
      <c r="ADM228" s="412"/>
      <c r="ADN228" s="412"/>
      <c r="ADO228" s="412"/>
      <c r="ADP228" s="412"/>
      <c r="ADQ228" s="412"/>
      <c r="ADR228" s="412"/>
      <c r="ADS228" s="412"/>
      <c r="ADT228" s="412"/>
      <c r="ADU228" s="412"/>
      <c r="ADV228" s="412"/>
      <c r="ADW228" s="412"/>
      <c r="ADX228" s="412"/>
      <c r="ADY228" s="412"/>
      <c r="ADZ228" s="412"/>
      <c r="AEA228" s="412"/>
      <c r="AEB228" s="412"/>
      <c r="AEC228" s="412"/>
      <c r="AED228" s="412"/>
      <c r="AEE228" s="412"/>
      <c r="AEF228" s="412"/>
      <c r="AEG228" s="412"/>
      <c r="AEH228" s="412"/>
      <c r="AEI228" s="412"/>
      <c r="AEJ228" s="412"/>
      <c r="AEK228" s="412"/>
      <c r="AEL228" s="412"/>
      <c r="AEM228" s="412"/>
      <c r="AEN228" s="412"/>
      <c r="AEO228" s="412"/>
      <c r="AEP228" s="412"/>
      <c r="AEQ228" s="412"/>
      <c r="AER228" s="412"/>
      <c r="AES228" s="412"/>
      <c r="AET228" s="412"/>
      <c r="AEU228" s="412"/>
      <c r="AEV228" s="412"/>
      <c r="AEW228" s="412"/>
      <c r="AEX228" s="412"/>
      <c r="AEY228" s="412"/>
      <c r="AEZ228" s="412"/>
      <c r="AFA228" s="412"/>
      <c r="AFB228" s="412"/>
      <c r="AFC228" s="412"/>
      <c r="AFD228" s="412"/>
      <c r="AFE228" s="412"/>
      <c r="AFF228" s="412"/>
      <c r="AFG228" s="412"/>
      <c r="AFH228" s="412"/>
      <c r="AFI228" s="412"/>
      <c r="AFJ228" s="412"/>
      <c r="AFK228" s="412"/>
      <c r="AFL228" s="412"/>
      <c r="AFM228" s="412"/>
      <c r="AFN228" s="412"/>
      <c r="AFO228" s="412"/>
      <c r="AFP228" s="412"/>
      <c r="AFQ228" s="412"/>
      <c r="AFR228" s="412"/>
      <c r="AFS228" s="412"/>
      <c r="AFT228" s="412"/>
      <c r="AFU228" s="412"/>
      <c r="AFV228" s="412"/>
      <c r="AFW228" s="412"/>
      <c r="AFX228" s="412"/>
      <c r="AFY228" s="412"/>
      <c r="AFZ228" s="412"/>
      <c r="AGA228" s="412"/>
      <c r="AGB228" s="412"/>
      <c r="AGC228" s="412"/>
      <c r="AGD228" s="412"/>
      <c r="AGE228" s="412"/>
      <c r="AGF228" s="412"/>
      <c r="AGG228" s="412"/>
      <c r="AGH228" s="412"/>
      <c r="AGI228" s="412"/>
      <c r="AGJ228" s="412"/>
      <c r="AGK228" s="412"/>
      <c r="AGL228" s="412"/>
      <c r="AGM228" s="412"/>
      <c r="AGN228" s="412"/>
      <c r="AGO228" s="412"/>
      <c r="AGP228" s="412"/>
      <c r="AGQ228" s="412"/>
      <c r="AGR228" s="412"/>
      <c r="AGS228" s="412"/>
      <c r="AGT228" s="412"/>
      <c r="AGU228" s="412"/>
      <c r="AGV228" s="412"/>
      <c r="AGW228" s="412"/>
      <c r="AGX228" s="412"/>
      <c r="AGY228" s="412"/>
      <c r="AGZ228" s="412"/>
      <c r="AHA228" s="412"/>
      <c r="AHB228" s="412"/>
      <c r="AHC228" s="412"/>
      <c r="AHD228" s="412"/>
      <c r="AHE228" s="412"/>
      <c r="AHF228" s="412"/>
      <c r="AHG228" s="412"/>
      <c r="AHH228" s="412"/>
      <c r="AHI228" s="412"/>
      <c r="AHJ228" s="412"/>
      <c r="AHK228" s="412"/>
      <c r="AHL228" s="412"/>
      <c r="AHM228" s="412"/>
      <c r="AHN228" s="412"/>
      <c r="AHO228" s="412"/>
      <c r="AHP228" s="412"/>
      <c r="AHQ228" s="412"/>
      <c r="AHR228" s="412"/>
      <c r="AHS228" s="412"/>
      <c r="AHT228" s="412"/>
      <c r="AHU228" s="412"/>
      <c r="AHV228" s="412"/>
      <c r="AHW228" s="412"/>
      <c r="AHX228" s="412"/>
      <c r="AHY228" s="412"/>
      <c r="AHZ228" s="412"/>
      <c r="AIA228" s="412"/>
      <c r="AIB228" s="412"/>
      <c r="AIC228" s="412"/>
      <c r="AID228" s="412"/>
      <c r="AIE228" s="412"/>
      <c r="AIF228" s="412"/>
      <c r="AIG228" s="412"/>
      <c r="AIH228" s="412"/>
      <c r="AII228" s="412"/>
      <c r="AIJ228" s="412"/>
      <c r="AIK228" s="412"/>
      <c r="AIL228" s="412"/>
      <c r="AIM228" s="412"/>
      <c r="AIN228" s="412"/>
      <c r="AIO228" s="412"/>
      <c r="AIP228" s="412"/>
      <c r="AIQ228" s="412"/>
      <c r="AIR228" s="412"/>
      <c r="AIS228" s="412"/>
      <c r="AIT228" s="412"/>
      <c r="AIU228" s="412"/>
      <c r="AIV228" s="412"/>
      <c r="AIW228" s="412"/>
      <c r="AIX228" s="412"/>
      <c r="AIY228" s="412"/>
      <c r="AIZ228" s="412"/>
      <c r="AJA228" s="412"/>
      <c r="AJB228" s="412"/>
      <c r="AJC228" s="412"/>
      <c r="AJD228" s="412"/>
      <c r="AJE228" s="412"/>
      <c r="AJF228" s="412"/>
      <c r="AJG228" s="412"/>
      <c r="AJH228" s="412"/>
      <c r="AJI228" s="412"/>
      <c r="AJJ228" s="412"/>
      <c r="AJK228" s="412"/>
      <c r="AJL228" s="412"/>
      <c r="AJM228" s="412"/>
      <c r="AJN228" s="412"/>
      <c r="AJO228" s="412"/>
      <c r="AJP228" s="412"/>
      <c r="AJQ228" s="412"/>
      <c r="AJR228" s="412"/>
      <c r="AJS228" s="412"/>
      <c r="AJT228" s="412"/>
      <c r="AJU228" s="412"/>
      <c r="AJV228" s="412"/>
      <c r="AJW228" s="412"/>
      <c r="AJX228" s="412"/>
      <c r="AJY228" s="412"/>
      <c r="AJZ228" s="412"/>
      <c r="AKA228" s="412"/>
      <c r="AKB228" s="412"/>
      <c r="AKC228" s="412"/>
      <c r="AKD228" s="412"/>
      <c r="AKE228" s="412"/>
      <c r="AKF228" s="412"/>
      <c r="AKG228" s="412"/>
      <c r="AKH228" s="412"/>
      <c r="AKI228" s="412"/>
      <c r="AKJ228" s="412"/>
      <c r="AKK228" s="412"/>
      <c r="AKL228" s="412"/>
      <c r="AKM228" s="412"/>
      <c r="AKN228" s="412"/>
      <c r="AKO228" s="412"/>
      <c r="AKP228" s="412"/>
      <c r="AKQ228" s="412"/>
      <c r="AKR228" s="412"/>
      <c r="AKS228" s="412"/>
      <c r="AKT228" s="412"/>
      <c r="AKU228" s="412"/>
      <c r="AKV228" s="412"/>
      <c r="AKW228" s="412"/>
      <c r="AKX228" s="412"/>
      <c r="AKY228" s="412"/>
      <c r="AKZ228" s="412"/>
      <c r="ALA228" s="412"/>
      <c r="ALB228" s="412"/>
      <c r="ALC228" s="412"/>
      <c r="ALD228" s="412"/>
      <c r="ALE228" s="412"/>
      <c r="ALF228" s="412"/>
      <c r="ALG228" s="412"/>
      <c r="ALH228" s="412"/>
      <c r="ALI228" s="412"/>
      <c r="ALJ228" s="412"/>
      <c r="ALK228" s="412"/>
      <c r="ALL228" s="412"/>
      <c r="ALM228" s="412"/>
      <c r="ALN228" s="412"/>
      <c r="ALO228" s="412"/>
      <c r="ALP228" s="412"/>
      <c r="ALQ228" s="412"/>
      <c r="ALR228" s="412"/>
      <c r="ALS228" s="412"/>
      <c r="ALT228" s="412"/>
      <c r="ALU228" s="412"/>
      <c r="ALV228" s="412"/>
      <c r="ALW228" s="412"/>
      <c r="ALX228" s="412"/>
      <c r="ALY228" s="412"/>
      <c r="ALZ228" s="412"/>
      <c r="AMA228" s="412"/>
      <c r="AMB228" s="412"/>
      <c r="AMC228" s="412"/>
      <c r="AMD228" s="412"/>
      <c r="AME228" s="412"/>
      <c r="AMF228" s="412"/>
      <c r="AMG228" s="412"/>
      <c r="AMH228" s="412"/>
    </row>
    <row r="229" spans="1:1023" x14ac:dyDescent="0.25">
      <c r="A229" s="242" t="s">
        <v>871</v>
      </c>
      <c r="B229" s="163">
        <v>228</v>
      </c>
      <c r="C229" s="162" t="s">
        <v>872</v>
      </c>
      <c r="D229" s="178" t="s">
        <v>873</v>
      </c>
      <c r="E229" s="429"/>
      <c r="F229" s="201"/>
      <c r="G229" s="180"/>
      <c r="H229" s="180"/>
      <c r="I229" s="319">
        <v>45</v>
      </c>
      <c r="J229" s="332">
        <v>2</v>
      </c>
      <c r="K229" s="342">
        <v>2</v>
      </c>
      <c r="L229" s="341">
        <v>1</v>
      </c>
      <c r="M229" s="65"/>
      <c r="N229" s="65"/>
      <c r="O229" s="389">
        <v>3</v>
      </c>
      <c r="P229" s="384"/>
      <c r="Q229" s="140"/>
      <c r="R229" s="140"/>
      <c r="S229" s="140"/>
      <c r="T229" s="140"/>
      <c r="U229" s="140"/>
      <c r="V229" s="219">
        <f t="shared" si="149"/>
        <v>100</v>
      </c>
      <c r="W229" s="219">
        <f t="shared" si="141"/>
        <v>100</v>
      </c>
      <c r="X229" s="219">
        <f t="shared" si="150"/>
        <v>20</v>
      </c>
      <c r="Y229" s="219">
        <f t="shared" si="113"/>
        <v>100</v>
      </c>
      <c r="Z229" s="219">
        <f t="shared" si="114"/>
        <v>100</v>
      </c>
      <c r="AA229" s="220">
        <f t="shared" si="147"/>
        <v>100</v>
      </c>
      <c r="AB229" s="220">
        <f t="shared" si="148"/>
        <v>100</v>
      </c>
      <c r="AC229" s="220">
        <f t="shared" si="117"/>
        <v>100</v>
      </c>
      <c r="AD229" s="416">
        <f t="shared" si="146"/>
        <v>1</v>
      </c>
      <c r="AE229" s="416">
        <f t="shared" si="121"/>
        <v>100</v>
      </c>
      <c r="AF229" s="212">
        <f t="shared" si="142"/>
        <v>10</v>
      </c>
      <c r="AG229" s="212">
        <f t="shared" si="143"/>
        <v>10</v>
      </c>
      <c r="AH229" s="212">
        <f t="shared" si="144"/>
        <v>100</v>
      </c>
      <c r="AI229" s="212">
        <f t="shared" si="145"/>
        <v>100</v>
      </c>
      <c r="AJ229" s="231" t="s">
        <v>24601</v>
      </c>
      <c r="AK229" s="412"/>
      <c r="AL229" s="185">
        <v>3</v>
      </c>
      <c r="AM229" s="214"/>
      <c r="AN229" s="118"/>
      <c r="AO229" s="118"/>
      <c r="AP229" s="118"/>
      <c r="AQ229" s="229" t="s">
        <v>874</v>
      </c>
      <c r="AR229" s="118"/>
      <c r="AS229" s="118"/>
      <c r="AT229" s="118"/>
      <c r="AU229" s="412"/>
      <c r="AV229" s="412"/>
      <c r="AW229" s="412"/>
      <c r="AX229" s="412"/>
      <c r="AY229" s="412"/>
      <c r="AZ229" s="412"/>
      <c r="BA229" s="412"/>
      <c r="BB229" s="412"/>
      <c r="BC229" s="412"/>
      <c r="BD229" s="412"/>
      <c r="BE229" s="412"/>
      <c r="BF229" s="412"/>
      <c r="BG229" s="412"/>
      <c r="BH229" s="412"/>
      <c r="BI229" s="412"/>
      <c r="BJ229" s="412"/>
      <c r="BK229" s="412"/>
      <c r="BL229" s="412"/>
      <c r="BM229" s="412"/>
      <c r="BN229" s="412"/>
      <c r="BO229" s="412"/>
      <c r="BP229" s="412"/>
      <c r="BQ229" s="412"/>
      <c r="BR229" s="412"/>
      <c r="BS229" s="412"/>
      <c r="BT229" s="412"/>
      <c r="BU229" s="412"/>
      <c r="BV229" s="412"/>
      <c r="BW229" s="412"/>
      <c r="BX229" s="412"/>
      <c r="BY229" s="412"/>
      <c r="BZ229" s="412"/>
      <c r="CA229" s="412"/>
      <c r="CB229" s="412"/>
      <c r="CC229" s="412"/>
      <c r="CD229" s="412"/>
      <c r="CE229" s="412"/>
      <c r="CF229" s="412"/>
      <c r="CG229" s="412"/>
      <c r="CH229" s="412"/>
      <c r="CI229" s="412"/>
      <c r="CJ229" s="412"/>
      <c r="CK229" s="412"/>
      <c r="CL229" s="412"/>
      <c r="CM229" s="412"/>
      <c r="CN229" s="412"/>
      <c r="CO229" s="412"/>
      <c r="CP229" s="412"/>
      <c r="CQ229" s="412"/>
      <c r="CR229" s="412"/>
      <c r="CS229" s="412"/>
      <c r="CT229" s="412"/>
      <c r="CU229" s="412"/>
      <c r="CV229" s="412"/>
      <c r="CW229" s="412"/>
      <c r="CX229" s="412"/>
      <c r="CY229" s="412"/>
      <c r="CZ229" s="412"/>
      <c r="DA229" s="412"/>
      <c r="DB229" s="412"/>
      <c r="DC229" s="412"/>
      <c r="DD229" s="412"/>
      <c r="DE229" s="412"/>
      <c r="DF229" s="412"/>
      <c r="DG229" s="412"/>
      <c r="DH229" s="412"/>
      <c r="DI229" s="412"/>
      <c r="DJ229" s="412"/>
      <c r="DK229" s="412"/>
      <c r="DL229" s="412"/>
      <c r="DM229" s="412"/>
      <c r="DN229" s="412"/>
      <c r="DO229" s="412"/>
      <c r="DP229" s="412"/>
      <c r="DQ229" s="412"/>
      <c r="DR229" s="412"/>
      <c r="DS229" s="412"/>
      <c r="DT229" s="412"/>
      <c r="DU229" s="412"/>
      <c r="DV229" s="412"/>
      <c r="DW229" s="412"/>
      <c r="DX229" s="412"/>
      <c r="DY229" s="412"/>
      <c r="DZ229" s="412"/>
      <c r="EA229" s="412"/>
      <c r="EB229" s="412"/>
      <c r="EC229" s="412"/>
      <c r="ED229" s="412"/>
      <c r="EE229" s="412"/>
      <c r="EF229" s="412"/>
      <c r="EG229" s="412"/>
      <c r="EH229" s="412"/>
      <c r="EI229" s="412"/>
      <c r="EJ229" s="412"/>
      <c r="EK229" s="412"/>
      <c r="EL229" s="412"/>
      <c r="EM229" s="412"/>
      <c r="EN229" s="412"/>
      <c r="EO229" s="412"/>
      <c r="EP229" s="412"/>
      <c r="EQ229" s="412"/>
      <c r="ER229" s="412"/>
      <c r="ES229" s="412"/>
      <c r="ET229" s="412"/>
      <c r="EU229" s="412"/>
      <c r="EV229" s="412"/>
      <c r="EW229" s="412"/>
      <c r="EX229" s="412"/>
      <c r="EY229" s="412"/>
      <c r="EZ229" s="412"/>
      <c r="FA229" s="412"/>
      <c r="FB229" s="412"/>
      <c r="FC229" s="412"/>
      <c r="FD229" s="412"/>
      <c r="FE229" s="412"/>
      <c r="FF229" s="412"/>
      <c r="FG229" s="412"/>
      <c r="FH229" s="412"/>
      <c r="FI229" s="412"/>
      <c r="FJ229" s="412"/>
      <c r="FK229" s="412"/>
      <c r="FL229" s="412"/>
      <c r="FM229" s="412"/>
      <c r="FN229" s="412"/>
      <c r="FO229" s="412"/>
      <c r="FP229" s="412"/>
      <c r="FQ229" s="412"/>
      <c r="FR229" s="412"/>
      <c r="FS229" s="412"/>
      <c r="FT229" s="412"/>
      <c r="FU229" s="412"/>
      <c r="FV229" s="412"/>
      <c r="FW229" s="412"/>
      <c r="FX229" s="412"/>
      <c r="FY229" s="412"/>
      <c r="FZ229" s="412"/>
      <c r="GA229" s="412"/>
      <c r="GB229" s="412"/>
      <c r="GC229" s="412"/>
      <c r="GD229" s="412"/>
      <c r="GE229" s="412"/>
      <c r="GF229" s="412"/>
      <c r="GG229" s="412"/>
      <c r="GH229" s="412"/>
      <c r="GI229" s="412"/>
      <c r="GJ229" s="412"/>
      <c r="GK229" s="412"/>
      <c r="GL229" s="412"/>
      <c r="GM229" s="412"/>
      <c r="GN229" s="412"/>
      <c r="GO229" s="412"/>
      <c r="GP229" s="412"/>
      <c r="GQ229" s="412"/>
      <c r="GR229" s="412"/>
      <c r="GS229" s="412"/>
      <c r="GT229" s="412"/>
      <c r="GU229" s="412"/>
      <c r="GV229" s="412"/>
      <c r="GW229" s="412"/>
      <c r="GX229" s="412"/>
      <c r="GY229" s="412"/>
      <c r="GZ229" s="412"/>
      <c r="HA229" s="412"/>
      <c r="HB229" s="412"/>
      <c r="HC229" s="412"/>
      <c r="HD229" s="412"/>
      <c r="HE229" s="412"/>
      <c r="HF229" s="412"/>
      <c r="HG229" s="412"/>
      <c r="HH229" s="412"/>
      <c r="HI229" s="412"/>
      <c r="HJ229" s="412"/>
      <c r="HK229" s="412"/>
      <c r="HL229" s="412"/>
      <c r="HM229" s="412"/>
      <c r="HN229" s="412"/>
      <c r="HO229" s="412"/>
      <c r="HP229" s="412"/>
      <c r="HQ229" s="412"/>
      <c r="HR229" s="412"/>
      <c r="HS229" s="412"/>
      <c r="HT229" s="412"/>
      <c r="HU229" s="412"/>
      <c r="HV229" s="412"/>
      <c r="HW229" s="412"/>
      <c r="HX229" s="412"/>
      <c r="HY229" s="412"/>
      <c r="HZ229" s="412"/>
      <c r="IA229" s="412"/>
      <c r="IB229" s="412"/>
      <c r="IC229" s="412"/>
      <c r="ID229" s="412"/>
      <c r="IE229" s="412"/>
      <c r="IF229" s="412"/>
      <c r="IG229" s="412"/>
      <c r="IH229" s="412"/>
      <c r="II229" s="412"/>
      <c r="IJ229" s="412"/>
      <c r="IK229" s="412"/>
      <c r="IL229" s="412"/>
      <c r="IM229" s="412"/>
      <c r="IN229" s="412"/>
      <c r="IO229" s="412"/>
      <c r="IP229" s="412"/>
      <c r="IQ229" s="412"/>
      <c r="IR229" s="412"/>
      <c r="IS229" s="412"/>
      <c r="IT229" s="412"/>
      <c r="IU229" s="412"/>
      <c r="IV229" s="412"/>
      <c r="IW229" s="412"/>
      <c r="IX229" s="412"/>
      <c r="IY229" s="412"/>
      <c r="IZ229" s="412"/>
      <c r="JA229" s="412"/>
      <c r="JB229" s="412"/>
      <c r="JC229" s="412"/>
      <c r="JD229" s="412"/>
      <c r="JE229" s="412"/>
      <c r="JF229" s="412"/>
      <c r="JG229" s="412"/>
      <c r="JH229" s="412"/>
      <c r="JI229" s="412"/>
      <c r="JJ229" s="412"/>
      <c r="JK229" s="412"/>
      <c r="JL229" s="412"/>
      <c r="JM229" s="412"/>
      <c r="JN229" s="412"/>
      <c r="JO229" s="412"/>
      <c r="JP229" s="412"/>
      <c r="JQ229" s="412"/>
      <c r="JR229" s="412"/>
      <c r="JS229" s="412"/>
      <c r="JT229" s="412"/>
      <c r="JU229" s="412"/>
      <c r="JV229" s="412"/>
      <c r="JW229" s="412"/>
      <c r="JX229" s="412"/>
      <c r="JY229" s="412"/>
      <c r="JZ229" s="412"/>
      <c r="KA229" s="412"/>
      <c r="KB229" s="412"/>
      <c r="KC229" s="412"/>
      <c r="KD229" s="412"/>
      <c r="KE229" s="412"/>
      <c r="KF229" s="412"/>
      <c r="KG229" s="412"/>
      <c r="KH229" s="412"/>
      <c r="KI229" s="412"/>
      <c r="KJ229" s="412"/>
      <c r="KK229" s="412"/>
      <c r="KL229" s="412"/>
      <c r="KM229" s="412"/>
      <c r="KN229" s="412"/>
      <c r="KO229" s="412"/>
      <c r="KP229" s="412"/>
      <c r="KQ229" s="412"/>
      <c r="KR229" s="412"/>
      <c r="KS229" s="412"/>
      <c r="KT229" s="412"/>
      <c r="KU229" s="412"/>
      <c r="KV229" s="412"/>
      <c r="KW229" s="412"/>
      <c r="KX229" s="412"/>
      <c r="KY229" s="412"/>
      <c r="KZ229" s="412"/>
      <c r="LA229" s="412"/>
      <c r="LB229" s="412"/>
      <c r="LC229" s="412"/>
      <c r="LD229" s="412"/>
      <c r="LE229" s="412"/>
      <c r="LF229" s="412"/>
      <c r="LG229" s="412"/>
      <c r="LH229" s="412"/>
      <c r="LI229" s="412"/>
      <c r="LJ229" s="412"/>
      <c r="LK229" s="412"/>
      <c r="LL229" s="412"/>
      <c r="LM229" s="412"/>
      <c r="LN229" s="412"/>
      <c r="LO229" s="412"/>
      <c r="LP229" s="412"/>
      <c r="LQ229" s="412"/>
      <c r="LR229" s="412"/>
      <c r="LS229" s="412"/>
      <c r="LT229" s="412"/>
      <c r="LU229" s="412"/>
      <c r="LV229" s="412"/>
      <c r="LW229" s="412"/>
      <c r="LX229" s="412"/>
      <c r="LY229" s="412"/>
      <c r="LZ229" s="412"/>
      <c r="MA229" s="412"/>
      <c r="MB229" s="412"/>
      <c r="MC229" s="412"/>
      <c r="MD229" s="412"/>
      <c r="ME229" s="412"/>
      <c r="MF229" s="412"/>
      <c r="MG229" s="412"/>
      <c r="MH229" s="412"/>
      <c r="MI229" s="412"/>
      <c r="MJ229" s="412"/>
      <c r="MK229" s="412"/>
      <c r="ML229" s="412"/>
      <c r="MM229" s="412"/>
      <c r="MN229" s="412"/>
      <c r="MO229" s="412"/>
      <c r="MP229" s="412"/>
      <c r="MQ229" s="412"/>
      <c r="MR229" s="412"/>
      <c r="MS229" s="412"/>
      <c r="MT229" s="412"/>
      <c r="MU229" s="412"/>
      <c r="MV229" s="412"/>
      <c r="MW229" s="412"/>
      <c r="MX229" s="412"/>
      <c r="MY229" s="412"/>
      <c r="MZ229" s="412"/>
      <c r="NA229" s="412"/>
      <c r="NB229" s="412"/>
      <c r="NC229" s="412"/>
      <c r="ND229" s="412"/>
      <c r="NE229" s="412"/>
      <c r="NF229" s="412"/>
      <c r="NG229" s="412"/>
      <c r="NH229" s="412"/>
      <c r="NI229" s="412"/>
      <c r="NJ229" s="412"/>
      <c r="NK229" s="412"/>
      <c r="NL229" s="412"/>
      <c r="NM229" s="412"/>
      <c r="NN229" s="412"/>
      <c r="NO229" s="412"/>
      <c r="NP229" s="412"/>
      <c r="NQ229" s="412"/>
      <c r="NR229" s="412"/>
      <c r="NS229" s="412"/>
      <c r="NT229" s="412"/>
      <c r="NU229" s="412"/>
      <c r="NV229" s="412"/>
      <c r="NW229" s="412"/>
      <c r="NX229" s="412"/>
      <c r="NY229" s="412"/>
      <c r="NZ229" s="412"/>
      <c r="OA229" s="412"/>
      <c r="OB229" s="412"/>
      <c r="OC229" s="412"/>
      <c r="OD229" s="412"/>
      <c r="OE229" s="412"/>
      <c r="OF229" s="412"/>
      <c r="OG229" s="412"/>
      <c r="OH229" s="412"/>
      <c r="OI229" s="412"/>
      <c r="OJ229" s="412"/>
      <c r="OK229" s="412"/>
      <c r="OL229" s="412"/>
      <c r="OM229" s="412"/>
      <c r="ON229" s="412"/>
      <c r="OO229" s="412"/>
      <c r="OP229" s="412"/>
      <c r="OQ229" s="412"/>
      <c r="OR229" s="412"/>
      <c r="OS229" s="412"/>
      <c r="OT229" s="412"/>
      <c r="OU229" s="412"/>
      <c r="OV229" s="412"/>
      <c r="OW229" s="412"/>
      <c r="OX229" s="412"/>
      <c r="OY229" s="412"/>
      <c r="OZ229" s="412"/>
      <c r="PA229" s="412"/>
      <c r="PB229" s="412"/>
      <c r="PC229" s="412"/>
      <c r="PD229" s="412"/>
      <c r="PE229" s="412"/>
      <c r="PF229" s="412"/>
      <c r="PG229" s="412"/>
      <c r="PH229" s="412"/>
      <c r="PI229" s="412"/>
      <c r="PJ229" s="412"/>
      <c r="PK229" s="412"/>
      <c r="PL229" s="412"/>
      <c r="PM229" s="412"/>
      <c r="PN229" s="412"/>
      <c r="PO229" s="412"/>
      <c r="PP229" s="412"/>
      <c r="PQ229" s="412"/>
      <c r="PR229" s="412"/>
      <c r="PS229" s="412"/>
      <c r="PT229" s="412"/>
      <c r="PU229" s="412"/>
      <c r="PV229" s="412"/>
      <c r="PW229" s="412"/>
      <c r="PX229" s="412"/>
      <c r="PY229" s="412"/>
      <c r="PZ229" s="412"/>
      <c r="QA229" s="412"/>
      <c r="QB229" s="412"/>
      <c r="QC229" s="412"/>
      <c r="QD229" s="412"/>
      <c r="QE229" s="412"/>
      <c r="QF229" s="412"/>
      <c r="QG229" s="412"/>
      <c r="QH229" s="412"/>
      <c r="QI229" s="412"/>
      <c r="QJ229" s="412"/>
      <c r="QK229" s="412"/>
      <c r="QL229" s="412"/>
      <c r="QM229" s="412"/>
      <c r="QN229" s="412"/>
      <c r="QO229" s="412"/>
      <c r="QP229" s="412"/>
      <c r="QQ229" s="412"/>
      <c r="QR229" s="412"/>
      <c r="QS229" s="412"/>
      <c r="QT229" s="412"/>
      <c r="QU229" s="412"/>
      <c r="QV229" s="412"/>
      <c r="QW229" s="412"/>
      <c r="QX229" s="412"/>
      <c r="QY229" s="412"/>
      <c r="QZ229" s="412"/>
      <c r="RA229" s="412"/>
      <c r="RB229" s="412"/>
      <c r="RC229" s="412"/>
      <c r="RD229" s="412"/>
      <c r="RE229" s="412"/>
      <c r="RF229" s="412"/>
      <c r="RG229" s="412"/>
      <c r="RH229" s="412"/>
      <c r="RI229" s="412"/>
      <c r="RJ229" s="412"/>
      <c r="RK229" s="412"/>
      <c r="RL229" s="412"/>
      <c r="RM229" s="412"/>
      <c r="RN229" s="412"/>
      <c r="RO229" s="412"/>
      <c r="RP229" s="412"/>
      <c r="RQ229" s="412"/>
      <c r="RR229" s="412"/>
      <c r="RS229" s="412"/>
      <c r="RT229" s="412"/>
      <c r="RU229" s="412"/>
      <c r="RV229" s="412"/>
      <c r="RW229" s="412"/>
      <c r="RX229" s="412"/>
      <c r="RY229" s="412"/>
      <c r="RZ229" s="412"/>
      <c r="SA229" s="412"/>
      <c r="SB229" s="412"/>
      <c r="SC229" s="412"/>
      <c r="SD229" s="412"/>
      <c r="SE229" s="412"/>
      <c r="SF229" s="412"/>
      <c r="SG229" s="412"/>
      <c r="SH229" s="412"/>
      <c r="SI229" s="412"/>
      <c r="SJ229" s="412"/>
      <c r="SK229" s="412"/>
      <c r="SL229" s="412"/>
      <c r="SM229" s="412"/>
      <c r="SN229" s="412"/>
      <c r="SO229" s="412"/>
      <c r="SP229" s="412"/>
      <c r="SQ229" s="412"/>
      <c r="SR229" s="412"/>
      <c r="SS229" s="412"/>
      <c r="ST229" s="412"/>
      <c r="SU229" s="412"/>
      <c r="SV229" s="412"/>
      <c r="SW229" s="412"/>
      <c r="SX229" s="412"/>
      <c r="SY229" s="412"/>
      <c r="SZ229" s="412"/>
      <c r="TA229" s="412"/>
      <c r="TB229" s="412"/>
      <c r="TC229" s="412"/>
      <c r="TD229" s="412"/>
      <c r="TE229" s="412"/>
      <c r="TF229" s="412"/>
      <c r="TG229" s="412"/>
      <c r="TH229" s="412"/>
      <c r="TI229" s="412"/>
      <c r="TJ229" s="412"/>
      <c r="TK229" s="412"/>
      <c r="TL229" s="412"/>
      <c r="TM229" s="412"/>
      <c r="TN229" s="412"/>
      <c r="TO229" s="412"/>
      <c r="TP229" s="412"/>
      <c r="TQ229" s="412"/>
      <c r="TR229" s="412"/>
      <c r="TS229" s="412"/>
      <c r="TT229" s="412"/>
      <c r="TU229" s="412"/>
      <c r="TV229" s="412"/>
      <c r="TW229" s="412"/>
      <c r="TX229" s="412"/>
      <c r="TY229" s="412"/>
      <c r="TZ229" s="412"/>
      <c r="UA229" s="412"/>
      <c r="UB229" s="412"/>
      <c r="UC229" s="412"/>
      <c r="UD229" s="412"/>
      <c r="UE229" s="412"/>
      <c r="UF229" s="412"/>
      <c r="UG229" s="412"/>
      <c r="UH229" s="412"/>
      <c r="UI229" s="412"/>
      <c r="UJ229" s="412"/>
      <c r="UK229" s="412"/>
      <c r="UL229" s="412"/>
      <c r="UM229" s="412"/>
      <c r="UN229" s="412"/>
      <c r="UO229" s="412"/>
      <c r="UP229" s="412"/>
      <c r="UQ229" s="412"/>
      <c r="UR229" s="412"/>
      <c r="US229" s="412"/>
      <c r="UT229" s="412"/>
      <c r="UU229" s="412"/>
      <c r="UV229" s="412"/>
      <c r="UW229" s="412"/>
      <c r="UX229" s="412"/>
      <c r="UY229" s="412"/>
      <c r="UZ229" s="412"/>
      <c r="VA229" s="412"/>
      <c r="VB229" s="412"/>
      <c r="VC229" s="412"/>
      <c r="VD229" s="412"/>
      <c r="VE229" s="412"/>
      <c r="VF229" s="412"/>
      <c r="VG229" s="412"/>
      <c r="VH229" s="412"/>
      <c r="VI229" s="412"/>
      <c r="VJ229" s="412"/>
      <c r="VK229" s="412"/>
      <c r="VL229" s="412"/>
      <c r="VM229" s="412"/>
      <c r="VN229" s="412"/>
      <c r="VO229" s="412"/>
      <c r="VP229" s="412"/>
      <c r="VQ229" s="412"/>
      <c r="VR229" s="412"/>
      <c r="VS229" s="412"/>
      <c r="VT229" s="412"/>
      <c r="VU229" s="412"/>
      <c r="VV229" s="412"/>
      <c r="VW229" s="412"/>
      <c r="VX229" s="412"/>
      <c r="VY229" s="412"/>
      <c r="VZ229" s="412"/>
      <c r="WA229" s="412"/>
      <c r="WB229" s="412"/>
      <c r="WC229" s="412"/>
      <c r="WD229" s="412"/>
      <c r="WE229" s="412"/>
      <c r="WF229" s="412"/>
      <c r="WG229" s="412"/>
      <c r="WH229" s="412"/>
      <c r="WI229" s="412"/>
      <c r="WJ229" s="412"/>
      <c r="WK229" s="412"/>
      <c r="WL229" s="412"/>
      <c r="WM229" s="412"/>
      <c r="WN229" s="412"/>
      <c r="WO229" s="412"/>
      <c r="WP229" s="412"/>
      <c r="WQ229" s="412"/>
      <c r="WR229" s="412"/>
      <c r="WS229" s="412"/>
      <c r="WT229" s="412"/>
      <c r="WU229" s="412"/>
      <c r="WV229" s="412"/>
      <c r="WW229" s="412"/>
      <c r="WX229" s="412"/>
      <c r="WY229" s="412"/>
      <c r="WZ229" s="412"/>
      <c r="XA229" s="412"/>
      <c r="XB229" s="412"/>
      <c r="XC229" s="412"/>
      <c r="XD229" s="412"/>
      <c r="XE229" s="412"/>
      <c r="XF229" s="412"/>
      <c r="XG229" s="412"/>
      <c r="XH229" s="412"/>
      <c r="XI229" s="412"/>
      <c r="XJ229" s="412"/>
      <c r="XK229" s="412"/>
      <c r="XL229" s="412"/>
      <c r="XM229" s="412"/>
      <c r="XN229" s="412"/>
      <c r="XO229" s="412"/>
      <c r="XP229" s="412"/>
      <c r="XQ229" s="412"/>
      <c r="XR229" s="412"/>
      <c r="XS229" s="412"/>
      <c r="XT229" s="412"/>
      <c r="XU229" s="412"/>
      <c r="XV229" s="412"/>
      <c r="XW229" s="412"/>
      <c r="XX229" s="412"/>
      <c r="XY229" s="412"/>
      <c r="XZ229" s="412"/>
      <c r="YA229" s="412"/>
      <c r="YB229" s="412"/>
      <c r="YC229" s="412"/>
      <c r="YD229" s="412"/>
      <c r="YE229" s="412"/>
      <c r="YF229" s="412"/>
      <c r="YG229" s="412"/>
      <c r="YH229" s="412"/>
      <c r="YI229" s="412"/>
      <c r="YJ229" s="412"/>
      <c r="YK229" s="412"/>
      <c r="YL229" s="412"/>
      <c r="YM229" s="412"/>
      <c r="YN229" s="412"/>
      <c r="YO229" s="412"/>
      <c r="YP229" s="412"/>
      <c r="YQ229" s="412"/>
      <c r="YR229" s="412"/>
      <c r="YS229" s="412"/>
      <c r="YT229" s="412"/>
      <c r="YU229" s="412"/>
      <c r="YV229" s="412"/>
      <c r="YW229" s="412"/>
      <c r="YX229" s="412"/>
      <c r="YY229" s="412"/>
      <c r="YZ229" s="412"/>
      <c r="ZA229" s="412"/>
      <c r="ZB229" s="412"/>
      <c r="ZC229" s="412"/>
      <c r="ZD229" s="412"/>
      <c r="ZE229" s="412"/>
      <c r="ZF229" s="412"/>
      <c r="ZG229" s="412"/>
      <c r="ZH229" s="412"/>
      <c r="ZI229" s="412"/>
      <c r="ZJ229" s="412"/>
      <c r="ZK229" s="412"/>
      <c r="ZL229" s="412"/>
      <c r="ZM229" s="412"/>
      <c r="ZN229" s="412"/>
      <c r="ZO229" s="412"/>
      <c r="ZP229" s="412"/>
      <c r="ZQ229" s="412"/>
      <c r="ZR229" s="412"/>
      <c r="ZS229" s="412"/>
      <c r="ZT229" s="412"/>
      <c r="ZU229" s="412"/>
      <c r="ZV229" s="412"/>
      <c r="ZW229" s="412"/>
      <c r="ZX229" s="412"/>
      <c r="ZY229" s="412"/>
      <c r="ZZ229" s="412"/>
      <c r="AAA229" s="412"/>
      <c r="AAB229" s="412"/>
      <c r="AAC229" s="412"/>
      <c r="AAD229" s="412"/>
      <c r="AAE229" s="412"/>
      <c r="AAF229" s="412"/>
      <c r="AAG229" s="412"/>
      <c r="AAH229" s="412"/>
      <c r="AAI229" s="412"/>
      <c r="AAJ229" s="412"/>
      <c r="AAK229" s="412"/>
      <c r="AAL229" s="412"/>
      <c r="AAM229" s="412"/>
      <c r="AAN229" s="412"/>
      <c r="AAO229" s="412"/>
      <c r="AAP229" s="412"/>
      <c r="AAQ229" s="412"/>
      <c r="AAR229" s="412"/>
      <c r="AAS229" s="412"/>
      <c r="AAT229" s="412"/>
      <c r="AAU229" s="412"/>
      <c r="AAV229" s="412"/>
      <c r="AAW229" s="412"/>
      <c r="AAX229" s="412"/>
      <c r="AAY229" s="412"/>
      <c r="AAZ229" s="412"/>
      <c r="ABA229" s="412"/>
      <c r="ABB229" s="412"/>
      <c r="ABC229" s="412"/>
      <c r="ABD229" s="412"/>
      <c r="ABE229" s="412"/>
      <c r="ABF229" s="412"/>
      <c r="ABG229" s="412"/>
      <c r="ABH229" s="412"/>
      <c r="ABI229" s="412"/>
      <c r="ABJ229" s="412"/>
      <c r="ABK229" s="412"/>
      <c r="ABL229" s="412"/>
      <c r="ABM229" s="412"/>
      <c r="ABN229" s="412"/>
      <c r="ABO229" s="412"/>
      <c r="ABP229" s="412"/>
      <c r="ABQ229" s="412"/>
      <c r="ABR229" s="412"/>
      <c r="ABS229" s="412"/>
      <c r="ABT229" s="412"/>
      <c r="ABU229" s="412"/>
      <c r="ABV229" s="412"/>
      <c r="ABW229" s="412"/>
      <c r="ABX229" s="412"/>
      <c r="ABY229" s="412"/>
      <c r="ABZ229" s="412"/>
      <c r="ACA229" s="412"/>
      <c r="ACB229" s="412"/>
      <c r="ACC229" s="412"/>
      <c r="ACD229" s="412"/>
      <c r="ACE229" s="412"/>
      <c r="ACF229" s="412"/>
      <c r="ACG229" s="412"/>
      <c r="ACH229" s="412"/>
      <c r="ACI229" s="412"/>
      <c r="ACJ229" s="412"/>
      <c r="ACK229" s="412"/>
      <c r="ACL229" s="412"/>
      <c r="ACM229" s="412"/>
      <c r="ACN229" s="412"/>
      <c r="ACO229" s="412"/>
      <c r="ACP229" s="412"/>
      <c r="ACQ229" s="412"/>
      <c r="ACR229" s="412"/>
      <c r="ACS229" s="412"/>
      <c r="ACT229" s="412"/>
      <c r="ACU229" s="412"/>
      <c r="ACV229" s="412"/>
      <c r="ACW229" s="412"/>
      <c r="ACX229" s="412"/>
      <c r="ACY229" s="412"/>
      <c r="ACZ229" s="412"/>
      <c r="ADA229" s="412"/>
      <c r="ADB229" s="412"/>
      <c r="ADC229" s="412"/>
      <c r="ADD229" s="412"/>
      <c r="ADE229" s="412"/>
      <c r="ADF229" s="412"/>
      <c r="ADG229" s="412"/>
      <c r="ADH229" s="412"/>
      <c r="ADI229" s="412"/>
      <c r="ADJ229" s="412"/>
      <c r="ADK229" s="412"/>
      <c r="ADL229" s="412"/>
      <c r="ADM229" s="412"/>
      <c r="ADN229" s="412"/>
      <c r="ADO229" s="412"/>
      <c r="ADP229" s="412"/>
      <c r="ADQ229" s="412"/>
      <c r="ADR229" s="412"/>
      <c r="ADS229" s="412"/>
      <c r="ADT229" s="412"/>
      <c r="ADU229" s="412"/>
      <c r="ADV229" s="412"/>
      <c r="ADW229" s="412"/>
      <c r="ADX229" s="412"/>
      <c r="ADY229" s="412"/>
      <c r="ADZ229" s="412"/>
      <c r="AEA229" s="412"/>
      <c r="AEB229" s="412"/>
      <c r="AEC229" s="412"/>
      <c r="AED229" s="412"/>
      <c r="AEE229" s="412"/>
      <c r="AEF229" s="412"/>
      <c r="AEG229" s="412"/>
      <c r="AEH229" s="412"/>
      <c r="AEI229" s="412"/>
      <c r="AEJ229" s="412"/>
      <c r="AEK229" s="412"/>
      <c r="AEL229" s="412"/>
      <c r="AEM229" s="412"/>
      <c r="AEN229" s="412"/>
      <c r="AEO229" s="412"/>
      <c r="AEP229" s="412"/>
      <c r="AEQ229" s="412"/>
      <c r="AER229" s="412"/>
      <c r="AES229" s="412"/>
      <c r="AET229" s="412"/>
      <c r="AEU229" s="412"/>
      <c r="AEV229" s="412"/>
      <c r="AEW229" s="412"/>
      <c r="AEX229" s="412"/>
      <c r="AEY229" s="412"/>
      <c r="AEZ229" s="412"/>
      <c r="AFA229" s="412"/>
      <c r="AFB229" s="412"/>
      <c r="AFC229" s="412"/>
      <c r="AFD229" s="412"/>
      <c r="AFE229" s="412"/>
      <c r="AFF229" s="412"/>
      <c r="AFG229" s="412"/>
      <c r="AFH229" s="412"/>
      <c r="AFI229" s="412"/>
      <c r="AFJ229" s="412"/>
      <c r="AFK229" s="412"/>
      <c r="AFL229" s="412"/>
      <c r="AFM229" s="412"/>
      <c r="AFN229" s="412"/>
      <c r="AFO229" s="412"/>
      <c r="AFP229" s="412"/>
      <c r="AFQ229" s="412"/>
      <c r="AFR229" s="412"/>
      <c r="AFS229" s="412"/>
      <c r="AFT229" s="412"/>
      <c r="AFU229" s="412"/>
      <c r="AFV229" s="412"/>
      <c r="AFW229" s="412"/>
      <c r="AFX229" s="412"/>
      <c r="AFY229" s="412"/>
      <c r="AFZ229" s="412"/>
      <c r="AGA229" s="412"/>
      <c r="AGB229" s="412"/>
      <c r="AGC229" s="412"/>
      <c r="AGD229" s="412"/>
      <c r="AGE229" s="412"/>
      <c r="AGF229" s="412"/>
      <c r="AGG229" s="412"/>
      <c r="AGH229" s="412"/>
      <c r="AGI229" s="412"/>
      <c r="AGJ229" s="412"/>
      <c r="AGK229" s="412"/>
      <c r="AGL229" s="412"/>
      <c r="AGM229" s="412"/>
      <c r="AGN229" s="412"/>
      <c r="AGO229" s="412"/>
      <c r="AGP229" s="412"/>
      <c r="AGQ229" s="412"/>
      <c r="AGR229" s="412"/>
      <c r="AGS229" s="412"/>
      <c r="AGT229" s="412"/>
      <c r="AGU229" s="412"/>
      <c r="AGV229" s="412"/>
      <c r="AGW229" s="412"/>
      <c r="AGX229" s="412"/>
      <c r="AGY229" s="412"/>
      <c r="AGZ229" s="412"/>
      <c r="AHA229" s="412"/>
      <c r="AHB229" s="412"/>
      <c r="AHC229" s="412"/>
      <c r="AHD229" s="412"/>
      <c r="AHE229" s="412"/>
      <c r="AHF229" s="412"/>
      <c r="AHG229" s="412"/>
      <c r="AHH229" s="412"/>
      <c r="AHI229" s="412"/>
      <c r="AHJ229" s="412"/>
      <c r="AHK229" s="412"/>
      <c r="AHL229" s="412"/>
      <c r="AHM229" s="412"/>
      <c r="AHN229" s="412"/>
      <c r="AHO229" s="412"/>
      <c r="AHP229" s="412"/>
      <c r="AHQ229" s="412"/>
      <c r="AHR229" s="412"/>
      <c r="AHS229" s="412"/>
      <c r="AHT229" s="412"/>
      <c r="AHU229" s="412"/>
      <c r="AHV229" s="412"/>
      <c r="AHW229" s="412"/>
      <c r="AHX229" s="412"/>
      <c r="AHY229" s="412"/>
      <c r="AHZ229" s="412"/>
      <c r="AIA229" s="412"/>
      <c r="AIB229" s="412"/>
      <c r="AIC229" s="412"/>
      <c r="AID229" s="412"/>
      <c r="AIE229" s="412"/>
      <c r="AIF229" s="412"/>
      <c r="AIG229" s="412"/>
      <c r="AIH229" s="412"/>
      <c r="AII229" s="412"/>
      <c r="AIJ229" s="412"/>
      <c r="AIK229" s="412"/>
      <c r="AIL229" s="412"/>
      <c r="AIM229" s="412"/>
      <c r="AIN229" s="412"/>
      <c r="AIO229" s="412"/>
      <c r="AIP229" s="412"/>
      <c r="AIQ229" s="412"/>
      <c r="AIR229" s="412"/>
      <c r="AIS229" s="412"/>
      <c r="AIT229" s="412"/>
      <c r="AIU229" s="412"/>
      <c r="AIV229" s="412"/>
      <c r="AIW229" s="412"/>
      <c r="AIX229" s="412"/>
      <c r="AIY229" s="412"/>
      <c r="AIZ229" s="412"/>
      <c r="AJA229" s="412"/>
      <c r="AJB229" s="412"/>
      <c r="AJC229" s="412"/>
      <c r="AJD229" s="412"/>
      <c r="AJE229" s="412"/>
      <c r="AJF229" s="412"/>
      <c r="AJG229" s="412"/>
      <c r="AJH229" s="412"/>
      <c r="AJI229" s="412"/>
      <c r="AJJ229" s="412"/>
      <c r="AJK229" s="412"/>
      <c r="AJL229" s="412"/>
      <c r="AJM229" s="412"/>
      <c r="AJN229" s="412"/>
      <c r="AJO229" s="412"/>
      <c r="AJP229" s="412"/>
      <c r="AJQ229" s="412"/>
      <c r="AJR229" s="412"/>
      <c r="AJS229" s="412"/>
      <c r="AJT229" s="412"/>
      <c r="AJU229" s="412"/>
      <c r="AJV229" s="412"/>
      <c r="AJW229" s="412"/>
      <c r="AJX229" s="412"/>
      <c r="AJY229" s="412"/>
      <c r="AJZ229" s="412"/>
      <c r="AKA229" s="412"/>
      <c r="AKB229" s="412"/>
      <c r="AKC229" s="412"/>
      <c r="AKD229" s="412"/>
      <c r="AKE229" s="412"/>
      <c r="AKF229" s="412"/>
      <c r="AKG229" s="412"/>
      <c r="AKH229" s="412"/>
      <c r="AKI229" s="412"/>
      <c r="AKJ229" s="412"/>
      <c r="AKK229" s="412"/>
      <c r="AKL229" s="412"/>
      <c r="AKM229" s="412"/>
      <c r="AKN229" s="412"/>
      <c r="AKO229" s="412"/>
      <c r="AKP229" s="412"/>
      <c r="AKQ229" s="412"/>
      <c r="AKR229" s="412"/>
      <c r="AKS229" s="412"/>
      <c r="AKT229" s="412"/>
      <c r="AKU229" s="412"/>
      <c r="AKV229" s="412"/>
      <c r="AKW229" s="412"/>
      <c r="AKX229" s="412"/>
      <c r="AKY229" s="412"/>
      <c r="AKZ229" s="412"/>
      <c r="ALA229" s="412"/>
      <c r="ALB229" s="412"/>
      <c r="ALC229" s="412"/>
      <c r="ALD229" s="412"/>
      <c r="ALE229" s="412"/>
      <c r="ALF229" s="412"/>
      <c r="ALG229" s="412"/>
      <c r="ALH229" s="412"/>
      <c r="ALI229" s="412"/>
      <c r="ALJ229" s="412"/>
      <c r="ALK229" s="412"/>
      <c r="ALL229" s="412"/>
      <c r="ALM229" s="412"/>
      <c r="ALN229" s="412"/>
      <c r="ALO229" s="412"/>
      <c r="ALP229" s="412"/>
      <c r="ALQ229" s="412"/>
      <c r="ALR229" s="412"/>
      <c r="ALS229" s="412"/>
      <c r="ALT229" s="412"/>
      <c r="ALU229" s="412"/>
      <c r="ALV229" s="412"/>
      <c r="ALW229" s="412"/>
      <c r="ALX229" s="412"/>
      <c r="ALY229" s="412"/>
      <c r="ALZ229" s="412"/>
      <c r="AMA229" s="412"/>
      <c r="AMB229" s="412"/>
      <c r="AMC229" s="412"/>
      <c r="AMD229" s="412"/>
      <c r="AME229" s="412"/>
      <c r="AMF229" s="412"/>
      <c r="AMG229" s="412"/>
      <c r="AMH229" s="412"/>
    </row>
    <row r="230" spans="1:1023" x14ac:dyDescent="0.25">
      <c r="A230" s="242" t="s">
        <v>875</v>
      </c>
      <c r="B230" s="163">
        <v>229</v>
      </c>
      <c r="C230" s="162" t="s">
        <v>876</v>
      </c>
      <c r="D230" s="176" t="s">
        <v>14135</v>
      </c>
      <c r="E230" s="429"/>
      <c r="F230" s="185">
        <v>4</v>
      </c>
      <c r="G230" s="175">
        <v>3</v>
      </c>
      <c r="H230" s="180"/>
      <c r="I230" s="319">
        <v>45</v>
      </c>
      <c r="J230" s="344" t="s">
        <v>829</v>
      </c>
      <c r="K230" s="65">
        <v>1</v>
      </c>
      <c r="L230" s="65" t="s">
        <v>753</v>
      </c>
      <c r="M230" s="65"/>
      <c r="N230" s="65"/>
      <c r="O230" s="367">
        <v>3</v>
      </c>
      <c r="P230" s="388">
        <v>1</v>
      </c>
      <c r="Q230" s="140" t="s">
        <v>752</v>
      </c>
      <c r="R230" s="332">
        <v>2</v>
      </c>
      <c r="S230" s="332" t="s">
        <v>752</v>
      </c>
      <c r="T230" s="140"/>
      <c r="U230" s="140"/>
      <c r="V230" s="219">
        <f t="shared" si="149"/>
        <v>100</v>
      </c>
      <c r="W230" s="230">
        <f t="shared" si="141"/>
        <v>100</v>
      </c>
      <c r="X230" s="219">
        <f t="shared" si="150"/>
        <v>20</v>
      </c>
      <c r="Y230" s="219">
        <f t="shared" si="113"/>
        <v>10</v>
      </c>
      <c r="Z230" s="219">
        <f t="shared" si="114"/>
        <v>1</v>
      </c>
      <c r="AA230" s="220">
        <f t="shared" si="147"/>
        <v>0.1</v>
      </c>
      <c r="AB230" s="220">
        <f t="shared" si="148"/>
        <v>1</v>
      </c>
      <c r="AC230" s="220">
        <f t="shared" si="117"/>
        <v>0.3</v>
      </c>
      <c r="AD230" s="416">
        <f t="shared" si="146"/>
        <v>0.1</v>
      </c>
      <c r="AE230" s="416">
        <f t="shared" si="121"/>
        <v>100</v>
      </c>
      <c r="AF230" s="212">
        <f t="shared" ref="AF230:AF261" si="151">IF(OR(OR(EXACT(J230,"1A"),EXACT(J230,"1B"),EXACT(J230,"1C")),K230=1),1,IF(K230=2,10,100))</f>
        <v>1</v>
      </c>
      <c r="AG230" s="212">
        <f t="shared" ref="AG230:AG261" si="152">IF(OR(EXACT(J230,"1A"),EXACT(J230,"1B"),EXACT(J230,"1C")),1,IF(J230=2,10,100))</f>
        <v>1</v>
      </c>
      <c r="AH230" s="212">
        <f t="shared" ref="AH230:AH261" si="153">IF(OR(EXACT(J230,"1A"),EXACT(J230,"1B"),EXACT(J230,"1C"),K230=1),3,100)</f>
        <v>3</v>
      </c>
      <c r="AI230" s="212">
        <f t="shared" ref="AI230:AI261" si="154">IF(OR(EXACT(J230,"1A"),EXACT(J230,"1B"),EXACT(J230,"1C")),5,100)</f>
        <v>5</v>
      </c>
      <c r="AJ230" s="231" t="s">
        <v>24844</v>
      </c>
      <c r="AK230" s="412"/>
      <c r="AL230" s="412"/>
      <c r="AM230" s="214"/>
      <c r="AN230" s="412"/>
      <c r="AO230" s="412"/>
      <c r="AP230" s="412"/>
      <c r="AQ230" s="229" t="s">
        <v>24845</v>
      </c>
      <c r="AR230" s="412"/>
      <c r="AS230" s="412"/>
      <c r="AT230" s="412"/>
    </row>
    <row r="231" spans="1:1023" x14ac:dyDescent="0.25">
      <c r="A231" s="242" t="s">
        <v>877</v>
      </c>
      <c r="B231" s="163">
        <v>230</v>
      </c>
      <c r="C231" s="224" t="s">
        <v>24846</v>
      </c>
      <c r="D231" s="178" t="s">
        <v>878</v>
      </c>
      <c r="E231" s="429"/>
      <c r="F231" s="201"/>
      <c r="G231" s="180"/>
      <c r="H231" s="180"/>
      <c r="I231" s="319"/>
      <c r="J231" s="338">
        <v>2</v>
      </c>
      <c r="K231" s="370">
        <v>2</v>
      </c>
      <c r="L231" s="370">
        <v>1</v>
      </c>
      <c r="M231" s="65"/>
      <c r="N231" s="65"/>
      <c r="O231" s="140"/>
      <c r="P231" s="140"/>
      <c r="Q231" s="140"/>
      <c r="R231" s="140"/>
      <c r="S231" s="140"/>
      <c r="T231" s="140"/>
      <c r="U231" s="386"/>
      <c r="V231" s="219">
        <f t="shared" si="149"/>
        <v>100</v>
      </c>
      <c r="W231" s="219">
        <f t="shared" si="141"/>
        <v>100</v>
      </c>
      <c r="X231" s="219">
        <f t="shared" si="150"/>
        <v>100</v>
      </c>
      <c r="Y231" s="219">
        <f t="shared" si="113"/>
        <v>100</v>
      </c>
      <c r="Z231" s="219">
        <f t="shared" si="114"/>
        <v>100</v>
      </c>
      <c r="AA231" s="220">
        <f t="shared" si="147"/>
        <v>100</v>
      </c>
      <c r="AB231" s="220">
        <f t="shared" si="148"/>
        <v>100</v>
      </c>
      <c r="AC231" s="220">
        <f t="shared" si="117"/>
        <v>100</v>
      </c>
      <c r="AD231" s="416">
        <f t="shared" si="146"/>
        <v>1</v>
      </c>
      <c r="AE231" s="416">
        <f t="shared" si="121"/>
        <v>100</v>
      </c>
      <c r="AF231" s="212">
        <f t="shared" si="151"/>
        <v>10</v>
      </c>
      <c r="AG231" s="212">
        <f t="shared" si="152"/>
        <v>10</v>
      </c>
      <c r="AH231" s="212">
        <f t="shared" si="153"/>
        <v>100</v>
      </c>
      <c r="AI231" s="212">
        <f t="shared" si="154"/>
        <v>100</v>
      </c>
      <c r="AJ231" s="231" t="s">
        <v>24847</v>
      </c>
      <c r="AK231" s="412"/>
      <c r="AL231" s="185">
        <v>3</v>
      </c>
      <c r="AM231" s="214"/>
      <c r="AN231" s="118"/>
      <c r="AO231" s="118"/>
      <c r="AP231" s="118"/>
      <c r="AQ231" s="229" t="s">
        <v>760</v>
      </c>
      <c r="AR231" s="118"/>
      <c r="AS231" s="118"/>
      <c r="AT231" s="118"/>
      <c r="AU231" s="412"/>
      <c r="AV231" s="412"/>
      <c r="AW231" s="412"/>
      <c r="AX231" s="412"/>
      <c r="AY231" s="412"/>
      <c r="AZ231" s="412"/>
      <c r="BA231" s="412"/>
      <c r="BB231" s="412"/>
      <c r="BC231" s="412"/>
      <c r="BD231" s="412"/>
      <c r="BE231" s="412"/>
      <c r="BF231" s="412"/>
      <c r="BG231" s="412"/>
      <c r="BH231" s="412"/>
      <c r="BI231" s="412"/>
      <c r="BJ231" s="412"/>
      <c r="BK231" s="412"/>
      <c r="BL231" s="412"/>
      <c r="BM231" s="412"/>
      <c r="BN231" s="412"/>
      <c r="BO231" s="412"/>
      <c r="BP231" s="412"/>
      <c r="BQ231" s="412"/>
      <c r="BR231" s="412"/>
      <c r="BS231" s="412"/>
      <c r="BT231" s="412"/>
      <c r="BU231" s="412"/>
      <c r="BV231" s="412"/>
      <c r="BW231" s="412"/>
      <c r="BX231" s="412"/>
      <c r="BY231" s="412"/>
      <c r="BZ231" s="412"/>
      <c r="CA231" s="412"/>
      <c r="CB231" s="412"/>
      <c r="CC231" s="412"/>
      <c r="CD231" s="412"/>
      <c r="CE231" s="412"/>
      <c r="CF231" s="412"/>
      <c r="CG231" s="412"/>
      <c r="CH231" s="412"/>
      <c r="CI231" s="412"/>
      <c r="CJ231" s="412"/>
      <c r="CK231" s="412"/>
      <c r="CL231" s="412"/>
      <c r="CM231" s="412"/>
      <c r="CN231" s="412"/>
      <c r="CO231" s="412"/>
      <c r="CP231" s="412"/>
      <c r="CQ231" s="412"/>
      <c r="CR231" s="412"/>
      <c r="CS231" s="412"/>
      <c r="CT231" s="412"/>
      <c r="CU231" s="412"/>
      <c r="CV231" s="412"/>
      <c r="CW231" s="412"/>
      <c r="CX231" s="412"/>
      <c r="CY231" s="412"/>
      <c r="CZ231" s="412"/>
      <c r="DA231" s="412"/>
      <c r="DB231" s="412"/>
      <c r="DC231" s="412"/>
      <c r="DD231" s="412"/>
      <c r="DE231" s="412"/>
      <c r="DF231" s="412"/>
      <c r="DG231" s="412"/>
      <c r="DH231" s="412"/>
      <c r="DI231" s="412"/>
      <c r="DJ231" s="412"/>
      <c r="DK231" s="412"/>
      <c r="DL231" s="412"/>
      <c r="DM231" s="412"/>
      <c r="DN231" s="412"/>
      <c r="DO231" s="412"/>
      <c r="DP231" s="412"/>
      <c r="DQ231" s="412"/>
      <c r="DR231" s="412"/>
      <c r="DS231" s="412"/>
      <c r="DT231" s="412"/>
      <c r="DU231" s="412"/>
      <c r="DV231" s="412"/>
      <c r="DW231" s="412"/>
      <c r="DX231" s="412"/>
      <c r="DY231" s="412"/>
      <c r="DZ231" s="412"/>
      <c r="EA231" s="412"/>
      <c r="EB231" s="412"/>
      <c r="EC231" s="412"/>
      <c r="ED231" s="412"/>
      <c r="EE231" s="412"/>
      <c r="EF231" s="412"/>
      <c r="EG231" s="412"/>
      <c r="EH231" s="412"/>
      <c r="EI231" s="412"/>
      <c r="EJ231" s="412"/>
      <c r="EK231" s="412"/>
      <c r="EL231" s="412"/>
      <c r="EM231" s="412"/>
      <c r="EN231" s="412"/>
      <c r="EO231" s="412"/>
      <c r="EP231" s="412"/>
      <c r="EQ231" s="412"/>
      <c r="ER231" s="412"/>
      <c r="ES231" s="412"/>
      <c r="ET231" s="412"/>
      <c r="EU231" s="412"/>
      <c r="EV231" s="412"/>
      <c r="EW231" s="412"/>
      <c r="EX231" s="412"/>
      <c r="EY231" s="412"/>
      <c r="EZ231" s="412"/>
      <c r="FA231" s="412"/>
      <c r="FB231" s="412"/>
      <c r="FC231" s="412"/>
      <c r="FD231" s="412"/>
      <c r="FE231" s="412"/>
      <c r="FF231" s="412"/>
      <c r="FG231" s="412"/>
      <c r="FH231" s="412"/>
      <c r="FI231" s="412"/>
      <c r="FJ231" s="412"/>
      <c r="FK231" s="412"/>
      <c r="FL231" s="412"/>
      <c r="FM231" s="412"/>
      <c r="FN231" s="412"/>
      <c r="FO231" s="412"/>
      <c r="FP231" s="412"/>
      <c r="FQ231" s="412"/>
      <c r="FR231" s="412"/>
      <c r="FS231" s="412"/>
      <c r="FT231" s="412"/>
      <c r="FU231" s="412"/>
      <c r="FV231" s="412"/>
      <c r="FW231" s="412"/>
      <c r="FX231" s="412"/>
      <c r="FY231" s="412"/>
      <c r="FZ231" s="412"/>
      <c r="GA231" s="412"/>
      <c r="GB231" s="412"/>
      <c r="GC231" s="412"/>
      <c r="GD231" s="412"/>
      <c r="GE231" s="412"/>
      <c r="GF231" s="412"/>
      <c r="GG231" s="412"/>
      <c r="GH231" s="412"/>
      <c r="GI231" s="412"/>
      <c r="GJ231" s="412"/>
      <c r="GK231" s="412"/>
      <c r="GL231" s="412"/>
      <c r="GM231" s="412"/>
      <c r="GN231" s="412"/>
      <c r="GO231" s="412"/>
      <c r="GP231" s="412"/>
      <c r="GQ231" s="412"/>
      <c r="GR231" s="412"/>
      <c r="GS231" s="412"/>
      <c r="GT231" s="412"/>
      <c r="GU231" s="412"/>
      <c r="GV231" s="412"/>
      <c r="GW231" s="412"/>
      <c r="GX231" s="412"/>
      <c r="GY231" s="412"/>
      <c r="GZ231" s="412"/>
      <c r="HA231" s="412"/>
      <c r="HB231" s="412"/>
      <c r="HC231" s="412"/>
      <c r="HD231" s="412"/>
      <c r="HE231" s="412"/>
      <c r="HF231" s="412"/>
      <c r="HG231" s="412"/>
      <c r="HH231" s="412"/>
      <c r="HI231" s="412"/>
      <c r="HJ231" s="412"/>
      <c r="HK231" s="412"/>
      <c r="HL231" s="412"/>
      <c r="HM231" s="412"/>
      <c r="HN231" s="412"/>
      <c r="HO231" s="412"/>
      <c r="HP231" s="412"/>
      <c r="HQ231" s="412"/>
      <c r="HR231" s="412"/>
      <c r="HS231" s="412"/>
      <c r="HT231" s="412"/>
      <c r="HU231" s="412"/>
      <c r="HV231" s="412"/>
      <c r="HW231" s="412"/>
      <c r="HX231" s="412"/>
      <c r="HY231" s="412"/>
      <c r="HZ231" s="412"/>
      <c r="IA231" s="412"/>
      <c r="IB231" s="412"/>
      <c r="IC231" s="412"/>
      <c r="ID231" s="412"/>
      <c r="IE231" s="412"/>
      <c r="IF231" s="412"/>
      <c r="IG231" s="412"/>
      <c r="IH231" s="412"/>
      <c r="II231" s="412"/>
      <c r="IJ231" s="412"/>
      <c r="IK231" s="412"/>
      <c r="IL231" s="412"/>
      <c r="IM231" s="412"/>
      <c r="IN231" s="412"/>
      <c r="IO231" s="412"/>
      <c r="IP231" s="412"/>
      <c r="IQ231" s="412"/>
      <c r="IR231" s="412"/>
      <c r="IS231" s="412"/>
      <c r="IT231" s="412"/>
      <c r="IU231" s="412"/>
      <c r="IV231" s="412"/>
      <c r="IW231" s="412"/>
      <c r="IX231" s="412"/>
      <c r="IY231" s="412"/>
      <c r="IZ231" s="412"/>
      <c r="JA231" s="412"/>
      <c r="JB231" s="412"/>
      <c r="JC231" s="412"/>
      <c r="JD231" s="412"/>
      <c r="JE231" s="412"/>
      <c r="JF231" s="412"/>
      <c r="JG231" s="412"/>
      <c r="JH231" s="412"/>
      <c r="JI231" s="412"/>
      <c r="JJ231" s="412"/>
      <c r="JK231" s="412"/>
      <c r="JL231" s="412"/>
      <c r="JM231" s="412"/>
      <c r="JN231" s="412"/>
      <c r="JO231" s="412"/>
      <c r="JP231" s="412"/>
      <c r="JQ231" s="412"/>
      <c r="JR231" s="412"/>
      <c r="JS231" s="412"/>
      <c r="JT231" s="412"/>
      <c r="JU231" s="412"/>
      <c r="JV231" s="412"/>
      <c r="JW231" s="412"/>
      <c r="JX231" s="412"/>
      <c r="JY231" s="412"/>
      <c r="JZ231" s="412"/>
      <c r="KA231" s="412"/>
      <c r="KB231" s="412"/>
      <c r="KC231" s="412"/>
      <c r="KD231" s="412"/>
      <c r="KE231" s="412"/>
      <c r="KF231" s="412"/>
      <c r="KG231" s="412"/>
      <c r="KH231" s="412"/>
      <c r="KI231" s="412"/>
      <c r="KJ231" s="412"/>
      <c r="KK231" s="412"/>
      <c r="KL231" s="412"/>
      <c r="KM231" s="412"/>
      <c r="KN231" s="412"/>
      <c r="KO231" s="412"/>
      <c r="KP231" s="412"/>
      <c r="KQ231" s="412"/>
      <c r="KR231" s="412"/>
      <c r="KS231" s="412"/>
      <c r="KT231" s="412"/>
      <c r="KU231" s="412"/>
      <c r="KV231" s="412"/>
      <c r="KW231" s="412"/>
      <c r="KX231" s="412"/>
      <c r="KY231" s="412"/>
      <c r="KZ231" s="412"/>
      <c r="LA231" s="412"/>
      <c r="LB231" s="412"/>
      <c r="LC231" s="412"/>
      <c r="LD231" s="412"/>
      <c r="LE231" s="412"/>
      <c r="LF231" s="412"/>
      <c r="LG231" s="412"/>
      <c r="LH231" s="412"/>
      <c r="LI231" s="412"/>
      <c r="LJ231" s="412"/>
      <c r="LK231" s="412"/>
      <c r="LL231" s="412"/>
      <c r="LM231" s="412"/>
      <c r="LN231" s="412"/>
      <c r="LO231" s="412"/>
      <c r="LP231" s="412"/>
      <c r="LQ231" s="412"/>
      <c r="LR231" s="412"/>
      <c r="LS231" s="412"/>
      <c r="LT231" s="412"/>
      <c r="LU231" s="412"/>
      <c r="LV231" s="412"/>
      <c r="LW231" s="412"/>
      <c r="LX231" s="412"/>
      <c r="LY231" s="412"/>
      <c r="LZ231" s="412"/>
      <c r="MA231" s="412"/>
      <c r="MB231" s="412"/>
      <c r="MC231" s="412"/>
      <c r="MD231" s="412"/>
      <c r="ME231" s="412"/>
      <c r="MF231" s="412"/>
      <c r="MG231" s="412"/>
      <c r="MH231" s="412"/>
      <c r="MI231" s="412"/>
      <c r="MJ231" s="412"/>
      <c r="MK231" s="412"/>
      <c r="ML231" s="412"/>
      <c r="MM231" s="412"/>
      <c r="MN231" s="412"/>
      <c r="MO231" s="412"/>
      <c r="MP231" s="412"/>
      <c r="MQ231" s="412"/>
      <c r="MR231" s="412"/>
      <c r="MS231" s="412"/>
      <c r="MT231" s="412"/>
      <c r="MU231" s="412"/>
      <c r="MV231" s="412"/>
      <c r="MW231" s="412"/>
      <c r="MX231" s="412"/>
      <c r="MY231" s="412"/>
      <c r="MZ231" s="412"/>
      <c r="NA231" s="412"/>
      <c r="NB231" s="412"/>
      <c r="NC231" s="412"/>
      <c r="ND231" s="412"/>
      <c r="NE231" s="412"/>
      <c r="NF231" s="412"/>
      <c r="NG231" s="412"/>
      <c r="NH231" s="412"/>
      <c r="NI231" s="412"/>
      <c r="NJ231" s="412"/>
      <c r="NK231" s="412"/>
      <c r="NL231" s="412"/>
      <c r="NM231" s="412"/>
      <c r="NN231" s="412"/>
      <c r="NO231" s="412"/>
      <c r="NP231" s="412"/>
      <c r="NQ231" s="412"/>
      <c r="NR231" s="412"/>
      <c r="NS231" s="412"/>
      <c r="NT231" s="412"/>
      <c r="NU231" s="412"/>
      <c r="NV231" s="412"/>
      <c r="NW231" s="412"/>
      <c r="NX231" s="412"/>
      <c r="NY231" s="412"/>
      <c r="NZ231" s="412"/>
      <c r="OA231" s="412"/>
      <c r="OB231" s="412"/>
      <c r="OC231" s="412"/>
      <c r="OD231" s="412"/>
      <c r="OE231" s="412"/>
      <c r="OF231" s="412"/>
      <c r="OG231" s="412"/>
      <c r="OH231" s="412"/>
      <c r="OI231" s="412"/>
      <c r="OJ231" s="412"/>
      <c r="OK231" s="412"/>
      <c r="OL231" s="412"/>
      <c r="OM231" s="412"/>
      <c r="ON231" s="412"/>
      <c r="OO231" s="412"/>
      <c r="OP231" s="412"/>
      <c r="OQ231" s="412"/>
      <c r="OR231" s="412"/>
      <c r="OS231" s="412"/>
      <c r="OT231" s="412"/>
      <c r="OU231" s="412"/>
      <c r="OV231" s="412"/>
      <c r="OW231" s="412"/>
      <c r="OX231" s="412"/>
      <c r="OY231" s="412"/>
      <c r="OZ231" s="412"/>
      <c r="PA231" s="412"/>
      <c r="PB231" s="412"/>
      <c r="PC231" s="412"/>
      <c r="PD231" s="412"/>
      <c r="PE231" s="412"/>
      <c r="PF231" s="412"/>
      <c r="PG231" s="412"/>
      <c r="PH231" s="412"/>
      <c r="PI231" s="412"/>
      <c r="PJ231" s="412"/>
      <c r="PK231" s="412"/>
      <c r="PL231" s="412"/>
      <c r="PM231" s="412"/>
      <c r="PN231" s="412"/>
      <c r="PO231" s="412"/>
      <c r="PP231" s="412"/>
      <c r="PQ231" s="412"/>
      <c r="PR231" s="412"/>
      <c r="PS231" s="412"/>
      <c r="PT231" s="412"/>
      <c r="PU231" s="412"/>
      <c r="PV231" s="412"/>
      <c r="PW231" s="412"/>
      <c r="PX231" s="412"/>
      <c r="PY231" s="412"/>
      <c r="PZ231" s="412"/>
      <c r="QA231" s="412"/>
      <c r="QB231" s="412"/>
      <c r="QC231" s="412"/>
      <c r="QD231" s="412"/>
      <c r="QE231" s="412"/>
      <c r="QF231" s="412"/>
      <c r="QG231" s="412"/>
      <c r="QH231" s="412"/>
      <c r="QI231" s="412"/>
      <c r="QJ231" s="412"/>
      <c r="QK231" s="412"/>
      <c r="QL231" s="412"/>
      <c r="QM231" s="412"/>
      <c r="QN231" s="412"/>
      <c r="QO231" s="412"/>
      <c r="QP231" s="412"/>
      <c r="QQ231" s="412"/>
      <c r="QR231" s="412"/>
      <c r="QS231" s="412"/>
      <c r="QT231" s="412"/>
      <c r="QU231" s="412"/>
      <c r="QV231" s="412"/>
      <c r="QW231" s="412"/>
      <c r="QX231" s="412"/>
      <c r="QY231" s="412"/>
      <c r="QZ231" s="412"/>
      <c r="RA231" s="412"/>
      <c r="RB231" s="412"/>
      <c r="RC231" s="412"/>
      <c r="RD231" s="412"/>
      <c r="RE231" s="412"/>
      <c r="RF231" s="412"/>
      <c r="RG231" s="412"/>
      <c r="RH231" s="412"/>
      <c r="RI231" s="412"/>
      <c r="RJ231" s="412"/>
      <c r="RK231" s="412"/>
      <c r="RL231" s="412"/>
      <c r="RM231" s="412"/>
      <c r="RN231" s="412"/>
      <c r="RO231" s="412"/>
      <c r="RP231" s="412"/>
      <c r="RQ231" s="412"/>
      <c r="RR231" s="412"/>
      <c r="RS231" s="412"/>
      <c r="RT231" s="412"/>
      <c r="RU231" s="412"/>
      <c r="RV231" s="412"/>
      <c r="RW231" s="412"/>
      <c r="RX231" s="412"/>
      <c r="RY231" s="412"/>
      <c r="RZ231" s="412"/>
      <c r="SA231" s="412"/>
      <c r="SB231" s="412"/>
      <c r="SC231" s="412"/>
      <c r="SD231" s="412"/>
      <c r="SE231" s="412"/>
      <c r="SF231" s="412"/>
      <c r="SG231" s="412"/>
      <c r="SH231" s="412"/>
      <c r="SI231" s="412"/>
      <c r="SJ231" s="412"/>
      <c r="SK231" s="412"/>
      <c r="SL231" s="412"/>
      <c r="SM231" s="412"/>
      <c r="SN231" s="412"/>
      <c r="SO231" s="412"/>
      <c r="SP231" s="412"/>
      <c r="SQ231" s="412"/>
      <c r="SR231" s="412"/>
      <c r="SS231" s="412"/>
      <c r="ST231" s="412"/>
      <c r="SU231" s="412"/>
      <c r="SV231" s="412"/>
      <c r="SW231" s="412"/>
      <c r="SX231" s="412"/>
      <c r="SY231" s="412"/>
      <c r="SZ231" s="412"/>
      <c r="TA231" s="412"/>
      <c r="TB231" s="412"/>
      <c r="TC231" s="412"/>
      <c r="TD231" s="412"/>
      <c r="TE231" s="412"/>
      <c r="TF231" s="412"/>
      <c r="TG231" s="412"/>
      <c r="TH231" s="412"/>
      <c r="TI231" s="412"/>
      <c r="TJ231" s="412"/>
      <c r="TK231" s="412"/>
      <c r="TL231" s="412"/>
      <c r="TM231" s="412"/>
      <c r="TN231" s="412"/>
      <c r="TO231" s="412"/>
      <c r="TP231" s="412"/>
      <c r="TQ231" s="412"/>
      <c r="TR231" s="412"/>
      <c r="TS231" s="412"/>
      <c r="TT231" s="412"/>
      <c r="TU231" s="412"/>
      <c r="TV231" s="412"/>
      <c r="TW231" s="412"/>
      <c r="TX231" s="412"/>
      <c r="TY231" s="412"/>
      <c r="TZ231" s="412"/>
      <c r="UA231" s="412"/>
      <c r="UB231" s="412"/>
      <c r="UC231" s="412"/>
      <c r="UD231" s="412"/>
      <c r="UE231" s="412"/>
      <c r="UF231" s="412"/>
      <c r="UG231" s="412"/>
      <c r="UH231" s="412"/>
      <c r="UI231" s="412"/>
      <c r="UJ231" s="412"/>
      <c r="UK231" s="412"/>
      <c r="UL231" s="412"/>
      <c r="UM231" s="412"/>
      <c r="UN231" s="412"/>
      <c r="UO231" s="412"/>
      <c r="UP231" s="412"/>
      <c r="UQ231" s="412"/>
      <c r="UR231" s="412"/>
      <c r="US231" s="412"/>
      <c r="UT231" s="412"/>
      <c r="UU231" s="412"/>
      <c r="UV231" s="412"/>
      <c r="UW231" s="412"/>
      <c r="UX231" s="412"/>
      <c r="UY231" s="412"/>
      <c r="UZ231" s="412"/>
      <c r="VA231" s="412"/>
      <c r="VB231" s="412"/>
      <c r="VC231" s="412"/>
      <c r="VD231" s="412"/>
      <c r="VE231" s="412"/>
      <c r="VF231" s="412"/>
      <c r="VG231" s="412"/>
      <c r="VH231" s="412"/>
      <c r="VI231" s="412"/>
      <c r="VJ231" s="412"/>
      <c r="VK231" s="412"/>
      <c r="VL231" s="412"/>
      <c r="VM231" s="412"/>
      <c r="VN231" s="412"/>
      <c r="VO231" s="412"/>
      <c r="VP231" s="412"/>
      <c r="VQ231" s="412"/>
      <c r="VR231" s="412"/>
      <c r="VS231" s="412"/>
      <c r="VT231" s="412"/>
      <c r="VU231" s="412"/>
      <c r="VV231" s="412"/>
      <c r="VW231" s="412"/>
      <c r="VX231" s="412"/>
      <c r="VY231" s="412"/>
      <c r="VZ231" s="412"/>
      <c r="WA231" s="412"/>
      <c r="WB231" s="412"/>
      <c r="WC231" s="412"/>
      <c r="WD231" s="412"/>
      <c r="WE231" s="412"/>
      <c r="WF231" s="412"/>
      <c r="WG231" s="412"/>
      <c r="WH231" s="412"/>
      <c r="WI231" s="412"/>
      <c r="WJ231" s="412"/>
      <c r="WK231" s="412"/>
      <c r="WL231" s="412"/>
      <c r="WM231" s="412"/>
      <c r="WN231" s="412"/>
      <c r="WO231" s="412"/>
      <c r="WP231" s="412"/>
      <c r="WQ231" s="412"/>
      <c r="WR231" s="412"/>
      <c r="WS231" s="412"/>
      <c r="WT231" s="412"/>
      <c r="WU231" s="412"/>
      <c r="WV231" s="412"/>
      <c r="WW231" s="412"/>
      <c r="WX231" s="412"/>
      <c r="WY231" s="412"/>
      <c r="WZ231" s="412"/>
      <c r="XA231" s="412"/>
      <c r="XB231" s="412"/>
      <c r="XC231" s="412"/>
      <c r="XD231" s="412"/>
      <c r="XE231" s="412"/>
      <c r="XF231" s="412"/>
      <c r="XG231" s="412"/>
      <c r="XH231" s="412"/>
      <c r="XI231" s="412"/>
      <c r="XJ231" s="412"/>
      <c r="XK231" s="412"/>
      <c r="XL231" s="412"/>
      <c r="XM231" s="412"/>
      <c r="XN231" s="412"/>
      <c r="XO231" s="412"/>
      <c r="XP231" s="412"/>
      <c r="XQ231" s="412"/>
      <c r="XR231" s="412"/>
      <c r="XS231" s="412"/>
      <c r="XT231" s="412"/>
      <c r="XU231" s="412"/>
      <c r="XV231" s="412"/>
      <c r="XW231" s="412"/>
      <c r="XX231" s="412"/>
      <c r="XY231" s="412"/>
      <c r="XZ231" s="412"/>
      <c r="YA231" s="412"/>
      <c r="YB231" s="412"/>
      <c r="YC231" s="412"/>
      <c r="YD231" s="412"/>
      <c r="YE231" s="412"/>
      <c r="YF231" s="412"/>
      <c r="YG231" s="412"/>
      <c r="YH231" s="412"/>
      <c r="YI231" s="412"/>
      <c r="YJ231" s="412"/>
      <c r="YK231" s="412"/>
      <c r="YL231" s="412"/>
      <c r="YM231" s="412"/>
      <c r="YN231" s="412"/>
      <c r="YO231" s="412"/>
      <c r="YP231" s="412"/>
      <c r="YQ231" s="412"/>
      <c r="YR231" s="412"/>
      <c r="YS231" s="412"/>
      <c r="YT231" s="412"/>
      <c r="YU231" s="412"/>
      <c r="YV231" s="412"/>
      <c r="YW231" s="412"/>
      <c r="YX231" s="412"/>
      <c r="YY231" s="412"/>
      <c r="YZ231" s="412"/>
      <c r="ZA231" s="412"/>
      <c r="ZB231" s="412"/>
      <c r="ZC231" s="412"/>
      <c r="ZD231" s="412"/>
      <c r="ZE231" s="412"/>
      <c r="ZF231" s="412"/>
      <c r="ZG231" s="412"/>
      <c r="ZH231" s="412"/>
      <c r="ZI231" s="412"/>
      <c r="ZJ231" s="412"/>
      <c r="ZK231" s="412"/>
      <c r="ZL231" s="412"/>
      <c r="ZM231" s="412"/>
      <c r="ZN231" s="412"/>
      <c r="ZO231" s="412"/>
      <c r="ZP231" s="412"/>
      <c r="ZQ231" s="412"/>
      <c r="ZR231" s="412"/>
      <c r="ZS231" s="412"/>
      <c r="ZT231" s="412"/>
      <c r="ZU231" s="412"/>
      <c r="ZV231" s="412"/>
      <c r="ZW231" s="412"/>
      <c r="ZX231" s="412"/>
      <c r="ZY231" s="412"/>
      <c r="ZZ231" s="412"/>
      <c r="AAA231" s="412"/>
      <c r="AAB231" s="412"/>
      <c r="AAC231" s="412"/>
      <c r="AAD231" s="412"/>
      <c r="AAE231" s="412"/>
      <c r="AAF231" s="412"/>
      <c r="AAG231" s="412"/>
      <c r="AAH231" s="412"/>
      <c r="AAI231" s="412"/>
      <c r="AAJ231" s="412"/>
      <c r="AAK231" s="412"/>
      <c r="AAL231" s="412"/>
      <c r="AAM231" s="412"/>
      <c r="AAN231" s="412"/>
      <c r="AAO231" s="412"/>
      <c r="AAP231" s="412"/>
      <c r="AAQ231" s="412"/>
      <c r="AAR231" s="412"/>
      <c r="AAS231" s="412"/>
      <c r="AAT231" s="412"/>
      <c r="AAU231" s="412"/>
      <c r="AAV231" s="412"/>
      <c r="AAW231" s="412"/>
      <c r="AAX231" s="412"/>
      <c r="AAY231" s="412"/>
      <c r="AAZ231" s="412"/>
      <c r="ABA231" s="412"/>
      <c r="ABB231" s="412"/>
      <c r="ABC231" s="412"/>
      <c r="ABD231" s="412"/>
      <c r="ABE231" s="412"/>
      <c r="ABF231" s="412"/>
      <c r="ABG231" s="412"/>
      <c r="ABH231" s="412"/>
      <c r="ABI231" s="412"/>
      <c r="ABJ231" s="412"/>
      <c r="ABK231" s="412"/>
      <c r="ABL231" s="412"/>
      <c r="ABM231" s="412"/>
      <c r="ABN231" s="412"/>
      <c r="ABO231" s="412"/>
      <c r="ABP231" s="412"/>
      <c r="ABQ231" s="412"/>
      <c r="ABR231" s="412"/>
      <c r="ABS231" s="412"/>
      <c r="ABT231" s="412"/>
      <c r="ABU231" s="412"/>
      <c r="ABV231" s="412"/>
      <c r="ABW231" s="412"/>
      <c r="ABX231" s="412"/>
      <c r="ABY231" s="412"/>
      <c r="ABZ231" s="412"/>
      <c r="ACA231" s="412"/>
      <c r="ACB231" s="412"/>
      <c r="ACC231" s="412"/>
      <c r="ACD231" s="412"/>
      <c r="ACE231" s="412"/>
      <c r="ACF231" s="412"/>
      <c r="ACG231" s="412"/>
      <c r="ACH231" s="412"/>
      <c r="ACI231" s="412"/>
      <c r="ACJ231" s="412"/>
      <c r="ACK231" s="412"/>
      <c r="ACL231" s="412"/>
      <c r="ACM231" s="412"/>
      <c r="ACN231" s="412"/>
      <c r="ACO231" s="412"/>
      <c r="ACP231" s="412"/>
      <c r="ACQ231" s="412"/>
      <c r="ACR231" s="412"/>
      <c r="ACS231" s="412"/>
      <c r="ACT231" s="412"/>
      <c r="ACU231" s="412"/>
      <c r="ACV231" s="412"/>
      <c r="ACW231" s="412"/>
      <c r="ACX231" s="412"/>
      <c r="ACY231" s="412"/>
      <c r="ACZ231" s="412"/>
      <c r="ADA231" s="412"/>
      <c r="ADB231" s="412"/>
      <c r="ADC231" s="412"/>
      <c r="ADD231" s="412"/>
      <c r="ADE231" s="412"/>
      <c r="ADF231" s="412"/>
      <c r="ADG231" s="412"/>
      <c r="ADH231" s="412"/>
      <c r="ADI231" s="412"/>
      <c r="ADJ231" s="412"/>
      <c r="ADK231" s="412"/>
      <c r="ADL231" s="412"/>
      <c r="ADM231" s="412"/>
      <c r="ADN231" s="412"/>
      <c r="ADO231" s="412"/>
      <c r="ADP231" s="412"/>
      <c r="ADQ231" s="412"/>
      <c r="ADR231" s="412"/>
      <c r="ADS231" s="412"/>
      <c r="ADT231" s="412"/>
      <c r="ADU231" s="412"/>
      <c r="ADV231" s="412"/>
      <c r="ADW231" s="412"/>
      <c r="ADX231" s="412"/>
      <c r="ADY231" s="412"/>
      <c r="ADZ231" s="412"/>
      <c r="AEA231" s="412"/>
      <c r="AEB231" s="412"/>
      <c r="AEC231" s="412"/>
      <c r="AED231" s="412"/>
      <c r="AEE231" s="412"/>
      <c r="AEF231" s="412"/>
      <c r="AEG231" s="412"/>
      <c r="AEH231" s="412"/>
      <c r="AEI231" s="412"/>
      <c r="AEJ231" s="412"/>
      <c r="AEK231" s="412"/>
      <c r="AEL231" s="412"/>
      <c r="AEM231" s="412"/>
      <c r="AEN231" s="412"/>
      <c r="AEO231" s="412"/>
      <c r="AEP231" s="412"/>
      <c r="AEQ231" s="412"/>
      <c r="AER231" s="412"/>
      <c r="AES231" s="412"/>
      <c r="AET231" s="412"/>
      <c r="AEU231" s="412"/>
      <c r="AEV231" s="412"/>
      <c r="AEW231" s="412"/>
      <c r="AEX231" s="412"/>
      <c r="AEY231" s="412"/>
      <c r="AEZ231" s="412"/>
      <c r="AFA231" s="412"/>
      <c r="AFB231" s="412"/>
      <c r="AFC231" s="412"/>
      <c r="AFD231" s="412"/>
      <c r="AFE231" s="412"/>
      <c r="AFF231" s="412"/>
      <c r="AFG231" s="412"/>
      <c r="AFH231" s="412"/>
      <c r="AFI231" s="412"/>
      <c r="AFJ231" s="412"/>
      <c r="AFK231" s="412"/>
      <c r="AFL231" s="412"/>
      <c r="AFM231" s="412"/>
      <c r="AFN231" s="412"/>
      <c r="AFO231" s="412"/>
      <c r="AFP231" s="412"/>
      <c r="AFQ231" s="412"/>
      <c r="AFR231" s="412"/>
      <c r="AFS231" s="412"/>
      <c r="AFT231" s="412"/>
      <c r="AFU231" s="412"/>
      <c r="AFV231" s="412"/>
      <c r="AFW231" s="412"/>
      <c r="AFX231" s="412"/>
      <c r="AFY231" s="412"/>
      <c r="AFZ231" s="412"/>
      <c r="AGA231" s="412"/>
      <c r="AGB231" s="412"/>
      <c r="AGC231" s="412"/>
      <c r="AGD231" s="412"/>
      <c r="AGE231" s="412"/>
      <c r="AGF231" s="412"/>
      <c r="AGG231" s="412"/>
      <c r="AGH231" s="412"/>
      <c r="AGI231" s="412"/>
      <c r="AGJ231" s="412"/>
      <c r="AGK231" s="412"/>
      <c r="AGL231" s="412"/>
      <c r="AGM231" s="412"/>
      <c r="AGN231" s="412"/>
      <c r="AGO231" s="412"/>
      <c r="AGP231" s="412"/>
      <c r="AGQ231" s="412"/>
      <c r="AGR231" s="412"/>
      <c r="AGS231" s="412"/>
      <c r="AGT231" s="412"/>
      <c r="AGU231" s="412"/>
      <c r="AGV231" s="412"/>
      <c r="AGW231" s="412"/>
      <c r="AGX231" s="412"/>
      <c r="AGY231" s="412"/>
      <c r="AGZ231" s="412"/>
      <c r="AHA231" s="412"/>
      <c r="AHB231" s="412"/>
      <c r="AHC231" s="412"/>
      <c r="AHD231" s="412"/>
      <c r="AHE231" s="412"/>
      <c r="AHF231" s="412"/>
      <c r="AHG231" s="412"/>
      <c r="AHH231" s="412"/>
      <c r="AHI231" s="412"/>
      <c r="AHJ231" s="412"/>
      <c r="AHK231" s="412"/>
      <c r="AHL231" s="412"/>
      <c r="AHM231" s="412"/>
      <c r="AHN231" s="412"/>
      <c r="AHO231" s="412"/>
      <c r="AHP231" s="412"/>
      <c r="AHQ231" s="412"/>
      <c r="AHR231" s="412"/>
      <c r="AHS231" s="412"/>
      <c r="AHT231" s="412"/>
      <c r="AHU231" s="412"/>
      <c r="AHV231" s="412"/>
      <c r="AHW231" s="412"/>
      <c r="AHX231" s="412"/>
      <c r="AHY231" s="412"/>
      <c r="AHZ231" s="412"/>
      <c r="AIA231" s="412"/>
      <c r="AIB231" s="412"/>
      <c r="AIC231" s="412"/>
      <c r="AID231" s="412"/>
      <c r="AIE231" s="412"/>
      <c r="AIF231" s="412"/>
      <c r="AIG231" s="412"/>
      <c r="AIH231" s="412"/>
      <c r="AII231" s="412"/>
      <c r="AIJ231" s="412"/>
      <c r="AIK231" s="412"/>
      <c r="AIL231" s="412"/>
      <c r="AIM231" s="412"/>
      <c r="AIN231" s="412"/>
      <c r="AIO231" s="412"/>
      <c r="AIP231" s="412"/>
      <c r="AIQ231" s="412"/>
      <c r="AIR231" s="412"/>
      <c r="AIS231" s="412"/>
      <c r="AIT231" s="412"/>
      <c r="AIU231" s="412"/>
      <c r="AIV231" s="412"/>
      <c r="AIW231" s="412"/>
      <c r="AIX231" s="412"/>
      <c r="AIY231" s="412"/>
      <c r="AIZ231" s="412"/>
      <c r="AJA231" s="412"/>
      <c r="AJB231" s="412"/>
      <c r="AJC231" s="412"/>
      <c r="AJD231" s="412"/>
      <c r="AJE231" s="412"/>
      <c r="AJF231" s="412"/>
      <c r="AJG231" s="412"/>
      <c r="AJH231" s="412"/>
      <c r="AJI231" s="412"/>
      <c r="AJJ231" s="412"/>
      <c r="AJK231" s="412"/>
      <c r="AJL231" s="412"/>
      <c r="AJM231" s="412"/>
      <c r="AJN231" s="412"/>
      <c r="AJO231" s="412"/>
      <c r="AJP231" s="412"/>
      <c r="AJQ231" s="412"/>
      <c r="AJR231" s="412"/>
      <c r="AJS231" s="412"/>
      <c r="AJT231" s="412"/>
      <c r="AJU231" s="412"/>
      <c r="AJV231" s="412"/>
      <c r="AJW231" s="412"/>
      <c r="AJX231" s="412"/>
      <c r="AJY231" s="412"/>
      <c r="AJZ231" s="412"/>
      <c r="AKA231" s="412"/>
      <c r="AKB231" s="412"/>
      <c r="AKC231" s="412"/>
      <c r="AKD231" s="412"/>
      <c r="AKE231" s="412"/>
      <c r="AKF231" s="412"/>
      <c r="AKG231" s="412"/>
      <c r="AKH231" s="412"/>
      <c r="AKI231" s="412"/>
      <c r="AKJ231" s="412"/>
      <c r="AKK231" s="412"/>
      <c r="AKL231" s="412"/>
      <c r="AKM231" s="412"/>
      <c r="AKN231" s="412"/>
      <c r="AKO231" s="412"/>
      <c r="AKP231" s="412"/>
      <c r="AKQ231" s="412"/>
      <c r="AKR231" s="412"/>
      <c r="AKS231" s="412"/>
      <c r="AKT231" s="412"/>
      <c r="AKU231" s="412"/>
      <c r="AKV231" s="412"/>
      <c r="AKW231" s="412"/>
      <c r="AKX231" s="412"/>
      <c r="AKY231" s="412"/>
      <c r="AKZ231" s="412"/>
      <c r="ALA231" s="412"/>
      <c r="ALB231" s="412"/>
      <c r="ALC231" s="412"/>
      <c r="ALD231" s="412"/>
      <c r="ALE231" s="412"/>
      <c r="ALF231" s="412"/>
      <c r="ALG231" s="412"/>
      <c r="ALH231" s="412"/>
      <c r="ALI231" s="412"/>
      <c r="ALJ231" s="412"/>
      <c r="ALK231" s="412"/>
      <c r="ALL231" s="412"/>
      <c r="ALM231" s="412"/>
      <c r="ALN231" s="412"/>
      <c r="ALO231" s="412"/>
      <c r="ALP231" s="412"/>
      <c r="ALQ231" s="412"/>
      <c r="ALR231" s="412"/>
      <c r="ALS231" s="412"/>
      <c r="ALT231" s="412"/>
      <c r="ALU231" s="412"/>
      <c r="ALV231" s="412"/>
      <c r="ALW231" s="412"/>
      <c r="ALX231" s="412"/>
      <c r="ALY231" s="412"/>
      <c r="ALZ231" s="412"/>
      <c r="AMA231" s="412"/>
      <c r="AMB231" s="412"/>
      <c r="AMC231" s="412"/>
      <c r="AMD231" s="412"/>
      <c r="AME231" s="412"/>
      <c r="AMF231" s="412"/>
      <c r="AMG231" s="412"/>
      <c r="AMH231" s="412"/>
    </row>
    <row r="232" spans="1:1023" x14ac:dyDescent="0.25">
      <c r="A232" s="242" t="s">
        <v>879</v>
      </c>
      <c r="B232" s="163">
        <v>231</v>
      </c>
      <c r="C232" s="162" t="s">
        <v>27524</v>
      </c>
      <c r="D232" s="178" t="s">
        <v>880</v>
      </c>
      <c r="E232" s="429"/>
      <c r="F232" s="201"/>
      <c r="G232" s="180"/>
      <c r="H232" s="180"/>
      <c r="I232" s="319"/>
      <c r="J232" s="344">
        <v>2</v>
      </c>
      <c r="K232" s="65">
        <v>2</v>
      </c>
      <c r="L232" s="65"/>
      <c r="M232" s="65"/>
      <c r="N232" s="65"/>
      <c r="O232" s="368">
        <v>3</v>
      </c>
      <c r="P232" s="140"/>
      <c r="Q232" s="140"/>
      <c r="R232" s="140"/>
      <c r="S232" s="140"/>
      <c r="T232" s="140"/>
      <c r="U232" s="140"/>
      <c r="V232" s="219">
        <f t="shared" si="149"/>
        <v>100</v>
      </c>
      <c r="W232" s="219">
        <f t="shared" si="141"/>
        <v>100</v>
      </c>
      <c r="X232" s="219">
        <f t="shared" si="150"/>
        <v>20</v>
      </c>
      <c r="Y232" s="219">
        <f t="shared" si="113"/>
        <v>100</v>
      </c>
      <c r="Z232" s="219">
        <f t="shared" si="114"/>
        <v>100</v>
      </c>
      <c r="AA232" s="220">
        <f t="shared" si="147"/>
        <v>100</v>
      </c>
      <c r="AB232" s="220">
        <f t="shared" si="148"/>
        <v>100</v>
      </c>
      <c r="AC232" s="220">
        <f t="shared" si="117"/>
        <v>100</v>
      </c>
      <c r="AD232" s="416">
        <f t="shared" si="146"/>
        <v>100</v>
      </c>
      <c r="AE232" s="416">
        <f t="shared" si="121"/>
        <v>100</v>
      </c>
      <c r="AF232" s="212">
        <f t="shared" si="151"/>
        <v>10</v>
      </c>
      <c r="AG232" s="212">
        <f t="shared" si="152"/>
        <v>10</v>
      </c>
      <c r="AH232" s="212">
        <f t="shared" si="153"/>
        <v>100</v>
      </c>
      <c r="AI232" s="212">
        <f t="shared" si="154"/>
        <v>100</v>
      </c>
      <c r="AJ232" s="214"/>
      <c r="AK232" s="118"/>
      <c r="AL232" s="412"/>
      <c r="AM232" s="214"/>
      <c r="AN232" s="118"/>
      <c r="AO232" s="118"/>
      <c r="AP232" s="412"/>
      <c r="AQ232" s="233" t="s">
        <v>783</v>
      </c>
      <c r="AR232" s="412"/>
      <c r="AS232" s="412"/>
      <c r="AT232" s="412"/>
      <c r="AU232" s="412"/>
      <c r="AV232" s="412"/>
      <c r="AW232" s="412"/>
      <c r="AX232" s="412"/>
      <c r="AY232" s="412"/>
      <c r="AZ232" s="412"/>
      <c r="BA232" s="412"/>
      <c r="BB232" s="412"/>
      <c r="BC232" s="412"/>
      <c r="BD232" s="412"/>
      <c r="BE232" s="412"/>
      <c r="BF232" s="412"/>
      <c r="BG232" s="412"/>
      <c r="BH232" s="412"/>
      <c r="BI232" s="412"/>
      <c r="BJ232" s="412"/>
      <c r="BK232" s="412"/>
      <c r="BL232" s="412"/>
      <c r="BM232" s="412"/>
      <c r="BN232" s="412"/>
      <c r="BO232" s="412"/>
      <c r="BP232" s="412"/>
      <c r="BQ232" s="412"/>
      <c r="BR232" s="412"/>
      <c r="BS232" s="412"/>
      <c r="BT232" s="412"/>
      <c r="BU232" s="412"/>
      <c r="BV232" s="412"/>
      <c r="BW232" s="412"/>
      <c r="BX232" s="412"/>
      <c r="BY232" s="412"/>
      <c r="BZ232" s="412"/>
      <c r="CA232" s="412"/>
      <c r="CB232" s="412"/>
      <c r="CC232" s="412"/>
      <c r="CD232" s="412"/>
      <c r="CE232" s="412"/>
      <c r="CF232" s="412"/>
      <c r="CG232" s="412"/>
      <c r="CH232" s="412"/>
      <c r="CI232" s="412"/>
      <c r="CJ232" s="412"/>
      <c r="CK232" s="412"/>
      <c r="CL232" s="412"/>
      <c r="CM232" s="412"/>
      <c r="CN232" s="412"/>
      <c r="CO232" s="412"/>
      <c r="CP232" s="412"/>
      <c r="CQ232" s="412"/>
      <c r="CR232" s="412"/>
      <c r="CS232" s="412"/>
      <c r="CT232" s="412"/>
      <c r="CU232" s="412"/>
      <c r="CV232" s="412"/>
      <c r="CW232" s="412"/>
      <c r="CX232" s="412"/>
      <c r="CY232" s="412"/>
      <c r="CZ232" s="412"/>
      <c r="DA232" s="412"/>
      <c r="DB232" s="412"/>
      <c r="DC232" s="412"/>
      <c r="DD232" s="412"/>
      <c r="DE232" s="412"/>
      <c r="DF232" s="412"/>
      <c r="DG232" s="412"/>
      <c r="DH232" s="412"/>
      <c r="DI232" s="412"/>
      <c r="DJ232" s="412"/>
      <c r="DK232" s="412"/>
      <c r="DL232" s="412"/>
      <c r="DM232" s="412"/>
      <c r="DN232" s="412"/>
      <c r="DO232" s="412"/>
      <c r="DP232" s="412"/>
      <c r="DQ232" s="412"/>
      <c r="DR232" s="412"/>
      <c r="DS232" s="412"/>
      <c r="DT232" s="412"/>
      <c r="DU232" s="412"/>
      <c r="DV232" s="412"/>
      <c r="DW232" s="412"/>
      <c r="DX232" s="412"/>
      <c r="DY232" s="412"/>
      <c r="DZ232" s="412"/>
      <c r="EA232" s="412"/>
      <c r="EB232" s="412"/>
      <c r="EC232" s="412"/>
      <c r="ED232" s="412"/>
      <c r="EE232" s="412"/>
      <c r="EF232" s="412"/>
      <c r="EG232" s="412"/>
      <c r="EH232" s="412"/>
      <c r="EI232" s="412"/>
      <c r="EJ232" s="412"/>
      <c r="EK232" s="412"/>
      <c r="EL232" s="412"/>
      <c r="EM232" s="412"/>
      <c r="EN232" s="412"/>
      <c r="EO232" s="412"/>
      <c r="EP232" s="412"/>
      <c r="EQ232" s="412"/>
      <c r="ER232" s="412"/>
      <c r="ES232" s="412"/>
      <c r="ET232" s="412"/>
      <c r="EU232" s="412"/>
      <c r="EV232" s="412"/>
      <c r="EW232" s="412"/>
      <c r="EX232" s="412"/>
      <c r="EY232" s="412"/>
      <c r="EZ232" s="412"/>
      <c r="FA232" s="412"/>
      <c r="FB232" s="412"/>
      <c r="FC232" s="412"/>
      <c r="FD232" s="412"/>
      <c r="FE232" s="412"/>
      <c r="FF232" s="412"/>
      <c r="FG232" s="412"/>
      <c r="FH232" s="412"/>
      <c r="FI232" s="412"/>
      <c r="FJ232" s="412"/>
      <c r="FK232" s="412"/>
      <c r="FL232" s="412"/>
      <c r="FM232" s="412"/>
      <c r="FN232" s="412"/>
      <c r="FO232" s="412"/>
      <c r="FP232" s="412"/>
      <c r="FQ232" s="412"/>
      <c r="FR232" s="412"/>
      <c r="FS232" s="412"/>
      <c r="FT232" s="412"/>
      <c r="FU232" s="412"/>
      <c r="FV232" s="412"/>
      <c r="FW232" s="412"/>
      <c r="FX232" s="412"/>
      <c r="FY232" s="412"/>
      <c r="FZ232" s="412"/>
      <c r="GA232" s="412"/>
      <c r="GB232" s="412"/>
      <c r="GC232" s="412"/>
      <c r="GD232" s="412"/>
      <c r="GE232" s="412"/>
      <c r="GF232" s="412"/>
      <c r="GG232" s="412"/>
      <c r="GH232" s="412"/>
      <c r="GI232" s="412"/>
      <c r="GJ232" s="412"/>
      <c r="GK232" s="412"/>
      <c r="GL232" s="412"/>
      <c r="GM232" s="412"/>
      <c r="GN232" s="412"/>
      <c r="GO232" s="412"/>
      <c r="GP232" s="412"/>
      <c r="GQ232" s="412"/>
      <c r="GR232" s="412"/>
      <c r="GS232" s="412"/>
      <c r="GT232" s="412"/>
      <c r="GU232" s="412"/>
      <c r="GV232" s="412"/>
      <c r="GW232" s="412"/>
      <c r="GX232" s="412"/>
      <c r="GY232" s="412"/>
      <c r="GZ232" s="412"/>
      <c r="HA232" s="412"/>
      <c r="HB232" s="412"/>
      <c r="HC232" s="412"/>
      <c r="HD232" s="412"/>
      <c r="HE232" s="412"/>
      <c r="HF232" s="412"/>
      <c r="HG232" s="412"/>
      <c r="HH232" s="412"/>
      <c r="HI232" s="412"/>
      <c r="HJ232" s="412"/>
      <c r="HK232" s="412"/>
      <c r="HL232" s="412"/>
      <c r="HM232" s="412"/>
      <c r="HN232" s="412"/>
      <c r="HO232" s="412"/>
      <c r="HP232" s="412"/>
      <c r="HQ232" s="412"/>
      <c r="HR232" s="412"/>
      <c r="HS232" s="412"/>
      <c r="HT232" s="412"/>
      <c r="HU232" s="412"/>
      <c r="HV232" s="412"/>
      <c r="HW232" s="412"/>
      <c r="HX232" s="412"/>
      <c r="HY232" s="412"/>
      <c r="HZ232" s="412"/>
      <c r="IA232" s="412"/>
      <c r="IB232" s="412"/>
      <c r="IC232" s="412"/>
      <c r="ID232" s="412"/>
      <c r="IE232" s="412"/>
      <c r="IF232" s="412"/>
      <c r="IG232" s="412"/>
      <c r="IH232" s="412"/>
      <c r="II232" s="412"/>
      <c r="IJ232" s="412"/>
      <c r="IK232" s="412"/>
      <c r="IL232" s="412"/>
      <c r="IM232" s="412"/>
      <c r="IN232" s="412"/>
      <c r="IO232" s="412"/>
      <c r="IP232" s="412"/>
      <c r="IQ232" s="412"/>
      <c r="IR232" s="412"/>
      <c r="IS232" s="412"/>
      <c r="IT232" s="412"/>
      <c r="IU232" s="412"/>
      <c r="IV232" s="412"/>
      <c r="IW232" s="412"/>
      <c r="IX232" s="412"/>
      <c r="IY232" s="412"/>
      <c r="IZ232" s="412"/>
      <c r="JA232" s="412"/>
      <c r="JB232" s="412"/>
      <c r="JC232" s="412"/>
      <c r="JD232" s="412"/>
      <c r="JE232" s="412"/>
      <c r="JF232" s="412"/>
      <c r="JG232" s="412"/>
      <c r="JH232" s="412"/>
      <c r="JI232" s="412"/>
      <c r="JJ232" s="412"/>
      <c r="JK232" s="412"/>
      <c r="JL232" s="412"/>
      <c r="JM232" s="412"/>
      <c r="JN232" s="412"/>
      <c r="JO232" s="412"/>
      <c r="JP232" s="412"/>
      <c r="JQ232" s="412"/>
      <c r="JR232" s="412"/>
      <c r="JS232" s="412"/>
      <c r="JT232" s="412"/>
      <c r="JU232" s="412"/>
      <c r="JV232" s="412"/>
      <c r="JW232" s="412"/>
      <c r="JX232" s="412"/>
      <c r="JY232" s="412"/>
      <c r="JZ232" s="412"/>
      <c r="KA232" s="412"/>
      <c r="KB232" s="412"/>
      <c r="KC232" s="412"/>
      <c r="KD232" s="412"/>
      <c r="KE232" s="412"/>
      <c r="KF232" s="412"/>
      <c r="KG232" s="412"/>
      <c r="KH232" s="412"/>
      <c r="KI232" s="412"/>
      <c r="KJ232" s="412"/>
      <c r="KK232" s="412"/>
      <c r="KL232" s="412"/>
      <c r="KM232" s="412"/>
      <c r="KN232" s="412"/>
      <c r="KO232" s="412"/>
      <c r="KP232" s="412"/>
      <c r="KQ232" s="412"/>
      <c r="KR232" s="412"/>
      <c r="KS232" s="412"/>
      <c r="KT232" s="412"/>
      <c r="KU232" s="412"/>
      <c r="KV232" s="412"/>
      <c r="KW232" s="412"/>
      <c r="KX232" s="412"/>
      <c r="KY232" s="412"/>
      <c r="KZ232" s="412"/>
      <c r="LA232" s="412"/>
      <c r="LB232" s="412"/>
      <c r="LC232" s="412"/>
      <c r="LD232" s="412"/>
      <c r="LE232" s="412"/>
      <c r="LF232" s="412"/>
      <c r="LG232" s="412"/>
      <c r="LH232" s="412"/>
      <c r="LI232" s="412"/>
      <c r="LJ232" s="412"/>
      <c r="LK232" s="412"/>
      <c r="LL232" s="412"/>
      <c r="LM232" s="412"/>
      <c r="LN232" s="412"/>
      <c r="LO232" s="412"/>
      <c r="LP232" s="412"/>
      <c r="LQ232" s="412"/>
      <c r="LR232" s="412"/>
      <c r="LS232" s="412"/>
      <c r="LT232" s="412"/>
      <c r="LU232" s="412"/>
      <c r="LV232" s="412"/>
      <c r="LW232" s="412"/>
      <c r="LX232" s="412"/>
      <c r="LY232" s="412"/>
      <c r="LZ232" s="412"/>
      <c r="MA232" s="412"/>
      <c r="MB232" s="412"/>
      <c r="MC232" s="412"/>
      <c r="MD232" s="412"/>
      <c r="ME232" s="412"/>
      <c r="MF232" s="412"/>
      <c r="MG232" s="412"/>
      <c r="MH232" s="412"/>
      <c r="MI232" s="412"/>
      <c r="MJ232" s="412"/>
      <c r="MK232" s="412"/>
      <c r="ML232" s="412"/>
      <c r="MM232" s="412"/>
      <c r="MN232" s="412"/>
      <c r="MO232" s="412"/>
      <c r="MP232" s="412"/>
      <c r="MQ232" s="412"/>
      <c r="MR232" s="412"/>
      <c r="MS232" s="412"/>
      <c r="MT232" s="412"/>
      <c r="MU232" s="412"/>
      <c r="MV232" s="412"/>
      <c r="MW232" s="412"/>
      <c r="MX232" s="412"/>
      <c r="MY232" s="412"/>
      <c r="MZ232" s="412"/>
      <c r="NA232" s="412"/>
      <c r="NB232" s="412"/>
      <c r="NC232" s="412"/>
      <c r="ND232" s="412"/>
      <c r="NE232" s="412"/>
      <c r="NF232" s="412"/>
      <c r="NG232" s="412"/>
      <c r="NH232" s="412"/>
      <c r="NI232" s="412"/>
      <c r="NJ232" s="412"/>
      <c r="NK232" s="412"/>
      <c r="NL232" s="412"/>
      <c r="NM232" s="412"/>
      <c r="NN232" s="412"/>
      <c r="NO232" s="412"/>
      <c r="NP232" s="412"/>
      <c r="NQ232" s="412"/>
      <c r="NR232" s="412"/>
      <c r="NS232" s="412"/>
      <c r="NT232" s="412"/>
      <c r="NU232" s="412"/>
      <c r="NV232" s="412"/>
      <c r="NW232" s="412"/>
      <c r="NX232" s="412"/>
      <c r="NY232" s="412"/>
      <c r="NZ232" s="412"/>
      <c r="OA232" s="412"/>
      <c r="OB232" s="412"/>
      <c r="OC232" s="412"/>
      <c r="OD232" s="412"/>
      <c r="OE232" s="412"/>
      <c r="OF232" s="412"/>
      <c r="OG232" s="412"/>
      <c r="OH232" s="412"/>
      <c r="OI232" s="412"/>
      <c r="OJ232" s="412"/>
      <c r="OK232" s="412"/>
      <c r="OL232" s="412"/>
      <c r="OM232" s="412"/>
      <c r="ON232" s="412"/>
      <c r="OO232" s="412"/>
      <c r="OP232" s="412"/>
      <c r="OQ232" s="412"/>
      <c r="OR232" s="412"/>
      <c r="OS232" s="412"/>
      <c r="OT232" s="412"/>
      <c r="OU232" s="412"/>
      <c r="OV232" s="412"/>
      <c r="OW232" s="412"/>
      <c r="OX232" s="412"/>
      <c r="OY232" s="412"/>
      <c r="OZ232" s="412"/>
      <c r="PA232" s="412"/>
      <c r="PB232" s="412"/>
      <c r="PC232" s="412"/>
      <c r="PD232" s="412"/>
      <c r="PE232" s="412"/>
      <c r="PF232" s="412"/>
      <c r="PG232" s="412"/>
      <c r="PH232" s="412"/>
      <c r="PI232" s="412"/>
      <c r="PJ232" s="412"/>
      <c r="PK232" s="412"/>
      <c r="PL232" s="412"/>
      <c r="PM232" s="412"/>
      <c r="PN232" s="412"/>
      <c r="PO232" s="412"/>
      <c r="PP232" s="412"/>
      <c r="PQ232" s="412"/>
      <c r="PR232" s="412"/>
      <c r="PS232" s="412"/>
      <c r="PT232" s="412"/>
      <c r="PU232" s="412"/>
      <c r="PV232" s="412"/>
      <c r="PW232" s="412"/>
      <c r="PX232" s="412"/>
      <c r="PY232" s="412"/>
      <c r="PZ232" s="412"/>
      <c r="QA232" s="412"/>
      <c r="QB232" s="412"/>
      <c r="QC232" s="412"/>
      <c r="QD232" s="412"/>
      <c r="QE232" s="412"/>
      <c r="QF232" s="412"/>
      <c r="QG232" s="412"/>
      <c r="QH232" s="412"/>
      <c r="QI232" s="412"/>
      <c r="QJ232" s="412"/>
      <c r="QK232" s="412"/>
      <c r="QL232" s="412"/>
      <c r="QM232" s="412"/>
      <c r="QN232" s="412"/>
      <c r="QO232" s="412"/>
      <c r="QP232" s="412"/>
      <c r="QQ232" s="412"/>
      <c r="QR232" s="412"/>
      <c r="QS232" s="412"/>
      <c r="QT232" s="412"/>
      <c r="QU232" s="412"/>
      <c r="QV232" s="412"/>
      <c r="QW232" s="412"/>
      <c r="QX232" s="412"/>
      <c r="QY232" s="412"/>
      <c r="QZ232" s="412"/>
      <c r="RA232" s="412"/>
      <c r="RB232" s="412"/>
      <c r="RC232" s="412"/>
      <c r="RD232" s="412"/>
      <c r="RE232" s="412"/>
      <c r="RF232" s="412"/>
      <c r="RG232" s="412"/>
      <c r="RH232" s="412"/>
      <c r="RI232" s="412"/>
      <c r="RJ232" s="412"/>
      <c r="RK232" s="412"/>
      <c r="RL232" s="412"/>
      <c r="RM232" s="412"/>
      <c r="RN232" s="412"/>
      <c r="RO232" s="412"/>
      <c r="RP232" s="412"/>
      <c r="RQ232" s="412"/>
      <c r="RR232" s="412"/>
      <c r="RS232" s="412"/>
      <c r="RT232" s="412"/>
      <c r="RU232" s="412"/>
      <c r="RV232" s="412"/>
      <c r="RW232" s="412"/>
      <c r="RX232" s="412"/>
      <c r="RY232" s="412"/>
      <c r="RZ232" s="412"/>
      <c r="SA232" s="412"/>
      <c r="SB232" s="412"/>
      <c r="SC232" s="412"/>
      <c r="SD232" s="412"/>
      <c r="SE232" s="412"/>
      <c r="SF232" s="412"/>
      <c r="SG232" s="412"/>
      <c r="SH232" s="412"/>
      <c r="SI232" s="412"/>
      <c r="SJ232" s="412"/>
      <c r="SK232" s="412"/>
      <c r="SL232" s="412"/>
      <c r="SM232" s="412"/>
      <c r="SN232" s="412"/>
      <c r="SO232" s="412"/>
      <c r="SP232" s="412"/>
      <c r="SQ232" s="412"/>
      <c r="SR232" s="412"/>
      <c r="SS232" s="412"/>
      <c r="ST232" s="412"/>
      <c r="SU232" s="412"/>
      <c r="SV232" s="412"/>
      <c r="SW232" s="412"/>
      <c r="SX232" s="412"/>
      <c r="SY232" s="412"/>
      <c r="SZ232" s="412"/>
      <c r="TA232" s="412"/>
      <c r="TB232" s="412"/>
      <c r="TC232" s="412"/>
      <c r="TD232" s="412"/>
      <c r="TE232" s="412"/>
      <c r="TF232" s="412"/>
      <c r="TG232" s="412"/>
      <c r="TH232" s="412"/>
      <c r="TI232" s="412"/>
      <c r="TJ232" s="412"/>
      <c r="TK232" s="412"/>
      <c r="TL232" s="412"/>
      <c r="TM232" s="412"/>
      <c r="TN232" s="412"/>
      <c r="TO232" s="412"/>
      <c r="TP232" s="412"/>
      <c r="TQ232" s="412"/>
      <c r="TR232" s="412"/>
      <c r="TS232" s="412"/>
      <c r="TT232" s="412"/>
      <c r="TU232" s="412"/>
      <c r="TV232" s="412"/>
      <c r="TW232" s="412"/>
      <c r="TX232" s="412"/>
      <c r="TY232" s="412"/>
      <c r="TZ232" s="412"/>
      <c r="UA232" s="412"/>
      <c r="UB232" s="412"/>
      <c r="UC232" s="412"/>
      <c r="UD232" s="412"/>
      <c r="UE232" s="412"/>
      <c r="UF232" s="412"/>
      <c r="UG232" s="412"/>
      <c r="UH232" s="412"/>
      <c r="UI232" s="412"/>
      <c r="UJ232" s="412"/>
      <c r="UK232" s="412"/>
      <c r="UL232" s="412"/>
      <c r="UM232" s="412"/>
      <c r="UN232" s="412"/>
      <c r="UO232" s="412"/>
      <c r="UP232" s="412"/>
      <c r="UQ232" s="412"/>
      <c r="UR232" s="412"/>
      <c r="US232" s="412"/>
      <c r="UT232" s="412"/>
      <c r="UU232" s="412"/>
      <c r="UV232" s="412"/>
      <c r="UW232" s="412"/>
      <c r="UX232" s="412"/>
      <c r="UY232" s="412"/>
      <c r="UZ232" s="412"/>
      <c r="VA232" s="412"/>
      <c r="VB232" s="412"/>
      <c r="VC232" s="412"/>
      <c r="VD232" s="412"/>
      <c r="VE232" s="412"/>
      <c r="VF232" s="412"/>
      <c r="VG232" s="412"/>
      <c r="VH232" s="412"/>
      <c r="VI232" s="412"/>
      <c r="VJ232" s="412"/>
      <c r="VK232" s="412"/>
      <c r="VL232" s="412"/>
      <c r="VM232" s="412"/>
      <c r="VN232" s="412"/>
      <c r="VO232" s="412"/>
      <c r="VP232" s="412"/>
      <c r="VQ232" s="412"/>
      <c r="VR232" s="412"/>
      <c r="VS232" s="412"/>
      <c r="VT232" s="412"/>
      <c r="VU232" s="412"/>
      <c r="VV232" s="412"/>
      <c r="VW232" s="412"/>
      <c r="VX232" s="412"/>
      <c r="VY232" s="412"/>
      <c r="VZ232" s="412"/>
      <c r="WA232" s="412"/>
      <c r="WB232" s="412"/>
      <c r="WC232" s="412"/>
      <c r="WD232" s="412"/>
      <c r="WE232" s="412"/>
      <c r="WF232" s="412"/>
      <c r="WG232" s="412"/>
      <c r="WH232" s="412"/>
      <c r="WI232" s="412"/>
      <c r="WJ232" s="412"/>
      <c r="WK232" s="412"/>
      <c r="WL232" s="412"/>
      <c r="WM232" s="412"/>
      <c r="WN232" s="412"/>
      <c r="WO232" s="412"/>
      <c r="WP232" s="412"/>
      <c r="WQ232" s="412"/>
      <c r="WR232" s="412"/>
      <c r="WS232" s="412"/>
      <c r="WT232" s="412"/>
      <c r="WU232" s="412"/>
      <c r="WV232" s="412"/>
      <c r="WW232" s="412"/>
      <c r="WX232" s="412"/>
      <c r="WY232" s="412"/>
      <c r="WZ232" s="412"/>
      <c r="XA232" s="412"/>
      <c r="XB232" s="412"/>
      <c r="XC232" s="412"/>
      <c r="XD232" s="412"/>
      <c r="XE232" s="412"/>
      <c r="XF232" s="412"/>
      <c r="XG232" s="412"/>
      <c r="XH232" s="412"/>
      <c r="XI232" s="412"/>
      <c r="XJ232" s="412"/>
      <c r="XK232" s="412"/>
      <c r="XL232" s="412"/>
      <c r="XM232" s="412"/>
      <c r="XN232" s="412"/>
      <c r="XO232" s="412"/>
      <c r="XP232" s="412"/>
      <c r="XQ232" s="412"/>
      <c r="XR232" s="412"/>
      <c r="XS232" s="412"/>
      <c r="XT232" s="412"/>
      <c r="XU232" s="412"/>
      <c r="XV232" s="412"/>
      <c r="XW232" s="412"/>
      <c r="XX232" s="412"/>
      <c r="XY232" s="412"/>
      <c r="XZ232" s="412"/>
      <c r="YA232" s="412"/>
      <c r="YB232" s="412"/>
      <c r="YC232" s="412"/>
      <c r="YD232" s="412"/>
      <c r="YE232" s="412"/>
      <c r="YF232" s="412"/>
      <c r="YG232" s="412"/>
      <c r="YH232" s="412"/>
      <c r="YI232" s="412"/>
      <c r="YJ232" s="412"/>
      <c r="YK232" s="412"/>
      <c r="YL232" s="412"/>
      <c r="YM232" s="412"/>
      <c r="YN232" s="412"/>
      <c r="YO232" s="412"/>
      <c r="YP232" s="412"/>
      <c r="YQ232" s="412"/>
      <c r="YR232" s="412"/>
      <c r="YS232" s="412"/>
      <c r="YT232" s="412"/>
      <c r="YU232" s="412"/>
      <c r="YV232" s="412"/>
      <c r="YW232" s="412"/>
      <c r="YX232" s="412"/>
      <c r="YY232" s="412"/>
      <c r="YZ232" s="412"/>
      <c r="ZA232" s="412"/>
      <c r="ZB232" s="412"/>
      <c r="ZC232" s="412"/>
      <c r="ZD232" s="412"/>
      <c r="ZE232" s="412"/>
      <c r="ZF232" s="412"/>
      <c r="ZG232" s="412"/>
      <c r="ZH232" s="412"/>
      <c r="ZI232" s="412"/>
      <c r="ZJ232" s="412"/>
      <c r="ZK232" s="412"/>
      <c r="ZL232" s="412"/>
      <c r="ZM232" s="412"/>
      <c r="ZN232" s="412"/>
      <c r="ZO232" s="412"/>
      <c r="ZP232" s="412"/>
      <c r="ZQ232" s="412"/>
      <c r="ZR232" s="412"/>
      <c r="ZS232" s="412"/>
      <c r="ZT232" s="412"/>
      <c r="ZU232" s="412"/>
      <c r="ZV232" s="412"/>
      <c r="ZW232" s="412"/>
      <c r="ZX232" s="412"/>
      <c r="ZY232" s="412"/>
      <c r="ZZ232" s="412"/>
      <c r="AAA232" s="412"/>
      <c r="AAB232" s="412"/>
      <c r="AAC232" s="412"/>
      <c r="AAD232" s="412"/>
      <c r="AAE232" s="412"/>
      <c r="AAF232" s="412"/>
      <c r="AAG232" s="412"/>
      <c r="AAH232" s="412"/>
      <c r="AAI232" s="412"/>
      <c r="AAJ232" s="412"/>
      <c r="AAK232" s="412"/>
      <c r="AAL232" s="412"/>
      <c r="AAM232" s="412"/>
      <c r="AAN232" s="412"/>
      <c r="AAO232" s="412"/>
      <c r="AAP232" s="412"/>
      <c r="AAQ232" s="412"/>
      <c r="AAR232" s="412"/>
      <c r="AAS232" s="412"/>
      <c r="AAT232" s="412"/>
      <c r="AAU232" s="412"/>
      <c r="AAV232" s="412"/>
      <c r="AAW232" s="412"/>
      <c r="AAX232" s="412"/>
      <c r="AAY232" s="412"/>
      <c r="AAZ232" s="412"/>
      <c r="ABA232" s="412"/>
      <c r="ABB232" s="412"/>
      <c r="ABC232" s="412"/>
      <c r="ABD232" s="412"/>
      <c r="ABE232" s="412"/>
      <c r="ABF232" s="412"/>
      <c r="ABG232" s="412"/>
      <c r="ABH232" s="412"/>
      <c r="ABI232" s="412"/>
      <c r="ABJ232" s="412"/>
      <c r="ABK232" s="412"/>
      <c r="ABL232" s="412"/>
      <c r="ABM232" s="412"/>
      <c r="ABN232" s="412"/>
      <c r="ABO232" s="412"/>
      <c r="ABP232" s="412"/>
      <c r="ABQ232" s="412"/>
      <c r="ABR232" s="412"/>
      <c r="ABS232" s="412"/>
      <c r="ABT232" s="412"/>
      <c r="ABU232" s="412"/>
      <c r="ABV232" s="412"/>
      <c r="ABW232" s="412"/>
      <c r="ABX232" s="412"/>
      <c r="ABY232" s="412"/>
      <c r="ABZ232" s="412"/>
      <c r="ACA232" s="412"/>
      <c r="ACB232" s="412"/>
      <c r="ACC232" s="412"/>
      <c r="ACD232" s="412"/>
      <c r="ACE232" s="412"/>
      <c r="ACF232" s="412"/>
      <c r="ACG232" s="412"/>
      <c r="ACH232" s="412"/>
      <c r="ACI232" s="412"/>
      <c r="ACJ232" s="412"/>
      <c r="ACK232" s="412"/>
      <c r="ACL232" s="412"/>
      <c r="ACM232" s="412"/>
      <c r="ACN232" s="412"/>
      <c r="ACO232" s="412"/>
      <c r="ACP232" s="412"/>
      <c r="ACQ232" s="412"/>
      <c r="ACR232" s="412"/>
      <c r="ACS232" s="412"/>
      <c r="ACT232" s="412"/>
      <c r="ACU232" s="412"/>
      <c r="ACV232" s="412"/>
      <c r="ACW232" s="412"/>
      <c r="ACX232" s="412"/>
      <c r="ACY232" s="412"/>
      <c r="ACZ232" s="412"/>
      <c r="ADA232" s="412"/>
      <c r="ADB232" s="412"/>
      <c r="ADC232" s="412"/>
      <c r="ADD232" s="412"/>
      <c r="ADE232" s="412"/>
      <c r="ADF232" s="412"/>
      <c r="ADG232" s="412"/>
      <c r="ADH232" s="412"/>
      <c r="ADI232" s="412"/>
      <c r="ADJ232" s="412"/>
      <c r="ADK232" s="412"/>
      <c r="ADL232" s="412"/>
      <c r="ADM232" s="412"/>
      <c r="ADN232" s="412"/>
      <c r="ADO232" s="412"/>
      <c r="ADP232" s="412"/>
      <c r="ADQ232" s="412"/>
      <c r="ADR232" s="412"/>
      <c r="ADS232" s="412"/>
      <c r="ADT232" s="412"/>
      <c r="ADU232" s="412"/>
      <c r="ADV232" s="412"/>
      <c r="ADW232" s="412"/>
      <c r="ADX232" s="412"/>
      <c r="ADY232" s="412"/>
      <c r="ADZ232" s="412"/>
      <c r="AEA232" s="412"/>
      <c r="AEB232" s="412"/>
      <c r="AEC232" s="412"/>
      <c r="AED232" s="412"/>
      <c r="AEE232" s="412"/>
      <c r="AEF232" s="412"/>
      <c r="AEG232" s="412"/>
      <c r="AEH232" s="412"/>
      <c r="AEI232" s="412"/>
      <c r="AEJ232" s="412"/>
      <c r="AEK232" s="412"/>
      <c r="AEL232" s="412"/>
      <c r="AEM232" s="412"/>
      <c r="AEN232" s="412"/>
      <c r="AEO232" s="412"/>
      <c r="AEP232" s="412"/>
      <c r="AEQ232" s="412"/>
      <c r="AER232" s="412"/>
      <c r="AES232" s="412"/>
      <c r="AET232" s="412"/>
      <c r="AEU232" s="412"/>
      <c r="AEV232" s="412"/>
      <c r="AEW232" s="412"/>
      <c r="AEX232" s="412"/>
      <c r="AEY232" s="412"/>
      <c r="AEZ232" s="412"/>
      <c r="AFA232" s="412"/>
      <c r="AFB232" s="412"/>
      <c r="AFC232" s="412"/>
      <c r="AFD232" s="412"/>
      <c r="AFE232" s="412"/>
      <c r="AFF232" s="412"/>
      <c r="AFG232" s="412"/>
      <c r="AFH232" s="412"/>
      <c r="AFI232" s="412"/>
      <c r="AFJ232" s="412"/>
      <c r="AFK232" s="412"/>
      <c r="AFL232" s="412"/>
      <c r="AFM232" s="412"/>
      <c r="AFN232" s="412"/>
      <c r="AFO232" s="412"/>
      <c r="AFP232" s="412"/>
      <c r="AFQ232" s="412"/>
      <c r="AFR232" s="412"/>
      <c r="AFS232" s="412"/>
      <c r="AFT232" s="412"/>
      <c r="AFU232" s="412"/>
      <c r="AFV232" s="412"/>
      <c r="AFW232" s="412"/>
      <c r="AFX232" s="412"/>
      <c r="AFY232" s="412"/>
      <c r="AFZ232" s="412"/>
      <c r="AGA232" s="412"/>
      <c r="AGB232" s="412"/>
      <c r="AGC232" s="412"/>
      <c r="AGD232" s="412"/>
      <c r="AGE232" s="412"/>
      <c r="AGF232" s="412"/>
      <c r="AGG232" s="412"/>
      <c r="AGH232" s="412"/>
      <c r="AGI232" s="412"/>
      <c r="AGJ232" s="412"/>
      <c r="AGK232" s="412"/>
      <c r="AGL232" s="412"/>
      <c r="AGM232" s="412"/>
      <c r="AGN232" s="412"/>
      <c r="AGO232" s="412"/>
      <c r="AGP232" s="412"/>
      <c r="AGQ232" s="412"/>
      <c r="AGR232" s="412"/>
      <c r="AGS232" s="412"/>
      <c r="AGT232" s="412"/>
      <c r="AGU232" s="412"/>
      <c r="AGV232" s="412"/>
      <c r="AGW232" s="412"/>
      <c r="AGX232" s="412"/>
      <c r="AGY232" s="412"/>
      <c r="AGZ232" s="412"/>
      <c r="AHA232" s="412"/>
      <c r="AHB232" s="412"/>
      <c r="AHC232" s="412"/>
      <c r="AHD232" s="412"/>
      <c r="AHE232" s="412"/>
      <c r="AHF232" s="412"/>
      <c r="AHG232" s="412"/>
      <c r="AHH232" s="412"/>
      <c r="AHI232" s="412"/>
      <c r="AHJ232" s="412"/>
      <c r="AHK232" s="412"/>
      <c r="AHL232" s="412"/>
      <c r="AHM232" s="412"/>
      <c r="AHN232" s="412"/>
      <c r="AHO232" s="412"/>
      <c r="AHP232" s="412"/>
      <c r="AHQ232" s="412"/>
      <c r="AHR232" s="412"/>
      <c r="AHS232" s="412"/>
      <c r="AHT232" s="412"/>
      <c r="AHU232" s="412"/>
      <c r="AHV232" s="412"/>
      <c r="AHW232" s="412"/>
      <c r="AHX232" s="412"/>
      <c r="AHY232" s="412"/>
      <c r="AHZ232" s="412"/>
      <c r="AIA232" s="412"/>
      <c r="AIB232" s="412"/>
      <c r="AIC232" s="412"/>
      <c r="AID232" s="412"/>
      <c r="AIE232" s="412"/>
      <c r="AIF232" s="412"/>
      <c r="AIG232" s="412"/>
      <c r="AIH232" s="412"/>
      <c r="AII232" s="412"/>
      <c r="AIJ232" s="412"/>
      <c r="AIK232" s="412"/>
      <c r="AIL232" s="412"/>
      <c r="AIM232" s="412"/>
      <c r="AIN232" s="412"/>
      <c r="AIO232" s="412"/>
      <c r="AIP232" s="412"/>
      <c r="AIQ232" s="412"/>
      <c r="AIR232" s="412"/>
      <c r="AIS232" s="412"/>
      <c r="AIT232" s="412"/>
      <c r="AIU232" s="412"/>
      <c r="AIV232" s="412"/>
      <c r="AIW232" s="412"/>
      <c r="AIX232" s="412"/>
      <c r="AIY232" s="412"/>
      <c r="AIZ232" s="412"/>
      <c r="AJA232" s="412"/>
      <c r="AJB232" s="412"/>
      <c r="AJC232" s="412"/>
      <c r="AJD232" s="412"/>
      <c r="AJE232" s="412"/>
      <c r="AJF232" s="412"/>
      <c r="AJG232" s="412"/>
      <c r="AJH232" s="412"/>
      <c r="AJI232" s="412"/>
      <c r="AJJ232" s="412"/>
      <c r="AJK232" s="412"/>
      <c r="AJL232" s="412"/>
      <c r="AJM232" s="412"/>
      <c r="AJN232" s="412"/>
      <c r="AJO232" s="412"/>
      <c r="AJP232" s="412"/>
      <c r="AJQ232" s="412"/>
      <c r="AJR232" s="412"/>
      <c r="AJS232" s="412"/>
      <c r="AJT232" s="412"/>
      <c r="AJU232" s="412"/>
      <c r="AJV232" s="412"/>
      <c r="AJW232" s="412"/>
      <c r="AJX232" s="412"/>
      <c r="AJY232" s="412"/>
      <c r="AJZ232" s="412"/>
      <c r="AKA232" s="412"/>
      <c r="AKB232" s="412"/>
      <c r="AKC232" s="412"/>
      <c r="AKD232" s="412"/>
      <c r="AKE232" s="412"/>
      <c r="AKF232" s="412"/>
      <c r="AKG232" s="412"/>
      <c r="AKH232" s="412"/>
      <c r="AKI232" s="412"/>
      <c r="AKJ232" s="412"/>
      <c r="AKK232" s="412"/>
      <c r="AKL232" s="412"/>
      <c r="AKM232" s="412"/>
      <c r="AKN232" s="412"/>
      <c r="AKO232" s="412"/>
      <c r="AKP232" s="412"/>
      <c r="AKQ232" s="412"/>
      <c r="AKR232" s="412"/>
      <c r="AKS232" s="412"/>
      <c r="AKT232" s="412"/>
      <c r="AKU232" s="412"/>
      <c r="AKV232" s="412"/>
      <c r="AKW232" s="412"/>
      <c r="AKX232" s="412"/>
      <c r="AKY232" s="412"/>
      <c r="AKZ232" s="412"/>
      <c r="ALA232" s="412"/>
      <c r="ALB232" s="412"/>
      <c r="ALC232" s="412"/>
      <c r="ALD232" s="412"/>
      <c r="ALE232" s="412"/>
      <c r="ALF232" s="412"/>
      <c r="ALG232" s="412"/>
      <c r="ALH232" s="412"/>
      <c r="ALI232" s="412"/>
      <c r="ALJ232" s="412"/>
      <c r="ALK232" s="412"/>
      <c r="ALL232" s="412"/>
      <c r="ALM232" s="412"/>
      <c r="ALN232" s="412"/>
      <c r="ALO232" s="412"/>
      <c r="ALP232" s="412"/>
      <c r="ALQ232" s="412"/>
      <c r="ALR232" s="412"/>
      <c r="ALS232" s="412"/>
      <c r="ALT232" s="412"/>
      <c r="ALU232" s="412"/>
      <c r="ALV232" s="412"/>
      <c r="ALW232" s="412"/>
      <c r="ALX232" s="412"/>
      <c r="ALY232" s="412"/>
      <c r="ALZ232" s="412"/>
      <c r="AMA232" s="412"/>
      <c r="AMB232" s="412"/>
      <c r="AMC232" s="412"/>
      <c r="AMD232" s="412"/>
      <c r="AME232" s="412"/>
      <c r="AMF232" s="412"/>
      <c r="AMG232" s="412"/>
      <c r="AMH232" s="412"/>
    </row>
    <row r="233" spans="1:1023" x14ac:dyDescent="0.25">
      <c r="A233" s="242" t="s">
        <v>881</v>
      </c>
      <c r="B233" s="163">
        <v>232</v>
      </c>
      <c r="C233" s="162" t="s">
        <v>882</v>
      </c>
      <c r="D233" s="178" t="s">
        <v>883</v>
      </c>
      <c r="E233" s="429"/>
      <c r="F233" s="201"/>
      <c r="G233" s="180"/>
      <c r="H233" s="180"/>
      <c r="I233" s="319"/>
      <c r="J233" s="344">
        <v>2</v>
      </c>
      <c r="K233" s="65">
        <v>2</v>
      </c>
      <c r="L233" s="65">
        <v>1</v>
      </c>
      <c r="M233" s="65"/>
      <c r="N233" s="65"/>
      <c r="O233" s="368"/>
      <c r="P233" s="140"/>
      <c r="Q233" s="140"/>
      <c r="R233" s="140"/>
      <c r="S233" s="140"/>
      <c r="T233" s="140"/>
      <c r="U233" s="140"/>
      <c r="V233" s="219">
        <f t="shared" si="149"/>
        <v>100</v>
      </c>
      <c r="W233" s="219">
        <f t="shared" si="141"/>
        <v>100</v>
      </c>
      <c r="X233" s="219">
        <f t="shared" si="150"/>
        <v>100</v>
      </c>
      <c r="Y233" s="219">
        <f t="shared" si="113"/>
        <v>100</v>
      </c>
      <c r="Z233" s="219">
        <f t="shared" si="114"/>
        <v>100</v>
      </c>
      <c r="AA233" s="220">
        <f t="shared" si="147"/>
        <v>100</v>
      </c>
      <c r="AB233" s="220">
        <f t="shared" si="148"/>
        <v>100</v>
      </c>
      <c r="AC233" s="220">
        <f t="shared" si="117"/>
        <v>100</v>
      </c>
      <c r="AD233" s="416">
        <f t="shared" si="146"/>
        <v>1</v>
      </c>
      <c r="AE233" s="416">
        <f t="shared" si="121"/>
        <v>100</v>
      </c>
      <c r="AF233" s="212">
        <f t="shared" si="151"/>
        <v>10</v>
      </c>
      <c r="AG233" s="212">
        <f t="shared" si="152"/>
        <v>10</v>
      </c>
      <c r="AH233" s="212">
        <f t="shared" si="153"/>
        <v>100</v>
      </c>
      <c r="AI233" s="212">
        <f t="shared" si="154"/>
        <v>100</v>
      </c>
      <c r="AJ233" s="214"/>
      <c r="AK233" s="118"/>
      <c r="AL233" s="118"/>
      <c r="AM233" s="214"/>
      <c r="AN233" s="118"/>
      <c r="AO233" s="118"/>
      <c r="AP233" s="412"/>
      <c r="AQ233" s="167" t="s">
        <v>783</v>
      </c>
      <c r="AR233" s="412"/>
      <c r="AS233" s="412"/>
      <c r="AT233" s="412"/>
    </row>
    <row r="234" spans="1:1023" x14ac:dyDescent="0.25">
      <c r="A234" s="242" t="s">
        <v>884</v>
      </c>
      <c r="B234" s="163">
        <v>233</v>
      </c>
      <c r="C234" s="224" t="s">
        <v>24848</v>
      </c>
      <c r="D234" s="178" t="s">
        <v>885</v>
      </c>
      <c r="E234" s="429"/>
      <c r="F234" s="201"/>
      <c r="G234" s="180"/>
      <c r="H234" s="180"/>
      <c r="I234" s="319">
        <v>14.5</v>
      </c>
      <c r="J234" s="344"/>
      <c r="K234" s="65"/>
      <c r="L234" s="65" t="s">
        <v>752</v>
      </c>
      <c r="M234" s="65"/>
      <c r="N234" s="65"/>
      <c r="O234" s="368"/>
      <c r="P234" s="140"/>
      <c r="Q234" s="140"/>
      <c r="R234" s="140"/>
      <c r="S234" s="140"/>
      <c r="T234" s="140"/>
      <c r="U234" s="140"/>
      <c r="V234" s="219">
        <f t="shared" si="149"/>
        <v>100</v>
      </c>
      <c r="W234" s="219">
        <f t="shared" si="141"/>
        <v>100</v>
      </c>
      <c r="X234" s="219">
        <f t="shared" si="150"/>
        <v>100</v>
      </c>
      <c r="Y234" s="219">
        <f t="shared" si="113"/>
        <v>100</v>
      </c>
      <c r="Z234" s="219">
        <f t="shared" si="114"/>
        <v>100</v>
      </c>
      <c r="AA234" s="220">
        <f t="shared" si="147"/>
        <v>100</v>
      </c>
      <c r="AB234" s="220">
        <f t="shared" si="148"/>
        <v>100</v>
      </c>
      <c r="AC234" s="220">
        <f t="shared" si="117"/>
        <v>100</v>
      </c>
      <c r="AD234" s="416">
        <f t="shared" si="146"/>
        <v>1</v>
      </c>
      <c r="AE234" s="416">
        <f t="shared" si="121"/>
        <v>100</v>
      </c>
      <c r="AF234" s="212">
        <f t="shared" si="151"/>
        <v>100</v>
      </c>
      <c r="AG234" s="212">
        <f t="shared" si="152"/>
        <v>100</v>
      </c>
      <c r="AH234" s="212">
        <f t="shared" si="153"/>
        <v>100</v>
      </c>
      <c r="AI234" s="212">
        <f t="shared" si="154"/>
        <v>100</v>
      </c>
      <c r="AJ234" s="231" t="s">
        <v>24849</v>
      </c>
      <c r="AK234" s="118"/>
      <c r="AL234" s="118"/>
      <c r="AM234" s="214"/>
      <c r="AN234" s="118"/>
      <c r="AO234" s="118"/>
      <c r="AP234" s="412"/>
      <c r="AQ234" s="167" t="s">
        <v>886</v>
      </c>
      <c r="AR234" s="412"/>
      <c r="AS234" s="412"/>
      <c r="AT234" s="412"/>
    </row>
    <row r="235" spans="1:1023" x14ac:dyDescent="0.25">
      <c r="A235" s="242" t="s">
        <v>887</v>
      </c>
      <c r="B235" s="163">
        <v>234</v>
      </c>
      <c r="C235" s="224" t="s">
        <v>24850</v>
      </c>
      <c r="D235" s="178" t="s">
        <v>888</v>
      </c>
      <c r="E235" s="429"/>
      <c r="F235" s="201"/>
      <c r="G235" s="180"/>
      <c r="H235" s="180"/>
      <c r="I235" s="319"/>
      <c r="J235" s="344"/>
      <c r="K235" s="65"/>
      <c r="L235" s="65">
        <v>1</v>
      </c>
      <c r="M235" s="65"/>
      <c r="N235" s="65"/>
      <c r="O235" s="368"/>
      <c r="P235" s="140"/>
      <c r="Q235" s="140"/>
      <c r="R235" s="140"/>
      <c r="S235" s="140"/>
      <c r="T235" s="140"/>
      <c r="U235" s="140"/>
      <c r="V235" s="219">
        <f t="shared" si="149"/>
        <v>100</v>
      </c>
      <c r="W235" s="219">
        <f t="shared" si="141"/>
        <v>100</v>
      </c>
      <c r="X235" s="219">
        <f t="shared" si="150"/>
        <v>100</v>
      </c>
      <c r="Y235" s="219">
        <f t="shared" si="113"/>
        <v>100</v>
      </c>
      <c r="Z235" s="219">
        <f t="shared" si="114"/>
        <v>100</v>
      </c>
      <c r="AA235" s="220">
        <f t="shared" si="147"/>
        <v>100</v>
      </c>
      <c r="AB235" s="220">
        <f t="shared" si="148"/>
        <v>100</v>
      </c>
      <c r="AC235" s="220">
        <f t="shared" si="117"/>
        <v>100</v>
      </c>
      <c r="AD235" s="416">
        <f t="shared" si="146"/>
        <v>1</v>
      </c>
      <c r="AE235" s="416">
        <f t="shared" si="121"/>
        <v>100</v>
      </c>
      <c r="AF235" s="212">
        <f t="shared" si="151"/>
        <v>100</v>
      </c>
      <c r="AG235" s="212">
        <f t="shared" si="152"/>
        <v>100</v>
      </c>
      <c r="AH235" s="212">
        <f t="shared" si="153"/>
        <v>100</v>
      </c>
      <c r="AI235" s="212">
        <f t="shared" si="154"/>
        <v>100</v>
      </c>
      <c r="AJ235" s="214"/>
      <c r="AK235" s="118"/>
      <c r="AL235" s="118"/>
      <c r="AM235" s="214"/>
      <c r="AN235" s="118"/>
      <c r="AO235" s="118"/>
      <c r="AP235" s="412"/>
      <c r="AQ235" s="167" t="s">
        <v>886</v>
      </c>
      <c r="AR235" s="412"/>
      <c r="AS235" s="412"/>
      <c r="AT235" s="412"/>
    </row>
    <row r="236" spans="1:1023" x14ac:dyDescent="0.25">
      <c r="A236" s="242" t="s">
        <v>889</v>
      </c>
      <c r="B236" s="163">
        <v>235</v>
      </c>
      <c r="C236" s="224" t="s">
        <v>24851</v>
      </c>
      <c r="D236" s="176" t="s">
        <v>24852</v>
      </c>
      <c r="E236" s="429"/>
      <c r="F236" s="201"/>
      <c r="G236" s="180"/>
      <c r="H236" s="180"/>
      <c r="I236" s="319">
        <v>48.5</v>
      </c>
      <c r="J236" s="344">
        <v>2</v>
      </c>
      <c r="K236" s="65">
        <v>2</v>
      </c>
      <c r="L236" s="65">
        <v>1</v>
      </c>
      <c r="M236" s="65"/>
      <c r="N236" s="65"/>
      <c r="O236" s="368">
        <v>3</v>
      </c>
      <c r="P236" s="140"/>
      <c r="Q236" s="140"/>
      <c r="R236" s="140"/>
      <c r="S236" s="140"/>
      <c r="T236" s="140"/>
      <c r="U236" s="140"/>
      <c r="V236" s="219">
        <f t="shared" si="149"/>
        <v>100</v>
      </c>
      <c r="W236" s="219">
        <f t="shared" si="141"/>
        <v>100</v>
      </c>
      <c r="X236" s="219">
        <f t="shared" si="150"/>
        <v>20</v>
      </c>
      <c r="Y236" s="219">
        <f t="shared" si="113"/>
        <v>100</v>
      </c>
      <c r="Z236" s="219">
        <f t="shared" si="114"/>
        <v>100</v>
      </c>
      <c r="AA236" s="220">
        <f t="shared" si="147"/>
        <v>100</v>
      </c>
      <c r="AB236" s="220">
        <f t="shared" si="148"/>
        <v>100</v>
      </c>
      <c r="AC236" s="220">
        <f t="shared" si="117"/>
        <v>100</v>
      </c>
      <c r="AD236" s="416">
        <f t="shared" si="146"/>
        <v>1</v>
      </c>
      <c r="AE236" s="416">
        <f t="shared" si="121"/>
        <v>100</v>
      </c>
      <c r="AF236" s="212">
        <f t="shared" si="151"/>
        <v>10</v>
      </c>
      <c r="AG236" s="212">
        <f t="shared" si="152"/>
        <v>10</v>
      </c>
      <c r="AH236" s="212">
        <f t="shared" si="153"/>
        <v>100</v>
      </c>
      <c r="AI236" s="212">
        <f t="shared" si="154"/>
        <v>100</v>
      </c>
      <c r="AJ236" s="231"/>
      <c r="AK236" s="118"/>
      <c r="AL236" s="185">
        <v>3</v>
      </c>
      <c r="AM236" s="214"/>
      <c r="AN236" s="118"/>
      <c r="AO236" s="118"/>
      <c r="AP236" s="412"/>
      <c r="AQ236" s="167" t="s">
        <v>890</v>
      </c>
      <c r="AR236" s="412"/>
      <c r="AS236" s="412"/>
      <c r="AT236" s="412"/>
    </row>
    <row r="237" spans="1:1023" ht="17.25" customHeight="1" x14ac:dyDescent="0.25">
      <c r="A237" s="208" t="s">
        <v>891</v>
      </c>
      <c r="B237" s="163">
        <v>236</v>
      </c>
      <c r="C237" s="224" t="s">
        <v>24853</v>
      </c>
      <c r="D237" s="178" t="s">
        <v>892</v>
      </c>
      <c r="E237" s="429"/>
      <c r="F237" s="201"/>
      <c r="G237" s="180"/>
      <c r="H237" s="180"/>
      <c r="I237" s="319"/>
      <c r="J237" s="344"/>
      <c r="K237" s="65"/>
      <c r="L237" s="342" t="s">
        <v>752</v>
      </c>
      <c r="M237" s="65"/>
      <c r="N237" s="65"/>
      <c r="O237" s="368"/>
      <c r="P237" s="140"/>
      <c r="Q237" s="140"/>
      <c r="R237" s="140"/>
      <c r="S237" s="140"/>
      <c r="T237" s="140"/>
      <c r="U237" s="140"/>
      <c r="V237" s="219">
        <f t="shared" si="149"/>
        <v>100</v>
      </c>
      <c r="W237" s="219">
        <f t="shared" si="141"/>
        <v>100</v>
      </c>
      <c r="X237" s="219">
        <f t="shared" si="150"/>
        <v>100</v>
      </c>
      <c r="Y237" s="219">
        <f t="shared" si="113"/>
        <v>100</v>
      </c>
      <c r="Z237" s="219">
        <f t="shared" si="114"/>
        <v>100</v>
      </c>
      <c r="AA237" s="220">
        <f t="shared" si="147"/>
        <v>100</v>
      </c>
      <c r="AB237" s="220">
        <f t="shared" si="148"/>
        <v>100</v>
      </c>
      <c r="AC237" s="220">
        <f t="shared" si="117"/>
        <v>100</v>
      </c>
      <c r="AD237" s="416">
        <f t="shared" si="146"/>
        <v>1</v>
      </c>
      <c r="AE237" s="416">
        <f t="shared" si="121"/>
        <v>100</v>
      </c>
      <c r="AF237" s="212">
        <f t="shared" si="151"/>
        <v>100</v>
      </c>
      <c r="AG237" s="212">
        <f t="shared" si="152"/>
        <v>100</v>
      </c>
      <c r="AH237" s="212">
        <f t="shared" si="153"/>
        <v>100</v>
      </c>
      <c r="AI237" s="212">
        <f t="shared" si="154"/>
        <v>100</v>
      </c>
      <c r="AJ237" s="231" t="s">
        <v>24854</v>
      </c>
      <c r="AK237" s="118"/>
      <c r="AL237" s="412"/>
      <c r="AM237" s="214"/>
      <c r="AN237" s="118"/>
      <c r="AO237" s="118"/>
      <c r="AP237" s="412"/>
      <c r="AQ237" s="167" t="s">
        <v>886</v>
      </c>
      <c r="AR237" s="412"/>
      <c r="AS237" s="412"/>
      <c r="AT237" s="412"/>
    </row>
    <row r="238" spans="1:1023" ht="15" customHeight="1" x14ac:dyDescent="0.25">
      <c r="A238" s="242" t="s">
        <v>893</v>
      </c>
      <c r="B238" s="163">
        <v>237</v>
      </c>
      <c r="C238" s="224" t="s">
        <v>24855</v>
      </c>
      <c r="D238" s="178" t="s">
        <v>894</v>
      </c>
      <c r="E238" s="429"/>
      <c r="F238" s="201"/>
      <c r="G238" s="180"/>
      <c r="H238" s="180"/>
      <c r="I238" s="319">
        <v>10.56</v>
      </c>
      <c r="J238" s="344"/>
      <c r="K238" s="65"/>
      <c r="L238" s="65"/>
      <c r="M238" s="65"/>
      <c r="N238" s="65"/>
      <c r="O238" s="368"/>
      <c r="P238" s="140"/>
      <c r="Q238" s="140"/>
      <c r="R238" s="140"/>
      <c r="S238" s="140"/>
      <c r="T238" s="140"/>
      <c r="U238" s="140"/>
      <c r="V238" s="219">
        <f t="shared" si="149"/>
        <v>100</v>
      </c>
      <c r="W238" s="219">
        <f t="shared" si="141"/>
        <v>100</v>
      </c>
      <c r="X238" s="219">
        <f t="shared" si="150"/>
        <v>100</v>
      </c>
      <c r="Y238" s="219">
        <f t="shared" si="113"/>
        <v>100</v>
      </c>
      <c r="Z238" s="219">
        <f t="shared" si="114"/>
        <v>100</v>
      </c>
      <c r="AA238" s="220">
        <f t="shared" si="147"/>
        <v>100</v>
      </c>
      <c r="AB238" s="220">
        <f t="shared" si="148"/>
        <v>100</v>
      </c>
      <c r="AC238" s="220">
        <f t="shared" si="117"/>
        <v>100</v>
      </c>
      <c r="AD238" s="416">
        <f t="shared" si="146"/>
        <v>100</v>
      </c>
      <c r="AE238" s="416">
        <f t="shared" si="121"/>
        <v>100</v>
      </c>
      <c r="AF238" s="212">
        <f t="shared" si="151"/>
        <v>100</v>
      </c>
      <c r="AG238" s="212">
        <f t="shared" si="152"/>
        <v>100</v>
      </c>
      <c r="AH238" s="212">
        <f t="shared" si="153"/>
        <v>100</v>
      </c>
      <c r="AI238" s="212">
        <f t="shared" si="154"/>
        <v>100</v>
      </c>
      <c r="AJ238" s="231" t="s">
        <v>24856</v>
      </c>
      <c r="AK238" s="118"/>
      <c r="AL238" s="185">
        <v>2</v>
      </c>
      <c r="AM238" s="214"/>
      <c r="AN238" s="118"/>
      <c r="AO238" s="118"/>
      <c r="AP238" s="412"/>
      <c r="AQ238" s="167" t="s">
        <v>895</v>
      </c>
      <c r="AR238" s="412"/>
      <c r="AS238" s="412"/>
      <c r="AT238" s="412"/>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c r="DM238" s="245"/>
      <c r="DN238" s="245"/>
      <c r="DO238" s="245"/>
      <c r="DP238" s="245"/>
      <c r="DQ238" s="245"/>
      <c r="DR238" s="245"/>
      <c r="DS238" s="245"/>
      <c r="DT238" s="245"/>
      <c r="DU238" s="245"/>
      <c r="DV238" s="245"/>
      <c r="DW238" s="245"/>
      <c r="DX238" s="245"/>
      <c r="DY238" s="245"/>
      <c r="DZ238" s="245"/>
      <c r="EA238" s="245"/>
      <c r="EB238" s="245"/>
      <c r="EC238" s="245"/>
      <c r="ED238" s="245"/>
      <c r="EE238" s="245"/>
      <c r="EF238" s="245"/>
      <c r="EG238" s="245"/>
      <c r="EH238" s="245"/>
      <c r="EI238" s="245"/>
      <c r="EJ238" s="245"/>
      <c r="EK238" s="245"/>
      <c r="EL238" s="245"/>
      <c r="EM238" s="245"/>
      <c r="EN238" s="245"/>
      <c r="EO238" s="245"/>
      <c r="EP238" s="245"/>
      <c r="EQ238" s="245"/>
      <c r="ER238" s="245"/>
      <c r="ES238" s="245"/>
      <c r="ET238" s="245"/>
      <c r="EU238" s="245"/>
      <c r="EV238" s="245"/>
      <c r="EW238" s="245"/>
      <c r="EX238" s="245"/>
      <c r="EY238" s="245"/>
      <c r="EZ238" s="245"/>
      <c r="FA238" s="245"/>
      <c r="FB238" s="245"/>
      <c r="FC238" s="245"/>
      <c r="FD238" s="245"/>
      <c r="FE238" s="245"/>
      <c r="FF238" s="245"/>
      <c r="FG238" s="245"/>
      <c r="FH238" s="245"/>
      <c r="FI238" s="245"/>
      <c r="FJ238" s="245"/>
      <c r="FK238" s="245"/>
      <c r="FL238" s="245"/>
      <c r="FM238" s="245"/>
      <c r="FN238" s="245"/>
      <c r="FO238" s="245"/>
      <c r="FP238" s="245"/>
      <c r="FQ238" s="245"/>
      <c r="FR238" s="245"/>
      <c r="FS238" s="245"/>
      <c r="FT238" s="245"/>
      <c r="FU238" s="245"/>
      <c r="FV238" s="245"/>
      <c r="FW238" s="245"/>
      <c r="FX238" s="245"/>
      <c r="FY238" s="245"/>
      <c r="FZ238" s="245"/>
      <c r="GA238" s="245"/>
      <c r="GB238" s="245"/>
      <c r="GC238" s="245"/>
      <c r="GD238" s="245"/>
      <c r="GE238" s="245"/>
      <c r="GF238" s="245"/>
      <c r="GG238" s="245"/>
      <c r="GH238" s="245"/>
      <c r="GI238" s="245"/>
      <c r="GJ238" s="245"/>
      <c r="GK238" s="245"/>
      <c r="GL238" s="245"/>
      <c r="GM238" s="245"/>
      <c r="GN238" s="245"/>
      <c r="GO238" s="245"/>
      <c r="GP238" s="245"/>
      <c r="GQ238" s="245"/>
      <c r="GR238" s="245"/>
      <c r="GS238" s="245"/>
      <c r="GT238" s="245"/>
      <c r="GU238" s="245"/>
      <c r="GV238" s="245"/>
      <c r="GW238" s="245"/>
      <c r="GX238" s="245"/>
      <c r="GY238" s="245"/>
      <c r="GZ238" s="245"/>
      <c r="HA238" s="245"/>
      <c r="HB238" s="245"/>
      <c r="HC238" s="245"/>
      <c r="HD238" s="245"/>
      <c r="HE238" s="245"/>
      <c r="HF238" s="245"/>
      <c r="HG238" s="245"/>
      <c r="HH238" s="245"/>
      <c r="HI238" s="245"/>
      <c r="HJ238" s="245"/>
      <c r="HK238" s="245"/>
      <c r="HL238" s="245"/>
      <c r="HM238" s="245"/>
      <c r="HN238" s="245"/>
      <c r="HO238" s="245"/>
      <c r="HP238" s="245"/>
      <c r="HQ238" s="245"/>
      <c r="HR238" s="245"/>
      <c r="HS238" s="245"/>
      <c r="HT238" s="245"/>
      <c r="HU238" s="245"/>
      <c r="HV238" s="245"/>
      <c r="HW238" s="245"/>
      <c r="HX238" s="245"/>
      <c r="HY238" s="245"/>
      <c r="HZ238" s="245"/>
      <c r="IA238" s="245"/>
      <c r="IB238" s="245"/>
      <c r="IC238" s="245"/>
      <c r="ID238" s="245"/>
      <c r="IE238" s="245"/>
      <c r="IF238" s="245"/>
      <c r="IG238" s="245"/>
      <c r="IH238" s="245"/>
      <c r="II238" s="245"/>
      <c r="IJ238" s="245"/>
      <c r="IK238" s="245"/>
      <c r="IL238" s="245"/>
      <c r="IM238" s="245"/>
      <c r="IN238" s="245"/>
      <c r="IO238" s="245"/>
      <c r="IP238" s="245"/>
      <c r="IQ238" s="245"/>
      <c r="IR238" s="245"/>
      <c r="IS238" s="245"/>
      <c r="IT238" s="245"/>
      <c r="IU238" s="245"/>
      <c r="IV238" s="245"/>
      <c r="IW238" s="245"/>
      <c r="IX238" s="245"/>
      <c r="IY238" s="245"/>
      <c r="IZ238" s="245"/>
      <c r="JA238" s="245"/>
      <c r="JB238" s="245"/>
      <c r="JC238" s="245"/>
      <c r="JD238" s="245"/>
      <c r="JE238" s="245"/>
      <c r="JF238" s="245"/>
      <c r="JG238" s="245"/>
      <c r="JH238" s="245"/>
      <c r="JI238" s="245"/>
      <c r="JJ238" s="245"/>
      <c r="JK238" s="245"/>
      <c r="JL238" s="245"/>
      <c r="JM238" s="245"/>
      <c r="JN238" s="245"/>
      <c r="JO238" s="245"/>
      <c r="JP238" s="245"/>
      <c r="JQ238" s="245"/>
      <c r="JR238" s="245"/>
      <c r="JS238" s="245"/>
      <c r="JT238" s="245"/>
      <c r="JU238" s="245"/>
      <c r="JV238" s="245"/>
      <c r="JW238" s="245"/>
      <c r="JX238" s="245"/>
      <c r="JY238" s="245"/>
      <c r="JZ238" s="245"/>
      <c r="KA238" s="245"/>
      <c r="KB238" s="245"/>
      <c r="KC238" s="245"/>
      <c r="KD238" s="245"/>
      <c r="KE238" s="245"/>
      <c r="KF238" s="245"/>
      <c r="KG238" s="245"/>
      <c r="KH238" s="245"/>
      <c r="KI238" s="245"/>
      <c r="KJ238" s="245"/>
      <c r="KK238" s="245"/>
      <c r="KL238" s="245"/>
      <c r="KM238" s="245"/>
      <c r="KN238" s="245"/>
      <c r="KO238" s="245"/>
      <c r="KP238" s="245"/>
      <c r="KQ238" s="245"/>
      <c r="KR238" s="245"/>
      <c r="KS238" s="245"/>
      <c r="KT238" s="245"/>
      <c r="KU238" s="245"/>
      <c r="KV238" s="245"/>
      <c r="KW238" s="245"/>
      <c r="KX238" s="245"/>
      <c r="KY238" s="245"/>
      <c r="KZ238" s="245"/>
      <c r="LA238" s="245"/>
      <c r="LB238" s="245"/>
      <c r="LC238" s="245"/>
      <c r="LD238" s="245"/>
      <c r="LE238" s="245"/>
      <c r="LF238" s="245"/>
      <c r="LG238" s="245"/>
      <c r="LH238" s="245"/>
      <c r="LI238" s="245"/>
      <c r="LJ238" s="245"/>
      <c r="LK238" s="245"/>
      <c r="LL238" s="245"/>
      <c r="LM238" s="245"/>
      <c r="LN238" s="245"/>
      <c r="LO238" s="245"/>
      <c r="LP238" s="245"/>
      <c r="LQ238" s="245"/>
      <c r="LR238" s="245"/>
      <c r="LS238" s="245"/>
      <c r="LT238" s="245"/>
      <c r="LU238" s="245"/>
      <c r="LV238" s="245"/>
      <c r="LW238" s="245"/>
      <c r="LX238" s="245"/>
      <c r="LY238" s="245"/>
      <c r="LZ238" s="245"/>
      <c r="MA238" s="245"/>
      <c r="MB238" s="245"/>
      <c r="MC238" s="245"/>
      <c r="MD238" s="245"/>
      <c r="ME238" s="245"/>
      <c r="MF238" s="245"/>
      <c r="MG238" s="245"/>
      <c r="MH238" s="245"/>
      <c r="MI238" s="245"/>
      <c r="MJ238" s="245"/>
      <c r="MK238" s="245"/>
      <c r="ML238" s="245"/>
      <c r="MM238" s="245"/>
      <c r="MN238" s="245"/>
      <c r="MO238" s="245"/>
      <c r="MP238" s="245"/>
      <c r="MQ238" s="245"/>
      <c r="MR238" s="245"/>
      <c r="MS238" s="245"/>
      <c r="MT238" s="245"/>
      <c r="MU238" s="245"/>
      <c r="MV238" s="245"/>
      <c r="MW238" s="245"/>
      <c r="MX238" s="245"/>
      <c r="MY238" s="245"/>
      <c r="MZ238" s="245"/>
      <c r="NA238" s="245"/>
      <c r="NB238" s="245"/>
      <c r="NC238" s="245"/>
      <c r="ND238" s="245"/>
      <c r="NE238" s="245"/>
      <c r="NF238" s="245"/>
      <c r="NG238" s="245"/>
      <c r="NH238" s="245"/>
      <c r="NI238" s="245"/>
      <c r="NJ238" s="245"/>
      <c r="NK238" s="245"/>
      <c r="NL238" s="245"/>
      <c r="NM238" s="245"/>
      <c r="NN238" s="245"/>
      <c r="NO238" s="245"/>
      <c r="NP238" s="245"/>
      <c r="NQ238" s="245"/>
      <c r="NR238" s="245"/>
      <c r="NS238" s="245"/>
      <c r="NT238" s="245"/>
      <c r="NU238" s="245"/>
      <c r="NV238" s="245"/>
      <c r="NW238" s="245"/>
      <c r="NX238" s="245"/>
      <c r="NY238" s="245"/>
      <c r="NZ238" s="245"/>
      <c r="OA238" s="245"/>
      <c r="OB238" s="245"/>
      <c r="OC238" s="245"/>
      <c r="OD238" s="245"/>
      <c r="OE238" s="245"/>
      <c r="OF238" s="245"/>
      <c r="OG238" s="245"/>
      <c r="OH238" s="245"/>
      <c r="OI238" s="245"/>
      <c r="OJ238" s="245"/>
      <c r="OK238" s="245"/>
      <c r="OL238" s="245"/>
      <c r="OM238" s="245"/>
      <c r="ON238" s="245"/>
      <c r="OO238" s="245"/>
      <c r="OP238" s="245"/>
      <c r="OQ238" s="245"/>
      <c r="OR238" s="245"/>
      <c r="OS238" s="245"/>
      <c r="OT238" s="245"/>
      <c r="OU238" s="245"/>
      <c r="OV238" s="245"/>
      <c r="OW238" s="245"/>
      <c r="OX238" s="245"/>
      <c r="OY238" s="245"/>
      <c r="OZ238" s="245"/>
      <c r="PA238" s="245"/>
      <c r="PB238" s="245"/>
      <c r="PC238" s="245"/>
      <c r="PD238" s="245"/>
      <c r="PE238" s="245"/>
      <c r="PF238" s="245"/>
      <c r="PG238" s="245"/>
      <c r="PH238" s="245"/>
      <c r="PI238" s="245"/>
      <c r="PJ238" s="245"/>
      <c r="PK238" s="245"/>
      <c r="PL238" s="245"/>
      <c r="PM238" s="245"/>
      <c r="PN238" s="245"/>
      <c r="PO238" s="245"/>
      <c r="PP238" s="245"/>
      <c r="PQ238" s="245"/>
      <c r="PR238" s="245"/>
      <c r="PS238" s="245"/>
      <c r="PT238" s="245"/>
      <c r="PU238" s="245"/>
      <c r="PV238" s="245"/>
      <c r="PW238" s="245"/>
      <c r="PX238" s="245"/>
      <c r="PY238" s="245"/>
      <c r="PZ238" s="245"/>
      <c r="QA238" s="245"/>
      <c r="QB238" s="245"/>
      <c r="QC238" s="245"/>
      <c r="QD238" s="245"/>
      <c r="QE238" s="245"/>
      <c r="QF238" s="245"/>
      <c r="QG238" s="245"/>
      <c r="QH238" s="245"/>
      <c r="QI238" s="245"/>
      <c r="QJ238" s="245"/>
      <c r="QK238" s="245"/>
      <c r="QL238" s="245"/>
      <c r="QM238" s="245"/>
      <c r="QN238" s="245"/>
      <c r="QO238" s="245"/>
      <c r="QP238" s="245"/>
      <c r="QQ238" s="245"/>
      <c r="QR238" s="245"/>
      <c r="QS238" s="245"/>
      <c r="QT238" s="245"/>
      <c r="QU238" s="245"/>
      <c r="QV238" s="245"/>
      <c r="QW238" s="245"/>
      <c r="QX238" s="245"/>
      <c r="QY238" s="245"/>
      <c r="QZ238" s="245"/>
      <c r="RA238" s="245"/>
      <c r="RB238" s="245"/>
      <c r="RC238" s="245"/>
      <c r="RD238" s="245"/>
      <c r="RE238" s="245"/>
      <c r="RF238" s="245"/>
      <c r="RG238" s="245"/>
      <c r="RH238" s="245"/>
      <c r="RI238" s="245"/>
      <c r="RJ238" s="245"/>
      <c r="RK238" s="245"/>
      <c r="RL238" s="245"/>
      <c r="RM238" s="245"/>
      <c r="RN238" s="245"/>
      <c r="RO238" s="245"/>
      <c r="RP238" s="245"/>
      <c r="RQ238" s="245"/>
      <c r="RR238" s="245"/>
      <c r="RS238" s="245"/>
      <c r="RT238" s="245"/>
      <c r="RU238" s="245"/>
      <c r="RV238" s="245"/>
      <c r="RW238" s="245"/>
      <c r="RX238" s="245"/>
      <c r="RY238" s="245"/>
      <c r="RZ238" s="245"/>
      <c r="SA238" s="245"/>
      <c r="SB238" s="245"/>
      <c r="SC238" s="245"/>
      <c r="SD238" s="245"/>
      <c r="SE238" s="245"/>
      <c r="SF238" s="245"/>
      <c r="SG238" s="245"/>
      <c r="SH238" s="245"/>
      <c r="SI238" s="245"/>
      <c r="SJ238" s="245"/>
      <c r="SK238" s="245"/>
      <c r="SL238" s="245"/>
      <c r="SM238" s="245"/>
      <c r="SN238" s="245"/>
      <c r="SO238" s="245"/>
      <c r="SP238" s="245"/>
      <c r="SQ238" s="245"/>
      <c r="SR238" s="245"/>
      <c r="SS238" s="245"/>
      <c r="ST238" s="245"/>
      <c r="SU238" s="245"/>
      <c r="SV238" s="245"/>
      <c r="SW238" s="245"/>
      <c r="SX238" s="245"/>
      <c r="SY238" s="245"/>
      <c r="SZ238" s="245"/>
      <c r="TA238" s="245"/>
      <c r="TB238" s="245"/>
      <c r="TC238" s="245"/>
      <c r="TD238" s="245"/>
      <c r="TE238" s="245"/>
      <c r="TF238" s="245"/>
      <c r="TG238" s="245"/>
      <c r="TH238" s="245"/>
      <c r="TI238" s="245"/>
      <c r="TJ238" s="245"/>
      <c r="TK238" s="245"/>
      <c r="TL238" s="245"/>
      <c r="TM238" s="245"/>
      <c r="TN238" s="245"/>
      <c r="TO238" s="245"/>
      <c r="TP238" s="245"/>
      <c r="TQ238" s="245"/>
      <c r="TR238" s="245"/>
      <c r="TS238" s="245"/>
      <c r="TT238" s="245"/>
      <c r="TU238" s="245"/>
      <c r="TV238" s="245"/>
      <c r="TW238" s="245"/>
      <c r="TX238" s="245"/>
      <c r="TY238" s="245"/>
      <c r="TZ238" s="245"/>
      <c r="UA238" s="245"/>
      <c r="UB238" s="245"/>
      <c r="UC238" s="245"/>
      <c r="UD238" s="245"/>
      <c r="UE238" s="245"/>
      <c r="UF238" s="245"/>
      <c r="UG238" s="245"/>
      <c r="UH238" s="245"/>
      <c r="UI238" s="245"/>
      <c r="UJ238" s="245"/>
      <c r="UK238" s="245"/>
      <c r="UL238" s="245"/>
      <c r="UM238" s="245"/>
      <c r="UN238" s="245"/>
      <c r="UO238" s="245"/>
      <c r="UP238" s="245"/>
      <c r="UQ238" s="245"/>
      <c r="UR238" s="245"/>
      <c r="US238" s="245"/>
      <c r="UT238" s="245"/>
      <c r="UU238" s="245"/>
      <c r="UV238" s="245"/>
      <c r="UW238" s="245"/>
      <c r="UX238" s="245"/>
      <c r="UY238" s="245"/>
      <c r="UZ238" s="245"/>
      <c r="VA238" s="245"/>
      <c r="VB238" s="245"/>
      <c r="VC238" s="245"/>
      <c r="VD238" s="245"/>
      <c r="VE238" s="245"/>
      <c r="VF238" s="245"/>
      <c r="VG238" s="245"/>
      <c r="VH238" s="245"/>
      <c r="VI238" s="245"/>
      <c r="VJ238" s="245"/>
      <c r="VK238" s="245"/>
      <c r="VL238" s="245"/>
      <c r="VM238" s="245"/>
      <c r="VN238" s="245"/>
      <c r="VO238" s="245"/>
      <c r="VP238" s="245"/>
      <c r="VQ238" s="245"/>
      <c r="VR238" s="245"/>
      <c r="VS238" s="245"/>
      <c r="VT238" s="245"/>
      <c r="VU238" s="245"/>
      <c r="VV238" s="245"/>
      <c r="VW238" s="245"/>
      <c r="VX238" s="245"/>
      <c r="VY238" s="245"/>
      <c r="VZ238" s="245"/>
      <c r="WA238" s="245"/>
      <c r="WB238" s="245"/>
      <c r="WC238" s="245"/>
      <c r="WD238" s="245"/>
      <c r="WE238" s="245"/>
      <c r="WF238" s="245"/>
      <c r="WG238" s="245"/>
      <c r="WH238" s="245"/>
      <c r="WI238" s="245"/>
      <c r="WJ238" s="245"/>
      <c r="WK238" s="245"/>
      <c r="WL238" s="245"/>
      <c r="WM238" s="245"/>
      <c r="WN238" s="245"/>
      <c r="WO238" s="245"/>
      <c r="WP238" s="245"/>
      <c r="WQ238" s="245"/>
      <c r="WR238" s="245"/>
      <c r="WS238" s="245"/>
      <c r="WT238" s="245"/>
      <c r="WU238" s="245"/>
      <c r="WV238" s="245"/>
      <c r="WW238" s="245"/>
      <c r="WX238" s="245"/>
      <c r="WY238" s="245"/>
      <c r="WZ238" s="245"/>
      <c r="XA238" s="245"/>
      <c r="XB238" s="245"/>
      <c r="XC238" s="245"/>
      <c r="XD238" s="245"/>
      <c r="XE238" s="245"/>
      <c r="XF238" s="245"/>
      <c r="XG238" s="245"/>
      <c r="XH238" s="245"/>
      <c r="XI238" s="245"/>
      <c r="XJ238" s="245"/>
      <c r="XK238" s="245"/>
      <c r="XL238" s="245"/>
      <c r="XM238" s="245"/>
      <c r="XN238" s="245"/>
      <c r="XO238" s="245"/>
      <c r="XP238" s="245"/>
      <c r="XQ238" s="245"/>
      <c r="XR238" s="245"/>
      <c r="XS238" s="245"/>
      <c r="XT238" s="245"/>
      <c r="XU238" s="245"/>
      <c r="XV238" s="245"/>
      <c r="XW238" s="245"/>
      <c r="XX238" s="245"/>
      <c r="XY238" s="245"/>
      <c r="XZ238" s="245"/>
      <c r="YA238" s="245"/>
      <c r="YB238" s="245"/>
      <c r="YC238" s="245"/>
      <c r="YD238" s="245"/>
      <c r="YE238" s="245"/>
      <c r="YF238" s="245"/>
      <c r="YG238" s="245"/>
      <c r="YH238" s="245"/>
      <c r="YI238" s="245"/>
      <c r="YJ238" s="245"/>
      <c r="YK238" s="245"/>
      <c r="YL238" s="245"/>
      <c r="YM238" s="245"/>
      <c r="YN238" s="245"/>
      <c r="YO238" s="245"/>
      <c r="YP238" s="245"/>
      <c r="YQ238" s="245"/>
      <c r="YR238" s="245"/>
      <c r="YS238" s="245"/>
      <c r="YT238" s="245"/>
      <c r="YU238" s="245"/>
      <c r="YV238" s="245"/>
      <c r="YW238" s="245"/>
      <c r="YX238" s="245"/>
      <c r="YY238" s="245"/>
      <c r="YZ238" s="245"/>
      <c r="ZA238" s="245"/>
      <c r="ZB238" s="245"/>
      <c r="ZC238" s="245"/>
      <c r="ZD238" s="245"/>
      <c r="ZE238" s="245"/>
      <c r="ZF238" s="245"/>
      <c r="ZG238" s="245"/>
      <c r="ZH238" s="245"/>
      <c r="ZI238" s="245"/>
      <c r="ZJ238" s="245"/>
      <c r="ZK238" s="245"/>
      <c r="ZL238" s="245"/>
      <c r="ZM238" s="245"/>
      <c r="ZN238" s="245"/>
      <c r="ZO238" s="245"/>
      <c r="ZP238" s="245"/>
      <c r="ZQ238" s="245"/>
      <c r="ZR238" s="245"/>
      <c r="ZS238" s="245"/>
      <c r="ZT238" s="245"/>
      <c r="ZU238" s="245"/>
      <c r="ZV238" s="245"/>
      <c r="ZW238" s="245"/>
      <c r="ZX238" s="245"/>
      <c r="ZY238" s="245"/>
      <c r="ZZ238" s="245"/>
      <c r="AAA238" s="245"/>
      <c r="AAB238" s="245"/>
      <c r="AAC238" s="245"/>
      <c r="AAD238" s="245"/>
      <c r="AAE238" s="245"/>
      <c r="AAF238" s="245"/>
      <c r="AAG238" s="245"/>
      <c r="AAH238" s="245"/>
      <c r="AAI238" s="245"/>
      <c r="AAJ238" s="245"/>
      <c r="AAK238" s="245"/>
      <c r="AAL238" s="245"/>
      <c r="AAM238" s="245"/>
      <c r="AAN238" s="245"/>
      <c r="AAO238" s="245"/>
      <c r="AAP238" s="245"/>
      <c r="AAQ238" s="245"/>
      <c r="AAR238" s="245"/>
      <c r="AAS238" s="245"/>
      <c r="AAT238" s="245"/>
      <c r="AAU238" s="245"/>
      <c r="AAV238" s="245"/>
      <c r="AAW238" s="245"/>
      <c r="AAX238" s="245"/>
      <c r="AAY238" s="245"/>
      <c r="AAZ238" s="245"/>
      <c r="ABA238" s="245"/>
      <c r="ABB238" s="245"/>
      <c r="ABC238" s="245"/>
      <c r="ABD238" s="245"/>
      <c r="ABE238" s="245"/>
      <c r="ABF238" s="245"/>
      <c r="ABG238" s="245"/>
      <c r="ABH238" s="245"/>
      <c r="ABI238" s="245"/>
      <c r="ABJ238" s="245"/>
      <c r="ABK238" s="245"/>
      <c r="ABL238" s="245"/>
      <c r="ABM238" s="245"/>
      <c r="ABN238" s="245"/>
      <c r="ABO238" s="245"/>
      <c r="ABP238" s="245"/>
      <c r="ABQ238" s="245"/>
      <c r="ABR238" s="245"/>
      <c r="ABS238" s="245"/>
      <c r="ABT238" s="245"/>
      <c r="ABU238" s="245"/>
      <c r="ABV238" s="245"/>
      <c r="ABW238" s="245"/>
      <c r="ABX238" s="245"/>
      <c r="ABY238" s="245"/>
      <c r="ABZ238" s="245"/>
      <c r="ACA238" s="245"/>
      <c r="ACB238" s="245"/>
      <c r="ACC238" s="245"/>
      <c r="ACD238" s="245"/>
      <c r="ACE238" s="245"/>
      <c r="ACF238" s="245"/>
      <c r="ACG238" s="245"/>
      <c r="ACH238" s="245"/>
      <c r="ACI238" s="245"/>
      <c r="ACJ238" s="245"/>
      <c r="ACK238" s="245"/>
      <c r="ACL238" s="245"/>
      <c r="ACM238" s="245"/>
      <c r="ACN238" s="245"/>
      <c r="ACO238" s="245"/>
      <c r="ACP238" s="245"/>
      <c r="ACQ238" s="245"/>
      <c r="ACR238" s="245"/>
      <c r="ACS238" s="245"/>
      <c r="ACT238" s="245"/>
      <c r="ACU238" s="245"/>
      <c r="ACV238" s="245"/>
      <c r="ACW238" s="245"/>
      <c r="ACX238" s="245"/>
      <c r="ACY238" s="245"/>
      <c r="ACZ238" s="245"/>
      <c r="ADA238" s="245"/>
      <c r="ADB238" s="245"/>
      <c r="ADC238" s="245"/>
      <c r="ADD238" s="245"/>
      <c r="ADE238" s="245"/>
      <c r="ADF238" s="245"/>
      <c r="ADG238" s="245"/>
      <c r="ADH238" s="245"/>
      <c r="ADI238" s="245"/>
      <c r="ADJ238" s="245"/>
      <c r="ADK238" s="245"/>
      <c r="ADL238" s="245"/>
      <c r="ADM238" s="245"/>
      <c r="ADN238" s="245"/>
      <c r="ADO238" s="245"/>
      <c r="ADP238" s="245"/>
      <c r="ADQ238" s="245"/>
      <c r="ADR238" s="245"/>
      <c r="ADS238" s="245"/>
      <c r="ADT238" s="245"/>
      <c r="ADU238" s="245"/>
      <c r="ADV238" s="245"/>
      <c r="ADW238" s="245"/>
      <c r="ADX238" s="245"/>
      <c r="ADY238" s="245"/>
      <c r="ADZ238" s="245"/>
      <c r="AEA238" s="245"/>
      <c r="AEB238" s="245"/>
      <c r="AEC238" s="245"/>
      <c r="AED238" s="245"/>
      <c r="AEE238" s="245"/>
      <c r="AEF238" s="245"/>
      <c r="AEG238" s="245"/>
      <c r="AEH238" s="245"/>
      <c r="AEI238" s="245"/>
      <c r="AEJ238" s="245"/>
      <c r="AEK238" s="245"/>
      <c r="AEL238" s="245"/>
      <c r="AEM238" s="245"/>
      <c r="AEN238" s="245"/>
      <c r="AEO238" s="245"/>
      <c r="AEP238" s="245"/>
      <c r="AEQ238" s="245"/>
      <c r="AER238" s="245"/>
      <c r="AES238" s="245"/>
      <c r="AET238" s="245"/>
      <c r="AEU238" s="245"/>
      <c r="AEV238" s="245"/>
      <c r="AEW238" s="245"/>
      <c r="AEX238" s="245"/>
      <c r="AEY238" s="245"/>
      <c r="AEZ238" s="245"/>
      <c r="AFA238" s="245"/>
      <c r="AFB238" s="245"/>
      <c r="AFC238" s="245"/>
      <c r="AFD238" s="245"/>
      <c r="AFE238" s="245"/>
      <c r="AFF238" s="245"/>
      <c r="AFG238" s="245"/>
      <c r="AFH238" s="245"/>
      <c r="AFI238" s="245"/>
      <c r="AFJ238" s="245"/>
      <c r="AFK238" s="245"/>
      <c r="AFL238" s="245"/>
      <c r="AFM238" s="245"/>
      <c r="AFN238" s="245"/>
      <c r="AFO238" s="245"/>
      <c r="AFP238" s="245"/>
      <c r="AFQ238" s="245"/>
      <c r="AFR238" s="245"/>
      <c r="AFS238" s="245"/>
      <c r="AFT238" s="245"/>
      <c r="AFU238" s="245"/>
      <c r="AFV238" s="245"/>
      <c r="AFW238" s="245"/>
      <c r="AFX238" s="245"/>
      <c r="AFY238" s="245"/>
      <c r="AFZ238" s="245"/>
      <c r="AGA238" s="245"/>
      <c r="AGB238" s="245"/>
      <c r="AGC238" s="245"/>
      <c r="AGD238" s="245"/>
      <c r="AGE238" s="245"/>
      <c r="AGF238" s="245"/>
      <c r="AGG238" s="245"/>
      <c r="AGH238" s="245"/>
      <c r="AGI238" s="245"/>
      <c r="AGJ238" s="245"/>
      <c r="AGK238" s="245"/>
      <c r="AGL238" s="245"/>
      <c r="AGM238" s="245"/>
      <c r="AGN238" s="245"/>
      <c r="AGO238" s="245"/>
      <c r="AGP238" s="245"/>
      <c r="AGQ238" s="245"/>
      <c r="AGR238" s="245"/>
      <c r="AGS238" s="245"/>
      <c r="AGT238" s="245"/>
      <c r="AGU238" s="245"/>
      <c r="AGV238" s="245"/>
      <c r="AGW238" s="245"/>
      <c r="AGX238" s="245"/>
      <c r="AGY238" s="245"/>
      <c r="AGZ238" s="245"/>
      <c r="AHA238" s="245"/>
      <c r="AHB238" s="245"/>
      <c r="AHC238" s="245"/>
      <c r="AHD238" s="245"/>
      <c r="AHE238" s="245"/>
      <c r="AHF238" s="245"/>
      <c r="AHG238" s="245"/>
      <c r="AHH238" s="245"/>
      <c r="AHI238" s="245"/>
      <c r="AHJ238" s="245"/>
      <c r="AHK238" s="245"/>
      <c r="AHL238" s="245"/>
      <c r="AHM238" s="245"/>
      <c r="AHN238" s="245"/>
      <c r="AHO238" s="245"/>
      <c r="AHP238" s="245"/>
      <c r="AHQ238" s="245"/>
      <c r="AHR238" s="245"/>
      <c r="AHS238" s="245"/>
      <c r="AHT238" s="245"/>
      <c r="AHU238" s="245"/>
      <c r="AHV238" s="245"/>
      <c r="AHW238" s="245"/>
      <c r="AHX238" s="245"/>
      <c r="AHY238" s="245"/>
      <c r="AHZ238" s="245"/>
      <c r="AIA238" s="245"/>
      <c r="AIB238" s="245"/>
      <c r="AIC238" s="245"/>
      <c r="AID238" s="245"/>
      <c r="AIE238" s="245"/>
      <c r="AIF238" s="245"/>
      <c r="AIG238" s="245"/>
      <c r="AIH238" s="245"/>
      <c r="AII238" s="245"/>
      <c r="AIJ238" s="245"/>
      <c r="AIK238" s="245"/>
      <c r="AIL238" s="245"/>
      <c r="AIM238" s="245"/>
      <c r="AIN238" s="245"/>
      <c r="AIO238" s="245"/>
      <c r="AIP238" s="245"/>
      <c r="AIQ238" s="245"/>
      <c r="AIR238" s="245"/>
      <c r="AIS238" s="245"/>
      <c r="AIT238" s="245"/>
      <c r="AIU238" s="245"/>
      <c r="AIV238" s="245"/>
      <c r="AIW238" s="245"/>
      <c r="AIX238" s="245"/>
      <c r="AIY238" s="245"/>
      <c r="AIZ238" s="245"/>
      <c r="AJA238" s="245"/>
      <c r="AJB238" s="245"/>
      <c r="AJC238" s="245"/>
      <c r="AJD238" s="245"/>
      <c r="AJE238" s="245"/>
      <c r="AJF238" s="245"/>
      <c r="AJG238" s="245"/>
      <c r="AJH238" s="245"/>
      <c r="AJI238" s="245"/>
      <c r="AJJ238" s="245"/>
      <c r="AJK238" s="245"/>
      <c r="AJL238" s="245"/>
      <c r="AJM238" s="245"/>
      <c r="AJN238" s="245"/>
      <c r="AJO238" s="245"/>
      <c r="AJP238" s="245"/>
      <c r="AJQ238" s="245"/>
      <c r="AJR238" s="245"/>
      <c r="AJS238" s="245"/>
      <c r="AJT238" s="245"/>
      <c r="AJU238" s="245"/>
      <c r="AJV238" s="245"/>
      <c r="AJW238" s="245"/>
      <c r="AJX238" s="245"/>
      <c r="AJY238" s="245"/>
      <c r="AJZ238" s="245"/>
      <c r="AKA238" s="245"/>
      <c r="AKB238" s="245"/>
      <c r="AKC238" s="245"/>
      <c r="AKD238" s="245"/>
      <c r="AKE238" s="245"/>
      <c r="AKF238" s="245"/>
      <c r="AKG238" s="245"/>
      <c r="AKH238" s="245"/>
      <c r="AKI238" s="245"/>
      <c r="AKJ238" s="245"/>
      <c r="AKK238" s="245"/>
      <c r="AKL238" s="245"/>
      <c r="AKM238" s="245"/>
      <c r="AKN238" s="245"/>
      <c r="AKO238" s="245"/>
      <c r="AKP238" s="245"/>
      <c r="AKQ238" s="245"/>
      <c r="AKR238" s="245"/>
      <c r="AKS238" s="245"/>
      <c r="AKT238" s="245"/>
      <c r="AKU238" s="245"/>
      <c r="AKV238" s="245"/>
      <c r="AKW238" s="245"/>
      <c r="AKX238" s="245"/>
      <c r="AKY238" s="245"/>
      <c r="AKZ238" s="245"/>
      <c r="ALA238" s="245"/>
      <c r="ALB238" s="245"/>
      <c r="ALC238" s="245"/>
      <c r="ALD238" s="245"/>
      <c r="ALE238" s="245"/>
      <c r="ALF238" s="245"/>
      <c r="ALG238" s="245"/>
      <c r="ALH238" s="245"/>
      <c r="ALI238" s="245"/>
      <c r="ALJ238" s="245"/>
      <c r="ALK238" s="245"/>
      <c r="ALL238" s="245"/>
      <c r="ALM238" s="245"/>
      <c r="ALN238" s="245"/>
      <c r="ALO238" s="245"/>
      <c r="ALP238" s="245"/>
      <c r="ALQ238" s="245"/>
      <c r="ALR238" s="245"/>
      <c r="ALS238" s="245"/>
      <c r="ALT238" s="245"/>
      <c r="ALU238" s="245"/>
      <c r="ALV238" s="245"/>
      <c r="ALW238" s="245"/>
      <c r="ALX238" s="245"/>
      <c r="ALY238" s="245"/>
      <c r="ALZ238" s="245"/>
      <c r="AMA238" s="245"/>
      <c r="AMB238" s="245"/>
      <c r="AMC238" s="245"/>
      <c r="AMD238" s="245"/>
      <c r="AME238" s="245"/>
      <c r="AMF238" s="245"/>
      <c r="AMG238" s="245"/>
      <c r="AMH238" s="245"/>
      <c r="AMI238" s="245"/>
    </row>
    <row r="239" spans="1:1023" x14ac:dyDescent="0.25">
      <c r="A239" s="242" t="s">
        <v>896</v>
      </c>
      <c r="B239" s="163">
        <v>238</v>
      </c>
      <c r="C239" s="224" t="s">
        <v>24857</v>
      </c>
      <c r="D239" s="178" t="s">
        <v>897</v>
      </c>
      <c r="E239" s="429"/>
      <c r="F239" s="185">
        <v>4</v>
      </c>
      <c r="G239" s="180"/>
      <c r="H239" s="180"/>
      <c r="I239" s="319">
        <v>7.35</v>
      </c>
      <c r="J239" s="344"/>
      <c r="K239" s="65">
        <v>2</v>
      </c>
      <c r="L239" s="65"/>
      <c r="M239" s="65"/>
      <c r="N239" s="65"/>
      <c r="O239" s="368"/>
      <c r="P239" s="140"/>
      <c r="Q239" s="140"/>
      <c r="R239" s="140"/>
      <c r="S239" s="140"/>
      <c r="T239" s="140"/>
      <c r="U239" s="140"/>
      <c r="V239" s="219">
        <f t="shared" si="149"/>
        <v>100</v>
      </c>
      <c r="W239" s="219">
        <f t="shared" si="141"/>
        <v>100</v>
      </c>
      <c r="X239" s="219">
        <f t="shared" si="150"/>
        <v>100</v>
      </c>
      <c r="Y239" s="219">
        <f t="shared" si="113"/>
        <v>100</v>
      </c>
      <c r="Z239" s="219">
        <f t="shared" si="114"/>
        <v>100</v>
      </c>
      <c r="AA239" s="220">
        <f t="shared" si="147"/>
        <v>100</v>
      </c>
      <c r="AB239" s="220">
        <f t="shared" si="148"/>
        <v>100</v>
      </c>
      <c r="AC239" s="220">
        <f t="shared" si="117"/>
        <v>100</v>
      </c>
      <c r="AD239" s="416">
        <f t="shared" ref="AD239:AD270" si="155">IF(L239=0,100,IF(L239=1,1,IF(L239="1B",1,IF(L239="1A",0.1,100))))</f>
        <v>100</v>
      </c>
      <c r="AE239" s="416">
        <f t="shared" si="121"/>
        <v>100</v>
      </c>
      <c r="AF239" s="212">
        <f t="shared" si="151"/>
        <v>10</v>
      </c>
      <c r="AG239" s="212">
        <f t="shared" si="152"/>
        <v>100</v>
      </c>
      <c r="AH239" s="212">
        <f t="shared" si="153"/>
        <v>100</v>
      </c>
      <c r="AI239" s="212">
        <f t="shared" si="154"/>
        <v>100</v>
      </c>
      <c r="AJ239" s="231" t="s">
        <v>24858</v>
      </c>
      <c r="AK239" s="118"/>
      <c r="AL239" s="185">
        <v>3</v>
      </c>
      <c r="AM239" s="214"/>
      <c r="AN239" s="118"/>
      <c r="AO239" s="118"/>
      <c r="AP239" s="412"/>
      <c r="AQ239" s="167" t="s">
        <v>898</v>
      </c>
      <c r="AR239" s="412"/>
      <c r="AS239" s="412"/>
      <c r="AT239" s="412"/>
      <c r="AU239" s="412"/>
      <c r="AV239" s="412"/>
      <c r="AW239" s="412"/>
      <c r="AX239" s="412"/>
      <c r="AY239" s="412"/>
      <c r="AZ239" s="412"/>
      <c r="BA239" s="412"/>
      <c r="BB239" s="412"/>
      <c r="BC239" s="412"/>
      <c r="BD239" s="412"/>
      <c r="BE239" s="412"/>
      <c r="BF239" s="412"/>
      <c r="BG239" s="412"/>
      <c r="BH239" s="412"/>
      <c r="BI239" s="412"/>
      <c r="BJ239" s="412"/>
      <c r="BK239" s="412"/>
      <c r="BL239" s="412"/>
      <c r="BM239" s="412"/>
      <c r="BN239" s="412"/>
      <c r="BO239" s="412"/>
      <c r="BP239" s="412"/>
      <c r="BQ239" s="412"/>
      <c r="BR239" s="412"/>
      <c r="BS239" s="412"/>
      <c r="BT239" s="412"/>
      <c r="BU239" s="412"/>
      <c r="BV239" s="412"/>
      <c r="BW239" s="412"/>
      <c r="BX239" s="412"/>
      <c r="BY239" s="412"/>
      <c r="BZ239" s="412"/>
      <c r="CA239" s="412"/>
      <c r="CB239" s="412"/>
      <c r="CC239" s="412"/>
      <c r="CD239" s="412"/>
      <c r="CE239" s="412"/>
      <c r="CF239" s="412"/>
      <c r="CG239" s="412"/>
      <c r="CH239" s="412"/>
      <c r="CI239" s="412"/>
      <c r="CJ239" s="412"/>
      <c r="CK239" s="412"/>
      <c r="CL239" s="412"/>
      <c r="CM239" s="412"/>
      <c r="CN239" s="412"/>
      <c r="CO239" s="412"/>
      <c r="CP239" s="412"/>
      <c r="CQ239" s="412"/>
      <c r="CR239" s="412"/>
      <c r="CS239" s="412"/>
      <c r="CT239" s="412"/>
      <c r="CU239" s="412"/>
      <c r="CV239" s="412"/>
      <c r="CW239" s="412"/>
      <c r="CX239" s="412"/>
      <c r="CY239" s="412"/>
      <c r="CZ239" s="412"/>
      <c r="DA239" s="412"/>
      <c r="DB239" s="412"/>
      <c r="DC239" s="412"/>
      <c r="DD239" s="412"/>
      <c r="DE239" s="412"/>
      <c r="DF239" s="412"/>
      <c r="DG239" s="412"/>
      <c r="DH239" s="412"/>
      <c r="DI239" s="412"/>
      <c r="DJ239" s="412"/>
      <c r="DK239" s="412"/>
      <c r="DL239" s="412"/>
      <c r="DM239" s="412"/>
      <c r="DN239" s="412"/>
      <c r="DO239" s="412"/>
      <c r="DP239" s="412"/>
      <c r="DQ239" s="412"/>
      <c r="DR239" s="412"/>
      <c r="DS239" s="412"/>
      <c r="DT239" s="412"/>
      <c r="DU239" s="412"/>
      <c r="DV239" s="412"/>
      <c r="DW239" s="412"/>
      <c r="DX239" s="412"/>
      <c r="DY239" s="412"/>
      <c r="DZ239" s="412"/>
      <c r="EA239" s="412"/>
      <c r="EB239" s="412"/>
      <c r="EC239" s="412"/>
      <c r="ED239" s="412"/>
      <c r="EE239" s="412"/>
      <c r="EF239" s="412"/>
      <c r="EG239" s="412"/>
      <c r="EH239" s="412"/>
      <c r="EI239" s="412"/>
      <c r="EJ239" s="412"/>
      <c r="EK239" s="412"/>
      <c r="EL239" s="412"/>
      <c r="EM239" s="412"/>
      <c r="EN239" s="412"/>
      <c r="EO239" s="412"/>
      <c r="EP239" s="412"/>
      <c r="EQ239" s="412"/>
      <c r="ER239" s="412"/>
      <c r="ES239" s="412"/>
      <c r="ET239" s="412"/>
      <c r="EU239" s="412"/>
      <c r="EV239" s="412"/>
      <c r="EW239" s="412"/>
      <c r="EX239" s="412"/>
      <c r="EY239" s="412"/>
      <c r="EZ239" s="412"/>
      <c r="FA239" s="412"/>
      <c r="FB239" s="412"/>
      <c r="FC239" s="412"/>
      <c r="FD239" s="412"/>
      <c r="FE239" s="412"/>
      <c r="FF239" s="412"/>
      <c r="FG239" s="412"/>
      <c r="FH239" s="412"/>
      <c r="FI239" s="412"/>
      <c r="FJ239" s="412"/>
      <c r="FK239" s="412"/>
      <c r="FL239" s="412"/>
      <c r="FM239" s="412"/>
      <c r="FN239" s="412"/>
      <c r="FO239" s="412"/>
      <c r="FP239" s="412"/>
      <c r="FQ239" s="412"/>
      <c r="FR239" s="412"/>
      <c r="FS239" s="412"/>
      <c r="FT239" s="412"/>
      <c r="FU239" s="412"/>
      <c r="FV239" s="412"/>
      <c r="FW239" s="412"/>
      <c r="FX239" s="412"/>
      <c r="FY239" s="412"/>
      <c r="FZ239" s="412"/>
      <c r="GA239" s="412"/>
      <c r="GB239" s="412"/>
      <c r="GC239" s="412"/>
      <c r="GD239" s="412"/>
      <c r="GE239" s="412"/>
      <c r="GF239" s="412"/>
      <c r="GG239" s="412"/>
      <c r="GH239" s="412"/>
      <c r="GI239" s="412"/>
      <c r="GJ239" s="412"/>
      <c r="GK239" s="412"/>
      <c r="GL239" s="412"/>
      <c r="GM239" s="412"/>
      <c r="GN239" s="412"/>
      <c r="GO239" s="412"/>
      <c r="GP239" s="412"/>
      <c r="GQ239" s="412"/>
      <c r="GR239" s="412"/>
      <c r="GS239" s="412"/>
      <c r="GT239" s="412"/>
      <c r="GU239" s="412"/>
      <c r="GV239" s="412"/>
      <c r="GW239" s="412"/>
      <c r="GX239" s="412"/>
      <c r="GY239" s="412"/>
      <c r="GZ239" s="412"/>
      <c r="HA239" s="412"/>
      <c r="HB239" s="412"/>
      <c r="HC239" s="412"/>
      <c r="HD239" s="412"/>
      <c r="HE239" s="412"/>
      <c r="HF239" s="412"/>
      <c r="HG239" s="412"/>
      <c r="HH239" s="412"/>
      <c r="HI239" s="412"/>
      <c r="HJ239" s="412"/>
      <c r="HK239" s="412"/>
      <c r="HL239" s="412"/>
      <c r="HM239" s="412"/>
      <c r="HN239" s="412"/>
      <c r="HO239" s="412"/>
      <c r="HP239" s="412"/>
      <c r="HQ239" s="412"/>
      <c r="HR239" s="412"/>
      <c r="HS239" s="412"/>
      <c r="HT239" s="412"/>
      <c r="HU239" s="412"/>
      <c r="HV239" s="412"/>
      <c r="HW239" s="412"/>
      <c r="HX239" s="412"/>
      <c r="HY239" s="412"/>
      <c r="HZ239" s="412"/>
      <c r="IA239" s="412"/>
      <c r="IB239" s="412"/>
      <c r="IC239" s="412"/>
      <c r="ID239" s="412"/>
      <c r="IE239" s="412"/>
      <c r="IF239" s="412"/>
      <c r="IG239" s="412"/>
      <c r="IH239" s="412"/>
      <c r="II239" s="412"/>
      <c r="IJ239" s="412"/>
      <c r="IK239" s="412"/>
      <c r="IL239" s="412"/>
      <c r="IM239" s="412"/>
      <c r="IN239" s="412"/>
      <c r="IO239" s="412"/>
      <c r="IP239" s="412"/>
      <c r="IQ239" s="412"/>
      <c r="IR239" s="412"/>
      <c r="IS239" s="412"/>
      <c r="IT239" s="412"/>
      <c r="IU239" s="412"/>
      <c r="IV239" s="412"/>
      <c r="IW239" s="412"/>
      <c r="IX239" s="412"/>
      <c r="IY239" s="412"/>
      <c r="IZ239" s="412"/>
      <c r="JA239" s="412"/>
      <c r="JB239" s="412"/>
      <c r="JC239" s="412"/>
      <c r="JD239" s="412"/>
      <c r="JE239" s="412"/>
      <c r="JF239" s="412"/>
      <c r="JG239" s="412"/>
      <c r="JH239" s="412"/>
      <c r="JI239" s="412"/>
      <c r="JJ239" s="412"/>
      <c r="JK239" s="412"/>
      <c r="JL239" s="412"/>
      <c r="JM239" s="412"/>
      <c r="JN239" s="412"/>
      <c r="JO239" s="412"/>
      <c r="JP239" s="412"/>
      <c r="JQ239" s="412"/>
      <c r="JR239" s="412"/>
      <c r="JS239" s="412"/>
      <c r="JT239" s="412"/>
      <c r="JU239" s="412"/>
      <c r="JV239" s="412"/>
      <c r="JW239" s="412"/>
      <c r="JX239" s="412"/>
      <c r="JY239" s="412"/>
      <c r="JZ239" s="412"/>
      <c r="KA239" s="412"/>
      <c r="KB239" s="412"/>
      <c r="KC239" s="412"/>
      <c r="KD239" s="412"/>
      <c r="KE239" s="412"/>
      <c r="KF239" s="412"/>
      <c r="KG239" s="412"/>
      <c r="KH239" s="412"/>
      <c r="KI239" s="412"/>
      <c r="KJ239" s="412"/>
      <c r="KK239" s="412"/>
      <c r="KL239" s="412"/>
      <c r="KM239" s="412"/>
      <c r="KN239" s="412"/>
      <c r="KO239" s="412"/>
      <c r="KP239" s="412"/>
      <c r="KQ239" s="412"/>
      <c r="KR239" s="412"/>
      <c r="KS239" s="412"/>
      <c r="KT239" s="412"/>
      <c r="KU239" s="412"/>
      <c r="KV239" s="412"/>
      <c r="KW239" s="412"/>
      <c r="KX239" s="412"/>
      <c r="KY239" s="412"/>
      <c r="KZ239" s="412"/>
      <c r="LA239" s="412"/>
      <c r="LB239" s="412"/>
      <c r="LC239" s="412"/>
      <c r="LD239" s="412"/>
      <c r="LE239" s="412"/>
      <c r="LF239" s="412"/>
      <c r="LG239" s="412"/>
      <c r="LH239" s="412"/>
      <c r="LI239" s="412"/>
      <c r="LJ239" s="412"/>
      <c r="LK239" s="412"/>
      <c r="LL239" s="412"/>
      <c r="LM239" s="412"/>
      <c r="LN239" s="412"/>
      <c r="LO239" s="412"/>
      <c r="LP239" s="412"/>
      <c r="LQ239" s="412"/>
      <c r="LR239" s="412"/>
      <c r="LS239" s="412"/>
      <c r="LT239" s="412"/>
      <c r="LU239" s="412"/>
      <c r="LV239" s="412"/>
      <c r="LW239" s="412"/>
      <c r="LX239" s="412"/>
      <c r="LY239" s="412"/>
      <c r="LZ239" s="412"/>
      <c r="MA239" s="412"/>
      <c r="MB239" s="412"/>
      <c r="MC239" s="412"/>
      <c r="MD239" s="412"/>
      <c r="ME239" s="412"/>
      <c r="MF239" s="412"/>
      <c r="MG239" s="412"/>
      <c r="MH239" s="412"/>
      <c r="MI239" s="412"/>
      <c r="MJ239" s="412"/>
      <c r="MK239" s="412"/>
      <c r="ML239" s="412"/>
      <c r="MM239" s="412"/>
      <c r="MN239" s="412"/>
      <c r="MO239" s="412"/>
      <c r="MP239" s="412"/>
      <c r="MQ239" s="412"/>
      <c r="MR239" s="412"/>
      <c r="MS239" s="412"/>
      <c r="MT239" s="412"/>
      <c r="MU239" s="412"/>
      <c r="MV239" s="412"/>
      <c r="MW239" s="412"/>
      <c r="MX239" s="412"/>
      <c r="MY239" s="412"/>
      <c r="MZ239" s="412"/>
      <c r="NA239" s="412"/>
      <c r="NB239" s="412"/>
      <c r="NC239" s="412"/>
      <c r="ND239" s="412"/>
      <c r="NE239" s="412"/>
      <c r="NF239" s="412"/>
      <c r="NG239" s="412"/>
      <c r="NH239" s="412"/>
      <c r="NI239" s="412"/>
      <c r="NJ239" s="412"/>
      <c r="NK239" s="412"/>
      <c r="NL239" s="412"/>
      <c r="NM239" s="412"/>
      <c r="NN239" s="412"/>
      <c r="NO239" s="412"/>
      <c r="NP239" s="412"/>
      <c r="NQ239" s="412"/>
      <c r="NR239" s="412"/>
      <c r="NS239" s="412"/>
      <c r="NT239" s="412"/>
      <c r="NU239" s="412"/>
      <c r="NV239" s="412"/>
      <c r="NW239" s="412"/>
      <c r="NX239" s="412"/>
      <c r="NY239" s="412"/>
      <c r="NZ239" s="412"/>
      <c r="OA239" s="412"/>
      <c r="OB239" s="412"/>
      <c r="OC239" s="412"/>
      <c r="OD239" s="412"/>
      <c r="OE239" s="412"/>
      <c r="OF239" s="412"/>
      <c r="OG239" s="412"/>
      <c r="OH239" s="412"/>
      <c r="OI239" s="412"/>
      <c r="OJ239" s="412"/>
      <c r="OK239" s="412"/>
      <c r="OL239" s="412"/>
      <c r="OM239" s="412"/>
      <c r="ON239" s="412"/>
      <c r="OO239" s="412"/>
      <c r="OP239" s="412"/>
      <c r="OQ239" s="412"/>
      <c r="OR239" s="412"/>
      <c r="OS239" s="412"/>
      <c r="OT239" s="412"/>
      <c r="OU239" s="412"/>
      <c r="OV239" s="412"/>
      <c r="OW239" s="412"/>
      <c r="OX239" s="412"/>
      <c r="OY239" s="412"/>
      <c r="OZ239" s="412"/>
      <c r="PA239" s="412"/>
      <c r="PB239" s="412"/>
      <c r="PC239" s="412"/>
      <c r="PD239" s="412"/>
      <c r="PE239" s="412"/>
      <c r="PF239" s="412"/>
      <c r="PG239" s="412"/>
      <c r="PH239" s="412"/>
      <c r="PI239" s="412"/>
      <c r="PJ239" s="412"/>
      <c r="PK239" s="412"/>
      <c r="PL239" s="412"/>
      <c r="PM239" s="412"/>
      <c r="PN239" s="412"/>
      <c r="PO239" s="412"/>
      <c r="PP239" s="412"/>
      <c r="PQ239" s="412"/>
      <c r="PR239" s="412"/>
      <c r="PS239" s="412"/>
      <c r="PT239" s="412"/>
      <c r="PU239" s="412"/>
      <c r="PV239" s="412"/>
      <c r="PW239" s="412"/>
      <c r="PX239" s="412"/>
      <c r="PY239" s="412"/>
      <c r="PZ239" s="412"/>
      <c r="QA239" s="412"/>
      <c r="QB239" s="412"/>
      <c r="QC239" s="412"/>
      <c r="QD239" s="412"/>
      <c r="QE239" s="412"/>
      <c r="QF239" s="412"/>
      <c r="QG239" s="412"/>
      <c r="QH239" s="412"/>
      <c r="QI239" s="412"/>
      <c r="QJ239" s="412"/>
      <c r="QK239" s="412"/>
      <c r="QL239" s="412"/>
      <c r="QM239" s="412"/>
      <c r="QN239" s="412"/>
      <c r="QO239" s="412"/>
      <c r="QP239" s="412"/>
      <c r="QQ239" s="412"/>
      <c r="QR239" s="412"/>
      <c r="QS239" s="412"/>
      <c r="QT239" s="412"/>
      <c r="QU239" s="412"/>
      <c r="QV239" s="412"/>
      <c r="QW239" s="412"/>
      <c r="QX239" s="412"/>
      <c r="QY239" s="412"/>
      <c r="QZ239" s="412"/>
      <c r="RA239" s="412"/>
      <c r="RB239" s="412"/>
      <c r="RC239" s="412"/>
      <c r="RD239" s="412"/>
      <c r="RE239" s="412"/>
      <c r="RF239" s="412"/>
      <c r="RG239" s="412"/>
      <c r="RH239" s="412"/>
      <c r="RI239" s="412"/>
      <c r="RJ239" s="412"/>
      <c r="RK239" s="412"/>
      <c r="RL239" s="412"/>
      <c r="RM239" s="412"/>
      <c r="RN239" s="412"/>
      <c r="RO239" s="412"/>
      <c r="RP239" s="412"/>
      <c r="RQ239" s="412"/>
      <c r="RR239" s="412"/>
      <c r="RS239" s="412"/>
      <c r="RT239" s="412"/>
      <c r="RU239" s="412"/>
      <c r="RV239" s="412"/>
      <c r="RW239" s="412"/>
      <c r="RX239" s="412"/>
      <c r="RY239" s="412"/>
      <c r="RZ239" s="412"/>
      <c r="SA239" s="412"/>
      <c r="SB239" s="412"/>
      <c r="SC239" s="412"/>
      <c r="SD239" s="412"/>
      <c r="SE239" s="412"/>
      <c r="SF239" s="412"/>
      <c r="SG239" s="412"/>
      <c r="SH239" s="412"/>
      <c r="SI239" s="412"/>
      <c r="SJ239" s="412"/>
      <c r="SK239" s="412"/>
      <c r="SL239" s="412"/>
      <c r="SM239" s="412"/>
      <c r="SN239" s="412"/>
      <c r="SO239" s="412"/>
      <c r="SP239" s="412"/>
      <c r="SQ239" s="412"/>
      <c r="SR239" s="412"/>
      <c r="SS239" s="412"/>
      <c r="ST239" s="412"/>
      <c r="SU239" s="412"/>
      <c r="SV239" s="412"/>
      <c r="SW239" s="412"/>
      <c r="SX239" s="412"/>
      <c r="SY239" s="412"/>
      <c r="SZ239" s="412"/>
      <c r="TA239" s="412"/>
      <c r="TB239" s="412"/>
      <c r="TC239" s="412"/>
      <c r="TD239" s="412"/>
      <c r="TE239" s="412"/>
      <c r="TF239" s="412"/>
      <c r="TG239" s="412"/>
      <c r="TH239" s="412"/>
      <c r="TI239" s="412"/>
      <c r="TJ239" s="412"/>
      <c r="TK239" s="412"/>
      <c r="TL239" s="412"/>
      <c r="TM239" s="412"/>
      <c r="TN239" s="412"/>
      <c r="TO239" s="412"/>
      <c r="TP239" s="412"/>
      <c r="TQ239" s="412"/>
      <c r="TR239" s="412"/>
      <c r="TS239" s="412"/>
      <c r="TT239" s="412"/>
      <c r="TU239" s="412"/>
      <c r="TV239" s="412"/>
      <c r="TW239" s="412"/>
      <c r="TX239" s="412"/>
      <c r="TY239" s="412"/>
      <c r="TZ239" s="412"/>
      <c r="UA239" s="412"/>
      <c r="UB239" s="412"/>
      <c r="UC239" s="412"/>
      <c r="UD239" s="412"/>
      <c r="UE239" s="412"/>
      <c r="UF239" s="412"/>
      <c r="UG239" s="412"/>
      <c r="UH239" s="412"/>
      <c r="UI239" s="412"/>
      <c r="UJ239" s="412"/>
      <c r="UK239" s="412"/>
      <c r="UL239" s="412"/>
      <c r="UM239" s="412"/>
      <c r="UN239" s="412"/>
      <c r="UO239" s="412"/>
      <c r="UP239" s="412"/>
      <c r="UQ239" s="412"/>
      <c r="UR239" s="412"/>
      <c r="US239" s="412"/>
      <c r="UT239" s="412"/>
      <c r="UU239" s="412"/>
      <c r="UV239" s="412"/>
      <c r="UW239" s="412"/>
      <c r="UX239" s="412"/>
      <c r="UY239" s="412"/>
      <c r="UZ239" s="412"/>
      <c r="VA239" s="412"/>
      <c r="VB239" s="412"/>
      <c r="VC239" s="412"/>
      <c r="VD239" s="412"/>
      <c r="VE239" s="412"/>
      <c r="VF239" s="412"/>
      <c r="VG239" s="412"/>
      <c r="VH239" s="412"/>
      <c r="VI239" s="412"/>
      <c r="VJ239" s="412"/>
      <c r="VK239" s="412"/>
      <c r="VL239" s="412"/>
      <c r="VM239" s="412"/>
      <c r="VN239" s="412"/>
      <c r="VO239" s="412"/>
      <c r="VP239" s="412"/>
      <c r="VQ239" s="412"/>
      <c r="VR239" s="412"/>
      <c r="VS239" s="412"/>
      <c r="VT239" s="412"/>
      <c r="VU239" s="412"/>
      <c r="VV239" s="412"/>
      <c r="VW239" s="412"/>
      <c r="VX239" s="412"/>
      <c r="VY239" s="412"/>
      <c r="VZ239" s="412"/>
      <c r="WA239" s="412"/>
      <c r="WB239" s="412"/>
      <c r="WC239" s="412"/>
      <c r="WD239" s="412"/>
      <c r="WE239" s="412"/>
      <c r="WF239" s="412"/>
      <c r="WG239" s="412"/>
      <c r="WH239" s="412"/>
      <c r="WI239" s="412"/>
      <c r="WJ239" s="412"/>
      <c r="WK239" s="412"/>
      <c r="WL239" s="412"/>
      <c r="WM239" s="412"/>
      <c r="WN239" s="412"/>
      <c r="WO239" s="412"/>
      <c r="WP239" s="412"/>
      <c r="WQ239" s="412"/>
      <c r="WR239" s="412"/>
      <c r="WS239" s="412"/>
      <c r="WT239" s="412"/>
      <c r="WU239" s="412"/>
      <c r="WV239" s="412"/>
      <c r="WW239" s="412"/>
      <c r="WX239" s="412"/>
      <c r="WY239" s="412"/>
      <c r="WZ239" s="412"/>
      <c r="XA239" s="412"/>
      <c r="XB239" s="412"/>
      <c r="XC239" s="412"/>
      <c r="XD239" s="412"/>
      <c r="XE239" s="412"/>
      <c r="XF239" s="412"/>
      <c r="XG239" s="412"/>
      <c r="XH239" s="412"/>
      <c r="XI239" s="412"/>
      <c r="XJ239" s="412"/>
      <c r="XK239" s="412"/>
      <c r="XL239" s="412"/>
      <c r="XM239" s="412"/>
      <c r="XN239" s="412"/>
      <c r="XO239" s="412"/>
      <c r="XP239" s="412"/>
      <c r="XQ239" s="412"/>
      <c r="XR239" s="412"/>
      <c r="XS239" s="412"/>
      <c r="XT239" s="412"/>
      <c r="XU239" s="412"/>
      <c r="XV239" s="412"/>
      <c r="XW239" s="412"/>
      <c r="XX239" s="412"/>
      <c r="XY239" s="412"/>
      <c r="XZ239" s="412"/>
      <c r="YA239" s="412"/>
      <c r="YB239" s="412"/>
      <c r="YC239" s="412"/>
      <c r="YD239" s="412"/>
      <c r="YE239" s="412"/>
      <c r="YF239" s="412"/>
      <c r="YG239" s="412"/>
      <c r="YH239" s="412"/>
      <c r="YI239" s="412"/>
      <c r="YJ239" s="412"/>
      <c r="YK239" s="412"/>
      <c r="YL239" s="412"/>
      <c r="YM239" s="412"/>
      <c r="YN239" s="412"/>
      <c r="YO239" s="412"/>
      <c r="YP239" s="412"/>
      <c r="YQ239" s="412"/>
      <c r="YR239" s="412"/>
      <c r="YS239" s="412"/>
      <c r="YT239" s="412"/>
      <c r="YU239" s="412"/>
      <c r="YV239" s="412"/>
      <c r="YW239" s="412"/>
      <c r="YX239" s="412"/>
      <c r="YY239" s="412"/>
      <c r="YZ239" s="412"/>
      <c r="ZA239" s="412"/>
      <c r="ZB239" s="412"/>
      <c r="ZC239" s="412"/>
      <c r="ZD239" s="412"/>
      <c r="ZE239" s="412"/>
      <c r="ZF239" s="412"/>
      <c r="ZG239" s="412"/>
      <c r="ZH239" s="412"/>
      <c r="ZI239" s="412"/>
      <c r="ZJ239" s="412"/>
      <c r="ZK239" s="412"/>
      <c r="ZL239" s="412"/>
      <c r="ZM239" s="412"/>
      <c r="ZN239" s="412"/>
      <c r="ZO239" s="412"/>
      <c r="ZP239" s="412"/>
      <c r="ZQ239" s="412"/>
      <c r="ZR239" s="412"/>
      <c r="ZS239" s="412"/>
      <c r="ZT239" s="412"/>
      <c r="ZU239" s="412"/>
      <c r="ZV239" s="412"/>
      <c r="ZW239" s="412"/>
      <c r="ZX239" s="412"/>
      <c r="ZY239" s="412"/>
      <c r="ZZ239" s="412"/>
      <c r="AAA239" s="412"/>
      <c r="AAB239" s="412"/>
      <c r="AAC239" s="412"/>
      <c r="AAD239" s="412"/>
      <c r="AAE239" s="412"/>
      <c r="AAF239" s="412"/>
      <c r="AAG239" s="412"/>
      <c r="AAH239" s="412"/>
      <c r="AAI239" s="412"/>
      <c r="AAJ239" s="412"/>
      <c r="AAK239" s="412"/>
      <c r="AAL239" s="412"/>
      <c r="AAM239" s="412"/>
      <c r="AAN239" s="412"/>
      <c r="AAO239" s="412"/>
      <c r="AAP239" s="412"/>
      <c r="AAQ239" s="412"/>
      <c r="AAR239" s="412"/>
      <c r="AAS239" s="412"/>
      <c r="AAT239" s="412"/>
      <c r="AAU239" s="412"/>
      <c r="AAV239" s="412"/>
      <c r="AAW239" s="412"/>
      <c r="AAX239" s="412"/>
      <c r="AAY239" s="412"/>
      <c r="AAZ239" s="412"/>
      <c r="ABA239" s="412"/>
      <c r="ABB239" s="412"/>
      <c r="ABC239" s="412"/>
      <c r="ABD239" s="412"/>
      <c r="ABE239" s="412"/>
      <c r="ABF239" s="412"/>
      <c r="ABG239" s="412"/>
      <c r="ABH239" s="412"/>
      <c r="ABI239" s="412"/>
      <c r="ABJ239" s="412"/>
      <c r="ABK239" s="412"/>
      <c r="ABL239" s="412"/>
      <c r="ABM239" s="412"/>
      <c r="ABN239" s="412"/>
      <c r="ABO239" s="412"/>
      <c r="ABP239" s="412"/>
      <c r="ABQ239" s="412"/>
      <c r="ABR239" s="412"/>
      <c r="ABS239" s="412"/>
      <c r="ABT239" s="412"/>
      <c r="ABU239" s="412"/>
      <c r="ABV239" s="412"/>
      <c r="ABW239" s="412"/>
      <c r="ABX239" s="412"/>
      <c r="ABY239" s="412"/>
      <c r="ABZ239" s="412"/>
      <c r="ACA239" s="412"/>
      <c r="ACB239" s="412"/>
      <c r="ACC239" s="412"/>
      <c r="ACD239" s="412"/>
      <c r="ACE239" s="412"/>
      <c r="ACF239" s="412"/>
      <c r="ACG239" s="412"/>
      <c r="ACH239" s="412"/>
      <c r="ACI239" s="412"/>
      <c r="ACJ239" s="412"/>
      <c r="ACK239" s="412"/>
      <c r="ACL239" s="412"/>
      <c r="ACM239" s="412"/>
      <c r="ACN239" s="412"/>
      <c r="ACO239" s="412"/>
      <c r="ACP239" s="412"/>
      <c r="ACQ239" s="412"/>
      <c r="ACR239" s="412"/>
      <c r="ACS239" s="412"/>
      <c r="ACT239" s="412"/>
      <c r="ACU239" s="412"/>
      <c r="ACV239" s="412"/>
      <c r="ACW239" s="412"/>
      <c r="ACX239" s="412"/>
      <c r="ACY239" s="412"/>
      <c r="ACZ239" s="412"/>
      <c r="ADA239" s="412"/>
      <c r="ADB239" s="412"/>
      <c r="ADC239" s="412"/>
      <c r="ADD239" s="412"/>
      <c r="ADE239" s="412"/>
      <c r="ADF239" s="412"/>
      <c r="ADG239" s="412"/>
      <c r="ADH239" s="412"/>
      <c r="ADI239" s="412"/>
      <c r="ADJ239" s="412"/>
      <c r="ADK239" s="412"/>
      <c r="ADL239" s="412"/>
      <c r="ADM239" s="412"/>
      <c r="ADN239" s="412"/>
      <c r="ADO239" s="412"/>
      <c r="ADP239" s="412"/>
      <c r="ADQ239" s="412"/>
      <c r="ADR239" s="412"/>
      <c r="ADS239" s="412"/>
      <c r="ADT239" s="412"/>
      <c r="ADU239" s="412"/>
      <c r="ADV239" s="412"/>
      <c r="ADW239" s="412"/>
      <c r="ADX239" s="412"/>
      <c r="ADY239" s="412"/>
      <c r="ADZ239" s="412"/>
      <c r="AEA239" s="412"/>
      <c r="AEB239" s="412"/>
      <c r="AEC239" s="412"/>
      <c r="AED239" s="412"/>
      <c r="AEE239" s="412"/>
      <c r="AEF239" s="412"/>
      <c r="AEG239" s="412"/>
      <c r="AEH239" s="412"/>
      <c r="AEI239" s="412"/>
      <c r="AEJ239" s="412"/>
      <c r="AEK239" s="412"/>
      <c r="AEL239" s="412"/>
      <c r="AEM239" s="412"/>
      <c r="AEN239" s="412"/>
      <c r="AEO239" s="412"/>
      <c r="AEP239" s="412"/>
      <c r="AEQ239" s="412"/>
      <c r="AER239" s="412"/>
      <c r="AES239" s="412"/>
      <c r="AET239" s="412"/>
      <c r="AEU239" s="412"/>
      <c r="AEV239" s="412"/>
      <c r="AEW239" s="412"/>
      <c r="AEX239" s="412"/>
      <c r="AEY239" s="412"/>
      <c r="AEZ239" s="412"/>
      <c r="AFA239" s="412"/>
      <c r="AFB239" s="412"/>
      <c r="AFC239" s="412"/>
      <c r="AFD239" s="412"/>
      <c r="AFE239" s="412"/>
      <c r="AFF239" s="412"/>
      <c r="AFG239" s="412"/>
      <c r="AFH239" s="412"/>
      <c r="AFI239" s="412"/>
      <c r="AFJ239" s="412"/>
      <c r="AFK239" s="412"/>
      <c r="AFL239" s="412"/>
      <c r="AFM239" s="412"/>
      <c r="AFN239" s="412"/>
      <c r="AFO239" s="412"/>
      <c r="AFP239" s="412"/>
      <c r="AFQ239" s="412"/>
      <c r="AFR239" s="412"/>
      <c r="AFS239" s="412"/>
      <c r="AFT239" s="412"/>
      <c r="AFU239" s="412"/>
      <c r="AFV239" s="412"/>
      <c r="AFW239" s="412"/>
      <c r="AFX239" s="412"/>
      <c r="AFY239" s="412"/>
      <c r="AFZ239" s="412"/>
      <c r="AGA239" s="412"/>
      <c r="AGB239" s="412"/>
      <c r="AGC239" s="412"/>
      <c r="AGD239" s="412"/>
      <c r="AGE239" s="412"/>
      <c r="AGF239" s="412"/>
      <c r="AGG239" s="412"/>
      <c r="AGH239" s="412"/>
      <c r="AGI239" s="412"/>
      <c r="AGJ239" s="412"/>
      <c r="AGK239" s="412"/>
      <c r="AGL239" s="412"/>
      <c r="AGM239" s="412"/>
      <c r="AGN239" s="412"/>
      <c r="AGO239" s="412"/>
      <c r="AGP239" s="412"/>
      <c r="AGQ239" s="412"/>
      <c r="AGR239" s="412"/>
      <c r="AGS239" s="412"/>
      <c r="AGT239" s="412"/>
      <c r="AGU239" s="412"/>
      <c r="AGV239" s="412"/>
      <c r="AGW239" s="412"/>
      <c r="AGX239" s="412"/>
      <c r="AGY239" s="412"/>
      <c r="AGZ239" s="412"/>
      <c r="AHA239" s="412"/>
      <c r="AHB239" s="412"/>
      <c r="AHC239" s="412"/>
      <c r="AHD239" s="412"/>
      <c r="AHE239" s="412"/>
      <c r="AHF239" s="412"/>
      <c r="AHG239" s="412"/>
      <c r="AHH239" s="412"/>
      <c r="AHI239" s="412"/>
      <c r="AHJ239" s="412"/>
      <c r="AHK239" s="412"/>
      <c r="AHL239" s="412"/>
      <c r="AHM239" s="412"/>
      <c r="AHN239" s="412"/>
      <c r="AHO239" s="412"/>
      <c r="AHP239" s="412"/>
      <c r="AHQ239" s="412"/>
      <c r="AHR239" s="412"/>
      <c r="AHS239" s="412"/>
      <c r="AHT239" s="412"/>
      <c r="AHU239" s="412"/>
      <c r="AHV239" s="412"/>
      <c r="AHW239" s="412"/>
      <c r="AHX239" s="412"/>
      <c r="AHY239" s="412"/>
      <c r="AHZ239" s="412"/>
      <c r="AIA239" s="412"/>
      <c r="AIB239" s="412"/>
      <c r="AIC239" s="412"/>
      <c r="AID239" s="412"/>
      <c r="AIE239" s="412"/>
      <c r="AIF239" s="412"/>
      <c r="AIG239" s="412"/>
      <c r="AIH239" s="412"/>
      <c r="AII239" s="412"/>
      <c r="AIJ239" s="412"/>
      <c r="AIK239" s="412"/>
      <c r="AIL239" s="412"/>
      <c r="AIM239" s="412"/>
      <c r="AIN239" s="412"/>
      <c r="AIO239" s="412"/>
      <c r="AIP239" s="412"/>
      <c r="AIQ239" s="412"/>
      <c r="AIR239" s="412"/>
      <c r="AIS239" s="412"/>
      <c r="AIT239" s="412"/>
      <c r="AIU239" s="412"/>
      <c r="AIV239" s="412"/>
      <c r="AIW239" s="412"/>
      <c r="AIX239" s="412"/>
      <c r="AIY239" s="412"/>
      <c r="AIZ239" s="412"/>
      <c r="AJA239" s="412"/>
      <c r="AJB239" s="412"/>
      <c r="AJC239" s="412"/>
      <c r="AJD239" s="412"/>
      <c r="AJE239" s="412"/>
      <c r="AJF239" s="412"/>
      <c r="AJG239" s="412"/>
      <c r="AJH239" s="412"/>
      <c r="AJI239" s="412"/>
      <c r="AJJ239" s="412"/>
      <c r="AJK239" s="412"/>
      <c r="AJL239" s="412"/>
      <c r="AJM239" s="412"/>
      <c r="AJN239" s="412"/>
      <c r="AJO239" s="412"/>
      <c r="AJP239" s="412"/>
      <c r="AJQ239" s="412"/>
      <c r="AJR239" s="412"/>
      <c r="AJS239" s="412"/>
      <c r="AJT239" s="412"/>
      <c r="AJU239" s="412"/>
      <c r="AJV239" s="412"/>
      <c r="AJW239" s="412"/>
      <c r="AJX239" s="412"/>
      <c r="AJY239" s="412"/>
      <c r="AJZ239" s="412"/>
      <c r="AKA239" s="412"/>
      <c r="AKB239" s="412"/>
      <c r="AKC239" s="412"/>
      <c r="AKD239" s="412"/>
      <c r="AKE239" s="412"/>
      <c r="AKF239" s="412"/>
      <c r="AKG239" s="412"/>
      <c r="AKH239" s="412"/>
      <c r="AKI239" s="412"/>
      <c r="AKJ239" s="412"/>
      <c r="AKK239" s="412"/>
      <c r="AKL239" s="412"/>
      <c r="AKM239" s="412"/>
      <c r="AKN239" s="412"/>
      <c r="AKO239" s="412"/>
      <c r="AKP239" s="412"/>
      <c r="AKQ239" s="412"/>
      <c r="AKR239" s="412"/>
      <c r="AKS239" s="412"/>
      <c r="AKT239" s="412"/>
      <c r="AKU239" s="412"/>
      <c r="AKV239" s="412"/>
      <c r="AKW239" s="412"/>
      <c r="AKX239" s="412"/>
      <c r="AKY239" s="412"/>
      <c r="AKZ239" s="412"/>
      <c r="ALA239" s="412"/>
      <c r="ALB239" s="412"/>
      <c r="ALC239" s="412"/>
      <c r="ALD239" s="412"/>
      <c r="ALE239" s="412"/>
      <c r="ALF239" s="412"/>
      <c r="ALG239" s="412"/>
      <c r="ALH239" s="412"/>
      <c r="ALI239" s="412"/>
      <c r="ALJ239" s="412"/>
      <c r="ALK239" s="412"/>
      <c r="ALL239" s="412"/>
      <c r="ALM239" s="412"/>
      <c r="ALN239" s="412"/>
      <c r="ALO239" s="412"/>
      <c r="ALP239" s="412"/>
      <c r="ALQ239" s="412"/>
      <c r="ALR239" s="412"/>
      <c r="ALS239" s="412"/>
      <c r="ALT239" s="412"/>
      <c r="ALU239" s="412"/>
      <c r="ALV239" s="412"/>
      <c r="ALW239" s="412"/>
      <c r="ALX239" s="412"/>
      <c r="ALY239" s="412"/>
      <c r="ALZ239" s="412"/>
      <c r="AMA239" s="412"/>
      <c r="AMB239" s="412"/>
      <c r="AMC239" s="412"/>
      <c r="AMD239" s="412"/>
      <c r="AME239" s="412"/>
      <c r="AMF239" s="412"/>
      <c r="AMG239" s="412"/>
      <c r="AMH239" s="412"/>
    </row>
    <row r="240" spans="1:1023" x14ac:dyDescent="0.25">
      <c r="A240" s="242" t="s">
        <v>899</v>
      </c>
      <c r="B240" s="163">
        <v>239</v>
      </c>
      <c r="C240" s="224" t="s">
        <v>24859</v>
      </c>
      <c r="D240" s="178" t="s">
        <v>900</v>
      </c>
      <c r="E240" s="429"/>
      <c r="F240" s="201"/>
      <c r="G240" s="180"/>
      <c r="H240" s="180"/>
      <c r="I240" s="319"/>
      <c r="J240" s="344"/>
      <c r="K240" s="65"/>
      <c r="L240" s="65"/>
      <c r="M240" s="65"/>
      <c r="N240" s="65"/>
      <c r="O240" s="368"/>
      <c r="P240" s="140"/>
      <c r="Q240" s="140"/>
      <c r="R240" s="140"/>
      <c r="S240" s="140"/>
      <c r="T240" s="140"/>
      <c r="U240" s="140"/>
      <c r="V240" s="219">
        <f t="shared" si="149"/>
        <v>100</v>
      </c>
      <c r="W240" s="219">
        <f t="shared" si="141"/>
        <v>100</v>
      </c>
      <c r="X240" s="219">
        <f t="shared" si="150"/>
        <v>100</v>
      </c>
      <c r="Y240" s="219">
        <f t="shared" ref="Y240:Y303" si="156">IF(P240=1,10,100)</f>
        <v>100</v>
      </c>
      <c r="Z240" s="219">
        <f t="shared" ref="Z240:Z303" si="157">IF(P240=1,1,IF(P240=2,10,100))</f>
        <v>100</v>
      </c>
      <c r="AA240" s="220">
        <f t="shared" ref="AA240:AA271" si="158">IF(OR(EXACT(Q240,"1A"),EXACT(Q240,"1B")),0.1,IF(Q240=2,1,100))</f>
        <v>100</v>
      </c>
      <c r="AB240" s="220">
        <f t="shared" ref="AB240:AB271" si="159">IF(OR(EXACT(R240,"1A"),EXACT(R240,"1B")),0.1,IF(R240=2,1,100))</f>
        <v>100</v>
      </c>
      <c r="AC240" s="220">
        <f t="shared" ref="AC240:AC303" si="160">IF(OR(EXACT(S240,"1A"),EXACT(S240,"1B")),0.3,IF(S240=2,3,100))</f>
        <v>100</v>
      </c>
      <c r="AD240" s="416">
        <f t="shared" si="155"/>
        <v>100</v>
      </c>
      <c r="AE240" s="416">
        <f t="shared" si="121"/>
        <v>100</v>
      </c>
      <c r="AF240" s="212">
        <f t="shared" si="151"/>
        <v>100</v>
      </c>
      <c r="AG240" s="212">
        <f t="shared" si="152"/>
        <v>100</v>
      </c>
      <c r="AH240" s="212">
        <f t="shared" si="153"/>
        <v>100</v>
      </c>
      <c r="AI240" s="212">
        <f t="shared" si="154"/>
        <v>100</v>
      </c>
      <c r="AJ240" s="214"/>
      <c r="AK240" s="412"/>
      <c r="AL240" s="412"/>
      <c r="AM240" s="214"/>
      <c r="AN240" s="118"/>
      <c r="AO240" s="118"/>
      <c r="AP240" s="118"/>
      <c r="AQ240" s="234" t="s">
        <v>24860</v>
      </c>
      <c r="AR240" s="118"/>
      <c r="AS240" s="118"/>
      <c r="AT240" s="118"/>
      <c r="AU240" s="412"/>
      <c r="AV240" s="412"/>
      <c r="AW240" s="412"/>
      <c r="AX240" s="412"/>
      <c r="AY240" s="412"/>
      <c r="AZ240" s="412"/>
      <c r="BA240" s="412"/>
      <c r="BB240" s="412"/>
      <c r="BC240" s="412"/>
      <c r="BD240" s="412"/>
      <c r="BE240" s="412"/>
      <c r="BF240" s="412"/>
      <c r="BG240" s="412"/>
      <c r="BH240" s="412"/>
      <c r="BI240" s="412"/>
      <c r="BJ240" s="412"/>
      <c r="BK240" s="412"/>
      <c r="BL240" s="412"/>
      <c r="BM240" s="412"/>
      <c r="BN240" s="412"/>
      <c r="BO240" s="412"/>
      <c r="BP240" s="412"/>
      <c r="BQ240" s="412"/>
      <c r="BR240" s="412"/>
      <c r="BS240" s="412"/>
      <c r="BT240" s="412"/>
      <c r="BU240" s="412"/>
      <c r="BV240" s="412"/>
      <c r="BW240" s="412"/>
      <c r="BX240" s="412"/>
      <c r="BY240" s="412"/>
      <c r="BZ240" s="412"/>
      <c r="CA240" s="412"/>
      <c r="CB240" s="412"/>
      <c r="CC240" s="412"/>
      <c r="CD240" s="412"/>
      <c r="CE240" s="412"/>
      <c r="CF240" s="412"/>
      <c r="CG240" s="412"/>
      <c r="CH240" s="412"/>
      <c r="CI240" s="412"/>
      <c r="CJ240" s="412"/>
      <c r="CK240" s="412"/>
      <c r="CL240" s="412"/>
      <c r="CM240" s="412"/>
      <c r="CN240" s="412"/>
      <c r="CO240" s="412"/>
      <c r="CP240" s="412"/>
      <c r="CQ240" s="412"/>
      <c r="CR240" s="412"/>
      <c r="CS240" s="412"/>
      <c r="CT240" s="412"/>
      <c r="CU240" s="412"/>
      <c r="CV240" s="412"/>
      <c r="CW240" s="412"/>
      <c r="CX240" s="412"/>
      <c r="CY240" s="412"/>
      <c r="CZ240" s="412"/>
      <c r="DA240" s="412"/>
      <c r="DB240" s="412"/>
      <c r="DC240" s="412"/>
      <c r="DD240" s="412"/>
      <c r="DE240" s="412"/>
      <c r="DF240" s="412"/>
      <c r="DG240" s="412"/>
      <c r="DH240" s="412"/>
      <c r="DI240" s="412"/>
      <c r="DJ240" s="412"/>
      <c r="DK240" s="412"/>
      <c r="DL240" s="412"/>
      <c r="DM240" s="412"/>
      <c r="DN240" s="412"/>
      <c r="DO240" s="412"/>
      <c r="DP240" s="412"/>
      <c r="DQ240" s="412"/>
      <c r="DR240" s="412"/>
      <c r="DS240" s="412"/>
      <c r="DT240" s="412"/>
      <c r="DU240" s="412"/>
      <c r="DV240" s="412"/>
      <c r="DW240" s="412"/>
      <c r="DX240" s="412"/>
      <c r="DY240" s="412"/>
      <c r="DZ240" s="412"/>
      <c r="EA240" s="412"/>
      <c r="EB240" s="412"/>
      <c r="EC240" s="412"/>
      <c r="ED240" s="412"/>
      <c r="EE240" s="412"/>
      <c r="EF240" s="412"/>
      <c r="EG240" s="412"/>
      <c r="EH240" s="412"/>
      <c r="EI240" s="412"/>
      <c r="EJ240" s="412"/>
      <c r="EK240" s="412"/>
      <c r="EL240" s="412"/>
      <c r="EM240" s="412"/>
      <c r="EN240" s="412"/>
      <c r="EO240" s="412"/>
      <c r="EP240" s="412"/>
      <c r="EQ240" s="412"/>
      <c r="ER240" s="412"/>
      <c r="ES240" s="412"/>
      <c r="ET240" s="412"/>
      <c r="EU240" s="412"/>
      <c r="EV240" s="412"/>
      <c r="EW240" s="412"/>
      <c r="EX240" s="412"/>
      <c r="EY240" s="412"/>
      <c r="EZ240" s="412"/>
      <c r="FA240" s="412"/>
      <c r="FB240" s="412"/>
      <c r="FC240" s="412"/>
      <c r="FD240" s="412"/>
      <c r="FE240" s="412"/>
      <c r="FF240" s="412"/>
      <c r="FG240" s="412"/>
      <c r="FH240" s="412"/>
      <c r="FI240" s="412"/>
      <c r="FJ240" s="412"/>
      <c r="FK240" s="412"/>
      <c r="FL240" s="412"/>
      <c r="FM240" s="412"/>
      <c r="FN240" s="412"/>
      <c r="FO240" s="412"/>
      <c r="FP240" s="412"/>
      <c r="FQ240" s="412"/>
      <c r="FR240" s="412"/>
      <c r="FS240" s="412"/>
      <c r="FT240" s="412"/>
      <c r="FU240" s="412"/>
      <c r="FV240" s="412"/>
      <c r="FW240" s="412"/>
      <c r="FX240" s="412"/>
      <c r="FY240" s="412"/>
      <c r="FZ240" s="412"/>
      <c r="GA240" s="412"/>
      <c r="GB240" s="412"/>
      <c r="GC240" s="412"/>
      <c r="GD240" s="412"/>
      <c r="GE240" s="412"/>
      <c r="GF240" s="412"/>
      <c r="GG240" s="412"/>
      <c r="GH240" s="412"/>
      <c r="GI240" s="412"/>
      <c r="GJ240" s="412"/>
      <c r="GK240" s="412"/>
      <c r="GL240" s="412"/>
      <c r="GM240" s="412"/>
      <c r="GN240" s="412"/>
      <c r="GO240" s="412"/>
      <c r="GP240" s="412"/>
      <c r="GQ240" s="412"/>
      <c r="GR240" s="412"/>
      <c r="GS240" s="412"/>
      <c r="GT240" s="412"/>
      <c r="GU240" s="412"/>
      <c r="GV240" s="412"/>
      <c r="GW240" s="412"/>
      <c r="GX240" s="412"/>
      <c r="GY240" s="412"/>
      <c r="GZ240" s="412"/>
      <c r="HA240" s="412"/>
      <c r="HB240" s="412"/>
      <c r="HC240" s="412"/>
      <c r="HD240" s="412"/>
      <c r="HE240" s="412"/>
      <c r="HF240" s="412"/>
      <c r="HG240" s="412"/>
      <c r="HH240" s="412"/>
      <c r="HI240" s="412"/>
      <c r="HJ240" s="412"/>
      <c r="HK240" s="412"/>
      <c r="HL240" s="412"/>
      <c r="HM240" s="412"/>
      <c r="HN240" s="412"/>
      <c r="HO240" s="412"/>
      <c r="HP240" s="412"/>
      <c r="HQ240" s="412"/>
      <c r="HR240" s="412"/>
      <c r="HS240" s="412"/>
      <c r="HT240" s="412"/>
      <c r="HU240" s="412"/>
      <c r="HV240" s="412"/>
      <c r="HW240" s="412"/>
      <c r="HX240" s="412"/>
      <c r="HY240" s="412"/>
      <c r="HZ240" s="412"/>
      <c r="IA240" s="412"/>
      <c r="IB240" s="412"/>
      <c r="IC240" s="412"/>
      <c r="ID240" s="412"/>
      <c r="IE240" s="412"/>
      <c r="IF240" s="412"/>
      <c r="IG240" s="412"/>
      <c r="IH240" s="412"/>
      <c r="II240" s="412"/>
      <c r="IJ240" s="412"/>
      <c r="IK240" s="412"/>
      <c r="IL240" s="412"/>
      <c r="IM240" s="412"/>
      <c r="IN240" s="412"/>
      <c r="IO240" s="412"/>
      <c r="IP240" s="412"/>
      <c r="IQ240" s="412"/>
      <c r="IR240" s="412"/>
      <c r="IS240" s="412"/>
      <c r="IT240" s="412"/>
      <c r="IU240" s="412"/>
      <c r="IV240" s="412"/>
      <c r="IW240" s="412"/>
      <c r="IX240" s="412"/>
      <c r="IY240" s="412"/>
      <c r="IZ240" s="412"/>
      <c r="JA240" s="412"/>
      <c r="JB240" s="412"/>
      <c r="JC240" s="412"/>
      <c r="JD240" s="412"/>
      <c r="JE240" s="412"/>
      <c r="JF240" s="412"/>
      <c r="JG240" s="412"/>
      <c r="JH240" s="412"/>
      <c r="JI240" s="412"/>
      <c r="JJ240" s="412"/>
      <c r="JK240" s="412"/>
      <c r="JL240" s="412"/>
      <c r="JM240" s="412"/>
      <c r="JN240" s="412"/>
      <c r="JO240" s="412"/>
      <c r="JP240" s="412"/>
      <c r="JQ240" s="412"/>
      <c r="JR240" s="412"/>
      <c r="JS240" s="412"/>
      <c r="JT240" s="412"/>
      <c r="JU240" s="412"/>
      <c r="JV240" s="412"/>
      <c r="JW240" s="412"/>
      <c r="JX240" s="412"/>
      <c r="JY240" s="412"/>
      <c r="JZ240" s="412"/>
      <c r="KA240" s="412"/>
      <c r="KB240" s="412"/>
      <c r="KC240" s="412"/>
      <c r="KD240" s="412"/>
      <c r="KE240" s="412"/>
      <c r="KF240" s="412"/>
      <c r="KG240" s="412"/>
      <c r="KH240" s="412"/>
      <c r="KI240" s="412"/>
      <c r="KJ240" s="412"/>
      <c r="KK240" s="412"/>
      <c r="KL240" s="412"/>
      <c r="KM240" s="412"/>
      <c r="KN240" s="412"/>
      <c r="KO240" s="412"/>
      <c r="KP240" s="412"/>
      <c r="KQ240" s="412"/>
      <c r="KR240" s="412"/>
      <c r="KS240" s="412"/>
      <c r="KT240" s="412"/>
      <c r="KU240" s="412"/>
      <c r="KV240" s="412"/>
      <c r="KW240" s="412"/>
      <c r="KX240" s="412"/>
      <c r="KY240" s="412"/>
      <c r="KZ240" s="412"/>
      <c r="LA240" s="412"/>
      <c r="LB240" s="412"/>
      <c r="LC240" s="412"/>
      <c r="LD240" s="412"/>
      <c r="LE240" s="412"/>
      <c r="LF240" s="412"/>
      <c r="LG240" s="412"/>
      <c r="LH240" s="412"/>
      <c r="LI240" s="412"/>
      <c r="LJ240" s="412"/>
      <c r="LK240" s="412"/>
      <c r="LL240" s="412"/>
      <c r="LM240" s="412"/>
      <c r="LN240" s="412"/>
      <c r="LO240" s="412"/>
      <c r="LP240" s="412"/>
      <c r="LQ240" s="412"/>
      <c r="LR240" s="412"/>
      <c r="LS240" s="412"/>
      <c r="LT240" s="412"/>
      <c r="LU240" s="412"/>
      <c r="LV240" s="412"/>
      <c r="LW240" s="412"/>
      <c r="LX240" s="412"/>
      <c r="LY240" s="412"/>
      <c r="LZ240" s="412"/>
      <c r="MA240" s="412"/>
      <c r="MB240" s="412"/>
      <c r="MC240" s="412"/>
      <c r="MD240" s="412"/>
      <c r="ME240" s="412"/>
      <c r="MF240" s="412"/>
      <c r="MG240" s="412"/>
      <c r="MH240" s="412"/>
      <c r="MI240" s="412"/>
      <c r="MJ240" s="412"/>
      <c r="MK240" s="412"/>
      <c r="ML240" s="412"/>
      <c r="MM240" s="412"/>
      <c r="MN240" s="412"/>
      <c r="MO240" s="412"/>
      <c r="MP240" s="412"/>
      <c r="MQ240" s="412"/>
      <c r="MR240" s="412"/>
      <c r="MS240" s="412"/>
      <c r="MT240" s="412"/>
      <c r="MU240" s="412"/>
      <c r="MV240" s="412"/>
      <c r="MW240" s="412"/>
      <c r="MX240" s="412"/>
      <c r="MY240" s="412"/>
      <c r="MZ240" s="412"/>
      <c r="NA240" s="412"/>
      <c r="NB240" s="412"/>
      <c r="NC240" s="412"/>
      <c r="ND240" s="412"/>
      <c r="NE240" s="412"/>
      <c r="NF240" s="412"/>
      <c r="NG240" s="412"/>
      <c r="NH240" s="412"/>
      <c r="NI240" s="412"/>
      <c r="NJ240" s="412"/>
      <c r="NK240" s="412"/>
      <c r="NL240" s="412"/>
      <c r="NM240" s="412"/>
      <c r="NN240" s="412"/>
      <c r="NO240" s="412"/>
      <c r="NP240" s="412"/>
      <c r="NQ240" s="412"/>
      <c r="NR240" s="412"/>
      <c r="NS240" s="412"/>
      <c r="NT240" s="412"/>
      <c r="NU240" s="412"/>
      <c r="NV240" s="412"/>
      <c r="NW240" s="412"/>
      <c r="NX240" s="412"/>
      <c r="NY240" s="412"/>
      <c r="NZ240" s="412"/>
      <c r="OA240" s="412"/>
      <c r="OB240" s="412"/>
      <c r="OC240" s="412"/>
      <c r="OD240" s="412"/>
      <c r="OE240" s="412"/>
      <c r="OF240" s="412"/>
      <c r="OG240" s="412"/>
      <c r="OH240" s="412"/>
      <c r="OI240" s="412"/>
      <c r="OJ240" s="412"/>
      <c r="OK240" s="412"/>
      <c r="OL240" s="412"/>
      <c r="OM240" s="412"/>
      <c r="ON240" s="412"/>
      <c r="OO240" s="412"/>
      <c r="OP240" s="412"/>
      <c r="OQ240" s="412"/>
      <c r="OR240" s="412"/>
      <c r="OS240" s="412"/>
      <c r="OT240" s="412"/>
      <c r="OU240" s="412"/>
      <c r="OV240" s="412"/>
      <c r="OW240" s="412"/>
      <c r="OX240" s="412"/>
      <c r="OY240" s="412"/>
      <c r="OZ240" s="412"/>
      <c r="PA240" s="412"/>
      <c r="PB240" s="412"/>
      <c r="PC240" s="412"/>
      <c r="PD240" s="412"/>
      <c r="PE240" s="412"/>
      <c r="PF240" s="412"/>
      <c r="PG240" s="412"/>
      <c r="PH240" s="412"/>
      <c r="PI240" s="412"/>
      <c r="PJ240" s="412"/>
      <c r="PK240" s="412"/>
      <c r="PL240" s="412"/>
      <c r="PM240" s="412"/>
      <c r="PN240" s="412"/>
      <c r="PO240" s="412"/>
      <c r="PP240" s="412"/>
      <c r="PQ240" s="412"/>
      <c r="PR240" s="412"/>
      <c r="PS240" s="412"/>
      <c r="PT240" s="412"/>
      <c r="PU240" s="412"/>
      <c r="PV240" s="412"/>
      <c r="PW240" s="412"/>
      <c r="PX240" s="412"/>
      <c r="PY240" s="412"/>
      <c r="PZ240" s="412"/>
      <c r="QA240" s="412"/>
      <c r="QB240" s="412"/>
      <c r="QC240" s="412"/>
      <c r="QD240" s="412"/>
      <c r="QE240" s="412"/>
      <c r="QF240" s="412"/>
      <c r="QG240" s="412"/>
      <c r="QH240" s="412"/>
      <c r="QI240" s="412"/>
      <c r="QJ240" s="412"/>
      <c r="QK240" s="412"/>
      <c r="QL240" s="412"/>
      <c r="QM240" s="412"/>
      <c r="QN240" s="412"/>
      <c r="QO240" s="412"/>
      <c r="QP240" s="412"/>
      <c r="QQ240" s="412"/>
      <c r="QR240" s="412"/>
      <c r="QS240" s="412"/>
      <c r="QT240" s="412"/>
      <c r="QU240" s="412"/>
      <c r="QV240" s="412"/>
      <c r="QW240" s="412"/>
      <c r="QX240" s="412"/>
      <c r="QY240" s="412"/>
      <c r="QZ240" s="412"/>
      <c r="RA240" s="412"/>
      <c r="RB240" s="412"/>
      <c r="RC240" s="412"/>
      <c r="RD240" s="412"/>
      <c r="RE240" s="412"/>
      <c r="RF240" s="412"/>
      <c r="RG240" s="412"/>
      <c r="RH240" s="412"/>
      <c r="RI240" s="412"/>
      <c r="RJ240" s="412"/>
      <c r="RK240" s="412"/>
      <c r="RL240" s="412"/>
      <c r="RM240" s="412"/>
      <c r="RN240" s="412"/>
      <c r="RO240" s="412"/>
      <c r="RP240" s="412"/>
      <c r="RQ240" s="412"/>
      <c r="RR240" s="412"/>
      <c r="RS240" s="412"/>
      <c r="RT240" s="412"/>
      <c r="RU240" s="412"/>
      <c r="RV240" s="412"/>
      <c r="RW240" s="412"/>
      <c r="RX240" s="412"/>
      <c r="RY240" s="412"/>
      <c r="RZ240" s="412"/>
      <c r="SA240" s="412"/>
      <c r="SB240" s="412"/>
      <c r="SC240" s="412"/>
      <c r="SD240" s="412"/>
      <c r="SE240" s="412"/>
      <c r="SF240" s="412"/>
      <c r="SG240" s="412"/>
      <c r="SH240" s="412"/>
      <c r="SI240" s="412"/>
      <c r="SJ240" s="412"/>
      <c r="SK240" s="412"/>
      <c r="SL240" s="412"/>
      <c r="SM240" s="412"/>
      <c r="SN240" s="412"/>
      <c r="SO240" s="412"/>
      <c r="SP240" s="412"/>
      <c r="SQ240" s="412"/>
      <c r="SR240" s="412"/>
      <c r="SS240" s="412"/>
      <c r="ST240" s="412"/>
      <c r="SU240" s="412"/>
      <c r="SV240" s="412"/>
      <c r="SW240" s="412"/>
      <c r="SX240" s="412"/>
      <c r="SY240" s="412"/>
      <c r="SZ240" s="412"/>
      <c r="TA240" s="412"/>
      <c r="TB240" s="412"/>
      <c r="TC240" s="412"/>
      <c r="TD240" s="412"/>
      <c r="TE240" s="412"/>
      <c r="TF240" s="412"/>
      <c r="TG240" s="412"/>
      <c r="TH240" s="412"/>
      <c r="TI240" s="412"/>
      <c r="TJ240" s="412"/>
      <c r="TK240" s="412"/>
      <c r="TL240" s="412"/>
      <c r="TM240" s="412"/>
      <c r="TN240" s="412"/>
      <c r="TO240" s="412"/>
      <c r="TP240" s="412"/>
      <c r="TQ240" s="412"/>
      <c r="TR240" s="412"/>
      <c r="TS240" s="412"/>
      <c r="TT240" s="412"/>
      <c r="TU240" s="412"/>
      <c r="TV240" s="412"/>
      <c r="TW240" s="412"/>
      <c r="TX240" s="412"/>
      <c r="TY240" s="412"/>
      <c r="TZ240" s="412"/>
      <c r="UA240" s="412"/>
      <c r="UB240" s="412"/>
      <c r="UC240" s="412"/>
      <c r="UD240" s="412"/>
      <c r="UE240" s="412"/>
      <c r="UF240" s="412"/>
      <c r="UG240" s="412"/>
      <c r="UH240" s="412"/>
      <c r="UI240" s="412"/>
      <c r="UJ240" s="412"/>
      <c r="UK240" s="412"/>
      <c r="UL240" s="412"/>
      <c r="UM240" s="412"/>
      <c r="UN240" s="412"/>
      <c r="UO240" s="412"/>
      <c r="UP240" s="412"/>
      <c r="UQ240" s="412"/>
      <c r="UR240" s="412"/>
      <c r="US240" s="412"/>
      <c r="UT240" s="412"/>
      <c r="UU240" s="412"/>
      <c r="UV240" s="412"/>
      <c r="UW240" s="412"/>
      <c r="UX240" s="412"/>
      <c r="UY240" s="412"/>
      <c r="UZ240" s="412"/>
      <c r="VA240" s="412"/>
      <c r="VB240" s="412"/>
      <c r="VC240" s="412"/>
      <c r="VD240" s="412"/>
      <c r="VE240" s="412"/>
      <c r="VF240" s="412"/>
      <c r="VG240" s="412"/>
      <c r="VH240" s="412"/>
      <c r="VI240" s="412"/>
      <c r="VJ240" s="412"/>
      <c r="VK240" s="412"/>
      <c r="VL240" s="412"/>
      <c r="VM240" s="412"/>
      <c r="VN240" s="412"/>
      <c r="VO240" s="412"/>
      <c r="VP240" s="412"/>
      <c r="VQ240" s="412"/>
      <c r="VR240" s="412"/>
      <c r="VS240" s="412"/>
      <c r="VT240" s="412"/>
      <c r="VU240" s="412"/>
      <c r="VV240" s="412"/>
      <c r="VW240" s="412"/>
      <c r="VX240" s="412"/>
      <c r="VY240" s="412"/>
      <c r="VZ240" s="412"/>
      <c r="WA240" s="412"/>
      <c r="WB240" s="412"/>
      <c r="WC240" s="412"/>
      <c r="WD240" s="412"/>
      <c r="WE240" s="412"/>
      <c r="WF240" s="412"/>
      <c r="WG240" s="412"/>
      <c r="WH240" s="412"/>
      <c r="WI240" s="412"/>
      <c r="WJ240" s="412"/>
      <c r="WK240" s="412"/>
      <c r="WL240" s="412"/>
      <c r="WM240" s="412"/>
      <c r="WN240" s="412"/>
      <c r="WO240" s="412"/>
      <c r="WP240" s="412"/>
      <c r="WQ240" s="412"/>
      <c r="WR240" s="412"/>
      <c r="WS240" s="412"/>
      <c r="WT240" s="412"/>
      <c r="WU240" s="412"/>
      <c r="WV240" s="412"/>
      <c r="WW240" s="412"/>
      <c r="WX240" s="412"/>
      <c r="WY240" s="412"/>
      <c r="WZ240" s="412"/>
      <c r="XA240" s="412"/>
      <c r="XB240" s="412"/>
      <c r="XC240" s="412"/>
      <c r="XD240" s="412"/>
      <c r="XE240" s="412"/>
      <c r="XF240" s="412"/>
      <c r="XG240" s="412"/>
      <c r="XH240" s="412"/>
      <c r="XI240" s="412"/>
      <c r="XJ240" s="412"/>
      <c r="XK240" s="412"/>
      <c r="XL240" s="412"/>
      <c r="XM240" s="412"/>
      <c r="XN240" s="412"/>
      <c r="XO240" s="412"/>
      <c r="XP240" s="412"/>
      <c r="XQ240" s="412"/>
      <c r="XR240" s="412"/>
      <c r="XS240" s="412"/>
      <c r="XT240" s="412"/>
      <c r="XU240" s="412"/>
      <c r="XV240" s="412"/>
      <c r="XW240" s="412"/>
      <c r="XX240" s="412"/>
      <c r="XY240" s="412"/>
      <c r="XZ240" s="412"/>
      <c r="YA240" s="412"/>
      <c r="YB240" s="412"/>
      <c r="YC240" s="412"/>
      <c r="YD240" s="412"/>
      <c r="YE240" s="412"/>
      <c r="YF240" s="412"/>
      <c r="YG240" s="412"/>
      <c r="YH240" s="412"/>
      <c r="YI240" s="412"/>
      <c r="YJ240" s="412"/>
      <c r="YK240" s="412"/>
      <c r="YL240" s="412"/>
      <c r="YM240" s="412"/>
      <c r="YN240" s="412"/>
      <c r="YO240" s="412"/>
      <c r="YP240" s="412"/>
      <c r="YQ240" s="412"/>
      <c r="YR240" s="412"/>
      <c r="YS240" s="412"/>
      <c r="YT240" s="412"/>
      <c r="YU240" s="412"/>
      <c r="YV240" s="412"/>
      <c r="YW240" s="412"/>
      <c r="YX240" s="412"/>
      <c r="YY240" s="412"/>
      <c r="YZ240" s="412"/>
      <c r="ZA240" s="412"/>
      <c r="ZB240" s="412"/>
      <c r="ZC240" s="412"/>
      <c r="ZD240" s="412"/>
      <c r="ZE240" s="412"/>
      <c r="ZF240" s="412"/>
      <c r="ZG240" s="412"/>
      <c r="ZH240" s="412"/>
      <c r="ZI240" s="412"/>
      <c r="ZJ240" s="412"/>
      <c r="ZK240" s="412"/>
      <c r="ZL240" s="412"/>
      <c r="ZM240" s="412"/>
      <c r="ZN240" s="412"/>
      <c r="ZO240" s="412"/>
      <c r="ZP240" s="412"/>
      <c r="ZQ240" s="412"/>
      <c r="ZR240" s="412"/>
      <c r="ZS240" s="412"/>
      <c r="ZT240" s="412"/>
      <c r="ZU240" s="412"/>
      <c r="ZV240" s="412"/>
      <c r="ZW240" s="412"/>
      <c r="ZX240" s="412"/>
      <c r="ZY240" s="412"/>
      <c r="ZZ240" s="412"/>
      <c r="AAA240" s="412"/>
      <c r="AAB240" s="412"/>
      <c r="AAC240" s="412"/>
      <c r="AAD240" s="412"/>
      <c r="AAE240" s="412"/>
      <c r="AAF240" s="412"/>
      <c r="AAG240" s="412"/>
      <c r="AAH240" s="412"/>
      <c r="AAI240" s="412"/>
      <c r="AAJ240" s="412"/>
      <c r="AAK240" s="412"/>
      <c r="AAL240" s="412"/>
      <c r="AAM240" s="412"/>
      <c r="AAN240" s="412"/>
      <c r="AAO240" s="412"/>
      <c r="AAP240" s="412"/>
      <c r="AAQ240" s="412"/>
      <c r="AAR240" s="412"/>
      <c r="AAS240" s="412"/>
      <c r="AAT240" s="412"/>
      <c r="AAU240" s="412"/>
      <c r="AAV240" s="412"/>
      <c r="AAW240" s="412"/>
      <c r="AAX240" s="412"/>
      <c r="AAY240" s="412"/>
      <c r="AAZ240" s="412"/>
      <c r="ABA240" s="412"/>
      <c r="ABB240" s="412"/>
      <c r="ABC240" s="412"/>
      <c r="ABD240" s="412"/>
      <c r="ABE240" s="412"/>
      <c r="ABF240" s="412"/>
      <c r="ABG240" s="412"/>
      <c r="ABH240" s="412"/>
      <c r="ABI240" s="412"/>
      <c r="ABJ240" s="412"/>
      <c r="ABK240" s="412"/>
      <c r="ABL240" s="412"/>
      <c r="ABM240" s="412"/>
      <c r="ABN240" s="412"/>
      <c r="ABO240" s="412"/>
      <c r="ABP240" s="412"/>
      <c r="ABQ240" s="412"/>
      <c r="ABR240" s="412"/>
      <c r="ABS240" s="412"/>
      <c r="ABT240" s="412"/>
      <c r="ABU240" s="412"/>
      <c r="ABV240" s="412"/>
      <c r="ABW240" s="412"/>
      <c r="ABX240" s="412"/>
      <c r="ABY240" s="412"/>
      <c r="ABZ240" s="412"/>
      <c r="ACA240" s="412"/>
      <c r="ACB240" s="412"/>
      <c r="ACC240" s="412"/>
      <c r="ACD240" s="412"/>
      <c r="ACE240" s="412"/>
      <c r="ACF240" s="412"/>
      <c r="ACG240" s="412"/>
      <c r="ACH240" s="412"/>
      <c r="ACI240" s="412"/>
      <c r="ACJ240" s="412"/>
      <c r="ACK240" s="412"/>
      <c r="ACL240" s="412"/>
      <c r="ACM240" s="412"/>
      <c r="ACN240" s="412"/>
      <c r="ACO240" s="412"/>
      <c r="ACP240" s="412"/>
      <c r="ACQ240" s="412"/>
      <c r="ACR240" s="412"/>
      <c r="ACS240" s="412"/>
      <c r="ACT240" s="412"/>
      <c r="ACU240" s="412"/>
      <c r="ACV240" s="412"/>
      <c r="ACW240" s="412"/>
      <c r="ACX240" s="412"/>
      <c r="ACY240" s="412"/>
      <c r="ACZ240" s="412"/>
      <c r="ADA240" s="412"/>
      <c r="ADB240" s="412"/>
      <c r="ADC240" s="412"/>
      <c r="ADD240" s="412"/>
      <c r="ADE240" s="412"/>
      <c r="ADF240" s="412"/>
      <c r="ADG240" s="412"/>
      <c r="ADH240" s="412"/>
      <c r="ADI240" s="412"/>
      <c r="ADJ240" s="412"/>
      <c r="ADK240" s="412"/>
      <c r="ADL240" s="412"/>
      <c r="ADM240" s="412"/>
      <c r="ADN240" s="412"/>
      <c r="ADO240" s="412"/>
      <c r="ADP240" s="412"/>
      <c r="ADQ240" s="412"/>
      <c r="ADR240" s="412"/>
      <c r="ADS240" s="412"/>
      <c r="ADT240" s="412"/>
      <c r="ADU240" s="412"/>
      <c r="ADV240" s="412"/>
      <c r="ADW240" s="412"/>
      <c r="ADX240" s="412"/>
      <c r="ADY240" s="412"/>
      <c r="ADZ240" s="412"/>
      <c r="AEA240" s="412"/>
      <c r="AEB240" s="412"/>
      <c r="AEC240" s="412"/>
      <c r="AED240" s="412"/>
      <c r="AEE240" s="412"/>
      <c r="AEF240" s="412"/>
      <c r="AEG240" s="412"/>
      <c r="AEH240" s="412"/>
      <c r="AEI240" s="412"/>
      <c r="AEJ240" s="412"/>
      <c r="AEK240" s="412"/>
      <c r="AEL240" s="412"/>
      <c r="AEM240" s="412"/>
      <c r="AEN240" s="412"/>
      <c r="AEO240" s="412"/>
      <c r="AEP240" s="412"/>
      <c r="AEQ240" s="412"/>
      <c r="AER240" s="412"/>
      <c r="AES240" s="412"/>
      <c r="AET240" s="412"/>
      <c r="AEU240" s="412"/>
      <c r="AEV240" s="412"/>
      <c r="AEW240" s="412"/>
      <c r="AEX240" s="412"/>
      <c r="AEY240" s="412"/>
      <c r="AEZ240" s="412"/>
      <c r="AFA240" s="412"/>
      <c r="AFB240" s="412"/>
      <c r="AFC240" s="412"/>
      <c r="AFD240" s="412"/>
      <c r="AFE240" s="412"/>
      <c r="AFF240" s="412"/>
      <c r="AFG240" s="412"/>
      <c r="AFH240" s="412"/>
      <c r="AFI240" s="412"/>
      <c r="AFJ240" s="412"/>
      <c r="AFK240" s="412"/>
      <c r="AFL240" s="412"/>
      <c r="AFM240" s="412"/>
      <c r="AFN240" s="412"/>
      <c r="AFO240" s="412"/>
      <c r="AFP240" s="412"/>
      <c r="AFQ240" s="412"/>
      <c r="AFR240" s="412"/>
      <c r="AFS240" s="412"/>
      <c r="AFT240" s="412"/>
      <c r="AFU240" s="412"/>
      <c r="AFV240" s="412"/>
      <c r="AFW240" s="412"/>
      <c r="AFX240" s="412"/>
      <c r="AFY240" s="412"/>
      <c r="AFZ240" s="412"/>
      <c r="AGA240" s="412"/>
      <c r="AGB240" s="412"/>
      <c r="AGC240" s="412"/>
      <c r="AGD240" s="412"/>
      <c r="AGE240" s="412"/>
      <c r="AGF240" s="412"/>
      <c r="AGG240" s="412"/>
      <c r="AGH240" s="412"/>
      <c r="AGI240" s="412"/>
      <c r="AGJ240" s="412"/>
      <c r="AGK240" s="412"/>
      <c r="AGL240" s="412"/>
      <c r="AGM240" s="412"/>
      <c r="AGN240" s="412"/>
      <c r="AGO240" s="412"/>
      <c r="AGP240" s="412"/>
      <c r="AGQ240" s="412"/>
      <c r="AGR240" s="412"/>
      <c r="AGS240" s="412"/>
      <c r="AGT240" s="412"/>
      <c r="AGU240" s="412"/>
      <c r="AGV240" s="412"/>
      <c r="AGW240" s="412"/>
      <c r="AGX240" s="412"/>
      <c r="AGY240" s="412"/>
      <c r="AGZ240" s="412"/>
      <c r="AHA240" s="412"/>
      <c r="AHB240" s="412"/>
      <c r="AHC240" s="412"/>
      <c r="AHD240" s="412"/>
      <c r="AHE240" s="412"/>
      <c r="AHF240" s="412"/>
      <c r="AHG240" s="412"/>
      <c r="AHH240" s="412"/>
      <c r="AHI240" s="412"/>
      <c r="AHJ240" s="412"/>
      <c r="AHK240" s="412"/>
      <c r="AHL240" s="412"/>
      <c r="AHM240" s="412"/>
      <c r="AHN240" s="412"/>
      <c r="AHO240" s="412"/>
      <c r="AHP240" s="412"/>
      <c r="AHQ240" s="412"/>
      <c r="AHR240" s="412"/>
      <c r="AHS240" s="412"/>
      <c r="AHT240" s="412"/>
      <c r="AHU240" s="412"/>
      <c r="AHV240" s="412"/>
      <c r="AHW240" s="412"/>
      <c r="AHX240" s="412"/>
      <c r="AHY240" s="412"/>
      <c r="AHZ240" s="412"/>
      <c r="AIA240" s="412"/>
      <c r="AIB240" s="412"/>
      <c r="AIC240" s="412"/>
      <c r="AID240" s="412"/>
      <c r="AIE240" s="412"/>
      <c r="AIF240" s="412"/>
      <c r="AIG240" s="412"/>
      <c r="AIH240" s="412"/>
      <c r="AII240" s="412"/>
      <c r="AIJ240" s="412"/>
      <c r="AIK240" s="412"/>
      <c r="AIL240" s="412"/>
      <c r="AIM240" s="412"/>
      <c r="AIN240" s="412"/>
      <c r="AIO240" s="412"/>
      <c r="AIP240" s="412"/>
      <c r="AIQ240" s="412"/>
      <c r="AIR240" s="412"/>
      <c r="AIS240" s="412"/>
      <c r="AIT240" s="412"/>
      <c r="AIU240" s="412"/>
      <c r="AIV240" s="412"/>
      <c r="AIW240" s="412"/>
      <c r="AIX240" s="412"/>
      <c r="AIY240" s="412"/>
      <c r="AIZ240" s="412"/>
      <c r="AJA240" s="412"/>
      <c r="AJB240" s="412"/>
      <c r="AJC240" s="412"/>
      <c r="AJD240" s="412"/>
      <c r="AJE240" s="412"/>
      <c r="AJF240" s="412"/>
      <c r="AJG240" s="412"/>
      <c r="AJH240" s="412"/>
      <c r="AJI240" s="412"/>
      <c r="AJJ240" s="412"/>
      <c r="AJK240" s="412"/>
      <c r="AJL240" s="412"/>
      <c r="AJM240" s="412"/>
      <c r="AJN240" s="412"/>
      <c r="AJO240" s="412"/>
      <c r="AJP240" s="412"/>
      <c r="AJQ240" s="412"/>
      <c r="AJR240" s="412"/>
      <c r="AJS240" s="412"/>
      <c r="AJT240" s="412"/>
      <c r="AJU240" s="412"/>
      <c r="AJV240" s="412"/>
      <c r="AJW240" s="412"/>
      <c r="AJX240" s="412"/>
      <c r="AJY240" s="412"/>
      <c r="AJZ240" s="412"/>
      <c r="AKA240" s="412"/>
      <c r="AKB240" s="412"/>
      <c r="AKC240" s="412"/>
      <c r="AKD240" s="412"/>
      <c r="AKE240" s="412"/>
      <c r="AKF240" s="412"/>
      <c r="AKG240" s="412"/>
      <c r="AKH240" s="412"/>
      <c r="AKI240" s="412"/>
      <c r="AKJ240" s="412"/>
      <c r="AKK240" s="412"/>
      <c r="AKL240" s="412"/>
      <c r="AKM240" s="412"/>
      <c r="AKN240" s="412"/>
      <c r="AKO240" s="412"/>
      <c r="AKP240" s="412"/>
      <c r="AKQ240" s="412"/>
      <c r="AKR240" s="412"/>
      <c r="AKS240" s="412"/>
      <c r="AKT240" s="412"/>
      <c r="AKU240" s="412"/>
      <c r="AKV240" s="412"/>
      <c r="AKW240" s="412"/>
      <c r="AKX240" s="412"/>
      <c r="AKY240" s="412"/>
      <c r="AKZ240" s="412"/>
      <c r="ALA240" s="412"/>
      <c r="ALB240" s="412"/>
      <c r="ALC240" s="412"/>
      <c r="ALD240" s="412"/>
      <c r="ALE240" s="412"/>
      <c r="ALF240" s="412"/>
      <c r="ALG240" s="412"/>
      <c r="ALH240" s="412"/>
      <c r="ALI240" s="412"/>
      <c r="ALJ240" s="412"/>
      <c r="ALK240" s="412"/>
      <c r="ALL240" s="412"/>
      <c r="ALM240" s="412"/>
      <c r="ALN240" s="412"/>
      <c r="ALO240" s="412"/>
      <c r="ALP240" s="412"/>
      <c r="ALQ240" s="412"/>
      <c r="ALR240" s="412"/>
      <c r="ALS240" s="412"/>
      <c r="ALT240" s="412"/>
      <c r="ALU240" s="412"/>
      <c r="ALV240" s="412"/>
      <c r="ALW240" s="412"/>
      <c r="ALX240" s="412"/>
      <c r="ALY240" s="412"/>
      <c r="ALZ240" s="412"/>
      <c r="AMA240" s="412"/>
      <c r="AMB240" s="412"/>
      <c r="AMC240" s="412"/>
      <c r="AMD240" s="412"/>
      <c r="AME240" s="412"/>
      <c r="AMF240" s="412"/>
      <c r="AMG240" s="412"/>
      <c r="AMH240" s="412"/>
    </row>
    <row r="241" spans="1:1022" x14ac:dyDescent="0.25">
      <c r="A241" s="242" t="s">
        <v>907</v>
      </c>
      <c r="B241" s="163">
        <v>240</v>
      </c>
      <c r="C241" s="224" t="s">
        <v>24861</v>
      </c>
      <c r="D241" s="178" t="s">
        <v>24862</v>
      </c>
      <c r="E241" s="429"/>
      <c r="F241" s="201"/>
      <c r="G241" s="180"/>
      <c r="H241" s="180"/>
      <c r="I241" s="319"/>
      <c r="J241" s="344">
        <v>2</v>
      </c>
      <c r="K241" s="65">
        <v>2</v>
      </c>
      <c r="L241" s="65"/>
      <c r="M241" s="65"/>
      <c r="N241" s="65"/>
      <c r="O241" s="368"/>
      <c r="P241" s="140"/>
      <c r="Q241" s="140"/>
      <c r="R241" s="140"/>
      <c r="S241" s="140"/>
      <c r="T241" s="140"/>
      <c r="U241" s="140"/>
      <c r="V241" s="219">
        <f t="shared" si="149"/>
        <v>100</v>
      </c>
      <c r="W241" s="219">
        <f t="shared" si="141"/>
        <v>100</v>
      </c>
      <c r="X241" s="219">
        <f t="shared" si="150"/>
        <v>100</v>
      </c>
      <c r="Y241" s="219">
        <f t="shared" si="156"/>
        <v>100</v>
      </c>
      <c r="Z241" s="219">
        <f t="shared" si="157"/>
        <v>100</v>
      </c>
      <c r="AA241" s="220">
        <f t="shared" si="158"/>
        <v>100</v>
      </c>
      <c r="AB241" s="220">
        <f t="shared" si="159"/>
        <v>100</v>
      </c>
      <c r="AC241" s="220">
        <f t="shared" si="160"/>
        <v>100</v>
      </c>
      <c r="AD241" s="416">
        <f t="shared" si="155"/>
        <v>100</v>
      </c>
      <c r="AE241" s="416">
        <f t="shared" si="121"/>
        <v>100</v>
      </c>
      <c r="AF241" s="212">
        <f t="shared" si="151"/>
        <v>10</v>
      </c>
      <c r="AG241" s="212">
        <f t="shared" si="152"/>
        <v>10</v>
      </c>
      <c r="AH241" s="212">
        <f t="shared" si="153"/>
        <v>100</v>
      </c>
      <c r="AI241" s="212">
        <f t="shared" si="154"/>
        <v>100</v>
      </c>
      <c r="AJ241" s="214"/>
      <c r="AK241" s="118"/>
      <c r="AL241" s="118"/>
      <c r="AM241" s="214"/>
      <c r="AN241" s="118"/>
      <c r="AO241" s="118"/>
      <c r="AP241" s="118"/>
      <c r="AQ241" s="167" t="s">
        <v>783</v>
      </c>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c r="CZ241" s="118"/>
      <c r="DA241" s="118"/>
      <c r="DB241" s="118"/>
      <c r="DC241" s="118"/>
      <c r="DD241" s="118"/>
      <c r="DE241" s="118"/>
      <c r="DF241" s="118"/>
      <c r="DG241" s="118"/>
      <c r="DH241" s="118"/>
      <c r="DI241" s="118"/>
      <c r="DJ241" s="118"/>
      <c r="DK241" s="118"/>
      <c r="DL241" s="118"/>
      <c r="DM241" s="118"/>
      <c r="DN241" s="118"/>
      <c r="DO241" s="118"/>
      <c r="DP241" s="118"/>
      <c r="DQ241" s="118"/>
      <c r="DR241" s="118"/>
      <c r="DS241" s="118"/>
      <c r="DT241" s="118"/>
      <c r="DU241" s="118"/>
      <c r="DV241" s="118"/>
      <c r="DW241" s="118"/>
      <c r="DX241" s="118"/>
      <c r="DY241" s="118"/>
      <c r="DZ241" s="118"/>
      <c r="EA241" s="118"/>
      <c r="EB241" s="118"/>
      <c r="EC241" s="118"/>
      <c r="ED241" s="118"/>
      <c r="EE241" s="118"/>
      <c r="EF241" s="118"/>
      <c r="EG241" s="118"/>
      <c r="EH241" s="118"/>
      <c r="EI241" s="118"/>
      <c r="EJ241" s="118"/>
      <c r="EK241" s="118"/>
      <c r="EL241" s="118"/>
      <c r="EM241" s="118"/>
      <c r="EN241" s="118"/>
      <c r="EO241" s="118"/>
      <c r="EP241" s="118"/>
      <c r="EQ241" s="118"/>
      <c r="ER241" s="118"/>
      <c r="ES241" s="118"/>
      <c r="ET241" s="118"/>
      <c r="EU241" s="118"/>
      <c r="EV241" s="118"/>
      <c r="EW241" s="118"/>
      <c r="EX241" s="118"/>
      <c r="EY241" s="118"/>
      <c r="EZ241" s="118"/>
      <c r="FA241" s="118"/>
      <c r="FB241" s="118"/>
      <c r="FC241" s="118"/>
      <c r="FD241" s="118"/>
      <c r="FE241" s="118"/>
      <c r="FF241" s="118"/>
      <c r="FG241" s="118"/>
      <c r="FH241" s="118"/>
      <c r="FI241" s="118"/>
      <c r="FJ241" s="118"/>
      <c r="FK241" s="118"/>
      <c r="FL241" s="118"/>
      <c r="FM241" s="118"/>
      <c r="FN241" s="118"/>
      <c r="FO241" s="118"/>
      <c r="FP241" s="118"/>
      <c r="FQ241" s="118"/>
      <c r="FR241" s="118"/>
      <c r="FS241" s="118"/>
      <c r="FT241" s="118"/>
      <c r="FU241" s="118"/>
      <c r="FV241" s="118"/>
      <c r="FW241" s="118"/>
      <c r="FX241" s="118"/>
      <c r="FY241" s="118"/>
      <c r="FZ241" s="118"/>
      <c r="GA241" s="118"/>
      <c r="GB241" s="118"/>
      <c r="GC241" s="118"/>
      <c r="GD241" s="118"/>
      <c r="GE241" s="118"/>
      <c r="GF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A241" s="118"/>
      <c r="HB241" s="118"/>
      <c r="HC241" s="118"/>
      <c r="HD241" s="118"/>
      <c r="HE241" s="118"/>
      <c r="HF241" s="118"/>
      <c r="HG241" s="118"/>
      <c r="HH241" s="118"/>
      <c r="HI241" s="118"/>
      <c r="HJ241" s="118"/>
      <c r="HK241" s="118"/>
      <c r="HL241" s="118"/>
      <c r="HM241" s="118"/>
      <c r="HN241" s="118"/>
      <c r="HO241" s="118"/>
      <c r="HP241" s="118"/>
      <c r="HQ241" s="118"/>
      <c r="HR241" s="118"/>
      <c r="HS241" s="118"/>
      <c r="HT241" s="118"/>
      <c r="HU241" s="118"/>
      <c r="HV241" s="118"/>
      <c r="HW241" s="118"/>
      <c r="HX241" s="118"/>
      <c r="HY241" s="118"/>
      <c r="HZ241" s="118"/>
      <c r="IA241" s="118"/>
      <c r="IB241" s="118"/>
      <c r="IC241" s="118"/>
      <c r="ID241" s="118"/>
      <c r="IE241" s="118"/>
      <c r="IF241" s="118"/>
      <c r="IG241" s="118"/>
      <c r="IH241" s="118"/>
      <c r="II241" s="118"/>
      <c r="IJ241" s="118"/>
      <c r="IK241" s="118"/>
      <c r="IL241" s="118"/>
      <c r="IM241" s="118"/>
      <c r="IN241" s="118"/>
      <c r="IO241" s="118"/>
      <c r="IP241" s="118"/>
      <c r="IQ241" s="118"/>
      <c r="IR241" s="118"/>
      <c r="IS241" s="118"/>
      <c r="IT241" s="118"/>
      <c r="IU241" s="118"/>
      <c r="IV241" s="118"/>
      <c r="IW241" s="118"/>
      <c r="IX241" s="118"/>
      <c r="IY241" s="118"/>
      <c r="IZ241" s="118"/>
      <c r="JA241" s="118"/>
      <c r="JB241" s="118"/>
      <c r="JC241" s="118"/>
      <c r="JD241" s="118"/>
      <c r="JE241" s="118"/>
      <c r="JF241" s="118"/>
      <c r="JG241" s="118"/>
      <c r="JH241" s="118"/>
      <c r="JI241" s="118"/>
      <c r="JJ241" s="118"/>
      <c r="JK241" s="118"/>
      <c r="JL241" s="118"/>
      <c r="JM241" s="118"/>
      <c r="JN241" s="118"/>
      <c r="JO241" s="118"/>
      <c r="JP241" s="118"/>
      <c r="JQ241" s="118"/>
      <c r="JR241" s="118"/>
      <c r="JS241" s="118"/>
      <c r="JT241" s="118"/>
      <c r="JU241" s="118"/>
      <c r="JV241" s="118"/>
      <c r="JW241" s="118"/>
      <c r="JX241" s="118"/>
      <c r="JY241" s="118"/>
      <c r="JZ241" s="118"/>
      <c r="KA241" s="118"/>
      <c r="KB241" s="118"/>
      <c r="KC241" s="118"/>
      <c r="KD241" s="118"/>
      <c r="KE241" s="118"/>
      <c r="KF241" s="118"/>
      <c r="KG241" s="118"/>
      <c r="KH241" s="118"/>
      <c r="KI241" s="118"/>
      <c r="KJ241" s="118"/>
      <c r="KK241" s="118"/>
      <c r="KL241" s="118"/>
      <c r="KM241" s="118"/>
      <c r="KN241" s="118"/>
      <c r="KO241" s="118"/>
      <c r="KP241" s="118"/>
      <c r="KQ241" s="118"/>
      <c r="KR241" s="118"/>
      <c r="KS241" s="118"/>
      <c r="KT241" s="118"/>
      <c r="KU241" s="118"/>
      <c r="KV241" s="118"/>
      <c r="KW241" s="118"/>
      <c r="KX241" s="118"/>
      <c r="KY241" s="118"/>
      <c r="KZ241" s="118"/>
      <c r="LA241" s="118"/>
      <c r="LB241" s="118"/>
      <c r="LC241" s="118"/>
      <c r="LD241" s="118"/>
      <c r="LE241" s="118"/>
      <c r="LF241" s="118"/>
      <c r="LG241" s="118"/>
      <c r="LH241" s="118"/>
      <c r="LI241" s="118"/>
      <c r="LJ241" s="118"/>
      <c r="LK241" s="118"/>
      <c r="LL241" s="118"/>
      <c r="LM241" s="118"/>
      <c r="LN241" s="118"/>
      <c r="LO241" s="118"/>
      <c r="LP241" s="118"/>
      <c r="LQ241" s="118"/>
      <c r="LR241" s="118"/>
      <c r="LS241" s="118"/>
      <c r="LT241" s="118"/>
      <c r="LU241" s="118"/>
      <c r="LV241" s="118"/>
      <c r="LW241" s="118"/>
      <c r="LX241" s="118"/>
      <c r="LY241" s="118"/>
      <c r="LZ241" s="118"/>
      <c r="MA241" s="118"/>
      <c r="MB241" s="118"/>
      <c r="MC241" s="118"/>
      <c r="MD241" s="118"/>
      <c r="ME241" s="118"/>
      <c r="MF241" s="118"/>
      <c r="MG241" s="118"/>
      <c r="MH241" s="118"/>
      <c r="MI241" s="118"/>
      <c r="MJ241" s="118"/>
      <c r="MK241" s="118"/>
      <c r="ML241" s="118"/>
      <c r="MM241" s="118"/>
      <c r="MN241" s="118"/>
      <c r="MO241" s="118"/>
      <c r="MP241" s="118"/>
      <c r="MQ241" s="118"/>
      <c r="MR241" s="118"/>
      <c r="MS241" s="118"/>
      <c r="MT241" s="118"/>
      <c r="MU241" s="118"/>
      <c r="MV241" s="118"/>
      <c r="MW241" s="118"/>
      <c r="MX241" s="118"/>
      <c r="MY241" s="118"/>
      <c r="MZ241" s="118"/>
      <c r="NA241" s="118"/>
      <c r="NB241" s="118"/>
      <c r="NC241" s="118"/>
      <c r="ND241" s="118"/>
      <c r="NE241" s="118"/>
      <c r="NF241" s="118"/>
      <c r="NG241" s="118"/>
      <c r="NH241" s="118"/>
      <c r="NI241" s="118"/>
      <c r="NJ241" s="118"/>
      <c r="NK241" s="118"/>
      <c r="NL241" s="118"/>
      <c r="NM241" s="118"/>
      <c r="NN241" s="118"/>
      <c r="NO241" s="118"/>
      <c r="NP241" s="118"/>
      <c r="NQ241" s="118"/>
      <c r="NR241" s="118"/>
      <c r="NS241" s="118"/>
      <c r="NT241" s="118"/>
      <c r="NU241" s="118"/>
      <c r="NV241" s="118"/>
      <c r="NW241" s="118"/>
      <c r="NX241" s="118"/>
      <c r="NY241" s="118"/>
      <c r="NZ241" s="118"/>
      <c r="OA241" s="118"/>
      <c r="OB241" s="118"/>
      <c r="OC241" s="118"/>
      <c r="OD241" s="118"/>
      <c r="OE241" s="118"/>
      <c r="OF241" s="118"/>
      <c r="OG241" s="118"/>
      <c r="OH241" s="118"/>
      <c r="OI241" s="118"/>
      <c r="OJ241" s="118"/>
      <c r="OK241" s="118"/>
      <c r="OL241" s="118"/>
      <c r="OM241" s="118"/>
      <c r="ON241" s="118"/>
      <c r="OO241" s="118"/>
      <c r="OP241" s="118"/>
      <c r="OQ241" s="118"/>
      <c r="OR241" s="118"/>
      <c r="OS241" s="118"/>
      <c r="OT241" s="118"/>
      <c r="OU241" s="118"/>
      <c r="OV241" s="118"/>
      <c r="OW241" s="118"/>
      <c r="OX241" s="118"/>
      <c r="OY241" s="118"/>
      <c r="OZ241" s="118"/>
      <c r="PA241" s="118"/>
      <c r="PB241" s="118"/>
      <c r="PC241" s="118"/>
      <c r="PD241" s="118"/>
      <c r="PE241" s="118"/>
      <c r="PF241" s="118"/>
      <c r="PG241" s="118"/>
      <c r="PH241" s="118"/>
      <c r="PI241" s="118"/>
      <c r="PJ241" s="118"/>
      <c r="PK241" s="118"/>
      <c r="PL241" s="118"/>
      <c r="PM241" s="118"/>
      <c r="PN241" s="118"/>
      <c r="PO241" s="118"/>
      <c r="PP241" s="118"/>
      <c r="PQ241" s="118"/>
      <c r="PR241" s="118"/>
      <c r="PS241" s="118"/>
      <c r="PT241" s="118"/>
      <c r="PU241" s="118"/>
      <c r="PV241" s="118"/>
      <c r="PW241" s="118"/>
      <c r="PX241" s="118"/>
      <c r="PY241" s="118"/>
      <c r="PZ241" s="118"/>
      <c r="QA241" s="118"/>
      <c r="QB241" s="118"/>
      <c r="QC241" s="118"/>
      <c r="QD241" s="118"/>
      <c r="QE241" s="118"/>
      <c r="QF241" s="118"/>
      <c r="QG241" s="118"/>
      <c r="QH241" s="118"/>
      <c r="QI241" s="118"/>
      <c r="QJ241" s="118"/>
      <c r="QK241" s="118"/>
      <c r="QL241" s="118"/>
      <c r="QM241" s="118"/>
      <c r="QN241" s="118"/>
      <c r="QO241" s="118"/>
      <c r="QP241" s="118"/>
      <c r="QQ241" s="118"/>
      <c r="QR241" s="118"/>
      <c r="QS241" s="118"/>
      <c r="QT241" s="118"/>
      <c r="QU241" s="118"/>
      <c r="QV241" s="118"/>
      <c r="QW241" s="118"/>
      <c r="QX241" s="118"/>
      <c r="QY241" s="118"/>
      <c r="QZ241" s="118"/>
      <c r="RA241" s="118"/>
      <c r="RB241" s="118"/>
      <c r="RC241" s="118"/>
      <c r="RD241" s="118"/>
      <c r="RE241" s="118"/>
      <c r="RF241" s="118"/>
      <c r="RG241" s="118"/>
      <c r="RH241" s="118"/>
      <c r="RI241" s="118"/>
      <c r="RJ241" s="118"/>
      <c r="RK241" s="118"/>
      <c r="RL241" s="118"/>
      <c r="RM241" s="118"/>
      <c r="RN241" s="118"/>
      <c r="RO241" s="118"/>
      <c r="RP241" s="118"/>
      <c r="RQ241" s="118"/>
      <c r="RR241" s="118"/>
      <c r="RS241" s="118"/>
      <c r="RT241" s="118"/>
      <c r="RU241" s="118"/>
      <c r="RV241" s="118"/>
      <c r="RW241" s="118"/>
      <c r="RX241" s="118"/>
      <c r="RY241" s="118"/>
      <c r="RZ241" s="118"/>
      <c r="SA241" s="118"/>
      <c r="SB241" s="118"/>
      <c r="SC241" s="118"/>
      <c r="SD241" s="118"/>
      <c r="SE241" s="118"/>
      <c r="SF241" s="118"/>
      <c r="SG241" s="118"/>
      <c r="SH241" s="118"/>
      <c r="SI241" s="118"/>
      <c r="SJ241" s="118"/>
      <c r="SK241" s="118"/>
      <c r="SL241" s="118"/>
      <c r="SM241" s="118"/>
      <c r="SN241" s="118"/>
      <c r="SO241" s="118"/>
      <c r="SP241" s="118"/>
      <c r="SQ241" s="118"/>
      <c r="SR241" s="118"/>
      <c r="SS241" s="118"/>
      <c r="ST241" s="118"/>
      <c r="SU241" s="118"/>
      <c r="SV241" s="118"/>
      <c r="SW241" s="118"/>
      <c r="SX241" s="118"/>
      <c r="SY241" s="118"/>
      <c r="SZ241" s="118"/>
      <c r="TA241" s="118"/>
      <c r="TB241" s="118"/>
      <c r="TC241" s="118"/>
      <c r="TD241" s="118"/>
      <c r="TE241" s="118"/>
      <c r="TF241" s="118"/>
      <c r="TG241" s="118"/>
      <c r="TH241" s="118"/>
      <c r="TI241" s="118"/>
      <c r="TJ241" s="118"/>
      <c r="TK241" s="118"/>
      <c r="TL241" s="118"/>
      <c r="TM241" s="118"/>
      <c r="TN241" s="118"/>
      <c r="TO241" s="118"/>
      <c r="TP241" s="118"/>
      <c r="TQ241" s="118"/>
      <c r="TR241" s="118"/>
      <c r="TS241" s="118"/>
      <c r="TT241" s="118"/>
      <c r="TU241" s="118"/>
      <c r="TV241" s="118"/>
      <c r="TW241" s="118"/>
      <c r="TX241" s="118"/>
      <c r="TY241" s="118"/>
      <c r="TZ241" s="118"/>
      <c r="UA241" s="118"/>
      <c r="UB241" s="118"/>
      <c r="UC241" s="118"/>
      <c r="UD241" s="118"/>
      <c r="UE241" s="118"/>
      <c r="UF241" s="118"/>
      <c r="UG241" s="118"/>
      <c r="UH241" s="118"/>
      <c r="UI241" s="118"/>
      <c r="UJ241" s="118"/>
      <c r="UK241" s="118"/>
      <c r="UL241" s="118"/>
      <c r="UM241" s="118"/>
      <c r="UN241" s="118"/>
      <c r="UO241" s="118"/>
      <c r="UP241" s="118"/>
      <c r="UQ241" s="118"/>
      <c r="UR241" s="118"/>
      <c r="US241" s="118"/>
      <c r="UT241" s="118"/>
      <c r="UU241" s="118"/>
      <c r="UV241" s="118"/>
      <c r="UW241" s="118"/>
      <c r="UX241" s="118"/>
      <c r="UY241" s="118"/>
      <c r="UZ241" s="118"/>
      <c r="VA241" s="118"/>
      <c r="VB241" s="118"/>
      <c r="VC241" s="118"/>
      <c r="VD241" s="118"/>
      <c r="VE241" s="118"/>
      <c r="VF241" s="118"/>
      <c r="VG241" s="118"/>
      <c r="VH241" s="118"/>
      <c r="VI241" s="118"/>
      <c r="VJ241" s="118"/>
      <c r="VK241" s="118"/>
      <c r="VL241" s="118"/>
      <c r="VM241" s="118"/>
      <c r="VN241" s="118"/>
      <c r="VO241" s="118"/>
      <c r="VP241" s="118"/>
      <c r="VQ241" s="118"/>
      <c r="VR241" s="118"/>
      <c r="VS241" s="118"/>
      <c r="VT241" s="118"/>
      <c r="VU241" s="118"/>
      <c r="VV241" s="118"/>
      <c r="VW241" s="118"/>
      <c r="VX241" s="118"/>
      <c r="VY241" s="118"/>
      <c r="VZ241" s="118"/>
      <c r="WA241" s="118"/>
      <c r="WB241" s="118"/>
      <c r="WC241" s="118"/>
      <c r="WD241" s="118"/>
      <c r="WE241" s="118"/>
      <c r="WF241" s="118"/>
      <c r="WG241" s="118"/>
      <c r="WH241" s="118"/>
      <c r="WI241" s="118"/>
      <c r="WJ241" s="118"/>
      <c r="WK241" s="118"/>
      <c r="WL241" s="118"/>
      <c r="WM241" s="118"/>
      <c r="WN241" s="118"/>
      <c r="WO241" s="118"/>
      <c r="WP241" s="118"/>
      <c r="WQ241" s="118"/>
      <c r="WR241" s="118"/>
      <c r="WS241" s="118"/>
      <c r="WT241" s="118"/>
      <c r="WU241" s="118"/>
      <c r="WV241" s="118"/>
      <c r="WW241" s="118"/>
      <c r="WX241" s="118"/>
      <c r="WY241" s="118"/>
      <c r="WZ241" s="118"/>
      <c r="XA241" s="118"/>
      <c r="XB241" s="118"/>
      <c r="XC241" s="118"/>
      <c r="XD241" s="118"/>
      <c r="XE241" s="118"/>
      <c r="XF241" s="118"/>
      <c r="XG241" s="118"/>
      <c r="XH241" s="118"/>
      <c r="XI241" s="118"/>
      <c r="XJ241" s="118"/>
      <c r="XK241" s="118"/>
      <c r="XL241" s="118"/>
      <c r="XM241" s="118"/>
      <c r="XN241" s="118"/>
      <c r="XO241" s="118"/>
      <c r="XP241" s="118"/>
      <c r="XQ241" s="118"/>
      <c r="XR241" s="118"/>
      <c r="XS241" s="118"/>
      <c r="XT241" s="118"/>
      <c r="XU241" s="118"/>
      <c r="XV241" s="118"/>
      <c r="XW241" s="118"/>
      <c r="XX241" s="118"/>
      <c r="XY241" s="118"/>
      <c r="XZ241" s="118"/>
      <c r="YA241" s="118"/>
      <c r="YB241" s="118"/>
      <c r="YC241" s="118"/>
      <c r="YD241" s="118"/>
      <c r="YE241" s="118"/>
      <c r="YF241" s="118"/>
      <c r="YG241" s="118"/>
      <c r="YH241" s="118"/>
      <c r="YI241" s="118"/>
      <c r="YJ241" s="118"/>
      <c r="YK241" s="118"/>
      <c r="YL241" s="118"/>
      <c r="YM241" s="118"/>
      <c r="YN241" s="118"/>
      <c r="YO241" s="118"/>
      <c r="YP241" s="118"/>
      <c r="YQ241" s="118"/>
      <c r="YR241" s="118"/>
      <c r="YS241" s="118"/>
      <c r="YT241" s="118"/>
      <c r="YU241" s="118"/>
      <c r="YV241" s="118"/>
      <c r="YW241" s="118"/>
      <c r="YX241" s="118"/>
      <c r="YY241" s="118"/>
      <c r="YZ241" s="118"/>
      <c r="ZA241" s="118"/>
      <c r="ZB241" s="118"/>
      <c r="ZC241" s="118"/>
      <c r="ZD241" s="118"/>
      <c r="ZE241" s="118"/>
      <c r="ZF241" s="118"/>
      <c r="ZG241" s="118"/>
      <c r="ZH241" s="118"/>
      <c r="ZI241" s="118"/>
      <c r="ZJ241" s="118"/>
      <c r="ZK241" s="118"/>
      <c r="ZL241" s="118"/>
      <c r="ZM241" s="118"/>
      <c r="ZN241" s="118"/>
      <c r="ZO241" s="118"/>
      <c r="ZP241" s="118"/>
      <c r="ZQ241" s="118"/>
      <c r="ZR241" s="118"/>
      <c r="ZS241" s="118"/>
      <c r="ZT241" s="118"/>
      <c r="ZU241" s="118"/>
      <c r="ZV241" s="118"/>
      <c r="ZW241" s="118"/>
      <c r="ZX241" s="118"/>
      <c r="ZY241" s="118"/>
      <c r="ZZ241" s="118"/>
      <c r="AAA241" s="118"/>
      <c r="AAB241" s="118"/>
      <c r="AAC241" s="118"/>
      <c r="AAD241" s="118"/>
      <c r="AAE241" s="118"/>
      <c r="AAF241" s="118"/>
      <c r="AAG241" s="118"/>
      <c r="AAH241" s="118"/>
      <c r="AAI241" s="118"/>
      <c r="AAJ241" s="118"/>
      <c r="AAK241" s="118"/>
      <c r="AAL241" s="118"/>
      <c r="AAM241" s="118"/>
      <c r="AAN241" s="118"/>
      <c r="AAO241" s="118"/>
      <c r="AAP241" s="118"/>
      <c r="AAQ241" s="118"/>
      <c r="AAR241" s="118"/>
      <c r="AAS241" s="118"/>
      <c r="AAT241" s="118"/>
      <c r="AAU241" s="118"/>
      <c r="AAV241" s="118"/>
      <c r="AAW241" s="118"/>
      <c r="AAX241" s="118"/>
      <c r="AAY241" s="118"/>
      <c r="AAZ241" s="118"/>
      <c r="ABA241" s="118"/>
      <c r="ABB241" s="118"/>
      <c r="ABC241" s="118"/>
      <c r="ABD241" s="118"/>
      <c r="ABE241" s="118"/>
      <c r="ABF241" s="118"/>
      <c r="ABG241" s="118"/>
      <c r="ABH241" s="118"/>
      <c r="ABI241" s="118"/>
      <c r="ABJ241" s="118"/>
      <c r="ABK241" s="118"/>
      <c r="ABL241" s="118"/>
      <c r="ABM241" s="118"/>
      <c r="ABN241" s="118"/>
      <c r="ABO241" s="118"/>
      <c r="ABP241" s="118"/>
      <c r="ABQ241" s="118"/>
      <c r="ABR241" s="118"/>
      <c r="ABS241" s="118"/>
      <c r="ABT241" s="118"/>
      <c r="ABU241" s="118"/>
      <c r="ABV241" s="118"/>
      <c r="ABW241" s="118"/>
      <c r="ABX241" s="118"/>
      <c r="ABY241" s="118"/>
      <c r="ABZ241" s="118"/>
      <c r="ACA241" s="118"/>
      <c r="ACB241" s="118"/>
      <c r="ACC241" s="118"/>
      <c r="ACD241" s="118"/>
      <c r="ACE241" s="118"/>
      <c r="ACF241" s="118"/>
      <c r="ACG241" s="118"/>
      <c r="ACH241" s="118"/>
      <c r="ACI241" s="118"/>
      <c r="ACJ241" s="118"/>
      <c r="ACK241" s="118"/>
      <c r="ACL241" s="118"/>
      <c r="ACM241" s="118"/>
      <c r="ACN241" s="118"/>
      <c r="ACO241" s="118"/>
      <c r="ACP241" s="118"/>
      <c r="ACQ241" s="118"/>
      <c r="ACR241" s="118"/>
      <c r="ACS241" s="118"/>
      <c r="ACT241" s="118"/>
      <c r="ACU241" s="118"/>
      <c r="ACV241" s="118"/>
      <c r="ACW241" s="118"/>
      <c r="ACX241" s="118"/>
      <c r="ACY241" s="118"/>
      <c r="ACZ241" s="118"/>
      <c r="ADA241" s="118"/>
      <c r="ADB241" s="118"/>
      <c r="ADC241" s="118"/>
      <c r="ADD241" s="118"/>
      <c r="ADE241" s="118"/>
      <c r="ADF241" s="118"/>
      <c r="ADG241" s="118"/>
      <c r="ADH241" s="118"/>
      <c r="ADI241" s="118"/>
      <c r="ADJ241" s="118"/>
      <c r="ADK241" s="118"/>
      <c r="ADL241" s="118"/>
      <c r="ADM241" s="118"/>
      <c r="ADN241" s="118"/>
      <c r="ADO241" s="118"/>
      <c r="ADP241" s="118"/>
      <c r="ADQ241" s="118"/>
      <c r="ADR241" s="118"/>
      <c r="ADS241" s="118"/>
      <c r="ADT241" s="118"/>
      <c r="ADU241" s="118"/>
      <c r="ADV241" s="118"/>
      <c r="ADW241" s="118"/>
      <c r="ADX241" s="118"/>
      <c r="ADY241" s="118"/>
      <c r="ADZ241" s="118"/>
      <c r="AEA241" s="118"/>
      <c r="AEB241" s="118"/>
      <c r="AEC241" s="118"/>
      <c r="AED241" s="118"/>
      <c r="AEE241" s="118"/>
      <c r="AEF241" s="118"/>
      <c r="AEG241" s="118"/>
      <c r="AEH241" s="118"/>
      <c r="AEI241" s="118"/>
      <c r="AEJ241" s="118"/>
      <c r="AEK241" s="118"/>
      <c r="AEL241" s="118"/>
      <c r="AEM241" s="118"/>
      <c r="AEN241" s="118"/>
      <c r="AEO241" s="118"/>
      <c r="AEP241" s="118"/>
      <c r="AEQ241" s="118"/>
      <c r="AER241" s="118"/>
      <c r="AES241" s="118"/>
      <c r="AET241" s="118"/>
      <c r="AEU241" s="118"/>
      <c r="AEV241" s="118"/>
      <c r="AEW241" s="118"/>
      <c r="AEX241" s="118"/>
      <c r="AEY241" s="118"/>
      <c r="AEZ241" s="118"/>
      <c r="AFA241" s="118"/>
      <c r="AFB241" s="118"/>
      <c r="AFC241" s="118"/>
      <c r="AFD241" s="118"/>
      <c r="AFE241" s="118"/>
      <c r="AFF241" s="118"/>
      <c r="AFG241" s="118"/>
      <c r="AFH241" s="118"/>
      <c r="AFI241" s="118"/>
      <c r="AFJ241" s="118"/>
      <c r="AFK241" s="118"/>
      <c r="AFL241" s="118"/>
      <c r="AFM241" s="118"/>
      <c r="AFN241" s="118"/>
      <c r="AFO241" s="118"/>
      <c r="AFP241" s="118"/>
      <c r="AFQ241" s="118"/>
      <c r="AFR241" s="118"/>
      <c r="AFS241" s="118"/>
      <c r="AFT241" s="118"/>
      <c r="AFU241" s="118"/>
      <c r="AFV241" s="118"/>
      <c r="AFW241" s="118"/>
      <c r="AFX241" s="118"/>
      <c r="AFY241" s="118"/>
      <c r="AFZ241" s="118"/>
      <c r="AGA241" s="118"/>
      <c r="AGB241" s="118"/>
      <c r="AGC241" s="118"/>
      <c r="AGD241" s="118"/>
      <c r="AGE241" s="118"/>
      <c r="AGF241" s="118"/>
      <c r="AGG241" s="118"/>
      <c r="AGH241" s="118"/>
      <c r="AGI241" s="118"/>
      <c r="AGJ241" s="118"/>
      <c r="AGK241" s="118"/>
      <c r="AGL241" s="118"/>
      <c r="AGM241" s="118"/>
      <c r="AGN241" s="118"/>
      <c r="AGO241" s="118"/>
      <c r="AGP241" s="118"/>
      <c r="AGQ241" s="118"/>
      <c r="AGR241" s="118"/>
      <c r="AGS241" s="118"/>
      <c r="AGT241" s="118"/>
      <c r="AGU241" s="118"/>
      <c r="AGV241" s="118"/>
      <c r="AGW241" s="118"/>
      <c r="AGX241" s="118"/>
      <c r="AGY241" s="118"/>
      <c r="AGZ241" s="118"/>
      <c r="AHA241" s="118"/>
      <c r="AHB241" s="118"/>
      <c r="AHC241" s="118"/>
      <c r="AHD241" s="118"/>
      <c r="AHE241" s="118"/>
      <c r="AHF241" s="118"/>
      <c r="AHG241" s="118"/>
      <c r="AHH241" s="118"/>
      <c r="AHI241" s="118"/>
      <c r="AHJ241" s="118"/>
      <c r="AHK241" s="118"/>
      <c r="AHL241" s="118"/>
      <c r="AHM241" s="118"/>
      <c r="AHN241" s="118"/>
      <c r="AHO241" s="118"/>
      <c r="AHP241" s="118"/>
      <c r="AHQ241" s="118"/>
      <c r="AHR241" s="118"/>
      <c r="AHS241" s="118"/>
      <c r="AHT241" s="118"/>
      <c r="AHU241" s="118"/>
      <c r="AHV241" s="118"/>
      <c r="AHW241" s="118"/>
      <c r="AHX241" s="118"/>
      <c r="AHY241" s="118"/>
      <c r="AHZ241" s="118"/>
      <c r="AIA241" s="118"/>
      <c r="AIB241" s="118"/>
      <c r="AIC241" s="118"/>
      <c r="AID241" s="118"/>
      <c r="AIE241" s="118"/>
      <c r="AIF241" s="118"/>
      <c r="AIG241" s="118"/>
      <c r="AIH241" s="118"/>
      <c r="AII241" s="118"/>
      <c r="AIJ241" s="118"/>
      <c r="AIK241" s="118"/>
      <c r="AIL241" s="118"/>
      <c r="AIM241" s="118"/>
      <c r="AIN241" s="118"/>
      <c r="AIO241" s="118"/>
      <c r="AIP241" s="118"/>
      <c r="AIQ241" s="118"/>
      <c r="AIR241" s="118"/>
      <c r="AIS241" s="118"/>
      <c r="AIT241" s="118"/>
      <c r="AIU241" s="118"/>
      <c r="AIV241" s="118"/>
      <c r="AIW241" s="118"/>
      <c r="AIX241" s="118"/>
      <c r="AIY241" s="118"/>
      <c r="AIZ241" s="118"/>
      <c r="AJA241" s="118"/>
      <c r="AJB241" s="118"/>
      <c r="AJC241" s="118"/>
      <c r="AJD241" s="118"/>
      <c r="AJE241" s="118"/>
      <c r="AJF241" s="118"/>
      <c r="AJG241" s="118"/>
      <c r="AJH241" s="118"/>
      <c r="AJI241" s="118"/>
      <c r="AJJ241" s="118"/>
      <c r="AJK241" s="118"/>
      <c r="AJL241" s="118"/>
      <c r="AJM241" s="118"/>
      <c r="AJN241" s="118"/>
      <c r="AJO241" s="118"/>
      <c r="AJP241" s="118"/>
      <c r="AJQ241" s="118"/>
      <c r="AJR241" s="118"/>
      <c r="AJS241" s="118"/>
      <c r="AJT241" s="118"/>
      <c r="AJU241" s="118"/>
      <c r="AJV241" s="118"/>
      <c r="AJW241" s="118"/>
      <c r="AJX241" s="118"/>
      <c r="AJY241" s="118"/>
      <c r="AJZ241" s="118"/>
      <c r="AKA241" s="118"/>
      <c r="AKB241" s="118"/>
      <c r="AKC241" s="118"/>
      <c r="AKD241" s="118"/>
      <c r="AKE241" s="118"/>
      <c r="AKF241" s="118"/>
      <c r="AKG241" s="118"/>
      <c r="AKH241" s="118"/>
      <c r="AKI241" s="118"/>
      <c r="AKJ241" s="118"/>
      <c r="AKK241" s="118"/>
      <c r="AKL241" s="118"/>
      <c r="AKM241" s="118"/>
      <c r="AKN241" s="118"/>
      <c r="AKO241" s="118"/>
      <c r="AKP241" s="118"/>
      <c r="AKQ241" s="118"/>
      <c r="AKR241" s="118"/>
      <c r="AKS241" s="118"/>
      <c r="AKT241" s="118"/>
      <c r="AKU241" s="118"/>
      <c r="AKV241" s="118"/>
      <c r="AKW241" s="118"/>
      <c r="AKX241" s="118"/>
      <c r="AKY241" s="118"/>
      <c r="AKZ241" s="118"/>
      <c r="ALA241" s="118"/>
      <c r="ALB241" s="118"/>
      <c r="ALC241" s="118"/>
      <c r="ALD241" s="118"/>
      <c r="ALE241" s="118"/>
      <c r="ALF241" s="118"/>
      <c r="ALG241" s="118"/>
      <c r="ALH241" s="118"/>
      <c r="ALI241" s="118"/>
      <c r="ALJ241" s="118"/>
      <c r="ALK241" s="118"/>
      <c r="ALL241" s="118"/>
      <c r="ALM241" s="118"/>
      <c r="ALN241" s="118"/>
      <c r="ALO241" s="118"/>
      <c r="ALP241" s="118"/>
      <c r="ALQ241" s="118"/>
      <c r="ALR241" s="118"/>
      <c r="ALS241" s="118"/>
      <c r="ALT241" s="118"/>
      <c r="ALU241" s="118"/>
      <c r="ALV241" s="118"/>
      <c r="ALW241" s="118"/>
      <c r="ALX241" s="118"/>
      <c r="ALY241" s="118"/>
      <c r="ALZ241" s="118"/>
      <c r="AMA241" s="118"/>
      <c r="AMB241" s="118"/>
      <c r="AMC241" s="118"/>
      <c r="AMD241" s="118"/>
      <c r="AME241" s="118"/>
      <c r="AMF241" s="118"/>
      <c r="AMG241" s="118"/>
      <c r="AMH241" s="118"/>
    </row>
    <row r="242" spans="1:1022" x14ac:dyDescent="0.25">
      <c r="A242" s="242" t="s">
        <v>908</v>
      </c>
      <c r="B242" s="163">
        <v>241</v>
      </c>
      <c r="C242" s="224" t="s">
        <v>24863</v>
      </c>
      <c r="D242" s="178" t="s">
        <v>909</v>
      </c>
      <c r="E242" s="429"/>
      <c r="F242" s="201"/>
      <c r="G242" s="180"/>
      <c r="H242" s="180"/>
      <c r="I242" s="319">
        <v>66.099999999999994</v>
      </c>
      <c r="J242" s="366"/>
      <c r="K242" s="140"/>
      <c r="L242" s="140"/>
      <c r="M242" s="140"/>
      <c r="N242" s="140"/>
      <c r="O242" s="140"/>
      <c r="P242" s="140"/>
      <c r="Q242" s="140"/>
      <c r="R242" s="140"/>
      <c r="S242" s="65"/>
      <c r="T242" s="65"/>
      <c r="U242" s="140"/>
      <c r="V242" s="219">
        <f t="shared" si="149"/>
        <v>100</v>
      </c>
      <c r="W242" s="219">
        <f t="shared" si="141"/>
        <v>100</v>
      </c>
      <c r="X242" s="219">
        <f t="shared" si="150"/>
        <v>100</v>
      </c>
      <c r="Y242" s="219">
        <f t="shared" si="156"/>
        <v>100</v>
      </c>
      <c r="Z242" s="219">
        <f t="shared" si="157"/>
        <v>100</v>
      </c>
      <c r="AA242" s="220">
        <f t="shared" si="158"/>
        <v>100</v>
      </c>
      <c r="AB242" s="220">
        <f t="shared" si="159"/>
        <v>100</v>
      </c>
      <c r="AC242" s="220">
        <f t="shared" si="160"/>
        <v>100</v>
      </c>
      <c r="AD242" s="416">
        <f t="shared" si="155"/>
        <v>100</v>
      </c>
      <c r="AE242" s="416">
        <f t="shared" si="121"/>
        <v>100</v>
      </c>
      <c r="AF242" s="212">
        <f t="shared" si="151"/>
        <v>100</v>
      </c>
      <c r="AG242" s="212">
        <f t="shared" si="152"/>
        <v>100</v>
      </c>
      <c r="AH242" s="212">
        <f t="shared" si="153"/>
        <v>100</v>
      </c>
      <c r="AI242" s="212">
        <f t="shared" si="154"/>
        <v>100</v>
      </c>
      <c r="AJ242" s="231" t="s">
        <v>24864</v>
      </c>
      <c r="AK242" s="258"/>
      <c r="AL242" s="135"/>
      <c r="AM242" s="214"/>
      <c r="AN242" s="118"/>
      <c r="AO242" s="118"/>
      <c r="AP242" s="412"/>
      <c r="AQ242" s="167" t="s">
        <v>760</v>
      </c>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c r="CZ242" s="118"/>
      <c r="DA242" s="118"/>
      <c r="DB242" s="118"/>
      <c r="DC242" s="118"/>
      <c r="DD242" s="118"/>
      <c r="DE242" s="118"/>
      <c r="DF242" s="118"/>
      <c r="DG242" s="118"/>
      <c r="DH242" s="118"/>
      <c r="DI242" s="118"/>
      <c r="DJ242" s="118"/>
      <c r="DK242" s="118"/>
      <c r="DL242" s="118"/>
      <c r="DM242" s="118"/>
      <c r="DN242" s="118"/>
      <c r="DO242" s="118"/>
      <c r="DP242" s="118"/>
      <c r="DQ242" s="118"/>
      <c r="DR242" s="118"/>
      <c r="DS242" s="118"/>
      <c r="DT242" s="118"/>
      <c r="DU242" s="118"/>
      <c r="DV242" s="118"/>
      <c r="DW242" s="118"/>
      <c r="DX242" s="118"/>
      <c r="DY242" s="118"/>
      <c r="DZ242" s="118"/>
      <c r="EA242" s="118"/>
      <c r="EB242" s="118"/>
      <c r="EC242" s="118"/>
      <c r="ED242" s="118"/>
      <c r="EE242" s="118"/>
      <c r="EF242" s="118"/>
      <c r="EG242" s="118"/>
      <c r="EH242" s="118"/>
      <c r="EI242" s="118"/>
      <c r="EJ242" s="118"/>
      <c r="EK242" s="118"/>
      <c r="EL242" s="118"/>
      <c r="EM242" s="118"/>
      <c r="EN242" s="118"/>
      <c r="EO242" s="118"/>
      <c r="EP242" s="118"/>
      <c r="EQ242" s="118"/>
      <c r="ER242" s="118"/>
      <c r="ES242" s="118"/>
      <c r="ET242" s="118"/>
      <c r="EU242" s="118"/>
      <c r="EV242" s="118"/>
      <c r="EW242" s="118"/>
      <c r="EX242" s="118"/>
      <c r="EY242" s="118"/>
      <c r="EZ242" s="118"/>
      <c r="FA242" s="118"/>
      <c r="FB242" s="118"/>
      <c r="FC242" s="118"/>
      <c r="FD242" s="118"/>
      <c r="FE242" s="118"/>
      <c r="FF242" s="118"/>
      <c r="FG242" s="118"/>
      <c r="FH242" s="118"/>
      <c r="FI242" s="118"/>
      <c r="FJ242" s="118"/>
      <c r="FK242" s="118"/>
      <c r="FL242" s="118"/>
      <c r="FM242" s="118"/>
      <c r="FN242" s="118"/>
      <c r="FO242" s="118"/>
      <c r="FP242" s="118"/>
      <c r="FQ242" s="118"/>
      <c r="FR242" s="118"/>
      <c r="FS242" s="118"/>
      <c r="FT242" s="118"/>
      <c r="FU242" s="118"/>
      <c r="FV242" s="118"/>
      <c r="FW242" s="118"/>
      <c r="FX242" s="118"/>
      <c r="FY242" s="118"/>
      <c r="FZ242" s="118"/>
      <c r="GA242" s="118"/>
      <c r="GB242" s="118"/>
      <c r="GC242" s="118"/>
      <c r="GD242" s="118"/>
      <c r="GE242" s="118"/>
      <c r="GF242" s="118"/>
      <c r="GG242" s="118"/>
      <c r="GH242" s="118"/>
      <c r="GI242" s="118"/>
      <c r="GJ242" s="118"/>
      <c r="GK242" s="118"/>
      <c r="GL242" s="118"/>
      <c r="GM242" s="118"/>
      <c r="GN242" s="118"/>
      <c r="GO242" s="118"/>
      <c r="GP242" s="118"/>
      <c r="GQ242" s="118"/>
      <c r="GR242" s="118"/>
      <c r="GS242" s="118"/>
      <c r="GT242" s="118"/>
      <c r="GU242" s="118"/>
      <c r="GV242" s="118"/>
      <c r="GW242" s="118"/>
      <c r="GX242" s="118"/>
      <c r="GY242" s="118"/>
      <c r="GZ242" s="118"/>
      <c r="HA242" s="118"/>
      <c r="HB242" s="118"/>
      <c r="HC242" s="118"/>
      <c r="HD242" s="118"/>
      <c r="HE242" s="118"/>
      <c r="HF242" s="118"/>
      <c r="HG242" s="118"/>
      <c r="HH242" s="118"/>
      <c r="HI242" s="118"/>
      <c r="HJ242" s="118"/>
      <c r="HK242" s="118"/>
      <c r="HL242" s="118"/>
      <c r="HM242" s="118"/>
      <c r="HN242" s="118"/>
      <c r="HO242" s="118"/>
      <c r="HP242" s="118"/>
      <c r="HQ242" s="118"/>
      <c r="HR242" s="118"/>
      <c r="HS242" s="118"/>
      <c r="HT242" s="118"/>
      <c r="HU242" s="118"/>
      <c r="HV242" s="118"/>
      <c r="HW242" s="118"/>
      <c r="HX242" s="118"/>
      <c r="HY242" s="118"/>
      <c r="HZ242" s="118"/>
      <c r="IA242" s="118"/>
      <c r="IB242" s="118"/>
      <c r="IC242" s="118"/>
      <c r="ID242" s="118"/>
      <c r="IE242" s="118"/>
      <c r="IF242" s="118"/>
      <c r="IG242" s="118"/>
      <c r="IH242" s="118"/>
      <c r="II242" s="118"/>
      <c r="IJ242" s="118"/>
      <c r="IK242" s="118"/>
      <c r="IL242" s="118"/>
      <c r="IM242" s="118"/>
      <c r="IN242" s="118"/>
      <c r="IO242" s="118"/>
      <c r="IP242" s="118"/>
      <c r="IQ242" s="118"/>
      <c r="IR242" s="118"/>
      <c r="IS242" s="118"/>
      <c r="IT242" s="118"/>
      <c r="IU242" s="118"/>
      <c r="IV242" s="118"/>
      <c r="IW242" s="118"/>
      <c r="IX242" s="118"/>
      <c r="IY242" s="118"/>
      <c r="IZ242" s="118"/>
      <c r="JA242" s="118"/>
      <c r="JB242" s="118"/>
      <c r="JC242" s="118"/>
      <c r="JD242" s="118"/>
      <c r="JE242" s="118"/>
      <c r="JF242" s="118"/>
      <c r="JG242" s="118"/>
      <c r="JH242" s="118"/>
      <c r="JI242" s="118"/>
      <c r="JJ242" s="118"/>
      <c r="JK242" s="118"/>
      <c r="JL242" s="118"/>
      <c r="JM242" s="118"/>
      <c r="JN242" s="118"/>
      <c r="JO242" s="118"/>
      <c r="JP242" s="118"/>
      <c r="JQ242" s="118"/>
      <c r="JR242" s="118"/>
      <c r="JS242" s="118"/>
      <c r="JT242" s="118"/>
      <c r="JU242" s="118"/>
      <c r="JV242" s="118"/>
      <c r="JW242" s="118"/>
      <c r="JX242" s="118"/>
      <c r="JY242" s="118"/>
      <c r="JZ242" s="118"/>
      <c r="KA242" s="118"/>
      <c r="KB242" s="118"/>
      <c r="KC242" s="118"/>
      <c r="KD242" s="118"/>
      <c r="KE242" s="118"/>
      <c r="KF242" s="118"/>
      <c r="KG242" s="118"/>
      <c r="KH242" s="118"/>
      <c r="KI242" s="118"/>
      <c r="KJ242" s="118"/>
      <c r="KK242" s="118"/>
      <c r="KL242" s="118"/>
      <c r="KM242" s="118"/>
      <c r="KN242" s="118"/>
      <c r="KO242" s="118"/>
      <c r="KP242" s="118"/>
      <c r="KQ242" s="118"/>
      <c r="KR242" s="118"/>
      <c r="KS242" s="118"/>
      <c r="KT242" s="118"/>
      <c r="KU242" s="118"/>
      <c r="KV242" s="118"/>
      <c r="KW242" s="118"/>
      <c r="KX242" s="118"/>
      <c r="KY242" s="118"/>
      <c r="KZ242" s="118"/>
      <c r="LA242" s="118"/>
      <c r="LB242" s="118"/>
      <c r="LC242" s="118"/>
      <c r="LD242" s="118"/>
      <c r="LE242" s="118"/>
      <c r="LF242" s="118"/>
      <c r="LG242" s="118"/>
      <c r="LH242" s="118"/>
      <c r="LI242" s="118"/>
      <c r="LJ242" s="118"/>
      <c r="LK242" s="118"/>
      <c r="LL242" s="118"/>
      <c r="LM242" s="118"/>
      <c r="LN242" s="118"/>
      <c r="LO242" s="118"/>
      <c r="LP242" s="118"/>
      <c r="LQ242" s="118"/>
      <c r="LR242" s="118"/>
      <c r="LS242" s="118"/>
      <c r="LT242" s="118"/>
      <c r="LU242" s="118"/>
      <c r="LV242" s="118"/>
      <c r="LW242" s="118"/>
      <c r="LX242" s="118"/>
      <c r="LY242" s="118"/>
      <c r="LZ242" s="118"/>
      <c r="MA242" s="118"/>
      <c r="MB242" s="118"/>
      <c r="MC242" s="118"/>
      <c r="MD242" s="118"/>
      <c r="ME242" s="118"/>
      <c r="MF242" s="118"/>
      <c r="MG242" s="118"/>
      <c r="MH242" s="118"/>
      <c r="MI242" s="118"/>
      <c r="MJ242" s="118"/>
      <c r="MK242" s="118"/>
      <c r="ML242" s="118"/>
      <c r="MM242" s="118"/>
      <c r="MN242" s="118"/>
      <c r="MO242" s="118"/>
      <c r="MP242" s="118"/>
      <c r="MQ242" s="118"/>
      <c r="MR242" s="118"/>
      <c r="MS242" s="118"/>
      <c r="MT242" s="118"/>
      <c r="MU242" s="118"/>
      <c r="MV242" s="118"/>
      <c r="MW242" s="118"/>
      <c r="MX242" s="118"/>
      <c r="MY242" s="118"/>
      <c r="MZ242" s="118"/>
      <c r="NA242" s="118"/>
      <c r="NB242" s="118"/>
      <c r="NC242" s="118"/>
      <c r="ND242" s="118"/>
      <c r="NE242" s="118"/>
      <c r="NF242" s="118"/>
      <c r="NG242" s="118"/>
      <c r="NH242" s="118"/>
      <c r="NI242" s="118"/>
      <c r="NJ242" s="118"/>
      <c r="NK242" s="118"/>
      <c r="NL242" s="118"/>
      <c r="NM242" s="118"/>
      <c r="NN242" s="118"/>
      <c r="NO242" s="118"/>
      <c r="NP242" s="118"/>
      <c r="NQ242" s="118"/>
      <c r="NR242" s="118"/>
      <c r="NS242" s="118"/>
      <c r="NT242" s="118"/>
      <c r="NU242" s="118"/>
      <c r="NV242" s="118"/>
      <c r="NW242" s="118"/>
      <c r="NX242" s="118"/>
      <c r="NY242" s="118"/>
      <c r="NZ242" s="118"/>
      <c r="OA242" s="118"/>
      <c r="OB242" s="118"/>
      <c r="OC242" s="118"/>
      <c r="OD242" s="118"/>
      <c r="OE242" s="118"/>
      <c r="OF242" s="118"/>
      <c r="OG242" s="118"/>
      <c r="OH242" s="118"/>
      <c r="OI242" s="118"/>
      <c r="OJ242" s="118"/>
      <c r="OK242" s="118"/>
      <c r="OL242" s="118"/>
      <c r="OM242" s="118"/>
      <c r="ON242" s="118"/>
      <c r="OO242" s="118"/>
      <c r="OP242" s="118"/>
      <c r="OQ242" s="118"/>
      <c r="OR242" s="118"/>
      <c r="OS242" s="118"/>
      <c r="OT242" s="118"/>
      <c r="OU242" s="118"/>
      <c r="OV242" s="118"/>
      <c r="OW242" s="118"/>
      <c r="OX242" s="118"/>
      <c r="OY242" s="118"/>
      <c r="OZ242" s="118"/>
      <c r="PA242" s="118"/>
      <c r="PB242" s="118"/>
      <c r="PC242" s="118"/>
      <c r="PD242" s="118"/>
      <c r="PE242" s="118"/>
      <c r="PF242" s="118"/>
      <c r="PG242" s="118"/>
      <c r="PH242" s="118"/>
      <c r="PI242" s="118"/>
      <c r="PJ242" s="118"/>
      <c r="PK242" s="118"/>
      <c r="PL242" s="118"/>
      <c r="PM242" s="118"/>
      <c r="PN242" s="118"/>
      <c r="PO242" s="118"/>
      <c r="PP242" s="118"/>
      <c r="PQ242" s="118"/>
      <c r="PR242" s="118"/>
      <c r="PS242" s="118"/>
      <c r="PT242" s="118"/>
      <c r="PU242" s="118"/>
      <c r="PV242" s="118"/>
      <c r="PW242" s="118"/>
      <c r="PX242" s="118"/>
      <c r="PY242" s="118"/>
      <c r="PZ242" s="118"/>
      <c r="QA242" s="118"/>
      <c r="QB242" s="118"/>
      <c r="QC242" s="118"/>
      <c r="QD242" s="118"/>
      <c r="QE242" s="118"/>
      <c r="QF242" s="118"/>
      <c r="QG242" s="118"/>
      <c r="QH242" s="118"/>
      <c r="QI242" s="118"/>
      <c r="QJ242" s="118"/>
      <c r="QK242" s="118"/>
      <c r="QL242" s="118"/>
      <c r="QM242" s="118"/>
      <c r="QN242" s="118"/>
      <c r="QO242" s="118"/>
      <c r="QP242" s="118"/>
      <c r="QQ242" s="118"/>
      <c r="QR242" s="118"/>
      <c r="QS242" s="118"/>
      <c r="QT242" s="118"/>
      <c r="QU242" s="118"/>
      <c r="QV242" s="118"/>
      <c r="QW242" s="118"/>
      <c r="QX242" s="118"/>
      <c r="QY242" s="118"/>
      <c r="QZ242" s="118"/>
      <c r="RA242" s="118"/>
      <c r="RB242" s="118"/>
      <c r="RC242" s="118"/>
      <c r="RD242" s="118"/>
      <c r="RE242" s="118"/>
      <c r="RF242" s="118"/>
      <c r="RG242" s="118"/>
      <c r="RH242" s="118"/>
      <c r="RI242" s="118"/>
      <c r="RJ242" s="118"/>
      <c r="RK242" s="118"/>
      <c r="RL242" s="118"/>
      <c r="RM242" s="118"/>
      <c r="RN242" s="118"/>
      <c r="RO242" s="118"/>
      <c r="RP242" s="118"/>
      <c r="RQ242" s="118"/>
      <c r="RR242" s="118"/>
      <c r="RS242" s="118"/>
      <c r="RT242" s="118"/>
      <c r="RU242" s="118"/>
      <c r="RV242" s="118"/>
      <c r="RW242" s="118"/>
      <c r="RX242" s="118"/>
      <c r="RY242" s="118"/>
      <c r="RZ242" s="118"/>
      <c r="SA242" s="118"/>
      <c r="SB242" s="118"/>
      <c r="SC242" s="118"/>
      <c r="SD242" s="118"/>
      <c r="SE242" s="118"/>
      <c r="SF242" s="118"/>
      <c r="SG242" s="118"/>
      <c r="SH242" s="118"/>
      <c r="SI242" s="118"/>
      <c r="SJ242" s="118"/>
      <c r="SK242" s="118"/>
      <c r="SL242" s="118"/>
      <c r="SM242" s="118"/>
      <c r="SN242" s="118"/>
      <c r="SO242" s="118"/>
      <c r="SP242" s="118"/>
      <c r="SQ242" s="118"/>
      <c r="SR242" s="118"/>
      <c r="SS242" s="118"/>
      <c r="ST242" s="118"/>
      <c r="SU242" s="118"/>
      <c r="SV242" s="118"/>
      <c r="SW242" s="118"/>
      <c r="SX242" s="118"/>
      <c r="SY242" s="118"/>
      <c r="SZ242" s="118"/>
      <c r="TA242" s="118"/>
      <c r="TB242" s="118"/>
      <c r="TC242" s="118"/>
      <c r="TD242" s="118"/>
      <c r="TE242" s="118"/>
      <c r="TF242" s="118"/>
      <c r="TG242" s="118"/>
      <c r="TH242" s="118"/>
      <c r="TI242" s="118"/>
      <c r="TJ242" s="118"/>
      <c r="TK242" s="118"/>
      <c r="TL242" s="118"/>
      <c r="TM242" s="118"/>
      <c r="TN242" s="118"/>
      <c r="TO242" s="118"/>
      <c r="TP242" s="118"/>
      <c r="TQ242" s="118"/>
      <c r="TR242" s="118"/>
      <c r="TS242" s="118"/>
      <c r="TT242" s="118"/>
      <c r="TU242" s="118"/>
      <c r="TV242" s="118"/>
      <c r="TW242" s="118"/>
      <c r="TX242" s="118"/>
      <c r="TY242" s="118"/>
      <c r="TZ242" s="118"/>
      <c r="UA242" s="118"/>
      <c r="UB242" s="118"/>
      <c r="UC242" s="118"/>
      <c r="UD242" s="118"/>
      <c r="UE242" s="118"/>
      <c r="UF242" s="118"/>
      <c r="UG242" s="118"/>
      <c r="UH242" s="118"/>
      <c r="UI242" s="118"/>
      <c r="UJ242" s="118"/>
      <c r="UK242" s="118"/>
      <c r="UL242" s="118"/>
      <c r="UM242" s="118"/>
      <c r="UN242" s="118"/>
      <c r="UO242" s="118"/>
      <c r="UP242" s="118"/>
      <c r="UQ242" s="118"/>
      <c r="UR242" s="118"/>
      <c r="US242" s="118"/>
      <c r="UT242" s="118"/>
      <c r="UU242" s="118"/>
      <c r="UV242" s="118"/>
      <c r="UW242" s="118"/>
      <c r="UX242" s="118"/>
      <c r="UY242" s="118"/>
      <c r="UZ242" s="118"/>
      <c r="VA242" s="118"/>
      <c r="VB242" s="118"/>
      <c r="VC242" s="118"/>
      <c r="VD242" s="118"/>
      <c r="VE242" s="118"/>
      <c r="VF242" s="118"/>
      <c r="VG242" s="118"/>
      <c r="VH242" s="118"/>
      <c r="VI242" s="118"/>
      <c r="VJ242" s="118"/>
      <c r="VK242" s="118"/>
      <c r="VL242" s="118"/>
      <c r="VM242" s="118"/>
      <c r="VN242" s="118"/>
      <c r="VO242" s="118"/>
      <c r="VP242" s="118"/>
      <c r="VQ242" s="118"/>
      <c r="VR242" s="118"/>
      <c r="VS242" s="118"/>
      <c r="VT242" s="118"/>
      <c r="VU242" s="118"/>
      <c r="VV242" s="118"/>
      <c r="VW242" s="118"/>
      <c r="VX242" s="118"/>
      <c r="VY242" s="118"/>
      <c r="VZ242" s="118"/>
      <c r="WA242" s="118"/>
      <c r="WB242" s="118"/>
      <c r="WC242" s="118"/>
      <c r="WD242" s="118"/>
      <c r="WE242" s="118"/>
      <c r="WF242" s="118"/>
      <c r="WG242" s="118"/>
      <c r="WH242" s="118"/>
      <c r="WI242" s="118"/>
      <c r="WJ242" s="118"/>
      <c r="WK242" s="118"/>
      <c r="WL242" s="118"/>
      <c r="WM242" s="118"/>
      <c r="WN242" s="118"/>
      <c r="WO242" s="118"/>
      <c r="WP242" s="118"/>
      <c r="WQ242" s="118"/>
      <c r="WR242" s="118"/>
      <c r="WS242" s="118"/>
      <c r="WT242" s="118"/>
      <c r="WU242" s="118"/>
      <c r="WV242" s="118"/>
      <c r="WW242" s="118"/>
      <c r="WX242" s="118"/>
      <c r="WY242" s="118"/>
      <c r="WZ242" s="118"/>
      <c r="XA242" s="118"/>
      <c r="XB242" s="118"/>
      <c r="XC242" s="118"/>
      <c r="XD242" s="118"/>
      <c r="XE242" s="118"/>
      <c r="XF242" s="118"/>
      <c r="XG242" s="118"/>
      <c r="XH242" s="118"/>
      <c r="XI242" s="118"/>
      <c r="XJ242" s="118"/>
      <c r="XK242" s="118"/>
      <c r="XL242" s="118"/>
      <c r="XM242" s="118"/>
      <c r="XN242" s="118"/>
      <c r="XO242" s="118"/>
      <c r="XP242" s="118"/>
      <c r="XQ242" s="118"/>
      <c r="XR242" s="118"/>
      <c r="XS242" s="118"/>
      <c r="XT242" s="118"/>
      <c r="XU242" s="118"/>
      <c r="XV242" s="118"/>
      <c r="XW242" s="118"/>
      <c r="XX242" s="118"/>
      <c r="XY242" s="118"/>
      <c r="XZ242" s="118"/>
      <c r="YA242" s="118"/>
      <c r="YB242" s="118"/>
      <c r="YC242" s="118"/>
      <c r="YD242" s="118"/>
      <c r="YE242" s="118"/>
      <c r="YF242" s="118"/>
      <c r="YG242" s="118"/>
      <c r="YH242" s="118"/>
      <c r="YI242" s="118"/>
      <c r="YJ242" s="118"/>
      <c r="YK242" s="118"/>
      <c r="YL242" s="118"/>
      <c r="YM242" s="118"/>
      <c r="YN242" s="118"/>
      <c r="YO242" s="118"/>
      <c r="YP242" s="118"/>
      <c r="YQ242" s="118"/>
      <c r="YR242" s="118"/>
      <c r="YS242" s="118"/>
      <c r="YT242" s="118"/>
      <c r="YU242" s="118"/>
      <c r="YV242" s="118"/>
      <c r="YW242" s="118"/>
      <c r="YX242" s="118"/>
      <c r="YY242" s="118"/>
      <c r="YZ242" s="118"/>
      <c r="ZA242" s="118"/>
      <c r="ZB242" s="118"/>
      <c r="ZC242" s="118"/>
      <c r="ZD242" s="118"/>
      <c r="ZE242" s="118"/>
      <c r="ZF242" s="118"/>
      <c r="ZG242" s="118"/>
      <c r="ZH242" s="118"/>
      <c r="ZI242" s="118"/>
      <c r="ZJ242" s="118"/>
      <c r="ZK242" s="118"/>
      <c r="ZL242" s="118"/>
      <c r="ZM242" s="118"/>
      <c r="ZN242" s="118"/>
      <c r="ZO242" s="118"/>
      <c r="ZP242" s="118"/>
      <c r="ZQ242" s="118"/>
      <c r="ZR242" s="118"/>
      <c r="ZS242" s="118"/>
      <c r="ZT242" s="118"/>
      <c r="ZU242" s="118"/>
      <c r="ZV242" s="118"/>
      <c r="ZW242" s="118"/>
      <c r="ZX242" s="118"/>
      <c r="ZY242" s="118"/>
      <c r="ZZ242" s="118"/>
      <c r="AAA242" s="118"/>
      <c r="AAB242" s="118"/>
      <c r="AAC242" s="118"/>
      <c r="AAD242" s="118"/>
      <c r="AAE242" s="118"/>
      <c r="AAF242" s="118"/>
      <c r="AAG242" s="118"/>
      <c r="AAH242" s="118"/>
      <c r="AAI242" s="118"/>
      <c r="AAJ242" s="118"/>
      <c r="AAK242" s="118"/>
      <c r="AAL242" s="118"/>
      <c r="AAM242" s="118"/>
      <c r="AAN242" s="118"/>
      <c r="AAO242" s="118"/>
      <c r="AAP242" s="118"/>
      <c r="AAQ242" s="118"/>
      <c r="AAR242" s="118"/>
      <c r="AAS242" s="118"/>
      <c r="AAT242" s="118"/>
      <c r="AAU242" s="118"/>
      <c r="AAV242" s="118"/>
      <c r="AAW242" s="118"/>
      <c r="AAX242" s="118"/>
      <c r="AAY242" s="118"/>
      <c r="AAZ242" s="118"/>
      <c r="ABA242" s="118"/>
      <c r="ABB242" s="118"/>
      <c r="ABC242" s="118"/>
      <c r="ABD242" s="118"/>
      <c r="ABE242" s="118"/>
      <c r="ABF242" s="118"/>
      <c r="ABG242" s="118"/>
      <c r="ABH242" s="118"/>
      <c r="ABI242" s="118"/>
      <c r="ABJ242" s="118"/>
      <c r="ABK242" s="118"/>
      <c r="ABL242" s="118"/>
      <c r="ABM242" s="118"/>
      <c r="ABN242" s="118"/>
      <c r="ABO242" s="118"/>
      <c r="ABP242" s="118"/>
      <c r="ABQ242" s="118"/>
      <c r="ABR242" s="118"/>
      <c r="ABS242" s="118"/>
      <c r="ABT242" s="118"/>
      <c r="ABU242" s="118"/>
      <c r="ABV242" s="118"/>
      <c r="ABW242" s="118"/>
      <c r="ABX242" s="118"/>
      <c r="ABY242" s="118"/>
      <c r="ABZ242" s="118"/>
      <c r="ACA242" s="118"/>
      <c r="ACB242" s="118"/>
      <c r="ACC242" s="118"/>
      <c r="ACD242" s="118"/>
      <c r="ACE242" s="118"/>
      <c r="ACF242" s="118"/>
      <c r="ACG242" s="118"/>
      <c r="ACH242" s="118"/>
      <c r="ACI242" s="118"/>
      <c r="ACJ242" s="118"/>
      <c r="ACK242" s="118"/>
      <c r="ACL242" s="118"/>
      <c r="ACM242" s="118"/>
      <c r="ACN242" s="118"/>
      <c r="ACO242" s="118"/>
      <c r="ACP242" s="118"/>
      <c r="ACQ242" s="118"/>
      <c r="ACR242" s="118"/>
      <c r="ACS242" s="118"/>
      <c r="ACT242" s="118"/>
      <c r="ACU242" s="118"/>
      <c r="ACV242" s="118"/>
      <c r="ACW242" s="118"/>
      <c r="ACX242" s="118"/>
      <c r="ACY242" s="118"/>
      <c r="ACZ242" s="118"/>
      <c r="ADA242" s="118"/>
      <c r="ADB242" s="118"/>
      <c r="ADC242" s="118"/>
      <c r="ADD242" s="118"/>
      <c r="ADE242" s="118"/>
      <c r="ADF242" s="118"/>
      <c r="ADG242" s="118"/>
      <c r="ADH242" s="118"/>
      <c r="ADI242" s="118"/>
      <c r="ADJ242" s="118"/>
      <c r="ADK242" s="118"/>
      <c r="ADL242" s="118"/>
      <c r="ADM242" s="118"/>
      <c r="ADN242" s="118"/>
      <c r="ADO242" s="118"/>
      <c r="ADP242" s="118"/>
      <c r="ADQ242" s="118"/>
      <c r="ADR242" s="118"/>
      <c r="ADS242" s="118"/>
      <c r="ADT242" s="118"/>
      <c r="ADU242" s="118"/>
      <c r="ADV242" s="118"/>
      <c r="ADW242" s="118"/>
      <c r="ADX242" s="118"/>
      <c r="ADY242" s="118"/>
      <c r="ADZ242" s="118"/>
      <c r="AEA242" s="118"/>
      <c r="AEB242" s="118"/>
      <c r="AEC242" s="118"/>
      <c r="AED242" s="118"/>
      <c r="AEE242" s="118"/>
      <c r="AEF242" s="118"/>
      <c r="AEG242" s="118"/>
      <c r="AEH242" s="118"/>
      <c r="AEI242" s="118"/>
      <c r="AEJ242" s="118"/>
      <c r="AEK242" s="118"/>
      <c r="AEL242" s="118"/>
      <c r="AEM242" s="118"/>
      <c r="AEN242" s="118"/>
      <c r="AEO242" s="118"/>
      <c r="AEP242" s="118"/>
      <c r="AEQ242" s="118"/>
      <c r="AER242" s="118"/>
      <c r="AES242" s="118"/>
      <c r="AET242" s="118"/>
      <c r="AEU242" s="118"/>
      <c r="AEV242" s="118"/>
      <c r="AEW242" s="118"/>
      <c r="AEX242" s="118"/>
      <c r="AEY242" s="118"/>
      <c r="AEZ242" s="118"/>
      <c r="AFA242" s="118"/>
      <c r="AFB242" s="118"/>
      <c r="AFC242" s="118"/>
      <c r="AFD242" s="118"/>
      <c r="AFE242" s="118"/>
      <c r="AFF242" s="118"/>
      <c r="AFG242" s="118"/>
      <c r="AFH242" s="118"/>
      <c r="AFI242" s="118"/>
      <c r="AFJ242" s="118"/>
      <c r="AFK242" s="118"/>
      <c r="AFL242" s="118"/>
      <c r="AFM242" s="118"/>
      <c r="AFN242" s="118"/>
      <c r="AFO242" s="118"/>
      <c r="AFP242" s="118"/>
      <c r="AFQ242" s="118"/>
      <c r="AFR242" s="118"/>
      <c r="AFS242" s="118"/>
      <c r="AFT242" s="118"/>
      <c r="AFU242" s="118"/>
      <c r="AFV242" s="118"/>
      <c r="AFW242" s="118"/>
      <c r="AFX242" s="118"/>
      <c r="AFY242" s="118"/>
      <c r="AFZ242" s="118"/>
      <c r="AGA242" s="118"/>
      <c r="AGB242" s="118"/>
      <c r="AGC242" s="118"/>
      <c r="AGD242" s="118"/>
      <c r="AGE242" s="118"/>
      <c r="AGF242" s="118"/>
      <c r="AGG242" s="118"/>
      <c r="AGH242" s="118"/>
      <c r="AGI242" s="118"/>
      <c r="AGJ242" s="118"/>
      <c r="AGK242" s="118"/>
      <c r="AGL242" s="118"/>
      <c r="AGM242" s="118"/>
      <c r="AGN242" s="118"/>
      <c r="AGO242" s="118"/>
      <c r="AGP242" s="118"/>
      <c r="AGQ242" s="118"/>
      <c r="AGR242" s="118"/>
      <c r="AGS242" s="118"/>
      <c r="AGT242" s="118"/>
      <c r="AGU242" s="118"/>
      <c r="AGV242" s="118"/>
      <c r="AGW242" s="118"/>
      <c r="AGX242" s="118"/>
      <c r="AGY242" s="118"/>
      <c r="AGZ242" s="118"/>
      <c r="AHA242" s="118"/>
      <c r="AHB242" s="118"/>
      <c r="AHC242" s="118"/>
      <c r="AHD242" s="118"/>
      <c r="AHE242" s="118"/>
      <c r="AHF242" s="118"/>
      <c r="AHG242" s="118"/>
      <c r="AHH242" s="118"/>
      <c r="AHI242" s="118"/>
      <c r="AHJ242" s="118"/>
      <c r="AHK242" s="118"/>
      <c r="AHL242" s="118"/>
      <c r="AHM242" s="118"/>
      <c r="AHN242" s="118"/>
      <c r="AHO242" s="118"/>
      <c r="AHP242" s="118"/>
      <c r="AHQ242" s="118"/>
      <c r="AHR242" s="118"/>
      <c r="AHS242" s="118"/>
      <c r="AHT242" s="118"/>
      <c r="AHU242" s="118"/>
      <c r="AHV242" s="118"/>
      <c r="AHW242" s="118"/>
      <c r="AHX242" s="118"/>
      <c r="AHY242" s="118"/>
      <c r="AHZ242" s="118"/>
      <c r="AIA242" s="118"/>
      <c r="AIB242" s="118"/>
      <c r="AIC242" s="118"/>
      <c r="AID242" s="118"/>
      <c r="AIE242" s="118"/>
      <c r="AIF242" s="118"/>
      <c r="AIG242" s="118"/>
      <c r="AIH242" s="118"/>
      <c r="AII242" s="118"/>
      <c r="AIJ242" s="118"/>
      <c r="AIK242" s="118"/>
      <c r="AIL242" s="118"/>
      <c r="AIM242" s="118"/>
      <c r="AIN242" s="118"/>
      <c r="AIO242" s="118"/>
      <c r="AIP242" s="118"/>
      <c r="AIQ242" s="118"/>
      <c r="AIR242" s="118"/>
      <c r="AIS242" s="118"/>
      <c r="AIT242" s="118"/>
      <c r="AIU242" s="118"/>
      <c r="AIV242" s="118"/>
      <c r="AIW242" s="118"/>
      <c r="AIX242" s="118"/>
      <c r="AIY242" s="118"/>
      <c r="AIZ242" s="118"/>
      <c r="AJA242" s="118"/>
      <c r="AJB242" s="118"/>
      <c r="AJC242" s="118"/>
      <c r="AJD242" s="118"/>
      <c r="AJE242" s="118"/>
      <c r="AJF242" s="118"/>
      <c r="AJG242" s="118"/>
      <c r="AJH242" s="118"/>
      <c r="AJI242" s="118"/>
      <c r="AJJ242" s="118"/>
      <c r="AJK242" s="118"/>
      <c r="AJL242" s="118"/>
      <c r="AJM242" s="118"/>
      <c r="AJN242" s="118"/>
      <c r="AJO242" s="118"/>
      <c r="AJP242" s="118"/>
      <c r="AJQ242" s="118"/>
      <c r="AJR242" s="118"/>
      <c r="AJS242" s="118"/>
      <c r="AJT242" s="118"/>
      <c r="AJU242" s="118"/>
      <c r="AJV242" s="118"/>
      <c r="AJW242" s="118"/>
      <c r="AJX242" s="118"/>
      <c r="AJY242" s="118"/>
      <c r="AJZ242" s="118"/>
      <c r="AKA242" s="118"/>
      <c r="AKB242" s="118"/>
      <c r="AKC242" s="118"/>
      <c r="AKD242" s="118"/>
      <c r="AKE242" s="118"/>
      <c r="AKF242" s="118"/>
      <c r="AKG242" s="118"/>
      <c r="AKH242" s="118"/>
      <c r="AKI242" s="118"/>
      <c r="AKJ242" s="118"/>
      <c r="AKK242" s="118"/>
      <c r="AKL242" s="118"/>
      <c r="AKM242" s="118"/>
      <c r="AKN242" s="118"/>
      <c r="AKO242" s="118"/>
      <c r="AKP242" s="118"/>
      <c r="AKQ242" s="118"/>
      <c r="AKR242" s="118"/>
      <c r="AKS242" s="118"/>
      <c r="AKT242" s="118"/>
      <c r="AKU242" s="118"/>
      <c r="AKV242" s="118"/>
      <c r="AKW242" s="118"/>
      <c r="AKX242" s="118"/>
      <c r="AKY242" s="118"/>
      <c r="AKZ242" s="118"/>
      <c r="ALA242" s="118"/>
      <c r="ALB242" s="118"/>
      <c r="ALC242" s="118"/>
      <c r="ALD242" s="118"/>
      <c r="ALE242" s="118"/>
      <c r="ALF242" s="118"/>
      <c r="ALG242" s="118"/>
      <c r="ALH242" s="118"/>
      <c r="ALI242" s="118"/>
      <c r="ALJ242" s="118"/>
      <c r="ALK242" s="118"/>
      <c r="ALL242" s="118"/>
      <c r="ALM242" s="118"/>
      <c r="ALN242" s="118"/>
      <c r="ALO242" s="118"/>
      <c r="ALP242" s="118"/>
      <c r="ALQ242" s="118"/>
      <c r="ALR242" s="118"/>
      <c r="ALS242" s="118"/>
      <c r="ALT242" s="118"/>
      <c r="ALU242" s="118"/>
      <c r="ALV242" s="118"/>
      <c r="ALW242" s="118"/>
      <c r="ALX242" s="118"/>
      <c r="ALY242" s="118"/>
      <c r="ALZ242" s="118"/>
      <c r="AMA242" s="118"/>
      <c r="AMB242" s="118"/>
      <c r="AMC242" s="118"/>
      <c r="AMD242" s="118"/>
      <c r="AME242" s="118"/>
      <c r="AMF242" s="118"/>
      <c r="AMG242" s="118"/>
      <c r="AMH242" s="118"/>
    </row>
    <row r="243" spans="1:1022" x14ac:dyDescent="0.25">
      <c r="A243" s="242" t="s">
        <v>910</v>
      </c>
      <c r="B243" s="163">
        <v>242</v>
      </c>
      <c r="C243" s="224" t="s">
        <v>24865</v>
      </c>
      <c r="D243" s="178" t="s">
        <v>911</v>
      </c>
      <c r="E243" s="429"/>
      <c r="F243" s="201"/>
      <c r="G243" s="180"/>
      <c r="H243" s="180"/>
      <c r="I243" s="319">
        <v>10.56</v>
      </c>
      <c r="J243" s="366"/>
      <c r="K243" s="140"/>
      <c r="L243" s="140"/>
      <c r="M243" s="140"/>
      <c r="N243" s="140"/>
      <c r="O243" s="140"/>
      <c r="P243" s="140"/>
      <c r="Q243" s="140"/>
      <c r="R243" s="140"/>
      <c r="S243" s="65"/>
      <c r="T243" s="65"/>
      <c r="U243" s="140"/>
      <c r="V243" s="219">
        <f t="shared" si="149"/>
        <v>100</v>
      </c>
      <c r="W243" s="219">
        <f t="shared" si="141"/>
        <v>100</v>
      </c>
      <c r="X243" s="219">
        <f t="shared" si="150"/>
        <v>100</v>
      </c>
      <c r="Y243" s="219">
        <f t="shared" si="156"/>
        <v>100</v>
      </c>
      <c r="Z243" s="219">
        <f t="shared" si="157"/>
        <v>100</v>
      </c>
      <c r="AA243" s="220">
        <f t="shared" si="158"/>
        <v>100</v>
      </c>
      <c r="AB243" s="220">
        <f t="shared" si="159"/>
        <v>100</v>
      </c>
      <c r="AC243" s="220">
        <f t="shared" si="160"/>
        <v>100</v>
      </c>
      <c r="AD243" s="416">
        <f t="shared" si="155"/>
        <v>100</v>
      </c>
      <c r="AE243" s="416">
        <f t="shared" si="121"/>
        <v>100</v>
      </c>
      <c r="AF243" s="212">
        <f t="shared" si="151"/>
        <v>100</v>
      </c>
      <c r="AG243" s="212">
        <f t="shared" si="152"/>
        <v>100</v>
      </c>
      <c r="AH243" s="212">
        <f t="shared" si="153"/>
        <v>100</v>
      </c>
      <c r="AI243" s="212">
        <f t="shared" si="154"/>
        <v>100</v>
      </c>
      <c r="AJ243" s="231" t="s">
        <v>24866</v>
      </c>
      <c r="AK243" s="258"/>
      <c r="AL243" s="135"/>
      <c r="AM243" s="214"/>
      <c r="AN243" s="412"/>
      <c r="AO243" s="412"/>
      <c r="AP243" s="412"/>
      <c r="AQ243" s="167" t="s">
        <v>912</v>
      </c>
      <c r="AR243" s="412"/>
      <c r="AS243" s="412"/>
      <c r="AT243" s="412"/>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c r="CZ243" s="118"/>
      <c r="DA243" s="118"/>
      <c r="DB243" s="118"/>
      <c r="DC243" s="118"/>
      <c r="DD243" s="118"/>
      <c r="DE243" s="118"/>
      <c r="DF243" s="118"/>
      <c r="DG243" s="118"/>
      <c r="DH243" s="118"/>
      <c r="DI243" s="118"/>
      <c r="DJ243" s="118"/>
      <c r="DK243" s="118"/>
      <c r="DL243" s="118"/>
      <c r="DM243" s="118"/>
      <c r="DN243" s="118"/>
      <c r="DO243" s="118"/>
      <c r="DP243" s="118"/>
      <c r="DQ243" s="118"/>
      <c r="DR243" s="118"/>
      <c r="DS243" s="118"/>
      <c r="DT243" s="118"/>
      <c r="DU243" s="118"/>
      <c r="DV243" s="118"/>
      <c r="DW243" s="118"/>
      <c r="DX243" s="118"/>
      <c r="DY243" s="118"/>
      <c r="DZ243" s="118"/>
      <c r="EA243" s="118"/>
      <c r="EB243" s="118"/>
      <c r="EC243" s="118"/>
      <c r="ED243" s="118"/>
      <c r="EE243" s="118"/>
      <c r="EF243" s="118"/>
      <c r="EG243" s="118"/>
      <c r="EH243" s="118"/>
      <c r="EI243" s="118"/>
      <c r="EJ243" s="118"/>
      <c r="EK243" s="118"/>
      <c r="EL243" s="118"/>
      <c r="EM243" s="118"/>
      <c r="EN243" s="118"/>
      <c r="EO243" s="118"/>
      <c r="EP243" s="118"/>
      <c r="EQ243" s="118"/>
      <c r="ER243" s="118"/>
      <c r="ES243" s="118"/>
      <c r="ET243" s="118"/>
      <c r="EU243" s="118"/>
      <c r="EV243" s="118"/>
      <c r="EW243" s="118"/>
      <c r="EX243" s="118"/>
      <c r="EY243" s="118"/>
      <c r="EZ243" s="118"/>
      <c r="FA243" s="118"/>
      <c r="FB243" s="118"/>
      <c r="FC243" s="118"/>
      <c r="FD243" s="118"/>
      <c r="FE243" s="118"/>
      <c r="FF243" s="118"/>
      <c r="FG243" s="118"/>
      <c r="FH243" s="118"/>
      <c r="FI243" s="118"/>
      <c r="FJ243" s="118"/>
      <c r="FK243" s="118"/>
      <c r="FL243" s="118"/>
      <c r="FM243" s="118"/>
      <c r="FN243" s="118"/>
      <c r="FO243" s="118"/>
      <c r="FP243" s="118"/>
      <c r="FQ243" s="118"/>
      <c r="FR243" s="118"/>
      <c r="FS243" s="118"/>
      <c r="FT243" s="118"/>
      <c r="FU243" s="118"/>
      <c r="FV243" s="118"/>
      <c r="FW243" s="118"/>
      <c r="FX243" s="118"/>
      <c r="FY243" s="118"/>
      <c r="FZ243" s="118"/>
      <c r="GA243" s="118"/>
      <c r="GB243" s="118"/>
      <c r="GC243" s="118"/>
      <c r="GD243" s="118"/>
      <c r="GE243" s="118"/>
      <c r="GF243" s="118"/>
      <c r="GG243" s="118"/>
      <c r="GH243" s="118"/>
      <c r="GI243" s="118"/>
      <c r="GJ243" s="118"/>
      <c r="GK243" s="118"/>
      <c r="GL243" s="118"/>
      <c r="GM243" s="118"/>
      <c r="GN243" s="118"/>
      <c r="GO243" s="118"/>
      <c r="GP243" s="118"/>
      <c r="GQ243" s="118"/>
      <c r="GR243" s="118"/>
      <c r="GS243" s="118"/>
      <c r="GT243" s="118"/>
      <c r="GU243" s="118"/>
      <c r="GV243" s="118"/>
      <c r="GW243" s="118"/>
      <c r="GX243" s="118"/>
      <c r="GY243" s="118"/>
      <c r="GZ243" s="118"/>
      <c r="HA243" s="118"/>
      <c r="HB243" s="118"/>
      <c r="HC243" s="118"/>
      <c r="HD243" s="118"/>
      <c r="HE243" s="118"/>
      <c r="HF243" s="118"/>
      <c r="HG243" s="118"/>
      <c r="HH243" s="118"/>
      <c r="HI243" s="118"/>
      <c r="HJ243" s="118"/>
      <c r="HK243" s="118"/>
      <c r="HL243" s="118"/>
      <c r="HM243" s="118"/>
      <c r="HN243" s="118"/>
      <c r="HO243" s="118"/>
      <c r="HP243" s="118"/>
      <c r="HQ243" s="118"/>
      <c r="HR243" s="118"/>
      <c r="HS243" s="118"/>
      <c r="HT243" s="118"/>
      <c r="HU243" s="118"/>
      <c r="HV243" s="118"/>
      <c r="HW243" s="118"/>
      <c r="HX243" s="118"/>
      <c r="HY243" s="118"/>
      <c r="HZ243" s="118"/>
      <c r="IA243" s="118"/>
      <c r="IB243" s="118"/>
      <c r="IC243" s="118"/>
      <c r="ID243" s="118"/>
      <c r="IE243" s="118"/>
      <c r="IF243" s="118"/>
      <c r="IG243" s="118"/>
      <c r="IH243" s="118"/>
      <c r="II243" s="118"/>
      <c r="IJ243" s="118"/>
      <c r="IK243" s="118"/>
      <c r="IL243" s="118"/>
      <c r="IM243" s="118"/>
      <c r="IN243" s="118"/>
      <c r="IO243" s="118"/>
      <c r="IP243" s="118"/>
      <c r="IQ243" s="118"/>
      <c r="IR243" s="118"/>
      <c r="IS243" s="118"/>
      <c r="IT243" s="118"/>
      <c r="IU243" s="118"/>
      <c r="IV243" s="118"/>
      <c r="IW243" s="118"/>
      <c r="IX243" s="118"/>
      <c r="IY243" s="118"/>
      <c r="IZ243" s="118"/>
      <c r="JA243" s="118"/>
      <c r="JB243" s="118"/>
      <c r="JC243" s="118"/>
      <c r="JD243" s="118"/>
      <c r="JE243" s="118"/>
      <c r="JF243" s="118"/>
      <c r="JG243" s="118"/>
      <c r="JH243" s="118"/>
      <c r="JI243" s="118"/>
      <c r="JJ243" s="118"/>
      <c r="JK243" s="118"/>
      <c r="JL243" s="118"/>
      <c r="JM243" s="118"/>
      <c r="JN243" s="118"/>
      <c r="JO243" s="118"/>
      <c r="JP243" s="118"/>
      <c r="JQ243" s="118"/>
      <c r="JR243" s="118"/>
      <c r="JS243" s="118"/>
      <c r="JT243" s="118"/>
      <c r="JU243" s="118"/>
      <c r="JV243" s="118"/>
      <c r="JW243" s="118"/>
      <c r="JX243" s="118"/>
      <c r="JY243" s="118"/>
      <c r="JZ243" s="118"/>
      <c r="KA243" s="118"/>
      <c r="KB243" s="118"/>
      <c r="KC243" s="118"/>
      <c r="KD243" s="118"/>
      <c r="KE243" s="118"/>
      <c r="KF243" s="118"/>
      <c r="KG243" s="118"/>
      <c r="KH243" s="118"/>
      <c r="KI243" s="118"/>
      <c r="KJ243" s="118"/>
      <c r="KK243" s="118"/>
      <c r="KL243" s="118"/>
      <c r="KM243" s="118"/>
      <c r="KN243" s="118"/>
      <c r="KO243" s="118"/>
      <c r="KP243" s="118"/>
      <c r="KQ243" s="118"/>
      <c r="KR243" s="118"/>
      <c r="KS243" s="118"/>
      <c r="KT243" s="118"/>
      <c r="KU243" s="118"/>
      <c r="KV243" s="118"/>
      <c r="KW243" s="118"/>
      <c r="KX243" s="118"/>
      <c r="KY243" s="118"/>
      <c r="KZ243" s="118"/>
      <c r="LA243" s="118"/>
      <c r="LB243" s="118"/>
      <c r="LC243" s="118"/>
      <c r="LD243" s="118"/>
      <c r="LE243" s="118"/>
      <c r="LF243" s="118"/>
      <c r="LG243" s="118"/>
      <c r="LH243" s="118"/>
      <c r="LI243" s="118"/>
      <c r="LJ243" s="118"/>
      <c r="LK243" s="118"/>
      <c r="LL243" s="118"/>
      <c r="LM243" s="118"/>
      <c r="LN243" s="118"/>
      <c r="LO243" s="118"/>
      <c r="LP243" s="118"/>
      <c r="LQ243" s="118"/>
      <c r="LR243" s="118"/>
      <c r="LS243" s="118"/>
      <c r="LT243" s="118"/>
      <c r="LU243" s="118"/>
      <c r="LV243" s="118"/>
      <c r="LW243" s="118"/>
      <c r="LX243" s="118"/>
      <c r="LY243" s="118"/>
      <c r="LZ243" s="118"/>
      <c r="MA243" s="118"/>
      <c r="MB243" s="118"/>
      <c r="MC243" s="118"/>
      <c r="MD243" s="118"/>
      <c r="ME243" s="118"/>
      <c r="MF243" s="118"/>
      <c r="MG243" s="118"/>
      <c r="MH243" s="118"/>
      <c r="MI243" s="118"/>
      <c r="MJ243" s="118"/>
      <c r="MK243" s="118"/>
      <c r="ML243" s="118"/>
      <c r="MM243" s="118"/>
      <c r="MN243" s="118"/>
      <c r="MO243" s="118"/>
      <c r="MP243" s="118"/>
      <c r="MQ243" s="118"/>
      <c r="MR243" s="118"/>
      <c r="MS243" s="118"/>
      <c r="MT243" s="118"/>
      <c r="MU243" s="118"/>
      <c r="MV243" s="118"/>
      <c r="MW243" s="118"/>
      <c r="MX243" s="118"/>
      <c r="MY243" s="118"/>
      <c r="MZ243" s="118"/>
      <c r="NA243" s="118"/>
      <c r="NB243" s="118"/>
      <c r="NC243" s="118"/>
      <c r="ND243" s="118"/>
      <c r="NE243" s="118"/>
      <c r="NF243" s="118"/>
      <c r="NG243" s="118"/>
      <c r="NH243" s="118"/>
      <c r="NI243" s="118"/>
      <c r="NJ243" s="118"/>
      <c r="NK243" s="118"/>
      <c r="NL243" s="118"/>
      <c r="NM243" s="118"/>
      <c r="NN243" s="118"/>
      <c r="NO243" s="118"/>
      <c r="NP243" s="118"/>
      <c r="NQ243" s="118"/>
      <c r="NR243" s="118"/>
      <c r="NS243" s="118"/>
      <c r="NT243" s="118"/>
      <c r="NU243" s="118"/>
      <c r="NV243" s="118"/>
      <c r="NW243" s="118"/>
      <c r="NX243" s="118"/>
      <c r="NY243" s="118"/>
      <c r="NZ243" s="118"/>
      <c r="OA243" s="118"/>
      <c r="OB243" s="118"/>
      <c r="OC243" s="118"/>
      <c r="OD243" s="118"/>
      <c r="OE243" s="118"/>
      <c r="OF243" s="118"/>
      <c r="OG243" s="118"/>
      <c r="OH243" s="118"/>
      <c r="OI243" s="118"/>
      <c r="OJ243" s="118"/>
      <c r="OK243" s="118"/>
      <c r="OL243" s="118"/>
      <c r="OM243" s="118"/>
      <c r="ON243" s="118"/>
      <c r="OO243" s="118"/>
      <c r="OP243" s="118"/>
      <c r="OQ243" s="118"/>
      <c r="OR243" s="118"/>
      <c r="OS243" s="118"/>
      <c r="OT243" s="118"/>
      <c r="OU243" s="118"/>
      <c r="OV243" s="118"/>
      <c r="OW243" s="118"/>
      <c r="OX243" s="118"/>
      <c r="OY243" s="118"/>
      <c r="OZ243" s="118"/>
      <c r="PA243" s="118"/>
      <c r="PB243" s="118"/>
      <c r="PC243" s="118"/>
      <c r="PD243" s="118"/>
      <c r="PE243" s="118"/>
      <c r="PF243" s="118"/>
      <c r="PG243" s="118"/>
      <c r="PH243" s="118"/>
      <c r="PI243" s="118"/>
      <c r="PJ243" s="118"/>
      <c r="PK243" s="118"/>
      <c r="PL243" s="118"/>
      <c r="PM243" s="118"/>
      <c r="PN243" s="118"/>
      <c r="PO243" s="118"/>
      <c r="PP243" s="118"/>
      <c r="PQ243" s="118"/>
      <c r="PR243" s="118"/>
      <c r="PS243" s="118"/>
      <c r="PT243" s="118"/>
      <c r="PU243" s="118"/>
      <c r="PV243" s="118"/>
      <c r="PW243" s="118"/>
      <c r="PX243" s="118"/>
      <c r="PY243" s="118"/>
      <c r="PZ243" s="118"/>
      <c r="QA243" s="118"/>
      <c r="QB243" s="118"/>
      <c r="QC243" s="118"/>
      <c r="QD243" s="118"/>
      <c r="QE243" s="118"/>
      <c r="QF243" s="118"/>
      <c r="QG243" s="118"/>
      <c r="QH243" s="118"/>
      <c r="QI243" s="118"/>
      <c r="QJ243" s="118"/>
      <c r="QK243" s="118"/>
      <c r="QL243" s="118"/>
      <c r="QM243" s="118"/>
      <c r="QN243" s="118"/>
      <c r="QO243" s="118"/>
      <c r="QP243" s="118"/>
      <c r="QQ243" s="118"/>
      <c r="QR243" s="118"/>
      <c r="QS243" s="118"/>
      <c r="QT243" s="118"/>
      <c r="QU243" s="118"/>
      <c r="QV243" s="118"/>
      <c r="QW243" s="118"/>
      <c r="QX243" s="118"/>
      <c r="QY243" s="118"/>
      <c r="QZ243" s="118"/>
      <c r="RA243" s="118"/>
      <c r="RB243" s="118"/>
      <c r="RC243" s="118"/>
      <c r="RD243" s="118"/>
      <c r="RE243" s="118"/>
      <c r="RF243" s="118"/>
      <c r="RG243" s="118"/>
      <c r="RH243" s="118"/>
      <c r="RI243" s="118"/>
      <c r="RJ243" s="118"/>
      <c r="RK243" s="118"/>
      <c r="RL243" s="118"/>
      <c r="RM243" s="118"/>
      <c r="RN243" s="118"/>
      <c r="RO243" s="118"/>
      <c r="RP243" s="118"/>
      <c r="RQ243" s="118"/>
      <c r="RR243" s="118"/>
      <c r="RS243" s="118"/>
      <c r="RT243" s="118"/>
      <c r="RU243" s="118"/>
      <c r="RV243" s="118"/>
      <c r="RW243" s="118"/>
      <c r="RX243" s="118"/>
      <c r="RY243" s="118"/>
      <c r="RZ243" s="118"/>
      <c r="SA243" s="118"/>
      <c r="SB243" s="118"/>
      <c r="SC243" s="118"/>
      <c r="SD243" s="118"/>
      <c r="SE243" s="118"/>
      <c r="SF243" s="118"/>
      <c r="SG243" s="118"/>
      <c r="SH243" s="118"/>
      <c r="SI243" s="118"/>
      <c r="SJ243" s="118"/>
      <c r="SK243" s="118"/>
      <c r="SL243" s="118"/>
      <c r="SM243" s="118"/>
      <c r="SN243" s="118"/>
      <c r="SO243" s="118"/>
      <c r="SP243" s="118"/>
      <c r="SQ243" s="118"/>
      <c r="SR243" s="118"/>
      <c r="SS243" s="118"/>
      <c r="ST243" s="118"/>
      <c r="SU243" s="118"/>
      <c r="SV243" s="118"/>
      <c r="SW243" s="118"/>
      <c r="SX243" s="118"/>
      <c r="SY243" s="118"/>
      <c r="SZ243" s="118"/>
      <c r="TA243" s="118"/>
      <c r="TB243" s="118"/>
      <c r="TC243" s="118"/>
      <c r="TD243" s="118"/>
      <c r="TE243" s="118"/>
      <c r="TF243" s="118"/>
      <c r="TG243" s="118"/>
      <c r="TH243" s="118"/>
      <c r="TI243" s="118"/>
      <c r="TJ243" s="118"/>
      <c r="TK243" s="118"/>
      <c r="TL243" s="118"/>
      <c r="TM243" s="118"/>
      <c r="TN243" s="118"/>
      <c r="TO243" s="118"/>
      <c r="TP243" s="118"/>
      <c r="TQ243" s="118"/>
      <c r="TR243" s="118"/>
      <c r="TS243" s="118"/>
      <c r="TT243" s="118"/>
      <c r="TU243" s="118"/>
      <c r="TV243" s="118"/>
      <c r="TW243" s="118"/>
      <c r="TX243" s="118"/>
      <c r="TY243" s="118"/>
      <c r="TZ243" s="118"/>
      <c r="UA243" s="118"/>
      <c r="UB243" s="118"/>
      <c r="UC243" s="118"/>
      <c r="UD243" s="118"/>
      <c r="UE243" s="118"/>
      <c r="UF243" s="118"/>
      <c r="UG243" s="118"/>
      <c r="UH243" s="118"/>
      <c r="UI243" s="118"/>
      <c r="UJ243" s="118"/>
      <c r="UK243" s="118"/>
      <c r="UL243" s="118"/>
      <c r="UM243" s="118"/>
      <c r="UN243" s="118"/>
      <c r="UO243" s="118"/>
      <c r="UP243" s="118"/>
      <c r="UQ243" s="118"/>
      <c r="UR243" s="118"/>
      <c r="US243" s="118"/>
      <c r="UT243" s="118"/>
      <c r="UU243" s="118"/>
      <c r="UV243" s="118"/>
      <c r="UW243" s="118"/>
      <c r="UX243" s="118"/>
      <c r="UY243" s="118"/>
      <c r="UZ243" s="118"/>
      <c r="VA243" s="118"/>
      <c r="VB243" s="118"/>
      <c r="VC243" s="118"/>
      <c r="VD243" s="118"/>
      <c r="VE243" s="118"/>
      <c r="VF243" s="118"/>
      <c r="VG243" s="118"/>
      <c r="VH243" s="118"/>
      <c r="VI243" s="118"/>
      <c r="VJ243" s="118"/>
      <c r="VK243" s="118"/>
      <c r="VL243" s="118"/>
      <c r="VM243" s="118"/>
      <c r="VN243" s="118"/>
      <c r="VO243" s="118"/>
      <c r="VP243" s="118"/>
      <c r="VQ243" s="118"/>
      <c r="VR243" s="118"/>
      <c r="VS243" s="118"/>
      <c r="VT243" s="118"/>
      <c r="VU243" s="118"/>
      <c r="VV243" s="118"/>
      <c r="VW243" s="118"/>
      <c r="VX243" s="118"/>
      <c r="VY243" s="118"/>
      <c r="VZ243" s="118"/>
      <c r="WA243" s="118"/>
      <c r="WB243" s="118"/>
      <c r="WC243" s="118"/>
      <c r="WD243" s="118"/>
      <c r="WE243" s="118"/>
      <c r="WF243" s="118"/>
      <c r="WG243" s="118"/>
      <c r="WH243" s="118"/>
      <c r="WI243" s="118"/>
      <c r="WJ243" s="118"/>
      <c r="WK243" s="118"/>
      <c r="WL243" s="118"/>
      <c r="WM243" s="118"/>
      <c r="WN243" s="118"/>
      <c r="WO243" s="118"/>
      <c r="WP243" s="118"/>
      <c r="WQ243" s="118"/>
      <c r="WR243" s="118"/>
      <c r="WS243" s="118"/>
      <c r="WT243" s="118"/>
      <c r="WU243" s="118"/>
      <c r="WV243" s="118"/>
      <c r="WW243" s="118"/>
      <c r="WX243" s="118"/>
      <c r="WY243" s="118"/>
      <c r="WZ243" s="118"/>
      <c r="XA243" s="118"/>
      <c r="XB243" s="118"/>
      <c r="XC243" s="118"/>
      <c r="XD243" s="118"/>
      <c r="XE243" s="118"/>
      <c r="XF243" s="118"/>
      <c r="XG243" s="118"/>
      <c r="XH243" s="118"/>
      <c r="XI243" s="118"/>
      <c r="XJ243" s="118"/>
      <c r="XK243" s="118"/>
      <c r="XL243" s="118"/>
      <c r="XM243" s="118"/>
      <c r="XN243" s="118"/>
      <c r="XO243" s="118"/>
      <c r="XP243" s="118"/>
      <c r="XQ243" s="118"/>
      <c r="XR243" s="118"/>
      <c r="XS243" s="118"/>
      <c r="XT243" s="118"/>
      <c r="XU243" s="118"/>
      <c r="XV243" s="118"/>
      <c r="XW243" s="118"/>
      <c r="XX243" s="118"/>
      <c r="XY243" s="118"/>
      <c r="XZ243" s="118"/>
      <c r="YA243" s="118"/>
      <c r="YB243" s="118"/>
      <c r="YC243" s="118"/>
      <c r="YD243" s="118"/>
      <c r="YE243" s="118"/>
      <c r="YF243" s="118"/>
      <c r="YG243" s="118"/>
      <c r="YH243" s="118"/>
      <c r="YI243" s="118"/>
      <c r="YJ243" s="118"/>
      <c r="YK243" s="118"/>
      <c r="YL243" s="118"/>
      <c r="YM243" s="118"/>
      <c r="YN243" s="118"/>
      <c r="YO243" s="118"/>
      <c r="YP243" s="118"/>
      <c r="YQ243" s="118"/>
      <c r="YR243" s="118"/>
      <c r="YS243" s="118"/>
      <c r="YT243" s="118"/>
      <c r="YU243" s="118"/>
      <c r="YV243" s="118"/>
      <c r="YW243" s="118"/>
      <c r="YX243" s="118"/>
      <c r="YY243" s="118"/>
      <c r="YZ243" s="118"/>
      <c r="ZA243" s="118"/>
      <c r="ZB243" s="118"/>
      <c r="ZC243" s="118"/>
      <c r="ZD243" s="118"/>
      <c r="ZE243" s="118"/>
      <c r="ZF243" s="118"/>
      <c r="ZG243" s="118"/>
      <c r="ZH243" s="118"/>
      <c r="ZI243" s="118"/>
      <c r="ZJ243" s="118"/>
      <c r="ZK243" s="118"/>
      <c r="ZL243" s="118"/>
      <c r="ZM243" s="118"/>
      <c r="ZN243" s="118"/>
      <c r="ZO243" s="118"/>
      <c r="ZP243" s="118"/>
      <c r="ZQ243" s="118"/>
      <c r="ZR243" s="118"/>
      <c r="ZS243" s="118"/>
      <c r="ZT243" s="118"/>
      <c r="ZU243" s="118"/>
      <c r="ZV243" s="118"/>
      <c r="ZW243" s="118"/>
      <c r="ZX243" s="118"/>
      <c r="ZY243" s="118"/>
      <c r="ZZ243" s="118"/>
      <c r="AAA243" s="118"/>
      <c r="AAB243" s="118"/>
      <c r="AAC243" s="118"/>
      <c r="AAD243" s="118"/>
      <c r="AAE243" s="118"/>
      <c r="AAF243" s="118"/>
      <c r="AAG243" s="118"/>
      <c r="AAH243" s="118"/>
      <c r="AAI243" s="118"/>
      <c r="AAJ243" s="118"/>
      <c r="AAK243" s="118"/>
      <c r="AAL243" s="118"/>
      <c r="AAM243" s="118"/>
      <c r="AAN243" s="118"/>
      <c r="AAO243" s="118"/>
      <c r="AAP243" s="118"/>
      <c r="AAQ243" s="118"/>
      <c r="AAR243" s="118"/>
      <c r="AAS243" s="118"/>
      <c r="AAT243" s="118"/>
      <c r="AAU243" s="118"/>
      <c r="AAV243" s="118"/>
      <c r="AAW243" s="118"/>
      <c r="AAX243" s="118"/>
      <c r="AAY243" s="118"/>
      <c r="AAZ243" s="118"/>
      <c r="ABA243" s="118"/>
      <c r="ABB243" s="118"/>
      <c r="ABC243" s="118"/>
      <c r="ABD243" s="118"/>
      <c r="ABE243" s="118"/>
      <c r="ABF243" s="118"/>
      <c r="ABG243" s="118"/>
      <c r="ABH243" s="118"/>
      <c r="ABI243" s="118"/>
      <c r="ABJ243" s="118"/>
      <c r="ABK243" s="118"/>
      <c r="ABL243" s="118"/>
      <c r="ABM243" s="118"/>
      <c r="ABN243" s="118"/>
      <c r="ABO243" s="118"/>
      <c r="ABP243" s="118"/>
      <c r="ABQ243" s="118"/>
      <c r="ABR243" s="118"/>
      <c r="ABS243" s="118"/>
      <c r="ABT243" s="118"/>
      <c r="ABU243" s="118"/>
      <c r="ABV243" s="118"/>
      <c r="ABW243" s="118"/>
      <c r="ABX243" s="118"/>
      <c r="ABY243" s="118"/>
      <c r="ABZ243" s="118"/>
      <c r="ACA243" s="118"/>
      <c r="ACB243" s="118"/>
      <c r="ACC243" s="118"/>
      <c r="ACD243" s="118"/>
      <c r="ACE243" s="118"/>
      <c r="ACF243" s="118"/>
      <c r="ACG243" s="118"/>
      <c r="ACH243" s="118"/>
      <c r="ACI243" s="118"/>
      <c r="ACJ243" s="118"/>
      <c r="ACK243" s="118"/>
      <c r="ACL243" s="118"/>
      <c r="ACM243" s="118"/>
      <c r="ACN243" s="118"/>
      <c r="ACO243" s="118"/>
      <c r="ACP243" s="118"/>
      <c r="ACQ243" s="118"/>
      <c r="ACR243" s="118"/>
      <c r="ACS243" s="118"/>
      <c r="ACT243" s="118"/>
      <c r="ACU243" s="118"/>
      <c r="ACV243" s="118"/>
      <c r="ACW243" s="118"/>
      <c r="ACX243" s="118"/>
      <c r="ACY243" s="118"/>
      <c r="ACZ243" s="118"/>
      <c r="ADA243" s="118"/>
      <c r="ADB243" s="118"/>
      <c r="ADC243" s="118"/>
      <c r="ADD243" s="118"/>
      <c r="ADE243" s="118"/>
      <c r="ADF243" s="118"/>
      <c r="ADG243" s="118"/>
      <c r="ADH243" s="118"/>
      <c r="ADI243" s="118"/>
      <c r="ADJ243" s="118"/>
      <c r="ADK243" s="118"/>
      <c r="ADL243" s="118"/>
      <c r="ADM243" s="118"/>
      <c r="ADN243" s="118"/>
      <c r="ADO243" s="118"/>
      <c r="ADP243" s="118"/>
      <c r="ADQ243" s="118"/>
      <c r="ADR243" s="118"/>
      <c r="ADS243" s="118"/>
      <c r="ADT243" s="118"/>
      <c r="ADU243" s="118"/>
      <c r="ADV243" s="118"/>
      <c r="ADW243" s="118"/>
      <c r="ADX243" s="118"/>
      <c r="ADY243" s="118"/>
      <c r="ADZ243" s="118"/>
      <c r="AEA243" s="118"/>
      <c r="AEB243" s="118"/>
      <c r="AEC243" s="118"/>
      <c r="AED243" s="118"/>
      <c r="AEE243" s="118"/>
      <c r="AEF243" s="118"/>
      <c r="AEG243" s="118"/>
      <c r="AEH243" s="118"/>
      <c r="AEI243" s="118"/>
      <c r="AEJ243" s="118"/>
      <c r="AEK243" s="118"/>
      <c r="AEL243" s="118"/>
      <c r="AEM243" s="118"/>
      <c r="AEN243" s="118"/>
      <c r="AEO243" s="118"/>
      <c r="AEP243" s="118"/>
      <c r="AEQ243" s="118"/>
      <c r="AER243" s="118"/>
      <c r="AES243" s="118"/>
      <c r="AET243" s="118"/>
      <c r="AEU243" s="118"/>
      <c r="AEV243" s="118"/>
      <c r="AEW243" s="118"/>
      <c r="AEX243" s="118"/>
      <c r="AEY243" s="118"/>
      <c r="AEZ243" s="118"/>
      <c r="AFA243" s="118"/>
      <c r="AFB243" s="118"/>
      <c r="AFC243" s="118"/>
      <c r="AFD243" s="118"/>
      <c r="AFE243" s="118"/>
      <c r="AFF243" s="118"/>
      <c r="AFG243" s="118"/>
      <c r="AFH243" s="118"/>
      <c r="AFI243" s="118"/>
      <c r="AFJ243" s="118"/>
      <c r="AFK243" s="118"/>
      <c r="AFL243" s="118"/>
      <c r="AFM243" s="118"/>
      <c r="AFN243" s="118"/>
      <c r="AFO243" s="118"/>
      <c r="AFP243" s="118"/>
      <c r="AFQ243" s="118"/>
      <c r="AFR243" s="118"/>
      <c r="AFS243" s="118"/>
      <c r="AFT243" s="118"/>
      <c r="AFU243" s="118"/>
      <c r="AFV243" s="118"/>
      <c r="AFW243" s="118"/>
      <c r="AFX243" s="118"/>
      <c r="AFY243" s="118"/>
      <c r="AFZ243" s="118"/>
      <c r="AGA243" s="118"/>
      <c r="AGB243" s="118"/>
      <c r="AGC243" s="118"/>
      <c r="AGD243" s="118"/>
      <c r="AGE243" s="118"/>
      <c r="AGF243" s="118"/>
      <c r="AGG243" s="118"/>
      <c r="AGH243" s="118"/>
      <c r="AGI243" s="118"/>
      <c r="AGJ243" s="118"/>
      <c r="AGK243" s="118"/>
      <c r="AGL243" s="118"/>
      <c r="AGM243" s="118"/>
      <c r="AGN243" s="118"/>
      <c r="AGO243" s="118"/>
      <c r="AGP243" s="118"/>
      <c r="AGQ243" s="118"/>
      <c r="AGR243" s="118"/>
      <c r="AGS243" s="118"/>
      <c r="AGT243" s="118"/>
      <c r="AGU243" s="118"/>
      <c r="AGV243" s="118"/>
      <c r="AGW243" s="118"/>
      <c r="AGX243" s="118"/>
      <c r="AGY243" s="118"/>
      <c r="AGZ243" s="118"/>
      <c r="AHA243" s="118"/>
      <c r="AHB243" s="118"/>
      <c r="AHC243" s="118"/>
      <c r="AHD243" s="118"/>
      <c r="AHE243" s="118"/>
      <c r="AHF243" s="118"/>
      <c r="AHG243" s="118"/>
      <c r="AHH243" s="118"/>
      <c r="AHI243" s="118"/>
      <c r="AHJ243" s="118"/>
      <c r="AHK243" s="118"/>
      <c r="AHL243" s="118"/>
      <c r="AHM243" s="118"/>
      <c r="AHN243" s="118"/>
      <c r="AHO243" s="118"/>
      <c r="AHP243" s="118"/>
      <c r="AHQ243" s="118"/>
      <c r="AHR243" s="118"/>
      <c r="AHS243" s="118"/>
      <c r="AHT243" s="118"/>
      <c r="AHU243" s="118"/>
      <c r="AHV243" s="118"/>
      <c r="AHW243" s="118"/>
      <c r="AHX243" s="118"/>
      <c r="AHY243" s="118"/>
      <c r="AHZ243" s="118"/>
      <c r="AIA243" s="118"/>
      <c r="AIB243" s="118"/>
      <c r="AIC243" s="118"/>
      <c r="AID243" s="118"/>
      <c r="AIE243" s="118"/>
      <c r="AIF243" s="118"/>
      <c r="AIG243" s="118"/>
      <c r="AIH243" s="118"/>
      <c r="AII243" s="118"/>
      <c r="AIJ243" s="118"/>
      <c r="AIK243" s="118"/>
      <c r="AIL243" s="118"/>
      <c r="AIM243" s="118"/>
      <c r="AIN243" s="118"/>
      <c r="AIO243" s="118"/>
      <c r="AIP243" s="118"/>
      <c r="AIQ243" s="118"/>
      <c r="AIR243" s="118"/>
      <c r="AIS243" s="118"/>
      <c r="AIT243" s="118"/>
      <c r="AIU243" s="118"/>
      <c r="AIV243" s="118"/>
      <c r="AIW243" s="118"/>
      <c r="AIX243" s="118"/>
      <c r="AIY243" s="118"/>
      <c r="AIZ243" s="118"/>
      <c r="AJA243" s="118"/>
      <c r="AJB243" s="118"/>
      <c r="AJC243" s="118"/>
      <c r="AJD243" s="118"/>
      <c r="AJE243" s="118"/>
      <c r="AJF243" s="118"/>
      <c r="AJG243" s="118"/>
      <c r="AJH243" s="118"/>
      <c r="AJI243" s="118"/>
      <c r="AJJ243" s="118"/>
      <c r="AJK243" s="118"/>
      <c r="AJL243" s="118"/>
      <c r="AJM243" s="118"/>
      <c r="AJN243" s="118"/>
      <c r="AJO243" s="118"/>
      <c r="AJP243" s="118"/>
      <c r="AJQ243" s="118"/>
      <c r="AJR243" s="118"/>
      <c r="AJS243" s="118"/>
      <c r="AJT243" s="118"/>
      <c r="AJU243" s="118"/>
      <c r="AJV243" s="118"/>
      <c r="AJW243" s="118"/>
      <c r="AJX243" s="118"/>
      <c r="AJY243" s="118"/>
      <c r="AJZ243" s="118"/>
      <c r="AKA243" s="118"/>
      <c r="AKB243" s="118"/>
      <c r="AKC243" s="118"/>
      <c r="AKD243" s="118"/>
      <c r="AKE243" s="118"/>
      <c r="AKF243" s="118"/>
      <c r="AKG243" s="118"/>
      <c r="AKH243" s="118"/>
      <c r="AKI243" s="118"/>
      <c r="AKJ243" s="118"/>
      <c r="AKK243" s="118"/>
      <c r="AKL243" s="118"/>
      <c r="AKM243" s="118"/>
      <c r="AKN243" s="118"/>
      <c r="AKO243" s="118"/>
      <c r="AKP243" s="118"/>
      <c r="AKQ243" s="118"/>
      <c r="AKR243" s="118"/>
      <c r="AKS243" s="118"/>
      <c r="AKT243" s="118"/>
      <c r="AKU243" s="118"/>
      <c r="AKV243" s="118"/>
      <c r="AKW243" s="118"/>
      <c r="AKX243" s="118"/>
      <c r="AKY243" s="118"/>
      <c r="AKZ243" s="118"/>
      <c r="ALA243" s="118"/>
      <c r="ALB243" s="118"/>
      <c r="ALC243" s="118"/>
      <c r="ALD243" s="118"/>
      <c r="ALE243" s="118"/>
      <c r="ALF243" s="118"/>
      <c r="ALG243" s="118"/>
      <c r="ALH243" s="118"/>
      <c r="ALI243" s="118"/>
      <c r="ALJ243" s="118"/>
      <c r="ALK243" s="118"/>
      <c r="ALL243" s="118"/>
      <c r="ALM243" s="118"/>
      <c r="ALN243" s="118"/>
      <c r="ALO243" s="118"/>
      <c r="ALP243" s="118"/>
      <c r="ALQ243" s="118"/>
      <c r="ALR243" s="118"/>
      <c r="ALS243" s="118"/>
      <c r="ALT243" s="118"/>
      <c r="ALU243" s="118"/>
      <c r="ALV243" s="118"/>
      <c r="ALW243" s="118"/>
      <c r="ALX243" s="118"/>
      <c r="ALY243" s="118"/>
      <c r="ALZ243" s="118"/>
      <c r="AMA243" s="118"/>
      <c r="AMB243" s="118"/>
      <c r="AMC243" s="118"/>
      <c r="AMD243" s="118"/>
      <c r="AME243" s="118"/>
      <c r="AMF243" s="118"/>
      <c r="AMG243" s="118"/>
      <c r="AMH243" s="118"/>
    </row>
    <row r="244" spans="1:1022" x14ac:dyDescent="0.25">
      <c r="A244" s="242" t="s">
        <v>913</v>
      </c>
      <c r="B244" s="163">
        <v>243</v>
      </c>
      <c r="C244" s="224" t="s">
        <v>24867</v>
      </c>
      <c r="D244" s="178" t="s">
        <v>914</v>
      </c>
      <c r="E244" s="429"/>
      <c r="F244" s="201"/>
      <c r="G244" s="180"/>
      <c r="H244" s="180"/>
      <c r="I244" s="319"/>
      <c r="J244" s="332">
        <v>2</v>
      </c>
      <c r="K244" s="332">
        <v>2</v>
      </c>
      <c r="L244" s="140"/>
      <c r="M244" s="140"/>
      <c r="N244" s="140"/>
      <c r="O244" s="336">
        <v>3</v>
      </c>
      <c r="P244" s="140"/>
      <c r="Q244" s="332">
        <v>2</v>
      </c>
      <c r="R244" s="140"/>
      <c r="S244" s="65"/>
      <c r="T244" s="65"/>
      <c r="U244" s="140"/>
      <c r="V244" s="219">
        <f t="shared" si="149"/>
        <v>100</v>
      </c>
      <c r="W244" s="219">
        <f t="shared" si="141"/>
        <v>100</v>
      </c>
      <c r="X244" s="219">
        <f t="shared" si="150"/>
        <v>20</v>
      </c>
      <c r="Y244" s="219">
        <f t="shared" si="156"/>
        <v>100</v>
      </c>
      <c r="Z244" s="219">
        <f t="shared" si="157"/>
        <v>100</v>
      </c>
      <c r="AA244" s="220">
        <f t="shared" si="158"/>
        <v>1</v>
      </c>
      <c r="AB244" s="220">
        <f t="shared" si="159"/>
        <v>100</v>
      </c>
      <c r="AC244" s="220">
        <f t="shared" si="160"/>
        <v>100</v>
      </c>
      <c r="AD244" s="416">
        <f t="shared" si="155"/>
        <v>100</v>
      </c>
      <c r="AE244" s="416">
        <f t="shared" si="121"/>
        <v>100</v>
      </c>
      <c r="AF244" s="212">
        <f t="shared" si="151"/>
        <v>10</v>
      </c>
      <c r="AG244" s="212">
        <f t="shared" si="152"/>
        <v>10</v>
      </c>
      <c r="AH244" s="212">
        <f t="shared" si="153"/>
        <v>100</v>
      </c>
      <c r="AI244" s="212">
        <f t="shared" si="154"/>
        <v>100</v>
      </c>
      <c r="AJ244" s="214"/>
      <c r="AK244" s="258"/>
      <c r="AL244" s="135"/>
      <c r="AM244" s="214"/>
      <c r="AN244" s="412"/>
      <c r="AO244" s="412"/>
      <c r="AP244" s="412"/>
      <c r="AQ244" s="167" t="s">
        <v>783</v>
      </c>
      <c r="AR244" s="412"/>
      <c r="AS244" s="412"/>
      <c r="AT244" s="412"/>
    </row>
    <row r="245" spans="1:1022" ht="17.25" customHeight="1" x14ac:dyDescent="0.25">
      <c r="A245" s="242" t="s">
        <v>915</v>
      </c>
      <c r="B245" s="163">
        <v>244</v>
      </c>
      <c r="C245" s="224" t="s">
        <v>24868</v>
      </c>
      <c r="D245" s="178" t="s">
        <v>916</v>
      </c>
      <c r="E245" s="429"/>
      <c r="F245" s="201"/>
      <c r="G245" s="180"/>
      <c r="H245" s="180"/>
      <c r="I245" s="319"/>
      <c r="J245" s="366"/>
      <c r="K245" s="140"/>
      <c r="L245" s="140"/>
      <c r="M245" s="140"/>
      <c r="N245" s="140"/>
      <c r="O245" s="140"/>
      <c r="P245" s="140"/>
      <c r="Q245" s="140"/>
      <c r="R245" s="140"/>
      <c r="S245" s="65">
        <v>2</v>
      </c>
      <c r="T245" s="65"/>
      <c r="U245" s="140"/>
      <c r="V245" s="219">
        <f t="shared" si="149"/>
        <v>100</v>
      </c>
      <c r="W245" s="219">
        <f t="shared" si="141"/>
        <v>100</v>
      </c>
      <c r="X245" s="219">
        <f t="shared" si="150"/>
        <v>100</v>
      </c>
      <c r="Y245" s="219">
        <f t="shared" si="156"/>
        <v>100</v>
      </c>
      <c r="Z245" s="219">
        <f t="shared" si="157"/>
        <v>100</v>
      </c>
      <c r="AA245" s="220">
        <f t="shared" si="158"/>
        <v>100</v>
      </c>
      <c r="AB245" s="220">
        <f t="shared" si="159"/>
        <v>100</v>
      </c>
      <c r="AC245" s="220">
        <f t="shared" si="160"/>
        <v>3</v>
      </c>
      <c r="AD245" s="416">
        <f t="shared" si="155"/>
        <v>100</v>
      </c>
      <c r="AE245" s="416">
        <f t="shared" si="121"/>
        <v>100</v>
      </c>
      <c r="AF245" s="212">
        <f t="shared" si="151"/>
        <v>100</v>
      </c>
      <c r="AG245" s="212">
        <f t="shared" si="152"/>
        <v>100</v>
      </c>
      <c r="AH245" s="212">
        <f t="shared" si="153"/>
        <v>100</v>
      </c>
      <c r="AI245" s="212">
        <f t="shared" si="154"/>
        <v>100</v>
      </c>
      <c r="AJ245" s="214"/>
      <c r="AK245" s="258"/>
      <c r="AL245" s="135">
        <v>2</v>
      </c>
      <c r="AM245" s="214"/>
      <c r="AN245" s="118"/>
      <c r="AO245" s="118"/>
      <c r="AP245" s="118"/>
      <c r="AQ245" s="167" t="s">
        <v>783</v>
      </c>
      <c r="AR245" s="118"/>
      <c r="AS245" s="118"/>
      <c r="AT245" s="118"/>
    </row>
    <row r="246" spans="1:1022" x14ac:dyDescent="0.25">
      <c r="A246" s="242" t="s">
        <v>917</v>
      </c>
      <c r="B246" s="163">
        <v>245</v>
      </c>
      <c r="C246" s="224" t="s">
        <v>24869</v>
      </c>
      <c r="D246" s="178" t="s">
        <v>918</v>
      </c>
      <c r="E246" s="429"/>
      <c r="F246" s="201"/>
      <c r="G246" s="180"/>
      <c r="H246" s="180"/>
      <c r="I246" s="319">
        <v>2.94</v>
      </c>
      <c r="J246" s="366"/>
      <c r="K246" s="140"/>
      <c r="L246" s="140"/>
      <c r="M246" s="140"/>
      <c r="N246" s="140"/>
      <c r="O246" s="140"/>
      <c r="P246" s="140"/>
      <c r="Q246" s="140"/>
      <c r="R246" s="140"/>
      <c r="S246" s="65" t="s">
        <v>752</v>
      </c>
      <c r="T246" s="65"/>
      <c r="U246" s="140"/>
      <c r="V246" s="219">
        <f t="shared" si="149"/>
        <v>100</v>
      </c>
      <c r="W246" s="219">
        <f t="shared" si="141"/>
        <v>100</v>
      </c>
      <c r="X246" s="219">
        <f t="shared" si="150"/>
        <v>100</v>
      </c>
      <c r="Y246" s="219">
        <f t="shared" si="156"/>
        <v>100</v>
      </c>
      <c r="Z246" s="219">
        <f t="shared" si="157"/>
        <v>100</v>
      </c>
      <c r="AA246" s="220">
        <f t="shared" si="158"/>
        <v>100</v>
      </c>
      <c r="AB246" s="220">
        <f t="shared" si="159"/>
        <v>100</v>
      </c>
      <c r="AC246" s="220">
        <f t="shared" si="160"/>
        <v>0.3</v>
      </c>
      <c r="AD246" s="416">
        <f t="shared" si="155"/>
        <v>100</v>
      </c>
      <c r="AE246" s="416">
        <f t="shared" ref="AE246:AE309" si="161">IF(M246=0,100,IF(M246=1,1,IF(M246="1B",1,IF(M246="1A",0.1,100))))</f>
        <v>100</v>
      </c>
      <c r="AF246" s="212">
        <f t="shared" si="151"/>
        <v>100</v>
      </c>
      <c r="AG246" s="212">
        <f t="shared" si="152"/>
        <v>100</v>
      </c>
      <c r="AH246" s="212">
        <f t="shared" si="153"/>
        <v>100</v>
      </c>
      <c r="AI246" s="212">
        <f t="shared" si="154"/>
        <v>100</v>
      </c>
      <c r="AJ246" s="231" t="s">
        <v>24582</v>
      </c>
      <c r="AK246" s="257">
        <v>1</v>
      </c>
      <c r="AL246" s="135">
        <v>1</v>
      </c>
      <c r="AM246" s="214"/>
      <c r="AN246" s="118"/>
      <c r="AO246" s="118"/>
      <c r="AP246" s="118"/>
      <c r="AQ246" s="229" t="s">
        <v>919</v>
      </c>
      <c r="AR246" s="118"/>
      <c r="AS246" s="118"/>
      <c r="AT246" s="118"/>
      <c r="AU246" s="412"/>
      <c r="AV246" s="412"/>
      <c r="AW246" s="412"/>
      <c r="AX246" s="412"/>
      <c r="AY246" s="412"/>
      <c r="AZ246" s="412"/>
      <c r="BA246" s="412"/>
      <c r="BB246" s="412"/>
      <c r="BC246" s="412"/>
      <c r="BD246" s="412"/>
      <c r="BE246" s="412"/>
      <c r="BF246" s="412"/>
      <c r="BG246" s="412"/>
      <c r="BH246" s="412"/>
      <c r="BI246" s="412"/>
      <c r="BJ246" s="412"/>
      <c r="BK246" s="412"/>
      <c r="BL246" s="412"/>
      <c r="BM246" s="412"/>
      <c r="BN246" s="412"/>
      <c r="BO246" s="412"/>
      <c r="BP246" s="412"/>
      <c r="BQ246" s="412"/>
      <c r="BR246" s="412"/>
      <c r="BS246" s="412"/>
      <c r="BT246" s="412"/>
      <c r="BU246" s="412"/>
      <c r="BV246" s="412"/>
      <c r="BW246" s="412"/>
      <c r="BX246" s="412"/>
      <c r="BY246" s="412"/>
      <c r="BZ246" s="412"/>
      <c r="CA246" s="412"/>
      <c r="CB246" s="412"/>
      <c r="CC246" s="412"/>
      <c r="CD246" s="412"/>
      <c r="CE246" s="412"/>
      <c r="CF246" s="412"/>
      <c r="CG246" s="412"/>
      <c r="CH246" s="412"/>
      <c r="CI246" s="412"/>
      <c r="CJ246" s="412"/>
      <c r="CK246" s="412"/>
      <c r="CL246" s="412"/>
      <c r="CM246" s="412"/>
      <c r="CN246" s="412"/>
      <c r="CO246" s="412"/>
      <c r="CP246" s="412"/>
      <c r="CQ246" s="412"/>
      <c r="CR246" s="412"/>
      <c r="CS246" s="412"/>
      <c r="CT246" s="412"/>
      <c r="CU246" s="412"/>
      <c r="CV246" s="412"/>
      <c r="CW246" s="412"/>
      <c r="CX246" s="412"/>
      <c r="CY246" s="412"/>
      <c r="CZ246" s="412"/>
      <c r="DA246" s="412"/>
      <c r="DB246" s="412"/>
      <c r="DC246" s="412"/>
      <c r="DD246" s="412"/>
      <c r="DE246" s="412"/>
      <c r="DF246" s="412"/>
      <c r="DG246" s="412"/>
      <c r="DH246" s="412"/>
      <c r="DI246" s="412"/>
      <c r="DJ246" s="412"/>
      <c r="DK246" s="412"/>
      <c r="DL246" s="412"/>
      <c r="DM246" s="412"/>
      <c r="DN246" s="412"/>
      <c r="DO246" s="412"/>
      <c r="DP246" s="412"/>
      <c r="DQ246" s="412"/>
      <c r="DR246" s="412"/>
      <c r="DS246" s="412"/>
      <c r="DT246" s="412"/>
      <c r="DU246" s="412"/>
      <c r="DV246" s="412"/>
      <c r="DW246" s="412"/>
      <c r="DX246" s="412"/>
      <c r="DY246" s="412"/>
      <c r="DZ246" s="412"/>
      <c r="EA246" s="412"/>
      <c r="EB246" s="412"/>
      <c r="EC246" s="412"/>
      <c r="ED246" s="412"/>
      <c r="EE246" s="412"/>
      <c r="EF246" s="412"/>
      <c r="EG246" s="412"/>
      <c r="EH246" s="412"/>
      <c r="EI246" s="412"/>
      <c r="EJ246" s="412"/>
      <c r="EK246" s="412"/>
      <c r="EL246" s="412"/>
      <c r="EM246" s="412"/>
      <c r="EN246" s="412"/>
      <c r="EO246" s="412"/>
      <c r="EP246" s="412"/>
      <c r="EQ246" s="412"/>
      <c r="ER246" s="412"/>
      <c r="ES246" s="412"/>
      <c r="ET246" s="412"/>
      <c r="EU246" s="412"/>
      <c r="EV246" s="412"/>
      <c r="EW246" s="412"/>
      <c r="EX246" s="412"/>
      <c r="EY246" s="412"/>
      <c r="EZ246" s="412"/>
      <c r="FA246" s="412"/>
      <c r="FB246" s="412"/>
      <c r="FC246" s="412"/>
      <c r="FD246" s="412"/>
      <c r="FE246" s="412"/>
      <c r="FF246" s="412"/>
      <c r="FG246" s="412"/>
      <c r="FH246" s="412"/>
      <c r="FI246" s="412"/>
      <c r="FJ246" s="412"/>
      <c r="FK246" s="412"/>
      <c r="FL246" s="412"/>
      <c r="FM246" s="412"/>
      <c r="FN246" s="412"/>
      <c r="FO246" s="412"/>
      <c r="FP246" s="412"/>
      <c r="FQ246" s="412"/>
      <c r="FR246" s="412"/>
      <c r="FS246" s="412"/>
      <c r="FT246" s="412"/>
      <c r="FU246" s="412"/>
      <c r="FV246" s="412"/>
      <c r="FW246" s="412"/>
      <c r="FX246" s="412"/>
      <c r="FY246" s="412"/>
      <c r="FZ246" s="412"/>
      <c r="GA246" s="412"/>
      <c r="GB246" s="412"/>
      <c r="GC246" s="412"/>
      <c r="GD246" s="412"/>
      <c r="GE246" s="412"/>
      <c r="GF246" s="412"/>
      <c r="GG246" s="412"/>
      <c r="GH246" s="412"/>
      <c r="GI246" s="412"/>
      <c r="GJ246" s="412"/>
      <c r="GK246" s="412"/>
      <c r="GL246" s="412"/>
      <c r="GM246" s="412"/>
      <c r="GN246" s="412"/>
      <c r="GO246" s="412"/>
      <c r="GP246" s="412"/>
      <c r="GQ246" s="412"/>
      <c r="GR246" s="412"/>
      <c r="GS246" s="412"/>
      <c r="GT246" s="412"/>
      <c r="GU246" s="412"/>
      <c r="GV246" s="412"/>
      <c r="GW246" s="412"/>
      <c r="GX246" s="412"/>
      <c r="GY246" s="412"/>
      <c r="GZ246" s="412"/>
      <c r="HA246" s="412"/>
      <c r="HB246" s="412"/>
      <c r="HC246" s="412"/>
      <c r="HD246" s="412"/>
      <c r="HE246" s="412"/>
      <c r="HF246" s="412"/>
      <c r="HG246" s="412"/>
      <c r="HH246" s="412"/>
      <c r="HI246" s="412"/>
      <c r="HJ246" s="412"/>
      <c r="HK246" s="412"/>
      <c r="HL246" s="412"/>
      <c r="HM246" s="412"/>
      <c r="HN246" s="412"/>
      <c r="HO246" s="412"/>
      <c r="HP246" s="412"/>
      <c r="HQ246" s="412"/>
      <c r="HR246" s="412"/>
      <c r="HS246" s="412"/>
      <c r="HT246" s="412"/>
      <c r="HU246" s="412"/>
      <c r="HV246" s="412"/>
      <c r="HW246" s="412"/>
      <c r="HX246" s="412"/>
      <c r="HY246" s="412"/>
      <c r="HZ246" s="412"/>
      <c r="IA246" s="412"/>
      <c r="IB246" s="412"/>
      <c r="IC246" s="412"/>
      <c r="ID246" s="412"/>
      <c r="IE246" s="412"/>
      <c r="IF246" s="412"/>
      <c r="IG246" s="412"/>
      <c r="IH246" s="412"/>
      <c r="II246" s="412"/>
      <c r="IJ246" s="412"/>
      <c r="IK246" s="412"/>
      <c r="IL246" s="412"/>
      <c r="IM246" s="412"/>
      <c r="IN246" s="412"/>
      <c r="IO246" s="412"/>
      <c r="IP246" s="412"/>
      <c r="IQ246" s="412"/>
      <c r="IR246" s="412"/>
      <c r="IS246" s="412"/>
      <c r="IT246" s="412"/>
      <c r="IU246" s="412"/>
      <c r="IV246" s="412"/>
      <c r="IW246" s="412"/>
      <c r="IX246" s="412"/>
      <c r="IY246" s="412"/>
      <c r="IZ246" s="412"/>
      <c r="JA246" s="412"/>
      <c r="JB246" s="412"/>
      <c r="JC246" s="412"/>
      <c r="JD246" s="412"/>
      <c r="JE246" s="412"/>
      <c r="JF246" s="412"/>
      <c r="JG246" s="412"/>
      <c r="JH246" s="412"/>
      <c r="JI246" s="412"/>
      <c r="JJ246" s="412"/>
      <c r="JK246" s="412"/>
      <c r="JL246" s="412"/>
      <c r="JM246" s="412"/>
      <c r="JN246" s="412"/>
      <c r="JO246" s="412"/>
      <c r="JP246" s="412"/>
      <c r="JQ246" s="412"/>
      <c r="JR246" s="412"/>
      <c r="JS246" s="412"/>
      <c r="JT246" s="412"/>
      <c r="JU246" s="412"/>
      <c r="JV246" s="412"/>
      <c r="JW246" s="412"/>
      <c r="JX246" s="412"/>
      <c r="JY246" s="412"/>
      <c r="JZ246" s="412"/>
      <c r="KA246" s="412"/>
      <c r="KB246" s="412"/>
      <c r="KC246" s="412"/>
      <c r="KD246" s="412"/>
      <c r="KE246" s="412"/>
      <c r="KF246" s="412"/>
      <c r="KG246" s="412"/>
      <c r="KH246" s="412"/>
      <c r="KI246" s="412"/>
      <c r="KJ246" s="412"/>
      <c r="KK246" s="412"/>
      <c r="KL246" s="412"/>
      <c r="KM246" s="412"/>
      <c r="KN246" s="412"/>
      <c r="KO246" s="412"/>
      <c r="KP246" s="412"/>
      <c r="KQ246" s="412"/>
      <c r="KR246" s="412"/>
      <c r="KS246" s="412"/>
      <c r="KT246" s="412"/>
      <c r="KU246" s="412"/>
      <c r="KV246" s="412"/>
      <c r="KW246" s="412"/>
      <c r="KX246" s="412"/>
      <c r="KY246" s="412"/>
      <c r="KZ246" s="412"/>
      <c r="LA246" s="412"/>
      <c r="LB246" s="412"/>
      <c r="LC246" s="412"/>
      <c r="LD246" s="412"/>
      <c r="LE246" s="412"/>
      <c r="LF246" s="412"/>
      <c r="LG246" s="412"/>
      <c r="LH246" s="412"/>
      <c r="LI246" s="412"/>
      <c r="LJ246" s="412"/>
      <c r="LK246" s="412"/>
      <c r="LL246" s="412"/>
      <c r="LM246" s="412"/>
      <c r="LN246" s="412"/>
      <c r="LO246" s="412"/>
      <c r="LP246" s="412"/>
      <c r="LQ246" s="412"/>
      <c r="LR246" s="412"/>
      <c r="LS246" s="412"/>
      <c r="LT246" s="412"/>
      <c r="LU246" s="412"/>
      <c r="LV246" s="412"/>
      <c r="LW246" s="412"/>
      <c r="LX246" s="412"/>
      <c r="LY246" s="412"/>
      <c r="LZ246" s="412"/>
      <c r="MA246" s="412"/>
      <c r="MB246" s="412"/>
      <c r="MC246" s="412"/>
      <c r="MD246" s="412"/>
      <c r="ME246" s="412"/>
      <c r="MF246" s="412"/>
      <c r="MG246" s="412"/>
      <c r="MH246" s="412"/>
      <c r="MI246" s="412"/>
      <c r="MJ246" s="412"/>
      <c r="MK246" s="412"/>
      <c r="ML246" s="412"/>
      <c r="MM246" s="412"/>
      <c r="MN246" s="412"/>
      <c r="MO246" s="412"/>
      <c r="MP246" s="412"/>
      <c r="MQ246" s="412"/>
      <c r="MR246" s="412"/>
      <c r="MS246" s="412"/>
      <c r="MT246" s="412"/>
      <c r="MU246" s="412"/>
      <c r="MV246" s="412"/>
      <c r="MW246" s="412"/>
      <c r="MX246" s="412"/>
      <c r="MY246" s="412"/>
      <c r="MZ246" s="412"/>
      <c r="NA246" s="412"/>
      <c r="NB246" s="412"/>
      <c r="NC246" s="412"/>
      <c r="ND246" s="412"/>
      <c r="NE246" s="412"/>
      <c r="NF246" s="412"/>
      <c r="NG246" s="412"/>
      <c r="NH246" s="412"/>
      <c r="NI246" s="412"/>
      <c r="NJ246" s="412"/>
      <c r="NK246" s="412"/>
      <c r="NL246" s="412"/>
      <c r="NM246" s="412"/>
      <c r="NN246" s="412"/>
      <c r="NO246" s="412"/>
      <c r="NP246" s="412"/>
      <c r="NQ246" s="412"/>
      <c r="NR246" s="412"/>
      <c r="NS246" s="412"/>
      <c r="NT246" s="412"/>
      <c r="NU246" s="412"/>
      <c r="NV246" s="412"/>
      <c r="NW246" s="412"/>
      <c r="NX246" s="412"/>
      <c r="NY246" s="412"/>
      <c r="NZ246" s="412"/>
      <c r="OA246" s="412"/>
      <c r="OB246" s="412"/>
      <c r="OC246" s="412"/>
      <c r="OD246" s="412"/>
      <c r="OE246" s="412"/>
      <c r="OF246" s="412"/>
      <c r="OG246" s="412"/>
      <c r="OH246" s="412"/>
      <c r="OI246" s="412"/>
      <c r="OJ246" s="412"/>
      <c r="OK246" s="412"/>
      <c r="OL246" s="412"/>
      <c r="OM246" s="412"/>
      <c r="ON246" s="412"/>
      <c r="OO246" s="412"/>
      <c r="OP246" s="412"/>
      <c r="OQ246" s="412"/>
      <c r="OR246" s="412"/>
      <c r="OS246" s="412"/>
      <c r="OT246" s="412"/>
      <c r="OU246" s="412"/>
      <c r="OV246" s="412"/>
      <c r="OW246" s="412"/>
      <c r="OX246" s="412"/>
      <c r="OY246" s="412"/>
      <c r="OZ246" s="412"/>
      <c r="PA246" s="412"/>
      <c r="PB246" s="412"/>
      <c r="PC246" s="412"/>
      <c r="PD246" s="412"/>
      <c r="PE246" s="412"/>
      <c r="PF246" s="412"/>
      <c r="PG246" s="412"/>
      <c r="PH246" s="412"/>
      <c r="PI246" s="412"/>
      <c r="PJ246" s="412"/>
      <c r="PK246" s="412"/>
      <c r="PL246" s="412"/>
      <c r="PM246" s="412"/>
      <c r="PN246" s="412"/>
      <c r="PO246" s="412"/>
      <c r="PP246" s="412"/>
      <c r="PQ246" s="412"/>
      <c r="PR246" s="412"/>
      <c r="PS246" s="412"/>
      <c r="PT246" s="412"/>
      <c r="PU246" s="412"/>
      <c r="PV246" s="412"/>
      <c r="PW246" s="412"/>
      <c r="PX246" s="412"/>
      <c r="PY246" s="412"/>
      <c r="PZ246" s="412"/>
      <c r="QA246" s="412"/>
      <c r="QB246" s="412"/>
      <c r="QC246" s="412"/>
      <c r="QD246" s="412"/>
      <c r="QE246" s="412"/>
      <c r="QF246" s="412"/>
      <c r="QG246" s="412"/>
      <c r="QH246" s="412"/>
      <c r="QI246" s="412"/>
      <c r="QJ246" s="412"/>
      <c r="QK246" s="412"/>
      <c r="QL246" s="412"/>
      <c r="QM246" s="412"/>
      <c r="QN246" s="412"/>
      <c r="QO246" s="412"/>
      <c r="QP246" s="412"/>
      <c r="QQ246" s="412"/>
      <c r="QR246" s="412"/>
      <c r="QS246" s="412"/>
      <c r="QT246" s="412"/>
      <c r="QU246" s="412"/>
      <c r="QV246" s="412"/>
      <c r="QW246" s="412"/>
      <c r="QX246" s="412"/>
      <c r="QY246" s="412"/>
      <c r="QZ246" s="412"/>
      <c r="RA246" s="412"/>
      <c r="RB246" s="412"/>
      <c r="RC246" s="412"/>
      <c r="RD246" s="412"/>
      <c r="RE246" s="412"/>
      <c r="RF246" s="412"/>
      <c r="RG246" s="412"/>
      <c r="RH246" s="412"/>
      <c r="RI246" s="412"/>
      <c r="RJ246" s="412"/>
      <c r="RK246" s="412"/>
      <c r="RL246" s="412"/>
      <c r="RM246" s="412"/>
      <c r="RN246" s="412"/>
      <c r="RO246" s="412"/>
      <c r="RP246" s="412"/>
      <c r="RQ246" s="412"/>
      <c r="RR246" s="412"/>
      <c r="RS246" s="412"/>
      <c r="RT246" s="412"/>
      <c r="RU246" s="412"/>
      <c r="RV246" s="412"/>
      <c r="RW246" s="412"/>
      <c r="RX246" s="412"/>
      <c r="RY246" s="412"/>
      <c r="RZ246" s="412"/>
      <c r="SA246" s="412"/>
      <c r="SB246" s="412"/>
      <c r="SC246" s="412"/>
      <c r="SD246" s="412"/>
      <c r="SE246" s="412"/>
      <c r="SF246" s="412"/>
      <c r="SG246" s="412"/>
      <c r="SH246" s="412"/>
      <c r="SI246" s="412"/>
      <c r="SJ246" s="412"/>
      <c r="SK246" s="412"/>
      <c r="SL246" s="412"/>
      <c r="SM246" s="412"/>
      <c r="SN246" s="412"/>
      <c r="SO246" s="412"/>
      <c r="SP246" s="412"/>
      <c r="SQ246" s="412"/>
      <c r="SR246" s="412"/>
      <c r="SS246" s="412"/>
      <c r="ST246" s="412"/>
      <c r="SU246" s="412"/>
      <c r="SV246" s="412"/>
      <c r="SW246" s="412"/>
      <c r="SX246" s="412"/>
      <c r="SY246" s="412"/>
      <c r="SZ246" s="412"/>
      <c r="TA246" s="412"/>
      <c r="TB246" s="412"/>
      <c r="TC246" s="412"/>
      <c r="TD246" s="412"/>
      <c r="TE246" s="412"/>
      <c r="TF246" s="412"/>
      <c r="TG246" s="412"/>
      <c r="TH246" s="412"/>
      <c r="TI246" s="412"/>
      <c r="TJ246" s="412"/>
      <c r="TK246" s="412"/>
      <c r="TL246" s="412"/>
      <c r="TM246" s="412"/>
      <c r="TN246" s="412"/>
      <c r="TO246" s="412"/>
      <c r="TP246" s="412"/>
      <c r="TQ246" s="412"/>
      <c r="TR246" s="412"/>
      <c r="TS246" s="412"/>
      <c r="TT246" s="412"/>
      <c r="TU246" s="412"/>
      <c r="TV246" s="412"/>
      <c r="TW246" s="412"/>
      <c r="TX246" s="412"/>
      <c r="TY246" s="412"/>
      <c r="TZ246" s="412"/>
      <c r="UA246" s="412"/>
      <c r="UB246" s="412"/>
      <c r="UC246" s="412"/>
      <c r="UD246" s="412"/>
      <c r="UE246" s="412"/>
      <c r="UF246" s="412"/>
      <c r="UG246" s="412"/>
      <c r="UH246" s="412"/>
      <c r="UI246" s="412"/>
      <c r="UJ246" s="412"/>
      <c r="UK246" s="412"/>
      <c r="UL246" s="412"/>
      <c r="UM246" s="412"/>
      <c r="UN246" s="412"/>
      <c r="UO246" s="412"/>
      <c r="UP246" s="412"/>
      <c r="UQ246" s="412"/>
      <c r="UR246" s="412"/>
      <c r="US246" s="412"/>
      <c r="UT246" s="412"/>
      <c r="UU246" s="412"/>
      <c r="UV246" s="412"/>
      <c r="UW246" s="412"/>
      <c r="UX246" s="412"/>
      <c r="UY246" s="412"/>
      <c r="UZ246" s="412"/>
      <c r="VA246" s="412"/>
      <c r="VB246" s="412"/>
      <c r="VC246" s="412"/>
      <c r="VD246" s="412"/>
      <c r="VE246" s="412"/>
      <c r="VF246" s="412"/>
      <c r="VG246" s="412"/>
      <c r="VH246" s="412"/>
      <c r="VI246" s="412"/>
      <c r="VJ246" s="412"/>
      <c r="VK246" s="412"/>
      <c r="VL246" s="412"/>
      <c r="VM246" s="412"/>
      <c r="VN246" s="412"/>
      <c r="VO246" s="412"/>
      <c r="VP246" s="412"/>
      <c r="VQ246" s="412"/>
      <c r="VR246" s="412"/>
      <c r="VS246" s="412"/>
      <c r="VT246" s="412"/>
      <c r="VU246" s="412"/>
      <c r="VV246" s="412"/>
      <c r="VW246" s="412"/>
      <c r="VX246" s="412"/>
      <c r="VY246" s="412"/>
      <c r="VZ246" s="412"/>
      <c r="WA246" s="412"/>
      <c r="WB246" s="412"/>
      <c r="WC246" s="412"/>
      <c r="WD246" s="412"/>
      <c r="WE246" s="412"/>
      <c r="WF246" s="412"/>
      <c r="WG246" s="412"/>
      <c r="WH246" s="412"/>
      <c r="WI246" s="412"/>
      <c r="WJ246" s="412"/>
      <c r="WK246" s="412"/>
      <c r="WL246" s="412"/>
      <c r="WM246" s="412"/>
      <c r="WN246" s="412"/>
      <c r="WO246" s="412"/>
      <c r="WP246" s="412"/>
      <c r="WQ246" s="412"/>
      <c r="WR246" s="412"/>
      <c r="WS246" s="412"/>
      <c r="WT246" s="412"/>
      <c r="WU246" s="412"/>
      <c r="WV246" s="412"/>
      <c r="WW246" s="412"/>
      <c r="WX246" s="412"/>
      <c r="WY246" s="412"/>
      <c r="WZ246" s="412"/>
      <c r="XA246" s="412"/>
      <c r="XB246" s="412"/>
      <c r="XC246" s="412"/>
      <c r="XD246" s="412"/>
      <c r="XE246" s="412"/>
      <c r="XF246" s="412"/>
      <c r="XG246" s="412"/>
      <c r="XH246" s="412"/>
      <c r="XI246" s="412"/>
      <c r="XJ246" s="412"/>
      <c r="XK246" s="412"/>
      <c r="XL246" s="412"/>
      <c r="XM246" s="412"/>
      <c r="XN246" s="412"/>
      <c r="XO246" s="412"/>
      <c r="XP246" s="412"/>
      <c r="XQ246" s="412"/>
      <c r="XR246" s="412"/>
      <c r="XS246" s="412"/>
      <c r="XT246" s="412"/>
      <c r="XU246" s="412"/>
      <c r="XV246" s="412"/>
      <c r="XW246" s="412"/>
      <c r="XX246" s="412"/>
      <c r="XY246" s="412"/>
      <c r="XZ246" s="412"/>
      <c r="YA246" s="412"/>
      <c r="YB246" s="412"/>
      <c r="YC246" s="412"/>
      <c r="YD246" s="412"/>
      <c r="YE246" s="412"/>
      <c r="YF246" s="412"/>
      <c r="YG246" s="412"/>
      <c r="YH246" s="412"/>
      <c r="YI246" s="412"/>
      <c r="YJ246" s="412"/>
      <c r="YK246" s="412"/>
      <c r="YL246" s="412"/>
      <c r="YM246" s="412"/>
      <c r="YN246" s="412"/>
      <c r="YO246" s="412"/>
      <c r="YP246" s="412"/>
      <c r="YQ246" s="412"/>
      <c r="YR246" s="412"/>
      <c r="YS246" s="412"/>
      <c r="YT246" s="412"/>
      <c r="YU246" s="412"/>
      <c r="YV246" s="412"/>
      <c r="YW246" s="412"/>
      <c r="YX246" s="412"/>
      <c r="YY246" s="412"/>
      <c r="YZ246" s="412"/>
      <c r="ZA246" s="412"/>
      <c r="ZB246" s="412"/>
      <c r="ZC246" s="412"/>
      <c r="ZD246" s="412"/>
      <c r="ZE246" s="412"/>
      <c r="ZF246" s="412"/>
      <c r="ZG246" s="412"/>
      <c r="ZH246" s="412"/>
      <c r="ZI246" s="412"/>
      <c r="ZJ246" s="412"/>
      <c r="ZK246" s="412"/>
      <c r="ZL246" s="412"/>
      <c r="ZM246" s="412"/>
      <c r="ZN246" s="412"/>
      <c r="ZO246" s="412"/>
      <c r="ZP246" s="412"/>
      <c r="ZQ246" s="412"/>
      <c r="ZR246" s="412"/>
      <c r="ZS246" s="412"/>
      <c r="ZT246" s="412"/>
      <c r="ZU246" s="412"/>
      <c r="ZV246" s="412"/>
      <c r="ZW246" s="412"/>
      <c r="ZX246" s="412"/>
      <c r="ZY246" s="412"/>
      <c r="ZZ246" s="412"/>
      <c r="AAA246" s="412"/>
      <c r="AAB246" s="412"/>
      <c r="AAC246" s="412"/>
      <c r="AAD246" s="412"/>
      <c r="AAE246" s="412"/>
      <c r="AAF246" s="412"/>
      <c r="AAG246" s="412"/>
      <c r="AAH246" s="412"/>
      <c r="AAI246" s="412"/>
      <c r="AAJ246" s="412"/>
      <c r="AAK246" s="412"/>
      <c r="AAL246" s="412"/>
      <c r="AAM246" s="412"/>
      <c r="AAN246" s="412"/>
      <c r="AAO246" s="412"/>
      <c r="AAP246" s="412"/>
      <c r="AAQ246" s="412"/>
      <c r="AAR246" s="412"/>
      <c r="AAS246" s="412"/>
      <c r="AAT246" s="412"/>
      <c r="AAU246" s="412"/>
      <c r="AAV246" s="412"/>
      <c r="AAW246" s="412"/>
      <c r="AAX246" s="412"/>
      <c r="AAY246" s="412"/>
      <c r="AAZ246" s="412"/>
      <c r="ABA246" s="412"/>
      <c r="ABB246" s="412"/>
      <c r="ABC246" s="412"/>
      <c r="ABD246" s="412"/>
      <c r="ABE246" s="412"/>
      <c r="ABF246" s="412"/>
      <c r="ABG246" s="412"/>
      <c r="ABH246" s="412"/>
      <c r="ABI246" s="412"/>
      <c r="ABJ246" s="412"/>
      <c r="ABK246" s="412"/>
      <c r="ABL246" s="412"/>
      <c r="ABM246" s="412"/>
      <c r="ABN246" s="412"/>
      <c r="ABO246" s="412"/>
      <c r="ABP246" s="412"/>
      <c r="ABQ246" s="412"/>
      <c r="ABR246" s="412"/>
      <c r="ABS246" s="412"/>
      <c r="ABT246" s="412"/>
      <c r="ABU246" s="412"/>
      <c r="ABV246" s="412"/>
      <c r="ABW246" s="412"/>
      <c r="ABX246" s="412"/>
      <c r="ABY246" s="412"/>
      <c r="ABZ246" s="412"/>
      <c r="ACA246" s="412"/>
      <c r="ACB246" s="412"/>
      <c r="ACC246" s="412"/>
      <c r="ACD246" s="412"/>
      <c r="ACE246" s="412"/>
      <c r="ACF246" s="412"/>
      <c r="ACG246" s="412"/>
      <c r="ACH246" s="412"/>
      <c r="ACI246" s="412"/>
      <c r="ACJ246" s="412"/>
      <c r="ACK246" s="412"/>
      <c r="ACL246" s="412"/>
      <c r="ACM246" s="412"/>
      <c r="ACN246" s="412"/>
      <c r="ACO246" s="412"/>
      <c r="ACP246" s="412"/>
      <c r="ACQ246" s="412"/>
      <c r="ACR246" s="412"/>
      <c r="ACS246" s="412"/>
      <c r="ACT246" s="412"/>
      <c r="ACU246" s="412"/>
      <c r="ACV246" s="412"/>
      <c r="ACW246" s="412"/>
      <c r="ACX246" s="412"/>
      <c r="ACY246" s="412"/>
      <c r="ACZ246" s="412"/>
      <c r="ADA246" s="412"/>
      <c r="ADB246" s="412"/>
      <c r="ADC246" s="412"/>
      <c r="ADD246" s="412"/>
      <c r="ADE246" s="412"/>
      <c r="ADF246" s="412"/>
      <c r="ADG246" s="412"/>
      <c r="ADH246" s="412"/>
      <c r="ADI246" s="412"/>
      <c r="ADJ246" s="412"/>
      <c r="ADK246" s="412"/>
      <c r="ADL246" s="412"/>
      <c r="ADM246" s="412"/>
      <c r="ADN246" s="412"/>
      <c r="ADO246" s="412"/>
      <c r="ADP246" s="412"/>
      <c r="ADQ246" s="412"/>
      <c r="ADR246" s="412"/>
      <c r="ADS246" s="412"/>
      <c r="ADT246" s="412"/>
      <c r="ADU246" s="412"/>
      <c r="ADV246" s="412"/>
      <c r="ADW246" s="412"/>
      <c r="ADX246" s="412"/>
      <c r="ADY246" s="412"/>
      <c r="ADZ246" s="412"/>
      <c r="AEA246" s="412"/>
      <c r="AEB246" s="412"/>
      <c r="AEC246" s="412"/>
      <c r="AED246" s="412"/>
      <c r="AEE246" s="412"/>
      <c r="AEF246" s="412"/>
      <c r="AEG246" s="412"/>
      <c r="AEH246" s="412"/>
      <c r="AEI246" s="412"/>
      <c r="AEJ246" s="412"/>
      <c r="AEK246" s="412"/>
      <c r="AEL246" s="412"/>
      <c r="AEM246" s="412"/>
      <c r="AEN246" s="412"/>
      <c r="AEO246" s="412"/>
      <c r="AEP246" s="412"/>
      <c r="AEQ246" s="412"/>
      <c r="AER246" s="412"/>
      <c r="AES246" s="412"/>
      <c r="AET246" s="412"/>
      <c r="AEU246" s="412"/>
      <c r="AEV246" s="412"/>
      <c r="AEW246" s="412"/>
      <c r="AEX246" s="412"/>
      <c r="AEY246" s="412"/>
      <c r="AEZ246" s="412"/>
      <c r="AFA246" s="412"/>
      <c r="AFB246" s="412"/>
      <c r="AFC246" s="412"/>
      <c r="AFD246" s="412"/>
      <c r="AFE246" s="412"/>
      <c r="AFF246" s="412"/>
      <c r="AFG246" s="412"/>
      <c r="AFH246" s="412"/>
      <c r="AFI246" s="412"/>
      <c r="AFJ246" s="412"/>
      <c r="AFK246" s="412"/>
      <c r="AFL246" s="412"/>
      <c r="AFM246" s="412"/>
      <c r="AFN246" s="412"/>
      <c r="AFO246" s="412"/>
      <c r="AFP246" s="412"/>
      <c r="AFQ246" s="412"/>
      <c r="AFR246" s="412"/>
      <c r="AFS246" s="412"/>
      <c r="AFT246" s="412"/>
      <c r="AFU246" s="412"/>
      <c r="AFV246" s="412"/>
      <c r="AFW246" s="412"/>
      <c r="AFX246" s="412"/>
      <c r="AFY246" s="412"/>
      <c r="AFZ246" s="412"/>
      <c r="AGA246" s="412"/>
      <c r="AGB246" s="412"/>
      <c r="AGC246" s="412"/>
      <c r="AGD246" s="412"/>
      <c r="AGE246" s="412"/>
      <c r="AGF246" s="412"/>
      <c r="AGG246" s="412"/>
      <c r="AGH246" s="412"/>
      <c r="AGI246" s="412"/>
      <c r="AGJ246" s="412"/>
      <c r="AGK246" s="412"/>
      <c r="AGL246" s="412"/>
      <c r="AGM246" s="412"/>
      <c r="AGN246" s="412"/>
      <c r="AGO246" s="412"/>
      <c r="AGP246" s="412"/>
      <c r="AGQ246" s="412"/>
      <c r="AGR246" s="412"/>
      <c r="AGS246" s="412"/>
      <c r="AGT246" s="412"/>
      <c r="AGU246" s="412"/>
      <c r="AGV246" s="412"/>
      <c r="AGW246" s="412"/>
      <c r="AGX246" s="412"/>
      <c r="AGY246" s="412"/>
      <c r="AGZ246" s="412"/>
      <c r="AHA246" s="412"/>
      <c r="AHB246" s="412"/>
      <c r="AHC246" s="412"/>
      <c r="AHD246" s="412"/>
      <c r="AHE246" s="412"/>
      <c r="AHF246" s="412"/>
      <c r="AHG246" s="412"/>
      <c r="AHH246" s="412"/>
      <c r="AHI246" s="412"/>
      <c r="AHJ246" s="412"/>
      <c r="AHK246" s="412"/>
      <c r="AHL246" s="412"/>
      <c r="AHM246" s="412"/>
      <c r="AHN246" s="412"/>
      <c r="AHO246" s="412"/>
      <c r="AHP246" s="412"/>
      <c r="AHQ246" s="412"/>
      <c r="AHR246" s="412"/>
      <c r="AHS246" s="412"/>
      <c r="AHT246" s="412"/>
      <c r="AHU246" s="412"/>
      <c r="AHV246" s="412"/>
      <c r="AHW246" s="412"/>
      <c r="AHX246" s="412"/>
      <c r="AHY246" s="412"/>
      <c r="AHZ246" s="412"/>
      <c r="AIA246" s="412"/>
      <c r="AIB246" s="412"/>
      <c r="AIC246" s="412"/>
      <c r="AID246" s="412"/>
      <c r="AIE246" s="412"/>
      <c r="AIF246" s="412"/>
      <c r="AIG246" s="412"/>
      <c r="AIH246" s="412"/>
      <c r="AII246" s="412"/>
      <c r="AIJ246" s="412"/>
      <c r="AIK246" s="412"/>
      <c r="AIL246" s="412"/>
      <c r="AIM246" s="412"/>
      <c r="AIN246" s="412"/>
      <c r="AIO246" s="412"/>
      <c r="AIP246" s="412"/>
      <c r="AIQ246" s="412"/>
      <c r="AIR246" s="412"/>
      <c r="AIS246" s="412"/>
      <c r="AIT246" s="412"/>
      <c r="AIU246" s="412"/>
      <c r="AIV246" s="412"/>
      <c r="AIW246" s="412"/>
      <c r="AIX246" s="412"/>
      <c r="AIY246" s="412"/>
      <c r="AIZ246" s="412"/>
      <c r="AJA246" s="412"/>
      <c r="AJB246" s="412"/>
      <c r="AJC246" s="412"/>
      <c r="AJD246" s="412"/>
      <c r="AJE246" s="412"/>
      <c r="AJF246" s="412"/>
      <c r="AJG246" s="412"/>
      <c r="AJH246" s="412"/>
      <c r="AJI246" s="412"/>
      <c r="AJJ246" s="412"/>
      <c r="AJK246" s="412"/>
      <c r="AJL246" s="412"/>
      <c r="AJM246" s="412"/>
      <c r="AJN246" s="412"/>
      <c r="AJO246" s="412"/>
      <c r="AJP246" s="412"/>
      <c r="AJQ246" s="412"/>
      <c r="AJR246" s="412"/>
      <c r="AJS246" s="412"/>
      <c r="AJT246" s="412"/>
      <c r="AJU246" s="412"/>
      <c r="AJV246" s="412"/>
      <c r="AJW246" s="412"/>
      <c r="AJX246" s="412"/>
      <c r="AJY246" s="412"/>
      <c r="AJZ246" s="412"/>
      <c r="AKA246" s="412"/>
      <c r="AKB246" s="412"/>
      <c r="AKC246" s="412"/>
      <c r="AKD246" s="412"/>
      <c r="AKE246" s="412"/>
      <c r="AKF246" s="412"/>
      <c r="AKG246" s="412"/>
      <c r="AKH246" s="412"/>
      <c r="AKI246" s="412"/>
      <c r="AKJ246" s="412"/>
      <c r="AKK246" s="412"/>
      <c r="AKL246" s="412"/>
      <c r="AKM246" s="412"/>
      <c r="AKN246" s="412"/>
      <c r="AKO246" s="412"/>
      <c r="AKP246" s="412"/>
      <c r="AKQ246" s="412"/>
      <c r="AKR246" s="412"/>
      <c r="AKS246" s="412"/>
      <c r="AKT246" s="412"/>
      <c r="AKU246" s="412"/>
      <c r="AKV246" s="412"/>
      <c r="AKW246" s="412"/>
      <c r="AKX246" s="412"/>
      <c r="AKY246" s="412"/>
      <c r="AKZ246" s="412"/>
      <c r="ALA246" s="412"/>
      <c r="ALB246" s="412"/>
      <c r="ALC246" s="412"/>
      <c r="ALD246" s="412"/>
      <c r="ALE246" s="412"/>
      <c r="ALF246" s="412"/>
      <c r="ALG246" s="412"/>
      <c r="ALH246" s="412"/>
      <c r="ALI246" s="412"/>
      <c r="ALJ246" s="412"/>
      <c r="ALK246" s="412"/>
      <c r="ALL246" s="412"/>
      <c r="ALM246" s="412"/>
      <c r="ALN246" s="412"/>
      <c r="ALO246" s="412"/>
      <c r="ALP246" s="412"/>
      <c r="ALQ246" s="412"/>
      <c r="ALR246" s="412"/>
      <c r="ALS246" s="412"/>
      <c r="ALT246" s="412"/>
      <c r="ALU246" s="412"/>
      <c r="ALV246" s="412"/>
      <c r="ALW246" s="412"/>
      <c r="ALX246" s="412"/>
      <c r="ALY246" s="412"/>
      <c r="ALZ246" s="412"/>
      <c r="AMA246" s="412"/>
      <c r="AMB246" s="412"/>
      <c r="AMC246" s="412"/>
      <c r="AMD246" s="412"/>
      <c r="AME246" s="412"/>
      <c r="AMF246" s="412"/>
      <c r="AMG246" s="412"/>
      <c r="AMH246" s="412"/>
    </row>
    <row r="247" spans="1:1022" x14ac:dyDescent="0.25">
      <c r="A247" s="242" t="s">
        <v>920</v>
      </c>
      <c r="B247" s="163">
        <v>246</v>
      </c>
      <c r="C247" s="224" t="s">
        <v>24870</v>
      </c>
      <c r="D247" s="178" t="s">
        <v>921</v>
      </c>
      <c r="E247" s="429"/>
      <c r="F247" s="201"/>
      <c r="G247" s="180"/>
      <c r="H247" s="180"/>
      <c r="I247" s="319">
        <v>4.17</v>
      </c>
      <c r="J247" s="366"/>
      <c r="K247" s="140"/>
      <c r="L247" s="140"/>
      <c r="M247" s="140"/>
      <c r="N247" s="140"/>
      <c r="O247" s="140"/>
      <c r="P247" s="140"/>
      <c r="Q247" s="140"/>
      <c r="R247" s="140"/>
      <c r="S247" s="65" t="s">
        <v>752</v>
      </c>
      <c r="T247" s="65"/>
      <c r="U247" s="140"/>
      <c r="V247" s="219">
        <f t="shared" si="149"/>
        <v>100</v>
      </c>
      <c r="W247" s="219">
        <f t="shared" si="141"/>
        <v>100</v>
      </c>
      <c r="X247" s="219">
        <f t="shared" si="150"/>
        <v>100</v>
      </c>
      <c r="Y247" s="219">
        <f t="shared" si="156"/>
        <v>100</v>
      </c>
      <c r="Z247" s="219">
        <f t="shared" si="157"/>
        <v>100</v>
      </c>
      <c r="AA247" s="220">
        <f t="shared" si="158"/>
        <v>100</v>
      </c>
      <c r="AB247" s="220">
        <f t="shared" si="159"/>
        <v>100</v>
      </c>
      <c r="AC247" s="220">
        <f t="shared" si="160"/>
        <v>0.3</v>
      </c>
      <c r="AD247" s="416">
        <f t="shared" si="155"/>
        <v>100</v>
      </c>
      <c r="AE247" s="416">
        <f t="shared" si="161"/>
        <v>100</v>
      </c>
      <c r="AF247" s="212">
        <f t="shared" si="151"/>
        <v>100</v>
      </c>
      <c r="AG247" s="212">
        <f t="shared" si="152"/>
        <v>100</v>
      </c>
      <c r="AH247" s="212">
        <f t="shared" si="153"/>
        <v>100</v>
      </c>
      <c r="AI247" s="212">
        <f t="shared" si="154"/>
        <v>100</v>
      </c>
      <c r="AJ247" s="231" t="s">
        <v>24844</v>
      </c>
      <c r="AK247" s="258">
        <v>1</v>
      </c>
      <c r="AL247" s="135">
        <v>2</v>
      </c>
      <c r="AM247" s="214"/>
      <c r="AN247" s="118"/>
      <c r="AO247" s="118"/>
      <c r="AP247" s="412"/>
      <c r="AQ247" s="167" t="s">
        <v>922</v>
      </c>
      <c r="AR247" s="118"/>
      <c r="AS247" s="118"/>
      <c r="AT247" s="118"/>
    </row>
    <row r="248" spans="1:1022" x14ac:dyDescent="0.25">
      <c r="A248" s="242" t="s">
        <v>923</v>
      </c>
      <c r="B248" s="163">
        <v>247</v>
      </c>
      <c r="C248" s="224" t="s">
        <v>24871</v>
      </c>
      <c r="D248" s="178" t="s">
        <v>924</v>
      </c>
      <c r="E248" s="429"/>
      <c r="F248" s="201"/>
      <c r="G248" s="180"/>
      <c r="H248" s="180"/>
      <c r="I248" s="319">
        <v>4.3600000000000003</v>
      </c>
      <c r="J248" s="366"/>
      <c r="K248" s="140"/>
      <c r="L248" s="140"/>
      <c r="M248" s="140"/>
      <c r="N248" s="140"/>
      <c r="O248" s="140"/>
      <c r="P248" s="140"/>
      <c r="Q248" s="140"/>
      <c r="R248" s="140"/>
      <c r="S248" s="65" t="s">
        <v>752</v>
      </c>
      <c r="T248" s="65"/>
      <c r="U248" s="140"/>
      <c r="V248" s="219">
        <f t="shared" si="149"/>
        <v>100</v>
      </c>
      <c r="W248" s="219">
        <f t="shared" si="141"/>
        <v>100</v>
      </c>
      <c r="X248" s="219">
        <f t="shared" si="150"/>
        <v>100</v>
      </c>
      <c r="Y248" s="219">
        <f t="shared" si="156"/>
        <v>100</v>
      </c>
      <c r="Z248" s="219">
        <f t="shared" si="157"/>
        <v>100</v>
      </c>
      <c r="AA248" s="220">
        <f t="shared" si="158"/>
        <v>100</v>
      </c>
      <c r="AB248" s="220">
        <f t="shared" si="159"/>
        <v>100</v>
      </c>
      <c r="AC248" s="220">
        <f t="shared" si="160"/>
        <v>0.3</v>
      </c>
      <c r="AD248" s="416">
        <f t="shared" si="155"/>
        <v>100</v>
      </c>
      <c r="AE248" s="416">
        <f t="shared" si="161"/>
        <v>100</v>
      </c>
      <c r="AF248" s="212">
        <f t="shared" si="151"/>
        <v>100</v>
      </c>
      <c r="AG248" s="212">
        <f t="shared" si="152"/>
        <v>100</v>
      </c>
      <c r="AH248" s="212">
        <f t="shared" si="153"/>
        <v>100</v>
      </c>
      <c r="AI248" s="212">
        <f t="shared" si="154"/>
        <v>100</v>
      </c>
      <c r="AJ248" s="231" t="s">
        <v>24872</v>
      </c>
      <c r="AK248" s="257">
        <v>1</v>
      </c>
      <c r="AL248" s="135">
        <v>1</v>
      </c>
      <c r="AM248" s="214"/>
      <c r="AN248" s="118"/>
      <c r="AO248" s="118"/>
      <c r="AP248" s="118"/>
      <c r="AQ248" s="167" t="s">
        <v>925</v>
      </c>
      <c r="AR248" s="118"/>
      <c r="AS248" s="118"/>
      <c r="AT248" s="118"/>
    </row>
    <row r="249" spans="1:1022" x14ac:dyDescent="0.25">
      <c r="A249" s="242" t="s">
        <v>926</v>
      </c>
      <c r="B249" s="163">
        <v>248</v>
      </c>
      <c r="C249" s="224" t="s">
        <v>24873</v>
      </c>
      <c r="D249" s="178" t="s">
        <v>927</v>
      </c>
      <c r="E249" s="429"/>
      <c r="F249" s="201"/>
      <c r="G249" s="180"/>
      <c r="H249" s="180"/>
      <c r="I249" s="319"/>
      <c r="J249" s="366"/>
      <c r="K249" s="140"/>
      <c r="L249" s="335">
        <v>1</v>
      </c>
      <c r="M249" s="140"/>
      <c r="N249" s="140"/>
      <c r="O249" s="140"/>
      <c r="P249" s="140"/>
      <c r="Q249" s="140"/>
      <c r="R249" s="140"/>
      <c r="S249" s="65" t="s">
        <v>752</v>
      </c>
      <c r="T249" s="65"/>
      <c r="U249" s="140"/>
      <c r="V249" s="219">
        <f t="shared" si="149"/>
        <v>100</v>
      </c>
      <c r="W249" s="219">
        <f t="shared" si="141"/>
        <v>100</v>
      </c>
      <c r="X249" s="219">
        <f t="shared" si="150"/>
        <v>100</v>
      </c>
      <c r="Y249" s="219">
        <f t="shared" si="156"/>
        <v>100</v>
      </c>
      <c r="Z249" s="219">
        <f t="shared" si="157"/>
        <v>100</v>
      </c>
      <c r="AA249" s="220">
        <f t="shared" si="158"/>
        <v>100</v>
      </c>
      <c r="AB249" s="220">
        <f t="shared" si="159"/>
        <v>100</v>
      </c>
      <c r="AC249" s="220">
        <f t="shared" si="160"/>
        <v>0.3</v>
      </c>
      <c r="AD249" s="416">
        <f t="shared" si="155"/>
        <v>1</v>
      </c>
      <c r="AE249" s="416">
        <f t="shared" si="161"/>
        <v>100</v>
      </c>
      <c r="AF249" s="212">
        <f t="shared" si="151"/>
        <v>100</v>
      </c>
      <c r="AG249" s="212">
        <f t="shared" si="152"/>
        <v>100</v>
      </c>
      <c r="AH249" s="212">
        <f t="shared" si="153"/>
        <v>100</v>
      </c>
      <c r="AI249" s="212">
        <f t="shared" si="154"/>
        <v>100</v>
      </c>
      <c r="AJ249" s="214"/>
      <c r="AK249" s="258">
        <v>1</v>
      </c>
      <c r="AL249" s="135"/>
      <c r="AM249" s="214"/>
      <c r="AN249" s="118"/>
      <c r="AO249" s="118"/>
      <c r="AP249" s="118"/>
      <c r="AQ249" s="167" t="s">
        <v>928</v>
      </c>
      <c r="AR249" s="118"/>
      <c r="AS249" s="118"/>
      <c r="AT249" s="118"/>
      <c r="AU249" s="412"/>
      <c r="AV249" s="412"/>
      <c r="AW249" s="412"/>
      <c r="AX249" s="412"/>
      <c r="AY249" s="412"/>
      <c r="AZ249" s="412"/>
      <c r="BA249" s="412"/>
      <c r="BB249" s="412"/>
      <c r="BC249" s="412"/>
      <c r="BD249" s="412"/>
      <c r="BE249" s="412"/>
      <c r="BF249" s="412"/>
      <c r="BG249" s="412"/>
      <c r="BH249" s="412"/>
      <c r="BI249" s="412"/>
      <c r="BJ249" s="412"/>
      <c r="BK249" s="412"/>
      <c r="BL249" s="412"/>
      <c r="BM249" s="412"/>
      <c r="BN249" s="412"/>
      <c r="BO249" s="412"/>
      <c r="BP249" s="412"/>
      <c r="BQ249" s="412"/>
      <c r="BR249" s="412"/>
      <c r="BS249" s="412"/>
      <c r="BT249" s="412"/>
      <c r="BU249" s="412"/>
      <c r="BV249" s="412"/>
      <c r="BW249" s="412"/>
      <c r="BX249" s="412"/>
      <c r="BY249" s="412"/>
      <c r="BZ249" s="412"/>
      <c r="CA249" s="412"/>
      <c r="CB249" s="412"/>
      <c r="CC249" s="412"/>
      <c r="CD249" s="412"/>
      <c r="CE249" s="412"/>
      <c r="CF249" s="412"/>
      <c r="CG249" s="412"/>
      <c r="CH249" s="412"/>
      <c r="CI249" s="412"/>
      <c r="CJ249" s="412"/>
      <c r="CK249" s="412"/>
      <c r="CL249" s="412"/>
      <c r="CM249" s="412"/>
      <c r="CN249" s="412"/>
      <c r="CO249" s="412"/>
      <c r="CP249" s="412"/>
      <c r="CQ249" s="412"/>
      <c r="CR249" s="412"/>
      <c r="CS249" s="412"/>
      <c r="CT249" s="412"/>
      <c r="CU249" s="412"/>
      <c r="CV249" s="412"/>
      <c r="CW249" s="412"/>
      <c r="CX249" s="412"/>
      <c r="CY249" s="412"/>
      <c r="CZ249" s="412"/>
      <c r="DA249" s="412"/>
      <c r="DB249" s="412"/>
      <c r="DC249" s="412"/>
      <c r="DD249" s="412"/>
      <c r="DE249" s="412"/>
      <c r="DF249" s="412"/>
      <c r="DG249" s="412"/>
      <c r="DH249" s="412"/>
      <c r="DI249" s="412"/>
      <c r="DJ249" s="412"/>
      <c r="DK249" s="412"/>
      <c r="DL249" s="412"/>
      <c r="DM249" s="412"/>
      <c r="DN249" s="412"/>
      <c r="DO249" s="412"/>
      <c r="DP249" s="412"/>
      <c r="DQ249" s="412"/>
      <c r="DR249" s="412"/>
      <c r="DS249" s="412"/>
      <c r="DT249" s="412"/>
      <c r="DU249" s="412"/>
      <c r="DV249" s="412"/>
      <c r="DW249" s="412"/>
      <c r="DX249" s="412"/>
      <c r="DY249" s="412"/>
      <c r="DZ249" s="412"/>
      <c r="EA249" s="412"/>
      <c r="EB249" s="412"/>
      <c r="EC249" s="412"/>
      <c r="ED249" s="412"/>
      <c r="EE249" s="412"/>
      <c r="EF249" s="412"/>
      <c r="EG249" s="412"/>
      <c r="EH249" s="412"/>
      <c r="EI249" s="412"/>
      <c r="EJ249" s="412"/>
      <c r="EK249" s="412"/>
      <c r="EL249" s="412"/>
      <c r="EM249" s="412"/>
      <c r="EN249" s="412"/>
      <c r="EO249" s="412"/>
      <c r="EP249" s="412"/>
      <c r="EQ249" s="412"/>
      <c r="ER249" s="412"/>
      <c r="ES249" s="412"/>
      <c r="ET249" s="412"/>
      <c r="EU249" s="412"/>
      <c r="EV249" s="412"/>
      <c r="EW249" s="412"/>
      <c r="EX249" s="412"/>
      <c r="EY249" s="412"/>
      <c r="EZ249" s="412"/>
      <c r="FA249" s="412"/>
      <c r="FB249" s="412"/>
      <c r="FC249" s="412"/>
      <c r="FD249" s="412"/>
      <c r="FE249" s="412"/>
      <c r="FF249" s="412"/>
      <c r="FG249" s="412"/>
      <c r="FH249" s="412"/>
      <c r="FI249" s="412"/>
      <c r="FJ249" s="412"/>
      <c r="FK249" s="412"/>
      <c r="FL249" s="412"/>
      <c r="FM249" s="412"/>
      <c r="FN249" s="412"/>
      <c r="FO249" s="412"/>
      <c r="FP249" s="412"/>
      <c r="FQ249" s="412"/>
      <c r="FR249" s="412"/>
      <c r="FS249" s="412"/>
      <c r="FT249" s="412"/>
      <c r="FU249" s="412"/>
      <c r="FV249" s="412"/>
      <c r="FW249" s="412"/>
      <c r="FX249" s="412"/>
      <c r="FY249" s="412"/>
      <c r="FZ249" s="412"/>
      <c r="GA249" s="412"/>
      <c r="GB249" s="412"/>
      <c r="GC249" s="412"/>
      <c r="GD249" s="412"/>
      <c r="GE249" s="412"/>
      <c r="GF249" s="412"/>
      <c r="GG249" s="412"/>
      <c r="GH249" s="412"/>
      <c r="GI249" s="412"/>
      <c r="GJ249" s="412"/>
      <c r="GK249" s="412"/>
      <c r="GL249" s="412"/>
      <c r="GM249" s="412"/>
      <c r="GN249" s="412"/>
      <c r="GO249" s="412"/>
      <c r="GP249" s="412"/>
      <c r="GQ249" s="412"/>
      <c r="GR249" s="412"/>
      <c r="GS249" s="412"/>
      <c r="GT249" s="412"/>
      <c r="GU249" s="412"/>
      <c r="GV249" s="412"/>
      <c r="GW249" s="412"/>
      <c r="GX249" s="412"/>
      <c r="GY249" s="412"/>
      <c r="GZ249" s="412"/>
      <c r="HA249" s="412"/>
      <c r="HB249" s="412"/>
      <c r="HC249" s="412"/>
      <c r="HD249" s="412"/>
      <c r="HE249" s="412"/>
      <c r="HF249" s="412"/>
      <c r="HG249" s="412"/>
      <c r="HH249" s="412"/>
      <c r="HI249" s="412"/>
      <c r="HJ249" s="412"/>
      <c r="HK249" s="412"/>
      <c r="HL249" s="412"/>
      <c r="HM249" s="412"/>
      <c r="HN249" s="412"/>
      <c r="HO249" s="412"/>
      <c r="HP249" s="412"/>
      <c r="HQ249" s="412"/>
      <c r="HR249" s="412"/>
      <c r="HS249" s="412"/>
      <c r="HT249" s="412"/>
      <c r="HU249" s="412"/>
      <c r="HV249" s="412"/>
      <c r="HW249" s="412"/>
      <c r="HX249" s="412"/>
      <c r="HY249" s="412"/>
      <c r="HZ249" s="412"/>
      <c r="IA249" s="412"/>
      <c r="IB249" s="412"/>
      <c r="IC249" s="412"/>
      <c r="ID249" s="412"/>
      <c r="IE249" s="412"/>
      <c r="IF249" s="412"/>
      <c r="IG249" s="412"/>
      <c r="IH249" s="412"/>
      <c r="II249" s="412"/>
      <c r="IJ249" s="412"/>
      <c r="IK249" s="412"/>
      <c r="IL249" s="412"/>
      <c r="IM249" s="412"/>
      <c r="IN249" s="412"/>
      <c r="IO249" s="412"/>
      <c r="IP249" s="412"/>
      <c r="IQ249" s="412"/>
      <c r="IR249" s="412"/>
      <c r="IS249" s="412"/>
      <c r="IT249" s="412"/>
      <c r="IU249" s="412"/>
      <c r="IV249" s="412"/>
      <c r="IW249" s="412"/>
      <c r="IX249" s="412"/>
      <c r="IY249" s="412"/>
      <c r="IZ249" s="412"/>
      <c r="JA249" s="412"/>
      <c r="JB249" s="412"/>
      <c r="JC249" s="412"/>
      <c r="JD249" s="412"/>
      <c r="JE249" s="412"/>
      <c r="JF249" s="412"/>
      <c r="JG249" s="412"/>
      <c r="JH249" s="412"/>
      <c r="JI249" s="412"/>
      <c r="JJ249" s="412"/>
      <c r="JK249" s="412"/>
      <c r="JL249" s="412"/>
      <c r="JM249" s="412"/>
      <c r="JN249" s="412"/>
      <c r="JO249" s="412"/>
      <c r="JP249" s="412"/>
      <c r="JQ249" s="412"/>
      <c r="JR249" s="412"/>
      <c r="JS249" s="412"/>
      <c r="JT249" s="412"/>
      <c r="JU249" s="412"/>
      <c r="JV249" s="412"/>
      <c r="JW249" s="412"/>
      <c r="JX249" s="412"/>
      <c r="JY249" s="412"/>
      <c r="JZ249" s="412"/>
      <c r="KA249" s="412"/>
      <c r="KB249" s="412"/>
      <c r="KC249" s="412"/>
      <c r="KD249" s="412"/>
      <c r="KE249" s="412"/>
      <c r="KF249" s="412"/>
      <c r="KG249" s="412"/>
      <c r="KH249" s="412"/>
      <c r="KI249" s="412"/>
      <c r="KJ249" s="412"/>
      <c r="KK249" s="412"/>
      <c r="KL249" s="412"/>
      <c r="KM249" s="412"/>
      <c r="KN249" s="412"/>
      <c r="KO249" s="412"/>
      <c r="KP249" s="412"/>
      <c r="KQ249" s="412"/>
      <c r="KR249" s="412"/>
      <c r="KS249" s="412"/>
      <c r="KT249" s="412"/>
      <c r="KU249" s="412"/>
      <c r="KV249" s="412"/>
      <c r="KW249" s="412"/>
      <c r="KX249" s="412"/>
      <c r="KY249" s="412"/>
      <c r="KZ249" s="412"/>
      <c r="LA249" s="412"/>
      <c r="LB249" s="412"/>
      <c r="LC249" s="412"/>
      <c r="LD249" s="412"/>
      <c r="LE249" s="412"/>
      <c r="LF249" s="412"/>
      <c r="LG249" s="412"/>
      <c r="LH249" s="412"/>
      <c r="LI249" s="412"/>
      <c r="LJ249" s="412"/>
      <c r="LK249" s="412"/>
      <c r="LL249" s="412"/>
      <c r="LM249" s="412"/>
      <c r="LN249" s="412"/>
      <c r="LO249" s="412"/>
      <c r="LP249" s="412"/>
      <c r="LQ249" s="412"/>
      <c r="LR249" s="412"/>
      <c r="LS249" s="412"/>
      <c r="LT249" s="412"/>
      <c r="LU249" s="412"/>
      <c r="LV249" s="412"/>
      <c r="LW249" s="412"/>
      <c r="LX249" s="412"/>
      <c r="LY249" s="412"/>
      <c r="LZ249" s="412"/>
      <c r="MA249" s="412"/>
      <c r="MB249" s="412"/>
      <c r="MC249" s="412"/>
      <c r="MD249" s="412"/>
      <c r="ME249" s="412"/>
      <c r="MF249" s="412"/>
      <c r="MG249" s="412"/>
      <c r="MH249" s="412"/>
      <c r="MI249" s="412"/>
      <c r="MJ249" s="412"/>
      <c r="MK249" s="412"/>
      <c r="ML249" s="412"/>
      <c r="MM249" s="412"/>
      <c r="MN249" s="412"/>
      <c r="MO249" s="412"/>
      <c r="MP249" s="412"/>
      <c r="MQ249" s="412"/>
      <c r="MR249" s="412"/>
      <c r="MS249" s="412"/>
      <c r="MT249" s="412"/>
      <c r="MU249" s="412"/>
      <c r="MV249" s="412"/>
      <c r="MW249" s="412"/>
      <c r="MX249" s="412"/>
      <c r="MY249" s="412"/>
      <c r="MZ249" s="412"/>
      <c r="NA249" s="412"/>
      <c r="NB249" s="412"/>
      <c r="NC249" s="412"/>
      <c r="ND249" s="412"/>
      <c r="NE249" s="412"/>
      <c r="NF249" s="412"/>
      <c r="NG249" s="412"/>
      <c r="NH249" s="412"/>
      <c r="NI249" s="412"/>
      <c r="NJ249" s="412"/>
      <c r="NK249" s="412"/>
      <c r="NL249" s="412"/>
      <c r="NM249" s="412"/>
      <c r="NN249" s="412"/>
      <c r="NO249" s="412"/>
      <c r="NP249" s="412"/>
      <c r="NQ249" s="412"/>
      <c r="NR249" s="412"/>
      <c r="NS249" s="412"/>
      <c r="NT249" s="412"/>
      <c r="NU249" s="412"/>
      <c r="NV249" s="412"/>
      <c r="NW249" s="412"/>
      <c r="NX249" s="412"/>
      <c r="NY249" s="412"/>
      <c r="NZ249" s="412"/>
      <c r="OA249" s="412"/>
      <c r="OB249" s="412"/>
      <c r="OC249" s="412"/>
      <c r="OD249" s="412"/>
      <c r="OE249" s="412"/>
      <c r="OF249" s="412"/>
      <c r="OG249" s="412"/>
      <c r="OH249" s="412"/>
      <c r="OI249" s="412"/>
      <c r="OJ249" s="412"/>
      <c r="OK249" s="412"/>
      <c r="OL249" s="412"/>
      <c r="OM249" s="412"/>
      <c r="ON249" s="412"/>
      <c r="OO249" s="412"/>
      <c r="OP249" s="412"/>
      <c r="OQ249" s="412"/>
      <c r="OR249" s="412"/>
      <c r="OS249" s="412"/>
      <c r="OT249" s="412"/>
      <c r="OU249" s="412"/>
      <c r="OV249" s="412"/>
      <c r="OW249" s="412"/>
      <c r="OX249" s="412"/>
      <c r="OY249" s="412"/>
      <c r="OZ249" s="412"/>
      <c r="PA249" s="412"/>
      <c r="PB249" s="412"/>
      <c r="PC249" s="412"/>
      <c r="PD249" s="412"/>
      <c r="PE249" s="412"/>
      <c r="PF249" s="412"/>
      <c r="PG249" s="412"/>
      <c r="PH249" s="412"/>
      <c r="PI249" s="412"/>
      <c r="PJ249" s="412"/>
      <c r="PK249" s="412"/>
      <c r="PL249" s="412"/>
      <c r="PM249" s="412"/>
      <c r="PN249" s="412"/>
      <c r="PO249" s="412"/>
      <c r="PP249" s="412"/>
      <c r="PQ249" s="412"/>
      <c r="PR249" s="412"/>
      <c r="PS249" s="412"/>
      <c r="PT249" s="412"/>
      <c r="PU249" s="412"/>
      <c r="PV249" s="412"/>
      <c r="PW249" s="412"/>
      <c r="PX249" s="412"/>
      <c r="PY249" s="412"/>
      <c r="PZ249" s="412"/>
      <c r="QA249" s="412"/>
      <c r="QB249" s="412"/>
      <c r="QC249" s="412"/>
      <c r="QD249" s="412"/>
      <c r="QE249" s="412"/>
      <c r="QF249" s="412"/>
      <c r="QG249" s="412"/>
      <c r="QH249" s="412"/>
      <c r="QI249" s="412"/>
      <c r="QJ249" s="412"/>
      <c r="QK249" s="412"/>
      <c r="QL249" s="412"/>
      <c r="QM249" s="412"/>
      <c r="QN249" s="412"/>
      <c r="QO249" s="412"/>
      <c r="QP249" s="412"/>
      <c r="QQ249" s="412"/>
      <c r="QR249" s="412"/>
      <c r="QS249" s="412"/>
      <c r="QT249" s="412"/>
      <c r="QU249" s="412"/>
      <c r="QV249" s="412"/>
      <c r="QW249" s="412"/>
      <c r="QX249" s="412"/>
      <c r="QY249" s="412"/>
      <c r="QZ249" s="412"/>
      <c r="RA249" s="412"/>
      <c r="RB249" s="412"/>
      <c r="RC249" s="412"/>
      <c r="RD249" s="412"/>
      <c r="RE249" s="412"/>
      <c r="RF249" s="412"/>
      <c r="RG249" s="412"/>
      <c r="RH249" s="412"/>
      <c r="RI249" s="412"/>
      <c r="RJ249" s="412"/>
      <c r="RK249" s="412"/>
      <c r="RL249" s="412"/>
      <c r="RM249" s="412"/>
      <c r="RN249" s="412"/>
      <c r="RO249" s="412"/>
      <c r="RP249" s="412"/>
      <c r="RQ249" s="412"/>
      <c r="RR249" s="412"/>
      <c r="RS249" s="412"/>
      <c r="RT249" s="412"/>
      <c r="RU249" s="412"/>
      <c r="RV249" s="412"/>
      <c r="RW249" s="412"/>
      <c r="RX249" s="412"/>
      <c r="RY249" s="412"/>
      <c r="RZ249" s="412"/>
      <c r="SA249" s="412"/>
      <c r="SB249" s="412"/>
      <c r="SC249" s="412"/>
      <c r="SD249" s="412"/>
      <c r="SE249" s="412"/>
      <c r="SF249" s="412"/>
      <c r="SG249" s="412"/>
      <c r="SH249" s="412"/>
      <c r="SI249" s="412"/>
      <c r="SJ249" s="412"/>
      <c r="SK249" s="412"/>
      <c r="SL249" s="412"/>
      <c r="SM249" s="412"/>
      <c r="SN249" s="412"/>
      <c r="SO249" s="412"/>
      <c r="SP249" s="412"/>
      <c r="SQ249" s="412"/>
      <c r="SR249" s="412"/>
      <c r="SS249" s="412"/>
      <c r="ST249" s="412"/>
      <c r="SU249" s="412"/>
      <c r="SV249" s="412"/>
      <c r="SW249" s="412"/>
      <c r="SX249" s="412"/>
      <c r="SY249" s="412"/>
      <c r="SZ249" s="412"/>
      <c r="TA249" s="412"/>
      <c r="TB249" s="412"/>
      <c r="TC249" s="412"/>
      <c r="TD249" s="412"/>
      <c r="TE249" s="412"/>
      <c r="TF249" s="412"/>
      <c r="TG249" s="412"/>
      <c r="TH249" s="412"/>
      <c r="TI249" s="412"/>
      <c r="TJ249" s="412"/>
      <c r="TK249" s="412"/>
      <c r="TL249" s="412"/>
      <c r="TM249" s="412"/>
      <c r="TN249" s="412"/>
      <c r="TO249" s="412"/>
      <c r="TP249" s="412"/>
      <c r="TQ249" s="412"/>
      <c r="TR249" s="412"/>
      <c r="TS249" s="412"/>
      <c r="TT249" s="412"/>
      <c r="TU249" s="412"/>
      <c r="TV249" s="412"/>
      <c r="TW249" s="412"/>
      <c r="TX249" s="412"/>
      <c r="TY249" s="412"/>
      <c r="TZ249" s="412"/>
      <c r="UA249" s="412"/>
      <c r="UB249" s="412"/>
      <c r="UC249" s="412"/>
      <c r="UD249" s="412"/>
      <c r="UE249" s="412"/>
      <c r="UF249" s="412"/>
      <c r="UG249" s="412"/>
      <c r="UH249" s="412"/>
      <c r="UI249" s="412"/>
      <c r="UJ249" s="412"/>
      <c r="UK249" s="412"/>
      <c r="UL249" s="412"/>
      <c r="UM249" s="412"/>
      <c r="UN249" s="412"/>
      <c r="UO249" s="412"/>
      <c r="UP249" s="412"/>
      <c r="UQ249" s="412"/>
      <c r="UR249" s="412"/>
      <c r="US249" s="412"/>
      <c r="UT249" s="412"/>
      <c r="UU249" s="412"/>
      <c r="UV249" s="412"/>
      <c r="UW249" s="412"/>
      <c r="UX249" s="412"/>
      <c r="UY249" s="412"/>
      <c r="UZ249" s="412"/>
      <c r="VA249" s="412"/>
      <c r="VB249" s="412"/>
      <c r="VC249" s="412"/>
      <c r="VD249" s="412"/>
      <c r="VE249" s="412"/>
      <c r="VF249" s="412"/>
      <c r="VG249" s="412"/>
      <c r="VH249" s="412"/>
      <c r="VI249" s="412"/>
      <c r="VJ249" s="412"/>
      <c r="VK249" s="412"/>
      <c r="VL249" s="412"/>
      <c r="VM249" s="412"/>
      <c r="VN249" s="412"/>
      <c r="VO249" s="412"/>
      <c r="VP249" s="412"/>
      <c r="VQ249" s="412"/>
      <c r="VR249" s="412"/>
      <c r="VS249" s="412"/>
      <c r="VT249" s="412"/>
      <c r="VU249" s="412"/>
      <c r="VV249" s="412"/>
      <c r="VW249" s="412"/>
      <c r="VX249" s="412"/>
      <c r="VY249" s="412"/>
      <c r="VZ249" s="412"/>
      <c r="WA249" s="412"/>
      <c r="WB249" s="412"/>
      <c r="WC249" s="412"/>
      <c r="WD249" s="412"/>
      <c r="WE249" s="412"/>
      <c r="WF249" s="412"/>
      <c r="WG249" s="412"/>
      <c r="WH249" s="412"/>
      <c r="WI249" s="412"/>
      <c r="WJ249" s="412"/>
      <c r="WK249" s="412"/>
      <c r="WL249" s="412"/>
      <c r="WM249" s="412"/>
      <c r="WN249" s="412"/>
      <c r="WO249" s="412"/>
      <c r="WP249" s="412"/>
      <c r="WQ249" s="412"/>
      <c r="WR249" s="412"/>
      <c r="WS249" s="412"/>
      <c r="WT249" s="412"/>
      <c r="WU249" s="412"/>
      <c r="WV249" s="412"/>
      <c r="WW249" s="412"/>
      <c r="WX249" s="412"/>
      <c r="WY249" s="412"/>
      <c r="WZ249" s="412"/>
      <c r="XA249" s="412"/>
      <c r="XB249" s="412"/>
      <c r="XC249" s="412"/>
      <c r="XD249" s="412"/>
      <c r="XE249" s="412"/>
      <c r="XF249" s="412"/>
      <c r="XG249" s="412"/>
      <c r="XH249" s="412"/>
      <c r="XI249" s="412"/>
      <c r="XJ249" s="412"/>
      <c r="XK249" s="412"/>
      <c r="XL249" s="412"/>
      <c r="XM249" s="412"/>
      <c r="XN249" s="412"/>
      <c r="XO249" s="412"/>
      <c r="XP249" s="412"/>
      <c r="XQ249" s="412"/>
      <c r="XR249" s="412"/>
      <c r="XS249" s="412"/>
      <c r="XT249" s="412"/>
      <c r="XU249" s="412"/>
      <c r="XV249" s="412"/>
      <c r="XW249" s="412"/>
      <c r="XX249" s="412"/>
      <c r="XY249" s="412"/>
      <c r="XZ249" s="412"/>
      <c r="YA249" s="412"/>
      <c r="YB249" s="412"/>
      <c r="YC249" s="412"/>
      <c r="YD249" s="412"/>
      <c r="YE249" s="412"/>
      <c r="YF249" s="412"/>
      <c r="YG249" s="412"/>
      <c r="YH249" s="412"/>
      <c r="YI249" s="412"/>
      <c r="YJ249" s="412"/>
      <c r="YK249" s="412"/>
      <c r="YL249" s="412"/>
      <c r="YM249" s="412"/>
      <c r="YN249" s="412"/>
      <c r="YO249" s="412"/>
      <c r="YP249" s="412"/>
      <c r="YQ249" s="412"/>
      <c r="YR249" s="412"/>
      <c r="YS249" s="412"/>
      <c r="YT249" s="412"/>
      <c r="YU249" s="412"/>
      <c r="YV249" s="412"/>
      <c r="YW249" s="412"/>
      <c r="YX249" s="412"/>
      <c r="YY249" s="412"/>
      <c r="YZ249" s="412"/>
      <c r="ZA249" s="412"/>
      <c r="ZB249" s="412"/>
      <c r="ZC249" s="412"/>
      <c r="ZD249" s="412"/>
      <c r="ZE249" s="412"/>
      <c r="ZF249" s="412"/>
      <c r="ZG249" s="412"/>
      <c r="ZH249" s="412"/>
      <c r="ZI249" s="412"/>
      <c r="ZJ249" s="412"/>
      <c r="ZK249" s="412"/>
      <c r="ZL249" s="412"/>
      <c r="ZM249" s="412"/>
      <c r="ZN249" s="412"/>
      <c r="ZO249" s="412"/>
      <c r="ZP249" s="412"/>
      <c r="ZQ249" s="412"/>
      <c r="ZR249" s="412"/>
      <c r="ZS249" s="412"/>
      <c r="ZT249" s="412"/>
      <c r="ZU249" s="412"/>
      <c r="ZV249" s="412"/>
      <c r="ZW249" s="412"/>
      <c r="ZX249" s="412"/>
      <c r="ZY249" s="412"/>
      <c r="ZZ249" s="412"/>
      <c r="AAA249" s="412"/>
      <c r="AAB249" s="412"/>
      <c r="AAC249" s="412"/>
      <c r="AAD249" s="412"/>
      <c r="AAE249" s="412"/>
      <c r="AAF249" s="412"/>
      <c r="AAG249" s="412"/>
      <c r="AAH249" s="412"/>
      <c r="AAI249" s="412"/>
      <c r="AAJ249" s="412"/>
      <c r="AAK249" s="412"/>
      <c r="AAL249" s="412"/>
      <c r="AAM249" s="412"/>
      <c r="AAN249" s="412"/>
      <c r="AAO249" s="412"/>
      <c r="AAP249" s="412"/>
      <c r="AAQ249" s="412"/>
      <c r="AAR249" s="412"/>
      <c r="AAS249" s="412"/>
      <c r="AAT249" s="412"/>
      <c r="AAU249" s="412"/>
      <c r="AAV249" s="412"/>
      <c r="AAW249" s="412"/>
      <c r="AAX249" s="412"/>
      <c r="AAY249" s="412"/>
      <c r="AAZ249" s="412"/>
      <c r="ABA249" s="412"/>
      <c r="ABB249" s="412"/>
      <c r="ABC249" s="412"/>
      <c r="ABD249" s="412"/>
      <c r="ABE249" s="412"/>
      <c r="ABF249" s="412"/>
      <c r="ABG249" s="412"/>
      <c r="ABH249" s="412"/>
      <c r="ABI249" s="412"/>
      <c r="ABJ249" s="412"/>
      <c r="ABK249" s="412"/>
      <c r="ABL249" s="412"/>
      <c r="ABM249" s="412"/>
      <c r="ABN249" s="412"/>
      <c r="ABO249" s="412"/>
      <c r="ABP249" s="412"/>
      <c r="ABQ249" s="412"/>
      <c r="ABR249" s="412"/>
      <c r="ABS249" s="412"/>
      <c r="ABT249" s="412"/>
      <c r="ABU249" s="412"/>
      <c r="ABV249" s="412"/>
      <c r="ABW249" s="412"/>
      <c r="ABX249" s="412"/>
      <c r="ABY249" s="412"/>
      <c r="ABZ249" s="412"/>
      <c r="ACA249" s="412"/>
      <c r="ACB249" s="412"/>
      <c r="ACC249" s="412"/>
      <c r="ACD249" s="412"/>
      <c r="ACE249" s="412"/>
      <c r="ACF249" s="412"/>
      <c r="ACG249" s="412"/>
      <c r="ACH249" s="412"/>
      <c r="ACI249" s="412"/>
      <c r="ACJ249" s="412"/>
      <c r="ACK249" s="412"/>
      <c r="ACL249" s="412"/>
      <c r="ACM249" s="412"/>
      <c r="ACN249" s="412"/>
      <c r="ACO249" s="412"/>
      <c r="ACP249" s="412"/>
      <c r="ACQ249" s="412"/>
      <c r="ACR249" s="412"/>
      <c r="ACS249" s="412"/>
      <c r="ACT249" s="412"/>
      <c r="ACU249" s="412"/>
      <c r="ACV249" s="412"/>
      <c r="ACW249" s="412"/>
      <c r="ACX249" s="412"/>
      <c r="ACY249" s="412"/>
      <c r="ACZ249" s="412"/>
      <c r="ADA249" s="412"/>
      <c r="ADB249" s="412"/>
      <c r="ADC249" s="412"/>
      <c r="ADD249" s="412"/>
      <c r="ADE249" s="412"/>
      <c r="ADF249" s="412"/>
      <c r="ADG249" s="412"/>
      <c r="ADH249" s="412"/>
      <c r="ADI249" s="412"/>
      <c r="ADJ249" s="412"/>
      <c r="ADK249" s="412"/>
      <c r="ADL249" s="412"/>
      <c r="ADM249" s="412"/>
      <c r="ADN249" s="412"/>
      <c r="ADO249" s="412"/>
      <c r="ADP249" s="412"/>
      <c r="ADQ249" s="412"/>
      <c r="ADR249" s="412"/>
      <c r="ADS249" s="412"/>
      <c r="ADT249" s="412"/>
      <c r="ADU249" s="412"/>
      <c r="ADV249" s="412"/>
      <c r="ADW249" s="412"/>
      <c r="ADX249" s="412"/>
      <c r="ADY249" s="412"/>
      <c r="ADZ249" s="412"/>
      <c r="AEA249" s="412"/>
      <c r="AEB249" s="412"/>
      <c r="AEC249" s="412"/>
      <c r="AED249" s="412"/>
      <c r="AEE249" s="412"/>
      <c r="AEF249" s="412"/>
      <c r="AEG249" s="412"/>
      <c r="AEH249" s="412"/>
      <c r="AEI249" s="412"/>
      <c r="AEJ249" s="412"/>
      <c r="AEK249" s="412"/>
      <c r="AEL249" s="412"/>
      <c r="AEM249" s="412"/>
      <c r="AEN249" s="412"/>
      <c r="AEO249" s="412"/>
      <c r="AEP249" s="412"/>
      <c r="AEQ249" s="412"/>
      <c r="AER249" s="412"/>
      <c r="AES249" s="412"/>
      <c r="AET249" s="412"/>
      <c r="AEU249" s="412"/>
      <c r="AEV249" s="412"/>
      <c r="AEW249" s="412"/>
      <c r="AEX249" s="412"/>
      <c r="AEY249" s="412"/>
      <c r="AEZ249" s="412"/>
      <c r="AFA249" s="412"/>
      <c r="AFB249" s="412"/>
      <c r="AFC249" s="412"/>
      <c r="AFD249" s="412"/>
      <c r="AFE249" s="412"/>
      <c r="AFF249" s="412"/>
      <c r="AFG249" s="412"/>
      <c r="AFH249" s="412"/>
      <c r="AFI249" s="412"/>
      <c r="AFJ249" s="412"/>
      <c r="AFK249" s="412"/>
      <c r="AFL249" s="412"/>
      <c r="AFM249" s="412"/>
      <c r="AFN249" s="412"/>
      <c r="AFO249" s="412"/>
      <c r="AFP249" s="412"/>
      <c r="AFQ249" s="412"/>
      <c r="AFR249" s="412"/>
      <c r="AFS249" s="412"/>
      <c r="AFT249" s="412"/>
      <c r="AFU249" s="412"/>
      <c r="AFV249" s="412"/>
      <c r="AFW249" s="412"/>
      <c r="AFX249" s="412"/>
      <c r="AFY249" s="412"/>
      <c r="AFZ249" s="412"/>
      <c r="AGA249" s="412"/>
      <c r="AGB249" s="412"/>
      <c r="AGC249" s="412"/>
      <c r="AGD249" s="412"/>
      <c r="AGE249" s="412"/>
      <c r="AGF249" s="412"/>
      <c r="AGG249" s="412"/>
      <c r="AGH249" s="412"/>
      <c r="AGI249" s="412"/>
      <c r="AGJ249" s="412"/>
      <c r="AGK249" s="412"/>
      <c r="AGL249" s="412"/>
      <c r="AGM249" s="412"/>
      <c r="AGN249" s="412"/>
      <c r="AGO249" s="412"/>
      <c r="AGP249" s="412"/>
      <c r="AGQ249" s="412"/>
      <c r="AGR249" s="412"/>
      <c r="AGS249" s="412"/>
      <c r="AGT249" s="412"/>
      <c r="AGU249" s="412"/>
      <c r="AGV249" s="412"/>
      <c r="AGW249" s="412"/>
      <c r="AGX249" s="412"/>
      <c r="AGY249" s="412"/>
      <c r="AGZ249" s="412"/>
      <c r="AHA249" s="412"/>
      <c r="AHB249" s="412"/>
      <c r="AHC249" s="412"/>
      <c r="AHD249" s="412"/>
      <c r="AHE249" s="412"/>
      <c r="AHF249" s="412"/>
      <c r="AHG249" s="412"/>
      <c r="AHH249" s="412"/>
      <c r="AHI249" s="412"/>
      <c r="AHJ249" s="412"/>
      <c r="AHK249" s="412"/>
      <c r="AHL249" s="412"/>
      <c r="AHM249" s="412"/>
      <c r="AHN249" s="412"/>
      <c r="AHO249" s="412"/>
      <c r="AHP249" s="412"/>
      <c r="AHQ249" s="412"/>
      <c r="AHR249" s="412"/>
      <c r="AHS249" s="412"/>
      <c r="AHT249" s="412"/>
      <c r="AHU249" s="412"/>
      <c r="AHV249" s="412"/>
      <c r="AHW249" s="412"/>
      <c r="AHX249" s="412"/>
      <c r="AHY249" s="412"/>
      <c r="AHZ249" s="412"/>
      <c r="AIA249" s="412"/>
      <c r="AIB249" s="412"/>
      <c r="AIC249" s="412"/>
      <c r="AID249" s="412"/>
      <c r="AIE249" s="412"/>
      <c r="AIF249" s="412"/>
      <c r="AIG249" s="412"/>
      <c r="AIH249" s="412"/>
      <c r="AII249" s="412"/>
      <c r="AIJ249" s="412"/>
      <c r="AIK249" s="412"/>
      <c r="AIL249" s="412"/>
      <c r="AIM249" s="412"/>
      <c r="AIN249" s="412"/>
      <c r="AIO249" s="412"/>
      <c r="AIP249" s="412"/>
      <c r="AIQ249" s="412"/>
      <c r="AIR249" s="412"/>
      <c r="AIS249" s="412"/>
      <c r="AIT249" s="412"/>
      <c r="AIU249" s="412"/>
      <c r="AIV249" s="412"/>
      <c r="AIW249" s="412"/>
      <c r="AIX249" s="412"/>
      <c r="AIY249" s="412"/>
      <c r="AIZ249" s="412"/>
      <c r="AJA249" s="412"/>
      <c r="AJB249" s="412"/>
      <c r="AJC249" s="412"/>
      <c r="AJD249" s="412"/>
      <c r="AJE249" s="412"/>
      <c r="AJF249" s="412"/>
      <c r="AJG249" s="412"/>
      <c r="AJH249" s="412"/>
      <c r="AJI249" s="412"/>
      <c r="AJJ249" s="412"/>
      <c r="AJK249" s="412"/>
      <c r="AJL249" s="412"/>
      <c r="AJM249" s="412"/>
      <c r="AJN249" s="412"/>
      <c r="AJO249" s="412"/>
      <c r="AJP249" s="412"/>
      <c r="AJQ249" s="412"/>
      <c r="AJR249" s="412"/>
      <c r="AJS249" s="412"/>
      <c r="AJT249" s="412"/>
      <c r="AJU249" s="412"/>
      <c r="AJV249" s="412"/>
      <c r="AJW249" s="412"/>
      <c r="AJX249" s="412"/>
      <c r="AJY249" s="412"/>
      <c r="AJZ249" s="412"/>
      <c r="AKA249" s="412"/>
      <c r="AKB249" s="412"/>
      <c r="AKC249" s="412"/>
      <c r="AKD249" s="412"/>
      <c r="AKE249" s="412"/>
      <c r="AKF249" s="412"/>
      <c r="AKG249" s="412"/>
      <c r="AKH249" s="412"/>
      <c r="AKI249" s="412"/>
      <c r="AKJ249" s="412"/>
      <c r="AKK249" s="412"/>
      <c r="AKL249" s="412"/>
      <c r="AKM249" s="412"/>
      <c r="AKN249" s="412"/>
      <c r="AKO249" s="412"/>
      <c r="AKP249" s="412"/>
      <c r="AKQ249" s="412"/>
      <c r="AKR249" s="412"/>
      <c r="AKS249" s="412"/>
      <c r="AKT249" s="412"/>
      <c r="AKU249" s="412"/>
      <c r="AKV249" s="412"/>
      <c r="AKW249" s="412"/>
      <c r="AKX249" s="412"/>
      <c r="AKY249" s="412"/>
      <c r="AKZ249" s="412"/>
      <c r="ALA249" s="412"/>
      <c r="ALB249" s="412"/>
      <c r="ALC249" s="412"/>
      <c r="ALD249" s="412"/>
      <c r="ALE249" s="412"/>
      <c r="ALF249" s="412"/>
      <c r="ALG249" s="412"/>
      <c r="ALH249" s="412"/>
      <c r="ALI249" s="412"/>
      <c r="ALJ249" s="412"/>
      <c r="ALK249" s="412"/>
      <c r="ALL249" s="412"/>
      <c r="ALM249" s="412"/>
      <c r="ALN249" s="412"/>
      <c r="ALO249" s="412"/>
      <c r="ALP249" s="412"/>
      <c r="ALQ249" s="412"/>
      <c r="ALR249" s="412"/>
      <c r="ALS249" s="412"/>
      <c r="ALT249" s="412"/>
      <c r="ALU249" s="412"/>
      <c r="ALV249" s="412"/>
      <c r="ALW249" s="412"/>
      <c r="ALX249" s="412"/>
      <c r="ALY249" s="412"/>
      <c r="ALZ249" s="412"/>
      <c r="AMA249" s="412"/>
      <c r="AMB249" s="412"/>
      <c r="AMC249" s="412"/>
      <c r="AMD249" s="412"/>
      <c r="AME249" s="412"/>
      <c r="AMF249" s="412"/>
      <c r="AMG249" s="412"/>
      <c r="AMH249" s="412"/>
    </row>
    <row r="250" spans="1:1022" x14ac:dyDescent="0.25">
      <c r="A250" s="242" t="s">
        <v>929</v>
      </c>
      <c r="B250" s="163">
        <v>249</v>
      </c>
      <c r="C250" s="224" t="s">
        <v>24874</v>
      </c>
      <c r="D250" s="178" t="s">
        <v>25869</v>
      </c>
      <c r="E250" s="429"/>
      <c r="F250" s="201"/>
      <c r="G250" s="180"/>
      <c r="H250" s="180"/>
      <c r="I250" s="319"/>
      <c r="J250" s="366"/>
      <c r="K250" s="140"/>
      <c r="L250" s="140"/>
      <c r="M250" s="140"/>
      <c r="N250" s="140"/>
      <c r="O250" s="140"/>
      <c r="P250" s="140"/>
      <c r="Q250" s="140"/>
      <c r="R250" s="140"/>
      <c r="S250" s="65" t="s">
        <v>752</v>
      </c>
      <c r="T250" s="65"/>
      <c r="U250" s="140"/>
      <c r="V250" s="219">
        <f t="shared" si="149"/>
        <v>100</v>
      </c>
      <c r="W250" s="219">
        <f t="shared" si="141"/>
        <v>100</v>
      </c>
      <c r="X250" s="219">
        <f t="shared" si="150"/>
        <v>100</v>
      </c>
      <c r="Y250" s="219">
        <f t="shared" si="156"/>
        <v>100</v>
      </c>
      <c r="Z250" s="219">
        <f t="shared" si="157"/>
        <v>100</v>
      </c>
      <c r="AA250" s="220">
        <f t="shared" si="158"/>
        <v>100</v>
      </c>
      <c r="AB250" s="220">
        <f t="shared" si="159"/>
        <v>100</v>
      </c>
      <c r="AC250" s="220">
        <f t="shared" si="160"/>
        <v>0.3</v>
      </c>
      <c r="AD250" s="416">
        <f t="shared" si="155"/>
        <v>100</v>
      </c>
      <c r="AE250" s="416">
        <f t="shared" si="161"/>
        <v>100</v>
      </c>
      <c r="AF250" s="212">
        <f t="shared" si="151"/>
        <v>100</v>
      </c>
      <c r="AG250" s="212">
        <f t="shared" si="152"/>
        <v>100</v>
      </c>
      <c r="AH250" s="212">
        <f t="shared" si="153"/>
        <v>100</v>
      </c>
      <c r="AI250" s="212">
        <f t="shared" si="154"/>
        <v>100</v>
      </c>
      <c r="AJ250" s="214"/>
      <c r="AK250" s="258">
        <v>1</v>
      </c>
      <c r="AL250" s="135"/>
      <c r="AM250" s="214"/>
      <c r="AN250" s="118"/>
      <c r="AO250" s="118"/>
      <c r="AP250" s="118"/>
      <c r="AQ250" s="247" t="s">
        <v>835</v>
      </c>
      <c r="AR250" s="118"/>
      <c r="AS250" s="118"/>
      <c r="AT250" s="118"/>
    </row>
    <row r="251" spans="1:1022" x14ac:dyDescent="0.25">
      <c r="A251" s="242" t="s">
        <v>930</v>
      </c>
      <c r="B251" s="163">
        <v>250</v>
      </c>
      <c r="C251" s="224" t="s">
        <v>24875</v>
      </c>
      <c r="D251" s="178" t="s">
        <v>5739</v>
      </c>
      <c r="E251" s="429"/>
      <c r="F251" s="201"/>
      <c r="G251" s="180"/>
      <c r="H251" s="180"/>
      <c r="I251" s="319"/>
      <c r="J251" s="366"/>
      <c r="K251" s="140"/>
      <c r="L251" s="140"/>
      <c r="M251" s="140"/>
      <c r="N251" s="140"/>
      <c r="O251" s="140"/>
      <c r="P251" s="140"/>
      <c r="Q251" s="140"/>
      <c r="R251" s="140"/>
      <c r="S251" s="65" t="s">
        <v>752</v>
      </c>
      <c r="T251" s="65"/>
      <c r="U251" s="140"/>
      <c r="V251" s="219">
        <f t="shared" si="149"/>
        <v>100</v>
      </c>
      <c r="W251" s="219">
        <f t="shared" si="141"/>
        <v>100</v>
      </c>
      <c r="X251" s="219">
        <f t="shared" si="150"/>
        <v>100</v>
      </c>
      <c r="Y251" s="219">
        <f t="shared" si="156"/>
        <v>100</v>
      </c>
      <c r="Z251" s="219">
        <f t="shared" si="157"/>
        <v>100</v>
      </c>
      <c r="AA251" s="220">
        <f t="shared" si="158"/>
        <v>100</v>
      </c>
      <c r="AB251" s="220">
        <f t="shared" si="159"/>
        <v>100</v>
      </c>
      <c r="AC251" s="220">
        <f t="shared" si="160"/>
        <v>0.3</v>
      </c>
      <c r="AD251" s="416">
        <f t="shared" si="155"/>
        <v>100</v>
      </c>
      <c r="AE251" s="416">
        <f t="shared" si="161"/>
        <v>100</v>
      </c>
      <c r="AF251" s="212">
        <f t="shared" si="151"/>
        <v>100</v>
      </c>
      <c r="AG251" s="212">
        <f t="shared" si="152"/>
        <v>100</v>
      </c>
      <c r="AH251" s="212">
        <f t="shared" si="153"/>
        <v>100</v>
      </c>
      <c r="AI251" s="212">
        <f t="shared" si="154"/>
        <v>100</v>
      </c>
      <c r="AJ251" s="214"/>
      <c r="AK251" s="258"/>
      <c r="AL251" s="135"/>
      <c r="AM251" s="214"/>
      <c r="AN251" s="118"/>
      <c r="AO251" s="118"/>
      <c r="AP251" s="118"/>
      <c r="AQ251" s="247" t="s">
        <v>835</v>
      </c>
      <c r="AR251" s="118"/>
      <c r="AS251" s="118"/>
      <c r="AT251" s="118"/>
    </row>
    <row r="252" spans="1:1022" x14ac:dyDescent="0.25">
      <c r="A252" s="242" t="s">
        <v>931</v>
      </c>
      <c r="B252" s="163">
        <v>251</v>
      </c>
      <c r="C252" s="224" t="s">
        <v>24876</v>
      </c>
      <c r="D252" s="178" t="s">
        <v>5820</v>
      </c>
      <c r="E252" s="429"/>
      <c r="F252" s="201"/>
      <c r="G252" s="180"/>
      <c r="H252" s="180"/>
      <c r="I252" s="319"/>
      <c r="J252" s="366"/>
      <c r="K252" s="140"/>
      <c r="L252" s="140"/>
      <c r="M252" s="140"/>
      <c r="N252" s="140"/>
      <c r="O252" s="140"/>
      <c r="P252" s="140"/>
      <c r="Q252" s="140"/>
      <c r="R252" s="140"/>
      <c r="S252" s="65" t="s">
        <v>752</v>
      </c>
      <c r="T252" s="65"/>
      <c r="U252" s="140"/>
      <c r="V252" s="219">
        <f t="shared" si="149"/>
        <v>100</v>
      </c>
      <c r="W252" s="219">
        <f t="shared" si="141"/>
        <v>100</v>
      </c>
      <c r="X252" s="219">
        <f t="shared" si="150"/>
        <v>100</v>
      </c>
      <c r="Y252" s="219">
        <f t="shared" si="156"/>
        <v>100</v>
      </c>
      <c r="Z252" s="219">
        <f t="shared" si="157"/>
        <v>100</v>
      </c>
      <c r="AA252" s="220">
        <f t="shared" si="158"/>
        <v>100</v>
      </c>
      <c r="AB252" s="220">
        <f t="shared" si="159"/>
        <v>100</v>
      </c>
      <c r="AC252" s="220">
        <f t="shared" si="160"/>
        <v>0.3</v>
      </c>
      <c r="AD252" s="416">
        <f t="shared" si="155"/>
        <v>100</v>
      </c>
      <c r="AE252" s="416">
        <f t="shared" si="161"/>
        <v>100</v>
      </c>
      <c r="AF252" s="212">
        <f t="shared" si="151"/>
        <v>100</v>
      </c>
      <c r="AG252" s="212">
        <f t="shared" si="152"/>
        <v>100</v>
      </c>
      <c r="AH252" s="212">
        <f t="shared" si="153"/>
        <v>100</v>
      </c>
      <c r="AI252" s="212">
        <f t="shared" si="154"/>
        <v>100</v>
      </c>
      <c r="AJ252" s="214"/>
      <c r="AK252" s="258">
        <v>1</v>
      </c>
      <c r="AL252" s="135"/>
      <c r="AM252" s="214"/>
      <c r="AN252" s="118"/>
      <c r="AO252" s="118"/>
      <c r="AP252" s="118"/>
      <c r="AQ252" s="167" t="s">
        <v>835</v>
      </c>
      <c r="AR252" s="118"/>
      <c r="AS252" s="118"/>
      <c r="AT252" s="118"/>
      <c r="AU252" s="412"/>
      <c r="AV252" s="412"/>
      <c r="AW252" s="412"/>
      <c r="AX252" s="412"/>
      <c r="AY252" s="412"/>
      <c r="AZ252" s="412"/>
      <c r="BA252" s="412"/>
      <c r="BB252" s="412"/>
      <c r="BC252" s="412"/>
      <c r="BD252" s="412"/>
      <c r="BE252" s="412"/>
      <c r="BF252" s="412"/>
      <c r="BG252" s="412"/>
      <c r="BH252" s="412"/>
      <c r="BI252" s="412"/>
      <c r="BJ252" s="412"/>
      <c r="BK252" s="412"/>
      <c r="BL252" s="412"/>
      <c r="BM252" s="412"/>
      <c r="BN252" s="412"/>
      <c r="BO252" s="412"/>
      <c r="BP252" s="412"/>
      <c r="BQ252" s="412"/>
      <c r="BR252" s="412"/>
      <c r="BS252" s="412"/>
      <c r="BT252" s="412"/>
      <c r="BU252" s="412"/>
      <c r="BV252" s="412"/>
      <c r="BW252" s="412"/>
      <c r="BX252" s="412"/>
      <c r="BY252" s="412"/>
      <c r="BZ252" s="412"/>
      <c r="CA252" s="412"/>
      <c r="CB252" s="412"/>
      <c r="CC252" s="412"/>
      <c r="CD252" s="412"/>
      <c r="CE252" s="412"/>
      <c r="CF252" s="412"/>
      <c r="CG252" s="412"/>
      <c r="CH252" s="412"/>
      <c r="CI252" s="412"/>
      <c r="CJ252" s="412"/>
      <c r="CK252" s="412"/>
      <c r="CL252" s="412"/>
      <c r="CM252" s="412"/>
      <c r="CN252" s="412"/>
      <c r="CO252" s="412"/>
      <c r="CP252" s="412"/>
      <c r="CQ252" s="412"/>
      <c r="CR252" s="412"/>
      <c r="CS252" s="412"/>
      <c r="CT252" s="412"/>
      <c r="CU252" s="412"/>
      <c r="CV252" s="412"/>
      <c r="CW252" s="412"/>
      <c r="CX252" s="412"/>
      <c r="CY252" s="412"/>
      <c r="CZ252" s="412"/>
      <c r="DA252" s="412"/>
      <c r="DB252" s="412"/>
      <c r="DC252" s="412"/>
      <c r="DD252" s="412"/>
      <c r="DE252" s="412"/>
      <c r="DF252" s="412"/>
      <c r="DG252" s="412"/>
      <c r="DH252" s="412"/>
      <c r="DI252" s="412"/>
      <c r="DJ252" s="412"/>
      <c r="DK252" s="412"/>
      <c r="DL252" s="412"/>
      <c r="DM252" s="412"/>
      <c r="DN252" s="412"/>
      <c r="DO252" s="412"/>
      <c r="DP252" s="412"/>
      <c r="DQ252" s="412"/>
      <c r="DR252" s="412"/>
      <c r="DS252" s="412"/>
      <c r="DT252" s="412"/>
      <c r="DU252" s="412"/>
      <c r="DV252" s="412"/>
      <c r="DW252" s="412"/>
      <c r="DX252" s="412"/>
      <c r="DY252" s="412"/>
      <c r="DZ252" s="412"/>
      <c r="EA252" s="412"/>
      <c r="EB252" s="412"/>
      <c r="EC252" s="412"/>
      <c r="ED252" s="412"/>
      <c r="EE252" s="412"/>
      <c r="EF252" s="412"/>
      <c r="EG252" s="412"/>
      <c r="EH252" s="412"/>
      <c r="EI252" s="412"/>
      <c r="EJ252" s="412"/>
      <c r="EK252" s="412"/>
      <c r="EL252" s="412"/>
      <c r="EM252" s="412"/>
      <c r="EN252" s="412"/>
      <c r="EO252" s="412"/>
      <c r="EP252" s="412"/>
      <c r="EQ252" s="412"/>
      <c r="ER252" s="412"/>
      <c r="ES252" s="412"/>
      <c r="ET252" s="412"/>
      <c r="EU252" s="412"/>
      <c r="EV252" s="412"/>
      <c r="EW252" s="412"/>
      <c r="EX252" s="412"/>
      <c r="EY252" s="412"/>
      <c r="EZ252" s="412"/>
      <c r="FA252" s="412"/>
      <c r="FB252" s="412"/>
      <c r="FC252" s="412"/>
      <c r="FD252" s="412"/>
      <c r="FE252" s="412"/>
      <c r="FF252" s="412"/>
      <c r="FG252" s="412"/>
      <c r="FH252" s="412"/>
      <c r="FI252" s="412"/>
      <c r="FJ252" s="412"/>
      <c r="FK252" s="412"/>
      <c r="FL252" s="412"/>
      <c r="FM252" s="412"/>
      <c r="FN252" s="412"/>
      <c r="FO252" s="412"/>
      <c r="FP252" s="412"/>
      <c r="FQ252" s="412"/>
      <c r="FR252" s="412"/>
      <c r="FS252" s="412"/>
      <c r="FT252" s="412"/>
      <c r="FU252" s="412"/>
      <c r="FV252" s="412"/>
      <c r="FW252" s="412"/>
      <c r="FX252" s="412"/>
      <c r="FY252" s="412"/>
      <c r="FZ252" s="412"/>
      <c r="GA252" s="412"/>
      <c r="GB252" s="412"/>
      <c r="GC252" s="412"/>
      <c r="GD252" s="412"/>
      <c r="GE252" s="412"/>
      <c r="GF252" s="412"/>
      <c r="GG252" s="412"/>
      <c r="GH252" s="412"/>
      <c r="GI252" s="412"/>
      <c r="GJ252" s="412"/>
      <c r="GK252" s="412"/>
      <c r="GL252" s="412"/>
      <c r="GM252" s="412"/>
      <c r="GN252" s="412"/>
      <c r="GO252" s="412"/>
      <c r="GP252" s="412"/>
      <c r="GQ252" s="412"/>
      <c r="GR252" s="412"/>
      <c r="GS252" s="412"/>
      <c r="GT252" s="412"/>
      <c r="GU252" s="412"/>
      <c r="GV252" s="412"/>
      <c r="GW252" s="412"/>
      <c r="GX252" s="412"/>
      <c r="GY252" s="412"/>
      <c r="GZ252" s="412"/>
      <c r="HA252" s="412"/>
      <c r="HB252" s="412"/>
      <c r="HC252" s="412"/>
      <c r="HD252" s="412"/>
      <c r="HE252" s="412"/>
      <c r="HF252" s="412"/>
      <c r="HG252" s="412"/>
      <c r="HH252" s="412"/>
      <c r="HI252" s="412"/>
      <c r="HJ252" s="412"/>
      <c r="HK252" s="412"/>
      <c r="HL252" s="412"/>
      <c r="HM252" s="412"/>
      <c r="HN252" s="412"/>
      <c r="HO252" s="412"/>
      <c r="HP252" s="412"/>
      <c r="HQ252" s="412"/>
      <c r="HR252" s="412"/>
      <c r="HS252" s="412"/>
      <c r="HT252" s="412"/>
      <c r="HU252" s="412"/>
      <c r="HV252" s="412"/>
      <c r="HW252" s="412"/>
      <c r="HX252" s="412"/>
      <c r="HY252" s="412"/>
      <c r="HZ252" s="412"/>
      <c r="IA252" s="412"/>
      <c r="IB252" s="412"/>
      <c r="IC252" s="412"/>
      <c r="ID252" s="412"/>
      <c r="IE252" s="412"/>
      <c r="IF252" s="412"/>
      <c r="IG252" s="412"/>
      <c r="IH252" s="412"/>
      <c r="II252" s="412"/>
      <c r="IJ252" s="412"/>
      <c r="IK252" s="412"/>
      <c r="IL252" s="412"/>
      <c r="IM252" s="412"/>
      <c r="IN252" s="412"/>
      <c r="IO252" s="412"/>
      <c r="IP252" s="412"/>
      <c r="IQ252" s="412"/>
      <c r="IR252" s="412"/>
      <c r="IS252" s="412"/>
      <c r="IT252" s="412"/>
      <c r="IU252" s="412"/>
      <c r="IV252" s="412"/>
      <c r="IW252" s="412"/>
      <c r="IX252" s="412"/>
      <c r="IY252" s="412"/>
      <c r="IZ252" s="412"/>
      <c r="JA252" s="412"/>
      <c r="JB252" s="412"/>
      <c r="JC252" s="412"/>
      <c r="JD252" s="412"/>
      <c r="JE252" s="412"/>
      <c r="JF252" s="412"/>
      <c r="JG252" s="412"/>
      <c r="JH252" s="412"/>
      <c r="JI252" s="412"/>
      <c r="JJ252" s="412"/>
      <c r="JK252" s="412"/>
      <c r="JL252" s="412"/>
      <c r="JM252" s="412"/>
      <c r="JN252" s="412"/>
      <c r="JO252" s="412"/>
      <c r="JP252" s="412"/>
      <c r="JQ252" s="412"/>
      <c r="JR252" s="412"/>
      <c r="JS252" s="412"/>
      <c r="JT252" s="412"/>
      <c r="JU252" s="412"/>
      <c r="JV252" s="412"/>
      <c r="JW252" s="412"/>
      <c r="JX252" s="412"/>
      <c r="JY252" s="412"/>
      <c r="JZ252" s="412"/>
      <c r="KA252" s="412"/>
      <c r="KB252" s="412"/>
      <c r="KC252" s="412"/>
      <c r="KD252" s="412"/>
      <c r="KE252" s="412"/>
      <c r="KF252" s="412"/>
      <c r="KG252" s="412"/>
      <c r="KH252" s="412"/>
      <c r="KI252" s="412"/>
      <c r="KJ252" s="412"/>
      <c r="KK252" s="412"/>
      <c r="KL252" s="412"/>
      <c r="KM252" s="412"/>
      <c r="KN252" s="412"/>
      <c r="KO252" s="412"/>
      <c r="KP252" s="412"/>
      <c r="KQ252" s="412"/>
      <c r="KR252" s="412"/>
      <c r="KS252" s="412"/>
      <c r="KT252" s="412"/>
      <c r="KU252" s="412"/>
      <c r="KV252" s="412"/>
      <c r="KW252" s="412"/>
      <c r="KX252" s="412"/>
      <c r="KY252" s="412"/>
      <c r="KZ252" s="412"/>
      <c r="LA252" s="412"/>
      <c r="LB252" s="412"/>
      <c r="LC252" s="412"/>
      <c r="LD252" s="412"/>
      <c r="LE252" s="412"/>
      <c r="LF252" s="412"/>
      <c r="LG252" s="412"/>
      <c r="LH252" s="412"/>
      <c r="LI252" s="412"/>
      <c r="LJ252" s="412"/>
      <c r="LK252" s="412"/>
      <c r="LL252" s="412"/>
      <c r="LM252" s="412"/>
      <c r="LN252" s="412"/>
      <c r="LO252" s="412"/>
      <c r="LP252" s="412"/>
      <c r="LQ252" s="412"/>
      <c r="LR252" s="412"/>
      <c r="LS252" s="412"/>
      <c r="LT252" s="412"/>
      <c r="LU252" s="412"/>
      <c r="LV252" s="412"/>
      <c r="LW252" s="412"/>
      <c r="LX252" s="412"/>
      <c r="LY252" s="412"/>
      <c r="LZ252" s="412"/>
      <c r="MA252" s="412"/>
      <c r="MB252" s="412"/>
      <c r="MC252" s="412"/>
      <c r="MD252" s="412"/>
      <c r="ME252" s="412"/>
      <c r="MF252" s="412"/>
      <c r="MG252" s="412"/>
      <c r="MH252" s="412"/>
      <c r="MI252" s="412"/>
      <c r="MJ252" s="412"/>
      <c r="MK252" s="412"/>
      <c r="ML252" s="412"/>
      <c r="MM252" s="412"/>
      <c r="MN252" s="412"/>
      <c r="MO252" s="412"/>
      <c r="MP252" s="412"/>
      <c r="MQ252" s="412"/>
      <c r="MR252" s="412"/>
      <c r="MS252" s="412"/>
      <c r="MT252" s="412"/>
      <c r="MU252" s="412"/>
      <c r="MV252" s="412"/>
      <c r="MW252" s="412"/>
      <c r="MX252" s="412"/>
      <c r="MY252" s="412"/>
      <c r="MZ252" s="412"/>
      <c r="NA252" s="412"/>
      <c r="NB252" s="412"/>
      <c r="NC252" s="412"/>
      <c r="ND252" s="412"/>
      <c r="NE252" s="412"/>
      <c r="NF252" s="412"/>
      <c r="NG252" s="412"/>
      <c r="NH252" s="412"/>
      <c r="NI252" s="412"/>
      <c r="NJ252" s="412"/>
      <c r="NK252" s="412"/>
      <c r="NL252" s="412"/>
      <c r="NM252" s="412"/>
      <c r="NN252" s="412"/>
      <c r="NO252" s="412"/>
      <c r="NP252" s="412"/>
      <c r="NQ252" s="412"/>
      <c r="NR252" s="412"/>
      <c r="NS252" s="412"/>
      <c r="NT252" s="412"/>
      <c r="NU252" s="412"/>
      <c r="NV252" s="412"/>
      <c r="NW252" s="412"/>
      <c r="NX252" s="412"/>
      <c r="NY252" s="412"/>
      <c r="NZ252" s="412"/>
      <c r="OA252" s="412"/>
      <c r="OB252" s="412"/>
      <c r="OC252" s="412"/>
      <c r="OD252" s="412"/>
      <c r="OE252" s="412"/>
      <c r="OF252" s="412"/>
      <c r="OG252" s="412"/>
      <c r="OH252" s="412"/>
      <c r="OI252" s="412"/>
      <c r="OJ252" s="412"/>
      <c r="OK252" s="412"/>
      <c r="OL252" s="412"/>
      <c r="OM252" s="412"/>
      <c r="ON252" s="412"/>
      <c r="OO252" s="412"/>
      <c r="OP252" s="412"/>
      <c r="OQ252" s="412"/>
      <c r="OR252" s="412"/>
      <c r="OS252" s="412"/>
      <c r="OT252" s="412"/>
      <c r="OU252" s="412"/>
      <c r="OV252" s="412"/>
      <c r="OW252" s="412"/>
      <c r="OX252" s="412"/>
      <c r="OY252" s="412"/>
      <c r="OZ252" s="412"/>
      <c r="PA252" s="412"/>
      <c r="PB252" s="412"/>
      <c r="PC252" s="412"/>
      <c r="PD252" s="412"/>
      <c r="PE252" s="412"/>
      <c r="PF252" s="412"/>
      <c r="PG252" s="412"/>
      <c r="PH252" s="412"/>
      <c r="PI252" s="412"/>
      <c r="PJ252" s="412"/>
      <c r="PK252" s="412"/>
      <c r="PL252" s="412"/>
      <c r="PM252" s="412"/>
      <c r="PN252" s="412"/>
      <c r="PO252" s="412"/>
      <c r="PP252" s="412"/>
      <c r="PQ252" s="412"/>
      <c r="PR252" s="412"/>
      <c r="PS252" s="412"/>
      <c r="PT252" s="412"/>
      <c r="PU252" s="412"/>
      <c r="PV252" s="412"/>
      <c r="PW252" s="412"/>
      <c r="PX252" s="412"/>
      <c r="PY252" s="412"/>
      <c r="PZ252" s="412"/>
      <c r="QA252" s="412"/>
      <c r="QB252" s="412"/>
      <c r="QC252" s="412"/>
      <c r="QD252" s="412"/>
      <c r="QE252" s="412"/>
      <c r="QF252" s="412"/>
      <c r="QG252" s="412"/>
      <c r="QH252" s="412"/>
      <c r="QI252" s="412"/>
      <c r="QJ252" s="412"/>
      <c r="QK252" s="412"/>
      <c r="QL252" s="412"/>
      <c r="QM252" s="412"/>
      <c r="QN252" s="412"/>
      <c r="QO252" s="412"/>
      <c r="QP252" s="412"/>
      <c r="QQ252" s="412"/>
      <c r="QR252" s="412"/>
      <c r="QS252" s="412"/>
      <c r="QT252" s="412"/>
      <c r="QU252" s="412"/>
      <c r="QV252" s="412"/>
      <c r="QW252" s="412"/>
      <c r="QX252" s="412"/>
      <c r="QY252" s="412"/>
      <c r="QZ252" s="412"/>
      <c r="RA252" s="412"/>
      <c r="RB252" s="412"/>
      <c r="RC252" s="412"/>
      <c r="RD252" s="412"/>
      <c r="RE252" s="412"/>
      <c r="RF252" s="412"/>
      <c r="RG252" s="412"/>
      <c r="RH252" s="412"/>
      <c r="RI252" s="412"/>
      <c r="RJ252" s="412"/>
      <c r="RK252" s="412"/>
      <c r="RL252" s="412"/>
      <c r="RM252" s="412"/>
      <c r="RN252" s="412"/>
      <c r="RO252" s="412"/>
      <c r="RP252" s="412"/>
      <c r="RQ252" s="412"/>
      <c r="RR252" s="412"/>
      <c r="RS252" s="412"/>
      <c r="RT252" s="412"/>
      <c r="RU252" s="412"/>
      <c r="RV252" s="412"/>
      <c r="RW252" s="412"/>
      <c r="RX252" s="412"/>
      <c r="RY252" s="412"/>
      <c r="RZ252" s="412"/>
      <c r="SA252" s="412"/>
      <c r="SB252" s="412"/>
      <c r="SC252" s="412"/>
      <c r="SD252" s="412"/>
      <c r="SE252" s="412"/>
      <c r="SF252" s="412"/>
      <c r="SG252" s="412"/>
      <c r="SH252" s="412"/>
      <c r="SI252" s="412"/>
      <c r="SJ252" s="412"/>
      <c r="SK252" s="412"/>
      <c r="SL252" s="412"/>
      <c r="SM252" s="412"/>
      <c r="SN252" s="412"/>
      <c r="SO252" s="412"/>
      <c r="SP252" s="412"/>
      <c r="SQ252" s="412"/>
      <c r="SR252" s="412"/>
      <c r="SS252" s="412"/>
      <c r="ST252" s="412"/>
      <c r="SU252" s="412"/>
      <c r="SV252" s="412"/>
      <c r="SW252" s="412"/>
      <c r="SX252" s="412"/>
      <c r="SY252" s="412"/>
      <c r="SZ252" s="412"/>
      <c r="TA252" s="412"/>
      <c r="TB252" s="412"/>
      <c r="TC252" s="412"/>
      <c r="TD252" s="412"/>
      <c r="TE252" s="412"/>
      <c r="TF252" s="412"/>
      <c r="TG252" s="412"/>
      <c r="TH252" s="412"/>
      <c r="TI252" s="412"/>
      <c r="TJ252" s="412"/>
      <c r="TK252" s="412"/>
      <c r="TL252" s="412"/>
      <c r="TM252" s="412"/>
      <c r="TN252" s="412"/>
      <c r="TO252" s="412"/>
      <c r="TP252" s="412"/>
      <c r="TQ252" s="412"/>
      <c r="TR252" s="412"/>
      <c r="TS252" s="412"/>
      <c r="TT252" s="412"/>
      <c r="TU252" s="412"/>
      <c r="TV252" s="412"/>
      <c r="TW252" s="412"/>
      <c r="TX252" s="412"/>
      <c r="TY252" s="412"/>
      <c r="TZ252" s="412"/>
      <c r="UA252" s="412"/>
      <c r="UB252" s="412"/>
      <c r="UC252" s="412"/>
      <c r="UD252" s="412"/>
      <c r="UE252" s="412"/>
      <c r="UF252" s="412"/>
      <c r="UG252" s="412"/>
      <c r="UH252" s="412"/>
      <c r="UI252" s="412"/>
      <c r="UJ252" s="412"/>
      <c r="UK252" s="412"/>
      <c r="UL252" s="412"/>
      <c r="UM252" s="412"/>
      <c r="UN252" s="412"/>
      <c r="UO252" s="412"/>
      <c r="UP252" s="412"/>
      <c r="UQ252" s="412"/>
      <c r="UR252" s="412"/>
      <c r="US252" s="412"/>
      <c r="UT252" s="412"/>
      <c r="UU252" s="412"/>
      <c r="UV252" s="412"/>
      <c r="UW252" s="412"/>
      <c r="UX252" s="412"/>
      <c r="UY252" s="412"/>
      <c r="UZ252" s="412"/>
      <c r="VA252" s="412"/>
      <c r="VB252" s="412"/>
      <c r="VC252" s="412"/>
      <c r="VD252" s="412"/>
      <c r="VE252" s="412"/>
      <c r="VF252" s="412"/>
      <c r="VG252" s="412"/>
      <c r="VH252" s="412"/>
      <c r="VI252" s="412"/>
      <c r="VJ252" s="412"/>
      <c r="VK252" s="412"/>
      <c r="VL252" s="412"/>
      <c r="VM252" s="412"/>
      <c r="VN252" s="412"/>
      <c r="VO252" s="412"/>
      <c r="VP252" s="412"/>
      <c r="VQ252" s="412"/>
      <c r="VR252" s="412"/>
      <c r="VS252" s="412"/>
      <c r="VT252" s="412"/>
      <c r="VU252" s="412"/>
      <c r="VV252" s="412"/>
      <c r="VW252" s="412"/>
      <c r="VX252" s="412"/>
      <c r="VY252" s="412"/>
      <c r="VZ252" s="412"/>
      <c r="WA252" s="412"/>
      <c r="WB252" s="412"/>
      <c r="WC252" s="412"/>
      <c r="WD252" s="412"/>
      <c r="WE252" s="412"/>
      <c r="WF252" s="412"/>
      <c r="WG252" s="412"/>
      <c r="WH252" s="412"/>
      <c r="WI252" s="412"/>
      <c r="WJ252" s="412"/>
      <c r="WK252" s="412"/>
      <c r="WL252" s="412"/>
      <c r="WM252" s="412"/>
      <c r="WN252" s="412"/>
      <c r="WO252" s="412"/>
      <c r="WP252" s="412"/>
      <c r="WQ252" s="412"/>
      <c r="WR252" s="412"/>
      <c r="WS252" s="412"/>
      <c r="WT252" s="412"/>
      <c r="WU252" s="412"/>
      <c r="WV252" s="412"/>
      <c r="WW252" s="412"/>
      <c r="WX252" s="412"/>
      <c r="WY252" s="412"/>
      <c r="WZ252" s="412"/>
      <c r="XA252" s="412"/>
      <c r="XB252" s="412"/>
      <c r="XC252" s="412"/>
      <c r="XD252" s="412"/>
      <c r="XE252" s="412"/>
      <c r="XF252" s="412"/>
      <c r="XG252" s="412"/>
      <c r="XH252" s="412"/>
      <c r="XI252" s="412"/>
      <c r="XJ252" s="412"/>
      <c r="XK252" s="412"/>
      <c r="XL252" s="412"/>
      <c r="XM252" s="412"/>
      <c r="XN252" s="412"/>
      <c r="XO252" s="412"/>
      <c r="XP252" s="412"/>
      <c r="XQ252" s="412"/>
      <c r="XR252" s="412"/>
      <c r="XS252" s="412"/>
      <c r="XT252" s="412"/>
      <c r="XU252" s="412"/>
      <c r="XV252" s="412"/>
      <c r="XW252" s="412"/>
      <c r="XX252" s="412"/>
      <c r="XY252" s="412"/>
      <c r="XZ252" s="412"/>
      <c r="YA252" s="412"/>
      <c r="YB252" s="412"/>
      <c r="YC252" s="412"/>
      <c r="YD252" s="412"/>
      <c r="YE252" s="412"/>
      <c r="YF252" s="412"/>
      <c r="YG252" s="412"/>
      <c r="YH252" s="412"/>
      <c r="YI252" s="412"/>
      <c r="YJ252" s="412"/>
      <c r="YK252" s="412"/>
      <c r="YL252" s="412"/>
      <c r="YM252" s="412"/>
      <c r="YN252" s="412"/>
      <c r="YO252" s="412"/>
      <c r="YP252" s="412"/>
      <c r="YQ252" s="412"/>
      <c r="YR252" s="412"/>
      <c r="YS252" s="412"/>
      <c r="YT252" s="412"/>
      <c r="YU252" s="412"/>
      <c r="YV252" s="412"/>
      <c r="YW252" s="412"/>
      <c r="YX252" s="412"/>
      <c r="YY252" s="412"/>
      <c r="YZ252" s="412"/>
      <c r="ZA252" s="412"/>
      <c r="ZB252" s="412"/>
      <c r="ZC252" s="412"/>
      <c r="ZD252" s="412"/>
      <c r="ZE252" s="412"/>
      <c r="ZF252" s="412"/>
      <c r="ZG252" s="412"/>
      <c r="ZH252" s="412"/>
      <c r="ZI252" s="412"/>
      <c r="ZJ252" s="412"/>
      <c r="ZK252" s="412"/>
      <c r="ZL252" s="412"/>
      <c r="ZM252" s="412"/>
      <c r="ZN252" s="412"/>
      <c r="ZO252" s="412"/>
      <c r="ZP252" s="412"/>
      <c r="ZQ252" s="412"/>
      <c r="ZR252" s="412"/>
      <c r="ZS252" s="412"/>
      <c r="ZT252" s="412"/>
      <c r="ZU252" s="412"/>
      <c r="ZV252" s="412"/>
      <c r="ZW252" s="412"/>
      <c r="ZX252" s="412"/>
      <c r="ZY252" s="412"/>
      <c r="ZZ252" s="412"/>
      <c r="AAA252" s="412"/>
      <c r="AAB252" s="412"/>
      <c r="AAC252" s="412"/>
      <c r="AAD252" s="412"/>
      <c r="AAE252" s="412"/>
      <c r="AAF252" s="412"/>
      <c r="AAG252" s="412"/>
      <c r="AAH252" s="412"/>
      <c r="AAI252" s="412"/>
      <c r="AAJ252" s="412"/>
      <c r="AAK252" s="412"/>
      <c r="AAL252" s="412"/>
      <c r="AAM252" s="412"/>
      <c r="AAN252" s="412"/>
      <c r="AAO252" s="412"/>
      <c r="AAP252" s="412"/>
      <c r="AAQ252" s="412"/>
      <c r="AAR252" s="412"/>
      <c r="AAS252" s="412"/>
      <c r="AAT252" s="412"/>
      <c r="AAU252" s="412"/>
      <c r="AAV252" s="412"/>
      <c r="AAW252" s="412"/>
      <c r="AAX252" s="412"/>
      <c r="AAY252" s="412"/>
      <c r="AAZ252" s="412"/>
      <c r="ABA252" s="412"/>
      <c r="ABB252" s="412"/>
      <c r="ABC252" s="412"/>
      <c r="ABD252" s="412"/>
      <c r="ABE252" s="412"/>
      <c r="ABF252" s="412"/>
      <c r="ABG252" s="412"/>
      <c r="ABH252" s="412"/>
      <c r="ABI252" s="412"/>
      <c r="ABJ252" s="412"/>
      <c r="ABK252" s="412"/>
      <c r="ABL252" s="412"/>
      <c r="ABM252" s="412"/>
      <c r="ABN252" s="412"/>
      <c r="ABO252" s="412"/>
      <c r="ABP252" s="412"/>
      <c r="ABQ252" s="412"/>
      <c r="ABR252" s="412"/>
      <c r="ABS252" s="412"/>
      <c r="ABT252" s="412"/>
      <c r="ABU252" s="412"/>
      <c r="ABV252" s="412"/>
      <c r="ABW252" s="412"/>
      <c r="ABX252" s="412"/>
      <c r="ABY252" s="412"/>
      <c r="ABZ252" s="412"/>
      <c r="ACA252" s="412"/>
      <c r="ACB252" s="412"/>
      <c r="ACC252" s="412"/>
      <c r="ACD252" s="412"/>
      <c r="ACE252" s="412"/>
      <c r="ACF252" s="412"/>
      <c r="ACG252" s="412"/>
      <c r="ACH252" s="412"/>
      <c r="ACI252" s="412"/>
      <c r="ACJ252" s="412"/>
      <c r="ACK252" s="412"/>
      <c r="ACL252" s="412"/>
      <c r="ACM252" s="412"/>
      <c r="ACN252" s="412"/>
      <c r="ACO252" s="412"/>
      <c r="ACP252" s="412"/>
      <c r="ACQ252" s="412"/>
      <c r="ACR252" s="412"/>
      <c r="ACS252" s="412"/>
      <c r="ACT252" s="412"/>
      <c r="ACU252" s="412"/>
      <c r="ACV252" s="412"/>
      <c r="ACW252" s="412"/>
      <c r="ACX252" s="412"/>
      <c r="ACY252" s="412"/>
      <c r="ACZ252" s="412"/>
      <c r="ADA252" s="412"/>
      <c r="ADB252" s="412"/>
      <c r="ADC252" s="412"/>
      <c r="ADD252" s="412"/>
      <c r="ADE252" s="412"/>
      <c r="ADF252" s="412"/>
      <c r="ADG252" s="412"/>
      <c r="ADH252" s="412"/>
      <c r="ADI252" s="412"/>
      <c r="ADJ252" s="412"/>
      <c r="ADK252" s="412"/>
      <c r="ADL252" s="412"/>
      <c r="ADM252" s="412"/>
      <c r="ADN252" s="412"/>
      <c r="ADO252" s="412"/>
      <c r="ADP252" s="412"/>
      <c r="ADQ252" s="412"/>
      <c r="ADR252" s="412"/>
      <c r="ADS252" s="412"/>
      <c r="ADT252" s="412"/>
      <c r="ADU252" s="412"/>
      <c r="ADV252" s="412"/>
      <c r="ADW252" s="412"/>
      <c r="ADX252" s="412"/>
      <c r="ADY252" s="412"/>
      <c r="ADZ252" s="412"/>
      <c r="AEA252" s="412"/>
      <c r="AEB252" s="412"/>
      <c r="AEC252" s="412"/>
      <c r="AED252" s="412"/>
      <c r="AEE252" s="412"/>
      <c r="AEF252" s="412"/>
      <c r="AEG252" s="412"/>
      <c r="AEH252" s="412"/>
      <c r="AEI252" s="412"/>
      <c r="AEJ252" s="412"/>
      <c r="AEK252" s="412"/>
      <c r="AEL252" s="412"/>
      <c r="AEM252" s="412"/>
      <c r="AEN252" s="412"/>
      <c r="AEO252" s="412"/>
      <c r="AEP252" s="412"/>
      <c r="AEQ252" s="412"/>
      <c r="AER252" s="412"/>
      <c r="AES252" s="412"/>
      <c r="AET252" s="412"/>
      <c r="AEU252" s="412"/>
      <c r="AEV252" s="412"/>
      <c r="AEW252" s="412"/>
      <c r="AEX252" s="412"/>
      <c r="AEY252" s="412"/>
      <c r="AEZ252" s="412"/>
      <c r="AFA252" s="412"/>
      <c r="AFB252" s="412"/>
      <c r="AFC252" s="412"/>
      <c r="AFD252" s="412"/>
      <c r="AFE252" s="412"/>
      <c r="AFF252" s="412"/>
      <c r="AFG252" s="412"/>
      <c r="AFH252" s="412"/>
      <c r="AFI252" s="412"/>
      <c r="AFJ252" s="412"/>
      <c r="AFK252" s="412"/>
      <c r="AFL252" s="412"/>
      <c r="AFM252" s="412"/>
      <c r="AFN252" s="412"/>
      <c r="AFO252" s="412"/>
      <c r="AFP252" s="412"/>
      <c r="AFQ252" s="412"/>
      <c r="AFR252" s="412"/>
      <c r="AFS252" s="412"/>
      <c r="AFT252" s="412"/>
      <c r="AFU252" s="412"/>
      <c r="AFV252" s="412"/>
      <c r="AFW252" s="412"/>
      <c r="AFX252" s="412"/>
      <c r="AFY252" s="412"/>
      <c r="AFZ252" s="412"/>
      <c r="AGA252" s="412"/>
      <c r="AGB252" s="412"/>
      <c r="AGC252" s="412"/>
      <c r="AGD252" s="412"/>
      <c r="AGE252" s="412"/>
      <c r="AGF252" s="412"/>
      <c r="AGG252" s="412"/>
      <c r="AGH252" s="412"/>
      <c r="AGI252" s="412"/>
      <c r="AGJ252" s="412"/>
      <c r="AGK252" s="412"/>
      <c r="AGL252" s="412"/>
      <c r="AGM252" s="412"/>
      <c r="AGN252" s="412"/>
      <c r="AGO252" s="412"/>
      <c r="AGP252" s="412"/>
      <c r="AGQ252" s="412"/>
      <c r="AGR252" s="412"/>
      <c r="AGS252" s="412"/>
      <c r="AGT252" s="412"/>
      <c r="AGU252" s="412"/>
      <c r="AGV252" s="412"/>
      <c r="AGW252" s="412"/>
      <c r="AGX252" s="412"/>
      <c r="AGY252" s="412"/>
      <c r="AGZ252" s="412"/>
      <c r="AHA252" s="412"/>
      <c r="AHB252" s="412"/>
      <c r="AHC252" s="412"/>
      <c r="AHD252" s="412"/>
      <c r="AHE252" s="412"/>
      <c r="AHF252" s="412"/>
      <c r="AHG252" s="412"/>
      <c r="AHH252" s="412"/>
      <c r="AHI252" s="412"/>
      <c r="AHJ252" s="412"/>
      <c r="AHK252" s="412"/>
      <c r="AHL252" s="412"/>
      <c r="AHM252" s="412"/>
      <c r="AHN252" s="412"/>
      <c r="AHO252" s="412"/>
      <c r="AHP252" s="412"/>
      <c r="AHQ252" s="412"/>
      <c r="AHR252" s="412"/>
      <c r="AHS252" s="412"/>
      <c r="AHT252" s="412"/>
      <c r="AHU252" s="412"/>
      <c r="AHV252" s="412"/>
      <c r="AHW252" s="412"/>
      <c r="AHX252" s="412"/>
      <c r="AHY252" s="412"/>
      <c r="AHZ252" s="412"/>
      <c r="AIA252" s="412"/>
      <c r="AIB252" s="412"/>
      <c r="AIC252" s="412"/>
      <c r="AID252" s="412"/>
      <c r="AIE252" s="412"/>
      <c r="AIF252" s="412"/>
      <c r="AIG252" s="412"/>
      <c r="AIH252" s="412"/>
      <c r="AII252" s="412"/>
      <c r="AIJ252" s="412"/>
      <c r="AIK252" s="412"/>
      <c r="AIL252" s="412"/>
      <c r="AIM252" s="412"/>
      <c r="AIN252" s="412"/>
      <c r="AIO252" s="412"/>
      <c r="AIP252" s="412"/>
      <c r="AIQ252" s="412"/>
      <c r="AIR252" s="412"/>
      <c r="AIS252" s="412"/>
      <c r="AIT252" s="412"/>
      <c r="AIU252" s="412"/>
      <c r="AIV252" s="412"/>
      <c r="AIW252" s="412"/>
      <c r="AIX252" s="412"/>
      <c r="AIY252" s="412"/>
      <c r="AIZ252" s="412"/>
      <c r="AJA252" s="412"/>
      <c r="AJB252" s="412"/>
      <c r="AJC252" s="412"/>
      <c r="AJD252" s="412"/>
      <c r="AJE252" s="412"/>
      <c r="AJF252" s="412"/>
      <c r="AJG252" s="412"/>
      <c r="AJH252" s="412"/>
      <c r="AJI252" s="412"/>
      <c r="AJJ252" s="412"/>
      <c r="AJK252" s="412"/>
      <c r="AJL252" s="412"/>
      <c r="AJM252" s="412"/>
      <c r="AJN252" s="412"/>
      <c r="AJO252" s="412"/>
      <c r="AJP252" s="412"/>
      <c r="AJQ252" s="412"/>
      <c r="AJR252" s="412"/>
      <c r="AJS252" s="412"/>
      <c r="AJT252" s="412"/>
      <c r="AJU252" s="412"/>
      <c r="AJV252" s="412"/>
      <c r="AJW252" s="412"/>
      <c r="AJX252" s="412"/>
      <c r="AJY252" s="412"/>
      <c r="AJZ252" s="412"/>
      <c r="AKA252" s="412"/>
      <c r="AKB252" s="412"/>
      <c r="AKC252" s="412"/>
      <c r="AKD252" s="412"/>
      <c r="AKE252" s="412"/>
      <c r="AKF252" s="412"/>
      <c r="AKG252" s="412"/>
      <c r="AKH252" s="412"/>
      <c r="AKI252" s="412"/>
      <c r="AKJ252" s="412"/>
      <c r="AKK252" s="412"/>
      <c r="AKL252" s="412"/>
      <c r="AKM252" s="412"/>
      <c r="AKN252" s="412"/>
      <c r="AKO252" s="412"/>
      <c r="AKP252" s="412"/>
      <c r="AKQ252" s="412"/>
      <c r="AKR252" s="412"/>
      <c r="AKS252" s="412"/>
      <c r="AKT252" s="412"/>
      <c r="AKU252" s="412"/>
      <c r="AKV252" s="412"/>
      <c r="AKW252" s="412"/>
      <c r="AKX252" s="412"/>
      <c r="AKY252" s="412"/>
      <c r="AKZ252" s="412"/>
      <c r="ALA252" s="412"/>
      <c r="ALB252" s="412"/>
      <c r="ALC252" s="412"/>
      <c r="ALD252" s="412"/>
      <c r="ALE252" s="412"/>
      <c r="ALF252" s="412"/>
      <c r="ALG252" s="412"/>
      <c r="ALH252" s="412"/>
      <c r="ALI252" s="412"/>
      <c r="ALJ252" s="412"/>
      <c r="ALK252" s="412"/>
      <c r="ALL252" s="412"/>
      <c r="ALM252" s="412"/>
      <c r="ALN252" s="412"/>
      <c r="ALO252" s="412"/>
      <c r="ALP252" s="412"/>
      <c r="ALQ252" s="412"/>
      <c r="ALR252" s="412"/>
      <c r="ALS252" s="412"/>
      <c r="ALT252" s="412"/>
      <c r="ALU252" s="412"/>
      <c r="ALV252" s="412"/>
      <c r="ALW252" s="412"/>
      <c r="ALX252" s="412"/>
      <c r="ALY252" s="412"/>
      <c r="ALZ252" s="412"/>
      <c r="AMA252" s="412"/>
      <c r="AMB252" s="412"/>
      <c r="AMC252" s="412"/>
      <c r="AMD252" s="412"/>
      <c r="AME252" s="412"/>
      <c r="AMF252" s="412"/>
      <c r="AMG252" s="412"/>
      <c r="AMH252" s="412"/>
    </row>
    <row r="253" spans="1:1022" ht="15" customHeight="1" x14ac:dyDescent="0.25">
      <c r="A253" s="242" t="s">
        <v>932</v>
      </c>
      <c r="B253" s="163">
        <v>252</v>
      </c>
      <c r="C253" s="224" t="s">
        <v>24877</v>
      </c>
      <c r="D253" s="178" t="s">
        <v>933</v>
      </c>
      <c r="E253" s="429"/>
      <c r="F253" s="201"/>
      <c r="G253" s="180"/>
      <c r="H253" s="180"/>
      <c r="I253" s="319"/>
      <c r="J253" s="366"/>
      <c r="K253" s="140"/>
      <c r="L253" s="140"/>
      <c r="M253" s="140"/>
      <c r="N253" s="140"/>
      <c r="O253" s="140"/>
      <c r="P253" s="140"/>
      <c r="Q253" s="140"/>
      <c r="R253" s="140"/>
      <c r="S253" s="65" t="s">
        <v>752</v>
      </c>
      <c r="T253" s="65"/>
      <c r="U253" s="140"/>
      <c r="V253" s="219">
        <f t="shared" si="149"/>
        <v>100</v>
      </c>
      <c r="W253" s="219">
        <f t="shared" si="141"/>
        <v>100</v>
      </c>
      <c r="X253" s="219">
        <f t="shared" si="150"/>
        <v>100</v>
      </c>
      <c r="Y253" s="219">
        <f t="shared" si="156"/>
        <v>100</v>
      </c>
      <c r="Z253" s="219">
        <f t="shared" si="157"/>
        <v>100</v>
      </c>
      <c r="AA253" s="220">
        <f t="shared" si="158"/>
        <v>100</v>
      </c>
      <c r="AB253" s="220">
        <f t="shared" si="159"/>
        <v>100</v>
      </c>
      <c r="AC253" s="220">
        <f t="shared" si="160"/>
        <v>0.3</v>
      </c>
      <c r="AD253" s="416">
        <f t="shared" si="155"/>
        <v>100</v>
      </c>
      <c r="AE253" s="416">
        <f t="shared" si="161"/>
        <v>100</v>
      </c>
      <c r="AF253" s="212">
        <f t="shared" si="151"/>
        <v>100</v>
      </c>
      <c r="AG253" s="212">
        <f t="shared" si="152"/>
        <v>100</v>
      </c>
      <c r="AH253" s="212">
        <f t="shared" si="153"/>
        <v>100</v>
      </c>
      <c r="AI253" s="212">
        <f t="shared" si="154"/>
        <v>100</v>
      </c>
      <c r="AJ253" s="214"/>
      <c r="AK253" s="258"/>
      <c r="AL253" s="135"/>
      <c r="AM253" s="214"/>
      <c r="AN253" s="118"/>
      <c r="AO253" s="118"/>
      <c r="AP253" s="118"/>
      <c r="AQ253" s="167" t="s">
        <v>934</v>
      </c>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c r="CZ253" s="118"/>
      <c r="DA253" s="118"/>
      <c r="DB253" s="118"/>
      <c r="DC253" s="118"/>
      <c r="DD253" s="118"/>
      <c r="DE253" s="118"/>
      <c r="DF253" s="118"/>
      <c r="DG253" s="118"/>
      <c r="DH253" s="118"/>
      <c r="DI253" s="118"/>
      <c r="DJ253" s="118"/>
      <c r="DK253" s="118"/>
      <c r="DL253" s="118"/>
      <c r="DM253" s="118"/>
      <c r="DN253" s="118"/>
      <c r="DO253" s="118"/>
      <c r="DP253" s="118"/>
      <c r="DQ253" s="118"/>
      <c r="DR253" s="118"/>
      <c r="DS253" s="118"/>
      <c r="DT253" s="118"/>
      <c r="DU253" s="118"/>
      <c r="DV253" s="118"/>
      <c r="DW253" s="118"/>
      <c r="DX253" s="118"/>
      <c r="DY253" s="118"/>
      <c r="DZ253" s="118"/>
      <c r="EA253" s="118"/>
      <c r="EB253" s="118"/>
      <c r="EC253" s="118"/>
      <c r="ED253" s="118"/>
      <c r="EE253" s="118"/>
      <c r="EF253" s="118"/>
      <c r="EG253" s="118"/>
      <c r="EH253" s="118"/>
      <c r="EI253" s="118"/>
      <c r="EJ253" s="118"/>
      <c r="EK253" s="118"/>
      <c r="EL253" s="118"/>
      <c r="EM253" s="118"/>
      <c r="EN253" s="118"/>
      <c r="EO253" s="118"/>
      <c r="EP253" s="118"/>
      <c r="EQ253" s="118"/>
      <c r="ER253" s="118"/>
      <c r="ES253" s="118"/>
      <c r="ET253" s="118"/>
      <c r="EU253" s="118"/>
      <c r="EV253" s="118"/>
      <c r="EW253" s="118"/>
      <c r="EX253" s="118"/>
      <c r="EY253" s="118"/>
      <c r="EZ253" s="118"/>
      <c r="FA253" s="118"/>
      <c r="FB253" s="118"/>
      <c r="FC253" s="118"/>
      <c r="FD253" s="118"/>
      <c r="FE253" s="118"/>
      <c r="FF253" s="118"/>
      <c r="FG253" s="118"/>
      <c r="FH253" s="118"/>
      <c r="FI253" s="118"/>
      <c r="FJ253" s="118"/>
      <c r="FK253" s="118"/>
      <c r="FL253" s="118"/>
      <c r="FM253" s="118"/>
      <c r="FN253" s="118"/>
      <c r="FO253" s="118"/>
      <c r="FP253" s="118"/>
      <c r="FQ253" s="118"/>
      <c r="FR253" s="118"/>
      <c r="FS253" s="118"/>
      <c r="FT253" s="118"/>
      <c r="FU253" s="118"/>
      <c r="FV253" s="118"/>
      <c r="FW253" s="118"/>
      <c r="FX253" s="118"/>
      <c r="FY253" s="118"/>
      <c r="FZ253" s="118"/>
      <c r="GA253" s="118"/>
      <c r="GB253" s="118"/>
      <c r="GC253" s="118"/>
      <c r="GD253" s="118"/>
      <c r="GE253" s="118"/>
      <c r="GF253" s="118"/>
      <c r="GG253" s="118"/>
      <c r="GH253" s="118"/>
      <c r="GI253" s="118"/>
      <c r="GJ253" s="118"/>
      <c r="GK253" s="118"/>
      <c r="GL253" s="118"/>
      <c r="GM253" s="118"/>
      <c r="GN253" s="118"/>
      <c r="GO253" s="118"/>
      <c r="GP253" s="118"/>
      <c r="GQ253" s="118"/>
      <c r="GR253" s="118"/>
      <c r="GS253" s="118"/>
      <c r="GT253" s="118"/>
      <c r="GU253" s="118"/>
      <c r="GV253" s="118"/>
      <c r="GW253" s="118"/>
      <c r="GX253" s="118"/>
      <c r="GY253" s="118"/>
      <c r="GZ253" s="118"/>
      <c r="HA253" s="118"/>
      <c r="HB253" s="118"/>
      <c r="HC253" s="118"/>
      <c r="HD253" s="118"/>
      <c r="HE253" s="118"/>
      <c r="HF253" s="118"/>
      <c r="HG253" s="118"/>
      <c r="HH253" s="118"/>
      <c r="HI253" s="118"/>
      <c r="HJ253" s="118"/>
      <c r="HK253" s="118"/>
      <c r="HL253" s="118"/>
      <c r="HM253" s="118"/>
      <c r="HN253" s="118"/>
      <c r="HO253" s="118"/>
      <c r="HP253" s="118"/>
      <c r="HQ253" s="118"/>
      <c r="HR253" s="118"/>
      <c r="HS253" s="118"/>
      <c r="HT253" s="118"/>
      <c r="HU253" s="118"/>
      <c r="HV253" s="118"/>
      <c r="HW253" s="118"/>
      <c r="HX253" s="118"/>
      <c r="HY253" s="118"/>
      <c r="HZ253" s="118"/>
      <c r="IA253" s="118"/>
      <c r="IB253" s="118"/>
      <c r="IC253" s="118"/>
      <c r="ID253" s="118"/>
      <c r="IE253" s="118"/>
      <c r="IF253" s="118"/>
      <c r="IG253" s="118"/>
      <c r="IH253" s="118"/>
      <c r="II253" s="118"/>
      <c r="IJ253" s="118"/>
      <c r="IK253" s="118"/>
      <c r="IL253" s="118"/>
      <c r="IM253" s="118"/>
      <c r="IN253" s="118"/>
      <c r="IO253" s="118"/>
      <c r="IP253" s="118"/>
      <c r="IQ253" s="118"/>
      <c r="IR253" s="118"/>
      <c r="IS253" s="118"/>
      <c r="IT253" s="118"/>
      <c r="IU253" s="118"/>
      <c r="IV253" s="118"/>
      <c r="IW253" s="118"/>
      <c r="IX253" s="118"/>
      <c r="IY253" s="118"/>
      <c r="IZ253" s="118"/>
      <c r="JA253" s="118"/>
      <c r="JB253" s="118"/>
      <c r="JC253" s="118"/>
      <c r="JD253" s="118"/>
      <c r="JE253" s="118"/>
      <c r="JF253" s="118"/>
      <c r="JG253" s="118"/>
      <c r="JH253" s="118"/>
      <c r="JI253" s="118"/>
      <c r="JJ253" s="118"/>
      <c r="JK253" s="118"/>
      <c r="JL253" s="118"/>
      <c r="JM253" s="118"/>
      <c r="JN253" s="118"/>
      <c r="JO253" s="118"/>
      <c r="JP253" s="118"/>
      <c r="JQ253" s="118"/>
      <c r="JR253" s="118"/>
      <c r="JS253" s="118"/>
      <c r="JT253" s="118"/>
      <c r="JU253" s="118"/>
      <c r="JV253" s="118"/>
      <c r="JW253" s="118"/>
      <c r="JX253" s="118"/>
      <c r="JY253" s="118"/>
      <c r="JZ253" s="118"/>
      <c r="KA253" s="118"/>
      <c r="KB253" s="118"/>
      <c r="KC253" s="118"/>
      <c r="KD253" s="118"/>
      <c r="KE253" s="118"/>
      <c r="KF253" s="118"/>
      <c r="KG253" s="118"/>
      <c r="KH253" s="118"/>
      <c r="KI253" s="118"/>
      <c r="KJ253" s="118"/>
      <c r="KK253" s="118"/>
      <c r="KL253" s="118"/>
      <c r="KM253" s="118"/>
      <c r="KN253" s="118"/>
      <c r="KO253" s="118"/>
      <c r="KP253" s="118"/>
      <c r="KQ253" s="118"/>
      <c r="KR253" s="118"/>
      <c r="KS253" s="118"/>
      <c r="KT253" s="118"/>
      <c r="KU253" s="118"/>
      <c r="KV253" s="118"/>
      <c r="KW253" s="118"/>
      <c r="KX253" s="118"/>
      <c r="KY253" s="118"/>
      <c r="KZ253" s="118"/>
      <c r="LA253" s="118"/>
      <c r="LB253" s="118"/>
      <c r="LC253" s="118"/>
      <c r="LD253" s="118"/>
      <c r="LE253" s="118"/>
      <c r="LF253" s="118"/>
      <c r="LG253" s="118"/>
      <c r="LH253" s="118"/>
      <c r="LI253" s="118"/>
      <c r="LJ253" s="118"/>
      <c r="LK253" s="118"/>
      <c r="LL253" s="118"/>
      <c r="LM253" s="118"/>
      <c r="LN253" s="118"/>
      <c r="LO253" s="118"/>
      <c r="LP253" s="118"/>
      <c r="LQ253" s="118"/>
      <c r="LR253" s="118"/>
      <c r="LS253" s="118"/>
      <c r="LT253" s="118"/>
      <c r="LU253" s="118"/>
      <c r="LV253" s="118"/>
      <c r="LW253" s="118"/>
      <c r="LX253" s="118"/>
      <c r="LY253" s="118"/>
      <c r="LZ253" s="118"/>
      <c r="MA253" s="118"/>
      <c r="MB253" s="118"/>
      <c r="MC253" s="118"/>
      <c r="MD253" s="118"/>
      <c r="ME253" s="118"/>
      <c r="MF253" s="118"/>
      <c r="MG253" s="118"/>
      <c r="MH253" s="118"/>
      <c r="MI253" s="118"/>
      <c r="MJ253" s="118"/>
      <c r="MK253" s="118"/>
      <c r="ML253" s="118"/>
      <c r="MM253" s="118"/>
      <c r="MN253" s="118"/>
      <c r="MO253" s="118"/>
      <c r="MP253" s="118"/>
      <c r="MQ253" s="118"/>
      <c r="MR253" s="118"/>
      <c r="MS253" s="118"/>
      <c r="MT253" s="118"/>
      <c r="MU253" s="118"/>
      <c r="MV253" s="118"/>
      <c r="MW253" s="118"/>
      <c r="MX253" s="118"/>
      <c r="MY253" s="118"/>
      <c r="MZ253" s="118"/>
      <c r="NA253" s="118"/>
      <c r="NB253" s="118"/>
      <c r="NC253" s="118"/>
      <c r="ND253" s="118"/>
      <c r="NE253" s="118"/>
      <c r="NF253" s="118"/>
      <c r="NG253" s="118"/>
      <c r="NH253" s="118"/>
      <c r="NI253" s="118"/>
      <c r="NJ253" s="118"/>
      <c r="NK253" s="118"/>
      <c r="NL253" s="118"/>
      <c r="NM253" s="118"/>
      <c r="NN253" s="118"/>
      <c r="NO253" s="118"/>
      <c r="NP253" s="118"/>
      <c r="NQ253" s="118"/>
      <c r="NR253" s="118"/>
      <c r="NS253" s="118"/>
      <c r="NT253" s="118"/>
      <c r="NU253" s="118"/>
      <c r="NV253" s="118"/>
      <c r="NW253" s="118"/>
      <c r="NX253" s="118"/>
      <c r="NY253" s="118"/>
      <c r="NZ253" s="118"/>
      <c r="OA253" s="118"/>
      <c r="OB253" s="118"/>
      <c r="OC253" s="118"/>
      <c r="OD253" s="118"/>
      <c r="OE253" s="118"/>
      <c r="OF253" s="118"/>
      <c r="OG253" s="118"/>
      <c r="OH253" s="118"/>
      <c r="OI253" s="118"/>
      <c r="OJ253" s="118"/>
      <c r="OK253" s="118"/>
      <c r="OL253" s="118"/>
      <c r="OM253" s="118"/>
      <c r="ON253" s="118"/>
      <c r="OO253" s="118"/>
      <c r="OP253" s="118"/>
      <c r="OQ253" s="118"/>
      <c r="OR253" s="118"/>
      <c r="OS253" s="118"/>
      <c r="OT253" s="118"/>
      <c r="OU253" s="118"/>
      <c r="OV253" s="118"/>
      <c r="OW253" s="118"/>
      <c r="OX253" s="118"/>
      <c r="OY253" s="118"/>
      <c r="OZ253" s="118"/>
      <c r="PA253" s="118"/>
      <c r="PB253" s="118"/>
      <c r="PC253" s="118"/>
      <c r="PD253" s="118"/>
      <c r="PE253" s="118"/>
      <c r="PF253" s="118"/>
      <c r="PG253" s="118"/>
      <c r="PH253" s="118"/>
      <c r="PI253" s="118"/>
      <c r="PJ253" s="118"/>
      <c r="PK253" s="118"/>
      <c r="PL253" s="118"/>
      <c r="PM253" s="118"/>
      <c r="PN253" s="118"/>
      <c r="PO253" s="118"/>
      <c r="PP253" s="118"/>
      <c r="PQ253" s="118"/>
      <c r="PR253" s="118"/>
      <c r="PS253" s="118"/>
      <c r="PT253" s="118"/>
      <c r="PU253" s="118"/>
      <c r="PV253" s="118"/>
      <c r="PW253" s="118"/>
      <c r="PX253" s="118"/>
      <c r="PY253" s="118"/>
      <c r="PZ253" s="118"/>
      <c r="QA253" s="118"/>
      <c r="QB253" s="118"/>
      <c r="QC253" s="118"/>
      <c r="QD253" s="118"/>
      <c r="QE253" s="118"/>
      <c r="QF253" s="118"/>
      <c r="QG253" s="118"/>
      <c r="QH253" s="118"/>
      <c r="QI253" s="118"/>
      <c r="QJ253" s="118"/>
      <c r="QK253" s="118"/>
      <c r="QL253" s="118"/>
      <c r="QM253" s="118"/>
      <c r="QN253" s="118"/>
      <c r="QO253" s="118"/>
      <c r="QP253" s="118"/>
      <c r="QQ253" s="118"/>
      <c r="QR253" s="118"/>
      <c r="QS253" s="118"/>
      <c r="QT253" s="118"/>
      <c r="QU253" s="118"/>
      <c r="QV253" s="118"/>
      <c r="QW253" s="118"/>
      <c r="QX253" s="118"/>
      <c r="QY253" s="118"/>
      <c r="QZ253" s="118"/>
      <c r="RA253" s="118"/>
      <c r="RB253" s="118"/>
      <c r="RC253" s="118"/>
      <c r="RD253" s="118"/>
      <c r="RE253" s="118"/>
      <c r="RF253" s="118"/>
      <c r="RG253" s="118"/>
      <c r="RH253" s="118"/>
      <c r="RI253" s="118"/>
      <c r="RJ253" s="118"/>
      <c r="RK253" s="118"/>
      <c r="RL253" s="118"/>
      <c r="RM253" s="118"/>
      <c r="RN253" s="118"/>
      <c r="RO253" s="118"/>
      <c r="RP253" s="118"/>
      <c r="RQ253" s="118"/>
      <c r="RR253" s="118"/>
      <c r="RS253" s="118"/>
      <c r="RT253" s="118"/>
      <c r="RU253" s="118"/>
      <c r="RV253" s="118"/>
      <c r="RW253" s="118"/>
      <c r="RX253" s="118"/>
      <c r="RY253" s="118"/>
      <c r="RZ253" s="118"/>
      <c r="SA253" s="118"/>
      <c r="SB253" s="118"/>
      <c r="SC253" s="118"/>
      <c r="SD253" s="118"/>
      <c r="SE253" s="118"/>
      <c r="SF253" s="118"/>
      <c r="SG253" s="118"/>
      <c r="SH253" s="118"/>
      <c r="SI253" s="118"/>
      <c r="SJ253" s="118"/>
      <c r="SK253" s="118"/>
      <c r="SL253" s="118"/>
      <c r="SM253" s="118"/>
      <c r="SN253" s="118"/>
      <c r="SO253" s="118"/>
      <c r="SP253" s="118"/>
      <c r="SQ253" s="118"/>
      <c r="SR253" s="118"/>
      <c r="SS253" s="118"/>
      <c r="ST253" s="118"/>
      <c r="SU253" s="118"/>
      <c r="SV253" s="118"/>
      <c r="SW253" s="118"/>
      <c r="SX253" s="118"/>
      <c r="SY253" s="118"/>
      <c r="SZ253" s="118"/>
      <c r="TA253" s="118"/>
      <c r="TB253" s="118"/>
      <c r="TC253" s="118"/>
      <c r="TD253" s="118"/>
      <c r="TE253" s="118"/>
      <c r="TF253" s="118"/>
      <c r="TG253" s="118"/>
      <c r="TH253" s="118"/>
      <c r="TI253" s="118"/>
      <c r="TJ253" s="118"/>
      <c r="TK253" s="118"/>
      <c r="TL253" s="118"/>
      <c r="TM253" s="118"/>
      <c r="TN253" s="118"/>
      <c r="TO253" s="118"/>
      <c r="TP253" s="118"/>
      <c r="TQ253" s="118"/>
      <c r="TR253" s="118"/>
      <c r="TS253" s="118"/>
      <c r="TT253" s="118"/>
      <c r="TU253" s="118"/>
      <c r="TV253" s="118"/>
      <c r="TW253" s="118"/>
      <c r="TX253" s="118"/>
      <c r="TY253" s="118"/>
      <c r="TZ253" s="118"/>
      <c r="UA253" s="118"/>
      <c r="UB253" s="118"/>
      <c r="UC253" s="118"/>
      <c r="UD253" s="118"/>
      <c r="UE253" s="118"/>
      <c r="UF253" s="118"/>
      <c r="UG253" s="118"/>
      <c r="UH253" s="118"/>
      <c r="UI253" s="118"/>
      <c r="UJ253" s="118"/>
      <c r="UK253" s="118"/>
      <c r="UL253" s="118"/>
      <c r="UM253" s="118"/>
      <c r="UN253" s="118"/>
      <c r="UO253" s="118"/>
      <c r="UP253" s="118"/>
      <c r="UQ253" s="118"/>
      <c r="UR253" s="118"/>
      <c r="US253" s="118"/>
      <c r="UT253" s="118"/>
      <c r="UU253" s="118"/>
      <c r="UV253" s="118"/>
      <c r="UW253" s="118"/>
      <c r="UX253" s="118"/>
      <c r="UY253" s="118"/>
      <c r="UZ253" s="118"/>
      <c r="VA253" s="118"/>
      <c r="VB253" s="118"/>
      <c r="VC253" s="118"/>
      <c r="VD253" s="118"/>
      <c r="VE253" s="118"/>
      <c r="VF253" s="118"/>
      <c r="VG253" s="118"/>
      <c r="VH253" s="118"/>
      <c r="VI253" s="118"/>
      <c r="VJ253" s="118"/>
      <c r="VK253" s="118"/>
      <c r="VL253" s="118"/>
      <c r="VM253" s="118"/>
      <c r="VN253" s="118"/>
      <c r="VO253" s="118"/>
      <c r="VP253" s="118"/>
      <c r="VQ253" s="118"/>
      <c r="VR253" s="118"/>
      <c r="VS253" s="118"/>
      <c r="VT253" s="118"/>
      <c r="VU253" s="118"/>
      <c r="VV253" s="118"/>
      <c r="VW253" s="118"/>
      <c r="VX253" s="118"/>
      <c r="VY253" s="118"/>
      <c r="VZ253" s="118"/>
      <c r="WA253" s="118"/>
      <c r="WB253" s="118"/>
      <c r="WC253" s="118"/>
      <c r="WD253" s="118"/>
      <c r="WE253" s="118"/>
      <c r="WF253" s="118"/>
      <c r="WG253" s="118"/>
      <c r="WH253" s="118"/>
      <c r="WI253" s="118"/>
      <c r="WJ253" s="118"/>
      <c r="WK253" s="118"/>
      <c r="WL253" s="118"/>
      <c r="WM253" s="118"/>
      <c r="WN253" s="118"/>
      <c r="WO253" s="118"/>
      <c r="WP253" s="118"/>
      <c r="WQ253" s="118"/>
      <c r="WR253" s="118"/>
      <c r="WS253" s="118"/>
      <c r="WT253" s="118"/>
      <c r="WU253" s="118"/>
      <c r="WV253" s="118"/>
      <c r="WW253" s="118"/>
      <c r="WX253" s="118"/>
      <c r="WY253" s="118"/>
      <c r="WZ253" s="118"/>
      <c r="XA253" s="118"/>
      <c r="XB253" s="118"/>
      <c r="XC253" s="118"/>
      <c r="XD253" s="118"/>
      <c r="XE253" s="118"/>
      <c r="XF253" s="118"/>
      <c r="XG253" s="118"/>
      <c r="XH253" s="118"/>
      <c r="XI253" s="118"/>
      <c r="XJ253" s="118"/>
      <c r="XK253" s="118"/>
      <c r="XL253" s="118"/>
      <c r="XM253" s="118"/>
      <c r="XN253" s="118"/>
      <c r="XO253" s="118"/>
      <c r="XP253" s="118"/>
      <c r="XQ253" s="118"/>
      <c r="XR253" s="118"/>
      <c r="XS253" s="118"/>
      <c r="XT253" s="118"/>
      <c r="XU253" s="118"/>
      <c r="XV253" s="118"/>
      <c r="XW253" s="118"/>
      <c r="XX253" s="118"/>
      <c r="XY253" s="118"/>
      <c r="XZ253" s="118"/>
      <c r="YA253" s="118"/>
      <c r="YB253" s="118"/>
      <c r="YC253" s="118"/>
      <c r="YD253" s="118"/>
      <c r="YE253" s="118"/>
      <c r="YF253" s="118"/>
      <c r="YG253" s="118"/>
      <c r="YH253" s="118"/>
      <c r="YI253" s="118"/>
      <c r="YJ253" s="118"/>
      <c r="YK253" s="118"/>
      <c r="YL253" s="118"/>
      <c r="YM253" s="118"/>
      <c r="YN253" s="118"/>
      <c r="YO253" s="118"/>
      <c r="YP253" s="118"/>
      <c r="YQ253" s="118"/>
      <c r="YR253" s="118"/>
      <c r="YS253" s="118"/>
      <c r="YT253" s="118"/>
      <c r="YU253" s="118"/>
      <c r="YV253" s="118"/>
      <c r="YW253" s="118"/>
      <c r="YX253" s="118"/>
      <c r="YY253" s="118"/>
      <c r="YZ253" s="118"/>
      <c r="ZA253" s="118"/>
      <c r="ZB253" s="118"/>
      <c r="ZC253" s="118"/>
      <c r="ZD253" s="118"/>
      <c r="ZE253" s="118"/>
      <c r="ZF253" s="118"/>
      <c r="ZG253" s="118"/>
      <c r="ZH253" s="118"/>
      <c r="ZI253" s="118"/>
      <c r="ZJ253" s="118"/>
      <c r="ZK253" s="118"/>
      <c r="ZL253" s="118"/>
      <c r="ZM253" s="118"/>
      <c r="ZN253" s="118"/>
      <c r="ZO253" s="118"/>
      <c r="ZP253" s="118"/>
      <c r="ZQ253" s="118"/>
      <c r="ZR253" s="118"/>
      <c r="ZS253" s="118"/>
      <c r="ZT253" s="118"/>
      <c r="ZU253" s="118"/>
      <c r="ZV253" s="118"/>
      <c r="ZW253" s="118"/>
      <c r="ZX253" s="118"/>
      <c r="ZY253" s="118"/>
      <c r="ZZ253" s="118"/>
      <c r="AAA253" s="118"/>
      <c r="AAB253" s="118"/>
      <c r="AAC253" s="118"/>
      <c r="AAD253" s="118"/>
      <c r="AAE253" s="118"/>
      <c r="AAF253" s="118"/>
      <c r="AAG253" s="118"/>
      <c r="AAH253" s="118"/>
      <c r="AAI253" s="118"/>
      <c r="AAJ253" s="118"/>
      <c r="AAK253" s="118"/>
      <c r="AAL253" s="118"/>
      <c r="AAM253" s="118"/>
      <c r="AAN253" s="118"/>
      <c r="AAO253" s="118"/>
      <c r="AAP253" s="118"/>
      <c r="AAQ253" s="118"/>
      <c r="AAR253" s="118"/>
      <c r="AAS253" s="118"/>
      <c r="AAT253" s="118"/>
      <c r="AAU253" s="118"/>
      <c r="AAV253" s="118"/>
      <c r="AAW253" s="118"/>
      <c r="AAX253" s="118"/>
      <c r="AAY253" s="118"/>
      <c r="AAZ253" s="118"/>
      <c r="ABA253" s="118"/>
      <c r="ABB253" s="118"/>
      <c r="ABC253" s="118"/>
      <c r="ABD253" s="118"/>
      <c r="ABE253" s="118"/>
      <c r="ABF253" s="118"/>
      <c r="ABG253" s="118"/>
      <c r="ABH253" s="118"/>
      <c r="ABI253" s="118"/>
      <c r="ABJ253" s="118"/>
      <c r="ABK253" s="118"/>
      <c r="ABL253" s="118"/>
      <c r="ABM253" s="118"/>
      <c r="ABN253" s="118"/>
      <c r="ABO253" s="118"/>
      <c r="ABP253" s="118"/>
      <c r="ABQ253" s="118"/>
      <c r="ABR253" s="118"/>
      <c r="ABS253" s="118"/>
      <c r="ABT253" s="118"/>
      <c r="ABU253" s="118"/>
      <c r="ABV253" s="118"/>
      <c r="ABW253" s="118"/>
      <c r="ABX253" s="118"/>
      <c r="ABY253" s="118"/>
      <c r="ABZ253" s="118"/>
      <c r="ACA253" s="118"/>
      <c r="ACB253" s="118"/>
      <c r="ACC253" s="118"/>
      <c r="ACD253" s="118"/>
      <c r="ACE253" s="118"/>
      <c r="ACF253" s="118"/>
      <c r="ACG253" s="118"/>
      <c r="ACH253" s="118"/>
      <c r="ACI253" s="118"/>
      <c r="ACJ253" s="118"/>
      <c r="ACK253" s="118"/>
      <c r="ACL253" s="118"/>
      <c r="ACM253" s="118"/>
      <c r="ACN253" s="118"/>
      <c r="ACO253" s="118"/>
      <c r="ACP253" s="118"/>
      <c r="ACQ253" s="118"/>
      <c r="ACR253" s="118"/>
      <c r="ACS253" s="118"/>
      <c r="ACT253" s="118"/>
      <c r="ACU253" s="118"/>
      <c r="ACV253" s="118"/>
      <c r="ACW253" s="118"/>
      <c r="ACX253" s="118"/>
      <c r="ACY253" s="118"/>
      <c r="ACZ253" s="118"/>
      <c r="ADA253" s="118"/>
      <c r="ADB253" s="118"/>
      <c r="ADC253" s="118"/>
      <c r="ADD253" s="118"/>
      <c r="ADE253" s="118"/>
      <c r="ADF253" s="118"/>
      <c r="ADG253" s="118"/>
      <c r="ADH253" s="118"/>
      <c r="ADI253" s="118"/>
      <c r="ADJ253" s="118"/>
      <c r="ADK253" s="118"/>
      <c r="ADL253" s="118"/>
      <c r="ADM253" s="118"/>
      <c r="ADN253" s="118"/>
      <c r="ADO253" s="118"/>
      <c r="ADP253" s="118"/>
      <c r="ADQ253" s="118"/>
      <c r="ADR253" s="118"/>
      <c r="ADS253" s="118"/>
      <c r="ADT253" s="118"/>
      <c r="ADU253" s="118"/>
      <c r="ADV253" s="118"/>
      <c r="ADW253" s="118"/>
      <c r="ADX253" s="118"/>
      <c r="ADY253" s="118"/>
      <c r="ADZ253" s="118"/>
      <c r="AEA253" s="118"/>
      <c r="AEB253" s="118"/>
      <c r="AEC253" s="118"/>
      <c r="AED253" s="118"/>
      <c r="AEE253" s="118"/>
      <c r="AEF253" s="118"/>
      <c r="AEG253" s="118"/>
      <c r="AEH253" s="118"/>
      <c r="AEI253" s="118"/>
      <c r="AEJ253" s="118"/>
      <c r="AEK253" s="118"/>
      <c r="AEL253" s="118"/>
      <c r="AEM253" s="118"/>
      <c r="AEN253" s="118"/>
      <c r="AEO253" s="118"/>
      <c r="AEP253" s="118"/>
      <c r="AEQ253" s="118"/>
      <c r="AER253" s="118"/>
      <c r="AES253" s="118"/>
      <c r="AET253" s="118"/>
      <c r="AEU253" s="118"/>
      <c r="AEV253" s="118"/>
      <c r="AEW253" s="118"/>
      <c r="AEX253" s="118"/>
      <c r="AEY253" s="118"/>
      <c r="AEZ253" s="118"/>
      <c r="AFA253" s="118"/>
      <c r="AFB253" s="118"/>
      <c r="AFC253" s="118"/>
      <c r="AFD253" s="118"/>
      <c r="AFE253" s="118"/>
      <c r="AFF253" s="118"/>
      <c r="AFG253" s="118"/>
      <c r="AFH253" s="118"/>
      <c r="AFI253" s="118"/>
      <c r="AFJ253" s="118"/>
      <c r="AFK253" s="118"/>
      <c r="AFL253" s="118"/>
      <c r="AFM253" s="118"/>
      <c r="AFN253" s="118"/>
      <c r="AFO253" s="118"/>
      <c r="AFP253" s="118"/>
      <c r="AFQ253" s="118"/>
      <c r="AFR253" s="118"/>
      <c r="AFS253" s="118"/>
      <c r="AFT253" s="118"/>
      <c r="AFU253" s="118"/>
      <c r="AFV253" s="118"/>
      <c r="AFW253" s="118"/>
      <c r="AFX253" s="118"/>
      <c r="AFY253" s="118"/>
      <c r="AFZ253" s="118"/>
      <c r="AGA253" s="118"/>
      <c r="AGB253" s="118"/>
      <c r="AGC253" s="118"/>
      <c r="AGD253" s="118"/>
      <c r="AGE253" s="118"/>
      <c r="AGF253" s="118"/>
      <c r="AGG253" s="118"/>
      <c r="AGH253" s="118"/>
      <c r="AGI253" s="118"/>
      <c r="AGJ253" s="118"/>
      <c r="AGK253" s="118"/>
      <c r="AGL253" s="118"/>
      <c r="AGM253" s="118"/>
      <c r="AGN253" s="118"/>
      <c r="AGO253" s="118"/>
      <c r="AGP253" s="118"/>
      <c r="AGQ253" s="118"/>
      <c r="AGR253" s="118"/>
      <c r="AGS253" s="118"/>
      <c r="AGT253" s="118"/>
      <c r="AGU253" s="118"/>
      <c r="AGV253" s="118"/>
      <c r="AGW253" s="118"/>
      <c r="AGX253" s="118"/>
      <c r="AGY253" s="118"/>
      <c r="AGZ253" s="118"/>
      <c r="AHA253" s="118"/>
      <c r="AHB253" s="118"/>
      <c r="AHC253" s="118"/>
      <c r="AHD253" s="118"/>
      <c r="AHE253" s="118"/>
      <c r="AHF253" s="118"/>
      <c r="AHG253" s="118"/>
      <c r="AHH253" s="118"/>
      <c r="AHI253" s="118"/>
      <c r="AHJ253" s="118"/>
      <c r="AHK253" s="118"/>
      <c r="AHL253" s="118"/>
      <c r="AHM253" s="118"/>
      <c r="AHN253" s="118"/>
      <c r="AHO253" s="118"/>
      <c r="AHP253" s="118"/>
      <c r="AHQ253" s="118"/>
      <c r="AHR253" s="118"/>
      <c r="AHS253" s="118"/>
      <c r="AHT253" s="118"/>
      <c r="AHU253" s="118"/>
      <c r="AHV253" s="118"/>
      <c r="AHW253" s="118"/>
      <c r="AHX253" s="118"/>
      <c r="AHY253" s="118"/>
      <c r="AHZ253" s="118"/>
      <c r="AIA253" s="118"/>
      <c r="AIB253" s="118"/>
      <c r="AIC253" s="118"/>
      <c r="AID253" s="118"/>
      <c r="AIE253" s="118"/>
      <c r="AIF253" s="118"/>
      <c r="AIG253" s="118"/>
      <c r="AIH253" s="118"/>
      <c r="AII253" s="118"/>
      <c r="AIJ253" s="118"/>
      <c r="AIK253" s="118"/>
      <c r="AIL253" s="118"/>
      <c r="AIM253" s="118"/>
      <c r="AIN253" s="118"/>
      <c r="AIO253" s="118"/>
      <c r="AIP253" s="118"/>
      <c r="AIQ253" s="118"/>
      <c r="AIR253" s="118"/>
      <c r="AIS253" s="118"/>
      <c r="AIT253" s="118"/>
      <c r="AIU253" s="118"/>
      <c r="AIV253" s="118"/>
      <c r="AIW253" s="118"/>
      <c r="AIX253" s="118"/>
      <c r="AIY253" s="118"/>
      <c r="AIZ253" s="118"/>
      <c r="AJA253" s="118"/>
      <c r="AJB253" s="118"/>
      <c r="AJC253" s="118"/>
      <c r="AJD253" s="118"/>
      <c r="AJE253" s="118"/>
      <c r="AJF253" s="118"/>
      <c r="AJG253" s="118"/>
      <c r="AJH253" s="118"/>
      <c r="AJI253" s="118"/>
      <c r="AJJ253" s="118"/>
      <c r="AJK253" s="118"/>
      <c r="AJL253" s="118"/>
      <c r="AJM253" s="118"/>
      <c r="AJN253" s="118"/>
      <c r="AJO253" s="118"/>
      <c r="AJP253" s="118"/>
      <c r="AJQ253" s="118"/>
      <c r="AJR253" s="118"/>
      <c r="AJS253" s="118"/>
      <c r="AJT253" s="118"/>
      <c r="AJU253" s="118"/>
      <c r="AJV253" s="118"/>
      <c r="AJW253" s="118"/>
      <c r="AJX253" s="118"/>
      <c r="AJY253" s="118"/>
      <c r="AJZ253" s="118"/>
      <c r="AKA253" s="118"/>
      <c r="AKB253" s="118"/>
      <c r="AKC253" s="118"/>
      <c r="AKD253" s="118"/>
      <c r="AKE253" s="118"/>
      <c r="AKF253" s="118"/>
      <c r="AKG253" s="118"/>
      <c r="AKH253" s="118"/>
      <c r="AKI253" s="118"/>
      <c r="AKJ253" s="118"/>
      <c r="AKK253" s="118"/>
      <c r="AKL253" s="118"/>
      <c r="AKM253" s="118"/>
      <c r="AKN253" s="118"/>
      <c r="AKO253" s="118"/>
      <c r="AKP253" s="118"/>
      <c r="AKQ253" s="118"/>
      <c r="AKR253" s="118"/>
      <c r="AKS253" s="118"/>
      <c r="AKT253" s="118"/>
      <c r="AKU253" s="118"/>
      <c r="AKV253" s="118"/>
      <c r="AKW253" s="118"/>
      <c r="AKX253" s="118"/>
      <c r="AKY253" s="118"/>
      <c r="AKZ253" s="118"/>
      <c r="ALA253" s="118"/>
      <c r="ALB253" s="118"/>
      <c r="ALC253" s="118"/>
      <c r="ALD253" s="118"/>
      <c r="ALE253" s="118"/>
      <c r="ALF253" s="118"/>
      <c r="ALG253" s="118"/>
      <c r="ALH253" s="118"/>
      <c r="ALI253" s="118"/>
      <c r="ALJ253" s="118"/>
      <c r="ALK253" s="118"/>
      <c r="ALL253" s="118"/>
      <c r="ALM253" s="118"/>
      <c r="ALN253" s="118"/>
      <c r="ALO253" s="118"/>
      <c r="ALP253" s="118"/>
      <c r="ALQ253" s="118"/>
      <c r="ALR253" s="118"/>
      <c r="ALS253" s="118"/>
      <c r="ALT253" s="118"/>
      <c r="ALU253" s="118"/>
      <c r="ALV253" s="118"/>
      <c r="ALW253" s="118"/>
      <c r="ALX253" s="118"/>
      <c r="ALY253" s="118"/>
      <c r="ALZ253" s="118"/>
      <c r="AMA253" s="118"/>
      <c r="AMB253" s="118"/>
      <c r="AMC253" s="118"/>
      <c r="AMD253" s="118"/>
      <c r="AME253" s="118"/>
      <c r="AMF253" s="118"/>
      <c r="AMG253" s="118"/>
      <c r="AMH253" s="118"/>
    </row>
    <row r="254" spans="1:1022" x14ac:dyDescent="0.25">
      <c r="A254" s="242" t="s">
        <v>935</v>
      </c>
      <c r="B254" s="163">
        <v>253</v>
      </c>
      <c r="C254" s="224" t="s">
        <v>24878</v>
      </c>
      <c r="D254" s="178" t="s">
        <v>936</v>
      </c>
      <c r="E254" s="429"/>
      <c r="F254" s="201"/>
      <c r="G254" s="180"/>
      <c r="H254" s="180"/>
      <c r="I254" s="319"/>
      <c r="J254" s="366"/>
      <c r="K254" s="140"/>
      <c r="L254" s="140"/>
      <c r="M254" s="140"/>
      <c r="N254" s="140"/>
      <c r="O254" s="140"/>
      <c r="P254" s="140"/>
      <c r="Q254" s="387"/>
      <c r="R254" s="140"/>
      <c r="S254" s="341">
        <v>2</v>
      </c>
      <c r="T254" s="65"/>
      <c r="U254" s="140"/>
      <c r="V254" s="219">
        <f t="shared" si="149"/>
        <v>100</v>
      </c>
      <c r="W254" s="219">
        <f t="shared" si="141"/>
        <v>100</v>
      </c>
      <c r="X254" s="219">
        <f t="shared" ref="X254:X285" si="162">IF(O254=3,20,100)</f>
        <v>100</v>
      </c>
      <c r="Y254" s="219">
        <f t="shared" si="156"/>
        <v>100</v>
      </c>
      <c r="Z254" s="219">
        <f t="shared" si="157"/>
        <v>100</v>
      </c>
      <c r="AA254" s="220">
        <f t="shared" si="158"/>
        <v>100</v>
      </c>
      <c r="AB254" s="220">
        <f t="shared" si="159"/>
        <v>100</v>
      </c>
      <c r="AC254" s="220">
        <f t="shared" si="160"/>
        <v>3</v>
      </c>
      <c r="AD254" s="416">
        <f t="shared" si="155"/>
        <v>100</v>
      </c>
      <c r="AE254" s="416">
        <f t="shared" si="161"/>
        <v>100</v>
      </c>
      <c r="AF254" s="212">
        <f t="shared" si="151"/>
        <v>100</v>
      </c>
      <c r="AG254" s="212">
        <f t="shared" si="152"/>
        <v>100</v>
      </c>
      <c r="AH254" s="212">
        <f t="shared" si="153"/>
        <v>100</v>
      </c>
      <c r="AI254" s="212">
        <f t="shared" si="154"/>
        <v>100</v>
      </c>
      <c r="AJ254" s="214"/>
      <c r="AK254" s="258"/>
      <c r="AL254" s="135"/>
      <c r="AM254" s="214"/>
      <c r="AN254" s="412"/>
      <c r="AO254" s="412"/>
      <c r="AP254" s="412"/>
      <c r="AQ254" s="167" t="s">
        <v>937</v>
      </c>
      <c r="AR254" s="412"/>
      <c r="AS254" s="412"/>
      <c r="AT254" s="412"/>
    </row>
    <row r="255" spans="1:1022" x14ac:dyDescent="0.25">
      <c r="A255" s="242" t="s">
        <v>938</v>
      </c>
      <c r="B255" s="163">
        <v>254</v>
      </c>
      <c r="C255" s="224" t="s">
        <v>24879</v>
      </c>
      <c r="D255" s="178" t="s">
        <v>5799</v>
      </c>
      <c r="E255" s="429"/>
      <c r="F255" s="201"/>
      <c r="G255" s="180"/>
      <c r="H255" s="180"/>
      <c r="I255" s="319"/>
      <c r="J255" s="366"/>
      <c r="K255" s="140"/>
      <c r="L255" s="140"/>
      <c r="M255" s="140"/>
      <c r="N255" s="140"/>
      <c r="O255" s="140"/>
      <c r="P255" s="140"/>
      <c r="Q255" s="140"/>
      <c r="R255" s="140"/>
      <c r="S255" s="65" t="s">
        <v>752</v>
      </c>
      <c r="T255" s="65"/>
      <c r="U255" s="140"/>
      <c r="V255" s="219">
        <f t="shared" si="149"/>
        <v>100</v>
      </c>
      <c r="W255" s="219">
        <f t="shared" si="141"/>
        <v>100</v>
      </c>
      <c r="X255" s="219">
        <f t="shared" si="162"/>
        <v>100</v>
      </c>
      <c r="Y255" s="219">
        <f t="shared" si="156"/>
        <v>100</v>
      </c>
      <c r="Z255" s="219">
        <f t="shared" si="157"/>
        <v>100</v>
      </c>
      <c r="AA255" s="220">
        <f t="shared" si="158"/>
        <v>100</v>
      </c>
      <c r="AB255" s="220">
        <f t="shared" si="159"/>
        <v>100</v>
      </c>
      <c r="AC255" s="220">
        <f t="shared" si="160"/>
        <v>0.3</v>
      </c>
      <c r="AD255" s="416">
        <f t="shared" si="155"/>
        <v>100</v>
      </c>
      <c r="AE255" s="416">
        <f t="shared" si="161"/>
        <v>100</v>
      </c>
      <c r="AF255" s="212">
        <f t="shared" si="151"/>
        <v>100</v>
      </c>
      <c r="AG255" s="212">
        <f t="shared" si="152"/>
        <v>100</v>
      </c>
      <c r="AH255" s="212">
        <f t="shared" si="153"/>
        <v>100</v>
      </c>
      <c r="AI255" s="212">
        <f t="shared" si="154"/>
        <v>100</v>
      </c>
      <c r="AJ255" s="214"/>
      <c r="AK255" s="258"/>
      <c r="AL255" s="135"/>
      <c r="AM255" s="214"/>
      <c r="AN255" s="118"/>
      <c r="AO255" s="118"/>
      <c r="AP255" s="118"/>
      <c r="AQ255" s="234" t="s">
        <v>24880</v>
      </c>
      <c r="AR255" s="118"/>
      <c r="AS255" s="118"/>
      <c r="AT255" s="118"/>
      <c r="AU255" s="412"/>
      <c r="AV255" s="412"/>
      <c r="AW255" s="412"/>
      <c r="AX255" s="412"/>
      <c r="AY255" s="412"/>
      <c r="AZ255" s="412"/>
      <c r="BA255" s="412"/>
      <c r="BB255" s="412"/>
      <c r="BC255" s="412"/>
      <c r="BD255" s="412"/>
      <c r="BE255" s="412"/>
      <c r="BF255" s="412"/>
      <c r="BG255" s="412"/>
      <c r="BH255" s="412"/>
      <c r="BI255" s="412"/>
      <c r="BJ255" s="412"/>
      <c r="BK255" s="412"/>
      <c r="BL255" s="412"/>
      <c r="BM255" s="412"/>
      <c r="BN255" s="412"/>
      <c r="BO255" s="412"/>
      <c r="BP255" s="412"/>
      <c r="BQ255" s="412"/>
      <c r="BR255" s="412"/>
      <c r="BS255" s="412"/>
      <c r="BT255" s="412"/>
      <c r="BU255" s="412"/>
      <c r="BV255" s="412"/>
      <c r="BW255" s="412"/>
      <c r="BX255" s="412"/>
      <c r="BY255" s="412"/>
      <c r="BZ255" s="412"/>
      <c r="CA255" s="412"/>
      <c r="CB255" s="412"/>
      <c r="CC255" s="412"/>
      <c r="CD255" s="412"/>
      <c r="CE255" s="412"/>
      <c r="CF255" s="412"/>
      <c r="CG255" s="412"/>
      <c r="CH255" s="412"/>
      <c r="CI255" s="412"/>
      <c r="CJ255" s="412"/>
      <c r="CK255" s="412"/>
      <c r="CL255" s="412"/>
      <c r="CM255" s="412"/>
      <c r="CN255" s="412"/>
      <c r="CO255" s="412"/>
      <c r="CP255" s="412"/>
      <c r="CQ255" s="412"/>
      <c r="CR255" s="412"/>
      <c r="CS255" s="412"/>
      <c r="CT255" s="412"/>
      <c r="CU255" s="412"/>
      <c r="CV255" s="412"/>
      <c r="CW255" s="412"/>
      <c r="CX255" s="412"/>
      <c r="CY255" s="412"/>
      <c r="CZ255" s="412"/>
      <c r="DA255" s="412"/>
      <c r="DB255" s="412"/>
      <c r="DC255" s="412"/>
      <c r="DD255" s="412"/>
      <c r="DE255" s="412"/>
      <c r="DF255" s="412"/>
      <c r="DG255" s="412"/>
      <c r="DH255" s="412"/>
      <c r="DI255" s="412"/>
      <c r="DJ255" s="412"/>
      <c r="DK255" s="412"/>
      <c r="DL255" s="412"/>
      <c r="DM255" s="412"/>
      <c r="DN255" s="412"/>
      <c r="DO255" s="412"/>
      <c r="DP255" s="412"/>
      <c r="DQ255" s="412"/>
      <c r="DR255" s="412"/>
      <c r="DS255" s="412"/>
      <c r="DT255" s="412"/>
      <c r="DU255" s="412"/>
      <c r="DV255" s="412"/>
      <c r="DW255" s="412"/>
      <c r="DX255" s="412"/>
      <c r="DY255" s="412"/>
      <c r="DZ255" s="412"/>
      <c r="EA255" s="412"/>
      <c r="EB255" s="412"/>
      <c r="EC255" s="412"/>
      <c r="ED255" s="412"/>
      <c r="EE255" s="412"/>
      <c r="EF255" s="412"/>
      <c r="EG255" s="412"/>
      <c r="EH255" s="412"/>
      <c r="EI255" s="412"/>
      <c r="EJ255" s="412"/>
      <c r="EK255" s="412"/>
      <c r="EL255" s="412"/>
      <c r="EM255" s="412"/>
      <c r="EN255" s="412"/>
      <c r="EO255" s="412"/>
      <c r="EP255" s="412"/>
      <c r="EQ255" s="412"/>
      <c r="ER255" s="412"/>
      <c r="ES255" s="412"/>
      <c r="ET255" s="412"/>
      <c r="EU255" s="412"/>
      <c r="EV255" s="412"/>
      <c r="EW255" s="412"/>
      <c r="EX255" s="412"/>
      <c r="EY255" s="412"/>
      <c r="EZ255" s="412"/>
      <c r="FA255" s="412"/>
      <c r="FB255" s="412"/>
      <c r="FC255" s="412"/>
      <c r="FD255" s="412"/>
      <c r="FE255" s="412"/>
      <c r="FF255" s="412"/>
      <c r="FG255" s="412"/>
      <c r="FH255" s="412"/>
      <c r="FI255" s="412"/>
      <c r="FJ255" s="412"/>
      <c r="FK255" s="412"/>
      <c r="FL255" s="412"/>
      <c r="FM255" s="412"/>
      <c r="FN255" s="412"/>
      <c r="FO255" s="412"/>
      <c r="FP255" s="412"/>
      <c r="FQ255" s="412"/>
      <c r="FR255" s="412"/>
      <c r="FS255" s="412"/>
      <c r="FT255" s="412"/>
      <c r="FU255" s="412"/>
      <c r="FV255" s="412"/>
      <c r="FW255" s="412"/>
      <c r="FX255" s="412"/>
      <c r="FY255" s="412"/>
      <c r="FZ255" s="412"/>
      <c r="GA255" s="412"/>
      <c r="GB255" s="412"/>
      <c r="GC255" s="412"/>
      <c r="GD255" s="412"/>
      <c r="GE255" s="412"/>
      <c r="GF255" s="412"/>
      <c r="GG255" s="412"/>
      <c r="GH255" s="412"/>
      <c r="GI255" s="412"/>
      <c r="GJ255" s="412"/>
      <c r="GK255" s="412"/>
      <c r="GL255" s="412"/>
      <c r="GM255" s="412"/>
      <c r="GN255" s="412"/>
      <c r="GO255" s="412"/>
      <c r="GP255" s="412"/>
      <c r="GQ255" s="412"/>
      <c r="GR255" s="412"/>
      <c r="GS255" s="412"/>
      <c r="GT255" s="412"/>
      <c r="GU255" s="412"/>
      <c r="GV255" s="412"/>
      <c r="GW255" s="412"/>
      <c r="GX255" s="412"/>
      <c r="GY255" s="412"/>
      <c r="GZ255" s="412"/>
      <c r="HA255" s="412"/>
      <c r="HB255" s="412"/>
      <c r="HC255" s="412"/>
      <c r="HD255" s="412"/>
      <c r="HE255" s="412"/>
      <c r="HF255" s="412"/>
      <c r="HG255" s="412"/>
      <c r="HH255" s="412"/>
      <c r="HI255" s="412"/>
      <c r="HJ255" s="412"/>
      <c r="HK255" s="412"/>
      <c r="HL255" s="412"/>
      <c r="HM255" s="412"/>
      <c r="HN255" s="412"/>
      <c r="HO255" s="412"/>
      <c r="HP255" s="412"/>
      <c r="HQ255" s="412"/>
      <c r="HR255" s="412"/>
      <c r="HS255" s="412"/>
      <c r="HT255" s="412"/>
      <c r="HU255" s="412"/>
      <c r="HV255" s="412"/>
      <c r="HW255" s="412"/>
      <c r="HX255" s="412"/>
      <c r="HY255" s="412"/>
      <c r="HZ255" s="412"/>
      <c r="IA255" s="412"/>
      <c r="IB255" s="412"/>
      <c r="IC255" s="412"/>
      <c r="ID255" s="412"/>
      <c r="IE255" s="412"/>
      <c r="IF255" s="412"/>
      <c r="IG255" s="412"/>
      <c r="IH255" s="412"/>
      <c r="II255" s="412"/>
      <c r="IJ255" s="412"/>
      <c r="IK255" s="412"/>
      <c r="IL255" s="412"/>
      <c r="IM255" s="412"/>
      <c r="IN255" s="412"/>
      <c r="IO255" s="412"/>
      <c r="IP255" s="412"/>
      <c r="IQ255" s="412"/>
      <c r="IR255" s="412"/>
      <c r="IS255" s="412"/>
      <c r="IT255" s="412"/>
      <c r="IU255" s="412"/>
      <c r="IV255" s="412"/>
      <c r="IW255" s="412"/>
      <c r="IX255" s="412"/>
      <c r="IY255" s="412"/>
      <c r="IZ255" s="412"/>
      <c r="JA255" s="412"/>
      <c r="JB255" s="412"/>
      <c r="JC255" s="412"/>
      <c r="JD255" s="412"/>
      <c r="JE255" s="412"/>
      <c r="JF255" s="412"/>
      <c r="JG255" s="412"/>
      <c r="JH255" s="412"/>
      <c r="JI255" s="412"/>
      <c r="JJ255" s="412"/>
      <c r="JK255" s="412"/>
      <c r="JL255" s="412"/>
      <c r="JM255" s="412"/>
      <c r="JN255" s="412"/>
      <c r="JO255" s="412"/>
      <c r="JP255" s="412"/>
      <c r="JQ255" s="412"/>
      <c r="JR255" s="412"/>
      <c r="JS255" s="412"/>
      <c r="JT255" s="412"/>
      <c r="JU255" s="412"/>
      <c r="JV255" s="412"/>
      <c r="JW255" s="412"/>
      <c r="JX255" s="412"/>
      <c r="JY255" s="412"/>
      <c r="JZ255" s="412"/>
      <c r="KA255" s="412"/>
      <c r="KB255" s="412"/>
      <c r="KC255" s="412"/>
      <c r="KD255" s="412"/>
      <c r="KE255" s="412"/>
      <c r="KF255" s="412"/>
      <c r="KG255" s="412"/>
      <c r="KH255" s="412"/>
      <c r="KI255" s="412"/>
      <c r="KJ255" s="412"/>
      <c r="KK255" s="412"/>
      <c r="KL255" s="412"/>
      <c r="KM255" s="412"/>
      <c r="KN255" s="412"/>
      <c r="KO255" s="412"/>
      <c r="KP255" s="412"/>
      <c r="KQ255" s="412"/>
      <c r="KR255" s="412"/>
      <c r="KS255" s="412"/>
      <c r="KT255" s="412"/>
      <c r="KU255" s="412"/>
      <c r="KV255" s="412"/>
      <c r="KW255" s="412"/>
      <c r="KX255" s="412"/>
      <c r="KY255" s="412"/>
      <c r="KZ255" s="412"/>
      <c r="LA255" s="412"/>
      <c r="LB255" s="412"/>
      <c r="LC255" s="412"/>
      <c r="LD255" s="412"/>
      <c r="LE255" s="412"/>
      <c r="LF255" s="412"/>
      <c r="LG255" s="412"/>
      <c r="LH255" s="412"/>
      <c r="LI255" s="412"/>
      <c r="LJ255" s="412"/>
      <c r="LK255" s="412"/>
      <c r="LL255" s="412"/>
      <c r="LM255" s="412"/>
      <c r="LN255" s="412"/>
      <c r="LO255" s="412"/>
      <c r="LP255" s="412"/>
      <c r="LQ255" s="412"/>
      <c r="LR255" s="412"/>
      <c r="LS255" s="412"/>
      <c r="LT255" s="412"/>
      <c r="LU255" s="412"/>
      <c r="LV255" s="412"/>
      <c r="LW255" s="412"/>
      <c r="LX255" s="412"/>
      <c r="LY255" s="412"/>
      <c r="LZ255" s="412"/>
      <c r="MA255" s="412"/>
      <c r="MB255" s="412"/>
      <c r="MC255" s="412"/>
      <c r="MD255" s="412"/>
      <c r="ME255" s="412"/>
      <c r="MF255" s="412"/>
      <c r="MG255" s="412"/>
      <c r="MH255" s="412"/>
      <c r="MI255" s="412"/>
      <c r="MJ255" s="412"/>
      <c r="MK255" s="412"/>
      <c r="ML255" s="412"/>
      <c r="MM255" s="412"/>
      <c r="MN255" s="412"/>
      <c r="MO255" s="412"/>
      <c r="MP255" s="412"/>
      <c r="MQ255" s="412"/>
      <c r="MR255" s="412"/>
      <c r="MS255" s="412"/>
      <c r="MT255" s="412"/>
      <c r="MU255" s="412"/>
      <c r="MV255" s="412"/>
      <c r="MW255" s="412"/>
      <c r="MX255" s="412"/>
      <c r="MY255" s="412"/>
      <c r="MZ255" s="412"/>
      <c r="NA255" s="412"/>
      <c r="NB255" s="412"/>
      <c r="NC255" s="412"/>
      <c r="ND255" s="412"/>
      <c r="NE255" s="412"/>
      <c r="NF255" s="412"/>
      <c r="NG255" s="412"/>
      <c r="NH255" s="412"/>
      <c r="NI255" s="412"/>
      <c r="NJ255" s="412"/>
      <c r="NK255" s="412"/>
      <c r="NL255" s="412"/>
      <c r="NM255" s="412"/>
      <c r="NN255" s="412"/>
      <c r="NO255" s="412"/>
      <c r="NP255" s="412"/>
      <c r="NQ255" s="412"/>
      <c r="NR255" s="412"/>
      <c r="NS255" s="412"/>
      <c r="NT255" s="412"/>
      <c r="NU255" s="412"/>
      <c r="NV255" s="412"/>
      <c r="NW255" s="412"/>
      <c r="NX255" s="412"/>
      <c r="NY255" s="412"/>
      <c r="NZ255" s="412"/>
      <c r="OA255" s="412"/>
      <c r="OB255" s="412"/>
      <c r="OC255" s="412"/>
      <c r="OD255" s="412"/>
      <c r="OE255" s="412"/>
      <c r="OF255" s="412"/>
      <c r="OG255" s="412"/>
      <c r="OH255" s="412"/>
      <c r="OI255" s="412"/>
      <c r="OJ255" s="412"/>
      <c r="OK255" s="412"/>
      <c r="OL255" s="412"/>
      <c r="OM255" s="412"/>
      <c r="ON255" s="412"/>
      <c r="OO255" s="412"/>
      <c r="OP255" s="412"/>
      <c r="OQ255" s="412"/>
      <c r="OR255" s="412"/>
      <c r="OS255" s="412"/>
      <c r="OT255" s="412"/>
      <c r="OU255" s="412"/>
      <c r="OV255" s="412"/>
      <c r="OW255" s="412"/>
      <c r="OX255" s="412"/>
      <c r="OY255" s="412"/>
      <c r="OZ255" s="412"/>
      <c r="PA255" s="412"/>
      <c r="PB255" s="412"/>
      <c r="PC255" s="412"/>
      <c r="PD255" s="412"/>
      <c r="PE255" s="412"/>
      <c r="PF255" s="412"/>
      <c r="PG255" s="412"/>
      <c r="PH255" s="412"/>
      <c r="PI255" s="412"/>
      <c r="PJ255" s="412"/>
      <c r="PK255" s="412"/>
      <c r="PL255" s="412"/>
      <c r="PM255" s="412"/>
      <c r="PN255" s="412"/>
      <c r="PO255" s="412"/>
      <c r="PP255" s="412"/>
      <c r="PQ255" s="412"/>
      <c r="PR255" s="412"/>
      <c r="PS255" s="412"/>
      <c r="PT255" s="412"/>
      <c r="PU255" s="412"/>
      <c r="PV255" s="412"/>
      <c r="PW255" s="412"/>
      <c r="PX255" s="412"/>
      <c r="PY255" s="412"/>
      <c r="PZ255" s="412"/>
      <c r="QA255" s="412"/>
      <c r="QB255" s="412"/>
      <c r="QC255" s="412"/>
      <c r="QD255" s="412"/>
      <c r="QE255" s="412"/>
      <c r="QF255" s="412"/>
      <c r="QG255" s="412"/>
      <c r="QH255" s="412"/>
      <c r="QI255" s="412"/>
      <c r="QJ255" s="412"/>
      <c r="QK255" s="412"/>
      <c r="QL255" s="412"/>
      <c r="QM255" s="412"/>
      <c r="QN255" s="412"/>
      <c r="QO255" s="412"/>
      <c r="QP255" s="412"/>
      <c r="QQ255" s="412"/>
      <c r="QR255" s="412"/>
      <c r="QS255" s="412"/>
      <c r="QT255" s="412"/>
      <c r="QU255" s="412"/>
      <c r="QV255" s="412"/>
      <c r="QW255" s="412"/>
      <c r="QX255" s="412"/>
      <c r="QY255" s="412"/>
      <c r="QZ255" s="412"/>
      <c r="RA255" s="412"/>
      <c r="RB255" s="412"/>
      <c r="RC255" s="412"/>
      <c r="RD255" s="412"/>
      <c r="RE255" s="412"/>
      <c r="RF255" s="412"/>
      <c r="RG255" s="412"/>
      <c r="RH255" s="412"/>
      <c r="RI255" s="412"/>
      <c r="RJ255" s="412"/>
      <c r="RK255" s="412"/>
      <c r="RL255" s="412"/>
      <c r="RM255" s="412"/>
      <c r="RN255" s="412"/>
      <c r="RO255" s="412"/>
      <c r="RP255" s="412"/>
      <c r="RQ255" s="412"/>
      <c r="RR255" s="412"/>
      <c r="RS255" s="412"/>
      <c r="RT255" s="412"/>
      <c r="RU255" s="412"/>
      <c r="RV255" s="412"/>
      <c r="RW255" s="412"/>
      <c r="RX255" s="412"/>
      <c r="RY255" s="412"/>
      <c r="RZ255" s="412"/>
      <c r="SA255" s="412"/>
      <c r="SB255" s="412"/>
      <c r="SC255" s="412"/>
      <c r="SD255" s="412"/>
      <c r="SE255" s="412"/>
      <c r="SF255" s="412"/>
      <c r="SG255" s="412"/>
      <c r="SH255" s="412"/>
      <c r="SI255" s="412"/>
      <c r="SJ255" s="412"/>
      <c r="SK255" s="412"/>
      <c r="SL255" s="412"/>
      <c r="SM255" s="412"/>
      <c r="SN255" s="412"/>
      <c r="SO255" s="412"/>
      <c r="SP255" s="412"/>
      <c r="SQ255" s="412"/>
      <c r="SR255" s="412"/>
      <c r="SS255" s="412"/>
      <c r="ST255" s="412"/>
      <c r="SU255" s="412"/>
      <c r="SV255" s="412"/>
      <c r="SW255" s="412"/>
      <c r="SX255" s="412"/>
      <c r="SY255" s="412"/>
      <c r="SZ255" s="412"/>
      <c r="TA255" s="412"/>
      <c r="TB255" s="412"/>
      <c r="TC255" s="412"/>
      <c r="TD255" s="412"/>
      <c r="TE255" s="412"/>
      <c r="TF255" s="412"/>
      <c r="TG255" s="412"/>
      <c r="TH255" s="412"/>
      <c r="TI255" s="412"/>
      <c r="TJ255" s="412"/>
      <c r="TK255" s="412"/>
      <c r="TL255" s="412"/>
      <c r="TM255" s="412"/>
      <c r="TN255" s="412"/>
      <c r="TO255" s="412"/>
      <c r="TP255" s="412"/>
      <c r="TQ255" s="412"/>
      <c r="TR255" s="412"/>
      <c r="TS255" s="412"/>
      <c r="TT255" s="412"/>
      <c r="TU255" s="412"/>
      <c r="TV255" s="412"/>
      <c r="TW255" s="412"/>
      <c r="TX255" s="412"/>
      <c r="TY255" s="412"/>
      <c r="TZ255" s="412"/>
      <c r="UA255" s="412"/>
      <c r="UB255" s="412"/>
      <c r="UC255" s="412"/>
      <c r="UD255" s="412"/>
      <c r="UE255" s="412"/>
      <c r="UF255" s="412"/>
      <c r="UG255" s="412"/>
      <c r="UH255" s="412"/>
      <c r="UI255" s="412"/>
      <c r="UJ255" s="412"/>
      <c r="UK255" s="412"/>
      <c r="UL255" s="412"/>
      <c r="UM255" s="412"/>
      <c r="UN255" s="412"/>
      <c r="UO255" s="412"/>
      <c r="UP255" s="412"/>
      <c r="UQ255" s="412"/>
      <c r="UR255" s="412"/>
      <c r="US255" s="412"/>
      <c r="UT255" s="412"/>
      <c r="UU255" s="412"/>
      <c r="UV255" s="412"/>
      <c r="UW255" s="412"/>
      <c r="UX255" s="412"/>
      <c r="UY255" s="412"/>
      <c r="UZ255" s="412"/>
      <c r="VA255" s="412"/>
      <c r="VB255" s="412"/>
      <c r="VC255" s="412"/>
      <c r="VD255" s="412"/>
      <c r="VE255" s="412"/>
      <c r="VF255" s="412"/>
      <c r="VG255" s="412"/>
      <c r="VH255" s="412"/>
      <c r="VI255" s="412"/>
      <c r="VJ255" s="412"/>
      <c r="VK255" s="412"/>
      <c r="VL255" s="412"/>
      <c r="VM255" s="412"/>
      <c r="VN255" s="412"/>
      <c r="VO255" s="412"/>
      <c r="VP255" s="412"/>
      <c r="VQ255" s="412"/>
      <c r="VR255" s="412"/>
      <c r="VS255" s="412"/>
      <c r="VT255" s="412"/>
      <c r="VU255" s="412"/>
      <c r="VV255" s="412"/>
      <c r="VW255" s="412"/>
      <c r="VX255" s="412"/>
      <c r="VY255" s="412"/>
      <c r="VZ255" s="412"/>
      <c r="WA255" s="412"/>
      <c r="WB255" s="412"/>
      <c r="WC255" s="412"/>
      <c r="WD255" s="412"/>
      <c r="WE255" s="412"/>
      <c r="WF255" s="412"/>
      <c r="WG255" s="412"/>
      <c r="WH255" s="412"/>
      <c r="WI255" s="412"/>
      <c r="WJ255" s="412"/>
      <c r="WK255" s="412"/>
      <c r="WL255" s="412"/>
      <c r="WM255" s="412"/>
      <c r="WN255" s="412"/>
      <c r="WO255" s="412"/>
      <c r="WP255" s="412"/>
      <c r="WQ255" s="412"/>
      <c r="WR255" s="412"/>
      <c r="WS255" s="412"/>
      <c r="WT255" s="412"/>
      <c r="WU255" s="412"/>
      <c r="WV255" s="412"/>
      <c r="WW255" s="412"/>
      <c r="WX255" s="412"/>
      <c r="WY255" s="412"/>
      <c r="WZ255" s="412"/>
      <c r="XA255" s="412"/>
      <c r="XB255" s="412"/>
      <c r="XC255" s="412"/>
      <c r="XD255" s="412"/>
      <c r="XE255" s="412"/>
      <c r="XF255" s="412"/>
      <c r="XG255" s="412"/>
      <c r="XH255" s="412"/>
      <c r="XI255" s="412"/>
      <c r="XJ255" s="412"/>
      <c r="XK255" s="412"/>
      <c r="XL255" s="412"/>
      <c r="XM255" s="412"/>
      <c r="XN255" s="412"/>
      <c r="XO255" s="412"/>
      <c r="XP255" s="412"/>
      <c r="XQ255" s="412"/>
      <c r="XR255" s="412"/>
      <c r="XS255" s="412"/>
      <c r="XT255" s="412"/>
      <c r="XU255" s="412"/>
      <c r="XV255" s="412"/>
      <c r="XW255" s="412"/>
      <c r="XX255" s="412"/>
      <c r="XY255" s="412"/>
      <c r="XZ255" s="412"/>
      <c r="YA255" s="412"/>
      <c r="YB255" s="412"/>
      <c r="YC255" s="412"/>
      <c r="YD255" s="412"/>
      <c r="YE255" s="412"/>
      <c r="YF255" s="412"/>
      <c r="YG255" s="412"/>
      <c r="YH255" s="412"/>
      <c r="YI255" s="412"/>
      <c r="YJ255" s="412"/>
      <c r="YK255" s="412"/>
      <c r="YL255" s="412"/>
      <c r="YM255" s="412"/>
      <c r="YN255" s="412"/>
      <c r="YO255" s="412"/>
      <c r="YP255" s="412"/>
      <c r="YQ255" s="412"/>
      <c r="YR255" s="412"/>
      <c r="YS255" s="412"/>
      <c r="YT255" s="412"/>
      <c r="YU255" s="412"/>
      <c r="YV255" s="412"/>
      <c r="YW255" s="412"/>
      <c r="YX255" s="412"/>
      <c r="YY255" s="412"/>
      <c r="YZ255" s="412"/>
      <c r="ZA255" s="412"/>
      <c r="ZB255" s="412"/>
      <c r="ZC255" s="412"/>
      <c r="ZD255" s="412"/>
      <c r="ZE255" s="412"/>
      <c r="ZF255" s="412"/>
      <c r="ZG255" s="412"/>
      <c r="ZH255" s="412"/>
      <c r="ZI255" s="412"/>
      <c r="ZJ255" s="412"/>
      <c r="ZK255" s="412"/>
      <c r="ZL255" s="412"/>
      <c r="ZM255" s="412"/>
      <c r="ZN255" s="412"/>
      <c r="ZO255" s="412"/>
      <c r="ZP255" s="412"/>
      <c r="ZQ255" s="412"/>
      <c r="ZR255" s="412"/>
      <c r="ZS255" s="412"/>
      <c r="ZT255" s="412"/>
      <c r="ZU255" s="412"/>
      <c r="ZV255" s="412"/>
      <c r="ZW255" s="412"/>
      <c r="ZX255" s="412"/>
      <c r="ZY255" s="412"/>
      <c r="ZZ255" s="412"/>
      <c r="AAA255" s="412"/>
      <c r="AAB255" s="412"/>
      <c r="AAC255" s="412"/>
      <c r="AAD255" s="412"/>
      <c r="AAE255" s="412"/>
      <c r="AAF255" s="412"/>
      <c r="AAG255" s="412"/>
      <c r="AAH255" s="412"/>
      <c r="AAI255" s="412"/>
      <c r="AAJ255" s="412"/>
      <c r="AAK255" s="412"/>
      <c r="AAL255" s="412"/>
      <c r="AAM255" s="412"/>
      <c r="AAN255" s="412"/>
      <c r="AAO255" s="412"/>
      <c r="AAP255" s="412"/>
      <c r="AAQ255" s="412"/>
      <c r="AAR255" s="412"/>
      <c r="AAS255" s="412"/>
      <c r="AAT255" s="412"/>
      <c r="AAU255" s="412"/>
      <c r="AAV255" s="412"/>
      <c r="AAW255" s="412"/>
      <c r="AAX255" s="412"/>
      <c r="AAY255" s="412"/>
      <c r="AAZ255" s="412"/>
      <c r="ABA255" s="412"/>
      <c r="ABB255" s="412"/>
      <c r="ABC255" s="412"/>
      <c r="ABD255" s="412"/>
      <c r="ABE255" s="412"/>
      <c r="ABF255" s="412"/>
      <c r="ABG255" s="412"/>
      <c r="ABH255" s="412"/>
      <c r="ABI255" s="412"/>
      <c r="ABJ255" s="412"/>
      <c r="ABK255" s="412"/>
      <c r="ABL255" s="412"/>
      <c r="ABM255" s="412"/>
      <c r="ABN255" s="412"/>
      <c r="ABO255" s="412"/>
      <c r="ABP255" s="412"/>
      <c r="ABQ255" s="412"/>
      <c r="ABR255" s="412"/>
      <c r="ABS255" s="412"/>
      <c r="ABT255" s="412"/>
      <c r="ABU255" s="412"/>
      <c r="ABV255" s="412"/>
      <c r="ABW255" s="412"/>
      <c r="ABX255" s="412"/>
      <c r="ABY255" s="412"/>
      <c r="ABZ255" s="412"/>
      <c r="ACA255" s="412"/>
      <c r="ACB255" s="412"/>
      <c r="ACC255" s="412"/>
      <c r="ACD255" s="412"/>
      <c r="ACE255" s="412"/>
      <c r="ACF255" s="412"/>
      <c r="ACG255" s="412"/>
      <c r="ACH255" s="412"/>
      <c r="ACI255" s="412"/>
      <c r="ACJ255" s="412"/>
      <c r="ACK255" s="412"/>
      <c r="ACL255" s="412"/>
      <c r="ACM255" s="412"/>
      <c r="ACN255" s="412"/>
      <c r="ACO255" s="412"/>
      <c r="ACP255" s="412"/>
      <c r="ACQ255" s="412"/>
      <c r="ACR255" s="412"/>
      <c r="ACS255" s="412"/>
      <c r="ACT255" s="412"/>
      <c r="ACU255" s="412"/>
      <c r="ACV255" s="412"/>
      <c r="ACW255" s="412"/>
      <c r="ACX255" s="412"/>
      <c r="ACY255" s="412"/>
      <c r="ACZ255" s="412"/>
      <c r="ADA255" s="412"/>
      <c r="ADB255" s="412"/>
      <c r="ADC255" s="412"/>
      <c r="ADD255" s="412"/>
      <c r="ADE255" s="412"/>
      <c r="ADF255" s="412"/>
      <c r="ADG255" s="412"/>
      <c r="ADH255" s="412"/>
      <c r="ADI255" s="412"/>
      <c r="ADJ255" s="412"/>
      <c r="ADK255" s="412"/>
      <c r="ADL255" s="412"/>
      <c r="ADM255" s="412"/>
      <c r="ADN255" s="412"/>
      <c r="ADO255" s="412"/>
      <c r="ADP255" s="412"/>
      <c r="ADQ255" s="412"/>
      <c r="ADR255" s="412"/>
      <c r="ADS255" s="412"/>
      <c r="ADT255" s="412"/>
      <c r="ADU255" s="412"/>
      <c r="ADV255" s="412"/>
      <c r="ADW255" s="412"/>
      <c r="ADX255" s="412"/>
      <c r="ADY255" s="412"/>
      <c r="ADZ255" s="412"/>
      <c r="AEA255" s="412"/>
      <c r="AEB255" s="412"/>
      <c r="AEC255" s="412"/>
      <c r="AED255" s="412"/>
      <c r="AEE255" s="412"/>
      <c r="AEF255" s="412"/>
      <c r="AEG255" s="412"/>
      <c r="AEH255" s="412"/>
      <c r="AEI255" s="412"/>
      <c r="AEJ255" s="412"/>
      <c r="AEK255" s="412"/>
      <c r="AEL255" s="412"/>
      <c r="AEM255" s="412"/>
      <c r="AEN255" s="412"/>
      <c r="AEO255" s="412"/>
      <c r="AEP255" s="412"/>
      <c r="AEQ255" s="412"/>
      <c r="AER255" s="412"/>
      <c r="AES255" s="412"/>
      <c r="AET255" s="412"/>
      <c r="AEU255" s="412"/>
      <c r="AEV255" s="412"/>
      <c r="AEW255" s="412"/>
      <c r="AEX255" s="412"/>
      <c r="AEY255" s="412"/>
      <c r="AEZ255" s="412"/>
      <c r="AFA255" s="412"/>
      <c r="AFB255" s="412"/>
      <c r="AFC255" s="412"/>
      <c r="AFD255" s="412"/>
      <c r="AFE255" s="412"/>
      <c r="AFF255" s="412"/>
      <c r="AFG255" s="412"/>
      <c r="AFH255" s="412"/>
      <c r="AFI255" s="412"/>
      <c r="AFJ255" s="412"/>
      <c r="AFK255" s="412"/>
      <c r="AFL255" s="412"/>
      <c r="AFM255" s="412"/>
      <c r="AFN255" s="412"/>
      <c r="AFO255" s="412"/>
      <c r="AFP255" s="412"/>
      <c r="AFQ255" s="412"/>
      <c r="AFR255" s="412"/>
      <c r="AFS255" s="412"/>
      <c r="AFT255" s="412"/>
      <c r="AFU255" s="412"/>
      <c r="AFV255" s="412"/>
      <c r="AFW255" s="412"/>
      <c r="AFX255" s="412"/>
      <c r="AFY255" s="412"/>
      <c r="AFZ255" s="412"/>
      <c r="AGA255" s="412"/>
      <c r="AGB255" s="412"/>
      <c r="AGC255" s="412"/>
      <c r="AGD255" s="412"/>
      <c r="AGE255" s="412"/>
      <c r="AGF255" s="412"/>
      <c r="AGG255" s="412"/>
      <c r="AGH255" s="412"/>
      <c r="AGI255" s="412"/>
      <c r="AGJ255" s="412"/>
      <c r="AGK255" s="412"/>
      <c r="AGL255" s="412"/>
      <c r="AGM255" s="412"/>
      <c r="AGN255" s="412"/>
      <c r="AGO255" s="412"/>
      <c r="AGP255" s="412"/>
      <c r="AGQ255" s="412"/>
      <c r="AGR255" s="412"/>
      <c r="AGS255" s="412"/>
      <c r="AGT255" s="412"/>
      <c r="AGU255" s="412"/>
      <c r="AGV255" s="412"/>
      <c r="AGW255" s="412"/>
      <c r="AGX255" s="412"/>
      <c r="AGY255" s="412"/>
      <c r="AGZ255" s="412"/>
      <c r="AHA255" s="412"/>
      <c r="AHB255" s="412"/>
      <c r="AHC255" s="412"/>
      <c r="AHD255" s="412"/>
      <c r="AHE255" s="412"/>
      <c r="AHF255" s="412"/>
      <c r="AHG255" s="412"/>
      <c r="AHH255" s="412"/>
      <c r="AHI255" s="412"/>
      <c r="AHJ255" s="412"/>
      <c r="AHK255" s="412"/>
      <c r="AHL255" s="412"/>
      <c r="AHM255" s="412"/>
      <c r="AHN255" s="412"/>
      <c r="AHO255" s="412"/>
      <c r="AHP255" s="412"/>
      <c r="AHQ255" s="412"/>
      <c r="AHR255" s="412"/>
      <c r="AHS255" s="412"/>
      <c r="AHT255" s="412"/>
      <c r="AHU255" s="412"/>
      <c r="AHV255" s="412"/>
      <c r="AHW255" s="412"/>
      <c r="AHX255" s="412"/>
      <c r="AHY255" s="412"/>
      <c r="AHZ255" s="412"/>
      <c r="AIA255" s="412"/>
      <c r="AIB255" s="412"/>
      <c r="AIC255" s="412"/>
      <c r="AID255" s="412"/>
      <c r="AIE255" s="412"/>
      <c r="AIF255" s="412"/>
      <c r="AIG255" s="412"/>
      <c r="AIH255" s="412"/>
      <c r="AII255" s="412"/>
      <c r="AIJ255" s="412"/>
      <c r="AIK255" s="412"/>
      <c r="AIL255" s="412"/>
      <c r="AIM255" s="412"/>
      <c r="AIN255" s="412"/>
      <c r="AIO255" s="412"/>
      <c r="AIP255" s="412"/>
      <c r="AIQ255" s="412"/>
      <c r="AIR255" s="412"/>
      <c r="AIS255" s="412"/>
      <c r="AIT255" s="412"/>
      <c r="AIU255" s="412"/>
      <c r="AIV255" s="412"/>
      <c r="AIW255" s="412"/>
      <c r="AIX255" s="412"/>
      <c r="AIY255" s="412"/>
      <c r="AIZ255" s="412"/>
      <c r="AJA255" s="412"/>
      <c r="AJB255" s="412"/>
      <c r="AJC255" s="412"/>
      <c r="AJD255" s="412"/>
      <c r="AJE255" s="412"/>
      <c r="AJF255" s="412"/>
      <c r="AJG255" s="412"/>
      <c r="AJH255" s="412"/>
      <c r="AJI255" s="412"/>
      <c r="AJJ255" s="412"/>
      <c r="AJK255" s="412"/>
      <c r="AJL255" s="412"/>
      <c r="AJM255" s="412"/>
      <c r="AJN255" s="412"/>
      <c r="AJO255" s="412"/>
      <c r="AJP255" s="412"/>
      <c r="AJQ255" s="412"/>
      <c r="AJR255" s="412"/>
      <c r="AJS255" s="412"/>
      <c r="AJT255" s="412"/>
      <c r="AJU255" s="412"/>
      <c r="AJV255" s="412"/>
      <c r="AJW255" s="412"/>
      <c r="AJX255" s="412"/>
      <c r="AJY255" s="412"/>
      <c r="AJZ255" s="412"/>
      <c r="AKA255" s="412"/>
      <c r="AKB255" s="412"/>
      <c r="AKC255" s="412"/>
      <c r="AKD255" s="412"/>
      <c r="AKE255" s="412"/>
      <c r="AKF255" s="412"/>
      <c r="AKG255" s="412"/>
      <c r="AKH255" s="412"/>
      <c r="AKI255" s="412"/>
      <c r="AKJ255" s="412"/>
      <c r="AKK255" s="412"/>
      <c r="AKL255" s="412"/>
      <c r="AKM255" s="412"/>
      <c r="AKN255" s="412"/>
      <c r="AKO255" s="412"/>
      <c r="AKP255" s="412"/>
      <c r="AKQ255" s="412"/>
      <c r="AKR255" s="412"/>
      <c r="AKS255" s="412"/>
      <c r="AKT255" s="412"/>
      <c r="AKU255" s="412"/>
      <c r="AKV255" s="412"/>
      <c r="AKW255" s="412"/>
      <c r="AKX255" s="412"/>
      <c r="AKY255" s="412"/>
      <c r="AKZ255" s="412"/>
      <c r="ALA255" s="412"/>
      <c r="ALB255" s="412"/>
      <c r="ALC255" s="412"/>
      <c r="ALD255" s="412"/>
      <c r="ALE255" s="412"/>
      <c r="ALF255" s="412"/>
      <c r="ALG255" s="412"/>
      <c r="ALH255" s="412"/>
      <c r="ALI255" s="412"/>
      <c r="ALJ255" s="412"/>
      <c r="ALK255" s="412"/>
      <c r="ALL255" s="412"/>
      <c r="ALM255" s="412"/>
      <c r="ALN255" s="412"/>
      <c r="ALO255" s="412"/>
      <c r="ALP255" s="412"/>
      <c r="ALQ255" s="412"/>
      <c r="ALR255" s="412"/>
      <c r="ALS255" s="412"/>
      <c r="ALT255" s="412"/>
      <c r="ALU255" s="412"/>
      <c r="ALV255" s="412"/>
      <c r="ALW255" s="412"/>
      <c r="ALX255" s="412"/>
      <c r="ALY255" s="412"/>
      <c r="ALZ255" s="412"/>
      <c r="AMA255" s="412"/>
      <c r="AMB255" s="412"/>
      <c r="AMC255" s="412"/>
      <c r="AMD255" s="412"/>
      <c r="AME255" s="412"/>
      <c r="AMF255" s="412"/>
      <c r="AMG255" s="412"/>
      <c r="AMH255" s="412"/>
    </row>
    <row r="256" spans="1:1022" x14ac:dyDescent="0.25">
      <c r="A256" s="242" t="s">
        <v>939</v>
      </c>
      <c r="B256" s="163">
        <v>255</v>
      </c>
      <c r="C256" s="224" t="s">
        <v>24881</v>
      </c>
      <c r="D256" s="178" t="s">
        <v>24882</v>
      </c>
      <c r="E256" s="429"/>
      <c r="F256" s="201"/>
      <c r="G256" s="180"/>
      <c r="H256" s="180"/>
      <c r="I256" s="319">
        <v>1.6</v>
      </c>
      <c r="J256" s="366"/>
      <c r="K256" s="140"/>
      <c r="L256" s="140"/>
      <c r="M256" s="140"/>
      <c r="N256" s="140"/>
      <c r="O256" s="140"/>
      <c r="P256" s="140"/>
      <c r="Q256" s="140"/>
      <c r="R256" s="140"/>
      <c r="S256" s="341">
        <v>1</v>
      </c>
      <c r="T256" s="65"/>
      <c r="U256" s="140"/>
      <c r="V256" s="219">
        <f t="shared" si="149"/>
        <v>100</v>
      </c>
      <c r="W256" s="219">
        <f t="shared" si="141"/>
        <v>100</v>
      </c>
      <c r="X256" s="219">
        <f t="shared" si="162"/>
        <v>100</v>
      </c>
      <c r="Y256" s="219">
        <f t="shared" si="156"/>
        <v>100</v>
      </c>
      <c r="Z256" s="219">
        <f t="shared" si="157"/>
        <v>100</v>
      </c>
      <c r="AA256" s="220">
        <f t="shared" si="158"/>
        <v>100</v>
      </c>
      <c r="AB256" s="220">
        <f t="shared" si="159"/>
        <v>100</v>
      </c>
      <c r="AC256" s="220">
        <f t="shared" si="160"/>
        <v>100</v>
      </c>
      <c r="AD256" s="416">
        <f t="shared" si="155"/>
        <v>100</v>
      </c>
      <c r="AE256" s="416">
        <f t="shared" si="161"/>
        <v>100</v>
      </c>
      <c r="AF256" s="212">
        <f t="shared" si="151"/>
        <v>100</v>
      </c>
      <c r="AG256" s="212">
        <f t="shared" si="152"/>
        <v>100</v>
      </c>
      <c r="AH256" s="212">
        <f t="shared" si="153"/>
        <v>100</v>
      </c>
      <c r="AI256" s="212">
        <f t="shared" si="154"/>
        <v>100</v>
      </c>
      <c r="AJ256" s="231" t="s">
        <v>24883</v>
      </c>
      <c r="AK256" s="257">
        <v>1</v>
      </c>
      <c r="AL256" s="135"/>
      <c r="AM256" s="214"/>
      <c r="AN256" s="118"/>
      <c r="AO256" s="118"/>
      <c r="AP256" s="118"/>
      <c r="AQ256" s="234" t="s">
        <v>24884</v>
      </c>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c r="CZ256" s="118"/>
      <c r="DA256" s="118"/>
      <c r="DB256" s="118"/>
      <c r="DC256" s="118"/>
      <c r="DD256" s="118"/>
      <c r="DE256" s="118"/>
      <c r="DF256" s="118"/>
      <c r="DG256" s="118"/>
      <c r="DH256" s="118"/>
      <c r="DI256" s="118"/>
      <c r="DJ256" s="118"/>
      <c r="DK256" s="118"/>
      <c r="DL256" s="118"/>
      <c r="DM256" s="118"/>
      <c r="DN256" s="118"/>
      <c r="DO256" s="118"/>
      <c r="DP256" s="118"/>
      <c r="DQ256" s="118"/>
      <c r="DR256" s="118"/>
      <c r="DS256" s="118"/>
      <c r="DT256" s="118"/>
      <c r="DU256" s="118"/>
      <c r="DV256" s="118"/>
      <c r="DW256" s="118"/>
      <c r="DX256" s="118"/>
      <c r="DY256" s="118"/>
      <c r="DZ256" s="118"/>
      <c r="EA256" s="118"/>
      <c r="EB256" s="118"/>
      <c r="EC256" s="118"/>
      <c r="ED256" s="118"/>
      <c r="EE256" s="118"/>
      <c r="EF256" s="118"/>
      <c r="EG256" s="118"/>
      <c r="EH256" s="118"/>
      <c r="EI256" s="118"/>
      <c r="EJ256" s="118"/>
      <c r="EK256" s="118"/>
      <c r="EL256" s="118"/>
      <c r="EM256" s="118"/>
      <c r="EN256" s="118"/>
      <c r="EO256" s="118"/>
      <c r="EP256" s="118"/>
      <c r="EQ256" s="118"/>
      <c r="ER256" s="118"/>
      <c r="ES256" s="118"/>
      <c r="ET256" s="118"/>
      <c r="EU256" s="118"/>
      <c r="EV256" s="118"/>
      <c r="EW256" s="118"/>
      <c r="EX256" s="118"/>
      <c r="EY256" s="118"/>
      <c r="EZ256" s="118"/>
      <c r="FA256" s="118"/>
      <c r="FB256" s="118"/>
      <c r="FC256" s="118"/>
      <c r="FD256" s="118"/>
      <c r="FE256" s="118"/>
      <c r="FF256" s="118"/>
      <c r="FG256" s="118"/>
      <c r="FH256" s="118"/>
      <c r="FI256" s="118"/>
      <c r="FJ256" s="118"/>
      <c r="FK256" s="118"/>
      <c r="FL256" s="118"/>
      <c r="FM256" s="118"/>
      <c r="FN256" s="118"/>
      <c r="FO256" s="118"/>
      <c r="FP256" s="118"/>
      <c r="FQ256" s="118"/>
      <c r="FR256" s="118"/>
      <c r="FS256" s="118"/>
      <c r="FT256" s="118"/>
      <c r="FU256" s="118"/>
      <c r="FV256" s="118"/>
      <c r="FW256" s="118"/>
      <c r="FX256" s="118"/>
      <c r="FY256" s="118"/>
      <c r="FZ256" s="118"/>
      <c r="GA256" s="118"/>
      <c r="GB256" s="118"/>
      <c r="GC256" s="118"/>
      <c r="GD256" s="118"/>
      <c r="GE256" s="118"/>
      <c r="GF256" s="118"/>
      <c r="GG256" s="118"/>
      <c r="GH256" s="118"/>
      <c r="GI256" s="118"/>
      <c r="GJ256" s="118"/>
      <c r="GK256" s="118"/>
      <c r="GL256" s="118"/>
      <c r="GM256" s="118"/>
      <c r="GN256" s="118"/>
      <c r="GO256" s="118"/>
      <c r="GP256" s="118"/>
      <c r="GQ256" s="118"/>
      <c r="GR256" s="118"/>
      <c r="GS256" s="118"/>
      <c r="GT256" s="118"/>
      <c r="GU256" s="118"/>
      <c r="GV256" s="118"/>
      <c r="GW256" s="118"/>
      <c r="GX256" s="118"/>
      <c r="GY256" s="118"/>
      <c r="GZ256" s="118"/>
      <c r="HA256" s="118"/>
      <c r="HB256" s="118"/>
      <c r="HC256" s="118"/>
      <c r="HD256" s="118"/>
      <c r="HE256" s="118"/>
      <c r="HF256" s="118"/>
      <c r="HG256" s="118"/>
      <c r="HH256" s="118"/>
      <c r="HI256" s="118"/>
      <c r="HJ256" s="118"/>
      <c r="HK256" s="118"/>
      <c r="HL256" s="118"/>
      <c r="HM256" s="118"/>
      <c r="HN256" s="118"/>
      <c r="HO256" s="118"/>
      <c r="HP256" s="118"/>
      <c r="HQ256" s="118"/>
      <c r="HR256" s="118"/>
      <c r="HS256" s="118"/>
      <c r="HT256" s="118"/>
      <c r="HU256" s="118"/>
      <c r="HV256" s="118"/>
      <c r="HW256" s="118"/>
      <c r="HX256" s="118"/>
      <c r="HY256" s="118"/>
      <c r="HZ256" s="118"/>
      <c r="IA256" s="118"/>
      <c r="IB256" s="118"/>
      <c r="IC256" s="118"/>
      <c r="ID256" s="118"/>
      <c r="IE256" s="118"/>
      <c r="IF256" s="118"/>
      <c r="IG256" s="118"/>
      <c r="IH256" s="118"/>
      <c r="II256" s="118"/>
      <c r="IJ256" s="118"/>
      <c r="IK256" s="118"/>
      <c r="IL256" s="118"/>
      <c r="IM256" s="118"/>
      <c r="IN256" s="118"/>
      <c r="IO256" s="118"/>
      <c r="IP256" s="118"/>
      <c r="IQ256" s="118"/>
      <c r="IR256" s="118"/>
      <c r="IS256" s="118"/>
      <c r="IT256" s="118"/>
      <c r="IU256" s="118"/>
      <c r="IV256" s="118"/>
      <c r="IW256" s="118"/>
      <c r="IX256" s="118"/>
      <c r="IY256" s="118"/>
      <c r="IZ256" s="118"/>
      <c r="JA256" s="118"/>
      <c r="JB256" s="118"/>
      <c r="JC256" s="118"/>
      <c r="JD256" s="118"/>
      <c r="JE256" s="118"/>
      <c r="JF256" s="118"/>
      <c r="JG256" s="118"/>
      <c r="JH256" s="118"/>
      <c r="JI256" s="118"/>
      <c r="JJ256" s="118"/>
      <c r="JK256" s="118"/>
      <c r="JL256" s="118"/>
      <c r="JM256" s="118"/>
      <c r="JN256" s="118"/>
      <c r="JO256" s="118"/>
      <c r="JP256" s="118"/>
      <c r="JQ256" s="118"/>
      <c r="JR256" s="118"/>
      <c r="JS256" s="118"/>
      <c r="JT256" s="118"/>
      <c r="JU256" s="118"/>
      <c r="JV256" s="118"/>
      <c r="JW256" s="118"/>
      <c r="JX256" s="118"/>
      <c r="JY256" s="118"/>
      <c r="JZ256" s="118"/>
      <c r="KA256" s="118"/>
      <c r="KB256" s="118"/>
      <c r="KC256" s="118"/>
      <c r="KD256" s="118"/>
      <c r="KE256" s="118"/>
      <c r="KF256" s="118"/>
      <c r="KG256" s="118"/>
      <c r="KH256" s="118"/>
      <c r="KI256" s="118"/>
      <c r="KJ256" s="118"/>
      <c r="KK256" s="118"/>
      <c r="KL256" s="118"/>
      <c r="KM256" s="118"/>
      <c r="KN256" s="118"/>
      <c r="KO256" s="118"/>
      <c r="KP256" s="118"/>
      <c r="KQ256" s="118"/>
      <c r="KR256" s="118"/>
      <c r="KS256" s="118"/>
      <c r="KT256" s="118"/>
      <c r="KU256" s="118"/>
      <c r="KV256" s="118"/>
      <c r="KW256" s="118"/>
      <c r="KX256" s="118"/>
      <c r="KY256" s="118"/>
      <c r="KZ256" s="118"/>
      <c r="LA256" s="118"/>
      <c r="LB256" s="118"/>
      <c r="LC256" s="118"/>
      <c r="LD256" s="118"/>
      <c r="LE256" s="118"/>
      <c r="LF256" s="118"/>
      <c r="LG256" s="118"/>
      <c r="LH256" s="118"/>
      <c r="LI256" s="118"/>
      <c r="LJ256" s="118"/>
      <c r="LK256" s="118"/>
      <c r="LL256" s="118"/>
      <c r="LM256" s="118"/>
      <c r="LN256" s="118"/>
      <c r="LO256" s="118"/>
      <c r="LP256" s="118"/>
      <c r="LQ256" s="118"/>
      <c r="LR256" s="118"/>
      <c r="LS256" s="118"/>
      <c r="LT256" s="118"/>
      <c r="LU256" s="118"/>
      <c r="LV256" s="118"/>
      <c r="LW256" s="118"/>
      <c r="LX256" s="118"/>
      <c r="LY256" s="118"/>
      <c r="LZ256" s="118"/>
      <c r="MA256" s="118"/>
      <c r="MB256" s="118"/>
      <c r="MC256" s="118"/>
      <c r="MD256" s="118"/>
      <c r="ME256" s="118"/>
      <c r="MF256" s="118"/>
      <c r="MG256" s="118"/>
      <c r="MH256" s="118"/>
      <c r="MI256" s="118"/>
      <c r="MJ256" s="118"/>
      <c r="MK256" s="118"/>
      <c r="ML256" s="118"/>
      <c r="MM256" s="118"/>
      <c r="MN256" s="118"/>
      <c r="MO256" s="118"/>
      <c r="MP256" s="118"/>
      <c r="MQ256" s="118"/>
      <c r="MR256" s="118"/>
      <c r="MS256" s="118"/>
      <c r="MT256" s="118"/>
      <c r="MU256" s="118"/>
      <c r="MV256" s="118"/>
      <c r="MW256" s="118"/>
      <c r="MX256" s="118"/>
      <c r="MY256" s="118"/>
      <c r="MZ256" s="118"/>
      <c r="NA256" s="118"/>
      <c r="NB256" s="118"/>
      <c r="NC256" s="118"/>
      <c r="ND256" s="118"/>
      <c r="NE256" s="118"/>
      <c r="NF256" s="118"/>
      <c r="NG256" s="118"/>
      <c r="NH256" s="118"/>
      <c r="NI256" s="118"/>
      <c r="NJ256" s="118"/>
      <c r="NK256" s="118"/>
      <c r="NL256" s="118"/>
      <c r="NM256" s="118"/>
      <c r="NN256" s="118"/>
      <c r="NO256" s="118"/>
      <c r="NP256" s="118"/>
      <c r="NQ256" s="118"/>
      <c r="NR256" s="118"/>
      <c r="NS256" s="118"/>
      <c r="NT256" s="118"/>
      <c r="NU256" s="118"/>
      <c r="NV256" s="118"/>
      <c r="NW256" s="118"/>
      <c r="NX256" s="118"/>
      <c r="NY256" s="118"/>
      <c r="NZ256" s="118"/>
      <c r="OA256" s="118"/>
      <c r="OB256" s="118"/>
      <c r="OC256" s="118"/>
      <c r="OD256" s="118"/>
      <c r="OE256" s="118"/>
      <c r="OF256" s="118"/>
      <c r="OG256" s="118"/>
      <c r="OH256" s="118"/>
      <c r="OI256" s="118"/>
      <c r="OJ256" s="118"/>
      <c r="OK256" s="118"/>
      <c r="OL256" s="118"/>
      <c r="OM256" s="118"/>
      <c r="ON256" s="118"/>
      <c r="OO256" s="118"/>
      <c r="OP256" s="118"/>
      <c r="OQ256" s="118"/>
      <c r="OR256" s="118"/>
      <c r="OS256" s="118"/>
      <c r="OT256" s="118"/>
      <c r="OU256" s="118"/>
      <c r="OV256" s="118"/>
      <c r="OW256" s="118"/>
      <c r="OX256" s="118"/>
      <c r="OY256" s="118"/>
      <c r="OZ256" s="118"/>
      <c r="PA256" s="118"/>
      <c r="PB256" s="118"/>
      <c r="PC256" s="118"/>
      <c r="PD256" s="118"/>
      <c r="PE256" s="118"/>
      <c r="PF256" s="118"/>
      <c r="PG256" s="118"/>
      <c r="PH256" s="118"/>
      <c r="PI256" s="118"/>
      <c r="PJ256" s="118"/>
      <c r="PK256" s="118"/>
      <c r="PL256" s="118"/>
      <c r="PM256" s="118"/>
      <c r="PN256" s="118"/>
      <c r="PO256" s="118"/>
      <c r="PP256" s="118"/>
      <c r="PQ256" s="118"/>
      <c r="PR256" s="118"/>
      <c r="PS256" s="118"/>
      <c r="PT256" s="118"/>
      <c r="PU256" s="118"/>
      <c r="PV256" s="118"/>
      <c r="PW256" s="118"/>
      <c r="PX256" s="118"/>
      <c r="PY256" s="118"/>
      <c r="PZ256" s="118"/>
      <c r="QA256" s="118"/>
      <c r="QB256" s="118"/>
      <c r="QC256" s="118"/>
      <c r="QD256" s="118"/>
      <c r="QE256" s="118"/>
      <c r="QF256" s="118"/>
      <c r="QG256" s="118"/>
      <c r="QH256" s="118"/>
      <c r="QI256" s="118"/>
      <c r="QJ256" s="118"/>
      <c r="QK256" s="118"/>
      <c r="QL256" s="118"/>
      <c r="QM256" s="118"/>
      <c r="QN256" s="118"/>
      <c r="QO256" s="118"/>
      <c r="QP256" s="118"/>
      <c r="QQ256" s="118"/>
      <c r="QR256" s="118"/>
      <c r="QS256" s="118"/>
      <c r="QT256" s="118"/>
      <c r="QU256" s="118"/>
      <c r="QV256" s="118"/>
      <c r="QW256" s="118"/>
      <c r="QX256" s="118"/>
      <c r="QY256" s="118"/>
      <c r="QZ256" s="118"/>
      <c r="RA256" s="118"/>
      <c r="RB256" s="118"/>
      <c r="RC256" s="118"/>
      <c r="RD256" s="118"/>
      <c r="RE256" s="118"/>
      <c r="RF256" s="118"/>
      <c r="RG256" s="118"/>
      <c r="RH256" s="118"/>
      <c r="RI256" s="118"/>
      <c r="RJ256" s="118"/>
      <c r="RK256" s="118"/>
      <c r="RL256" s="118"/>
      <c r="RM256" s="118"/>
      <c r="RN256" s="118"/>
      <c r="RO256" s="118"/>
      <c r="RP256" s="118"/>
      <c r="RQ256" s="118"/>
      <c r="RR256" s="118"/>
      <c r="RS256" s="118"/>
      <c r="RT256" s="118"/>
      <c r="RU256" s="118"/>
      <c r="RV256" s="118"/>
      <c r="RW256" s="118"/>
      <c r="RX256" s="118"/>
      <c r="RY256" s="118"/>
      <c r="RZ256" s="118"/>
      <c r="SA256" s="118"/>
      <c r="SB256" s="118"/>
      <c r="SC256" s="118"/>
      <c r="SD256" s="118"/>
      <c r="SE256" s="118"/>
      <c r="SF256" s="118"/>
      <c r="SG256" s="118"/>
      <c r="SH256" s="118"/>
      <c r="SI256" s="118"/>
      <c r="SJ256" s="118"/>
      <c r="SK256" s="118"/>
      <c r="SL256" s="118"/>
      <c r="SM256" s="118"/>
      <c r="SN256" s="118"/>
      <c r="SO256" s="118"/>
      <c r="SP256" s="118"/>
      <c r="SQ256" s="118"/>
      <c r="SR256" s="118"/>
      <c r="SS256" s="118"/>
      <c r="ST256" s="118"/>
      <c r="SU256" s="118"/>
      <c r="SV256" s="118"/>
      <c r="SW256" s="118"/>
      <c r="SX256" s="118"/>
      <c r="SY256" s="118"/>
      <c r="SZ256" s="118"/>
      <c r="TA256" s="118"/>
      <c r="TB256" s="118"/>
      <c r="TC256" s="118"/>
      <c r="TD256" s="118"/>
      <c r="TE256" s="118"/>
      <c r="TF256" s="118"/>
      <c r="TG256" s="118"/>
      <c r="TH256" s="118"/>
      <c r="TI256" s="118"/>
      <c r="TJ256" s="118"/>
      <c r="TK256" s="118"/>
      <c r="TL256" s="118"/>
      <c r="TM256" s="118"/>
      <c r="TN256" s="118"/>
      <c r="TO256" s="118"/>
      <c r="TP256" s="118"/>
      <c r="TQ256" s="118"/>
      <c r="TR256" s="118"/>
      <c r="TS256" s="118"/>
      <c r="TT256" s="118"/>
      <c r="TU256" s="118"/>
      <c r="TV256" s="118"/>
      <c r="TW256" s="118"/>
      <c r="TX256" s="118"/>
      <c r="TY256" s="118"/>
      <c r="TZ256" s="118"/>
      <c r="UA256" s="118"/>
      <c r="UB256" s="118"/>
      <c r="UC256" s="118"/>
      <c r="UD256" s="118"/>
      <c r="UE256" s="118"/>
      <c r="UF256" s="118"/>
      <c r="UG256" s="118"/>
      <c r="UH256" s="118"/>
      <c r="UI256" s="118"/>
      <c r="UJ256" s="118"/>
      <c r="UK256" s="118"/>
      <c r="UL256" s="118"/>
      <c r="UM256" s="118"/>
      <c r="UN256" s="118"/>
      <c r="UO256" s="118"/>
      <c r="UP256" s="118"/>
      <c r="UQ256" s="118"/>
      <c r="UR256" s="118"/>
      <c r="US256" s="118"/>
      <c r="UT256" s="118"/>
      <c r="UU256" s="118"/>
      <c r="UV256" s="118"/>
      <c r="UW256" s="118"/>
      <c r="UX256" s="118"/>
      <c r="UY256" s="118"/>
      <c r="UZ256" s="118"/>
      <c r="VA256" s="118"/>
      <c r="VB256" s="118"/>
      <c r="VC256" s="118"/>
      <c r="VD256" s="118"/>
      <c r="VE256" s="118"/>
      <c r="VF256" s="118"/>
      <c r="VG256" s="118"/>
      <c r="VH256" s="118"/>
      <c r="VI256" s="118"/>
      <c r="VJ256" s="118"/>
      <c r="VK256" s="118"/>
      <c r="VL256" s="118"/>
      <c r="VM256" s="118"/>
      <c r="VN256" s="118"/>
      <c r="VO256" s="118"/>
      <c r="VP256" s="118"/>
      <c r="VQ256" s="118"/>
      <c r="VR256" s="118"/>
      <c r="VS256" s="118"/>
      <c r="VT256" s="118"/>
      <c r="VU256" s="118"/>
      <c r="VV256" s="118"/>
      <c r="VW256" s="118"/>
      <c r="VX256" s="118"/>
      <c r="VY256" s="118"/>
      <c r="VZ256" s="118"/>
      <c r="WA256" s="118"/>
      <c r="WB256" s="118"/>
      <c r="WC256" s="118"/>
      <c r="WD256" s="118"/>
      <c r="WE256" s="118"/>
      <c r="WF256" s="118"/>
      <c r="WG256" s="118"/>
      <c r="WH256" s="118"/>
      <c r="WI256" s="118"/>
      <c r="WJ256" s="118"/>
      <c r="WK256" s="118"/>
      <c r="WL256" s="118"/>
      <c r="WM256" s="118"/>
      <c r="WN256" s="118"/>
      <c r="WO256" s="118"/>
      <c r="WP256" s="118"/>
      <c r="WQ256" s="118"/>
      <c r="WR256" s="118"/>
      <c r="WS256" s="118"/>
      <c r="WT256" s="118"/>
      <c r="WU256" s="118"/>
      <c r="WV256" s="118"/>
      <c r="WW256" s="118"/>
      <c r="WX256" s="118"/>
      <c r="WY256" s="118"/>
      <c r="WZ256" s="118"/>
      <c r="XA256" s="118"/>
      <c r="XB256" s="118"/>
      <c r="XC256" s="118"/>
      <c r="XD256" s="118"/>
      <c r="XE256" s="118"/>
      <c r="XF256" s="118"/>
      <c r="XG256" s="118"/>
      <c r="XH256" s="118"/>
      <c r="XI256" s="118"/>
      <c r="XJ256" s="118"/>
      <c r="XK256" s="118"/>
      <c r="XL256" s="118"/>
      <c r="XM256" s="118"/>
      <c r="XN256" s="118"/>
      <c r="XO256" s="118"/>
      <c r="XP256" s="118"/>
      <c r="XQ256" s="118"/>
      <c r="XR256" s="118"/>
      <c r="XS256" s="118"/>
      <c r="XT256" s="118"/>
      <c r="XU256" s="118"/>
      <c r="XV256" s="118"/>
      <c r="XW256" s="118"/>
      <c r="XX256" s="118"/>
      <c r="XY256" s="118"/>
      <c r="XZ256" s="118"/>
      <c r="YA256" s="118"/>
      <c r="YB256" s="118"/>
      <c r="YC256" s="118"/>
      <c r="YD256" s="118"/>
      <c r="YE256" s="118"/>
      <c r="YF256" s="118"/>
      <c r="YG256" s="118"/>
      <c r="YH256" s="118"/>
      <c r="YI256" s="118"/>
      <c r="YJ256" s="118"/>
      <c r="YK256" s="118"/>
      <c r="YL256" s="118"/>
      <c r="YM256" s="118"/>
      <c r="YN256" s="118"/>
      <c r="YO256" s="118"/>
      <c r="YP256" s="118"/>
      <c r="YQ256" s="118"/>
      <c r="YR256" s="118"/>
      <c r="YS256" s="118"/>
      <c r="YT256" s="118"/>
      <c r="YU256" s="118"/>
      <c r="YV256" s="118"/>
      <c r="YW256" s="118"/>
      <c r="YX256" s="118"/>
      <c r="YY256" s="118"/>
      <c r="YZ256" s="118"/>
      <c r="ZA256" s="118"/>
      <c r="ZB256" s="118"/>
      <c r="ZC256" s="118"/>
      <c r="ZD256" s="118"/>
      <c r="ZE256" s="118"/>
      <c r="ZF256" s="118"/>
      <c r="ZG256" s="118"/>
      <c r="ZH256" s="118"/>
      <c r="ZI256" s="118"/>
      <c r="ZJ256" s="118"/>
      <c r="ZK256" s="118"/>
      <c r="ZL256" s="118"/>
      <c r="ZM256" s="118"/>
      <c r="ZN256" s="118"/>
      <c r="ZO256" s="118"/>
      <c r="ZP256" s="118"/>
      <c r="ZQ256" s="118"/>
      <c r="ZR256" s="118"/>
      <c r="ZS256" s="118"/>
      <c r="ZT256" s="118"/>
      <c r="ZU256" s="118"/>
      <c r="ZV256" s="118"/>
      <c r="ZW256" s="118"/>
      <c r="ZX256" s="118"/>
      <c r="ZY256" s="118"/>
      <c r="ZZ256" s="118"/>
      <c r="AAA256" s="118"/>
      <c r="AAB256" s="118"/>
      <c r="AAC256" s="118"/>
      <c r="AAD256" s="118"/>
      <c r="AAE256" s="118"/>
      <c r="AAF256" s="118"/>
      <c r="AAG256" s="118"/>
      <c r="AAH256" s="118"/>
      <c r="AAI256" s="118"/>
      <c r="AAJ256" s="118"/>
      <c r="AAK256" s="118"/>
      <c r="AAL256" s="118"/>
      <c r="AAM256" s="118"/>
      <c r="AAN256" s="118"/>
      <c r="AAO256" s="118"/>
      <c r="AAP256" s="118"/>
      <c r="AAQ256" s="118"/>
      <c r="AAR256" s="118"/>
      <c r="AAS256" s="118"/>
      <c r="AAT256" s="118"/>
      <c r="AAU256" s="118"/>
      <c r="AAV256" s="118"/>
      <c r="AAW256" s="118"/>
      <c r="AAX256" s="118"/>
      <c r="AAY256" s="118"/>
      <c r="AAZ256" s="118"/>
      <c r="ABA256" s="118"/>
      <c r="ABB256" s="118"/>
      <c r="ABC256" s="118"/>
      <c r="ABD256" s="118"/>
      <c r="ABE256" s="118"/>
      <c r="ABF256" s="118"/>
      <c r="ABG256" s="118"/>
      <c r="ABH256" s="118"/>
      <c r="ABI256" s="118"/>
      <c r="ABJ256" s="118"/>
      <c r="ABK256" s="118"/>
      <c r="ABL256" s="118"/>
      <c r="ABM256" s="118"/>
      <c r="ABN256" s="118"/>
      <c r="ABO256" s="118"/>
      <c r="ABP256" s="118"/>
      <c r="ABQ256" s="118"/>
      <c r="ABR256" s="118"/>
      <c r="ABS256" s="118"/>
      <c r="ABT256" s="118"/>
      <c r="ABU256" s="118"/>
      <c r="ABV256" s="118"/>
      <c r="ABW256" s="118"/>
      <c r="ABX256" s="118"/>
      <c r="ABY256" s="118"/>
      <c r="ABZ256" s="118"/>
      <c r="ACA256" s="118"/>
      <c r="ACB256" s="118"/>
      <c r="ACC256" s="118"/>
      <c r="ACD256" s="118"/>
      <c r="ACE256" s="118"/>
      <c r="ACF256" s="118"/>
      <c r="ACG256" s="118"/>
      <c r="ACH256" s="118"/>
      <c r="ACI256" s="118"/>
      <c r="ACJ256" s="118"/>
      <c r="ACK256" s="118"/>
      <c r="ACL256" s="118"/>
      <c r="ACM256" s="118"/>
      <c r="ACN256" s="118"/>
      <c r="ACO256" s="118"/>
      <c r="ACP256" s="118"/>
      <c r="ACQ256" s="118"/>
      <c r="ACR256" s="118"/>
      <c r="ACS256" s="118"/>
      <c r="ACT256" s="118"/>
      <c r="ACU256" s="118"/>
      <c r="ACV256" s="118"/>
      <c r="ACW256" s="118"/>
      <c r="ACX256" s="118"/>
      <c r="ACY256" s="118"/>
      <c r="ACZ256" s="118"/>
      <c r="ADA256" s="118"/>
      <c r="ADB256" s="118"/>
      <c r="ADC256" s="118"/>
      <c r="ADD256" s="118"/>
      <c r="ADE256" s="118"/>
      <c r="ADF256" s="118"/>
      <c r="ADG256" s="118"/>
      <c r="ADH256" s="118"/>
      <c r="ADI256" s="118"/>
      <c r="ADJ256" s="118"/>
      <c r="ADK256" s="118"/>
      <c r="ADL256" s="118"/>
      <c r="ADM256" s="118"/>
      <c r="ADN256" s="118"/>
      <c r="ADO256" s="118"/>
      <c r="ADP256" s="118"/>
      <c r="ADQ256" s="118"/>
      <c r="ADR256" s="118"/>
      <c r="ADS256" s="118"/>
      <c r="ADT256" s="118"/>
      <c r="ADU256" s="118"/>
      <c r="ADV256" s="118"/>
      <c r="ADW256" s="118"/>
      <c r="ADX256" s="118"/>
      <c r="ADY256" s="118"/>
      <c r="ADZ256" s="118"/>
      <c r="AEA256" s="118"/>
      <c r="AEB256" s="118"/>
      <c r="AEC256" s="118"/>
      <c r="AED256" s="118"/>
      <c r="AEE256" s="118"/>
      <c r="AEF256" s="118"/>
      <c r="AEG256" s="118"/>
      <c r="AEH256" s="118"/>
      <c r="AEI256" s="118"/>
      <c r="AEJ256" s="118"/>
      <c r="AEK256" s="118"/>
      <c r="AEL256" s="118"/>
      <c r="AEM256" s="118"/>
      <c r="AEN256" s="118"/>
      <c r="AEO256" s="118"/>
      <c r="AEP256" s="118"/>
      <c r="AEQ256" s="118"/>
      <c r="AER256" s="118"/>
      <c r="AES256" s="118"/>
      <c r="AET256" s="118"/>
      <c r="AEU256" s="118"/>
      <c r="AEV256" s="118"/>
      <c r="AEW256" s="118"/>
      <c r="AEX256" s="118"/>
      <c r="AEY256" s="118"/>
      <c r="AEZ256" s="118"/>
      <c r="AFA256" s="118"/>
      <c r="AFB256" s="118"/>
      <c r="AFC256" s="118"/>
      <c r="AFD256" s="118"/>
      <c r="AFE256" s="118"/>
      <c r="AFF256" s="118"/>
      <c r="AFG256" s="118"/>
      <c r="AFH256" s="118"/>
      <c r="AFI256" s="118"/>
      <c r="AFJ256" s="118"/>
      <c r="AFK256" s="118"/>
      <c r="AFL256" s="118"/>
      <c r="AFM256" s="118"/>
      <c r="AFN256" s="118"/>
      <c r="AFO256" s="118"/>
      <c r="AFP256" s="118"/>
      <c r="AFQ256" s="118"/>
      <c r="AFR256" s="118"/>
      <c r="AFS256" s="118"/>
      <c r="AFT256" s="118"/>
      <c r="AFU256" s="118"/>
      <c r="AFV256" s="118"/>
      <c r="AFW256" s="118"/>
      <c r="AFX256" s="118"/>
      <c r="AFY256" s="118"/>
      <c r="AFZ256" s="118"/>
      <c r="AGA256" s="118"/>
      <c r="AGB256" s="118"/>
      <c r="AGC256" s="118"/>
      <c r="AGD256" s="118"/>
      <c r="AGE256" s="118"/>
      <c r="AGF256" s="118"/>
      <c r="AGG256" s="118"/>
      <c r="AGH256" s="118"/>
      <c r="AGI256" s="118"/>
      <c r="AGJ256" s="118"/>
      <c r="AGK256" s="118"/>
      <c r="AGL256" s="118"/>
      <c r="AGM256" s="118"/>
      <c r="AGN256" s="118"/>
      <c r="AGO256" s="118"/>
      <c r="AGP256" s="118"/>
      <c r="AGQ256" s="118"/>
      <c r="AGR256" s="118"/>
      <c r="AGS256" s="118"/>
      <c r="AGT256" s="118"/>
      <c r="AGU256" s="118"/>
      <c r="AGV256" s="118"/>
      <c r="AGW256" s="118"/>
      <c r="AGX256" s="118"/>
      <c r="AGY256" s="118"/>
      <c r="AGZ256" s="118"/>
      <c r="AHA256" s="118"/>
      <c r="AHB256" s="118"/>
      <c r="AHC256" s="118"/>
      <c r="AHD256" s="118"/>
      <c r="AHE256" s="118"/>
      <c r="AHF256" s="118"/>
      <c r="AHG256" s="118"/>
      <c r="AHH256" s="118"/>
      <c r="AHI256" s="118"/>
      <c r="AHJ256" s="118"/>
      <c r="AHK256" s="118"/>
      <c r="AHL256" s="118"/>
      <c r="AHM256" s="118"/>
      <c r="AHN256" s="118"/>
      <c r="AHO256" s="118"/>
      <c r="AHP256" s="118"/>
      <c r="AHQ256" s="118"/>
      <c r="AHR256" s="118"/>
      <c r="AHS256" s="118"/>
      <c r="AHT256" s="118"/>
      <c r="AHU256" s="118"/>
      <c r="AHV256" s="118"/>
      <c r="AHW256" s="118"/>
      <c r="AHX256" s="118"/>
      <c r="AHY256" s="118"/>
      <c r="AHZ256" s="118"/>
      <c r="AIA256" s="118"/>
      <c r="AIB256" s="118"/>
      <c r="AIC256" s="118"/>
      <c r="AID256" s="118"/>
      <c r="AIE256" s="118"/>
      <c r="AIF256" s="118"/>
      <c r="AIG256" s="118"/>
      <c r="AIH256" s="118"/>
      <c r="AII256" s="118"/>
      <c r="AIJ256" s="118"/>
      <c r="AIK256" s="118"/>
      <c r="AIL256" s="118"/>
      <c r="AIM256" s="118"/>
      <c r="AIN256" s="118"/>
      <c r="AIO256" s="118"/>
      <c r="AIP256" s="118"/>
      <c r="AIQ256" s="118"/>
      <c r="AIR256" s="118"/>
      <c r="AIS256" s="118"/>
      <c r="AIT256" s="118"/>
      <c r="AIU256" s="118"/>
      <c r="AIV256" s="118"/>
      <c r="AIW256" s="118"/>
      <c r="AIX256" s="118"/>
      <c r="AIY256" s="118"/>
      <c r="AIZ256" s="118"/>
      <c r="AJA256" s="118"/>
      <c r="AJB256" s="118"/>
      <c r="AJC256" s="118"/>
      <c r="AJD256" s="118"/>
      <c r="AJE256" s="118"/>
      <c r="AJF256" s="118"/>
      <c r="AJG256" s="118"/>
      <c r="AJH256" s="118"/>
      <c r="AJI256" s="118"/>
      <c r="AJJ256" s="118"/>
      <c r="AJK256" s="118"/>
      <c r="AJL256" s="118"/>
      <c r="AJM256" s="118"/>
      <c r="AJN256" s="118"/>
      <c r="AJO256" s="118"/>
      <c r="AJP256" s="118"/>
      <c r="AJQ256" s="118"/>
      <c r="AJR256" s="118"/>
      <c r="AJS256" s="118"/>
      <c r="AJT256" s="118"/>
      <c r="AJU256" s="118"/>
      <c r="AJV256" s="118"/>
      <c r="AJW256" s="118"/>
      <c r="AJX256" s="118"/>
      <c r="AJY256" s="118"/>
      <c r="AJZ256" s="118"/>
      <c r="AKA256" s="118"/>
      <c r="AKB256" s="118"/>
      <c r="AKC256" s="118"/>
      <c r="AKD256" s="118"/>
      <c r="AKE256" s="118"/>
      <c r="AKF256" s="118"/>
      <c r="AKG256" s="118"/>
      <c r="AKH256" s="118"/>
      <c r="AKI256" s="118"/>
      <c r="AKJ256" s="118"/>
      <c r="AKK256" s="118"/>
      <c r="AKL256" s="118"/>
      <c r="AKM256" s="118"/>
      <c r="AKN256" s="118"/>
      <c r="AKO256" s="118"/>
      <c r="AKP256" s="118"/>
      <c r="AKQ256" s="118"/>
      <c r="AKR256" s="118"/>
      <c r="AKS256" s="118"/>
      <c r="AKT256" s="118"/>
      <c r="AKU256" s="118"/>
      <c r="AKV256" s="118"/>
      <c r="AKW256" s="118"/>
      <c r="AKX256" s="118"/>
      <c r="AKY256" s="118"/>
      <c r="AKZ256" s="118"/>
      <c r="ALA256" s="118"/>
      <c r="ALB256" s="118"/>
      <c r="ALC256" s="118"/>
      <c r="ALD256" s="118"/>
      <c r="ALE256" s="118"/>
      <c r="ALF256" s="118"/>
      <c r="ALG256" s="118"/>
      <c r="ALH256" s="118"/>
      <c r="ALI256" s="118"/>
      <c r="ALJ256" s="118"/>
      <c r="ALK256" s="118"/>
      <c r="ALL256" s="118"/>
      <c r="ALM256" s="118"/>
      <c r="ALN256" s="118"/>
      <c r="ALO256" s="118"/>
      <c r="ALP256" s="118"/>
      <c r="ALQ256" s="118"/>
      <c r="ALR256" s="118"/>
      <c r="ALS256" s="118"/>
      <c r="ALT256" s="118"/>
      <c r="ALU256" s="118"/>
      <c r="ALV256" s="118"/>
      <c r="ALW256" s="118"/>
      <c r="ALX256" s="118"/>
      <c r="ALY256" s="118"/>
      <c r="ALZ256" s="118"/>
      <c r="AMA256" s="118"/>
      <c r="AMB256" s="118"/>
      <c r="AMC256" s="118"/>
      <c r="AMD256" s="118"/>
      <c r="AME256" s="118"/>
      <c r="AMF256" s="118"/>
      <c r="AMG256" s="118"/>
      <c r="AMH256" s="118"/>
    </row>
    <row r="257" spans="1:1022" x14ac:dyDescent="0.25">
      <c r="A257" s="208" t="s">
        <v>940</v>
      </c>
      <c r="B257" s="163">
        <v>256</v>
      </c>
      <c r="C257" s="224" t="s">
        <v>24885</v>
      </c>
      <c r="D257" s="178" t="s">
        <v>24886</v>
      </c>
      <c r="E257" s="429"/>
      <c r="F257" s="201"/>
      <c r="G257" s="180"/>
      <c r="H257" s="180"/>
      <c r="I257" s="319"/>
      <c r="J257" s="366"/>
      <c r="K257" s="140"/>
      <c r="L257" s="140"/>
      <c r="M257" s="140"/>
      <c r="N257" s="140"/>
      <c r="O257" s="140"/>
      <c r="P257" s="140"/>
      <c r="Q257" s="140"/>
      <c r="R257" s="140"/>
      <c r="S257" s="65"/>
      <c r="T257" s="65"/>
      <c r="U257" s="140"/>
      <c r="V257" s="219">
        <f t="shared" si="149"/>
        <v>100</v>
      </c>
      <c r="W257" s="219">
        <f t="shared" si="141"/>
        <v>100</v>
      </c>
      <c r="X257" s="219">
        <f t="shared" si="162"/>
        <v>100</v>
      </c>
      <c r="Y257" s="219">
        <f t="shared" si="156"/>
        <v>100</v>
      </c>
      <c r="Z257" s="219">
        <f t="shared" si="157"/>
        <v>100</v>
      </c>
      <c r="AA257" s="220">
        <f t="shared" si="158"/>
        <v>100</v>
      </c>
      <c r="AB257" s="220">
        <f t="shared" si="159"/>
        <v>100</v>
      </c>
      <c r="AC257" s="220">
        <f t="shared" si="160"/>
        <v>100</v>
      </c>
      <c r="AD257" s="416">
        <f t="shared" si="155"/>
        <v>100</v>
      </c>
      <c r="AE257" s="416">
        <f t="shared" si="161"/>
        <v>100</v>
      </c>
      <c r="AF257" s="212">
        <f t="shared" si="151"/>
        <v>100</v>
      </c>
      <c r="AG257" s="212">
        <f t="shared" si="152"/>
        <v>100</v>
      </c>
      <c r="AH257" s="212">
        <f t="shared" si="153"/>
        <v>100</v>
      </c>
      <c r="AI257" s="212">
        <f t="shared" si="154"/>
        <v>100</v>
      </c>
      <c r="AJ257" s="214"/>
      <c r="AK257" s="258"/>
      <c r="AL257" s="135"/>
      <c r="AM257" s="214"/>
      <c r="AN257" s="118"/>
      <c r="AO257" s="118"/>
      <c r="AP257" s="118"/>
      <c r="AQ257" s="234" t="s">
        <v>24887</v>
      </c>
      <c r="AR257" s="118"/>
      <c r="AS257" s="118"/>
      <c r="AT257" s="118"/>
    </row>
    <row r="258" spans="1:1022" x14ac:dyDescent="0.25">
      <c r="A258" s="242" t="s">
        <v>941</v>
      </c>
      <c r="B258" s="163">
        <v>257</v>
      </c>
      <c r="C258" s="224" t="s">
        <v>24888</v>
      </c>
      <c r="D258" s="178" t="s">
        <v>24889</v>
      </c>
      <c r="E258" s="429"/>
      <c r="F258" s="201"/>
      <c r="G258" s="180"/>
      <c r="H258" s="180"/>
      <c r="I258" s="319">
        <v>51.72</v>
      </c>
      <c r="J258" s="366"/>
      <c r="K258" s="140"/>
      <c r="L258" s="140"/>
      <c r="M258" s="140"/>
      <c r="N258" s="140"/>
      <c r="O258" s="140"/>
      <c r="P258" s="140"/>
      <c r="Q258" s="140"/>
      <c r="R258" s="140"/>
      <c r="S258" s="65"/>
      <c r="T258" s="65"/>
      <c r="U258" s="140"/>
      <c r="V258" s="219">
        <f t="shared" si="149"/>
        <v>100</v>
      </c>
      <c r="W258" s="219">
        <f t="shared" si="141"/>
        <v>100</v>
      </c>
      <c r="X258" s="219">
        <f t="shared" si="162"/>
        <v>100</v>
      </c>
      <c r="Y258" s="219">
        <f t="shared" si="156"/>
        <v>100</v>
      </c>
      <c r="Z258" s="219">
        <f t="shared" si="157"/>
        <v>100</v>
      </c>
      <c r="AA258" s="220">
        <f t="shared" si="158"/>
        <v>100</v>
      </c>
      <c r="AB258" s="220">
        <f t="shared" si="159"/>
        <v>100</v>
      </c>
      <c r="AC258" s="220">
        <f t="shared" si="160"/>
        <v>100</v>
      </c>
      <c r="AD258" s="416">
        <f t="shared" si="155"/>
        <v>100</v>
      </c>
      <c r="AE258" s="416">
        <f t="shared" si="161"/>
        <v>100</v>
      </c>
      <c r="AF258" s="212">
        <f t="shared" si="151"/>
        <v>100</v>
      </c>
      <c r="AG258" s="212">
        <f t="shared" si="152"/>
        <v>100</v>
      </c>
      <c r="AH258" s="212">
        <f t="shared" si="153"/>
        <v>100</v>
      </c>
      <c r="AI258" s="212">
        <f t="shared" si="154"/>
        <v>100</v>
      </c>
      <c r="AJ258" s="231"/>
      <c r="AK258" s="258"/>
      <c r="AL258" s="135"/>
      <c r="AM258" s="214"/>
      <c r="AN258" s="118"/>
      <c r="AO258" s="118"/>
      <c r="AP258" s="118"/>
      <c r="AQ258" s="247" t="s">
        <v>24890</v>
      </c>
      <c r="AR258" s="118"/>
      <c r="AS258" s="118"/>
      <c r="AT258" s="118"/>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2"/>
      <c r="FG258" s="412"/>
      <c r="FH258" s="412"/>
      <c r="FI258" s="412"/>
      <c r="FJ258" s="412"/>
      <c r="FK258" s="412"/>
      <c r="FL258" s="412"/>
      <c r="FM258" s="412"/>
      <c r="FN258" s="412"/>
      <c r="FO258" s="412"/>
      <c r="FP258" s="412"/>
      <c r="FQ258" s="412"/>
      <c r="FR258" s="412"/>
      <c r="FS258" s="412"/>
      <c r="FT258" s="412"/>
      <c r="FU258" s="412"/>
      <c r="FV258" s="412"/>
      <c r="FW258" s="412"/>
      <c r="FX258" s="412"/>
      <c r="FY258" s="412"/>
      <c r="FZ258" s="412"/>
      <c r="GA258" s="412"/>
      <c r="GB258" s="412"/>
      <c r="GC258" s="412"/>
      <c r="GD258" s="412"/>
      <c r="GE258" s="412"/>
      <c r="GF258" s="412"/>
      <c r="GG258" s="412"/>
      <c r="GH258" s="412"/>
      <c r="GI258" s="412"/>
      <c r="GJ258" s="412"/>
      <c r="GK258" s="412"/>
      <c r="GL258" s="412"/>
      <c r="GM258" s="412"/>
      <c r="GN258" s="412"/>
      <c r="GO258" s="412"/>
      <c r="GP258" s="412"/>
      <c r="GQ258" s="412"/>
      <c r="GR258" s="412"/>
      <c r="GS258" s="412"/>
      <c r="GT258" s="412"/>
      <c r="GU258" s="412"/>
      <c r="GV258" s="412"/>
      <c r="GW258" s="412"/>
      <c r="GX258" s="412"/>
      <c r="GY258" s="412"/>
      <c r="GZ258" s="412"/>
      <c r="HA258" s="412"/>
      <c r="HB258" s="412"/>
      <c r="HC258" s="412"/>
      <c r="HD258" s="412"/>
      <c r="HE258" s="412"/>
      <c r="HF258" s="412"/>
      <c r="HG258" s="412"/>
      <c r="HH258" s="412"/>
      <c r="HI258" s="412"/>
      <c r="HJ258" s="412"/>
      <c r="HK258" s="412"/>
      <c r="HL258" s="412"/>
      <c r="HM258" s="412"/>
      <c r="HN258" s="412"/>
      <c r="HO258" s="412"/>
      <c r="HP258" s="412"/>
      <c r="HQ258" s="412"/>
      <c r="HR258" s="412"/>
      <c r="HS258" s="412"/>
      <c r="HT258" s="412"/>
      <c r="HU258" s="412"/>
      <c r="HV258" s="412"/>
      <c r="HW258" s="412"/>
      <c r="HX258" s="412"/>
      <c r="HY258" s="412"/>
      <c r="HZ258" s="412"/>
      <c r="IA258" s="412"/>
      <c r="IB258" s="412"/>
      <c r="IC258" s="412"/>
      <c r="ID258" s="412"/>
      <c r="IE258" s="412"/>
      <c r="IF258" s="412"/>
      <c r="IG258" s="412"/>
      <c r="IH258" s="412"/>
      <c r="II258" s="412"/>
      <c r="IJ258" s="412"/>
      <c r="IK258" s="412"/>
      <c r="IL258" s="412"/>
      <c r="IM258" s="412"/>
      <c r="IN258" s="412"/>
      <c r="IO258" s="412"/>
      <c r="IP258" s="412"/>
      <c r="IQ258" s="412"/>
      <c r="IR258" s="412"/>
      <c r="IS258" s="412"/>
      <c r="IT258" s="412"/>
      <c r="IU258" s="412"/>
      <c r="IV258" s="412"/>
      <c r="IW258" s="412"/>
      <c r="IX258" s="412"/>
      <c r="IY258" s="412"/>
      <c r="IZ258" s="412"/>
      <c r="JA258" s="412"/>
      <c r="JB258" s="412"/>
      <c r="JC258" s="412"/>
      <c r="JD258" s="412"/>
      <c r="JE258" s="412"/>
      <c r="JF258" s="412"/>
      <c r="JG258" s="412"/>
      <c r="JH258" s="412"/>
      <c r="JI258" s="412"/>
      <c r="JJ258" s="412"/>
      <c r="JK258" s="412"/>
      <c r="JL258" s="412"/>
      <c r="JM258" s="412"/>
      <c r="JN258" s="412"/>
      <c r="JO258" s="412"/>
      <c r="JP258" s="412"/>
      <c r="JQ258" s="412"/>
      <c r="JR258" s="412"/>
      <c r="JS258" s="412"/>
      <c r="JT258" s="412"/>
      <c r="JU258" s="412"/>
      <c r="JV258" s="412"/>
      <c r="JW258" s="412"/>
      <c r="JX258" s="412"/>
      <c r="JY258" s="412"/>
      <c r="JZ258" s="412"/>
      <c r="KA258" s="412"/>
      <c r="KB258" s="412"/>
      <c r="KC258" s="412"/>
      <c r="KD258" s="412"/>
      <c r="KE258" s="412"/>
      <c r="KF258" s="412"/>
      <c r="KG258" s="412"/>
      <c r="KH258" s="412"/>
      <c r="KI258" s="412"/>
      <c r="KJ258" s="412"/>
      <c r="KK258" s="412"/>
      <c r="KL258" s="412"/>
      <c r="KM258" s="412"/>
      <c r="KN258" s="412"/>
      <c r="KO258" s="412"/>
      <c r="KP258" s="412"/>
      <c r="KQ258" s="412"/>
      <c r="KR258" s="412"/>
      <c r="KS258" s="412"/>
      <c r="KT258" s="412"/>
      <c r="KU258" s="412"/>
      <c r="KV258" s="412"/>
      <c r="KW258" s="412"/>
      <c r="KX258" s="412"/>
      <c r="KY258" s="412"/>
      <c r="KZ258" s="412"/>
      <c r="LA258" s="412"/>
      <c r="LB258" s="412"/>
      <c r="LC258" s="412"/>
      <c r="LD258" s="412"/>
      <c r="LE258" s="412"/>
      <c r="LF258" s="412"/>
      <c r="LG258" s="412"/>
      <c r="LH258" s="412"/>
      <c r="LI258" s="412"/>
      <c r="LJ258" s="412"/>
      <c r="LK258" s="412"/>
      <c r="LL258" s="412"/>
      <c r="LM258" s="412"/>
      <c r="LN258" s="412"/>
      <c r="LO258" s="412"/>
      <c r="LP258" s="412"/>
      <c r="LQ258" s="412"/>
      <c r="LR258" s="412"/>
      <c r="LS258" s="412"/>
      <c r="LT258" s="412"/>
      <c r="LU258" s="412"/>
      <c r="LV258" s="412"/>
      <c r="LW258" s="412"/>
      <c r="LX258" s="412"/>
      <c r="LY258" s="412"/>
      <c r="LZ258" s="412"/>
      <c r="MA258" s="412"/>
      <c r="MB258" s="412"/>
      <c r="MC258" s="412"/>
      <c r="MD258" s="412"/>
      <c r="ME258" s="412"/>
      <c r="MF258" s="412"/>
      <c r="MG258" s="412"/>
      <c r="MH258" s="412"/>
      <c r="MI258" s="412"/>
      <c r="MJ258" s="412"/>
      <c r="MK258" s="412"/>
      <c r="ML258" s="412"/>
      <c r="MM258" s="412"/>
      <c r="MN258" s="412"/>
      <c r="MO258" s="412"/>
      <c r="MP258" s="412"/>
      <c r="MQ258" s="412"/>
      <c r="MR258" s="412"/>
      <c r="MS258" s="412"/>
      <c r="MT258" s="412"/>
      <c r="MU258" s="412"/>
      <c r="MV258" s="412"/>
      <c r="MW258" s="412"/>
      <c r="MX258" s="412"/>
      <c r="MY258" s="412"/>
      <c r="MZ258" s="412"/>
      <c r="NA258" s="412"/>
      <c r="NB258" s="412"/>
      <c r="NC258" s="412"/>
      <c r="ND258" s="412"/>
      <c r="NE258" s="412"/>
      <c r="NF258" s="412"/>
      <c r="NG258" s="412"/>
      <c r="NH258" s="412"/>
      <c r="NI258" s="412"/>
      <c r="NJ258" s="412"/>
      <c r="NK258" s="412"/>
      <c r="NL258" s="412"/>
      <c r="NM258" s="412"/>
      <c r="NN258" s="412"/>
      <c r="NO258" s="412"/>
      <c r="NP258" s="412"/>
      <c r="NQ258" s="412"/>
      <c r="NR258" s="412"/>
      <c r="NS258" s="412"/>
      <c r="NT258" s="412"/>
      <c r="NU258" s="412"/>
      <c r="NV258" s="412"/>
      <c r="NW258" s="412"/>
      <c r="NX258" s="412"/>
      <c r="NY258" s="412"/>
      <c r="NZ258" s="412"/>
      <c r="OA258" s="412"/>
      <c r="OB258" s="412"/>
      <c r="OC258" s="412"/>
      <c r="OD258" s="412"/>
      <c r="OE258" s="412"/>
      <c r="OF258" s="412"/>
      <c r="OG258" s="412"/>
      <c r="OH258" s="412"/>
      <c r="OI258" s="412"/>
      <c r="OJ258" s="412"/>
      <c r="OK258" s="412"/>
      <c r="OL258" s="412"/>
      <c r="OM258" s="412"/>
      <c r="ON258" s="412"/>
      <c r="OO258" s="412"/>
      <c r="OP258" s="412"/>
      <c r="OQ258" s="412"/>
      <c r="OR258" s="412"/>
      <c r="OS258" s="412"/>
      <c r="OT258" s="412"/>
      <c r="OU258" s="412"/>
      <c r="OV258" s="412"/>
      <c r="OW258" s="412"/>
      <c r="OX258" s="412"/>
      <c r="OY258" s="412"/>
      <c r="OZ258" s="412"/>
      <c r="PA258" s="412"/>
      <c r="PB258" s="412"/>
      <c r="PC258" s="412"/>
      <c r="PD258" s="412"/>
      <c r="PE258" s="412"/>
      <c r="PF258" s="412"/>
      <c r="PG258" s="412"/>
      <c r="PH258" s="412"/>
      <c r="PI258" s="412"/>
      <c r="PJ258" s="412"/>
      <c r="PK258" s="412"/>
      <c r="PL258" s="412"/>
      <c r="PM258" s="412"/>
      <c r="PN258" s="412"/>
      <c r="PO258" s="412"/>
      <c r="PP258" s="412"/>
      <c r="PQ258" s="412"/>
      <c r="PR258" s="412"/>
      <c r="PS258" s="412"/>
      <c r="PT258" s="412"/>
      <c r="PU258" s="412"/>
      <c r="PV258" s="412"/>
      <c r="PW258" s="412"/>
      <c r="PX258" s="412"/>
      <c r="PY258" s="412"/>
      <c r="PZ258" s="412"/>
      <c r="QA258" s="412"/>
      <c r="QB258" s="412"/>
      <c r="QC258" s="412"/>
      <c r="QD258" s="412"/>
      <c r="QE258" s="412"/>
      <c r="QF258" s="412"/>
      <c r="QG258" s="412"/>
      <c r="QH258" s="412"/>
      <c r="QI258" s="412"/>
      <c r="QJ258" s="412"/>
      <c r="QK258" s="412"/>
      <c r="QL258" s="412"/>
      <c r="QM258" s="412"/>
      <c r="QN258" s="412"/>
      <c r="QO258" s="412"/>
      <c r="QP258" s="412"/>
      <c r="QQ258" s="412"/>
      <c r="QR258" s="412"/>
      <c r="QS258" s="412"/>
      <c r="QT258" s="412"/>
      <c r="QU258" s="412"/>
      <c r="QV258" s="412"/>
      <c r="QW258" s="412"/>
      <c r="QX258" s="412"/>
      <c r="QY258" s="412"/>
      <c r="QZ258" s="412"/>
      <c r="RA258" s="412"/>
      <c r="RB258" s="412"/>
      <c r="RC258" s="412"/>
      <c r="RD258" s="412"/>
      <c r="RE258" s="412"/>
      <c r="RF258" s="412"/>
      <c r="RG258" s="412"/>
      <c r="RH258" s="412"/>
      <c r="RI258" s="412"/>
      <c r="RJ258" s="412"/>
      <c r="RK258" s="412"/>
      <c r="RL258" s="412"/>
      <c r="RM258" s="412"/>
      <c r="RN258" s="412"/>
      <c r="RO258" s="412"/>
      <c r="RP258" s="412"/>
      <c r="RQ258" s="412"/>
      <c r="RR258" s="412"/>
      <c r="RS258" s="412"/>
      <c r="RT258" s="412"/>
      <c r="RU258" s="412"/>
      <c r="RV258" s="412"/>
      <c r="RW258" s="412"/>
      <c r="RX258" s="412"/>
      <c r="RY258" s="412"/>
      <c r="RZ258" s="412"/>
      <c r="SA258" s="412"/>
      <c r="SB258" s="412"/>
      <c r="SC258" s="412"/>
      <c r="SD258" s="412"/>
      <c r="SE258" s="412"/>
      <c r="SF258" s="412"/>
      <c r="SG258" s="412"/>
      <c r="SH258" s="412"/>
      <c r="SI258" s="412"/>
      <c r="SJ258" s="412"/>
      <c r="SK258" s="412"/>
      <c r="SL258" s="412"/>
      <c r="SM258" s="412"/>
      <c r="SN258" s="412"/>
      <c r="SO258" s="412"/>
      <c r="SP258" s="412"/>
      <c r="SQ258" s="412"/>
      <c r="SR258" s="412"/>
      <c r="SS258" s="412"/>
      <c r="ST258" s="412"/>
      <c r="SU258" s="412"/>
      <c r="SV258" s="412"/>
      <c r="SW258" s="412"/>
      <c r="SX258" s="412"/>
      <c r="SY258" s="412"/>
      <c r="SZ258" s="412"/>
      <c r="TA258" s="412"/>
      <c r="TB258" s="412"/>
      <c r="TC258" s="412"/>
      <c r="TD258" s="412"/>
      <c r="TE258" s="412"/>
      <c r="TF258" s="412"/>
      <c r="TG258" s="412"/>
      <c r="TH258" s="412"/>
      <c r="TI258" s="412"/>
      <c r="TJ258" s="412"/>
      <c r="TK258" s="412"/>
      <c r="TL258" s="412"/>
      <c r="TM258" s="412"/>
      <c r="TN258" s="412"/>
      <c r="TO258" s="412"/>
      <c r="TP258" s="412"/>
      <c r="TQ258" s="412"/>
      <c r="TR258" s="412"/>
      <c r="TS258" s="412"/>
      <c r="TT258" s="412"/>
      <c r="TU258" s="412"/>
      <c r="TV258" s="412"/>
      <c r="TW258" s="412"/>
      <c r="TX258" s="412"/>
      <c r="TY258" s="412"/>
      <c r="TZ258" s="412"/>
      <c r="UA258" s="412"/>
      <c r="UB258" s="412"/>
      <c r="UC258" s="412"/>
      <c r="UD258" s="412"/>
      <c r="UE258" s="412"/>
      <c r="UF258" s="412"/>
      <c r="UG258" s="412"/>
      <c r="UH258" s="412"/>
      <c r="UI258" s="412"/>
      <c r="UJ258" s="412"/>
      <c r="UK258" s="412"/>
      <c r="UL258" s="412"/>
      <c r="UM258" s="412"/>
      <c r="UN258" s="412"/>
      <c r="UO258" s="412"/>
      <c r="UP258" s="412"/>
      <c r="UQ258" s="412"/>
      <c r="UR258" s="412"/>
      <c r="US258" s="412"/>
      <c r="UT258" s="412"/>
      <c r="UU258" s="412"/>
      <c r="UV258" s="412"/>
      <c r="UW258" s="412"/>
      <c r="UX258" s="412"/>
      <c r="UY258" s="412"/>
      <c r="UZ258" s="412"/>
      <c r="VA258" s="412"/>
      <c r="VB258" s="412"/>
      <c r="VC258" s="412"/>
      <c r="VD258" s="412"/>
      <c r="VE258" s="412"/>
      <c r="VF258" s="412"/>
      <c r="VG258" s="412"/>
      <c r="VH258" s="412"/>
      <c r="VI258" s="412"/>
      <c r="VJ258" s="412"/>
      <c r="VK258" s="412"/>
      <c r="VL258" s="412"/>
      <c r="VM258" s="412"/>
      <c r="VN258" s="412"/>
      <c r="VO258" s="412"/>
      <c r="VP258" s="412"/>
      <c r="VQ258" s="412"/>
      <c r="VR258" s="412"/>
      <c r="VS258" s="412"/>
      <c r="VT258" s="412"/>
      <c r="VU258" s="412"/>
      <c r="VV258" s="412"/>
      <c r="VW258" s="412"/>
      <c r="VX258" s="412"/>
      <c r="VY258" s="412"/>
      <c r="VZ258" s="412"/>
      <c r="WA258" s="412"/>
      <c r="WB258" s="412"/>
      <c r="WC258" s="412"/>
      <c r="WD258" s="412"/>
      <c r="WE258" s="412"/>
      <c r="WF258" s="412"/>
      <c r="WG258" s="412"/>
      <c r="WH258" s="412"/>
      <c r="WI258" s="412"/>
      <c r="WJ258" s="412"/>
      <c r="WK258" s="412"/>
      <c r="WL258" s="412"/>
      <c r="WM258" s="412"/>
      <c r="WN258" s="412"/>
      <c r="WO258" s="412"/>
      <c r="WP258" s="412"/>
      <c r="WQ258" s="412"/>
      <c r="WR258" s="412"/>
      <c r="WS258" s="412"/>
      <c r="WT258" s="412"/>
      <c r="WU258" s="412"/>
      <c r="WV258" s="412"/>
      <c r="WW258" s="412"/>
      <c r="WX258" s="412"/>
      <c r="WY258" s="412"/>
      <c r="WZ258" s="412"/>
      <c r="XA258" s="412"/>
      <c r="XB258" s="412"/>
      <c r="XC258" s="412"/>
      <c r="XD258" s="412"/>
      <c r="XE258" s="412"/>
      <c r="XF258" s="412"/>
      <c r="XG258" s="412"/>
      <c r="XH258" s="412"/>
      <c r="XI258" s="412"/>
      <c r="XJ258" s="412"/>
      <c r="XK258" s="412"/>
      <c r="XL258" s="412"/>
      <c r="XM258" s="412"/>
      <c r="XN258" s="412"/>
      <c r="XO258" s="412"/>
      <c r="XP258" s="412"/>
      <c r="XQ258" s="412"/>
      <c r="XR258" s="412"/>
      <c r="XS258" s="412"/>
      <c r="XT258" s="412"/>
      <c r="XU258" s="412"/>
      <c r="XV258" s="412"/>
      <c r="XW258" s="412"/>
      <c r="XX258" s="412"/>
      <c r="XY258" s="412"/>
      <c r="XZ258" s="412"/>
      <c r="YA258" s="412"/>
      <c r="YB258" s="412"/>
      <c r="YC258" s="412"/>
      <c r="YD258" s="412"/>
      <c r="YE258" s="412"/>
      <c r="YF258" s="412"/>
      <c r="YG258" s="412"/>
      <c r="YH258" s="412"/>
      <c r="YI258" s="412"/>
      <c r="YJ258" s="412"/>
      <c r="YK258" s="412"/>
      <c r="YL258" s="412"/>
      <c r="YM258" s="412"/>
      <c r="YN258" s="412"/>
      <c r="YO258" s="412"/>
      <c r="YP258" s="412"/>
      <c r="YQ258" s="412"/>
      <c r="YR258" s="412"/>
      <c r="YS258" s="412"/>
      <c r="YT258" s="412"/>
      <c r="YU258" s="412"/>
      <c r="YV258" s="412"/>
      <c r="YW258" s="412"/>
      <c r="YX258" s="412"/>
      <c r="YY258" s="412"/>
      <c r="YZ258" s="412"/>
      <c r="ZA258" s="412"/>
      <c r="ZB258" s="412"/>
      <c r="ZC258" s="412"/>
      <c r="ZD258" s="412"/>
      <c r="ZE258" s="412"/>
      <c r="ZF258" s="412"/>
      <c r="ZG258" s="412"/>
      <c r="ZH258" s="412"/>
      <c r="ZI258" s="412"/>
      <c r="ZJ258" s="412"/>
      <c r="ZK258" s="412"/>
      <c r="ZL258" s="412"/>
      <c r="ZM258" s="412"/>
      <c r="ZN258" s="412"/>
      <c r="ZO258" s="412"/>
      <c r="ZP258" s="412"/>
      <c r="ZQ258" s="412"/>
      <c r="ZR258" s="412"/>
      <c r="ZS258" s="412"/>
      <c r="ZT258" s="412"/>
      <c r="ZU258" s="412"/>
      <c r="ZV258" s="412"/>
      <c r="ZW258" s="412"/>
      <c r="ZX258" s="412"/>
      <c r="ZY258" s="412"/>
      <c r="ZZ258" s="412"/>
      <c r="AAA258" s="412"/>
      <c r="AAB258" s="412"/>
      <c r="AAC258" s="412"/>
      <c r="AAD258" s="412"/>
      <c r="AAE258" s="412"/>
      <c r="AAF258" s="412"/>
      <c r="AAG258" s="412"/>
      <c r="AAH258" s="412"/>
      <c r="AAI258" s="412"/>
      <c r="AAJ258" s="412"/>
      <c r="AAK258" s="412"/>
      <c r="AAL258" s="412"/>
      <c r="AAM258" s="412"/>
      <c r="AAN258" s="412"/>
      <c r="AAO258" s="412"/>
      <c r="AAP258" s="412"/>
      <c r="AAQ258" s="412"/>
      <c r="AAR258" s="412"/>
      <c r="AAS258" s="412"/>
      <c r="AAT258" s="412"/>
      <c r="AAU258" s="412"/>
      <c r="AAV258" s="412"/>
      <c r="AAW258" s="412"/>
      <c r="AAX258" s="412"/>
      <c r="AAY258" s="412"/>
      <c r="AAZ258" s="412"/>
      <c r="ABA258" s="412"/>
      <c r="ABB258" s="412"/>
      <c r="ABC258" s="412"/>
      <c r="ABD258" s="412"/>
      <c r="ABE258" s="412"/>
      <c r="ABF258" s="412"/>
      <c r="ABG258" s="412"/>
      <c r="ABH258" s="412"/>
      <c r="ABI258" s="412"/>
      <c r="ABJ258" s="412"/>
      <c r="ABK258" s="412"/>
      <c r="ABL258" s="412"/>
      <c r="ABM258" s="412"/>
      <c r="ABN258" s="412"/>
      <c r="ABO258" s="412"/>
      <c r="ABP258" s="412"/>
      <c r="ABQ258" s="412"/>
      <c r="ABR258" s="412"/>
      <c r="ABS258" s="412"/>
      <c r="ABT258" s="412"/>
      <c r="ABU258" s="412"/>
      <c r="ABV258" s="412"/>
      <c r="ABW258" s="412"/>
      <c r="ABX258" s="412"/>
      <c r="ABY258" s="412"/>
      <c r="ABZ258" s="412"/>
      <c r="ACA258" s="412"/>
      <c r="ACB258" s="412"/>
      <c r="ACC258" s="412"/>
      <c r="ACD258" s="412"/>
      <c r="ACE258" s="412"/>
      <c r="ACF258" s="412"/>
      <c r="ACG258" s="412"/>
      <c r="ACH258" s="412"/>
      <c r="ACI258" s="412"/>
      <c r="ACJ258" s="412"/>
      <c r="ACK258" s="412"/>
      <c r="ACL258" s="412"/>
      <c r="ACM258" s="412"/>
      <c r="ACN258" s="412"/>
      <c r="ACO258" s="412"/>
      <c r="ACP258" s="412"/>
      <c r="ACQ258" s="412"/>
      <c r="ACR258" s="412"/>
      <c r="ACS258" s="412"/>
      <c r="ACT258" s="412"/>
      <c r="ACU258" s="412"/>
      <c r="ACV258" s="412"/>
      <c r="ACW258" s="412"/>
      <c r="ACX258" s="412"/>
      <c r="ACY258" s="412"/>
      <c r="ACZ258" s="412"/>
      <c r="ADA258" s="412"/>
      <c r="ADB258" s="412"/>
      <c r="ADC258" s="412"/>
      <c r="ADD258" s="412"/>
      <c r="ADE258" s="412"/>
      <c r="ADF258" s="412"/>
      <c r="ADG258" s="412"/>
      <c r="ADH258" s="412"/>
      <c r="ADI258" s="412"/>
      <c r="ADJ258" s="412"/>
      <c r="ADK258" s="412"/>
      <c r="ADL258" s="412"/>
      <c r="ADM258" s="412"/>
      <c r="ADN258" s="412"/>
      <c r="ADO258" s="412"/>
      <c r="ADP258" s="412"/>
      <c r="ADQ258" s="412"/>
      <c r="ADR258" s="412"/>
      <c r="ADS258" s="412"/>
      <c r="ADT258" s="412"/>
      <c r="ADU258" s="412"/>
      <c r="ADV258" s="412"/>
      <c r="ADW258" s="412"/>
      <c r="ADX258" s="412"/>
      <c r="ADY258" s="412"/>
      <c r="ADZ258" s="412"/>
      <c r="AEA258" s="412"/>
      <c r="AEB258" s="412"/>
      <c r="AEC258" s="412"/>
      <c r="AED258" s="412"/>
      <c r="AEE258" s="412"/>
      <c r="AEF258" s="412"/>
      <c r="AEG258" s="412"/>
      <c r="AEH258" s="412"/>
      <c r="AEI258" s="412"/>
      <c r="AEJ258" s="412"/>
      <c r="AEK258" s="412"/>
      <c r="AEL258" s="412"/>
      <c r="AEM258" s="412"/>
      <c r="AEN258" s="412"/>
      <c r="AEO258" s="412"/>
      <c r="AEP258" s="412"/>
      <c r="AEQ258" s="412"/>
      <c r="AER258" s="412"/>
      <c r="AES258" s="412"/>
      <c r="AET258" s="412"/>
      <c r="AEU258" s="412"/>
      <c r="AEV258" s="412"/>
      <c r="AEW258" s="412"/>
      <c r="AEX258" s="412"/>
      <c r="AEY258" s="412"/>
      <c r="AEZ258" s="412"/>
      <c r="AFA258" s="412"/>
      <c r="AFB258" s="412"/>
      <c r="AFC258" s="412"/>
      <c r="AFD258" s="412"/>
      <c r="AFE258" s="412"/>
      <c r="AFF258" s="412"/>
      <c r="AFG258" s="412"/>
      <c r="AFH258" s="412"/>
      <c r="AFI258" s="412"/>
      <c r="AFJ258" s="412"/>
      <c r="AFK258" s="412"/>
      <c r="AFL258" s="412"/>
      <c r="AFM258" s="412"/>
      <c r="AFN258" s="412"/>
      <c r="AFO258" s="412"/>
      <c r="AFP258" s="412"/>
      <c r="AFQ258" s="412"/>
      <c r="AFR258" s="412"/>
      <c r="AFS258" s="412"/>
      <c r="AFT258" s="412"/>
      <c r="AFU258" s="412"/>
      <c r="AFV258" s="412"/>
      <c r="AFW258" s="412"/>
      <c r="AFX258" s="412"/>
      <c r="AFY258" s="412"/>
      <c r="AFZ258" s="412"/>
      <c r="AGA258" s="412"/>
      <c r="AGB258" s="412"/>
      <c r="AGC258" s="412"/>
      <c r="AGD258" s="412"/>
      <c r="AGE258" s="412"/>
      <c r="AGF258" s="412"/>
      <c r="AGG258" s="412"/>
      <c r="AGH258" s="412"/>
      <c r="AGI258" s="412"/>
      <c r="AGJ258" s="412"/>
      <c r="AGK258" s="412"/>
      <c r="AGL258" s="412"/>
      <c r="AGM258" s="412"/>
      <c r="AGN258" s="412"/>
      <c r="AGO258" s="412"/>
      <c r="AGP258" s="412"/>
      <c r="AGQ258" s="412"/>
      <c r="AGR258" s="412"/>
      <c r="AGS258" s="412"/>
      <c r="AGT258" s="412"/>
      <c r="AGU258" s="412"/>
      <c r="AGV258" s="412"/>
      <c r="AGW258" s="412"/>
      <c r="AGX258" s="412"/>
      <c r="AGY258" s="412"/>
      <c r="AGZ258" s="412"/>
      <c r="AHA258" s="412"/>
      <c r="AHB258" s="412"/>
      <c r="AHC258" s="412"/>
      <c r="AHD258" s="412"/>
      <c r="AHE258" s="412"/>
      <c r="AHF258" s="412"/>
      <c r="AHG258" s="412"/>
      <c r="AHH258" s="412"/>
      <c r="AHI258" s="412"/>
      <c r="AHJ258" s="412"/>
      <c r="AHK258" s="412"/>
      <c r="AHL258" s="412"/>
      <c r="AHM258" s="412"/>
      <c r="AHN258" s="412"/>
      <c r="AHO258" s="412"/>
      <c r="AHP258" s="412"/>
      <c r="AHQ258" s="412"/>
      <c r="AHR258" s="412"/>
      <c r="AHS258" s="412"/>
      <c r="AHT258" s="412"/>
      <c r="AHU258" s="412"/>
      <c r="AHV258" s="412"/>
      <c r="AHW258" s="412"/>
      <c r="AHX258" s="412"/>
      <c r="AHY258" s="412"/>
      <c r="AHZ258" s="412"/>
      <c r="AIA258" s="412"/>
      <c r="AIB258" s="412"/>
      <c r="AIC258" s="412"/>
      <c r="AID258" s="412"/>
      <c r="AIE258" s="412"/>
      <c r="AIF258" s="412"/>
      <c r="AIG258" s="412"/>
      <c r="AIH258" s="412"/>
      <c r="AII258" s="412"/>
      <c r="AIJ258" s="412"/>
      <c r="AIK258" s="412"/>
      <c r="AIL258" s="412"/>
      <c r="AIM258" s="412"/>
      <c r="AIN258" s="412"/>
      <c r="AIO258" s="412"/>
      <c r="AIP258" s="412"/>
      <c r="AIQ258" s="412"/>
      <c r="AIR258" s="412"/>
      <c r="AIS258" s="412"/>
      <c r="AIT258" s="412"/>
      <c r="AIU258" s="412"/>
      <c r="AIV258" s="412"/>
      <c r="AIW258" s="412"/>
      <c r="AIX258" s="412"/>
      <c r="AIY258" s="412"/>
      <c r="AIZ258" s="412"/>
      <c r="AJA258" s="412"/>
      <c r="AJB258" s="412"/>
      <c r="AJC258" s="412"/>
      <c r="AJD258" s="412"/>
      <c r="AJE258" s="412"/>
      <c r="AJF258" s="412"/>
      <c r="AJG258" s="412"/>
      <c r="AJH258" s="412"/>
      <c r="AJI258" s="412"/>
      <c r="AJJ258" s="412"/>
      <c r="AJK258" s="412"/>
      <c r="AJL258" s="412"/>
      <c r="AJM258" s="412"/>
      <c r="AJN258" s="412"/>
      <c r="AJO258" s="412"/>
      <c r="AJP258" s="412"/>
      <c r="AJQ258" s="412"/>
      <c r="AJR258" s="412"/>
      <c r="AJS258" s="412"/>
      <c r="AJT258" s="412"/>
      <c r="AJU258" s="412"/>
      <c r="AJV258" s="412"/>
      <c r="AJW258" s="412"/>
      <c r="AJX258" s="412"/>
      <c r="AJY258" s="412"/>
      <c r="AJZ258" s="412"/>
      <c r="AKA258" s="412"/>
      <c r="AKB258" s="412"/>
      <c r="AKC258" s="412"/>
      <c r="AKD258" s="412"/>
      <c r="AKE258" s="412"/>
      <c r="AKF258" s="412"/>
      <c r="AKG258" s="412"/>
      <c r="AKH258" s="412"/>
      <c r="AKI258" s="412"/>
      <c r="AKJ258" s="412"/>
      <c r="AKK258" s="412"/>
      <c r="AKL258" s="412"/>
      <c r="AKM258" s="412"/>
      <c r="AKN258" s="412"/>
      <c r="AKO258" s="412"/>
      <c r="AKP258" s="412"/>
      <c r="AKQ258" s="412"/>
      <c r="AKR258" s="412"/>
      <c r="AKS258" s="412"/>
      <c r="AKT258" s="412"/>
      <c r="AKU258" s="412"/>
      <c r="AKV258" s="412"/>
      <c r="AKW258" s="412"/>
      <c r="AKX258" s="412"/>
      <c r="AKY258" s="412"/>
      <c r="AKZ258" s="412"/>
      <c r="ALA258" s="412"/>
      <c r="ALB258" s="412"/>
      <c r="ALC258" s="412"/>
      <c r="ALD258" s="412"/>
      <c r="ALE258" s="412"/>
      <c r="ALF258" s="412"/>
      <c r="ALG258" s="412"/>
      <c r="ALH258" s="412"/>
      <c r="ALI258" s="412"/>
      <c r="ALJ258" s="412"/>
      <c r="ALK258" s="412"/>
      <c r="ALL258" s="412"/>
      <c r="ALM258" s="412"/>
      <c r="ALN258" s="412"/>
      <c r="ALO258" s="412"/>
      <c r="ALP258" s="412"/>
      <c r="ALQ258" s="412"/>
      <c r="ALR258" s="412"/>
      <c r="ALS258" s="412"/>
      <c r="ALT258" s="412"/>
      <c r="ALU258" s="412"/>
      <c r="ALV258" s="412"/>
      <c r="ALW258" s="412"/>
      <c r="ALX258" s="412"/>
      <c r="ALY258" s="412"/>
      <c r="ALZ258" s="412"/>
      <c r="AMA258" s="412"/>
      <c r="AMB258" s="412"/>
      <c r="AMC258" s="412"/>
      <c r="AMD258" s="412"/>
      <c r="AME258" s="412"/>
      <c r="AMF258" s="412"/>
      <c r="AMG258" s="412"/>
      <c r="AMH258" s="412"/>
    </row>
    <row r="259" spans="1:1022" x14ac:dyDescent="0.25">
      <c r="A259" s="242" t="s">
        <v>942</v>
      </c>
      <c r="B259" s="163">
        <v>258</v>
      </c>
      <c r="C259" s="224" t="s">
        <v>24891</v>
      </c>
      <c r="D259" s="178" t="s">
        <v>5793</v>
      </c>
      <c r="E259" s="429"/>
      <c r="F259" s="201"/>
      <c r="G259" s="180"/>
      <c r="H259" s="180"/>
      <c r="I259" s="319"/>
      <c r="J259" s="366"/>
      <c r="K259" s="140"/>
      <c r="L259" s="140"/>
      <c r="M259" s="140"/>
      <c r="N259" s="140"/>
      <c r="O259" s="140"/>
      <c r="P259" s="140"/>
      <c r="Q259" s="140"/>
      <c r="R259" s="140"/>
      <c r="S259" s="65" t="s">
        <v>752</v>
      </c>
      <c r="T259" s="65"/>
      <c r="U259" s="140"/>
      <c r="V259" s="219">
        <f t="shared" si="149"/>
        <v>100</v>
      </c>
      <c r="W259" s="219">
        <f t="shared" si="141"/>
        <v>100</v>
      </c>
      <c r="X259" s="219">
        <f t="shared" si="162"/>
        <v>100</v>
      </c>
      <c r="Y259" s="219">
        <f t="shared" si="156"/>
        <v>100</v>
      </c>
      <c r="Z259" s="219">
        <f t="shared" si="157"/>
        <v>100</v>
      </c>
      <c r="AA259" s="220">
        <f t="shared" si="158"/>
        <v>100</v>
      </c>
      <c r="AB259" s="220">
        <f t="shared" si="159"/>
        <v>100</v>
      </c>
      <c r="AC259" s="220">
        <f t="shared" si="160"/>
        <v>0.3</v>
      </c>
      <c r="AD259" s="416">
        <f t="shared" si="155"/>
        <v>100</v>
      </c>
      <c r="AE259" s="416">
        <f t="shared" si="161"/>
        <v>100</v>
      </c>
      <c r="AF259" s="212">
        <f t="shared" si="151"/>
        <v>100</v>
      </c>
      <c r="AG259" s="212">
        <f t="shared" si="152"/>
        <v>100</v>
      </c>
      <c r="AH259" s="212">
        <f t="shared" si="153"/>
        <v>100</v>
      </c>
      <c r="AI259" s="212">
        <f t="shared" si="154"/>
        <v>100</v>
      </c>
      <c r="AJ259" s="214"/>
      <c r="AK259" s="258"/>
      <c r="AL259" s="135"/>
      <c r="AM259" s="214"/>
      <c r="AN259" s="118"/>
      <c r="AO259" s="118"/>
      <c r="AP259" s="118"/>
      <c r="AQ259" s="234" t="s">
        <v>24892</v>
      </c>
      <c r="AR259" s="118"/>
      <c r="AS259" s="118"/>
      <c r="AT259" s="118"/>
    </row>
    <row r="260" spans="1:1022" x14ac:dyDescent="0.25">
      <c r="A260" s="242" t="s">
        <v>943</v>
      </c>
      <c r="B260" s="163">
        <v>259</v>
      </c>
      <c r="C260" s="224" t="s">
        <v>24893</v>
      </c>
      <c r="D260" s="178" t="s">
        <v>24894</v>
      </c>
      <c r="E260" s="429"/>
      <c r="F260" s="201"/>
      <c r="G260" s="180"/>
      <c r="H260" s="180"/>
      <c r="I260" s="319">
        <v>35.299999999999997</v>
      </c>
      <c r="J260" s="366"/>
      <c r="K260" s="140"/>
      <c r="L260" s="140"/>
      <c r="M260" s="140"/>
      <c r="N260" s="140"/>
      <c r="O260" s="140"/>
      <c r="P260" s="140"/>
      <c r="Q260" s="140"/>
      <c r="R260" s="140"/>
      <c r="S260" s="65"/>
      <c r="T260" s="65"/>
      <c r="U260" s="140"/>
      <c r="V260" s="219">
        <f t="shared" si="149"/>
        <v>100</v>
      </c>
      <c r="W260" s="219">
        <f t="shared" ref="W260:W322" si="163">IF(O260=1,1,IF(O260=2,10,100))</f>
        <v>100</v>
      </c>
      <c r="X260" s="219">
        <f t="shared" si="162"/>
        <v>100</v>
      </c>
      <c r="Y260" s="219">
        <f t="shared" si="156"/>
        <v>100</v>
      </c>
      <c r="Z260" s="219">
        <f t="shared" si="157"/>
        <v>100</v>
      </c>
      <c r="AA260" s="220">
        <f t="shared" si="158"/>
        <v>100</v>
      </c>
      <c r="AB260" s="220">
        <f t="shared" si="159"/>
        <v>100</v>
      </c>
      <c r="AC260" s="220">
        <f t="shared" si="160"/>
        <v>100</v>
      </c>
      <c r="AD260" s="416">
        <f t="shared" si="155"/>
        <v>100</v>
      </c>
      <c r="AE260" s="416">
        <f t="shared" si="161"/>
        <v>100</v>
      </c>
      <c r="AF260" s="212">
        <f t="shared" si="151"/>
        <v>100</v>
      </c>
      <c r="AG260" s="212">
        <f t="shared" si="152"/>
        <v>100</v>
      </c>
      <c r="AH260" s="212">
        <f t="shared" si="153"/>
        <v>100</v>
      </c>
      <c r="AI260" s="212">
        <f t="shared" si="154"/>
        <v>100</v>
      </c>
      <c r="AJ260" s="214"/>
      <c r="AK260" s="258"/>
      <c r="AL260" s="135"/>
      <c r="AM260" s="214"/>
      <c r="AN260" s="118"/>
      <c r="AO260" s="118"/>
      <c r="AP260" s="118"/>
      <c r="AQ260" s="234" t="s">
        <v>24895</v>
      </c>
      <c r="AR260" s="118"/>
      <c r="AS260" s="118"/>
      <c r="AT260" s="118"/>
      <c r="AU260" s="412"/>
      <c r="AV260" s="412"/>
      <c r="AW260" s="412"/>
      <c r="AX260" s="412"/>
      <c r="AY260" s="412"/>
      <c r="AZ260" s="412"/>
      <c r="BA260" s="412"/>
      <c r="BB260" s="412"/>
      <c r="BC260" s="412"/>
      <c r="BD260" s="412"/>
      <c r="BE260" s="412"/>
      <c r="BF260" s="412"/>
      <c r="BG260" s="412"/>
      <c r="BH260" s="412"/>
      <c r="BI260" s="412"/>
      <c r="BJ260" s="412"/>
      <c r="BK260" s="412"/>
      <c r="BL260" s="412"/>
      <c r="BM260" s="412"/>
      <c r="BN260" s="412"/>
      <c r="BO260" s="412"/>
      <c r="BP260" s="412"/>
      <c r="BQ260" s="412"/>
      <c r="BR260" s="412"/>
      <c r="BS260" s="412"/>
      <c r="BT260" s="412"/>
      <c r="BU260" s="412"/>
      <c r="BV260" s="412"/>
      <c r="BW260" s="412"/>
      <c r="BX260" s="412"/>
      <c r="BY260" s="412"/>
      <c r="BZ260" s="412"/>
      <c r="CA260" s="412"/>
      <c r="CB260" s="412"/>
      <c r="CC260" s="412"/>
      <c r="CD260" s="412"/>
      <c r="CE260" s="412"/>
      <c r="CF260" s="412"/>
      <c r="CG260" s="412"/>
      <c r="CH260" s="412"/>
      <c r="CI260" s="412"/>
      <c r="CJ260" s="412"/>
      <c r="CK260" s="412"/>
      <c r="CL260" s="412"/>
      <c r="CM260" s="412"/>
      <c r="CN260" s="412"/>
      <c r="CO260" s="412"/>
      <c r="CP260" s="412"/>
      <c r="CQ260" s="412"/>
      <c r="CR260" s="412"/>
      <c r="CS260" s="412"/>
      <c r="CT260" s="412"/>
      <c r="CU260" s="412"/>
      <c r="CV260" s="412"/>
      <c r="CW260" s="412"/>
      <c r="CX260" s="412"/>
      <c r="CY260" s="412"/>
      <c r="CZ260" s="412"/>
      <c r="DA260" s="412"/>
      <c r="DB260" s="412"/>
      <c r="DC260" s="412"/>
      <c r="DD260" s="412"/>
      <c r="DE260" s="412"/>
      <c r="DF260" s="412"/>
      <c r="DG260" s="412"/>
      <c r="DH260" s="412"/>
      <c r="DI260" s="412"/>
      <c r="DJ260" s="412"/>
      <c r="DK260" s="412"/>
      <c r="DL260" s="412"/>
      <c r="DM260" s="412"/>
      <c r="DN260" s="412"/>
      <c r="DO260" s="412"/>
      <c r="DP260" s="412"/>
      <c r="DQ260" s="412"/>
      <c r="DR260" s="412"/>
      <c r="DS260" s="412"/>
      <c r="DT260" s="412"/>
      <c r="DU260" s="412"/>
      <c r="DV260" s="412"/>
      <c r="DW260" s="412"/>
      <c r="DX260" s="412"/>
      <c r="DY260" s="412"/>
      <c r="DZ260" s="412"/>
      <c r="EA260" s="412"/>
      <c r="EB260" s="412"/>
      <c r="EC260" s="412"/>
      <c r="ED260" s="412"/>
      <c r="EE260" s="412"/>
      <c r="EF260" s="412"/>
      <c r="EG260" s="412"/>
      <c r="EH260" s="412"/>
      <c r="EI260" s="412"/>
      <c r="EJ260" s="412"/>
      <c r="EK260" s="412"/>
      <c r="EL260" s="412"/>
      <c r="EM260" s="412"/>
      <c r="EN260" s="412"/>
      <c r="EO260" s="412"/>
      <c r="EP260" s="412"/>
      <c r="EQ260" s="412"/>
      <c r="ER260" s="412"/>
      <c r="ES260" s="412"/>
      <c r="ET260" s="412"/>
      <c r="EU260" s="412"/>
      <c r="EV260" s="412"/>
      <c r="EW260" s="412"/>
      <c r="EX260" s="412"/>
      <c r="EY260" s="412"/>
      <c r="EZ260" s="412"/>
      <c r="FA260" s="412"/>
      <c r="FB260" s="412"/>
      <c r="FC260" s="412"/>
      <c r="FD260" s="412"/>
      <c r="FE260" s="412"/>
      <c r="FF260" s="412"/>
      <c r="FG260" s="412"/>
      <c r="FH260" s="412"/>
      <c r="FI260" s="412"/>
      <c r="FJ260" s="412"/>
      <c r="FK260" s="412"/>
      <c r="FL260" s="412"/>
      <c r="FM260" s="412"/>
      <c r="FN260" s="412"/>
      <c r="FO260" s="412"/>
      <c r="FP260" s="412"/>
      <c r="FQ260" s="412"/>
      <c r="FR260" s="412"/>
      <c r="FS260" s="412"/>
      <c r="FT260" s="412"/>
      <c r="FU260" s="412"/>
      <c r="FV260" s="412"/>
      <c r="FW260" s="412"/>
      <c r="FX260" s="412"/>
      <c r="FY260" s="412"/>
      <c r="FZ260" s="412"/>
      <c r="GA260" s="412"/>
      <c r="GB260" s="412"/>
      <c r="GC260" s="412"/>
      <c r="GD260" s="412"/>
      <c r="GE260" s="412"/>
      <c r="GF260" s="412"/>
      <c r="GG260" s="412"/>
      <c r="GH260" s="412"/>
      <c r="GI260" s="412"/>
      <c r="GJ260" s="412"/>
      <c r="GK260" s="412"/>
      <c r="GL260" s="412"/>
      <c r="GM260" s="412"/>
      <c r="GN260" s="412"/>
      <c r="GO260" s="412"/>
      <c r="GP260" s="412"/>
      <c r="GQ260" s="412"/>
      <c r="GR260" s="412"/>
      <c r="GS260" s="412"/>
      <c r="GT260" s="412"/>
      <c r="GU260" s="412"/>
      <c r="GV260" s="412"/>
      <c r="GW260" s="412"/>
      <c r="GX260" s="412"/>
      <c r="GY260" s="412"/>
      <c r="GZ260" s="412"/>
      <c r="HA260" s="412"/>
      <c r="HB260" s="412"/>
      <c r="HC260" s="412"/>
      <c r="HD260" s="412"/>
      <c r="HE260" s="412"/>
      <c r="HF260" s="412"/>
      <c r="HG260" s="412"/>
      <c r="HH260" s="412"/>
      <c r="HI260" s="412"/>
      <c r="HJ260" s="412"/>
      <c r="HK260" s="412"/>
      <c r="HL260" s="412"/>
      <c r="HM260" s="412"/>
      <c r="HN260" s="412"/>
      <c r="HO260" s="412"/>
      <c r="HP260" s="412"/>
      <c r="HQ260" s="412"/>
      <c r="HR260" s="412"/>
      <c r="HS260" s="412"/>
      <c r="HT260" s="412"/>
      <c r="HU260" s="412"/>
      <c r="HV260" s="412"/>
      <c r="HW260" s="412"/>
      <c r="HX260" s="412"/>
      <c r="HY260" s="412"/>
      <c r="HZ260" s="412"/>
      <c r="IA260" s="412"/>
      <c r="IB260" s="412"/>
      <c r="IC260" s="412"/>
      <c r="ID260" s="412"/>
      <c r="IE260" s="412"/>
      <c r="IF260" s="412"/>
      <c r="IG260" s="412"/>
      <c r="IH260" s="412"/>
      <c r="II260" s="412"/>
      <c r="IJ260" s="412"/>
      <c r="IK260" s="412"/>
      <c r="IL260" s="412"/>
      <c r="IM260" s="412"/>
      <c r="IN260" s="412"/>
      <c r="IO260" s="412"/>
      <c r="IP260" s="412"/>
      <c r="IQ260" s="412"/>
      <c r="IR260" s="412"/>
      <c r="IS260" s="412"/>
      <c r="IT260" s="412"/>
      <c r="IU260" s="412"/>
      <c r="IV260" s="412"/>
      <c r="IW260" s="412"/>
      <c r="IX260" s="412"/>
      <c r="IY260" s="412"/>
      <c r="IZ260" s="412"/>
      <c r="JA260" s="412"/>
      <c r="JB260" s="412"/>
      <c r="JC260" s="412"/>
      <c r="JD260" s="412"/>
      <c r="JE260" s="412"/>
      <c r="JF260" s="412"/>
      <c r="JG260" s="412"/>
      <c r="JH260" s="412"/>
      <c r="JI260" s="412"/>
      <c r="JJ260" s="412"/>
      <c r="JK260" s="412"/>
      <c r="JL260" s="412"/>
      <c r="JM260" s="412"/>
      <c r="JN260" s="412"/>
      <c r="JO260" s="412"/>
      <c r="JP260" s="412"/>
      <c r="JQ260" s="412"/>
      <c r="JR260" s="412"/>
      <c r="JS260" s="412"/>
      <c r="JT260" s="412"/>
      <c r="JU260" s="412"/>
      <c r="JV260" s="412"/>
      <c r="JW260" s="412"/>
      <c r="JX260" s="412"/>
      <c r="JY260" s="412"/>
      <c r="JZ260" s="412"/>
      <c r="KA260" s="412"/>
      <c r="KB260" s="412"/>
      <c r="KC260" s="412"/>
      <c r="KD260" s="412"/>
      <c r="KE260" s="412"/>
      <c r="KF260" s="412"/>
      <c r="KG260" s="412"/>
      <c r="KH260" s="412"/>
      <c r="KI260" s="412"/>
      <c r="KJ260" s="412"/>
      <c r="KK260" s="412"/>
      <c r="KL260" s="412"/>
      <c r="KM260" s="412"/>
      <c r="KN260" s="412"/>
      <c r="KO260" s="412"/>
      <c r="KP260" s="412"/>
      <c r="KQ260" s="412"/>
      <c r="KR260" s="412"/>
      <c r="KS260" s="412"/>
      <c r="KT260" s="412"/>
      <c r="KU260" s="412"/>
      <c r="KV260" s="412"/>
      <c r="KW260" s="412"/>
      <c r="KX260" s="412"/>
      <c r="KY260" s="412"/>
      <c r="KZ260" s="412"/>
      <c r="LA260" s="412"/>
      <c r="LB260" s="412"/>
      <c r="LC260" s="412"/>
      <c r="LD260" s="412"/>
      <c r="LE260" s="412"/>
      <c r="LF260" s="412"/>
      <c r="LG260" s="412"/>
      <c r="LH260" s="412"/>
      <c r="LI260" s="412"/>
      <c r="LJ260" s="412"/>
      <c r="LK260" s="412"/>
      <c r="LL260" s="412"/>
      <c r="LM260" s="412"/>
      <c r="LN260" s="412"/>
      <c r="LO260" s="412"/>
      <c r="LP260" s="412"/>
      <c r="LQ260" s="412"/>
      <c r="LR260" s="412"/>
      <c r="LS260" s="412"/>
      <c r="LT260" s="412"/>
      <c r="LU260" s="412"/>
      <c r="LV260" s="412"/>
      <c r="LW260" s="412"/>
      <c r="LX260" s="412"/>
      <c r="LY260" s="412"/>
      <c r="LZ260" s="412"/>
      <c r="MA260" s="412"/>
      <c r="MB260" s="412"/>
      <c r="MC260" s="412"/>
      <c r="MD260" s="412"/>
      <c r="ME260" s="412"/>
      <c r="MF260" s="412"/>
      <c r="MG260" s="412"/>
      <c r="MH260" s="412"/>
      <c r="MI260" s="412"/>
      <c r="MJ260" s="412"/>
      <c r="MK260" s="412"/>
      <c r="ML260" s="412"/>
      <c r="MM260" s="412"/>
      <c r="MN260" s="412"/>
      <c r="MO260" s="412"/>
      <c r="MP260" s="412"/>
      <c r="MQ260" s="412"/>
      <c r="MR260" s="412"/>
      <c r="MS260" s="412"/>
      <c r="MT260" s="412"/>
      <c r="MU260" s="412"/>
      <c r="MV260" s="412"/>
      <c r="MW260" s="412"/>
      <c r="MX260" s="412"/>
      <c r="MY260" s="412"/>
      <c r="MZ260" s="412"/>
      <c r="NA260" s="412"/>
      <c r="NB260" s="412"/>
      <c r="NC260" s="412"/>
      <c r="ND260" s="412"/>
      <c r="NE260" s="412"/>
      <c r="NF260" s="412"/>
      <c r="NG260" s="412"/>
      <c r="NH260" s="412"/>
      <c r="NI260" s="412"/>
      <c r="NJ260" s="412"/>
      <c r="NK260" s="412"/>
      <c r="NL260" s="412"/>
      <c r="NM260" s="412"/>
      <c r="NN260" s="412"/>
      <c r="NO260" s="412"/>
      <c r="NP260" s="412"/>
      <c r="NQ260" s="412"/>
      <c r="NR260" s="412"/>
      <c r="NS260" s="412"/>
      <c r="NT260" s="412"/>
      <c r="NU260" s="412"/>
      <c r="NV260" s="412"/>
      <c r="NW260" s="412"/>
      <c r="NX260" s="412"/>
      <c r="NY260" s="412"/>
      <c r="NZ260" s="412"/>
      <c r="OA260" s="412"/>
      <c r="OB260" s="412"/>
      <c r="OC260" s="412"/>
      <c r="OD260" s="412"/>
      <c r="OE260" s="412"/>
      <c r="OF260" s="412"/>
      <c r="OG260" s="412"/>
      <c r="OH260" s="412"/>
      <c r="OI260" s="412"/>
      <c r="OJ260" s="412"/>
      <c r="OK260" s="412"/>
      <c r="OL260" s="412"/>
      <c r="OM260" s="412"/>
      <c r="ON260" s="412"/>
      <c r="OO260" s="412"/>
      <c r="OP260" s="412"/>
      <c r="OQ260" s="412"/>
      <c r="OR260" s="412"/>
      <c r="OS260" s="412"/>
      <c r="OT260" s="412"/>
      <c r="OU260" s="412"/>
      <c r="OV260" s="412"/>
      <c r="OW260" s="412"/>
      <c r="OX260" s="412"/>
      <c r="OY260" s="412"/>
      <c r="OZ260" s="412"/>
      <c r="PA260" s="412"/>
      <c r="PB260" s="412"/>
      <c r="PC260" s="412"/>
      <c r="PD260" s="412"/>
      <c r="PE260" s="412"/>
      <c r="PF260" s="412"/>
      <c r="PG260" s="412"/>
      <c r="PH260" s="412"/>
      <c r="PI260" s="412"/>
      <c r="PJ260" s="412"/>
      <c r="PK260" s="412"/>
      <c r="PL260" s="412"/>
      <c r="PM260" s="412"/>
      <c r="PN260" s="412"/>
      <c r="PO260" s="412"/>
      <c r="PP260" s="412"/>
      <c r="PQ260" s="412"/>
      <c r="PR260" s="412"/>
      <c r="PS260" s="412"/>
      <c r="PT260" s="412"/>
      <c r="PU260" s="412"/>
      <c r="PV260" s="412"/>
      <c r="PW260" s="412"/>
      <c r="PX260" s="412"/>
      <c r="PY260" s="412"/>
      <c r="PZ260" s="412"/>
      <c r="QA260" s="412"/>
      <c r="QB260" s="412"/>
      <c r="QC260" s="412"/>
      <c r="QD260" s="412"/>
      <c r="QE260" s="412"/>
      <c r="QF260" s="412"/>
      <c r="QG260" s="412"/>
      <c r="QH260" s="412"/>
      <c r="QI260" s="412"/>
      <c r="QJ260" s="412"/>
      <c r="QK260" s="412"/>
      <c r="QL260" s="412"/>
      <c r="QM260" s="412"/>
      <c r="QN260" s="412"/>
      <c r="QO260" s="412"/>
      <c r="QP260" s="412"/>
      <c r="QQ260" s="412"/>
      <c r="QR260" s="412"/>
      <c r="QS260" s="412"/>
      <c r="QT260" s="412"/>
      <c r="QU260" s="412"/>
      <c r="QV260" s="412"/>
      <c r="QW260" s="412"/>
      <c r="QX260" s="412"/>
      <c r="QY260" s="412"/>
      <c r="QZ260" s="412"/>
      <c r="RA260" s="412"/>
      <c r="RB260" s="412"/>
      <c r="RC260" s="412"/>
      <c r="RD260" s="412"/>
      <c r="RE260" s="412"/>
      <c r="RF260" s="412"/>
      <c r="RG260" s="412"/>
      <c r="RH260" s="412"/>
      <c r="RI260" s="412"/>
      <c r="RJ260" s="412"/>
      <c r="RK260" s="412"/>
      <c r="RL260" s="412"/>
      <c r="RM260" s="412"/>
      <c r="RN260" s="412"/>
      <c r="RO260" s="412"/>
      <c r="RP260" s="412"/>
      <c r="RQ260" s="412"/>
      <c r="RR260" s="412"/>
      <c r="RS260" s="412"/>
      <c r="RT260" s="412"/>
      <c r="RU260" s="412"/>
      <c r="RV260" s="412"/>
      <c r="RW260" s="412"/>
      <c r="RX260" s="412"/>
      <c r="RY260" s="412"/>
      <c r="RZ260" s="412"/>
      <c r="SA260" s="412"/>
      <c r="SB260" s="412"/>
      <c r="SC260" s="412"/>
      <c r="SD260" s="412"/>
      <c r="SE260" s="412"/>
      <c r="SF260" s="412"/>
      <c r="SG260" s="412"/>
      <c r="SH260" s="412"/>
      <c r="SI260" s="412"/>
      <c r="SJ260" s="412"/>
      <c r="SK260" s="412"/>
      <c r="SL260" s="412"/>
      <c r="SM260" s="412"/>
      <c r="SN260" s="412"/>
      <c r="SO260" s="412"/>
      <c r="SP260" s="412"/>
      <c r="SQ260" s="412"/>
      <c r="SR260" s="412"/>
      <c r="SS260" s="412"/>
      <c r="ST260" s="412"/>
      <c r="SU260" s="412"/>
      <c r="SV260" s="412"/>
      <c r="SW260" s="412"/>
      <c r="SX260" s="412"/>
      <c r="SY260" s="412"/>
      <c r="SZ260" s="412"/>
      <c r="TA260" s="412"/>
      <c r="TB260" s="412"/>
      <c r="TC260" s="412"/>
      <c r="TD260" s="412"/>
      <c r="TE260" s="412"/>
      <c r="TF260" s="412"/>
      <c r="TG260" s="412"/>
      <c r="TH260" s="412"/>
      <c r="TI260" s="412"/>
      <c r="TJ260" s="412"/>
      <c r="TK260" s="412"/>
      <c r="TL260" s="412"/>
      <c r="TM260" s="412"/>
      <c r="TN260" s="412"/>
      <c r="TO260" s="412"/>
      <c r="TP260" s="412"/>
      <c r="TQ260" s="412"/>
      <c r="TR260" s="412"/>
      <c r="TS260" s="412"/>
      <c r="TT260" s="412"/>
      <c r="TU260" s="412"/>
      <c r="TV260" s="412"/>
      <c r="TW260" s="412"/>
      <c r="TX260" s="412"/>
      <c r="TY260" s="412"/>
      <c r="TZ260" s="412"/>
      <c r="UA260" s="412"/>
      <c r="UB260" s="412"/>
      <c r="UC260" s="412"/>
      <c r="UD260" s="412"/>
      <c r="UE260" s="412"/>
      <c r="UF260" s="412"/>
      <c r="UG260" s="412"/>
      <c r="UH260" s="412"/>
      <c r="UI260" s="412"/>
      <c r="UJ260" s="412"/>
      <c r="UK260" s="412"/>
      <c r="UL260" s="412"/>
      <c r="UM260" s="412"/>
      <c r="UN260" s="412"/>
      <c r="UO260" s="412"/>
      <c r="UP260" s="412"/>
      <c r="UQ260" s="412"/>
      <c r="UR260" s="412"/>
      <c r="US260" s="412"/>
      <c r="UT260" s="412"/>
      <c r="UU260" s="412"/>
      <c r="UV260" s="412"/>
      <c r="UW260" s="412"/>
      <c r="UX260" s="412"/>
      <c r="UY260" s="412"/>
      <c r="UZ260" s="412"/>
      <c r="VA260" s="412"/>
      <c r="VB260" s="412"/>
      <c r="VC260" s="412"/>
      <c r="VD260" s="412"/>
      <c r="VE260" s="412"/>
      <c r="VF260" s="412"/>
      <c r="VG260" s="412"/>
      <c r="VH260" s="412"/>
      <c r="VI260" s="412"/>
      <c r="VJ260" s="412"/>
      <c r="VK260" s="412"/>
      <c r="VL260" s="412"/>
      <c r="VM260" s="412"/>
      <c r="VN260" s="412"/>
      <c r="VO260" s="412"/>
      <c r="VP260" s="412"/>
      <c r="VQ260" s="412"/>
      <c r="VR260" s="412"/>
      <c r="VS260" s="412"/>
      <c r="VT260" s="412"/>
      <c r="VU260" s="412"/>
      <c r="VV260" s="412"/>
      <c r="VW260" s="412"/>
      <c r="VX260" s="412"/>
      <c r="VY260" s="412"/>
      <c r="VZ260" s="412"/>
      <c r="WA260" s="412"/>
      <c r="WB260" s="412"/>
      <c r="WC260" s="412"/>
      <c r="WD260" s="412"/>
      <c r="WE260" s="412"/>
      <c r="WF260" s="412"/>
      <c r="WG260" s="412"/>
      <c r="WH260" s="412"/>
      <c r="WI260" s="412"/>
      <c r="WJ260" s="412"/>
      <c r="WK260" s="412"/>
      <c r="WL260" s="412"/>
      <c r="WM260" s="412"/>
      <c r="WN260" s="412"/>
      <c r="WO260" s="412"/>
      <c r="WP260" s="412"/>
      <c r="WQ260" s="412"/>
      <c r="WR260" s="412"/>
      <c r="WS260" s="412"/>
      <c r="WT260" s="412"/>
      <c r="WU260" s="412"/>
      <c r="WV260" s="412"/>
      <c r="WW260" s="412"/>
      <c r="WX260" s="412"/>
      <c r="WY260" s="412"/>
      <c r="WZ260" s="412"/>
      <c r="XA260" s="412"/>
      <c r="XB260" s="412"/>
      <c r="XC260" s="412"/>
      <c r="XD260" s="412"/>
      <c r="XE260" s="412"/>
      <c r="XF260" s="412"/>
      <c r="XG260" s="412"/>
      <c r="XH260" s="412"/>
      <c r="XI260" s="412"/>
      <c r="XJ260" s="412"/>
      <c r="XK260" s="412"/>
      <c r="XL260" s="412"/>
      <c r="XM260" s="412"/>
      <c r="XN260" s="412"/>
      <c r="XO260" s="412"/>
      <c r="XP260" s="412"/>
      <c r="XQ260" s="412"/>
      <c r="XR260" s="412"/>
      <c r="XS260" s="412"/>
      <c r="XT260" s="412"/>
      <c r="XU260" s="412"/>
      <c r="XV260" s="412"/>
      <c r="XW260" s="412"/>
      <c r="XX260" s="412"/>
      <c r="XY260" s="412"/>
      <c r="XZ260" s="412"/>
      <c r="YA260" s="412"/>
      <c r="YB260" s="412"/>
      <c r="YC260" s="412"/>
      <c r="YD260" s="412"/>
      <c r="YE260" s="412"/>
      <c r="YF260" s="412"/>
      <c r="YG260" s="412"/>
      <c r="YH260" s="412"/>
      <c r="YI260" s="412"/>
      <c r="YJ260" s="412"/>
      <c r="YK260" s="412"/>
      <c r="YL260" s="412"/>
      <c r="YM260" s="412"/>
      <c r="YN260" s="412"/>
      <c r="YO260" s="412"/>
      <c r="YP260" s="412"/>
      <c r="YQ260" s="412"/>
      <c r="YR260" s="412"/>
      <c r="YS260" s="412"/>
      <c r="YT260" s="412"/>
      <c r="YU260" s="412"/>
      <c r="YV260" s="412"/>
      <c r="YW260" s="412"/>
      <c r="YX260" s="412"/>
      <c r="YY260" s="412"/>
      <c r="YZ260" s="412"/>
      <c r="ZA260" s="412"/>
      <c r="ZB260" s="412"/>
      <c r="ZC260" s="412"/>
      <c r="ZD260" s="412"/>
      <c r="ZE260" s="412"/>
      <c r="ZF260" s="412"/>
      <c r="ZG260" s="412"/>
      <c r="ZH260" s="412"/>
      <c r="ZI260" s="412"/>
      <c r="ZJ260" s="412"/>
      <c r="ZK260" s="412"/>
      <c r="ZL260" s="412"/>
      <c r="ZM260" s="412"/>
      <c r="ZN260" s="412"/>
      <c r="ZO260" s="412"/>
      <c r="ZP260" s="412"/>
      <c r="ZQ260" s="412"/>
      <c r="ZR260" s="412"/>
      <c r="ZS260" s="412"/>
      <c r="ZT260" s="412"/>
      <c r="ZU260" s="412"/>
      <c r="ZV260" s="412"/>
      <c r="ZW260" s="412"/>
      <c r="ZX260" s="412"/>
      <c r="ZY260" s="412"/>
      <c r="ZZ260" s="412"/>
      <c r="AAA260" s="412"/>
      <c r="AAB260" s="412"/>
      <c r="AAC260" s="412"/>
      <c r="AAD260" s="412"/>
      <c r="AAE260" s="412"/>
      <c r="AAF260" s="412"/>
      <c r="AAG260" s="412"/>
      <c r="AAH260" s="412"/>
      <c r="AAI260" s="412"/>
      <c r="AAJ260" s="412"/>
      <c r="AAK260" s="412"/>
      <c r="AAL260" s="412"/>
      <c r="AAM260" s="412"/>
      <c r="AAN260" s="412"/>
      <c r="AAO260" s="412"/>
      <c r="AAP260" s="412"/>
      <c r="AAQ260" s="412"/>
      <c r="AAR260" s="412"/>
      <c r="AAS260" s="412"/>
      <c r="AAT260" s="412"/>
      <c r="AAU260" s="412"/>
      <c r="AAV260" s="412"/>
      <c r="AAW260" s="412"/>
      <c r="AAX260" s="412"/>
      <c r="AAY260" s="412"/>
      <c r="AAZ260" s="412"/>
      <c r="ABA260" s="412"/>
      <c r="ABB260" s="412"/>
      <c r="ABC260" s="412"/>
      <c r="ABD260" s="412"/>
      <c r="ABE260" s="412"/>
      <c r="ABF260" s="412"/>
      <c r="ABG260" s="412"/>
      <c r="ABH260" s="412"/>
      <c r="ABI260" s="412"/>
      <c r="ABJ260" s="412"/>
      <c r="ABK260" s="412"/>
      <c r="ABL260" s="412"/>
      <c r="ABM260" s="412"/>
      <c r="ABN260" s="412"/>
      <c r="ABO260" s="412"/>
      <c r="ABP260" s="412"/>
      <c r="ABQ260" s="412"/>
      <c r="ABR260" s="412"/>
      <c r="ABS260" s="412"/>
      <c r="ABT260" s="412"/>
      <c r="ABU260" s="412"/>
      <c r="ABV260" s="412"/>
      <c r="ABW260" s="412"/>
      <c r="ABX260" s="412"/>
      <c r="ABY260" s="412"/>
      <c r="ABZ260" s="412"/>
      <c r="ACA260" s="412"/>
      <c r="ACB260" s="412"/>
      <c r="ACC260" s="412"/>
      <c r="ACD260" s="412"/>
      <c r="ACE260" s="412"/>
      <c r="ACF260" s="412"/>
      <c r="ACG260" s="412"/>
      <c r="ACH260" s="412"/>
      <c r="ACI260" s="412"/>
      <c r="ACJ260" s="412"/>
      <c r="ACK260" s="412"/>
      <c r="ACL260" s="412"/>
      <c r="ACM260" s="412"/>
      <c r="ACN260" s="412"/>
      <c r="ACO260" s="412"/>
      <c r="ACP260" s="412"/>
      <c r="ACQ260" s="412"/>
      <c r="ACR260" s="412"/>
      <c r="ACS260" s="412"/>
      <c r="ACT260" s="412"/>
      <c r="ACU260" s="412"/>
      <c r="ACV260" s="412"/>
      <c r="ACW260" s="412"/>
      <c r="ACX260" s="412"/>
      <c r="ACY260" s="412"/>
      <c r="ACZ260" s="412"/>
      <c r="ADA260" s="412"/>
      <c r="ADB260" s="412"/>
      <c r="ADC260" s="412"/>
      <c r="ADD260" s="412"/>
      <c r="ADE260" s="412"/>
      <c r="ADF260" s="412"/>
      <c r="ADG260" s="412"/>
      <c r="ADH260" s="412"/>
      <c r="ADI260" s="412"/>
      <c r="ADJ260" s="412"/>
      <c r="ADK260" s="412"/>
      <c r="ADL260" s="412"/>
      <c r="ADM260" s="412"/>
      <c r="ADN260" s="412"/>
      <c r="ADO260" s="412"/>
      <c r="ADP260" s="412"/>
      <c r="ADQ260" s="412"/>
      <c r="ADR260" s="412"/>
      <c r="ADS260" s="412"/>
      <c r="ADT260" s="412"/>
      <c r="ADU260" s="412"/>
      <c r="ADV260" s="412"/>
      <c r="ADW260" s="412"/>
      <c r="ADX260" s="412"/>
      <c r="ADY260" s="412"/>
      <c r="ADZ260" s="412"/>
      <c r="AEA260" s="412"/>
      <c r="AEB260" s="412"/>
      <c r="AEC260" s="412"/>
      <c r="AED260" s="412"/>
      <c r="AEE260" s="412"/>
      <c r="AEF260" s="412"/>
      <c r="AEG260" s="412"/>
      <c r="AEH260" s="412"/>
      <c r="AEI260" s="412"/>
      <c r="AEJ260" s="412"/>
      <c r="AEK260" s="412"/>
      <c r="AEL260" s="412"/>
      <c r="AEM260" s="412"/>
      <c r="AEN260" s="412"/>
      <c r="AEO260" s="412"/>
      <c r="AEP260" s="412"/>
      <c r="AEQ260" s="412"/>
      <c r="AER260" s="412"/>
      <c r="AES260" s="412"/>
      <c r="AET260" s="412"/>
      <c r="AEU260" s="412"/>
      <c r="AEV260" s="412"/>
      <c r="AEW260" s="412"/>
      <c r="AEX260" s="412"/>
      <c r="AEY260" s="412"/>
      <c r="AEZ260" s="412"/>
      <c r="AFA260" s="412"/>
      <c r="AFB260" s="412"/>
      <c r="AFC260" s="412"/>
      <c r="AFD260" s="412"/>
      <c r="AFE260" s="412"/>
      <c r="AFF260" s="412"/>
      <c r="AFG260" s="412"/>
      <c r="AFH260" s="412"/>
      <c r="AFI260" s="412"/>
      <c r="AFJ260" s="412"/>
      <c r="AFK260" s="412"/>
      <c r="AFL260" s="412"/>
      <c r="AFM260" s="412"/>
      <c r="AFN260" s="412"/>
      <c r="AFO260" s="412"/>
      <c r="AFP260" s="412"/>
      <c r="AFQ260" s="412"/>
      <c r="AFR260" s="412"/>
      <c r="AFS260" s="412"/>
      <c r="AFT260" s="412"/>
      <c r="AFU260" s="412"/>
      <c r="AFV260" s="412"/>
      <c r="AFW260" s="412"/>
      <c r="AFX260" s="412"/>
      <c r="AFY260" s="412"/>
      <c r="AFZ260" s="412"/>
      <c r="AGA260" s="412"/>
      <c r="AGB260" s="412"/>
      <c r="AGC260" s="412"/>
      <c r="AGD260" s="412"/>
      <c r="AGE260" s="412"/>
      <c r="AGF260" s="412"/>
      <c r="AGG260" s="412"/>
      <c r="AGH260" s="412"/>
      <c r="AGI260" s="412"/>
      <c r="AGJ260" s="412"/>
      <c r="AGK260" s="412"/>
      <c r="AGL260" s="412"/>
      <c r="AGM260" s="412"/>
      <c r="AGN260" s="412"/>
      <c r="AGO260" s="412"/>
      <c r="AGP260" s="412"/>
      <c r="AGQ260" s="412"/>
      <c r="AGR260" s="412"/>
      <c r="AGS260" s="412"/>
      <c r="AGT260" s="412"/>
      <c r="AGU260" s="412"/>
      <c r="AGV260" s="412"/>
      <c r="AGW260" s="412"/>
      <c r="AGX260" s="412"/>
      <c r="AGY260" s="412"/>
      <c r="AGZ260" s="412"/>
      <c r="AHA260" s="412"/>
      <c r="AHB260" s="412"/>
      <c r="AHC260" s="412"/>
      <c r="AHD260" s="412"/>
      <c r="AHE260" s="412"/>
      <c r="AHF260" s="412"/>
      <c r="AHG260" s="412"/>
      <c r="AHH260" s="412"/>
      <c r="AHI260" s="412"/>
      <c r="AHJ260" s="412"/>
      <c r="AHK260" s="412"/>
      <c r="AHL260" s="412"/>
      <c r="AHM260" s="412"/>
      <c r="AHN260" s="412"/>
      <c r="AHO260" s="412"/>
      <c r="AHP260" s="412"/>
      <c r="AHQ260" s="412"/>
      <c r="AHR260" s="412"/>
      <c r="AHS260" s="412"/>
      <c r="AHT260" s="412"/>
      <c r="AHU260" s="412"/>
      <c r="AHV260" s="412"/>
      <c r="AHW260" s="412"/>
      <c r="AHX260" s="412"/>
      <c r="AHY260" s="412"/>
      <c r="AHZ260" s="412"/>
      <c r="AIA260" s="412"/>
      <c r="AIB260" s="412"/>
      <c r="AIC260" s="412"/>
      <c r="AID260" s="412"/>
      <c r="AIE260" s="412"/>
      <c r="AIF260" s="412"/>
      <c r="AIG260" s="412"/>
      <c r="AIH260" s="412"/>
      <c r="AII260" s="412"/>
      <c r="AIJ260" s="412"/>
      <c r="AIK260" s="412"/>
      <c r="AIL260" s="412"/>
      <c r="AIM260" s="412"/>
      <c r="AIN260" s="412"/>
      <c r="AIO260" s="412"/>
      <c r="AIP260" s="412"/>
      <c r="AIQ260" s="412"/>
      <c r="AIR260" s="412"/>
      <c r="AIS260" s="412"/>
      <c r="AIT260" s="412"/>
      <c r="AIU260" s="412"/>
      <c r="AIV260" s="412"/>
      <c r="AIW260" s="412"/>
      <c r="AIX260" s="412"/>
      <c r="AIY260" s="412"/>
      <c r="AIZ260" s="412"/>
      <c r="AJA260" s="412"/>
      <c r="AJB260" s="412"/>
      <c r="AJC260" s="412"/>
      <c r="AJD260" s="412"/>
      <c r="AJE260" s="412"/>
      <c r="AJF260" s="412"/>
      <c r="AJG260" s="412"/>
      <c r="AJH260" s="412"/>
      <c r="AJI260" s="412"/>
      <c r="AJJ260" s="412"/>
      <c r="AJK260" s="412"/>
      <c r="AJL260" s="412"/>
      <c r="AJM260" s="412"/>
      <c r="AJN260" s="412"/>
      <c r="AJO260" s="412"/>
      <c r="AJP260" s="412"/>
      <c r="AJQ260" s="412"/>
      <c r="AJR260" s="412"/>
      <c r="AJS260" s="412"/>
      <c r="AJT260" s="412"/>
      <c r="AJU260" s="412"/>
      <c r="AJV260" s="412"/>
      <c r="AJW260" s="412"/>
      <c r="AJX260" s="412"/>
      <c r="AJY260" s="412"/>
      <c r="AJZ260" s="412"/>
      <c r="AKA260" s="412"/>
      <c r="AKB260" s="412"/>
      <c r="AKC260" s="412"/>
      <c r="AKD260" s="412"/>
      <c r="AKE260" s="412"/>
      <c r="AKF260" s="412"/>
      <c r="AKG260" s="412"/>
      <c r="AKH260" s="412"/>
      <c r="AKI260" s="412"/>
      <c r="AKJ260" s="412"/>
      <c r="AKK260" s="412"/>
      <c r="AKL260" s="412"/>
      <c r="AKM260" s="412"/>
      <c r="AKN260" s="412"/>
      <c r="AKO260" s="412"/>
      <c r="AKP260" s="412"/>
      <c r="AKQ260" s="412"/>
      <c r="AKR260" s="412"/>
      <c r="AKS260" s="412"/>
      <c r="AKT260" s="412"/>
      <c r="AKU260" s="412"/>
      <c r="AKV260" s="412"/>
      <c r="AKW260" s="412"/>
      <c r="AKX260" s="412"/>
      <c r="AKY260" s="412"/>
      <c r="AKZ260" s="412"/>
      <c r="ALA260" s="412"/>
      <c r="ALB260" s="412"/>
      <c r="ALC260" s="412"/>
      <c r="ALD260" s="412"/>
      <c r="ALE260" s="412"/>
      <c r="ALF260" s="412"/>
      <c r="ALG260" s="412"/>
      <c r="ALH260" s="412"/>
      <c r="ALI260" s="412"/>
      <c r="ALJ260" s="412"/>
      <c r="ALK260" s="412"/>
      <c r="ALL260" s="412"/>
      <c r="ALM260" s="412"/>
      <c r="ALN260" s="412"/>
      <c r="ALO260" s="412"/>
      <c r="ALP260" s="412"/>
      <c r="ALQ260" s="412"/>
      <c r="ALR260" s="412"/>
      <c r="ALS260" s="412"/>
      <c r="ALT260" s="412"/>
      <c r="ALU260" s="412"/>
      <c r="ALV260" s="412"/>
      <c r="ALW260" s="412"/>
      <c r="ALX260" s="412"/>
      <c r="ALY260" s="412"/>
      <c r="ALZ260" s="412"/>
      <c r="AMA260" s="412"/>
      <c r="AMB260" s="412"/>
      <c r="AMC260" s="412"/>
      <c r="AMD260" s="412"/>
      <c r="AME260" s="412"/>
      <c r="AMF260" s="412"/>
      <c r="AMG260" s="412"/>
      <c r="AMH260" s="412"/>
    </row>
    <row r="261" spans="1:1022" x14ac:dyDescent="0.25">
      <c r="A261" s="242" t="s">
        <v>944</v>
      </c>
      <c r="B261" s="163">
        <v>260</v>
      </c>
      <c r="C261" s="224" t="s">
        <v>24896</v>
      </c>
      <c r="D261" s="178" t="s">
        <v>24897</v>
      </c>
      <c r="E261" s="429"/>
      <c r="F261" s="201"/>
      <c r="G261" s="180"/>
      <c r="H261" s="180"/>
      <c r="I261" s="319"/>
      <c r="J261" s="366"/>
      <c r="K261" s="140"/>
      <c r="L261" s="140"/>
      <c r="M261" s="140"/>
      <c r="N261" s="140"/>
      <c r="O261" s="140"/>
      <c r="P261" s="140"/>
      <c r="Q261" s="140"/>
      <c r="R261" s="140"/>
      <c r="S261" s="65"/>
      <c r="T261" s="65"/>
      <c r="U261" s="140"/>
      <c r="V261" s="219">
        <f t="shared" si="149"/>
        <v>100</v>
      </c>
      <c r="W261" s="219">
        <f t="shared" si="163"/>
        <v>100</v>
      </c>
      <c r="X261" s="219">
        <f t="shared" si="162"/>
        <v>100</v>
      </c>
      <c r="Y261" s="219">
        <f t="shared" si="156"/>
        <v>100</v>
      </c>
      <c r="Z261" s="219">
        <f t="shared" si="157"/>
        <v>100</v>
      </c>
      <c r="AA261" s="220">
        <f t="shared" si="158"/>
        <v>100</v>
      </c>
      <c r="AB261" s="220">
        <f t="shared" si="159"/>
        <v>100</v>
      </c>
      <c r="AC261" s="220">
        <f t="shared" si="160"/>
        <v>100</v>
      </c>
      <c r="AD261" s="416">
        <f t="shared" si="155"/>
        <v>100</v>
      </c>
      <c r="AE261" s="416">
        <f t="shared" si="161"/>
        <v>100</v>
      </c>
      <c r="AF261" s="212">
        <f t="shared" si="151"/>
        <v>100</v>
      </c>
      <c r="AG261" s="212">
        <f t="shared" si="152"/>
        <v>100</v>
      </c>
      <c r="AH261" s="212">
        <f t="shared" si="153"/>
        <v>100</v>
      </c>
      <c r="AI261" s="212">
        <f t="shared" si="154"/>
        <v>100</v>
      </c>
      <c r="AJ261" s="214"/>
      <c r="AK261" s="258"/>
      <c r="AL261" s="135"/>
      <c r="AM261" s="214"/>
      <c r="AN261" s="118"/>
      <c r="AO261" s="118"/>
      <c r="AP261" s="118"/>
      <c r="AQ261" s="234" t="s">
        <v>24898</v>
      </c>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c r="CZ261" s="118"/>
      <c r="DA261" s="118"/>
      <c r="DB261" s="118"/>
      <c r="DC261" s="118"/>
      <c r="DD261" s="118"/>
      <c r="DE261" s="118"/>
      <c r="DF261" s="118"/>
      <c r="DG261" s="118"/>
      <c r="DH261" s="118"/>
      <c r="DI261" s="118"/>
      <c r="DJ261" s="118"/>
      <c r="DK261" s="118"/>
      <c r="DL261" s="118"/>
      <c r="DM261" s="118"/>
      <c r="DN261" s="118"/>
      <c r="DO261" s="118"/>
      <c r="DP261" s="118"/>
      <c r="DQ261" s="118"/>
      <c r="DR261" s="118"/>
      <c r="DS261" s="118"/>
      <c r="DT261" s="118"/>
      <c r="DU261" s="118"/>
      <c r="DV261" s="118"/>
      <c r="DW261" s="118"/>
      <c r="DX261" s="118"/>
      <c r="DY261" s="118"/>
      <c r="DZ261" s="118"/>
      <c r="EA261" s="118"/>
      <c r="EB261" s="118"/>
      <c r="EC261" s="118"/>
      <c r="ED261" s="118"/>
      <c r="EE261" s="118"/>
      <c r="EF261" s="118"/>
      <c r="EG261" s="118"/>
      <c r="EH261" s="118"/>
      <c r="EI261" s="118"/>
      <c r="EJ261" s="118"/>
      <c r="EK261" s="118"/>
      <c r="EL261" s="118"/>
      <c r="EM261" s="118"/>
      <c r="EN261" s="118"/>
      <c r="EO261" s="118"/>
      <c r="EP261" s="118"/>
      <c r="EQ261" s="118"/>
      <c r="ER261" s="118"/>
      <c r="ES261" s="118"/>
      <c r="ET261" s="118"/>
      <c r="EU261" s="118"/>
      <c r="EV261" s="118"/>
      <c r="EW261" s="118"/>
      <c r="EX261" s="118"/>
      <c r="EY261" s="118"/>
      <c r="EZ261" s="118"/>
      <c r="FA261" s="118"/>
      <c r="FB261" s="118"/>
      <c r="FC261" s="118"/>
      <c r="FD261" s="118"/>
      <c r="FE261" s="118"/>
      <c r="FF261" s="118"/>
      <c r="FG261" s="118"/>
      <c r="FH261" s="118"/>
      <c r="FI261" s="118"/>
      <c r="FJ261" s="118"/>
      <c r="FK261" s="118"/>
      <c r="FL261" s="118"/>
      <c r="FM261" s="118"/>
      <c r="FN261" s="118"/>
      <c r="FO261" s="118"/>
      <c r="FP261" s="118"/>
      <c r="FQ261" s="118"/>
      <c r="FR261" s="118"/>
      <c r="FS261" s="118"/>
      <c r="FT261" s="118"/>
      <c r="FU261" s="118"/>
      <c r="FV261" s="118"/>
      <c r="FW261" s="118"/>
      <c r="FX261" s="118"/>
      <c r="FY261" s="118"/>
      <c r="FZ261" s="118"/>
      <c r="GA261" s="118"/>
      <c r="GB261" s="118"/>
      <c r="GC261" s="118"/>
      <c r="GD261" s="118"/>
      <c r="GE261" s="118"/>
      <c r="GF261" s="118"/>
      <c r="GG261" s="118"/>
      <c r="GH261" s="118"/>
      <c r="GI261" s="118"/>
      <c r="GJ261" s="118"/>
      <c r="GK261" s="118"/>
      <c r="GL261" s="118"/>
      <c r="GM261" s="118"/>
      <c r="GN261" s="118"/>
      <c r="GO261" s="118"/>
      <c r="GP261" s="118"/>
      <c r="GQ261" s="118"/>
      <c r="GR261" s="118"/>
      <c r="GS261" s="118"/>
      <c r="GT261" s="118"/>
      <c r="GU261" s="118"/>
      <c r="GV261" s="118"/>
      <c r="GW261" s="118"/>
      <c r="GX261" s="118"/>
      <c r="GY261" s="118"/>
      <c r="GZ261" s="118"/>
      <c r="HA261" s="118"/>
      <c r="HB261" s="118"/>
      <c r="HC261" s="118"/>
      <c r="HD261" s="118"/>
      <c r="HE261" s="118"/>
      <c r="HF261" s="118"/>
      <c r="HG261" s="118"/>
      <c r="HH261" s="118"/>
      <c r="HI261" s="118"/>
      <c r="HJ261" s="118"/>
      <c r="HK261" s="118"/>
      <c r="HL261" s="118"/>
      <c r="HM261" s="118"/>
      <c r="HN261" s="118"/>
      <c r="HO261" s="118"/>
      <c r="HP261" s="118"/>
      <c r="HQ261" s="118"/>
      <c r="HR261" s="118"/>
      <c r="HS261" s="118"/>
      <c r="HT261" s="118"/>
      <c r="HU261" s="118"/>
      <c r="HV261" s="118"/>
      <c r="HW261" s="118"/>
      <c r="HX261" s="118"/>
      <c r="HY261" s="118"/>
      <c r="HZ261" s="118"/>
      <c r="IA261" s="118"/>
      <c r="IB261" s="118"/>
      <c r="IC261" s="118"/>
      <c r="ID261" s="118"/>
      <c r="IE261" s="118"/>
      <c r="IF261" s="118"/>
      <c r="IG261" s="118"/>
      <c r="IH261" s="118"/>
      <c r="II261" s="118"/>
      <c r="IJ261" s="118"/>
      <c r="IK261" s="118"/>
      <c r="IL261" s="118"/>
      <c r="IM261" s="118"/>
      <c r="IN261" s="118"/>
      <c r="IO261" s="118"/>
      <c r="IP261" s="118"/>
      <c r="IQ261" s="118"/>
      <c r="IR261" s="118"/>
      <c r="IS261" s="118"/>
      <c r="IT261" s="118"/>
      <c r="IU261" s="118"/>
      <c r="IV261" s="118"/>
      <c r="IW261" s="118"/>
      <c r="IX261" s="118"/>
      <c r="IY261" s="118"/>
      <c r="IZ261" s="118"/>
      <c r="JA261" s="118"/>
      <c r="JB261" s="118"/>
      <c r="JC261" s="118"/>
      <c r="JD261" s="118"/>
      <c r="JE261" s="118"/>
      <c r="JF261" s="118"/>
      <c r="JG261" s="118"/>
      <c r="JH261" s="118"/>
      <c r="JI261" s="118"/>
      <c r="JJ261" s="118"/>
      <c r="JK261" s="118"/>
      <c r="JL261" s="118"/>
      <c r="JM261" s="118"/>
      <c r="JN261" s="118"/>
      <c r="JO261" s="118"/>
      <c r="JP261" s="118"/>
      <c r="JQ261" s="118"/>
      <c r="JR261" s="118"/>
      <c r="JS261" s="118"/>
      <c r="JT261" s="118"/>
      <c r="JU261" s="118"/>
      <c r="JV261" s="118"/>
      <c r="JW261" s="118"/>
      <c r="JX261" s="118"/>
      <c r="JY261" s="118"/>
      <c r="JZ261" s="118"/>
      <c r="KA261" s="118"/>
      <c r="KB261" s="118"/>
      <c r="KC261" s="118"/>
      <c r="KD261" s="118"/>
      <c r="KE261" s="118"/>
      <c r="KF261" s="118"/>
      <c r="KG261" s="118"/>
      <c r="KH261" s="118"/>
      <c r="KI261" s="118"/>
      <c r="KJ261" s="118"/>
      <c r="KK261" s="118"/>
      <c r="KL261" s="118"/>
      <c r="KM261" s="118"/>
      <c r="KN261" s="118"/>
      <c r="KO261" s="118"/>
      <c r="KP261" s="118"/>
      <c r="KQ261" s="118"/>
      <c r="KR261" s="118"/>
      <c r="KS261" s="118"/>
      <c r="KT261" s="118"/>
      <c r="KU261" s="118"/>
      <c r="KV261" s="118"/>
      <c r="KW261" s="118"/>
      <c r="KX261" s="118"/>
      <c r="KY261" s="118"/>
      <c r="KZ261" s="118"/>
      <c r="LA261" s="118"/>
      <c r="LB261" s="118"/>
      <c r="LC261" s="118"/>
      <c r="LD261" s="118"/>
      <c r="LE261" s="118"/>
      <c r="LF261" s="118"/>
      <c r="LG261" s="118"/>
      <c r="LH261" s="118"/>
      <c r="LI261" s="118"/>
      <c r="LJ261" s="118"/>
      <c r="LK261" s="118"/>
      <c r="LL261" s="118"/>
      <c r="LM261" s="118"/>
      <c r="LN261" s="118"/>
      <c r="LO261" s="118"/>
      <c r="LP261" s="118"/>
      <c r="LQ261" s="118"/>
      <c r="LR261" s="118"/>
      <c r="LS261" s="118"/>
      <c r="LT261" s="118"/>
      <c r="LU261" s="118"/>
      <c r="LV261" s="118"/>
      <c r="LW261" s="118"/>
      <c r="LX261" s="118"/>
      <c r="LY261" s="118"/>
      <c r="LZ261" s="118"/>
      <c r="MA261" s="118"/>
      <c r="MB261" s="118"/>
      <c r="MC261" s="118"/>
      <c r="MD261" s="118"/>
      <c r="ME261" s="118"/>
      <c r="MF261" s="118"/>
      <c r="MG261" s="118"/>
      <c r="MH261" s="118"/>
      <c r="MI261" s="118"/>
      <c r="MJ261" s="118"/>
      <c r="MK261" s="118"/>
      <c r="ML261" s="118"/>
      <c r="MM261" s="118"/>
      <c r="MN261" s="118"/>
      <c r="MO261" s="118"/>
      <c r="MP261" s="118"/>
      <c r="MQ261" s="118"/>
      <c r="MR261" s="118"/>
      <c r="MS261" s="118"/>
      <c r="MT261" s="118"/>
      <c r="MU261" s="118"/>
      <c r="MV261" s="118"/>
      <c r="MW261" s="118"/>
      <c r="MX261" s="118"/>
      <c r="MY261" s="118"/>
      <c r="MZ261" s="118"/>
      <c r="NA261" s="118"/>
      <c r="NB261" s="118"/>
      <c r="NC261" s="118"/>
      <c r="ND261" s="118"/>
      <c r="NE261" s="118"/>
      <c r="NF261" s="118"/>
      <c r="NG261" s="118"/>
      <c r="NH261" s="118"/>
      <c r="NI261" s="118"/>
      <c r="NJ261" s="118"/>
      <c r="NK261" s="118"/>
      <c r="NL261" s="118"/>
      <c r="NM261" s="118"/>
      <c r="NN261" s="118"/>
      <c r="NO261" s="118"/>
      <c r="NP261" s="118"/>
      <c r="NQ261" s="118"/>
      <c r="NR261" s="118"/>
      <c r="NS261" s="118"/>
      <c r="NT261" s="118"/>
      <c r="NU261" s="118"/>
      <c r="NV261" s="118"/>
      <c r="NW261" s="118"/>
      <c r="NX261" s="118"/>
      <c r="NY261" s="118"/>
      <c r="NZ261" s="118"/>
      <c r="OA261" s="118"/>
      <c r="OB261" s="118"/>
      <c r="OC261" s="118"/>
      <c r="OD261" s="118"/>
      <c r="OE261" s="118"/>
      <c r="OF261" s="118"/>
      <c r="OG261" s="118"/>
      <c r="OH261" s="118"/>
      <c r="OI261" s="118"/>
      <c r="OJ261" s="118"/>
      <c r="OK261" s="118"/>
      <c r="OL261" s="118"/>
      <c r="OM261" s="118"/>
      <c r="ON261" s="118"/>
      <c r="OO261" s="118"/>
      <c r="OP261" s="118"/>
      <c r="OQ261" s="118"/>
      <c r="OR261" s="118"/>
      <c r="OS261" s="118"/>
      <c r="OT261" s="118"/>
      <c r="OU261" s="118"/>
      <c r="OV261" s="118"/>
      <c r="OW261" s="118"/>
      <c r="OX261" s="118"/>
      <c r="OY261" s="118"/>
      <c r="OZ261" s="118"/>
      <c r="PA261" s="118"/>
      <c r="PB261" s="118"/>
      <c r="PC261" s="118"/>
      <c r="PD261" s="118"/>
      <c r="PE261" s="118"/>
      <c r="PF261" s="118"/>
      <c r="PG261" s="118"/>
      <c r="PH261" s="118"/>
      <c r="PI261" s="118"/>
      <c r="PJ261" s="118"/>
      <c r="PK261" s="118"/>
      <c r="PL261" s="118"/>
      <c r="PM261" s="118"/>
      <c r="PN261" s="118"/>
      <c r="PO261" s="118"/>
      <c r="PP261" s="118"/>
      <c r="PQ261" s="118"/>
      <c r="PR261" s="118"/>
      <c r="PS261" s="118"/>
      <c r="PT261" s="118"/>
      <c r="PU261" s="118"/>
      <c r="PV261" s="118"/>
      <c r="PW261" s="118"/>
      <c r="PX261" s="118"/>
      <c r="PY261" s="118"/>
      <c r="PZ261" s="118"/>
      <c r="QA261" s="118"/>
      <c r="QB261" s="118"/>
      <c r="QC261" s="118"/>
      <c r="QD261" s="118"/>
      <c r="QE261" s="118"/>
      <c r="QF261" s="118"/>
      <c r="QG261" s="118"/>
      <c r="QH261" s="118"/>
      <c r="QI261" s="118"/>
      <c r="QJ261" s="118"/>
      <c r="QK261" s="118"/>
      <c r="QL261" s="118"/>
      <c r="QM261" s="118"/>
      <c r="QN261" s="118"/>
      <c r="QO261" s="118"/>
      <c r="QP261" s="118"/>
      <c r="QQ261" s="118"/>
      <c r="QR261" s="118"/>
      <c r="QS261" s="118"/>
      <c r="QT261" s="118"/>
      <c r="QU261" s="118"/>
      <c r="QV261" s="118"/>
      <c r="QW261" s="118"/>
      <c r="QX261" s="118"/>
      <c r="QY261" s="118"/>
      <c r="QZ261" s="118"/>
      <c r="RA261" s="118"/>
      <c r="RB261" s="118"/>
      <c r="RC261" s="118"/>
      <c r="RD261" s="118"/>
      <c r="RE261" s="118"/>
      <c r="RF261" s="118"/>
      <c r="RG261" s="118"/>
      <c r="RH261" s="118"/>
      <c r="RI261" s="118"/>
      <c r="RJ261" s="118"/>
      <c r="RK261" s="118"/>
      <c r="RL261" s="118"/>
      <c r="RM261" s="118"/>
      <c r="RN261" s="118"/>
      <c r="RO261" s="118"/>
      <c r="RP261" s="118"/>
      <c r="RQ261" s="118"/>
      <c r="RR261" s="118"/>
      <c r="RS261" s="118"/>
      <c r="RT261" s="118"/>
      <c r="RU261" s="118"/>
      <c r="RV261" s="118"/>
      <c r="RW261" s="118"/>
      <c r="RX261" s="118"/>
      <c r="RY261" s="118"/>
      <c r="RZ261" s="118"/>
      <c r="SA261" s="118"/>
      <c r="SB261" s="118"/>
      <c r="SC261" s="118"/>
      <c r="SD261" s="118"/>
      <c r="SE261" s="118"/>
      <c r="SF261" s="118"/>
      <c r="SG261" s="118"/>
      <c r="SH261" s="118"/>
      <c r="SI261" s="118"/>
      <c r="SJ261" s="118"/>
      <c r="SK261" s="118"/>
      <c r="SL261" s="118"/>
      <c r="SM261" s="118"/>
      <c r="SN261" s="118"/>
      <c r="SO261" s="118"/>
      <c r="SP261" s="118"/>
      <c r="SQ261" s="118"/>
      <c r="SR261" s="118"/>
      <c r="SS261" s="118"/>
      <c r="ST261" s="118"/>
      <c r="SU261" s="118"/>
      <c r="SV261" s="118"/>
      <c r="SW261" s="118"/>
      <c r="SX261" s="118"/>
      <c r="SY261" s="118"/>
      <c r="SZ261" s="118"/>
      <c r="TA261" s="118"/>
      <c r="TB261" s="118"/>
      <c r="TC261" s="118"/>
      <c r="TD261" s="118"/>
      <c r="TE261" s="118"/>
      <c r="TF261" s="118"/>
      <c r="TG261" s="118"/>
      <c r="TH261" s="118"/>
      <c r="TI261" s="118"/>
      <c r="TJ261" s="118"/>
      <c r="TK261" s="118"/>
      <c r="TL261" s="118"/>
      <c r="TM261" s="118"/>
      <c r="TN261" s="118"/>
      <c r="TO261" s="118"/>
      <c r="TP261" s="118"/>
      <c r="TQ261" s="118"/>
      <c r="TR261" s="118"/>
      <c r="TS261" s="118"/>
      <c r="TT261" s="118"/>
      <c r="TU261" s="118"/>
      <c r="TV261" s="118"/>
      <c r="TW261" s="118"/>
      <c r="TX261" s="118"/>
      <c r="TY261" s="118"/>
      <c r="TZ261" s="118"/>
      <c r="UA261" s="118"/>
      <c r="UB261" s="118"/>
      <c r="UC261" s="118"/>
      <c r="UD261" s="118"/>
      <c r="UE261" s="118"/>
      <c r="UF261" s="118"/>
      <c r="UG261" s="118"/>
      <c r="UH261" s="118"/>
      <c r="UI261" s="118"/>
      <c r="UJ261" s="118"/>
      <c r="UK261" s="118"/>
      <c r="UL261" s="118"/>
      <c r="UM261" s="118"/>
      <c r="UN261" s="118"/>
      <c r="UO261" s="118"/>
      <c r="UP261" s="118"/>
      <c r="UQ261" s="118"/>
      <c r="UR261" s="118"/>
      <c r="US261" s="118"/>
      <c r="UT261" s="118"/>
      <c r="UU261" s="118"/>
      <c r="UV261" s="118"/>
      <c r="UW261" s="118"/>
      <c r="UX261" s="118"/>
      <c r="UY261" s="118"/>
      <c r="UZ261" s="118"/>
      <c r="VA261" s="118"/>
      <c r="VB261" s="118"/>
      <c r="VC261" s="118"/>
      <c r="VD261" s="118"/>
      <c r="VE261" s="118"/>
      <c r="VF261" s="118"/>
      <c r="VG261" s="118"/>
      <c r="VH261" s="118"/>
      <c r="VI261" s="118"/>
      <c r="VJ261" s="118"/>
      <c r="VK261" s="118"/>
      <c r="VL261" s="118"/>
      <c r="VM261" s="118"/>
      <c r="VN261" s="118"/>
      <c r="VO261" s="118"/>
      <c r="VP261" s="118"/>
      <c r="VQ261" s="118"/>
      <c r="VR261" s="118"/>
      <c r="VS261" s="118"/>
      <c r="VT261" s="118"/>
      <c r="VU261" s="118"/>
      <c r="VV261" s="118"/>
      <c r="VW261" s="118"/>
      <c r="VX261" s="118"/>
      <c r="VY261" s="118"/>
      <c r="VZ261" s="118"/>
      <c r="WA261" s="118"/>
      <c r="WB261" s="118"/>
      <c r="WC261" s="118"/>
      <c r="WD261" s="118"/>
      <c r="WE261" s="118"/>
      <c r="WF261" s="118"/>
      <c r="WG261" s="118"/>
      <c r="WH261" s="118"/>
      <c r="WI261" s="118"/>
      <c r="WJ261" s="118"/>
      <c r="WK261" s="118"/>
      <c r="WL261" s="118"/>
      <c r="WM261" s="118"/>
      <c r="WN261" s="118"/>
      <c r="WO261" s="118"/>
      <c r="WP261" s="118"/>
      <c r="WQ261" s="118"/>
      <c r="WR261" s="118"/>
      <c r="WS261" s="118"/>
      <c r="WT261" s="118"/>
      <c r="WU261" s="118"/>
      <c r="WV261" s="118"/>
      <c r="WW261" s="118"/>
      <c r="WX261" s="118"/>
      <c r="WY261" s="118"/>
      <c r="WZ261" s="118"/>
      <c r="XA261" s="118"/>
      <c r="XB261" s="118"/>
      <c r="XC261" s="118"/>
      <c r="XD261" s="118"/>
      <c r="XE261" s="118"/>
      <c r="XF261" s="118"/>
      <c r="XG261" s="118"/>
      <c r="XH261" s="118"/>
      <c r="XI261" s="118"/>
      <c r="XJ261" s="118"/>
      <c r="XK261" s="118"/>
      <c r="XL261" s="118"/>
      <c r="XM261" s="118"/>
      <c r="XN261" s="118"/>
      <c r="XO261" s="118"/>
      <c r="XP261" s="118"/>
      <c r="XQ261" s="118"/>
      <c r="XR261" s="118"/>
      <c r="XS261" s="118"/>
      <c r="XT261" s="118"/>
      <c r="XU261" s="118"/>
      <c r="XV261" s="118"/>
      <c r="XW261" s="118"/>
      <c r="XX261" s="118"/>
      <c r="XY261" s="118"/>
      <c r="XZ261" s="118"/>
      <c r="YA261" s="118"/>
      <c r="YB261" s="118"/>
      <c r="YC261" s="118"/>
      <c r="YD261" s="118"/>
      <c r="YE261" s="118"/>
      <c r="YF261" s="118"/>
      <c r="YG261" s="118"/>
      <c r="YH261" s="118"/>
      <c r="YI261" s="118"/>
      <c r="YJ261" s="118"/>
      <c r="YK261" s="118"/>
      <c r="YL261" s="118"/>
      <c r="YM261" s="118"/>
      <c r="YN261" s="118"/>
      <c r="YO261" s="118"/>
      <c r="YP261" s="118"/>
      <c r="YQ261" s="118"/>
      <c r="YR261" s="118"/>
      <c r="YS261" s="118"/>
      <c r="YT261" s="118"/>
      <c r="YU261" s="118"/>
      <c r="YV261" s="118"/>
      <c r="YW261" s="118"/>
      <c r="YX261" s="118"/>
      <c r="YY261" s="118"/>
      <c r="YZ261" s="118"/>
      <c r="ZA261" s="118"/>
      <c r="ZB261" s="118"/>
      <c r="ZC261" s="118"/>
      <c r="ZD261" s="118"/>
      <c r="ZE261" s="118"/>
      <c r="ZF261" s="118"/>
      <c r="ZG261" s="118"/>
      <c r="ZH261" s="118"/>
      <c r="ZI261" s="118"/>
      <c r="ZJ261" s="118"/>
      <c r="ZK261" s="118"/>
      <c r="ZL261" s="118"/>
      <c r="ZM261" s="118"/>
      <c r="ZN261" s="118"/>
      <c r="ZO261" s="118"/>
      <c r="ZP261" s="118"/>
      <c r="ZQ261" s="118"/>
      <c r="ZR261" s="118"/>
      <c r="ZS261" s="118"/>
      <c r="ZT261" s="118"/>
      <c r="ZU261" s="118"/>
      <c r="ZV261" s="118"/>
      <c r="ZW261" s="118"/>
      <c r="ZX261" s="118"/>
      <c r="ZY261" s="118"/>
      <c r="ZZ261" s="118"/>
      <c r="AAA261" s="118"/>
      <c r="AAB261" s="118"/>
      <c r="AAC261" s="118"/>
      <c r="AAD261" s="118"/>
      <c r="AAE261" s="118"/>
      <c r="AAF261" s="118"/>
      <c r="AAG261" s="118"/>
      <c r="AAH261" s="118"/>
      <c r="AAI261" s="118"/>
      <c r="AAJ261" s="118"/>
      <c r="AAK261" s="118"/>
      <c r="AAL261" s="118"/>
      <c r="AAM261" s="118"/>
      <c r="AAN261" s="118"/>
      <c r="AAO261" s="118"/>
      <c r="AAP261" s="118"/>
      <c r="AAQ261" s="118"/>
      <c r="AAR261" s="118"/>
      <c r="AAS261" s="118"/>
      <c r="AAT261" s="118"/>
      <c r="AAU261" s="118"/>
      <c r="AAV261" s="118"/>
      <c r="AAW261" s="118"/>
      <c r="AAX261" s="118"/>
      <c r="AAY261" s="118"/>
      <c r="AAZ261" s="118"/>
      <c r="ABA261" s="118"/>
      <c r="ABB261" s="118"/>
      <c r="ABC261" s="118"/>
      <c r="ABD261" s="118"/>
      <c r="ABE261" s="118"/>
      <c r="ABF261" s="118"/>
      <c r="ABG261" s="118"/>
      <c r="ABH261" s="118"/>
      <c r="ABI261" s="118"/>
      <c r="ABJ261" s="118"/>
      <c r="ABK261" s="118"/>
      <c r="ABL261" s="118"/>
      <c r="ABM261" s="118"/>
      <c r="ABN261" s="118"/>
      <c r="ABO261" s="118"/>
      <c r="ABP261" s="118"/>
      <c r="ABQ261" s="118"/>
      <c r="ABR261" s="118"/>
      <c r="ABS261" s="118"/>
      <c r="ABT261" s="118"/>
      <c r="ABU261" s="118"/>
      <c r="ABV261" s="118"/>
      <c r="ABW261" s="118"/>
      <c r="ABX261" s="118"/>
      <c r="ABY261" s="118"/>
      <c r="ABZ261" s="118"/>
      <c r="ACA261" s="118"/>
      <c r="ACB261" s="118"/>
      <c r="ACC261" s="118"/>
      <c r="ACD261" s="118"/>
      <c r="ACE261" s="118"/>
      <c r="ACF261" s="118"/>
      <c r="ACG261" s="118"/>
      <c r="ACH261" s="118"/>
      <c r="ACI261" s="118"/>
      <c r="ACJ261" s="118"/>
      <c r="ACK261" s="118"/>
      <c r="ACL261" s="118"/>
      <c r="ACM261" s="118"/>
      <c r="ACN261" s="118"/>
      <c r="ACO261" s="118"/>
      <c r="ACP261" s="118"/>
      <c r="ACQ261" s="118"/>
      <c r="ACR261" s="118"/>
      <c r="ACS261" s="118"/>
      <c r="ACT261" s="118"/>
      <c r="ACU261" s="118"/>
      <c r="ACV261" s="118"/>
      <c r="ACW261" s="118"/>
      <c r="ACX261" s="118"/>
      <c r="ACY261" s="118"/>
      <c r="ACZ261" s="118"/>
      <c r="ADA261" s="118"/>
      <c r="ADB261" s="118"/>
      <c r="ADC261" s="118"/>
      <c r="ADD261" s="118"/>
      <c r="ADE261" s="118"/>
      <c r="ADF261" s="118"/>
      <c r="ADG261" s="118"/>
      <c r="ADH261" s="118"/>
      <c r="ADI261" s="118"/>
      <c r="ADJ261" s="118"/>
      <c r="ADK261" s="118"/>
      <c r="ADL261" s="118"/>
      <c r="ADM261" s="118"/>
      <c r="ADN261" s="118"/>
      <c r="ADO261" s="118"/>
      <c r="ADP261" s="118"/>
      <c r="ADQ261" s="118"/>
      <c r="ADR261" s="118"/>
      <c r="ADS261" s="118"/>
      <c r="ADT261" s="118"/>
      <c r="ADU261" s="118"/>
      <c r="ADV261" s="118"/>
      <c r="ADW261" s="118"/>
      <c r="ADX261" s="118"/>
      <c r="ADY261" s="118"/>
      <c r="ADZ261" s="118"/>
      <c r="AEA261" s="118"/>
      <c r="AEB261" s="118"/>
      <c r="AEC261" s="118"/>
      <c r="AED261" s="118"/>
      <c r="AEE261" s="118"/>
      <c r="AEF261" s="118"/>
      <c r="AEG261" s="118"/>
      <c r="AEH261" s="118"/>
      <c r="AEI261" s="118"/>
      <c r="AEJ261" s="118"/>
      <c r="AEK261" s="118"/>
      <c r="AEL261" s="118"/>
      <c r="AEM261" s="118"/>
      <c r="AEN261" s="118"/>
      <c r="AEO261" s="118"/>
      <c r="AEP261" s="118"/>
      <c r="AEQ261" s="118"/>
      <c r="AER261" s="118"/>
      <c r="AES261" s="118"/>
      <c r="AET261" s="118"/>
      <c r="AEU261" s="118"/>
      <c r="AEV261" s="118"/>
      <c r="AEW261" s="118"/>
      <c r="AEX261" s="118"/>
      <c r="AEY261" s="118"/>
      <c r="AEZ261" s="118"/>
      <c r="AFA261" s="118"/>
      <c r="AFB261" s="118"/>
      <c r="AFC261" s="118"/>
      <c r="AFD261" s="118"/>
      <c r="AFE261" s="118"/>
      <c r="AFF261" s="118"/>
      <c r="AFG261" s="118"/>
      <c r="AFH261" s="118"/>
      <c r="AFI261" s="118"/>
      <c r="AFJ261" s="118"/>
      <c r="AFK261" s="118"/>
      <c r="AFL261" s="118"/>
      <c r="AFM261" s="118"/>
      <c r="AFN261" s="118"/>
      <c r="AFO261" s="118"/>
      <c r="AFP261" s="118"/>
      <c r="AFQ261" s="118"/>
      <c r="AFR261" s="118"/>
      <c r="AFS261" s="118"/>
      <c r="AFT261" s="118"/>
      <c r="AFU261" s="118"/>
      <c r="AFV261" s="118"/>
      <c r="AFW261" s="118"/>
      <c r="AFX261" s="118"/>
      <c r="AFY261" s="118"/>
      <c r="AFZ261" s="118"/>
      <c r="AGA261" s="118"/>
      <c r="AGB261" s="118"/>
      <c r="AGC261" s="118"/>
      <c r="AGD261" s="118"/>
      <c r="AGE261" s="118"/>
      <c r="AGF261" s="118"/>
      <c r="AGG261" s="118"/>
      <c r="AGH261" s="118"/>
      <c r="AGI261" s="118"/>
      <c r="AGJ261" s="118"/>
      <c r="AGK261" s="118"/>
      <c r="AGL261" s="118"/>
      <c r="AGM261" s="118"/>
      <c r="AGN261" s="118"/>
      <c r="AGO261" s="118"/>
      <c r="AGP261" s="118"/>
      <c r="AGQ261" s="118"/>
      <c r="AGR261" s="118"/>
      <c r="AGS261" s="118"/>
      <c r="AGT261" s="118"/>
      <c r="AGU261" s="118"/>
      <c r="AGV261" s="118"/>
      <c r="AGW261" s="118"/>
      <c r="AGX261" s="118"/>
      <c r="AGY261" s="118"/>
      <c r="AGZ261" s="118"/>
      <c r="AHA261" s="118"/>
      <c r="AHB261" s="118"/>
      <c r="AHC261" s="118"/>
      <c r="AHD261" s="118"/>
      <c r="AHE261" s="118"/>
      <c r="AHF261" s="118"/>
      <c r="AHG261" s="118"/>
      <c r="AHH261" s="118"/>
      <c r="AHI261" s="118"/>
      <c r="AHJ261" s="118"/>
      <c r="AHK261" s="118"/>
      <c r="AHL261" s="118"/>
      <c r="AHM261" s="118"/>
      <c r="AHN261" s="118"/>
      <c r="AHO261" s="118"/>
      <c r="AHP261" s="118"/>
      <c r="AHQ261" s="118"/>
      <c r="AHR261" s="118"/>
      <c r="AHS261" s="118"/>
      <c r="AHT261" s="118"/>
      <c r="AHU261" s="118"/>
      <c r="AHV261" s="118"/>
      <c r="AHW261" s="118"/>
      <c r="AHX261" s="118"/>
      <c r="AHY261" s="118"/>
      <c r="AHZ261" s="118"/>
      <c r="AIA261" s="118"/>
      <c r="AIB261" s="118"/>
      <c r="AIC261" s="118"/>
      <c r="AID261" s="118"/>
      <c r="AIE261" s="118"/>
      <c r="AIF261" s="118"/>
      <c r="AIG261" s="118"/>
      <c r="AIH261" s="118"/>
      <c r="AII261" s="118"/>
      <c r="AIJ261" s="118"/>
      <c r="AIK261" s="118"/>
      <c r="AIL261" s="118"/>
      <c r="AIM261" s="118"/>
      <c r="AIN261" s="118"/>
      <c r="AIO261" s="118"/>
      <c r="AIP261" s="118"/>
      <c r="AIQ261" s="118"/>
      <c r="AIR261" s="118"/>
      <c r="AIS261" s="118"/>
      <c r="AIT261" s="118"/>
      <c r="AIU261" s="118"/>
      <c r="AIV261" s="118"/>
      <c r="AIW261" s="118"/>
      <c r="AIX261" s="118"/>
      <c r="AIY261" s="118"/>
      <c r="AIZ261" s="118"/>
      <c r="AJA261" s="118"/>
      <c r="AJB261" s="118"/>
      <c r="AJC261" s="118"/>
      <c r="AJD261" s="118"/>
      <c r="AJE261" s="118"/>
      <c r="AJF261" s="118"/>
      <c r="AJG261" s="118"/>
      <c r="AJH261" s="118"/>
      <c r="AJI261" s="118"/>
      <c r="AJJ261" s="118"/>
      <c r="AJK261" s="118"/>
      <c r="AJL261" s="118"/>
      <c r="AJM261" s="118"/>
      <c r="AJN261" s="118"/>
      <c r="AJO261" s="118"/>
      <c r="AJP261" s="118"/>
      <c r="AJQ261" s="118"/>
      <c r="AJR261" s="118"/>
      <c r="AJS261" s="118"/>
      <c r="AJT261" s="118"/>
      <c r="AJU261" s="118"/>
      <c r="AJV261" s="118"/>
      <c r="AJW261" s="118"/>
      <c r="AJX261" s="118"/>
      <c r="AJY261" s="118"/>
      <c r="AJZ261" s="118"/>
      <c r="AKA261" s="118"/>
      <c r="AKB261" s="118"/>
      <c r="AKC261" s="118"/>
      <c r="AKD261" s="118"/>
      <c r="AKE261" s="118"/>
      <c r="AKF261" s="118"/>
      <c r="AKG261" s="118"/>
      <c r="AKH261" s="118"/>
      <c r="AKI261" s="118"/>
      <c r="AKJ261" s="118"/>
      <c r="AKK261" s="118"/>
      <c r="AKL261" s="118"/>
      <c r="AKM261" s="118"/>
      <c r="AKN261" s="118"/>
      <c r="AKO261" s="118"/>
      <c r="AKP261" s="118"/>
      <c r="AKQ261" s="118"/>
      <c r="AKR261" s="118"/>
      <c r="AKS261" s="118"/>
      <c r="AKT261" s="118"/>
      <c r="AKU261" s="118"/>
      <c r="AKV261" s="118"/>
      <c r="AKW261" s="118"/>
      <c r="AKX261" s="118"/>
      <c r="AKY261" s="118"/>
      <c r="AKZ261" s="118"/>
      <c r="ALA261" s="118"/>
      <c r="ALB261" s="118"/>
      <c r="ALC261" s="118"/>
      <c r="ALD261" s="118"/>
      <c r="ALE261" s="118"/>
      <c r="ALF261" s="118"/>
      <c r="ALG261" s="118"/>
      <c r="ALH261" s="118"/>
      <c r="ALI261" s="118"/>
      <c r="ALJ261" s="118"/>
      <c r="ALK261" s="118"/>
      <c r="ALL261" s="118"/>
      <c r="ALM261" s="118"/>
      <c r="ALN261" s="118"/>
      <c r="ALO261" s="118"/>
      <c r="ALP261" s="118"/>
      <c r="ALQ261" s="118"/>
      <c r="ALR261" s="118"/>
      <c r="ALS261" s="118"/>
      <c r="ALT261" s="118"/>
      <c r="ALU261" s="118"/>
      <c r="ALV261" s="118"/>
      <c r="ALW261" s="118"/>
      <c r="ALX261" s="118"/>
      <c r="ALY261" s="118"/>
      <c r="ALZ261" s="118"/>
      <c r="AMA261" s="118"/>
      <c r="AMB261" s="118"/>
      <c r="AMC261" s="118"/>
      <c r="AMD261" s="118"/>
      <c r="AME261" s="118"/>
      <c r="AMF261" s="118"/>
      <c r="AMG261" s="118"/>
      <c r="AMH261" s="118"/>
    </row>
    <row r="262" spans="1:1022" x14ac:dyDescent="0.25">
      <c r="A262" s="242" t="s">
        <v>945</v>
      </c>
      <c r="B262" s="163">
        <v>261</v>
      </c>
      <c r="C262" s="224" t="s">
        <v>24899</v>
      </c>
      <c r="D262" s="178" t="s">
        <v>24900</v>
      </c>
      <c r="E262" s="429"/>
      <c r="F262" s="201"/>
      <c r="G262" s="180"/>
      <c r="H262" s="180"/>
      <c r="I262" s="319">
        <v>5.29</v>
      </c>
      <c r="J262" s="366"/>
      <c r="K262" s="140"/>
      <c r="L262" s="140"/>
      <c r="M262" s="140"/>
      <c r="N262" s="140"/>
      <c r="O262" s="140"/>
      <c r="P262" s="140"/>
      <c r="Q262" s="140"/>
      <c r="R262" s="140"/>
      <c r="S262" s="65"/>
      <c r="T262" s="65"/>
      <c r="U262" s="140"/>
      <c r="V262" s="219">
        <f t="shared" si="149"/>
        <v>100</v>
      </c>
      <c r="W262" s="219">
        <f t="shared" si="163"/>
        <v>100</v>
      </c>
      <c r="X262" s="219">
        <f t="shared" si="162"/>
        <v>100</v>
      </c>
      <c r="Y262" s="219">
        <f t="shared" si="156"/>
        <v>100</v>
      </c>
      <c r="Z262" s="219">
        <f t="shared" si="157"/>
        <v>100</v>
      </c>
      <c r="AA262" s="220">
        <f t="shared" si="158"/>
        <v>100</v>
      </c>
      <c r="AB262" s="220">
        <f t="shared" si="159"/>
        <v>100</v>
      </c>
      <c r="AC262" s="220">
        <f t="shared" si="160"/>
        <v>100</v>
      </c>
      <c r="AD262" s="416">
        <f t="shared" si="155"/>
        <v>100</v>
      </c>
      <c r="AE262" s="416">
        <f t="shared" si="161"/>
        <v>100</v>
      </c>
      <c r="AF262" s="212">
        <f t="shared" ref="AF262:AF293" si="164">IF(OR(OR(EXACT(J262,"1A"),EXACT(J262,"1B"),EXACT(J262,"1C")),K262=1),1,IF(K262=2,10,100))</f>
        <v>100</v>
      </c>
      <c r="AG262" s="212">
        <f t="shared" ref="AG262:AG293" si="165">IF(OR(EXACT(J262,"1A"),EXACT(J262,"1B"),EXACT(J262,"1C")),1,IF(J262=2,10,100))</f>
        <v>100</v>
      </c>
      <c r="AH262" s="212">
        <f t="shared" ref="AH262:AH293" si="166">IF(OR(EXACT(J262,"1A"),EXACT(J262,"1B"),EXACT(J262,"1C"),K262=1),3,100)</f>
        <v>100</v>
      </c>
      <c r="AI262" s="212">
        <f t="shared" ref="AI262:AI293" si="167">IF(OR(EXACT(J262,"1A"),EXACT(J262,"1B"),EXACT(J262,"1C")),5,100)</f>
        <v>100</v>
      </c>
      <c r="AJ262" s="214"/>
      <c r="AK262" s="258"/>
      <c r="AL262" s="135"/>
      <c r="AM262" s="214"/>
      <c r="AN262" s="118"/>
      <c r="AO262" s="118"/>
      <c r="AP262" s="118"/>
      <c r="AQ262" s="234" t="s">
        <v>24901</v>
      </c>
      <c r="AR262" s="118"/>
      <c r="AS262" s="118"/>
      <c r="AT262" s="118"/>
      <c r="AU262" s="412"/>
      <c r="AV262" s="412"/>
      <c r="AW262" s="412"/>
      <c r="AX262" s="412"/>
      <c r="AY262" s="412"/>
      <c r="AZ262" s="412"/>
      <c r="BA262" s="412"/>
      <c r="BB262" s="412"/>
      <c r="BC262" s="412"/>
      <c r="BD262" s="412"/>
      <c r="BE262" s="412"/>
      <c r="BF262" s="412"/>
      <c r="BG262" s="412"/>
      <c r="BH262" s="412"/>
      <c r="BI262" s="412"/>
      <c r="BJ262" s="412"/>
      <c r="BK262" s="412"/>
      <c r="BL262" s="412"/>
      <c r="BM262" s="412"/>
      <c r="BN262" s="412"/>
      <c r="BO262" s="412"/>
      <c r="BP262" s="412"/>
      <c r="BQ262" s="412"/>
      <c r="BR262" s="412"/>
      <c r="BS262" s="412"/>
      <c r="BT262" s="412"/>
      <c r="BU262" s="412"/>
      <c r="BV262" s="412"/>
      <c r="BW262" s="412"/>
      <c r="BX262" s="412"/>
      <c r="BY262" s="412"/>
      <c r="BZ262" s="412"/>
      <c r="CA262" s="412"/>
      <c r="CB262" s="412"/>
      <c r="CC262" s="412"/>
      <c r="CD262" s="412"/>
      <c r="CE262" s="412"/>
      <c r="CF262" s="412"/>
      <c r="CG262" s="412"/>
      <c r="CH262" s="412"/>
      <c r="CI262" s="412"/>
      <c r="CJ262" s="412"/>
      <c r="CK262" s="412"/>
      <c r="CL262" s="412"/>
      <c r="CM262" s="412"/>
      <c r="CN262" s="412"/>
      <c r="CO262" s="412"/>
      <c r="CP262" s="412"/>
      <c r="CQ262" s="412"/>
      <c r="CR262" s="412"/>
      <c r="CS262" s="412"/>
      <c r="CT262" s="412"/>
      <c r="CU262" s="412"/>
      <c r="CV262" s="412"/>
      <c r="CW262" s="412"/>
      <c r="CX262" s="412"/>
      <c r="CY262" s="412"/>
      <c r="CZ262" s="412"/>
      <c r="DA262" s="412"/>
      <c r="DB262" s="412"/>
      <c r="DC262" s="412"/>
      <c r="DD262" s="412"/>
      <c r="DE262" s="412"/>
      <c r="DF262" s="412"/>
      <c r="DG262" s="412"/>
      <c r="DH262" s="412"/>
      <c r="DI262" s="412"/>
      <c r="DJ262" s="412"/>
      <c r="DK262" s="412"/>
      <c r="DL262" s="412"/>
      <c r="DM262" s="412"/>
      <c r="DN262" s="412"/>
      <c r="DO262" s="412"/>
      <c r="DP262" s="412"/>
      <c r="DQ262" s="412"/>
      <c r="DR262" s="412"/>
      <c r="DS262" s="412"/>
      <c r="DT262" s="412"/>
      <c r="DU262" s="412"/>
      <c r="DV262" s="412"/>
      <c r="DW262" s="412"/>
      <c r="DX262" s="412"/>
      <c r="DY262" s="412"/>
      <c r="DZ262" s="412"/>
      <c r="EA262" s="412"/>
      <c r="EB262" s="412"/>
      <c r="EC262" s="412"/>
      <c r="ED262" s="412"/>
      <c r="EE262" s="412"/>
      <c r="EF262" s="412"/>
      <c r="EG262" s="412"/>
      <c r="EH262" s="412"/>
      <c r="EI262" s="412"/>
      <c r="EJ262" s="412"/>
      <c r="EK262" s="412"/>
      <c r="EL262" s="412"/>
      <c r="EM262" s="412"/>
      <c r="EN262" s="412"/>
      <c r="EO262" s="412"/>
      <c r="EP262" s="412"/>
      <c r="EQ262" s="412"/>
      <c r="ER262" s="412"/>
      <c r="ES262" s="412"/>
      <c r="ET262" s="412"/>
      <c r="EU262" s="412"/>
      <c r="EV262" s="412"/>
      <c r="EW262" s="412"/>
      <c r="EX262" s="412"/>
      <c r="EY262" s="412"/>
      <c r="EZ262" s="412"/>
      <c r="FA262" s="412"/>
      <c r="FB262" s="412"/>
      <c r="FC262" s="412"/>
      <c r="FD262" s="412"/>
      <c r="FE262" s="412"/>
      <c r="FF262" s="412"/>
      <c r="FG262" s="412"/>
      <c r="FH262" s="412"/>
      <c r="FI262" s="412"/>
      <c r="FJ262" s="412"/>
      <c r="FK262" s="412"/>
      <c r="FL262" s="412"/>
      <c r="FM262" s="412"/>
      <c r="FN262" s="412"/>
      <c r="FO262" s="412"/>
      <c r="FP262" s="412"/>
      <c r="FQ262" s="412"/>
      <c r="FR262" s="412"/>
      <c r="FS262" s="412"/>
      <c r="FT262" s="412"/>
      <c r="FU262" s="412"/>
      <c r="FV262" s="412"/>
      <c r="FW262" s="412"/>
      <c r="FX262" s="412"/>
      <c r="FY262" s="412"/>
      <c r="FZ262" s="412"/>
      <c r="GA262" s="412"/>
      <c r="GB262" s="412"/>
      <c r="GC262" s="412"/>
      <c r="GD262" s="412"/>
      <c r="GE262" s="412"/>
      <c r="GF262" s="412"/>
      <c r="GG262" s="412"/>
      <c r="GH262" s="412"/>
      <c r="GI262" s="412"/>
      <c r="GJ262" s="412"/>
      <c r="GK262" s="412"/>
      <c r="GL262" s="412"/>
      <c r="GM262" s="412"/>
      <c r="GN262" s="412"/>
      <c r="GO262" s="412"/>
      <c r="GP262" s="412"/>
      <c r="GQ262" s="412"/>
      <c r="GR262" s="412"/>
      <c r="GS262" s="412"/>
      <c r="GT262" s="412"/>
      <c r="GU262" s="412"/>
      <c r="GV262" s="412"/>
      <c r="GW262" s="412"/>
      <c r="GX262" s="412"/>
      <c r="GY262" s="412"/>
      <c r="GZ262" s="412"/>
      <c r="HA262" s="412"/>
      <c r="HB262" s="412"/>
      <c r="HC262" s="412"/>
      <c r="HD262" s="412"/>
      <c r="HE262" s="412"/>
      <c r="HF262" s="412"/>
      <c r="HG262" s="412"/>
      <c r="HH262" s="412"/>
      <c r="HI262" s="412"/>
      <c r="HJ262" s="412"/>
      <c r="HK262" s="412"/>
      <c r="HL262" s="412"/>
      <c r="HM262" s="412"/>
      <c r="HN262" s="412"/>
      <c r="HO262" s="412"/>
      <c r="HP262" s="412"/>
      <c r="HQ262" s="412"/>
      <c r="HR262" s="412"/>
      <c r="HS262" s="412"/>
      <c r="HT262" s="412"/>
      <c r="HU262" s="412"/>
      <c r="HV262" s="412"/>
      <c r="HW262" s="412"/>
      <c r="HX262" s="412"/>
      <c r="HY262" s="412"/>
      <c r="HZ262" s="412"/>
      <c r="IA262" s="412"/>
      <c r="IB262" s="412"/>
      <c r="IC262" s="412"/>
      <c r="ID262" s="412"/>
      <c r="IE262" s="412"/>
      <c r="IF262" s="412"/>
      <c r="IG262" s="412"/>
      <c r="IH262" s="412"/>
      <c r="II262" s="412"/>
      <c r="IJ262" s="412"/>
      <c r="IK262" s="412"/>
      <c r="IL262" s="412"/>
      <c r="IM262" s="412"/>
      <c r="IN262" s="412"/>
      <c r="IO262" s="412"/>
      <c r="IP262" s="412"/>
      <c r="IQ262" s="412"/>
      <c r="IR262" s="412"/>
      <c r="IS262" s="412"/>
      <c r="IT262" s="412"/>
      <c r="IU262" s="412"/>
      <c r="IV262" s="412"/>
      <c r="IW262" s="412"/>
      <c r="IX262" s="412"/>
      <c r="IY262" s="412"/>
      <c r="IZ262" s="412"/>
      <c r="JA262" s="412"/>
      <c r="JB262" s="412"/>
      <c r="JC262" s="412"/>
      <c r="JD262" s="412"/>
      <c r="JE262" s="412"/>
      <c r="JF262" s="412"/>
      <c r="JG262" s="412"/>
      <c r="JH262" s="412"/>
      <c r="JI262" s="412"/>
      <c r="JJ262" s="412"/>
      <c r="JK262" s="412"/>
      <c r="JL262" s="412"/>
      <c r="JM262" s="412"/>
      <c r="JN262" s="412"/>
      <c r="JO262" s="412"/>
      <c r="JP262" s="412"/>
      <c r="JQ262" s="412"/>
      <c r="JR262" s="412"/>
      <c r="JS262" s="412"/>
      <c r="JT262" s="412"/>
      <c r="JU262" s="412"/>
      <c r="JV262" s="412"/>
      <c r="JW262" s="412"/>
      <c r="JX262" s="412"/>
      <c r="JY262" s="412"/>
      <c r="JZ262" s="412"/>
      <c r="KA262" s="412"/>
      <c r="KB262" s="412"/>
      <c r="KC262" s="412"/>
      <c r="KD262" s="412"/>
      <c r="KE262" s="412"/>
      <c r="KF262" s="412"/>
      <c r="KG262" s="412"/>
      <c r="KH262" s="412"/>
      <c r="KI262" s="412"/>
      <c r="KJ262" s="412"/>
      <c r="KK262" s="412"/>
      <c r="KL262" s="412"/>
      <c r="KM262" s="412"/>
      <c r="KN262" s="412"/>
      <c r="KO262" s="412"/>
      <c r="KP262" s="412"/>
      <c r="KQ262" s="412"/>
      <c r="KR262" s="412"/>
      <c r="KS262" s="412"/>
      <c r="KT262" s="412"/>
      <c r="KU262" s="412"/>
      <c r="KV262" s="412"/>
      <c r="KW262" s="412"/>
      <c r="KX262" s="412"/>
      <c r="KY262" s="412"/>
      <c r="KZ262" s="412"/>
      <c r="LA262" s="412"/>
      <c r="LB262" s="412"/>
      <c r="LC262" s="412"/>
      <c r="LD262" s="412"/>
      <c r="LE262" s="412"/>
      <c r="LF262" s="412"/>
      <c r="LG262" s="412"/>
      <c r="LH262" s="412"/>
      <c r="LI262" s="412"/>
      <c r="LJ262" s="412"/>
      <c r="LK262" s="412"/>
      <c r="LL262" s="412"/>
      <c r="LM262" s="412"/>
      <c r="LN262" s="412"/>
      <c r="LO262" s="412"/>
      <c r="LP262" s="412"/>
      <c r="LQ262" s="412"/>
      <c r="LR262" s="412"/>
      <c r="LS262" s="412"/>
      <c r="LT262" s="412"/>
      <c r="LU262" s="412"/>
      <c r="LV262" s="412"/>
      <c r="LW262" s="412"/>
      <c r="LX262" s="412"/>
      <c r="LY262" s="412"/>
      <c r="LZ262" s="412"/>
      <c r="MA262" s="412"/>
      <c r="MB262" s="412"/>
      <c r="MC262" s="412"/>
      <c r="MD262" s="412"/>
      <c r="ME262" s="412"/>
      <c r="MF262" s="412"/>
      <c r="MG262" s="412"/>
      <c r="MH262" s="412"/>
      <c r="MI262" s="412"/>
      <c r="MJ262" s="412"/>
      <c r="MK262" s="412"/>
      <c r="ML262" s="412"/>
      <c r="MM262" s="412"/>
      <c r="MN262" s="412"/>
      <c r="MO262" s="412"/>
      <c r="MP262" s="412"/>
      <c r="MQ262" s="412"/>
      <c r="MR262" s="412"/>
      <c r="MS262" s="412"/>
      <c r="MT262" s="412"/>
      <c r="MU262" s="412"/>
      <c r="MV262" s="412"/>
      <c r="MW262" s="412"/>
      <c r="MX262" s="412"/>
      <c r="MY262" s="412"/>
      <c r="MZ262" s="412"/>
      <c r="NA262" s="412"/>
      <c r="NB262" s="412"/>
      <c r="NC262" s="412"/>
      <c r="ND262" s="412"/>
      <c r="NE262" s="412"/>
      <c r="NF262" s="412"/>
      <c r="NG262" s="412"/>
      <c r="NH262" s="412"/>
      <c r="NI262" s="412"/>
      <c r="NJ262" s="412"/>
      <c r="NK262" s="412"/>
      <c r="NL262" s="412"/>
      <c r="NM262" s="412"/>
      <c r="NN262" s="412"/>
      <c r="NO262" s="412"/>
      <c r="NP262" s="412"/>
      <c r="NQ262" s="412"/>
      <c r="NR262" s="412"/>
      <c r="NS262" s="412"/>
      <c r="NT262" s="412"/>
      <c r="NU262" s="412"/>
      <c r="NV262" s="412"/>
      <c r="NW262" s="412"/>
      <c r="NX262" s="412"/>
      <c r="NY262" s="412"/>
      <c r="NZ262" s="412"/>
      <c r="OA262" s="412"/>
      <c r="OB262" s="412"/>
      <c r="OC262" s="412"/>
      <c r="OD262" s="412"/>
      <c r="OE262" s="412"/>
      <c r="OF262" s="412"/>
      <c r="OG262" s="412"/>
      <c r="OH262" s="412"/>
      <c r="OI262" s="412"/>
      <c r="OJ262" s="412"/>
      <c r="OK262" s="412"/>
      <c r="OL262" s="412"/>
      <c r="OM262" s="412"/>
      <c r="ON262" s="412"/>
      <c r="OO262" s="412"/>
      <c r="OP262" s="412"/>
      <c r="OQ262" s="412"/>
      <c r="OR262" s="412"/>
      <c r="OS262" s="412"/>
      <c r="OT262" s="412"/>
      <c r="OU262" s="412"/>
      <c r="OV262" s="412"/>
      <c r="OW262" s="412"/>
      <c r="OX262" s="412"/>
      <c r="OY262" s="412"/>
      <c r="OZ262" s="412"/>
      <c r="PA262" s="412"/>
      <c r="PB262" s="412"/>
      <c r="PC262" s="412"/>
      <c r="PD262" s="412"/>
      <c r="PE262" s="412"/>
      <c r="PF262" s="412"/>
      <c r="PG262" s="412"/>
      <c r="PH262" s="412"/>
      <c r="PI262" s="412"/>
      <c r="PJ262" s="412"/>
      <c r="PK262" s="412"/>
      <c r="PL262" s="412"/>
      <c r="PM262" s="412"/>
      <c r="PN262" s="412"/>
      <c r="PO262" s="412"/>
      <c r="PP262" s="412"/>
      <c r="PQ262" s="412"/>
      <c r="PR262" s="412"/>
      <c r="PS262" s="412"/>
      <c r="PT262" s="412"/>
      <c r="PU262" s="412"/>
      <c r="PV262" s="412"/>
      <c r="PW262" s="412"/>
      <c r="PX262" s="412"/>
      <c r="PY262" s="412"/>
      <c r="PZ262" s="412"/>
      <c r="QA262" s="412"/>
      <c r="QB262" s="412"/>
      <c r="QC262" s="412"/>
      <c r="QD262" s="412"/>
      <c r="QE262" s="412"/>
      <c r="QF262" s="412"/>
      <c r="QG262" s="412"/>
      <c r="QH262" s="412"/>
      <c r="QI262" s="412"/>
      <c r="QJ262" s="412"/>
      <c r="QK262" s="412"/>
      <c r="QL262" s="412"/>
      <c r="QM262" s="412"/>
      <c r="QN262" s="412"/>
      <c r="QO262" s="412"/>
      <c r="QP262" s="412"/>
      <c r="QQ262" s="412"/>
      <c r="QR262" s="412"/>
      <c r="QS262" s="412"/>
      <c r="QT262" s="412"/>
      <c r="QU262" s="412"/>
      <c r="QV262" s="412"/>
      <c r="QW262" s="412"/>
      <c r="QX262" s="412"/>
      <c r="QY262" s="412"/>
      <c r="QZ262" s="412"/>
      <c r="RA262" s="412"/>
      <c r="RB262" s="412"/>
      <c r="RC262" s="412"/>
      <c r="RD262" s="412"/>
      <c r="RE262" s="412"/>
      <c r="RF262" s="412"/>
      <c r="RG262" s="412"/>
      <c r="RH262" s="412"/>
      <c r="RI262" s="412"/>
      <c r="RJ262" s="412"/>
      <c r="RK262" s="412"/>
      <c r="RL262" s="412"/>
      <c r="RM262" s="412"/>
      <c r="RN262" s="412"/>
      <c r="RO262" s="412"/>
      <c r="RP262" s="412"/>
      <c r="RQ262" s="412"/>
      <c r="RR262" s="412"/>
      <c r="RS262" s="412"/>
      <c r="RT262" s="412"/>
      <c r="RU262" s="412"/>
      <c r="RV262" s="412"/>
      <c r="RW262" s="412"/>
      <c r="RX262" s="412"/>
      <c r="RY262" s="412"/>
      <c r="RZ262" s="412"/>
      <c r="SA262" s="412"/>
      <c r="SB262" s="412"/>
      <c r="SC262" s="412"/>
      <c r="SD262" s="412"/>
      <c r="SE262" s="412"/>
      <c r="SF262" s="412"/>
      <c r="SG262" s="412"/>
      <c r="SH262" s="412"/>
      <c r="SI262" s="412"/>
      <c r="SJ262" s="412"/>
      <c r="SK262" s="412"/>
      <c r="SL262" s="412"/>
      <c r="SM262" s="412"/>
      <c r="SN262" s="412"/>
      <c r="SO262" s="412"/>
      <c r="SP262" s="412"/>
      <c r="SQ262" s="412"/>
      <c r="SR262" s="412"/>
      <c r="SS262" s="412"/>
      <c r="ST262" s="412"/>
      <c r="SU262" s="412"/>
      <c r="SV262" s="412"/>
      <c r="SW262" s="412"/>
      <c r="SX262" s="412"/>
      <c r="SY262" s="412"/>
      <c r="SZ262" s="412"/>
      <c r="TA262" s="412"/>
      <c r="TB262" s="412"/>
      <c r="TC262" s="412"/>
      <c r="TD262" s="412"/>
      <c r="TE262" s="412"/>
      <c r="TF262" s="412"/>
      <c r="TG262" s="412"/>
      <c r="TH262" s="412"/>
      <c r="TI262" s="412"/>
      <c r="TJ262" s="412"/>
      <c r="TK262" s="412"/>
      <c r="TL262" s="412"/>
      <c r="TM262" s="412"/>
      <c r="TN262" s="412"/>
      <c r="TO262" s="412"/>
      <c r="TP262" s="412"/>
      <c r="TQ262" s="412"/>
      <c r="TR262" s="412"/>
      <c r="TS262" s="412"/>
      <c r="TT262" s="412"/>
      <c r="TU262" s="412"/>
      <c r="TV262" s="412"/>
      <c r="TW262" s="412"/>
      <c r="TX262" s="412"/>
      <c r="TY262" s="412"/>
      <c r="TZ262" s="412"/>
      <c r="UA262" s="412"/>
      <c r="UB262" s="412"/>
      <c r="UC262" s="412"/>
      <c r="UD262" s="412"/>
      <c r="UE262" s="412"/>
      <c r="UF262" s="412"/>
      <c r="UG262" s="412"/>
      <c r="UH262" s="412"/>
      <c r="UI262" s="412"/>
      <c r="UJ262" s="412"/>
      <c r="UK262" s="412"/>
      <c r="UL262" s="412"/>
      <c r="UM262" s="412"/>
      <c r="UN262" s="412"/>
      <c r="UO262" s="412"/>
      <c r="UP262" s="412"/>
      <c r="UQ262" s="412"/>
      <c r="UR262" s="412"/>
      <c r="US262" s="412"/>
      <c r="UT262" s="412"/>
      <c r="UU262" s="412"/>
      <c r="UV262" s="412"/>
      <c r="UW262" s="412"/>
      <c r="UX262" s="412"/>
      <c r="UY262" s="412"/>
      <c r="UZ262" s="412"/>
      <c r="VA262" s="412"/>
      <c r="VB262" s="412"/>
      <c r="VC262" s="412"/>
      <c r="VD262" s="412"/>
      <c r="VE262" s="412"/>
      <c r="VF262" s="412"/>
      <c r="VG262" s="412"/>
      <c r="VH262" s="412"/>
      <c r="VI262" s="412"/>
      <c r="VJ262" s="412"/>
      <c r="VK262" s="412"/>
      <c r="VL262" s="412"/>
      <c r="VM262" s="412"/>
      <c r="VN262" s="412"/>
      <c r="VO262" s="412"/>
      <c r="VP262" s="412"/>
      <c r="VQ262" s="412"/>
      <c r="VR262" s="412"/>
      <c r="VS262" s="412"/>
      <c r="VT262" s="412"/>
      <c r="VU262" s="412"/>
      <c r="VV262" s="412"/>
      <c r="VW262" s="412"/>
      <c r="VX262" s="412"/>
      <c r="VY262" s="412"/>
      <c r="VZ262" s="412"/>
      <c r="WA262" s="412"/>
      <c r="WB262" s="412"/>
      <c r="WC262" s="412"/>
      <c r="WD262" s="412"/>
      <c r="WE262" s="412"/>
      <c r="WF262" s="412"/>
      <c r="WG262" s="412"/>
      <c r="WH262" s="412"/>
      <c r="WI262" s="412"/>
      <c r="WJ262" s="412"/>
      <c r="WK262" s="412"/>
      <c r="WL262" s="412"/>
      <c r="WM262" s="412"/>
      <c r="WN262" s="412"/>
      <c r="WO262" s="412"/>
      <c r="WP262" s="412"/>
      <c r="WQ262" s="412"/>
      <c r="WR262" s="412"/>
      <c r="WS262" s="412"/>
      <c r="WT262" s="412"/>
      <c r="WU262" s="412"/>
      <c r="WV262" s="412"/>
      <c r="WW262" s="412"/>
      <c r="WX262" s="412"/>
      <c r="WY262" s="412"/>
      <c r="WZ262" s="412"/>
      <c r="XA262" s="412"/>
      <c r="XB262" s="412"/>
      <c r="XC262" s="412"/>
      <c r="XD262" s="412"/>
      <c r="XE262" s="412"/>
      <c r="XF262" s="412"/>
      <c r="XG262" s="412"/>
      <c r="XH262" s="412"/>
      <c r="XI262" s="412"/>
      <c r="XJ262" s="412"/>
      <c r="XK262" s="412"/>
      <c r="XL262" s="412"/>
      <c r="XM262" s="412"/>
      <c r="XN262" s="412"/>
      <c r="XO262" s="412"/>
      <c r="XP262" s="412"/>
      <c r="XQ262" s="412"/>
      <c r="XR262" s="412"/>
      <c r="XS262" s="412"/>
      <c r="XT262" s="412"/>
      <c r="XU262" s="412"/>
      <c r="XV262" s="412"/>
      <c r="XW262" s="412"/>
      <c r="XX262" s="412"/>
      <c r="XY262" s="412"/>
      <c r="XZ262" s="412"/>
      <c r="YA262" s="412"/>
      <c r="YB262" s="412"/>
      <c r="YC262" s="412"/>
      <c r="YD262" s="412"/>
      <c r="YE262" s="412"/>
      <c r="YF262" s="412"/>
      <c r="YG262" s="412"/>
      <c r="YH262" s="412"/>
      <c r="YI262" s="412"/>
      <c r="YJ262" s="412"/>
      <c r="YK262" s="412"/>
      <c r="YL262" s="412"/>
      <c r="YM262" s="412"/>
      <c r="YN262" s="412"/>
      <c r="YO262" s="412"/>
      <c r="YP262" s="412"/>
      <c r="YQ262" s="412"/>
      <c r="YR262" s="412"/>
      <c r="YS262" s="412"/>
      <c r="YT262" s="412"/>
      <c r="YU262" s="412"/>
      <c r="YV262" s="412"/>
      <c r="YW262" s="412"/>
      <c r="YX262" s="412"/>
      <c r="YY262" s="412"/>
      <c r="YZ262" s="412"/>
      <c r="ZA262" s="412"/>
      <c r="ZB262" s="412"/>
      <c r="ZC262" s="412"/>
      <c r="ZD262" s="412"/>
      <c r="ZE262" s="412"/>
      <c r="ZF262" s="412"/>
      <c r="ZG262" s="412"/>
      <c r="ZH262" s="412"/>
      <c r="ZI262" s="412"/>
      <c r="ZJ262" s="412"/>
      <c r="ZK262" s="412"/>
      <c r="ZL262" s="412"/>
      <c r="ZM262" s="412"/>
      <c r="ZN262" s="412"/>
      <c r="ZO262" s="412"/>
      <c r="ZP262" s="412"/>
      <c r="ZQ262" s="412"/>
      <c r="ZR262" s="412"/>
      <c r="ZS262" s="412"/>
      <c r="ZT262" s="412"/>
      <c r="ZU262" s="412"/>
      <c r="ZV262" s="412"/>
      <c r="ZW262" s="412"/>
      <c r="ZX262" s="412"/>
      <c r="ZY262" s="412"/>
      <c r="ZZ262" s="412"/>
      <c r="AAA262" s="412"/>
      <c r="AAB262" s="412"/>
      <c r="AAC262" s="412"/>
      <c r="AAD262" s="412"/>
      <c r="AAE262" s="412"/>
      <c r="AAF262" s="412"/>
      <c r="AAG262" s="412"/>
      <c r="AAH262" s="412"/>
      <c r="AAI262" s="412"/>
      <c r="AAJ262" s="412"/>
      <c r="AAK262" s="412"/>
      <c r="AAL262" s="412"/>
      <c r="AAM262" s="412"/>
      <c r="AAN262" s="412"/>
      <c r="AAO262" s="412"/>
      <c r="AAP262" s="412"/>
      <c r="AAQ262" s="412"/>
      <c r="AAR262" s="412"/>
      <c r="AAS262" s="412"/>
      <c r="AAT262" s="412"/>
      <c r="AAU262" s="412"/>
      <c r="AAV262" s="412"/>
      <c r="AAW262" s="412"/>
      <c r="AAX262" s="412"/>
      <c r="AAY262" s="412"/>
      <c r="AAZ262" s="412"/>
      <c r="ABA262" s="412"/>
      <c r="ABB262" s="412"/>
      <c r="ABC262" s="412"/>
      <c r="ABD262" s="412"/>
      <c r="ABE262" s="412"/>
      <c r="ABF262" s="412"/>
      <c r="ABG262" s="412"/>
      <c r="ABH262" s="412"/>
      <c r="ABI262" s="412"/>
      <c r="ABJ262" s="412"/>
      <c r="ABK262" s="412"/>
      <c r="ABL262" s="412"/>
      <c r="ABM262" s="412"/>
      <c r="ABN262" s="412"/>
      <c r="ABO262" s="412"/>
      <c r="ABP262" s="412"/>
      <c r="ABQ262" s="412"/>
      <c r="ABR262" s="412"/>
      <c r="ABS262" s="412"/>
      <c r="ABT262" s="412"/>
      <c r="ABU262" s="412"/>
      <c r="ABV262" s="412"/>
      <c r="ABW262" s="412"/>
      <c r="ABX262" s="412"/>
      <c r="ABY262" s="412"/>
      <c r="ABZ262" s="412"/>
      <c r="ACA262" s="412"/>
      <c r="ACB262" s="412"/>
      <c r="ACC262" s="412"/>
      <c r="ACD262" s="412"/>
      <c r="ACE262" s="412"/>
      <c r="ACF262" s="412"/>
      <c r="ACG262" s="412"/>
      <c r="ACH262" s="412"/>
      <c r="ACI262" s="412"/>
      <c r="ACJ262" s="412"/>
      <c r="ACK262" s="412"/>
      <c r="ACL262" s="412"/>
      <c r="ACM262" s="412"/>
      <c r="ACN262" s="412"/>
      <c r="ACO262" s="412"/>
      <c r="ACP262" s="412"/>
      <c r="ACQ262" s="412"/>
      <c r="ACR262" s="412"/>
      <c r="ACS262" s="412"/>
      <c r="ACT262" s="412"/>
      <c r="ACU262" s="412"/>
      <c r="ACV262" s="412"/>
      <c r="ACW262" s="412"/>
      <c r="ACX262" s="412"/>
      <c r="ACY262" s="412"/>
      <c r="ACZ262" s="412"/>
      <c r="ADA262" s="412"/>
      <c r="ADB262" s="412"/>
      <c r="ADC262" s="412"/>
      <c r="ADD262" s="412"/>
      <c r="ADE262" s="412"/>
      <c r="ADF262" s="412"/>
      <c r="ADG262" s="412"/>
      <c r="ADH262" s="412"/>
      <c r="ADI262" s="412"/>
      <c r="ADJ262" s="412"/>
      <c r="ADK262" s="412"/>
      <c r="ADL262" s="412"/>
      <c r="ADM262" s="412"/>
      <c r="ADN262" s="412"/>
      <c r="ADO262" s="412"/>
      <c r="ADP262" s="412"/>
      <c r="ADQ262" s="412"/>
      <c r="ADR262" s="412"/>
      <c r="ADS262" s="412"/>
      <c r="ADT262" s="412"/>
      <c r="ADU262" s="412"/>
      <c r="ADV262" s="412"/>
      <c r="ADW262" s="412"/>
      <c r="ADX262" s="412"/>
      <c r="ADY262" s="412"/>
      <c r="ADZ262" s="412"/>
      <c r="AEA262" s="412"/>
      <c r="AEB262" s="412"/>
      <c r="AEC262" s="412"/>
      <c r="AED262" s="412"/>
      <c r="AEE262" s="412"/>
      <c r="AEF262" s="412"/>
      <c r="AEG262" s="412"/>
      <c r="AEH262" s="412"/>
      <c r="AEI262" s="412"/>
      <c r="AEJ262" s="412"/>
      <c r="AEK262" s="412"/>
      <c r="AEL262" s="412"/>
      <c r="AEM262" s="412"/>
      <c r="AEN262" s="412"/>
      <c r="AEO262" s="412"/>
      <c r="AEP262" s="412"/>
      <c r="AEQ262" s="412"/>
      <c r="AER262" s="412"/>
      <c r="AES262" s="412"/>
      <c r="AET262" s="412"/>
      <c r="AEU262" s="412"/>
      <c r="AEV262" s="412"/>
      <c r="AEW262" s="412"/>
      <c r="AEX262" s="412"/>
      <c r="AEY262" s="412"/>
      <c r="AEZ262" s="412"/>
      <c r="AFA262" s="412"/>
      <c r="AFB262" s="412"/>
      <c r="AFC262" s="412"/>
      <c r="AFD262" s="412"/>
      <c r="AFE262" s="412"/>
      <c r="AFF262" s="412"/>
      <c r="AFG262" s="412"/>
      <c r="AFH262" s="412"/>
      <c r="AFI262" s="412"/>
      <c r="AFJ262" s="412"/>
      <c r="AFK262" s="412"/>
      <c r="AFL262" s="412"/>
      <c r="AFM262" s="412"/>
      <c r="AFN262" s="412"/>
      <c r="AFO262" s="412"/>
      <c r="AFP262" s="412"/>
      <c r="AFQ262" s="412"/>
      <c r="AFR262" s="412"/>
      <c r="AFS262" s="412"/>
      <c r="AFT262" s="412"/>
      <c r="AFU262" s="412"/>
      <c r="AFV262" s="412"/>
      <c r="AFW262" s="412"/>
      <c r="AFX262" s="412"/>
      <c r="AFY262" s="412"/>
      <c r="AFZ262" s="412"/>
      <c r="AGA262" s="412"/>
      <c r="AGB262" s="412"/>
      <c r="AGC262" s="412"/>
      <c r="AGD262" s="412"/>
      <c r="AGE262" s="412"/>
      <c r="AGF262" s="412"/>
      <c r="AGG262" s="412"/>
      <c r="AGH262" s="412"/>
      <c r="AGI262" s="412"/>
      <c r="AGJ262" s="412"/>
      <c r="AGK262" s="412"/>
      <c r="AGL262" s="412"/>
      <c r="AGM262" s="412"/>
      <c r="AGN262" s="412"/>
      <c r="AGO262" s="412"/>
      <c r="AGP262" s="412"/>
      <c r="AGQ262" s="412"/>
      <c r="AGR262" s="412"/>
      <c r="AGS262" s="412"/>
      <c r="AGT262" s="412"/>
      <c r="AGU262" s="412"/>
      <c r="AGV262" s="412"/>
      <c r="AGW262" s="412"/>
      <c r="AGX262" s="412"/>
      <c r="AGY262" s="412"/>
      <c r="AGZ262" s="412"/>
      <c r="AHA262" s="412"/>
      <c r="AHB262" s="412"/>
      <c r="AHC262" s="412"/>
      <c r="AHD262" s="412"/>
      <c r="AHE262" s="412"/>
      <c r="AHF262" s="412"/>
      <c r="AHG262" s="412"/>
      <c r="AHH262" s="412"/>
      <c r="AHI262" s="412"/>
      <c r="AHJ262" s="412"/>
      <c r="AHK262" s="412"/>
      <c r="AHL262" s="412"/>
      <c r="AHM262" s="412"/>
      <c r="AHN262" s="412"/>
      <c r="AHO262" s="412"/>
      <c r="AHP262" s="412"/>
      <c r="AHQ262" s="412"/>
      <c r="AHR262" s="412"/>
      <c r="AHS262" s="412"/>
      <c r="AHT262" s="412"/>
      <c r="AHU262" s="412"/>
      <c r="AHV262" s="412"/>
      <c r="AHW262" s="412"/>
      <c r="AHX262" s="412"/>
      <c r="AHY262" s="412"/>
      <c r="AHZ262" s="412"/>
      <c r="AIA262" s="412"/>
      <c r="AIB262" s="412"/>
      <c r="AIC262" s="412"/>
      <c r="AID262" s="412"/>
      <c r="AIE262" s="412"/>
      <c r="AIF262" s="412"/>
      <c r="AIG262" s="412"/>
      <c r="AIH262" s="412"/>
      <c r="AII262" s="412"/>
      <c r="AIJ262" s="412"/>
      <c r="AIK262" s="412"/>
      <c r="AIL262" s="412"/>
      <c r="AIM262" s="412"/>
      <c r="AIN262" s="412"/>
      <c r="AIO262" s="412"/>
      <c r="AIP262" s="412"/>
      <c r="AIQ262" s="412"/>
      <c r="AIR262" s="412"/>
      <c r="AIS262" s="412"/>
      <c r="AIT262" s="412"/>
      <c r="AIU262" s="412"/>
      <c r="AIV262" s="412"/>
      <c r="AIW262" s="412"/>
      <c r="AIX262" s="412"/>
      <c r="AIY262" s="412"/>
      <c r="AIZ262" s="412"/>
      <c r="AJA262" s="412"/>
      <c r="AJB262" s="412"/>
      <c r="AJC262" s="412"/>
      <c r="AJD262" s="412"/>
      <c r="AJE262" s="412"/>
      <c r="AJF262" s="412"/>
      <c r="AJG262" s="412"/>
      <c r="AJH262" s="412"/>
      <c r="AJI262" s="412"/>
      <c r="AJJ262" s="412"/>
      <c r="AJK262" s="412"/>
      <c r="AJL262" s="412"/>
      <c r="AJM262" s="412"/>
      <c r="AJN262" s="412"/>
      <c r="AJO262" s="412"/>
      <c r="AJP262" s="412"/>
      <c r="AJQ262" s="412"/>
      <c r="AJR262" s="412"/>
      <c r="AJS262" s="412"/>
      <c r="AJT262" s="412"/>
      <c r="AJU262" s="412"/>
      <c r="AJV262" s="412"/>
      <c r="AJW262" s="412"/>
      <c r="AJX262" s="412"/>
      <c r="AJY262" s="412"/>
      <c r="AJZ262" s="412"/>
      <c r="AKA262" s="412"/>
      <c r="AKB262" s="412"/>
      <c r="AKC262" s="412"/>
      <c r="AKD262" s="412"/>
      <c r="AKE262" s="412"/>
      <c r="AKF262" s="412"/>
      <c r="AKG262" s="412"/>
      <c r="AKH262" s="412"/>
      <c r="AKI262" s="412"/>
      <c r="AKJ262" s="412"/>
      <c r="AKK262" s="412"/>
      <c r="AKL262" s="412"/>
      <c r="AKM262" s="412"/>
      <c r="AKN262" s="412"/>
      <c r="AKO262" s="412"/>
      <c r="AKP262" s="412"/>
      <c r="AKQ262" s="412"/>
      <c r="AKR262" s="412"/>
      <c r="AKS262" s="412"/>
      <c r="AKT262" s="412"/>
      <c r="AKU262" s="412"/>
      <c r="AKV262" s="412"/>
      <c r="AKW262" s="412"/>
      <c r="AKX262" s="412"/>
      <c r="AKY262" s="412"/>
      <c r="AKZ262" s="412"/>
      <c r="ALA262" s="412"/>
      <c r="ALB262" s="412"/>
      <c r="ALC262" s="412"/>
      <c r="ALD262" s="412"/>
      <c r="ALE262" s="412"/>
      <c r="ALF262" s="412"/>
      <c r="ALG262" s="412"/>
      <c r="ALH262" s="412"/>
      <c r="ALI262" s="412"/>
      <c r="ALJ262" s="412"/>
      <c r="ALK262" s="412"/>
      <c r="ALL262" s="412"/>
      <c r="ALM262" s="412"/>
      <c r="ALN262" s="412"/>
      <c r="ALO262" s="412"/>
      <c r="ALP262" s="412"/>
      <c r="ALQ262" s="412"/>
      <c r="ALR262" s="412"/>
      <c r="ALS262" s="412"/>
      <c r="ALT262" s="412"/>
      <c r="ALU262" s="412"/>
      <c r="ALV262" s="412"/>
      <c r="ALW262" s="412"/>
      <c r="ALX262" s="412"/>
      <c r="ALY262" s="412"/>
      <c r="ALZ262" s="412"/>
      <c r="AMA262" s="412"/>
      <c r="AMB262" s="412"/>
      <c r="AMC262" s="412"/>
      <c r="AMD262" s="412"/>
      <c r="AME262" s="412"/>
      <c r="AMF262" s="412"/>
      <c r="AMG262" s="412"/>
      <c r="AMH262" s="412"/>
    </row>
    <row r="263" spans="1:1022" ht="18" customHeight="1" x14ac:dyDescent="0.25">
      <c r="A263" s="242" t="s">
        <v>946</v>
      </c>
      <c r="B263" s="163">
        <v>262</v>
      </c>
      <c r="C263" s="224" t="s">
        <v>24902</v>
      </c>
      <c r="D263" s="178" t="s">
        <v>24903</v>
      </c>
      <c r="E263" s="429"/>
      <c r="F263" s="201"/>
      <c r="G263" s="180"/>
      <c r="H263" s="180"/>
      <c r="I263" s="319">
        <v>1.65</v>
      </c>
      <c r="J263" s="366"/>
      <c r="K263" s="140"/>
      <c r="L263" s="140"/>
      <c r="M263" s="140"/>
      <c r="N263" s="140"/>
      <c r="O263" s="140"/>
      <c r="P263" s="140"/>
      <c r="Q263" s="140"/>
      <c r="R263" s="140"/>
      <c r="S263" s="65"/>
      <c r="T263" s="65"/>
      <c r="U263" s="140"/>
      <c r="V263" s="219">
        <f t="shared" si="149"/>
        <v>100</v>
      </c>
      <c r="W263" s="219">
        <f t="shared" si="163"/>
        <v>100</v>
      </c>
      <c r="X263" s="219">
        <f t="shared" si="162"/>
        <v>100</v>
      </c>
      <c r="Y263" s="219">
        <f t="shared" si="156"/>
        <v>100</v>
      </c>
      <c r="Z263" s="219">
        <f t="shared" si="157"/>
        <v>100</v>
      </c>
      <c r="AA263" s="220">
        <f t="shared" si="158"/>
        <v>100</v>
      </c>
      <c r="AB263" s="220">
        <f t="shared" si="159"/>
        <v>100</v>
      </c>
      <c r="AC263" s="220">
        <f t="shared" si="160"/>
        <v>100</v>
      </c>
      <c r="AD263" s="416">
        <f t="shared" si="155"/>
        <v>100</v>
      </c>
      <c r="AE263" s="416">
        <f t="shared" si="161"/>
        <v>100</v>
      </c>
      <c r="AF263" s="212">
        <f t="shared" si="164"/>
        <v>100</v>
      </c>
      <c r="AG263" s="212">
        <f t="shared" si="165"/>
        <v>100</v>
      </c>
      <c r="AH263" s="212">
        <f t="shared" si="166"/>
        <v>100</v>
      </c>
      <c r="AI263" s="212">
        <f t="shared" si="167"/>
        <v>100</v>
      </c>
      <c r="AJ263" s="231" t="s">
        <v>24904</v>
      </c>
      <c r="AK263" s="258"/>
      <c r="AL263" s="135"/>
      <c r="AM263" s="214"/>
      <c r="AN263" s="118"/>
      <c r="AO263" s="118"/>
      <c r="AP263" s="118"/>
      <c r="AQ263" s="234" t="s">
        <v>24905</v>
      </c>
      <c r="AR263" s="118"/>
      <c r="AS263" s="118"/>
      <c r="AT263" s="118"/>
    </row>
    <row r="264" spans="1:1022" x14ac:dyDescent="0.25">
      <c r="A264" s="208" t="s">
        <v>947</v>
      </c>
      <c r="B264" s="163">
        <v>263</v>
      </c>
      <c r="C264" s="224" t="s">
        <v>24906</v>
      </c>
      <c r="D264" s="306" t="s">
        <v>24907</v>
      </c>
      <c r="E264" s="429"/>
      <c r="F264" s="201"/>
      <c r="G264" s="180"/>
      <c r="H264" s="180"/>
      <c r="I264" s="319"/>
      <c r="J264" s="366"/>
      <c r="K264" s="140"/>
      <c r="L264" s="140"/>
      <c r="M264" s="140"/>
      <c r="N264" s="140"/>
      <c r="O264" s="140"/>
      <c r="P264" s="140"/>
      <c r="Q264" s="140"/>
      <c r="R264" s="140"/>
      <c r="S264" s="65"/>
      <c r="T264" s="65"/>
      <c r="U264" s="140"/>
      <c r="V264" s="219">
        <f t="shared" si="149"/>
        <v>100</v>
      </c>
      <c r="W264" s="219">
        <f t="shared" si="163"/>
        <v>100</v>
      </c>
      <c r="X264" s="219">
        <f t="shared" si="162"/>
        <v>100</v>
      </c>
      <c r="Y264" s="219">
        <f t="shared" si="156"/>
        <v>100</v>
      </c>
      <c r="Z264" s="219">
        <f t="shared" si="157"/>
        <v>100</v>
      </c>
      <c r="AA264" s="220">
        <f t="shared" si="158"/>
        <v>100</v>
      </c>
      <c r="AB264" s="220">
        <f t="shared" si="159"/>
        <v>100</v>
      </c>
      <c r="AC264" s="220">
        <f t="shared" si="160"/>
        <v>100</v>
      </c>
      <c r="AD264" s="416">
        <f t="shared" si="155"/>
        <v>100</v>
      </c>
      <c r="AE264" s="416">
        <f t="shared" si="161"/>
        <v>100</v>
      </c>
      <c r="AF264" s="212">
        <f t="shared" si="164"/>
        <v>100</v>
      </c>
      <c r="AG264" s="212">
        <f t="shared" si="165"/>
        <v>100</v>
      </c>
      <c r="AH264" s="212">
        <f t="shared" si="166"/>
        <v>100</v>
      </c>
      <c r="AI264" s="212">
        <f t="shared" si="167"/>
        <v>100</v>
      </c>
      <c r="AJ264" s="214"/>
      <c r="AK264" s="258"/>
      <c r="AL264" s="246">
        <v>3</v>
      </c>
      <c r="AM264" s="214"/>
      <c r="AN264" s="118"/>
      <c r="AO264" s="118"/>
      <c r="AP264" s="118"/>
      <c r="AQ264" s="234" t="s">
        <v>24908</v>
      </c>
      <c r="AR264" s="118"/>
      <c r="AS264" s="118"/>
      <c r="AT264" s="118"/>
      <c r="AU264" s="412"/>
      <c r="AV264" s="412"/>
      <c r="AW264" s="412"/>
      <c r="AX264" s="412"/>
      <c r="AY264" s="412"/>
      <c r="AZ264" s="412"/>
      <c r="BA264" s="412"/>
      <c r="BB264" s="412"/>
      <c r="BC264" s="412"/>
      <c r="BD264" s="412"/>
      <c r="BE264" s="412"/>
      <c r="BF264" s="412"/>
      <c r="BG264" s="412"/>
      <c r="BH264" s="412"/>
      <c r="BI264" s="412"/>
      <c r="BJ264" s="412"/>
      <c r="BK264" s="412"/>
      <c r="BL264" s="412"/>
      <c r="BM264" s="412"/>
      <c r="BN264" s="412"/>
      <c r="BO264" s="412"/>
      <c r="BP264" s="412"/>
      <c r="BQ264" s="412"/>
      <c r="BR264" s="412"/>
      <c r="BS264" s="412"/>
      <c r="BT264" s="412"/>
      <c r="BU264" s="412"/>
      <c r="BV264" s="412"/>
      <c r="BW264" s="412"/>
      <c r="BX264" s="412"/>
      <c r="BY264" s="412"/>
      <c r="BZ264" s="412"/>
      <c r="CA264" s="412"/>
      <c r="CB264" s="412"/>
      <c r="CC264" s="412"/>
      <c r="CD264" s="412"/>
      <c r="CE264" s="412"/>
      <c r="CF264" s="412"/>
      <c r="CG264" s="412"/>
      <c r="CH264" s="412"/>
      <c r="CI264" s="412"/>
      <c r="CJ264" s="412"/>
      <c r="CK264" s="412"/>
      <c r="CL264" s="412"/>
      <c r="CM264" s="412"/>
      <c r="CN264" s="412"/>
      <c r="CO264" s="412"/>
      <c r="CP264" s="412"/>
      <c r="CQ264" s="412"/>
      <c r="CR264" s="412"/>
      <c r="CS264" s="412"/>
      <c r="CT264" s="412"/>
      <c r="CU264" s="412"/>
      <c r="CV264" s="412"/>
      <c r="CW264" s="412"/>
      <c r="CX264" s="412"/>
      <c r="CY264" s="412"/>
      <c r="CZ264" s="412"/>
      <c r="DA264" s="412"/>
      <c r="DB264" s="412"/>
      <c r="DC264" s="412"/>
      <c r="DD264" s="412"/>
      <c r="DE264" s="412"/>
      <c r="DF264" s="412"/>
      <c r="DG264" s="412"/>
      <c r="DH264" s="412"/>
      <c r="DI264" s="412"/>
      <c r="DJ264" s="412"/>
      <c r="DK264" s="412"/>
      <c r="DL264" s="412"/>
      <c r="DM264" s="412"/>
      <c r="DN264" s="412"/>
      <c r="DO264" s="412"/>
      <c r="DP264" s="412"/>
      <c r="DQ264" s="412"/>
      <c r="DR264" s="412"/>
      <c r="DS264" s="412"/>
      <c r="DT264" s="412"/>
      <c r="DU264" s="412"/>
      <c r="DV264" s="412"/>
      <c r="DW264" s="412"/>
      <c r="DX264" s="412"/>
      <c r="DY264" s="412"/>
      <c r="DZ264" s="412"/>
      <c r="EA264" s="412"/>
      <c r="EB264" s="412"/>
      <c r="EC264" s="412"/>
      <c r="ED264" s="412"/>
      <c r="EE264" s="412"/>
      <c r="EF264" s="412"/>
      <c r="EG264" s="412"/>
      <c r="EH264" s="412"/>
      <c r="EI264" s="412"/>
      <c r="EJ264" s="412"/>
      <c r="EK264" s="412"/>
      <c r="EL264" s="412"/>
      <c r="EM264" s="412"/>
      <c r="EN264" s="412"/>
      <c r="EO264" s="412"/>
      <c r="EP264" s="412"/>
      <c r="EQ264" s="412"/>
      <c r="ER264" s="412"/>
      <c r="ES264" s="412"/>
      <c r="ET264" s="412"/>
      <c r="EU264" s="412"/>
      <c r="EV264" s="412"/>
      <c r="EW264" s="412"/>
      <c r="EX264" s="412"/>
      <c r="EY264" s="412"/>
      <c r="EZ264" s="412"/>
      <c r="FA264" s="412"/>
      <c r="FB264" s="412"/>
      <c r="FC264" s="412"/>
      <c r="FD264" s="412"/>
      <c r="FE264" s="412"/>
      <c r="FF264" s="412"/>
      <c r="FG264" s="412"/>
      <c r="FH264" s="412"/>
      <c r="FI264" s="412"/>
      <c r="FJ264" s="412"/>
      <c r="FK264" s="412"/>
      <c r="FL264" s="412"/>
      <c r="FM264" s="412"/>
      <c r="FN264" s="412"/>
      <c r="FO264" s="412"/>
      <c r="FP264" s="412"/>
      <c r="FQ264" s="412"/>
      <c r="FR264" s="412"/>
      <c r="FS264" s="412"/>
      <c r="FT264" s="412"/>
      <c r="FU264" s="412"/>
      <c r="FV264" s="412"/>
      <c r="FW264" s="412"/>
      <c r="FX264" s="412"/>
      <c r="FY264" s="412"/>
      <c r="FZ264" s="412"/>
      <c r="GA264" s="412"/>
      <c r="GB264" s="412"/>
      <c r="GC264" s="412"/>
      <c r="GD264" s="412"/>
      <c r="GE264" s="412"/>
      <c r="GF264" s="412"/>
      <c r="GG264" s="412"/>
      <c r="GH264" s="412"/>
      <c r="GI264" s="412"/>
      <c r="GJ264" s="412"/>
      <c r="GK264" s="412"/>
      <c r="GL264" s="412"/>
      <c r="GM264" s="412"/>
      <c r="GN264" s="412"/>
      <c r="GO264" s="412"/>
      <c r="GP264" s="412"/>
      <c r="GQ264" s="412"/>
      <c r="GR264" s="412"/>
      <c r="GS264" s="412"/>
      <c r="GT264" s="412"/>
      <c r="GU264" s="412"/>
      <c r="GV264" s="412"/>
      <c r="GW264" s="412"/>
      <c r="GX264" s="412"/>
      <c r="GY264" s="412"/>
      <c r="GZ264" s="412"/>
      <c r="HA264" s="412"/>
      <c r="HB264" s="412"/>
      <c r="HC264" s="412"/>
      <c r="HD264" s="412"/>
      <c r="HE264" s="412"/>
      <c r="HF264" s="412"/>
      <c r="HG264" s="412"/>
      <c r="HH264" s="412"/>
      <c r="HI264" s="412"/>
      <c r="HJ264" s="412"/>
      <c r="HK264" s="412"/>
      <c r="HL264" s="412"/>
      <c r="HM264" s="412"/>
      <c r="HN264" s="412"/>
      <c r="HO264" s="412"/>
      <c r="HP264" s="412"/>
      <c r="HQ264" s="412"/>
      <c r="HR264" s="412"/>
      <c r="HS264" s="412"/>
      <c r="HT264" s="412"/>
      <c r="HU264" s="412"/>
      <c r="HV264" s="412"/>
      <c r="HW264" s="412"/>
      <c r="HX264" s="412"/>
      <c r="HY264" s="412"/>
      <c r="HZ264" s="412"/>
      <c r="IA264" s="412"/>
      <c r="IB264" s="412"/>
      <c r="IC264" s="412"/>
      <c r="ID264" s="412"/>
      <c r="IE264" s="412"/>
      <c r="IF264" s="412"/>
      <c r="IG264" s="412"/>
      <c r="IH264" s="412"/>
      <c r="II264" s="412"/>
      <c r="IJ264" s="412"/>
      <c r="IK264" s="412"/>
      <c r="IL264" s="412"/>
      <c r="IM264" s="412"/>
      <c r="IN264" s="412"/>
      <c r="IO264" s="412"/>
      <c r="IP264" s="412"/>
      <c r="IQ264" s="412"/>
      <c r="IR264" s="412"/>
      <c r="IS264" s="412"/>
      <c r="IT264" s="412"/>
      <c r="IU264" s="412"/>
      <c r="IV264" s="412"/>
      <c r="IW264" s="412"/>
      <c r="IX264" s="412"/>
      <c r="IY264" s="412"/>
      <c r="IZ264" s="412"/>
      <c r="JA264" s="412"/>
      <c r="JB264" s="412"/>
      <c r="JC264" s="412"/>
      <c r="JD264" s="412"/>
      <c r="JE264" s="412"/>
      <c r="JF264" s="412"/>
      <c r="JG264" s="412"/>
      <c r="JH264" s="412"/>
      <c r="JI264" s="412"/>
      <c r="JJ264" s="412"/>
      <c r="JK264" s="412"/>
      <c r="JL264" s="412"/>
      <c r="JM264" s="412"/>
      <c r="JN264" s="412"/>
      <c r="JO264" s="412"/>
      <c r="JP264" s="412"/>
      <c r="JQ264" s="412"/>
      <c r="JR264" s="412"/>
      <c r="JS264" s="412"/>
      <c r="JT264" s="412"/>
      <c r="JU264" s="412"/>
      <c r="JV264" s="412"/>
      <c r="JW264" s="412"/>
      <c r="JX264" s="412"/>
      <c r="JY264" s="412"/>
      <c r="JZ264" s="412"/>
      <c r="KA264" s="412"/>
      <c r="KB264" s="412"/>
      <c r="KC264" s="412"/>
      <c r="KD264" s="412"/>
      <c r="KE264" s="412"/>
      <c r="KF264" s="412"/>
      <c r="KG264" s="412"/>
      <c r="KH264" s="412"/>
      <c r="KI264" s="412"/>
      <c r="KJ264" s="412"/>
      <c r="KK264" s="412"/>
      <c r="KL264" s="412"/>
      <c r="KM264" s="412"/>
      <c r="KN264" s="412"/>
      <c r="KO264" s="412"/>
      <c r="KP264" s="412"/>
      <c r="KQ264" s="412"/>
      <c r="KR264" s="412"/>
      <c r="KS264" s="412"/>
      <c r="KT264" s="412"/>
      <c r="KU264" s="412"/>
      <c r="KV264" s="412"/>
      <c r="KW264" s="412"/>
      <c r="KX264" s="412"/>
      <c r="KY264" s="412"/>
      <c r="KZ264" s="412"/>
      <c r="LA264" s="412"/>
      <c r="LB264" s="412"/>
      <c r="LC264" s="412"/>
      <c r="LD264" s="412"/>
      <c r="LE264" s="412"/>
      <c r="LF264" s="412"/>
      <c r="LG264" s="412"/>
      <c r="LH264" s="412"/>
      <c r="LI264" s="412"/>
      <c r="LJ264" s="412"/>
      <c r="LK264" s="412"/>
      <c r="LL264" s="412"/>
      <c r="LM264" s="412"/>
      <c r="LN264" s="412"/>
      <c r="LO264" s="412"/>
      <c r="LP264" s="412"/>
      <c r="LQ264" s="412"/>
      <c r="LR264" s="412"/>
      <c r="LS264" s="412"/>
      <c r="LT264" s="412"/>
      <c r="LU264" s="412"/>
      <c r="LV264" s="412"/>
      <c r="LW264" s="412"/>
      <c r="LX264" s="412"/>
      <c r="LY264" s="412"/>
      <c r="LZ264" s="412"/>
      <c r="MA264" s="412"/>
      <c r="MB264" s="412"/>
      <c r="MC264" s="412"/>
      <c r="MD264" s="412"/>
      <c r="ME264" s="412"/>
      <c r="MF264" s="412"/>
      <c r="MG264" s="412"/>
      <c r="MH264" s="412"/>
      <c r="MI264" s="412"/>
      <c r="MJ264" s="412"/>
      <c r="MK264" s="412"/>
      <c r="ML264" s="412"/>
      <c r="MM264" s="412"/>
      <c r="MN264" s="412"/>
      <c r="MO264" s="412"/>
      <c r="MP264" s="412"/>
      <c r="MQ264" s="412"/>
      <c r="MR264" s="412"/>
      <c r="MS264" s="412"/>
      <c r="MT264" s="412"/>
      <c r="MU264" s="412"/>
      <c r="MV264" s="412"/>
      <c r="MW264" s="412"/>
      <c r="MX264" s="412"/>
      <c r="MY264" s="412"/>
      <c r="MZ264" s="412"/>
      <c r="NA264" s="412"/>
      <c r="NB264" s="412"/>
      <c r="NC264" s="412"/>
      <c r="ND264" s="412"/>
      <c r="NE264" s="412"/>
      <c r="NF264" s="412"/>
      <c r="NG264" s="412"/>
      <c r="NH264" s="412"/>
      <c r="NI264" s="412"/>
      <c r="NJ264" s="412"/>
      <c r="NK264" s="412"/>
      <c r="NL264" s="412"/>
      <c r="NM264" s="412"/>
      <c r="NN264" s="412"/>
      <c r="NO264" s="412"/>
      <c r="NP264" s="412"/>
      <c r="NQ264" s="412"/>
      <c r="NR264" s="412"/>
      <c r="NS264" s="412"/>
      <c r="NT264" s="412"/>
      <c r="NU264" s="412"/>
      <c r="NV264" s="412"/>
      <c r="NW264" s="412"/>
      <c r="NX264" s="412"/>
      <c r="NY264" s="412"/>
      <c r="NZ264" s="412"/>
      <c r="OA264" s="412"/>
      <c r="OB264" s="412"/>
      <c r="OC264" s="412"/>
      <c r="OD264" s="412"/>
      <c r="OE264" s="412"/>
      <c r="OF264" s="412"/>
      <c r="OG264" s="412"/>
      <c r="OH264" s="412"/>
      <c r="OI264" s="412"/>
      <c r="OJ264" s="412"/>
      <c r="OK264" s="412"/>
      <c r="OL264" s="412"/>
      <c r="OM264" s="412"/>
      <c r="ON264" s="412"/>
      <c r="OO264" s="412"/>
      <c r="OP264" s="412"/>
      <c r="OQ264" s="412"/>
      <c r="OR264" s="412"/>
      <c r="OS264" s="412"/>
      <c r="OT264" s="412"/>
      <c r="OU264" s="412"/>
      <c r="OV264" s="412"/>
      <c r="OW264" s="412"/>
      <c r="OX264" s="412"/>
      <c r="OY264" s="412"/>
      <c r="OZ264" s="412"/>
      <c r="PA264" s="412"/>
      <c r="PB264" s="412"/>
      <c r="PC264" s="412"/>
      <c r="PD264" s="412"/>
      <c r="PE264" s="412"/>
      <c r="PF264" s="412"/>
      <c r="PG264" s="412"/>
      <c r="PH264" s="412"/>
      <c r="PI264" s="412"/>
      <c r="PJ264" s="412"/>
      <c r="PK264" s="412"/>
      <c r="PL264" s="412"/>
      <c r="PM264" s="412"/>
      <c r="PN264" s="412"/>
      <c r="PO264" s="412"/>
      <c r="PP264" s="412"/>
      <c r="PQ264" s="412"/>
      <c r="PR264" s="412"/>
      <c r="PS264" s="412"/>
      <c r="PT264" s="412"/>
      <c r="PU264" s="412"/>
      <c r="PV264" s="412"/>
      <c r="PW264" s="412"/>
      <c r="PX264" s="412"/>
      <c r="PY264" s="412"/>
      <c r="PZ264" s="412"/>
      <c r="QA264" s="412"/>
      <c r="QB264" s="412"/>
      <c r="QC264" s="412"/>
      <c r="QD264" s="412"/>
      <c r="QE264" s="412"/>
      <c r="QF264" s="412"/>
      <c r="QG264" s="412"/>
      <c r="QH264" s="412"/>
      <c r="QI264" s="412"/>
      <c r="QJ264" s="412"/>
      <c r="QK264" s="412"/>
      <c r="QL264" s="412"/>
      <c r="QM264" s="412"/>
      <c r="QN264" s="412"/>
      <c r="QO264" s="412"/>
      <c r="QP264" s="412"/>
      <c r="QQ264" s="412"/>
      <c r="QR264" s="412"/>
      <c r="QS264" s="412"/>
      <c r="QT264" s="412"/>
      <c r="QU264" s="412"/>
      <c r="QV264" s="412"/>
      <c r="QW264" s="412"/>
      <c r="QX264" s="412"/>
      <c r="QY264" s="412"/>
      <c r="QZ264" s="412"/>
      <c r="RA264" s="412"/>
      <c r="RB264" s="412"/>
      <c r="RC264" s="412"/>
      <c r="RD264" s="412"/>
      <c r="RE264" s="412"/>
      <c r="RF264" s="412"/>
      <c r="RG264" s="412"/>
      <c r="RH264" s="412"/>
      <c r="RI264" s="412"/>
      <c r="RJ264" s="412"/>
      <c r="RK264" s="412"/>
      <c r="RL264" s="412"/>
      <c r="RM264" s="412"/>
      <c r="RN264" s="412"/>
      <c r="RO264" s="412"/>
      <c r="RP264" s="412"/>
      <c r="RQ264" s="412"/>
      <c r="RR264" s="412"/>
      <c r="RS264" s="412"/>
      <c r="RT264" s="412"/>
      <c r="RU264" s="412"/>
      <c r="RV264" s="412"/>
      <c r="RW264" s="412"/>
      <c r="RX264" s="412"/>
      <c r="RY264" s="412"/>
      <c r="RZ264" s="412"/>
      <c r="SA264" s="412"/>
      <c r="SB264" s="412"/>
      <c r="SC264" s="412"/>
      <c r="SD264" s="412"/>
      <c r="SE264" s="412"/>
      <c r="SF264" s="412"/>
      <c r="SG264" s="412"/>
      <c r="SH264" s="412"/>
      <c r="SI264" s="412"/>
      <c r="SJ264" s="412"/>
      <c r="SK264" s="412"/>
      <c r="SL264" s="412"/>
      <c r="SM264" s="412"/>
      <c r="SN264" s="412"/>
      <c r="SO264" s="412"/>
      <c r="SP264" s="412"/>
      <c r="SQ264" s="412"/>
      <c r="SR264" s="412"/>
      <c r="SS264" s="412"/>
      <c r="ST264" s="412"/>
      <c r="SU264" s="412"/>
      <c r="SV264" s="412"/>
      <c r="SW264" s="412"/>
      <c r="SX264" s="412"/>
      <c r="SY264" s="412"/>
      <c r="SZ264" s="412"/>
      <c r="TA264" s="412"/>
      <c r="TB264" s="412"/>
      <c r="TC264" s="412"/>
      <c r="TD264" s="412"/>
      <c r="TE264" s="412"/>
      <c r="TF264" s="412"/>
      <c r="TG264" s="412"/>
      <c r="TH264" s="412"/>
      <c r="TI264" s="412"/>
      <c r="TJ264" s="412"/>
      <c r="TK264" s="412"/>
      <c r="TL264" s="412"/>
      <c r="TM264" s="412"/>
      <c r="TN264" s="412"/>
      <c r="TO264" s="412"/>
      <c r="TP264" s="412"/>
      <c r="TQ264" s="412"/>
      <c r="TR264" s="412"/>
      <c r="TS264" s="412"/>
      <c r="TT264" s="412"/>
      <c r="TU264" s="412"/>
      <c r="TV264" s="412"/>
      <c r="TW264" s="412"/>
      <c r="TX264" s="412"/>
      <c r="TY264" s="412"/>
      <c r="TZ264" s="412"/>
      <c r="UA264" s="412"/>
      <c r="UB264" s="412"/>
      <c r="UC264" s="412"/>
      <c r="UD264" s="412"/>
      <c r="UE264" s="412"/>
      <c r="UF264" s="412"/>
      <c r="UG264" s="412"/>
      <c r="UH264" s="412"/>
      <c r="UI264" s="412"/>
      <c r="UJ264" s="412"/>
      <c r="UK264" s="412"/>
      <c r="UL264" s="412"/>
      <c r="UM264" s="412"/>
      <c r="UN264" s="412"/>
      <c r="UO264" s="412"/>
      <c r="UP264" s="412"/>
      <c r="UQ264" s="412"/>
      <c r="UR264" s="412"/>
      <c r="US264" s="412"/>
      <c r="UT264" s="412"/>
      <c r="UU264" s="412"/>
      <c r="UV264" s="412"/>
      <c r="UW264" s="412"/>
      <c r="UX264" s="412"/>
      <c r="UY264" s="412"/>
      <c r="UZ264" s="412"/>
      <c r="VA264" s="412"/>
      <c r="VB264" s="412"/>
      <c r="VC264" s="412"/>
      <c r="VD264" s="412"/>
      <c r="VE264" s="412"/>
      <c r="VF264" s="412"/>
      <c r="VG264" s="412"/>
      <c r="VH264" s="412"/>
      <c r="VI264" s="412"/>
      <c r="VJ264" s="412"/>
      <c r="VK264" s="412"/>
      <c r="VL264" s="412"/>
      <c r="VM264" s="412"/>
      <c r="VN264" s="412"/>
      <c r="VO264" s="412"/>
      <c r="VP264" s="412"/>
      <c r="VQ264" s="412"/>
      <c r="VR264" s="412"/>
      <c r="VS264" s="412"/>
      <c r="VT264" s="412"/>
      <c r="VU264" s="412"/>
      <c r="VV264" s="412"/>
      <c r="VW264" s="412"/>
      <c r="VX264" s="412"/>
      <c r="VY264" s="412"/>
      <c r="VZ264" s="412"/>
      <c r="WA264" s="412"/>
      <c r="WB264" s="412"/>
      <c r="WC264" s="412"/>
      <c r="WD264" s="412"/>
      <c r="WE264" s="412"/>
      <c r="WF264" s="412"/>
      <c r="WG264" s="412"/>
      <c r="WH264" s="412"/>
      <c r="WI264" s="412"/>
      <c r="WJ264" s="412"/>
      <c r="WK264" s="412"/>
      <c r="WL264" s="412"/>
      <c r="WM264" s="412"/>
      <c r="WN264" s="412"/>
      <c r="WO264" s="412"/>
      <c r="WP264" s="412"/>
      <c r="WQ264" s="412"/>
      <c r="WR264" s="412"/>
      <c r="WS264" s="412"/>
      <c r="WT264" s="412"/>
      <c r="WU264" s="412"/>
      <c r="WV264" s="412"/>
      <c r="WW264" s="412"/>
      <c r="WX264" s="412"/>
      <c r="WY264" s="412"/>
      <c r="WZ264" s="412"/>
      <c r="XA264" s="412"/>
      <c r="XB264" s="412"/>
      <c r="XC264" s="412"/>
      <c r="XD264" s="412"/>
      <c r="XE264" s="412"/>
      <c r="XF264" s="412"/>
      <c r="XG264" s="412"/>
      <c r="XH264" s="412"/>
      <c r="XI264" s="412"/>
      <c r="XJ264" s="412"/>
      <c r="XK264" s="412"/>
      <c r="XL264" s="412"/>
      <c r="XM264" s="412"/>
      <c r="XN264" s="412"/>
      <c r="XO264" s="412"/>
      <c r="XP264" s="412"/>
      <c r="XQ264" s="412"/>
      <c r="XR264" s="412"/>
      <c r="XS264" s="412"/>
      <c r="XT264" s="412"/>
      <c r="XU264" s="412"/>
      <c r="XV264" s="412"/>
      <c r="XW264" s="412"/>
      <c r="XX264" s="412"/>
      <c r="XY264" s="412"/>
      <c r="XZ264" s="412"/>
      <c r="YA264" s="412"/>
      <c r="YB264" s="412"/>
      <c r="YC264" s="412"/>
      <c r="YD264" s="412"/>
      <c r="YE264" s="412"/>
      <c r="YF264" s="412"/>
      <c r="YG264" s="412"/>
      <c r="YH264" s="412"/>
      <c r="YI264" s="412"/>
      <c r="YJ264" s="412"/>
      <c r="YK264" s="412"/>
      <c r="YL264" s="412"/>
      <c r="YM264" s="412"/>
      <c r="YN264" s="412"/>
      <c r="YO264" s="412"/>
      <c r="YP264" s="412"/>
      <c r="YQ264" s="412"/>
      <c r="YR264" s="412"/>
      <c r="YS264" s="412"/>
      <c r="YT264" s="412"/>
      <c r="YU264" s="412"/>
      <c r="YV264" s="412"/>
      <c r="YW264" s="412"/>
      <c r="YX264" s="412"/>
      <c r="YY264" s="412"/>
      <c r="YZ264" s="412"/>
      <c r="ZA264" s="412"/>
      <c r="ZB264" s="412"/>
      <c r="ZC264" s="412"/>
      <c r="ZD264" s="412"/>
      <c r="ZE264" s="412"/>
      <c r="ZF264" s="412"/>
      <c r="ZG264" s="412"/>
      <c r="ZH264" s="412"/>
      <c r="ZI264" s="412"/>
      <c r="ZJ264" s="412"/>
      <c r="ZK264" s="412"/>
      <c r="ZL264" s="412"/>
      <c r="ZM264" s="412"/>
      <c r="ZN264" s="412"/>
      <c r="ZO264" s="412"/>
      <c r="ZP264" s="412"/>
      <c r="ZQ264" s="412"/>
      <c r="ZR264" s="412"/>
      <c r="ZS264" s="412"/>
      <c r="ZT264" s="412"/>
      <c r="ZU264" s="412"/>
      <c r="ZV264" s="412"/>
      <c r="ZW264" s="412"/>
      <c r="ZX264" s="412"/>
      <c r="ZY264" s="412"/>
      <c r="ZZ264" s="412"/>
      <c r="AAA264" s="412"/>
      <c r="AAB264" s="412"/>
      <c r="AAC264" s="412"/>
      <c r="AAD264" s="412"/>
      <c r="AAE264" s="412"/>
      <c r="AAF264" s="412"/>
      <c r="AAG264" s="412"/>
      <c r="AAH264" s="412"/>
      <c r="AAI264" s="412"/>
      <c r="AAJ264" s="412"/>
      <c r="AAK264" s="412"/>
      <c r="AAL264" s="412"/>
      <c r="AAM264" s="412"/>
      <c r="AAN264" s="412"/>
      <c r="AAO264" s="412"/>
      <c r="AAP264" s="412"/>
      <c r="AAQ264" s="412"/>
      <c r="AAR264" s="412"/>
      <c r="AAS264" s="412"/>
      <c r="AAT264" s="412"/>
      <c r="AAU264" s="412"/>
      <c r="AAV264" s="412"/>
      <c r="AAW264" s="412"/>
      <c r="AAX264" s="412"/>
      <c r="AAY264" s="412"/>
      <c r="AAZ264" s="412"/>
      <c r="ABA264" s="412"/>
      <c r="ABB264" s="412"/>
      <c r="ABC264" s="412"/>
      <c r="ABD264" s="412"/>
      <c r="ABE264" s="412"/>
      <c r="ABF264" s="412"/>
      <c r="ABG264" s="412"/>
      <c r="ABH264" s="412"/>
      <c r="ABI264" s="412"/>
      <c r="ABJ264" s="412"/>
      <c r="ABK264" s="412"/>
      <c r="ABL264" s="412"/>
      <c r="ABM264" s="412"/>
      <c r="ABN264" s="412"/>
      <c r="ABO264" s="412"/>
      <c r="ABP264" s="412"/>
      <c r="ABQ264" s="412"/>
      <c r="ABR264" s="412"/>
      <c r="ABS264" s="412"/>
      <c r="ABT264" s="412"/>
      <c r="ABU264" s="412"/>
      <c r="ABV264" s="412"/>
      <c r="ABW264" s="412"/>
      <c r="ABX264" s="412"/>
      <c r="ABY264" s="412"/>
      <c r="ABZ264" s="412"/>
      <c r="ACA264" s="412"/>
      <c r="ACB264" s="412"/>
      <c r="ACC264" s="412"/>
      <c r="ACD264" s="412"/>
      <c r="ACE264" s="412"/>
      <c r="ACF264" s="412"/>
      <c r="ACG264" s="412"/>
      <c r="ACH264" s="412"/>
      <c r="ACI264" s="412"/>
      <c r="ACJ264" s="412"/>
      <c r="ACK264" s="412"/>
      <c r="ACL264" s="412"/>
      <c r="ACM264" s="412"/>
      <c r="ACN264" s="412"/>
      <c r="ACO264" s="412"/>
      <c r="ACP264" s="412"/>
      <c r="ACQ264" s="412"/>
      <c r="ACR264" s="412"/>
      <c r="ACS264" s="412"/>
      <c r="ACT264" s="412"/>
      <c r="ACU264" s="412"/>
      <c r="ACV264" s="412"/>
      <c r="ACW264" s="412"/>
      <c r="ACX264" s="412"/>
      <c r="ACY264" s="412"/>
      <c r="ACZ264" s="412"/>
      <c r="ADA264" s="412"/>
      <c r="ADB264" s="412"/>
      <c r="ADC264" s="412"/>
      <c r="ADD264" s="412"/>
      <c r="ADE264" s="412"/>
      <c r="ADF264" s="412"/>
      <c r="ADG264" s="412"/>
      <c r="ADH264" s="412"/>
      <c r="ADI264" s="412"/>
      <c r="ADJ264" s="412"/>
      <c r="ADK264" s="412"/>
      <c r="ADL264" s="412"/>
      <c r="ADM264" s="412"/>
      <c r="ADN264" s="412"/>
      <c r="ADO264" s="412"/>
      <c r="ADP264" s="412"/>
      <c r="ADQ264" s="412"/>
      <c r="ADR264" s="412"/>
      <c r="ADS264" s="412"/>
      <c r="ADT264" s="412"/>
      <c r="ADU264" s="412"/>
      <c r="ADV264" s="412"/>
      <c r="ADW264" s="412"/>
      <c r="ADX264" s="412"/>
      <c r="ADY264" s="412"/>
      <c r="ADZ264" s="412"/>
      <c r="AEA264" s="412"/>
      <c r="AEB264" s="412"/>
      <c r="AEC264" s="412"/>
      <c r="AED264" s="412"/>
      <c r="AEE264" s="412"/>
      <c r="AEF264" s="412"/>
      <c r="AEG264" s="412"/>
      <c r="AEH264" s="412"/>
      <c r="AEI264" s="412"/>
      <c r="AEJ264" s="412"/>
      <c r="AEK264" s="412"/>
      <c r="AEL264" s="412"/>
      <c r="AEM264" s="412"/>
      <c r="AEN264" s="412"/>
      <c r="AEO264" s="412"/>
      <c r="AEP264" s="412"/>
      <c r="AEQ264" s="412"/>
      <c r="AER264" s="412"/>
      <c r="AES264" s="412"/>
      <c r="AET264" s="412"/>
      <c r="AEU264" s="412"/>
      <c r="AEV264" s="412"/>
      <c r="AEW264" s="412"/>
      <c r="AEX264" s="412"/>
      <c r="AEY264" s="412"/>
      <c r="AEZ264" s="412"/>
      <c r="AFA264" s="412"/>
      <c r="AFB264" s="412"/>
      <c r="AFC264" s="412"/>
      <c r="AFD264" s="412"/>
      <c r="AFE264" s="412"/>
      <c r="AFF264" s="412"/>
      <c r="AFG264" s="412"/>
      <c r="AFH264" s="412"/>
      <c r="AFI264" s="412"/>
      <c r="AFJ264" s="412"/>
      <c r="AFK264" s="412"/>
      <c r="AFL264" s="412"/>
      <c r="AFM264" s="412"/>
      <c r="AFN264" s="412"/>
      <c r="AFO264" s="412"/>
      <c r="AFP264" s="412"/>
      <c r="AFQ264" s="412"/>
      <c r="AFR264" s="412"/>
      <c r="AFS264" s="412"/>
      <c r="AFT264" s="412"/>
      <c r="AFU264" s="412"/>
      <c r="AFV264" s="412"/>
      <c r="AFW264" s="412"/>
      <c r="AFX264" s="412"/>
      <c r="AFY264" s="412"/>
      <c r="AFZ264" s="412"/>
      <c r="AGA264" s="412"/>
      <c r="AGB264" s="412"/>
      <c r="AGC264" s="412"/>
      <c r="AGD264" s="412"/>
      <c r="AGE264" s="412"/>
      <c r="AGF264" s="412"/>
      <c r="AGG264" s="412"/>
      <c r="AGH264" s="412"/>
      <c r="AGI264" s="412"/>
      <c r="AGJ264" s="412"/>
      <c r="AGK264" s="412"/>
      <c r="AGL264" s="412"/>
      <c r="AGM264" s="412"/>
      <c r="AGN264" s="412"/>
      <c r="AGO264" s="412"/>
      <c r="AGP264" s="412"/>
      <c r="AGQ264" s="412"/>
      <c r="AGR264" s="412"/>
      <c r="AGS264" s="412"/>
      <c r="AGT264" s="412"/>
      <c r="AGU264" s="412"/>
      <c r="AGV264" s="412"/>
      <c r="AGW264" s="412"/>
      <c r="AGX264" s="412"/>
      <c r="AGY264" s="412"/>
      <c r="AGZ264" s="412"/>
      <c r="AHA264" s="412"/>
      <c r="AHB264" s="412"/>
      <c r="AHC264" s="412"/>
      <c r="AHD264" s="412"/>
      <c r="AHE264" s="412"/>
      <c r="AHF264" s="412"/>
      <c r="AHG264" s="412"/>
      <c r="AHH264" s="412"/>
      <c r="AHI264" s="412"/>
      <c r="AHJ264" s="412"/>
      <c r="AHK264" s="412"/>
      <c r="AHL264" s="412"/>
      <c r="AHM264" s="412"/>
      <c r="AHN264" s="412"/>
      <c r="AHO264" s="412"/>
      <c r="AHP264" s="412"/>
      <c r="AHQ264" s="412"/>
      <c r="AHR264" s="412"/>
      <c r="AHS264" s="412"/>
      <c r="AHT264" s="412"/>
      <c r="AHU264" s="412"/>
      <c r="AHV264" s="412"/>
      <c r="AHW264" s="412"/>
      <c r="AHX264" s="412"/>
      <c r="AHY264" s="412"/>
      <c r="AHZ264" s="412"/>
      <c r="AIA264" s="412"/>
      <c r="AIB264" s="412"/>
      <c r="AIC264" s="412"/>
      <c r="AID264" s="412"/>
      <c r="AIE264" s="412"/>
      <c r="AIF264" s="412"/>
      <c r="AIG264" s="412"/>
      <c r="AIH264" s="412"/>
      <c r="AII264" s="412"/>
      <c r="AIJ264" s="412"/>
      <c r="AIK264" s="412"/>
      <c r="AIL264" s="412"/>
      <c r="AIM264" s="412"/>
      <c r="AIN264" s="412"/>
      <c r="AIO264" s="412"/>
      <c r="AIP264" s="412"/>
      <c r="AIQ264" s="412"/>
      <c r="AIR264" s="412"/>
      <c r="AIS264" s="412"/>
      <c r="AIT264" s="412"/>
      <c r="AIU264" s="412"/>
      <c r="AIV264" s="412"/>
      <c r="AIW264" s="412"/>
      <c r="AIX264" s="412"/>
      <c r="AIY264" s="412"/>
      <c r="AIZ264" s="412"/>
      <c r="AJA264" s="412"/>
      <c r="AJB264" s="412"/>
      <c r="AJC264" s="412"/>
      <c r="AJD264" s="412"/>
      <c r="AJE264" s="412"/>
      <c r="AJF264" s="412"/>
      <c r="AJG264" s="412"/>
      <c r="AJH264" s="412"/>
      <c r="AJI264" s="412"/>
      <c r="AJJ264" s="412"/>
      <c r="AJK264" s="412"/>
      <c r="AJL264" s="412"/>
      <c r="AJM264" s="412"/>
      <c r="AJN264" s="412"/>
      <c r="AJO264" s="412"/>
      <c r="AJP264" s="412"/>
      <c r="AJQ264" s="412"/>
      <c r="AJR264" s="412"/>
      <c r="AJS264" s="412"/>
      <c r="AJT264" s="412"/>
      <c r="AJU264" s="412"/>
      <c r="AJV264" s="412"/>
      <c r="AJW264" s="412"/>
      <c r="AJX264" s="412"/>
      <c r="AJY264" s="412"/>
      <c r="AJZ264" s="412"/>
      <c r="AKA264" s="412"/>
      <c r="AKB264" s="412"/>
      <c r="AKC264" s="412"/>
      <c r="AKD264" s="412"/>
      <c r="AKE264" s="412"/>
      <c r="AKF264" s="412"/>
      <c r="AKG264" s="412"/>
      <c r="AKH264" s="412"/>
      <c r="AKI264" s="412"/>
      <c r="AKJ264" s="412"/>
      <c r="AKK264" s="412"/>
      <c r="AKL264" s="412"/>
      <c r="AKM264" s="412"/>
      <c r="AKN264" s="412"/>
      <c r="AKO264" s="412"/>
      <c r="AKP264" s="412"/>
      <c r="AKQ264" s="412"/>
      <c r="AKR264" s="412"/>
      <c r="AKS264" s="412"/>
      <c r="AKT264" s="412"/>
      <c r="AKU264" s="412"/>
      <c r="AKV264" s="412"/>
      <c r="AKW264" s="412"/>
      <c r="AKX264" s="412"/>
      <c r="AKY264" s="412"/>
      <c r="AKZ264" s="412"/>
      <c r="ALA264" s="412"/>
      <c r="ALB264" s="412"/>
      <c r="ALC264" s="412"/>
      <c r="ALD264" s="412"/>
      <c r="ALE264" s="412"/>
      <c r="ALF264" s="412"/>
      <c r="ALG264" s="412"/>
      <c r="ALH264" s="412"/>
      <c r="ALI264" s="412"/>
      <c r="ALJ264" s="412"/>
      <c r="ALK264" s="412"/>
      <c r="ALL264" s="412"/>
      <c r="ALM264" s="412"/>
      <c r="ALN264" s="412"/>
      <c r="ALO264" s="412"/>
      <c r="ALP264" s="412"/>
      <c r="ALQ264" s="412"/>
      <c r="ALR264" s="412"/>
      <c r="ALS264" s="412"/>
      <c r="ALT264" s="412"/>
      <c r="ALU264" s="412"/>
      <c r="ALV264" s="412"/>
      <c r="ALW264" s="412"/>
      <c r="ALX264" s="412"/>
      <c r="ALY264" s="412"/>
      <c r="ALZ264" s="412"/>
      <c r="AMA264" s="412"/>
      <c r="AMB264" s="412"/>
      <c r="AMC264" s="412"/>
      <c r="AMD264" s="412"/>
      <c r="AME264" s="412"/>
      <c r="AMF264" s="412"/>
      <c r="AMG264" s="412"/>
      <c r="AMH264" s="412"/>
    </row>
    <row r="265" spans="1:1022" x14ac:dyDescent="0.25">
      <c r="A265" s="242" t="s">
        <v>948</v>
      </c>
      <c r="B265" s="163">
        <v>264</v>
      </c>
      <c r="C265" s="224" t="s">
        <v>24909</v>
      </c>
      <c r="D265" s="178" t="s">
        <v>24910</v>
      </c>
      <c r="E265" s="429"/>
      <c r="F265" s="201"/>
      <c r="G265" s="180"/>
      <c r="H265" s="180"/>
      <c r="I265" s="319"/>
      <c r="J265" s="366"/>
      <c r="K265" s="140"/>
      <c r="L265" s="140"/>
      <c r="M265" s="140"/>
      <c r="N265" s="140"/>
      <c r="O265" s="140"/>
      <c r="P265" s="140"/>
      <c r="Q265" s="140"/>
      <c r="R265" s="140"/>
      <c r="S265" s="65"/>
      <c r="T265" s="65"/>
      <c r="U265" s="140"/>
      <c r="V265" s="219">
        <f t="shared" si="149"/>
        <v>100</v>
      </c>
      <c r="W265" s="219">
        <f t="shared" si="163"/>
        <v>100</v>
      </c>
      <c r="X265" s="219">
        <f t="shared" si="162"/>
        <v>100</v>
      </c>
      <c r="Y265" s="219">
        <f t="shared" si="156"/>
        <v>100</v>
      </c>
      <c r="Z265" s="219">
        <f t="shared" si="157"/>
        <v>100</v>
      </c>
      <c r="AA265" s="220">
        <f t="shared" si="158"/>
        <v>100</v>
      </c>
      <c r="AB265" s="220">
        <f t="shared" si="159"/>
        <v>100</v>
      </c>
      <c r="AC265" s="220">
        <f t="shared" si="160"/>
        <v>100</v>
      </c>
      <c r="AD265" s="416">
        <f t="shared" si="155"/>
        <v>100</v>
      </c>
      <c r="AE265" s="416">
        <f t="shared" si="161"/>
        <v>100</v>
      </c>
      <c r="AF265" s="212">
        <f t="shared" si="164"/>
        <v>100</v>
      </c>
      <c r="AG265" s="212">
        <f t="shared" si="165"/>
        <v>100</v>
      </c>
      <c r="AH265" s="212">
        <f t="shared" si="166"/>
        <v>100</v>
      </c>
      <c r="AI265" s="212">
        <f t="shared" si="167"/>
        <v>100</v>
      </c>
      <c r="AJ265" s="214"/>
      <c r="AK265" s="258"/>
      <c r="AL265" s="135"/>
      <c r="AM265" s="214"/>
      <c r="AN265" s="118"/>
      <c r="AO265" s="118"/>
      <c r="AP265" s="118"/>
      <c r="AQ265" s="234" t="s">
        <v>24911</v>
      </c>
      <c r="AR265" s="118"/>
      <c r="AS265" s="118"/>
      <c r="AT265" s="118"/>
      <c r="AU265" s="412"/>
      <c r="AV265" s="412"/>
      <c r="AW265" s="412"/>
      <c r="AX265" s="412"/>
      <c r="AY265" s="412"/>
      <c r="AZ265" s="412"/>
      <c r="BA265" s="412"/>
      <c r="BB265" s="412"/>
      <c r="BC265" s="412"/>
      <c r="BD265" s="412"/>
      <c r="BE265" s="412"/>
      <c r="BF265" s="412"/>
      <c r="BG265" s="412"/>
      <c r="BH265" s="412"/>
      <c r="BI265" s="412"/>
      <c r="BJ265" s="412"/>
      <c r="BK265" s="412"/>
      <c r="BL265" s="412"/>
      <c r="BM265" s="412"/>
      <c r="BN265" s="412"/>
      <c r="BO265" s="412"/>
      <c r="BP265" s="412"/>
      <c r="BQ265" s="412"/>
      <c r="BR265" s="412"/>
      <c r="BS265" s="412"/>
      <c r="BT265" s="412"/>
      <c r="BU265" s="412"/>
      <c r="BV265" s="412"/>
      <c r="BW265" s="412"/>
      <c r="BX265" s="412"/>
      <c r="BY265" s="412"/>
      <c r="BZ265" s="412"/>
      <c r="CA265" s="412"/>
      <c r="CB265" s="412"/>
      <c r="CC265" s="412"/>
      <c r="CD265" s="412"/>
      <c r="CE265" s="412"/>
      <c r="CF265" s="412"/>
      <c r="CG265" s="412"/>
      <c r="CH265" s="412"/>
      <c r="CI265" s="412"/>
      <c r="CJ265" s="412"/>
      <c r="CK265" s="412"/>
      <c r="CL265" s="412"/>
      <c r="CM265" s="412"/>
      <c r="CN265" s="412"/>
      <c r="CO265" s="412"/>
      <c r="CP265" s="412"/>
      <c r="CQ265" s="412"/>
      <c r="CR265" s="412"/>
      <c r="CS265" s="412"/>
      <c r="CT265" s="412"/>
      <c r="CU265" s="412"/>
      <c r="CV265" s="412"/>
      <c r="CW265" s="412"/>
      <c r="CX265" s="412"/>
      <c r="CY265" s="412"/>
      <c r="CZ265" s="412"/>
      <c r="DA265" s="412"/>
      <c r="DB265" s="412"/>
      <c r="DC265" s="412"/>
      <c r="DD265" s="412"/>
      <c r="DE265" s="412"/>
      <c r="DF265" s="412"/>
      <c r="DG265" s="412"/>
      <c r="DH265" s="412"/>
      <c r="DI265" s="412"/>
      <c r="DJ265" s="412"/>
      <c r="DK265" s="412"/>
      <c r="DL265" s="412"/>
      <c r="DM265" s="412"/>
      <c r="DN265" s="412"/>
      <c r="DO265" s="412"/>
      <c r="DP265" s="412"/>
      <c r="DQ265" s="412"/>
      <c r="DR265" s="412"/>
      <c r="DS265" s="412"/>
      <c r="DT265" s="412"/>
      <c r="DU265" s="412"/>
      <c r="DV265" s="412"/>
      <c r="DW265" s="412"/>
      <c r="DX265" s="412"/>
      <c r="DY265" s="412"/>
      <c r="DZ265" s="412"/>
      <c r="EA265" s="412"/>
      <c r="EB265" s="412"/>
      <c r="EC265" s="412"/>
      <c r="ED265" s="412"/>
      <c r="EE265" s="412"/>
      <c r="EF265" s="412"/>
      <c r="EG265" s="412"/>
      <c r="EH265" s="412"/>
      <c r="EI265" s="412"/>
      <c r="EJ265" s="412"/>
      <c r="EK265" s="412"/>
      <c r="EL265" s="412"/>
      <c r="EM265" s="412"/>
      <c r="EN265" s="412"/>
      <c r="EO265" s="412"/>
      <c r="EP265" s="412"/>
      <c r="EQ265" s="412"/>
      <c r="ER265" s="412"/>
      <c r="ES265" s="412"/>
      <c r="ET265" s="412"/>
      <c r="EU265" s="412"/>
      <c r="EV265" s="412"/>
      <c r="EW265" s="412"/>
      <c r="EX265" s="412"/>
      <c r="EY265" s="412"/>
      <c r="EZ265" s="412"/>
      <c r="FA265" s="412"/>
      <c r="FB265" s="412"/>
      <c r="FC265" s="412"/>
      <c r="FD265" s="412"/>
      <c r="FE265" s="412"/>
      <c r="FF265" s="412"/>
      <c r="FG265" s="412"/>
      <c r="FH265" s="412"/>
      <c r="FI265" s="412"/>
      <c r="FJ265" s="412"/>
      <c r="FK265" s="412"/>
      <c r="FL265" s="412"/>
      <c r="FM265" s="412"/>
      <c r="FN265" s="412"/>
      <c r="FO265" s="412"/>
      <c r="FP265" s="412"/>
      <c r="FQ265" s="412"/>
      <c r="FR265" s="412"/>
      <c r="FS265" s="412"/>
      <c r="FT265" s="412"/>
      <c r="FU265" s="412"/>
      <c r="FV265" s="412"/>
      <c r="FW265" s="412"/>
      <c r="FX265" s="412"/>
      <c r="FY265" s="412"/>
      <c r="FZ265" s="412"/>
      <c r="GA265" s="412"/>
      <c r="GB265" s="412"/>
      <c r="GC265" s="412"/>
      <c r="GD265" s="412"/>
      <c r="GE265" s="412"/>
      <c r="GF265" s="412"/>
      <c r="GG265" s="412"/>
      <c r="GH265" s="412"/>
      <c r="GI265" s="412"/>
      <c r="GJ265" s="412"/>
      <c r="GK265" s="412"/>
      <c r="GL265" s="412"/>
      <c r="GM265" s="412"/>
      <c r="GN265" s="412"/>
      <c r="GO265" s="412"/>
      <c r="GP265" s="412"/>
      <c r="GQ265" s="412"/>
      <c r="GR265" s="412"/>
      <c r="GS265" s="412"/>
      <c r="GT265" s="412"/>
      <c r="GU265" s="412"/>
      <c r="GV265" s="412"/>
      <c r="GW265" s="412"/>
      <c r="GX265" s="412"/>
      <c r="GY265" s="412"/>
      <c r="GZ265" s="412"/>
      <c r="HA265" s="412"/>
      <c r="HB265" s="412"/>
      <c r="HC265" s="412"/>
      <c r="HD265" s="412"/>
      <c r="HE265" s="412"/>
      <c r="HF265" s="412"/>
      <c r="HG265" s="412"/>
      <c r="HH265" s="412"/>
      <c r="HI265" s="412"/>
      <c r="HJ265" s="412"/>
      <c r="HK265" s="412"/>
      <c r="HL265" s="412"/>
      <c r="HM265" s="412"/>
      <c r="HN265" s="412"/>
      <c r="HO265" s="412"/>
      <c r="HP265" s="412"/>
      <c r="HQ265" s="412"/>
      <c r="HR265" s="412"/>
      <c r="HS265" s="412"/>
      <c r="HT265" s="412"/>
      <c r="HU265" s="412"/>
      <c r="HV265" s="412"/>
      <c r="HW265" s="412"/>
      <c r="HX265" s="412"/>
      <c r="HY265" s="412"/>
      <c r="HZ265" s="412"/>
      <c r="IA265" s="412"/>
      <c r="IB265" s="412"/>
      <c r="IC265" s="412"/>
      <c r="ID265" s="412"/>
      <c r="IE265" s="412"/>
      <c r="IF265" s="412"/>
      <c r="IG265" s="412"/>
      <c r="IH265" s="412"/>
      <c r="II265" s="412"/>
      <c r="IJ265" s="412"/>
      <c r="IK265" s="412"/>
      <c r="IL265" s="412"/>
      <c r="IM265" s="412"/>
      <c r="IN265" s="412"/>
      <c r="IO265" s="412"/>
      <c r="IP265" s="412"/>
      <c r="IQ265" s="412"/>
      <c r="IR265" s="412"/>
      <c r="IS265" s="412"/>
      <c r="IT265" s="412"/>
      <c r="IU265" s="412"/>
      <c r="IV265" s="412"/>
      <c r="IW265" s="412"/>
      <c r="IX265" s="412"/>
      <c r="IY265" s="412"/>
      <c r="IZ265" s="412"/>
      <c r="JA265" s="412"/>
      <c r="JB265" s="412"/>
      <c r="JC265" s="412"/>
      <c r="JD265" s="412"/>
      <c r="JE265" s="412"/>
      <c r="JF265" s="412"/>
      <c r="JG265" s="412"/>
      <c r="JH265" s="412"/>
      <c r="JI265" s="412"/>
      <c r="JJ265" s="412"/>
      <c r="JK265" s="412"/>
      <c r="JL265" s="412"/>
      <c r="JM265" s="412"/>
      <c r="JN265" s="412"/>
      <c r="JO265" s="412"/>
      <c r="JP265" s="412"/>
      <c r="JQ265" s="412"/>
      <c r="JR265" s="412"/>
      <c r="JS265" s="412"/>
      <c r="JT265" s="412"/>
      <c r="JU265" s="412"/>
      <c r="JV265" s="412"/>
      <c r="JW265" s="412"/>
      <c r="JX265" s="412"/>
      <c r="JY265" s="412"/>
      <c r="JZ265" s="412"/>
      <c r="KA265" s="412"/>
      <c r="KB265" s="412"/>
      <c r="KC265" s="412"/>
      <c r="KD265" s="412"/>
      <c r="KE265" s="412"/>
      <c r="KF265" s="412"/>
      <c r="KG265" s="412"/>
      <c r="KH265" s="412"/>
      <c r="KI265" s="412"/>
      <c r="KJ265" s="412"/>
      <c r="KK265" s="412"/>
      <c r="KL265" s="412"/>
      <c r="KM265" s="412"/>
      <c r="KN265" s="412"/>
      <c r="KO265" s="412"/>
      <c r="KP265" s="412"/>
      <c r="KQ265" s="412"/>
      <c r="KR265" s="412"/>
      <c r="KS265" s="412"/>
      <c r="KT265" s="412"/>
      <c r="KU265" s="412"/>
      <c r="KV265" s="412"/>
      <c r="KW265" s="412"/>
      <c r="KX265" s="412"/>
      <c r="KY265" s="412"/>
      <c r="KZ265" s="412"/>
      <c r="LA265" s="412"/>
      <c r="LB265" s="412"/>
      <c r="LC265" s="412"/>
      <c r="LD265" s="412"/>
      <c r="LE265" s="412"/>
      <c r="LF265" s="412"/>
      <c r="LG265" s="412"/>
      <c r="LH265" s="412"/>
      <c r="LI265" s="412"/>
      <c r="LJ265" s="412"/>
      <c r="LK265" s="412"/>
      <c r="LL265" s="412"/>
      <c r="LM265" s="412"/>
      <c r="LN265" s="412"/>
      <c r="LO265" s="412"/>
      <c r="LP265" s="412"/>
      <c r="LQ265" s="412"/>
      <c r="LR265" s="412"/>
      <c r="LS265" s="412"/>
      <c r="LT265" s="412"/>
      <c r="LU265" s="412"/>
      <c r="LV265" s="412"/>
      <c r="LW265" s="412"/>
      <c r="LX265" s="412"/>
      <c r="LY265" s="412"/>
      <c r="LZ265" s="412"/>
      <c r="MA265" s="412"/>
      <c r="MB265" s="412"/>
      <c r="MC265" s="412"/>
      <c r="MD265" s="412"/>
      <c r="ME265" s="412"/>
      <c r="MF265" s="412"/>
      <c r="MG265" s="412"/>
      <c r="MH265" s="412"/>
      <c r="MI265" s="412"/>
      <c r="MJ265" s="412"/>
      <c r="MK265" s="412"/>
      <c r="ML265" s="412"/>
      <c r="MM265" s="412"/>
      <c r="MN265" s="412"/>
      <c r="MO265" s="412"/>
      <c r="MP265" s="412"/>
      <c r="MQ265" s="412"/>
      <c r="MR265" s="412"/>
      <c r="MS265" s="412"/>
      <c r="MT265" s="412"/>
      <c r="MU265" s="412"/>
      <c r="MV265" s="412"/>
      <c r="MW265" s="412"/>
      <c r="MX265" s="412"/>
      <c r="MY265" s="412"/>
      <c r="MZ265" s="412"/>
      <c r="NA265" s="412"/>
      <c r="NB265" s="412"/>
      <c r="NC265" s="412"/>
      <c r="ND265" s="412"/>
      <c r="NE265" s="412"/>
      <c r="NF265" s="412"/>
      <c r="NG265" s="412"/>
      <c r="NH265" s="412"/>
      <c r="NI265" s="412"/>
      <c r="NJ265" s="412"/>
      <c r="NK265" s="412"/>
      <c r="NL265" s="412"/>
      <c r="NM265" s="412"/>
      <c r="NN265" s="412"/>
      <c r="NO265" s="412"/>
      <c r="NP265" s="412"/>
      <c r="NQ265" s="412"/>
      <c r="NR265" s="412"/>
      <c r="NS265" s="412"/>
      <c r="NT265" s="412"/>
      <c r="NU265" s="412"/>
      <c r="NV265" s="412"/>
      <c r="NW265" s="412"/>
      <c r="NX265" s="412"/>
      <c r="NY265" s="412"/>
      <c r="NZ265" s="412"/>
      <c r="OA265" s="412"/>
      <c r="OB265" s="412"/>
      <c r="OC265" s="412"/>
      <c r="OD265" s="412"/>
      <c r="OE265" s="412"/>
      <c r="OF265" s="412"/>
      <c r="OG265" s="412"/>
      <c r="OH265" s="412"/>
      <c r="OI265" s="412"/>
      <c r="OJ265" s="412"/>
      <c r="OK265" s="412"/>
      <c r="OL265" s="412"/>
      <c r="OM265" s="412"/>
      <c r="ON265" s="412"/>
      <c r="OO265" s="412"/>
      <c r="OP265" s="412"/>
      <c r="OQ265" s="412"/>
      <c r="OR265" s="412"/>
      <c r="OS265" s="412"/>
      <c r="OT265" s="412"/>
      <c r="OU265" s="412"/>
      <c r="OV265" s="412"/>
      <c r="OW265" s="412"/>
      <c r="OX265" s="412"/>
      <c r="OY265" s="412"/>
      <c r="OZ265" s="412"/>
      <c r="PA265" s="412"/>
      <c r="PB265" s="412"/>
      <c r="PC265" s="412"/>
      <c r="PD265" s="412"/>
      <c r="PE265" s="412"/>
      <c r="PF265" s="412"/>
      <c r="PG265" s="412"/>
      <c r="PH265" s="412"/>
      <c r="PI265" s="412"/>
      <c r="PJ265" s="412"/>
      <c r="PK265" s="412"/>
      <c r="PL265" s="412"/>
      <c r="PM265" s="412"/>
      <c r="PN265" s="412"/>
      <c r="PO265" s="412"/>
      <c r="PP265" s="412"/>
      <c r="PQ265" s="412"/>
      <c r="PR265" s="412"/>
      <c r="PS265" s="412"/>
      <c r="PT265" s="412"/>
      <c r="PU265" s="412"/>
      <c r="PV265" s="412"/>
      <c r="PW265" s="412"/>
      <c r="PX265" s="412"/>
      <c r="PY265" s="412"/>
      <c r="PZ265" s="412"/>
      <c r="QA265" s="412"/>
      <c r="QB265" s="412"/>
      <c r="QC265" s="412"/>
      <c r="QD265" s="412"/>
      <c r="QE265" s="412"/>
      <c r="QF265" s="412"/>
      <c r="QG265" s="412"/>
      <c r="QH265" s="412"/>
      <c r="QI265" s="412"/>
      <c r="QJ265" s="412"/>
      <c r="QK265" s="412"/>
      <c r="QL265" s="412"/>
      <c r="QM265" s="412"/>
      <c r="QN265" s="412"/>
      <c r="QO265" s="412"/>
      <c r="QP265" s="412"/>
      <c r="QQ265" s="412"/>
      <c r="QR265" s="412"/>
      <c r="QS265" s="412"/>
      <c r="QT265" s="412"/>
      <c r="QU265" s="412"/>
      <c r="QV265" s="412"/>
      <c r="QW265" s="412"/>
      <c r="QX265" s="412"/>
      <c r="QY265" s="412"/>
      <c r="QZ265" s="412"/>
      <c r="RA265" s="412"/>
      <c r="RB265" s="412"/>
      <c r="RC265" s="412"/>
      <c r="RD265" s="412"/>
      <c r="RE265" s="412"/>
      <c r="RF265" s="412"/>
      <c r="RG265" s="412"/>
      <c r="RH265" s="412"/>
      <c r="RI265" s="412"/>
      <c r="RJ265" s="412"/>
      <c r="RK265" s="412"/>
      <c r="RL265" s="412"/>
      <c r="RM265" s="412"/>
      <c r="RN265" s="412"/>
      <c r="RO265" s="412"/>
      <c r="RP265" s="412"/>
      <c r="RQ265" s="412"/>
      <c r="RR265" s="412"/>
      <c r="RS265" s="412"/>
      <c r="RT265" s="412"/>
      <c r="RU265" s="412"/>
      <c r="RV265" s="412"/>
      <c r="RW265" s="412"/>
      <c r="RX265" s="412"/>
      <c r="RY265" s="412"/>
      <c r="RZ265" s="412"/>
      <c r="SA265" s="412"/>
      <c r="SB265" s="412"/>
      <c r="SC265" s="412"/>
      <c r="SD265" s="412"/>
      <c r="SE265" s="412"/>
      <c r="SF265" s="412"/>
      <c r="SG265" s="412"/>
      <c r="SH265" s="412"/>
      <c r="SI265" s="412"/>
      <c r="SJ265" s="412"/>
      <c r="SK265" s="412"/>
      <c r="SL265" s="412"/>
      <c r="SM265" s="412"/>
      <c r="SN265" s="412"/>
      <c r="SO265" s="412"/>
      <c r="SP265" s="412"/>
      <c r="SQ265" s="412"/>
      <c r="SR265" s="412"/>
      <c r="SS265" s="412"/>
      <c r="ST265" s="412"/>
      <c r="SU265" s="412"/>
      <c r="SV265" s="412"/>
      <c r="SW265" s="412"/>
      <c r="SX265" s="412"/>
      <c r="SY265" s="412"/>
      <c r="SZ265" s="412"/>
      <c r="TA265" s="412"/>
      <c r="TB265" s="412"/>
      <c r="TC265" s="412"/>
      <c r="TD265" s="412"/>
      <c r="TE265" s="412"/>
      <c r="TF265" s="412"/>
      <c r="TG265" s="412"/>
      <c r="TH265" s="412"/>
      <c r="TI265" s="412"/>
      <c r="TJ265" s="412"/>
      <c r="TK265" s="412"/>
      <c r="TL265" s="412"/>
      <c r="TM265" s="412"/>
      <c r="TN265" s="412"/>
      <c r="TO265" s="412"/>
      <c r="TP265" s="412"/>
      <c r="TQ265" s="412"/>
      <c r="TR265" s="412"/>
      <c r="TS265" s="412"/>
      <c r="TT265" s="412"/>
      <c r="TU265" s="412"/>
      <c r="TV265" s="412"/>
      <c r="TW265" s="412"/>
      <c r="TX265" s="412"/>
      <c r="TY265" s="412"/>
      <c r="TZ265" s="412"/>
      <c r="UA265" s="412"/>
      <c r="UB265" s="412"/>
      <c r="UC265" s="412"/>
      <c r="UD265" s="412"/>
      <c r="UE265" s="412"/>
      <c r="UF265" s="412"/>
      <c r="UG265" s="412"/>
      <c r="UH265" s="412"/>
      <c r="UI265" s="412"/>
      <c r="UJ265" s="412"/>
      <c r="UK265" s="412"/>
      <c r="UL265" s="412"/>
      <c r="UM265" s="412"/>
      <c r="UN265" s="412"/>
      <c r="UO265" s="412"/>
      <c r="UP265" s="412"/>
      <c r="UQ265" s="412"/>
      <c r="UR265" s="412"/>
      <c r="US265" s="412"/>
      <c r="UT265" s="412"/>
      <c r="UU265" s="412"/>
      <c r="UV265" s="412"/>
      <c r="UW265" s="412"/>
      <c r="UX265" s="412"/>
      <c r="UY265" s="412"/>
      <c r="UZ265" s="412"/>
      <c r="VA265" s="412"/>
      <c r="VB265" s="412"/>
      <c r="VC265" s="412"/>
      <c r="VD265" s="412"/>
      <c r="VE265" s="412"/>
      <c r="VF265" s="412"/>
      <c r="VG265" s="412"/>
      <c r="VH265" s="412"/>
      <c r="VI265" s="412"/>
      <c r="VJ265" s="412"/>
      <c r="VK265" s="412"/>
      <c r="VL265" s="412"/>
      <c r="VM265" s="412"/>
      <c r="VN265" s="412"/>
      <c r="VO265" s="412"/>
      <c r="VP265" s="412"/>
      <c r="VQ265" s="412"/>
      <c r="VR265" s="412"/>
      <c r="VS265" s="412"/>
      <c r="VT265" s="412"/>
      <c r="VU265" s="412"/>
      <c r="VV265" s="412"/>
      <c r="VW265" s="412"/>
      <c r="VX265" s="412"/>
      <c r="VY265" s="412"/>
      <c r="VZ265" s="412"/>
      <c r="WA265" s="412"/>
      <c r="WB265" s="412"/>
      <c r="WC265" s="412"/>
      <c r="WD265" s="412"/>
      <c r="WE265" s="412"/>
      <c r="WF265" s="412"/>
      <c r="WG265" s="412"/>
      <c r="WH265" s="412"/>
      <c r="WI265" s="412"/>
      <c r="WJ265" s="412"/>
      <c r="WK265" s="412"/>
      <c r="WL265" s="412"/>
      <c r="WM265" s="412"/>
      <c r="WN265" s="412"/>
      <c r="WO265" s="412"/>
      <c r="WP265" s="412"/>
      <c r="WQ265" s="412"/>
      <c r="WR265" s="412"/>
      <c r="WS265" s="412"/>
      <c r="WT265" s="412"/>
      <c r="WU265" s="412"/>
      <c r="WV265" s="412"/>
      <c r="WW265" s="412"/>
      <c r="WX265" s="412"/>
      <c r="WY265" s="412"/>
      <c r="WZ265" s="412"/>
      <c r="XA265" s="412"/>
      <c r="XB265" s="412"/>
      <c r="XC265" s="412"/>
      <c r="XD265" s="412"/>
      <c r="XE265" s="412"/>
      <c r="XF265" s="412"/>
      <c r="XG265" s="412"/>
      <c r="XH265" s="412"/>
      <c r="XI265" s="412"/>
      <c r="XJ265" s="412"/>
      <c r="XK265" s="412"/>
      <c r="XL265" s="412"/>
      <c r="XM265" s="412"/>
      <c r="XN265" s="412"/>
      <c r="XO265" s="412"/>
      <c r="XP265" s="412"/>
      <c r="XQ265" s="412"/>
      <c r="XR265" s="412"/>
      <c r="XS265" s="412"/>
      <c r="XT265" s="412"/>
      <c r="XU265" s="412"/>
      <c r="XV265" s="412"/>
      <c r="XW265" s="412"/>
      <c r="XX265" s="412"/>
      <c r="XY265" s="412"/>
      <c r="XZ265" s="412"/>
      <c r="YA265" s="412"/>
      <c r="YB265" s="412"/>
      <c r="YC265" s="412"/>
      <c r="YD265" s="412"/>
      <c r="YE265" s="412"/>
      <c r="YF265" s="412"/>
      <c r="YG265" s="412"/>
      <c r="YH265" s="412"/>
      <c r="YI265" s="412"/>
      <c r="YJ265" s="412"/>
      <c r="YK265" s="412"/>
      <c r="YL265" s="412"/>
      <c r="YM265" s="412"/>
      <c r="YN265" s="412"/>
      <c r="YO265" s="412"/>
      <c r="YP265" s="412"/>
      <c r="YQ265" s="412"/>
      <c r="YR265" s="412"/>
      <c r="YS265" s="412"/>
      <c r="YT265" s="412"/>
      <c r="YU265" s="412"/>
      <c r="YV265" s="412"/>
      <c r="YW265" s="412"/>
      <c r="YX265" s="412"/>
      <c r="YY265" s="412"/>
      <c r="YZ265" s="412"/>
      <c r="ZA265" s="412"/>
      <c r="ZB265" s="412"/>
      <c r="ZC265" s="412"/>
      <c r="ZD265" s="412"/>
      <c r="ZE265" s="412"/>
      <c r="ZF265" s="412"/>
      <c r="ZG265" s="412"/>
      <c r="ZH265" s="412"/>
      <c r="ZI265" s="412"/>
      <c r="ZJ265" s="412"/>
      <c r="ZK265" s="412"/>
      <c r="ZL265" s="412"/>
      <c r="ZM265" s="412"/>
      <c r="ZN265" s="412"/>
      <c r="ZO265" s="412"/>
      <c r="ZP265" s="412"/>
      <c r="ZQ265" s="412"/>
      <c r="ZR265" s="412"/>
      <c r="ZS265" s="412"/>
      <c r="ZT265" s="412"/>
      <c r="ZU265" s="412"/>
      <c r="ZV265" s="412"/>
      <c r="ZW265" s="412"/>
      <c r="ZX265" s="412"/>
      <c r="ZY265" s="412"/>
      <c r="ZZ265" s="412"/>
      <c r="AAA265" s="412"/>
      <c r="AAB265" s="412"/>
      <c r="AAC265" s="412"/>
      <c r="AAD265" s="412"/>
      <c r="AAE265" s="412"/>
      <c r="AAF265" s="412"/>
      <c r="AAG265" s="412"/>
      <c r="AAH265" s="412"/>
      <c r="AAI265" s="412"/>
      <c r="AAJ265" s="412"/>
      <c r="AAK265" s="412"/>
      <c r="AAL265" s="412"/>
      <c r="AAM265" s="412"/>
      <c r="AAN265" s="412"/>
      <c r="AAO265" s="412"/>
      <c r="AAP265" s="412"/>
      <c r="AAQ265" s="412"/>
      <c r="AAR265" s="412"/>
      <c r="AAS265" s="412"/>
      <c r="AAT265" s="412"/>
      <c r="AAU265" s="412"/>
      <c r="AAV265" s="412"/>
      <c r="AAW265" s="412"/>
      <c r="AAX265" s="412"/>
      <c r="AAY265" s="412"/>
      <c r="AAZ265" s="412"/>
      <c r="ABA265" s="412"/>
      <c r="ABB265" s="412"/>
      <c r="ABC265" s="412"/>
      <c r="ABD265" s="412"/>
      <c r="ABE265" s="412"/>
      <c r="ABF265" s="412"/>
      <c r="ABG265" s="412"/>
      <c r="ABH265" s="412"/>
      <c r="ABI265" s="412"/>
      <c r="ABJ265" s="412"/>
      <c r="ABK265" s="412"/>
      <c r="ABL265" s="412"/>
      <c r="ABM265" s="412"/>
      <c r="ABN265" s="412"/>
      <c r="ABO265" s="412"/>
      <c r="ABP265" s="412"/>
      <c r="ABQ265" s="412"/>
      <c r="ABR265" s="412"/>
      <c r="ABS265" s="412"/>
      <c r="ABT265" s="412"/>
      <c r="ABU265" s="412"/>
      <c r="ABV265" s="412"/>
      <c r="ABW265" s="412"/>
      <c r="ABX265" s="412"/>
      <c r="ABY265" s="412"/>
      <c r="ABZ265" s="412"/>
      <c r="ACA265" s="412"/>
      <c r="ACB265" s="412"/>
      <c r="ACC265" s="412"/>
      <c r="ACD265" s="412"/>
      <c r="ACE265" s="412"/>
      <c r="ACF265" s="412"/>
      <c r="ACG265" s="412"/>
      <c r="ACH265" s="412"/>
      <c r="ACI265" s="412"/>
      <c r="ACJ265" s="412"/>
      <c r="ACK265" s="412"/>
      <c r="ACL265" s="412"/>
      <c r="ACM265" s="412"/>
      <c r="ACN265" s="412"/>
      <c r="ACO265" s="412"/>
      <c r="ACP265" s="412"/>
      <c r="ACQ265" s="412"/>
      <c r="ACR265" s="412"/>
      <c r="ACS265" s="412"/>
      <c r="ACT265" s="412"/>
      <c r="ACU265" s="412"/>
      <c r="ACV265" s="412"/>
      <c r="ACW265" s="412"/>
      <c r="ACX265" s="412"/>
      <c r="ACY265" s="412"/>
      <c r="ACZ265" s="412"/>
      <c r="ADA265" s="412"/>
      <c r="ADB265" s="412"/>
      <c r="ADC265" s="412"/>
      <c r="ADD265" s="412"/>
      <c r="ADE265" s="412"/>
      <c r="ADF265" s="412"/>
      <c r="ADG265" s="412"/>
      <c r="ADH265" s="412"/>
      <c r="ADI265" s="412"/>
      <c r="ADJ265" s="412"/>
      <c r="ADK265" s="412"/>
      <c r="ADL265" s="412"/>
      <c r="ADM265" s="412"/>
      <c r="ADN265" s="412"/>
      <c r="ADO265" s="412"/>
      <c r="ADP265" s="412"/>
      <c r="ADQ265" s="412"/>
      <c r="ADR265" s="412"/>
      <c r="ADS265" s="412"/>
      <c r="ADT265" s="412"/>
      <c r="ADU265" s="412"/>
      <c r="ADV265" s="412"/>
      <c r="ADW265" s="412"/>
      <c r="ADX265" s="412"/>
      <c r="ADY265" s="412"/>
      <c r="ADZ265" s="412"/>
      <c r="AEA265" s="412"/>
      <c r="AEB265" s="412"/>
      <c r="AEC265" s="412"/>
      <c r="AED265" s="412"/>
      <c r="AEE265" s="412"/>
      <c r="AEF265" s="412"/>
      <c r="AEG265" s="412"/>
      <c r="AEH265" s="412"/>
      <c r="AEI265" s="412"/>
      <c r="AEJ265" s="412"/>
      <c r="AEK265" s="412"/>
      <c r="AEL265" s="412"/>
      <c r="AEM265" s="412"/>
      <c r="AEN265" s="412"/>
      <c r="AEO265" s="412"/>
      <c r="AEP265" s="412"/>
      <c r="AEQ265" s="412"/>
      <c r="AER265" s="412"/>
      <c r="AES265" s="412"/>
      <c r="AET265" s="412"/>
      <c r="AEU265" s="412"/>
      <c r="AEV265" s="412"/>
      <c r="AEW265" s="412"/>
      <c r="AEX265" s="412"/>
      <c r="AEY265" s="412"/>
      <c r="AEZ265" s="412"/>
      <c r="AFA265" s="412"/>
      <c r="AFB265" s="412"/>
      <c r="AFC265" s="412"/>
      <c r="AFD265" s="412"/>
      <c r="AFE265" s="412"/>
      <c r="AFF265" s="412"/>
      <c r="AFG265" s="412"/>
      <c r="AFH265" s="412"/>
      <c r="AFI265" s="412"/>
      <c r="AFJ265" s="412"/>
      <c r="AFK265" s="412"/>
      <c r="AFL265" s="412"/>
      <c r="AFM265" s="412"/>
      <c r="AFN265" s="412"/>
      <c r="AFO265" s="412"/>
      <c r="AFP265" s="412"/>
      <c r="AFQ265" s="412"/>
      <c r="AFR265" s="412"/>
      <c r="AFS265" s="412"/>
      <c r="AFT265" s="412"/>
      <c r="AFU265" s="412"/>
      <c r="AFV265" s="412"/>
      <c r="AFW265" s="412"/>
      <c r="AFX265" s="412"/>
      <c r="AFY265" s="412"/>
      <c r="AFZ265" s="412"/>
      <c r="AGA265" s="412"/>
      <c r="AGB265" s="412"/>
      <c r="AGC265" s="412"/>
      <c r="AGD265" s="412"/>
      <c r="AGE265" s="412"/>
      <c r="AGF265" s="412"/>
      <c r="AGG265" s="412"/>
      <c r="AGH265" s="412"/>
      <c r="AGI265" s="412"/>
      <c r="AGJ265" s="412"/>
      <c r="AGK265" s="412"/>
      <c r="AGL265" s="412"/>
      <c r="AGM265" s="412"/>
      <c r="AGN265" s="412"/>
      <c r="AGO265" s="412"/>
      <c r="AGP265" s="412"/>
      <c r="AGQ265" s="412"/>
      <c r="AGR265" s="412"/>
      <c r="AGS265" s="412"/>
      <c r="AGT265" s="412"/>
      <c r="AGU265" s="412"/>
      <c r="AGV265" s="412"/>
      <c r="AGW265" s="412"/>
      <c r="AGX265" s="412"/>
      <c r="AGY265" s="412"/>
      <c r="AGZ265" s="412"/>
      <c r="AHA265" s="412"/>
      <c r="AHB265" s="412"/>
      <c r="AHC265" s="412"/>
      <c r="AHD265" s="412"/>
      <c r="AHE265" s="412"/>
      <c r="AHF265" s="412"/>
      <c r="AHG265" s="412"/>
      <c r="AHH265" s="412"/>
      <c r="AHI265" s="412"/>
      <c r="AHJ265" s="412"/>
      <c r="AHK265" s="412"/>
      <c r="AHL265" s="412"/>
      <c r="AHM265" s="412"/>
      <c r="AHN265" s="412"/>
      <c r="AHO265" s="412"/>
      <c r="AHP265" s="412"/>
      <c r="AHQ265" s="412"/>
      <c r="AHR265" s="412"/>
      <c r="AHS265" s="412"/>
      <c r="AHT265" s="412"/>
      <c r="AHU265" s="412"/>
      <c r="AHV265" s="412"/>
      <c r="AHW265" s="412"/>
      <c r="AHX265" s="412"/>
      <c r="AHY265" s="412"/>
      <c r="AHZ265" s="412"/>
      <c r="AIA265" s="412"/>
      <c r="AIB265" s="412"/>
      <c r="AIC265" s="412"/>
      <c r="AID265" s="412"/>
      <c r="AIE265" s="412"/>
      <c r="AIF265" s="412"/>
      <c r="AIG265" s="412"/>
      <c r="AIH265" s="412"/>
      <c r="AII265" s="412"/>
      <c r="AIJ265" s="412"/>
      <c r="AIK265" s="412"/>
      <c r="AIL265" s="412"/>
      <c r="AIM265" s="412"/>
      <c r="AIN265" s="412"/>
      <c r="AIO265" s="412"/>
      <c r="AIP265" s="412"/>
      <c r="AIQ265" s="412"/>
      <c r="AIR265" s="412"/>
      <c r="AIS265" s="412"/>
      <c r="AIT265" s="412"/>
      <c r="AIU265" s="412"/>
      <c r="AIV265" s="412"/>
      <c r="AIW265" s="412"/>
      <c r="AIX265" s="412"/>
      <c r="AIY265" s="412"/>
      <c r="AIZ265" s="412"/>
      <c r="AJA265" s="412"/>
      <c r="AJB265" s="412"/>
      <c r="AJC265" s="412"/>
      <c r="AJD265" s="412"/>
      <c r="AJE265" s="412"/>
      <c r="AJF265" s="412"/>
      <c r="AJG265" s="412"/>
      <c r="AJH265" s="412"/>
      <c r="AJI265" s="412"/>
      <c r="AJJ265" s="412"/>
      <c r="AJK265" s="412"/>
      <c r="AJL265" s="412"/>
      <c r="AJM265" s="412"/>
      <c r="AJN265" s="412"/>
      <c r="AJO265" s="412"/>
      <c r="AJP265" s="412"/>
      <c r="AJQ265" s="412"/>
      <c r="AJR265" s="412"/>
      <c r="AJS265" s="412"/>
      <c r="AJT265" s="412"/>
      <c r="AJU265" s="412"/>
      <c r="AJV265" s="412"/>
      <c r="AJW265" s="412"/>
      <c r="AJX265" s="412"/>
      <c r="AJY265" s="412"/>
      <c r="AJZ265" s="412"/>
      <c r="AKA265" s="412"/>
      <c r="AKB265" s="412"/>
      <c r="AKC265" s="412"/>
      <c r="AKD265" s="412"/>
      <c r="AKE265" s="412"/>
      <c r="AKF265" s="412"/>
      <c r="AKG265" s="412"/>
      <c r="AKH265" s="412"/>
      <c r="AKI265" s="412"/>
      <c r="AKJ265" s="412"/>
      <c r="AKK265" s="412"/>
      <c r="AKL265" s="412"/>
      <c r="AKM265" s="412"/>
      <c r="AKN265" s="412"/>
      <c r="AKO265" s="412"/>
      <c r="AKP265" s="412"/>
      <c r="AKQ265" s="412"/>
      <c r="AKR265" s="412"/>
      <c r="AKS265" s="412"/>
      <c r="AKT265" s="412"/>
      <c r="AKU265" s="412"/>
      <c r="AKV265" s="412"/>
      <c r="AKW265" s="412"/>
      <c r="AKX265" s="412"/>
      <c r="AKY265" s="412"/>
      <c r="AKZ265" s="412"/>
      <c r="ALA265" s="412"/>
      <c r="ALB265" s="412"/>
      <c r="ALC265" s="412"/>
      <c r="ALD265" s="412"/>
      <c r="ALE265" s="412"/>
      <c r="ALF265" s="412"/>
      <c r="ALG265" s="412"/>
      <c r="ALH265" s="412"/>
      <c r="ALI265" s="412"/>
      <c r="ALJ265" s="412"/>
      <c r="ALK265" s="412"/>
      <c r="ALL265" s="412"/>
      <c r="ALM265" s="412"/>
      <c r="ALN265" s="412"/>
      <c r="ALO265" s="412"/>
      <c r="ALP265" s="412"/>
      <c r="ALQ265" s="412"/>
      <c r="ALR265" s="412"/>
      <c r="ALS265" s="412"/>
      <c r="ALT265" s="412"/>
      <c r="ALU265" s="412"/>
      <c r="ALV265" s="412"/>
      <c r="ALW265" s="412"/>
      <c r="ALX265" s="412"/>
      <c r="ALY265" s="412"/>
      <c r="ALZ265" s="412"/>
      <c r="AMA265" s="412"/>
      <c r="AMB265" s="412"/>
      <c r="AMC265" s="412"/>
      <c r="AMD265" s="412"/>
      <c r="AME265" s="412"/>
      <c r="AMF265" s="412"/>
      <c r="AMG265" s="412"/>
      <c r="AMH265" s="412"/>
    </row>
    <row r="266" spans="1:1022" x14ac:dyDescent="0.25">
      <c r="A266" s="242" t="s">
        <v>949</v>
      </c>
      <c r="B266" s="163">
        <v>265</v>
      </c>
      <c r="C266" s="224" t="s">
        <v>24912</v>
      </c>
      <c r="D266" s="178" t="s">
        <v>24913</v>
      </c>
      <c r="E266" s="429"/>
      <c r="F266" s="201"/>
      <c r="G266" s="180"/>
      <c r="H266" s="180"/>
      <c r="I266" s="319"/>
      <c r="J266" s="366"/>
      <c r="K266" s="140"/>
      <c r="L266" s="140"/>
      <c r="M266" s="140"/>
      <c r="N266" s="140"/>
      <c r="O266" s="140"/>
      <c r="P266" s="140"/>
      <c r="Q266" s="140"/>
      <c r="R266" s="140"/>
      <c r="S266" s="65"/>
      <c r="T266" s="65"/>
      <c r="U266" s="140"/>
      <c r="V266" s="219">
        <f t="shared" si="149"/>
        <v>100</v>
      </c>
      <c r="W266" s="219">
        <f t="shared" si="163"/>
        <v>100</v>
      </c>
      <c r="X266" s="219">
        <f t="shared" si="162"/>
        <v>100</v>
      </c>
      <c r="Y266" s="219">
        <f t="shared" si="156"/>
        <v>100</v>
      </c>
      <c r="Z266" s="219">
        <f t="shared" si="157"/>
        <v>100</v>
      </c>
      <c r="AA266" s="220">
        <f t="shared" si="158"/>
        <v>100</v>
      </c>
      <c r="AB266" s="220">
        <f t="shared" si="159"/>
        <v>100</v>
      </c>
      <c r="AC266" s="220">
        <f t="shared" si="160"/>
        <v>100</v>
      </c>
      <c r="AD266" s="416">
        <f t="shared" si="155"/>
        <v>100</v>
      </c>
      <c r="AE266" s="416">
        <f t="shared" si="161"/>
        <v>100</v>
      </c>
      <c r="AF266" s="212">
        <f t="shared" si="164"/>
        <v>100</v>
      </c>
      <c r="AG266" s="212">
        <f t="shared" si="165"/>
        <v>100</v>
      </c>
      <c r="AH266" s="212">
        <f t="shared" si="166"/>
        <v>100</v>
      </c>
      <c r="AI266" s="212">
        <f t="shared" si="167"/>
        <v>100</v>
      </c>
      <c r="AJ266" s="214"/>
      <c r="AK266" s="258"/>
      <c r="AL266" s="135"/>
      <c r="AM266" s="214"/>
      <c r="AN266" s="118"/>
      <c r="AO266" s="118"/>
      <c r="AP266" s="118"/>
      <c r="AQ266" s="234" t="s">
        <v>24914</v>
      </c>
      <c r="AR266" s="118"/>
      <c r="AS266" s="118"/>
      <c r="AT266" s="118"/>
    </row>
    <row r="267" spans="1:1022" x14ac:dyDescent="0.25">
      <c r="A267" s="235" t="s">
        <v>5398</v>
      </c>
      <c r="B267" s="163">
        <v>266</v>
      </c>
      <c r="C267" s="317" t="s">
        <v>5399</v>
      </c>
      <c r="D267" s="177" t="s">
        <v>5400</v>
      </c>
      <c r="E267" s="187"/>
      <c r="F267" s="187"/>
      <c r="G267" s="177"/>
      <c r="H267" s="177"/>
      <c r="I267" s="319">
        <v>17.8</v>
      </c>
      <c r="J267" s="334"/>
      <c r="K267" s="334"/>
      <c r="L267" s="334"/>
      <c r="M267" s="334"/>
      <c r="N267" s="334"/>
      <c r="O267" s="339"/>
      <c r="P267" s="334"/>
      <c r="Q267" s="334"/>
      <c r="R267" s="334"/>
      <c r="S267" s="334"/>
      <c r="T267" s="334"/>
      <c r="U267" s="340"/>
      <c r="V267" s="237">
        <f t="shared" si="149"/>
        <v>100</v>
      </c>
      <c r="W267" s="237">
        <f t="shared" si="163"/>
        <v>100</v>
      </c>
      <c r="X267" s="237">
        <f t="shared" si="162"/>
        <v>100</v>
      </c>
      <c r="Y267" s="237">
        <f t="shared" si="156"/>
        <v>100</v>
      </c>
      <c r="Z267" s="237">
        <f t="shared" si="157"/>
        <v>100</v>
      </c>
      <c r="AA267" s="238">
        <f t="shared" si="158"/>
        <v>100</v>
      </c>
      <c r="AB267" s="238">
        <f t="shared" si="159"/>
        <v>100</v>
      </c>
      <c r="AC267" s="238">
        <f t="shared" si="160"/>
        <v>100</v>
      </c>
      <c r="AD267" s="416">
        <f t="shared" si="155"/>
        <v>100</v>
      </c>
      <c r="AE267" s="416">
        <f t="shared" si="161"/>
        <v>100</v>
      </c>
      <c r="AF267" s="239">
        <f t="shared" si="164"/>
        <v>100</v>
      </c>
      <c r="AG267" s="239">
        <f t="shared" si="165"/>
        <v>100</v>
      </c>
      <c r="AH267" s="239">
        <f t="shared" si="166"/>
        <v>100</v>
      </c>
      <c r="AI267" s="239">
        <f t="shared" si="167"/>
        <v>100</v>
      </c>
      <c r="AJ267" s="225" t="s">
        <v>24601</v>
      </c>
      <c r="AK267" s="236"/>
      <c r="AL267" s="187"/>
      <c r="AM267" s="214"/>
      <c r="AN267" s="187"/>
      <c r="AO267" s="187"/>
      <c r="AQ267" s="167" t="s">
        <v>5401</v>
      </c>
    </row>
    <row r="268" spans="1:1022" x14ac:dyDescent="0.25">
      <c r="A268" s="208" t="s">
        <v>950</v>
      </c>
      <c r="B268" s="163">
        <v>267</v>
      </c>
      <c r="C268" s="162" t="s">
        <v>951</v>
      </c>
      <c r="D268" s="175" t="s">
        <v>952</v>
      </c>
      <c r="E268" s="429"/>
      <c r="F268" s="193">
        <v>4</v>
      </c>
      <c r="G268" s="180"/>
      <c r="H268" s="180"/>
      <c r="I268" s="319"/>
      <c r="J268" s="332">
        <v>2</v>
      </c>
      <c r="K268" s="353">
        <v>2</v>
      </c>
      <c r="L268" s="140"/>
      <c r="M268" s="140"/>
      <c r="N268" s="140"/>
      <c r="O268" s="140"/>
      <c r="P268" s="140"/>
      <c r="Q268" s="353">
        <v>2</v>
      </c>
      <c r="R268" s="332" t="s">
        <v>752</v>
      </c>
      <c r="S268" s="140"/>
      <c r="T268" s="140"/>
      <c r="U268" s="140"/>
      <c r="V268" s="219">
        <f t="shared" si="149"/>
        <v>100</v>
      </c>
      <c r="W268" s="219">
        <f t="shared" si="163"/>
        <v>100</v>
      </c>
      <c r="X268" s="219">
        <f t="shared" si="162"/>
        <v>100</v>
      </c>
      <c r="Y268" s="219">
        <f t="shared" si="156"/>
        <v>100</v>
      </c>
      <c r="Z268" s="219">
        <f t="shared" si="157"/>
        <v>100</v>
      </c>
      <c r="AA268" s="220">
        <f t="shared" si="158"/>
        <v>1</v>
      </c>
      <c r="AB268" s="220">
        <f t="shared" si="159"/>
        <v>0.1</v>
      </c>
      <c r="AC268" s="220">
        <f t="shared" si="160"/>
        <v>100</v>
      </c>
      <c r="AD268" s="416">
        <f t="shared" si="155"/>
        <v>100</v>
      </c>
      <c r="AE268" s="416">
        <f t="shared" si="161"/>
        <v>100</v>
      </c>
      <c r="AF268" s="212">
        <f t="shared" si="164"/>
        <v>10</v>
      </c>
      <c r="AG268" s="212">
        <f t="shared" si="165"/>
        <v>10</v>
      </c>
      <c r="AH268" s="212">
        <f t="shared" si="166"/>
        <v>100</v>
      </c>
      <c r="AI268" s="212">
        <f t="shared" si="167"/>
        <v>100</v>
      </c>
      <c r="AJ268" s="214"/>
      <c r="AK268" s="412"/>
      <c r="AL268" s="193"/>
      <c r="AM268" s="214"/>
      <c r="AN268" s="412"/>
      <c r="AO268" s="412"/>
      <c r="AP268" s="412"/>
      <c r="AQ268" s="394" t="s">
        <v>760</v>
      </c>
      <c r="AR268" s="412"/>
      <c r="AS268" s="412"/>
      <c r="AT268" s="412"/>
      <c r="AU268" s="412"/>
      <c r="AV268" s="412"/>
      <c r="AW268" s="412"/>
      <c r="AX268" s="412"/>
      <c r="AY268" s="412"/>
      <c r="AZ268" s="412"/>
      <c r="BA268" s="412"/>
      <c r="BB268" s="412"/>
      <c r="BC268" s="412"/>
      <c r="BD268" s="412"/>
      <c r="BE268" s="412"/>
      <c r="BF268" s="412"/>
      <c r="BG268" s="412"/>
      <c r="BH268" s="412"/>
      <c r="BI268" s="412"/>
      <c r="BJ268" s="412"/>
      <c r="BK268" s="412"/>
      <c r="BL268" s="412"/>
      <c r="BM268" s="412"/>
      <c r="BN268" s="412"/>
      <c r="BO268" s="412"/>
      <c r="BP268" s="412"/>
      <c r="BQ268" s="412"/>
      <c r="BR268" s="412"/>
      <c r="BS268" s="412"/>
      <c r="BT268" s="412"/>
      <c r="BU268" s="412"/>
      <c r="BV268" s="412"/>
      <c r="BW268" s="412"/>
      <c r="BX268" s="412"/>
      <c r="BY268" s="412"/>
      <c r="BZ268" s="412"/>
      <c r="CA268" s="412"/>
      <c r="CB268" s="412"/>
      <c r="CC268" s="412"/>
      <c r="CD268" s="412"/>
      <c r="CE268" s="412"/>
      <c r="CF268" s="412"/>
      <c r="CG268" s="412"/>
      <c r="CH268" s="412"/>
      <c r="CI268" s="412"/>
      <c r="CJ268" s="412"/>
      <c r="CK268" s="412"/>
      <c r="CL268" s="412"/>
      <c r="CM268" s="412"/>
      <c r="CN268" s="412"/>
      <c r="CO268" s="412"/>
      <c r="CP268" s="412"/>
      <c r="CQ268" s="412"/>
      <c r="CR268" s="412"/>
      <c r="CS268" s="412"/>
      <c r="CT268" s="412"/>
      <c r="CU268" s="412"/>
      <c r="CV268" s="412"/>
      <c r="CW268" s="412"/>
      <c r="CX268" s="412"/>
      <c r="CY268" s="412"/>
      <c r="CZ268" s="412"/>
      <c r="DA268" s="412"/>
      <c r="DB268" s="412"/>
      <c r="DC268" s="412"/>
      <c r="DD268" s="412"/>
      <c r="DE268" s="412"/>
      <c r="DF268" s="412"/>
      <c r="DG268" s="412"/>
      <c r="DH268" s="412"/>
      <c r="DI268" s="412"/>
      <c r="DJ268" s="412"/>
      <c r="DK268" s="412"/>
      <c r="DL268" s="412"/>
      <c r="DM268" s="412"/>
      <c r="DN268" s="412"/>
      <c r="DO268" s="412"/>
      <c r="DP268" s="412"/>
      <c r="DQ268" s="412"/>
      <c r="DR268" s="412"/>
      <c r="DS268" s="412"/>
      <c r="DT268" s="412"/>
      <c r="DU268" s="412"/>
      <c r="DV268" s="412"/>
      <c r="DW268" s="412"/>
      <c r="DX268" s="412"/>
      <c r="DY268" s="412"/>
      <c r="DZ268" s="412"/>
      <c r="EA268" s="412"/>
      <c r="EB268" s="412"/>
      <c r="EC268" s="412"/>
      <c r="ED268" s="412"/>
      <c r="EE268" s="412"/>
      <c r="EF268" s="412"/>
      <c r="EG268" s="412"/>
      <c r="EH268" s="412"/>
      <c r="EI268" s="412"/>
      <c r="EJ268" s="412"/>
      <c r="EK268" s="412"/>
      <c r="EL268" s="412"/>
      <c r="EM268" s="412"/>
      <c r="EN268" s="412"/>
      <c r="EO268" s="412"/>
      <c r="EP268" s="412"/>
      <c r="EQ268" s="412"/>
      <c r="ER268" s="412"/>
      <c r="ES268" s="412"/>
      <c r="ET268" s="412"/>
      <c r="EU268" s="412"/>
      <c r="EV268" s="412"/>
      <c r="EW268" s="412"/>
      <c r="EX268" s="412"/>
      <c r="EY268" s="412"/>
      <c r="EZ268" s="412"/>
      <c r="FA268" s="412"/>
      <c r="FB268" s="412"/>
      <c r="FC268" s="412"/>
      <c r="FD268" s="412"/>
      <c r="FE268" s="412"/>
      <c r="FF268" s="412"/>
      <c r="FG268" s="412"/>
      <c r="FH268" s="412"/>
      <c r="FI268" s="412"/>
      <c r="FJ268" s="412"/>
      <c r="FK268" s="412"/>
      <c r="FL268" s="412"/>
      <c r="FM268" s="412"/>
      <c r="FN268" s="412"/>
      <c r="FO268" s="412"/>
      <c r="FP268" s="412"/>
      <c r="FQ268" s="412"/>
      <c r="FR268" s="412"/>
      <c r="FS268" s="412"/>
      <c r="FT268" s="412"/>
      <c r="FU268" s="412"/>
      <c r="FV268" s="412"/>
      <c r="FW268" s="412"/>
      <c r="FX268" s="412"/>
      <c r="FY268" s="412"/>
      <c r="FZ268" s="412"/>
      <c r="GA268" s="412"/>
      <c r="GB268" s="412"/>
      <c r="GC268" s="412"/>
      <c r="GD268" s="412"/>
      <c r="GE268" s="412"/>
      <c r="GF268" s="412"/>
      <c r="GG268" s="412"/>
      <c r="GH268" s="412"/>
      <c r="GI268" s="412"/>
      <c r="GJ268" s="412"/>
      <c r="GK268" s="412"/>
      <c r="GL268" s="412"/>
      <c r="GM268" s="412"/>
      <c r="GN268" s="412"/>
      <c r="GO268" s="412"/>
      <c r="GP268" s="412"/>
      <c r="GQ268" s="412"/>
      <c r="GR268" s="412"/>
      <c r="GS268" s="412"/>
      <c r="GT268" s="412"/>
      <c r="GU268" s="412"/>
      <c r="GV268" s="412"/>
      <c r="GW268" s="412"/>
      <c r="GX268" s="412"/>
      <c r="GY268" s="412"/>
      <c r="GZ268" s="412"/>
      <c r="HA268" s="412"/>
      <c r="HB268" s="412"/>
      <c r="HC268" s="412"/>
      <c r="HD268" s="412"/>
      <c r="HE268" s="412"/>
      <c r="HF268" s="412"/>
      <c r="HG268" s="412"/>
      <c r="HH268" s="412"/>
      <c r="HI268" s="412"/>
      <c r="HJ268" s="412"/>
      <c r="HK268" s="412"/>
      <c r="HL268" s="412"/>
      <c r="HM268" s="412"/>
      <c r="HN268" s="412"/>
      <c r="HO268" s="412"/>
      <c r="HP268" s="412"/>
      <c r="HQ268" s="412"/>
      <c r="HR268" s="412"/>
      <c r="HS268" s="412"/>
      <c r="HT268" s="412"/>
      <c r="HU268" s="412"/>
      <c r="HV268" s="412"/>
      <c r="HW268" s="412"/>
      <c r="HX268" s="412"/>
      <c r="HY268" s="412"/>
      <c r="HZ268" s="412"/>
      <c r="IA268" s="412"/>
      <c r="IB268" s="412"/>
      <c r="IC268" s="412"/>
      <c r="ID268" s="412"/>
      <c r="IE268" s="412"/>
      <c r="IF268" s="412"/>
      <c r="IG268" s="412"/>
      <c r="IH268" s="412"/>
      <c r="II268" s="412"/>
      <c r="IJ268" s="412"/>
      <c r="IK268" s="412"/>
      <c r="IL268" s="412"/>
      <c r="IM268" s="412"/>
      <c r="IN268" s="412"/>
      <c r="IO268" s="412"/>
      <c r="IP268" s="412"/>
      <c r="IQ268" s="412"/>
      <c r="IR268" s="412"/>
      <c r="IS268" s="412"/>
      <c r="IT268" s="412"/>
      <c r="IU268" s="412"/>
      <c r="IV268" s="412"/>
      <c r="IW268" s="412"/>
      <c r="IX268" s="412"/>
      <c r="IY268" s="412"/>
      <c r="IZ268" s="412"/>
      <c r="JA268" s="412"/>
      <c r="JB268" s="412"/>
      <c r="JC268" s="412"/>
      <c r="JD268" s="412"/>
      <c r="JE268" s="412"/>
      <c r="JF268" s="412"/>
      <c r="JG268" s="412"/>
      <c r="JH268" s="412"/>
      <c r="JI268" s="412"/>
      <c r="JJ268" s="412"/>
      <c r="JK268" s="412"/>
      <c r="JL268" s="412"/>
      <c r="JM268" s="412"/>
      <c r="JN268" s="412"/>
      <c r="JO268" s="412"/>
      <c r="JP268" s="412"/>
      <c r="JQ268" s="412"/>
      <c r="JR268" s="412"/>
      <c r="JS268" s="412"/>
      <c r="JT268" s="412"/>
      <c r="JU268" s="412"/>
      <c r="JV268" s="412"/>
      <c r="JW268" s="412"/>
      <c r="JX268" s="412"/>
      <c r="JY268" s="412"/>
      <c r="JZ268" s="412"/>
      <c r="KA268" s="412"/>
      <c r="KB268" s="412"/>
      <c r="KC268" s="412"/>
      <c r="KD268" s="412"/>
      <c r="KE268" s="412"/>
      <c r="KF268" s="412"/>
      <c r="KG268" s="412"/>
      <c r="KH268" s="412"/>
      <c r="KI268" s="412"/>
      <c r="KJ268" s="412"/>
      <c r="KK268" s="412"/>
      <c r="KL268" s="412"/>
      <c r="KM268" s="412"/>
      <c r="KN268" s="412"/>
      <c r="KO268" s="412"/>
      <c r="KP268" s="412"/>
      <c r="KQ268" s="412"/>
      <c r="KR268" s="412"/>
      <c r="KS268" s="412"/>
      <c r="KT268" s="412"/>
      <c r="KU268" s="412"/>
      <c r="KV268" s="412"/>
      <c r="KW268" s="412"/>
      <c r="KX268" s="412"/>
      <c r="KY268" s="412"/>
      <c r="KZ268" s="412"/>
      <c r="LA268" s="412"/>
      <c r="LB268" s="412"/>
      <c r="LC268" s="412"/>
      <c r="LD268" s="412"/>
      <c r="LE268" s="412"/>
      <c r="LF268" s="412"/>
      <c r="LG268" s="412"/>
      <c r="LH268" s="412"/>
      <c r="LI268" s="412"/>
      <c r="LJ268" s="412"/>
      <c r="LK268" s="412"/>
      <c r="LL268" s="412"/>
      <c r="LM268" s="412"/>
      <c r="LN268" s="412"/>
      <c r="LO268" s="412"/>
      <c r="LP268" s="412"/>
      <c r="LQ268" s="412"/>
      <c r="LR268" s="412"/>
      <c r="LS268" s="412"/>
      <c r="LT268" s="412"/>
      <c r="LU268" s="412"/>
      <c r="LV268" s="412"/>
      <c r="LW268" s="412"/>
      <c r="LX268" s="412"/>
      <c r="LY268" s="412"/>
      <c r="LZ268" s="412"/>
      <c r="MA268" s="412"/>
      <c r="MB268" s="412"/>
      <c r="MC268" s="412"/>
      <c r="MD268" s="412"/>
      <c r="ME268" s="412"/>
      <c r="MF268" s="412"/>
      <c r="MG268" s="412"/>
      <c r="MH268" s="412"/>
      <c r="MI268" s="412"/>
      <c r="MJ268" s="412"/>
      <c r="MK268" s="412"/>
      <c r="ML268" s="412"/>
      <c r="MM268" s="412"/>
      <c r="MN268" s="412"/>
      <c r="MO268" s="412"/>
      <c r="MP268" s="412"/>
      <c r="MQ268" s="412"/>
      <c r="MR268" s="412"/>
      <c r="MS268" s="412"/>
      <c r="MT268" s="412"/>
      <c r="MU268" s="412"/>
      <c r="MV268" s="412"/>
      <c r="MW268" s="412"/>
      <c r="MX268" s="412"/>
      <c r="MY268" s="412"/>
      <c r="MZ268" s="412"/>
      <c r="NA268" s="412"/>
      <c r="NB268" s="412"/>
      <c r="NC268" s="412"/>
      <c r="ND268" s="412"/>
      <c r="NE268" s="412"/>
      <c r="NF268" s="412"/>
      <c r="NG268" s="412"/>
      <c r="NH268" s="412"/>
      <c r="NI268" s="412"/>
      <c r="NJ268" s="412"/>
      <c r="NK268" s="412"/>
      <c r="NL268" s="412"/>
      <c r="NM268" s="412"/>
      <c r="NN268" s="412"/>
      <c r="NO268" s="412"/>
      <c r="NP268" s="412"/>
      <c r="NQ268" s="412"/>
      <c r="NR268" s="412"/>
      <c r="NS268" s="412"/>
      <c r="NT268" s="412"/>
      <c r="NU268" s="412"/>
      <c r="NV268" s="412"/>
      <c r="NW268" s="412"/>
      <c r="NX268" s="412"/>
      <c r="NY268" s="412"/>
      <c r="NZ268" s="412"/>
      <c r="OA268" s="412"/>
      <c r="OB268" s="412"/>
      <c r="OC268" s="412"/>
      <c r="OD268" s="412"/>
      <c r="OE268" s="412"/>
      <c r="OF268" s="412"/>
      <c r="OG268" s="412"/>
      <c r="OH268" s="412"/>
      <c r="OI268" s="412"/>
      <c r="OJ268" s="412"/>
      <c r="OK268" s="412"/>
      <c r="OL268" s="412"/>
      <c r="OM268" s="412"/>
      <c r="ON268" s="412"/>
      <c r="OO268" s="412"/>
      <c r="OP268" s="412"/>
      <c r="OQ268" s="412"/>
      <c r="OR268" s="412"/>
      <c r="OS268" s="412"/>
      <c r="OT268" s="412"/>
      <c r="OU268" s="412"/>
      <c r="OV268" s="412"/>
      <c r="OW268" s="412"/>
      <c r="OX268" s="412"/>
      <c r="OY268" s="412"/>
      <c r="OZ268" s="412"/>
      <c r="PA268" s="412"/>
      <c r="PB268" s="412"/>
      <c r="PC268" s="412"/>
      <c r="PD268" s="412"/>
      <c r="PE268" s="412"/>
      <c r="PF268" s="412"/>
      <c r="PG268" s="412"/>
      <c r="PH268" s="412"/>
      <c r="PI268" s="412"/>
      <c r="PJ268" s="412"/>
      <c r="PK268" s="412"/>
      <c r="PL268" s="412"/>
      <c r="PM268" s="412"/>
      <c r="PN268" s="412"/>
      <c r="PO268" s="412"/>
      <c r="PP268" s="412"/>
      <c r="PQ268" s="412"/>
      <c r="PR268" s="412"/>
      <c r="PS268" s="412"/>
      <c r="PT268" s="412"/>
      <c r="PU268" s="412"/>
      <c r="PV268" s="412"/>
      <c r="PW268" s="412"/>
      <c r="PX268" s="412"/>
      <c r="PY268" s="412"/>
      <c r="PZ268" s="412"/>
      <c r="QA268" s="412"/>
      <c r="QB268" s="412"/>
      <c r="QC268" s="412"/>
      <c r="QD268" s="412"/>
      <c r="QE268" s="412"/>
      <c r="QF268" s="412"/>
      <c r="QG268" s="412"/>
      <c r="QH268" s="412"/>
      <c r="QI268" s="412"/>
      <c r="QJ268" s="412"/>
      <c r="QK268" s="412"/>
      <c r="QL268" s="412"/>
      <c r="QM268" s="412"/>
      <c r="QN268" s="412"/>
      <c r="QO268" s="412"/>
      <c r="QP268" s="412"/>
      <c r="QQ268" s="412"/>
      <c r="QR268" s="412"/>
      <c r="QS268" s="412"/>
      <c r="QT268" s="412"/>
      <c r="QU268" s="412"/>
      <c r="QV268" s="412"/>
      <c r="QW268" s="412"/>
      <c r="QX268" s="412"/>
      <c r="QY268" s="412"/>
      <c r="QZ268" s="412"/>
      <c r="RA268" s="412"/>
      <c r="RB268" s="412"/>
      <c r="RC268" s="412"/>
      <c r="RD268" s="412"/>
      <c r="RE268" s="412"/>
      <c r="RF268" s="412"/>
      <c r="RG268" s="412"/>
      <c r="RH268" s="412"/>
      <c r="RI268" s="412"/>
      <c r="RJ268" s="412"/>
      <c r="RK268" s="412"/>
      <c r="RL268" s="412"/>
      <c r="RM268" s="412"/>
      <c r="RN268" s="412"/>
      <c r="RO268" s="412"/>
      <c r="RP268" s="412"/>
      <c r="RQ268" s="412"/>
      <c r="RR268" s="412"/>
      <c r="RS268" s="412"/>
      <c r="RT268" s="412"/>
      <c r="RU268" s="412"/>
      <c r="RV268" s="412"/>
      <c r="RW268" s="412"/>
      <c r="RX268" s="412"/>
      <c r="RY268" s="412"/>
      <c r="RZ268" s="412"/>
      <c r="SA268" s="412"/>
      <c r="SB268" s="412"/>
      <c r="SC268" s="412"/>
      <c r="SD268" s="412"/>
      <c r="SE268" s="412"/>
      <c r="SF268" s="412"/>
      <c r="SG268" s="412"/>
      <c r="SH268" s="412"/>
      <c r="SI268" s="412"/>
      <c r="SJ268" s="412"/>
      <c r="SK268" s="412"/>
      <c r="SL268" s="412"/>
      <c r="SM268" s="412"/>
      <c r="SN268" s="412"/>
      <c r="SO268" s="412"/>
      <c r="SP268" s="412"/>
      <c r="SQ268" s="412"/>
      <c r="SR268" s="412"/>
      <c r="SS268" s="412"/>
      <c r="ST268" s="412"/>
      <c r="SU268" s="412"/>
      <c r="SV268" s="412"/>
      <c r="SW268" s="412"/>
      <c r="SX268" s="412"/>
      <c r="SY268" s="412"/>
      <c r="SZ268" s="412"/>
      <c r="TA268" s="412"/>
      <c r="TB268" s="412"/>
      <c r="TC268" s="412"/>
      <c r="TD268" s="412"/>
      <c r="TE268" s="412"/>
      <c r="TF268" s="412"/>
      <c r="TG268" s="412"/>
      <c r="TH268" s="412"/>
      <c r="TI268" s="412"/>
      <c r="TJ268" s="412"/>
      <c r="TK268" s="412"/>
      <c r="TL268" s="412"/>
      <c r="TM268" s="412"/>
      <c r="TN268" s="412"/>
      <c r="TO268" s="412"/>
      <c r="TP268" s="412"/>
      <c r="TQ268" s="412"/>
      <c r="TR268" s="412"/>
      <c r="TS268" s="412"/>
      <c r="TT268" s="412"/>
      <c r="TU268" s="412"/>
      <c r="TV268" s="412"/>
      <c r="TW268" s="412"/>
      <c r="TX268" s="412"/>
      <c r="TY268" s="412"/>
      <c r="TZ268" s="412"/>
      <c r="UA268" s="412"/>
      <c r="UB268" s="412"/>
      <c r="UC268" s="412"/>
      <c r="UD268" s="412"/>
      <c r="UE268" s="412"/>
      <c r="UF268" s="412"/>
      <c r="UG268" s="412"/>
      <c r="UH268" s="412"/>
      <c r="UI268" s="412"/>
      <c r="UJ268" s="412"/>
      <c r="UK268" s="412"/>
      <c r="UL268" s="412"/>
      <c r="UM268" s="412"/>
      <c r="UN268" s="412"/>
      <c r="UO268" s="412"/>
      <c r="UP268" s="412"/>
      <c r="UQ268" s="412"/>
      <c r="UR268" s="412"/>
      <c r="US268" s="412"/>
      <c r="UT268" s="412"/>
      <c r="UU268" s="412"/>
      <c r="UV268" s="412"/>
      <c r="UW268" s="412"/>
      <c r="UX268" s="412"/>
      <c r="UY268" s="412"/>
      <c r="UZ268" s="412"/>
      <c r="VA268" s="412"/>
      <c r="VB268" s="412"/>
      <c r="VC268" s="412"/>
      <c r="VD268" s="412"/>
      <c r="VE268" s="412"/>
      <c r="VF268" s="412"/>
      <c r="VG268" s="412"/>
      <c r="VH268" s="412"/>
      <c r="VI268" s="412"/>
      <c r="VJ268" s="412"/>
      <c r="VK268" s="412"/>
      <c r="VL268" s="412"/>
      <c r="VM268" s="412"/>
      <c r="VN268" s="412"/>
      <c r="VO268" s="412"/>
      <c r="VP268" s="412"/>
      <c r="VQ268" s="412"/>
      <c r="VR268" s="412"/>
      <c r="VS268" s="412"/>
      <c r="VT268" s="412"/>
      <c r="VU268" s="412"/>
      <c r="VV268" s="412"/>
      <c r="VW268" s="412"/>
      <c r="VX268" s="412"/>
      <c r="VY268" s="412"/>
      <c r="VZ268" s="412"/>
      <c r="WA268" s="412"/>
      <c r="WB268" s="412"/>
      <c r="WC268" s="412"/>
      <c r="WD268" s="412"/>
      <c r="WE268" s="412"/>
      <c r="WF268" s="412"/>
      <c r="WG268" s="412"/>
      <c r="WH268" s="412"/>
      <c r="WI268" s="412"/>
      <c r="WJ268" s="412"/>
      <c r="WK268" s="412"/>
      <c r="WL268" s="412"/>
      <c r="WM268" s="412"/>
      <c r="WN268" s="412"/>
      <c r="WO268" s="412"/>
      <c r="WP268" s="412"/>
      <c r="WQ268" s="412"/>
      <c r="WR268" s="412"/>
      <c r="WS268" s="412"/>
      <c r="WT268" s="412"/>
      <c r="WU268" s="412"/>
      <c r="WV268" s="412"/>
      <c r="WW268" s="412"/>
      <c r="WX268" s="412"/>
      <c r="WY268" s="412"/>
      <c r="WZ268" s="412"/>
      <c r="XA268" s="412"/>
      <c r="XB268" s="412"/>
      <c r="XC268" s="412"/>
      <c r="XD268" s="412"/>
      <c r="XE268" s="412"/>
      <c r="XF268" s="412"/>
      <c r="XG268" s="412"/>
      <c r="XH268" s="412"/>
      <c r="XI268" s="412"/>
      <c r="XJ268" s="412"/>
      <c r="XK268" s="412"/>
      <c r="XL268" s="412"/>
      <c r="XM268" s="412"/>
      <c r="XN268" s="412"/>
      <c r="XO268" s="412"/>
      <c r="XP268" s="412"/>
      <c r="XQ268" s="412"/>
      <c r="XR268" s="412"/>
      <c r="XS268" s="412"/>
      <c r="XT268" s="412"/>
      <c r="XU268" s="412"/>
      <c r="XV268" s="412"/>
      <c r="XW268" s="412"/>
      <c r="XX268" s="412"/>
      <c r="XY268" s="412"/>
      <c r="XZ268" s="412"/>
      <c r="YA268" s="412"/>
      <c r="YB268" s="412"/>
      <c r="YC268" s="412"/>
      <c r="YD268" s="412"/>
      <c r="YE268" s="412"/>
      <c r="YF268" s="412"/>
      <c r="YG268" s="412"/>
      <c r="YH268" s="412"/>
      <c r="YI268" s="412"/>
      <c r="YJ268" s="412"/>
      <c r="YK268" s="412"/>
      <c r="YL268" s="412"/>
      <c r="YM268" s="412"/>
      <c r="YN268" s="412"/>
      <c r="YO268" s="412"/>
      <c r="YP268" s="412"/>
      <c r="YQ268" s="412"/>
      <c r="YR268" s="412"/>
      <c r="YS268" s="412"/>
      <c r="YT268" s="412"/>
      <c r="YU268" s="412"/>
      <c r="YV268" s="412"/>
      <c r="YW268" s="412"/>
      <c r="YX268" s="412"/>
      <c r="YY268" s="412"/>
      <c r="YZ268" s="412"/>
      <c r="ZA268" s="412"/>
      <c r="ZB268" s="412"/>
      <c r="ZC268" s="412"/>
      <c r="ZD268" s="412"/>
      <c r="ZE268" s="412"/>
      <c r="ZF268" s="412"/>
      <c r="ZG268" s="412"/>
      <c r="ZH268" s="412"/>
      <c r="ZI268" s="412"/>
      <c r="ZJ268" s="412"/>
      <c r="ZK268" s="412"/>
      <c r="ZL268" s="412"/>
      <c r="ZM268" s="412"/>
      <c r="ZN268" s="412"/>
      <c r="ZO268" s="412"/>
      <c r="ZP268" s="412"/>
      <c r="ZQ268" s="412"/>
      <c r="ZR268" s="412"/>
      <c r="ZS268" s="412"/>
      <c r="ZT268" s="412"/>
      <c r="ZU268" s="412"/>
      <c r="ZV268" s="412"/>
      <c r="ZW268" s="412"/>
      <c r="ZX268" s="412"/>
      <c r="ZY268" s="412"/>
      <c r="ZZ268" s="412"/>
      <c r="AAA268" s="412"/>
      <c r="AAB268" s="412"/>
      <c r="AAC268" s="412"/>
      <c r="AAD268" s="412"/>
      <c r="AAE268" s="412"/>
      <c r="AAF268" s="412"/>
      <c r="AAG268" s="412"/>
      <c r="AAH268" s="412"/>
      <c r="AAI268" s="412"/>
      <c r="AAJ268" s="412"/>
      <c r="AAK268" s="412"/>
      <c r="AAL268" s="412"/>
      <c r="AAM268" s="412"/>
      <c r="AAN268" s="412"/>
      <c r="AAO268" s="412"/>
      <c r="AAP268" s="412"/>
      <c r="AAQ268" s="412"/>
      <c r="AAR268" s="412"/>
      <c r="AAS268" s="412"/>
      <c r="AAT268" s="412"/>
      <c r="AAU268" s="412"/>
      <c r="AAV268" s="412"/>
      <c r="AAW268" s="412"/>
      <c r="AAX268" s="412"/>
      <c r="AAY268" s="412"/>
      <c r="AAZ268" s="412"/>
      <c r="ABA268" s="412"/>
      <c r="ABB268" s="412"/>
      <c r="ABC268" s="412"/>
      <c r="ABD268" s="412"/>
      <c r="ABE268" s="412"/>
      <c r="ABF268" s="412"/>
      <c r="ABG268" s="412"/>
      <c r="ABH268" s="412"/>
      <c r="ABI268" s="412"/>
      <c r="ABJ268" s="412"/>
      <c r="ABK268" s="412"/>
      <c r="ABL268" s="412"/>
      <c r="ABM268" s="412"/>
      <c r="ABN268" s="412"/>
      <c r="ABO268" s="412"/>
      <c r="ABP268" s="412"/>
      <c r="ABQ268" s="412"/>
      <c r="ABR268" s="412"/>
      <c r="ABS268" s="412"/>
      <c r="ABT268" s="412"/>
      <c r="ABU268" s="412"/>
      <c r="ABV268" s="412"/>
      <c r="ABW268" s="412"/>
      <c r="ABX268" s="412"/>
      <c r="ABY268" s="412"/>
      <c r="ABZ268" s="412"/>
      <c r="ACA268" s="412"/>
      <c r="ACB268" s="412"/>
      <c r="ACC268" s="412"/>
      <c r="ACD268" s="412"/>
      <c r="ACE268" s="412"/>
      <c r="ACF268" s="412"/>
      <c r="ACG268" s="412"/>
      <c r="ACH268" s="412"/>
      <c r="ACI268" s="412"/>
      <c r="ACJ268" s="412"/>
      <c r="ACK268" s="412"/>
      <c r="ACL268" s="412"/>
      <c r="ACM268" s="412"/>
      <c r="ACN268" s="412"/>
      <c r="ACO268" s="412"/>
      <c r="ACP268" s="412"/>
      <c r="ACQ268" s="412"/>
      <c r="ACR268" s="412"/>
      <c r="ACS268" s="412"/>
      <c r="ACT268" s="412"/>
      <c r="ACU268" s="412"/>
      <c r="ACV268" s="412"/>
      <c r="ACW268" s="412"/>
      <c r="ACX268" s="412"/>
      <c r="ACY268" s="412"/>
      <c r="ACZ268" s="412"/>
      <c r="ADA268" s="412"/>
      <c r="ADB268" s="412"/>
      <c r="ADC268" s="412"/>
      <c r="ADD268" s="412"/>
      <c r="ADE268" s="412"/>
      <c r="ADF268" s="412"/>
      <c r="ADG268" s="412"/>
      <c r="ADH268" s="412"/>
      <c r="ADI268" s="412"/>
      <c r="ADJ268" s="412"/>
      <c r="ADK268" s="412"/>
      <c r="ADL268" s="412"/>
      <c r="ADM268" s="412"/>
      <c r="ADN268" s="412"/>
      <c r="ADO268" s="412"/>
      <c r="ADP268" s="412"/>
      <c r="ADQ268" s="412"/>
      <c r="ADR268" s="412"/>
      <c r="ADS268" s="412"/>
      <c r="ADT268" s="412"/>
      <c r="ADU268" s="412"/>
      <c r="ADV268" s="412"/>
      <c r="ADW268" s="412"/>
      <c r="ADX268" s="412"/>
      <c r="ADY268" s="412"/>
      <c r="ADZ268" s="412"/>
      <c r="AEA268" s="412"/>
      <c r="AEB268" s="412"/>
      <c r="AEC268" s="412"/>
      <c r="AED268" s="412"/>
      <c r="AEE268" s="412"/>
      <c r="AEF268" s="412"/>
      <c r="AEG268" s="412"/>
      <c r="AEH268" s="412"/>
      <c r="AEI268" s="412"/>
      <c r="AEJ268" s="412"/>
      <c r="AEK268" s="412"/>
      <c r="AEL268" s="412"/>
      <c r="AEM268" s="412"/>
      <c r="AEN268" s="412"/>
      <c r="AEO268" s="412"/>
      <c r="AEP268" s="412"/>
      <c r="AEQ268" s="412"/>
      <c r="AER268" s="412"/>
      <c r="AES268" s="412"/>
      <c r="AET268" s="412"/>
      <c r="AEU268" s="412"/>
      <c r="AEV268" s="412"/>
      <c r="AEW268" s="412"/>
      <c r="AEX268" s="412"/>
      <c r="AEY268" s="412"/>
      <c r="AEZ268" s="412"/>
      <c r="AFA268" s="412"/>
      <c r="AFB268" s="412"/>
      <c r="AFC268" s="412"/>
      <c r="AFD268" s="412"/>
      <c r="AFE268" s="412"/>
      <c r="AFF268" s="412"/>
      <c r="AFG268" s="412"/>
      <c r="AFH268" s="412"/>
      <c r="AFI268" s="412"/>
      <c r="AFJ268" s="412"/>
      <c r="AFK268" s="412"/>
      <c r="AFL268" s="412"/>
      <c r="AFM268" s="412"/>
      <c r="AFN268" s="412"/>
      <c r="AFO268" s="412"/>
      <c r="AFP268" s="412"/>
      <c r="AFQ268" s="412"/>
      <c r="AFR268" s="412"/>
      <c r="AFS268" s="412"/>
      <c r="AFT268" s="412"/>
      <c r="AFU268" s="412"/>
      <c r="AFV268" s="412"/>
      <c r="AFW268" s="412"/>
      <c r="AFX268" s="412"/>
      <c r="AFY268" s="412"/>
      <c r="AFZ268" s="412"/>
      <c r="AGA268" s="412"/>
      <c r="AGB268" s="412"/>
      <c r="AGC268" s="412"/>
      <c r="AGD268" s="412"/>
      <c r="AGE268" s="412"/>
      <c r="AGF268" s="412"/>
      <c r="AGG268" s="412"/>
      <c r="AGH268" s="412"/>
      <c r="AGI268" s="412"/>
      <c r="AGJ268" s="412"/>
      <c r="AGK268" s="412"/>
      <c r="AGL268" s="412"/>
      <c r="AGM268" s="412"/>
      <c r="AGN268" s="412"/>
      <c r="AGO268" s="412"/>
      <c r="AGP268" s="412"/>
      <c r="AGQ268" s="412"/>
      <c r="AGR268" s="412"/>
      <c r="AGS268" s="412"/>
      <c r="AGT268" s="412"/>
      <c r="AGU268" s="412"/>
      <c r="AGV268" s="412"/>
      <c r="AGW268" s="412"/>
      <c r="AGX268" s="412"/>
      <c r="AGY268" s="412"/>
      <c r="AGZ268" s="412"/>
      <c r="AHA268" s="412"/>
      <c r="AHB268" s="412"/>
      <c r="AHC268" s="412"/>
      <c r="AHD268" s="412"/>
      <c r="AHE268" s="412"/>
      <c r="AHF268" s="412"/>
      <c r="AHG268" s="412"/>
      <c r="AHH268" s="412"/>
      <c r="AHI268" s="412"/>
      <c r="AHJ268" s="412"/>
      <c r="AHK268" s="412"/>
      <c r="AHL268" s="412"/>
      <c r="AHM268" s="412"/>
      <c r="AHN268" s="412"/>
      <c r="AHO268" s="412"/>
      <c r="AHP268" s="412"/>
      <c r="AHQ268" s="412"/>
      <c r="AHR268" s="412"/>
      <c r="AHS268" s="412"/>
      <c r="AHT268" s="412"/>
      <c r="AHU268" s="412"/>
      <c r="AHV268" s="412"/>
      <c r="AHW268" s="412"/>
      <c r="AHX268" s="412"/>
      <c r="AHY268" s="412"/>
      <c r="AHZ268" s="412"/>
      <c r="AIA268" s="412"/>
      <c r="AIB268" s="412"/>
      <c r="AIC268" s="412"/>
      <c r="AID268" s="412"/>
      <c r="AIE268" s="412"/>
      <c r="AIF268" s="412"/>
      <c r="AIG268" s="412"/>
      <c r="AIH268" s="412"/>
      <c r="AII268" s="412"/>
      <c r="AIJ268" s="412"/>
      <c r="AIK268" s="412"/>
      <c r="AIL268" s="412"/>
      <c r="AIM268" s="412"/>
      <c r="AIN268" s="412"/>
      <c r="AIO268" s="412"/>
      <c r="AIP268" s="412"/>
      <c r="AIQ268" s="412"/>
      <c r="AIR268" s="412"/>
      <c r="AIS268" s="412"/>
      <c r="AIT268" s="412"/>
      <c r="AIU268" s="412"/>
      <c r="AIV268" s="412"/>
      <c r="AIW268" s="412"/>
      <c r="AIX268" s="412"/>
      <c r="AIY268" s="412"/>
      <c r="AIZ268" s="412"/>
      <c r="AJA268" s="412"/>
      <c r="AJB268" s="412"/>
      <c r="AJC268" s="412"/>
      <c r="AJD268" s="412"/>
      <c r="AJE268" s="412"/>
      <c r="AJF268" s="412"/>
      <c r="AJG268" s="412"/>
      <c r="AJH268" s="412"/>
      <c r="AJI268" s="412"/>
      <c r="AJJ268" s="412"/>
      <c r="AJK268" s="412"/>
      <c r="AJL268" s="412"/>
      <c r="AJM268" s="412"/>
      <c r="AJN268" s="412"/>
      <c r="AJO268" s="412"/>
      <c r="AJP268" s="412"/>
      <c r="AJQ268" s="412"/>
      <c r="AJR268" s="412"/>
      <c r="AJS268" s="412"/>
      <c r="AJT268" s="412"/>
      <c r="AJU268" s="412"/>
      <c r="AJV268" s="412"/>
      <c r="AJW268" s="412"/>
      <c r="AJX268" s="412"/>
      <c r="AJY268" s="412"/>
      <c r="AJZ268" s="412"/>
      <c r="AKA268" s="412"/>
      <c r="AKB268" s="412"/>
      <c r="AKC268" s="412"/>
      <c r="AKD268" s="412"/>
      <c r="AKE268" s="412"/>
      <c r="AKF268" s="412"/>
      <c r="AKG268" s="412"/>
      <c r="AKH268" s="412"/>
      <c r="AKI268" s="412"/>
      <c r="AKJ268" s="412"/>
      <c r="AKK268" s="412"/>
      <c r="AKL268" s="412"/>
      <c r="AKM268" s="412"/>
      <c r="AKN268" s="412"/>
      <c r="AKO268" s="412"/>
      <c r="AKP268" s="412"/>
      <c r="AKQ268" s="412"/>
      <c r="AKR268" s="412"/>
      <c r="AKS268" s="412"/>
      <c r="AKT268" s="412"/>
      <c r="AKU268" s="412"/>
      <c r="AKV268" s="412"/>
      <c r="AKW268" s="412"/>
      <c r="AKX268" s="412"/>
      <c r="AKY268" s="412"/>
      <c r="AKZ268" s="412"/>
      <c r="ALA268" s="412"/>
      <c r="ALB268" s="412"/>
      <c r="ALC268" s="412"/>
      <c r="ALD268" s="412"/>
      <c r="ALE268" s="412"/>
      <c r="ALF268" s="412"/>
      <c r="ALG268" s="412"/>
      <c r="ALH268" s="412"/>
      <c r="ALI268" s="412"/>
      <c r="ALJ268" s="412"/>
      <c r="ALK268" s="412"/>
      <c r="ALL268" s="412"/>
      <c r="ALM268" s="412"/>
      <c r="ALN268" s="412"/>
      <c r="ALO268" s="412"/>
      <c r="ALP268" s="412"/>
      <c r="ALQ268" s="412"/>
      <c r="ALR268" s="412"/>
      <c r="ALS268" s="412"/>
      <c r="ALT268" s="412"/>
      <c r="ALU268" s="412"/>
      <c r="ALV268" s="412"/>
      <c r="ALW268" s="412"/>
      <c r="ALX268" s="412"/>
      <c r="ALY268" s="412"/>
      <c r="ALZ268" s="412"/>
      <c r="AMA268" s="412"/>
      <c r="AMB268" s="412"/>
      <c r="AMC268" s="412"/>
      <c r="AMD268" s="412"/>
      <c r="AME268" s="412"/>
      <c r="AMF268" s="412"/>
      <c r="AMG268" s="412"/>
      <c r="AMH268" s="412"/>
    </row>
    <row r="269" spans="1:1022" x14ac:dyDescent="0.25">
      <c r="A269" s="242" t="s">
        <v>953</v>
      </c>
      <c r="B269" s="163">
        <v>268</v>
      </c>
      <c r="C269" s="162" t="s">
        <v>954</v>
      </c>
      <c r="D269" s="176" t="s">
        <v>955</v>
      </c>
      <c r="E269" s="429"/>
      <c r="F269" s="200">
        <v>4</v>
      </c>
      <c r="G269" s="180"/>
      <c r="H269" s="180"/>
      <c r="I269" s="319">
        <v>0.63200000000000001</v>
      </c>
      <c r="J269" s="344"/>
      <c r="K269" s="65">
        <v>2</v>
      </c>
      <c r="L269" s="140"/>
      <c r="M269" s="140"/>
      <c r="N269" s="140"/>
      <c r="O269" s="140"/>
      <c r="P269" s="140"/>
      <c r="Q269" s="65"/>
      <c r="R269" s="140"/>
      <c r="S269" s="140"/>
      <c r="T269" s="140"/>
      <c r="U269" s="140"/>
      <c r="V269" s="219">
        <f t="shared" si="149"/>
        <v>100</v>
      </c>
      <c r="W269" s="219">
        <f t="shared" si="163"/>
        <v>100</v>
      </c>
      <c r="X269" s="219">
        <f t="shared" si="162"/>
        <v>100</v>
      </c>
      <c r="Y269" s="219">
        <f t="shared" si="156"/>
        <v>100</v>
      </c>
      <c r="Z269" s="219">
        <f t="shared" si="157"/>
        <v>100</v>
      </c>
      <c r="AA269" s="220">
        <f t="shared" si="158"/>
        <v>100</v>
      </c>
      <c r="AB269" s="220">
        <f t="shared" si="159"/>
        <v>100</v>
      </c>
      <c r="AC269" s="220">
        <f t="shared" si="160"/>
        <v>100</v>
      </c>
      <c r="AD269" s="416">
        <f t="shared" si="155"/>
        <v>100</v>
      </c>
      <c r="AE269" s="416">
        <f t="shared" si="161"/>
        <v>100</v>
      </c>
      <c r="AF269" s="212">
        <f t="shared" si="164"/>
        <v>10</v>
      </c>
      <c r="AG269" s="212">
        <f t="shared" si="165"/>
        <v>100</v>
      </c>
      <c r="AH269" s="212">
        <f t="shared" si="166"/>
        <v>100</v>
      </c>
      <c r="AI269" s="212">
        <f t="shared" si="167"/>
        <v>100</v>
      </c>
      <c r="AJ269" s="231" t="s">
        <v>24915</v>
      </c>
      <c r="AK269" s="118"/>
      <c r="AL269" s="135"/>
      <c r="AM269" s="214"/>
      <c r="AN269" s="118"/>
      <c r="AO269" s="118"/>
      <c r="AP269" s="118"/>
      <c r="AQ269" s="247" t="s">
        <v>24916</v>
      </c>
      <c r="AR269" s="118"/>
      <c r="AS269" s="118"/>
      <c r="AT269" s="118"/>
      <c r="AU269" s="412"/>
      <c r="AV269" s="412"/>
      <c r="AW269" s="412"/>
      <c r="AX269" s="412"/>
      <c r="AY269" s="412"/>
      <c r="AZ269" s="412"/>
      <c r="BA269" s="412"/>
      <c r="BB269" s="412"/>
      <c r="BC269" s="412"/>
      <c r="BD269" s="412"/>
      <c r="BE269" s="412"/>
      <c r="BF269" s="412"/>
      <c r="BG269" s="412"/>
      <c r="BH269" s="412"/>
      <c r="BI269" s="412"/>
      <c r="BJ269" s="412"/>
      <c r="BK269" s="412"/>
      <c r="BL269" s="412"/>
      <c r="BM269" s="412"/>
      <c r="BN269" s="412"/>
      <c r="BO269" s="412"/>
      <c r="BP269" s="412"/>
      <c r="BQ269" s="412"/>
      <c r="BR269" s="412"/>
      <c r="BS269" s="412"/>
      <c r="BT269" s="412"/>
      <c r="BU269" s="412"/>
      <c r="BV269" s="412"/>
      <c r="BW269" s="412"/>
      <c r="BX269" s="412"/>
      <c r="BY269" s="412"/>
      <c r="BZ269" s="412"/>
      <c r="CA269" s="412"/>
      <c r="CB269" s="412"/>
      <c r="CC269" s="412"/>
      <c r="CD269" s="412"/>
      <c r="CE269" s="412"/>
      <c r="CF269" s="412"/>
      <c r="CG269" s="412"/>
      <c r="CH269" s="412"/>
      <c r="CI269" s="412"/>
      <c r="CJ269" s="412"/>
      <c r="CK269" s="412"/>
      <c r="CL269" s="412"/>
      <c r="CM269" s="412"/>
      <c r="CN269" s="412"/>
      <c r="CO269" s="412"/>
      <c r="CP269" s="412"/>
      <c r="CQ269" s="412"/>
      <c r="CR269" s="412"/>
      <c r="CS269" s="412"/>
      <c r="CT269" s="412"/>
      <c r="CU269" s="412"/>
      <c r="CV269" s="412"/>
      <c r="CW269" s="412"/>
      <c r="CX269" s="412"/>
      <c r="CY269" s="412"/>
      <c r="CZ269" s="412"/>
      <c r="DA269" s="412"/>
      <c r="DB269" s="412"/>
      <c r="DC269" s="412"/>
      <c r="DD269" s="412"/>
      <c r="DE269" s="412"/>
      <c r="DF269" s="412"/>
      <c r="DG269" s="412"/>
      <c r="DH269" s="412"/>
      <c r="DI269" s="412"/>
      <c r="DJ269" s="412"/>
      <c r="DK269" s="412"/>
      <c r="DL269" s="412"/>
      <c r="DM269" s="412"/>
      <c r="DN269" s="412"/>
      <c r="DO269" s="412"/>
      <c r="DP269" s="412"/>
      <c r="DQ269" s="412"/>
      <c r="DR269" s="412"/>
      <c r="DS269" s="412"/>
      <c r="DT269" s="412"/>
      <c r="DU269" s="412"/>
      <c r="DV269" s="412"/>
      <c r="DW269" s="412"/>
      <c r="DX269" s="412"/>
      <c r="DY269" s="412"/>
      <c r="DZ269" s="412"/>
      <c r="EA269" s="412"/>
      <c r="EB269" s="412"/>
      <c r="EC269" s="412"/>
      <c r="ED269" s="412"/>
      <c r="EE269" s="412"/>
      <c r="EF269" s="412"/>
      <c r="EG269" s="412"/>
      <c r="EH269" s="412"/>
      <c r="EI269" s="412"/>
      <c r="EJ269" s="412"/>
      <c r="EK269" s="412"/>
      <c r="EL269" s="412"/>
      <c r="EM269" s="412"/>
      <c r="EN269" s="412"/>
      <c r="EO269" s="412"/>
      <c r="EP269" s="412"/>
      <c r="EQ269" s="412"/>
      <c r="ER269" s="412"/>
      <c r="ES269" s="412"/>
      <c r="ET269" s="412"/>
      <c r="EU269" s="412"/>
      <c r="EV269" s="412"/>
      <c r="EW269" s="412"/>
      <c r="EX269" s="412"/>
      <c r="EY269" s="412"/>
      <c r="EZ269" s="412"/>
      <c r="FA269" s="412"/>
      <c r="FB269" s="412"/>
      <c r="FC269" s="412"/>
      <c r="FD269" s="412"/>
      <c r="FE269" s="412"/>
      <c r="FF269" s="412"/>
      <c r="FG269" s="412"/>
      <c r="FH269" s="412"/>
      <c r="FI269" s="412"/>
      <c r="FJ269" s="412"/>
      <c r="FK269" s="412"/>
      <c r="FL269" s="412"/>
      <c r="FM269" s="412"/>
      <c r="FN269" s="412"/>
      <c r="FO269" s="412"/>
      <c r="FP269" s="412"/>
      <c r="FQ269" s="412"/>
      <c r="FR269" s="412"/>
      <c r="FS269" s="412"/>
      <c r="FT269" s="412"/>
      <c r="FU269" s="412"/>
      <c r="FV269" s="412"/>
      <c r="FW269" s="412"/>
      <c r="FX269" s="412"/>
      <c r="FY269" s="412"/>
      <c r="FZ269" s="412"/>
      <c r="GA269" s="412"/>
      <c r="GB269" s="412"/>
      <c r="GC269" s="412"/>
      <c r="GD269" s="412"/>
      <c r="GE269" s="412"/>
      <c r="GF269" s="412"/>
      <c r="GG269" s="412"/>
      <c r="GH269" s="412"/>
      <c r="GI269" s="412"/>
      <c r="GJ269" s="412"/>
      <c r="GK269" s="412"/>
      <c r="GL269" s="412"/>
      <c r="GM269" s="412"/>
      <c r="GN269" s="412"/>
      <c r="GO269" s="412"/>
      <c r="GP269" s="412"/>
      <c r="GQ269" s="412"/>
      <c r="GR269" s="412"/>
      <c r="GS269" s="412"/>
      <c r="GT269" s="412"/>
      <c r="GU269" s="412"/>
      <c r="GV269" s="412"/>
      <c r="GW269" s="412"/>
      <c r="GX269" s="412"/>
      <c r="GY269" s="412"/>
      <c r="GZ269" s="412"/>
      <c r="HA269" s="412"/>
      <c r="HB269" s="412"/>
      <c r="HC269" s="412"/>
      <c r="HD269" s="412"/>
      <c r="HE269" s="412"/>
      <c r="HF269" s="412"/>
      <c r="HG269" s="412"/>
      <c r="HH269" s="412"/>
      <c r="HI269" s="412"/>
      <c r="HJ269" s="412"/>
      <c r="HK269" s="412"/>
      <c r="HL269" s="412"/>
      <c r="HM269" s="412"/>
      <c r="HN269" s="412"/>
      <c r="HO269" s="412"/>
      <c r="HP269" s="412"/>
      <c r="HQ269" s="412"/>
      <c r="HR269" s="412"/>
      <c r="HS269" s="412"/>
      <c r="HT269" s="412"/>
      <c r="HU269" s="412"/>
      <c r="HV269" s="412"/>
      <c r="HW269" s="412"/>
      <c r="HX269" s="412"/>
      <c r="HY269" s="412"/>
      <c r="HZ269" s="412"/>
      <c r="IA269" s="412"/>
      <c r="IB269" s="412"/>
      <c r="IC269" s="412"/>
      <c r="ID269" s="412"/>
      <c r="IE269" s="412"/>
      <c r="IF269" s="412"/>
      <c r="IG269" s="412"/>
      <c r="IH269" s="412"/>
      <c r="II269" s="412"/>
      <c r="IJ269" s="412"/>
      <c r="IK269" s="412"/>
      <c r="IL269" s="412"/>
      <c r="IM269" s="412"/>
      <c r="IN269" s="412"/>
      <c r="IO269" s="412"/>
      <c r="IP269" s="412"/>
      <c r="IQ269" s="412"/>
      <c r="IR269" s="412"/>
      <c r="IS269" s="412"/>
      <c r="IT269" s="412"/>
      <c r="IU269" s="412"/>
      <c r="IV269" s="412"/>
      <c r="IW269" s="412"/>
      <c r="IX269" s="412"/>
      <c r="IY269" s="412"/>
      <c r="IZ269" s="412"/>
      <c r="JA269" s="412"/>
      <c r="JB269" s="412"/>
      <c r="JC269" s="412"/>
      <c r="JD269" s="412"/>
      <c r="JE269" s="412"/>
      <c r="JF269" s="412"/>
      <c r="JG269" s="412"/>
      <c r="JH269" s="412"/>
      <c r="JI269" s="412"/>
      <c r="JJ269" s="412"/>
      <c r="JK269" s="412"/>
      <c r="JL269" s="412"/>
      <c r="JM269" s="412"/>
      <c r="JN269" s="412"/>
      <c r="JO269" s="412"/>
      <c r="JP269" s="412"/>
      <c r="JQ269" s="412"/>
      <c r="JR269" s="412"/>
      <c r="JS269" s="412"/>
      <c r="JT269" s="412"/>
      <c r="JU269" s="412"/>
      <c r="JV269" s="412"/>
      <c r="JW269" s="412"/>
      <c r="JX269" s="412"/>
      <c r="JY269" s="412"/>
      <c r="JZ269" s="412"/>
      <c r="KA269" s="412"/>
      <c r="KB269" s="412"/>
      <c r="KC269" s="412"/>
      <c r="KD269" s="412"/>
      <c r="KE269" s="412"/>
      <c r="KF269" s="412"/>
      <c r="KG269" s="412"/>
      <c r="KH269" s="412"/>
      <c r="KI269" s="412"/>
      <c r="KJ269" s="412"/>
      <c r="KK269" s="412"/>
      <c r="KL269" s="412"/>
      <c r="KM269" s="412"/>
      <c r="KN269" s="412"/>
      <c r="KO269" s="412"/>
      <c r="KP269" s="412"/>
      <c r="KQ269" s="412"/>
      <c r="KR269" s="412"/>
      <c r="KS269" s="412"/>
      <c r="KT269" s="412"/>
      <c r="KU269" s="412"/>
      <c r="KV269" s="412"/>
      <c r="KW269" s="412"/>
      <c r="KX269" s="412"/>
      <c r="KY269" s="412"/>
      <c r="KZ269" s="412"/>
      <c r="LA269" s="412"/>
      <c r="LB269" s="412"/>
      <c r="LC269" s="412"/>
      <c r="LD269" s="412"/>
      <c r="LE269" s="412"/>
      <c r="LF269" s="412"/>
      <c r="LG269" s="412"/>
      <c r="LH269" s="412"/>
      <c r="LI269" s="412"/>
      <c r="LJ269" s="412"/>
      <c r="LK269" s="412"/>
      <c r="LL269" s="412"/>
      <c r="LM269" s="412"/>
      <c r="LN269" s="412"/>
      <c r="LO269" s="412"/>
      <c r="LP269" s="412"/>
      <c r="LQ269" s="412"/>
      <c r="LR269" s="412"/>
      <c r="LS269" s="412"/>
      <c r="LT269" s="412"/>
      <c r="LU269" s="412"/>
      <c r="LV269" s="412"/>
      <c r="LW269" s="412"/>
      <c r="LX269" s="412"/>
      <c r="LY269" s="412"/>
      <c r="LZ269" s="412"/>
      <c r="MA269" s="412"/>
      <c r="MB269" s="412"/>
      <c r="MC269" s="412"/>
      <c r="MD269" s="412"/>
      <c r="ME269" s="412"/>
      <c r="MF269" s="412"/>
      <c r="MG269" s="412"/>
      <c r="MH269" s="412"/>
      <c r="MI269" s="412"/>
      <c r="MJ269" s="412"/>
      <c r="MK269" s="412"/>
      <c r="ML269" s="412"/>
      <c r="MM269" s="412"/>
      <c r="MN269" s="412"/>
      <c r="MO269" s="412"/>
      <c r="MP269" s="412"/>
      <c r="MQ269" s="412"/>
      <c r="MR269" s="412"/>
      <c r="MS269" s="412"/>
      <c r="MT269" s="412"/>
      <c r="MU269" s="412"/>
      <c r="MV269" s="412"/>
      <c r="MW269" s="412"/>
      <c r="MX269" s="412"/>
      <c r="MY269" s="412"/>
      <c r="MZ269" s="412"/>
      <c r="NA269" s="412"/>
      <c r="NB269" s="412"/>
      <c r="NC269" s="412"/>
      <c r="ND269" s="412"/>
      <c r="NE269" s="412"/>
      <c r="NF269" s="412"/>
      <c r="NG269" s="412"/>
      <c r="NH269" s="412"/>
      <c r="NI269" s="412"/>
      <c r="NJ269" s="412"/>
      <c r="NK269" s="412"/>
      <c r="NL269" s="412"/>
      <c r="NM269" s="412"/>
      <c r="NN269" s="412"/>
      <c r="NO269" s="412"/>
      <c r="NP269" s="412"/>
      <c r="NQ269" s="412"/>
      <c r="NR269" s="412"/>
      <c r="NS269" s="412"/>
      <c r="NT269" s="412"/>
      <c r="NU269" s="412"/>
      <c r="NV269" s="412"/>
      <c r="NW269" s="412"/>
      <c r="NX269" s="412"/>
      <c r="NY269" s="412"/>
      <c r="NZ269" s="412"/>
      <c r="OA269" s="412"/>
      <c r="OB269" s="412"/>
      <c r="OC269" s="412"/>
      <c r="OD269" s="412"/>
      <c r="OE269" s="412"/>
      <c r="OF269" s="412"/>
      <c r="OG269" s="412"/>
      <c r="OH269" s="412"/>
      <c r="OI269" s="412"/>
      <c r="OJ269" s="412"/>
      <c r="OK269" s="412"/>
      <c r="OL269" s="412"/>
      <c r="OM269" s="412"/>
      <c r="ON269" s="412"/>
      <c r="OO269" s="412"/>
      <c r="OP269" s="412"/>
      <c r="OQ269" s="412"/>
      <c r="OR269" s="412"/>
      <c r="OS269" s="412"/>
      <c r="OT269" s="412"/>
      <c r="OU269" s="412"/>
      <c r="OV269" s="412"/>
      <c r="OW269" s="412"/>
      <c r="OX269" s="412"/>
      <c r="OY269" s="412"/>
      <c r="OZ269" s="412"/>
      <c r="PA269" s="412"/>
      <c r="PB269" s="412"/>
      <c r="PC269" s="412"/>
      <c r="PD269" s="412"/>
      <c r="PE269" s="412"/>
      <c r="PF269" s="412"/>
      <c r="PG269" s="412"/>
      <c r="PH269" s="412"/>
      <c r="PI269" s="412"/>
      <c r="PJ269" s="412"/>
      <c r="PK269" s="412"/>
      <c r="PL269" s="412"/>
      <c r="PM269" s="412"/>
      <c r="PN269" s="412"/>
      <c r="PO269" s="412"/>
      <c r="PP269" s="412"/>
      <c r="PQ269" s="412"/>
      <c r="PR269" s="412"/>
      <c r="PS269" s="412"/>
      <c r="PT269" s="412"/>
      <c r="PU269" s="412"/>
      <c r="PV269" s="412"/>
      <c r="PW269" s="412"/>
      <c r="PX269" s="412"/>
      <c r="PY269" s="412"/>
      <c r="PZ269" s="412"/>
      <c r="QA269" s="412"/>
      <c r="QB269" s="412"/>
      <c r="QC269" s="412"/>
      <c r="QD269" s="412"/>
      <c r="QE269" s="412"/>
      <c r="QF269" s="412"/>
      <c r="QG269" s="412"/>
      <c r="QH269" s="412"/>
      <c r="QI269" s="412"/>
      <c r="QJ269" s="412"/>
      <c r="QK269" s="412"/>
      <c r="QL269" s="412"/>
      <c r="QM269" s="412"/>
      <c r="QN269" s="412"/>
      <c r="QO269" s="412"/>
      <c r="QP269" s="412"/>
      <c r="QQ269" s="412"/>
      <c r="QR269" s="412"/>
      <c r="QS269" s="412"/>
      <c r="QT269" s="412"/>
      <c r="QU269" s="412"/>
      <c r="QV269" s="412"/>
      <c r="QW269" s="412"/>
      <c r="QX269" s="412"/>
      <c r="QY269" s="412"/>
      <c r="QZ269" s="412"/>
      <c r="RA269" s="412"/>
      <c r="RB269" s="412"/>
      <c r="RC269" s="412"/>
      <c r="RD269" s="412"/>
      <c r="RE269" s="412"/>
      <c r="RF269" s="412"/>
      <c r="RG269" s="412"/>
      <c r="RH269" s="412"/>
      <c r="RI269" s="412"/>
      <c r="RJ269" s="412"/>
      <c r="RK269" s="412"/>
      <c r="RL269" s="412"/>
      <c r="RM269" s="412"/>
      <c r="RN269" s="412"/>
      <c r="RO269" s="412"/>
      <c r="RP269" s="412"/>
      <c r="RQ269" s="412"/>
      <c r="RR269" s="412"/>
      <c r="RS269" s="412"/>
      <c r="RT269" s="412"/>
      <c r="RU269" s="412"/>
      <c r="RV269" s="412"/>
      <c r="RW269" s="412"/>
      <c r="RX269" s="412"/>
      <c r="RY269" s="412"/>
      <c r="RZ269" s="412"/>
      <c r="SA269" s="412"/>
      <c r="SB269" s="412"/>
      <c r="SC269" s="412"/>
      <c r="SD269" s="412"/>
      <c r="SE269" s="412"/>
      <c r="SF269" s="412"/>
      <c r="SG269" s="412"/>
      <c r="SH269" s="412"/>
      <c r="SI269" s="412"/>
      <c r="SJ269" s="412"/>
      <c r="SK269" s="412"/>
      <c r="SL269" s="412"/>
      <c r="SM269" s="412"/>
      <c r="SN269" s="412"/>
      <c r="SO269" s="412"/>
      <c r="SP269" s="412"/>
      <c r="SQ269" s="412"/>
      <c r="SR269" s="412"/>
      <c r="SS269" s="412"/>
      <c r="ST269" s="412"/>
      <c r="SU269" s="412"/>
      <c r="SV269" s="412"/>
      <c r="SW269" s="412"/>
      <c r="SX269" s="412"/>
      <c r="SY269" s="412"/>
      <c r="SZ269" s="412"/>
      <c r="TA269" s="412"/>
      <c r="TB269" s="412"/>
      <c r="TC269" s="412"/>
      <c r="TD269" s="412"/>
      <c r="TE269" s="412"/>
      <c r="TF269" s="412"/>
      <c r="TG269" s="412"/>
      <c r="TH269" s="412"/>
      <c r="TI269" s="412"/>
      <c r="TJ269" s="412"/>
      <c r="TK269" s="412"/>
      <c r="TL269" s="412"/>
      <c r="TM269" s="412"/>
      <c r="TN269" s="412"/>
      <c r="TO269" s="412"/>
      <c r="TP269" s="412"/>
      <c r="TQ269" s="412"/>
      <c r="TR269" s="412"/>
      <c r="TS269" s="412"/>
      <c r="TT269" s="412"/>
      <c r="TU269" s="412"/>
      <c r="TV269" s="412"/>
      <c r="TW269" s="412"/>
      <c r="TX269" s="412"/>
      <c r="TY269" s="412"/>
      <c r="TZ269" s="412"/>
      <c r="UA269" s="412"/>
      <c r="UB269" s="412"/>
      <c r="UC269" s="412"/>
      <c r="UD269" s="412"/>
      <c r="UE269" s="412"/>
      <c r="UF269" s="412"/>
      <c r="UG269" s="412"/>
      <c r="UH269" s="412"/>
      <c r="UI269" s="412"/>
      <c r="UJ269" s="412"/>
      <c r="UK269" s="412"/>
      <c r="UL269" s="412"/>
      <c r="UM269" s="412"/>
      <c r="UN269" s="412"/>
      <c r="UO269" s="412"/>
      <c r="UP269" s="412"/>
      <c r="UQ269" s="412"/>
      <c r="UR269" s="412"/>
      <c r="US269" s="412"/>
      <c r="UT269" s="412"/>
      <c r="UU269" s="412"/>
      <c r="UV269" s="412"/>
      <c r="UW269" s="412"/>
      <c r="UX269" s="412"/>
      <c r="UY269" s="412"/>
      <c r="UZ269" s="412"/>
      <c r="VA269" s="412"/>
      <c r="VB269" s="412"/>
      <c r="VC269" s="412"/>
      <c r="VD269" s="412"/>
      <c r="VE269" s="412"/>
      <c r="VF269" s="412"/>
      <c r="VG269" s="412"/>
      <c r="VH269" s="412"/>
      <c r="VI269" s="412"/>
      <c r="VJ269" s="412"/>
      <c r="VK269" s="412"/>
      <c r="VL269" s="412"/>
      <c r="VM269" s="412"/>
      <c r="VN269" s="412"/>
      <c r="VO269" s="412"/>
      <c r="VP269" s="412"/>
      <c r="VQ269" s="412"/>
      <c r="VR269" s="412"/>
      <c r="VS269" s="412"/>
      <c r="VT269" s="412"/>
      <c r="VU269" s="412"/>
      <c r="VV269" s="412"/>
      <c r="VW269" s="412"/>
      <c r="VX269" s="412"/>
      <c r="VY269" s="412"/>
      <c r="VZ269" s="412"/>
      <c r="WA269" s="412"/>
      <c r="WB269" s="412"/>
      <c r="WC269" s="412"/>
      <c r="WD269" s="412"/>
      <c r="WE269" s="412"/>
      <c r="WF269" s="412"/>
      <c r="WG269" s="412"/>
      <c r="WH269" s="412"/>
      <c r="WI269" s="412"/>
      <c r="WJ269" s="412"/>
      <c r="WK269" s="412"/>
      <c r="WL269" s="412"/>
      <c r="WM269" s="412"/>
      <c r="WN269" s="412"/>
      <c r="WO269" s="412"/>
      <c r="WP269" s="412"/>
      <c r="WQ269" s="412"/>
      <c r="WR269" s="412"/>
      <c r="WS269" s="412"/>
      <c r="WT269" s="412"/>
      <c r="WU269" s="412"/>
      <c r="WV269" s="412"/>
      <c r="WW269" s="412"/>
      <c r="WX269" s="412"/>
      <c r="WY269" s="412"/>
      <c r="WZ269" s="412"/>
      <c r="XA269" s="412"/>
      <c r="XB269" s="412"/>
      <c r="XC269" s="412"/>
      <c r="XD269" s="412"/>
      <c r="XE269" s="412"/>
      <c r="XF269" s="412"/>
      <c r="XG269" s="412"/>
      <c r="XH269" s="412"/>
      <c r="XI269" s="412"/>
      <c r="XJ269" s="412"/>
      <c r="XK269" s="412"/>
      <c r="XL269" s="412"/>
      <c r="XM269" s="412"/>
      <c r="XN269" s="412"/>
      <c r="XO269" s="412"/>
      <c r="XP269" s="412"/>
      <c r="XQ269" s="412"/>
      <c r="XR269" s="412"/>
      <c r="XS269" s="412"/>
      <c r="XT269" s="412"/>
      <c r="XU269" s="412"/>
      <c r="XV269" s="412"/>
      <c r="XW269" s="412"/>
      <c r="XX269" s="412"/>
      <c r="XY269" s="412"/>
      <c r="XZ269" s="412"/>
      <c r="YA269" s="412"/>
      <c r="YB269" s="412"/>
      <c r="YC269" s="412"/>
      <c r="YD269" s="412"/>
      <c r="YE269" s="412"/>
      <c r="YF269" s="412"/>
      <c r="YG269" s="412"/>
      <c r="YH269" s="412"/>
      <c r="YI269" s="412"/>
      <c r="YJ269" s="412"/>
      <c r="YK269" s="412"/>
      <c r="YL269" s="412"/>
      <c r="YM269" s="412"/>
      <c r="YN269" s="412"/>
      <c r="YO269" s="412"/>
      <c r="YP269" s="412"/>
      <c r="YQ269" s="412"/>
      <c r="YR269" s="412"/>
      <c r="YS269" s="412"/>
      <c r="YT269" s="412"/>
      <c r="YU269" s="412"/>
      <c r="YV269" s="412"/>
      <c r="YW269" s="412"/>
      <c r="YX269" s="412"/>
      <c r="YY269" s="412"/>
      <c r="YZ269" s="412"/>
      <c r="ZA269" s="412"/>
      <c r="ZB269" s="412"/>
      <c r="ZC269" s="412"/>
      <c r="ZD269" s="412"/>
      <c r="ZE269" s="412"/>
      <c r="ZF269" s="412"/>
      <c r="ZG269" s="412"/>
      <c r="ZH269" s="412"/>
      <c r="ZI269" s="412"/>
      <c r="ZJ269" s="412"/>
      <c r="ZK269" s="412"/>
      <c r="ZL269" s="412"/>
      <c r="ZM269" s="412"/>
      <c r="ZN269" s="412"/>
      <c r="ZO269" s="412"/>
      <c r="ZP269" s="412"/>
      <c r="ZQ269" s="412"/>
      <c r="ZR269" s="412"/>
      <c r="ZS269" s="412"/>
      <c r="ZT269" s="412"/>
      <c r="ZU269" s="412"/>
      <c r="ZV269" s="412"/>
      <c r="ZW269" s="412"/>
      <c r="ZX269" s="412"/>
      <c r="ZY269" s="412"/>
      <c r="ZZ269" s="412"/>
      <c r="AAA269" s="412"/>
      <c r="AAB269" s="412"/>
      <c r="AAC269" s="412"/>
      <c r="AAD269" s="412"/>
      <c r="AAE269" s="412"/>
      <c r="AAF269" s="412"/>
      <c r="AAG269" s="412"/>
      <c r="AAH269" s="412"/>
      <c r="AAI269" s="412"/>
      <c r="AAJ269" s="412"/>
      <c r="AAK269" s="412"/>
      <c r="AAL269" s="412"/>
      <c r="AAM269" s="412"/>
      <c r="AAN269" s="412"/>
      <c r="AAO269" s="412"/>
      <c r="AAP269" s="412"/>
      <c r="AAQ269" s="412"/>
      <c r="AAR269" s="412"/>
      <c r="AAS269" s="412"/>
      <c r="AAT269" s="412"/>
      <c r="AAU269" s="412"/>
      <c r="AAV269" s="412"/>
      <c r="AAW269" s="412"/>
      <c r="AAX269" s="412"/>
      <c r="AAY269" s="412"/>
      <c r="AAZ269" s="412"/>
      <c r="ABA269" s="412"/>
      <c r="ABB269" s="412"/>
      <c r="ABC269" s="412"/>
      <c r="ABD269" s="412"/>
      <c r="ABE269" s="412"/>
      <c r="ABF269" s="412"/>
      <c r="ABG269" s="412"/>
      <c r="ABH269" s="412"/>
      <c r="ABI269" s="412"/>
      <c r="ABJ269" s="412"/>
      <c r="ABK269" s="412"/>
      <c r="ABL269" s="412"/>
      <c r="ABM269" s="412"/>
      <c r="ABN269" s="412"/>
      <c r="ABO269" s="412"/>
      <c r="ABP269" s="412"/>
      <c r="ABQ269" s="412"/>
      <c r="ABR269" s="412"/>
      <c r="ABS269" s="412"/>
      <c r="ABT269" s="412"/>
      <c r="ABU269" s="412"/>
      <c r="ABV269" s="412"/>
      <c r="ABW269" s="412"/>
      <c r="ABX269" s="412"/>
      <c r="ABY269" s="412"/>
      <c r="ABZ269" s="412"/>
      <c r="ACA269" s="412"/>
      <c r="ACB269" s="412"/>
      <c r="ACC269" s="412"/>
      <c r="ACD269" s="412"/>
      <c r="ACE269" s="412"/>
      <c r="ACF269" s="412"/>
      <c r="ACG269" s="412"/>
      <c r="ACH269" s="412"/>
      <c r="ACI269" s="412"/>
      <c r="ACJ269" s="412"/>
      <c r="ACK269" s="412"/>
      <c r="ACL269" s="412"/>
      <c r="ACM269" s="412"/>
      <c r="ACN269" s="412"/>
      <c r="ACO269" s="412"/>
      <c r="ACP269" s="412"/>
      <c r="ACQ269" s="412"/>
      <c r="ACR269" s="412"/>
      <c r="ACS269" s="412"/>
      <c r="ACT269" s="412"/>
      <c r="ACU269" s="412"/>
      <c r="ACV269" s="412"/>
      <c r="ACW269" s="412"/>
      <c r="ACX269" s="412"/>
      <c r="ACY269" s="412"/>
      <c r="ACZ269" s="412"/>
      <c r="ADA269" s="412"/>
      <c r="ADB269" s="412"/>
      <c r="ADC269" s="412"/>
      <c r="ADD269" s="412"/>
      <c r="ADE269" s="412"/>
      <c r="ADF269" s="412"/>
      <c r="ADG269" s="412"/>
      <c r="ADH269" s="412"/>
      <c r="ADI269" s="412"/>
      <c r="ADJ269" s="412"/>
      <c r="ADK269" s="412"/>
      <c r="ADL269" s="412"/>
      <c r="ADM269" s="412"/>
      <c r="ADN269" s="412"/>
      <c r="ADO269" s="412"/>
      <c r="ADP269" s="412"/>
      <c r="ADQ269" s="412"/>
      <c r="ADR269" s="412"/>
      <c r="ADS269" s="412"/>
      <c r="ADT269" s="412"/>
      <c r="ADU269" s="412"/>
      <c r="ADV269" s="412"/>
      <c r="ADW269" s="412"/>
      <c r="ADX269" s="412"/>
      <c r="ADY269" s="412"/>
      <c r="ADZ269" s="412"/>
      <c r="AEA269" s="412"/>
      <c r="AEB269" s="412"/>
      <c r="AEC269" s="412"/>
      <c r="AED269" s="412"/>
      <c r="AEE269" s="412"/>
      <c r="AEF269" s="412"/>
      <c r="AEG269" s="412"/>
      <c r="AEH269" s="412"/>
      <c r="AEI269" s="412"/>
      <c r="AEJ269" s="412"/>
      <c r="AEK269" s="412"/>
      <c r="AEL269" s="412"/>
      <c r="AEM269" s="412"/>
      <c r="AEN269" s="412"/>
      <c r="AEO269" s="412"/>
      <c r="AEP269" s="412"/>
      <c r="AEQ269" s="412"/>
      <c r="AER269" s="412"/>
      <c r="AES269" s="412"/>
      <c r="AET269" s="412"/>
      <c r="AEU269" s="412"/>
      <c r="AEV269" s="412"/>
      <c r="AEW269" s="412"/>
      <c r="AEX269" s="412"/>
      <c r="AEY269" s="412"/>
      <c r="AEZ269" s="412"/>
      <c r="AFA269" s="412"/>
      <c r="AFB269" s="412"/>
      <c r="AFC269" s="412"/>
      <c r="AFD269" s="412"/>
      <c r="AFE269" s="412"/>
      <c r="AFF269" s="412"/>
      <c r="AFG269" s="412"/>
      <c r="AFH269" s="412"/>
      <c r="AFI269" s="412"/>
      <c r="AFJ269" s="412"/>
      <c r="AFK269" s="412"/>
      <c r="AFL269" s="412"/>
      <c r="AFM269" s="412"/>
      <c r="AFN269" s="412"/>
      <c r="AFO269" s="412"/>
      <c r="AFP269" s="412"/>
      <c r="AFQ269" s="412"/>
      <c r="AFR269" s="412"/>
      <c r="AFS269" s="412"/>
      <c r="AFT269" s="412"/>
      <c r="AFU269" s="412"/>
      <c r="AFV269" s="412"/>
      <c r="AFW269" s="412"/>
      <c r="AFX269" s="412"/>
      <c r="AFY269" s="412"/>
      <c r="AFZ269" s="412"/>
      <c r="AGA269" s="412"/>
      <c r="AGB269" s="412"/>
      <c r="AGC269" s="412"/>
      <c r="AGD269" s="412"/>
      <c r="AGE269" s="412"/>
      <c r="AGF269" s="412"/>
      <c r="AGG269" s="412"/>
      <c r="AGH269" s="412"/>
      <c r="AGI269" s="412"/>
      <c r="AGJ269" s="412"/>
      <c r="AGK269" s="412"/>
      <c r="AGL269" s="412"/>
      <c r="AGM269" s="412"/>
      <c r="AGN269" s="412"/>
      <c r="AGO269" s="412"/>
      <c r="AGP269" s="412"/>
      <c r="AGQ269" s="412"/>
      <c r="AGR269" s="412"/>
      <c r="AGS269" s="412"/>
      <c r="AGT269" s="412"/>
      <c r="AGU269" s="412"/>
      <c r="AGV269" s="412"/>
      <c r="AGW269" s="412"/>
      <c r="AGX269" s="412"/>
      <c r="AGY269" s="412"/>
      <c r="AGZ269" s="412"/>
      <c r="AHA269" s="412"/>
      <c r="AHB269" s="412"/>
      <c r="AHC269" s="412"/>
      <c r="AHD269" s="412"/>
      <c r="AHE269" s="412"/>
      <c r="AHF269" s="412"/>
      <c r="AHG269" s="412"/>
      <c r="AHH269" s="412"/>
      <c r="AHI269" s="412"/>
      <c r="AHJ269" s="412"/>
      <c r="AHK269" s="412"/>
      <c r="AHL269" s="412"/>
      <c r="AHM269" s="412"/>
      <c r="AHN269" s="412"/>
      <c r="AHO269" s="412"/>
      <c r="AHP269" s="412"/>
      <c r="AHQ269" s="412"/>
      <c r="AHR269" s="412"/>
      <c r="AHS269" s="412"/>
      <c r="AHT269" s="412"/>
      <c r="AHU269" s="412"/>
      <c r="AHV269" s="412"/>
      <c r="AHW269" s="412"/>
      <c r="AHX269" s="412"/>
      <c r="AHY269" s="412"/>
      <c r="AHZ269" s="412"/>
      <c r="AIA269" s="412"/>
      <c r="AIB269" s="412"/>
      <c r="AIC269" s="412"/>
      <c r="AID269" s="412"/>
      <c r="AIE269" s="412"/>
      <c r="AIF269" s="412"/>
      <c r="AIG269" s="412"/>
      <c r="AIH269" s="412"/>
      <c r="AII269" s="412"/>
      <c r="AIJ269" s="412"/>
      <c r="AIK269" s="412"/>
      <c r="AIL269" s="412"/>
      <c r="AIM269" s="412"/>
      <c r="AIN269" s="412"/>
      <c r="AIO269" s="412"/>
      <c r="AIP269" s="412"/>
      <c r="AIQ269" s="412"/>
      <c r="AIR269" s="412"/>
      <c r="AIS269" s="412"/>
      <c r="AIT269" s="412"/>
      <c r="AIU269" s="412"/>
      <c r="AIV269" s="412"/>
      <c r="AIW269" s="412"/>
      <c r="AIX269" s="412"/>
      <c r="AIY269" s="412"/>
      <c r="AIZ269" s="412"/>
      <c r="AJA269" s="412"/>
      <c r="AJB269" s="412"/>
      <c r="AJC269" s="412"/>
      <c r="AJD269" s="412"/>
      <c r="AJE269" s="412"/>
      <c r="AJF269" s="412"/>
      <c r="AJG269" s="412"/>
      <c r="AJH269" s="412"/>
      <c r="AJI269" s="412"/>
      <c r="AJJ269" s="412"/>
      <c r="AJK269" s="412"/>
      <c r="AJL269" s="412"/>
      <c r="AJM269" s="412"/>
      <c r="AJN269" s="412"/>
      <c r="AJO269" s="412"/>
      <c r="AJP269" s="412"/>
      <c r="AJQ269" s="412"/>
      <c r="AJR269" s="412"/>
      <c r="AJS269" s="412"/>
      <c r="AJT269" s="412"/>
      <c r="AJU269" s="412"/>
      <c r="AJV269" s="412"/>
      <c r="AJW269" s="412"/>
      <c r="AJX269" s="412"/>
      <c r="AJY269" s="412"/>
      <c r="AJZ269" s="412"/>
      <c r="AKA269" s="412"/>
      <c r="AKB269" s="412"/>
      <c r="AKC269" s="412"/>
      <c r="AKD269" s="412"/>
      <c r="AKE269" s="412"/>
      <c r="AKF269" s="412"/>
      <c r="AKG269" s="412"/>
      <c r="AKH269" s="412"/>
      <c r="AKI269" s="412"/>
      <c r="AKJ269" s="412"/>
      <c r="AKK269" s="412"/>
      <c r="AKL269" s="412"/>
      <c r="AKM269" s="412"/>
      <c r="AKN269" s="412"/>
      <c r="AKO269" s="412"/>
      <c r="AKP269" s="412"/>
      <c r="AKQ269" s="412"/>
      <c r="AKR269" s="412"/>
      <c r="AKS269" s="412"/>
      <c r="AKT269" s="412"/>
      <c r="AKU269" s="412"/>
      <c r="AKV269" s="412"/>
      <c r="AKW269" s="412"/>
      <c r="AKX269" s="412"/>
      <c r="AKY269" s="412"/>
      <c r="AKZ269" s="412"/>
      <c r="ALA269" s="412"/>
      <c r="ALB269" s="412"/>
      <c r="ALC269" s="412"/>
      <c r="ALD269" s="412"/>
      <c r="ALE269" s="412"/>
      <c r="ALF269" s="412"/>
      <c r="ALG269" s="412"/>
      <c r="ALH269" s="412"/>
      <c r="ALI269" s="412"/>
      <c r="ALJ269" s="412"/>
      <c r="ALK269" s="412"/>
      <c r="ALL269" s="412"/>
      <c r="ALM269" s="412"/>
      <c r="ALN269" s="412"/>
      <c r="ALO269" s="412"/>
      <c r="ALP269" s="412"/>
      <c r="ALQ269" s="412"/>
      <c r="ALR269" s="412"/>
      <c r="ALS269" s="412"/>
      <c r="ALT269" s="412"/>
      <c r="ALU269" s="412"/>
      <c r="ALV269" s="412"/>
      <c r="ALW269" s="412"/>
      <c r="ALX269" s="412"/>
      <c r="ALY269" s="412"/>
      <c r="ALZ269" s="412"/>
      <c r="AMA269" s="412"/>
      <c r="AMB269" s="412"/>
      <c r="AMC269" s="412"/>
      <c r="AMD269" s="412"/>
      <c r="AME269" s="412"/>
      <c r="AMF269" s="412"/>
      <c r="AMG269" s="412"/>
      <c r="AMH269" s="412"/>
    </row>
    <row r="270" spans="1:1022" x14ac:dyDescent="0.25">
      <c r="A270" s="242" t="s">
        <v>956</v>
      </c>
      <c r="B270" s="163">
        <v>269</v>
      </c>
      <c r="C270" s="162" t="s">
        <v>957</v>
      </c>
      <c r="D270" s="176" t="s">
        <v>958</v>
      </c>
      <c r="E270" s="185" t="s">
        <v>770</v>
      </c>
      <c r="F270" s="200"/>
      <c r="G270" s="180"/>
      <c r="H270" s="180"/>
      <c r="I270" s="319"/>
      <c r="J270" s="344">
        <v>2</v>
      </c>
      <c r="K270" s="65">
        <v>2</v>
      </c>
      <c r="L270" s="140"/>
      <c r="M270" s="140"/>
      <c r="N270" s="140"/>
      <c r="O270" s="384">
        <v>3</v>
      </c>
      <c r="P270" s="140"/>
      <c r="Q270" s="65"/>
      <c r="R270" s="140"/>
      <c r="S270" s="140"/>
      <c r="T270" s="140"/>
      <c r="U270" s="140"/>
      <c r="V270" s="219">
        <f t="shared" si="149"/>
        <v>100</v>
      </c>
      <c r="W270" s="219">
        <f t="shared" si="163"/>
        <v>100</v>
      </c>
      <c r="X270" s="219">
        <f t="shared" si="162"/>
        <v>20</v>
      </c>
      <c r="Y270" s="219">
        <f t="shared" si="156"/>
        <v>100</v>
      </c>
      <c r="Z270" s="219">
        <f t="shared" si="157"/>
        <v>100</v>
      </c>
      <c r="AA270" s="220">
        <f t="shared" si="158"/>
        <v>100</v>
      </c>
      <c r="AB270" s="220">
        <f t="shared" si="159"/>
        <v>100</v>
      </c>
      <c r="AC270" s="220">
        <f t="shared" si="160"/>
        <v>100</v>
      </c>
      <c r="AD270" s="416">
        <f t="shared" si="155"/>
        <v>100</v>
      </c>
      <c r="AE270" s="416">
        <f t="shared" si="161"/>
        <v>100</v>
      </c>
      <c r="AF270" s="212">
        <f t="shared" si="164"/>
        <v>10</v>
      </c>
      <c r="AG270" s="212">
        <f t="shared" si="165"/>
        <v>10</v>
      </c>
      <c r="AH270" s="212">
        <f t="shared" si="166"/>
        <v>100</v>
      </c>
      <c r="AI270" s="212">
        <f t="shared" si="167"/>
        <v>100</v>
      </c>
      <c r="AJ270" s="214"/>
      <c r="AK270" s="195">
        <v>1</v>
      </c>
      <c r="AL270" s="135"/>
      <c r="AM270" s="214"/>
      <c r="AN270" s="118"/>
      <c r="AO270" s="118"/>
      <c r="AP270" s="118"/>
      <c r="AQ270" s="234" t="s">
        <v>24917</v>
      </c>
      <c r="AR270" s="118"/>
      <c r="AS270" s="118"/>
      <c r="AT270" s="118"/>
      <c r="AU270" s="412"/>
      <c r="AV270" s="412"/>
      <c r="AW270" s="412"/>
      <c r="AX270" s="412"/>
      <c r="AY270" s="412"/>
      <c r="AZ270" s="412"/>
      <c r="BA270" s="412"/>
      <c r="BB270" s="412"/>
      <c r="BC270" s="412"/>
      <c r="BD270" s="412"/>
      <c r="BE270" s="412"/>
      <c r="BF270" s="412"/>
      <c r="BG270" s="412"/>
      <c r="BH270" s="412"/>
      <c r="BI270" s="412"/>
      <c r="BJ270" s="412"/>
      <c r="BK270" s="412"/>
      <c r="BL270" s="412"/>
      <c r="BM270" s="412"/>
      <c r="BN270" s="412"/>
      <c r="BO270" s="412"/>
      <c r="BP270" s="412"/>
      <c r="BQ270" s="412"/>
      <c r="BR270" s="412"/>
      <c r="BS270" s="412"/>
      <c r="BT270" s="412"/>
      <c r="BU270" s="412"/>
      <c r="BV270" s="412"/>
      <c r="BW270" s="412"/>
      <c r="BX270" s="412"/>
      <c r="BY270" s="412"/>
      <c r="BZ270" s="412"/>
      <c r="CA270" s="412"/>
      <c r="CB270" s="412"/>
      <c r="CC270" s="412"/>
      <c r="CD270" s="412"/>
      <c r="CE270" s="412"/>
      <c r="CF270" s="412"/>
      <c r="CG270" s="412"/>
      <c r="CH270" s="412"/>
      <c r="CI270" s="412"/>
      <c r="CJ270" s="412"/>
      <c r="CK270" s="412"/>
      <c r="CL270" s="412"/>
      <c r="CM270" s="412"/>
      <c r="CN270" s="412"/>
      <c r="CO270" s="412"/>
      <c r="CP270" s="412"/>
      <c r="CQ270" s="412"/>
      <c r="CR270" s="412"/>
      <c r="CS270" s="412"/>
      <c r="CT270" s="412"/>
      <c r="CU270" s="412"/>
      <c r="CV270" s="412"/>
      <c r="CW270" s="412"/>
      <c r="CX270" s="412"/>
      <c r="CY270" s="412"/>
      <c r="CZ270" s="412"/>
      <c r="DA270" s="412"/>
      <c r="DB270" s="412"/>
      <c r="DC270" s="412"/>
      <c r="DD270" s="412"/>
      <c r="DE270" s="412"/>
      <c r="DF270" s="412"/>
      <c r="DG270" s="412"/>
      <c r="DH270" s="412"/>
      <c r="DI270" s="412"/>
      <c r="DJ270" s="412"/>
      <c r="DK270" s="412"/>
      <c r="DL270" s="412"/>
      <c r="DM270" s="412"/>
      <c r="DN270" s="412"/>
      <c r="DO270" s="412"/>
      <c r="DP270" s="412"/>
      <c r="DQ270" s="412"/>
      <c r="DR270" s="412"/>
      <c r="DS270" s="412"/>
      <c r="DT270" s="412"/>
      <c r="DU270" s="412"/>
      <c r="DV270" s="412"/>
      <c r="DW270" s="412"/>
      <c r="DX270" s="412"/>
      <c r="DY270" s="412"/>
      <c r="DZ270" s="412"/>
      <c r="EA270" s="412"/>
      <c r="EB270" s="412"/>
      <c r="EC270" s="412"/>
      <c r="ED270" s="412"/>
      <c r="EE270" s="412"/>
      <c r="EF270" s="412"/>
      <c r="EG270" s="412"/>
      <c r="EH270" s="412"/>
      <c r="EI270" s="412"/>
      <c r="EJ270" s="412"/>
      <c r="EK270" s="412"/>
      <c r="EL270" s="412"/>
      <c r="EM270" s="412"/>
      <c r="EN270" s="412"/>
      <c r="EO270" s="412"/>
      <c r="EP270" s="412"/>
      <c r="EQ270" s="412"/>
      <c r="ER270" s="412"/>
      <c r="ES270" s="412"/>
      <c r="ET270" s="412"/>
      <c r="EU270" s="412"/>
      <c r="EV270" s="412"/>
      <c r="EW270" s="412"/>
      <c r="EX270" s="412"/>
      <c r="EY270" s="412"/>
      <c r="EZ270" s="412"/>
      <c r="FA270" s="412"/>
      <c r="FB270" s="412"/>
      <c r="FC270" s="412"/>
      <c r="FD270" s="412"/>
      <c r="FE270" s="412"/>
      <c r="FF270" s="412"/>
      <c r="FG270" s="412"/>
      <c r="FH270" s="412"/>
      <c r="FI270" s="412"/>
      <c r="FJ270" s="412"/>
      <c r="FK270" s="412"/>
      <c r="FL270" s="412"/>
      <c r="FM270" s="412"/>
      <c r="FN270" s="412"/>
      <c r="FO270" s="412"/>
      <c r="FP270" s="412"/>
      <c r="FQ270" s="412"/>
      <c r="FR270" s="412"/>
      <c r="FS270" s="412"/>
      <c r="FT270" s="412"/>
      <c r="FU270" s="412"/>
      <c r="FV270" s="412"/>
      <c r="FW270" s="412"/>
      <c r="FX270" s="412"/>
      <c r="FY270" s="412"/>
      <c r="FZ270" s="412"/>
      <c r="GA270" s="412"/>
      <c r="GB270" s="412"/>
      <c r="GC270" s="412"/>
      <c r="GD270" s="412"/>
      <c r="GE270" s="412"/>
      <c r="GF270" s="412"/>
      <c r="GG270" s="412"/>
      <c r="GH270" s="412"/>
      <c r="GI270" s="412"/>
      <c r="GJ270" s="412"/>
      <c r="GK270" s="412"/>
      <c r="GL270" s="412"/>
      <c r="GM270" s="412"/>
      <c r="GN270" s="412"/>
      <c r="GO270" s="412"/>
      <c r="GP270" s="412"/>
      <c r="GQ270" s="412"/>
      <c r="GR270" s="412"/>
      <c r="GS270" s="412"/>
      <c r="GT270" s="412"/>
      <c r="GU270" s="412"/>
      <c r="GV270" s="412"/>
      <c r="GW270" s="412"/>
      <c r="GX270" s="412"/>
      <c r="GY270" s="412"/>
      <c r="GZ270" s="412"/>
      <c r="HA270" s="412"/>
      <c r="HB270" s="412"/>
      <c r="HC270" s="412"/>
      <c r="HD270" s="412"/>
      <c r="HE270" s="412"/>
      <c r="HF270" s="412"/>
      <c r="HG270" s="412"/>
      <c r="HH270" s="412"/>
      <c r="HI270" s="412"/>
      <c r="HJ270" s="412"/>
      <c r="HK270" s="412"/>
      <c r="HL270" s="412"/>
      <c r="HM270" s="412"/>
      <c r="HN270" s="412"/>
      <c r="HO270" s="412"/>
      <c r="HP270" s="412"/>
      <c r="HQ270" s="412"/>
      <c r="HR270" s="412"/>
      <c r="HS270" s="412"/>
      <c r="HT270" s="412"/>
      <c r="HU270" s="412"/>
      <c r="HV270" s="412"/>
      <c r="HW270" s="412"/>
      <c r="HX270" s="412"/>
      <c r="HY270" s="412"/>
      <c r="HZ270" s="412"/>
      <c r="IA270" s="412"/>
      <c r="IB270" s="412"/>
      <c r="IC270" s="412"/>
      <c r="ID270" s="412"/>
      <c r="IE270" s="412"/>
      <c r="IF270" s="412"/>
      <c r="IG270" s="412"/>
      <c r="IH270" s="412"/>
      <c r="II270" s="412"/>
      <c r="IJ270" s="412"/>
      <c r="IK270" s="412"/>
      <c r="IL270" s="412"/>
      <c r="IM270" s="412"/>
      <c r="IN270" s="412"/>
      <c r="IO270" s="412"/>
      <c r="IP270" s="412"/>
      <c r="IQ270" s="412"/>
      <c r="IR270" s="412"/>
      <c r="IS270" s="412"/>
      <c r="IT270" s="412"/>
      <c r="IU270" s="412"/>
      <c r="IV270" s="412"/>
      <c r="IW270" s="412"/>
      <c r="IX270" s="412"/>
      <c r="IY270" s="412"/>
      <c r="IZ270" s="412"/>
      <c r="JA270" s="412"/>
      <c r="JB270" s="412"/>
      <c r="JC270" s="412"/>
      <c r="JD270" s="412"/>
      <c r="JE270" s="412"/>
      <c r="JF270" s="412"/>
      <c r="JG270" s="412"/>
      <c r="JH270" s="412"/>
      <c r="JI270" s="412"/>
      <c r="JJ270" s="412"/>
      <c r="JK270" s="412"/>
      <c r="JL270" s="412"/>
      <c r="JM270" s="412"/>
      <c r="JN270" s="412"/>
      <c r="JO270" s="412"/>
      <c r="JP270" s="412"/>
      <c r="JQ270" s="412"/>
      <c r="JR270" s="412"/>
      <c r="JS270" s="412"/>
      <c r="JT270" s="412"/>
      <c r="JU270" s="412"/>
      <c r="JV270" s="412"/>
      <c r="JW270" s="412"/>
      <c r="JX270" s="412"/>
      <c r="JY270" s="412"/>
      <c r="JZ270" s="412"/>
      <c r="KA270" s="412"/>
      <c r="KB270" s="412"/>
      <c r="KC270" s="412"/>
      <c r="KD270" s="412"/>
      <c r="KE270" s="412"/>
      <c r="KF270" s="412"/>
      <c r="KG270" s="412"/>
      <c r="KH270" s="412"/>
      <c r="KI270" s="412"/>
      <c r="KJ270" s="412"/>
      <c r="KK270" s="412"/>
      <c r="KL270" s="412"/>
      <c r="KM270" s="412"/>
      <c r="KN270" s="412"/>
      <c r="KO270" s="412"/>
      <c r="KP270" s="412"/>
      <c r="KQ270" s="412"/>
      <c r="KR270" s="412"/>
      <c r="KS270" s="412"/>
      <c r="KT270" s="412"/>
      <c r="KU270" s="412"/>
      <c r="KV270" s="412"/>
      <c r="KW270" s="412"/>
      <c r="KX270" s="412"/>
      <c r="KY270" s="412"/>
      <c r="KZ270" s="412"/>
      <c r="LA270" s="412"/>
      <c r="LB270" s="412"/>
      <c r="LC270" s="412"/>
      <c r="LD270" s="412"/>
      <c r="LE270" s="412"/>
      <c r="LF270" s="412"/>
      <c r="LG270" s="412"/>
      <c r="LH270" s="412"/>
      <c r="LI270" s="412"/>
      <c r="LJ270" s="412"/>
      <c r="LK270" s="412"/>
      <c r="LL270" s="412"/>
      <c r="LM270" s="412"/>
      <c r="LN270" s="412"/>
      <c r="LO270" s="412"/>
      <c r="LP270" s="412"/>
      <c r="LQ270" s="412"/>
      <c r="LR270" s="412"/>
      <c r="LS270" s="412"/>
      <c r="LT270" s="412"/>
      <c r="LU270" s="412"/>
      <c r="LV270" s="412"/>
      <c r="LW270" s="412"/>
      <c r="LX270" s="412"/>
      <c r="LY270" s="412"/>
      <c r="LZ270" s="412"/>
      <c r="MA270" s="412"/>
      <c r="MB270" s="412"/>
      <c r="MC270" s="412"/>
      <c r="MD270" s="412"/>
      <c r="ME270" s="412"/>
      <c r="MF270" s="412"/>
      <c r="MG270" s="412"/>
      <c r="MH270" s="412"/>
      <c r="MI270" s="412"/>
      <c r="MJ270" s="412"/>
      <c r="MK270" s="412"/>
      <c r="ML270" s="412"/>
      <c r="MM270" s="412"/>
      <c r="MN270" s="412"/>
      <c r="MO270" s="412"/>
      <c r="MP270" s="412"/>
      <c r="MQ270" s="412"/>
      <c r="MR270" s="412"/>
      <c r="MS270" s="412"/>
      <c r="MT270" s="412"/>
      <c r="MU270" s="412"/>
      <c r="MV270" s="412"/>
      <c r="MW270" s="412"/>
      <c r="MX270" s="412"/>
      <c r="MY270" s="412"/>
      <c r="MZ270" s="412"/>
      <c r="NA270" s="412"/>
      <c r="NB270" s="412"/>
      <c r="NC270" s="412"/>
      <c r="ND270" s="412"/>
      <c r="NE270" s="412"/>
      <c r="NF270" s="412"/>
      <c r="NG270" s="412"/>
      <c r="NH270" s="412"/>
      <c r="NI270" s="412"/>
      <c r="NJ270" s="412"/>
      <c r="NK270" s="412"/>
      <c r="NL270" s="412"/>
      <c r="NM270" s="412"/>
      <c r="NN270" s="412"/>
      <c r="NO270" s="412"/>
      <c r="NP270" s="412"/>
      <c r="NQ270" s="412"/>
      <c r="NR270" s="412"/>
      <c r="NS270" s="412"/>
      <c r="NT270" s="412"/>
      <c r="NU270" s="412"/>
      <c r="NV270" s="412"/>
      <c r="NW270" s="412"/>
      <c r="NX270" s="412"/>
      <c r="NY270" s="412"/>
      <c r="NZ270" s="412"/>
      <c r="OA270" s="412"/>
      <c r="OB270" s="412"/>
      <c r="OC270" s="412"/>
      <c r="OD270" s="412"/>
      <c r="OE270" s="412"/>
      <c r="OF270" s="412"/>
      <c r="OG270" s="412"/>
      <c r="OH270" s="412"/>
      <c r="OI270" s="412"/>
      <c r="OJ270" s="412"/>
      <c r="OK270" s="412"/>
      <c r="OL270" s="412"/>
      <c r="OM270" s="412"/>
      <c r="ON270" s="412"/>
      <c r="OO270" s="412"/>
      <c r="OP270" s="412"/>
      <c r="OQ270" s="412"/>
      <c r="OR270" s="412"/>
      <c r="OS270" s="412"/>
      <c r="OT270" s="412"/>
      <c r="OU270" s="412"/>
      <c r="OV270" s="412"/>
      <c r="OW270" s="412"/>
      <c r="OX270" s="412"/>
      <c r="OY270" s="412"/>
      <c r="OZ270" s="412"/>
      <c r="PA270" s="412"/>
      <c r="PB270" s="412"/>
      <c r="PC270" s="412"/>
      <c r="PD270" s="412"/>
      <c r="PE270" s="412"/>
      <c r="PF270" s="412"/>
      <c r="PG270" s="412"/>
      <c r="PH270" s="412"/>
      <c r="PI270" s="412"/>
      <c r="PJ270" s="412"/>
      <c r="PK270" s="412"/>
      <c r="PL270" s="412"/>
      <c r="PM270" s="412"/>
      <c r="PN270" s="412"/>
      <c r="PO270" s="412"/>
      <c r="PP270" s="412"/>
      <c r="PQ270" s="412"/>
      <c r="PR270" s="412"/>
      <c r="PS270" s="412"/>
      <c r="PT270" s="412"/>
      <c r="PU270" s="412"/>
      <c r="PV270" s="412"/>
      <c r="PW270" s="412"/>
      <c r="PX270" s="412"/>
      <c r="PY270" s="412"/>
      <c r="PZ270" s="412"/>
      <c r="QA270" s="412"/>
      <c r="QB270" s="412"/>
      <c r="QC270" s="412"/>
      <c r="QD270" s="412"/>
      <c r="QE270" s="412"/>
      <c r="QF270" s="412"/>
      <c r="QG270" s="412"/>
      <c r="QH270" s="412"/>
      <c r="QI270" s="412"/>
      <c r="QJ270" s="412"/>
      <c r="QK270" s="412"/>
      <c r="QL270" s="412"/>
      <c r="QM270" s="412"/>
      <c r="QN270" s="412"/>
      <c r="QO270" s="412"/>
      <c r="QP270" s="412"/>
      <c r="QQ270" s="412"/>
      <c r="QR270" s="412"/>
      <c r="QS270" s="412"/>
      <c r="QT270" s="412"/>
      <c r="QU270" s="412"/>
      <c r="QV270" s="412"/>
      <c r="QW270" s="412"/>
      <c r="QX270" s="412"/>
      <c r="QY270" s="412"/>
      <c r="QZ270" s="412"/>
      <c r="RA270" s="412"/>
      <c r="RB270" s="412"/>
      <c r="RC270" s="412"/>
      <c r="RD270" s="412"/>
      <c r="RE270" s="412"/>
      <c r="RF270" s="412"/>
      <c r="RG270" s="412"/>
      <c r="RH270" s="412"/>
      <c r="RI270" s="412"/>
      <c r="RJ270" s="412"/>
      <c r="RK270" s="412"/>
      <c r="RL270" s="412"/>
      <c r="RM270" s="412"/>
      <c r="RN270" s="412"/>
      <c r="RO270" s="412"/>
      <c r="RP270" s="412"/>
      <c r="RQ270" s="412"/>
      <c r="RR270" s="412"/>
      <c r="RS270" s="412"/>
      <c r="RT270" s="412"/>
      <c r="RU270" s="412"/>
      <c r="RV270" s="412"/>
      <c r="RW270" s="412"/>
      <c r="RX270" s="412"/>
      <c r="RY270" s="412"/>
      <c r="RZ270" s="412"/>
      <c r="SA270" s="412"/>
      <c r="SB270" s="412"/>
      <c r="SC270" s="412"/>
      <c r="SD270" s="412"/>
      <c r="SE270" s="412"/>
      <c r="SF270" s="412"/>
      <c r="SG270" s="412"/>
      <c r="SH270" s="412"/>
      <c r="SI270" s="412"/>
      <c r="SJ270" s="412"/>
      <c r="SK270" s="412"/>
      <c r="SL270" s="412"/>
      <c r="SM270" s="412"/>
      <c r="SN270" s="412"/>
      <c r="SO270" s="412"/>
      <c r="SP270" s="412"/>
      <c r="SQ270" s="412"/>
      <c r="SR270" s="412"/>
      <c r="SS270" s="412"/>
      <c r="ST270" s="412"/>
      <c r="SU270" s="412"/>
      <c r="SV270" s="412"/>
      <c r="SW270" s="412"/>
      <c r="SX270" s="412"/>
      <c r="SY270" s="412"/>
      <c r="SZ270" s="412"/>
      <c r="TA270" s="412"/>
      <c r="TB270" s="412"/>
      <c r="TC270" s="412"/>
      <c r="TD270" s="412"/>
      <c r="TE270" s="412"/>
      <c r="TF270" s="412"/>
      <c r="TG270" s="412"/>
      <c r="TH270" s="412"/>
      <c r="TI270" s="412"/>
      <c r="TJ270" s="412"/>
      <c r="TK270" s="412"/>
      <c r="TL270" s="412"/>
      <c r="TM270" s="412"/>
      <c r="TN270" s="412"/>
      <c r="TO270" s="412"/>
      <c r="TP270" s="412"/>
      <c r="TQ270" s="412"/>
      <c r="TR270" s="412"/>
      <c r="TS270" s="412"/>
      <c r="TT270" s="412"/>
      <c r="TU270" s="412"/>
      <c r="TV270" s="412"/>
      <c r="TW270" s="412"/>
      <c r="TX270" s="412"/>
      <c r="TY270" s="412"/>
      <c r="TZ270" s="412"/>
      <c r="UA270" s="412"/>
      <c r="UB270" s="412"/>
      <c r="UC270" s="412"/>
      <c r="UD270" s="412"/>
      <c r="UE270" s="412"/>
      <c r="UF270" s="412"/>
      <c r="UG270" s="412"/>
      <c r="UH270" s="412"/>
      <c r="UI270" s="412"/>
      <c r="UJ270" s="412"/>
      <c r="UK270" s="412"/>
      <c r="UL270" s="412"/>
      <c r="UM270" s="412"/>
      <c r="UN270" s="412"/>
      <c r="UO270" s="412"/>
      <c r="UP270" s="412"/>
      <c r="UQ270" s="412"/>
      <c r="UR270" s="412"/>
      <c r="US270" s="412"/>
      <c r="UT270" s="412"/>
      <c r="UU270" s="412"/>
      <c r="UV270" s="412"/>
      <c r="UW270" s="412"/>
      <c r="UX270" s="412"/>
      <c r="UY270" s="412"/>
      <c r="UZ270" s="412"/>
      <c r="VA270" s="412"/>
      <c r="VB270" s="412"/>
      <c r="VC270" s="412"/>
      <c r="VD270" s="412"/>
      <c r="VE270" s="412"/>
      <c r="VF270" s="412"/>
      <c r="VG270" s="412"/>
      <c r="VH270" s="412"/>
      <c r="VI270" s="412"/>
      <c r="VJ270" s="412"/>
      <c r="VK270" s="412"/>
      <c r="VL270" s="412"/>
      <c r="VM270" s="412"/>
      <c r="VN270" s="412"/>
      <c r="VO270" s="412"/>
      <c r="VP270" s="412"/>
      <c r="VQ270" s="412"/>
      <c r="VR270" s="412"/>
      <c r="VS270" s="412"/>
      <c r="VT270" s="412"/>
      <c r="VU270" s="412"/>
      <c r="VV270" s="412"/>
      <c r="VW270" s="412"/>
      <c r="VX270" s="412"/>
      <c r="VY270" s="412"/>
      <c r="VZ270" s="412"/>
      <c r="WA270" s="412"/>
      <c r="WB270" s="412"/>
      <c r="WC270" s="412"/>
      <c r="WD270" s="412"/>
      <c r="WE270" s="412"/>
      <c r="WF270" s="412"/>
      <c r="WG270" s="412"/>
      <c r="WH270" s="412"/>
      <c r="WI270" s="412"/>
      <c r="WJ270" s="412"/>
      <c r="WK270" s="412"/>
      <c r="WL270" s="412"/>
      <c r="WM270" s="412"/>
      <c r="WN270" s="412"/>
      <c r="WO270" s="412"/>
      <c r="WP270" s="412"/>
      <c r="WQ270" s="412"/>
      <c r="WR270" s="412"/>
      <c r="WS270" s="412"/>
      <c r="WT270" s="412"/>
      <c r="WU270" s="412"/>
      <c r="WV270" s="412"/>
      <c r="WW270" s="412"/>
      <c r="WX270" s="412"/>
      <c r="WY270" s="412"/>
      <c r="WZ270" s="412"/>
      <c r="XA270" s="412"/>
      <c r="XB270" s="412"/>
      <c r="XC270" s="412"/>
      <c r="XD270" s="412"/>
      <c r="XE270" s="412"/>
      <c r="XF270" s="412"/>
      <c r="XG270" s="412"/>
      <c r="XH270" s="412"/>
      <c r="XI270" s="412"/>
      <c r="XJ270" s="412"/>
      <c r="XK270" s="412"/>
      <c r="XL270" s="412"/>
      <c r="XM270" s="412"/>
      <c r="XN270" s="412"/>
      <c r="XO270" s="412"/>
      <c r="XP270" s="412"/>
      <c r="XQ270" s="412"/>
      <c r="XR270" s="412"/>
      <c r="XS270" s="412"/>
      <c r="XT270" s="412"/>
      <c r="XU270" s="412"/>
      <c r="XV270" s="412"/>
      <c r="XW270" s="412"/>
      <c r="XX270" s="412"/>
      <c r="XY270" s="412"/>
      <c r="XZ270" s="412"/>
      <c r="YA270" s="412"/>
      <c r="YB270" s="412"/>
      <c r="YC270" s="412"/>
      <c r="YD270" s="412"/>
      <c r="YE270" s="412"/>
      <c r="YF270" s="412"/>
      <c r="YG270" s="412"/>
      <c r="YH270" s="412"/>
      <c r="YI270" s="412"/>
      <c r="YJ270" s="412"/>
      <c r="YK270" s="412"/>
      <c r="YL270" s="412"/>
      <c r="YM270" s="412"/>
      <c r="YN270" s="412"/>
      <c r="YO270" s="412"/>
      <c r="YP270" s="412"/>
      <c r="YQ270" s="412"/>
      <c r="YR270" s="412"/>
      <c r="YS270" s="412"/>
      <c r="YT270" s="412"/>
      <c r="YU270" s="412"/>
      <c r="YV270" s="412"/>
      <c r="YW270" s="412"/>
      <c r="YX270" s="412"/>
      <c r="YY270" s="412"/>
      <c r="YZ270" s="412"/>
      <c r="ZA270" s="412"/>
      <c r="ZB270" s="412"/>
      <c r="ZC270" s="412"/>
      <c r="ZD270" s="412"/>
      <c r="ZE270" s="412"/>
      <c r="ZF270" s="412"/>
      <c r="ZG270" s="412"/>
      <c r="ZH270" s="412"/>
      <c r="ZI270" s="412"/>
      <c r="ZJ270" s="412"/>
      <c r="ZK270" s="412"/>
      <c r="ZL270" s="412"/>
      <c r="ZM270" s="412"/>
      <c r="ZN270" s="412"/>
      <c r="ZO270" s="412"/>
      <c r="ZP270" s="412"/>
      <c r="ZQ270" s="412"/>
      <c r="ZR270" s="412"/>
      <c r="ZS270" s="412"/>
      <c r="ZT270" s="412"/>
      <c r="ZU270" s="412"/>
      <c r="ZV270" s="412"/>
      <c r="ZW270" s="412"/>
      <c r="ZX270" s="412"/>
      <c r="ZY270" s="412"/>
      <c r="ZZ270" s="412"/>
      <c r="AAA270" s="412"/>
      <c r="AAB270" s="412"/>
      <c r="AAC270" s="412"/>
      <c r="AAD270" s="412"/>
      <c r="AAE270" s="412"/>
      <c r="AAF270" s="412"/>
      <c r="AAG270" s="412"/>
      <c r="AAH270" s="412"/>
      <c r="AAI270" s="412"/>
      <c r="AAJ270" s="412"/>
      <c r="AAK270" s="412"/>
      <c r="AAL270" s="412"/>
      <c r="AAM270" s="412"/>
      <c r="AAN270" s="412"/>
      <c r="AAO270" s="412"/>
      <c r="AAP270" s="412"/>
      <c r="AAQ270" s="412"/>
      <c r="AAR270" s="412"/>
      <c r="AAS270" s="412"/>
      <c r="AAT270" s="412"/>
      <c r="AAU270" s="412"/>
      <c r="AAV270" s="412"/>
      <c r="AAW270" s="412"/>
      <c r="AAX270" s="412"/>
      <c r="AAY270" s="412"/>
      <c r="AAZ270" s="412"/>
      <c r="ABA270" s="412"/>
      <c r="ABB270" s="412"/>
      <c r="ABC270" s="412"/>
      <c r="ABD270" s="412"/>
      <c r="ABE270" s="412"/>
      <c r="ABF270" s="412"/>
      <c r="ABG270" s="412"/>
      <c r="ABH270" s="412"/>
      <c r="ABI270" s="412"/>
      <c r="ABJ270" s="412"/>
      <c r="ABK270" s="412"/>
      <c r="ABL270" s="412"/>
      <c r="ABM270" s="412"/>
      <c r="ABN270" s="412"/>
      <c r="ABO270" s="412"/>
      <c r="ABP270" s="412"/>
      <c r="ABQ270" s="412"/>
      <c r="ABR270" s="412"/>
      <c r="ABS270" s="412"/>
      <c r="ABT270" s="412"/>
      <c r="ABU270" s="412"/>
      <c r="ABV270" s="412"/>
      <c r="ABW270" s="412"/>
      <c r="ABX270" s="412"/>
      <c r="ABY270" s="412"/>
      <c r="ABZ270" s="412"/>
      <c r="ACA270" s="412"/>
      <c r="ACB270" s="412"/>
      <c r="ACC270" s="412"/>
      <c r="ACD270" s="412"/>
      <c r="ACE270" s="412"/>
      <c r="ACF270" s="412"/>
      <c r="ACG270" s="412"/>
      <c r="ACH270" s="412"/>
      <c r="ACI270" s="412"/>
      <c r="ACJ270" s="412"/>
      <c r="ACK270" s="412"/>
      <c r="ACL270" s="412"/>
      <c r="ACM270" s="412"/>
      <c r="ACN270" s="412"/>
      <c r="ACO270" s="412"/>
      <c r="ACP270" s="412"/>
      <c r="ACQ270" s="412"/>
      <c r="ACR270" s="412"/>
      <c r="ACS270" s="412"/>
      <c r="ACT270" s="412"/>
      <c r="ACU270" s="412"/>
      <c r="ACV270" s="412"/>
      <c r="ACW270" s="412"/>
      <c r="ACX270" s="412"/>
      <c r="ACY270" s="412"/>
      <c r="ACZ270" s="412"/>
      <c r="ADA270" s="412"/>
      <c r="ADB270" s="412"/>
      <c r="ADC270" s="412"/>
      <c r="ADD270" s="412"/>
      <c r="ADE270" s="412"/>
      <c r="ADF270" s="412"/>
      <c r="ADG270" s="412"/>
      <c r="ADH270" s="412"/>
      <c r="ADI270" s="412"/>
      <c r="ADJ270" s="412"/>
      <c r="ADK270" s="412"/>
      <c r="ADL270" s="412"/>
      <c r="ADM270" s="412"/>
      <c r="ADN270" s="412"/>
      <c r="ADO270" s="412"/>
      <c r="ADP270" s="412"/>
      <c r="ADQ270" s="412"/>
      <c r="ADR270" s="412"/>
      <c r="ADS270" s="412"/>
      <c r="ADT270" s="412"/>
      <c r="ADU270" s="412"/>
      <c r="ADV270" s="412"/>
      <c r="ADW270" s="412"/>
      <c r="ADX270" s="412"/>
      <c r="ADY270" s="412"/>
      <c r="ADZ270" s="412"/>
      <c r="AEA270" s="412"/>
      <c r="AEB270" s="412"/>
      <c r="AEC270" s="412"/>
      <c r="AED270" s="412"/>
      <c r="AEE270" s="412"/>
      <c r="AEF270" s="412"/>
      <c r="AEG270" s="412"/>
      <c r="AEH270" s="412"/>
      <c r="AEI270" s="412"/>
      <c r="AEJ270" s="412"/>
      <c r="AEK270" s="412"/>
      <c r="AEL270" s="412"/>
      <c r="AEM270" s="412"/>
      <c r="AEN270" s="412"/>
      <c r="AEO270" s="412"/>
      <c r="AEP270" s="412"/>
      <c r="AEQ270" s="412"/>
      <c r="AER270" s="412"/>
      <c r="AES270" s="412"/>
      <c r="AET270" s="412"/>
      <c r="AEU270" s="412"/>
      <c r="AEV270" s="412"/>
      <c r="AEW270" s="412"/>
      <c r="AEX270" s="412"/>
      <c r="AEY270" s="412"/>
      <c r="AEZ270" s="412"/>
      <c r="AFA270" s="412"/>
      <c r="AFB270" s="412"/>
      <c r="AFC270" s="412"/>
      <c r="AFD270" s="412"/>
      <c r="AFE270" s="412"/>
      <c r="AFF270" s="412"/>
      <c r="AFG270" s="412"/>
      <c r="AFH270" s="412"/>
      <c r="AFI270" s="412"/>
      <c r="AFJ270" s="412"/>
      <c r="AFK270" s="412"/>
      <c r="AFL270" s="412"/>
      <c r="AFM270" s="412"/>
      <c r="AFN270" s="412"/>
      <c r="AFO270" s="412"/>
      <c r="AFP270" s="412"/>
      <c r="AFQ270" s="412"/>
      <c r="AFR270" s="412"/>
      <c r="AFS270" s="412"/>
      <c r="AFT270" s="412"/>
      <c r="AFU270" s="412"/>
      <c r="AFV270" s="412"/>
      <c r="AFW270" s="412"/>
      <c r="AFX270" s="412"/>
      <c r="AFY270" s="412"/>
      <c r="AFZ270" s="412"/>
      <c r="AGA270" s="412"/>
      <c r="AGB270" s="412"/>
      <c r="AGC270" s="412"/>
      <c r="AGD270" s="412"/>
      <c r="AGE270" s="412"/>
      <c r="AGF270" s="412"/>
      <c r="AGG270" s="412"/>
      <c r="AGH270" s="412"/>
      <c r="AGI270" s="412"/>
      <c r="AGJ270" s="412"/>
      <c r="AGK270" s="412"/>
      <c r="AGL270" s="412"/>
      <c r="AGM270" s="412"/>
      <c r="AGN270" s="412"/>
      <c r="AGO270" s="412"/>
      <c r="AGP270" s="412"/>
      <c r="AGQ270" s="412"/>
      <c r="AGR270" s="412"/>
      <c r="AGS270" s="412"/>
      <c r="AGT270" s="412"/>
      <c r="AGU270" s="412"/>
      <c r="AGV270" s="412"/>
      <c r="AGW270" s="412"/>
      <c r="AGX270" s="412"/>
      <c r="AGY270" s="412"/>
      <c r="AGZ270" s="412"/>
      <c r="AHA270" s="412"/>
      <c r="AHB270" s="412"/>
      <c r="AHC270" s="412"/>
      <c r="AHD270" s="412"/>
      <c r="AHE270" s="412"/>
      <c r="AHF270" s="412"/>
      <c r="AHG270" s="412"/>
      <c r="AHH270" s="412"/>
      <c r="AHI270" s="412"/>
      <c r="AHJ270" s="412"/>
      <c r="AHK270" s="412"/>
      <c r="AHL270" s="412"/>
      <c r="AHM270" s="412"/>
      <c r="AHN270" s="412"/>
      <c r="AHO270" s="412"/>
      <c r="AHP270" s="412"/>
      <c r="AHQ270" s="412"/>
      <c r="AHR270" s="412"/>
      <c r="AHS270" s="412"/>
      <c r="AHT270" s="412"/>
      <c r="AHU270" s="412"/>
      <c r="AHV270" s="412"/>
      <c r="AHW270" s="412"/>
      <c r="AHX270" s="412"/>
      <c r="AHY270" s="412"/>
      <c r="AHZ270" s="412"/>
      <c r="AIA270" s="412"/>
      <c r="AIB270" s="412"/>
      <c r="AIC270" s="412"/>
      <c r="AID270" s="412"/>
      <c r="AIE270" s="412"/>
      <c r="AIF270" s="412"/>
      <c r="AIG270" s="412"/>
      <c r="AIH270" s="412"/>
      <c r="AII270" s="412"/>
      <c r="AIJ270" s="412"/>
      <c r="AIK270" s="412"/>
      <c r="AIL270" s="412"/>
      <c r="AIM270" s="412"/>
      <c r="AIN270" s="412"/>
      <c r="AIO270" s="412"/>
      <c r="AIP270" s="412"/>
      <c r="AIQ270" s="412"/>
      <c r="AIR270" s="412"/>
      <c r="AIS270" s="412"/>
      <c r="AIT270" s="412"/>
      <c r="AIU270" s="412"/>
      <c r="AIV270" s="412"/>
      <c r="AIW270" s="412"/>
      <c r="AIX270" s="412"/>
      <c r="AIY270" s="412"/>
      <c r="AIZ270" s="412"/>
      <c r="AJA270" s="412"/>
      <c r="AJB270" s="412"/>
      <c r="AJC270" s="412"/>
      <c r="AJD270" s="412"/>
      <c r="AJE270" s="412"/>
      <c r="AJF270" s="412"/>
      <c r="AJG270" s="412"/>
      <c r="AJH270" s="412"/>
      <c r="AJI270" s="412"/>
      <c r="AJJ270" s="412"/>
      <c r="AJK270" s="412"/>
      <c r="AJL270" s="412"/>
      <c r="AJM270" s="412"/>
      <c r="AJN270" s="412"/>
      <c r="AJO270" s="412"/>
      <c r="AJP270" s="412"/>
      <c r="AJQ270" s="412"/>
      <c r="AJR270" s="412"/>
      <c r="AJS270" s="412"/>
      <c r="AJT270" s="412"/>
      <c r="AJU270" s="412"/>
      <c r="AJV270" s="412"/>
      <c r="AJW270" s="412"/>
      <c r="AJX270" s="412"/>
      <c r="AJY270" s="412"/>
      <c r="AJZ270" s="412"/>
      <c r="AKA270" s="412"/>
      <c r="AKB270" s="412"/>
      <c r="AKC270" s="412"/>
      <c r="AKD270" s="412"/>
      <c r="AKE270" s="412"/>
      <c r="AKF270" s="412"/>
      <c r="AKG270" s="412"/>
      <c r="AKH270" s="412"/>
      <c r="AKI270" s="412"/>
      <c r="AKJ270" s="412"/>
      <c r="AKK270" s="412"/>
      <c r="AKL270" s="412"/>
      <c r="AKM270" s="412"/>
      <c r="AKN270" s="412"/>
      <c r="AKO270" s="412"/>
      <c r="AKP270" s="412"/>
      <c r="AKQ270" s="412"/>
      <c r="AKR270" s="412"/>
      <c r="AKS270" s="412"/>
      <c r="AKT270" s="412"/>
      <c r="AKU270" s="412"/>
      <c r="AKV270" s="412"/>
      <c r="AKW270" s="412"/>
      <c r="AKX270" s="412"/>
      <c r="AKY270" s="412"/>
      <c r="AKZ270" s="412"/>
      <c r="ALA270" s="412"/>
      <c r="ALB270" s="412"/>
      <c r="ALC270" s="412"/>
      <c r="ALD270" s="412"/>
      <c r="ALE270" s="412"/>
      <c r="ALF270" s="412"/>
      <c r="ALG270" s="412"/>
      <c r="ALH270" s="412"/>
      <c r="ALI270" s="412"/>
      <c r="ALJ270" s="412"/>
      <c r="ALK270" s="412"/>
      <c r="ALL270" s="412"/>
      <c r="ALM270" s="412"/>
      <c r="ALN270" s="412"/>
      <c r="ALO270" s="412"/>
      <c r="ALP270" s="412"/>
      <c r="ALQ270" s="412"/>
      <c r="ALR270" s="412"/>
      <c r="ALS270" s="412"/>
      <c r="ALT270" s="412"/>
      <c r="ALU270" s="412"/>
      <c r="ALV270" s="412"/>
      <c r="ALW270" s="412"/>
      <c r="ALX270" s="412"/>
      <c r="ALY270" s="412"/>
      <c r="ALZ270" s="412"/>
      <c r="AMA270" s="412"/>
      <c r="AMB270" s="412"/>
      <c r="AMC270" s="412"/>
      <c r="AMD270" s="412"/>
      <c r="AME270" s="412"/>
      <c r="AMF270" s="412"/>
      <c r="AMG270" s="412"/>
      <c r="AMH270" s="412"/>
    </row>
    <row r="271" spans="1:1022" x14ac:dyDescent="0.25">
      <c r="A271" s="242" t="s">
        <v>959</v>
      </c>
      <c r="B271" s="163">
        <v>270</v>
      </c>
      <c r="C271" s="162" t="s">
        <v>960</v>
      </c>
      <c r="D271" s="176" t="s">
        <v>961</v>
      </c>
      <c r="E271" s="429"/>
      <c r="F271" s="200">
        <v>4</v>
      </c>
      <c r="G271" s="180"/>
      <c r="H271" s="180"/>
      <c r="I271" s="319"/>
      <c r="J271" s="344">
        <v>2</v>
      </c>
      <c r="K271" s="65">
        <v>2</v>
      </c>
      <c r="L271" s="140"/>
      <c r="M271" s="140"/>
      <c r="N271" s="140"/>
      <c r="O271" s="140"/>
      <c r="P271" s="140"/>
      <c r="Q271" s="65"/>
      <c r="R271" s="140"/>
      <c r="S271" s="140"/>
      <c r="T271" s="140"/>
      <c r="U271" s="140"/>
      <c r="V271" s="219">
        <f t="shared" si="149"/>
        <v>100</v>
      </c>
      <c r="W271" s="219">
        <f t="shared" si="163"/>
        <v>100</v>
      </c>
      <c r="X271" s="219">
        <f t="shared" si="162"/>
        <v>100</v>
      </c>
      <c r="Y271" s="219">
        <f t="shared" si="156"/>
        <v>100</v>
      </c>
      <c r="Z271" s="219">
        <f t="shared" si="157"/>
        <v>100</v>
      </c>
      <c r="AA271" s="220">
        <f t="shared" si="158"/>
        <v>100</v>
      </c>
      <c r="AB271" s="220">
        <f t="shared" si="159"/>
        <v>100</v>
      </c>
      <c r="AC271" s="220">
        <f t="shared" si="160"/>
        <v>100</v>
      </c>
      <c r="AD271" s="416">
        <f t="shared" ref="AD271:AD302" si="168">IF(L271=0,100,IF(L271=1,1,IF(L271="1B",1,IF(L271="1A",0.1,100))))</f>
        <v>100</v>
      </c>
      <c r="AE271" s="416">
        <f t="shared" si="161"/>
        <v>100</v>
      </c>
      <c r="AF271" s="212">
        <f t="shared" si="164"/>
        <v>10</v>
      </c>
      <c r="AG271" s="212">
        <f t="shared" si="165"/>
        <v>10</v>
      </c>
      <c r="AH271" s="212">
        <f t="shared" si="166"/>
        <v>100</v>
      </c>
      <c r="AI271" s="212">
        <f t="shared" si="167"/>
        <v>100</v>
      </c>
      <c r="AJ271" s="231"/>
      <c r="AK271" s="412"/>
      <c r="AL271" s="135"/>
      <c r="AM271" s="214"/>
      <c r="AN271" s="118"/>
      <c r="AO271" s="118"/>
      <c r="AP271" s="118"/>
      <c r="AQ271" s="234" t="s">
        <v>24918</v>
      </c>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c r="CZ271" s="118"/>
      <c r="DA271" s="118"/>
      <c r="DB271" s="118"/>
      <c r="DC271" s="118"/>
      <c r="DD271" s="118"/>
      <c r="DE271" s="118"/>
      <c r="DF271" s="118"/>
      <c r="DG271" s="118"/>
      <c r="DH271" s="118"/>
      <c r="DI271" s="118"/>
      <c r="DJ271" s="118"/>
      <c r="DK271" s="118"/>
      <c r="DL271" s="118"/>
      <c r="DM271" s="118"/>
      <c r="DN271" s="118"/>
      <c r="DO271" s="118"/>
      <c r="DP271" s="118"/>
      <c r="DQ271" s="118"/>
      <c r="DR271" s="118"/>
      <c r="DS271" s="118"/>
      <c r="DT271" s="118"/>
      <c r="DU271" s="118"/>
      <c r="DV271" s="118"/>
      <c r="DW271" s="118"/>
      <c r="DX271" s="118"/>
      <c r="DY271" s="118"/>
      <c r="DZ271" s="118"/>
      <c r="EA271" s="118"/>
      <c r="EB271" s="118"/>
      <c r="EC271" s="118"/>
      <c r="ED271" s="118"/>
      <c r="EE271" s="118"/>
      <c r="EF271" s="118"/>
      <c r="EG271" s="118"/>
      <c r="EH271" s="118"/>
      <c r="EI271" s="118"/>
      <c r="EJ271" s="118"/>
      <c r="EK271" s="118"/>
      <c r="EL271" s="118"/>
      <c r="EM271" s="118"/>
      <c r="EN271" s="118"/>
      <c r="EO271" s="118"/>
      <c r="EP271" s="118"/>
      <c r="EQ271" s="118"/>
      <c r="ER271" s="118"/>
      <c r="ES271" s="118"/>
      <c r="ET271" s="118"/>
      <c r="EU271" s="118"/>
      <c r="EV271" s="118"/>
      <c r="EW271" s="118"/>
      <c r="EX271" s="118"/>
      <c r="EY271" s="118"/>
      <c r="EZ271" s="118"/>
      <c r="FA271" s="118"/>
      <c r="FB271" s="118"/>
      <c r="FC271" s="118"/>
      <c r="FD271" s="118"/>
      <c r="FE271" s="118"/>
      <c r="FF271" s="118"/>
      <c r="FG271" s="118"/>
      <c r="FH271" s="118"/>
      <c r="FI271" s="118"/>
      <c r="FJ271" s="118"/>
      <c r="FK271" s="118"/>
      <c r="FL271" s="118"/>
      <c r="FM271" s="118"/>
      <c r="FN271" s="118"/>
      <c r="FO271" s="118"/>
      <c r="FP271" s="118"/>
      <c r="FQ271" s="118"/>
      <c r="FR271" s="118"/>
      <c r="FS271" s="118"/>
      <c r="FT271" s="118"/>
      <c r="FU271" s="118"/>
      <c r="FV271" s="118"/>
      <c r="FW271" s="118"/>
      <c r="FX271" s="118"/>
      <c r="FY271" s="118"/>
      <c r="FZ271" s="118"/>
      <c r="GA271" s="118"/>
      <c r="GB271" s="118"/>
      <c r="GC271" s="118"/>
      <c r="GD271" s="118"/>
      <c r="GE271" s="118"/>
      <c r="GF271" s="118"/>
      <c r="GG271" s="118"/>
      <c r="GH271" s="118"/>
      <c r="GI271" s="118"/>
      <c r="GJ271" s="118"/>
      <c r="GK271" s="118"/>
      <c r="GL271" s="118"/>
      <c r="GM271" s="118"/>
      <c r="GN271" s="118"/>
      <c r="GO271" s="118"/>
      <c r="GP271" s="118"/>
      <c r="GQ271" s="118"/>
      <c r="GR271" s="118"/>
      <c r="GS271" s="118"/>
      <c r="GT271" s="118"/>
      <c r="GU271" s="118"/>
      <c r="GV271" s="118"/>
      <c r="GW271" s="118"/>
      <c r="GX271" s="118"/>
      <c r="GY271" s="118"/>
      <c r="GZ271" s="118"/>
      <c r="HA271" s="118"/>
      <c r="HB271" s="118"/>
      <c r="HC271" s="118"/>
      <c r="HD271" s="118"/>
      <c r="HE271" s="118"/>
      <c r="HF271" s="118"/>
      <c r="HG271" s="118"/>
      <c r="HH271" s="118"/>
      <c r="HI271" s="118"/>
      <c r="HJ271" s="118"/>
      <c r="HK271" s="118"/>
      <c r="HL271" s="118"/>
      <c r="HM271" s="118"/>
      <c r="HN271" s="118"/>
      <c r="HO271" s="118"/>
      <c r="HP271" s="118"/>
      <c r="HQ271" s="118"/>
      <c r="HR271" s="118"/>
      <c r="HS271" s="118"/>
      <c r="HT271" s="118"/>
      <c r="HU271" s="118"/>
      <c r="HV271" s="118"/>
      <c r="HW271" s="118"/>
      <c r="HX271" s="118"/>
      <c r="HY271" s="118"/>
      <c r="HZ271" s="118"/>
      <c r="IA271" s="118"/>
      <c r="IB271" s="118"/>
      <c r="IC271" s="118"/>
      <c r="ID271" s="118"/>
      <c r="IE271" s="118"/>
      <c r="IF271" s="118"/>
      <c r="IG271" s="118"/>
      <c r="IH271" s="118"/>
      <c r="II271" s="118"/>
      <c r="IJ271" s="118"/>
      <c r="IK271" s="118"/>
      <c r="IL271" s="118"/>
      <c r="IM271" s="118"/>
      <c r="IN271" s="118"/>
      <c r="IO271" s="118"/>
      <c r="IP271" s="118"/>
      <c r="IQ271" s="118"/>
      <c r="IR271" s="118"/>
      <c r="IS271" s="118"/>
      <c r="IT271" s="118"/>
      <c r="IU271" s="118"/>
      <c r="IV271" s="118"/>
      <c r="IW271" s="118"/>
      <c r="IX271" s="118"/>
      <c r="IY271" s="118"/>
      <c r="IZ271" s="118"/>
      <c r="JA271" s="118"/>
      <c r="JB271" s="118"/>
      <c r="JC271" s="118"/>
      <c r="JD271" s="118"/>
      <c r="JE271" s="118"/>
      <c r="JF271" s="118"/>
      <c r="JG271" s="118"/>
      <c r="JH271" s="118"/>
      <c r="JI271" s="118"/>
      <c r="JJ271" s="118"/>
      <c r="JK271" s="118"/>
      <c r="JL271" s="118"/>
      <c r="JM271" s="118"/>
      <c r="JN271" s="118"/>
      <c r="JO271" s="118"/>
      <c r="JP271" s="118"/>
      <c r="JQ271" s="118"/>
      <c r="JR271" s="118"/>
      <c r="JS271" s="118"/>
      <c r="JT271" s="118"/>
      <c r="JU271" s="118"/>
      <c r="JV271" s="118"/>
      <c r="JW271" s="118"/>
      <c r="JX271" s="118"/>
      <c r="JY271" s="118"/>
      <c r="JZ271" s="118"/>
      <c r="KA271" s="118"/>
      <c r="KB271" s="118"/>
      <c r="KC271" s="118"/>
      <c r="KD271" s="118"/>
      <c r="KE271" s="118"/>
      <c r="KF271" s="118"/>
      <c r="KG271" s="118"/>
      <c r="KH271" s="118"/>
      <c r="KI271" s="118"/>
      <c r="KJ271" s="118"/>
      <c r="KK271" s="118"/>
      <c r="KL271" s="118"/>
      <c r="KM271" s="118"/>
      <c r="KN271" s="118"/>
      <c r="KO271" s="118"/>
      <c r="KP271" s="118"/>
      <c r="KQ271" s="118"/>
      <c r="KR271" s="118"/>
      <c r="KS271" s="118"/>
      <c r="KT271" s="118"/>
      <c r="KU271" s="118"/>
      <c r="KV271" s="118"/>
      <c r="KW271" s="118"/>
      <c r="KX271" s="118"/>
      <c r="KY271" s="118"/>
      <c r="KZ271" s="118"/>
      <c r="LA271" s="118"/>
      <c r="LB271" s="118"/>
      <c r="LC271" s="118"/>
      <c r="LD271" s="118"/>
      <c r="LE271" s="118"/>
      <c r="LF271" s="118"/>
      <c r="LG271" s="118"/>
      <c r="LH271" s="118"/>
      <c r="LI271" s="118"/>
      <c r="LJ271" s="118"/>
      <c r="LK271" s="118"/>
      <c r="LL271" s="118"/>
      <c r="LM271" s="118"/>
      <c r="LN271" s="118"/>
      <c r="LO271" s="118"/>
      <c r="LP271" s="118"/>
      <c r="LQ271" s="118"/>
      <c r="LR271" s="118"/>
      <c r="LS271" s="118"/>
      <c r="LT271" s="118"/>
      <c r="LU271" s="118"/>
      <c r="LV271" s="118"/>
      <c r="LW271" s="118"/>
      <c r="LX271" s="118"/>
      <c r="LY271" s="118"/>
      <c r="LZ271" s="118"/>
      <c r="MA271" s="118"/>
      <c r="MB271" s="118"/>
      <c r="MC271" s="118"/>
      <c r="MD271" s="118"/>
      <c r="ME271" s="118"/>
      <c r="MF271" s="118"/>
      <c r="MG271" s="118"/>
      <c r="MH271" s="118"/>
      <c r="MI271" s="118"/>
      <c r="MJ271" s="118"/>
      <c r="MK271" s="118"/>
      <c r="ML271" s="118"/>
      <c r="MM271" s="118"/>
      <c r="MN271" s="118"/>
      <c r="MO271" s="118"/>
      <c r="MP271" s="118"/>
      <c r="MQ271" s="118"/>
      <c r="MR271" s="118"/>
      <c r="MS271" s="118"/>
      <c r="MT271" s="118"/>
      <c r="MU271" s="118"/>
      <c r="MV271" s="118"/>
      <c r="MW271" s="118"/>
      <c r="MX271" s="118"/>
      <c r="MY271" s="118"/>
      <c r="MZ271" s="118"/>
      <c r="NA271" s="118"/>
      <c r="NB271" s="118"/>
      <c r="NC271" s="118"/>
      <c r="ND271" s="118"/>
      <c r="NE271" s="118"/>
      <c r="NF271" s="118"/>
      <c r="NG271" s="118"/>
      <c r="NH271" s="118"/>
      <c r="NI271" s="118"/>
      <c r="NJ271" s="118"/>
      <c r="NK271" s="118"/>
      <c r="NL271" s="118"/>
      <c r="NM271" s="118"/>
      <c r="NN271" s="118"/>
      <c r="NO271" s="118"/>
      <c r="NP271" s="118"/>
      <c r="NQ271" s="118"/>
      <c r="NR271" s="118"/>
      <c r="NS271" s="118"/>
      <c r="NT271" s="118"/>
      <c r="NU271" s="118"/>
      <c r="NV271" s="118"/>
      <c r="NW271" s="118"/>
      <c r="NX271" s="118"/>
      <c r="NY271" s="118"/>
      <c r="NZ271" s="118"/>
      <c r="OA271" s="118"/>
      <c r="OB271" s="118"/>
      <c r="OC271" s="118"/>
      <c r="OD271" s="118"/>
      <c r="OE271" s="118"/>
      <c r="OF271" s="118"/>
      <c r="OG271" s="118"/>
      <c r="OH271" s="118"/>
      <c r="OI271" s="118"/>
      <c r="OJ271" s="118"/>
      <c r="OK271" s="118"/>
      <c r="OL271" s="118"/>
      <c r="OM271" s="118"/>
      <c r="ON271" s="118"/>
      <c r="OO271" s="118"/>
      <c r="OP271" s="118"/>
      <c r="OQ271" s="118"/>
      <c r="OR271" s="118"/>
      <c r="OS271" s="118"/>
      <c r="OT271" s="118"/>
      <c r="OU271" s="118"/>
      <c r="OV271" s="118"/>
      <c r="OW271" s="118"/>
      <c r="OX271" s="118"/>
      <c r="OY271" s="118"/>
      <c r="OZ271" s="118"/>
      <c r="PA271" s="118"/>
      <c r="PB271" s="118"/>
      <c r="PC271" s="118"/>
      <c r="PD271" s="118"/>
      <c r="PE271" s="118"/>
      <c r="PF271" s="118"/>
      <c r="PG271" s="118"/>
      <c r="PH271" s="118"/>
      <c r="PI271" s="118"/>
      <c r="PJ271" s="118"/>
      <c r="PK271" s="118"/>
      <c r="PL271" s="118"/>
      <c r="PM271" s="118"/>
      <c r="PN271" s="118"/>
      <c r="PO271" s="118"/>
      <c r="PP271" s="118"/>
      <c r="PQ271" s="118"/>
      <c r="PR271" s="118"/>
      <c r="PS271" s="118"/>
      <c r="PT271" s="118"/>
      <c r="PU271" s="118"/>
      <c r="PV271" s="118"/>
      <c r="PW271" s="118"/>
      <c r="PX271" s="118"/>
      <c r="PY271" s="118"/>
      <c r="PZ271" s="118"/>
      <c r="QA271" s="118"/>
      <c r="QB271" s="118"/>
      <c r="QC271" s="118"/>
      <c r="QD271" s="118"/>
      <c r="QE271" s="118"/>
      <c r="QF271" s="118"/>
      <c r="QG271" s="118"/>
      <c r="QH271" s="118"/>
      <c r="QI271" s="118"/>
      <c r="QJ271" s="118"/>
      <c r="QK271" s="118"/>
      <c r="QL271" s="118"/>
      <c r="QM271" s="118"/>
      <c r="QN271" s="118"/>
      <c r="QO271" s="118"/>
      <c r="QP271" s="118"/>
      <c r="QQ271" s="118"/>
      <c r="QR271" s="118"/>
      <c r="QS271" s="118"/>
      <c r="QT271" s="118"/>
      <c r="QU271" s="118"/>
      <c r="QV271" s="118"/>
      <c r="QW271" s="118"/>
      <c r="QX271" s="118"/>
      <c r="QY271" s="118"/>
      <c r="QZ271" s="118"/>
      <c r="RA271" s="118"/>
      <c r="RB271" s="118"/>
      <c r="RC271" s="118"/>
      <c r="RD271" s="118"/>
      <c r="RE271" s="118"/>
      <c r="RF271" s="118"/>
      <c r="RG271" s="118"/>
      <c r="RH271" s="118"/>
      <c r="RI271" s="118"/>
      <c r="RJ271" s="118"/>
      <c r="RK271" s="118"/>
      <c r="RL271" s="118"/>
      <c r="RM271" s="118"/>
      <c r="RN271" s="118"/>
      <c r="RO271" s="118"/>
      <c r="RP271" s="118"/>
      <c r="RQ271" s="118"/>
      <c r="RR271" s="118"/>
      <c r="RS271" s="118"/>
      <c r="RT271" s="118"/>
      <c r="RU271" s="118"/>
      <c r="RV271" s="118"/>
      <c r="RW271" s="118"/>
      <c r="RX271" s="118"/>
      <c r="RY271" s="118"/>
      <c r="RZ271" s="118"/>
      <c r="SA271" s="118"/>
      <c r="SB271" s="118"/>
      <c r="SC271" s="118"/>
      <c r="SD271" s="118"/>
      <c r="SE271" s="118"/>
      <c r="SF271" s="118"/>
      <c r="SG271" s="118"/>
      <c r="SH271" s="118"/>
      <c r="SI271" s="118"/>
      <c r="SJ271" s="118"/>
      <c r="SK271" s="118"/>
      <c r="SL271" s="118"/>
      <c r="SM271" s="118"/>
      <c r="SN271" s="118"/>
      <c r="SO271" s="118"/>
      <c r="SP271" s="118"/>
      <c r="SQ271" s="118"/>
      <c r="SR271" s="118"/>
      <c r="SS271" s="118"/>
      <c r="ST271" s="118"/>
      <c r="SU271" s="118"/>
      <c r="SV271" s="118"/>
      <c r="SW271" s="118"/>
      <c r="SX271" s="118"/>
      <c r="SY271" s="118"/>
      <c r="SZ271" s="118"/>
      <c r="TA271" s="118"/>
      <c r="TB271" s="118"/>
      <c r="TC271" s="118"/>
      <c r="TD271" s="118"/>
      <c r="TE271" s="118"/>
      <c r="TF271" s="118"/>
      <c r="TG271" s="118"/>
      <c r="TH271" s="118"/>
      <c r="TI271" s="118"/>
      <c r="TJ271" s="118"/>
      <c r="TK271" s="118"/>
      <c r="TL271" s="118"/>
      <c r="TM271" s="118"/>
      <c r="TN271" s="118"/>
      <c r="TO271" s="118"/>
      <c r="TP271" s="118"/>
      <c r="TQ271" s="118"/>
      <c r="TR271" s="118"/>
      <c r="TS271" s="118"/>
      <c r="TT271" s="118"/>
      <c r="TU271" s="118"/>
      <c r="TV271" s="118"/>
      <c r="TW271" s="118"/>
      <c r="TX271" s="118"/>
      <c r="TY271" s="118"/>
      <c r="TZ271" s="118"/>
      <c r="UA271" s="118"/>
      <c r="UB271" s="118"/>
      <c r="UC271" s="118"/>
      <c r="UD271" s="118"/>
      <c r="UE271" s="118"/>
      <c r="UF271" s="118"/>
      <c r="UG271" s="118"/>
      <c r="UH271" s="118"/>
      <c r="UI271" s="118"/>
      <c r="UJ271" s="118"/>
      <c r="UK271" s="118"/>
      <c r="UL271" s="118"/>
      <c r="UM271" s="118"/>
      <c r="UN271" s="118"/>
      <c r="UO271" s="118"/>
      <c r="UP271" s="118"/>
      <c r="UQ271" s="118"/>
      <c r="UR271" s="118"/>
      <c r="US271" s="118"/>
      <c r="UT271" s="118"/>
      <c r="UU271" s="118"/>
      <c r="UV271" s="118"/>
      <c r="UW271" s="118"/>
      <c r="UX271" s="118"/>
      <c r="UY271" s="118"/>
      <c r="UZ271" s="118"/>
      <c r="VA271" s="118"/>
      <c r="VB271" s="118"/>
      <c r="VC271" s="118"/>
      <c r="VD271" s="118"/>
      <c r="VE271" s="118"/>
      <c r="VF271" s="118"/>
      <c r="VG271" s="118"/>
      <c r="VH271" s="118"/>
      <c r="VI271" s="118"/>
      <c r="VJ271" s="118"/>
      <c r="VK271" s="118"/>
      <c r="VL271" s="118"/>
      <c r="VM271" s="118"/>
      <c r="VN271" s="118"/>
      <c r="VO271" s="118"/>
      <c r="VP271" s="118"/>
      <c r="VQ271" s="118"/>
      <c r="VR271" s="118"/>
      <c r="VS271" s="118"/>
      <c r="VT271" s="118"/>
      <c r="VU271" s="118"/>
      <c r="VV271" s="118"/>
      <c r="VW271" s="118"/>
      <c r="VX271" s="118"/>
      <c r="VY271" s="118"/>
      <c r="VZ271" s="118"/>
      <c r="WA271" s="118"/>
      <c r="WB271" s="118"/>
      <c r="WC271" s="118"/>
      <c r="WD271" s="118"/>
      <c r="WE271" s="118"/>
      <c r="WF271" s="118"/>
      <c r="WG271" s="118"/>
      <c r="WH271" s="118"/>
      <c r="WI271" s="118"/>
      <c r="WJ271" s="118"/>
      <c r="WK271" s="118"/>
      <c r="WL271" s="118"/>
      <c r="WM271" s="118"/>
      <c r="WN271" s="118"/>
      <c r="WO271" s="118"/>
      <c r="WP271" s="118"/>
      <c r="WQ271" s="118"/>
      <c r="WR271" s="118"/>
      <c r="WS271" s="118"/>
      <c r="WT271" s="118"/>
      <c r="WU271" s="118"/>
      <c r="WV271" s="118"/>
      <c r="WW271" s="118"/>
      <c r="WX271" s="118"/>
      <c r="WY271" s="118"/>
      <c r="WZ271" s="118"/>
      <c r="XA271" s="118"/>
      <c r="XB271" s="118"/>
      <c r="XC271" s="118"/>
      <c r="XD271" s="118"/>
      <c r="XE271" s="118"/>
      <c r="XF271" s="118"/>
      <c r="XG271" s="118"/>
      <c r="XH271" s="118"/>
      <c r="XI271" s="118"/>
      <c r="XJ271" s="118"/>
      <c r="XK271" s="118"/>
      <c r="XL271" s="118"/>
      <c r="XM271" s="118"/>
      <c r="XN271" s="118"/>
      <c r="XO271" s="118"/>
      <c r="XP271" s="118"/>
      <c r="XQ271" s="118"/>
      <c r="XR271" s="118"/>
      <c r="XS271" s="118"/>
      <c r="XT271" s="118"/>
      <c r="XU271" s="118"/>
      <c r="XV271" s="118"/>
      <c r="XW271" s="118"/>
      <c r="XX271" s="118"/>
      <c r="XY271" s="118"/>
      <c r="XZ271" s="118"/>
      <c r="YA271" s="118"/>
      <c r="YB271" s="118"/>
      <c r="YC271" s="118"/>
      <c r="YD271" s="118"/>
      <c r="YE271" s="118"/>
      <c r="YF271" s="118"/>
      <c r="YG271" s="118"/>
      <c r="YH271" s="118"/>
      <c r="YI271" s="118"/>
      <c r="YJ271" s="118"/>
      <c r="YK271" s="118"/>
      <c r="YL271" s="118"/>
      <c r="YM271" s="118"/>
      <c r="YN271" s="118"/>
      <c r="YO271" s="118"/>
      <c r="YP271" s="118"/>
      <c r="YQ271" s="118"/>
      <c r="YR271" s="118"/>
      <c r="YS271" s="118"/>
      <c r="YT271" s="118"/>
      <c r="YU271" s="118"/>
      <c r="YV271" s="118"/>
      <c r="YW271" s="118"/>
      <c r="YX271" s="118"/>
      <c r="YY271" s="118"/>
      <c r="YZ271" s="118"/>
      <c r="ZA271" s="118"/>
      <c r="ZB271" s="118"/>
      <c r="ZC271" s="118"/>
      <c r="ZD271" s="118"/>
      <c r="ZE271" s="118"/>
      <c r="ZF271" s="118"/>
      <c r="ZG271" s="118"/>
      <c r="ZH271" s="118"/>
      <c r="ZI271" s="118"/>
      <c r="ZJ271" s="118"/>
      <c r="ZK271" s="118"/>
      <c r="ZL271" s="118"/>
      <c r="ZM271" s="118"/>
      <c r="ZN271" s="118"/>
      <c r="ZO271" s="118"/>
      <c r="ZP271" s="118"/>
      <c r="ZQ271" s="118"/>
      <c r="ZR271" s="118"/>
      <c r="ZS271" s="118"/>
      <c r="ZT271" s="118"/>
      <c r="ZU271" s="118"/>
      <c r="ZV271" s="118"/>
      <c r="ZW271" s="118"/>
      <c r="ZX271" s="118"/>
      <c r="ZY271" s="118"/>
      <c r="ZZ271" s="118"/>
      <c r="AAA271" s="118"/>
      <c r="AAB271" s="118"/>
      <c r="AAC271" s="118"/>
      <c r="AAD271" s="118"/>
      <c r="AAE271" s="118"/>
      <c r="AAF271" s="118"/>
      <c r="AAG271" s="118"/>
      <c r="AAH271" s="118"/>
      <c r="AAI271" s="118"/>
      <c r="AAJ271" s="118"/>
      <c r="AAK271" s="118"/>
      <c r="AAL271" s="118"/>
      <c r="AAM271" s="118"/>
      <c r="AAN271" s="118"/>
      <c r="AAO271" s="118"/>
      <c r="AAP271" s="118"/>
      <c r="AAQ271" s="118"/>
      <c r="AAR271" s="118"/>
      <c r="AAS271" s="118"/>
      <c r="AAT271" s="118"/>
      <c r="AAU271" s="118"/>
      <c r="AAV271" s="118"/>
      <c r="AAW271" s="118"/>
      <c r="AAX271" s="118"/>
      <c r="AAY271" s="118"/>
      <c r="AAZ271" s="118"/>
      <c r="ABA271" s="118"/>
      <c r="ABB271" s="118"/>
      <c r="ABC271" s="118"/>
      <c r="ABD271" s="118"/>
      <c r="ABE271" s="118"/>
      <c r="ABF271" s="118"/>
      <c r="ABG271" s="118"/>
      <c r="ABH271" s="118"/>
      <c r="ABI271" s="118"/>
      <c r="ABJ271" s="118"/>
      <c r="ABK271" s="118"/>
      <c r="ABL271" s="118"/>
      <c r="ABM271" s="118"/>
      <c r="ABN271" s="118"/>
      <c r="ABO271" s="118"/>
      <c r="ABP271" s="118"/>
      <c r="ABQ271" s="118"/>
      <c r="ABR271" s="118"/>
      <c r="ABS271" s="118"/>
      <c r="ABT271" s="118"/>
      <c r="ABU271" s="118"/>
      <c r="ABV271" s="118"/>
      <c r="ABW271" s="118"/>
      <c r="ABX271" s="118"/>
      <c r="ABY271" s="118"/>
      <c r="ABZ271" s="118"/>
      <c r="ACA271" s="118"/>
      <c r="ACB271" s="118"/>
      <c r="ACC271" s="118"/>
      <c r="ACD271" s="118"/>
      <c r="ACE271" s="118"/>
      <c r="ACF271" s="118"/>
      <c r="ACG271" s="118"/>
      <c r="ACH271" s="118"/>
      <c r="ACI271" s="118"/>
      <c r="ACJ271" s="118"/>
      <c r="ACK271" s="118"/>
      <c r="ACL271" s="118"/>
      <c r="ACM271" s="118"/>
      <c r="ACN271" s="118"/>
      <c r="ACO271" s="118"/>
      <c r="ACP271" s="118"/>
      <c r="ACQ271" s="118"/>
      <c r="ACR271" s="118"/>
      <c r="ACS271" s="118"/>
      <c r="ACT271" s="118"/>
      <c r="ACU271" s="118"/>
      <c r="ACV271" s="118"/>
      <c r="ACW271" s="118"/>
      <c r="ACX271" s="118"/>
      <c r="ACY271" s="118"/>
      <c r="ACZ271" s="118"/>
      <c r="ADA271" s="118"/>
      <c r="ADB271" s="118"/>
      <c r="ADC271" s="118"/>
      <c r="ADD271" s="118"/>
      <c r="ADE271" s="118"/>
      <c r="ADF271" s="118"/>
      <c r="ADG271" s="118"/>
      <c r="ADH271" s="118"/>
      <c r="ADI271" s="118"/>
      <c r="ADJ271" s="118"/>
      <c r="ADK271" s="118"/>
      <c r="ADL271" s="118"/>
      <c r="ADM271" s="118"/>
      <c r="ADN271" s="118"/>
      <c r="ADO271" s="118"/>
      <c r="ADP271" s="118"/>
      <c r="ADQ271" s="118"/>
      <c r="ADR271" s="118"/>
      <c r="ADS271" s="118"/>
      <c r="ADT271" s="118"/>
      <c r="ADU271" s="118"/>
      <c r="ADV271" s="118"/>
      <c r="ADW271" s="118"/>
      <c r="ADX271" s="118"/>
      <c r="ADY271" s="118"/>
      <c r="ADZ271" s="118"/>
      <c r="AEA271" s="118"/>
      <c r="AEB271" s="118"/>
      <c r="AEC271" s="118"/>
      <c r="AED271" s="118"/>
      <c r="AEE271" s="118"/>
      <c r="AEF271" s="118"/>
      <c r="AEG271" s="118"/>
      <c r="AEH271" s="118"/>
      <c r="AEI271" s="118"/>
      <c r="AEJ271" s="118"/>
      <c r="AEK271" s="118"/>
      <c r="AEL271" s="118"/>
      <c r="AEM271" s="118"/>
      <c r="AEN271" s="118"/>
      <c r="AEO271" s="118"/>
      <c r="AEP271" s="118"/>
      <c r="AEQ271" s="118"/>
      <c r="AER271" s="118"/>
      <c r="AES271" s="118"/>
      <c r="AET271" s="118"/>
      <c r="AEU271" s="118"/>
      <c r="AEV271" s="118"/>
      <c r="AEW271" s="118"/>
      <c r="AEX271" s="118"/>
      <c r="AEY271" s="118"/>
      <c r="AEZ271" s="118"/>
      <c r="AFA271" s="118"/>
      <c r="AFB271" s="118"/>
      <c r="AFC271" s="118"/>
      <c r="AFD271" s="118"/>
      <c r="AFE271" s="118"/>
      <c r="AFF271" s="118"/>
      <c r="AFG271" s="118"/>
      <c r="AFH271" s="118"/>
      <c r="AFI271" s="118"/>
      <c r="AFJ271" s="118"/>
      <c r="AFK271" s="118"/>
      <c r="AFL271" s="118"/>
      <c r="AFM271" s="118"/>
      <c r="AFN271" s="118"/>
      <c r="AFO271" s="118"/>
      <c r="AFP271" s="118"/>
      <c r="AFQ271" s="118"/>
      <c r="AFR271" s="118"/>
      <c r="AFS271" s="118"/>
      <c r="AFT271" s="118"/>
      <c r="AFU271" s="118"/>
      <c r="AFV271" s="118"/>
      <c r="AFW271" s="118"/>
      <c r="AFX271" s="118"/>
      <c r="AFY271" s="118"/>
      <c r="AFZ271" s="118"/>
      <c r="AGA271" s="118"/>
      <c r="AGB271" s="118"/>
      <c r="AGC271" s="118"/>
      <c r="AGD271" s="118"/>
      <c r="AGE271" s="118"/>
      <c r="AGF271" s="118"/>
      <c r="AGG271" s="118"/>
      <c r="AGH271" s="118"/>
      <c r="AGI271" s="118"/>
      <c r="AGJ271" s="118"/>
      <c r="AGK271" s="118"/>
      <c r="AGL271" s="118"/>
      <c r="AGM271" s="118"/>
      <c r="AGN271" s="118"/>
      <c r="AGO271" s="118"/>
      <c r="AGP271" s="118"/>
      <c r="AGQ271" s="118"/>
      <c r="AGR271" s="118"/>
      <c r="AGS271" s="118"/>
      <c r="AGT271" s="118"/>
      <c r="AGU271" s="118"/>
      <c r="AGV271" s="118"/>
      <c r="AGW271" s="118"/>
      <c r="AGX271" s="118"/>
      <c r="AGY271" s="118"/>
      <c r="AGZ271" s="118"/>
      <c r="AHA271" s="118"/>
      <c r="AHB271" s="118"/>
      <c r="AHC271" s="118"/>
      <c r="AHD271" s="118"/>
      <c r="AHE271" s="118"/>
      <c r="AHF271" s="118"/>
      <c r="AHG271" s="118"/>
      <c r="AHH271" s="118"/>
      <c r="AHI271" s="118"/>
      <c r="AHJ271" s="118"/>
      <c r="AHK271" s="118"/>
      <c r="AHL271" s="118"/>
      <c r="AHM271" s="118"/>
      <c r="AHN271" s="118"/>
      <c r="AHO271" s="118"/>
      <c r="AHP271" s="118"/>
      <c r="AHQ271" s="118"/>
      <c r="AHR271" s="118"/>
      <c r="AHS271" s="118"/>
      <c r="AHT271" s="118"/>
      <c r="AHU271" s="118"/>
      <c r="AHV271" s="118"/>
      <c r="AHW271" s="118"/>
      <c r="AHX271" s="118"/>
      <c r="AHY271" s="118"/>
      <c r="AHZ271" s="118"/>
      <c r="AIA271" s="118"/>
      <c r="AIB271" s="118"/>
      <c r="AIC271" s="118"/>
      <c r="AID271" s="118"/>
      <c r="AIE271" s="118"/>
      <c r="AIF271" s="118"/>
      <c r="AIG271" s="118"/>
      <c r="AIH271" s="118"/>
      <c r="AII271" s="118"/>
      <c r="AIJ271" s="118"/>
      <c r="AIK271" s="118"/>
      <c r="AIL271" s="118"/>
      <c r="AIM271" s="118"/>
      <c r="AIN271" s="118"/>
      <c r="AIO271" s="118"/>
      <c r="AIP271" s="118"/>
      <c r="AIQ271" s="118"/>
      <c r="AIR271" s="118"/>
      <c r="AIS271" s="118"/>
      <c r="AIT271" s="118"/>
      <c r="AIU271" s="118"/>
      <c r="AIV271" s="118"/>
      <c r="AIW271" s="118"/>
      <c r="AIX271" s="118"/>
      <c r="AIY271" s="118"/>
      <c r="AIZ271" s="118"/>
      <c r="AJA271" s="118"/>
      <c r="AJB271" s="118"/>
      <c r="AJC271" s="118"/>
      <c r="AJD271" s="118"/>
      <c r="AJE271" s="118"/>
      <c r="AJF271" s="118"/>
      <c r="AJG271" s="118"/>
      <c r="AJH271" s="118"/>
      <c r="AJI271" s="118"/>
      <c r="AJJ271" s="118"/>
      <c r="AJK271" s="118"/>
      <c r="AJL271" s="118"/>
      <c r="AJM271" s="118"/>
      <c r="AJN271" s="118"/>
      <c r="AJO271" s="118"/>
      <c r="AJP271" s="118"/>
      <c r="AJQ271" s="118"/>
      <c r="AJR271" s="118"/>
      <c r="AJS271" s="118"/>
      <c r="AJT271" s="118"/>
      <c r="AJU271" s="118"/>
      <c r="AJV271" s="118"/>
      <c r="AJW271" s="118"/>
      <c r="AJX271" s="118"/>
      <c r="AJY271" s="118"/>
      <c r="AJZ271" s="118"/>
      <c r="AKA271" s="118"/>
      <c r="AKB271" s="118"/>
      <c r="AKC271" s="118"/>
      <c r="AKD271" s="118"/>
      <c r="AKE271" s="118"/>
      <c r="AKF271" s="118"/>
      <c r="AKG271" s="118"/>
      <c r="AKH271" s="118"/>
      <c r="AKI271" s="118"/>
      <c r="AKJ271" s="118"/>
      <c r="AKK271" s="118"/>
      <c r="AKL271" s="118"/>
      <c r="AKM271" s="118"/>
      <c r="AKN271" s="118"/>
      <c r="AKO271" s="118"/>
      <c r="AKP271" s="118"/>
      <c r="AKQ271" s="118"/>
      <c r="AKR271" s="118"/>
      <c r="AKS271" s="118"/>
      <c r="AKT271" s="118"/>
      <c r="AKU271" s="118"/>
      <c r="AKV271" s="118"/>
      <c r="AKW271" s="118"/>
      <c r="AKX271" s="118"/>
      <c r="AKY271" s="118"/>
      <c r="AKZ271" s="118"/>
      <c r="ALA271" s="118"/>
      <c r="ALB271" s="118"/>
      <c r="ALC271" s="118"/>
      <c r="ALD271" s="118"/>
      <c r="ALE271" s="118"/>
      <c r="ALF271" s="118"/>
      <c r="ALG271" s="118"/>
      <c r="ALH271" s="118"/>
      <c r="ALI271" s="118"/>
      <c r="ALJ271" s="118"/>
      <c r="ALK271" s="118"/>
      <c r="ALL271" s="118"/>
      <c r="ALM271" s="118"/>
      <c r="ALN271" s="118"/>
      <c r="ALO271" s="118"/>
      <c r="ALP271" s="118"/>
      <c r="ALQ271" s="118"/>
      <c r="ALR271" s="118"/>
      <c r="ALS271" s="118"/>
      <c r="ALT271" s="118"/>
      <c r="ALU271" s="118"/>
      <c r="ALV271" s="118"/>
      <c r="ALW271" s="118"/>
      <c r="ALX271" s="118"/>
      <c r="ALY271" s="118"/>
      <c r="ALZ271" s="118"/>
      <c r="AMA271" s="118"/>
      <c r="AMB271" s="118"/>
      <c r="AMC271" s="118"/>
      <c r="AMD271" s="118"/>
      <c r="AME271" s="118"/>
      <c r="AMF271" s="118"/>
      <c r="AMG271" s="118"/>
      <c r="AMH271" s="118"/>
    </row>
    <row r="272" spans="1:1022" x14ac:dyDescent="0.25">
      <c r="A272" s="290" t="s">
        <v>962</v>
      </c>
      <c r="B272" s="163">
        <v>271</v>
      </c>
      <c r="C272" s="166" t="s">
        <v>963</v>
      </c>
      <c r="D272" s="182" t="s">
        <v>964</v>
      </c>
      <c r="E272" s="429"/>
      <c r="F272" s="200"/>
      <c r="G272" s="180"/>
      <c r="H272" s="180"/>
      <c r="I272" s="319">
        <v>50</v>
      </c>
      <c r="J272" s="344"/>
      <c r="K272" s="65"/>
      <c r="L272" s="384">
        <v>2</v>
      </c>
      <c r="M272" s="140"/>
      <c r="N272" s="140"/>
      <c r="O272" s="140"/>
      <c r="P272" s="140"/>
      <c r="Q272" s="65"/>
      <c r="R272" s="140"/>
      <c r="S272" s="140"/>
      <c r="T272" s="140"/>
      <c r="U272" s="140"/>
      <c r="V272" s="219">
        <f t="shared" si="149"/>
        <v>100</v>
      </c>
      <c r="W272" s="219">
        <f t="shared" si="163"/>
        <v>100</v>
      </c>
      <c r="X272" s="219">
        <f t="shared" si="162"/>
        <v>100</v>
      </c>
      <c r="Y272" s="219">
        <f t="shared" si="156"/>
        <v>100</v>
      </c>
      <c r="Z272" s="219">
        <f t="shared" si="157"/>
        <v>100</v>
      </c>
      <c r="AA272" s="220">
        <f t="shared" ref="AA272:AA306" si="169">IF(OR(EXACT(Q272,"1A"),EXACT(Q272,"1B")),0.1,IF(Q272=2,1,100))</f>
        <v>100</v>
      </c>
      <c r="AB272" s="220">
        <f t="shared" ref="AB272:AB306" si="170">IF(OR(EXACT(R272,"1A"),EXACT(R272,"1B")),0.1,IF(R272=2,1,100))</f>
        <v>100</v>
      </c>
      <c r="AC272" s="220">
        <f t="shared" si="160"/>
        <v>100</v>
      </c>
      <c r="AD272" s="416">
        <f t="shared" si="168"/>
        <v>100</v>
      </c>
      <c r="AE272" s="416">
        <f t="shared" si="161"/>
        <v>100</v>
      </c>
      <c r="AF272" s="212">
        <f t="shared" si="164"/>
        <v>100</v>
      </c>
      <c r="AG272" s="212">
        <f t="shared" si="165"/>
        <v>100</v>
      </c>
      <c r="AH272" s="212">
        <f t="shared" si="166"/>
        <v>100</v>
      </c>
      <c r="AI272" s="212">
        <f t="shared" si="167"/>
        <v>100</v>
      </c>
      <c r="AJ272" s="231" t="s">
        <v>24919</v>
      </c>
      <c r="AK272" s="118"/>
      <c r="AL272" s="135">
        <v>3</v>
      </c>
      <c r="AM272" s="214"/>
      <c r="AN272" s="118"/>
      <c r="AO272" s="118"/>
      <c r="AP272" s="118"/>
      <c r="AQ272" s="234" t="s">
        <v>24920</v>
      </c>
      <c r="AR272" s="118"/>
      <c r="AS272" s="118"/>
      <c r="AT272" s="118"/>
    </row>
    <row r="273" spans="1:1022" x14ac:dyDescent="0.25">
      <c r="A273" s="242" t="s">
        <v>965</v>
      </c>
      <c r="B273" s="163">
        <v>272</v>
      </c>
      <c r="C273" s="162" t="s">
        <v>966</v>
      </c>
      <c r="D273" s="176" t="s">
        <v>967</v>
      </c>
      <c r="E273" s="429"/>
      <c r="F273" s="200">
        <v>4</v>
      </c>
      <c r="G273" s="180"/>
      <c r="H273" s="180"/>
      <c r="I273" s="319">
        <v>3.13</v>
      </c>
      <c r="J273" s="344">
        <v>2</v>
      </c>
      <c r="K273" s="65"/>
      <c r="L273" s="140"/>
      <c r="M273" s="140"/>
      <c r="N273" s="140"/>
      <c r="O273" s="140"/>
      <c r="P273" s="140"/>
      <c r="Q273" s="65">
        <v>2</v>
      </c>
      <c r="R273" s="140"/>
      <c r="S273" s="140"/>
      <c r="T273" s="140"/>
      <c r="U273" s="140"/>
      <c r="V273" s="219">
        <f t="shared" si="149"/>
        <v>100</v>
      </c>
      <c r="W273" s="219">
        <f t="shared" si="163"/>
        <v>100</v>
      </c>
      <c r="X273" s="219">
        <f t="shared" si="162"/>
        <v>100</v>
      </c>
      <c r="Y273" s="219">
        <f t="shared" si="156"/>
        <v>100</v>
      </c>
      <c r="Z273" s="219">
        <f t="shared" si="157"/>
        <v>100</v>
      </c>
      <c r="AA273" s="220">
        <f t="shared" si="169"/>
        <v>1</v>
      </c>
      <c r="AB273" s="220">
        <f t="shared" si="170"/>
        <v>100</v>
      </c>
      <c r="AC273" s="220">
        <f t="shared" si="160"/>
        <v>100</v>
      </c>
      <c r="AD273" s="416">
        <f t="shared" si="168"/>
        <v>100</v>
      </c>
      <c r="AE273" s="416">
        <f t="shared" si="161"/>
        <v>100</v>
      </c>
      <c r="AF273" s="212">
        <f t="shared" si="164"/>
        <v>100</v>
      </c>
      <c r="AG273" s="212">
        <f t="shared" si="165"/>
        <v>10</v>
      </c>
      <c r="AH273" s="212">
        <f t="shared" si="166"/>
        <v>100</v>
      </c>
      <c r="AI273" s="212">
        <f t="shared" si="167"/>
        <v>100</v>
      </c>
      <c r="AJ273" s="231" t="s">
        <v>1171</v>
      </c>
      <c r="AK273" s="118"/>
      <c r="AL273" s="135">
        <v>3</v>
      </c>
      <c r="AM273" s="214"/>
      <c r="AN273" s="118"/>
      <c r="AO273" s="118"/>
      <c r="AP273" s="118"/>
      <c r="AQ273" s="234" t="s">
        <v>24921</v>
      </c>
      <c r="AR273" s="118"/>
      <c r="AS273" s="118"/>
      <c r="AT273" s="118"/>
      <c r="AU273" s="412"/>
      <c r="AV273" s="412"/>
      <c r="AW273" s="412"/>
      <c r="AX273" s="412"/>
      <c r="AY273" s="412"/>
      <c r="AZ273" s="412"/>
      <c r="BA273" s="412"/>
      <c r="BB273" s="412"/>
      <c r="BC273" s="412"/>
      <c r="BD273" s="412"/>
      <c r="BE273" s="412"/>
      <c r="BF273" s="412"/>
      <c r="BG273" s="412"/>
      <c r="BH273" s="412"/>
      <c r="BI273" s="412"/>
      <c r="BJ273" s="412"/>
      <c r="BK273" s="412"/>
      <c r="BL273" s="412"/>
      <c r="BM273" s="412"/>
      <c r="BN273" s="412"/>
      <c r="BO273" s="412"/>
      <c r="BP273" s="412"/>
      <c r="BQ273" s="412"/>
      <c r="BR273" s="412"/>
      <c r="BS273" s="412"/>
      <c r="BT273" s="412"/>
      <c r="BU273" s="412"/>
      <c r="BV273" s="412"/>
      <c r="BW273" s="412"/>
      <c r="BX273" s="412"/>
      <c r="BY273" s="412"/>
      <c r="BZ273" s="412"/>
      <c r="CA273" s="412"/>
      <c r="CB273" s="412"/>
      <c r="CC273" s="412"/>
      <c r="CD273" s="412"/>
      <c r="CE273" s="412"/>
      <c r="CF273" s="412"/>
      <c r="CG273" s="412"/>
      <c r="CH273" s="412"/>
      <c r="CI273" s="412"/>
      <c r="CJ273" s="412"/>
      <c r="CK273" s="412"/>
      <c r="CL273" s="412"/>
      <c r="CM273" s="412"/>
      <c r="CN273" s="412"/>
      <c r="CO273" s="412"/>
      <c r="CP273" s="412"/>
      <c r="CQ273" s="412"/>
      <c r="CR273" s="412"/>
      <c r="CS273" s="412"/>
      <c r="CT273" s="412"/>
      <c r="CU273" s="412"/>
      <c r="CV273" s="412"/>
      <c r="CW273" s="412"/>
      <c r="CX273" s="412"/>
      <c r="CY273" s="412"/>
      <c r="CZ273" s="412"/>
      <c r="DA273" s="412"/>
      <c r="DB273" s="412"/>
      <c r="DC273" s="412"/>
      <c r="DD273" s="412"/>
      <c r="DE273" s="412"/>
      <c r="DF273" s="412"/>
      <c r="DG273" s="412"/>
      <c r="DH273" s="412"/>
      <c r="DI273" s="412"/>
      <c r="DJ273" s="412"/>
      <c r="DK273" s="412"/>
      <c r="DL273" s="412"/>
      <c r="DM273" s="412"/>
      <c r="DN273" s="412"/>
      <c r="DO273" s="412"/>
      <c r="DP273" s="412"/>
      <c r="DQ273" s="412"/>
      <c r="DR273" s="412"/>
      <c r="DS273" s="412"/>
      <c r="DT273" s="412"/>
      <c r="DU273" s="412"/>
      <c r="DV273" s="412"/>
      <c r="DW273" s="412"/>
      <c r="DX273" s="412"/>
      <c r="DY273" s="412"/>
      <c r="DZ273" s="412"/>
      <c r="EA273" s="412"/>
      <c r="EB273" s="412"/>
      <c r="EC273" s="412"/>
      <c r="ED273" s="412"/>
      <c r="EE273" s="412"/>
      <c r="EF273" s="412"/>
      <c r="EG273" s="412"/>
      <c r="EH273" s="412"/>
      <c r="EI273" s="412"/>
      <c r="EJ273" s="412"/>
      <c r="EK273" s="412"/>
      <c r="EL273" s="412"/>
      <c r="EM273" s="412"/>
      <c r="EN273" s="412"/>
      <c r="EO273" s="412"/>
      <c r="EP273" s="412"/>
      <c r="EQ273" s="412"/>
      <c r="ER273" s="412"/>
      <c r="ES273" s="412"/>
      <c r="ET273" s="412"/>
      <c r="EU273" s="412"/>
      <c r="EV273" s="412"/>
      <c r="EW273" s="412"/>
      <c r="EX273" s="412"/>
      <c r="EY273" s="412"/>
      <c r="EZ273" s="412"/>
      <c r="FA273" s="412"/>
      <c r="FB273" s="412"/>
      <c r="FC273" s="412"/>
      <c r="FD273" s="412"/>
      <c r="FE273" s="412"/>
      <c r="FF273" s="412"/>
      <c r="FG273" s="412"/>
      <c r="FH273" s="412"/>
      <c r="FI273" s="412"/>
      <c r="FJ273" s="412"/>
      <c r="FK273" s="412"/>
      <c r="FL273" s="412"/>
      <c r="FM273" s="412"/>
      <c r="FN273" s="412"/>
      <c r="FO273" s="412"/>
      <c r="FP273" s="412"/>
      <c r="FQ273" s="412"/>
      <c r="FR273" s="412"/>
      <c r="FS273" s="412"/>
      <c r="FT273" s="412"/>
      <c r="FU273" s="412"/>
      <c r="FV273" s="412"/>
      <c r="FW273" s="412"/>
      <c r="FX273" s="412"/>
      <c r="FY273" s="412"/>
      <c r="FZ273" s="412"/>
      <c r="GA273" s="412"/>
      <c r="GB273" s="412"/>
      <c r="GC273" s="412"/>
      <c r="GD273" s="412"/>
      <c r="GE273" s="412"/>
      <c r="GF273" s="412"/>
      <c r="GG273" s="412"/>
      <c r="GH273" s="412"/>
      <c r="GI273" s="412"/>
      <c r="GJ273" s="412"/>
      <c r="GK273" s="412"/>
      <c r="GL273" s="412"/>
      <c r="GM273" s="412"/>
      <c r="GN273" s="412"/>
      <c r="GO273" s="412"/>
      <c r="GP273" s="412"/>
      <c r="GQ273" s="412"/>
      <c r="GR273" s="412"/>
      <c r="GS273" s="412"/>
      <c r="GT273" s="412"/>
      <c r="GU273" s="412"/>
      <c r="GV273" s="412"/>
      <c r="GW273" s="412"/>
      <c r="GX273" s="412"/>
      <c r="GY273" s="412"/>
      <c r="GZ273" s="412"/>
      <c r="HA273" s="412"/>
      <c r="HB273" s="412"/>
      <c r="HC273" s="412"/>
      <c r="HD273" s="412"/>
      <c r="HE273" s="412"/>
      <c r="HF273" s="412"/>
      <c r="HG273" s="412"/>
      <c r="HH273" s="412"/>
      <c r="HI273" s="412"/>
      <c r="HJ273" s="412"/>
      <c r="HK273" s="412"/>
      <c r="HL273" s="412"/>
      <c r="HM273" s="412"/>
      <c r="HN273" s="412"/>
      <c r="HO273" s="412"/>
      <c r="HP273" s="412"/>
      <c r="HQ273" s="412"/>
      <c r="HR273" s="412"/>
      <c r="HS273" s="412"/>
      <c r="HT273" s="412"/>
      <c r="HU273" s="412"/>
      <c r="HV273" s="412"/>
      <c r="HW273" s="412"/>
      <c r="HX273" s="412"/>
      <c r="HY273" s="412"/>
      <c r="HZ273" s="412"/>
      <c r="IA273" s="412"/>
      <c r="IB273" s="412"/>
      <c r="IC273" s="412"/>
      <c r="ID273" s="412"/>
      <c r="IE273" s="412"/>
      <c r="IF273" s="412"/>
      <c r="IG273" s="412"/>
      <c r="IH273" s="412"/>
      <c r="II273" s="412"/>
      <c r="IJ273" s="412"/>
      <c r="IK273" s="412"/>
      <c r="IL273" s="412"/>
      <c r="IM273" s="412"/>
      <c r="IN273" s="412"/>
      <c r="IO273" s="412"/>
      <c r="IP273" s="412"/>
      <c r="IQ273" s="412"/>
      <c r="IR273" s="412"/>
      <c r="IS273" s="412"/>
      <c r="IT273" s="412"/>
      <c r="IU273" s="412"/>
      <c r="IV273" s="412"/>
      <c r="IW273" s="412"/>
      <c r="IX273" s="412"/>
      <c r="IY273" s="412"/>
      <c r="IZ273" s="412"/>
      <c r="JA273" s="412"/>
      <c r="JB273" s="412"/>
      <c r="JC273" s="412"/>
      <c r="JD273" s="412"/>
      <c r="JE273" s="412"/>
      <c r="JF273" s="412"/>
      <c r="JG273" s="412"/>
      <c r="JH273" s="412"/>
      <c r="JI273" s="412"/>
      <c r="JJ273" s="412"/>
      <c r="JK273" s="412"/>
      <c r="JL273" s="412"/>
      <c r="JM273" s="412"/>
      <c r="JN273" s="412"/>
      <c r="JO273" s="412"/>
      <c r="JP273" s="412"/>
      <c r="JQ273" s="412"/>
      <c r="JR273" s="412"/>
      <c r="JS273" s="412"/>
      <c r="JT273" s="412"/>
      <c r="JU273" s="412"/>
      <c r="JV273" s="412"/>
      <c r="JW273" s="412"/>
      <c r="JX273" s="412"/>
      <c r="JY273" s="412"/>
      <c r="JZ273" s="412"/>
      <c r="KA273" s="412"/>
      <c r="KB273" s="412"/>
      <c r="KC273" s="412"/>
      <c r="KD273" s="412"/>
      <c r="KE273" s="412"/>
      <c r="KF273" s="412"/>
      <c r="KG273" s="412"/>
      <c r="KH273" s="412"/>
      <c r="KI273" s="412"/>
      <c r="KJ273" s="412"/>
      <c r="KK273" s="412"/>
      <c r="KL273" s="412"/>
      <c r="KM273" s="412"/>
      <c r="KN273" s="412"/>
      <c r="KO273" s="412"/>
      <c r="KP273" s="412"/>
      <c r="KQ273" s="412"/>
      <c r="KR273" s="412"/>
      <c r="KS273" s="412"/>
      <c r="KT273" s="412"/>
      <c r="KU273" s="412"/>
      <c r="KV273" s="412"/>
      <c r="KW273" s="412"/>
      <c r="KX273" s="412"/>
      <c r="KY273" s="412"/>
      <c r="KZ273" s="412"/>
      <c r="LA273" s="412"/>
      <c r="LB273" s="412"/>
      <c r="LC273" s="412"/>
      <c r="LD273" s="412"/>
      <c r="LE273" s="412"/>
      <c r="LF273" s="412"/>
      <c r="LG273" s="412"/>
      <c r="LH273" s="412"/>
      <c r="LI273" s="412"/>
      <c r="LJ273" s="412"/>
      <c r="LK273" s="412"/>
      <c r="LL273" s="412"/>
      <c r="LM273" s="412"/>
      <c r="LN273" s="412"/>
      <c r="LO273" s="412"/>
      <c r="LP273" s="412"/>
      <c r="LQ273" s="412"/>
      <c r="LR273" s="412"/>
      <c r="LS273" s="412"/>
      <c r="LT273" s="412"/>
      <c r="LU273" s="412"/>
      <c r="LV273" s="412"/>
      <c r="LW273" s="412"/>
      <c r="LX273" s="412"/>
      <c r="LY273" s="412"/>
      <c r="LZ273" s="412"/>
      <c r="MA273" s="412"/>
      <c r="MB273" s="412"/>
      <c r="MC273" s="412"/>
      <c r="MD273" s="412"/>
      <c r="ME273" s="412"/>
      <c r="MF273" s="412"/>
      <c r="MG273" s="412"/>
      <c r="MH273" s="412"/>
      <c r="MI273" s="412"/>
      <c r="MJ273" s="412"/>
      <c r="MK273" s="412"/>
      <c r="ML273" s="412"/>
      <c r="MM273" s="412"/>
      <c r="MN273" s="412"/>
      <c r="MO273" s="412"/>
      <c r="MP273" s="412"/>
      <c r="MQ273" s="412"/>
      <c r="MR273" s="412"/>
      <c r="MS273" s="412"/>
      <c r="MT273" s="412"/>
      <c r="MU273" s="412"/>
      <c r="MV273" s="412"/>
      <c r="MW273" s="412"/>
      <c r="MX273" s="412"/>
      <c r="MY273" s="412"/>
      <c r="MZ273" s="412"/>
      <c r="NA273" s="412"/>
      <c r="NB273" s="412"/>
      <c r="NC273" s="412"/>
      <c r="ND273" s="412"/>
      <c r="NE273" s="412"/>
      <c r="NF273" s="412"/>
      <c r="NG273" s="412"/>
      <c r="NH273" s="412"/>
      <c r="NI273" s="412"/>
      <c r="NJ273" s="412"/>
      <c r="NK273" s="412"/>
      <c r="NL273" s="412"/>
      <c r="NM273" s="412"/>
      <c r="NN273" s="412"/>
      <c r="NO273" s="412"/>
      <c r="NP273" s="412"/>
      <c r="NQ273" s="412"/>
      <c r="NR273" s="412"/>
      <c r="NS273" s="412"/>
      <c r="NT273" s="412"/>
      <c r="NU273" s="412"/>
      <c r="NV273" s="412"/>
      <c r="NW273" s="412"/>
      <c r="NX273" s="412"/>
      <c r="NY273" s="412"/>
      <c r="NZ273" s="412"/>
      <c r="OA273" s="412"/>
      <c r="OB273" s="412"/>
      <c r="OC273" s="412"/>
      <c r="OD273" s="412"/>
      <c r="OE273" s="412"/>
      <c r="OF273" s="412"/>
      <c r="OG273" s="412"/>
      <c r="OH273" s="412"/>
      <c r="OI273" s="412"/>
      <c r="OJ273" s="412"/>
      <c r="OK273" s="412"/>
      <c r="OL273" s="412"/>
      <c r="OM273" s="412"/>
      <c r="ON273" s="412"/>
      <c r="OO273" s="412"/>
      <c r="OP273" s="412"/>
      <c r="OQ273" s="412"/>
      <c r="OR273" s="412"/>
      <c r="OS273" s="412"/>
      <c r="OT273" s="412"/>
      <c r="OU273" s="412"/>
      <c r="OV273" s="412"/>
      <c r="OW273" s="412"/>
      <c r="OX273" s="412"/>
      <c r="OY273" s="412"/>
      <c r="OZ273" s="412"/>
      <c r="PA273" s="412"/>
      <c r="PB273" s="412"/>
      <c r="PC273" s="412"/>
      <c r="PD273" s="412"/>
      <c r="PE273" s="412"/>
      <c r="PF273" s="412"/>
      <c r="PG273" s="412"/>
      <c r="PH273" s="412"/>
      <c r="PI273" s="412"/>
      <c r="PJ273" s="412"/>
      <c r="PK273" s="412"/>
      <c r="PL273" s="412"/>
      <c r="PM273" s="412"/>
      <c r="PN273" s="412"/>
      <c r="PO273" s="412"/>
      <c r="PP273" s="412"/>
      <c r="PQ273" s="412"/>
      <c r="PR273" s="412"/>
      <c r="PS273" s="412"/>
      <c r="PT273" s="412"/>
      <c r="PU273" s="412"/>
      <c r="PV273" s="412"/>
      <c r="PW273" s="412"/>
      <c r="PX273" s="412"/>
      <c r="PY273" s="412"/>
      <c r="PZ273" s="412"/>
      <c r="QA273" s="412"/>
      <c r="QB273" s="412"/>
      <c r="QC273" s="412"/>
      <c r="QD273" s="412"/>
      <c r="QE273" s="412"/>
      <c r="QF273" s="412"/>
      <c r="QG273" s="412"/>
      <c r="QH273" s="412"/>
      <c r="QI273" s="412"/>
      <c r="QJ273" s="412"/>
      <c r="QK273" s="412"/>
      <c r="QL273" s="412"/>
      <c r="QM273" s="412"/>
      <c r="QN273" s="412"/>
      <c r="QO273" s="412"/>
      <c r="QP273" s="412"/>
      <c r="QQ273" s="412"/>
      <c r="QR273" s="412"/>
      <c r="QS273" s="412"/>
      <c r="QT273" s="412"/>
      <c r="QU273" s="412"/>
      <c r="QV273" s="412"/>
      <c r="QW273" s="412"/>
      <c r="QX273" s="412"/>
      <c r="QY273" s="412"/>
      <c r="QZ273" s="412"/>
      <c r="RA273" s="412"/>
      <c r="RB273" s="412"/>
      <c r="RC273" s="412"/>
      <c r="RD273" s="412"/>
      <c r="RE273" s="412"/>
      <c r="RF273" s="412"/>
      <c r="RG273" s="412"/>
      <c r="RH273" s="412"/>
      <c r="RI273" s="412"/>
      <c r="RJ273" s="412"/>
      <c r="RK273" s="412"/>
      <c r="RL273" s="412"/>
      <c r="RM273" s="412"/>
      <c r="RN273" s="412"/>
      <c r="RO273" s="412"/>
      <c r="RP273" s="412"/>
      <c r="RQ273" s="412"/>
      <c r="RR273" s="412"/>
      <c r="RS273" s="412"/>
      <c r="RT273" s="412"/>
      <c r="RU273" s="412"/>
      <c r="RV273" s="412"/>
      <c r="RW273" s="412"/>
      <c r="RX273" s="412"/>
      <c r="RY273" s="412"/>
      <c r="RZ273" s="412"/>
      <c r="SA273" s="412"/>
      <c r="SB273" s="412"/>
      <c r="SC273" s="412"/>
      <c r="SD273" s="412"/>
      <c r="SE273" s="412"/>
      <c r="SF273" s="412"/>
      <c r="SG273" s="412"/>
      <c r="SH273" s="412"/>
      <c r="SI273" s="412"/>
      <c r="SJ273" s="412"/>
      <c r="SK273" s="412"/>
      <c r="SL273" s="412"/>
      <c r="SM273" s="412"/>
      <c r="SN273" s="412"/>
      <c r="SO273" s="412"/>
      <c r="SP273" s="412"/>
      <c r="SQ273" s="412"/>
      <c r="SR273" s="412"/>
      <c r="SS273" s="412"/>
      <c r="ST273" s="412"/>
      <c r="SU273" s="412"/>
      <c r="SV273" s="412"/>
      <c r="SW273" s="412"/>
      <c r="SX273" s="412"/>
      <c r="SY273" s="412"/>
      <c r="SZ273" s="412"/>
      <c r="TA273" s="412"/>
      <c r="TB273" s="412"/>
      <c r="TC273" s="412"/>
      <c r="TD273" s="412"/>
      <c r="TE273" s="412"/>
      <c r="TF273" s="412"/>
      <c r="TG273" s="412"/>
      <c r="TH273" s="412"/>
      <c r="TI273" s="412"/>
      <c r="TJ273" s="412"/>
      <c r="TK273" s="412"/>
      <c r="TL273" s="412"/>
      <c r="TM273" s="412"/>
      <c r="TN273" s="412"/>
      <c r="TO273" s="412"/>
      <c r="TP273" s="412"/>
      <c r="TQ273" s="412"/>
      <c r="TR273" s="412"/>
      <c r="TS273" s="412"/>
      <c r="TT273" s="412"/>
      <c r="TU273" s="412"/>
      <c r="TV273" s="412"/>
      <c r="TW273" s="412"/>
      <c r="TX273" s="412"/>
      <c r="TY273" s="412"/>
      <c r="TZ273" s="412"/>
      <c r="UA273" s="412"/>
      <c r="UB273" s="412"/>
      <c r="UC273" s="412"/>
      <c r="UD273" s="412"/>
      <c r="UE273" s="412"/>
      <c r="UF273" s="412"/>
      <c r="UG273" s="412"/>
      <c r="UH273" s="412"/>
      <c r="UI273" s="412"/>
      <c r="UJ273" s="412"/>
      <c r="UK273" s="412"/>
      <c r="UL273" s="412"/>
      <c r="UM273" s="412"/>
      <c r="UN273" s="412"/>
      <c r="UO273" s="412"/>
      <c r="UP273" s="412"/>
      <c r="UQ273" s="412"/>
      <c r="UR273" s="412"/>
      <c r="US273" s="412"/>
      <c r="UT273" s="412"/>
      <c r="UU273" s="412"/>
      <c r="UV273" s="412"/>
      <c r="UW273" s="412"/>
      <c r="UX273" s="412"/>
      <c r="UY273" s="412"/>
      <c r="UZ273" s="412"/>
      <c r="VA273" s="412"/>
      <c r="VB273" s="412"/>
      <c r="VC273" s="412"/>
      <c r="VD273" s="412"/>
      <c r="VE273" s="412"/>
      <c r="VF273" s="412"/>
      <c r="VG273" s="412"/>
      <c r="VH273" s="412"/>
      <c r="VI273" s="412"/>
      <c r="VJ273" s="412"/>
      <c r="VK273" s="412"/>
      <c r="VL273" s="412"/>
      <c r="VM273" s="412"/>
      <c r="VN273" s="412"/>
      <c r="VO273" s="412"/>
      <c r="VP273" s="412"/>
      <c r="VQ273" s="412"/>
      <c r="VR273" s="412"/>
      <c r="VS273" s="412"/>
      <c r="VT273" s="412"/>
      <c r="VU273" s="412"/>
      <c r="VV273" s="412"/>
      <c r="VW273" s="412"/>
      <c r="VX273" s="412"/>
      <c r="VY273" s="412"/>
      <c r="VZ273" s="412"/>
      <c r="WA273" s="412"/>
      <c r="WB273" s="412"/>
      <c r="WC273" s="412"/>
      <c r="WD273" s="412"/>
      <c r="WE273" s="412"/>
      <c r="WF273" s="412"/>
      <c r="WG273" s="412"/>
      <c r="WH273" s="412"/>
      <c r="WI273" s="412"/>
      <c r="WJ273" s="412"/>
      <c r="WK273" s="412"/>
      <c r="WL273" s="412"/>
      <c r="WM273" s="412"/>
      <c r="WN273" s="412"/>
      <c r="WO273" s="412"/>
      <c r="WP273" s="412"/>
      <c r="WQ273" s="412"/>
      <c r="WR273" s="412"/>
      <c r="WS273" s="412"/>
      <c r="WT273" s="412"/>
      <c r="WU273" s="412"/>
      <c r="WV273" s="412"/>
      <c r="WW273" s="412"/>
      <c r="WX273" s="412"/>
      <c r="WY273" s="412"/>
      <c r="WZ273" s="412"/>
      <c r="XA273" s="412"/>
      <c r="XB273" s="412"/>
      <c r="XC273" s="412"/>
      <c r="XD273" s="412"/>
      <c r="XE273" s="412"/>
      <c r="XF273" s="412"/>
      <c r="XG273" s="412"/>
      <c r="XH273" s="412"/>
      <c r="XI273" s="412"/>
      <c r="XJ273" s="412"/>
      <c r="XK273" s="412"/>
      <c r="XL273" s="412"/>
      <c r="XM273" s="412"/>
      <c r="XN273" s="412"/>
      <c r="XO273" s="412"/>
      <c r="XP273" s="412"/>
      <c r="XQ273" s="412"/>
      <c r="XR273" s="412"/>
      <c r="XS273" s="412"/>
      <c r="XT273" s="412"/>
      <c r="XU273" s="412"/>
      <c r="XV273" s="412"/>
      <c r="XW273" s="412"/>
      <c r="XX273" s="412"/>
      <c r="XY273" s="412"/>
      <c r="XZ273" s="412"/>
      <c r="YA273" s="412"/>
      <c r="YB273" s="412"/>
      <c r="YC273" s="412"/>
      <c r="YD273" s="412"/>
      <c r="YE273" s="412"/>
      <c r="YF273" s="412"/>
      <c r="YG273" s="412"/>
      <c r="YH273" s="412"/>
      <c r="YI273" s="412"/>
      <c r="YJ273" s="412"/>
      <c r="YK273" s="412"/>
      <c r="YL273" s="412"/>
      <c r="YM273" s="412"/>
      <c r="YN273" s="412"/>
      <c r="YO273" s="412"/>
      <c r="YP273" s="412"/>
      <c r="YQ273" s="412"/>
      <c r="YR273" s="412"/>
      <c r="YS273" s="412"/>
      <c r="YT273" s="412"/>
      <c r="YU273" s="412"/>
      <c r="YV273" s="412"/>
      <c r="YW273" s="412"/>
      <c r="YX273" s="412"/>
      <c r="YY273" s="412"/>
      <c r="YZ273" s="412"/>
      <c r="ZA273" s="412"/>
      <c r="ZB273" s="412"/>
      <c r="ZC273" s="412"/>
      <c r="ZD273" s="412"/>
      <c r="ZE273" s="412"/>
      <c r="ZF273" s="412"/>
      <c r="ZG273" s="412"/>
      <c r="ZH273" s="412"/>
      <c r="ZI273" s="412"/>
      <c r="ZJ273" s="412"/>
      <c r="ZK273" s="412"/>
      <c r="ZL273" s="412"/>
      <c r="ZM273" s="412"/>
      <c r="ZN273" s="412"/>
      <c r="ZO273" s="412"/>
      <c r="ZP273" s="412"/>
      <c r="ZQ273" s="412"/>
      <c r="ZR273" s="412"/>
      <c r="ZS273" s="412"/>
      <c r="ZT273" s="412"/>
      <c r="ZU273" s="412"/>
      <c r="ZV273" s="412"/>
      <c r="ZW273" s="412"/>
      <c r="ZX273" s="412"/>
      <c r="ZY273" s="412"/>
      <c r="ZZ273" s="412"/>
      <c r="AAA273" s="412"/>
      <c r="AAB273" s="412"/>
      <c r="AAC273" s="412"/>
      <c r="AAD273" s="412"/>
      <c r="AAE273" s="412"/>
      <c r="AAF273" s="412"/>
      <c r="AAG273" s="412"/>
      <c r="AAH273" s="412"/>
      <c r="AAI273" s="412"/>
      <c r="AAJ273" s="412"/>
      <c r="AAK273" s="412"/>
      <c r="AAL273" s="412"/>
      <c r="AAM273" s="412"/>
      <c r="AAN273" s="412"/>
      <c r="AAO273" s="412"/>
      <c r="AAP273" s="412"/>
      <c r="AAQ273" s="412"/>
      <c r="AAR273" s="412"/>
      <c r="AAS273" s="412"/>
      <c r="AAT273" s="412"/>
      <c r="AAU273" s="412"/>
      <c r="AAV273" s="412"/>
      <c r="AAW273" s="412"/>
      <c r="AAX273" s="412"/>
      <c r="AAY273" s="412"/>
      <c r="AAZ273" s="412"/>
      <c r="ABA273" s="412"/>
      <c r="ABB273" s="412"/>
      <c r="ABC273" s="412"/>
      <c r="ABD273" s="412"/>
      <c r="ABE273" s="412"/>
      <c r="ABF273" s="412"/>
      <c r="ABG273" s="412"/>
      <c r="ABH273" s="412"/>
      <c r="ABI273" s="412"/>
      <c r="ABJ273" s="412"/>
      <c r="ABK273" s="412"/>
      <c r="ABL273" s="412"/>
      <c r="ABM273" s="412"/>
      <c r="ABN273" s="412"/>
      <c r="ABO273" s="412"/>
      <c r="ABP273" s="412"/>
      <c r="ABQ273" s="412"/>
      <c r="ABR273" s="412"/>
      <c r="ABS273" s="412"/>
      <c r="ABT273" s="412"/>
      <c r="ABU273" s="412"/>
      <c r="ABV273" s="412"/>
      <c r="ABW273" s="412"/>
      <c r="ABX273" s="412"/>
      <c r="ABY273" s="412"/>
      <c r="ABZ273" s="412"/>
      <c r="ACA273" s="412"/>
      <c r="ACB273" s="412"/>
      <c r="ACC273" s="412"/>
      <c r="ACD273" s="412"/>
      <c r="ACE273" s="412"/>
      <c r="ACF273" s="412"/>
      <c r="ACG273" s="412"/>
      <c r="ACH273" s="412"/>
      <c r="ACI273" s="412"/>
      <c r="ACJ273" s="412"/>
      <c r="ACK273" s="412"/>
      <c r="ACL273" s="412"/>
      <c r="ACM273" s="412"/>
      <c r="ACN273" s="412"/>
      <c r="ACO273" s="412"/>
      <c r="ACP273" s="412"/>
      <c r="ACQ273" s="412"/>
      <c r="ACR273" s="412"/>
      <c r="ACS273" s="412"/>
      <c r="ACT273" s="412"/>
      <c r="ACU273" s="412"/>
      <c r="ACV273" s="412"/>
      <c r="ACW273" s="412"/>
      <c r="ACX273" s="412"/>
      <c r="ACY273" s="412"/>
      <c r="ACZ273" s="412"/>
      <c r="ADA273" s="412"/>
      <c r="ADB273" s="412"/>
      <c r="ADC273" s="412"/>
      <c r="ADD273" s="412"/>
      <c r="ADE273" s="412"/>
      <c r="ADF273" s="412"/>
      <c r="ADG273" s="412"/>
      <c r="ADH273" s="412"/>
      <c r="ADI273" s="412"/>
      <c r="ADJ273" s="412"/>
      <c r="ADK273" s="412"/>
      <c r="ADL273" s="412"/>
      <c r="ADM273" s="412"/>
      <c r="ADN273" s="412"/>
      <c r="ADO273" s="412"/>
      <c r="ADP273" s="412"/>
      <c r="ADQ273" s="412"/>
      <c r="ADR273" s="412"/>
      <c r="ADS273" s="412"/>
      <c r="ADT273" s="412"/>
      <c r="ADU273" s="412"/>
      <c r="ADV273" s="412"/>
      <c r="ADW273" s="412"/>
      <c r="ADX273" s="412"/>
      <c r="ADY273" s="412"/>
      <c r="ADZ273" s="412"/>
      <c r="AEA273" s="412"/>
      <c r="AEB273" s="412"/>
      <c r="AEC273" s="412"/>
      <c r="AED273" s="412"/>
      <c r="AEE273" s="412"/>
      <c r="AEF273" s="412"/>
      <c r="AEG273" s="412"/>
      <c r="AEH273" s="412"/>
      <c r="AEI273" s="412"/>
      <c r="AEJ273" s="412"/>
      <c r="AEK273" s="412"/>
      <c r="AEL273" s="412"/>
      <c r="AEM273" s="412"/>
      <c r="AEN273" s="412"/>
      <c r="AEO273" s="412"/>
      <c r="AEP273" s="412"/>
      <c r="AEQ273" s="412"/>
      <c r="AER273" s="412"/>
      <c r="AES273" s="412"/>
      <c r="AET273" s="412"/>
      <c r="AEU273" s="412"/>
      <c r="AEV273" s="412"/>
      <c r="AEW273" s="412"/>
      <c r="AEX273" s="412"/>
      <c r="AEY273" s="412"/>
      <c r="AEZ273" s="412"/>
      <c r="AFA273" s="412"/>
      <c r="AFB273" s="412"/>
      <c r="AFC273" s="412"/>
      <c r="AFD273" s="412"/>
      <c r="AFE273" s="412"/>
      <c r="AFF273" s="412"/>
      <c r="AFG273" s="412"/>
      <c r="AFH273" s="412"/>
      <c r="AFI273" s="412"/>
      <c r="AFJ273" s="412"/>
      <c r="AFK273" s="412"/>
      <c r="AFL273" s="412"/>
      <c r="AFM273" s="412"/>
      <c r="AFN273" s="412"/>
      <c r="AFO273" s="412"/>
      <c r="AFP273" s="412"/>
      <c r="AFQ273" s="412"/>
      <c r="AFR273" s="412"/>
      <c r="AFS273" s="412"/>
      <c r="AFT273" s="412"/>
      <c r="AFU273" s="412"/>
      <c r="AFV273" s="412"/>
      <c r="AFW273" s="412"/>
      <c r="AFX273" s="412"/>
      <c r="AFY273" s="412"/>
      <c r="AFZ273" s="412"/>
      <c r="AGA273" s="412"/>
      <c r="AGB273" s="412"/>
      <c r="AGC273" s="412"/>
      <c r="AGD273" s="412"/>
      <c r="AGE273" s="412"/>
      <c r="AGF273" s="412"/>
      <c r="AGG273" s="412"/>
      <c r="AGH273" s="412"/>
      <c r="AGI273" s="412"/>
      <c r="AGJ273" s="412"/>
      <c r="AGK273" s="412"/>
      <c r="AGL273" s="412"/>
      <c r="AGM273" s="412"/>
      <c r="AGN273" s="412"/>
      <c r="AGO273" s="412"/>
      <c r="AGP273" s="412"/>
      <c r="AGQ273" s="412"/>
      <c r="AGR273" s="412"/>
      <c r="AGS273" s="412"/>
      <c r="AGT273" s="412"/>
      <c r="AGU273" s="412"/>
      <c r="AGV273" s="412"/>
      <c r="AGW273" s="412"/>
      <c r="AGX273" s="412"/>
      <c r="AGY273" s="412"/>
      <c r="AGZ273" s="412"/>
      <c r="AHA273" s="412"/>
      <c r="AHB273" s="412"/>
      <c r="AHC273" s="412"/>
      <c r="AHD273" s="412"/>
      <c r="AHE273" s="412"/>
      <c r="AHF273" s="412"/>
      <c r="AHG273" s="412"/>
      <c r="AHH273" s="412"/>
      <c r="AHI273" s="412"/>
      <c r="AHJ273" s="412"/>
      <c r="AHK273" s="412"/>
      <c r="AHL273" s="412"/>
      <c r="AHM273" s="412"/>
      <c r="AHN273" s="412"/>
      <c r="AHO273" s="412"/>
      <c r="AHP273" s="412"/>
      <c r="AHQ273" s="412"/>
      <c r="AHR273" s="412"/>
      <c r="AHS273" s="412"/>
      <c r="AHT273" s="412"/>
      <c r="AHU273" s="412"/>
      <c r="AHV273" s="412"/>
      <c r="AHW273" s="412"/>
      <c r="AHX273" s="412"/>
      <c r="AHY273" s="412"/>
      <c r="AHZ273" s="412"/>
      <c r="AIA273" s="412"/>
      <c r="AIB273" s="412"/>
      <c r="AIC273" s="412"/>
      <c r="AID273" s="412"/>
      <c r="AIE273" s="412"/>
      <c r="AIF273" s="412"/>
      <c r="AIG273" s="412"/>
      <c r="AIH273" s="412"/>
      <c r="AII273" s="412"/>
      <c r="AIJ273" s="412"/>
      <c r="AIK273" s="412"/>
      <c r="AIL273" s="412"/>
      <c r="AIM273" s="412"/>
      <c r="AIN273" s="412"/>
      <c r="AIO273" s="412"/>
      <c r="AIP273" s="412"/>
      <c r="AIQ273" s="412"/>
      <c r="AIR273" s="412"/>
      <c r="AIS273" s="412"/>
      <c r="AIT273" s="412"/>
      <c r="AIU273" s="412"/>
      <c r="AIV273" s="412"/>
      <c r="AIW273" s="412"/>
      <c r="AIX273" s="412"/>
      <c r="AIY273" s="412"/>
      <c r="AIZ273" s="412"/>
      <c r="AJA273" s="412"/>
      <c r="AJB273" s="412"/>
      <c r="AJC273" s="412"/>
      <c r="AJD273" s="412"/>
      <c r="AJE273" s="412"/>
      <c r="AJF273" s="412"/>
      <c r="AJG273" s="412"/>
      <c r="AJH273" s="412"/>
      <c r="AJI273" s="412"/>
      <c r="AJJ273" s="412"/>
      <c r="AJK273" s="412"/>
      <c r="AJL273" s="412"/>
      <c r="AJM273" s="412"/>
      <c r="AJN273" s="412"/>
      <c r="AJO273" s="412"/>
      <c r="AJP273" s="412"/>
      <c r="AJQ273" s="412"/>
      <c r="AJR273" s="412"/>
      <c r="AJS273" s="412"/>
      <c r="AJT273" s="412"/>
      <c r="AJU273" s="412"/>
      <c r="AJV273" s="412"/>
      <c r="AJW273" s="412"/>
      <c r="AJX273" s="412"/>
      <c r="AJY273" s="412"/>
      <c r="AJZ273" s="412"/>
      <c r="AKA273" s="412"/>
      <c r="AKB273" s="412"/>
      <c r="AKC273" s="412"/>
      <c r="AKD273" s="412"/>
      <c r="AKE273" s="412"/>
      <c r="AKF273" s="412"/>
      <c r="AKG273" s="412"/>
      <c r="AKH273" s="412"/>
      <c r="AKI273" s="412"/>
      <c r="AKJ273" s="412"/>
      <c r="AKK273" s="412"/>
      <c r="AKL273" s="412"/>
      <c r="AKM273" s="412"/>
      <c r="AKN273" s="412"/>
      <c r="AKO273" s="412"/>
      <c r="AKP273" s="412"/>
      <c r="AKQ273" s="412"/>
      <c r="AKR273" s="412"/>
      <c r="AKS273" s="412"/>
      <c r="AKT273" s="412"/>
      <c r="AKU273" s="412"/>
      <c r="AKV273" s="412"/>
      <c r="AKW273" s="412"/>
      <c r="AKX273" s="412"/>
      <c r="AKY273" s="412"/>
      <c r="AKZ273" s="412"/>
      <c r="ALA273" s="412"/>
      <c r="ALB273" s="412"/>
      <c r="ALC273" s="412"/>
      <c r="ALD273" s="412"/>
      <c r="ALE273" s="412"/>
      <c r="ALF273" s="412"/>
      <c r="ALG273" s="412"/>
      <c r="ALH273" s="412"/>
      <c r="ALI273" s="412"/>
      <c r="ALJ273" s="412"/>
      <c r="ALK273" s="412"/>
      <c r="ALL273" s="412"/>
      <c r="ALM273" s="412"/>
      <c r="ALN273" s="412"/>
      <c r="ALO273" s="412"/>
      <c r="ALP273" s="412"/>
      <c r="ALQ273" s="412"/>
      <c r="ALR273" s="412"/>
      <c r="ALS273" s="412"/>
      <c r="ALT273" s="412"/>
      <c r="ALU273" s="412"/>
      <c r="ALV273" s="412"/>
      <c r="ALW273" s="412"/>
      <c r="ALX273" s="412"/>
      <c r="ALY273" s="412"/>
      <c r="ALZ273" s="412"/>
      <c r="AMA273" s="412"/>
      <c r="AMB273" s="412"/>
      <c r="AMC273" s="412"/>
      <c r="AMD273" s="412"/>
      <c r="AME273" s="412"/>
      <c r="AMF273" s="412"/>
      <c r="AMG273" s="412"/>
      <c r="AMH273" s="412"/>
    </row>
    <row r="274" spans="1:1022" x14ac:dyDescent="0.25">
      <c r="A274" s="290" t="s">
        <v>968</v>
      </c>
      <c r="B274" s="163">
        <v>273</v>
      </c>
      <c r="C274" s="224" t="s">
        <v>24922</v>
      </c>
      <c r="D274" s="182" t="s">
        <v>969</v>
      </c>
      <c r="E274" s="429"/>
      <c r="F274" s="201"/>
      <c r="G274" s="180"/>
      <c r="H274" s="180"/>
      <c r="I274" s="319"/>
      <c r="J274" s="344"/>
      <c r="K274" s="65"/>
      <c r="L274" s="140"/>
      <c r="M274" s="140"/>
      <c r="N274" s="140"/>
      <c r="O274" s="140"/>
      <c r="P274" s="140"/>
      <c r="Q274" s="140"/>
      <c r="R274" s="140"/>
      <c r="S274" s="140"/>
      <c r="T274" s="140"/>
      <c r="U274" s="140"/>
      <c r="V274" s="219">
        <f t="shared" si="149"/>
        <v>100</v>
      </c>
      <c r="W274" s="219">
        <f t="shared" si="163"/>
        <v>100</v>
      </c>
      <c r="X274" s="219">
        <f t="shared" si="162"/>
        <v>100</v>
      </c>
      <c r="Y274" s="219">
        <f t="shared" si="156"/>
        <v>100</v>
      </c>
      <c r="Z274" s="219">
        <f t="shared" si="157"/>
        <v>100</v>
      </c>
      <c r="AA274" s="220">
        <f t="shared" si="169"/>
        <v>100</v>
      </c>
      <c r="AB274" s="220">
        <f t="shared" si="170"/>
        <v>100</v>
      </c>
      <c r="AC274" s="220">
        <f t="shared" si="160"/>
        <v>100</v>
      </c>
      <c r="AD274" s="416">
        <f t="shared" si="168"/>
        <v>100</v>
      </c>
      <c r="AE274" s="416">
        <f t="shared" si="161"/>
        <v>100</v>
      </c>
      <c r="AF274" s="212">
        <f t="shared" si="164"/>
        <v>100</v>
      </c>
      <c r="AG274" s="212">
        <f t="shared" si="165"/>
        <v>100</v>
      </c>
      <c r="AH274" s="212">
        <f t="shared" si="166"/>
        <v>100</v>
      </c>
      <c r="AI274" s="212">
        <f t="shared" si="167"/>
        <v>100</v>
      </c>
      <c r="AJ274" s="214"/>
      <c r="AK274" s="412"/>
      <c r="AL274" s="135"/>
      <c r="AM274" s="214"/>
      <c r="AN274" s="118"/>
      <c r="AO274" s="118"/>
      <c r="AP274" s="118"/>
      <c r="AQ274" s="234" t="s">
        <v>24923</v>
      </c>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c r="CZ274" s="118"/>
      <c r="DA274" s="118"/>
      <c r="DB274" s="118"/>
      <c r="DC274" s="118"/>
      <c r="DD274" s="118"/>
      <c r="DE274" s="118"/>
      <c r="DF274" s="118"/>
      <c r="DG274" s="118"/>
      <c r="DH274" s="118"/>
      <c r="DI274" s="118"/>
      <c r="DJ274" s="118"/>
      <c r="DK274" s="118"/>
      <c r="DL274" s="118"/>
      <c r="DM274" s="118"/>
      <c r="DN274" s="118"/>
      <c r="DO274" s="118"/>
      <c r="DP274" s="118"/>
      <c r="DQ274" s="118"/>
      <c r="DR274" s="118"/>
      <c r="DS274" s="118"/>
      <c r="DT274" s="118"/>
      <c r="DU274" s="118"/>
      <c r="DV274" s="118"/>
      <c r="DW274" s="118"/>
      <c r="DX274" s="118"/>
      <c r="DY274" s="118"/>
      <c r="DZ274" s="118"/>
      <c r="EA274" s="118"/>
      <c r="EB274" s="118"/>
      <c r="EC274" s="118"/>
      <c r="ED274" s="118"/>
      <c r="EE274" s="118"/>
      <c r="EF274" s="118"/>
      <c r="EG274" s="118"/>
      <c r="EH274" s="118"/>
      <c r="EI274" s="118"/>
      <c r="EJ274" s="118"/>
      <c r="EK274" s="118"/>
      <c r="EL274" s="118"/>
      <c r="EM274" s="118"/>
      <c r="EN274" s="118"/>
      <c r="EO274" s="118"/>
      <c r="EP274" s="118"/>
      <c r="EQ274" s="118"/>
      <c r="ER274" s="118"/>
      <c r="ES274" s="118"/>
      <c r="ET274" s="118"/>
      <c r="EU274" s="118"/>
      <c r="EV274" s="118"/>
      <c r="EW274" s="118"/>
      <c r="EX274" s="118"/>
      <c r="EY274" s="118"/>
      <c r="EZ274" s="118"/>
      <c r="FA274" s="118"/>
      <c r="FB274" s="118"/>
      <c r="FC274" s="118"/>
      <c r="FD274" s="118"/>
      <c r="FE274" s="118"/>
      <c r="FF274" s="118"/>
      <c r="FG274" s="118"/>
      <c r="FH274" s="118"/>
      <c r="FI274" s="118"/>
      <c r="FJ274" s="118"/>
      <c r="FK274" s="118"/>
      <c r="FL274" s="118"/>
      <c r="FM274" s="118"/>
      <c r="FN274" s="118"/>
      <c r="FO274" s="118"/>
      <c r="FP274" s="118"/>
      <c r="FQ274" s="118"/>
      <c r="FR274" s="118"/>
      <c r="FS274" s="118"/>
      <c r="FT274" s="118"/>
      <c r="FU274" s="118"/>
      <c r="FV274" s="118"/>
      <c r="FW274" s="118"/>
      <c r="FX274" s="118"/>
      <c r="FY274" s="118"/>
      <c r="FZ274" s="118"/>
      <c r="GA274" s="118"/>
      <c r="GB274" s="118"/>
      <c r="GC274" s="118"/>
      <c r="GD274" s="118"/>
      <c r="GE274" s="118"/>
      <c r="GF274" s="118"/>
      <c r="GG274" s="118"/>
      <c r="GH274" s="118"/>
      <c r="GI274" s="118"/>
      <c r="GJ274" s="118"/>
      <c r="GK274" s="118"/>
      <c r="GL274" s="118"/>
      <c r="GM274" s="118"/>
      <c r="GN274" s="118"/>
      <c r="GO274" s="118"/>
      <c r="GP274" s="118"/>
      <c r="GQ274" s="118"/>
      <c r="GR274" s="118"/>
      <c r="GS274" s="118"/>
      <c r="GT274" s="118"/>
      <c r="GU274" s="118"/>
      <c r="GV274" s="118"/>
      <c r="GW274" s="118"/>
      <c r="GX274" s="118"/>
      <c r="GY274" s="118"/>
      <c r="GZ274" s="118"/>
      <c r="HA274" s="118"/>
      <c r="HB274" s="118"/>
      <c r="HC274" s="118"/>
      <c r="HD274" s="118"/>
      <c r="HE274" s="118"/>
      <c r="HF274" s="118"/>
      <c r="HG274" s="118"/>
      <c r="HH274" s="118"/>
      <c r="HI274" s="118"/>
      <c r="HJ274" s="118"/>
      <c r="HK274" s="118"/>
      <c r="HL274" s="118"/>
      <c r="HM274" s="118"/>
      <c r="HN274" s="118"/>
      <c r="HO274" s="118"/>
      <c r="HP274" s="118"/>
      <c r="HQ274" s="118"/>
      <c r="HR274" s="118"/>
      <c r="HS274" s="118"/>
      <c r="HT274" s="118"/>
      <c r="HU274" s="118"/>
      <c r="HV274" s="118"/>
      <c r="HW274" s="118"/>
      <c r="HX274" s="118"/>
      <c r="HY274" s="118"/>
      <c r="HZ274" s="118"/>
      <c r="IA274" s="118"/>
      <c r="IB274" s="118"/>
      <c r="IC274" s="118"/>
      <c r="ID274" s="118"/>
      <c r="IE274" s="118"/>
      <c r="IF274" s="118"/>
      <c r="IG274" s="118"/>
      <c r="IH274" s="118"/>
      <c r="II274" s="118"/>
      <c r="IJ274" s="118"/>
      <c r="IK274" s="118"/>
      <c r="IL274" s="118"/>
      <c r="IM274" s="118"/>
      <c r="IN274" s="118"/>
      <c r="IO274" s="118"/>
      <c r="IP274" s="118"/>
      <c r="IQ274" s="118"/>
      <c r="IR274" s="118"/>
      <c r="IS274" s="118"/>
      <c r="IT274" s="118"/>
      <c r="IU274" s="118"/>
      <c r="IV274" s="118"/>
      <c r="IW274" s="118"/>
      <c r="IX274" s="118"/>
      <c r="IY274" s="118"/>
      <c r="IZ274" s="118"/>
      <c r="JA274" s="118"/>
      <c r="JB274" s="118"/>
      <c r="JC274" s="118"/>
      <c r="JD274" s="118"/>
      <c r="JE274" s="118"/>
      <c r="JF274" s="118"/>
      <c r="JG274" s="118"/>
      <c r="JH274" s="118"/>
      <c r="JI274" s="118"/>
      <c r="JJ274" s="118"/>
      <c r="JK274" s="118"/>
      <c r="JL274" s="118"/>
      <c r="JM274" s="118"/>
      <c r="JN274" s="118"/>
      <c r="JO274" s="118"/>
      <c r="JP274" s="118"/>
      <c r="JQ274" s="118"/>
      <c r="JR274" s="118"/>
      <c r="JS274" s="118"/>
      <c r="JT274" s="118"/>
      <c r="JU274" s="118"/>
      <c r="JV274" s="118"/>
      <c r="JW274" s="118"/>
      <c r="JX274" s="118"/>
      <c r="JY274" s="118"/>
      <c r="JZ274" s="118"/>
      <c r="KA274" s="118"/>
      <c r="KB274" s="118"/>
      <c r="KC274" s="118"/>
      <c r="KD274" s="118"/>
      <c r="KE274" s="118"/>
      <c r="KF274" s="118"/>
      <c r="KG274" s="118"/>
      <c r="KH274" s="118"/>
      <c r="KI274" s="118"/>
      <c r="KJ274" s="118"/>
      <c r="KK274" s="118"/>
      <c r="KL274" s="118"/>
      <c r="KM274" s="118"/>
      <c r="KN274" s="118"/>
      <c r="KO274" s="118"/>
      <c r="KP274" s="118"/>
      <c r="KQ274" s="118"/>
      <c r="KR274" s="118"/>
      <c r="KS274" s="118"/>
      <c r="KT274" s="118"/>
      <c r="KU274" s="118"/>
      <c r="KV274" s="118"/>
      <c r="KW274" s="118"/>
      <c r="KX274" s="118"/>
      <c r="KY274" s="118"/>
      <c r="KZ274" s="118"/>
      <c r="LA274" s="118"/>
      <c r="LB274" s="118"/>
      <c r="LC274" s="118"/>
      <c r="LD274" s="118"/>
      <c r="LE274" s="118"/>
      <c r="LF274" s="118"/>
      <c r="LG274" s="118"/>
      <c r="LH274" s="118"/>
      <c r="LI274" s="118"/>
      <c r="LJ274" s="118"/>
      <c r="LK274" s="118"/>
      <c r="LL274" s="118"/>
      <c r="LM274" s="118"/>
      <c r="LN274" s="118"/>
      <c r="LO274" s="118"/>
      <c r="LP274" s="118"/>
      <c r="LQ274" s="118"/>
      <c r="LR274" s="118"/>
      <c r="LS274" s="118"/>
      <c r="LT274" s="118"/>
      <c r="LU274" s="118"/>
      <c r="LV274" s="118"/>
      <c r="LW274" s="118"/>
      <c r="LX274" s="118"/>
      <c r="LY274" s="118"/>
      <c r="LZ274" s="118"/>
      <c r="MA274" s="118"/>
      <c r="MB274" s="118"/>
      <c r="MC274" s="118"/>
      <c r="MD274" s="118"/>
      <c r="ME274" s="118"/>
      <c r="MF274" s="118"/>
      <c r="MG274" s="118"/>
      <c r="MH274" s="118"/>
      <c r="MI274" s="118"/>
      <c r="MJ274" s="118"/>
      <c r="MK274" s="118"/>
      <c r="ML274" s="118"/>
      <c r="MM274" s="118"/>
      <c r="MN274" s="118"/>
      <c r="MO274" s="118"/>
      <c r="MP274" s="118"/>
      <c r="MQ274" s="118"/>
      <c r="MR274" s="118"/>
      <c r="MS274" s="118"/>
      <c r="MT274" s="118"/>
      <c r="MU274" s="118"/>
      <c r="MV274" s="118"/>
      <c r="MW274" s="118"/>
      <c r="MX274" s="118"/>
      <c r="MY274" s="118"/>
      <c r="MZ274" s="118"/>
      <c r="NA274" s="118"/>
      <c r="NB274" s="118"/>
      <c r="NC274" s="118"/>
      <c r="ND274" s="118"/>
      <c r="NE274" s="118"/>
      <c r="NF274" s="118"/>
      <c r="NG274" s="118"/>
      <c r="NH274" s="118"/>
      <c r="NI274" s="118"/>
      <c r="NJ274" s="118"/>
      <c r="NK274" s="118"/>
      <c r="NL274" s="118"/>
      <c r="NM274" s="118"/>
      <c r="NN274" s="118"/>
      <c r="NO274" s="118"/>
      <c r="NP274" s="118"/>
      <c r="NQ274" s="118"/>
      <c r="NR274" s="118"/>
      <c r="NS274" s="118"/>
      <c r="NT274" s="118"/>
      <c r="NU274" s="118"/>
      <c r="NV274" s="118"/>
      <c r="NW274" s="118"/>
      <c r="NX274" s="118"/>
      <c r="NY274" s="118"/>
      <c r="NZ274" s="118"/>
      <c r="OA274" s="118"/>
      <c r="OB274" s="118"/>
      <c r="OC274" s="118"/>
      <c r="OD274" s="118"/>
      <c r="OE274" s="118"/>
      <c r="OF274" s="118"/>
      <c r="OG274" s="118"/>
      <c r="OH274" s="118"/>
      <c r="OI274" s="118"/>
      <c r="OJ274" s="118"/>
      <c r="OK274" s="118"/>
      <c r="OL274" s="118"/>
      <c r="OM274" s="118"/>
      <c r="ON274" s="118"/>
      <c r="OO274" s="118"/>
      <c r="OP274" s="118"/>
      <c r="OQ274" s="118"/>
      <c r="OR274" s="118"/>
      <c r="OS274" s="118"/>
      <c r="OT274" s="118"/>
      <c r="OU274" s="118"/>
      <c r="OV274" s="118"/>
      <c r="OW274" s="118"/>
      <c r="OX274" s="118"/>
      <c r="OY274" s="118"/>
      <c r="OZ274" s="118"/>
      <c r="PA274" s="118"/>
      <c r="PB274" s="118"/>
      <c r="PC274" s="118"/>
      <c r="PD274" s="118"/>
      <c r="PE274" s="118"/>
      <c r="PF274" s="118"/>
      <c r="PG274" s="118"/>
      <c r="PH274" s="118"/>
      <c r="PI274" s="118"/>
      <c r="PJ274" s="118"/>
      <c r="PK274" s="118"/>
      <c r="PL274" s="118"/>
      <c r="PM274" s="118"/>
      <c r="PN274" s="118"/>
      <c r="PO274" s="118"/>
      <c r="PP274" s="118"/>
      <c r="PQ274" s="118"/>
      <c r="PR274" s="118"/>
      <c r="PS274" s="118"/>
      <c r="PT274" s="118"/>
      <c r="PU274" s="118"/>
      <c r="PV274" s="118"/>
      <c r="PW274" s="118"/>
      <c r="PX274" s="118"/>
      <c r="PY274" s="118"/>
      <c r="PZ274" s="118"/>
      <c r="QA274" s="118"/>
      <c r="QB274" s="118"/>
      <c r="QC274" s="118"/>
      <c r="QD274" s="118"/>
      <c r="QE274" s="118"/>
      <c r="QF274" s="118"/>
      <c r="QG274" s="118"/>
      <c r="QH274" s="118"/>
      <c r="QI274" s="118"/>
      <c r="QJ274" s="118"/>
      <c r="QK274" s="118"/>
      <c r="QL274" s="118"/>
      <c r="QM274" s="118"/>
      <c r="QN274" s="118"/>
      <c r="QO274" s="118"/>
      <c r="QP274" s="118"/>
      <c r="QQ274" s="118"/>
      <c r="QR274" s="118"/>
      <c r="QS274" s="118"/>
      <c r="QT274" s="118"/>
      <c r="QU274" s="118"/>
      <c r="QV274" s="118"/>
      <c r="QW274" s="118"/>
      <c r="QX274" s="118"/>
      <c r="QY274" s="118"/>
      <c r="QZ274" s="118"/>
      <c r="RA274" s="118"/>
      <c r="RB274" s="118"/>
      <c r="RC274" s="118"/>
      <c r="RD274" s="118"/>
      <c r="RE274" s="118"/>
      <c r="RF274" s="118"/>
      <c r="RG274" s="118"/>
      <c r="RH274" s="118"/>
      <c r="RI274" s="118"/>
      <c r="RJ274" s="118"/>
      <c r="RK274" s="118"/>
      <c r="RL274" s="118"/>
      <c r="RM274" s="118"/>
      <c r="RN274" s="118"/>
      <c r="RO274" s="118"/>
      <c r="RP274" s="118"/>
      <c r="RQ274" s="118"/>
      <c r="RR274" s="118"/>
      <c r="RS274" s="118"/>
      <c r="RT274" s="118"/>
      <c r="RU274" s="118"/>
      <c r="RV274" s="118"/>
      <c r="RW274" s="118"/>
      <c r="RX274" s="118"/>
      <c r="RY274" s="118"/>
      <c r="RZ274" s="118"/>
      <c r="SA274" s="118"/>
      <c r="SB274" s="118"/>
      <c r="SC274" s="118"/>
      <c r="SD274" s="118"/>
      <c r="SE274" s="118"/>
      <c r="SF274" s="118"/>
      <c r="SG274" s="118"/>
      <c r="SH274" s="118"/>
      <c r="SI274" s="118"/>
      <c r="SJ274" s="118"/>
      <c r="SK274" s="118"/>
      <c r="SL274" s="118"/>
      <c r="SM274" s="118"/>
      <c r="SN274" s="118"/>
      <c r="SO274" s="118"/>
      <c r="SP274" s="118"/>
      <c r="SQ274" s="118"/>
      <c r="SR274" s="118"/>
      <c r="SS274" s="118"/>
      <c r="ST274" s="118"/>
      <c r="SU274" s="118"/>
      <c r="SV274" s="118"/>
      <c r="SW274" s="118"/>
      <c r="SX274" s="118"/>
      <c r="SY274" s="118"/>
      <c r="SZ274" s="118"/>
      <c r="TA274" s="118"/>
      <c r="TB274" s="118"/>
      <c r="TC274" s="118"/>
      <c r="TD274" s="118"/>
      <c r="TE274" s="118"/>
      <c r="TF274" s="118"/>
      <c r="TG274" s="118"/>
      <c r="TH274" s="118"/>
      <c r="TI274" s="118"/>
      <c r="TJ274" s="118"/>
      <c r="TK274" s="118"/>
      <c r="TL274" s="118"/>
      <c r="TM274" s="118"/>
      <c r="TN274" s="118"/>
      <c r="TO274" s="118"/>
      <c r="TP274" s="118"/>
      <c r="TQ274" s="118"/>
      <c r="TR274" s="118"/>
      <c r="TS274" s="118"/>
      <c r="TT274" s="118"/>
      <c r="TU274" s="118"/>
      <c r="TV274" s="118"/>
      <c r="TW274" s="118"/>
      <c r="TX274" s="118"/>
      <c r="TY274" s="118"/>
      <c r="TZ274" s="118"/>
      <c r="UA274" s="118"/>
      <c r="UB274" s="118"/>
      <c r="UC274" s="118"/>
      <c r="UD274" s="118"/>
      <c r="UE274" s="118"/>
      <c r="UF274" s="118"/>
      <c r="UG274" s="118"/>
      <c r="UH274" s="118"/>
      <c r="UI274" s="118"/>
      <c r="UJ274" s="118"/>
      <c r="UK274" s="118"/>
      <c r="UL274" s="118"/>
      <c r="UM274" s="118"/>
      <c r="UN274" s="118"/>
      <c r="UO274" s="118"/>
      <c r="UP274" s="118"/>
      <c r="UQ274" s="118"/>
      <c r="UR274" s="118"/>
      <c r="US274" s="118"/>
      <c r="UT274" s="118"/>
      <c r="UU274" s="118"/>
      <c r="UV274" s="118"/>
      <c r="UW274" s="118"/>
      <c r="UX274" s="118"/>
      <c r="UY274" s="118"/>
      <c r="UZ274" s="118"/>
      <c r="VA274" s="118"/>
      <c r="VB274" s="118"/>
      <c r="VC274" s="118"/>
      <c r="VD274" s="118"/>
      <c r="VE274" s="118"/>
      <c r="VF274" s="118"/>
      <c r="VG274" s="118"/>
      <c r="VH274" s="118"/>
      <c r="VI274" s="118"/>
      <c r="VJ274" s="118"/>
      <c r="VK274" s="118"/>
      <c r="VL274" s="118"/>
      <c r="VM274" s="118"/>
      <c r="VN274" s="118"/>
      <c r="VO274" s="118"/>
      <c r="VP274" s="118"/>
      <c r="VQ274" s="118"/>
      <c r="VR274" s="118"/>
      <c r="VS274" s="118"/>
      <c r="VT274" s="118"/>
      <c r="VU274" s="118"/>
      <c r="VV274" s="118"/>
      <c r="VW274" s="118"/>
      <c r="VX274" s="118"/>
      <c r="VY274" s="118"/>
      <c r="VZ274" s="118"/>
      <c r="WA274" s="118"/>
      <c r="WB274" s="118"/>
      <c r="WC274" s="118"/>
      <c r="WD274" s="118"/>
      <c r="WE274" s="118"/>
      <c r="WF274" s="118"/>
      <c r="WG274" s="118"/>
      <c r="WH274" s="118"/>
      <c r="WI274" s="118"/>
      <c r="WJ274" s="118"/>
      <c r="WK274" s="118"/>
      <c r="WL274" s="118"/>
      <c r="WM274" s="118"/>
      <c r="WN274" s="118"/>
      <c r="WO274" s="118"/>
      <c r="WP274" s="118"/>
      <c r="WQ274" s="118"/>
      <c r="WR274" s="118"/>
      <c r="WS274" s="118"/>
      <c r="WT274" s="118"/>
      <c r="WU274" s="118"/>
      <c r="WV274" s="118"/>
      <c r="WW274" s="118"/>
      <c r="WX274" s="118"/>
      <c r="WY274" s="118"/>
      <c r="WZ274" s="118"/>
      <c r="XA274" s="118"/>
      <c r="XB274" s="118"/>
      <c r="XC274" s="118"/>
      <c r="XD274" s="118"/>
      <c r="XE274" s="118"/>
      <c r="XF274" s="118"/>
      <c r="XG274" s="118"/>
      <c r="XH274" s="118"/>
      <c r="XI274" s="118"/>
      <c r="XJ274" s="118"/>
      <c r="XK274" s="118"/>
      <c r="XL274" s="118"/>
      <c r="XM274" s="118"/>
      <c r="XN274" s="118"/>
      <c r="XO274" s="118"/>
      <c r="XP274" s="118"/>
      <c r="XQ274" s="118"/>
      <c r="XR274" s="118"/>
      <c r="XS274" s="118"/>
      <c r="XT274" s="118"/>
      <c r="XU274" s="118"/>
      <c r="XV274" s="118"/>
      <c r="XW274" s="118"/>
      <c r="XX274" s="118"/>
      <c r="XY274" s="118"/>
      <c r="XZ274" s="118"/>
      <c r="YA274" s="118"/>
      <c r="YB274" s="118"/>
      <c r="YC274" s="118"/>
      <c r="YD274" s="118"/>
      <c r="YE274" s="118"/>
      <c r="YF274" s="118"/>
      <c r="YG274" s="118"/>
      <c r="YH274" s="118"/>
      <c r="YI274" s="118"/>
      <c r="YJ274" s="118"/>
      <c r="YK274" s="118"/>
      <c r="YL274" s="118"/>
      <c r="YM274" s="118"/>
      <c r="YN274" s="118"/>
      <c r="YO274" s="118"/>
      <c r="YP274" s="118"/>
      <c r="YQ274" s="118"/>
      <c r="YR274" s="118"/>
      <c r="YS274" s="118"/>
      <c r="YT274" s="118"/>
      <c r="YU274" s="118"/>
      <c r="YV274" s="118"/>
      <c r="YW274" s="118"/>
      <c r="YX274" s="118"/>
      <c r="YY274" s="118"/>
      <c r="YZ274" s="118"/>
      <c r="ZA274" s="118"/>
      <c r="ZB274" s="118"/>
      <c r="ZC274" s="118"/>
      <c r="ZD274" s="118"/>
      <c r="ZE274" s="118"/>
      <c r="ZF274" s="118"/>
      <c r="ZG274" s="118"/>
      <c r="ZH274" s="118"/>
      <c r="ZI274" s="118"/>
      <c r="ZJ274" s="118"/>
      <c r="ZK274" s="118"/>
      <c r="ZL274" s="118"/>
      <c r="ZM274" s="118"/>
      <c r="ZN274" s="118"/>
      <c r="ZO274" s="118"/>
      <c r="ZP274" s="118"/>
      <c r="ZQ274" s="118"/>
      <c r="ZR274" s="118"/>
      <c r="ZS274" s="118"/>
      <c r="ZT274" s="118"/>
      <c r="ZU274" s="118"/>
      <c r="ZV274" s="118"/>
      <c r="ZW274" s="118"/>
      <c r="ZX274" s="118"/>
      <c r="ZY274" s="118"/>
      <c r="ZZ274" s="118"/>
      <c r="AAA274" s="118"/>
      <c r="AAB274" s="118"/>
      <c r="AAC274" s="118"/>
      <c r="AAD274" s="118"/>
      <c r="AAE274" s="118"/>
      <c r="AAF274" s="118"/>
      <c r="AAG274" s="118"/>
      <c r="AAH274" s="118"/>
      <c r="AAI274" s="118"/>
      <c r="AAJ274" s="118"/>
      <c r="AAK274" s="118"/>
      <c r="AAL274" s="118"/>
      <c r="AAM274" s="118"/>
      <c r="AAN274" s="118"/>
      <c r="AAO274" s="118"/>
      <c r="AAP274" s="118"/>
      <c r="AAQ274" s="118"/>
      <c r="AAR274" s="118"/>
      <c r="AAS274" s="118"/>
      <c r="AAT274" s="118"/>
      <c r="AAU274" s="118"/>
      <c r="AAV274" s="118"/>
      <c r="AAW274" s="118"/>
      <c r="AAX274" s="118"/>
      <c r="AAY274" s="118"/>
      <c r="AAZ274" s="118"/>
      <c r="ABA274" s="118"/>
      <c r="ABB274" s="118"/>
      <c r="ABC274" s="118"/>
      <c r="ABD274" s="118"/>
      <c r="ABE274" s="118"/>
      <c r="ABF274" s="118"/>
      <c r="ABG274" s="118"/>
      <c r="ABH274" s="118"/>
      <c r="ABI274" s="118"/>
      <c r="ABJ274" s="118"/>
      <c r="ABK274" s="118"/>
      <c r="ABL274" s="118"/>
      <c r="ABM274" s="118"/>
      <c r="ABN274" s="118"/>
      <c r="ABO274" s="118"/>
      <c r="ABP274" s="118"/>
      <c r="ABQ274" s="118"/>
      <c r="ABR274" s="118"/>
      <c r="ABS274" s="118"/>
      <c r="ABT274" s="118"/>
      <c r="ABU274" s="118"/>
      <c r="ABV274" s="118"/>
      <c r="ABW274" s="118"/>
      <c r="ABX274" s="118"/>
      <c r="ABY274" s="118"/>
      <c r="ABZ274" s="118"/>
      <c r="ACA274" s="118"/>
      <c r="ACB274" s="118"/>
      <c r="ACC274" s="118"/>
      <c r="ACD274" s="118"/>
      <c r="ACE274" s="118"/>
      <c r="ACF274" s="118"/>
      <c r="ACG274" s="118"/>
      <c r="ACH274" s="118"/>
      <c r="ACI274" s="118"/>
      <c r="ACJ274" s="118"/>
      <c r="ACK274" s="118"/>
      <c r="ACL274" s="118"/>
      <c r="ACM274" s="118"/>
      <c r="ACN274" s="118"/>
      <c r="ACO274" s="118"/>
      <c r="ACP274" s="118"/>
      <c r="ACQ274" s="118"/>
      <c r="ACR274" s="118"/>
      <c r="ACS274" s="118"/>
      <c r="ACT274" s="118"/>
      <c r="ACU274" s="118"/>
      <c r="ACV274" s="118"/>
      <c r="ACW274" s="118"/>
      <c r="ACX274" s="118"/>
      <c r="ACY274" s="118"/>
      <c r="ACZ274" s="118"/>
      <c r="ADA274" s="118"/>
      <c r="ADB274" s="118"/>
      <c r="ADC274" s="118"/>
      <c r="ADD274" s="118"/>
      <c r="ADE274" s="118"/>
      <c r="ADF274" s="118"/>
      <c r="ADG274" s="118"/>
      <c r="ADH274" s="118"/>
      <c r="ADI274" s="118"/>
      <c r="ADJ274" s="118"/>
      <c r="ADK274" s="118"/>
      <c r="ADL274" s="118"/>
      <c r="ADM274" s="118"/>
      <c r="ADN274" s="118"/>
      <c r="ADO274" s="118"/>
      <c r="ADP274" s="118"/>
      <c r="ADQ274" s="118"/>
      <c r="ADR274" s="118"/>
      <c r="ADS274" s="118"/>
      <c r="ADT274" s="118"/>
      <c r="ADU274" s="118"/>
      <c r="ADV274" s="118"/>
      <c r="ADW274" s="118"/>
      <c r="ADX274" s="118"/>
      <c r="ADY274" s="118"/>
      <c r="ADZ274" s="118"/>
      <c r="AEA274" s="118"/>
      <c r="AEB274" s="118"/>
      <c r="AEC274" s="118"/>
      <c r="AED274" s="118"/>
      <c r="AEE274" s="118"/>
      <c r="AEF274" s="118"/>
      <c r="AEG274" s="118"/>
      <c r="AEH274" s="118"/>
      <c r="AEI274" s="118"/>
      <c r="AEJ274" s="118"/>
      <c r="AEK274" s="118"/>
      <c r="AEL274" s="118"/>
      <c r="AEM274" s="118"/>
      <c r="AEN274" s="118"/>
      <c r="AEO274" s="118"/>
      <c r="AEP274" s="118"/>
      <c r="AEQ274" s="118"/>
      <c r="AER274" s="118"/>
      <c r="AES274" s="118"/>
      <c r="AET274" s="118"/>
      <c r="AEU274" s="118"/>
      <c r="AEV274" s="118"/>
      <c r="AEW274" s="118"/>
      <c r="AEX274" s="118"/>
      <c r="AEY274" s="118"/>
      <c r="AEZ274" s="118"/>
      <c r="AFA274" s="118"/>
      <c r="AFB274" s="118"/>
      <c r="AFC274" s="118"/>
      <c r="AFD274" s="118"/>
      <c r="AFE274" s="118"/>
      <c r="AFF274" s="118"/>
      <c r="AFG274" s="118"/>
      <c r="AFH274" s="118"/>
      <c r="AFI274" s="118"/>
      <c r="AFJ274" s="118"/>
      <c r="AFK274" s="118"/>
      <c r="AFL274" s="118"/>
      <c r="AFM274" s="118"/>
      <c r="AFN274" s="118"/>
      <c r="AFO274" s="118"/>
      <c r="AFP274" s="118"/>
      <c r="AFQ274" s="118"/>
      <c r="AFR274" s="118"/>
      <c r="AFS274" s="118"/>
      <c r="AFT274" s="118"/>
      <c r="AFU274" s="118"/>
      <c r="AFV274" s="118"/>
      <c r="AFW274" s="118"/>
      <c r="AFX274" s="118"/>
      <c r="AFY274" s="118"/>
      <c r="AFZ274" s="118"/>
      <c r="AGA274" s="118"/>
      <c r="AGB274" s="118"/>
      <c r="AGC274" s="118"/>
      <c r="AGD274" s="118"/>
      <c r="AGE274" s="118"/>
      <c r="AGF274" s="118"/>
      <c r="AGG274" s="118"/>
      <c r="AGH274" s="118"/>
      <c r="AGI274" s="118"/>
      <c r="AGJ274" s="118"/>
      <c r="AGK274" s="118"/>
      <c r="AGL274" s="118"/>
      <c r="AGM274" s="118"/>
      <c r="AGN274" s="118"/>
      <c r="AGO274" s="118"/>
      <c r="AGP274" s="118"/>
      <c r="AGQ274" s="118"/>
      <c r="AGR274" s="118"/>
      <c r="AGS274" s="118"/>
      <c r="AGT274" s="118"/>
      <c r="AGU274" s="118"/>
      <c r="AGV274" s="118"/>
      <c r="AGW274" s="118"/>
      <c r="AGX274" s="118"/>
      <c r="AGY274" s="118"/>
      <c r="AGZ274" s="118"/>
      <c r="AHA274" s="118"/>
      <c r="AHB274" s="118"/>
      <c r="AHC274" s="118"/>
      <c r="AHD274" s="118"/>
      <c r="AHE274" s="118"/>
      <c r="AHF274" s="118"/>
      <c r="AHG274" s="118"/>
      <c r="AHH274" s="118"/>
      <c r="AHI274" s="118"/>
      <c r="AHJ274" s="118"/>
      <c r="AHK274" s="118"/>
      <c r="AHL274" s="118"/>
      <c r="AHM274" s="118"/>
      <c r="AHN274" s="118"/>
      <c r="AHO274" s="118"/>
      <c r="AHP274" s="118"/>
      <c r="AHQ274" s="118"/>
      <c r="AHR274" s="118"/>
      <c r="AHS274" s="118"/>
      <c r="AHT274" s="118"/>
      <c r="AHU274" s="118"/>
      <c r="AHV274" s="118"/>
      <c r="AHW274" s="118"/>
      <c r="AHX274" s="118"/>
      <c r="AHY274" s="118"/>
      <c r="AHZ274" s="118"/>
      <c r="AIA274" s="118"/>
      <c r="AIB274" s="118"/>
      <c r="AIC274" s="118"/>
      <c r="AID274" s="118"/>
      <c r="AIE274" s="118"/>
      <c r="AIF274" s="118"/>
      <c r="AIG274" s="118"/>
      <c r="AIH274" s="118"/>
      <c r="AII274" s="118"/>
      <c r="AIJ274" s="118"/>
      <c r="AIK274" s="118"/>
      <c r="AIL274" s="118"/>
      <c r="AIM274" s="118"/>
      <c r="AIN274" s="118"/>
      <c r="AIO274" s="118"/>
      <c r="AIP274" s="118"/>
      <c r="AIQ274" s="118"/>
      <c r="AIR274" s="118"/>
      <c r="AIS274" s="118"/>
      <c r="AIT274" s="118"/>
      <c r="AIU274" s="118"/>
      <c r="AIV274" s="118"/>
      <c r="AIW274" s="118"/>
      <c r="AIX274" s="118"/>
      <c r="AIY274" s="118"/>
      <c r="AIZ274" s="118"/>
      <c r="AJA274" s="118"/>
      <c r="AJB274" s="118"/>
      <c r="AJC274" s="118"/>
      <c r="AJD274" s="118"/>
      <c r="AJE274" s="118"/>
      <c r="AJF274" s="118"/>
      <c r="AJG274" s="118"/>
      <c r="AJH274" s="118"/>
      <c r="AJI274" s="118"/>
      <c r="AJJ274" s="118"/>
      <c r="AJK274" s="118"/>
      <c r="AJL274" s="118"/>
      <c r="AJM274" s="118"/>
      <c r="AJN274" s="118"/>
      <c r="AJO274" s="118"/>
      <c r="AJP274" s="118"/>
      <c r="AJQ274" s="118"/>
      <c r="AJR274" s="118"/>
      <c r="AJS274" s="118"/>
      <c r="AJT274" s="118"/>
      <c r="AJU274" s="118"/>
      <c r="AJV274" s="118"/>
      <c r="AJW274" s="118"/>
      <c r="AJX274" s="118"/>
      <c r="AJY274" s="118"/>
      <c r="AJZ274" s="118"/>
      <c r="AKA274" s="118"/>
      <c r="AKB274" s="118"/>
      <c r="AKC274" s="118"/>
      <c r="AKD274" s="118"/>
      <c r="AKE274" s="118"/>
      <c r="AKF274" s="118"/>
      <c r="AKG274" s="118"/>
      <c r="AKH274" s="118"/>
      <c r="AKI274" s="118"/>
      <c r="AKJ274" s="118"/>
      <c r="AKK274" s="118"/>
      <c r="AKL274" s="118"/>
      <c r="AKM274" s="118"/>
      <c r="AKN274" s="118"/>
      <c r="AKO274" s="118"/>
      <c r="AKP274" s="118"/>
      <c r="AKQ274" s="118"/>
      <c r="AKR274" s="118"/>
      <c r="AKS274" s="118"/>
      <c r="AKT274" s="118"/>
      <c r="AKU274" s="118"/>
      <c r="AKV274" s="118"/>
      <c r="AKW274" s="118"/>
      <c r="AKX274" s="118"/>
      <c r="AKY274" s="118"/>
      <c r="AKZ274" s="118"/>
      <c r="ALA274" s="118"/>
      <c r="ALB274" s="118"/>
      <c r="ALC274" s="118"/>
      <c r="ALD274" s="118"/>
      <c r="ALE274" s="118"/>
      <c r="ALF274" s="118"/>
      <c r="ALG274" s="118"/>
      <c r="ALH274" s="118"/>
      <c r="ALI274" s="118"/>
      <c r="ALJ274" s="118"/>
      <c r="ALK274" s="118"/>
      <c r="ALL274" s="118"/>
      <c r="ALM274" s="118"/>
      <c r="ALN274" s="118"/>
      <c r="ALO274" s="118"/>
      <c r="ALP274" s="118"/>
      <c r="ALQ274" s="118"/>
      <c r="ALR274" s="118"/>
      <c r="ALS274" s="118"/>
      <c r="ALT274" s="118"/>
      <c r="ALU274" s="118"/>
      <c r="ALV274" s="118"/>
      <c r="ALW274" s="118"/>
      <c r="ALX274" s="118"/>
      <c r="ALY274" s="118"/>
      <c r="ALZ274" s="118"/>
      <c r="AMA274" s="118"/>
      <c r="AMB274" s="118"/>
      <c r="AMC274" s="118"/>
      <c r="AMD274" s="118"/>
      <c r="AME274" s="118"/>
      <c r="AMF274" s="118"/>
      <c r="AMG274" s="118"/>
      <c r="AMH274" s="118"/>
    </row>
    <row r="275" spans="1:1022" x14ac:dyDescent="0.25">
      <c r="A275" s="290" t="s">
        <v>970</v>
      </c>
      <c r="B275" s="163">
        <v>274</v>
      </c>
      <c r="C275" s="166" t="s">
        <v>971</v>
      </c>
      <c r="D275" s="182" t="s">
        <v>972</v>
      </c>
      <c r="E275" s="429"/>
      <c r="F275" s="201"/>
      <c r="G275" s="180"/>
      <c r="H275" s="180"/>
      <c r="I275" s="319"/>
      <c r="J275" s="344"/>
      <c r="K275" s="65"/>
      <c r="L275" s="140"/>
      <c r="M275" s="140"/>
      <c r="N275" s="140"/>
      <c r="O275" s="140"/>
      <c r="P275" s="140"/>
      <c r="Q275" s="140"/>
      <c r="R275" s="140"/>
      <c r="S275" s="140"/>
      <c r="T275" s="140"/>
      <c r="U275" s="140"/>
      <c r="V275" s="219">
        <f t="shared" si="149"/>
        <v>100</v>
      </c>
      <c r="W275" s="219">
        <f t="shared" si="163"/>
        <v>100</v>
      </c>
      <c r="X275" s="219">
        <f t="shared" si="162"/>
        <v>100</v>
      </c>
      <c r="Y275" s="219">
        <f t="shared" si="156"/>
        <v>100</v>
      </c>
      <c r="Z275" s="219">
        <f t="shared" si="157"/>
        <v>100</v>
      </c>
      <c r="AA275" s="220">
        <f t="shared" si="169"/>
        <v>100</v>
      </c>
      <c r="AB275" s="220">
        <f t="shared" si="170"/>
        <v>100</v>
      </c>
      <c r="AC275" s="220">
        <f t="shared" si="160"/>
        <v>100</v>
      </c>
      <c r="AD275" s="416">
        <f t="shared" si="168"/>
        <v>100</v>
      </c>
      <c r="AE275" s="416">
        <f t="shared" si="161"/>
        <v>100</v>
      </c>
      <c r="AF275" s="212">
        <f t="shared" si="164"/>
        <v>100</v>
      </c>
      <c r="AG275" s="212">
        <f t="shared" si="165"/>
        <v>100</v>
      </c>
      <c r="AH275" s="212">
        <f t="shared" si="166"/>
        <v>100</v>
      </c>
      <c r="AI275" s="212">
        <f t="shared" si="167"/>
        <v>100</v>
      </c>
      <c r="AJ275" s="214"/>
      <c r="AK275" s="412">
        <v>1</v>
      </c>
      <c r="AL275" s="135">
        <v>1</v>
      </c>
      <c r="AM275" s="214"/>
      <c r="AN275" s="118">
        <v>10</v>
      </c>
      <c r="AO275" s="118">
        <v>10</v>
      </c>
      <c r="AP275" s="118"/>
      <c r="AQ275" s="394" t="s">
        <v>760</v>
      </c>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c r="CZ275" s="118"/>
      <c r="DA275" s="118"/>
      <c r="DB275" s="118"/>
      <c r="DC275" s="118"/>
      <c r="DD275" s="118"/>
      <c r="DE275" s="118"/>
      <c r="DF275" s="118"/>
      <c r="DG275" s="118"/>
      <c r="DH275" s="118"/>
      <c r="DI275" s="118"/>
      <c r="DJ275" s="118"/>
      <c r="DK275" s="118"/>
      <c r="DL275" s="118"/>
      <c r="DM275" s="118"/>
      <c r="DN275" s="118"/>
      <c r="DO275" s="118"/>
      <c r="DP275" s="118"/>
      <c r="DQ275" s="118"/>
      <c r="DR275" s="118"/>
      <c r="DS275" s="118"/>
      <c r="DT275" s="118"/>
      <c r="DU275" s="118"/>
      <c r="DV275" s="118"/>
      <c r="DW275" s="118"/>
      <c r="DX275" s="118"/>
      <c r="DY275" s="118"/>
      <c r="DZ275" s="118"/>
      <c r="EA275" s="118"/>
      <c r="EB275" s="118"/>
      <c r="EC275" s="118"/>
      <c r="ED275" s="118"/>
      <c r="EE275" s="118"/>
      <c r="EF275" s="118"/>
      <c r="EG275" s="118"/>
      <c r="EH275" s="118"/>
      <c r="EI275" s="118"/>
      <c r="EJ275" s="118"/>
      <c r="EK275" s="118"/>
      <c r="EL275" s="118"/>
      <c r="EM275" s="118"/>
      <c r="EN275" s="118"/>
      <c r="EO275" s="118"/>
      <c r="EP275" s="118"/>
      <c r="EQ275" s="118"/>
      <c r="ER275" s="118"/>
      <c r="ES275" s="118"/>
      <c r="ET275" s="118"/>
      <c r="EU275" s="118"/>
      <c r="EV275" s="118"/>
      <c r="EW275" s="118"/>
      <c r="EX275" s="118"/>
      <c r="EY275" s="118"/>
      <c r="EZ275" s="118"/>
      <c r="FA275" s="118"/>
      <c r="FB275" s="118"/>
      <c r="FC275" s="118"/>
      <c r="FD275" s="118"/>
      <c r="FE275" s="118"/>
      <c r="FF275" s="118"/>
      <c r="FG275" s="118"/>
      <c r="FH275" s="118"/>
      <c r="FI275" s="118"/>
      <c r="FJ275" s="118"/>
      <c r="FK275" s="118"/>
      <c r="FL275" s="118"/>
      <c r="FM275" s="118"/>
      <c r="FN275" s="118"/>
      <c r="FO275" s="118"/>
      <c r="FP275" s="118"/>
      <c r="FQ275" s="118"/>
      <c r="FR275" s="118"/>
      <c r="FS275" s="118"/>
      <c r="FT275" s="118"/>
      <c r="FU275" s="118"/>
      <c r="FV275" s="118"/>
      <c r="FW275" s="118"/>
      <c r="FX275" s="118"/>
      <c r="FY275" s="118"/>
      <c r="FZ275" s="118"/>
      <c r="GA275" s="118"/>
      <c r="GB275" s="118"/>
      <c r="GC275" s="118"/>
      <c r="GD275" s="118"/>
      <c r="GE275" s="118"/>
      <c r="GF275" s="118"/>
      <c r="GG275" s="118"/>
      <c r="GH275" s="118"/>
      <c r="GI275" s="118"/>
      <c r="GJ275" s="118"/>
      <c r="GK275" s="118"/>
      <c r="GL275" s="118"/>
      <c r="GM275" s="118"/>
      <c r="GN275" s="118"/>
      <c r="GO275" s="118"/>
      <c r="GP275" s="118"/>
      <c r="GQ275" s="118"/>
      <c r="GR275" s="118"/>
      <c r="GS275" s="118"/>
      <c r="GT275" s="118"/>
      <c r="GU275" s="118"/>
      <c r="GV275" s="118"/>
      <c r="GW275" s="118"/>
      <c r="GX275" s="118"/>
      <c r="GY275" s="118"/>
      <c r="GZ275" s="118"/>
      <c r="HA275" s="118"/>
      <c r="HB275" s="118"/>
      <c r="HC275" s="118"/>
      <c r="HD275" s="118"/>
      <c r="HE275" s="118"/>
      <c r="HF275" s="118"/>
      <c r="HG275" s="118"/>
      <c r="HH275" s="118"/>
      <c r="HI275" s="118"/>
      <c r="HJ275" s="118"/>
      <c r="HK275" s="118"/>
      <c r="HL275" s="118"/>
      <c r="HM275" s="118"/>
      <c r="HN275" s="118"/>
      <c r="HO275" s="118"/>
      <c r="HP275" s="118"/>
      <c r="HQ275" s="118"/>
      <c r="HR275" s="118"/>
      <c r="HS275" s="118"/>
      <c r="HT275" s="118"/>
      <c r="HU275" s="118"/>
      <c r="HV275" s="118"/>
      <c r="HW275" s="118"/>
      <c r="HX275" s="118"/>
      <c r="HY275" s="118"/>
      <c r="HZ275" s="118"/>
      <c r="IA275" s="118"/>
      <c r="IB275" s="118"/>
      <c r="IC275" s="118"/>
      <c r="ID275" s="118"/>
      <c r="IE275" s="118"/>
      <c r="IF275" s="118"/>
      <c r="IG275" s="118"/>
      <c r="IH275" s="118"/>
      <c r="II275" s="118"/>
      <c r="IJ275" s="118"/>
      <c r="IK275" s="118"/>
      <c r="IL275" s="118"/>
      <c r="IM275" s="118"/>
      <c r="IN275" s="118"/>
      <c r="IO275" s="118"/>
      <c r="IP275" s="118"/>
      <c r="IQ275" s="118"/>
      <c r="IR275" s="118"/>
      <c r="IS275" s="118"/>
      <c r="IT275" s="118"/>
      <c r="IU275" s="118"/>
      <c r="IV275" s="118"/>
      <c r="IW275" s="118"/>
      <c r="IX275" s="118"/>
      <c r="IY275" s="118"/>
      <c r="IZ275" s="118"/>
      <c r="JA275" s="118"/>
      <c r="JB275" s="118"/>
      <c r="JC275" s="118"/>
      <c r="JD275" s="118"/>
      <c r="JE275" s="118"/>
      <c r="JF275" s="118"/>
      <c r="JG275" s="118"/>
      <c r="JH275" s="118"/>
      <c r="JI275" s="118"/>
      <c r="JJ275" s="118"/>
      <c r="JK275" s="118"/>
      <c r="JL275" s="118"/>
      <c r="JM275" s="118"/>
      <c r="JN275" s="118"/>
      <c r="JO275" s="118"/>
      <c r="JP275" s="118"/>
      <c r="JQ275" s="118"/>
      <c r="JR275" s="118"/>
      <c r="JS275" s="118"/>
      <c r="JT275" s="118"/>
      <c r="JU275" s="118"/>
      <c r="JV275" s="118"/>
      <c r="JW275" s="118"/>
      <c r="JX275" s="118"/>
      <c r="JY275" s="118"/>
      <c r="JZ275" s="118"/>
      <c r="KA275" s="118"/>
      <c r="KB275" s="118"/>
      <c r="KC275" s="118"/>
      <c r="KD275" s="118"/>
      <c r="KE275" s="118"/>
      <c r="KF275" s="118"/>
      <c r="KG275" s="118"/>
      <c r="KH275" s="118"/>
      <c r="KI275" s="118"/>
      <c r="KJ275" s="118"/>
      <c r="KK275" s="118"/>
      <c r="KL275" s="118"/>
      <c r="KM275" s="118"/>
      <c r="KN275" s="118"/>
      <c r="KO275" s="118"/>
      <c r="KP275" s="118"/>
      <c r="KQ275" s="118"/>
      <c r="KR275" s="118"/>
      <c r="KS275" s="118"/>
      <c r="KT275" s="118"/>
      <c r="KU275" s="118"/>
      <c r="KV275" s="118"/>
      <c r="KW275" s="118"/>
      <c r="KX275" s="118"/>
      <c r="KY275" s="118"/>
      <c r="KZ275" s="118"/>
      <c r="LA275" s="118"/>
      <c r="LB275" s="118"/>
      <c r="LC275" s="118"/>
      <c r="LD275" s="118"/>
      <c r="LE275" s="118"/>
      <c r="LF275" s="118"/>
      <c r="LG275" s="118"/>
      <c r="LH275" s="118"/>
      <c r="LI275" s="118"/>
      <c r="LJ275" s="118"/>
      <c r="LK275" s="118"/>
      <c r="LL275" s="118"/>
      <c r="LM275" s="118"/>
      <c r="LN275" s="118"/>
      <c r="LO275" s="118"/>
      <c r="LP275" s="118"/>
      <c r="LQ275" s="118"/>
      <c r="LR275" s="118"/>
      <c r="LS275" s="118"/>
      <c r="LT275" s="118"/>
      <c r="LU275" s="118"/>
      <c r="LV275" s="118"/>
      <c r="LW275" s="118"/>
      <c r="LX275" s="118"/>
      <c r="LY275" s="118"/>
      <c r="LZ275" s="118"/>
      <c r="MA275" s="118"/>
      <c r="MB275" s="118"/>
      <c r="MC275" s="118"/>
      <c r="MD275" s="118"/>
      <c r="ME275" s="118"/>
      <c r="MF275" s="118"/>
      <c r="MG275" s="118"/>
      <c r="MH275" s="118"/>
      <c r="MI275" s="118"/>
      <c r="MJ275" s="118"/>
      <c r="MK275" s="118"/>
      <c r="ML275" s="118"/>
      <c r="MM275" s="118"/>
      <c r="MN275" s="118"/>
      <c r="MO275" s="118"/>
      <c r="MP275" s="118"/>
      <c r="MQ275" s="118"/>
      <c r="MR275" s="118"/>
      <c r="MS275" s="118"/>
      <c r="MT275" s="118"/>
      <c r="MU275" s="118"/>
      <c r="MV275" s="118"/>
      <c r="MW275" s="118"/>
      <c r="MX275" s="118"/>
      <c r="MY275" s="118"/>
      <c r="MZ275" s="118"/>
      <c r="NA275" s="118"/>
      <c r="NB275" s="118"/>
      <c r="NC275" s="118"/>
      <c r="ND275" s="118"/>
      <c r="NE275" s="118"/>
      <c r="NF275" s="118"/>
      <c r="NG275" s="118"/>
      <c r="NH275" s="118"/>
      <c r="NI275" s="118"/>
      <c r="NJ275" s="118"/>
      <c r="NK275" s="118"/>
      <c r="NL275" s="118"/>
      <c r="NM275" s="118"/>
      <c r="NN275" s="118"/>
      <c r="NO275" s="118"/>
      <c r="NP275" s="118"/>
      <c r="NQ275" s="118"/>
      <c r="NR275" s="118"/>
      <c r="NS275" s="118"/>
      <c r="NT275" s="118"/>
      <c r="NU275" s="118"/>
      <c r="NV275" s="118"/>
      <c r="NW275" s="118"/>
      <c r="NX275" s="118"/>
      <c r="NY275" s="118"/>
      <c r="NZ275" s="118"/>
      <c r="OA275" s="118"/>
      <c r="OB275" s="118"/>
      <c r="OC275" s="118"/>
      <c r="OD275" s="118"/>
      <c r="OE275" s="118"/>
      <c r="OF275" s="118"/>
      <c r="OG275" s="118"/>
      <c r="OH275" s="118"/>
      <c r="OI275" s="118"/>
      <c r="OJ275" s="118"/>
      <c r="OK275" s="118"/>
      <c r="OL275" s="118"/>
      <c r="OM275" s="118"/>
      <c r="ON275" s="118"/>
      <c r="OO275" s="118"/>
      <c r="OP275" s="118"/>
      <c r="OQ275" s="118"/>
      <c r="OR275" s="118"/>
      <c r="OS275" s="118"/>
      <c r="OT275" s="118"/>
      <c r="OU275" s="118"/>
      <c r="OV275" s="118"/>
      <c r="OW275" s="118"/>
      <c r="OX275" s="118"/>
      <c r="OY275" s="118"/>
      <c r="OZ275" s="118"/>
      <c r="PA275" s="118"/>
      <c r="PB275" s="118"/>
      <c r="PC275" s="118"/>
      <c r="PD275" s="118"/>
      <c r="PE275" s="118"/>
      <c r="PF275" s="118"/>
      <c r="PG275" s="118"/>
      <c r="PH275" s="118"/>
      <c r="PI275" s="118"/>
      <c r="PJ275" s="118"/>
      <c r="PK275" s="118"/>
      <c r="PL275" s="118"/>
      <c r="PM275" s="118"/>
      <c r="PN275" s="118"/>
      <c r="PO275" s="118"/>
      <c r="PP275" s="118"/>
      <c r="PQ275" s="118"/>
      <c r="PR275" s="118"/>
      <c r="PS275" s="118"/>
      <c r="PT275" s="118"/>
      <c r="PU275" s="118"/>
      <c r="PV275" s="118"/>
      <c r="PW275" s="118"/>
      <c r="PX275" s="118"/>
      <c r="PY275" s="118"/>
      <c r="PZ275" s="118"/>
      <c r="QA275" s="118"/>
      <c r="QB275" s="118"/>
      <c r="QC275" s="118"/>
      <c r="QD275" s="118"/>
      <c r="QE275" s="118"/>
      <c r="QF275" s="118"/>
      <c r="QG275" s="118"/>
      <c r="QH275" s="118"/>
      <c r="QI275" s="118"/>
      <c r="QJ275" s="118"/>
      <c r="QK275" s="118"/>
      <c r="QL275" s="118"/>
      <c r="QM275" s="118"/>
      <c r="QN275" s="118"/>
      <c r="QO275" s="118"/>
      <c r="QP275" s="118"/>
      <c r="QQ275" s="118"/>
      <c r="QR275" s="118"/>
      <c r="QS275" s="118"/>
      <c r="QT275" s="118"/>
      <c r="QU275" s="118"/>
      <c r="QV275" s="118"/>
      <c r="QW275" s="118"/>
      <c r="QX275" s="118"/>
      <c r="QY275" s="118"/>
      <c r="QZ275" s="118"/>
      <c r="RA275" s="118"/>
      <c r="RB275" s="118"/>
      <c r="RC275" s="118"/>
      <c r="RD275" s="118"/>
      <c r="RE275" s="118"/>
      <c r="RF275" s="118"/>
      <c r="RG275" s="118"/>
      <c r="RH275" s="118"/>
      <c r="RI275" s="118"/>
      <c r="RJ275" s="118"/>
      <c r="RK275" s="118"/>
      <c r="RL275" s="118"/>
      <c r="RM275" s="118"/>
      <c r="RN275" s="118"/>
      <c r="RO275" s="118"/>
      <c r="RP275" s="118"/>
      <c r="RQ275" s="118"/>
      <c r="RR275" s="118"/>
      <c r="RS275" s="118"/>
      <c r="RT275" s="118"/>
      <c r="RU275" s="118"/>
      <c r="RV275" s="118"/>
      <c r="RW275" s="118"/>
      <c r="RX275" s="118"/>
      <c r="RY275" s="118"/>
      <c r="RZ275" s="118"/>
      <c r="SA275" s="118"/>
      <c r="SB275" s="118"/>
      <c r="SC275" s="118"/>
      <c r="SD275" s="118"/>
      <c r="SE275" s="118"/>
      <c r="SF275" s="118"/>
      <c r="SG275" s="118"/>
      <c r="SH275" s="118"/>
      <c r="SI275" s="118"/>
      <c r="SJ275" s="118"/>
      <c r="SK275" s="118"/>
      <c r="SL275" s="118"/>
      <c r="SM275" s="118"/>
      <c r="SN275" s="118"/>
      <c r="SO275" s="118"/>
      <c r="SP275" s="118"/>
      <c r="SQ275" s="118"/>
      <c r="SR275" s="118"/>
      <c r="SS275" s="118"/>
      <c r="ST275" s="118"/>
      <c r="SU275" s="118"/>
      <c r="SV275" s="118"/>
      <c r="SW275" s="118"/>
      <c r="SX275" s="118"/>
      <c r="SY275" s="118"/>
      <c r="SZ275" s="118"/>
      <c r="TA275" s="118"/>
      <c r="TB275" s="118"/>
      <c r="TC275" s="118"/>
      <c r="TD275" s="118"/>
      <c r="TE275" s="118"/>
      <c r="TF275" s="118"/>
      <c r="TG275" s="118"/>
      <c r="TH275" s="118"/>
      <c r="TI275" s="118"/>
      <c r="TJ275" s="118"/>
      <c r="TK275" s="118"/>
      <c r="TL275" s="118"/>
      <c r="TM275" s="118"/>
      <c r="TN275" s="118"/>
      <c r="TO275" s="118"/>
      <c r="TP275" s="118"/>
      <c r="TQ275" s="118"/>
      <c r="TR275" s="118"/>
      <c r="TS275" s="118"/>
      <c r="TT275" s="118"/>
      <c r="TU275" s="118"/>
      <c r="TV275" s="118"/>
      <c r="TW275" s="118"/>
      <c r="TX275" s="118"/>
      <c r="TY275" s="118"/>
      <c r="TZ275" s="118"/>
      <c r="UA275" s="118"/>
      <c r="UB275" s="118"/>
      <c r="UC275" s="118"/>
      <c r="UD275" s="118"/>
      <c r="UE275" s="118"/>
      <c r="UF275" s="118"/>
      <c r="UG275" s="118"/>
      <c r="UH275" s="118"/>
      <c r="UI275" s="118"/>
      <c r="UJ275" s="118"/>
      <c r="UK275" s="118"/>
      <c r="UL275" s="118"/>
      <c r="UM275" s="118"/>
      <c r="UN275" s="118"/>
      <c r="UO275" s="118"/>
      <c r="UP275" s="118"/>
      <c r="UQ275" s="118"/>
      <c r="UR275" s="118"/>
      <c r="US275" s="118"/>
      <c r="UT275" s="118"/>
      <c r="UU275" s="118"/>
      <c r="UV275" s="118"/>
      <c r="UW275" s="118"/>
      <c r="UX275" s="118"/>
      <c r="UY275" s="118"/>
      <c r="UZ275" s="118"/>
      <c r="VA275" s="118"/>
      <c r="VB275" s="118"/>
      <c r="VC275" s="118"/>
      <c r="VD275" s="118"/>
      <c r="VE275" s="118"/>
      <c r="VF275" s="118"/>
      <c r="VG275" s="118"/>
      <c r="VH275" s="118"/>
      <c r="VI275" s="118"/>
      <c r="VJ275" s="118"/>
      <c r="VK275" s="118"/>
      <c r="VL275" s="118"/>
      <c r="VM275" s="118"/>
      <c r="VN275" s="118"/>
      <c r="VO275" s="118"/>
      <c r="VP275" s="118"/>
      <c r="VQ275" s="118"/>
      <c r="VR275" s="118"/>
      <c r="VS275" s="118"/>
      <c r="VT275" s="118"/>
      <c r="VU275" s="118"/>
      <c r="VV275" s="118"/>
      <c r="VW275" s="118"/>
      <c r="VX275" s="118"/>
      <c r="VY275" s="118"/>
      <c r="VZ275" s="118"/>
      <c r="WA275" s="118"/>
      <c r="WB275" s="118"/>
      <c r="WC275" s="118"/>
      <c r="WD275" s="118"/>
      <c r="WE275" s="118"/>
      <c r="WF275" s="118"/>
      <c r="WG275" s="118"/>
      <c r="WH275" s="118"/>
      <c r="WI275" s="118"/>
      <c r="WJ275" s="118"/>
      <c r="WK275" s="118"/>
      <c r="WL275" s="118"/>
      <c r="WM275" s="118"/>
      <c r="WN275" s="118"/>
      <c r="WO275" s="118"/>
      <c r="WP275" s="118"/>
      <c r="WQ275" s="118"/>
      <c r="WR275" s="118"/>
      <c r="WS275" s="118"/>
      <c r="WT275" s="118"/>
      <c r="WU275" s="118"/>
      <c r="WV275" s="118"/>
      <c r="WW275" s="118"/>
      <c r="WX275" s="118"/>
      <c r="WY275" s="118"/>
      <c r="WZ275" s="118"/>
      <c r="XA275" s="118"/>
      <c r="XB275" s="118"/>
      <c r="XC275" s="118"/>
      <c r="XD275" s="118"/>
      <c r="XE275" s="118"/>
      <c r="XF275" s="118"/>
      <c r="XG275" s="118"/>
      <c r="XH275" s="118"/>
      <c r="XI275" s="118"/>
      <c r="XJ275" s="118"/>
      <c r="XK275" s="118"/>
      <c r="XL275" s="118"/>
      <c r="XM275" s="118"/>
      <c r="XN275" s="118"/>
      <c r="XO275" s="118"/>
      <c r="XP275" s="118"/>
      <c r="XQ275" s="118"/>
      <c r="XR275" s="118"/>
      <c r="XS275" s="118"/>
      <c r="XT275" s="118"/>
      <c r="XU275" s="118"/>
      <c r="XV275" s="118"/>
      <c r="XW275" s="118"/>
      <c r="XX275" s="118"/>
      <c r="XY275" s="118"/>
      <c r="XZ275" s="118"/>
      <c r="YA275" s="118"/>
      <c r="YB275" s="118"/>
      <c r="YC275" s="118"/>
      <c r="YD275" s="118"/>
      <c r="YE275" s="118"/>
      <c r="YF275" s="118"/>
      <c r="YG275" s="118"/>
      <c r="YH275" s="118"/>
      <c r="YI275" s="118"/>
      <c r="YJ275" s="118"/>
      <c r="YK275" s="118"/>
      <c r="YL275" s="118"/>
      <c r="YM275" s="118"/>
      <c r="YN275" s="118"/>
      <c r="YO275" s="118"/>
      <c r="YP275" s="118"/>
      <c r="YQ275" s="118"/>
      <c r="YR275" s="118"/>
      <c r="YS275" s="118"/>
      <c r="YT275" s="118"/>
      <c r="YU275" s="118"/>
      <c r="YV275" s="118"/>
      <c r="YW275" s="118"/>
      <c r="YX275" s="118"/>
      <c r="YY275" s="118"/>
      <c r="YZ275" s="118"/>
      <c r="ZA275" s="118"/>
      <c r="ZB275" s="118"/>
      <c r="ZC275" s="118"/>
      <c r="ZD275" s="118"/>
      <c r="ZE275" s="118"/>
      <c r="ZF275" s="118"/>
      <c r="ZG275" s="118"/>
      <c r="ZH275" s="118"/>
      <c r="ZI275" s="118"/>
      <c r="ZJ275" s="118"/>
      <c r="ZK275" s="118"/>
      <c r="ZL275" s="118"/>
      <c r="ZM275" s="118"/>
      <c r="ZN275" s="118"/>
      <c r="ZO275" s="118"/>
      <c r="ZP275" s="118"/>
      <c r="ZQ275" s="118"/>
      <c r="ZR275" s="118"/>
      <c r="ZS275" s="118"/>
      <c r="ZT275" s="118"/>
      <c r="ZU275" s="118"/>
      <c r="ZV275" s="118"/>
      <c r="ZW275" s="118"/>
      <c r="ZX275" s="118"/>
      <c r="ZY275" s="118"/>
      <c r="ZZ275" s="118"/>
      <c r="AAA275" s="118"/>
      <c r="AAB275" s="118"/>
      <c r="AAC275" s="118"/>
      <c r="AAD275" s="118"/>
      <c r="AAE275" s="118"/>
      <c r="AAF275" s="118"/>
      <c r="AAG275" s="118"/>
      <c r="AAH275" s="118"/>
      <c r="AAI275" s="118"/>
      <c r="AAJ275" s="118"/>
      <c r="AAK275" s="118"/>
      <c r="AAL275" s="118"/>
      <c r="AAM275" s="118"/>
      <c r="AAN275" s="118"/>
      <c r="AAO275" s="118"/>
      <c r="AAP275" s="118"/>
      <c r="AAQ275" s="118"/>
      <c r="AAR275" s="118"/>
      <c r="AAS275" s="118"/>
      <c r="AAT275" s="118"/>
      <c r="AAU275" s="118"/>
      <c r="AAV275" s="118"/>
      <c r="AAW275" s="118"/>
      <c r="AAX275" s="118"/>
      <c r="AAY275" s="118"/>
      <c r="AAZ275" s="118"/>
      <c r="ABA275" s="118"/>
      <c r="ABB275" s="118"/>
      <c r="ABC275" s="118"/>
      <c r="ABD275" s="118"/>
      <c r="ABE275" s="118"/>
      <c r="ABF275" s="118"/>
      <c r="ABG275" s="118"/>
      <c r="ABH275" s="118"/>
      <c r="ABI275" s="118"/>
      <c r="ABJ275" s="118"/>
      <c r="ABK275" s="118"/>
      <c r="ABL275" s="118"/>
      <c r="ABM275" s="118"/>
      <c r="ABN275" s="118"/>
      <c r="ABO275" s="118"/>
      <c r="ABP275" s="118"/>
      <c r="ABQ275" s="118"/>
      <c r="ABR275" s="118"/>
      <c r="ABS275" s="118"/>
      <c r="ABT275" s="118"/>
      <c r="ABU275" s="118"/>
      <c r="ABV275" s="118"/>
      <c r="ABW275" s="118"/>
      <c r="ABX275" s="118"/>
      <c r="ABY275" s="118"/>
      <c r="ABZ275" s="118"/>
      <c r="ACA275" s="118"/>
      <c r="ACB275" s="118"/>
      <c r="ACC275" s="118"/>
      <c r="ACD275" s="118"/>
      <c r="ACE275" s="118"/>
      <c r="ACF275" s="118"/>
      <c r="ACG275" s="118"/>
      <c r="ACH275" s="118"/>
      <c r="ACI275" s="118"/>
      <c r="ACJ275" s="118"/>
      <c r="ACK275" s="118"/>
      <c r="ACL275" s="118"/>
      <c r="ACM275" s="118"/>
      <c r="ACN275" s="118"/>
      <c r="ACO275" s="118"/>
      <c r="ACP275" s="118"/>
      <c r="ACQ275" s="118"/>
      <c r="ACR275" s="118"/>
      <c r="ACS275" s="118"/>
      <c r="ACT275" s="118"/>
      <c r="ACU275" s="118"/>
      <c r="ACV275" s="118"/>
      <c r="ACW275" s="118"/>
      <c r="ACX275" s="118"/>
      <c r="ACY275" s="118"/>
      <c r="ACZ275" s="118"/>
      <c r="ADA275" s="118"/>
      <c r="ADB275" s="118"/>
      <c r="ADC275" s="118"/>
      <c r="ADD275" s="118"/>
      <c r="ADE275" s="118"/>
      <c r="ADF275" s="118"/>
      <c r="ADG275" s="118"/>
      <c r="ADH275" s="118"/>
      <c r="ADI275" s="118"/>
      <c r="ADJ275" s="118"/>
      <c r="ADK275" s="118"/>
      <c r="ADL275" s="118"/>
      <c r="ADM275" s="118"/>
      <c r="ADN275" s="118"/>
      <c r="ADO275" s="118"/>
      <c r="ADP275" s="118"/>
      <c r="ADQ275" s="118"/>
      <c r="ADR275" s="118"/>
      <c r="ADS275" s="118"/>
      <c r="ADT275" s="118"/>
      <c r="ADU275" s="118"/>
      <c r="ADV275" s="118"/>
      <c r="ADW275" s="118"/>
      <c r="ADX275" s="118"/>
      <c r="ADY275" s="118"/>
      <c r="ADZ275" s="118"/>
      <c r="AEA275" s="118"/>
      <c r="AEB275" s="118"/>
      <c r="AEC275" s="118"/>
      <c r="AED275" s="118"/>
      <c r="AEE275" s="118"/>
      <c r="AEF275" s="118"/>
      <c r="AEG275" s="118"/>
      <c r="AEH275" s="118"/>
      <c r="AEI275" s="118"/>
      <c r="AEJ275" s="118"/>
      <c r="AEK275" s="118"/>
      <c r="AEL275" s="118"/>
      <c r="AEM275" s="118"/>
      <c r="AEN275" s="118"/>
      <c r="AEO275" s="118"/>
      <c r="AEP275" s="118"/>
      <c r="AEQ275" s="118"/>
      <c r="AER275" s="118"/>
      <c r="AES275" s="118"/>
      <c r="AET275" s="118"/>
      <c r="AEU275" s="118"/>
      <c r="AEV275" s="118"/>
      <c r="AEW275" s="118"/>
      <c r="AEX275" s="118"/>
      <c r="AEY275" s="118"/>
      <c r="AEZ275" s="118"/>
      <c r="AFA275" s="118"/>
      <c r="AFB275" s="118"/>
      <c r="AFC275" s="118"/>
      <c r="AFD275" s="118"/>
      <c r="AFE275" s="118"/>
      <c r="AFF275" s="118"/>
      <c r="AFG275" s="118"/>
      <c r="AFH275" s="118"/>
      <c r="AFI275" s="118"/>
      <c r="AFJ275" s="118"/>
      <c r="AFK275" s="118"/>
      <c r="AFL275" s="118"/>
      <c r="AFM275" s="118"/>
      <c r="AFN275" s="118"/>
      <c r="AFO275" s="118"/>
      <c r="AFP275" s="118"/>
      <c r="AFQ275" s="118"/>
      <c r="AFR275" s="118"/>
      <c r="AFS275" s="118"/>
      <c r="AFT275" s="118"/>
      <c r="AFU275" s="118"/>
      <c r="AFV275" s="118"/>
      <c r="AFW275" s="118"/>
      <c r="AFX275" s="118"/>
      <c r="AFY275" s="118"/>
      <c r="AFZ275" s="118"/>
      <c r="AGA275" s="118"/>
      <c r="AGB275" s="118"/>
      <c r="AGC275" s="118"/>
      <c r="AGD275" s="118"/>
      <c r="AGE275" s="118"/>
      <c r="AGF275" s="118"/>
      <c r="AGG275" s="118"/>
      <c r="AGH275" s="118"/>
      <c r="AGI275" s="118"/>
      <c r="AGJ275" s="118"/>
      <c r="AGK275" s="118"/>
      <c r="AGL275" s="118"/>
      <c r="AGM275" s="118"/>
      <c r="AGN275" s="118"/>
      <c r="AGO275" s="118"/>
      <c r="AGP275" s="118"/>
      <c r="AGQ275" s="118"/>
      <c r="AGR275" s="118"/>
      <c r="AGS275" s="118"/>
      <c r="AGT275" s="118"/>
      <c r="AGU275" s="118"/>
      <c r="AGV275" s="118"/>
      <c r="AGW275" s="118"/>
      <c r="AGX275" s="118"/>
      <c r="AGY275" s="118"/>
      <c r="AGZ275" s="118"/>
      <c r="AHA275" s="118"/>
      <c r="AHB275" s="118"/>
      <c r="AHC275" s="118"/>
      <c r="AHD275" s="118"/>
      <c r="AHE275" s="118"/>
      <c r="AHF275" s="118"/>
      <c r="AHG275" s="118"/>
      <c r="AHH275" s="118"/>
      <c r="AHI275" s="118"/>
      <c r="AHJ275" s="118"/>
      <c r="AHK275" s="118"/>
      <c r="AHL275" s="118"/>
      <c r="AHM275" s="118"/>
      <c r="AHN275" s="118"/>
      <c r="AHO275" s="118"/>
      <c r="AHP275" s="118"/>
      <c r="AHQ275" s="118"/>
      <c r="AHR275" s="118"/>
      <c r="AHS275" s="118"/>
      <c r="AHT275" s="118"/>
      <c r="AHU275" s="118"/>
      <c r="AHV275" s="118"/>
      <c r="AHW275" s="118"/>
      <c r="AHX275" s="118"/>
      <c r="AHY275" s="118"/>
      <c r="AHZ275" s="118"/>
      <c r="AIA275" s="118"/>
      <c r="AIB275" s="118"/>
      <c r="AIC275" s="118"/>
      <c r="AID275" s="118"/>
      <c r="AIE275" s="118"/>
      <c r="AIF275" s="118"/>
      <c r="AIG275" s="118"/>
      <c r="AIH275" s="118"/>
      <c r="AII275" s="118"/>
      <c r="AIJ275" s="118"/>
      <c r="AIK275" s="118"/>
      <c r="AIL275" s="118"/>
      <c r="AIM275" s="118"/>
      <c r="AIN275" s="118"/>
      <c r="AIO275" s="118"/>
      <c r="AIP275" s="118"/>
      <c r="AIQ275" s="118"/>
      <c r="AIR275" s="118"/>
      <c r="AIS275" s="118"/>
      <c r="AIT275" s="118"/>
      <c r="AIU275" s="118"/>
      <c r="AIV275" s="118"/>
      <c r="AIW275" s="118"/>
      <c r="AIX275" s="118"/>
      <c r="AIY275" s="118"/>
      <c r="AIZ275" s="118"/>
      <c r="AJA275" s="118"/>
      <c r="AJB275" s="118"/>
      <c r="AJC275" s="118"/>
      <c r="AJD275" s="118"/>
      <c r="AJE275" s="118"/>
      <c r="AJF275" s="118"/>
      <c r="AJG275" s="118"/>
      <c r="AJH275" s="118"/>
      <c r="AJI275" s="118"/>
      <c r="AJJ275" s="118"/>
      <c r="AJK275" s="118"/>
      <c r="AJL275" s="118"/>
      <c r="AJM275" s="118"/>
      <c r="AJN275" s="118"/>
      <c r="AJO275" s="118"/>
      <c r="AJP275" s="118"/>
      <c r="AJQ275" s="118"/>
      <c r="AJR275" s="118"/>
      <c r="AJS275" s="118"/>
      <c r="AJT275" s="118"/>
      <c r="AJU275" s="118"/>
      <c r="AJV275" s="118"/>
      <c r="AJW275" s="118"/>
      <c r="AJX275" s="118"/>
      <c r="AJY275" s="118"/>
      <c r="AJZ275" s="118"/>
      <c r="AKA275" s="118"/>
      <c r="AKB275" s="118"/>
      <c r="AKC275" s="118"/>
      <c r="AKD275" s="118"/>
      <c r="AKE275" s="118"/>
      <c r="AKF275" s="118"/>
      <c r="AKG275" s="118"/>
      <c r="AKH275" s="118"/>
      <c r="AKI275" s="118"/>
      <c r="AKJ275" s="118"/>
      <c r="AKK275" s="118"/>
      <c r="AKL275" s="118"/>
      <c r="AKM275" s="118"/>
      <c r="AKN275" s="118"/>
      <c r="AKO275" s="118"/>
      <c r="AKP275" s="118"/>
      <c r="AKQ275" s="118"/>
      <c r="AKR275" s="118"/>
      <c r="AKS275" s="118"/>
      <c r="AKT275" s="118"/>
      <c r="AKU275" s="118"/>
      <c r="AKV275" s="118"/>
      <c r="AKW275" s="118"/>
      <c r="AKX275" s="118"/>
      <c r="AKY275" s="118"/>
      <c r="AKZ275" s="118"/>
      <c r="ALA275" s="118"/>
      <c r="ALB275" s="118"/>
      <c r="ALC275" s="118"/>
      <c r="ALD275" s="118"/>
      <c r="ALE275" s="118"/>
      <c r="ALF275" s="118"/>
      <c r="ALG275" s="118"/>
      <c r="ALH275" s="118"/>
      <c r="ALI275" s="118"/>
      <c r="ALJ275" s="118"/>
      <c r="ALK275" s="118"/>
      <c r="ALL275" s="118"/>
      <c r="ALM275" s="118"/>
      <c r="ALN275" s="118"/>
      <c r="ALO275" s="118"/>
      <c r="ALP275" s="118"/>
      <c r="ALQ275" s="118"/>
      <c r="ALR275" s="118"/>
      <c r="ALS275" s="118"/>
      <c r="ALT275" s="118"/>
      <c r="ALU275" s="118"/>
      <c r="ALV275" s="118"/>
      <c r="ALW275" s="118"/>
      <c r="ALX275" s="118"/>
      <c r="ALY275" s="118"/>
      <c r="ALZ275" s="118"/>
      <c r="AMA275" s="118"/>
      <c r="AMB275" s="118"/>
      <c r="AMC275" s="118"/>
      <c r="AMD275" s="118"/>
      <c r="AME275" s="118"/>
      <c r="AMF275" s="118"/>
      <c r="AMG275" s="118"/>
      <c r="AMH275" s="118"/>
    </row>
    <row r="276" spans="1:1022" x14ac:dyDescent="0.25">
      <c r="A276" s="242" t="s">
        <v>973</v>
      </c>
      <c r="B276" s="163">
        <v>275</v>
      </c>
      <c r="C276" s="162" t="s">
        <v>974</v>
      </c>
      <c r="D276" s="176" t="s">
        <v>975</v>
      </c>
      <c r="E276" s="429"/>
      <c r="F276" s="201"/>
      <c r="G276" s="180"/>
      <c r="H276" s="180"/>
      <c r="I276" s="319">
        <v>350</v>
      </c>
      <c r="J276" s="335"/>
      <c r="K276" s="140"/>
      <c r="L276" s="140"/>
      <c r="M276" s="140"/>
      <c r="N276" s="140"/>
      <c r="O276" s="140"/>
      <c r="P276" s="140"/>
      <c r="Q276" s="140"/>
      <c r="R276" s="140"/>
      <c r="S276" s="140"/>
      <c r="T276" s="140"/>
      <c r="U276" s="140"/>
      <c r="V276" s="219">
        <f t="shared" si="149"/>
        <v>100</v>
      </c>
      <c r="W276" s="219">
        <f t="shared" si="163"/>
        <v>100</v>
      </c>
      <c r="X276" s="219">
        <f t="shared" si="162"/>
        <v>100</v>
      </c>
      <c r="Y276" s="219">
        <f t="shared" si="156"/>
        <v>100</v>
      </c>
      <c r="Z276" s="219">
        <f t="shared" si="157"/>
        <v>100</v>
      </c>
      <c r="AA276" s="220">
        <f t="shared" si="169"/>
        <v>100</v>
      </c>
      <c r="AB276" s="220">
        <f t="shared" si="170"/>
        <v>100</v>
      </c>
      <c r="AC276" s="220">
        <f t="shared" si="160"/>
        <v>100</v>
      </c>
      <c r="AD276" s="416">
        <f t="shared" si="168"/>
        <v>100</v>
      </c>
      <c r="AE276" s="416">
        <f t="shared" si="161"/>
        <v>100</v>
      </c>
      <c r="AF276" s="212">
        <f t="shared" si="164"/>
        <v>100</v>
      </c>
      <c r="AG276" s="212">
        <f t="shared" si="165"/>
        <v>100</v>
      </c>
      <c r="AH276" s="212">
        <f t="shared" si="166"/>
        <v>100</v>
      </c>
      <c r="AI276" s="212">
        <f t="shared" si="167"/>
        <v>100</v>
      </c>
      <c r="AJ276" s="214"/>
      <c r="AK276" s="412"/>
      <c r="AL276" s="135"/>
      <c r="AM276" s="214"/>
      <c r="AN276" s="118"/>
      <c r="AO276" s="118"/>
      <c r="AP276" s="118"/>
      <c r="AQ276" s="167" t="s">
        <v>24924</v>
      </c>
      <c r="AR276" s="118"/>
      <c r="AS276" s="118"/>
      <c r="AT276" s="118"/>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c r="CD276" s="412"/>
      <c r="CE276" s="412"/>
      <c r="CF276" s="412"/>
      <c r="CG276" s="412"/>
      <c r="CH276" s="412"/>
      <c r="CI276" s="412"/>
      <c r="CJ276" s="412"/>
      <c r="CK276" s="412"/>
      <c r="CL276" s="412"/>
      <c r="CM276" s="412"/>
      <c r="CN276" s="412"/>
      <c r="CO276" s="412"/>
      <c r="CP276" s="412"/>
      <c r="CQ276" s="412"/>
      <c r="CR276" s="412"/>
      <c r="CS276" s="412"/>
      <c r="CT276" s="412"/>
      <c r="CU276" s="412"/>
      <c r="CV276" s="412"/>
      <c r="CW276" s="412"/>
      <c r="CX276" s="412"/>
      <c r="CY276" s="412"/>
      <c r="CZ276" s="412"/>
      <c r="DA276" s="412"/>
      <c r="DB276" s="412"/>
      <c r="DC276" s="412"/>
      <c r="DD276" s="412"/>
      <c r="DE276" s="412"/>
      <c r="DF276" s="412"/>
      <c r="DG276" s="412"/>
      <c r="DH276" s="412"/>
      <c r="DI276" s="412"/>
      <c r="DJ276" s="412"/>
      <c r="DK276" s="412"/>
      <c r="DL276" s="412"/>
      <c r="DM276" s="412"/>
      <c r="DN276" s="412"/>
      <c r="DO276" s="412"/>
      <c r="DP276" s="412"/>
      <c r="DQ276" s="412"/>
      <c r="DR276" s="412"/>
      <c r="DS276" s="412"/>
      <c r="DT276" s="412"/>
      <c r="DU276" s="412"/>
      <c r="DV276" s="412"/>
      <c r="DW276" s="412"/>
      <c r="DX276" s="412"/>
      <c r="DY276" s="412"/>
      <c r="DZ276" s="412"/>
      <c r="EA276" s="412"/>
      <c r="EB276" s="412"/>
      <c r="EC276" s="412"/>
      <c r="ED276" s="412"/>
      <c r="EE276" s="412"/>
      <c r="EF276" s="412"/>
      <c r="EG276" s="412"/>
      <c r="EH276" s="412"/>
      <c r="EI276" s="412"/>
      <c r="EJ276" s="412"/>
      <c r="EK276" s="412"/>
      <c r="EL276" s="412"/>
      <c r="EM276" s="412"/>
      <c r="EN276" s="412"/>
      <c r="EO276" s="412"/>
      <c r="EP276" s="412"/>
      <c r="EQ276" s="412"/>
      <c r="ER276" s="412"/>
      <c r="ES276" s="412"/>
      <c r="ET276" s="412"/>
      <c r="EU276" s="412"/>
      <c r="EV276" s="412"/>
      <c r="EW276" s="412"/>
      <c r="EX276" s="412"/>
      <c r="EY276" s="412"/>
      <c r="EZ276" s="412"/>
      <c r="FA276" s="412"/>
      <c r="FB276" s="412"/>
      <c r="FC276" s="412"/>
      <c r="FD276" s="412"/>
      <c r="FE276" s="412"/>
      <c r="FF276" s="412"/>
      <c r="FG276" s="412"/>
      <c r="FH276" s="412"/>
      <c r="FI276" s="412"/>
      <c r="FJ276" s="412"/>
      <c r="FK276" s="412"/>
      <c r="FL276" s="412"/>
      <c r="FM276" s="412"/>
      <c r="FN276" s="412"/>
      <c r="FO276" s="412"/>
      <c r="FP276" s="412"/>
      <c r="FQ276" s="412"/>
      <c r="FR276" s="412"/>
      <c r="FS276" s="412"/>
      <c r="FT276" s="412"/>
      <c r="FU276" s="412"/>
      <c r="FV276" s="412"/>
      <c r="FW276" s="412"/>
      <c r="FX276" s="412"/>
      <c r="FY276" s="412"/>
      <c r="FZ276" s="412"/>
      <c r="GA276" s="412"/>
      <c r="GB276" s="412"/>
      <c r="GC276" s="412"/>
      <c r="GD276" s="412"/>
      <c r="GE276" s="412"/>
      <c r="GF276" s="412"/>
      <c r="GG276" s="412"/>
      <c r="GH276" s="412"/>
      <c r="GI276" s="412"/>
      <c r="GJ276" s="412"/>
      <c r="GK276" s="412"/>
      <c r="GL276" s="412"/>
      <c r="GM276" s="412"/>
      <c r="GN276" s="412"/>
      <c r="GO276" s="412"/>
      <c r="GP276" s="412"/>
      <c r="GQ276" s="412"/>
      <c r="GR276" s="412"/>
      <c r="GS276" s="412"/>
      <c r="GT276" s="412"/>
      <c r="GU276" s="412"/>
      <c r="GV276" s="412"/>
      <c r="GW276" s="412"/>
      <c r="GX276" s="412"/>
      <c r="GY276" s="412"/>
      <c r="GZ276" s="412"/>
      <c r="HA276" s="412"/>
      <c r="HB276" s="412"/>
      <c r="HC276" s="412"/>
      <c r="HD276" s="412"/>
      <c r="HE276" s="412"/>
      <c r="HF276" s="412"/>
      <c r="HG276" s="412"/>
      <c r="HH276" s="412"/>
      <c r="HI276" s="412"/>
      <c r="HJ276" s="412"/>
      <c r="HK276" s="412"/>
      <c r="HL276" s="412"/>
      <c r="HM276" s="412"/>
      <c r="HN276" s="412"/>
      <c r="HO276" s="412"/>
      <c r="HP276" s="412"/>
      <c r="HQ276" s="412"/>
      <c r="HR276" s="412"/>
      <c r="HS276" s="412"/>
      <c r="HT276" s="412"/>
      <c r="HU276" s="412"/>
      <c r="HV276" s="412"/>
      <c r="HW276" s="412"/>
      <c r="HX276" s="412"/>
      <c r="HY276" s="412"/>
      <c r="HZ276" s="412"/>
      <c r="IA276" s="412"/>
      <c r="IB276" s="412"/>
      <c r="IC276" s="412"/>
      <c r="ID276" s="412"/>
      <c r="IE276" s="412"/>
      <c r="IF276" s="412"/>
      <c r="IG276" s="412"/>
      <c r="IH276" s="412"/>
      <c r="II276" s="412"/>
      <c r="IJ276" s="412"/>
      <c r="IK276" s="412"/>
      <c r="IL276" s="412"/>
      <c r="IM276" s="412"/>
      <c r="IN276" s="412"/>
      <c r="IO276" s="412"/>
      <c r="IP276" s="412"/>
      <c r="IQ276" s="412"/>
      <c r="IR276" s="412"/>
      <c r="IS276" s="412"/>
      <c r="IT276" s="412"/>
      <c r="IU276" s="412"/>
      <c r="IV276" s="412"/>
      <c r="IW276" s="412"/>
      <c r="IX276" s="412"/>
      <c r="IY276" s="412"/>
      <c r="IZ276" s="412"/>
      <c r="JA276" s="412"/>
      <c r="JB276" s="412"/>
      <c r="JC276" s="412"/>
      <c r="JD276" s="412"/>
      <c r="JE276" s="412"/>
      <c r="JF276" s="412"/>
      <c r="JG276" s="412"/>
      <c r="JH276" s="412"/>
      <c r="JI276" s="412"/>
      <c r="JJ276" s="412"/>
      <c r="JK276" s="412"/>
      <c r="JL276" s="412"/>
      <c r="JM276" s="412"/>
      <c r="JN276" s="412"/>
      <c r="JO276" s="412"/>
      <c r="JP276" s="412"/>
      <c r="JQ276" s="412"/>
      <c r="JR276" s="412"/>
      <c r="JS276" s="412"/>
      <c r="JT276" s="412"/>
      <c r="JU276" s="412"/>
      <c r="JV276" s="412"/>
      <c r="JW276" s="412"/>
      <c r="JX276" s="412"/>
      <c r="JY276" s="412"/>
      <c r="JZ276" s="412"/>
      <c r="KA276" s="412"/>
      <c r="KB276" s="412"/>
      <c r="KC276" s="412"/>
      <c r="KD276" s="412"/>
      <c r="KE276" s="412"/>
      <c r="KF276" s="412"/>
      <c r="KG276" s="412"/>
      <c r="KH276" s="412"/>
      <c r="KI276" s="412"/>
      <c r="KJ276" s="412"/>
      <c r="KK276" s="412"/>
      <c r="KL276" s="412"/>
      <c r="KM276" s="412"/>
      <c r="KN276" s="412"/>
      <c r="KO276" s="412"/>
      <c r="KP276" s="412"/>
      <c r="KQ276" s="412"/>
      <c r="KR276" s="412"/>
      <c r="KS276" s="412"/>
      <c r="KT276" s="412"/>
      <c r="KU276" s="412"/>
      <c r="KV276" s="412"/>
      <c r="KW276" s="412"/>
      <c r="KX276" s="412"/>
      <c r="KY276" s="412"/>
      <c r="KZ276" s="412"/>
      <c r="LA276" s="412"/>
      <c r="LB276" s="412"/>
      <c r="LC276" s="412"/>
      <c r="LD276" s="412"/>
      <c r="LE276" s="412"/>
      <c r="LF276" s="412"/>
      <c r="LG276" s="412"/>
      <c r="LH276" s="412"/>
      <c r="LI276" s="412"/>
      <c r="LJ276" s="412"/>
      <c r="LK276" s="412"/>
      <c r="LL276" s="412"/>
      <c r="LM276" s="412"/>
      <c r="LN276" s="412"/>
      <c r="LO276" s="412"/>
      <c r="LP276" s="412"/>
      <c r="LQ276" s="412"/>
      <c r="LR276" s="412"/>
      <c r="LS276" s="412"/>
      <c r="LT276" s="412"/>
      <c r="LU276" s="412"/>
      <c r="LV276" s="412"/>
      <c r="LW276" s="412"/>
      <c r="LX276" s="412"/>
      <c r="LY276" s="412"/>
      <c r="LZ276" s="412"/>
      <c r="MA276" s="412"/>
      <c r="MB276" s="412"/>
      <c r="MC276" s="412"/>
      <c r="MD276" s="412"/>
      <c r="ME276" s="412"/>
      <c r="MF276" s="412"/>
      <c r="MG276" s="412"/>
      <c r="MH276" s="412"/>
      <c r="MI276" s="412"/>
      <c r="MJ276" s="412"/>
      <c r="MK276" s="412"/>
      <c r="ML276" s="412"/>
      <c r="MM276" s="412"/>
      <c r="MN276" s="412"/>
      <c r="MO276" s="412"/>
      <c r="MP276" s="412"/>
      <c r="MQ276" s="412"/>
      <c r="MR276" s="412"/>
      <c r="MS276" s="412"/>
      <c r="MT276" s="412"/>
      <c r="MU276" s="412"/>
      <c r="MV276" s="412"/>
      <c r="MW276" s="412"/>
      <c r="MX276" s="412"/>
      <c r="MY276" s="412"/>
      <c r="MZ276" s="412"/>
      <c r="NA276" s="412"/>
      <c r="NB276" s="412"/>
      <c r="NC276" s="412"/>
      <c r="ND276" s="412"/>
      <c r="NE276" s="412"/>
      <c r="NF276" s="412"/>
      <c r="NG276" s="412"/>
      <c r="NH276" s="412"/>
      <c r="NI276" s="412"/>
      <c r="NJ276" s="412"/>
      <c r="NK276" s="412"/>
      <c r="NL276" s="412"/>
      <c r="NM276" s="412"/>
      <c r="NN276" s="412"/>
      <c r="NO276" s="412"/>
      <c r="NP276" s="412"/>
      <c r="NQ276" s="412"/>
      <c r="NR276" s="412"/>
      <c r="NS276" s="412"/>
      <c r="NT276" s="412"/>
      <c r="NU276" s="412"/>
      <c r="NV276" s="412"/>
      <c r="NW276" s="412"/>
      <c r="NX276" s="412"/>
      <c r="NY276" s="412"/>
      <c r="NZ276" s="412"/>
      <c r="OA276" s="412"/>
      <c r="OB276" s="412"/>
      <c r="OC276" s="412"/>
      <c r="OD276" s="412"/>
      <c r="OE276" s="412"/>
      <c r="OF276" s="412"/>
      <c r="OG276" s="412"/>
      <c r="OH276" s="412"/>
      <c r="OI276" s="412"/>
      <c r="OJ276" s="412"/>
      <c r="OK276" s="412"/>
      <c r="OL276" s="412"/>
      <c r="OM276" s="412"/>
      <c r="ON276" s="412"/>
      <c r="OO276" s="412"/>
      <c r="OP276" s="412"/>
      <c r="OQ276" s="412"/>
      <c r="OR276" s="412"/>
      <c r="OS276" s="412"/>
      <c r="OT276" s="412"/>
      <c r="OU276" s="412"/>
      <c r="OV276" s="412"/>
      <c r="OW276" s="412"/>
      <c r="OX276" s="412"/>
      <c r="OY276" s="412"/>
      <c r="OZ276" s="412"/>
      <c r="PA276" s="412"/>
      <c r="PB276" s="412"/>
      <c r="PC276" s="412"/>
      <c r="PD276" s="412"/>
      <c r="PE276" s="412"/>
      <c r="PF276" s="412"/>
      <c r="PG276" s="412"/>
      <c r="PH276" s="412"/>
      <c r="PI276" s="412"/>
      <c r="PJ276" s="412"/>
      <c r="PK276" s="412"/>
      <c r="PL276" s="412"/>
      <c r="PM276" s="412"/>
      <c r="PN276" s="412"/>
      <c r="PO276" s="412"/>
      <c r="PP276" s="412"/>
      <c r="PQ276" s="412"/>
      <c r="PR276" s="412"/>
      <c r="PS276" s="412"/>
      <c r="PT276" s="412"/>
      <c r="PU276" s="412"/>
      <c r="PV276" s="412"/>
      <c r="PW276" s="412"/>
      <c r="PX276" s="412"/>
      <c r="PY276" s="412"/>
      <c r="PZ276" s="412"/>
      <c r="QA276" s="412"/>
      <c r="QB276" s="412"/>
      <c r="QC276" s="412"/>
      <c r="QD276" s="412"/>
      <c r="QE276" s="412"/>
      <c r="QF276" s="412"/>
      <c r="QG276" s="412"/>
      <c r="QH276" s="412"/>
      <c r="QI276" s="412"/>
      <c r="QJ276" s="412"/>
      <c r="QK276" s="412"/>
      <c r="QL276" s="412"/>
      <c r="QM276" s="412"/>
      <c r="QN276" s="412"/>
      <c r="QO276" s="412"/>
      <c r="QP276" s="412"/>
      <c r="QQ276" s="412"/>
      <c r="QR276" s="412"/>
      <c r="QS276" s="412"/>
      <c r="QT276" s="412"/>
      <c r="QU276" s="412"/>
      <c r="QV276" s="412"/>
      <c r="QW276" s="412"/>
      <c r="QX276" s="412"/>
      <c r="QY276" s="412"/>
      <c r="QZ276" s="412"/>
      <c r="RA276" s="412"/>
      <c r="RB276" s="412"/>
      <c r="RC276" s="412"/>
      <c r="RD276" s="412"/>
      <c r="RE276" s="412"/>
      <c r="RF276" s="412"/>
      <c r="RG276" s="412"/>
      <c r="RH276" s="412"/>
      <c r="RI276" s="412"/>
      <c r="RJ276" s="412"/>
      <c r="RK276" s="412"/>
      <c r="RL276" s="412"/>
      <c r="RM276" s="412"/>
      <c r="RN276" s="412"/>
      <c r="RO276" s="412"/>
      <c r="RP276" s="412"/>
      <c r="RQ276" s="412"/>
      <c r="RR276" s="412"/>
      <c r="RS276" s="412"/>
      <c r="RT276" s="412"/>
      <c r="RU276" s="412"/>
      <c r="RV276" s="412"/>
      <c r="RW276" s="412"/>
      <c r="RX276" s="412"/>
      <c r="RY276" s="412"/>
      <c r="RZ276" s="412"/>
      <c r="SA276" s="412"/>
      <c r="SB276" s="412"/>
      <c r="SC276" s="412"/>
      <c r="SD276" s="412"/>
      <c r="SE276" s="412"/>
      <c r="SF276" s="412"/>
      <c r="SG276" s="412"/>
      <c r="SH276" s="412"/>
      <c r="SI276" s="412"/>
      <c r="SJ276" s="412"/>
      <c r="SK276" s="412"/>
      <c r="SL276" s="412"/>
      <c r="SM276" s="412"/>
      <c r="SN276" s="412"/>
      <c r="SO276" s="412"/>
      <c r="SP276" s="412"/>
      <c r="SQ276" s="412"/>
      <c r="SR276" s="412"/>
      <c r="SS276" s="412"/>
      <c r="ST276" s="412"/>
      <c r="SU276" s="412"/>
      <c r="SV276" s="412"/>
      <c r="SW276" s="412"/>
      <c r="SX276" s="412"/>
      <c r="SY276" s="412"/>
      <c r="SZ276" s="412"/>
      <c r="TA276" s="412"/>
      <c r="TB276" s="412"/>
      <c r="TC276" s="412"/>
      <c r="TD276" s="412"/>
      <c r="TE276" s="412"/>
      <c r="TF276" s="412"/>
      <c r="TG276" s="412"/>
      <c r="TH276" s="412"/>
      <c r="TI276" s="412"/>
      <c r="TJ276" s="412"/>
      <c r="TK276" s="412"/>
      <c r="TL276" s="412"/>
      <c r="TM276" s="412"/>
      <c r="TN276" s="412"/>
      <c r="TO276" s="412"/>
      <c r="TP276" s="412"/>
      <c r="TQ276" s="412"/>
      <c r="TR276" s="412"/>
      <c r="TS276" s="412"/>
      <c r="TT276" s="412"/>
      <c r="TU276" s="412"/>
      <c r="TV276" s="412"/>
      <c r="TW276" s="412"/>
      <c r="TX276" s="412"/>
      <c r="TY276" s="412"/>
      <c r="TZ276" s="412"/>
      <c r="UA276" s="412"/>
      <c r="UB276" s="412"/>
      <c r="UC276" s="412"/>
      <c r="UD276" s="412"/>
      <c r="UE276" s="412"/>
      <c r="UF276" s="412"/>
      <c r="UG276" s="412"/>
      <c r="UH276" s="412"/>
      <c r="UI276" s="412"/>
      <c r="UJ276" s="412"/>
      <c r="UK276" s="412"/>
      <c r="UL276" s="412"/>
      <c r="UM276" s="412"/>
      <c r="UN276" s="412"/>
      <c r="UO276" s="412"/>
      <c r="UP276" s="412"/>
      <c r="UQ276" s="412"/>
      <c r="UR276" s="412"/>
      <c r="US276" s="412"/>
      <c r="UT276" s="412"/>
      <c r="UU276" s="412"/>
      <c r="UV276" s="412"/>
      <c r="UW276" s="412"/>
      <c r="UX276" s="412"/>
      <c r="UY276" s="412"/>
      <c r="UZ276" s="412"/>
      <c r="VA276" s="412"/>
      <c r="VB276" s="412"/>
      <c r="VC276" s="412"/>
      <c r="VD276" s="412"/>
      <c r="VE276" s="412"/>
      <c r="VF276" s="412"/>
      <c r="VG276" s="412"/>
      <c r="VH276" s="412"/>
      <c r="VI276" s="412"/>
      <c r="VJ276" s="412"/>
      <c r="VK276" s="412"/>
      <c r="VL276" s="412"/>
      <c r="VM276" s="412"/>
      <c r="VN276" s="412"/>
      <c r="VO276" s="412"/>
      <c r="VP276" s="412"/>
      <c r="VQ276" s="412"/>
      <c r="VR276" s="412"/>
      <c r="VS276" s="412"/>
      <c r="VT276" s="412"/>
      <c r="VU276" s="412"/>
      <c r="VV276" s="412"/>
      <c r="VW276" s="412"/>
      <c r="VX276" s="412"/>
      <c r="VY276" s="412"/>
      <c r="VZ276" s="412"/>
      <c r="WA276" s="412"/>
      <c r="WB276" s="412"/>
      <c r="WC276" s="412"/>
      <c r="WD276" s="412"/>
      <c r="WE276" s="412"/>
      <c r="WF276" s="412"/>
      <c r="WG276" s="412"/>
      <c r="WH276" s="412"/>
      <c r="WI276" s="412"/>
      <c r="WJ276" s="412"/>
      <c r="WK276" s="412"/>
      <c r="WL276" s="412"/>
      <c r="WM276" s="412"/>
      <c r="WN276" s="412"/>
      <c r="WO276" s="412"/>
      <c r="WP276" s="412"/>
      <c r="WQ276" s="412"/>
      <c r="WR276" s="412"/>
      <c r="WS276" s="412"/>
      <c r="WT276" s="412"/>
      <c r="WU276" s="412"/>
      <c r="WV276" s="412"/>
      <c r="WW276" s="412"/>
      <c r="WX276" s="412"/>
      <c r="WY276" s="412"/>
      <c r="WZ276" s="412"/>
      <c r="XA276" s="412"/>
      <c r="XB276" s="412"/>
      <c r="XC276" s="412"/>
      <c r="XD276" s="412"/>
      <c r="XE276" s="412"/>
      <c r="XF276" s="412"/>
      <c r="XG276" s="412"/>
      <c r="XH276" s="412"/>
      <c r="XI276" s="412"/>
      <c r="XJ276" s="412"/>
      <c r="XK276" s="412"/>
      <c r="XL276" s="412"/>
      <c r="XM276" s="412"/>
      <c r="XN276" s="412"/>
      <c r="XO276" s="412"/>
      <c r="XP276" s="412"/>
      <c r="XQ276" s="412"/>
      <c r="XR276" s="412"/>
      <c r="XS276" s="412"/>
      <c r="XT276" s="412"/>
      <c r="XU276" s="412"/>
      <c r="XV276" s="412"/>
      <c r="XW276" s="412"/>
      <c r="XX276" s="412"/>
      <c r="XY276" s="412"/>
      <c r="XZ276" s="412"/>
      <c r="YA276" s="412"/>
      <c r="YB276" s="412"/>
      <c r="YC276" s="412"/>
      <c r="YD276" s="412"/>
      <c r="YE276" s="412"/>
      <c r="YF276" s="412"/>
      <c r="YG276" s="412"/>
      <c r="YH276" s="412"/>
      <c r="YI276" s="412"/>
      <c r="YJ276" s="412"/>
      <c r="YK276" s="412"/>
      <c r="YL276" s="412"/>
      <c r="YM276" s="412"/>
      <c r="YN276" s="412"/>
      <c r="YO276" s="412"/>
      <c r="YP276" s="412"/>
      <c r="YQ276" s="412"/>
      <c r="YR276" s="412"/>
      <c r="YS276" s="412"/>
      <c r="YT276" s="412"/>
      <c r="YU276" s="412"/>
      <c r="YV276" s="412"/>
      <c r="YW276" s="412"/>
      <c r="YX276" s="412"/>
      <c r="YY276" s="412"/>
      <c r="YZ276" s="412"/>
      <c r="ZA276" s="412"/>
      <c r="ZB276" s="412"/>
      <c r="ZC276" s="412"/>
      <c r="ZD276" s="412"/>
      <c r="ZE276" s="412"/>
      <c r="ZF276" s="412"/>
      <c r="ZG276" s="412"/>
      <c r="ZH276" s="412"/>
      <c r="ZI276" s="412"/>
      <c r="ZJ276" s="412"/>
      <c r="ZK276" s="412"/>
      <c r="ZL276" s="412"/>
      <c r="ZM276" s="412"/>
      <c r="ZN276" s="412"/>
      <c r="ZO276" s="412"/>
      <c r="ZP276" s="412"/>
      <c r="ZQ276" s="412"/>
      <c r="ZR276" s="412"/>
      <c r="ZS276" s="412"/>
      <c r="ZT276" s="412"/>
      <c r="ZU276" s="412"/>
      <c r="ZV276" s="412"/>
      <c r="ZW276" s="412"/>
      <c r="ZX276" s="412"/>
      <c r="ZY276" s="412"/>
      <c r="ZZ276" s="412"/>
      <c r="AAA276" s="412"/>
      <c r="AAB276" s="412"/>
      <c r="AAC276" s="412"/>
      <c r="AAD276" s="412"/>
      <c r="AAE276" s="412"/>
      <c r="AAF276" s="412"/>
      <c r="AAG276" s="412"/>
      <c r="AAH276" s="412"/>
      <c r="AAI276" s="412"/>
      <c r="AAJ276" s="412"/>
      <c r="AAK276" s="412"/>
      <c r="AAL276" s="412"/>
      <c r="AAM276" s="412"/>
      <c r="AAN276" s="412"/>
      <c r="AAO276" s="412"/>
      <c r="AAP276" s="412"/>
      <c r="AAQ276" s="412"/>
      <c r="AAR276" s="412"/>
      <c r="AAS276" s="412"/>
      <c r="AAT276" s="412"/>
      <c r="AAU276" s="412"/>
      <c r="AAV276" s="412"/>
      <c r="AAW276" s="412"/>
      <c r="AAX276" s="412"/>
      <c r="AAY276" s="412"/>
      <c r="AAZ276" s="412"/>
      <c r="ABA276" s="412"/>
      <c r="ABB276" s="412"/>
      <c r="ABC276" s="412"/>
      <c r="ABD276" s="412"/>
      <c r="ABE276" s="412"/>
      <c r="ABF276" s="412"/>
      <c r="ABG276" s="412"/>
      <c r="ABH276" s="412"/>
      <c r="ABI276" s="412"/>
      <c r="ABJ276" s="412"/>
      <c r="ABK276" s="412"/>
      <c r="ABL276" s="412"/>
      <c r="ABM276" s="412"/>
      <c r="ABN276" s="412"/>
      <c r="ABO276" s="412"/>
      <c r="ABP276" s="412"/>
      <c r="ABQ276" s="412"/>
      <c r="ABR276" s="412"/>
      <c r="ABS276" s="412"/>
      <c r="ABT276" s="412"/>
      <c r="ABU276" s="412"/>
      <c r="ABV276" s="412"/>
      <c r="ABW276" s="412"/>
      <c r="ABX276" s="412"/>
      <c r="ABY276" s="412"/>
      <c r="ABZ276" s="412"/>
      <c r="ACA276" s="412"/>
      <c r="ACB276" s="412"/>
      <c r="ACC276" s="412"/>
      <c r="ACD276" s="412"/>
      <c r="ACE276" s="412"/>
      <c r="ACF276" s="412"/>
      <c r="ACG276" s="412"/>
      <c r="ACH276" s="412"/>
      <c r="ACI276" s="412"/>
      <c r="ACJ276" s="412"/>
      <c r="ACK276" s="412"/>
      <c r="ACL276" s="412"/>
      <c r="ACM276" s="412"/>
      <c r="ACN276" s="412"/>
      <c r="ACO276" s="412"/>
      <c r="ACP276" s="412"/>
      <c r="ACQ276" s="412"/>
      <c r="ACR276" s="412"/>
      <c r="ACS276" s="412"/>
      <c r="ACT276" s="412"/>
      <c r="ACU276" s="412"/>
      <c r="ACV276" s="412"/>
      <c r="ACW276" s="412"/>
      <c r="ACX276" s="412"/>
      <c r="ACY276" s="412"/>
      <c r="ACZ276" s="412"/>
      <c r="ADA276" s="412"/>
      <c r="ADB276" s="412"/>
      <c r="ADC276" s="412"/>
      <c r="ADD276" s="412"/>
      <c r="ADE276" s="412"/>
      <c r="ADF276" s="412"/>
      <c r="ADG276" s="412"/>
      <c r="ADH276" s="412"/>
      <c r="ADI276" s="412"/>
      <c r="ADJ276" s="412"/>
      <c r="ADK276" s="412"/>
      <c r="ADL276" s="412"/>
      <c r="ADM276" s="412"/>
      <c r="ADN276" s="412"/>
      <c r="ADO276" s="412"/>
      <c r="ADP276" s="412"/>
      <c r="ADQ276" s="412"/>
      <c r="ADR276" s="412"/>
      <c r="ADS276" s="412"/>
      <c r="ADT276" s="412"/>
      <c r="ADU276" s="412"/>
      <c r="ADV276" s="412"/>
      <c r="ADW276" s="412"/>
      <c r="ADX276" s="412"/>
      <c r="ADY276" s="412"/>
      <c r="ADZ276" s="412"/>
      <c r="AEA276" s="412"/>
      <c r="AEB276" s="412"/>
      <c r="AEC276" s="412"/>
      <c r="AED276" s="412"/>
      <c r="AEE276" s="412"/>
      <c r="AEF276" s="412"/>
      <c r="AEG276" s="412"/>
      <c r="AEH276" s="412"/>
      <c r="AEI276" s="412"/>
      <c r="AEJ276" s="412"/>
      <c r="AEK276" s="412"/>
      <c r="AEL276" s="412"/>
      <c r="AEM276" s="412"/>
      <c r="AEN276" s="412"/>
      <c r="AEO276" s="412"/>
      <c r="AEP276" s="412"/>
      <c r="AEQ276" s="412"/>
      <c r="AER276" s="412"/>
      <c r="AES276" s="412"/>
      <c r="AET276" s="412"/>
      <c r="AEU276" s="412"/>
      <c r="AEV276" s="412"/>
      <c r="AEW276" s="412"/>
      <c r="AEX276" s="412"/>
      <c r="AEY276" s="412"/>
      <c r="AEZ276" s="412"/>
      <c r="AFA276" s="412"/>
      <c r="AFB276" s="412"/>
      <c r="AFC276" s="412"/>
      <c r="AFD276" s="412"/>
      <c r="AFE276" s="412"/>
      <c r="AFF276" s="412"/>
      <c r="AFG276" s="412"/>
      <c r="AFH276" s="412"/>
      <c r="AFI276" s="412"/>
      <c r="AFJ276" s="412"/>
      <c r="AFK276" s="412"/>
      <c r="AFL276" s="412"/>
      <c r="AFM276" s="412"/>
      <c r="AFN276" s="412"/>
      <c r="AFO276" s="412"/>
      <c r="AFP276" s="412"/>
      <c r="AFQ276" s="412"/>
      <c r="AFR276" s="412"/>
      <c r="AFS276" s="412"/>
      <c r="AFT276" s="412"/>
      <c r="AFU276" s="412"/>
      <c r="AFV276" s="412"/>
      <c r="AFW276" s="412"/>
      <c r="AFX276" s="412"/>
      <c r="AFY276" s="412"/>
      <c r="AFZ276" s="412"/>
      <c r="AGA276" s="412"/>
      <c r="AGB276" s="412"/>
      <c r="AGC276" s="412"/>
      <c r="AGD276" s="412"/>
      <c r="AGE276" s="412"/>
      <c r="AGF276" s="412"/>
      <c r="AGG276" s="412"/>
      <c r="AGH276" s="412"/>
      <c r="AGI276" s="412"/>
      <c r="AGJ276" s="412"/>
      <c r="AGK276" s="412"/>
      <c r="AGL276" s="412"/>
      <c r="AGM276" s="412"/>
      <c r="AGN276" s="412"/>
      <c r="AGO276" s="412"/>
      <c r="AGP276" s="412"/>
      <c r="AGQ276" s="412"/>
      <c r="AGR276" s="412"/>
      <c r="AGS276" s="412"/>
      <c r="AGT276" s="412"/>
      <c r="AGU276" s="412"/>
      <c r="AGV276" s="412"/>
      <c r="AGW276" s="412"/>
      <c r="AGX276" s="412"/>
      <c r="AGY276" s="412"/>
      <c r="AGZ276" s="412"/>
      <c r="AHA276" s="412"/>
      <c r="AHB276" s="412"/>
      <c r="AHC276" s="412"/>
      <c r="AHD276" s="412"/>
      <c r="AHE276" s="412"/>
      <c r="AHF276" s="412"/>
      <c r="AHG276" s="412"/>
      <c r="AHH276" s="412"/>
      <c r="AHI276" s="412"/>
      <c r="AHJ276" s="412"/>
      <c r="AHK276" s="412"/>
      <c r="AHL276" s="412"/>
      <c r="AHM276" s="412"/>
      <c r="AHN276" s="412"/>
      <c r="AHO276" s="412"/>
      <c r="AHP276" s="412"/>
      <c r="AHQ276" s="412"/>
      <c r="AHR276" s="412"/>
      <c r="AHS276" s="412"/>
      <c r="AHT276" s="412"/>
      <c r="AHU276" s="412"/>
      <c r="AHV276" s="412"/>
      <c r="AHW276" s="412"/>
      <c r="AHX276" s="412"/>
      <c r="AHY276" s="412"/>
      <c r="AHZ276" s="412"/>
      <c r="AIA276" s="412"/>
      <c r="AIB276" s="412"/>
      <c r="AIC276" s="412"/>
      <c r="AID276" s="412"/>
      <c r="AIE276" s="412"/>
      <c r="AIF276" s="412"/>
      <c r="AIG276" s="412"/>
      <c r="AIH276" s="412"/>
      <c r="AII276" s="412"/>
      <c r="AIJ276" s="412"/>
      <c r="AIK276" s="412"/>
      <c r="AIL276" s="412"/>
      <c r="AIM276" s="412"/>
      <c r="AIN276" s="412"/>
      <c r="AIO276" s="412"/>
      <c r="AIP276" s="412"/>
      <c r="AIQ276" s="412"/>
      <c r="AIR276" s="412"/>
      <c r="AIS276" s="412"/>
      <c r="AIT276" s="412"/>
      <c r="AIU276" s="412"/>
      <c r="AIV276" s="412"/>
      <c r="AIW276" s="412"/>
      <c r="AIX276" s="412"/>
      <c r="AIY276" s="412"/>
      <c r="AIZ276" s="412"/>
      <c r="AJA276" s="412"/>
      <c r="AJB276" s="412"/>
      <c r="AJC276" s="412"/>
      <c r="AJD276" s="412"/>
      <c r="AJE276" s="412"/>
      <c r="AJF276" s="412"/>
      <c r="AJG276" s="412"/>
      <c r="AJH276" s="412"/>
      <c r="AJI276" s="412"/>
      <c r="AJJ276" s="412"/>
      <c r="AJK276" s="412"/>
      <c r="AJL276" s="412"/>
      <c r="AJM276" s="412"/>
      <c r="AJN276" s="412"/>
      <c r="AJO276" s="412"/>
      <c r="AJP276" s="412"/>
      <c r="AJQ276" s="412"/>
      <c r="AJR276" s="412"/>
      <c r="AJS276" s="412"/>
      <c r="AJT276" s="412"/>
      <c r="AJU276" s="412"/>
      <c r="AJV276" s="412"/>
      <c r="AJW276" s="412"/>
      <c r="AJX276" s="412"/>
      <c r="AJY276" s="412"/>
      <c r="AJZ276" s="412"/>
      <c r="AKA276" s="412"/>
      <c r="AKB276" s="412"/>
      <c r="AKC276" s="412"/>
      <c r="AKD276" s="412"/>
      <c r="AKE276" s="412"/>
      <c r="AKF276" s="412"/>
      <c r="AKG276" s="412"/>
      <c r="AKH276" s="412"/>
      <c r="AKI276" s="412"/>
      <c r="AKJ276" s="412"/>
      <c r="AKK276" s="412"/>
      <c r="AKL276" s="412"/>
      <c r="AKM276" s="412"/>
      <c r="AKN276" s="412"/>
      <c r="AKO276" s="412"/>
      <c r="AKP276" s="412"/>
      <c r="AKQ276" s="412"/>
      <c r="AKR276" s="412"/>
      <c r="AKS276" s="412"/>
      <c r="AKT276" s="412"/>
      <c r="AKU276" s="412"/>
      <c r="AKV276" s="412"/>
      <c r="AKW276" s="412"/>
      <c r="AKX276" s="412"/>
      <c r="AKY276" s="412"/>
      <c r="AKZ276" s="412"/>
      <c r="ALA276" s="412"/>
      <c r="ALB276" s="412"/>
      <c r="ALC276" s="412"/>
      <c r="ALD276" s="412"/>
      <c r="ALE276" s="412"/>
      <c r="ALF276" s="412"/>
      <c r="ALG276" s="412"/>
      <c r="ALH276" s="412"/>
      <c r="ALI276" s="412"/>
      <c r="ALJ276" s="412"/>
      <c r="ALK276" s="412"/>
      <c r="ALL276" s="412"/>
      <c r="ALM276" s="412"/>
      <c r="ALN276" s="412"/>
      <c r="ALO276" s="412"/>
      <c r="ALP276" s="412"/>
      <c r="ALQ276" s="412"/>
      <c r="ALR276" s="412"/>
      <c r="ALS276" s="412"/>
      <c r="ALT276" s="412"/>
      <c r="ALU276" s="412"/>
      <c r="ALV276" s="412"/>
      <c r="ALW276" s="412"/>
      <c r="ALX276" s="412"/>
      <c r="ALY276" s="412"/>
      <c r="ALZ276" s="412"/>
      <c r="AMA276" s="412"/>
      <c r="AMB276" s="412"/>
      <c r="AMC276" s="412"/>
      <c r="AMD276" s="412"/>
      <c r="AME276" s="412"/>
      <c r="AMF276" s="412"/>
      <c r="AMG276" s="412"/>
      <c r="AMH276" s="412"/>
    </row>
    <row r="277" spans="1:1022" x14ac:dyDescent="0.25">
      <c r="A277" s="242" t="s">
        <v>976</v>
      </c>
      <c r="B277" s="163">
        <v>276</v>
      </c>
      <c r="C277" s="162" t="s">
        <v>977</v>
      </c>
      <c r="D277" s="176" t="s">
        <v>978</v>
      </c>
      <c r="E277" s="429"/>
      <c r="F277" s="201"/>
      <c r="G277" s="180"/>
      <c r="H277" s="180"/>
      <c r="I277" s="319"/>
      <c r="J277" s="344"/>
      <c r="K277" s="140"/>
      <c r="L277" s="140"/>
      <c r="M277" s="140"/>
      <c r="N277" s="140"/>
      <c r="O277" s="140"/>
      <c r="P277" s="140"/>
      <c r="Q277" s="140"/>
      <c r="R277" s="140"/>
      <c r="S277" s="140"/>
      <c r="T277" s="140"/>
      <c r="U277" s="140"/>
      <c r="V277" s="219">
        <f t="shared" ref="V277:V341" si="171">IF(O277=1,10,100)</f>
        <v>100</v>
      </c>
      <c r="W277" s="219">
        <f t="shared" si="163"/>
        <v>100</v>
      </c>
      <c r="X277" s="219">
        <f t="shared" si="162"/>
        <v>100</v>
      </c>
      <c r="Y277" s="219">
        <f t="shared" si="156"/>
        <v>100</v>
      </c>
      <c r="Z277" s="219">
        <f t="shared" si="157"/>
        <v>100</v>
      </c>
      <c r="AA277" s="220">
        <f t="shared" si="169"/>
        <v>100</v>
      </c>
      <c r="AB277" s="220">
        <f t="shared" si="170"/>
        <v>100</v>
      </c>
      <c r="AC277" s="220">
        <f t="shared" si="160"/>
        <v>100</v>
      </c>
      <c r="AD277" s="416">
        <f t="shared" si="168"/>
        <v>100</v>
      </c>
      <c r="AE277" s="416">
        <f t="shared" si="161"/>
        <v>100</v>
      </c>
      <c r="AF277" s="212">
        <f t="shared" si="164"/>
        <v>100</v>
      </c>
      <c r="AG277" s="212">
        <f t="shared" si="165"/>
        <v>100</v>
      </c>
      <c r="AH277" s="212">
        <f t="shared" si="166"/>
        <v>100</v>
      </c>
      <c r="AI277" s="212">
        <f t="shared" si="167"/>
        <v>100</v>
      </c>
      <c r="AJ277" s="214"/>
      <c r="AK277" s="412"/>
      <c r="AL277" s="135"/>
      <c r="AM277" s="214"/>
      <c r="AN277" s="118"/>
      <c r="AO277" s="118"/>
      <c r="AP277" s="118"/>
      <c r="AQ277" s="234" t="s">
        <v>24925</v>
      </c>
      <c r="AR277" s="118"/>
      <c r="AS277" s="118"/>
      <c r="AT277" s="118"/>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c r="CD277" s="412"/>
      <c r="CE277" s="412"/>
      <c r="CF277" s="412"/>
      <c r="CG277" s="412"/>
      <c r="CH277" s="412"/>
      <c r="CI277" s="412"/>
      <c r="CJ277" s="412"/>
      <c r="CK277" s="412"/>
      <c r="CL277" s="412"/>
      <c r="CM277" s="412"/>
      <c r="CN277" s="412"/>
      <c r="CO277" s="412"/>
      <c r="CP277" s="412"/>
      <c r="CQ277" s="412"/>
      <c r="CR277" s="412"/>
      <c r="CS277" s="412"/>
      <c r="CT277" s="412"/>
      <c r="CU277" s="412"/>
      <c r="CV277" s="412"/>
      <c r="CW277" s="412"/>
      <c r="CX277" s="412"/>
      <c r="CY277" s="412"/>
      <c r="CZ277" s="412"/>
      <c r="DA277" s="412"/>
      <c r="DB277" s="412"/>
      <c r="DC277" s="412"/>
      <c r="DD277" s="412"/>
      <c r="DE277" s="412"/>
      <c r="DF277" s="412"/>
      <c r="DG277" s="412"/>
      <c r="DH277" s="412"/>
      <c r="DI277" s="412"/>
      <c r="DJ277" s="412"/>
      <c r="DK277" s="412"/>
      <c r="DL277" s="412"/>
      <c r="DM277" s="412"/>
      <c r="DN277" s="412"/>
      <c r="DO277" s="412"/>
      <c r="DP277" s="412"/>
      <c r="DQ277" s="412"/>
      <c r="DR277" s="412"/>
      <c r="DS277" s="412"/>
      <c r="DT277" s="412"/>
      <c r="DU277" s="412"/>
      <c r="DV277" s="412"/>
      <c r="DW277" s="412"/>
      <c r="DX277" s="412"/>
      <c r="DY277" s="412"/>
      <c r="DZ277" s="412"/>
      <c r="EA277" s="412"/>
      <c r="EB277" s="412"/>
      <c r="EC277" s="412"/>
      <c r="ED277" s="412"/>
      <c r="EE277" s="412"/>
      <c r="EF277" s="412"/>
      <c r="EG277" s="412"/>
      <c r="EH277" s="412"/>
      <c r="EI277" s="412"/>
      <c r="EJ277" s="412"/>
      <c r="EK277" s="412"/>
      <c r="EL277" s="412"/>
      <c r="EM277" s="412"/>
      <c r="EN277" s="412"/>
      <c r="EO277" s="412"/>
      <c r="EP277" s="412"/>
      <c r="EQ277" s="412"/>
      <c r="ER277" s="412"/>
      <c r="ES277" s="412"/>
      <c r="ET277" s="412"/>
      <c r="EU277" s="412"/>
      <c r="EV277" s="412"/>
      <c r="EW277" s="412"/>
      <c r="EX277" s="412"/>
      <c r="EY277" s="412"/>
      <c r="EZ277" s="412"/>
      <c r="FA277" s="412"/>
      <c r="FB277" s="412"/>
      <c r="FC277" s="412"/>
      <c r="FD277" s="412"/>
      <c r="FE277" s="412"/>
      <c r="FF277" s="412"/>
      <c r="FG277" s="412"/>
      <c r="FH277" s="412"/>
      <c r="FI277" s="412"/>
      <c r="FJ277" s="412"/>
      <c r="FK277" s="412"/>
      <c r="FL277" s="412"/>
      <c r="FM277" s="412"/>
      <c r="FN277" s="412"/>
      <c r="FO277" s="412"/>
      <c r="FP277" s="412"/>
      <c r="FQ277" s="412"/>
      <c r="FR277" s="412"/>
      <c r="FS277" s="412"/>
      <c r="FT277" s="412"/>
      <c r="FU277" s="412"/>
      <c r="FV277" s="412"/>
      <c r="FW277" s="412"/>
      <c r="FX277" s="412"/>
      <c r="FY277" s="412"/>
      <c r="FZ277" s="412"/>
      <c r="GA277" s="412"/>
      <c r="GB277" s="412"/>
      <c r="GC277" s="412"/>
      <c r="GD277" s="412"/>
      <c r="GE277" s="412"/>
      <c r="GF277" s="412"/>
      <c r="GG277" s="412"/>
      <c r="GH277" s="412"/>
      <c r="GI277" s="412"/>
      <c r="GJ277" s="412"/>
      <c r="GK277" s="412"/>
      <c r="GL277" s="412"/>
      <c r="GM277" s="412"/>
      <c r="GN277" s="412"/>
      <c r="GO277" s="412"/>
      <c r="GP277" s="412"/>
      <c r="GQ277" s="412"/>
      <c r="GR277" s="412"/>
      <c r="GS277" s="412"/>
      <c r="GT277" s="412"/>
      <c r="GU277" s="412"/>
      <c r="GV277" s="412"/>
      <c r="GW277" s="412"/>
      <c r="GX277" s="412"/>
      <c r="GY277" s="412"/>
      <c r="GZ277" s="412"/>
      <c r="HA277" s="412"/>
      <c r="HB277" s="412"/>
      <c r="HC277" s="412"/>
      <c r="HD277" s="412"/>
      <c r="HE277" s="412"/>
      <c r="HF277" s="412"/>
      <c r="HG277" s="412"/>
      <c r="HH277" s="412"/>
      <c r="HI277" s="412"/>
      <c r="HJ277" s="412"/>
      <c r="HK277" s="412"/>
      <c r="HL277" s="412"/>
      <c r="HM277" s="412"/>
      <c r="HN277" s="412"/>
      <c r="HO277" s="412"/>
      <c r="HP277" s="412"/>
      <c r="HQ277" s="412"/>
      <c r="HR277" s="412"/>
      <c r="HS277" s="412"/>
      <c r="HT277" s="412"/>
      <c r="HU277" s="412"/>
      <c r="HV277" s="412"/>
      <c r="HW277" s="412"/>
      <c r="HX277" s="412"/>
      <c r="HY277" s="412"/>
      <c r="HZ277" s="412"/>
      <c r="IA277" s="412"/>
      <c r="IB277" s="412"/>
      <c r="IC277" s="412"/>
      <c r="ID277" s="412"/>
      <c r="IE277" s="412"/>
      <c r="IF277" s="412"/>
      <c r="IG277" s="412"/>
      <c r="IH277" s="412"/>
      <c r="II277" s="412"/>
      <c r="IJ277" s="412"/>
      <c r="IK277" s="412"/>
      <c r="IL277" s="412"/>
      <c r="IM277" s="412"/>
      <c r="IN277" s="412"/>
      <c r="IO277" s="412"/>
      <c r="IP277" s="412"/>
      <c r="IQ277" s="412"/>
      <c r="IR277" s="412"/>
      <c r="IS277" s="412"/>
      <c r="IT277" s="412"/>
      <c r="IU277" s="412"/>
      <c r="IV277" s="412"/>
      <c r="IW277" s="412"/>
      <c r="IX277" s="412"/>
      <c r="IY277" s="412"/>
      <c r="IZ277" s="412"/>
      <c r="JA277" s="412"/>
      <c r="JB277" s="412"/>
      <c r="JC277" s="412"/>
      <c r="JD277" s="412"/>
      <c r="JE277" s="412"/>
      <c r="JF277" s="412"/>
      <c r="JG277" s="412"/>
      <c r="JH277" s="412"/>
      <c r="JI277" s="412"/>
      <c r="JJ277" s="412"/>
      <c r="JK277" s="412"/>
      <c r="JL277" s="412"/>
      <c r="JM277" s="412"/>
      <c r="JN277" s="412"/>
      <c r="JO277" s="412"/>
      <c r="JP277" s="412"/>
      <c r="JQ277" s="412"/>
      <c r="JR277" s="412"/>
      <c r="JS277" s="412"/>
      <c r="JT277" s="412"/>
      <c r="JU277" s="412"/>
      <c r="JV277" s="412"/>
      <c r="JW277" s="412"/>
      <c r="JX277" s="412"/>
      <c r="JY277" s="412"/>
      <c r="JZ277" s="412"/>
      <c r="KA277" s="412"/>
      <c r="KB277" s="412"/>
      <c r="KC277" s="412"/>
      <c r="KD277" s="412"/>
      <c r="KE277" s="412"/>
      <c r="KF277" s="412"/>
      <c r="KG277" s="412"/>
      <c r="KH277" s="412"/>
      <c r="KI277" s="412"/>
      <c r="KJ277" s="412"/>
      <c r="KK277" s="412"/>
      <c r="KL277" s="412"/>
      <c r="KM277" s="412"/>
      <c r="KN277" s="412"/>
      <c r="KO277" s="412"/>
      <c r="KP277" s="412"/>
      <c r="KQ277" s="412"/>
      <c r="KR277" s="412"/>
      <c r="KS277" s="412"/>
      <c r="KT277" s="412"/>
      <c r="KU277" s="412"/>
      <c r="KV277" s="412"/>
      <c r="KW277" s="412"/>
      <c r="KX277" s="412"/>
      <c r="KY277" s="412"/>
      <c r="KZ277" s="412"/>
      <c r="LA277" s="412"/>
      <c r="LB277" s="412"/>
      <c r="LC277" s="412"/>
      <c r="LD277" s="412"/>
      <c r="LE277" s="412"/>
      <c r="LF277" s="412"/>
      <c r="LG277" s="412"/>
      <c r="LH277" s="412"/>
      <c r="LI277" s="412"/>
      <c r="LJ277" s="412"/>
      <c r="LK277" s="412"/>
      <c r="LL277" s="412"/>
      <c r="LM277" s="412"/>
      <c r="LN277" s="412"/>
      <c r="LO277" s="412"/>
      <c r="LP277" s="412"/>
      <c r="LQ277" s="412"/>
      <c r="LR277" s="412"/>
      <c r="LS277" s="412"/>
      <c r="LT277" s="412"/>
      <c r="LU277" s="412"/>
      <c r="LV277" s="412"/>
      <c r="LW277" s="412"/>
      <c r="LX277" s="412"/>
      <c r="LY277" s="412"/>
      <c r="LZ277" s="412"/>
      <c r="MA277" s="412"/>
      <c r="MB277" s="412"/>
      <c r="MC277" s="412"/>
      <c r="MD277" s="412"/>
      <c r="ME277" s="412"/>
      <c r="MF277" s="412"/>
      <c r="MG277" s="412"/>
      <c r="MH277" s="412"/>
      <c r="MI277" s="412"/>
      <c r="MJ277" s="412"/>
      <c r="MK277" s="412"/>
      <c r="ML277" s="412"/>
      <c r="MM277" s="412"/>
      <c r="MN277" s="412"/>
      <c r="MO277" s="412"/>
      <c r="MP277" s="412"/>
      <c r="MQ277" s="412"/>
      <c r="MR277" s="412"/>
      <c r="MS277" s="412"/>
      <c r="MT277" s="412"/>
      <c r="MU277" s="412"/>
      <c r="MV277" s="412"/>
      <c r="MW277" s="412"/>
      <c r="MX277" s="412"/>
      <c r="MY277" s="412"/>
      <c r="MZ277" s="412"/>
      <c r="NA277" s="412"/>
      <c r="NB277" s="412"/>
      <c r="NC277" s="412"/>
      <c r="ND277" s="412"/>
      <c r="NE277" s="412"/>
      <c r="NF277" s="412"/>
      <c r="NG277" s="412"/>
      <c r="NH277" s="412"/>
      <c r="NI277" s="412"/>
      <c r="NJ277" s="412"/>
      <c r="NK277" s="412"/>
      <c r="NL277" s="412"/>
      <c r="NM277" s="412"/>
      <c r="NN277" s="412"/>
      <c r="NO277" s="412"/>
      <c r="NP277" s="412"/>
      <c r="NQ277" s="412"/>
      <c r="NR277" s="412"/>
      <c r="NS277" s="412"/>
      <c r="NT277" s="412"/>
      <c r="NU277" s="412"/>
      <c r="NV277" s="412"/>
      <c r="NW277" s="412"/>
      <c r="NX277" s="412"/>
      <c r="NY277" s="412"/>
      <c r="NZ277" s="412"/>
      <c r="OA277" s="412"/>
      <c r="OB277" s="412"/>
      <c r="OC277" s="412"/>
      <c r="OD277" s="412"/>
      <c r="OE277" s="412"/>
      <c r="OF277" s="412"/>
      <c r="OG277" s="412"/>
      <c r="OH277" s="412"/>
      <c r="OI277" s="412"/>
      <c r="OJ277" s="412"/>
      <c r="OK277" s="412"/>
      <c r="OL277" s="412"/>
      <c r="OM277" s="412"/>
      <c r="ON277" s="412"/>
      <c r="OO277" s="412"/>
      <c r="OP277" s="412"/>
      <c r="OQ277" s="412"/>
      <c r="OR277" s="412"/>
      <c r="OS277" s="412"/>
      <c r="OT277" s="412"/>
      <c r="OU277" s="412"/>
      <c r="OV277" s="412"/>
      <c r="OW277" s="412"/>
      <c r="OX277" s="412"/>
      <c r="OY277" s="412"/>
      <c r="OZ277" s="412"/>
      <c r="PA277" s="412"/>
      <c r="PB277" s="412"/>
      <c r="PC277" s="412"/>
      <c r="PD277" s="412"/>
      <c r="PE277" s="412"/>
      <c r="PF277" s="412"/>
      <c r="PG277" s="412"/>
      <c r="PH277" s="412"/>
      <c r="PI277" s="412"/>
      <c r="PJ277" s="412"/>
      <c r="PK277" s="412"/>
      <c r="PL277" s="412"/>
      <c r="PM277" s="412"/>
      <c r="PN277" s="412"/>
      <c r="PO277" s="412"/>
      <c r="PP277" s="412"/>
      <c r="PQ277" s="412"/>
      <c r="PR277" s="412"/>
      <c r="PS277" s="412"/>
      <c r="PT277" s="412"/>
      <c r="PU277" s="412"/>
      <c r="PV277" s="412"/>
      <c r="PW277" s="412"/>
      <c r="PX277" s="412"/>
      <c r="PY277" s="412"/>
      <c r="PZ277" s="412"/>
      <c r="QA277" s="412"/>
      <c r="QB277" s="412"/>
      <c r="QC277" s="412"/>
      <c r="QD277" s="412"/>
      <c r="QE277" s="412"/>
      <c r="QF277" s="412"/>
      <c r="QG277" s="412"/>
      <c r="QH277" s="412"/>
      <c r="QI277" s="412"/>
      <c r="QJ277" s="412"/>
      <c r="QK277" s="412"/>
      <c r="QL277" s="412"/>
      <c r="QM277" s="412"/>
      <c r="QN277" s="412"/>
      <c r="QO277" s="412"/>
      <c r="QP277" s="412"/>
      <c r="QQ277" s="412"/>
      <c r="QR277" s="412"/>
      <c r="QS277" s="412"/>
      <c r="QT277" s="412"/>
      <c r="QU277" s="412"/>
      <c r="QV277" s="412"/>
      <c r="QW277" s="412"/>
      <c r="QX277" s="412"/>
      <c r="QY277" s="412"/>
      <c r="QZ277" s="412"/>
      <c r="RA277" s="412"/>
      <c r="RB277" s="412"/>
      <c r="RC277" s="412"/>
      <c r="RD277" s="412"/>
      <c r="RE277" s="412"/>
      <c r="RF277" s="412"/>
      <c r="RG277" s="412"/>
      <c r="RH277" s="412"/>
      <c r="RI277" s="412"/>
      <c r="RJ277" s="412"/>
      <c r="RK277" s="412"/>
      <c r="RL277" s="412"/>
      <c r="RM277" s="412"/>
      <c r="RN277" s="412"/>
      <c r="RO277" s="412"/>
      <c r="RP277" s="412"/>
      <c r="RQ277" s="412"/>
      <c r="RR277" s="412"/>
      <c r="RS277" s="412"/>
      <c r="RT277" s="412"/>
      <c r="RU277" s="412"/>
      <c r="RV277" s="412"/>
      <c r="RW277" s="412"/>
      <c r="RX277" s="412"/>
      <c r="RY277" s="412"/>
      <c r="RZ277" s="412"/>
      <c r="SA277" s="412"/>
      <c r="SB277" s="412"/>
      <c r="SC277" s="412"/>
      <c r="SD277" s="412"/>
      <c r="SE277" s="412"/>
      <c r="SF277" s="412"/>
      <c r="SG277" s="412"/>
      <c r="SH277" s="412"/>
      <c r="SI277" s="412"/>
      <c r="SJ277" s="412"/>
      <c r="SK277" s="412"/>
      <c r="SL277" s="412"/>
      <c r="SM277" s="412"/>
      <c r="SN277" s="412"/>
      <c r="SO277" s="412"/>
      <c r="SP277" s="412"/>
      <c r="SQ277" s="412"/>
      <c r="SR277" s="412"/>
      <c r="SS277" s="412"/>
      <c r="ST277" s="412"/>
      <c r="SU277" s="412"/>
      <c r="SV277" s="412"/>
      <c r="SW277" s="412"/>
      <c r="SX277" s="412"/>
      <c r="SY277" s="412"/>
      <c r="SZ277" s="412"/>
      <c r="TA277" s="412"/>
      <c r="TB277" s="412"/>
      <c r="TC277" s="412"/>
      <c r="TD277" s="412"/>
      <c r="TE277" s="412"/>
      <c r="TF277" s="412"/>
      <c r="TG277" s="412"/>
      <c r="TH277" s="412"/>
      <c r="TI277" s="412"/>
      <c r="TJ277" s="412"/>
      <c r="TK277" s="412"/>
      <c r="TL277" s="412"/>
      <c r="TM277" s="412"/>
      <c r="TN277" s="412"/>
      <c r="TO277" s="412"/>
      <c r="TP277" s="412"/>
      <c r="TQ277" s="412"/>
      <c r="TR277" s="412"/>
      <c r="TS277" s="412"/>
      <c r="TT277" s="412"/>
      <c r="TU277" s="412"/>
      <c r="TV277" s="412"/>
      <c r="TW277" s="412"/>
      <c r="TX277" s="412"/>
      <c r="TY277" s="412"/>
      <c r="TZ277" s="412"/>
      <c r="UA277" s="412"/>
      <c r="UB277" s="412"/>
      <c r="UC277" s="412"/>
      <c r="UD277" s="412"/>
      <c r="UE277" s="412"/>
      <c r="UF277" s="412"/>
      <c r="UG277" s="412"/>
      <c r="UH277" s="412"/>
      <c r="UI277" s="412"/>
      <c r="UJ277" s="412"/>
      <c r="UK277" s="412"/>
      <c r="UL277" s="412"/>
      <c r="UM277" s="412"/>
      <c r="UN277" s="412"/>
      <c r="UO277" s="412"/>
      <c r="UP277" s="412"/>
      <c r="UQ277" s="412"/>
      <c r="UR277" s="412"/>
      <c r="US277" s="412"/>
      <c r="UT277" s="412"/>
      <c r="UU277" s="412"/>
      <c r="UV277" s="412"/>
      <c r="UW277" s="412"/>
      <c r="UX277" s="412"/>
      <c r="UY277" s="412"/>
      <c r="UZ277" s="412"/>
      <c r="VA277" s="412"/>
      <c r="VB277" s="412"/>
      <c r="VC277" s="412"/>
      <c r="VD277" s="412"/>
      <c r="VE277" s="412"/>
      <c r="VF277" s="412"/>
      <c r="VG277" s="412"/>
      <c r="VH277" s="412"/>
      <c r="VI277" s="412"/>
      <c r="VJ277" s="412"/>
      <c r="VK277" s="412"/>
      <c r="VL277" s="412"/>
      <c r="VM277" s="412"/>
      <c r="VN277" s="412"/>
      <c r="VO277" s="412"/>
      <c r="VP277" s="412"/>
      <c r="VQ277" s="412"/>
      <c r="VR277" s="412"/>
      <c r="VS277" s="412"/>
      <c r="VT277" s="412"/>
      <c r="VU277" s="412"/>
      <c r="VV277" s="412"/>
      <c r="VW277" s="412"/>
      <c r="VX277" s="412"/>
      <c r="VY277" s="412"/>
      <c r="VZ277" s="412"/>
      <c r="WA277" s="412"/>
      <c r="WB277" s="412"/>
      <c r="WC277" s="412"/>
      <c r="WD277" s="412"/>
      <c r="WE277" s="412"/>
      <c r="WF277" s="412"/>
      <c r="WG277" s="412"/>
      <c r="WH277" s="412"/>
      <c r="WI277" s="412"/>
      <c r="WJ277" s="412"/>
      <c r="WK277" s="412"/>
      <c r="WL277" s="412"/>
      <c r="WM277" s="412"/>
      <c r="WN277" s="412"/>
      <c r="WO277" s="412"/>
      <c r="WP277" s="412"/>
      <c r="WQ277" s="412"/>
      <c r="WR277" s="412"/>
      <c r="WS277" s="412"/>
      <c r="WT277" s="412"/>
      <c r="WU277" s="412"/>
      <c r="WV277" s="412"/>
      <c r="WW277" s="412"/>
      <c r="WX277" s="412"/>
      <c r="WY277" s="412"/>
      <c r="WZ277" s="412"/>
      <c r="XA277" s="412"/>
      <c r="XB277" s="412"/>
      <c r="XC277" s="412"/>
      <c r="XD277" s="412"/>
      <c r="XE277" s="412"/>
      <c r="XF277" s="412"/>
      <c r="XG277" s="412"/>
      <c r="XH277" s="412"/>
      <c r="XI277" s="412"/>
      <c r="XJ277" s="412"/>
      <c r="XK277" s="412"/>
      <c r="XL277" s="412"/>
      <c r="XM277" s="412"/>
      <c r="XN277" s="412"/>
      <c r="XO277" s="412"/>
      <c r="XP277" s="412"/>
      <c r="XQ277" s="412"/>
      <c r="XR277" s="412"/>
      <c r="XS277" s="412"/>
      <c r="XT277" s="412"/>
      <c r="XU277" s="412"/>
      <c r="XV277" s="412"/>
      <c r="XW277" s="412"/>
      <c r="XX277" s="412"/>
      <c r="XY277" s="412"/>
      <c r="XZ277" s="412"/>
      <c r="YA277" s="412"/>
      <c r="YB277" s="412"/>
      <c r="YC277" s="412"/>
      <c r="YD277" s="412"/>
      <c r="YE277" s="412"/>
      <c r="YF277" s="412"/>
      <c r="YG277" s="412"/>
      <c r="YH277" s="412"/>
      <c r="YI277" s="412"/>
      <c r="YJ277" s="412"/>
      <c r="YK277" s="412"/>
      <c r="YL277" s="412"/>
      <c r="YM277" s="412"/>
      <c r="YN277" s="412"/>
      <c r="YO277" s="412"/>
      <c r="YP277" s="412"/>
      <c r="YQ277" s="412"/>
      <c r="YR277" s="412"/>
      <c r="YS277" s="412"/>
      <c r="YT277" s="412"/>
      <c r="YU277" s="412"/>
      <c r="YV277" s="412"/>
      <c r="YW277" s="412"/>
      <c r="YX277" s="412"/>
      <c r="YY277" s="412"/>
      <c r="YZ277" s="412"/>
      <c r="ZA277" s="412"/>
      <c r="ZB277" s="412"/>
      <c r="ZC277" s="412"/>
      <c r="ZD277" s="412"/>
      <c r="ZE277" s="412"/>
      <c r="ZF277" s="412"/>
      <c r="ZG277" s="412"/>
      <c r="ZH277" s="412"/>
      <c r="ZI277" s="412"/>
      <c r="ZJ277" s="412"/>
      <c r="ZK277" s="412"/>
      <c r="ZL277" s="412"/>
      <c r="ZM277" s="412"/>
      <c r="ZN277" s="412"/>
      <c r="ZO277" s="412"/>
      <c r="ZP277" s="412"/>
      <c r="ZQ277" s="412"/>
      <c r="ZR277" s="412"/>
      <c r="ZS277" s="412"/>
      <c r="ZT277" s="412"/>
      <c r="ZU277" s="412"/>
      <c r="ZV277" s="412"/>
      <c r="ZW277" s="412"/>
      <c r="ZX277" s="412"/>
      <c r="ZY277" s="412"/>
      <c r="ZZ277" s="412"/>
      <c r="AAA277" s="412"/>
      <c r="AAB277" s="412"/>
      <c r="AAC277" s="412"/>
      <c r="AAD277" s="412"/>
      <c r="AAE277" s="412"/>
      <c r="AAF277" s="412"/>
      <c r="AAG277" s="412"/>
      <c r="AAH277" s="412"/>
      <c r="AAI277" s="412"/>
      <c r="AAJ277" s="412"/>
      <c r="AAK277" s="412"/>
      <c r="AAL277" s="412"/>
      <c r="AAM277" s="412"/>
      <c r="AAN277" s="412"/>
      <c r="AAO277" s="412"/>
      <c r="AAP277" s="412"/>
      <c r="AAQ277" s="412"/>
      <c r="AAR277" s="412"/>
      <c r="AAS277" s="412"/>
      <c r="AAT277" s="412"/>
      <c r="AAU277" s="412"/>
      <c r="AAV277" s="412"/>
      <c r="AAW277" s="412"/>
      <c r="AAX277" s="412"/>
      <c r="AAY277" s="412"/>
      <c r="AAZ277" s="412"/>
      <c r="ABA277" s="412"/>
      <c r="ABB277" s="412"/>
      <c r="ABC277" s="412"/>
      <c r="ABD277" s="412"/>
      <c r="ABE277" s="412"/>
      <c r="ABF277" s="412"/>
      <c r="ABG277" s="412"/>
      <c r="ABH277" s="412"/>
      <c r="ABI277" s="412"/>
      <c r="ABJ277" s="412"/>
      <c r="ABK277" s="412"/>
      <c r="ABL277" s="412"/>
      <c r="ABM277" s="412"/>
      <c r="ABN277" s="412"/>
      <c r="ABO277" s="412"/>
      <c r="ABP277" s="412"/>
      <c r="ABQ277" s="412"/>
      <c r="ABR277" s="412"/>
      <c r="ABS277" s="412"/>
      <c r="ABT277" s="412"/>
      <c r="ABU277" s="412"/>
      <c r="ABV277" s="412"/>
      <c r="ABW277" s="412"/>
      <c r="ABX277" s="412"/>
      <c r="ABY277" s="412"/>
      <c r="ABZ277" s="412"/>
      <c r="ACA277" s="412"/>
      <c r="ACB277" s="412"/>
      <c r="ACC277" s="412"/>
      <c r="ACD277" s="412"/>
      <c r="ACE277" s="412"/>
      <c r="ACF277" s="412"/>
      <c r="ACG277" s="412"/>
      <c r="ACH277" s="412"/>
      <c r="ACI277" s="412"/>
      <c r="ACJ277" s="412"/>
      <c r="ACK277" s="412"/>
      <c r="ACL277" s="412"/>
      <c r="ACM277" s="412"/>
      <c r="ACN277" s="412"/>
      <c r="ACO277" s="412"/>
      <c r="ACP277" s="412"/>
      <c r="ACQ277" s="412"/>
      <c r="ACR277" s="412"/>
      <c r="ACS277" s="412"/>
      <c r="ACT277" s="412"/>
      <c r="ACU277" s="412"/>
      <c r="ACV277" s="412"/>
      <c r="ACW277" s="412"/>
      <c r="ACX277" s="412"/>
      <c r="ACY277" s="412"/>
      <c r="ACZ277" s="412"/>
      <c r="ADA277" s="412"/>
      <c r="ADB277" s="412"/>
      <c r="ADC277" s="412"/>
      <c r="ADD277" s="412"/>
      <c r="ADE277" s="412"/>
      <c r="ADF277" s="412"/>
      <c r="ADG277" s="412"/>
      <c r="ADH277" s="412"/>
      <c r="ADI277" s="412"/>
      <c r="ADJ277" s="412"/>
      <c r="ADK277" s="412"/>
      <c r="ADL277" s="412"/>
      <c r="ADM277" s="412"/>
      <c r="ADN277" s="412"/>
      <c r="ADO277" s="412"/>
      <c r="ADP277" s="412"/>
      <c r="ADQ277" s="412"/>
      <c r="ADR277" s="412"/>
      <c r="ADS277" s="412"/>
      <c r="ADT277" s="412"/>
      <c r="ADU277" s="412"/>
      <c r="ADV277" s="412"/>
      <c r="ADW277" s="412"/>
      <c r="ADX277" s="412"/>
      <c r="ADY277" s="412"/>
      <c r="ADZ277" s="412"/>
      <c r="AEA277" s="412"/>
      <c r="AEB277" s="412"/>
      <c r="AEC277" s="412"/>
      <c r="AED277" s="412"/>
      <c r="AEE277" s="412"/>
      <c r="AEF277" s="412"/>
      <c r="AEG277" s="412"/>
      <c r="AEH277" s="412"/>
      <c r="AEI277" s="412"/>
      <c r="AEJ277" s="412"/>
      <c r="AEK277" s="412"/>
      <c r="AEL277" s="412"/>
      <c r="AEM277" s="412"/>
      <c r="AEN277" s="412"/>
      <c r="AEO277" s="412"/>
      <c r="AEP277" s="412"/>
      <c r="AEQ277" s="412"/>
      <c r="AER277" s="412"/>
      <c r="AES277" s="412"/>
      <c r="AET277" s="412"/>
      <c r="AEU277" s="412"/>
      <c r="AEV277" s="412"/>
      <c r="AEW277" s="412"/>
      <c r="AEX277" s="412"/>
      <c r="AEY277" s="412"/>
      <c r="AEZ277" s="412"/>
      <c r="AFA277" s="412"/>
      <c r="AFB277" s="412"/>
      <c r="AFC277" s="412"/>
      <c r="AFD277" s="412"/>
      <c r="AFE277" s="412"/>
      <c r="AFF277" s="412"/>
      <c r="AFG277" s="412"/>
      <c r="AFH277" s="412"/>
      <c r="AFI277" s="412"/>
      <c r="AFJ277" s="412"/>
      <c r="AFK277" s="412"/>
      <c r="AFL277" s="412"/>
      <c r="AFM277" s="412"/>
      <c r="AFN277" s="412"/>
      <c r="AFO277" s="412"/>
      <c r="AFP277" s="412"/>
      <c r="AFQ277" s="412"/>
      <c r="AFR277" s="412"/>
      <c r="AFS277" s="412"/>
      <c r="AFT277" s="412"/>
      <c r="AFU277" s="412"/>
      <c r="AFV277" s="412"/>
      <c r="AFW277" s="412"/>
      <c r="AFX277" s="412"/>
      <c r="AFY277" s="412"/>
      <c r="AFZ277" s="412"/>
      <c r="AGA277" s="412"/>
      <c r="AGB277" s="412"/>
      <c r="AGC277" s="412"/>
      <c r="AGD277" s="412"/>
      <c r="AGE277" s="412"/>
      <c r="AGF277" s="412"/>
      <c r="AGG277" s="412"/>
      <c r="AGH277" s="412"/>
      <c r="AGI277" s="412"/>
      <c r="AGJ277" s="412"/>
      <c r="AGK277" s="412"/>
      <c r="AGL277" s="412"/>
      <c r="AGM277" s="412"/>
      <c r="AGN277" s="412"/>
      <c r="AGO277" s="412"/>
      <c r="AGP277" s="412"/>
      <c r="AGQ277" s="412"/>
      <c r="AGR277" s="412"/>
      <c r="AGS277" s="412"/>
      <c r="AGT277" s="412"/>
      <c r="AGU277" s="412"/>
      <c r="AGV277" s="412"/>
      <c r="AGW277" s="412"/>
      <c r="AGX277" s="412"/>
      <c r="AGY277" s="412"/>
      <c r="AGZ277" s="412"/>
      <c r="AHA277" s="412"/>
      <c r="AHB277" s="412"/>
      <c r="AHC277" s="412"/>
      <c r="AHD277" s="412"/>
      <c r="AHE277" s="412"/>
      <c r="AHF277" s="412"/>
      <c r="AHG277" s="412"/>
      <c r="AHH277" s="412"/>
      <c r="AHI277" s="412"/>
      <c r="AHJ277" s="412"/>
      <c r="AHK277" s="412"/>
      <c r="AHL277" s="412"/>
      <c r="AHM277" s="412"/>
      <c r="AHN277" s="412"/>
      <c r="AHO277" s="412"/>
      <c r="AHP277" s="412"/>
      <c r="AHQ277" s="412"/>
      <c r="AHR277" s="412"/>
      <c r="AHS277" s="412"/>
      <c r="AHT277" s="412"/>
      <c r="AHU277" s="412"/>
      <c r="AHV277" s="412"/>
      <c r="AHW277" s="412"/>
      <c r="AHX277" s="412"/>
      <c r="AHY277" s="412"/>
      <c r="AHZ277" s="412"/>
      <c r="AIA277" s="412"/>
      <c r="AIB277" s="412"/>
      <c r="AIC277" s="412"/>
      <c r="AID277" s="412"/>
      <c r="AIE277" s="412"/>
      <c r="AIF277" s="412"/>
      <c r="AIG277" s="412"/>
      <c r="AIH277" s="412"/>
      <c r="AII277" s="412"/>
      <c r="AIJ277" s="412"/>
      <c r="AIK277" s="412"/>
      <c r="AIL277" s="412"/>
      <c r="AIM277" s="412"/>
      <c r="AIN277" s="412"/>
      <c r="AIO277" s="412"/>
      <c r="AIP277" s="412"/>
      <c r="AIQ277" s="412"/>
      <c r="AIR277" s="412"/>
      <c r="AIS277" s="412"/>
      <c r="AIT277" s="412"/>
      <c r="AIU277" s="412"/>
      <c r="AIV277" s="412"/>
      <c r="AIW277" s="412"/>
      <c r="AIX277" s="412"/>
      <c r="AIY277" s="412"/>
      <c r="AIZ277" s="412"/>
      <c r="AJA277" s="412"/>
      <c r="AJB277" s="412"/>
      <c r="AJC277" s="412"/>
      <c r="AJD277" s="412"/>
      <c r="AJE277" s="412"/>
      <c r="AJF277" s="412"/>
      <c r="AJG277" s="412"/>
      <c r="AJH277" s="412"/>
      <c r="AJI277" s="412"/>
      <c r="AJJ277" s="412"/>
      <c r="AJK277" s="412"/>
      <c r="AJL277" s="412"/>
      <c r="AJM277" s="412"/>
      <c r="AJN277" s="412"/>
      <c r="AJO277" s="412"/>
      <c r="AJP277" s="412"/>
      <c r="AJQ277" s="412"/>
      <c r="AJR277" s="412"/>
      <c r="AJS277" s="412"/>
      <c r="AJT277" s="412"/>
      <c r="AJU277" s="412"/>
      <c r="AJV277" s="412"/>
      <c r="AJW277" s="412"/>
      <c r="AJX277" s="412"/>
      <c r="AJY277" s="412"/>
      <c r="AJZ277" s="412"/>
      <c r="AKA277" s="412"/>
      <c r="AKB277" s="412"/>
      <c r="AKC277" s="412"/>
      <c r="AKD277" s="412"/>
      <c r="AKE277" s="412"/>
      <c r="AKF277" s="412"/>
      <c r="AKG277" s="412"/>
      <c r="AKH277" s="412"/>
      <c r="AKI277" s="412"/>
      <c r="AKJ277" s="412"/>
      <c r="AKK277" s="412"/>
      <c r="AKL277" s="412"/>
      <c r="AKM277" s="412"/>
      <c r="AKN277" s="412"/>
      <c r="AKO277" s="412"/>
      <c r="AKP277" s="412"/>
      <c r="AKQ277" s="412"/>
      <c r="AKR277" s="412"/>
      <c r="AKS277" s="412"/>
      <c r="AKT277" s="412"/>
      <c r="AKU277" s="412"/>
      <c r="AKV277" s="412"/>
      <c r="AKW277" s="412"/>
      <c r="AKX277" s="412"/>
      <c r="AKY277" s="412"/>
      <c r="AKZ277" s="412"/>
      <c r="ALA277" s="412"/>
      <c r="ALB277" s="412"/>
      <c r="ALC277" s="412"/>
      <c r="ALD277" s="412"/>
      <c r="ALE277" s="412"/>
      <c r="ALF277" s="412"/>
      <c r="ALG277" s="412"/>
      <c r="ALH277" s="412"/>
      <c r="ALI277" s="412"/>
      <c r="ALJ277" s="412"/>
      <c r="ALK277" s="412"/>
      <c r="ALL277" s="412"/>
      <c r="ALM277" s="412"/>
      <c r="ALN277" s="412"/>
      <c r="ALO277" s="412"/>
      <c r="ALP277" s="412"/>
      <c r="ALQ277" s="412"/>
      <c r="ALR277" s="412"/>
      <c r="ALS277" s="412"/>
      <c r="ALT277" s="412"/>
      <c r="ALU277" s="412"/>
      <c r="ALV277" s="412"/>
      <c r="ALW277" s="412"/>
      <c r="ALX277" s="412"/>
      <c r="ALY277" s="412"/>
      <c r="ALZ277" s="412"/>
      <c r="AMA277" s="412"/>
      <c r="AMB277" s="412"/>
      <c r="AMC277" s="412"/>
      <c r="AMD277" s="412"/>
      <c r="AME277" s="412"/>
      <c r="AMF277" s="412"/>
      <c r="AMG277" s="412"/>
      <c r="AMH277" s="412"/>
    </row>
    <row r="278" spans="1:1022" x14ac:dyDescent="0.25">
      <c r="A278" s="290" t="s">
        <v>979</v>
      </c>
      <c r="B278" s="163">
        <v>277</v>
      </c>
      <c r="C278" s="166" t="s">
        <v>980</v>
      </c>
      <c r="D278" s="182" t="s">
        <v>981</v>
      </c>
      <c r="E278" s="429"/>
      <c r="F278" s="201"/>
      <c r="G278" s="180"/>
      <c r="H278" s="180"/>
      <c r="I278" s="319"/>
      <c r="J278" s="344"/>
      <c r="K278" s="140"/>
      <c r="L278" s="140"/>
      <c r="M278" s="140"/>
      <c r="N278" s="140"/>
      <c r="O278" s="140"/>
      <c r="P278" s="140"/>
      <c r="Q278" s="140"/>
      <c r="R278" s="140"/>
      <c r="S278" s="140"/>
      <c r="T278" s="140"/>
      <c r="U278" s="140"/>
      <c r="V278" s="219">
        <f t="shared" si="171"/>
        <v>100</v>
      </c>
      <c r="W278" s="219">
        <f t="shared" si="163"/>
        <v>100</v>
      </c>
      <c r="X278" s="219">
        <f t="shared" si="162"/>
        <v>100</v>
      </c>
      <c r="Y278" s="219">
        <f t="shared" si="156"/>
        <v>100</v>
      </c>
      <c r="Z278" s="219">
        <f t="shared" si="157"/>
        <v>100</v>
      </c>
      <c r="AA278" s="220">
        <f t="shared" si="169"/>
        <v>100</v>
      </c>
      <c r="AB278" s="220">
        <f t="shared" si="170"/>
        <v>100</v>
      </c>
      <c r="AC278" s="220">
        <f t="shared" si="160"/>
        <v>100</v>
      </c>
      <c r="AD278" s="416">
        <f t="shared" si="168"/>
        <v>100</v>
      </c>
      <c r="AE278" s="416">
        <f t="shared" si="161"/>
        <v>100</v>
      </c>
      <c r="AF278" s="212">
        <f t="shared" si="164"/>
        <v>100</v>
      </c>
      <c r="AG278" s="212">
        <f t="shared" si="165"/>
        <v>100</v>
      </c>
      <c r="AH278" s="212">
        <f t="shared" si="166"/>
        <v>100</v>
      </c>
      <c r="AI278" s="212">
        <f t="shared" si="167"/>
        <v>100</v>
      </c>
      <c r="AJ278" s="214"/>
      <c r="AK278" s="412"/>
      <c r="AL278" s="135"/>
      <c r="AM278" s="214"/>
      <c r="AN278" s="118"/>
      <c r="AO278" s="118"/>
      <c r="AP278" s="118"/>
      <c r="AQ278" s="167" t="s">
        <v>24926</v>
      </c>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c r="CZ278" s="118"/>
      <c r="DA278" s="118"/>
      <c r="DB278" s="118"/>
      <c r="DC278" s="118"/>
      <c r="DD278" s="118"/>
      <c r="DE278" s="118"/>
      <c r="DF278" s="118"/>
      <c r="DG278" s="118"/>
      <c r="DH278" s="118"/>
      <c r="DI278" s="118"/>
      <c r="DJ278" s="118"/>
      <c r="DK278" s="118"/>
      <c r="DL278" s="118"/>
      <c r="DM278" s="118"/>
      <c r="DN278" s="118"/>
      <c r="DO278" s="118"/>
      <c r="DP278" s="118"/>
      <c r="DQ278" s="118"/>
      <c r="DR278" s="118"/>
      <c r="DS278" s="118"/>
      <c r="DT278" s="118"/>
      <c r="DU278" s="118"/>
      <c r="DV278" s="118"/>
      <c r="DW278" s="118"/>
      <c r="DX278" s="118"/>
      <c r="DY278" s="118"/>
      <c r="DZ278" s="118"/>
      <c r="EA278" s="118"/>
      <c r="EB278" s="118"/>
      <c r="EC278" s="118"/>
      <c r="ED278" s="118"/>
      <c r="EE278" s="118"/>
      <c r="EF278" s="118"/>
      <c r="EG278" s="118"/>
      <c r="EH278" s="118"/>
      <c r="EI278" s="118"/>
      <c r="EJ278" s="118"/>
      <c r="EK278" s="118"/>
      <c r="EL278" s="118"/>
      <c r="EM278" s="118"/>
      <c r="EN278" s="118"/>
      <c r="EO278" s="118"/>
      <c r="EP278" s="118"/>
      <c r="EQ278" s="118"/>
      <c r="ER278" s="118"/>
      <c r="ES278" s="118"/>
      <c r="ET278" s="118"/>
      <c r="EU278" s="118"/>
      <c r="EV278" s="118"/>
      <c r="EW278" s="118"/>
      <c r="EX278" s="118"/>
      <c r="EY278" s="118"/>
      <c r="EZ278" s="118"/>
      <c r="FA278" s="118"/>
      <c r="FB278" s="118"/>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118"/>
      <c r="GB278" s="118"/>
      <c r="GC278" s="118"/>
      <c r="GD278" s="118"/>
      <c r="GE278" s="118"/>
      <c r="GF278" s="118"/>
      <c r="GG278" s="118"/>
      <c r="GH278" s="118"/>
      <c r="GI278" s="118"/>
      <c r="GJ278" s="118"/>
      <c r="GK278" s="118"/>
      <c r="GL278" s="118"/>
      <c r="GM278" s="118"/>
      <c r="GN278" s="118"/>
      <c r="GO278" s="118"/>
      <c r="GP278" s="118"/>
      <c r="GQ278" s="118"/>
      <c r="GR278" s="118"/>
      <c r="GS278" s="118"/>
      <c r="GT278" s="118"/>
      <c r="GU278" s="118"/>
      <c r="GV278" s="118"/>
      <c r="GW278" s="118"/>
      <c r="GX278" s="118"/>
      <c r="GY278" s="118"/>
      <c r="GZ278" s="118"/>
      <c r="HA278" s="118"/>
      <c r="HB278" s="118"/>
      <c r="HC278" s="118"/>
      <c r="HD278" s="118"/>
      <c r="HE278" s="118"/>
      <c r="HF278" s="118"/>
      <c r="HG278" s="118"/>
      <c r="HH278" s="118"/>
      <c r="HI278" s="118"/>
      <c r="HJ278" s="118"/>
      <c r="HK278" s="118"/>
      <c r="HL278" s="118"/>
      <c r="HM278" s="118"/>
      <c r="HN278" s="118"/>
      <c r="HO278" s="118"/>
      <c r="HP278" s="118"/>
      <c r="HQ278" s="118"/>
      <c r="HR278" s="118"/>
      <c r="HS278" s="118"/>
      <c r="HT278" s="118"/>
      <c r="HU278" s="118"/>
      <c r="HV278" s="118"/>
      <c r="HW278" s="118"/>
      <c r="HX278" s="118"/>
      <c r="HY278" s="118"/>
      <c r="HZ278" s="118"/>
      <c r="IA278" s="118"/>
      <c r="IB278" s="118"/>
      <c r="IC278" s="118"/>
      <c r="ID278" s="118"/>
      <c r="IE278" s="118"/>
      <c r="IF278" s="118"/>
      <c r="IG278" s="118"/>
      <c r="IH278" s="118"/>
      <c r="II278" s="118"/>
      <c r="IJ278" s="118"/>
      <c r="IK278" s="118"/>
      <c r="IL278" s="118"/>
      <c r="IM278" s="118"/>
      <c r="IN278" s="118"/>
      <c r="IO278" s="118"/>
      <c r="IP278" s="118"/>
      <c r="IQ278" s="118"/>
      <c r="IR278" s="118"/>
      <c r="IS278" s="118"/>
      <c r="IT278" s="118"/>
      <c r="IU278" s="118"/>
      <c r="IV278" s="118"/>
      <c r="IW278" s="118"/>
      <c r="IX278" s="118"/>
      <c r="IY278" s="118"/>
      <c r="IZ278" s="118"/>
      <c r="JA278" s="118"/>
      <c r="JB278" s="118"/>
      <c r="JC278" s="118"/>
      <c r="JD278" s="118"/>
      <c r="JE278" s="118"/>
      <c r="JF278" s="118"/>
      <c r="JG278" s="118"/>
      <c r="JH278" s="118"/>
      <c r="JI278" s="118"/>
      <c r="JJ278" s="118"/>
      <c r="JK278" s="118"/>
      <c r="JL278" s="118"/>
      <c r="JM278" s="118"/>
      <c r="JN278" s="118"/>
      <c r="JO278" s="118"/>
      <c r="JP278" s="118"/>
      <c r="JQ278" s="118"/>
      <c r="JR278" s="118"/>
      <c r="JS278" s="118"/>
      <c r="JT278" s="118"/>
      <c r="JU278" s="118"/>
      <c r="JV278" s="118"/>
      <c r="JW278" s="118"/>
      <c r="JX278" s="118"/>
      <c r="JY278" s="118"/>
      <c r="JZ278" s="118"/>
      <c r="KA278" s="118"/>
      <c r="KB278" s="118"/>
      <c r="KC278" s="118"/>
      <c r="KD278" s="118"/>
      <c r="KE278" s="118"/>
      <c r="KF278" s="118"/>
      <c r="KG278" s="118"/>
      <c r="KH278" s="118"/>
      <c r="KI278" s="118"/>
      <c r="KJ278" s="118"/>
      <c r="KK278" s="118"/>
      <c r="KL278" s="118"/>
      <c r="KM278" s="118"/>
      <c r="KN278" s="118"/>
      <c r="KO278" s="118"/>
      <c r="KP278" s="118"/>
      <c r="KQ278" s="118"/>
      <c r="KR278" s="118"/>
      <c r="KS278" s="118"/>
      <c r="KT278" s="118"/>
      <c r="KU278" s="118"/>
      <c r="KV278" s="118"/>
      <c r="KW278" s="118"/>
      <c r="KX278" s="118"/>
      <c r="KY278" s="118"/>
      <c r="KZ278" s="118"/>
      <c r="LA278" s="118"/>
      <c r="LB278" s="118"/>
      <c r="LC278" s="118"/>
      <c r="LD278" s="118"/>
      <c r="LE278" s="118"/>
      <c r="LF278" s="118"/>
      <c r="LG278" s="118"/>
      <c r="LH278" s="118"/>
      <c r="LI278" s="118"/>
      <c r="LJ278" s="118"/>
      <c r="LK278" s="118"/>
      <c r="LL278" s="118"/>
      <c r="LM278" s="118"/>
      <c r="LN278" s="118"/>
      <c r="LO278" s="118"/>
      <c r="LP278" s="118"/>
      <c r="LQ278" s="118"/>
      <c r="LR278" s="118"/>
      <c r="LS278" s="118"/>
      <c r="LT278" s="118"/>
      <c r="LU278" s="118"/>
      <c r="LV278" s="118"/>
      <c r="LW278" s="118"/>
      <c r="LX278" s="118"/>
      <c r="LY278" s="118"/>
      <c r="LZ278" s="118"/>
      <c r="MA278" s="118"/>
      <c r="MB278" s="118"/>
      <c r="MC278" s="118"/>
      <c r="MD278" s="118"/>
      <c r="ME278" s="118"/>
      <c r="MF278" s="118"/>
      <c r="MG278" s="118"/>
      <c r="MH278" s="118"/>
      <c r="MI278" s="118"/>
      <c r="MJ278" s="118"/>
      <c r="MK278" s="118"/>
      <c r="ML278" s="118"/>
      <c r="MM278" s="118"/>
      <c r="MN278" s="118"/>
      <c r="MO278" s="118"/>
      <c r="MP278" s="118"/>
      <c r="MQ278" s="118"/>
      <c r="MR278" s="118"/>
      <c r="MS278" s="118"/>
      <c r="MT278" s="118"/>
      <c r="MU278" s="118"/>
      <c r="MV278" s="118"/>
      <c r="MW278" s="118"/>
      <c r="MX278" s="118"/>
      <c r="MY278" s="118"/>
      <c r="MZ278" s="118"/>
      <c r="NA278" s="118"/>
      <c r="NB278" s="118"/>
      <c r="NC278" s="118"/>
      <c r="ND278" s="118"/>
      <c r="NE278" s="118"/>
      <c r="NF278" s="118"/>
      <c r="NG278" s="118"/>
      <c r="NH278" s="118"/>
      <c r="NI278" s="118"/>
      <c r="NJ278" s="118"/>
      <c r="NK278" s="118"/>
      <c r="NL278" s="118"/>
      <c r="NM278" s="118"/>
      <c r="NN278" s="118"/>
      <c r="NO278" s="118"/>
      <c r="NP278" s="118"/>
      <c r="NQ278" s="118"/>
      <c r="NR278" s="118"/>
      <c r="NS278" s="118"/>
      <c r="NT278" s="118"/>
      <c r="NU278" s="118"/>
      <c r="NV278" s="118"/>
      <c r="NW278" s="118"/>
      <c r="NX278" s="118"/>
      <c r="NY278" s="118"/>
      <c r="NZ278" s="118"/>
      <c r="OA278" s="118"/>
      <c r="OB278" s="118"/>
      <c r="OC278" s="118"/>
      <c r="OD278" s="118"/>
      <c r="OE278" s="118"/>
      <c r="OF278" s="118"/>
      <c r="OG278" s="118"/>
      <c r="OH278" s="118"/>
      <c r="OI278" s="118"/>
      <c r="OJ278" s="118"/>
      <c r="OK278" s="118"/>
      <c r="OL278" s="118"/>
      <c r="OM278" s="118"/>
      <c r="ON278" s="118"/>
      <c r="OO278" s="118"/>
      <c r="OP278" s="118"/>
      <c r="OQ278" s="118"/>
      <c r="OR278" s="118"/>
      <c r="OS278" s="118"/>
      <c r="OT278" s="118"/>
      <c r="OU278" s="118"/>
      <c r="OV278" s="118"/>
      <c r="OW278" s="118"/>
      <c r="OX278" s="118"/>
      <c r="OY278" s="118"/>
      <c r="OZ278" s="118"/>
      <c r="PA278" s="118"/>
      <c r="PB278" s="118"/>
      <c r="PC278" s="118"/>
      <c r="PD278" s="118"/>
      <c r="PE278" s="118"/>
      <c r="PF278" s="118"/>
      <c r="PG278" s="118"/>
      <c r="PH278" s="118"/>
      <c r="PI278" s="118"/>
      <c r="PJ278" s="118"/>
      <c r="PK278" s="118"/>
      <c r="PL278" s="118"/>
      <c r="PM278" s="118"/>
      <c r="PN278" s="118"/>
      <c r="PO278" s="118"/>
      <c r="PP278" s="118"/>
      <c r="PQ278" s="118"/>
      <c r="PR278" s="118"/>
      <c r="PS278" s="118"/>
      <c r="PT278" s="118"/>
      <c r="PU278" s="118"/>
      <c r="PV278" s="118"/>
      <c r="PW278" s="118"/>
      <c r="PX278" s="118"/>
      <c r="PY278" s="118"/>
      <c r="PZ278" s="118"/>
      <c r="QA278" s="118"/>
      <c r="QB278" s="118"/>
      <c r="QC278" s="118"/>
      <c r="QD278" s="118"/>
      <c r="QE278" s="118"/>
      <c r="QF278" s="118"/>
      <c r="QG278" s="118"/>
      <c r="QH278" s="118"/>
      <c r="QI278" s="118"/>
      <c r="QJ278" s="118"/>
      <c r="QK278" s="118"/>
      <c r="QL278" s="118"/>
      <c r="QM278" s="118"/>
      <c r="QN278" s="118"/>
      <c r="QO278" s="118"/>
      <c r="QP278" s="118"/>
      <c r="QQ278" s="118"/>
      <c r="QR278" s="118"/>
      <c r="QS278" s="118"/>
      <c r="QT278" s="118"/>
      <c r="QU278" s="118"/>
      <c r="QV278" s="118"/>
      <c r="QW278" s="118"/>
      <c r="QX278" s="118"/>
      <c r="QY278" s="118"/>
      <c r="QZ278" s="118"/>
      <c r="RA278" s="118"/>
      <c r="RB278" s="118"/>
      <c r="RC278" s="118"/>
      <c r="RD278" s="118"/>
      <c r="RE278" s="118"/>
      <c r="RF278" s="118"/>
      <c r="RG278" s="118"/>
      <c r="RH278" s="118"/>
      <c r="RI278" s="118"/>
      <c r="RJ278" s="118"/>
      <c r="RK278" s="118"/>
      <c r="RL278" s="118"/>
      <c r="RM278" s="118"/>
      <c r="RN278" s="118"/>
      <c r="RO278" s="118"/>
      <c r="RP278" s="118"/>
      <c r="RQ278" s="118"/>
      <c r="RR278" s="118"/>
      <c r="RS278" s="118"/>
      <c r="RT278" s="118"/>
      <c r="RU278" s="118"/>
      <c r="RV278" s="118"/>
      <c r="RW278" s="118"/>
      <c r="RX278" s="118"/>
      <c r="RY278" s="118"/>
      <c r="RZ278" s="118"/>
      <c r="SA278" s="118"/>
      <c r="SB278" s="118"/>
      <c r="SC278" s="118"/>
      <c r="SD278" s="118"/>
      <c r="SE278" s="118"/>
      <c r="SF278" s="118"/>
      <c r="SG278" s="118"/>
      <c r="SH278" s="118"/>
      <c r="SI278" s="118"/>
      <c r="SJ278" s="118"/>
      <c r="SK278" s="118"/>
      <c r="SL278" s="118"/>
      <c r="SM278" s="118"/>
      <c r="SN278" s="118"/>
      <c r="SO278" s="118"/>
      <c r="SP278" s="118"/>
      <c r="SQ278" s="118"/>
      <c r="SR278" s="118"/>
      <c r="SS278" s="118"/>
      <c r="ST278" s="118"/>
      <c r="SU278" s="118"/>
      <c r="SV278" s="118"/>
      <c r="SW278" s="118"/>
      <c r="SX278" s="118"/>
      <c r="SY278" s="118"/>
      <c r="SZ278" s="118"/>
      <c r="TA278" s="118"/>
      <c r="TB278" s="118"/>
      <c r="TC278" s="118"/>
      <c r="TD278" s="118"/>
      <c r="TE278" s="118"/>
      <c r="TF278" s="118"/>
      <c r="TG278" s="118"/>
      <c r="TH278" s="118"/>
      <c r="TI278" s="118"/>
      <c r="TJ278" s="118"/>
      <c r="TK278" s="118"/>
      <c r="TL278" s="118"/>
      <c r="TM278" s="118"/>
      <c r="TN278" s="118"/>
      <c r="TO278" s="118"/>
      <c r="TP278" s="118"/>
      <c r="TQ278" s="118"/>
      <c r="TR278" s="118"/>
      <c r="TS278" s="118"/>
      <c r="TT278" s="118"/>
      <c r="TU278" s="118"/>
      <c r="TV278" s="118"/>
      <c r="TW278" s="118"/>
      <c r="TX278" s="118"/>
      <c r="TY278" s="118"/>
      <c r="TZ278" s="118"/>
      <c r="UA278" s="118"/>
      <c r="UB278" s="118"/>
      <c r="UC278" s="118"/>
      <c r="UD278" s="118"/>
      <c r="UE278" s="118"/>
      <c r="UF278" s="118"/>
      <c r="UG278" s="118"/>
      <c r="UH278" s="118"/>
      <c r="UI278" s="118"/>
      <c r="UJ278" s="118"/>
      <c r="UK278" s="118"/>
      <c r="UL278" s="118"/>
      <c r="UM278" s="118"/>
      <c r="UN278" s="118"/>
      <c r="UO278" s="118"/>
      <c r="UP278" s="118"/>
      <c r="UQ278" s="118"/>
      <c r="UR278" s="118"/>
      <c r="US278" s="118"/>
      <c r="UT278" s="118"/>
      <c r="UU278" s="118"/>
      <c r="UV278" s="118"/>
      <c r="UW278" s="118"/>
      <c r="UX278" s="118"/>
      <c r="UY278" s="118"/>
      <c r="UZ278" s="118"/>
      <c r="VA278" s="118"/>
      <c r="VB278" s="118"/>
      <c r="VC278" s="118"/>
      <c r="VD278" s="118"/>
      <c r="VE278" s="118"/>
      <c r="VF278" s="118"/>
      <c r="VG278" s="118"/>
      <c r="VH278" s="118"/>
      <c r="VI278" s="118"/>
      <c r="VJ278" s="118"/>
      <c r="VK278" s="118"/>
      <c r="VL278" s="118"/>
      <c r="VM278" s="118"/>
      <c r="VN278" s="118"/>
      <c r="VO278" s="118"/>
      <c r="VP278" s="118"/>
      <c r="VQ278" s="118"/>
      <c r="VR278" s="118"/>
      <c r="VS278" s="118"/>
      <c r="VT278" s="118"/>
      <c r="VU278" s="118"/>
      <c r="VV278" s="118"/>
      <c r="VW278" s="118"/>
      <c r="VX278" s="118"/>
      <c r="VY278" s="118"/>
      <c r="VZ278" s="118"/>
      <c r="WA278" s="118"/>
      <c r="WB278" s="118"/>
      <c r="WC278" s="118"/>
      <c r="WD278" s="118"/>
      <c r="WE278" s="118"/>
      <c r="WF278" s="118"/>
      <c r="WG278" s="118"/>
      <c r="WH278" s="118"/>
      <c r="WI278" s="118"/>
      <c r="WJ278" s="118"/>
      <c r="WK278" s="118"/>
      <c r="WL278" s="118"/>
      <c r="WM278" s="118"/>
      <c r="WN278" s="118"/>
      <c r="WO278" s="118"/>
      <c r="WP278" s="118"/>
      <c r="WQ278" s="118"/>
      <c r="WR278" s="118"/>
      <c r="WS278" s="118"/>
      <c r="WT278" s="118"/>
      <c r="WU278" s="118"/>
      <c r="WV278" s="118"/>
      <c r="WW278" s="118"/>
      <c r="WX278" s="118"/>
      <c r="WY278" s="118"/>
      <c r="WZ278" s="118"/>
      <c r="XA278" s="118"/>
      <c r="XB278" s="118"/>
      <c r="XC278" s="118"/>
      <c r="XD278" s="118"/>
      <c r="XE278" s="118"/>
      <c r="XF278" s="118"/>
      <c r="XG278" s="118"/>
      <c r="XH278" s="118"/>
      <c r="XI278" s="118"/>
      <c r="XJ278" s="118"/>
      <c r="XK278" s="118"/>
      <c r="XL278" s="118"/>
      <c r="XM278" s="118"/>
      <c r="XN278" s="118"/>
      <c r="XO278" s="118"/>
      <c r="XP278" s="118"/>
      <c r="XQ278" s="118"/>
      <c r="XR278" s="118"/>
      <c r="XS278" s="118"/>
      <c r="XT278" s="118"/>
      <c r="XU278" s="118"/>
      <c r="XV278" s="118"/>
      <c r="XW278" s="118"/>
      <c r="XX278" s="118"/>
      <c r="XY278" s="118"/>
      <c r="XZ278" s="118"/>
      <c r="YA278" s="118"/>
      <c r="YB278" s="118"/>
      <c r="YC278" s="118"/>
      <c r="YD278" s="118"/>
      <c r="YE278" s="118"/>
      <c r="YF278" s="118"/>
      <c r="YG278" s="118"/>
      <c r="YH278" s="118"/>
      <c r="YI278" s="118"/>
      <c r="YJ278" s="118"/>
      <c r="YK278" s="118"/>
      <c r="YL278" s="118"/>
      <c r="YM278" s="118"/>
      <c r="YN278" s="118"/>
      <c r="YO278" s="118"/>
      <c r="YP278" s="118"/>
      <c r="YQ278" s="118"/>
      <c r="YR278" s="118"/>
      <c r="YS278" s="118"/>
      <c r="YT278" s="118"/>
      <c r="YU278" s="118"/>
      <c r="YV278" s="118"/>
      <c r="YW278" s="118"/>
      <c r="YX278" s="118"/>
      <c r="YY278" s="118"/>
      <c r="YZ278" s="118"/>
      <c r="ZA278" s="118"/>
      <c r="ZB278" s="118"/>
      <c r="ZC278" s="118"/>
      <c r="ZD278" s="118"/>
      <c r="ZE278" s="118"/>
      <c r="ZF278" s="118"/>
      <c r="ZG278" s="118"/>
      <c r="ZH278" s="118"/>
      <c r="ZI278" s="118"/>
      <c r="ZJ278" s="118"/>
      <c r="ZK278" s="118"/>
      <c r="ZL278" s="118"/>
      <c r="ZM278" s="118"/>
      <c r="ZN278" s="118"/>
      <c r="ZO278" s="118"/>
      <c r="ZP278" s="118"/>
      <c r="ZQ278" s="118"/>
      <c r="ZR278" s="118"/>
      <c r="ZS278" s="118"/>
      <c r="ZT278" s="118"/>
      <c r="ZU278" s="118"/>
      <c r="ZV278" s="118"/>
      <c r="ZW278" s="118"/>
      <c r="ZX278" s="118"/>
      <c r="ZY278" s="118"/>
      <c r="ZZ278" s="118"/>
      <c r="AAA278" s="118"/>
      <c r="AAB278" s="118"/>
      <c r="AAC278" s="118"/>
      <c r="AAD278" s="118"/>
      <c r="AAE278" s="118"/>
      <c r="AAF278" s="118"/>
      <c r="AAG278" s="118"/>
      <c r="AAH278" s="118"/>
      <c r="AAI278" s="118"/>
      <c r="AAJ278" s="118"/>
      <c r="AAK278" s="118"/>
      <c r="AAL278" s="118"/>
      <c r="AAM278" s="118"/>
      <c r="AAN278" s="118"/>
      <c r="AAO278" s="118"/>
      <c r="AAP278" s="118"/>
      <c r="AAQ278" s="118"/>
      <c r="AAR278" s="118"/>
      <c r="AAS278" s="118"/>
      <c r="AAT278" s="118"/>
      <c r="AAU278" s="118"/>
      <c r="AAV278" s="118"/>
      <c r="AAW278" s="118"/>
      <c r="AAX278" s="118"/>
      <c r="AAY278" s="118"/>
      <c r="AAZ278" s="118"/>
      <c r="ABA278" s="118"/>
      <c r="ABB278" s="118"/>
      <c r="ABC278" s="118"/>
      <c r="ABD278" s="118"/>
      <c r="ABE278" s="118"/>
      <c r="ABF278" s="118"/>
      <c r="ABG278" s="118"/>
      <c r="ABH278" s="118"/>
      <c r="ABI278" s="118"/>
      <c r="ABJ278" s="118"/>
      <c r="ABK278" s="118"/>
      <c r="ABL278" s="118"/>
      <c r="ABM278" s="118"/>
      <c r="ABN278" s="118"/>
      <c r="ABO278" s="118"/>
      <c r="ABP278" s="118"/>
      <c r="ABQ278" s="118"/>
      <c r="ABR278" s="118"/>
      <c r="ABS278" s="118"/>
      <c r="ABT278" s="118"/>
      <c r="ABU278" s="118"/>
      <c r="ABV278" s="118"/>
      <c r="ABW278" s="118"/>
      <c r="ABX278" s="118"/>
      <c r="ABY278" s="118"/>
      <c r="ABZ278" s="118"/>
      <c r="ACA278" s="118"/>
      <c r="ACB278" s="118"/>
      <c r="ACC278" s="118"/>
      <c r="ACD278" s="118"/>
      <c r="ACE278" s="118"/>
      <c r="ACF278" s="118"/>
      <c r="ACG278" s="118"/>
      <c r="ACH278" s="118"/>
      <c r="ACI278" s="118"/>
      <c r="ACJ278" s="118"/>
      <c r="ACK278" s="118"/>
      <c r="ACL278" s="118"/>
      <c r="ACM278" s="118"/>
      <c r="ACN278" s="118"/>
      <c r="ACO278" s="118"/>
      <c r="ACP278" s="118"/>
      <c r="ACQ278" s="118"/>
      <c r="ACR278" s="118"/>
      <c r="ACS278" s="118"/>
      <c r="ACT278" s="118"/>
      <c r="ACU278" s="118"/>
      <c r="ACV278" s="118"/>
      <c r="ACW278" s="118"/>
      <c r="ACX278" s="118"/>
      <c r="ACY278" s="118"/>
      <c r="ACZ278" s="118"/>
      <c r="ADA278" s="118"/>
      <c r="ADB278" s="118"/>
      <c r="ADC278" s="118"/>
      <c r="ADD278" s="118"/>
      <c r="ADE278" s="118"/>
      <c r="ADF278" s="118"/>
      <c r="ADG278" s="118"/>
      <c r="ADH278" s="118"/>
      <c r="ADI278" s="118"/>
      <c r="ADJ278" s="118"/>
      <c r="ADK278" s="118"/>
      <c r="ADL278" s="118"/>
      <c r="ADM278" s="118"/>
      <c r="ADN278" s="118"/>
      <c r="ADO278" s="118"/>
      <c r="ADP278" s="118"/>
      <c r="ADQ278" s="118"/>
      <c r="ADR278" s="118"/>
      <c r="ADS278" s="118"/>
      <c r="ADT278" s="118"/>
      <c r="ADU278" s="118"/>
      <c r="ADV278" s="118"/>
      <c r="ADW278" s="118"/>
      <c r="ADX278" s="118"/>
      <c r="ADY278" s="118"/>
      <c r="ADZ278" s="118"/>
      <c r="AEA278" s="118"/>
      <c r="AEB278" s="118"/>
      <c r="AEC278" s="118"/>
      <c r="AED278" s="118"/>
      <c r="AEE278" s="118"/>
      <c r="AEF278" s="118"/>
      <c r="AEG278" s="118"/>
      <c r="AEH278" s="118"/>
      <c r="AEI278" s="118"/>
      <c r="AEJ278" s="118"/>
      <c r="AEK278" s="118"/>
      <c r="AEL278" s="118"/>
      <c r="AEM278" s="118"/>
      <c r="AEN278" s="118"/>
      <c r="AEO278" s="118"/>
      <c r="AEP278" s="118"/>
      <c r="AEQ278" s="118"/>
      <c r="AER278" s="118"/>
      <c r="AES278" s="118"/>
      <c r="AET278" s="118"/>
      <c r="AEU278" s="118"/>
      <c r="AEV278" s="118"/>
      <c r="AEW278" s="118"/>
      <c r="AEX278" s="118"/>
      <c r="AEY278" s="118"/>
      <c r="AEZ278" s="118"/>
      <c r="AFA278" s="118"/>
      <c r="AFB278" s="118"/>
      <c r="AFC278" s="118"/>
      <c r="AFD278" s="118"/>
      <c r="AFE278" s="118"/>
      <c r="AFF278" s="118"/>
      <c r="AFG278" s="118"/>
      <c r="AFH278" s="118"/>
      <c r="AFI278" s="118"/>
      <c r="AFJ278" s="118"/>
      <c r="AFK278" s="118"/>
      <c r="AFL278" s="118"/>
      <c r="AFM278" s="118"/>
      <c r="AFN278" s="118"/>
      <c r="AFO278" s="118"/>
      <c r="AFP278" s="118"/>
      <c r="AFQ278" s="118"/>
      <c r="AFR278" s="118"/>
      <c r="AFS278" s="118"/>
      <c r="AFT278" s="118"/>
      <c r="AFU278" s="118"/>
      <c r="AFV278" s="118"/>
      <c r="AFW278" s="118"/>
      <c r="AFX278" s="118"/>
      <c r="AFY278" s="118"/>
      <c r="AFZ278" s="118"/>
      <c r="AGA278" s="118"/>
      <c r="AGB278" s="118"/>
      <c r="AGC278" s="118"/>
      <c r="AGD278" s="118"/>
      <c r="AGE278" s="118"/>
      <c r="AGF278" s="118"/>
      <c r="AGG278" s="118"/>
      <c r="AGH278" s="118"/>
      <c r="AGI278" s="118"/>
      <c r="AGJ278" s="118"/>
      <c r="AGK278" s="118"/>
      <c r="AGL278" s="118"/>
      <c r="AGM278" s="118"/>
      <c r="AGN278" s="118"/>
      <c r="AGO278" s="118"/>
      <c r="AGP278" s="118"/>
      <c r="AGQ278" s="118"/>
      <c r="AGR278" s="118"/>
      <c r="AGS278" s="118"/>
      <c r="AGT278" s="118"/>
      <c r="AGU278" s="118"/>
      <c r="AGV278" s="118"/>
      <c r="AGW278" s="118"/>
      <c r="AGX278" s="118"/>
      <c r="AGY278" s="118"/>
      <c r="AGZ278" s="118"/>
      <c r="AHA278" s="118"/>
      <c r="AHB278" s="118"/>
      <c r="AHC278" s="118"/>
      <c r="AHD278" s="118"/>
      <c r="AHE278" s="118"/>
      <c r="AHF278" s="118"/>
      <c r="AHG278" s="118"/>
      <c r="AHH278" s="118"/>
      <c r="AHI278" s="118"/>
      <c r="AHJ278" s="118"/>
      <c r="AHK278" s="118"/>
      <c r="AHL278" s="118"/>
      <c r="AHM278" s="118"/>
      <c r="AHN278" s="118"/>
      <c r="AHO278" s="118"/>
      <c r="AHP278" s="118"/>
      <c r="AHQ278" s="118"/>
      <c r="AHR278" s="118"/>
      <c r="AHS278" s="118"/>
      <c r="AHT278" s="118"/>
      <c r="AHU278" s="118"/>
      <c r="AHV278" s="118"/>
      <c r="AHW278" s="118"/>
      <c r="AHX278" s="118"/>
      <c r="AHY278" s="118"/>
      <c r="AHZ278" s="118"/>
      <c r="AIA278" s="118"/>
      <c r="AIB278" s="118"/>
      <c r="AIC278" s="118"/>
      <c r="AID278" s="118"/>
      <c r="AIE278" s="118"/>
      <c r="AIF278" s="118"/>
      <c r="AIG278" s="118"/>
      <c r="AIH278" s="118"/>
      <c r="AII278" s="118"/>
      <c r="AIJ278" s="118"/>
      <c r="AIK278" s="118"/>
      <c r="AIL278" s="118"/>
      <c r="AIM278" s="118"/>
      <c r="AIN278" s="118"/>
      <c r="AIO278" s="118"/>
      <c r="AIP278" s="118"/>
      <c r="AIQ278" s="118"/>
      <c r="AIR278" s="118"/>
      <c r="AIS278" s="118"/>
      <c r="AIT278" s="118"/>
      <c r="AIU278" s="118"/>
      <c r="AIV278" s="118"/>
      <c r="AIW278" s="118"/>
      <c r="AIX278" s="118"/>
      <c r="AIY278" s="118"/>
      <c r="AIZ278" s="118"/>
      <c r="AJA278" s="118"/>
      <c r="AJB278" s="118"/>
      <c r="AJC278" s="118"/>
      <c r="AJD278" s="118"/>
      <c r="AJE278" s="118"/>
      <c r="AJF278" s="118"/>
      <c r="AJG278" s="118"/>
      <c r="AJH278" s="118"/>
      <c r="AJI278" s="118"/>
      <c r="AJJ278" s="118"/>
      <c r="AJK278" s="118"/>
      <c r="AJL278" s="118"/>
      <c r="AJM278" s="118"/>
      <c r="AJN278" s="118"/>
      <c r="AJO278" s="118"/>
      <c r="AJP278" s="118"/>
      <c r="AJQ278" s="118"/>
      <c r="AJR278" s="118"/>
      <c r="AJS278" s="118"/>
      <c r="AJT278" s="118"/>
      <c r="AJU278" s="118"/>
      <c r="AJV278" s="118"/>
      <c r="AJW278" s="118"/>
      <c r="AJX278" s="118"/>
      <c r="AJY278" s="118"/>
      <c r="AJZ278" s="118"/>
      <c r="AKA278" s="118"/>
      <c r="AKB278" s="118"/>
      <c r="AKC278" s="118"/>
      <c r="AKD278" s="118"/>
      <c r="AKE278" s="118"/>
      <c r="AKF278" s="118"/>
      <c r="AKG278" s="118"/>
      <c r="AKH278" s="118"/>
      <c r="AKI278" s="118"/>
      <c r="AKJ278" s="118"/>
      <c r="AKK278" s="118"/>
      <c r="AKL278" s="118"/>
      <c r="AKM278" s="118"/>
      <c r="AKN278" s="118"/>
      <c r="AKO278" s="118"/>
      <c r="AKP278" s="118"/>
      <c r="AKQ278" s="118"/>
      <c r="AKR278" s="118"/>
      <c r="AKS278" s="118"/>
      <c r="AKT278" s="118"/>
      <c r="AKU278" s="118"/>
      <c r="AKV278" s="118"/>
      <c r="AKW278" s="118"/>
      <c r="AKX278" s="118"/>
      <c r="AKY278" s="118"/>
      <c r="AKZ278" s="118"/>
      <c r="ALA278" s="118"/>
      <c r="ALB278" s="118"/>
      <c r="ALC278" s="118"/>
      <c r="ALD278" s="118"/>
      <c r="ALE278" s="118"/>
      <c r="ALF278" s="118"/>
      <c r="ALG278" s="118"/>
      <c r="ALH278" s="118"/>
      <c r="ALI278" s="118"/>
      <c r="ALJ278" s="118"/>
      <c r="ALK278" s="118"/>
      <c r="ALL278" s="118"/>
      <c r="ALM278" s="118"/>
      <c r="ALN278" s="118"/>
      <c r="ALO278" s="118"/>
      <c r="ALP278" s="118"/>
      <c r="ALQ278" s="118"/>
      <c r="ALR278" s="118"/>
      <c r="ALS278" s="118"/>
      <c r="ALT278" s="118"/>
      <c r="ALU278" s="118"/>
      <c r="ALV278" s="118"/>
      <c r="ALW278" s="118"/>
      <c r="ALX278" s="118"/>
      <c r="ALY278" s="118"/>
      <c r="ALZ278" s="118"/>
      <c r="AMA278" s="118"/>
      <c r="AMB278" s="118"/>
      <c r="AMC278" s="118"/>
      <c r="AMD278" s="118"/>
      <c r="AME278" s="118"/>
      <c r="AMF278" s="118"/>
      <c r="AMG278" s="118"/>
      <c r="AMH278" s="118"/>
    </row>
    <row r="279" spans="1:1022" x14ac:dyDescent="0.25">
      <c r="A279" s="290" t="s">
        <v>982</v>
      </c>
      <c r="B279" s="163">
        <v>278</v>
      </c>
      <c r="C279" s="166" t="s">
        <v>983</v>
      </c>
      <c r="D279" s="182" t="s">
        <v>984</v>
      </c>
      <c r="E279" s="429"/>
      <c r="F279" s="201"/>
      <c r="G279" s="180"/>
      <c r="H279" s="180"/>
      <c r="I279" s="319"/>
      <c r="J279" s="344"/>
      <c r="K279" s="140"/>
      <c r="L279" s="140"/>
      <c r="M279" s="140"/>
      <c r="N279" s="140"/>
      <c r="O279" s="140"/>
      <c r="P279" s="140"/>
      <c r="Q279" s="140"/>
      <c r="R279" s="140"/>
      <c r="S279" s="140"/>
      <c r="T279" s="140"/>
      <c r="U279" s="140"/>
      <c r="V279" s="219">
        <f t="shared" si="171"/>
        <v>100</v>
      </c>
      <c r="W279" s="219">
        <f t="shared" si="163"/>
        <v>100</v>
      </c>
      <c r="X279" s="219">
        <f t="shared" si="162"/>
        <v>100</v>
      </c>
      <c r="Y279" s="219">
        <f t="shared" si="156"/>
        <v>100</v>
      </c>
      <c r="Z279" s="219">
        <f t="shared" si="157"/>
        <v>100</v>
      </c>
      <c r="AA279" s="220">
        <f t="shared" si="169"/>
        <v>100</v>
      </c>
      <c r="AB279" s="220">
        <f t="shared" si="170"/>
        <v>100</v>
      </c>
      <c r="AC279" s="220">
        <f t="shared" si="160"/>
        <v>100</v>
      </c>
      <c r="AD279" s="416">
        <f t="shared" si="168"/>
        <v>100</v>
      </c>
      <c r="AE279" s="416">
        <f t="shared" si="161"/>
        <v>100</v>
      </c>
      <c r="AF279" s="212">
        <f t="shared" si="164"/>
        <v>100</v>
      </c>
      <c r="AG279" s="212">
        <f t="shared" si="165"/>
        <v>100</v>
      </c>
      <c r="AH279" s="212">
        <f t="shared" si="166"/>
        <v>100</v>
      </c>
      <c r="AI279" s="212">
        <f t="shared" si="167"/>
        <v>100</v>
      </c>
      <c r="AJ279" s="214"/>
      <c r="AK279" s="163">
        <v>1</v>
      </c>
      <c r="AL279" s="135"/>
      <c r="AM279" s="214"/>
      <c r="AN279" s="118"/>
      <c r="AO279" s="118"/>
      <c r="AP279" s="118"/>
      <c r="AQ279" s="234" t="s">
        <v>24927</v>
      </c>
      <c r="AR279" s="118"/>
      <c r="AS279" s="118"/>
      <c r="AT279" s="118"/>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c r="CD279" s="412"/>
      <c r="CE279" s="412"/>
      <c r="CF279" s="412"/>
      <c r="CG279" s="412"/>
      <c r="CH279" s="412"/>
      <c r="CI279" s="412"/>
      <c r="CJ279" s="412"/>
      <c r="CK279" s="412"/>
      <c r="CL279" s="412"/>
      <c r="CM279" s="412"/>
      <c r="CN279" s="412"/>
      <c r="CO279" s="412"/>
      <c r="CP279" s="412"/>
      <c r="CQ279" s="412"/>
      <c r="CR279" s="412"/>
      <c r="CS279" s="412"/>
      <c r="CT279" s="412"/>
      <c r="CU279" s="412"/>
      <c r="CV279" s="412"/>
      <c r="CW279" s="412"/>
      <c r="CX279" s="412"/>
      <c r="CY279" s="412"/>
      <c r="CZ279" s="412"/>
      <c r="DA279" s="412"/>
      <c r="DB279" s="412"/>
      <c r="DC279" s="412"/>
      <c r="DD279" s="412"/>
      <c r="DE279" s="412"/>
      <c r="DF279" s="412"/>
      <c r="DG279" s="412"/>
      <c r="DH279" s="412"/>
      <c r="DI279" s="412"/>
      <c r="DJ279" s="412"/>
      <c r="DK279" s="412"/>
      <c r="DL279" s="412"/>
      <c r="DM279" s="412"/>
      <c r="DN279" s="412"/>
      <c r="DO279" s="412"/>
      <c r="DP279" s="412"/>
      <c r="DQ279" s="412"/>
      <c r="DR279" s="412"/>
      <c r="DS279" s="412"/>
      <c r="DT279" s="412"/>
      <c r="DU279" s="412"/>
      <c r="DV279" s="412"/>
      <c r="DW279" s="412"/>
      <c r="DX279" s="412"/>
      <c r="DY279" s="412"/>
      <c r="DZ279" s="412"/>
      <c r="EA279" s="412"/>
      <c r="EB279" s="412"/>
      <c r="EC279" s="412"/>
      <c r="ED279" s="412"/>
      <c r="EE279" s="412"/>
      <c r="EF279" s="412"/>
      <c r="EG279" s="412"/>
      <c r="EH279" s="412"/>
      <c r="EI279" s="412"/>
      <c r="EJ279" s="412"/>
      <c r="EK279" s="412"/>
      <c r="EL279" s="412"/>
      <c r="EM279" s="412"/>
      <c r="EN279" s="412"/>
      <c r="EO279" s="412"/>
      <c r="EP279" s="412"/>
      <c r="EQ279" s="412"/>
      <c r="ER279" s="412"/>
      <c r="ES279" s="412"/>
      <c r="ET279" s="412"/>
      <c r="EU279" s="412"/>
      <c r="EV279" s="412"/>
      <c r="EW279" s="412"/>
      <c r="EX279" s="412"/>
      <c r="EY279" s="412"/>
      <c r="EZ279" s="412"/>
      <c r="FA279" s="412"/>
      <c r="FB279" s="412"/>
      <c r="FC279" s="412"/>
      <c r="FD279" s="412"/>
      <c r="FE279" s="412"/>
      <c r="FF279" s="412"/>
      <c r="FG279" s="412"/>
      <c r="FH279" s="412"/>
      <c r="FI279" s="412"/>
      <c r="FJ279" s="412"/>
      <c r="FK279" s="412"/>
      <c r="FL279" s="412"/>
      <c r="FM279" s="412"/>
      <c r="FN279" s="412"/>
      <c r="FO279" s="412"/>
      <c r="FP279" s="412"/>
      <c r="FQ279" s="412"/>
      <c r="FR279" s="412"/>
      <c r="FS279" s="412"/>
      <c r="FT279" s="412"/>
      <c r="FU279" s="412"/>
      <c r="FV279" s="412"/>
      <c r="FW279" s="412"/>
      <c r="FX279" s="412"/>
      <c r="FY279" s="412"/>
      <c r="FZ279" s="412"/>
      <c r="GA279" s="412"/>
      <c r="GB279" s="412"/>
      <c r="GC279" s="412"/>
      <c r="GD279" s="412"/>
      <c r="GE279" s="412"/>
      <c r="GF279" s="412"/>
      <c r="GG279" s="412"/>
      <c r="GH279" s="412"/>
      <c r="GI279" s="412"/>
      <c r="GJ279" s="412"/>
      <c r="GK279" s="412"/>
      <c r="GL279" s="412"/>
      <c r="GM279" s="412"/>
      <c r="GN279" s="412"/>
      <c r="GO279" s="412"/>
      <c r="GP279" s="412"/>
      <c r="GQ279" s="412"/>
      <c r="GR279" s="412"/>
      <c r="GS279" s="412"/>
      <c r="GT279" s="412"/>
      <c r="GU279" s="412"/>
      <c r="GV279" s="412"/>
      <c r="GW279" s="412"/>
      <c r="GX279" s="412"/>
      <c r="GY279" s="412"/>
      <c r="GZ279" s="412"/>
      <c r="HA279" s="412"/>
      <c r="HB279" s="412"/>
      <c r="HC279" s="412"/>
      <c r="HD279" s="412"/>
      <c r="HE279" s="412"/>
      <c r="HF279" s="412"/>
      <c r="HG279" s="412"/>
      <c r="HH279" s="412"/>
      <c r="HI279" s="412"/>
      <c r="HJ279" s="412"/>
      <c r="HK279" s="412"/>
      <c r="HL279" s="412"/>
      <c r="HM279" s="412"/>
      <c r="HN279" s="412"/>
      <c r="HO279" s="412"/>
      <c r="HP279" s="412"/>
      <c r="HQ279" s="412"/>
      <c r="HR279" s="412"/>
      <c r="HS279" s="412"/>
      <c r="HT279" s="412"/>
      <c r="HU279" s="412"/>
      <c r="HV279" s="412"/>
      <c r="HW279" s="412"/>
      <c r="HX279" s="412"/>
      <c r="HY279" s="412"/>
      <c r="HZ279" s="412"/>
      <c r="IA279" s="412"/>
      <c r="IB279" s="412"/>
      <c r="IC279" s="412"/>
      <c r="ID279" s="412"/>
      <c r="IE279" s="412"/>
      <c r="IF279" s="412"/>
      <c r="IG279" s="412"/>
      <c r="IH279" s="412"/>
      <c r="II279" s="412"/>
      <c r="IJ279" s="412"/>
      <c r="IK279" s="412"/>
      <c r="IL279" s="412"/>
      <c r="IM279" s="412"/>
      <c r="IN279" s="412"/>
      <c r="IO279" s="412"/>
      <c r="IP279" s="412"/>
      <c r="IQ279" s="412"/>
      <c r="IR279" s="412"/>
      <c r="IS279" s="412"/>
      <c r="IT279" s="412"/>
      <c r="IU279" s="412"/>
      <c r="IV279" s="412"/>
      <c r="IW279" s="412"/>
      <c r="IX279" s="412"/>
      <c r="IY279" s="412"/>
      <c r="IZ279" s="412"/>
      <c r="JA279" s="412"/>
      <c r="JB279" s="412"/>
      <c r="JC279" s="412"/>
      <c r="JD279" s="412"/>
      <c r="JE279" s="412"/>
      <c r="JF279" s="412"/>
      <c r="JG279" s="412"/>
      <c r="JH279" s="412"/>
      <c r="JI279" s="412"/>
      <c r="JJ279" s="412"/>
      <c r="JK279" s="412"/>
      <c r="JL279" s="412"/>
      <c r="JM279" s="412"/>
      <c r="JN279" s="412"/>
      <c r="JO279" s="412"/>
      <c r="JP279" s="412"/>
      <c r="JQ279" s="412"/>
      <c r="JR279" s="412"/>
      <c r="JS279" s="412"/>
      <c r="JT279" s="412"/>
      <c r="JU279" s="412"/>
      <c r="JV279" s="412"/>
      <c r="JW279" s="412"/>
      <c r="JX279" s="412"/>
      <c r="JY279" s="412"/>
      <c r="JZ279" s="412"/>
      <c r="KA279" s="412"/>
      <c r="KB279" s="412"/>
      <c r="KC279" s="412"/>
      <c r="KD279" s="412"/>
      <c r="KE279" s="412"/>
      <c r="KF279" s="412"/>
      <c r="KG279" s="412"/>
      <c r="KH279" s="412"/>
      <c r="KI279" s="412"/>
      <c r="KJ279" s="412"/>
      <c r="KK279" s="412"/>
      <c r="KL279" s="412"/>
      <c r="KM279" s="412"/>
      <c r="KN279" s="412"/>
      <c r="KO279" s="412"/>
      <c r="KP279" s="412"/>
      <c r="KQ279" s="412"/>
      <c r="KR279" s="412"/>
      <c r="KS279" s="412"/>
      <c r="KT279" s="412"/>
      <c r="KU279" s="412"/>
      <c r="KV279" s="412"/>
      <c r="KW279" s="412"/>
      <c r="KX279" s="412"/>
      <c r="KY279" s="412"/>
      <c r="KZ279" s="412"/>
      <c r="LA279" s="412"/>
      <c r="LB279" s="412"/>
      <c r="LC279" s="412"/>
      <c r="LD279" s="412"/>
      <c r="LE279" s="412"/>
      <c r="LF279" s="412"/>
      <c r="LG279" s="412"/>
      <c r="LH279" s="412"/>
      <c r="LI279" s="412"/>
      <c r="LJ279" s="412"/>
      <c r="LK279" s="412"/>
      <c r="LL279" s="412"/>
      <c r="LM279" s="412"/>
      <c r="LN279" s="412"/>
      <c r="LO279" s="412"/>
      <c r="LP279" s="412"/>
      <c r="LQ279" s="412"/>
      <c r="LR279" s="412"/>
      <c r="LS279" s="412"/>
      <c r="LT279" s="412"/>
      <c r="LU279" s="412"/>
      <c r="LV279" s="412"/>
      <c r="LW279" s="412"/>
      <c r="LX279" s="412"/>
      <c r="LY279" s="412"/>
      <c r="LZ279" s="412"/>
      <c r="MA279" s="412"/>
      <c r="MB279" s="412"/>
      <c r="MC279" s="412"/>
      <c r="MD279" s="412"/>
      <c r="ME279" s="412"/>
      <c r="MF279" s="412"/>
      <c r="MG279" s="412"/>
      <c r="MH279" s="412"/>
      <c r="MI279" s="412"/>
      <c r="MJ279" s="412"/>
      <c r="MK279" s="412"/>
      <c r="ML279" s="412"/>
      <c r="MM279" s="412"/>
      <c r="MN279" s="412"/>
      <c r="MO279" s="412"/>
      <c r="MP279" s="412"/>
      <c r="MQ279" s="412"/>
      <c r="MR279" s="412"/>
      <c r="MS279" s="412"/>
      <c r="MT279" s="412"/>
      <c r="MU279" s="412"/>
      <c r="MV279" s="412"/>
      <c r="MW279" s="412"/>
      <c r="MX279" s="412"/>
      <c r="MY279" s="412"/>
      <c r="MZ279" s="412"/>
      <c r="NA279" s="412"/>
      <c r="NB279" s="412"/>
      <c r="NC279" s="412"/>
      <c r="ND279" s="412"/>
      <c r="NE279" s="412"/>
      <c r="NF279" s="412"/>
      <c r="NG279" s="412"/>
      <c r="NH279" s="412"/>
      <c r="NI279" s="412"/>
      <c r="NJ279" s="412"/>
      <c r="NK279" s="412"/>
      <c r="NL279" s="412"/>
      <c r="NM279" s="412"/>
      <c r="NN279" s="412"/>
      <c r="NO279" s="412"/>
      <c r="NP279" s="412"/>
      <c r="NQ279" s="412"/>
      <c r="NR279" s="412"/>
      <c r="NS279" s="412"/>
      <c r="NT279" s="412"/>
      <c r="NU279" s="412"/>
      <c r="NV279" s="412"/>
      <c r="NW279" s="412"/>
      <c r="NX279" s="412"/>
      <c r="NY279" s="412"/>
      <c r="NZ279" s="412"/>
      <c r="OA279" s="412"/>
      <c r="OB279" s="412"/>
      <c r="OC279" s="412"/>
      <c r="OD279" s="412"/>
      <c r="OE279" s="412"/>
      <c r="OF279" s="412"/>
      <c r="OG279" s="412"/>
      <c r="OH279" s="412"/>
      <c r="OI279" s="412"/>
      <c r="OJ279" s="412"/>
      <c r="OK279" s="412"/>
      <c r="OL279" s="412"/>
      <c r="OM279" s="412"/>
      <c r="ON279" s="412"/>
      <c r="OO279" s="412"/>
      <c r="OP279" s="412"/>
      <c r="OQ279" s="412"/>
      <c r="OR279" s="412"/>
      <c r="OS279" s="412"/>
      <c r="OT279" s="412"/>
      <c r="OU279" s="412"/>
      <c r="OV279" s="412"/>
      <c r="OW279" s="412"/>
      <c r="OX279" s="412"/>
      <c r="OY279" s="412"/>
      <c r="OZ279" s="412"/>
      <c r="PA279" s="412"/>
      <c r="PB279" s="412"/>
      <c r="PC279" s="412"/>
      <c r="PD279" s="412"/>
      <c r="PE279" s="412"/>
      <c r="PF279" s="412"/>
      <c r="PG279" s="412"/>
      <c r="PH279" s="412"/>
      <c r="PI279" s="412"/>
      <c r="PJ279" s="412"/>
      <c r="PK279" s="412"/>
      <c r="PL279" s="412"/>
      <c r="PM279" s="412"/>
      <c r="PN279" s="412"/>
      <c r="PO279" s="412"/>
      <c r="PP279" s="412"/>
      <c r="PQ279" s="412"/>
      <c r="PR279" s="412"/>
      <c r="PS279" s="412"/>
      <c r="PT279" s="412"/>
      <c r="PU279" s="412"/>
      <c r="PV279" s="412"/>
      <c r="PW279" s="412"/>
      <c r="PX279" s="412"/>
      <c r="PY279" s="412"/>
      <c r="PZ279" s="412"/>
      <c r="QA279" s="412"/>
      <c r="QB279" s="412"/>
      <c r="QC279" s="412"/>
      <c r="QD279" s="412"/>
      <c r="QE279" s="412"/>
      <c r="QF279" s="412"/>
      <c r="QG279" s="412"/>
      <c r="QH279" s="412"/>
      <c r="QI279" s="412"/>
      <c r="QJ279" s="412"/>
      <c r="QK279" s="412"/>
      <c r="QL279" s="412"/>
      <c r="QM279" s="412"/>
      <c r="QN279" s="412"/>
      <c r="QO279" s="412"/>
      <c r="QP279" s="412"/>
      <c r="QQ279" s="412"/>
      <c r="QR279" s="412"/>
      <c r="QS279" s="412"/>
      <c r="QT279" s="412"/>
      <c r="QU279" s="412"/>
      <c r="QV279" s="412"/>
      <c r="QW279" s="412"/>
      <c r="QX279" s="412"/>
      <c r="QY279" s="412"/>
      <c r="QZ279" s="412"/>
      <c r="RA279" s="412"/>
      <c r="RB279" s="412"/>
      <c r="RC279" s="412"/>
      <c r="RD279" s="412"/>
      <c r="RE279" s="412"/>
      <c r="RF279" s="412"/>
      <c r="RG279" s="412"/>
      <c r="RH279" s="412"/>
      <c r="RI279" s="412"/>
      <c r="RJ279" s="412"/>
      <c r="RK279" s="412"/>
      <c r="RL279" s="412"/>
      <c r="RM279" s="412"/>
      <c r="RN279" s="412"/>
      <c r="RO279" s="412"/>
      <c r="RP279" s="412"/>
      <c r="RQ279" s="412"/>
      <c r="RR279" s="412"/>
      <c r="RS279" s="412"/>
      <c r="RT279" s="412"/>
      <c r="RU279" s="412"/>
      <c r="RV279" s="412"/>
      <c r="RW279" s="412"/>
      <c r="RX279" s="412"/>
      <c r="RY279" s="412"/>
      <c r="RZ279" s="412"/>
      <c r="SA279" s="412"/>
      <c r="SB279" s="412"/>
      <c r="SC279" s="412"/>
      <c r="SD279" s="412"/>
      <c r="SE279" s="412"/>
      <c r="SF279" s="412"/>
      <c r="SG279" s="412"/>
      <c r="SH279" s="412"/>
      <c r="SI279" s="412"/>
      <c r="SJ279" s="412"/>
      <c r="SK279" s="412"/>
      <c r="SL279" s="412"/>
      <c r="SM279" s="412"/>
      <c r="SN279" s="412"/>
      <c r="SO279" s="412"/>
      <c r="SP279" s="412"/>
      <c r="SQ279" s="412"/>
      <c r="SR279" s="412"/>
      <c r="SS279" s="412"/>
      <c r="ST279" s="412"/>
      <c r="SU279" s="412"/>
      <c r="SV279" s="412"/>
      <c r="SW279" s="412"/>
      <c r="SX279" s="412"/>
      <c r="SY279" s="412"/>
      <c r="SZ279" s="412"/>
      <c r="TA279" s="412"/>
      <c r="TB279" s="412"/>
      <c r="TC279" s="412"/>
      <c r="TD279" s="412"/>
      <c r="TE279" s="412"/>
      <c r="TF279" s="412"/>
      <c r="TG279" s="412"/>
      <c r="TH279" s="412"/>
      <c r="TI279" s="412"/>
      <c r="TJ279" s="412"/>
      <c r="TK279" s="412"/>
      <c r="TL279" s="412"/>
      <c r="TM279" s="412"/>
      <c r="TN279" s="412"/>
      <c r="TO279" s="412"/>
      <c r="TP279" s="412"/>
      <c r="TQ279" s="412"/>
      <c r="TR279" s="412"/>
      <c r="TS279" s="412"/>
      <c r="TT279" s="412"/>
      <c r="TU279" s="412"/>
      <c r="TV279" s="412"/>
      <c r="TW279" s="412"/>
      <c r="TX279" s="412"/>
      <c r="TY279" s="412"/>
      <c r="TZ279" s="412"/>
      <c r="UA279" s="412"/>
      <c r="UB279" s="412"/>
      <c r="UC279" s="412"/>
      <c r="UD279" s="412"/>
      <c r="UE279" s="412"/>
      <c r="UF279" s="412"/>
      <c r="UG279" s="412"/>
      <c r="UH279" s="412"/>
      <c r="UI279" s="412"/>
      <c r="UJ279" s="412"/>
      <c r="UK279" s="412"/>
      <c r="UL279" s="412"/>
      <c r="UM279" s="412"/>
      <c r="UN279" s="412"/>
      <c r="UO279" s="412"/>
      <c r="UP279" s="412"/>
      <c r="UQ279" s="412"/>
      <c r="UR279" s="412"/>
      <c r="US279" s="412"/>
      <c r="UT279" s="412"/>
      <c r="UU279" s="412"/>
      <c r="UV279" s="412"/>
      <c r="UW279" s="412"/>
      <c r="UX279" s="412"/>
      <c r="UY279" s="412"/>
      <c r="UZ279" s="412"/>
      <c r="VA279" s="412"/>
      <c r="VB279" s="412"/>
      <c r="VC279" s="412"/>
      <c r="VD279" s="412"/>
      <c r="VE279" s="412"/>
      <c r="VF279" s="412"/>
      <c r="VG279" s="412"/>
      <c r="VH279" s="412"/>
      <c r="VI279" s="412"/>
      <c r="VJ279" s="412"/>
      <c r="VK279" s="412"/>
      <c r="VL279" s="412"/>
      <c r="VM279" s="412"/>
      <c r="VN279" s="412"/>
      <c r="VO279" s="412"/>
      <c r="VP279" s="412"/>
      <c r="VQ279" s="412"/>
      <c r="VR279" s="412"/>
      <c r="VS279" s="412"/>
      <c r="VT279" s="412"/>
      <c r="VU279" s="412"/>
      <c r="VV279" s="412"/>
      <c r="VW279" s="412"/>
      <c r="VX279" s="412"/>
      <c r="VY279" s="412"/>
      <c r="VZ279" s="412"/>
      <c r="WA279" s="412"/>
      <c r="WB279" s="412"/>
      <c r="WC279" s="412"/>
      <c r="WD279" s="412"/>
      <c r="WE279" s="412"/>
      <c r="WF279" s="412"/>
      <c r="WG279" s="412"/>
      <c r="WH279" s="412"/>
      <c r="WI279" s="412"/>
      <c r="WJ279" s="412"/>
      <c r="WK279" s="412"/>
      <c r="WL279" s="412"/>
      <c r="WM279" s="412"/>
      <c r="WN279" s="412"/>
      <c r="WO279" s="412"/>
      <c r="WP279" s="412"/>
      <c r="WQ279" s="412"/>
      <c r="WR279" s="412"/>
      <c r="WS279" s="412"/>
      <c r="WT279" s="412"/>
      <c r="WU279" s="412"/>
      <c r="WV279" s="412"/>
      <c r="WW279" s="412"/>
      <c r="WX279" s="412"/>
      <c r="WY279" s="412"/>
      <c r="WZ279" s="412"/>
      <c r="XA279" s="412"/>
      <c r="XB279" s="412"/>
      <c r="XC279" s="412"/>
      <c r="XD279" s="412"/>
      <c r="XE279" s="412"/>
      <c r="XF279" s="412"/>
      <c r="XG279" s="412"/>
      <c r="XH279" s="412"/>
      <c r="XI279" s="412"/>
      <c r="XJ279" s="412"/>
      <c r="XK279" s="412"/>
      <c r="XL279" s="412"/>
      <c r="XM279" s="412"/>
      <c r="XN279" s="412"/>
      <c r="XO279" s="412"/>
      <c r="XP279" s="412"/>
      <c r="XQ279" s="412"/>
      <c r="XR279" s="412"/>
      <c r="XS279" s="412"/>
      <c r="XT279" s="412"/>
      <c r="XU279" s="412"/>
      <c r="XV279" s="412"/>
      <c r="XW279" s="412"/>
      <c r="XX279" s="412"/>
      <c r="XY279" s="412"/>
      <c r="XZ279" s="412"/>
      <c r="YA279" s="412"/>
      <c r="YB279" s="412"/>
      <c r="YC279" s="412"/>
      <c r="YD279" s="412"/>
      <c r="YE279" s="412"/>
      <c r="YF279" s="412"/>
      <c r="YG279" s="412"/>
      <c r="YH279" s="412"/>
      <c r="YI279" s="412"/>
      <c r="YJ279" s="412"/>
      <c r="YK279" s="412"/>
      <c r="YL279" s="412"/>
      <c r="YM279" s="412"/>
      <c r="YN279" s="412"/>
      <c r="YO279" s="412"/>
      <c r="YP279" s="412"/>
      <c r="YQ279" s="412"/>
      <c r="YR279" s="412"/>
      <c r="YS279" s="412"/>
      <c r="YT279" s="412"/>
      <c r="YU279" s="412"/>
      <c r="YV279" s="412"/>
      <c r="YW279" s="412"/>
      <c r="YX279" s="412"/>
      <c r="YY279" s="412"/>
      <c r="YZ279" s="412"/>
      <c r="ZA279" s="412"/>
      <c r="ZB279" s="412"/>
      <c r="ZC279" s="412"/>
      <c r="ZD279" s="412"/>
      <c r="ZE279" s="412"/>
      <c r="ZF279" s="412"/>
      <c r="ZG279" s="412"/>
      <c r="ZH279" s="412"/>
      <c r="ZI279" s="412"/>
      <c r="ZJ279" s="412"/>
      <c r="ZK279" s="412"/>
      <c r="ZL279" s="412"/>
      <c r="ZM279" s="412"/>
      <c r="ZN279" s="412"/>
      <c r="ZO279" s="412"/>
      <c r="ZP279" s="412"/>
      <c r="ZQ279" s="412"/>
      <c r="ZR279" s="412"/>
      <c r="ZS279" s="412"/>
      <c r="ZT279" s="412"/>
      <c r="ZU279" s="412"/>
      <c r="ZV279" s="412"/>
      <c r="ZW279" s="412"/>
      <c r="ZX279" s="412"/>
      <c r="ZY279" s="412"/>
      <c r="ZZ279" s="412"/>
      <c r="AAA279" s="412"/>
      <c r="AAB279" s="412"/>
      <c r="AAC279" s="412"/>
      <c r="AAD279" s="412"/>
      <c r="AAE279" s="412"/>
      <c r="AAF279" s="412"/>
      <c r="AAG279" s="412"/>
      <c r="AAH279" s="412"/>
      <c r="AAI279" s="412"/>
      <c r="AAJ279" s="412"/>
      <c r="AAK279" s="412"/>
      <c r="AAL279" s="412"/>
      <c r="AAM279" s="412"/>
      <c r="AAN279" s="412"/>
      <c r="AAO279" s="412"/>
      <c r="AAP279" s="412"/>
      <c r="AAQ279" s="412"/>
      <c r="AAR279" s="412"/>
      <c r="AAS279" s="412"/>
      <c r="AAT279" s="412"/>
      <c r="AAU279" s="412"/>
      <c r="AAV279" s="412"/>
      <c r="AAW279" s="412"/>
      <c r="AAX279" s="412"/>
      <c r="AAY279" s="412"/>
      <c r="AAZ279" s="412"/>
      <c r="ABA279" s="412"/>
      <c r="ABB279" s="412"/>
      <c r="ABC279" s="412"/>
      <c r="ABD279" s="412"/>
      <c r="ABE279" s="412"/>
      <c r="ABF279" s="412"/>
      <c r="ABG279" s="412"/>
      <c r="ABH279" s="412"/>
      <c r="ABI279" s="412"/>
      <c r="ABJ279" s="412"/>
      <c r="ABK279" s="412"/>
      <c r="ABL279" s="412"/>
      <c r="ABM279" s="412"/>
      <c r="ABN279" s="412"/>
      <c r="ABO279" s="412"/>
      <c r="ABP279" s="412"/>
      <c r="ABQ279" s="412"/>
      <c r="ABR279" s="412"/>
      <c r="ABS279" s="412"/>
      <c r="ABT279" s="412"/>
      <c r="ABU279" s="412"/>
      <c r="ABV279" s="412"/>
      <c r="ABW279" s="412"/>
      <c r="ABX279" s="412"/>
      <c r="ABY279" s="412"/>
      <c r="ABZ279" s="412"/>
      <c r="ACA279" s="412"/>
      <c r="ACB279" s="412"/>
      <c r="ACC279" s="412"/>
      <c r="ACD279" s="412"/>
      <c r="ACE279" s="412"/>
      <c r="ACF279" s="412"/>
      <c r="ACG279" s="412"/>
      <c r="ACH279" s="412"/>
      <c r="ACI279" s="412"/>
      <c r="ACJ279" s="412"/>
      <c r="ACK279" s="412"/>
      <c r="ACL279" s="412"/>
      <c r="ACM279" s="412"/>
      <c r="ACN279" s="412"/>
      <c r="ACO279" s="412"/>
      <c r="ACP279" s="412"/>
      <c r="ACQ279" s="412"/>
      <c r="ACR279" s="412"/>
      <c r="ACS279" s="412"/>
      <c r="ACT279" s="412"/>
      <c r="ACU279" s="412"/>
      <c r="ACV279" s="412"/>
      <c r="ACW279" s="412"/>
      <c r="ACX279" s="412"/>
      <c r="ACY279" s="412"/>
      <c r="ACZ279" s="412"/>
      <c r="ADA279" s="412"/>
      <c r="ADB279" s="412"/>
      <c r="ADC279" s="412"/>
      <c r="ADD279" s="412"/>
      <c r="ADE279" s="412"/>
      <c r="ADF279" s="412"/>
      <c r="ADG279" s="412"/>
      <c r="ADH279" s="412"/>
      <c r="ADI279" s="412"/>
      <c r="ADJ279" s="412"/>
      <c r="ADK279" s="412"/>
      <c r="ADL279" s="412"/>
      <c r="ADM279" s="412"/>
      <c r="ADN279" s="412"/>
      <c r="ADO279" s="412"/>
      <c r="ADP279" s="412"/>
      <c r="ADQ279" s="412"/>
      <c r="ADR279" s="412"/>
      <c r="ADS279" s="412"/>
      <c r="ADT279" s="412"/>
      <c r="ADU279" s="412"/>
      <c r="ADV279" s="412"/>
      <c r="ADW279" s="412"/>
      <c r="ADX279" s="412"/>
      <c r="ADY279" s="412"/>
      <c r="ADZ279" s="412"/>
      <c r="AEA279" s="412"/>
      <c r="AEB279" s="412"/>
      <c r="AEC279" s="412"/>
      <c r="AED279" s="412"/>
      <c r="AEE279" s="412"/>
      <c r="AEF279" s="412"/>
      <c r="AEG279" s="412"/>
      <c r="AEH279" s="412"/>
      <c r="AEI279" s="412"/>
      <c r="AEJ279" s="412"/>
      <c r="AEK279" s="412"/>
      <c r="AEL279" s="412"/>
      <c r="AEM279" s="412"/>
      <c r="AEN279" s="412"/>
      <c r="AEO279" s="412"/>
      <c r="AEP279" s="412"/>
      <c r="AEQ279" s="412"/>
      <c r="AER279" s="412"/>
      <c r="AES279" s="412"/>
      <c r="AET279" s="412"/>
      <c r="AEU279" s="412"/>
      <c r="AEV279" s="412"/>
      <c r="AEW279" s="412"/>
      <c r="AEX279" s="412"/>
      <c r="AEY279" s="412"/>
      <c r="AEZ279" s="412"/>
      <c r="AFA279" s="412"/>
      <c r="AFB279" s="412"/>
      <c r="AFC279" s="412"/>
      <c r="AFD279" s="412"/>
      <c r="AFE279" s="412"/>
      <c r="AFF279" s="412"/>
      <c r="AFG279" s="412"/>
      <c r="AFH279" s="412"/>
      <c r="AFI279" s="412"/>
      <c r="AFJ279" s="412"/>
      <c r="AFK279" s="412"/>
      <c r="AFL279" s="412"/>
      <c r="AFM279" s="412"/>
      <c r="AFN279" s="412"/>
      <c r="AFO279" s="412"/>
      <c r="AFP279" s="412"/>
      <c r="AFQ279" s="412"/>
      <c r="AFR279" s="412"/>
      <c r="AFS279" s="412"/>
      <c r="AFT279" s="412"/>
      <c r="AFU279" s="412"/>
      <c r="AFV279" s="412"/>
      <c r="AFW279" s="412"/>
      <c r="AFX279" s="412"/>
      <c r="AFY279" s="412"/>
      <c r="AFZ279" s="412"/>
      <c r="AGA279" s="412"/>
      <c r="AGB279" s="412"/>
      <c r="AGC279" s="412"/>
      <c r="AGD279" s="412"/>
      <c r="AGE279" s="412"/>
      <c r="AGF279" s="412"/>
      <c r="AGG279" s="412"/>
      <c r="AGH279" s="412"/>
      <c r="AGI279" s="412"/>
      <c r="AGJ279" s="412"/>
      <c r="AGK279" s="412"/>
      <c r="AGL279" s="412"/>
      <c r="AGM279" s="412"/>
      <c r="AGN279" s="412"/>
      <c r="AGO279" s="412"/>
      <c r="AGP279" s="412"/>
      <c r="AGQ279" s="412"/>
      <c r="AGR279" s="412"/>
      <c r="AGS279" s="412"/>
      <c r="AGT279" s="412"/>
      <c r="AGU279" s="412"/>
      <c r="AGV279" s="412"/>
      <c r="AGW279" s="412"/>
      <c r="AGX279" s="412"/>
      <c r="AGY279" s="412"/>
      <c r="AGZ279" s="412"/>
      <c r="AHA279" s="412"/>
      <c r="AHB279" s="412"/>
      <c r="AHC279" s="412"/>
      <c r="AHD279" s="412"/>
      <c r="AHE279" s="412"/>
      <c r="AHF279" s="412"/>
      <c r="AHG279" s="412"/>
      <c r="AHH279" s="412"/>
      <c r="AHI279" s="412"/>
      <c r="AHJ279" s="412"/>
      <c r="AHK279" s="412"/>
      <c r="AHL279" s="412"/>
      <c r="AHM279" s="412"/>
      <c r="AHN279" s="412"/>
      <c r="AHO279" s="412"/>
      <c r="AHP279" s="412"/>
      <c r="AHQ279" s="412"/>
      <c r="AHR279" s="412"/>
      <c r="AHS279" s="412"/>
      <c r="AHT279" s="412"/>
      <c r="AHU279" s="412"/>
      <c r="AHV279" s="412"/>
      <c r="AHW279" s="412"/>
      <c r="AHX279" s="412"/>
      <c r="AHY279" s="412"/>
      <c r="AHZ279" s="412"/>
      <c r="AIA279" s="412"/>
      <c r="AIB279" s="412"/>
      <c r="AIC279" s="412"/>
      <c r="AID279" s="412"/>
      <c r="AIE279" s="412"/>
      <c r="AIF279" s="412"/>
      <c r="AIG279" s="412"/>
      <c r="AIH279" s="412"/>
      <c r="AII279" s="412"/>
      <c r="AIJ279" s="412"/>
      <c r="AIK279" s="412"/>
      <c r="AIL279" s="412"/>
      <c r="AIM279" s="412"/>
      <c r="AIN279" s="412"/>
      <c r="AIO279" s="412"/>
      <c r="AIP279" s="412"/>
      <c r="AIQ279" s="412"/>
      <c r="AIR279" s="412"/>
      <c r="AIS279" s="412"/>
      <c r="AIT279" s="412"/>
      <c r="AIU279" s="412"/>
      <c r="AIV279" s="412"/>
      <c r="AIW279" s="412"/>
      <c r="AIX279" s="412"/>
      <c r="AIY279" s="412"/>
      <c r="AIZ279" s="412"/>
      <c r="AJA279" s="412"/>
      <c r="AJB279" s="412"/>
      <c r="AJC279" s="412"/>
      <c r="AJD279" s="412"/>
      <c r="AJE279" s="412"/>
      <c r="AJF279" s="412"/>
      <c r="AJG279" s="412"/>
      <c r="AJH279" s="412"/>
      <c r="AJI279" s="412"/>
      <c r="AJJ279" s="412"/>
      <c r="AJK279" s="412"/>
      <c r="AJL279" s="412"/>
      <c r="AJM279" s="412"/>
      <c r="AJN279" s="412"/>
      <c r="AJO279" s="412"/>
      <c r="AJP279" s="412"/>
      <c r="AJQ279" s="412"/>
      <c r="AJR279" s="412"/>
      <c r="AJS279" s="412"/>
      <c r="AJT279" s="412"/>
      <c r="AJU279" s="412"/>
      <c r="AJV279" s="412"/>
      <c r="AJW279" s="412"/>
      <c r="AJX279" s="412"/>
      <c r="AJY279" s="412"/>
      <c r="AJZ279" s="412"/>
      <c r="AKA279" s="412"/>
      <c r="AKB279" s="412"/>
      <c r="AKC279" s="412"/>
      <c r="AKD279" s="412"/>
      <c r="AKE279" s="412"/>
      <c r="AKF279" s="412"/>
      <c r="AKG279" s="412"/>
      <c r="AKH279" s="412"/>
      <c r="AKI279" s="412"/>
      <c r="AKJ279" s="412"/>
      <c r="AKK279" s="412"/>
      <c r="AKL279" s="412"/>
      <c r="AKM279" s="412"/>
      <c r="AKN279" s="412"/>
      <c r="AKO279" s="412"/>
      <c r="AKP279" s="412"/>
      <c r="AKQ279" s="412"/>
      <c r="AKR279" s="412"/>
      <c r="AKS279" s="412"/>
      <c r="AKT279" s="412"/>
      <c r="AKU279" s="412"/>
      <c r="AKV279" s="412"/>
      <c r="AKW279" s="412"/>
      <c r="AKX279" s="412"/>
      <c r="AKY279" s="412"/>
      <c r="AKZ279" s="412"/>
      <c r="ALA279" s="412"/>
      <c r="ALB279" s="412"/>
      <c r="ALC279" s="412"/>
      <c r="ALD279" s="412"/>
      <c r="ALE279" s="412"/>
      <c r="ALF279" s="412"/>
      <c r="ALG279" s="412"/>
      <c r="ALH279" s="412"/>
      <c r="ALI279" s="412"/>
      <c r="ALJ279" s="412"/>
      <c r="ALK279" s="412"/>
      <c r="ALL279" s="412"/>
      <c r="ALM279" s="412"/>
      <c r="ALN279" s="412"/>
      <c r="ALO279" s="412"/>
      <c r="ALP279" s="412"/>
      <c r="ALQ279" s="412"/>
      <c r="ALR279" s="412"/>
      <c r="ALS279" s="412"/>
      <c r="ALT279" s="412"/>
      <c r="ALU279" s="412"/>
      <c r="ALV279" s="412"/>
      <c r="ALW279" s="412"/>
      <c r="ALX279" s="412"/>
      <c r="ALY279" s="412"/>
      <c r="ALZ279" s="412"/>
      <c r="AMA279" s="412"/>
      <c r="AMB279" s="412"/>
      <c r="AMC279" s="412"/>
      <c r="AMD279" s="412"/>
      <c r="AME279" s="412"/>
      <c r="AMF279" s="412"/>
      <c r="AMG279" s="412"/>
      <c r="AMH279" s="412"/>
    </row>
    <row r="280" spans="1:1022" x14ac:dyDescent="0.25">
      <c r="A280" s="290" t="s">
        <v>985</v>
      </c>
      <c r="B280" s="163">
        <v>279</v>
      </c>
      <c r="C280" s="166" t="s">
        <v>986</v>
      </c>
      <c r="D280" s="182" t="s">
        <v>987</v>
      </c>
      <c r="E280" s="429"/>
      <c r="F280" s="201"/>
      <c r="G280" s="180"/>
      <c r="H280" s="180"/>
      <c r="I280" s="319"/>
      <c r="J280" s="338">
        <v>2</v>
      </c>
      <c r="K280" s="140"/>
      <c r="L280" s="140"/>
      <c r="M280" s="140"/>
      <c r="N280" s="140"/>
      <c r="O280" s="140"/>
      <c r="P280" s="140"/>
      <c r="Q280" s="140"/>
      <c r="R280" s="140"/>
      <c r="S280" s="140"/>
      <c r="T280" s="140"/>
      <c r="U280" s="140"/>
      <c r="V280" s="219">
        <f t="shared" si="171"/>
        <v>100</v>
      </c>
      <c r="W280" s="219">
        <f t="shared" si="163"/>
        <v>100</v>
      </c>
      <c r="X280" s="219">
        <f t="shared" si="162"/>
        <v>100</v>
      </c>
      <c r="Y280" s="219">
        <f t="shared" si="156"/>
        <v>100</v>
      </c>
      <c r="Z280" s="219">
        <f t="shared" si="157"/>
        <v>100</v>
      </c>
      <c r="AA280" s="220">
        <f t="shared" si="169"/>
        <v>100</v>
      </c>
      <c r="AB280" s="220">
        <f t="shared" si="170"/>
        <v>100</v>
      </c>
      <c r="AC280" s="220">
        <f t="shared" si="160"/>
        <v>100</v>
      </c>
      <c r="AD280" s="416">
        <f t="shared" si="168"/>
        <v>100</v>
      </c>
      <c r="AE280" s="416">
        <f t="shared" si="161"/>
        <v>100</v>
      </c>
      <c r="AF280" s="212">
        <f t="shared" si="164"/>
        <v>100</v>
      </c>
      <c r="AG280" s="212">
        <f t="shared" si="165"/>
        <v>10</v>
      </c>
      <c r="AH280" s="212">
        <f t="shared" si="166"/>
        <v>100</v>
      </c>
      <c r="AI280" s="212">
        <f t="shared" si="167"/>
        <v>100</v>
      </c>
      <c r="AJ280" s="214"/>
      <c r="AK280" s="412"/>
      <c r="AL280" s="135">
        <v>3</v>
      </c>
      <c r="AM280" s="214"/>
      <c r="AN280" s="118"/>
      <c r="AO280" s="118"/>
      <c r="AP280" s="118"/>
      <c r="AQ280" s="394" t="s">
        <v>25894</v>
      </c>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c r="CZ280" s="118"/>
      <c r="DA280" s="118"/>
      <c r="DB280" s="118"/>
      <c r="DC280" s="118"/>
      <c r="DD280" s="118"/>
      <c r="DE280" s="118"/>
      <c r="DF280" s="118"/>
      <c r="DG280" s="118"/>
      <c r="DH280" s="118"/>
      <c r="DI280" s="118"/>
      <c r="DJ280" s="118"/>
      <c r="DK280" s="118"/>
      <c r="DL280" s="118"/>
      <c r="DM280" s="118"/>
      <c r="DN280" s="118"/>
      <c r="DO280" s="118"/>
      <c r="DP280" s="118"/>
      <c r="DQ280" s="118"/>
      <c r="DR280" s="118"/>
      <c r="DS280" s="118"/>
      <c r="DT280" s="118"/>
      <c r="DU280" s="118"/>
      <c r="DV280" s="118"/>
      <c r="DW280" s="118"/>
      <c r="DX280" s="118"/>
      <c r="DY280" s="118"/>
      <c r="DZ280" s="118"/>
      <c r="EA280" s="118"/>
      <c r="EB280" s="118"/>
      <c r="EC280" s="118"/>
      <c r="ED280" s="118"/>
      <c r="EE280" s="118"/>
      <c r="EF280" s="118"/>
      <c r="EG280" s="118"/>
      <c r="EH280" s="118"/>
      <c r="EI280" s="118"/>
      <c r="EJ280" s="118"/>
      <c r="EK280" s="118"/>
      <c r="EL280" s="118"/>
      <c r="EM280" s="118"/>
      <c r="EN280" s="118"/>
      <c r="EO280" s="118"/>
      <c r="EP280" s="118"/>
      <c r="EQ280" s="118"/>
      <c r="ER280" s="118"/>
      <c r="ES280" s="118"/>
      <c r="ET280" s="118"/>
      <c r="EU280" s="118"/>
      <c r="EV280" s="118"/>
      <c r="EW280" s="118"/>
      <c r="EX280" s="118"/>
      <c r="EY280" s="118"/>
      <c r="EZ280" s="118"/>
      <c r="FA280" s="118"/>
      <c r="FB280" s="118"/>
      <c r="FC280" s="118"/>
      <c r="FD280" s="118"/>
      <c r="FE280" s="118"/>
      <c r="FF280" s="118"/>
      <c r="FG280" s="118"/>
      <c r="FH280" s="118"/>
      <c r="FI280" s="118"/>
      <c r="FJ280" s="118"/>
      <c r="FK280" s="118"/>
      <c r="FL280" s="118"/>
      <c r="FM280" s="118"/>
      <c r="FN280" s="118"/>
      <c r="FO280" s="118"/>
      <c r="FP280" s="118"/>
      <c r="FQ280" s="118"/>
      <c r="FR280" s="118"/>
      <c r="FS280" s="118"/>
      <c r="FT280" s="118"/>
      <c r="FU280" s="118"/>
      <c r="FV280" s="118"/>
      <c r="FW280" s="118"/>
      <c r="FX280" s="118"/>
      <c r="FY280" s="118"/>
      <c r="FZ280" s="118"/>
      <c r="GA280" s="118"/>
      <c r="GB280" s="118"/>
      <c r="GC280" s="118"/>
      <c r="GD280" s="118"/>
      <c r="GE280" s="118"/>
      <c r="GF280" s="118"/>
      <c r="GG280" s="118"/>
      <c r="GH280" s="118"/>
      <c r="GI280" s="118"/>
      <c r="GJ280" s="118"/>
      <c r="GK280" s="118"/>
      <c r="GL280" s="118"/>
      <c r="GM280" s="118"/>
      <c r="GN280" s="118"/>
      <c r="GO280" s="118"/>
      <c r="GP280" s="118"/>
      <c r="GQ280" s="118"/>
      <c r="GR280" s="118"/>
      <c r="GS280" s="118"/>
      <c r="GT280" s="118"/>
      <c r="GU280" s="118"/>
      <c r="GV280" s="118"/>
      <c r="GW280" s="118"/>
      <c r="GX280" s="118"/>
      <c r="GY280" s="118"/>
      <c r="GZ280" s="118"/>
      <c r="HA280" s="118"/>
      <c r="HB280" s="118"/>
      <c r="HC280" s="118"/>
      <c r="HD280" s="118"/>
      <c r="HE280" s="118"/>
      <c r="HF280" s="118"/>
      <c r="HG280" s="118"/>
      <c r="HH280" s="118"/>
      <c r="HI280" s="118"/>
      <c r="HJ280" s="118"/>
      <c r="HK280" s="118"/>
      <c r="HL280" s="118"/>
      <c r="HM280" s="118"/>
      <c r="HN280" s="118"/>
      <c r="HO280" s="118"/>
      <c r="HP280" s="118"/>
      <c r="HQ280" s="118"/>
      <c r="HR280" s="118"/>
      <c r="HS280" s="118"/>
      <c r="HT280" s="118"/>
      <c r="HU280" s="118"/>
      <c r="HV280" s="118"/>
      <c r="HW280" s="118"/>
      <c r="HX280" s="118"/>
      <c r="HY280" s="118"/>
      <c r="HZ280" s="118"/>
      <c r="IA280" s="118"/>
      <c r="IB280" s="118"/>
      <c r="IC280" s="118"/>
      <c r="ID280" s="118"/>
      <c r="IE280" s="118"/>
      <c r="IF280" s="118"/>
      <c r="IG280" s="118"/>
      <c r="IH280" s="118"/>
      <c r="II280" s="118"/>
      <c r="IJ280" s="118"/>
      <c r="IK280" s="118"/>
      <c r="IL280" s="118"/>
      <c r="IM280" s="118"/>
      <c r="IN280" s="118"/>
      <c r="IO280" s="118"/>
      <c r="IP280" s="118"/>
      <c r="IQ280" s="118"/>
      <c r="IR280" s="118"/>
      <c r="IS280" s="118"/>
      <c r="IT280" s="118"/>
      <c r="IU280" s="118"/>
      <c r="IV280" s="118"/>
      <c r="IW280" s="118"/>
      <c r="IX280" s="118"/>
      <c r="IY280" s="118"/>
      <c r="IZ280" s="118"/>
      <c r="JA280" s="118"/>
      <c r="JB280" s="118"/>
      <c r="JC280" s="118"/>
      <c r="JD280" s="118"/>
      <c r="JE280" s="118"/>
      <c r="JF280" s="118"/>
      <c r="JG280" s="118"/>
      <c r="JH280" s="118"/>
      <c r="JI280" s="118"/>
      <c r="JJ280" s="118"/>
      <c r="JK280" s="118"/>
      <c r="JL280" s="118"/>
      <c r="JM280" s="118"/>
      <c r="JN280" s="118"/>
      <c r="JO280" s="118"/>
      <c r="JP280" s="118"/>
      <c r="JQ280" s="118"/>
      <c r="JR280" s="118"/>
      <c r="JS280" s="118"/>
      <c r="JT280" s="118"/>
      <c r="JU280" s="118"/>
      <c r="JV280" s="118"/>
      <c r="JW280" s="118"/>
      <c r="JX280" s="118"/>
      <c r="JY280" s="118"/>
      <c r="JZ280" s="118"/>
      <c r="KA280" s="118"/>
      <c r="KB280" s="118"/>
      <c r="KC280" s="118"/>
      <c r="KD280" s="118"/>
      <c r="KE280" s="118"/>
      <c r="KF280" s="118"/>
      <c r="KG280" s="118"/>
      <c r="KH280" s="118"/>
      <c r="KI280" s="118"/>
      <c r="KJ280" s="118"/>
      <c r="KK280" s="118"/>
      <c r="KL280" s="118"/>
      <c r="KM280" s="118"/>
      <c r="KN280" s="118"/>
      <c r="KO280" s="118"/>
      <c r="KP280" s="118"/>
      <c r="KQ280" s="118"/>
      <c r="KR280" s="118"/>
      <c r="KS280" s="118"/>
      <c r="KT280" s="118"/>
      <c r="KU280" s="118"/>
      <c r="KV280" s="118"/>
      <c r="KW280" s="118"/>
      <c r="KX280" s="118"/>
      <c r="KY280" s="118"/>
      <c r="KZ280" s="118"/>
      <c r="LA280" s="118"/>
      <c r="LB280" s="118"/>
      <c r="LC280" s="118"/>
      <c r="LD280" s="118"/>
      <c r="LE280" s="118"/>
      <c r="LF280" s="118"/>
      <c r="LG280" s="118"/>
      <c r="LH280" s="118"/>
      <c r="LI280" s="118"/>
      <c r="LJ280" s="118"/>
      <c r="LK280" s="118"/>
      <c r="LL280" s="118"/>
      <c r="LM280" s="118"/>
      <c r="LN280" s="118"/>
      <c r="LO280" s="118"/>
      <c r="LP280" s="118"/>
      <c r="LQ280" s="118"/>
      <c r="LR280" s="118"/>
      <c r="LS280" s="118"/>
      <c r="LT280" s="118"/>
      <c r="LU280" s="118"/>
      <c r="LV280" s="118"/>
      <c r="LW280" s="118"/>
      <c r="LX280" s="118"/>
      <c r="LY280" s="118"/>
      <c r="LZ280" s="118"/>
      <c r="MA280" s="118"/>
      <c r="MB280" s="118"/>
      <c r="MC280" s="118"/>
      <c r="MD280" s="118"/>
      <c r="ME280" s="118"/>
      <c r="MF280" s="118"/>
      <c r="MG280" s="118"/>
      <c r="MH280" s="118"/>
      <c r="MI280" s="118"/>
      <c r="MJ280" s="118"/>
      <c r="MK280" s="118"/>
      <c r="ML280" s="118"/>
      <c r="MM280" s="118"/>
      <c r="MN280" s="118"/>
      <c r="MO280" s="118"/>
      <c r="MP280" s="118"/>
      <c r="MQ280" s="118"/>
      <c r="MR280" s="118"/>
      <c r="MS280" s="118"/>
      <c r="MT280" s="118"/>
      <c r="MU280" s="118"/>
      <c r="MV280" s="118"/>
      <c r="MW280" s="118"/>
      <c r="MX280" s="118"/>
      <c r="MY280" s="118"/>
      <c r="MZ280" s="118"/>
      <c r="NA280" s="118"/>
      <c r="NB280" s="118"/>
      <c r="NC280" s="118"/>
      <c r="ND280" s="118"/>
      <c r="NE280" s="118"/>
      <c r="NF280" s="118"/>
      <c r="NG280" s="118"/>
      <c r="NH280" s="118"/>
      <c r="NI280" s="118"/>
      <c r="NJ280" s="118"/>
      <c r="NK280" s="118"/>
      <c r="NL280" s="118"/>
      <c r="NM280" s="118"/>
      <c r="NN280" s="118"/>
      <c r="NO280" s="118"/>
      <c r="NP280" s="118"/>
      <c r="NQ280" s="118"/>
      <c r="NR280" s="118"/>
      <c r="NS280" s="118"/>
      <c r="NT280" s="118"/>
      <c r="NU280" s="118"/>
      <c r="NV280" s="118"/>
      <c r="NW280" s="118"/>
      <c r="NX280" s="118"/>
      <c r="NY280" s="118"/>
      <c r="NZ280" s="118"/>
      <c r="OA280" s="118"/>
      <c r="OB280" s="118"/>
      <c r="OC280" s="118"/>
      <c r="OD280" s="118"/>
      <c r="OE280" s="118"/>
      <c r="OF280" s="118"/>
      <c r="OG280" s="118"/>
      <c r="OH280" s="118"/>
      <c r="OI280" s="118"/>
      <c r="OJ280" s="118"/>
      <c r="OK280" s="118"/>
      <c r="OL280" s="118"/>
      <c r="OM280" s="118"/>
      <c r="ON280" s="118"/>
      <c r="OO280" s="118"/>
      <c r="OP280" s="118"/>
      <c r="OQ280" s="118"/>
      <c r="OR280" s="118"/>
      <c r="OS280" s="118"/>
      <c r="OT280" s="118"/>
      <c r="OU280" s="118"/>
      <c r="OV280" s="118"/>
      <c r="OW280" s="118"/>
      <c r="OX280" s="118"/>
      <c r="OY280" s="118"/>
      <c r="OZ280" s="118"/>
      <c r="PA280" s="118"/>
      <c r="PB280" s="118"/>
      <c r="PC280" s="118"/>
      <c r="PD280" s="118"/>
      <c r="PE280" s="118"/>
      <c r="PF280" s="118"/>
      <c r="PG280" s="118"/>
      <c r="PH280" s="118"/>
      <c r="PI280" s="118"/>
      <c r="PJ280" s="118"/>
      <c r="PK280" s="118"/>
      <c r="PL280" s="118"/>
      <c r="PM280" s="118"/>
      <c r="PN280" s="118"/>
      <c r="PO280" s="118"/>
      <c r="PP280" s="118"/>
      <c r="PQ280" s="118"/>
      <c r="PR280" s="118"/>
      <c r="PS280" s="118"/>
      <c r="PT280" s="118"/>
      <c r="PU280" s="118"/>
      <c r="PV280" s="118"/>
      <c r="PW280" s="118"/>
      <c r="PX280" s="118"/>
      <c r="PY280" s="118"/>
      <c r="PZ280" s="118"/>
      <c r="QA280" s="118"/>
      <c r="QB280" s="118"/>
      <c r="QC280" s="118"/>
      <c r="QD280" s="118"/>
      <c r="QE280" s="118"/>
      <c r="QF280" s="118"/>
      <c r="QG280" s="118"/>
      <c r="QH280" s="118"/>
      <c r="QI280" s="118"/>
      <c r="QJ280" s="118"/>
      <c r="QK280" s="118"/>
      <c r="QL280" s="118"/>
      <c r="QM280" s="118"/>
      <c r="QN280" s="118"/>
      <c r="QO280" s="118"/>
      <c r="QP280" s="118"/>
      <c r="QQ280" s="118"/>
      <c r="QR280" s="118"/>
      <c r="QS280" s="118"/>
      <c r="QT280" s="118"/>
      <c r="QU280" s="118"/>
      <c r="QV280" s="118"/>
      <c r="QW280" s="118"/>
      <c r="QX280" s="118"/>
      <c r="QY280" s="118"/>
      <c r="QZ280" s="118"/>
      <c r="RA280" s="118"/>
      <c r="RB280" s="118"/>
      <c r="RC280" s="118"/>
      <c r="RD280" s="118"/>
      <c r="RE280" s="118"/>
      <c r="RF280" s="118"/>
      <c r="RG280" s="118"/>
      <c r="RH280" s="118"/>
      <c r="RI280" s="118"/>
      <c r="RJ280" s="118"/>
      <c r="RK280" s="118"/>
      <c r="RL280" s="118"/>
      <c r="RM280" s="118"/>
      <c r="RN280" s="118"/>
      <c r="RO280" s="118"/>
      <c r="RP280" s="118"/>
      <c r="RQ280" s="118"/>
      <c r="RR280" s="118"/>
      <c r="RS280" s="118"/>
      <c r="RT280" s="118"/>
      <c r="RU280" s="118"/>
      <c r="RV280" s="118"/>
      <c r="RW280" s="118"/>
      <c r="RX280" s="118"/>
      <c r="RY280" s="118"/>
      <c r="RZ280" s="118"/>
      <c r="SA280" s="118"/>
      <c r="SB280" s="118"/>
      <c r="SC280" s="118"/>
      <c r="SD280" s="118"/>
      <c r="SE280" s="118"/>
      <c r="SF280" s="118"/>
      <c r="SG280" s="118"/>
      <c r="SH280" s="118"/>
      <c r="SI280" s="118"/>
      <c r="SJ280" s="118"/>
      <c r="SK280" s="118"/>
      <c r="SL280" s="118"/>
      <c r="SM280" s="118"/>
      <c r="SN280" s="118"/>
      <c r="SO280" s="118"/>
      <c r="SP280" s="118"/>
      <c r="SQ280" s="118"/>
      <c r="SR280" s="118"/>
      <c r="SS280" s="118"/>
      <c r="ST280" s="118"/>
      <c r="SU280" s="118"/>
      <c r="SV280" s="118"/>
      <c r="SW280" s="118"/>
      <c r="SX280" s="118"/>
      <c r="SY280" s="118"/>
      <c r="SZ280" s="118"/>
      <c r="TA280" s="118"/>
      <c r="TB280" s="118"/>
      <c r="TC280" s="118"/>
      <c r="TD280" s="118"/>
      <c r="TE280" s="118"/>
      <c r="TF280" s="118"/>
      <c r="TG280" s="118"/>
      <c r="TH280" s="118"/>
      <c r="TI280" s="118"/>
      <c r="TJ280" s="118"/>
      <c r="TK280" s="118"/>
      <c r="TL280" s="118"/>
      <c r="TM280" s="118"/>
      <c r="TN280" s="118"/>
      <c r="TO280" s="118"/>
      <c r="TP280" s="118"/>
      <c r="TQ280" s="118"/>
      <c r="TR280" s="118"/>
      <c r="TS280" s="118"/>
      <c r="TT280" s="118"/>
      <c r="TU280" s="118"/>
      <c r="TV280" s="118"/>
      <c r="TW280" s="118"/>
      <c r="TX280" s="118"/>
      <c r="TY280" s="118"/>
      <c r="TZ280" s="118"/>
      <c r="UA280" s="118"/>
      <c r="UB280" s="118"/>
      <c r="UC280" s="118"/>
      <c r="UD280" s="118"/>
      <c r="UE280" s="118"/>
      <c r="UF280" s="118"/>
      <c r="UG280" s="118"/>
      <c r="UH280" s="118"/>
      <c r="UI280" s="118"/>
      <c r="UJ280" s="118"/>
      <c r="UK280" s="118"/>
      <c r="UL280" s="118"/>
      <c r="UM280" s="118"/>
      <c r="UN280" s="118"/>
      <c r="UO280" s="118"/>
      <c r="UP280" s="118"/>
      <c r="UQ280" s="118"/>
      <c r="UR280" s="118"/>
      <c r="US280" s="118"/>
      <c r="UT280" s="118"/>
      <c r="UU280" s="118"/>
      <c r="UV280" s="118"/>
      <c r="UW280" s="118"/>
      <c r="UX280" s="118"/>
      <c r="UY280" s="118"/>
      <c r="UZ280" s="118"/>
      <c r="VA280" s="118"/>
      <c r="VB280" s="118"/>
      <c r="VC280" s="118"/>
      <c r="VD280" s="118"/>
      <c r="VE280" s="118"/>
      <c r="VF280" s="118"/>
      <c r="VG280" s="118"/>
      <c r="VH280" s="118"/>
      <c r="VI280" s="118"/>
      <c r="VJ280" s="118"/>
      <c r="VK280" s="118"/>
      <c r="VL280" s="118"/>
      <c r="VM280" s="118"/>
      <c r="VN280" s="118"/>
      <c r="VO280" s="118"/>
      <c r="VP280" s="118"/>
      <c r="VQ280" s="118"/>
      <c r="VR280" s="118"/>
      <c r="VS280" s="118"/>
      <c r="VT280" s="118"/>
      <c r="VU280" s="118"/>
      <c r="VV280" s="118"/>
      <c r="VW280" s="118"/>
      <c r="VX280" s="118"/>
      <c r="VY280" s="118"/>
      <c r="VZ280" s="118"/>
      <c r="WA280" s="118"/>
      <c r="WB280" s="118"/>
      <c r="WC280" s="118"/>
      <c r="WD280" s="118"/>
      <c r="WE280" s="118"/>
      <c r="WF280" s="118"/>
      <c r="WG280" s="118"/>
      <c r="WH280" s="118"/>
      <c r="WI280" s="118"/>
      <c r="WJ280" s="118"/>
      <c r="WK280" s="118"/>
      <c r="WL280" s="118"/>
      <c r="WM280" s="118"/>
      <c r="WN280" s="118"/>
      <c r="WO280" s="118"/>
      <c r="WP280" s="118"/>
      <c r="WQ280" s="118"/>
      <c r="WR280" s="118"/>
      <c r="WS280" s="118"/>
      <c r="WT280" s="118"/>
      <c r="WU280" s="118"/>
      <c r="WV280" s="118"/>
      <c r="WW280" s="118"/>
      <c r="WX280" s="118"/>
      <c r="WY280" s="118"/>
      <c r="WZ280" s="118"/>
      <c r="XA280" s="118"/>
      <c r="XB280" s="118"/>
      <c r="XC280" s="118"/>
      <c r="XD280" s="118"/>
      <c r="XE280" s="118"/>
      <c r="XF280" s="118"/>
      <c r="XG280" s="118"/>
      <c r="XH280" s="118"/>
      <c r="XI280" s="118"/>
      <c r="XJ280" s="118"/>
      <c r="XK280" s="118"/>
      <c r="XL280" s="118"/>
      <c r="XM280" s="118"/>
      <c r="XN280" s="118"/>
      <c r="XO280" s="118"/>
      <c r="XP280" s="118"/>
      <c r="XQ280" s="118"/>
      <c r="XR280" s="118"/>
      <c r="XS280" s="118"/>
      <c r="XT280" s="118"/>
      <c r="XU280" s="118"/>
      <c r="XV280" s="118"/>
      <c r="XW280" s="118"/>
      <c r="XX280" s="118"/>
      <c r="XY280" s="118"/>
      <c r="XZ280" s="118"/>
      <c r="YA280" s="118"/>
      <c r="YB280" s="118"/>
      <c r="YC280" s="118"/>
      <c r="YD280" s="118"/>
      <c r="YE280" s="118"/>
      <c r="YF280" s="118"/>
      <c r="YG280" s="118"/>
      <c r="YH280" s="118"/>
      <c r="YI280" s="118"/>
      <c r="YJ280" s="118"/>
      <c r="YK280" s="118"/>
      <c r="YL280" s="118"/>
      <c r="YM280" s="118"/>
      <c r="YN280" s="118"/>
      <c r="YO280" s="118"/>
      <c r="YP280" s="118"/>
      <c r="YQ280" s="118"/>
      <c r="YR280" s="118"/>
      <c r="YS280" s="118"/>
      <c r="YT280" s="118"/>
      <c r="YU280" s="118"/>
      <c r="YV280" s="118"/>
      <c r="YW280" s="118"/>
      <c r="YX280" s="118"/>
      <c r="YY280" s="118"/>
      <c r="YZ280" s="118"/>
      <c r="ZA280" s="118"/>
      <c r="ZB280" s="118"/>
      <c r="ZC280" s="118"/>
      <c r="ZD280" s="118"/>
      <c r="ZE280" s="118"/>
      <c r="ZF280" s="118"/>
      <c r="ZG280" s="118"/>
      <c r="ZH280" s="118"/>
      <c r="ZI280" s="118"/>
      <c r="ZJ280" s="118"/>
      <c r="ZK280" s="118"/>
      <c r="ZL280" s="118"/>
      <c r="ZM280" s="118"/>
      <c r="ZN280" s="118"/>
      <c r="ZO280" s="118"/>
      <c r="ZP280" s="118"/>
      <c r="ZQ280" s="118"/>
      <c r="ZR280" s="118"/>
      <c r="ZS280" s="118"/>
      <c r="ZT280" s="118"/>
      <c r="ZU280" s="118"/>
      <c r="ZV280" s="118"/>
      <c r="ZW280" s="118"/>
      <c r="ZX280" s="118"/>
      <c r="ZY280" s="118"/>
      <c r="ZZ280" s="118"/>
      <c r="AAA280" s="118"/>
      <c r="AAB280" s="118"/>
      <c r="AAC280" s="118"/>
      <c r="AAD280" s="118"/>
      <c r="AAE280" s="118"/>
      <c r="AAF280" s="118"/>
      <c r="AAG280" s="118"/>
      <c r="AAH280" s="118"/>
      <c r="AAI280" s="118"/>
      <c r="AAJ280" s="118"/>
      <c r="AAK280" s="118"/>
      <c r="AAL280" s="118"/>
      <c r="AAM280" s="118"/>
      <c r="AAN280" s="118"/>
      <c r="AAO280" s="118"/>
      <c r="AAP280" s="118"/>
      <c r="AAQ280" s="118"/>
      <c r="AAR280" s="118"/>
      <c r="AAS280" s="118"/>
      <c r="AAT280" s="118"/>
      <c r="AAU280" s="118"/>
      <c r="AAV280" s="118"/>
      <c r="AAW280" s="118"/>
      <c r="AAX280" s="118"/>
      <c r="AAY280" s="118"/>
      <c r="AAZ280" s="118"/>
      <c r="ABA280" s="118"/>
      <c r="ABB280" s="118"/>
      <c r="ABC280" s="118"/>
      <c r="ABD280" s="118"/>
      <c r="ABE280" s="118"/>
      <c r="ABF280" s="118"/>
      <c r="ABG280" s="118"/>
      <c r="ABH280" s="118"/>
      <c r="ABI280" s="118"/>
      <c r="ABJ280" s="118"/>
      <c r="ABK280" s="118"/>
      <c r="ABL280" s="118"/>
      <c r="ABM280" s="118"/>
      <c r="ABN280" s="118"/>
      <c r="ABO280" s="118"/>
      <c r="ABP280" s="118"/>
      <c r="ABQ280" s="118"/>
      <c r="ABR280" s="118"/>
      <c r="ABS280" s="118"/>
      <c r="ABT280" s="118"/>
      <c r="ABU280" s="118"/>
      <c r="ABV280" s="118"/>
      <c r="ABW280" s="118"/>
      <c r="ABX280" s="118"/>
      <c r="ABY280" s="118"/>
      <c r="ABZ280" s="118"/>
      <c r="ACA280" s="118"/>
      <c r="ACB280" s="118"/>
      <c r="ACC280" s="118"/>
      <c r="ACD280" s="118"/>
      <c r="ACE280" s="118"/>
      <c r="ACF280" s="118"/>
      <c r="ACG280" s="118"/>
      <c r="ACH280" s="118"/>
      <c r="ACI280" s="118"/>
      <c r="ACJ280" s="118"/>
      <c r="ACK280" s="118"/>
      <c r="ACL280" s="118"/>
      <c r="ACM280" s="118"/>
      <c r="ACN280" s="118"/>
      <c r="ACO280" s="118"/>
      <c r="ACP280" s="118"/>
      <c r="ACQ280" s="118"/>
      <c r="ACR280" s="118"/>
      <c r="ACS280" s="118"/>
      <c r="ACT280" s="118"/>
      <c r="ACU280" s="118"/>
      <c r="ACV280" s="118"/>
      <c r="ACW280" s="118"/>
      <c r="ACX280" s="118"/>
      <c r="ACY280" s="118"/>
      <c r="ACZ280" s="118"/>
      <c r="ADA280" s="118"/>
      <c r="ADB280" s="118"/>
      <c r="ADC280" s="118"/>
      <c r="ADD280" s="118"/>
      <c r="ADE280" s="118"/>
      <c r="ADF280" s="118"/>
      <c r="ADG280" s="118"/>
      <c r="ADH280" s="118"/>
      <c r="ADI280" s="118"/>
      <c r="ADJ280" s="118"/>
      <c r="ADK280" s="118"/>
      <c r="ADL280" s="118"/>
      <c r="ADM280" s="118"/>
      <c r="ADN280" s="118"/>
      <c r="ADO280" s="118"/>
      <c r="ADP280" s="118"/>
      <c r="ADQ280" s="118"/>
      <c r="ADR280" s="118"/>
      <c r="ADS280" s="118"/>
      <c r="ADT280" s="118"/>
      <c r="ADU280" s="118"/>
      <c r="ADV280" s="118"/>
      <c r="ADW280" s="118"/>
      <c r="ADX280" s="118"/>
      <c r="ADY280" s="118"/>
      <c r="ADZ280" s="118"/>
      <c r="AEA280" s="118"/>
      <c r="AEB280" s="118"/>
      <c r="AEC280" s="118"/>
      <c r="AED280" s="118"/>
      <c r="AEE280" s="118"/>
      <c r="AEF280" s="118"/>
      <c r="AEG280" s="118"/>
      <c r="AEH280" s="118"/>
      <c r="AEI280" s="118"/>
      <c r="AEJ280" s="118"/>
      <c r="AEK280" s="118"/>
      <c r="AEL280" s="118"/>
      <c r="AEM280" s="118"/>
      <c r="AEN280" s="118"/>
      <c r="AEO280" s="118"/>
      <c r="AEP280" s="118"/>
      <c r="AEQ280" s="118"/>
      <c r="AER280" s="118"/>
      <c r="AES280" s="118"/>
      <c r="AET280" s="118"/>
      <c r="AEU280" s="118"/>
      <c r="AEV280" s="118"/>
      <c r="AEW280" s="118"/>
      <c r="AEX280" s="118"/>
      <c r="AEY280" s="118"/>
      <c r="AEZ280" s="118"/>
      <c r="AFA280" s="118"/>
      <c r="AFB280" s="118"/>
      <c r="AFC280" s="118"/>
      <c r="AFD280" s="118"/>
      <c r="AFE280" s="118"/>
      <c r="AFF280" s="118"/>
      <c r="AFG280" s="118"/>
      <c r="AFH280" s="118"/>
      <c r="AFI280" s="118"/>
      <c r="AFJ280" s="118"/>
      <c r="AFK280" s="118"/>
      <c r="AFL280" s="118"/>
      <c r="AFM280" s="118"/>
      <c r="AFN280" s="118"/>
      <c r="AFO280" s="118"/>
      <c r="AFP280" s="118"/>
      <c r="AFQ280" s="118"/>
      <c r="AFR280" s="118"/>
      <c r="AFS280" s="118"/>
      <c r="AFT280" s="118"/>
      <c r="AFU280" s="118"/>
      <c r="AFV280" s="118"/>
      <c r="AFW280" s="118"/>
      <c r="AFX280" s="118"/>
      <c r="AFY280" s="118"/>
      <c r="AFZ280" s="118"/>
      <c r="AGA280" s="118"/>
      <c r="AGB280" s="118"/>
      <c r="AGC280" s="118"/>
      <c r="AGD280" s="118"/>
      <c r="AGE280" s="118"/>
      <c r="AGF280" s="118"/>
      <c r="AGG280" s="118"/>
      <c r="AGH280" s="118"/>
      <c r="AGI280" s="118"/>
      <c r="AGJ280" s="118"/>
      <c r="AGK280" s="118"/>
      <c r="AGL280" s="118"/>
      <c r="AGM280" s="118"/>
      <c r="AGN280" s="118"/>
      <c r="AGO280" s="118"/>
      <c r="AGP280" s="118"/>
      <c r="AGQ280" s="118"/>
      <c r="AGR280" s="118"/>
      <c r="AGS280" s="118"/>
      <c r="AGT280" s="118"/>
      <c r="AGU280" s="118"/>
      <c r="AGV280" s="118"/>
      <c r="AGW280" s="118"/>
      <c r="AGX280" s="118"/>
      <c r="AGY280" s="118"/>
      <c r="AGZ280" s="118"/>
      <c r="AHA280" s="118"/>
      <c r="AHB280" s="118"/>
      <c r="AHC280" s="118"/>
      <c r="AHD280" s="118"/>
      <c r="AHE280" s="118"/>
      <c r="AHF280" s="118"/>
      <c r="AHG280" s="118"/>
      <c r="AHH280" s="118"/>
      <c r="AHI280" s="118"/>
      <c r="AHJ280" s="118"/>
      <c r="AHK280" s="118"/>
      <c r="AHL280" s="118"/>
      <c r="AHM280" s="118"/>
      <c r="AHN280" s="118"/>
      <c r="AHO280" s="118"/>
      <c r="AHP280" s="118"/>
      <c r="AHQ280" s="118"/>
      <c r="AHR280" s="118"/>
      <c r="AHS280" s="118"/>
      <c r="AHT280" s="118"/>
      <c r="AHU280" s="118"/>
      <c r="AHV280" s="118"/>
      <c r="AHW280" s="118"/>
      <c r="AHX280" s="118"/>
      <c r="AHY280" s="118"/>
      <c r="AHZ280" s="118"/>
      <c r="AIA280" s="118"/>
      <c r="AIB280" s="118"/>
      <c r="AIC280" s="118"/>
      <c r="AID280" s="118"/>
      <c r="AIE280" s="118"/>
      <c r="AIF280" s="118"/>
      <c r="AIG280" s="118"/>
      <c r="AIH280" s="118"/>
      <c r="AII280" s="118"/>
      <c r="AIJ280" s="118"/>
      <c r="AIK280" s="118"/>
      <c r="AIL280" s="118"/>
      <c r="AIM280" s="118"/>
      <c r="AIN280" s="118"/>
      <c r="AIO280" s="118"/>
      <c r="AIP280" s="118"/>
      <c r="AIQ280" s="118"/>
      <c r="AIR280" s="118"/>
      <c r="AIS280" s="118"/>
      <c r="AIT280" s="118"/>
      <c r="AIU280" s="118"/>
      <c r="AIV280" s="118"/>
      <c r="AIW280" s="118"/>
      <c r="AIX280" s="118"/>
      <c r="AIY280" s="118"/>
      <c r="AIZ280" s="118"/>
      <c r="AJA280" s="118"/>
      <c r="AJB280" s="118"/>
      <c r="AJC280" s="118"/>
      <c r="AJD280" s="118"/>
      <c r="AJE280" s="118"/>
      <c r="AJF280" s="118"/>
      <c r="AJG280" s="118"/>
      <c r="AJH280" s="118"/>
      <c r="AJI280" s="118"/>
      <c r="AJJ280" s="118"/>
      <c r="AJK280" s="118"/>
      <c r="AJL280" s="118"/>
      <c r="AJM280" s="118"/>
      <c r="AJN280" s="118"/>
      <c r="AJO280" s="118"/>
      <c r="AJP280" s="118"/>
      <c r="AJQ280" s="118"/>
      <c r="AJR280" s="118"/>
      <c r="AJS280" s="118"/>
      <c r="AJT280" s="118"/>
      <c r="AJU280" s="118"/>
      <c r="AJV280" s="118"/>
      <c r="AJW280" s="118"/>
      <c r="AJX280" s="118"/>
      <c r="AJY280" s="118"/>
      <c r="AJZ280" s="118"/>
      <c r="AKA280" s="118"/>
      <c r="AKB280" s="118"/>
      <c r="AKC280" s="118"/>
      <c r="AKD280" s="118"/>
      <c r="AKE280" s="118"/>
      <c r="AKF280" s="118"/>
      <c r="AKG280" s="118"/>
      <c r="AKH280" s="118"/>
      <c r="AKI280" s="118"/>
      <c r="AKJ280" s="118"/>
      <c r="AKK280" s="118"/>
      <c r="AKL280" s="118"/>
      <c r="AKM280" s="118"/>
      <c r="AKN280" s="118"/>
      <c r="AKO280" s="118"/>
      <c r="AKP280" s="118"/>
      <c r="AKQ280" s="118"/>
      <c r="AKR280" s="118"/>
      <c r="AKS280" s="118"/>
      <c r="AKT280" s="118"/>
      <c r="AKU280" s="118"/>
      <c r="AKV280" s="118"/>
      <c r="AKW280" s="118"/>
      <c r="AKX280" s="118"/>
      <c r="AKY280" s="118"/>
      <c r="AKZ280" s="118"/>
      <c r="ALA280" s="118"/>
      <c r="ALB280" s="118"/>
      <c r="ALC280" s="118"/>
      <c r="ALD280" s="118"/>
      <c r="ALE280" s="118"/>
      <c r="ALF280" s="118"/>
      <c r="ALG280" s="118"/>
      <c r="ALH280" s="118"/>
      <c r="ALI280" s="118"/>
      <c r="ALJ280" s="118"/>
      <c r="ALK280" s="118"/>
      <c r="ALL280" s="118"/>
      <c r="ALM280" s="118"/>
      <c r="ALN280" s="118"/>
      <c r="ALO280" s="118"/>
      <c r="ALP280" s="118"/>
      <c r="ALQ280" s="118"/>
      <c r="ALR280" s="118"/>
      <c r="ALS280" s="118"/>
      <c r="ALT280" s="118"/>
      <c r="ALU280" s="118"/>
      <c r="ALV280" s="118"/>
      <c r="ALW280" s="118"/>
      <c r="ALX280" s="118"/>
      <c r="ALY280" s="118"/>
      <c r="ALZ280" s="118"/>
      <c r="AMA280" s="118"/>
      <c r="AMB280" s="118"/>
      <c r="AMC280" s="118"/>
      <c r="AMD280" s="118"/>
      <c r="AME280" s="118"/>
      <c r="AMF280" s="118"/>
      <c r="AMG280" s="118"/>
      <c r="AMH280" s="118"/>
    </row>
    <row r="281" spans="1:1022" x14ac:dyDescent="0.25">
      <c r="A281" s="170" t="s">
        <v>25866</v>
      </c>
      <c r="B281" s="163">
        <v>280</v>
      </c>
      <c r="C281" s="166" t="s">
        <v>988</v>
      </c>
      <c r="D281" s="182" t="s">
        <v>989</v>
      </c>
      <c r="E281" s="429"/>
      <c r="F281" s="201"/>
      <c r="G281" s="180"/>
      <c r="H281" s="180"/>
      <c r="I281" s="319">
        <v>0.18</v>
      </c>
      <c r="J281" s="366"/>
      <c r="K281" s="140"/>
      <c r="L281" s="140"/>
      <c r="M281" s="140"/>
      <c r="N281" s="140"/>
      <c r="O281" s="140"/>
      <c r="P281" s="140"/>
      <c r="Q281" s="140"/>
      <c r="R281" s="140"/>
      <c r="S281" s="140"/>
      <c r="T281" s="140"/>
      <c r="U281" s="140"/>
      <c r="V281" s="219">
        <f t="shared" si="171"/>
        <v>100</v>
      </c>
      <c r="W281" s="219">
        <f t="shared" si="163"/>
        <v>100</v>
      </c>
      <c r="X281" s="219">
        <f t="shared" si="162"/>
        <v>100</v>
      </c>
      <c r="Y281" s="219">
        <f t="shared" si="156"/>
        <v>100</v>
      </c>
      <c r="Z281" s="219">
        <f t="shared" si="157"/>
        <v>100</v>
      </c>
      <c r="AA281" s="220">
        <f t="shared" si="169"/>
        <v>100</v>
      </c>
      <c r="AB281" s="220">
        <f t="shared" si="170"/>
        <v>100</v>
      </c>
      <c r="AC281" s="220">
        <f t="shared" si="160"/>
        <v>100</v>
      </c>
      <c r="AD281" s="416">
        <f t="shared" si="168"/>
        <v>100</v>
      </c>
      <c r="AE281" s="416">
        <f t="shared" si="161"/>
        <v>100</v>
      </c>
      <c r="AF281" s="212">
        <f t="shared" si="164"/>
        <v>100</v>
      </c>
      <c r="AG281" s="212">
        <f t="shared" si="165"/>
        <v>100</v>
      </c>
      <c r="AH281" s="212">
        <f t="shared" si="166"/>
        <v>100</v>
      </c>
      <c r="AI281" s="212">
        <f t="shared" si="167"/>
        <v>100</v>
      </c>
      <c r="AJ281" s="231" t="s">
        <v>24928</v>
      </c>
      <c r="AK281" s="412"/>
      <c r="AL281" s="135"/>
      <c r="AM281" s="214"/>
      <c r="AN281" s="118"/>
      <c r="AO281" s="118"/>
      <c r="AP281" s="118"/>
      <c r="AQ281" s="234" t="s">
        <v>24929</v>
      </c>
      <c r="AR281" s="118"/>
      <c r="AS281" s="118"/>
      <c r="AT281" s="118"/>
      <c r="AU281" s="412"/>
      <c r="AV281" s="412"/>
      <c r="AW281" s="412"/>
      <c r="AX281" s="412"/>
      <c r="AY281" s="412"/>
      <c r="AZ281" s="412"/>
      <c r="BA281" s="412"/>
      <c r="BB281" s="412"/>
      <c r="BC281" s="412"/>
      <c r="BD281" s="412"/>
      <c r="BE281" s="412"/>
      <c r="BF281" s="412"/>
      <c r="BG281" s="412"/>
      <c r="BH281" s="412"/>
      <c r="BI281" s="412"/>
      <c r="BJ281" s="412"/>
      <c r="BK281" s="412"/>
      <c r="BL281" s="412"/>
      <c r="BM281" s="412"/>
      <c r="BN281" s="412"/>
      <c r="BO281" s="412"/>
      <c r="BP281" s="412"/>
      <c r="BQ281" s="412"/>
      <c r="BR281" s="412"/>
      <c r="BS281" s="412"/>
      <c r="BT281" s="412"/>
      <c r="BU281" s="412"/>
      <c r="BV281" s="412"/>
      <c r="BW281" s="412"/>
      <c r="BX281" s="412"/>
      <c r="BY281" s="412"/>
      <c r="BZ281" s="412"/>
      <c r="CA281" s="412"/>
      <c r="CB281" s="412"/>
      <c r="CC281" s="412"/>
      <c r="CD281" s="412"/>
      <c r="CE281" s="412"/>
      <c r="CF281" s="412"/>
      <c r="CG281" s="412"/>
      <c r="CH281" s="412"/>
      <c r="CI281" s="412"/>
      <c r="CJ281" s="412"/>
      <c r="CK281" s="412"/>
      <c r="CL281" s="412"/>
      <c r="CM281" s="412"/>
      <c r="CN281" s="412"/>
      <c r="CO281" s="412"/>
      <c r="CP281" s="412"/>
      <c r="CQ281" s="412"/>
      <c r="CR281" s="412"/>
      <c r="CS281" s="412"/>
      <c r="CT281" s="412"/>
      <c r="CU281" s="412"/>
      <c r="CV281" s="412"/>
      <c r="CW281" s="412"/>
      <c r="CX281" s="412"/>
      <c r="CY281" s="412"/>
      <c r="CZ281" s="412"/>
      <c r="DA281" s="412"/>
      <c r="DB281" s="412"/>
      <c r="DC281" s="412"/>
      <c r="DD281" s="412"/>
      <c r="DE281" s="412"/>
      <c r="DF281" s="412"/>
      <c r="DG281" s="412"/>
      <c r="DH281" s="412"/>
      <c r="DI281" s="412"/>
      <c r="DJ281" s="412"/>
      <c r="DK281" s="412"/>
      <c r="DL281" s="412"/>
      <c r="DM281" s="412"/>
      <c r="DN281" s="412"/>
      <c r="DO281" s="412"/>
      <c r="DP281" s="412"/>
      <c r="DQ281" s="412"/>
      <c r="DR281" s="412"/>
      <c r="DS281" s="412"/>
      <c r="DT281" s="412"/>
      <c r="DU281" s="412"/>
      <c r="DV281" s="412"/>
      <c r="DW281" s="412"/>
      <c r="DX281" s="412"/>
      <c r="DY281" s="412"/>
      <c r="DZ281" s="412"/>
      <c r="EA281" s="412"/>
      <c r="EB281" s="412"/>
      <c r="EC281" s="412"/>
      <c r="ED281" s="412"/>
      <c r="EE281" s="412"/>
      <c r="EF281" s="412"/>
      <c r="EG281" s="412"/>
      <c r="EH281" s="412"/>
      <c r="EI281" s="412"/>
      <c r="EJ281" s="412"/>
      <c r="EK281" s="412"/>
      <c r="EL281" s="412"/>
      <c r="EM281" s="412"/>
      <c r="EN281" s="412"/>
      <c r="EO281" s="412"/>
      <c r="EP281" s="412"/>
      <c r="EQ281" s="412"/>
      <c r="ER281" s="412"/>
      <c r="ES281" s="412"/>
      <c r="ET281" s="412"/>
      <c r="EU281" s="412"/>
      <c r="EV281" s="412"/>
      <c r="EW281" s="412"/>
      <c r="EX281" s="412"/>
      <c r="EY281" s="412"/>
      <c r="EZ281" s="412"/>
      <c r="FA281" s="412"/>
      <c r="FB281" s="412"/>
      <c r="FC281" s="412"/>
      <c r="FD281" s="412"/>
      <c r="FE281" s="412"/>
      <c r="FF281" s="412"/>
      <c r="FG281" s="412"/>
      <c r="FH281" s="412"/>
      <c r="FI281" s="412"/>
      <c r="FJ281" s="412"/>
      <c r="FK281" s="412"/>
      <c r="FL281" s="412"/>
      <c r="FM281" s="412"/>
      <c r="FN281" s="412"/>
      <c r="FO281" s="412"/>
      <c r="FP281" s="412"/>
      <c r="FQ281" s="412"/>
      <c r="FR281" s="412"/>
      <c r="FS281" s="412"/>
      <c r="FT281" s="412"/>
      <c r="FU281" s="412"/>
      <c r="FV281" s="412"/>
      <c r="FW281" s="412"/>
      <c r="FX281" s="412"/>
      <c r="FY281" s="412"/>
      <c r="FZ281" s="412"/>
      <c r="GA281" s="412"/>
      <c r="GB281" s="412"/>
      <c r="GC281" s="412"/>
      <c r="GD281" s="412"/>
      <c r="GE281" s="412"/>
      <c r="GF281" s="412"/>
      <c r="GG281" s="412"/>
      <c r="GH281" s="412"/>
      <c r="GI281" s="412"/>
      <c r="GJ281" s="412"/>
      <c r="GK281" s="412"/>
      <c r="GL281" s="412"/>
      <c r="GM281" s="412"/>
      <c r="GN281" s="412"/>
      <c r="GO281" s="412"/>
      <c r="GP281" s="412"/>
      <c r="GQ281" s="412"/>
      <c r="GR281" s="412"/>
      <c r="GS281" s="412"/>
      <c r="GT281" s="412"/>
      <c r="GU281" s="412"/>
      <c r="GV281" s="412"/>
      <c r="GW281" s="412"/>
      <c r="GX281" s="412"/>
      <c r="GY281" s="412"/>
      <c r="GZ281" s="412"/>
      <c r="HA281" s="412"/>
      <c r="HB281" s="412"/>
      <c r="HC281" s="412"/>
      <c r="HD281" s="412"/>
      <c r="HE281" s="412"/>
      <c r="HF281" s="412"/>
      <c r="HG281" s="412"/>
      <c r="HH281" s="412"/>
      <c r="HI281" s="412"/>
      <c r="HJ281" s="412"/>
      <c r="HK281" s="412"/>
      <c r="HL281" s="412"/>
      <c r="HM281" s="412"/>
      <c r="HN281" s="412"/>
      <c r="HO281" s="412"/>
      <c r="HP281" s="412"/>
      <c r="HQ281" s="412"/>
      <c r="HR281" s="412"/>
      <c r="HS281" s="412"/>
      <c r="HT281" s="412"/>
      <c r="HU281" s="412"/>
      <c r="HV281" s="412"/>
      <c r="HW281" s="412"/>
      <c r="HX281" s="412"/>
      <c r="HY281" s="412"/>
      <c r="HZ281" s="412"/>
      <c r="IA281" s="412"/>
      <c r="IB281" s="412"/>
      <c r="IC281" s="412"/>
      <c r="ID281" s="412"/>
      <c r="IE281" s="412"/>
      <c r="IF281" s="412"/>
      <c r="IG281" s="412"/>
      <c r="IH281" s="412"/>
      <c r="II281" s="412"/>
      <c r="IJ281" s="412"/>
      <c r="IK281" s="412"/>
      <c r="IL281" s="412"/>
      <c r="IM281" s="412"/>
      <c r="IN281" s="412"/>
      <c r="IO281" s="412"/>
      <c r="IP281" s="412"/>
      <c r="IQ281" s="412"/>
      <c r="IR281" s="412"/>
      <c r="IS281" s="412"/>
      <c r="IT281" s="412"/>
      <c r="IU281" s="412"/>
      <c r="IV281" s="412"/>
      <c r="IW281" s="412"/>
      <c r="IX281" s="412"/>
      <c r="IY281" s="412"/>
      <c r="IZ281" s="412"/>
      <c r="JA281" s="412"/>
      <c r="JB281" s="412"/>
      <c r="JC281" s="412"/>
      <c r="JD281" s="412"/>
      <c r="JE281" s="412"/>
      <c r="JF281" s="412"/>
      <c r="JG281" s="412"/>
      <c r="JH281" s="412"/>
      <c r="JI281" s="412"/>
      <c r="JJ281" s="412"/>
      <c r="JK281" s="412"/>
      <c r="JL281" s="412"/>
      <c r="JM281" s="412"/>
      <c r="JN281" s="412"/>
      <c r="JO281" s="412"/>
      <c r="JP281" s="412"/>
      <c r="JQ281" s="412"/>
      <c r="JR281" s="412"/>
      <c r="JS281" s="412"/>
      <c r="JT281" s="412"/>
      <c r="JU281" s="412"/>
      <c r="JV281" s="412"/>
      <c r="JW281" s="412"/>
      <c r="JX281" s="412"/>
      <c r="JY281" s="412"/>
      <c r="JZ281" s="412"/>
      <c r="KA281" s="412"/>
      <c r="KB281" s="412"/>
      <c r="KC281" s="412"/>
      <c r="KD281" s="412"/>
      <c r="KE281" s="412"/>
      <c r="KF281" s="412"/>
      <c r="KG281" s="412"/>
      <c r="KH281" s="412"/>
      <c r="KI281" s="412"/>
      <c r="KJ281" s="412"/>
      <c r="KK281" s="412"/>
      <c r="KL281" s="412"/>
      <c r="KM281" s="412"/>
      <c r="KN281" s="412"/>
      <c r="KO281" s="412"/>
      <c r="KP281" s="412"/>
      <c r="KQ281" s="412"/>
      <c r="KR281" s="412"/>
      <c r="KS281" s="412"/>
      <c r="KT281" s="412"/>
      <c r="KU281" s="412"/>
      <c r="KV281" s="412"/>
      <c r="KW281" s="412"/>
      <c r="KX281" s="412"/>
      <c r="KY281" s="412"/>
      <c r="KZ281" s="412"/>
      <c r="LA281" s="412"/>
      <c r="LB281" s="412"/>
      <c r="LC281" s="412"/>
      <c r="LD281" s="412"/>
      <c r="LE281" s="412"/>
      <c r="LF281" s="412"/>
      <c r="LG281" s="412"/>
      <c r="LH281" s="412"/>
      <c r="LI281" s="412"/>
      <c r="LJ281" s="412"/>
      <c r="LK281" s="412"/>
      <c r="LL281" s="412"/>
      <c r="LM281" s="412"/>
      <c r="LN281" s="412"/>
      <c r="LO281" s="412"/>
      <c r="LP281" s="412"/>
      <c r="LQ281" s="412"/>
      <c r="LR281" s="412"/>
      <c r="LS281" s="412"/>
      <c r="LT281" s="412"/>
      <c r="LU281" s="412"/>
      <c r="LV281" s="412"/>
      <c r="LW281" s="412"/>
      <c r="LX281" s="412"/>
      <c r="LY281" s="412"/>
      <c r="LZ281" s="412"/>
      <c r="MA281" s="412"/>
      <c r="MB281" s="412"/>
      <c r="MC281" s="412"/>
      <c r="MD281" s="412"/>
      <c r="ME281" s="412"/>
      <c r="MF281" s="412"/>
      <c r="MG281" s="412"/>
      <c r="MH281" s="412"/>
      <c r="MI281" s="412"/>
      <c r="MJ281" s="412"/>
      <c r="MK281" s="412"/>
      <c r="ML281" s="412"/>
      <c r="MM281" s="412"/>
      <c r="MN281" s="412"/>
      <c r="MO281" s="412"/>
      <c r="MP281" s="412"/>
      <c r="MQ281" s="412"/>
      <c r="MR281" s="412"/>
      <c r="MS281" s="412"/>
      <c r="MT281" s="412"/>
      <c r="MU281" s="412"/>
      <c r="MV281" s="412"/>
      <c r="MW281" s="412"/>
      <c r="MX281" s="412"/>
      <c r="MY281" s="412"/>
      <c r="MZ281" s="412"/>
      <c r="NA281" s="412"/>
      <c r="NB281" s="412"/>
      <c r="NC281" s="412"/>
      <c r="ND281" s="412"/>
      <c r="NE281" s="412"/>
      <c r="NF281" s="412"/>
      <c r="NG281" s="412"/>
      <c r="NH281" s="412"/>
      <c r="NI281" s="412"/>
      <c r="NJ281" s="412"/>
      <c r="NK281" s="412"/>
      <c r="NL281" s="412"/>
      <c r="NM281" s="412"/>
      <c r="NN281" s="412"/>
      <c r="NO281" s="412"/>
      <c r="NP281" s="412"/>
      <c r="NQ281" s="412"/>
      <c r="NR281" s="412"/>
      <c r="NS281" s="412"/>
      <c r="NT281" s="412"/>
      <c r="NU281" s="412"/>
      <c r="NV281" s="412"/>
      <c r="NW281" s="412"/>
      <c r="NX281" s="412"/>
      <c r="NY281" s="412"/>
      <c r="NZ281" s="412"/>
      <c r="OA281" s="412"/>
      <c r="OB281" s="412"/>
      <c r="OC281" s="412"/>
      <c r="OD281" s="412"/>
      <c r="OE281" s="412"/>
      <c r="OF281" s="412"/>
      <c r="OG281" s="412"/>
      <c r="OH281" s="412"/>
      <c r="OI281" s="412"/>
      <c r="OJ281" s="412"/>
      <c r="OK281" s="412"/>
      <c r="OL281" s="412"/>
      <c r="OM281" s="412"/>
      <c r="ON281" s="412"/>
      <c r="OO281" s="412"/>
      <c r="OP281" s="412"/>
      <c r="OQ281" s="412"/>
      <c r="OR281" s="412"/>
      <c r="OS281" s="412"/>
      <c r="OT281" s="412"/>
      <c r="OU281" s="412"/>
      <c r="OV281" s="412"/>
      <c r="OW281" s="412"/>
      <c r="OX281" s="412"/>
      <c r="OY281" s="412"/>
      <c r="OZ281" s="412"/>
      <c r="PA281" s="412"/>
      <c r="PB281" s="412"/>
      <c r="PC281" s="412"/>
      <c r="PD281" s="412"/>
      <c r="PE281" s="412"/>
      <c r="PF281" s="412"/>
      <c r="PG281" s="412"/>
      <c r="PH281" s="412"/>
      <c r="PI281" s="412"/>
      <c r="PJ281" s="412"/>
      <c r="PK281" s="412"/>
      <c r="PL281" s="412"/>
      <c r="PM281" s="412"/>
      <c r="PN281" s="412"/>
      <c r="PO281" s="412"/>
      <c r="PP281" s="412"/>
      <c r="PQ281" s="412"/>
      <c r="PR281" s="412"/>
      <c r="PS281" s="412"/>
      <c r="PT281" s="412"/>
      <c r="PU281" s="412"/>
      <c r="PV281" s="412"/>
      <c r="PW281" s="412"/>
      <c r="PX281" s="412"/>
      <c r="PY281" s="412"/>
      <c r="PZ281" s="412"/>
      <c r="QA281" s="412"/>
      <c r="QB281" s="412"/>
      <c r="QC281" s="412"/>
      <c r="QD281" s="412"/>
      <c r="QE281" s="412"/>
      <c r="QF281" s="412"/>
      <c r="QG281" s="412"/>
      <c r="QH281" s="412"/>
      <c r="QI281" s="412"/>
      <c r="QJ281" s="412"/>
      <c r="QK281" s="412"/>
      <c r="QL281" s="412"/>
      <c r="QM281" s="412"/>
      <c r="QN281" s="412"/>
      <c r="QO281" s="412"/>
      <c r="QP281" s="412"/>
      <c r="QQ281" s="412"/>
      <c r="QR281" s="412"/>
      <c r="QS281" s="412"/>
      <c r="QT281" s="412"/>
      <c r="QU281" s="412"/>
      <c r="QV281" s="412"/>
      <c r="QW281" s="412"/>
      <c r="QX281" s="412"/>
      <c r="QY281" s="412"/>
      <c r="QZ281" s="412"/>
      <c r="RA281" s="412"/>
      <c r="RB281" s="412"/>
      <c r="RC281" s="412"/>
      <c r="RD281" s="412"/>
      <c r="RE281" s="412"/>
      <c r="RF281" s="412"/>
      <c r="RG281" s="412"/>
      <c r="RH281" s="412"/>
      <c r="RI281" s="412"/>
      <c r="RJ281" s="412"/>
      <c r="RK281" s="412"/>
      <c r="RL281" s="412"/>
      <c r="RM281" s="412"/>
      <c r="RN281" s="412"/>
      <c r="RO281" s="412"/>
      <c r="RP281" s="412"/>
      <c r="RQ281" s="412"/>
      <c r="RR281" s="412"/>
      <c r="RS281" s="412"/>
      <c r="RT281" s="412"/>
      <c r="RU281" s="412"/>
      <c r="RV281" s="412"/>
      <c r="RW281" s="412"/>
      <c r="RX281" s="412"/>
      <c r="RY281" s="412"/>
      <c r="RZ281" s="412"/>
      <c r="SA281" s="412"/>
      <c r="SB281" s="412"/>
      <c r="SC281" s="412"/>
      <c r="SD281" s="412"/>
      <c r="SE281" s="412"/>
      <c r="SF281" s="412"/>
      <c r="SG281" s="412"/>
      <c r="SH281" s="412"/>
      <c r="SI281" s="412"/>
      <c r="SJ281" s="412"/>
      <c r="SK281" s="412"/>
      <c r="SL281" s="412"/>
      <c r="SM281" s="412"/>
      <c r="SN281" s="412"/>
      <c r="SO281" s="412"/>
      <c r="SP281" s="412"/>
      <c r="SQ281" s="412"/>
      <c r="SR281" s="412"/>
      <c r="SS281" s="412"/>
      <c r="ST281" s="412"/>
      <c r="SU281" s="412"/>
      <c r="SV281" s="412"/>
      <c r="SW281" s="412"/>
      <c r="SX281" s="412"/>
      <c r="SY281" s="412"/>
      <c r="SZ281" s="412"/>
      <c r="TA281" s="412"/>
      <c r="TB281" s="412"/>
      <c r="TC281" s="412"/>
      <c r="TD281" s="412"/>
      <c r="TE281" s="412"/>
      <c r="TF281" s="412"/>
      <c r="TG281" s="412"/>
      <c r="TH281" s="412"/>
      <c r="TI281" s="412"/>
      <c r="TJ281" s="412"/>
      <c r="TK281" s="412"/>
      <c r="TL281" s="412"/>
      <c r="TM281" s="412"/>
      <c r="TN281" s="412"/>
      <c r="TO281" s="412"/>
      <c r="TP281" s="412"/>
      <c r="TQ281" s="412"/>
      <c r="TR281" s="412"/>
      <c r="TS281" s="412"/>
      <c r="TT281" s="412"/>
      <c r="TU281" s="412"/>
      <c r="TV281" s="412"/>
      <c r="TW281" s="412"/>
      <c r="TX281" s="412"/>
      <c r="TY281" s="412"/>
      <c r="TZ281" s="412"/>
      <c r="UA281" s="412"/>
      <c r="UB281" s="412"/>
      <c r="UC281" s="412"/>
      <c r="UD281" s="412"/>
      <c r="UE281" s="412"/>
      <c r="UF281" s="412"/>
      <c r="UG281" s="412"/>
      <c r="UH281" s="412"/>
      <c r="UI281" s="412"/>
      <c r="UJ281" s="412"/>
      <c r="UK281" s="412"/>
      <c r="UL281" s="412"/>
      <c r="UM281" s="412"/>
      <c r="UN281" s="412"/>
      <c r="UO281" s="412"/>
      <c r="UP281" s="412"/>
      <c r="UQ281" s="412"/>
      <c r="UR281" s="412"/>
      <c r="US281" s="412"/>
      <c r="UT281" s="412"/>
      <c r="UU281" s="412"/>
      <c r="UV281" s="412"/>
      <c r="UW281" s="412"/>
      <c r="UX281" s="412"/>
      <c r="UY281" s="412"/>
      <c r="UZ281" s="412"/>
      <c r="VA281" s="412"/>
      <c r="VB281" s="412"/>
      <c r="VC281" s="412"/>
      <c r="VD281" s="412"/>
      <c r="VE281" s="412"/>
      <c r="VF281" s="412"/>
      <c r="VG281" s="412"/>
      <c r="VH281" s="412"/>
      <c r="VI281" s="412"/>
      <c r="VJ281" s="412"/>
      <c r="VK281" s="412"/>
      <c r="VL281" s="412"/>
      <c r="VM281" s="412"/>
      <c r="VN281" s="412"/>
      <c r="VO281" s="412"/>
      <c r="VP281" s="412"/>
      <c r="VQ281" s="412"/>
      <c r="VR281" s="412"/>
      <c r="VS281" s="412"/>
      <c r="VT281" s="412"/>
      <c r="VU281" s="412"/>
      <c r="VV281" s="412"/>
      <c r="VW281" s="412"/>
      <c r="VX281" s="412"/>
      <c r="VY281" s="412"/>
      <c r="VZ281" s="412"/>
      <c r="WA281" s="412"/>
      <c r="WB281" s="412"/>
      <c r="WC281" s="412"/>
      <c r="WD281" s="412"/>
      <c r="WE281" s="412"/>
      <c r="WF281" s="412"/>
      <c r="WG281" s="412"/>
      <c r="WH281" s="412"/>
      <c r="WI281" s="412"/>
      <c r="WJ281" s="412"/>
      <c r="WK281" s="412"/>
      <c r="WL281" s="412"/>
      <c r="WM281" s="412"/>
      <c r="WN281" s="412"/>
      <c r="WO281" s="412"/>
      <c r="WP281" s="412"/>
      <c r="WQ281" s="412"/>
      <c r="WR281" s="412"/>
      <c r="WS281" s="412"/>
      <c r="WT281" s="412"/>
      <c r="WU281" s="412"/>
      <c r="WV281" s="412"/>
      <c r="WW281" s="412"/>
      <c r="WX281" s="412"/>
      <c r="WY281" s="412"/>
      <c r="WZ281" s="412"/>
      <c r="XA281" s="412"/>
      <c r="XB281" s="412"/>
      <c r="XC281" s="412"/>
      <c r="XD281" s="412"/>
      <c r="XE281" s="412"/>
      <c r="XF281" s="412"/>
      <c r="XG281" s="412"/>
      <c r="XH281" s="412"/>
      <c r="XI281" s="412"/>
      <c r="XJ281" s="412"/>
      <c r="XK281" s="412"/>
      <c r="XL281" s="412"/>
      <c r="XM281" s="412"/>
      <c r="XN281" s="412"/>
      <c r="XO281" s="412"/>
      <c r="XP281" s="412"/>
      <c r="XQ281" s="412"/>
      <c r="XR281" s="412"/>
      <c r="XS281" s="412"/>
      <c r="XT281" s="412"/>
      <c r="XU281" s="412"/>
      <c r="XV281" s="412"/>
      <c r="XW281" s="412"/>
      <c r="XX281" s="412"/>
      <c r="XY281" s="412"/>
      <c r="XZ281" s="412"/>
      <c r="YA281" s="412"/>
      <c r="YB281" s="412"/>
      <c r="YC281" s="412"/>
      <c r="YD281" s="412"/>
      <c r="YE281" s="412"/>
      <c r="YF281" s="412"/>
      <c r="YG281" s="412"/>
      <c r="YH281" s="412"/>
      <c r="YI281" s="412"/>
      <c r="YJ281" s="412"/>
      <c r="YK281" s="412"/>
      <c r="YL281" s="412"/>
      <c r="YM281" s="412"/>
      <c r="YN281" s="412"/>
      <c r="YO281" s="412"/>
      <c r="YP281" s="412"/>
      <c r="YQ281" s="412"/>
      <c r="YR281" s="412"/>
      <c r="YS281" s="412"/>
      <c r="YT281" s="412"/>
      <c r="YU281" s="412"/>
      <c r="YV281" s="412"/>
      <c r="YW281" s="412"/>
      <c r="YX281" s="412"/>
      <c r="YY281" s="412"/>
      <c r="YZ281" s="412"/>
      <c r="ZA281" s="412"/>
      <c r="ZB281" s="412"/>
      <c r="ZC281" s="412"/>
      <c r="ZD281" s="412"/>
      <c r="ZE281" s="412"/>
      <c r="ZF281" s="412"/>
      <c r="ZG281" s="412"/>
      <c r="ZH281" s="412"/>
      <c r="ZI281" s="412"/>
      <c r="ZJ281" s="412"/>
      <c r="ZK281" s="412"/>
      <c r="ZL281" s="412"/>
      <c r="ZM281" s="412"/>
      <c r="ZN281" s="412"/>
      <c r="ZO281" s="412"/>
      <c r="ZP281" s="412"/>
      <c r="ZQ281" s="412"/>
      <c r="ZR281" s="412"/>
      <c r="ZS281" s="412"/>
      <c r="ZT281" s="412"/>
      <c r="ZU281" s="412"/>
      <c r="ZV281" s="412"/>
      <c r="ZW281" s="412"/>
      <c r="ZX281" s="412"/>
      <c r="ZY281" s="412"/>
      <c r="ZZ281" s="412"/>
      <c r="AAA281" s="412"/>
      <c r="AAB281" s="412"/>
      <c r="AAC281" s="412"/>
      <c r="AAD281" s="412"/>
      <c r="AAE281" s="412"/>
      <c r="AAF281" s="412"/>
      <c r="AAG281" s="412"/>
      <c r="AAH281" s="412"/>
      <c r="AAI281" s="412"/>
      <c r="AAJ281" s="412"/>
      <c r="AAK281" s="412"/>
      <c r="AAL281" s="412"/>
      <c r="AAM281" s="412"/>
      <c r="AAN281" s="412"/>
      <c r="AAO281" s="412"/>
      <c r="AAP281" s="412"/>
      <c r="AAQ281" s="412"/>
      <c r="AAR281" s="412"/>
      <c r="AAS281" s="412"/>
      <c r="AAT281" s="412"/>
      <c r="AAU281" s="412"/>
      <c r="AAV281" s="412"/>
      <c r="AAW281" s="412"/>
      <c r="AAX281" s="412"/>
      <c r="AAY281" s="412"/>
      <c r="AAZ281" s="412"/>
      <c r="ABA281" s="412"/>
      <c r="ABB281" s="412"/>
      <c r="ABC281" s="412"/>
      <c r="ABD281" s="412"/>
      <c r="ABE281" s="412"/>
      <c r="ABF281" s="412"/>
      <c r="ABG281" s="412"/>
      <c r="ABH281" s="412"/>
      <c r="ABI281" s="412"/>
      <c r="ABJ281" s="412"/>
      <c r="ABK281" s="412"/>
      <c r="ABL281" s="412"/>
      <c r="ABM281" s="412"/>
      <c r="ABN281" s="412"/>
      <c r="ABO281" s="412"/>
      <c r="ABP281" s="412"/>
      <c r="ABQ281" s="412"/>
      <c r="ABR281" s="412"/>
      <c r="ABS281" s="412"/>
      <c r="ABT281" s="412"/>
      <c r="ABU281" s="412"/>
      <c r="ABV281" s="412"/>
      <c r="ABW281" s="412"/>
      <c r="ABX281" s="412"/>
      <c r="ABY281" s="412"/>
      <c r="ABZ281" s="412"/>
      <c r="ACA281" s="412"/>
      <c r="ACB281" s="412"/>
      <c r="ACC281" s="412"/>
      <c r="ACD281" s="412"/>
      <c r="ACE281" s="412"/>
      <c r="ACF281" s="412"/>
      <c r="ACG281" s="412"/>
      <c r="ACH281" s="412"/>
      <c r="ACI281" s="412"/>
      <c r="ACJ281" s="412"/>
      <c r="ACK281" s="412"/>
      <c r="ACL281" s="412"/>
      <c r="ACM281" s="412"/>
      <c r="ACN281" s="412"/>
      <c r="ACO281" s="412"/>
      <c r="ACP281" s="412"/>
      <c r="ACQ281" s="412"/>
      <c r="ACR281" s="412"/>
      <c r="ACS281" s="412"/>
      <c r="ACT281" s="412"/>
      <c r="ACU281" s="412"/>
      <c r="ACV281" s="412"/>
      <c r="ACW281" s="412"/>
      <c r="ACX281" s="412"/>
      <c r="ACY281" s="412"/>
      <c r="ACZ281" s="412"/>
      <c r="ADA281" s="412"/>
      <c r="ADB281" s="412"/>
      <c r="ADC281" s="412"/>
      <c r="ADD281" s="412"/>
      <c r="ADE281" s="412"/>
      <c r="ADF281" s="412"/>
      <c r="ADG281" s="412"/>
      <c r="ADH281" s="412"/>
      <c r="ADI281" s="412"/>
      <c r="ADJ281" s="412"/>
      <c r="ADK281" s="412"/>
      <c r="ADL281" s="412"/>
      <c r="ADM281" s="412"/>
      <c r="ADN281" s="412"/>
      <c r="ADO281" s="412"/>
      <c r="ADP281" s="412"/>
      <c r="ADQ281" s="412"/>
      <c r="ADR281" s="412"/>
      <c r="ADS281" s="412"/>
      <c r="ADT281" s="412"/>
      <c r="ADU281" s="412"/>
      <c r="ADV281" s="412"/>
      <c r="ADW281" s="412"/>
      <c r="ADX281" s="412"/>
      <c r="ADY281" s="412"/>
      <c r="ADZ281" s="412"/>
      <c r="AEA281" s="412"/>
      <c r="AEB281" s="412"/>
      <c r="AEC281" s="412"/>
      <c r="AED281" s="412"/>
      <c r="AEE281" s="412"/>
      <c r="AEF281" s="412"/>
      <c r="AEG281" s="412"/>
      <c r="AEH281" s="412"/>
      <c r="AEI281" s="412"/>
      <c r="AEJ281" s="412"/>
      <c r="AEK281" s="412"/>
      <c r="AEL281" s="412"/>
      <c r="AEM281" s="412"/>
      <c r="AEN281" s="412"/>
      <c r="AEO281" s="412"/>
      <c r="AEP281" s="412"/>
      <c r="AEQ281" s="412"/>
      <c r="AER281" s="412"/>
      <c r="AES281" s="412"/>
      <c r="AET281" s="412"/>
      <c r="AEU281" s="412"/>
      <c r="AEV281" s="412"/>
      <c r="AEW281" s="412"/>
      <c r="AEX281" s="412"/>
      <c r="AEY281" s="412"/>
      <c r="AEZ281" s="412"/>
      <c r="AFA281" s="412"/>
      <c r="AFB281" s="412"/>
      <c r="AFC281" s="412"/>
      <c r="AFD281" s="412"/>
      <c r="AFE281" s="412"/>
      <c r="AFF281" s="412"/>
      <c r="AFG281" s="412"/>
      <c r="AFH281" s="412"/>
      <c r="AFI281" s="412"/>
      <c r="AFJ281" s="412"/>
      <c r="AFK281" s="412"/>
      <c r="AFL281" s="412"/>
      <c r="AFM281" s="412"/>
      <c r="AFN281" s="412"/>
      <c r="AFO281" s="412"/>
      <c r="AFP281" s="412"/>
      <c r="AFQ281" s="412"/>
      <c r="AFR281" s="412"/>
      <c r="AFS281" s="412"/>
      <c r="AFT281" s="412"/>
      <c r="AFU281" s="412"/>
      <c r="AFV281" s="412"/>
      <c r="AFW281" s="412"/>
      <c r="AFX281" s="412"/>
      <c r="AFY281" s="412"/>
      <c r="AFZ281" s="412"/>
      <c r="AGA281" s="412"/>
      <c r="AGB281" s="412"/>
      <c r="AGC281" s="412"/>
      <c r="AGD281" s="412"/>
      <c r="AGE281" s="412"/>
      <c r="AGF281" s="412"/>
      <c r="AGG281" s="412"/>
      <c r="AGH281" s="412"/>
      <c r="AGI281" s="412"/>
      <c r="AGJ281" s="412"/>
      <c r="AGK281" s="412"/>
      <c r="AGL281" s="412"/>
      <c r="AGM281" s="412"/>
      <c r="AGN281" s="412"/>
      <c r="AGO281" s="412"/>
      <c r="AGP281" s="412"/>
      <c r="AGQ281" s="412"/>
      <c r="AGR281" s="412"/>
      <c r="AGS281" s="412"/>
      <c r="AGT281" s="412"/>
      <c r="AGU281" s="412"/>
      <c r="AGV281" s="412"/>
      <c r="AGW281" s="412"/>
      <c r="AGX281" s="412"/>
      <c r="AGY281" s="412"/>
      <c r="AGZ281" s="412"/>
      <c r="AHA281" s="412"/>
      <c r="AHB281" s="412"/>
      <c r="AHC281" s="412"/>
      <c r="AHD281" s="412"/>
      <c r="AHE281" s="412"/>
      <c r="AHF281" s="412"/>
      <c r="AHG281" s="412"/>
      <c r="AHH281" s="412"/>
      <c r="AHI281" s="412"/>
      <c r="AHJ281" s="412"/>
      <c r="AHK281" s="412"/>
      <c r="AHL281" s="412"/>
      <c r="AHM281" s="412"/>
      <c r="AHN281" s="412"/>
      <c r="AHO281" s="412"/>
      <c r="AHP281" s="412"/>
      <c r="AHQ281" s="412"/>
      <c r="AHR281" s="412"/>
      <c r="AHS281" s="412"/>
      <c r="AHT281" s="412"/>
      <c r="AHU281" s="412"/>
      <c r="AHV281" s="412"/>
      <c r="AHW281" s="412"/>
      <c r="AHX281" s="412"/>
      <c r="AHY281" s="412"/>
      <c r="AHZ281" s="412"/>
      <c r="AIA281" s="412"/>
      <c r="AIB281" s="412"/>
      <c r="AIC281" s="412"/>
      <c r="AID281" s="412"/>
      <c r="AIE281" s="412"/>
      <c r="AIF281" s="412"/>
      <c r="AIG281" s="412"/>
      <c r="AIH281" s="412"/>
      <c r="AII281" s="412"/>
      <c r="AIJ281" s="412"/>
      <c r="AIK281" s="412"/>
      <c r="AIL281" s="412"/>
      <c r="AIM281" s="412"/>
      <c r="AIN281" s="412"/>
      <c r="AIO281" s="412"/>
      <c r="AIP281" s="412"/>
      <c r="AIQ281" s="412"/>
      <c r="AIR281" s="412"/>
      <c r="AIS281" s="412"/>
      <c r="AIT281" s="412"/>
      <c r="AIU281" s="412"/>
      <c r="AIV281" s="412"/>
      <c r="AIW281" s="412"/>
      <c r="AIX281" s="412"/>
      <c r="AIY281" s="412"/>
      <c r="AIZ281" s="412"/>
      <c r="AJA281" s="412"/>
      <c r="AJB281" s="412"/>
      <c r="AJC281" s="412"/>
      <c r="AJD281" s="412"/>
      <c r="AJE281" s="412"/>
      <c r="AJF281" s="412"/>
      <c r="AJG281" s="412"/>
      <c r="AJH281" s="412"/>
      <c r="AJI281" s="412"/>
      <c r="AJJ281" s="412"/>
      <c r="AJK281" s="412"/>
      <c r="AJL281" s="412"/>
      <c r="AJM281" s="412"/>
      <c r="AJN281" s="412"/>
      <c r="AJO281" s="412"/>
      <c r="AJP281" s="412"/>
      <c r="AJQ281" s="412"/>
      <c r="AJR281" s="412"/>
      <c r="AJS281" s="412"/>
      <c r="AJT281" s="412"/>
      <c r="AJU281" s="412"/>
      <c r="AJV281" s="412"/>
      <c r="AJW281" s="412"/>
      <c r="AJX281" s="412"/>
      <c r="AJY281" s="412"/>
      <c r="AJZ281" s="412"/>
      <c r="AKA281" s="412"/>
      <c r="AKB281" s="412"/>
      <c r="AKC281" s="412"/>
      <c r="AKD281" s="412"/>
      <c r="AKE281" s="412"/>
      <c r="AKF281" s="412"/>
      <c r="AKG281" s="412"/>
      <c r="AKH281" s="412"/>
      <c r="AKI281" s="412"/>
      <c r="AKJ281" s="412"/>
      <c r="AKK281" s="412"/>
      <c r="AKL281" s="412"/>
      <c r="AKM281" s="412"/>
      <c r="AKN281" s="412"/>
      <c r="AKO281" s="412"/>
      <c r="AKP281" s="412"/>
      <c r="AKQ281" s="412"/>
      <c r="AKR281" s="412"/>
      <c r="AKS281" s="412"/>
      <c r="AKT281" s="412"/>
      <c r="AKU281" s="412"/>
      <c r="AKV281" s="412"/>
      <c r="AKW281" s="412"/>
      <c r="AKX281" s="412"/>
      <c r="AKY281" s="412"/>
      <c r="AKZ281" s="412"/>
      <c r="ALA281" s="412"/>
      <c r="ALB281" s="412"/>
      <c r="ALC281" s="412"/>
      <c r="ALD281" s="412"/>
      <c r="ALE281" s="412"/>
      <c r="ALF281" s="412"/>
      <c r="ALG281" s="412"/>
      <c r="ALH281" s="412"/>
      <c r="ALI281" s="412"/>
      <c r="ALJ281" s="412"/>
      <c r="ALK281" s="412"/>
      <c r="ALL281" s="412"/>
      <c r="ALM281" s="412"/>
      <c r="ALN281" s="412"/>
      <c r="ALO281" s="412"/>
      <c r="ALP281" s="412"/>
      <c r="ALQ281" s="412"/>
      <c r="ALR281" s="412"/>
      <c r="ALS281" s="412"/>
      <c r="ALT281" s="412"/>
      <c r="ALU281" s="412"/>
      <c r="ALV281" s="412"/>
      <c r="ALW281" s="412"/>
      <c r="ALX281" s="412"/>
      <c r="ALY281" s="412"/>
      <c r="ALZ281" s="412"/>
      <c r="AMA281" s="412"/>
      <c r="AMB281" s="412"/>
      <c r="AMC281" s="412"/>
      <c r="AMD281" s="412"/>
      <c r="AME281" s="412"/>
      <c r="AMF281" s="412"/>
      <c r="AMG281" s="412"/>
      <c r="AMH281" s="412"/>
    </row>
    <row r="282" spans="1:1022" x14ac:dyDescent="0.25">
      <c r="A282" s="242" t="s">
        <v>990</v>
      </c>
      <c r="B282" s="163">
        <v>281</v>
      </c>
      <c r="C282" s="162" t="s">
        <v>991</v>
      </c>
      <c r="D282" s="176" t="s">
        <v>992</v>
      </c>
      <c r="E282" s="429"/>
      <c r="F282" s="201"/>
      <c r="G282" s="180"/>
      <c r="H282" s="180"/>
      <c r="I282" s="319">
        <v>5.1100000000000003</v>
      </c>
      <c r="J282" s="366"/>
      <c r="K282" s="140"/>
      <c r="L282" s="140"/>
      <c r="M282" s="140"/>
      <c r="N282" s="140"/>
      <c r="O282" s="140"/>
      <c r="P282" s="140"/>
      <c r="Q282" s="140"/>
      <c r="R282" s="140"/>
      <c r="S282" s="140"/>
      <c r="T282" s="140"/>
      <c r="U282" s="140"/>
      <c r="V282" s="219">
        <f t="shared" si="171"/>
        <v>100</v>
      </c>
      <c r="W282" s="219">
        <f t="shared" si="163"/>
        <v>100</v>
      </c>
      <c r="X282" s="219">
        <f t="shared" si="162"/>
        <v>100</v>
      </c>
      <c r="Y282" s="219">
        <f t="shared" si="156"/>
        <v>100</v>
      </c>
      <c r="Z282" s="219">
        <f t="shared" si="157"/>
        <v>100</v>
      </c>
      <c r="AA282" s="220">
        <f t="shared" si="169"/>
        <v>100</v>
      </c>
      <c r="AB282" s="220">
        <f t="shared" si="170"/>
        <v>100</v>
      </c>
      <c r="AC282" s="220">
        <f t="shared" si="160"/>
        <v>100</v>
      </c>
      <c r="AD282" s="416">
        <f t="shared" si="168"/>
        <v>100</v>
      </c>
      <c r="AE282" s="416">
        <f t="shared" si="161"/>
        <v>100</v>
      </c>
      <c r="AF282" s="212">
        <f t="shared" si="164"/>
        <v>100</v>
      </c>
      <c r="AG282" s="212">
        <f t="shared" si="165"/>
        <v>100</v>
      </c>
      <c r="AH282" s="212">
        <f t="shared" si="166"/>
        <v>100</v>
      </c>
      <c r="AI282" s="212">
        <f t="shared" si="167"/>
        <v>100</v>
      </c>
      <c r="AJ282" s="231" t="s">
        <v>24787</v>
      </c>
      <c r="AK282" s="163"/>
      <c r="AL282" s="192"/>
      <c r="AM282" s="214"/>
      <c r="AN282" s="118"/>
      <c r="AO282" s="118"/>
      <c r="AP282" s="118"/>
      <c r="AQ282" s="394" t="s">
        <v>27527</v>
      </c>
      <c r="AR282" s="118"/>
      <c r="AS282" s="118"/>
      <c r="AT282" s="118"/>
      <c r="AU282" s="412"/>
      <c r="AV282" s="412"/>
      <c r="AW282" s="412"/>
      <c r="AX282" s="412"/>
      <c r="AY282" s="412"/>
      <c r="AZ282" s="412"/>
      <c r="BA282" s="412"/>
      <c r="BB282" s="412"/>
      <c r="BC282" s="412"/>
      <c r="BD282" s="412"/>
      <c r="BE282" s="412"/>
      <c r="BF282" s="412"/>
      <c r="BG282" s="412"/>
      <c r="BH282" s="412"/>
      <c r="BI282" s="412"/>
      <c r="BJ282" s="412"/>
      <c r="BK282" s="412"/>
      <c r="BL282" s="412"/>
      <c r="BM282" s="412"/>
      <c r="BN282" s="412"/>
      <c r="BO282" s="412"/>
      <c r="BP282" s="412"/>
      <c r="BQ282" s="412"/>
      <c r="BR282" s="412"/>
      <c r="BS282" s="412"/>
      <c r="BT282" s="412"/>
      <c r="BU282" s="412"/>
      <c r="BV282" s="412"/>
      <c r="BW282" s="412"/>
      <c r="BX282" s="412"/>
      <c r="BY282" s="412"/>
      <c r="BZ282" s="412"/>
      <c r="CA282" s="412"/>
      <c r="CB282" s="412"/>
      <c r="CC282" s="412"/>
      <c r="CD282" s="412"/>
      <c r="CE282" s="412"/>
      <c r="CF282" s="412"/>
      <c r="CG282" s="412"/>
      <c r="CH282" s="412"/>
      <c r="CI282" s="412"/>
      <c r="CJ282" s="412"/>
      <c r="CK282" s="412"/>
      <c r="CL282" s="412"/>
      <c r="CM282" s="412"/>
      <c r="CN282" s="412"/>
      <c r="CO282" s="412"/>
      <c r="CP282" s="412"/>
      <c r="CQ282" s="412"/>
      <c r="CR282" s="412"/>
      <c r="CS282" s="412"/>
      <c r="CT282" s="412"/>
      <c r="CU282" s="412"/>
      <c r="CV282" s="412"/>
      <c r="CW282" s="412"/>
      <c r="CX282" s="412"/>
      <c r="CY282" s="412"/>
      <c r="CZ282" s="412"/>
      <c r="DA282" s="412"/>
      <c r="DB282" s="412"/>
      <c r="DC282" s="412"/>
      <c r="DD282" s="412"/>
      <c r="DE282" s="412"/>
      <c r="DF282" s="412"/>
      <c r="DG282" s="412"/>
      <c r="DH282" s="412"/>
      <c r="DI282" s="412"/>
      <c r="DJ282" s="412"/>
      <c r="DK282" s="412"/>
      <c r="DL282" s="412"/>
      <c r="DM282" s="412"/>
      <c r="DN282" s="412"/>
      <c r="DO282" s="412"/>
      <c r="DP282" s="412"/>
      <c r="DQ282" s="412"/>
      <c r="DR282" s="412"/>
      <c r="DS282" s="412"/>
      <c r="DT282" s="412"/>
      <c r="DU282" s="412"/>
      <c r="DV282" s="412"/>
      <c r="DW282" s="412"/>
      <c r="DX282" s="412"/>
      <c r="DY282" s="412"/>
      <c r="DZ282" s="412"/>
      <c r="EA282" s="412"/>
      <c r="EB282" s="412"/>
      <c r="EC282" s="412"/>
      <c r="ED282" s="412"/>
      <c r="EE282" s="412"/>
      <c r="EF282" s="412"/>
      <c r="EG282" s="412"/>
      <c r="EH282" s="412"/>
      <c r="EI282" s="412"/>
      <c r="EJ282" s="412"/>
      <c r="EK282" s="412"/>
      <c r="EL282" s="412"/>
      <c r="EM282" s="412"/>
      <c r="EN282" s="412"/>
      <c r="EO282" s="412"/>
      <c r="EP282" s="412"/>
      <c r="EQ282" s="412"/>
      <c r="ER282" s="412"/>
      <c r="ES282" s="412"/>
      <c r="ET282" s="412"/>
      <c r="EU282" s="412"/>
      <c r="EV282" s="412"/>
      <c r="EW282" s="412"/>
      <c r="EX282" s="412"/>
      <c r="EY282" s="412"/>
      <c r="EZ282" s="412"/>
      <c r="FA282" s="412"/>
      <c r="FB282" s="412"/>
      <c r="FC282" s="412"/>
      <c r="FD282" s="412"/>
      <c r="FE282" s="412"/>
      <c r="FF282" s="412"/>
      <c r="FG282" s="412"/>
      <c r="FH282" s="412"/>
      <c r="FI282" s="412"/>
      <c r="FJ282" s="412"/>
      <c r="FK282" s="412"/>
      <c r="FL282" s="412"/>
      <c r="FM282" s="412"/>
      <c r="FN282" s="412"/>
      <c r="FO282" s="412"/>
      <c r="FP282" s="412"/>
      <c r="FQ282" s="412"/>
      <c r="FR282" s="412"/>
      <c r="FS282" s="412"/>
      <c r="FT282" s="412"/>
      <c r="FU282" s="412"/>
      <c r="FV282" s="412"/>
      <c r="FW282" s="412"/>
      <c r="FX282" s="412"/>
      <c r="FY282" s="412"/>
      <c r="FZ282" s="412"/>
      <c r="GA282" s="412"/>
      <c r="GB282" s="412"/>
      <c r="GC282" s="412"/>
      <c r="GD282" s="412"/>
      <c r="GE282" s="412"/>
      <c r="GF282" s="412"/>
      <c r="GG282" s="412"/>
      <c r="GH282" s="412"/>
      <c r="GI282" s="412"/>
      <c r="GJ282" s="412"/>
      <c r="GK282" s="412"/>
      <c r="GL282" s="412"/>
      <c r="GM282" s="412"/>
      <c r="GN282" s="412"/>
      <c r="GO282" s="412"/>
      <c r="GP282" s="412"/>
      <c r="GQ282" s="412"/>
      <c r="GR282" s="412"/>
      <c r="GS282" s="412"/>
      <c r="GT282" s="412"/>
      <c r="GU282" s="412"/>
      <c r="GV282" s="412"/>
      <c r="GW282" s="412"/>
      <c r="GX282" s="412"/>
      <c r="GY282" s="412"/>
      <c r="GZ282" s="412"/>
      <c r="HA282" s="412"/>
      <c r="HB282" s="412"/>
      <c r="HC282" s="412"/>
      <c r="HD282" s="412"/>
      <c r="HE282" s="412"/>
      <c r="HF282" s="412"/>
      <c r="HG282" s="412"/>
      <c r="HH282" s="412"/>
      <c r="HI282" s="412"/>
      <c r="HJ282" s="412"/>
      <c r="HK282" s="412"/>
      <c r="HL282" s="412"/>
      <c r="HM282" s="412"/>
      <c r="HN282" s="412"/>
      <c r="HO282" s="412"/>
      <c r="HP282" s="412"/>
      <c r="HQ282" s="412"/>
      <c r="HR282" s="412"/>
      <c r="HS282" s="412"/>
      <c r="HT282" s="412"/>
      <c r="HU282" s="412"/>
      <c r="HV282" s="412"/>
      <c r="HW282" s="412"/>
      <c r="HX282" s="412"/>
      <c r="HY282" s="412"/>
      <c r="HZ282" s="412"/>
      <c r="IA282" s="412"/>
      <c r="IB282" s="412"/>
      <c r="IC282" s="412"/>
      <c r="ID282" s="412"/>
      <c r="IE282" s="412"/>
      <c r="IF282" s="412"/>
      <c r="IG282" s="412"/>
      <c r="IH282" s="412"/>
      <c r="II282" s="412"/>
      <c r="IJ282" s="412"/>
      <c r="IK282" s="412"/>
      <c r="IL282" s="412"/>
      <c r="IM282" s="412"/>
      <c r="IN282" s="412"/>
      <c r="IO282" s="412"/>
      <c r="IP282" s="412"/>
      <c r="IQ282" s="412"/>
      <c r="IR282" s="412"/>
      <c r="IS282" s="412"/>
      <c r="IT282" s="412"/>
      <c r="IU282" s="412"/>
      <c r="IV282" s="412"/>
      <c r="IW282" s="412"/>
      <c r="IX282" s="412"/>
      <c r="IY282" s="412"/>
      <c r="IZ282" s="412"/>
      <c r="JA282" s="412"/>
      <c r="JB282" s="412"/>
      <c r="JC282" s="412"/>
      <c r="JD282" s="412"/>
      <c r="JE282" s="412"/>
      <c r="JF282" s="412"/>
      <c r="JG282" s="412"/>
      <c r="JH282" s="412"/>
      <c r="JI282" s="412"/>
      <c r="JJ282" s="412"/>
      <c r="JK282" s="412"/>
      <c r="JL282" s="412"/>
      <c r="JM282" s="412"/>
      <c r="JN282" s="412"/>
      <c r="JO282" s="412"/>
      <c r="JP282" s="412"/>
      <c r="JQ282" s="412"/>
      <c r="JR282" s="412"/>
      <c r="JS282" s="412"/>
      <c r="JT282" s="412"/>
      <c r="JU282" s="412"/>
      <c r="JV282" s="412"/>
      <c r="JW282" s="412"/>
      <c r="JX282" s="412"/>
      <c r="JY282" s="412"/>
      <c r="JZ282" s="412"/>
      <c r="KA282" s="412"/>
      <c r="KB282" s="412"/>
      <c r="KC282" s="412"/>
      <c r="KD282" s="412"/>
      <c r="KE282" s="412"/>
      <c r="KF282" s="412"/>
      <c r="KG282" s="412"/>
      <c r="KH282" s="412"/>
      <c r="KI282" s="412"/>
      <c r="KJ282" s="412"/>
      <c r="KK282" s="412"/>
      <c r="KL282" s="412"/>
      <c r="KM282" s="412"/>
      <c r="KN282" s="412"/>
      <c r="KO282" s="412"/>
      <c r="KP282" s="412"/>
      <c r="KQ282" s="412"/>
      <c r="KR282" s="412"/>
      <c r="KS282" s="412"/>
      <c r="KT282" s="412"/>
      <c r="KU282" s="412"/>
      <c r="KV282" s="412"/>
      <c r="KW282" s="412"/>
      <c r="KX282" s="412"/>
      <c r="KY282" s="412"/>
      <c r="KZ282" s="412"/>
      <c r="LA282" s="412"/>
      <c r="LB282" s="412"/>
      <c r="LC282" s="412"/>
      <c r="LD282" s="412"/>
      <c r="LE282" s="412"/>
      <c r="LF282" s="412"/>
      <c r="LG282" s="412"/>
      <c r="LH282" s="412"/>
      <c r="LI282" s="412"/>
      <c r="LJ282" s="412"/>
      <c r="LK282" s="412"/>
      <c r="LL282" s="412"/>
      <c r="LM282" s="412"/>
      <c r="LN282" s="412"/>
      <c r="LO282" s="412"/>
      <c r="LP282" s="412"/>
      <c r="LQ282" s="412"/>
      <c r="LR282" s="412"/>
      <c r="LS282" s="412"/>
      <c r="LT282" s="412"/>
      <c r="LU282" s="412"/>
      <c r="LV282" s="412"/>
      <c r="LW282" s="412"/>
      <c r="LX282" s="412"/>
      <c r="LY282" s="412"/>
      <c r="LZ282" s="412"/>
      <c r="MA282" s="412"/>
      <c r="MB282" s="412"/>
      <c r="MC282" s="412"/>
      <c r="MD282" s="412"/>
      <c r="ME282" s="412"/>
      <c r="MF282" s="412"/>
      <c r="MG282" s="412"/>
      <c r="MH282" s="412"/>
      <c r="MI282" s="412"/>
      <c r="MJ282" s="412"/>
      <c r="MK282" s="412"/>
      <c r="ML282" s="412"/>
      <c r="MM282" s="412"/>
      <c r="MN282" s="412"/>
      <c r="MO282" s="412"/>
      <c r="MP282" s="412"/>
      <c r="MQ282" s="412"/>
      <c r="MR282" s="412"/>
      <c r="MS282" s="412"/>
      <c r="MT282" s="412"/>
      <c r="MU282" s="412"/>
      <c r="MV282" s="412"/>
      <c r="MW282" s="412"/>
      <c r="MX282" s="412"/>
      <c r="MY282" s="412"/>
      <c r="MZ282" s="412"/>
      <c r="NA282" s="412"/>
      <c r="NB282" s="412"/>
      <c r="NC282" s="412"/>
      <c r="ND282" s="412"/>
      <c r="NE282" s="412"/>
      <c r="NF282" s="412"/>
      <c r="NG282" s="412"/>
      <c r="NH282" s="412"/>
      <c r="NI282" s="412"/>
      <c r="NJ282" s="412"/>
      <c r="NK282" s="412"/>
      <c r="NL282" s="412"/>
      <c r="NM282" s="412"/>
      <c r="NN282" s="412"/>
      <c r="NO282" s="412"/>
      <c r="NP282" s="412"/>
      <c r="NQ282" s="412"/>
      <c r="NR282" s="412"/>
      <c r="NS282" s="412"/>
      <c r="NT282" s="412"/>
      <c r="NU282" s="412"/>
      <c r="NV282" s="412"/>
      <c r="NW282" s="412"/>
      <c r="NX282" s="412"/>
      <c r="NY282" s="412"/>
      <c r="NZ282" s="412"/>
      <c r="OA282" s="412"/>
      <c r="OB282" s="412"/>
      <c r="OC282" s="412"/>
      <c r="OD282" s="412"/>
      <c r="OE282" s="412"/>
      <c r="OF282" s="412"/>
      <c r="OG282" s="412"/>
      <c r="OH282" s="412"/>
      <c r="OI282" s="412"/>
      <c r="OJ282" s="412"/>
      <c r="OK282" s="412"/>
      <c r="OL282" s="412"/>
      <c r="OM282" s="412"/>
      <c r="ON282" s="412"/>
      <c r="OO282" s="412"/>
      <c r="OP282" s="412"/>
      <c r="OQ282" s="412"/>
      <c r="OR282" s="412"/>
      <c r="OS282" s="412"/>
      <c r="OT282" s="412"/>
      <c r="OU282" s="412"/>
      <c r="OV282" s="412"/>
      <c r="OW282" s="412"/>
      <c r="OX282" s="412"/>
      <c r="OY282" s="412"/>
      <c r="OZ282" s="412"/>
      <c r="PA282" s="412"/>
      <c r="PB282" s="412"/>
      <c r="PC282" s="412"/>
      <c r="PD282" s="412"/>
      <c r="PE282" s="412"/>
      <c r="PF282" s="412"/>
      <c r="PG282" s="412"/>
      <c r="PH282" s="412"/>
      <c r="PI282" s="412"/>
      <c r="PJ282" s="412"/>
      <c r="PK282" s="412"/>
      <c r="PL282" s="412"/>
      <c r="PM282" s="412"/>
      <c r="PN282" s="412"/>
      <c r="PO282" s="412"/>
      <c r="PP282" s="412"/>
      <c r="PQ282" s="412"/>
      <c r="PR282" s="412"/>
      <c r="PS282" s="412"/>
      <c r="PT282" s="412"/>
      <c r="PU282" s="412"/>
      <c r="PV282" s="412"/>
      <c r="PW282" s="412"/>
      <c r="PX282" s="412"/>
      <c r="PY282" s="412"/>
      <c r="PZ282" s="412"/>
      <c r="QA282" s="412"/>
      <c r="QB282" s="412"/>
      <c r="QC282" s="412"/>
      <c r="QD282" s="412"/>
      <c r="QE282" s="412"/>
      <c r="QF282" s="412"/>
      <c r="QG282" s="412"/>
      <c r="QH282" s="412"/>
      <c r="QI282" s="412"/>
      <c r="QJ282" s="412"/>
      <c r="QK282" s="412"/>
      <c r="QL282" s="412"/>
      <c r="QM282" s="412"/>
      <c r="QN282" s="412"/>
      <c r="QO282" s="412"/>
      <c r="QP282" s="412"/>
      <c r="QQ282" s="412"/>
      <c r="QR282" s="412"/>
      <c r="QS282" s="412"/>
      <c r="QT282" s="412"/>
      <c r="QU282" s="412"/>
      <c r="QV282" s="412"/>
      <c r="QW282" s="412"/>
      <c r="QX282" s="412"/>
      <c r="QY282" s="412"/>
      <c r="QZ282" s="412"/>
      <c r="RA282" s="412"/>
      <c r="RB282" s="412"/>
      <c r="RC282" s="412"/>
      <c r="RD282" s="412"/>
      <c r="RE282" s="412"/>
      <c r="RF282" s="412"/>
      <c r="RG282" s="412"/>
      <c r="RH282" s="412"/>
      <c r="RI282" s="412"/>
      <c r="RJ282" s="412"/>
      <c r="RK282" s="412"/>
      <c r="RL282" s="412"/>
      <c r="RM282" s="412"/>
      <c r="RN282" s="412"/>
      <c r="RO282" s="412"/>
      <c r="RP282" s="412"/>
      <c r="RQ282" s="412"/>
      <c r="RR282" s="412"/>
      <c r="RS282" s="412"/>
      <c r="RT282" s="412"/>
      <c r="RU282" s="412"/>
      <c r="RV282" s="412"/>
      <c r="RW282" s="412"/>
      <c r="RX282" s="412"/>
      <c r="RY282" s="412"/>
      <c r="RZ282" s="412"/>
      <c r="SA282" s="412"/>
      <c r="SB282" s="412"/>
      <c r="SC282" s="412"/>
      <c r="SD282" s="412"/>
      <c r="SE282" s="412"/>
      <c r="SF282" s="412"/>
      <c r="SG282" s="412"/>
      <c r="SH282" s="412"/>
      <c r="SI282" s="412"/>
      <c r="SJ282" s="412"/>
      <c r="SK282" s="412"/>
      <c r="SL282" s="412"/>
      <c r="SM282" s="412"/>
      <c r="SN282" s="412"/>
      <c r="SO282" s="412"/>
      <c r="SP282" s="412"/>
      <c r="SQ282" s="412"/>
      <c r="SR282" s="412"/>
      <c r="SS282" s="412"/>
      <c r="ST282" s="412"/>
      <c r="SU282" s="412"/>
      <c r="SV282" s="412"/>
      <c r="SW282" s="412"/>
      <c r="SX282" s="412"/>
      <c r="SY282" s="412"/>
      <c r="SZ282" s="412"/>
      <c r="TA282" s="412"/>
      <c r="TB282" s="412"/>
      <c r="TC282" s="412"/>
      <c r="TD282" s="412"/>
      <c r="TE282" s="412"/>
      <c r="TF282" s="412"/>
      <c r="TG282" s="412"/>
      <c r="TH282" s="412"/>
      <c r="TI282" s="412"/>
      <c r="TJ282" s="412"/>
      <c r="TK282" s="412"/>
      <c r="TL282" s="412"/>
      <c r="TM282" s="412"/>
      <c r="TN282" s="412"/>
      <c r="TO282" s="412"/>
      <c r="TP282" s="412"/>
      <c r="TQ282" s="412"/>
      <c r="TR282" s="412"/>
      <c r="TS282" s="412"/>
      <c r="TT282" s="412"/>
      <c r="TU282" s="412"/>
      <c r="TV282" s="412"/>
      <c r="TW282" s="412"/>
      <c r="TX282" s="412"/>
      <c r="TY282" s="412"/>
      <c r="TZ282" s="412"/>
      <c r="UA282" s="412"/>
      <c r="UB282" s="412"/>
      <c r="UC282" s="412"/>
      <c r="UD282" s="412"/>
      <c r="UE282" s="412"/>
      <c r="UF282" s="412"/>
      <c r="UG282" s="412"/>
      <c r="UH282" s="412"/>
      <c r="UI282" s="412"/>
      <c r="UJ282" s="412"/>
      <c r="UK282" s="412"/>
      <c r="UL282" s="412"/>
      <c r="UM282" s="412"/>
      <c r="UN282" s="412"/>
      <c r="UO282" s="412"/>
      <c r="UP282" s="412"/>
      <c r="UQ282" s="412"/>
      <c r="UR282" s="412"/>
      <c r="US282" s="412"/>
      <c r="UT282" s="412"/>
      <c r="UU282" s="412"/>
      <c r="UV282" s="412"/>
      <c r="UW282" s="412"/>
      <c r="UX282" s="412"/>
      <c r="UY282" s="412"/>
      <c r="UZ282" s="412"/>
      <c r="VA282" s="412"/>
      <c r="VB282" s="412"/>
      <c r="VC282" s="412"/>
      <c r="VD282" s="412"/>
      <c r="VE282" s="412"/>
      <c r="VF282" s="412"/>
      <c r="VG282" s="412"/>
      <c r="VH282" s="412"/>
      <c r="VI282" s="412"/>
      <c r="VJ282" s="412"/>
      <c r="VK282" s="412"/>
      <c r="VL282" s="412"/>
      <c r="VM282" s="412"/>
      <c r="VN282" s="412"/>
      <c r="VO282" s="412"/>
      <c r="VP282" s="412"/>
      <c r="VQ282" s="412"/>
      <c r="VR282" s="412"/>
      <c r="VS282" s="412"/>
      <c r="VT282" s="412"/>
      <c r="VU282" s="412"/>
      <c r="VV282" s="412"/>
      <c r="VW282" s="412"/>
      <c r="VX282" s="412"/>
      <c r="VY282" s="412"/>
      <c r="VZ282" s="412"/>
      <c r="WA282" s="412"/>
      <c r="WB282" s="412"/>
      <c r="WC282" s="412"/>
      <c r="WD282" s="412"/>
      <c r="WE282" s="412"/>
      <c r="WF282" s="412"/>
      <c r="WG282" s="412"/>
      <c r="WH282" s="412"/>
      <c r="WI282" s="412"/>
      <c r="WJ282" s="412"/>
      <c r="WK282" s="412"/>
      <c r="WL282" s="412"/>
      <c r="WM282" s="412"/>
      <c r="WN282" s="412"/>
      <c r="WO282" s="412"/>
      <c r="WP282" s="412"/>
      <c r="WQ282" s="412"/>
      <c r="WR282" s="412"/>
      <c r="WS282" s="412"/>
      <c r="WT282" s="412"/>
      <c r="WU282" s="412"/>
      <c r="WV282" s="412"/>
      <c r="WW282" s="412"/>
      <c r="WX282" s="412"/>
      <c r="WY282" s="412"/>
      <c r="WZ282" s="412"/>
      <c r="XA282" s="412"/>
      <c r="XB282" s="412"/>
      <c r="XC282" s="412"/>
      <c r="XD282" s="412"/>
      <c r="XE282" s="412"/>
      <c r="XF282" s="412"/>
      <c r="XG282" s="412"/>
      <c r="XH282" s="412"/>
      <c r="XI282" s="412"/>
      <c r="XJ282" s="412"/>
      <c r="XK282" s="412"/>
      <c r="XL282" s="412"/>
      <c r="XM282" s="412"/>
      <c r="XN282" s="412"/>
      <c r="XO282" s="412"/>
      <c r="XP282" s="412"/>
      <c r="XQ282" s="412"/>
      <c r="XR282" s="412"/>
      <c r="XS282" s="412"/>
      <c r="XT282" s="412"/>
      <c r="XU282" s="412"/>
      <c r="XV282" s="412"/>
      <c r="XW282" s="412"/>
      <c r="XX282" s="412"/>
      <c r="XY282" s="412"/>
      <c r="XZ282" s="412"/>
      <c r="YA282" s="412"/>
      <c r="YB282" s="412"/>
      <c r="YC282" s="412"/>
      <c r="YD282" s="412"/>
      <c r="YE282" s="412"/>
      <c r="YF282" s="412"/>
      <c r="YG282" s="412"/>
      <c r="YH282" s="412"/>
      <c r="YI282" s="412"/>
      <c r="YJ282" s="412"/>
      <c r="YK282" s="412"/>
      <c r="YL282" s="412"/>
      <c r="YM282" s="412"/>
      <c r="YN282" s="412"/>
      <c r="YO282" s="412"/>
      <c r="YP282" s="412"/>
      <c r="YQ282" s="412"/>
      <c r="YR282" s="412"/>
      <c r="YS282" s="412"/>
      <c r="YT282" s="412"/>
      <c r="YU282" s="412"/>
      <c r="YV282" s="412"/>
      <c r="YW282" s="412"/>
      <c r="YX282" s="412"/>
      <c r="YY282" s="412"/>
      <c r="YZ282" s="412"/>
      <c r="ZA282" s="412"/>
      <c r="ZB282" s="412"/>
      <c r="ZC282" s="412"/>
      <c r="ZD282" s="412"/>
      <c r="ZE282" s="412"/>
      <c r="ZF282" s="412"/>
      <c r="ZG282" s="412"/>
      <c r="ZH282" s="412"/>
      <c r="ZI282" s="412"/>
      <c r="ZJ282" s="412"/>
      <c r="ZK282" s="412"/>
      <c r="ZL282" s="412"/>
      <c r="ZM282" s="412"/>
      <c r="ZN282" s="412"/>
      <c r="ZO282" s="412"/>
      <c r="ZP282" s="412"/>
      <c r="ZQ282" s="412"/>
      <c r="ZR282" s="412"/>
      <c r="ZS282" s="412"/>
      <c r="ZT282" s="412"/>
      <c r="ZU282" s="412"/>
      <c r="ZV282" s="412"/>
      <c r="ZW282" s="412"/>
      <c r="ZX282" s="412"/>
      <c r="ZY282" s="412"/>
      <c r="ZZ282" s="412"/>
      <c r="AAA282" s="412"/>
      <c r="AAB282" s="412"/>
      <c r="AAC282" s="412"/>
      <c r="AAD282" s="412"/>
      <c r="AAE282" s="412"/>
      <c r="AAF282" s="412"/>
      <c r="AAG282" s="412"/>
      <c r="AAH282" s="412"/>
      <c r="AAI282" s="412"/>
      <c r="AAJ282" s="412"/>
      <c r="AAK282" s="412"/>
      <c r="AAL282" s="412"/>
      <c r="AAM282" s="412"/>
      <c r="AAN282" s="412"/>
      <c r="AAO282" s="412"/>
      <c r="AAP282" s="412"/>
      <c r="AAQ282" s="412"/>
      <c r="AAR282" s="412"/>
      <c r="AAS282" s="412"/>
      <c r="AAT282" s="412"/>
      <c r="AAU282" s="412"/>
      <c r="AAV282" s="412"/>
      <c r="AAW282" s="412"/>
      <c r="AAX282" s="412"/>
      <c r="AAY282" s="412"/>
      <c r="AAZ282" s="412"/>
      <c r="ABA282" s="412"/>
      <c r="ABB282" s="412"/>
      <c r="ABC282" s="412"/>
      <c r="ABD282" s="412"/>
      <c r="ABE282" s="412"/>
      <c r="ABF282" s="412"/>
      <c r="ABG282" s="412"/>
      <c r="ABH282" s="412"/>
      <c r="ABI282" s="412"/>
      <c r="ABJ282" s="412"/>
      <c r="ABK282" s="412"/>
      <c r="ABL282" s="412"/>
      <c r="ABM282" s="412"/>
      <c r="ABN282" s="412"/>
      <c r="ABO282" s="412"/>
      <c r="ABP282" s="412"/>
      <c r="ABQ282" s="412"/>
      <c r="ABR282" s="412"/>
      <c r="ABS282" s="412"/>
      <c r="ABT282" s="412"/>
      <c r="ABU282" s="412"/>
      <c r="ABV282" s="412"/>
      <c r="ABW282" s="412"/>
      <c r="ABX282" s="412"/>
      <c r="ABY282" s="412"/>
      <c r="ABZ282" s="412"/>
      <c r="ACA282" s="412"/>
      <c r="ACB282" s="412"/>
      <c r="ACC282" s="412"/>
      <c r="ACD282" s="412"/>
      <c r="ACE282" s="412"/>
      <c r="ACF282" s="412"/>
      <c r="ACG282" s="412"/>
      <c r="ACH282" s="412"/>
      <c r="ACI282" s="412"/>
      <c r="ACJ282" s="412"/>
      <c r="ACK282" s="412"/>
      <c r="ACL282" s="412"/>
      <c r="ACM282" s="412"/>
      <c r="ACN282" s="412"/>
      <c r="ACO282" s="412"/>
      <c r="ACP282" s="412"/>
      <c r="ACQ282" s="412"/>
      <c r="ACR282" s="412"/>
      <c r="ACS282" s="412"/>
      <c r="ACT282" s="412"/>
      <c r="ACU282" s="412"/>
      <c r="ACV282" s="412"/>
      <c r="ACW282" s="412"/>
      <c r="ACX282" s="412"/>
      <c r="ACY282" s="412"/>
      <c r="ACZ282" s="412"/>
      <c r="ADA282" s="412"/>
      <c r="ADB282" s="412"/>
      <c r="ADC282" s="412"/>
      <c r="ADD282" s="412"/>
      <c r="ADE282" s="412"/>
      <c r="ADF282" s="412"/>
      <c r="ADG282" s="412"/>
      <c r="ADH282" s="412"/>
      <c r="ADI282" s="412"/>
      <c r="ADJ282" s="412"/>
      <c r="ADK282" s="412"/>
      <c r="ADL282" s="412"/>
      <c r="ADM282" s="412"/>
      <c r="ADN282" s="412"/>
      <c r="ADO282" s="412"/>
      <c r="ADP282" s="412"/>
      <c r="ADQ282" s="412"/>
      <c r="ADR282" s="412"/>
      <c r="ADS282" s="412"/>
      <c r="ADT282" s="412"/>
      <c r="ADU282" s="412"/>
      <c r="ADV282" s="412"/>
      <c r="ADW282" s="412"/>
      <c r="ADX282" s="412"/>
      <c r="ADY282" s="412"/>
      <c r="ADZ282" s="412"/>
      <c r="AEA282" s="412"/>
      <c r="AEB282" s="412"/>
      <c r="AEC282" s="412"/>
      <c r="AED282" s="412"/>
      <c r="AEE282" s="412"/>
      <c r="AEF282" s="412"/>
      <c r="AEG282" s="412"/>
      <c r="AEH282" s="412"/>
      <c r="AEI282" s="412"/>
      <c r="AEJ282" s="412"/>
      <c r="AEK282" s="412"/>
      <c r="AEL282" s="412"/>
      <c r="AEM282" s="412"/>
      <c r="AEN282" s="412"/>
      <c r="AEO282" s="412"/>
      <c r="AEP282" s="412"/>
      <c r="AEQ282" s="412"/>
      <c r="AER282" s="412"/>
      <c r="AES282" s="412"/>
      <c r="AET282" s="412"/>
      <c r="AEU282" s="412"/>
      <c r="AEV282" s="412"/>
      <c r="AEW282" s="412"/>
      <c r="AEX282" s="412"/>
      <c r="AEY282" s="412"/>
      <c r="AEZ282" s="412"/>
      <c r="AFA282" s="412"/>
      <c r="AFB282" s="412"/>
      <c r="AFC282" s="412"/>
      <c r="AFD282" s="412"/>
      <c r="AFE282" s="412"/>
      <c r="AFF282" s="412"/>
      <c r="AFG282" s="412"/>
      <c r="AFH282" s="412"/>
      <c r="AFI282" s="412"/>
      <c r="AFJ282" s="412"/>
      <c r="AFK282" s="412"/>
      <c r="AFL282" s="412"/>
      <c r="AFM282" s="412"/>
      <c r="AFN282" s="412"/>
      <c r="AFO282" s="412"/>
      <c r="AFP282" s="412"/>
      <c r="AFQ282" s="412"/>
      <c r="AFR282" s="412"/>
      <c r="AFS282" s="412"/>
      <c r="AFT282" s="412"/>
      <c r="AFU282" s="412"/>
      <c r="AFV282" s="412"/>
      <c r="AFW282" s="412"/>
      <c r="AFX282" s="412"/>
      <c r="AFY282" s="412"/>
      <c r="AFZ282" s="412"/>
      <c r="AGA282" s="412"/>
      <c r="AGB282" s="412"/>
      <c r="AGC282" s="412"/>
      <c r="AGD282" s="412"/>
      <c r="AGE282" s="412"/>
      <c r="AGF282" s="412"/>
      <c r="AGG282" s="412"/>
      <c r="AGH282" s="412"/>
      <c r="AGI282" s="412"/>
      <c r="AGJ282" s="412"/>
      <c r="AGK282" s="412"/>
      <c r="AGL282" s="412"/>
      <c r="AGM282" s="412"/>
      <c r="AGN282" s="412"/>
      <c r="AGO282" s="412"/>
      <c r="AGP282" s="412"/>
      <c r="AGQ282" s="412"/>
      <c r="AGR282" s="412"/>
      <c r="AGS282" s="412"/>
      <c r="AGT282" s="412"/>
      <c r="AGU282" s="412"/>
      <c r="AGV282" s="412"/>
      <c r="AGW282" s="412"/>
      <c r="AGX282" s="412"/>
      <c r="AGY282" s="412"/>
      <c r="AGZ282" s="412"/>
      <c r="AHA282" s="412"/>
      <c r="AHB282" s="412"/>
      <c r="AHC282" s="412"/>
      <c r="AHD282" s="412"/>
      <c r="AHE282" s="412"/>
      <c r="AHF282" s="412"/>
      <c r="AHG282" s="412"/>
      <c r="AHH282" s="412"/>
      <c r="AHI282" s="412"/>
      <c r="AHJ282" s="412"/>
      <c r="AHK282" s="412"/>
      <c r="AHL282" s="412"/>
      <c r="AHM282" s="412"/>
      <c r="AHN282" s="412"/>
      <c r="AHO282" s="412"/>
      <c r="AHP282" s="412"/>
      <c r="AHQ282" s="412"/>
      <c r="AHR282" s="412"/>
      <c r="AHS282" s="412"/>
      <c r="AHT282" s="412"/>
      <c r="AHU282" s="412"/>
      <c r="AHV282" s="412"/>
      <c r="AHW282" s="412"/>
      <c r="AHX282" s="412"/>
      <c r="AHY282" s="412"/>
      <c r="AHZ282" s="412"/>
      <c r="AIA282" s="412"/>
      <c r="AIB282" s="412"/>
      <c r="AIC282" s="412"/>
      <c r="AID282" s="412"/>
      <c r="AIE282" s="412"/>
      <c r="AIF282" s="412"/>
      <c r="AIG282" s="412"/>
      <c r="AIH282" s="412"/>
      <c r="AII282" s="412"/>
      <c r="AIJ282" s="412"/>
      <c r="AIK282" s="412"/>
      <c r="AIL282" s="412"/>
      <c r="AIM282" s="412"/>
      <c r="AIN282" s="412"/>
      <c r="AIO282" s="412"/>
      <c r="AIP282" s="412"/>
      <c r="AIQ282" s="412"/>
      <c r="AIR282" s="412"/>
      <c r="AIS282" s="412"/>
      <c r="AIT282" s="412"/>
      <c r="AIU282" s="412"/>
      <c r="AIV282" s="412"/>
      <c r="AIW282" s="412"/>
      <c r="AIX282" s="412"/>
      <c r="AIY282" s="412"/>
      <c r="AIZ282" s="412"/>
      <c r="AJA282" s="412"/>
      <c r="AJB282" s="412"/>
      <c r="AJC282" s="412"/>
      <c r="AJD282" s="412"/>
      <c r="AJE282" s="412"/>
      <c r="AJF282" s="412"/>
      <c r="AJG282" s="412"/>
      <c r="AJH282" s="412"/>
      <c r="AJI282" s="412"/>
      <c r="AJJ282" s="412"/>
      <c r="AJK282" s="412"/>
      <c r="AJL282" s="412"/>
      <c r="AJM282" s="412"/>
      <c r="AJN282" s="412"/>
      <c r="AJO282" s="412"/>
      <c r="AJP282" s="412"/>
      <c r="AJQ282" s="412"/>
      <c r="AJR282" s="412"/>
      <c r="AJS282" s="412"/>
      <c r="AJT282" s="412"/>
      <c r="AJU282" s="412"/>
      <c r="AJV282" s="412"/>
      <c r="AJW282" s="412"/>
      <c r="AJX282" s="412"/>
      <c r="AJY282" s="412"/>
      <c r="AJZ282" s="412"/>
      <c r="AKA282" s="412"/>
      <c r="AKB282" s="412"/>
      <c r="AKC282" s="412"/>
      <c r="AKD282" s="412"/>
      <c r="AKE282" s="412"/>
      <c r="AKF282" s="412"/>
      <c r="AKG282" s="412"/>
      <c r="AKH282" s="412"/>
      <c r="AKI282" s="412"/>
      <c r="AKJ282" s="412"/>
      <c r="AKK282" s="412"/>
      <c r="AKL282" s="412"/>
      <c r="AKM282" s="412"/>
      <c r="AKN282" s="412"/>
      <c r="AKO282" s="412"/>
      <c r="AKP282" s="412"/>
      <c r="AKQ282" s="412"/>
      <c r="AKR282" s="412"/>
      <c r="AKS282" s="412"/>
      <c r="AKT282" s="412"/>
      <c r="AKU282" s="412"/>
      <c r="AKV282" s="412"/>
      <c r="AKW282" s="412"/>
      <c r="AKX282" s="412"/>
      <c r="AKY282" s="412"/>
      <c r="AKZ282" s="412"/>
      <c r="ALA282" s="412"/>
      <c r="ALB282" s="412"/>
      <c r="ALC282" s="412"/>
      <c r="ALD282" s="412"/>
      <c r="ALE282" s="412"/>
      <c r="ALF282" s="412"/>
      <c r="ALG282" s="412"/>
      <c r="ALH282" s="412"/>
      <c r="ALI282" s="412"/>
      <c r="ALJ282" s="412"/>
      <c r="ALK282" s="412"/>
      <c r="ALL282" s="412"/>
      <c r="ALM282" s="412"/>
      <c r="ALN282" s="412"/>
      <c r="ALO282" s="412"/>
      <c r="ALP282" s="412"/>
      <c r="ALQ282" s="412"/>
      <c r="ALR282" s="412"/>
      <c r="ALS282" s="412"/>
      <c r="ALT282" s="412"/>
      <c r="ALU282" s="412"/>
      <c r="ALV282" s="412"/>
      <c r="ALW282" s="412"/>
      <c r="ALX282" s="412"/>
      <c r="ALY282" s="412"/>
      <c r="ALZ282" s="412"/>
      <c r="AMA282" s="412"/>
      <c r="AMB282" s="412"/>
      <c r="AMC282" s="412"/>
      <c r="AMD282" s="412"/>
      <c r="AME282" s="412"/>
      <c r="AMF282" s="412"/>
      <c r="AMG282" s="412"/>
      <c r="AMH282" s="412"/>
    </row>
    <row r="283" spans="1:1022" x14ac:dyDescent="0.25">
      <c r="A283" s="290" t="s">
        <v>993</v>
      </c>
      <c r="B283" s="163">
        <v>282</v>
      </c>
      <c r="C283" s="166" t="s">
        <v>994</v>
      </c>
      <c r="D283" s="182" t="s">
        <v>995</v>
      </c>
      <c r="E283" s="429"/>
      <c r="F283" s="201"/>
      <c r="G283" s="180"/>
      <c r="H283" s="180"/>
      <c r="I283" s="319"/>
      <c r="J283" s="366"/>
      <c r="K283" s="140"/>
      <c r="L283" s="140"/>
      <c r="M283" s="140"/>
      <c r="N283" s="140"/>
      <c r="O283" s="140"/>
      <c r="P283" s="140"/>
      <c r="Q283" s="140"/>
      <c r="R283" s="140"/>
      <c r="S283" s="140"/>
      <c r="T283" s="140"/>
      <c r="U283" s="140"/>
      <c r="V283" s="219">
        <f t="shared" si="171"/>
        <v>100</v>
      </c>
      <c r="W283" s="219">
        <f t="shared" si="163"/>
        <v>100</v>
      </c>
      <c r="X283" s="219">
        <f t="shared" si="162"/>
        <v>100</v>
      </c>
      <c r="Y283" s="219">
        <f t="shared" si="156"/>
        <v>100</v>
      </c>
      <c r="Z283" s="219">
        <f t="shared" si="157"/>
        <v>100</v>
      </c>
      <c r="AA283" s="220">
        <f t="shared" si="169"/>
        <v>100</v>
      </c>
      <c r="AB283" s="220">
        <f t="shared" si="170"/>
        <v>100</v>
      </c>
      <c r="AC283" s="220">
        <f t="shared" si="160"/>
        <v>100</v>
      </c>
      <c r="AD283" s="416">
        <f t="shared" si="168"/>
        <v>100</v>
      </c>
      <c r="AE283" s="416">
        <f t="shared" si="161"/>
        <v>100</v>
      </c>
      <c r="AF283" s="212">
        <f t="shared" si="164"/>
        <v>100</v>
      </c>
      <c r="AG283" s="212">
        <f t="shared" si="165"/>
        <v>100</v>
      </c>
      <c r="AH283" s="212">
        <f t="shared" si="166"/>
        <v>100</v>
      </c>
      <c r="AI283" s="212">
        <f t="shared" si="167"/>
        <v>100</v>
      </c>
      <c r="AJ283" s="214"/>
      <c r="AK283" s="412"/>
      <c r="AL283" s="135"/>
      <c r="AM283" s="214"/>
      <c r="AN283" s="118"/>
      <c r="AO283" s="118"/>
      <c r="AP283" s="118"/>
      <c r="AQ283" s="234" t="s">
        <v>24930</v>
      </c>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c r="CZ283" s="118"/>
      <c r="DA283" s="118"/>
      <c r="DB283" s="118"/>
      <c r="DC283" s="118"/>
      <c r="DD283" s="118"/>
      <c r="DE283" s="118"/>
      <c r="DF283" s="118"/>
      <c r="DG283" s="118"/>
      <c r="DH283" s="118"/>
      <c r="DI283" s="118"/>
      <c r="DJ283" s="118"/>
      <c r="DK283" s="118"/>
      <c r="DL283" s="118"/>
      <c r="DM283" s="118"/>
      <c r="DN283" s="118"/>
      <c r="DO283" s="118"/>
      <c r="DP283" s="118"/>
      <c r="DQ283" s="118"/>
      <c r="DR283" s="118"/>
      <c r="DS283" s="118"/>
      <c r="DT283" s="118"/>
      <c r="DU283" s="118"/>
      <c r="DV283" s="118"/>
      <c r="DW283" s="118"/>
      <c r="DX283" s="118"/>
      <c r="DY283" s="118"/>
      <c r="DZ283" s="118"/>
      <c r="EA283" s="118"/>
      <c r="EB283" s="118"/>
      <c r="EC283" s="118"/>
      <c r="ED283" s="118"/>
      <c r="EE283" s="118"/>
      <c r="EF283" s="118"/>
      <c r="EG283" s="118"/>
      <c r="EH283" s="118"/>
      <c r="EI283" s="118"/>
      <c r="EJ283" s="118"/>
      <c r="EK283" s="118"/>
      <c r="EL283" s="118"/>
      <c r="EM283" s="118"/>
      <c r="EN283" s="118"/>
      <c r="EO283" s="118"/>
      <c r="EP283" s="118"/>
      <c r="EQ283" s="118"/>
      <c r="ER283" s="118"/>
      <c r="ES283" s="118"/>
      <c r="ET283" s="118"/>
      <c r="EU283" s="118"/>
      <c r="EV283" s="118"/>
      <c r="EW283" s="118"/>
      <c r="EX283" s="118"/>
      <c r="EY283" s="118"/>
      <c r="EZ283" s="118"/>
      <c r="FA283" s="118"/>
      <c r="FB283" s="118"/>
      <c r="FC283" s="118"/>
      <c r="FD283" s="118"/>
      <c r="FE283" s="118"/>
      <c r="FF283" s="118"/>
      <c r="FG283" s="118"/>
      <c r="FH283" s="118"/>
      <c r="FI283" s="118"/>
      <c r="FJ283" s="118"/>
      <c r="FK283" s="118"/>
      <c r="FL283" s="118"/>
      <c r="FM283" s="118"/>
      <c r="FN283" s="118"/>
      <c r="FO283" s="118"/>
      <c r="FP283" s="118"/>
      <c r="FQ283" s="118"/>
      <c r="FR283" s="118"/>
      <c r="FS283" s="118"/>
      <c r="FT283" s="118"/>
      <c r="FU283" s="118"/>
      <c r="FV283" s="118"/>
      <c r="FW283" s="118"/>
      <c r="FX283" s="118"/>
      <c r="FY283" s="118"/>
      <c r="FZ283" s="118"/>
      <c r="GA283" s="118"/>
      <c r="GB283" s="118"/>
      <c r="GC283" s="118"/>
      <c r="GD283" s="118"/>
      <c r="GE283" s="118"/>
      <c r="GF283" s="118"/>
      <c r="GG283" s="118"/>
      <c r="GH283" s="118"/>
      <c r="GI283" s="118"/>
      <c r="GJ283" s="118"/>
      <c r="GK283" s="118"/>
      <c r="GL283" s="118"/>
      <c r="GM283" s="118"/>
      <c r="GN283" s="118"/>
      <c r="GO283" s="118"/>
      <c r="GP283" s="118"/>
      <c r="GQ283" s="118"/>
      <c r="GR283" s="118"/>
      <c r="GS283" s="118"/>
      <c r="GT283" s="118"/>
      <c r="GU283" s="118"/>
      <c r="GV283" s="118"/>
      <c r="GW283" s="118"/>
      <c r="GX283" s="118"/>
      <c r="GY283" s="118"/>
      <c r="GZ283" s="118"/>
      <c r="HA283" s="118"/>
      <c r="HB283" s="118"/>
      <c r="HC283" s="118"/>
      <c r="HD283" s="118"/>
      <c r="HE283" s="118"/>
      <c r="HF283" s="118"/>
      <c r="HG283" s="118"/>
      <c r="HH283" s="118"/>
      <c r="HI283" s="118"/>
      <c r="HJ283" s="118"/>
      <c r="HK283" s="118"/>
      <c r="HL283" s="118"/>
      <c r="HM283" s="118"/>
      <c r="HN283" s="118"/>
      <c r="HO283" s="118"/>
      <c r="HP283" s="118"/>
      <c r="HQ283" s="118"/>
      <c r="HR283" s="118"/>
      <c r="HS283" s="118"/>
      <c r="HT283" s="118"/>
      <c r="HU283" s="118"/>
      <c r="HV283" s="118"/>
      <c r="HW283" s="118"/>
      <c r="HX283" s="118"/>
      <c r="HY283" s="118"/>
      <c r="HZ283" s="118"/>
      <c r="IA283" s="118"/>
      <c r="IB283" s="118"/>
      <c r="IC283" s="118"/>
      <c r="ID283" s="118"/>
      <c r="IE283" s="118"/>
      <c r="IF283" s="118"/>
      <c r="IG283" s="118"/>
      <c r="IH283" s="118"/>
      <c r="II283" s="118"/>
      <c r="IJ283" s="118"/>
      <c r="IK283" s="118"/>
      <c r="IL283" s="118"/>
      <c r="IM283" s="118"/>
      <c r="IN283" s="118"/>
      <c r="IO283" s="118"/>
      <c r="IP283" s="118"/>
      <c r="IQ283" s="118"/>
      <c r="IR283" s="118"/>
      <c r="IS283" s="118"/>
      <c r="IT283" s="118"/>
      <c r="IU283" s="118"/>
      <c r="IV283" s="118"/>
      <c r="IW283" s="118"/>
      <c r="IX283" s="118"/>
      <c r="IY283" s="118"/>
      <c r="IZ283" s="118"/>
      <c r="JA283" s="118"/>
      <c r="JB283" s="118"/>
      <c r="JC283" s="118"/>
      <c r="JD283" s="118"/>
      <c r="JE283" s="118"/>
      <c r="JF283" s="118"/>
      <c r="JG283" s="118"/>
      <c r="JH283" s="118"/>
      <c r="JI283" s="118"/>
      <c r="JJ283" s="118"/>
      <c r="JK283" s="118"/>
      <c r="JL283" s="118"/>
      <c r="JM283" s="118"/>
      <c r="JN283" s="118"/>
      <c r="JO283" s="118"/>
      <c r="JP283" s="118"/>
      <c r="JQ283" s="118"/>
      <c r="JR283" s="118"/>
      <c r="JS283" s="118"/>
      <c r="JT283" s="118"/>
      <c r="JU283" s="118"/>
      <c r="JV283" s="118"/>
      <c r="JW283" s="118"/>
      <c r="JX283" s="118"/>
      <c r="JY283" s="118"/>
      <c r="JZ283" s="118"/>
      <c r="KA283" s="118"/>
      <c r="KB283" s="118"/>
      <c r="KC283" s="118"/>
      <c r="KD283" s="118"/>
      <c r="KE283" s="118"/>
      <c r="KF283" s="118"/>
      <c r="KG283" s="118"/>
      <c r="KH283" s="118"/>
      <c r="KI283" s="118"/>
      <c r="KJ283" s="118"/>
      <c r="KK283" s="118"/>
      <c r="KL283" s="118"/>
      <c r="KM283" s="118"/>
      <c r="KN283" s="118"/>
      <c r="KO283" s="118"/>
      <c r="KP283" s="118"/>
      <c r="KQ283" s="118"/>
      <c r="KR283" s="118"/>
      <c r="KS283" s="118"/>
      <c r="KT283" s="118"/>
      <c r="KU283" s="118"/>
      <c r="KV283" s="118"/>
      <c r="KW283" s="118"/>
      <c r="KX283" s="118"/>
      <c r="KY283" s="118"/>
      <c r="KZ283" s="118"/>
      <c r="LA283" s="118"/>
      <c r="LB283" s="118"/>
      <c r="LC283" s="118"/>
      <c r="LD283" s="118"/>
      <c r="LE283" s="118"/>
      <c r="LF283" s="118"/>
      <c r="LG283" s="118"/>
      <c r="LH283" s="118"/>
      <c r="LI283" s="118"/>
      <c r="LJ283" s="118"/>
      <c r="LK283" s="118"/>
      <c r="LL283" s="118"/>
      <c r="LM283" s="118"/>
      <c r="LN283" s="118"/>
      <c r="LO283" s="118"/>
      <c r="LP283" s="118"/>
      <c r="LQ283" s="118"/>
      <c r="LR283" s="118"/>
      <c r="LS283" s="118"/>
      <c r="LT283" s="118"/>
      <c r="LU283" s="118"/>
      <c r="LV283" s="118"/>
      <c r="LW283" s="118"/>
      <c r="LX283" s="118"/>
      <c r="LY283" s="118"/>
      <c r="LZ283" s="118"/>
      <c r="MA283" s="118"/>
      <c r="MB283" s="118"/>
      <c r="MC283" s="118"/>
      <c r="MD283" s="118"/>
      <c r="ME283" s="118"/>
      <c r="MF283" s="118"/>
      <c r="MG283" s="118"/>
      <c r="MH283" s="118"/>
      <c r="MI283" s="118"/>
      <c r="MJ283" s="118"/>
      <c r="MK283" s="118"/>
      <c r="ML283" s="118"/>
      <c r="MM283" s="118"/>
      <c r="MN283" s="118"/>
      <c r="MO283" s="118"/>
      <c r="MP283" s="118"/>
      <c r="MQ283" s="118"/>
      <c r="MR283" s="118"/>
      <c r="MS283" s="118"/>
      <c r="MT283" s="118"/>
      <c r="MU283" s="118"/>
      <c r="MV283" s="118"/>
      <c r="MW283" s="118"/>
      <c r="MX283" s="118"/>
      <c r="MY283" s="118"/>
      <c r="MZ283" s="118"/>
      <c r="NA283" s="118"/>
      <c r="NB283" s="118"/>
      <c r="NC283" s="118"/>
      <c r="ND283" s="118"/>
      <c r="NE283" s="118"/>
      <c r="NF283" s="118"/>
      <c r="NG283" s="118"/>
      <c r="NH283" s="118"/>
      <c r="NI283" s="118"/>
      <c r="NJ283" s="118"/>
      <c r="NK283" s="118"/>
      <c r="NL283" s="118"/>
      <c r="NM283" s="118"/>
      <c r="NN283" s="118"/>
      <c r="NO283" s="118"/>
      <c r="NP283" s="118"/>
      <c r="NQ283" s="118"/>
      <c r="NR283" s="118"/>
      <c r="NS283" s="118"/>
      <c r="NT283" s="118"/>
      <c r="NU283" s="118"/>
      <c r="NV283" s="118"/>
      <c r="NW283" s="118"/>
      <c r="NX283" s="118"/>
      <c r="NY283" s="118"/>
      <c r="NZ283" s="118"/>
      <c r="OA283" s="118"/>
      <c r="OB283" s="118"/>
      <c r="OC283" s="118"/>
      <c r="OD283" s="118"/>
      <c r="OE283" s="118"/>
      <c r="OF283" s="118"/>
      <c r="OG283" s="118"/>
      <c r="OH283" s="118"/>
      <c r="OI283" s="118"/>
      <c r="OJ283" s="118"/>
      <c r="OK283" s="118"/>
      <c r="OL283" s="118"/>
      <c r="OM283" s="118"/>
      <c r="ON283" s="118"/>
      <c r="OO283" s="118"/>
      <c r="OP283" s="118"/>
      <c r="OQ283" s="118"/>
      <c r="OR283" s="118"/>
      <c r="OS283" s="118"/>
      <c r="OT283" s="118"/>
      <c r="OU283" s="118"/>
      <c r="OV283" s="118"/>
      <c r="OW283" s="118"/>
      <c r="OX283" s="118"/>
      <c r="OY283" s="118"/>
      <c r="OZ283" s="118"/>
      <c r="PA283" s="118"/>
      <c r="PB283" s="118"/>
      <c r="PC283" s="118"/>
      <c r="PD283" s="118"/>
      <c r="PE283" s="118"/>
      <c r="PF283" s="118"/>
      <c r="PG283" s="118"/>
      <c r="PH283" s="118"/>
      <c r="PI283" s="118"/>
      <c r="PJ283" s="118"/>
      <c r="PK283" s="118"/>
      <c r="PL283" s="118"/>
      <c r="PM283" s="118"/>
      <c r="PN283" s="118"/>
      <c r="PO283" s="118"/>
      <c r="PP283" s="118"/>
      <c r="PQ283" s="118"/>
      <c r="PR283" s="118"/>
      <c r="PS283" s="118"/>
      <c r="PT283" s="118"/>
      <c r="PU283" s="118"/>
      <c r="PV283" s="118"/>
      <c r="PW283" s="118"/>
      <c r="PX283" s="118"/>
      <c r="PY283" s="118"/>
      <c r="PZ283" s="118"/>
      <c r="QA283" s="118"/>
      <c r="QB283" s="118"/>
      <c r="QC283" s="118"/>
      <c r="QD283" s="118"/>
      <c r="QE283" s="118"/>
      <c r="QF283" s="118"/>
      <c r="QG283" s="118"/>
      <c r="QH283" s="118"/>
      <c r="QI283" s="118"/>
      <c r="QJ283" s="118"/>
      <c r="QK283" s="118"/>
      <c r="QL283" s="118"/>
      <c r="QM283" s="118"/>
      <c r="QN283" s="118"/>
      <c r="QO283" s="118"/>
      <c r="QP283" s="118"/>
      <c r="QQ283" s="118"/>
      <c r="QR283" s="118"/>
      <c r="QS283" s="118"/>
      <c r="QT283" s="118"/>
      <c r="QU283" s="118"/>
      <c r="QV283" s="118"/>
      <c r="QW283" s="118"/>
      <c r="QX283" s="118"/>
      <c r="QY283" s="118"/>
      <c r="QZ283" s="118"/>
      <c r="RA283" s="118"/>
      <c r="RB283" s="118"/>
      <c r="RC283" s="118"/>
      <c r="RD283" s="118"/>
      <c r="RE283" s="118"/>
      <c r="RF283" s="118"/>
      <c r="RG283" s="118"/>
      <c r="RH283" s="118"/>
      <c r="RI283" s="118"/>
      <c r="RJ283" s="118"/>
      <c r="RK283" s="118"/>
      <c r="RL283" s="118"/>
      <c r="RM283" s="118"/>
      <c r="RN283" s="118"/>
      <c r="RO283" s="118"/>
      <c r="RP283" s="118"/>
      <c r="RQ283" s="118"/>
      <c r="RR283" s="118"/>
      <c r="RS283" s="118"/>
      <c r="RT283" s="118"/>
      <c r="RU283" s="118"/>
      <c r="RV283" s="118"/>
      <c r="RW283" s="118"/>
      <c r="RX283" s="118"/>
      <c r="RY283" s="118"/>
      <c r="RZ283" s="118"/>
      <c r="SA283" s="118"/>
      <c r="SB283" s="118"/>
      <c r="SC283" s="118"/>
      <c r="SD283" s="118"/>
      <c r="SE283" s="118"/>
      <c r="SF283" s="118"/>
      <c r="SG283" s="118"/>
      <c r="SH283" s="118"/>
      <c r="SI283" s="118"/>
      <c r="SJ283" s="118"/>
      <c r="SK283" s="118"/>
      <c r="SL283" s="118"/>
      <c r="SM283" s="118"/>
      <c r="SN283" s="118"/>
      <c r="SO283" s="118"/>
      <c r="SP283" s="118"/>
      <c r="SQ283" s="118"/>
      <c r="SR283" s="118"/>
      <c r="SS283" s="118"/>
      <c r="ST283" s="118"/>
      <c r="SU283" s="118"/>
      <c r="SV283" s="118"/>
      <c r="SW283" s="118"/>
      <c r="SX283" s="118"/>
      <c r="SY283" s="118"/>
      <c r="SZ283" s="118"/>
      <c r="TA283" s="118"/>
      <c r="TB283" s="118"/>
      <c r="TC283" s="118"/>
      <c r="TD283" s="118"/>
      <c r="TE283" s="118"/>
      <c r="TF283" s="118"/>
      <c r="TG283" s="118"/>
      <c r="TH283" s="118"/>
      <c r="TI283" s="118"/>
      <c r="TJ283" s="118"/>
      <c r="TK283" s="118"/>
      <c r="TL283" s="118"/>
      <c r="TM283" s="118"/>
      <c r="TN283" s="118"/>
      <c r="TO283" s="118"/>
      <c r="TP283" s="118"/>
      <c r="TQ283" s="118"/>
      <c r="TR283" s="118"/>
      <c r="TS283" s="118"/>
      <c r="TT283" s="118"/>
      <c r="TU283" s="118"/>
      <c r="TV283" s="118"/>
      <c r="TW283" s="118"/>
      <c r="TX283" s="118"/>
      <c r="TY283" s="118"/>
      <c r="TZ283" s="118"/>
      <c r="UA283" s="118"/>
      <c r="UB283" s="118"/>
      <c r="UC283" s="118"/>
      <c r="UD283" s="118"/>
      <c r="UE283" s="118"/>
      <c r="UF283" s="118"/>
      <c r="UG283" s="118"/>
      <c r="UH283" s="118"/>
      <c r="UI283" s="118"/>
      <c r="UJ283" s="118"/>
      <c r="UK283" s="118"/>
      <c r="UL283" s="118"/>
      <c r="UM283" s="118"/>
      <c r="UN283" s="118"/>
      <c r="UO283" s="118"/>
      <c r="UP283" s="118"/>
      <c r="UQ283" s="118"/>
      <c r="UR283" s="118"/>
      <c r="US283" s="118"/>
      <c r="UT283" s="118"/>
      <c r="UU283" s="118"/>
      <c r="UV283" s="118"/>
      <c r="UW283" s="118"/>
      <c r="UX283" s="118"/>
      <c r="UY283" s="118"/>
      <c r="UZ283" s="118"/>
      <c r="VA283" s="118"/>
      <c r="VB283" s="118"/>
      <c r="VC283" s="118"/>
      <c r="VD283" s="118"/>
      <c r="VE283" s="118"/>
      <c r="VF283" s="118"/>
      <c r="VG283" s="118"/>
      <c r="VH283" s="118"/>
      <c r="VI283" s="118"/>
      <c r="VJ283" s="118"/>
      <c r="VK283" s="118"/>
      <c r="VL283" s="118"/>
      <c r="VM283" s="118"/>
      <c r="VN283" s="118"/>
      <c r="VO283" s="118"/>
      <c r="VP283" s="118"/>
      <c r="VQ283" s="118"/>
      <c r="VR283" s="118"/>
      <c r="VS283" s="118"/>
      <c r="VT283" s="118"/>
      <c r="VU283" s="118"/>
      <c r="VV283" s="118"/>
      <c r="VW283" s="118"/>
      <c r="VX283" s="118"/>
      <c r="VY283" s="118"/>
      <c r="VZ283" s="118"/>
      <c r="WA283" s="118"/>
      <c r="WB283" s="118"/>
      <c r="WC283" s="118"/>
      <c r="WD283" s="118"/>
      <c r="WE283" s="118"/>
      <c r="WF283" s="118"/>
      <c r="WG283" s="118"/>
      <c r="WH283" s="118"/>
      <c r="WI283" s="118"/>
      <c r="WJ283" s="118"/>
      <c r="WK283" s="118"/>
      <c r="WL283" s="118"/>
      <c r="WM283" s="118"/>
      <c r="WN283" s="118"/>
      <c r="WO283" s="118"/>
      <c r="WP283" s="118"/>
      <c r="WQ283" s="118"/>
      <c r="WR283" s="118"/>
      <c r="WS283" s="118"/>
      <c r="WT283" s="118"/>
      <c r="WU283" s="118"/>
      <c r="WV283" s="118"/>
      <c r="WW283" s="118"/>
      <c r="WX283" s="118"/>
      <c r="WY283" s="118"/>
      <c r="WZ283" s="118"/>
      <c r="XA283" s="118"/>
      <c r="XB283" s="118"/>
      <c r="XC283" s="118"/>
      <c r="XD283" s="118"/>
      <c r="XE283" s="118"/>
      <c r="XF283" s="118"/>
      <c r="XG283" s="118"/>
      <c r="XH283" s="118"/>
      <c r="XI283" s="118"/>
      <c r="XJ283" s="118"/>
      <c r="XK283" s="118"/>
      <c r="XL283" s="118"/>
      <c r="XM283" s="118"/>
      <c r="XN283" s="118"/>
      <c r="XO283" s="118"/>
      <c r="XP283" s="118"/>
      <c r="XQ283" s="118"/>
      <c r="XR283" s="118"/>
      <c r="XS283" s="118"/>
      <c r="XT283" s="118"/>
      <c r="XU283" s="118"/>
      <c r="XV283" s="118"/>
      <c r="XW283" s="118"/>
      <c r="XX283" s="118"/>
      <c r="XY283" s="118"/>
      <c r="XZ283" s="118"/>
      <c r="YA283" s="118"/>
      <c r="YB283" s="118"/>
      <c r="YC283" s="118"/>
      <c r="YD283" s="118"/>
      <c r="YE283" s="118"/>
      <c r="YF283" s="118"/>
      <c r="YG283" s="118"/>
      <c r="YH283" s="118"/>
      <c r="YI283" s="118"/>
      <c r="YJ283" s="118"/>
      <c r="YK283" s="118"/>
      <c r="YL283" s="118"/>
      <c r="YM283" s="118"/>
      <c r="YN283" s="118"/>
      <c r="YO283" s="118"/>
      <c r="YP283" s="118"/>
      <c r="YQ283" s="118"/>
      <c r="YR283" s="118"/>
      <c r="YS283" s="118"/>
      <c r="YT283" s="118"/>
      <c r="YU283" s="118"/>
      <c r="YV283" s="118"/>
      <c r="YW283" s="118"/>
      <c r="YX283" s="118"/>
      <c r="YY283" s="118"/>
      <c r="YZ283" s="118"/>
      <c r="ZA283" s="118"/>
      <c r="ZB283" s="118"/>
      <c r="ZC283" s="118"/>
      <c r="ZD283" s="118"/>
      <c r="ZE283" s="118"/>
      <c r="ZF283" s="118"/>
      <c r="ZG283" s="118"/>
      <c r="ZH283" s="118"/>
      <c r="ZI283" s="118"/>
      <c r="ZJ283" s="118"/>
      <c r="ZK283" s="118"/>
      <c r="ZL283" s="118"/>
      <c r="ZM283" s="118"/>
      <c r="ZN283" s="118"/>
      <c r="ZO283" s="118"/>
      <c r="ZP283" s="118"/>
      <c r="ZQ283" s="118"/>
      <c r="ZR283" s="118"/>
      <c r="ZS283" s="118"/>
      <c r="ZT283" s="118"/>
      <c r="ZU283" s="118"/>
      <c r="ZV283" s="118"/>
      <c r="ZW283" s="118"/>
      <c r="ZX283" s="118"/>
      <c r="ZY283" s="118"/>
      <c r="ZZ283" s="118"/>
      <c r="AAA283" s="118"/>
      <c r="AAB283" s="118"/>
      <c r="AAC283" s="118"/>
      <c r="AAD283" s="118"/>
      <c r="AAE283" s="118"/>
      <c r="AAF283" s="118"/>
      <c r="AAG283" s="118"/>
      <c r="AAH283" s="118"/>
      <c r="AAI283" s="118"/>
      <c r="AAJ283" s="118"/>
      <c r="AAK283" s="118"/>
      <c r="AAL283" s="118"/>
      <c r="AAM283" s="118"/>
      <c r="AAN283" s="118"/>
      <c r="AAO283" s="118"/>
      <c r="AAP283" s="118"/>
      <c r="AAQ283" s="118"/>
      <c r="AAR283" s="118"/>
      <c r="AAS283" s="118"/>
      <c r="AAT283" s="118"/>
      <c r="AAU283" s="118"/>
      <c r="AAV283" s="118"/>
      <c r="AAW283" s="118"/>
      <c r="AAX283" s="118"/>
      <c r="AAY283" s="118"/>
      <c r="AAZ283" s="118"/>
      <c r="ABA283" s="118"/>
      <c r="ABB283" s="118"/>
      <c r="ABC283" s="118"/>
      <c r="ABD283" s="118"/>
      <c r="ABE283" s="118"/>
      <c r="ABF283" s="118"/>
      <c r="ABG283" s="118"/>
      <c r="ABH283" s="118"/>
      <c r="ABI283" s="118"/>
      <c r="ABJ283" s="118"/>
      <c r="ABK283" s="118"/>
      <c r="ABL283" s="118"/>
      <c r="ABM283" s="118"/>
      <c r="ABN283" s="118"/>
      <c r="ABO283" s="118"/>
      <c r="ABP283" s="118"/>
      <c r="ABQ283" s="118"/>
      <c r="ABR283" s="118"/>
      <c r="ABS283" s="118"/>
      <c r="ABT283" s="118"/>
      <c r="ABU283" s="118"/>
      <c r="ABV283" s="118"/>
      <c r="ABW283" s="118"/>
      <c r="ABX283" s="118"/>
      <c r="ABY283" s="118"/>
      <c r="ABZ283" s="118"/>
      <c r="ACA283" s="118"/>
      <c r="ACB283" s="118"/>
      <c r="ACC283" s="118"/>
      <c r="ACD283" s="118"/>
      <c r="ACE283" s="118"/>
      <c r="ACF283" s="118"/>
      <c r="ACG283" s="118"/>
      <c r="ACH283" s="118"/>
      <c r="ACI283" s="118"/>
      <c r="ACJ283" s="118"/>
      <c r="ACK283" s="118"/>
      <c r="ACL283" s="118"/>
      <c r="ACM283" s="118"/>
      <c r="ACN283" s="118"/>
      <c r="ACO283" s="118"/>
      <c r="ACP283" s="118"/>
      <c r="ACQ283" s="118"/>
      <c r="ACR283" s="118"/>
      <c r="ACS283" s="118"/>
      <c r="ACT283" s="118"/>
      <c r="ACU283" s="118"/>
      <c r="ACV283" s="118"/>
      <c r="ACW283" s="118"/>
      <c r="ACX283" s="118"/>
      <c r="ACY283" s="118"/>
      <c r="ACZ283" s="118"/>
      <c r="ADA283" s="118"/>
      <c r="ADB283" s="118"/>
      <c r="ADC283" s="118"/>
      <c r="ADD283" s="118"/>
      <c r="ADE283" s="118"/>
      <c r="ADF283" s="118"/>
      <c r="ADG283" s="118"/>
      <c r="ADH283" s="118"/>
      <c r="ADI283" s="118"/>
      <c r="ADJ283" s="118"/>
      <c r="ADK283" s="118"/>
      <c r="ADL283" s="118"/>
      <c r="ADM283" s="118"/>
      <c r="ADN283" s="118"/>
      <c r="ADO283" s="118"/>
      <c r="ADP283" s="118"/>
      <c r="ADQ283" s="118"/>
      <c r="ADR283" s="118"/>
      <c r="ADS283" s="118"/>
      <c r="ADT283" s="118"/>
      <c r="ADU283" s="118"/>
      <c r="ADV283" s="118"/>
      <c r="ADW283" s="118"/>
      <c r="ADX283" s="118"/>
      <c r="ADY283" s="118"/>
      <c r="ADZ283" s="118"/>
      <c r="AEA283" s="118"/>
      <c r="AEB283" s="118"/>
      <c r="AEC283" s="118"/>
      <c r="AED283" s="118"/>
      <c r="AEE283" s="118"/>
      <c r="AEF283" s="118"/>
      <c r="AEG283" s="118"/>
      <c r="AEH283" s="118"/>
      <c r="AEI283" s="118"/>
      <c r="AEJ283" s="118"/>
      <c r="AEK283" s="118"/>
      <c r="AEL283" s="118"/>
      <c r="AEM283" s="118"/>
      <c r="AEN283" s="118"/>
      <c r="AEO283" s="118"/>
      <c r="AEP283" s="118"/>
      <c r="AEQ283" s="118"/>
      <c r="AER283" s="118"/>
      <c r="AES283" s="118"/>
      <c r="AET283" s="118"/>
      <c r="AEU283" s="118"/>
      <c r="AEV283" s="118"/>
      <c r="AEW283" s="118"/>
      <c r="AEX283" s="118"/>
      <c r="AEY283" s="118"/>
      <c r="AEZ283" s="118"/>
      <c r="AFA283" s="118"/>
      <c r="AFB283" s="118"/>
      <c r="AFC283" s="118"/>
      <c r="AFD283" s="118"/>
      <c r="AFE283" s="118"/>
      <c r="AFF283" s="118"/>
      <c r="AFG283" s="118"/>
      <c r="AFH283" s="118"/>
      <c r="AFI283" s="118"/>
      <c r="AFJ283" s="118"/>
      <c r="AFK283" s="118"/>
      <c r="AFL283" s="118"/>
      <c r="AFM283" s="118"/>
      <c r="AFN283" s="118"/>
      <c r="AFO283" s="118"/>
      <c r="AFP283" s="118"/>
      <c r="AFQ283" s="118"/>
      <c r="AFR283" s="118"/>
      <c r="AFS283" s="118"/>
      <c r="AFT283" s="118"/>
      <c r="AFU283" s="118"/>
      <c r="AFV283" s="118"/>
      <c r="AFW283" s="118"/>
      <c r="AFX283" s="118"/>
      <c r="AFY283" s="118"/>
      <c r="AFZ283" s="118"/>
      <c r="AGA283" s="118"/>
      <c r="AGB283" s="118"/>
      <c r="AGC283" s="118"/>
      <c r="AGD283" s="118"/>
      <c r="AGE283" s="118"/>
      <c r="AGF283" s="118"/>
      <c r="AGG283" s="118"/>
      <c r="AGH283" s="118"/>
      <c r="AGI283" s="118"/>
      <c r="AGJ283" s="118"/>
      <c r="AGK283" s="118"/>
      <c r="AGL283" s="118"/>
      <c r="AGM283" s="118"/>
      <c r="AGN283" s="118"/>
      <c r="AGO283" s="118"/>
      <c r="AGP283" s="118"/>
      <c r="AGQ283" s="118"/>
      <c r="AGR283" s="118"/>
      <c r="AGS283" s="118"/>
      <c r="AGT283" s="118"/>
      <c r="AGU283" s="118"/>
      <c r="AGV283" s="118"/>
      <c r="AGW283" s="118"/>
      <c r="AGX283" s="118"/>
      <c r="AGY283" s="118"/>
      <c r="AGZ283" s="118"/>
      <c r="AHA283" s="118"/>
      <c r="AHB283" s="118"/>
      <c r="AHC283" s="118"/>
      <c r="AHD283" s="118"/>
      <c r="AHE283" s="118"/>
      <c r="AHF283" s="118"/>
      <c r="AHG283" s="118"/>
      <c r="AHH283" s="118"/>
      <c r="AHI283" s="118"/>
      <c r="AHJ283" s="118"/>
      <c r="AHK283" s="118"/>
      <c r="AHL283" s="118"/>
      <c r="AHM283" s="118"/>
      <c r="AHN283" s="118"/>
      <c r="AHO283" s="118"/>
      <c r="AHP283" s="118"/>
      <c r="AHQ283" s="118"/>
      <c r="AHR283" s="118"/>
      <c r="AHS283" s="118"/>
      <c r="AHT283" s="118"/>
      <c r="AHU283" s="118"/>
      <c r="AHV283" s="118"/>
      <c r="AHW283" s="118"/>
      <c r="AHX283" s="118"/>
      <c r="AHY283" s="118"/>
      <c r="AHZ283" s="118"/>
      <c r="AIA283" s="118"/>
      <c r="AIB283" s="118"/>
      <c r="AIC283" s="118"/>
      <c r="AID283" s="118"/>
      <c r="AIE283" s="118"/>
      <c r="AIF283" s="118"/>
      <c r="AIG283" s="118"/>
      <c r="AIH283" s="118"/>
      <c r="AII283" s="118"/>
      <c r="AIJ283" s="118"/>
      <c r="AIK283" s="118"/>
      <c r="AIL283" s="118"/>
      <c r="AIM283" s="118"/>
      <c r="AIN283" s="118"/>
      <c r="AIO283" s="118"/>
      <c r="AIP283" s="118"/>
      <c r="AIQ283" s="118"/>
      <c r="AIR283" s="118"/>
      <c r="AIS283" s="118"/>
      <c r="AIT283" s="118"/>
      <c r="AIU283" s="118"/>
      <c r="AIV283" s="118"/>
      <c r="AIW283" s="118"/>
      <c r="AIX283" s="118"/>
      <c r="AIY283" s="118"/>
      <c r="AIZ283" s="118"/>
      <c r="AJA283" s="118"/>
      <c r="AJB283" s="118"/>
      <c r="AJC283" s="118"/>
      <c r="AJD283" s="118"/>
      <c r="AJE283" s="118"/>
      <c r="AJF283" s="118"/>
      <c r="AJG283" s="118"/>
      <c r="AJH283" s="118"/>
      <c r="AJI283" s="118"/>
      <c r="AJJ283" s="118"/>
      <c r="AJK283" s="118"/>
      <c r="AJL283" s="118"/>
      <c r="AJM283" s="118"/>
      <c r="AJN283" s="118"/>
      <c r="AJO283" s="118"/>
      <c r="AJP283" s="118"/>
      <c r="AJQ283" s="118"/>
      <c r="AJR283" s="118"/>
      <c r="AJS283" s="118"/>
      <c r="AJT283" s="118"/>
      <c r="AJU283" s="118"/>
      <c r="AJV283" s="118"/>
      <c r="AJW283" s="118"/>
      <c r="AJX283" s="118"/>
      <c r="AJY283" s="118"/>
      <c r="AJZ283" s="118"/>
      <c r="AKA283" s="118"/>
      <c r="AKB283" s="118"/>
      <c r="AKC283" s="118"/>
      <c r="AKD283" s="118"/>
      <c r="AKE283" s="118"/>
      <c r="AKF283" s="118"/>
      <c r="AKG283" s="118"/>
      <c r="AKH283" s="118"/>
      <c r="AKI283" s="118"/>
      <c r="AKJ283" s="118"/>
      <c r="AKK283" s="118"/>
      <c r="AKL283" s="118"/>
      <c r="AKM283" s="118"/>
      <c r="AKN283" s="118"/>
      <c r="AKO283" s="118"/>
      <c r="AKP283" s="118"/>
      <c r="AKQ283" s="118"/>
      <c r="AKR283" s="118"/>
      <c r="AKS283" s="118"/>
      <c r="AKT283" s="118"/>
      <c r="AKU283" s="118"/>
      <c r="AKV283" s="118"/>
      <c r="AKW283" s="118"/>
      <c r="AKX283" s="118"/>
      <c r="AKY283" s="118"/>
      <c r="AKZ283" s="118"/>
      <c r="ALA283" s="118"/>
      <c r="ALB283" s="118"/>
      <c r="ALC283" s="118"/>
      <c r="ALD283" s="118"/>
      <c r="ALE283" s="118"/>
      <c r="ALF283" s="118"/>
      <c r="ALG283" s="118"/>
      <c r="ALH283" s="118"/>
      <c r="ALI283" s="118"/>
      <c r="ALJ283" s="118"/>
      <c r="ALK283" s="118"/>
      <c r="ALL283" s="118"/>
      <c r="ALM283" s="118"/>
      <c r="ALN283" s="118"/>
      <c r="ALO283" s="118"/>
      <c r="ALP283" s="118"/>
      <c r="ALQ283" s="118"/>
      <c r="ALR283" s="118"/>
      <c r="ALS283" s="118"/>
      <c r="ALT283" s="118"/>
      <c r="ALU283" s="118"/>
      <c r="ALV283" s="118"/>
      <c r="ALW283" s="118"/>
      <c r="ALX283" s="118"/>
      <c r="ALY283" s="118"/>
      <c r="ALZ283" s="118"/>
      <c r="AMA283" s="118"/>
      <c r="AMB283" s="118"/>
      <c r="AMC283" s="118"/>
      <c r="AMD283" s="118"/>
      <c r="AME283" s="118"/>
      <c r="AMF283" s="118"/>
      <c r="AMG283" s="118"/>
      <c r="AMH283" s="118"/>
    </row>
    <row r="284" spans="1:1022" x14ac:dyDescent="0.25">
      <c r="A284" s="290" t="s">
        <v>996</v>
      </c>
      <c r="B284" s="163">
        <v>283</v>
      </c>
      <c r="C284" s="166" t="s">
        <v>997</v>
      </c>
      <c r="D284" s="182" t="s">
        <v>998</v>
      </c>
      <c r="E284" s="429"/>
      <c r="F284" s="201"/>
      <c r="G284" s="180"/>
      <c r="H284" s="180"/>
      <c r="I284" s="319"/>
      <c r="J284" s="366"/>
      <c r="K284" s="140"/>
      <c r="L284" s="140"/>
      <c r="M284" s="140"/>
      <c r="N284" s="140"/>
      <c r="O284" s="140"/>
      <c r="P284" s="140"/>
      <c r="Q284" s="140"/>
      <c r="R284" s="140"/>
      <c r="S284" s="140"/>
      <c r="T284" s="140"/>
      <c r="U284" s="140"/>
      <c r="V284" s="219">
        <f t="shared" si="171"/>
        <v>100</v>
      </c>
      <c r="W284" s="219">
        <f t="shared" si="163"/>
        <v>100</v>
      </c>
      <c r="X284" s="219">
        <f t="shared" si="162"/>
        <v>100</v>
      </c>
      <c r="Y284" s="219">
        <f t="shared" si="156"/>
        <v>100</v>
      </c>
      <c r="Z284" s="219">
        <f t="shared" si="157"/>
        <v>100</v>
      </c>
      <c r="AA284" s="220">
        <f t="shared" si="169"/>
        <v>100</v>
      </c>
      <c r="AB284" s="220">
        <f t="shared" si="170"/>
        <v>100</v>
      </c>
      <c r="AC284" s="220">
        <f t="shared" si="160"/>
        <v>100</v>
      </c>
      <c r="AD284" s="416">
        <f t="shared" si="168"/>
        <v>100</v>
      </c>
      <c r="AE284" s="416">
        <f t="shared" si="161"/>
        <v>100</v>
      </c>
      <c r="AF284" s="212">
        <f t="shared" si="164"/>
        <v>100</v>
      </c>
      <c r="AG284" s="212">
        <f t="shared" si="165"/>
        <v>100</v>
      </c>
      <c r="AH284" s="212">
        <f t="shared" si="166"/>
        <v>100</v>
      </c>
      <c r="AI284" s="212">
        <f t="shared" si="167"/>
        <v>100</v>
      </c>
      <c r="AJ284" s="214"/>
      <c r="AK284" s="412"/>
      <c r="AL284" s="135"/>
      <c r="AM284" s="214"/>
      <c r="AN284" s="118"/>
      <c r="AO284" s="118"/>
      <c r="AP284" s="118"/>
      <c r="AQ284" s="234" t="s">
        <v>24931</v>
      </c>
      <c r="AR284" s="118"/>
      <c r="AS284" s="118"/>
      <c r="AT284" s="118"/>
    </row>
    <row r="285" spans="1:1022" ht="16.5" customHeight="1" x14ac:dyDescent="0.25">
      <c r="A285" s="290" t="s">
        <v>999</v>
      </c>
      <c r="B285" s="163">
        <v>284</v>
      </c>
      <c r="C285" s="166" t="s">
        <v>24932</v>
      </c>
      <c r="D285" s="182" t="s">
        <v>1000</v>
      </c>
      <c r="E285" s="429"/>
      <c r="F285" s="205">
        <v>4</v>
      </c>
      <c r="G285" s="180"/>
      <c r="H285" s="180"/>
      <c r="I285" s="319"/>
      <c r="J285" s="366"/>
      <c r="K285" s="140"/>
      <c r="L285" s="140"/>
      <c r="M285" s="140"/>
      <c r="N285" s="140"/>
      <c r="O285" s="140"/>
      <c r="P285" s="140"/>
      <c r="Q285" s="140"/>
      <c r="R285" s="140"/>
      <c r="S285" s="140"/>
      <c r="T285" s="140"/>
      <c r="U285" s="140"/>
      <c r="V285" s="219">
        <f t="shared" si="171"/>
        <v>100</v>
      </c>
      <c r="W285" s="219">
        <f t="shared" si="163"/>
        <v>100</v>
      </c>
      <c r="X285" s="219">
        <f t="shared" si="162"/>
        <v>100</v>
      </c>
      <c r="Y285" s="219">
        <f t="shared" si="156"/>
        <v>100</v>
      </c>
      <c r="Z285" s="219">
        <f t="shared" si="157"/>
        <v>100</v>
      </c>
      <c r="AA285" s="220">
        <f t="shared" si="169"/>
        <v>100</v>
      </c>
      <c r="AB285" s="220">
        <f t="shared" si="170"/>
        <v>100</v>
      </c>
      <c r="AC285" s="220">
        <f t="shared" si="160"/>
        <v>100</v>
      </c>
      <c r="AD285" s="416">
        <f t="shared" si="168"/>
        <v>100</v>
      </c>
      <c r="AE285" s="416">
        <f t="shared" si="161"/>
        <v>100</v>
      </c>
      <c r="AF285" s="212">
        <f t="shared" si="164"/>
        <v>100</v>
      </c>
      <c r="AG285" s="212">
        <f t="shared" si="165"/>
        <v>100</v>
      </c>
      <c r="AH285" s="212">
        <f t="shared" si="166"/>
        <v>100</v>
      </c>
      <c r="AI285" s="212">
        <f t="shared" si="167"/>
        <v>100</v>
      </c>
      <c r="AJ285" s="214"/>
      <c r="AK285" s="195">
        <v>1</v>
      </c>
      <c r="AL285" s="135"/>
      <c r="AM285" s="214"/>
      <c r="AN285" s="118"/>
      <c r="AO285" s="118"/>
      <c r="AP285" s="118"/>
      <c r="AQ285" s="234" t="s">
        <v>24933</v>
      </c>
      <c r="AR285" s="118"/>
      <c r="AS285" s="118"/>
      <c r="AT285" s="118"/>
    </row>
    <row r="286" spans="1:1022" ht="15" customHeight="1" x14ac:dyDescent="0.25">
      <c r="A286" s="290" t="s">
        <v>1001</v>
      </c>
      <c r="B286" s="163">
        <v>285</v>
      </c>
      <c r="C286" s="224" t="s">
        <v>24934</v>
      </c>
      <c r="D286" s="182" t="s">
        <v>1002</v>
      </c>
      <c r="E286" s="429"/>
      <c r="F286" s="201"/>
      <c r="G286" s="180"/>
      <c r="H286" s="180"/>
      <c r="I286" s="319"/>
      <c r="J286" s="366"/>
      <c r="K286" s="140"/>
      <c r="L286" s="140"/>
      <c r="M286" s="140"/>
      <c r="N286" s="140"/>
      <c r="O286" s="140"/>
      <c r="P286" s="140"/>
      <c r="Q286" s="140"/>
      <c r="R286" s="140"/>
      <c r="S286" s="140"/>
      <c r="T286" s="140"/>
      <c r="U286" s="140"/>
      <c r="V286" s="219">
        <f t="shared" si="171"/>
        <v>100</v>
      </c>
      <c r="W286" s="219">
        <f t="shared" si="163"/>
        <v>100</v>
      </c>
      <c r="X286" s="219">
        <f t="shared" ref="X286:X316" si="172">IF(O286=3,20,100)</f>
        <v>100</v>
      </c>
      <c r="Y286" s="219">
        <f t="shared" si="156"/>
        <v>100</v>
      </c>
      <c r="Z286" s="219">
        <f t="shared" si="157"/>
        <v>100</v>
      </c>
      <c r="AA286" s="220">
        <f t="shared" si="169"/>
        <v>100</v>
      </c>
      <c r="AB286" s="220">
        <f t="shared" si="170"/>
        <v>100</v>
      </c>
      <c r="AC286" s="220">
        <f t="shared" si="160"/>
        <v>100</v>
      </c>
      <c r="AD286" s="416">
        <f t="shared" si="168"/>
        <v>100</v>
      </c>
      <c r="AE286" s="416">
        <f t="shared" si="161"/>
        <v>100</v>
      </c>
      <c r="AF286" s="212">
        <f t="shared" si="164"/>
        <v>100</v>
      </c>
      <c r="AG286" s="212">
        <f t="shared" si="165"/>
        <v>100</v>
      </c>
      <c r="AH286" s="212">
        <f t="shared" si="166"/>
        <v>100</v>
      </c>
      <c r="AI286" s="212">
        <f t="shared" si="167"/>
        <v>100</v>
      </c>
      <c r="AJ286" s="214"/>
      <c r="AK286" s="412"/>
      <c r="AL286" s="135"/>
      <c r="AM286" s="214"/>
      <c r="AN286" s="118"/>
      <c r="AO286" s="118"/>
      <c r="AP286" s="118"/>
      <c r="AQ286" s="167" t="s">
        <v>24935</v>
      </c>
      <c r="AR286" s="118"/>
      <c r="AS286" s="118"/>
      <c r="AT286" s="118"/>
    </row>
    <row r="287" spans="1:1022" ht="18" customHeight="1" x14ac:dyDescent="0.25">
      <c r="A287" s="242" t="s">
        <v>1003</v>
      </c>
      <c r="B287" s="163">
        <v>286</v>
      </c>
      <c r="C287" s="162" t="s">
        <v>1004</v>
      </c>
      <c r="D287" s="176" t="s">
        <v>1005</v>
      </c>
      <c r="E287" s="429"/>
      <c r="F287" s="201"/>
      <c r="G287" s="180"/>
      <c r="H287" s="180"/>
      <c r="I287" s="319"/>
      <c r="J287" s="366"/>
      <c r="K287" s="140"/>
      <c r="L287" s="140"/>
      <c r="M287" s="140"/>
      <c r="N287" s="140"/>
      <c r="O287" s="140"/>
      <c r="P287" s="140"/>
      <c r="Q287" s="140"/>
      <c r="R287" s="140"/>
      <c r="S287" s="140"/>
      <c r="T287" s="140"/>
      <c r="U287" s="140"/>
      <c r="V287" s="219">
        <f t="shared" si="171"/>
        <v>100</v>
      </c>
      <c r="W287" s="219">
        <f t="shared" si="163"/>
        <v>100</v>
      </c>
      <c r="X287" s="219">
        <f t="shared" si="172"/>
        <v>100</v>
      </c>
      <c r="Y287" s="219">
        <f t="shared" si="156"/>
        <v>100</v>
      </c>
      <c r="Z287" s="219">
        <f t="shared" si="157"/>
        <v>100</v>
      </c>
      <c r="AA287" s="220">
        <f t="shared" si="169"/>
        <v>100</v>
      </c>
      <c r="AB287" s="220">
        <f t="shared" si="170"/>
        <v>100</v>
      </c>
      <c r="AC287" s="220">
        <f t="shared" si="160"/>
        <v>100</v>
      </c>
      <c r="AD287" s="416">
        <f t="shared" si="168"/>
        <v>100</v>
      </c>
      <c r="AE287" s="416">
        <f t="shared" si="161"/>
        <v>100</v>
      </c>
      <c r="AF287" s="212">
        <f t="shared" si="164"/>
        <v>100</v>
      </c>
      <c r="AG287" s="212">
        <f t="shared" si="165"/>
        <v>100</v>
      </c>
      <c r="AH287" s="212">
        <f t="shared" si="166"/>
        <v>100</v>
      </c>
      <c r="AI287" s="212">
        <f t="shared" si="167"/>
        <v>100</v>
      </c>
      <c r="AJ287" s="214"/>
      <c r="AK287" s="412"/>
      <c r="AL287" s="135">
        <v>1</v>
      </c>
      <c r="AM287" s="214"/>
      <c r="AN287" s="118"/>
      <c r="AO287" s="118"/>
      <c r="AP287" s="118"/>
      <c r="AQ287" s="167" t="s">
        <v>1006</v>
      </c>
      <c r="AR287" s="118"/>
      <c r="AS287" s="118"/>
      <c r="AT287" s="118"/>
      <c r="AU287" s="412"/>
      <c r="AV287" s="412"/>
      <c r="AW287" s="412"/>
      <c r="AX287" s="412"/>
      <c r="AY287" s="412"/>
      <c r="AZ287" s="412"/>
      <c r="BA287" s="412"/>
      <c r="BB287" s="412"/>
      <c r="BC287" s="412"/>
      <c r="BD287" s="412"/>
      <c r="BE287" s="412"/>
      <c r="BF287" s="412"/>
      <c r="BG287" s="412"/>
      <c r="BH287" s="412"/>
      <c r="BI287" s="412"/>
      <c r="BJ287" s="412"/>
      <c r="BK287" s="412"/>
      <c r="BL287" s="412"/>
      <c r="BM287" s="412"/>
      <c r="BN287" s="412"/>
      <c r="BO287" s="412"/>
      <c r="BP287" s="412"/>
      <c r="BQ287" s="412"/>
      <c r="BR287" s="412"/>
      <c r="BS287" s="412"/>
      <c r="BT287" s="412"/>
      <c r="BU287" s="412"/>
      <c r="BV287" s="412"/>
      <c r="BW287" s="412"/>
      <c r="BX287" s="412"/>
      <c r="BY287" s="412"/>
      <c r="BZ287" s="412"/>
      <c r="CA287" s="412"/>
      <c r="CB287" s="412"/>
      <c r="CC287" s="412"/>
      <c r="CD287" s="412"/>
      <c r="CE287" s="412"/>
      <c r="CF287" s="412"/>
      <c r="CG287" s="412"/>
      <c r="CH287" s="412"/>
      <c r="CI287" s="412"/>
      <c r="CJ287" s="412"/>
      <c r="CK287" s="412"/>
      <c r="CL287" s="412"/>
      <c r="CM287" s="412"/>
      <c r="CN287" s="412"/>
      <c r="CO287" s="412"/>
      <c r="CP287" s="412"/>
      <c r="CQ287" s="412"/>
      <c r="CR287" s="412"/>
      <c r="CS287" s="412"/>
      <c r="CT287" s="412"/>
      <c r="CU287" s="412"/>
      <c r="CV287" s="412"/>
      <c r="CW287" s="412"/>
      <c r="CX287" s="412"/>
      <c r="CY287" s="412"/>
      <c r="CZ287" s="412"/>
      <c r="DA287" s="412"/>
      <c r="DB287" s="412"/>
      <c r="DC287" s="412"/>
      <c r="DD287" s="412"/>
      <c r="DE287" s="412"/>
      <c r="DF287" s="412"/>
      <c r="DG287" s="412"/>
      <c r="DH287" s="412"/>
      <c r="DI287" s="412"/>
      <c r="DJ287" s="412"/>
      <c r="DK287" s="412"/>
      <c r="DL287" s="412"/>
      <c r="DM287" s="412"/>
      <c r="DN287" s="412"/>
      <c r="DO287" s="412"/>
      <c r="DP287" s="412"/>
      <c r="DQ287" s="412"/>
      <c r="DR287" s="412"/>
      <c r="DS287" s="412"/>
      <c r="DT287" s="412"/>
      <c r="DU287" s="412"/>
      <c r="DV287" s="412"/>
      <c r="DW287" s="412"/>
      <c r="DX287" s="412"/>
      <c r="DY287" s="412"/>
      <c r="DZ287" s="412"/>
      <c r="EA287" s="412"/>
      <c r="EB287" s="412"/>
      <c r="EC287" s="412"/>
      <c r="ED287" s="412"/>
      <c r="EE287" s="412"/>
      <c r="EF287" s="412"/>
      <c r="EG287" s="412"/>
      <c r="EH287" s="412"/>
      <c r="EI287" s="412"/>
      <c r="EJ287" s="412"/>
      <c r="EK287" s="412"/>
      <c r="EL287" s="412"/>
      <c r="EM287" s="412"/>
      <c r="EN287" s="412"/>
      <c r="EO287" s="412"/>
      <c r="EP287" s="412"/>
      <c r="EQ287" s="412"/>
      <c r="ER287" s="412"/>
      <c r="ES287" s="412"/>
      <c r="ET287" s="412"/>
      <c r="EU287" s="412"/>
      <c r="EV287" s="412"/>
      <c r="EW287" s="412"/>
      <c r="EX287" s="412"/>
      <c r="EY287" s="412"/>
      <c r="EZ287" s="412"/>
      <c r="FA287" s="412"/>
      <c r="FB287" s="412"/>
      <c r="FC287" s="412"/>
      <c r="FD287" s="412"/>
      <c r="FE287" s="412"/>
      <c r="FF287" s="412"/>
      <c r="FG287" s="412"/>
      <c r="FH287" s="412"/>
      <c r="FI287" s="412"/>
      <c r="FJ287" s="412"/>
      <c r="FK287" s="412"/>
      <c r="FL287" s="412"/>
      <c r="FM287" s="412"/>
      <c r="FN287" s="412"/>
      <c r="FO287" s="412"/>
      <c r="FP287" s="412"/>
      <c r="FQ287" s="412"/>
      <c r="FR287" s="412"/>
      <c r="FS287" s="412"/>
      <c r="FT287" s="412"/>
      <c r="FU287" s="412"/>
      <c r="FV287" s="412"/>
      <c r="FW287" s="412"/>
      <c r="FX287" s="412"/>
      <c r="FY287" s="412"/>
      <c r="FZ287" s="412"/>
      <c r="GA287" s="412"/>
      <c r="GB287" s="412"/>
      <c r="GC287" s="412"/>
      <c r="GD287" s="412"/>
      <c r="GE287" s="412"/>
      <c r="GF287" s="412"/>
      <c r="GG287" s="412"/>
      <c r="GH287" s="412"/>
      <c r="GI287" s="412"/>
      <c r="GJ287" s="412"/>
      <c r="GK287" s="412"/>
      <c r="GL287" s="412"/>
      <c r="GM287" s="412"/>
      <c r="GN287" s="412"/>
      <c r="GO287" s="412"/>
      <c r="GP287" s="412"/>
      <c r="GQ287" s="412"/>
      <c r="GR287" s="412"/>
      <c r="GS287" s="412"/>
      <c r="GT287" s="412"/>
      <c r="GU287" s="412"/>
      <c r="GV287" s="412"/>
      <c r="GW287" s="412"/>
      <c r="GX287" s="412"/>
      <c r="GY287" s="412"/>
      <c r="GZ287" s="412"/>
      <c r="HA287" s="412"/>
      <c r="HB287" s="412"/>
      <c r="HC287" s="412"/>
      <c r="HD287" s="412"/>
      <c r="HE287" s="412"/>
      <c r="HF287" s="412"/>
      <c r="HG287" s="412"/>
      <c r="HH287" s="412"/>
      <c r="HI287" s="412"/>
      <c r="HJ287" s="412"/>
      <c r="HK287" s="412"/>
      <c r="HL287" s="412"/>
      <c r="HM287" s="412"/>
      <c r="HN287" s="412"/>
      <c r="HO287" s="412"/>
      <c r="HP287" s="412"/>
      <c r="HQ287" s="412"/>
      <c r="HR287" s="412"/>
      <c r="HS287" s="412"/>
      <c r="HT287" s="412"/>
      <c r="HU287" s="412"/>
      <c r="HV287" s="412"/>
      <c r="HW287" s="412"/>
      <c r="HX287" s="412"/>
      <c r="HY287" s="412"/>
      <c r="HZ287" s="412"/>
      <c r="IA287" s="412"/>
      <c r="IB287" s="412"/>
      <c r="IC287" s="412"/>
      <c r="ID287" s="412"/>
      <c r="IE287" s="412"/>
      <c r="IF287" s="412"/>
      <c r="IG287" s="412"/>
      <c r="IH287" s="412"/>
      <c r="II287" s="412"/>
      <c r="IJ287" s="412"/>
      <c r="IK287" s="412"/>
      <c r="IL287" s="412"/>
      <c r="IM287" s="412"/>
      <c r="IN287" s="412"/>
      <c r="IO287" s="412"/>
      <c r="IP287" s="412"/>
      <c r="IQ287" s="412"/>
      <c r="IR287" s="412"/>
      <c r="IS287" s="412"/>
      <c r="IT287" s="412"/>
      <c r="IU287" s="412"/>
      <c r="IV287" s="412"/>
      <c r="IW287" s="412"/>
      <c r="IX287" s="412"/>
      <c r="IY287" s="412"/>
      <c r="IZ287" s="412"/>
      <c r="JA287" s="412"/>
      <c r="JB287" s="412"/>
      <c r="JC287" s="412"/>
      <c r="JD287" s="412"/>
      <c r="JE287" s="412"/>
      <c r="JF287" s="412"/>
      <c r="JG287" s="412"/>
      <c r="JH287" s="412"/>
      <c r="JI287" s="412"/>
      <c r="JJ287" s="412"/>
      <c r="JK287" s="412"/>
      <c r="JL287" s="412"/>
      <c r="JM287" s="412"/>
      <c r="JN287" s="412"/>
      <c r="JO287" s="412"/>
      <c r="JP287" s="412"/>
      <c r="JQ287" s="412"/>
      <c r="JR287" s="412"/>
      <c r="JS287" s="412"/>
      <c r="JT287" s="412"/>
      <c r="JU287" s="412"/>
      <c r="JV287" s="412"/>
      <c r="JW287" s="412"/>
      <c r="JX287" s="412"/>
      <c r="JY287" s="412"/>
      <c r="JZ287" s="412"/>
      <c r="KA287" s="412"/>
      <c r="KB287" s="412"/>
      <c r="KC287" s="412"/>
      <c r="KD287" s="412"/>
      <c r="KE287" s="412"/>
      <c r="KF287" s="412"/>
      <c r="KG287" s="412"/>
      <c r="KH287" s="412"/>
      <c r="KI287" s="412"/>
      <c r="KJ287" s="412"/>
      <c r="KK287" s="412"/>
      <c r="KL287" s="412"/>
      <c r="KM287" s="412"/>
      <c r="KN287" s="412"/>
      <c r="KO287" s="412"/>
      <c r="KP287" s="412"/>
      <c r="KQ287" s="412"/>
      <c r="KR287" s="412"/>
      <c r="KS287" s="412"/>
      <c r="KT287" s="412"/>
      <c r="KU287" s="412"/>
      <c r="KV287" s="412"/>
      <c r="KW287" s="412"/>
      <c r="KX287" s="412"/>
      <c r="KY287" s="412"/>
      <c r="KZ287" s="412"/>
      <c r="LA287" s="412"/>
      <c r="LB287" s="412"/>
      <c r="LC287" s="412"/>
      <c r="LD287" s="412"/>
      <c r="LE287" s="412"/>
      <c r="LF287" s="412"/>
      <c r="LG287" s="412"/>
      <c r="LH287" s="412"/>
      <c r="LI287" s="412"/>
      <c r="LJ287" s="412"/>
      <c r="LK287" s="412"/>
      <c r="LL287" s="412"/>
      <c r="LM287" s="412"/>
      <c r="LN287" s="412"/>
      <c r="LO287" s="412"/>
      <c r="LP287" s="412"/>
      <c r="LQ287" s="412"/>
      <c r="LR287" s="412"/>
      <c r="LS287" s="412"/>
      <c r="LT287" s="412"/>
      <c r="LU287" s="412"/>
      <c r="LV287" s="412"/>
      <c r="LW287" s="412"/>
      <c r="LX287" s="412"/>
      <c r="LY287" s="412"/>
      <c r="LZ287" s="412"/>
      <c r="MA287" s="412"/>
      <c r="MB287" s="412"/>
      <c r="MC287" s="412"/>
      <c r="MD287" s="412"/>
      <c r="ME287" s="412"/>
      <c r="MF287" s="412"/>
      <c r="MG287" s="412"/>
      <c r="MH287" s="412"/>
      <c r="MI287" s="412"/>
      <c r="MJ287" s="412"/>
      <c r="MK287" s="412"/>
      <c r="ML287" s="412"/>
      <c r="MM287" s="412"/>
      <c r="MN287" s="412"/>
      <c r="MO287" s="412"/>
      <c r="MP287" s="412"/>
      <c r="MQ287" s="412"/>
      <c r="MR287" s="412"/>
      <c r="MS287" s="412"/>
      <c r="MT287" s="412"/>
      <c r="MU287" s="412"/>
      <c r="MV287" s="412"/>
      <c r="MW287" s="412"/>
      <c r="MX287" s="412"/>
      <c r="MY287" s="412"/>
      <c r="MZ287" s="412"/>
      <c r="NA287" s="412"/>
      <c r="NB287" s="412"/>
      <c r="NC287" s="412"/>
      <c r="ND287" s="412"/>
      <c r="NE287" s="412"/>
      <c r="NF287" s="412"/>
      <c r="NG287" s="412"/>
      <c r="NH287" s="412"/>
      <c r="NI287" s="412"/>
      <c r="NJ287" s="412"/>
      <c r="NK287" s="412"/>
      <c r="NL287" s="412"/>
      <c r="NM287" s="412"/>
      <c r="NN287" s="412"/>
      <c r="NO287" s="412"/>
      <c r="NP287" s="412"/>
      <c r="NQ287" s="412"/>
      <c r="NR287" s="412"/>
      <c r="NS287" s="412"/>
      <c r="NT287" s="412"/>
      <c r="NU287" s="412"/>
      <c r="NV287" s="412"/>
      <c r="NW287" s="412"/>
      <c r="NX287" s="412"/>
      <c r="NY287" s="412"/>
      <c r="NZ287" s="412"/>
      <c r="OA287" s="412"/>
      <c r="OB287" s="412"/>
      <c r="OC287" s="412"/>
      <c r="OD287" s="412"/>
      <c r="OE287" s="412"/>
      <c r="OF287" s="412"/>
      <c r="OG287" s="412"/>
      <c r="OH287" s="412"/>
      <c r="OI287" s="412"/>
      <c r="OJ287" s="412"/>
      <c r="OK287" s="412"/>
      <c r="OL287" s="412"/>
      <c r="OM287" s="412"/>
      <c r="ON287" s="412"/>
      <c r="OO287" s="412"/>
      <c r="OP287" s="412"/>
      <c r="OQ287" s="412"/>
      <c r="OR287" s="412"/>
      <c r="OS287" s="412"/>
      <c r="OT287" s="412"/>
      <c r="OU287" s="412"/>
      <c r="OV287" s="412"/>
      <c r="OW287" s="412"/>
      <c r="OX287" s="412"/>
      <c r="OY287" s="412"/>
      <c r="OZ287" s="412"/>
      <c r="PA287" s="412"/>
      <c r="PB287" s="412"/>
      <c r="PC287" s="412"/>
      <c r="PD287" s="412"/>
      <c r="PE287" s="412"/>
      <c r="PF287" s="412"/>
      <c r="PG287" s="412"/>
      <c r="PH287" s="412"/>
      <c r="PI287" s="412"/>
      <c r="PJ287" s="412"/>
      <c r="PK287" s="412"/>
      <c r="PL287" s="412"/>
      <c r="PM287" s="412"/>
      <c r="PN287" s="412"/>
      <c r="PO287" s="412"/>
      <c r="PP287" s="412"/>
      <c r="PQ287" s="412"/>
      <c r="PR287" s="412"/>
      <c r="PS287" s="412"/>
      <c r="PT287" s="412"/>
      <c r="PU287" s="412"/>
      <c r="PV287" s="412"/>
      <c r="PW287" s="412"/>
      <c r="PX287" s="412"/>
      <c r="PY287" s="412"/>
      <c r="PZ287" s="412"/>
      <c r="QA287" s="412"/>
      <c r="QB287" s="412"/>
      <c r="QC287" s="412"/>
      <c r="QD287" s="412"/>
      <c r="QE287" s="412"/>
      <c r="QF287" s="412"/>
      <c r="QG287" s="412"/>
      <c r="QH287" s="412"/>
      <c r="QI287" s="412"/>
      <c r="QJ287" s="412"/>
      <c r="QK287" s="412"/>
      <c r="QL287" s="412"/>
      <c r="QM287" s="412"/>
      <c r="QN287" s="412"/>
      <c r="QO287" s="412"/>
      <c r="QP287" s="412"/>
      <c r="QQ287" s="412"/>
      <c r="QR287" s="412"/>
      <c r="QS287" s="412"/>
      <c r="QT287" s="412"/>
      <c r="QU287" s="412"/>
      <c r="QV287" s="412"/>
      <c r="QW287" s="412"/>
      <c r="QX287" s="412"/>
      <c r="QY287" s="412"/>
      <c r="QZ287" s="412"/>
      <c r="RA287" s="412"/>
      <c r="RB287" s="412"/>
      <c r="RC287" s="412"/>
      <c r="RD287" s="412"/>
      <c r="RE287" s="412"/>
      <c r="RF287" s="412"/>
      <c r="RG287" s="412"/>
      <c r="RH287" s="412"/>
      <c r="RI287" s="412"/>
      <c r="RJ287" s="412"/>
      <c r="RK287" s="412"/>
      <c r="RL287" s="412"/>
      <c r="RM287" s="412"/>
      <c r="RN287" s="412"/>
      <c r="RO287" s="412"/>
      <c r="RP287" s="412"/>
      <c r="RQ287" s="412"/>
      <c r="RR287" s="412"/>
      <c r="RS287" s="412"/>
      <c r="RT287" s="412"/>
      <c r="RU287" s="412"/>
      <c r="RV287" s="412"/>
      <c r="RW287" s="412"/>
      <c r="RX287" s="412"/>
      <c r="RY287" s="412"/>
      <c r="RZ287" s="412"/>
      <c r="SA287" s="412"/>
      <c r="SB287" s="412"/>
      <c r="SC287" s="412"/>
      <c r="SD287" s="412"/>
      <c r="SE287" s="412"/>
      <c r="SF287" s="412"/>
      <c r="SG287" s="412"/>
      <c r="SH287" s="412"/>
      <c r="SI287" s="412"/>
      <c r="SJ287" s="412"/>
      <c r="SK287" s="412"/>
      <c r="SL287" s="412"/>
      <c r="SM287" s="412"/>
      <c r="SN287" s="412"/>
      <c r="SO287" s="412"/>
      <c r="SP287" s="412"/>
      <c r="SQ287" s="412"/>
      <c r="SR287" s="412"/>
      <c r="SS287" s="412"/>
      <c r="ST287" s="412"/>
      <c r="SU287" s="412"/>
      <c r="SV287" s="412"/>
      <c r="SW287" s="412"/>
      <c r="SX287" s="412"/>
      <c r="SY287" s="412"/>
      <c r="SZ287" s="412"/>
      <c r="TA287" s="412"/>
      <c r="TB287" s="412"/>
      <c r="TC287" s="412"/>
      <c r="TD287" s="412"/>
      <c r="TE287" s="412"/>
      <c r="TF287" s="412"/>
      <c r="TG287" s="412"/>
      <c r="TH287" s="412"/>
      <c r="TI287" s="412"/>
      <c r="TJ287" s="412"/>
      <c r="TK287" s="412"/>
      <c r="TL287" s="412"/>
      <c r="TM287" s="412"/>
      <c r="TN287" s="412"/>
      <c r="TO287" s="412"/>
      <c r="TP287" s="412"/>
      <c r="TQ287" s="412"/>
      <c r="TR287" s="412"/>
      <c r="TS287" s="412"/>
      <c r="TT287" s="412"/>
      <c r="TU287" s="412"/>
      <c r="TV287" s="412"/>
      <c r="TW287" s="412"/>
      <c r="TX287" s="412"/>
      <c r="TY287" s="412"/>
      <c r="TZ287" s="412"/>
      <c r="UA287" s="412"/>
      <c r="UB287" s="412"/>
      <c r="UC287" s="412"/>
      <c r="UD287" s="412"/>
      <c r="UE287" s="412"/>
      <c r="UF287" s="412"/>
      <c r="UG287" s="412"/>
      <c r="UH287" s="412"/>
      <c r="UI287" s="412"/>
      <c r="UJ287" s="412"/>
      <c r="UK287" s="412"/>
      <c r="UL287" s="412"/>
      <c r="UM287" s="412"/>
      <c r="UN287" s="412"/>
      <c r="UO287" s="412"/>
      <c r="UP287" s="412"/>
      <c r="UQ287" s="412"/>
      <c r="UR287" s="412"/>
      <c r="US287" s="412"/>
      <c r="UT287" s="412"/>
      <c r="UU287" s="412"/>
      <c r="UV287" s="412"/>
      <c r="UW287" s="412"/>
      <c r="UX287" s="412"/>
      <c r="UY287" s="412"/>
      <c r="UZ287" s="412"/>
      <c r="VA287" s="412"/>
      <c r="VB287" s="412"/>
      <c r="VC287" s="412"/>
      <c r="VD287" s="412"/>
      <c r="VE287" s="412"/>
      <c r="VF287" s="412"/>
      <c r="VG287" s="412"/>
      <c r="VH287" s="412"/>
      <c r="VI287" s="412"/>
      <c r="VJ287" s="412"/>
      <c r="VK287" s="412"/>
      <c r="VL287" s="412"/>
      <c r="VM287" s="412"/>
      <c r="VN287" s="412"/>
      <c r="VO287" s="412"/>
      <c r="VP287" s="412"/>
      <c r="VQ287" s="412"/>
      <c r="VR287" s="412"/>
      <c r="VS287" s="412"/>
      <c r="VT287" s="412"/>
      <c r="VU287" s="412"/>
      <c r="VV287" s="412"/>
      <c r="VW287" s="412"/>
      <c r="VX287" s="412"/>
      <c r="VY287" s="412"/>
      <c r="VZ287" s="412"/>
      <c r="WA287" s="412"/>
      <c r="WB287" s="412"/>
      <c r="WC287" s="412"/>
      <c r="WD287" s="412"/>
      <c r="WE287" s="412"/>
      <c r="WF287" s="412"/>
      <c r="WG287" s="412"/>
      <c r="WH287" s="412"/>
      <c r="WI287" s="412"/>
      <c r="WJ287" s="412"/>
      <c r="WK287" s="412"/>
      <c r="WL287" s="412"/>
      <c r="WM287" s="412"/>
      <c r="WN287" s="412"/>
      <c r="WO287" s="412"/>
      <c r="WP287" s="412"/>
      <c r="WQ287" s="412"/>
      <c r="WR287" s="412"/>
      <c r="WS287" s="412"/>
      <c r="WT287" s="412"/>
      <c r="WU287" s="412"/>
      <c r="WV287" s="412"/>
      <c r="WW287" s="412"/>
      <c r="WX287" s="412"/>
      <c r="WY287" s="412"/>
      <c r="WZ287" s="412"/>
      <c r="XA287" s="412"/>
      <c r="XB287" s="412"/>
      <c r="XC287" s="412"/>
      <c r="XD287" s="412"/>
      <c r="XE287" s="412"/>
      <c r="XF287" s="412"/>
      <c r="XG287" s="412"/>
      <c r="XH287" s="412"/>
      <c r="XI287" s="412"/>
      <c r="XJ287" s="412"/>
      <c r="XK287" s="412"/>
      <c r="XL287" s="412"/>
      <c r="XM287" s="412"/>
      <c r="XN287" s="412"/>
      <c r="XO287" s="412"/>
      <c r="XP287" s="412"/>
      <c r="XQ287" s="412"/>
      <c r="XR287" s="412"/>
      <c r="XS287" s="412"/>
      <c r="XT287" s="412"/>
      <c r="XU287" s="412"/>
      <c r="XV287" s="412"/>
      <c r="XW287" s="412"/>
      <c r="XX287" s="412"/>
      <c r="XY287" s="412"/>
      <c r="XZ287" s="412"/>
      <c r="YA287" s="412"/>
      <c r="YB287" s="412"/>
      <c r="YC287" s="412"/>
      <c r="YD287" s="412"/>
      <c r="YE287" s="412"/>
      <c r="YF287" s="412"/>
      <c r="YG287" s="412"/>
      <c r="YH287" s="412"/>
      <c r="YI287" s="412"/>
      <c r="YJ287" s="412"/>
      <c r="YK287" s="412"/>
      <c r="YL287" s="412"/>
      <c r="YM287" s="412"/>
      <c r="YN287" s="412"/>
      <c r="YO287" s="412"/>
      <c r="YP287" s="412"/>
      <c r="YQ287" s="412"/>
      <c r="YR287" s="412"/>
      <c r="YS287" s="412"/>
      <c r="YT287" s="412"/>
      <c r="YU287" s="412"/>
      <c r="YV287" s="412"/>
      <c r="YW287" s="412"/>
      <c r="YX287" s="412"/>
      <c r="YY287" s="412"/>
      <c r="YZ287" s="412"/>
      <c r="ZA287" s="412"/>
      <c r="ZB287" s="412"/>
      <c r="ZC287" s="412"/>
      <c r="ZD287" s="412"/>
      <c r="ZE287" s="412"/>
      <c r="ZF287" s="412"/>
      <c r="ZG287" s="412"/>
      <c r="ZH287" s="412"/>
      <c r="ZI287" s="412"/>
      <c r="ZJ287" s="412"/>
      <c r="ZK287" s="412"/>
      <c r="ZL287" s="412"/>
      <c r="ZM287" s="412"/>
      <c r="ZN287" s="412"/>
      <c r="ZO287" s="412"/>
      <c r="ZP287" s="412"/>
      <c r="ZQ287" s="412"/>
      <c r="ZR287" s="412"/>
      <c r="ZS287" s="412"/>
      <c r="ZT287" s="412"/>
      <c r="ZU287" s="412"/>
      <c r="ZV287" s="412"/>
      <c r="ZW287" s="412"/>
      <c r="ZX287" s="412"/>
      <c r="ZY287" s="412"/>
      <c r="ZZ287" s="412"/>
      <c r="AAA287" s="412"/>
      <c r="AAB287" s="412"/>
      <c r="AAC287" s="412"/>
      <c r="AAD287" s="412"/>
      <c r="AAE287" s="412"/>
      <c r="AAF287" s="412"/>
      <c r="AAG287" s="412"/>
      <c r="AAH287" s="412"/>
      <c r="AAI287" s="412"/>
      <c r="AAJ287" s="412"/>
      <c r="AAK287" s="412"/>
      <c r="AAL287" s="412"/>
      <c r="AAM287" s="412"/>
      <c r="AAN287" s="412"/>
      <c r="AAO287" s="412"/>
      <c r="AAP287" s="412"/>
      <c r="AAQ287" s="412"/>
      <c r="AAR287" s="412"/>
      <c r="AAS287" s="412"/>
      <c r="AAT287" s="412"/>
      <c r="AAU287" s="412"/>
      <c r="AAV287" s="412"/>
      <c r="AAW287" s="412"/>
      <c r="AAX287" s="412"/>
      <c r="AAY287" s="412"/>
      <c r="AAZ287" s="412"/>
      <c r="ABA287" s="412"/>
      <c r="ABB287" s="412"/>
      <c r="ABC287" s="412"/>
      <c r="ABD287" s="412"/>
      <c r="ABE287" s="412"/>
      <c r="ABF287" s="412"/>
      <c r="ABG287" s="412"/>
      <c r="ABH287" s="412"/>
      <c r="ABI287" s="412"/>
      <c r="ABJ287" s="412"/>
      <c r="ABK287" s="412"/>
      <c r="ABL287" s="412"/>
      <c r="ABM287" s="412"/>
      <c r="ABN287" s="412"/>
      <c r="ABO287" s="412"/>
      <c r="ABP287" s="412"/>
      <c r="ABQ287" s="412"/>
      <c r="ABR287" s="412"/>
      <c r="ABS287" s="412"/>
      <c r="ABT287" s="412"/>
      <c r="ABU287" s="412"/>
      <c r="ABV287" s="412"/>
      <c r="ABW287" s="412"/>
      <c r="ABX287" s="412"/>
      <c r="ABY287" s="412"/>
      <c r="ABZ287" s="412"/>
      <c r="ACA287" s="412"/>
      <c r="ACB287" s="412"/>
      <c r="ACC287" s="412"/>
      <c r="ACD287" s="412"/>
      <c r="ACE287" s="412"/>
      <c r="ACF287" s="412"/>
      <c r="ACG287" s="412"/>
      <c r="ACH287" s="412"/>
      <c r="ACI287" s="412"/>
      <c r="ACJ287" s="412"/>
      <c r="ACK287" s="412"/>
      <c r="ACL287" s="412"/>
      <c r="ACM287" s="412"/>
      <c r="ACN287" s="412"/>
      <c r="ACO287" s="412"/>
      <c r="ACP287" s="412"/>
      <c r="ACQ287" s="412"/>
      <c r="ACR287" s="412"/>
      <c r="ACS287" s="412"/>
      <c r="ACT287" s="412"/>
      <c r="ACU287" s="412"/>
      <c r="ACV287" s="412"/>
      <c r="ACW287" s="412"/>
      <c r="ACX287" s="412"/>
      <c r="ACY287" s="412"/>
      <c r="ACZ287" s="412"/>
      <c r="ADA287" s="412"/>
      <c r="ADB287" s="412"/>
      <c r="ADC287" s="412"/>
      <c r="ADD287" s="412"/>
      <c r="ADE287" s="412"/>
      <c r="ADF287" s="412"/>
      <c r="ADG287" s="412"/>
      <c r="ADH287" s="412"/>
      <c r="ADI287" s="412"/>
      <c r="ADJ287" s="412"/>
      <c r="ADK287" s="412"/>
      <c r="ADL287" s="412"/>
      <c r="ADM287" s="412"/>
      <c r="ADN287" s="412"/>
      <c r="ADO287" s="412"/>
      <c r="ADP287" s="412"/>
      <c r="ADQ287" s="412"/>
      <c r="ADR287" s="412"/>
      <c r="ADS287" s="412"/>
      <c r="ADT287" s="412"/>
      <c r="ADU287" s="412"/>
      <c r="ADV287" s="412"/>
      <c r="ADW287" s="412"/>
      <c r="ADX287" s="412"/>
      <c r="ADY287" s="412"/>
      <c r="ADZ287" s="412"/>
      <c r="AEA287" s="412"/>
      <c r="AEB287" s="412"/>
      <c r="AEC287" s="412"/>
      <c r="AED287" s="412"/>
      <c r="AEE287" s="412"/>
      <c r="AEF287" s="412"/>
      <c r="AEG287" s="412"/>
      <c r="AEH287" s="412"/>
      <c r="AEI287" s="412"/>
      <c r="AEJ287" s="412"/>
      <c r="AEK287" s="412"/>
      <c r="AEL287" s="412"/>
      <c r="AEM287" s="412"/>
      <c r="AEN287" s="412"/>
      <c r="AEO287" s="412"/>
      <c r="AEP287" s="412"/>
      <c r="AEQ287" s="412"/>
      <c r="AER287" s="412"/>
      <c r="AES287" s="412"/>
      <c r="AET287" s="412"/>
      <c r="AEU287" s="412"/>
      <c r="AEV287" s="412"/>
      <c r="AEW287" s="412"/>
      <c r="AEX287" s="412"/>
      <c r="AEY287" s="412"/>
      <c r="AEZ287" s="412"/>
      <c r="AFA287" s="412"/>
      <c r="AFB287" s="412"/>
      <c r="AFC287" s="412"/>
      <c r="AFD287" s="412"/>
      <c r="AFE287" s="412"/>
      <c r="AFF287" s="412"/>
      <c r="AFG287" s="412"/>
      <c r="AFH287" s="412"/>
      <c r="AFI287" s="412"/>
      <c r="AFJ287" s="412"/>
      <c r="AFK287" s="412"/>
      <c r="AFL287" s="412"/>
      <c r="AFM287" s="412"/>
      <c r="AFN287" s="412"/>
      <c r="AFO287" s="412"/>
      <c r="AFP287" s="412"/>
      <c r="AFQ287" s="412"/>
      <c r="AFR287" s="412"/>
      <c r="AFS287" s="412"/>
      <c r="AFT287" s="412"/>
      <c r="AFU287" s="412"/>
      <c r="AFV287" s="412"/>
      <c r="AFW287" s="412"/>
      <c r="AFX287" s="412"/>
      <c r="AFY287" s="412"/>
      <c r="AFZ287" s="412"/>
      <c r="AGA287" s="412"/>
      <c r="AGB287" s="412"/>
      <c r="AGC287" s="412"/>
      <c r="AGD287" s="412"/>
      <c r="AGE287" s="412"/>
      <c r="AGF287" s="412"/>
      <c r="AGG287" s="412"/>
      <c r="AGH287" s="412"/>
      <c r="AGI287" s="412"/>
      <c r="AGJ287" s="412"/>
      <c r="AGK287" s="412"/>
      <c r="AGL287" s="412"/>
      <c r="AGM287" s="412"/>
      <c r="AGN287" s="412"/>
      <c r="AGO287" s="412"/>
      <c r="AGP287" s="412"/>
      <c r="AGQ287" s="412"/>
      <c r="AGR287" s="412"/>
      <c r="AGS287" s="412"/>
      <c r="AGT287" s="412"/>
      <c r="AGU287" s="412"/>
      <c r="AGV287" s="412"/>
      <c r="AGW287" s="412"/>
      <c r="AGX287" s="412"/>
      <c r="AGY287" s="412"/>
      <c r="AGZ287" s="412"/>
      <c r="AHA287" s="412"/>
      <c r="AHB287" s="412"/>
      <c r="AHC287" s="412"/>
      <c r="AHD287" s="412"/>
      <c r="AHE287" s="412"/>
      <c r="AHF287" s="412"/>
      <c r="AHG287" s="412"/>
      <c r="AHH287" s="412"/>
      <c r="AHI287" s="412"/>
      <c r="AHJ287" s="412"/>
      <c r="AHK287" s="412"/>
      <c r="AHL287" s="412"/>
      <c r="AHM287" s="412"/>
      <c r="AHN287" s="412"/>
      <c r="AHO287" s="412"/>
      <c r="AHP287" s="412"/>
      <c r="AHQ287" s="412"/>
      <c r="AHR287" s="412"/>
      <c r="AHS287" s="412"/>
      <c r="AHT287" s="412"/>
      <c r="AHU287" s="412"/>
      <c r="AHV287" s="412"/>
      <c r="AHW287" s="412"/>
      <c r="AHX287" s="412"/>
      <c r="AHY287" s="412"/>
      <c r="AHZ287" s="412"/>
      <c r="AIA287" s="412"/>
      <c r="AIB287" s="412"/>
      <c r="AIC287" s="412"/>
      <c r="AID287" s="412"/>
      <c r="AIE287" s="412"/>
      <c r="AIF287" s="412"/>
      <c r="AIG287" s="412"/>
      <c r="AIH287" s="412"/>
      <c r="AII287" s="412"/>
      <c r="AIJ287" s="412"/>
      <c r="AIK287" s="412"/>
      <c r="AIL287" s="412"/>
      <c r="AIM287" s="412"/>
      <c r="AIN287" s="412"/>
      <c r="AIO287" s="412"/>
      <c r="AIP287" s="412"/>
      <c r="AIQ287" s="412"/>
      <c r="AIR287" s="412"/>
      <c r="AIS287" s="412"/>
      <c r="AIT287" s="412"/>
      <c r="AIU287" s="412"/>
      <c r="AIV287" s="412"/>
      <c r="AIW287" s="412"/>
      <c r="AIX287" s="412"/>
      <c r="AIY287" s="412"/>
      <c r="AIZ287" s="412"/>
      <c r="AJA287" s="412"/>
      <c r="AJB287" s="412"/>
      <c r="AJC287" s="412"/>
      <c r="AJD287" s="412"/>
      <c r="AJE287" s="412"/>
      <c r="AJF287" s="412"/>
      <c r="AJG287" s="412"/>
      <c r="AJH287" s="412"/>
      <c r="AJI287" s="412"/>
      <c r="AJJ287" s="412"/>
      <c r="AJK287" s="412"/>
      <c r="AJL287" s="412"/>
      <c r="AJM287" s="412"/>
      <c r="AJN287" s="412"/>
      <c r="AJO287" s="412"/>
      <c r="AJP287" s="412"/>
      <c r="AJQ287" s="412"/>
      <c r="AJR287" s="412"/>
      <c r="AJS287" s="412"/>
      <c r="AJT287" s="412"/>
      <c r="AJU287" s="412"/>
      <c r="AJV287" s="412"/>
      <c r="AJW287" s="412"/>
      <c r="AJX287" s="412"/>
      <c r="AJY287" s="412"/>
      <c r="AJZ287" s="412"/>
      <c r="AKA287" s="412"/>
      <c r="AKB287" s="412"/>
      <c r="AKC287" s="412"/>
      <c r="AKD287" s="412"/>
      <c r="AKE287" s="412"/>
      <c r="AKF287" s="412"/>
      <c r="AKG287" s="412"/>
      <c r="AKH287" s="412"/>
      <c r="AKI287" s="412"/>
      <c r="AKJ287" s="412"/>
      <c r="AKK287" s="412"/>
      <c r="AKL287" s="412"/>
      <c r="AKM287" s="412"/>
      <c r="AKN287" s="412"/>
      <c r="AKO287" s="412"/>
      <c r="AKP287" s="412"/>
      <c r="AKQ287" s="412"/>
      <c r="AKR287" s="412"/>
      <c r="AKS287" s="412"/>
      <c r="AKT287" s="412"/>
      <c r="AKU287" s="412"/>
      <c r="AKV287" s="412"/>
      <c r="AKW287" s="412"/>
      <c r="AKX287" s="412"/>
      <c r="AKY287" s="412"/>
      <c r="AKZ287" s="412"/>
      <c r="ALA287" s="412"/>
      <c r="ALB287" s="412"/>
      <c r="ALC287" s="412"/>
      <c r="ALD287" s="412"/>
      <c r="ALE287" s="412"/>
      <c r="ALF287" s="412"/>
      <c r="ALG287" s="412"/>
      <c r="ALH287" s="412"/>
      <c r="ALI287" s="412"/>
      <c r="ALJ287" s="412"/>
      <c r="ALK287" s="412"/>
      <c r="ALL287" s="412"/>
      <c r="ALM287" s="412"/>
      <c r="ALN287" s="412"/>
      <c r="ALO287" s="412"/>
      <c r="ALP287" s="412"/>
      <c r="ALQ287" s="412"/>
      <c r="ALR287" s="412"/>
      <c r="ALS287" s="412"/>
      <c r="ALT287" s="412"/>
      <c r="ALU287" s="412"/>
      <c r="ALV287" s="412"/>
      <c r="ALW287" s="412"/>
      <c r="ALX287" s="412"/>
      <c r="ALY287" s="412"/>
      <c r="ALZ287" s="412"/>
      <c r="AMA287" s="412"/>
      <c r="AMB287" s="412"/>
      <c r="AMC287" s="412"/>
      <c r="AMD287" s="412"/>
      <c r="AME287" s="412"/>
      <c r="AMF287" s="412"/>
      <c r="AMG287" s="412"/>
      <c r="AMH287" s="412"/>
    </row>
    <row r="288" spans="1:1022" x14ac:dyDescent="0.25">
      <c r="A288" s="242" t="s">
        <v>1007</v>
      </c>
      <c r="B288" s="163">
        <v>287</v>
      </c>
      <c r="C288" s="162" t="s">
        <v>1008</v>
      </c>
      <c r="D288" s="176" t="s">
        <v>1009</v>
      </c>
      <c r="E288" s="429"/>
      <c r="F288" s="201"/>
      <c r="G288" s="180"/>
      <c r="H288" s="180"/>
      <c r="I288" s="319">
        <v>0.14499999999999999</v>
      </c>
      <c r="J288" s="366"/>
      <c r="K288" s="140"/>
      <c r="L288" s="341" t="s">
        <v>752</v>
      </c>
      <c r="M288" s="140"/>
      <c r="N288" s="140"/>
      <c r="O288" s="140"/>
      <c r="P288" s="384">
        <v>2</v>
      </c>
      <c r="Q288" s="140"/>
      <c r="R288" s="140"/>
      <c r="S288" s="342">
        <v>2</v>
      </c>
      <c r="T288" s="65"/>
      <c r="U288" s="140"/>
      <c r="V288" s="219">
        <f t="shared" si="171"/>
        <v>100</v>
      </c>
      <c r="W288" s="219">
        <f t="shared" si="163"/>
        <v>100</v>
      </c>
      <c r="X288" s="219">
        <f t="shared" si="172"/>
        <v>100</v>
      </c>
      <c r="Y288" s="219">
        <f t="shared" si="156"/>
        <v>100</v>
      </c>
      <c r="Z288" s="219">
        <f t="shared" si="157"/>
        <v>10</v>
      </c>
      <c r="AA288" s="220">
        <f t="shared" si="169"/>
        <v>100</v>
      </c>
      <c r="AB288" s="220">
        <f t="shared" si="170"/>
        <v>100</v>
      </c>
      <c r="AC288" s="220">
        <f t="shared" si="160"/>
        <v>3</v>
      </c>
      <c r="AD288" s="416">
        <f t="shared" si="168"/>
        <v>1</v>
      </c>
      <c r="AE288" s="416">
        <f t="shared" si="161"/>
        <v>100</v>
      </c>
      <c r="AF288" s="212">
        <f t="shared" si="164"/>
        <v>100</v>
      </c>
      <c r="AG288" s="212">
        <f t="shared" si="165"/>
        <v>100</v>
      </c>
      <c r="AH288" s="212">
        <f t="shared" si="166"/>
        <v>100</v>
      </c>
      <c r="AI288" s="212">
        <f t="shared" si="167"/>
        <v>100</v>
      </c>
      <c r="AJ288" s="214"/>
      <c r="AK288" s="412"/>
      <c r="AL288" s="192">
        <v>1</v>
      </c>
      <c r="AM288" s="214"/>
      <c r="AN288" s="118"/>
      <c r="AO288" s="118"/>
      <c r="AP288" s="118"/>
      <c r="AQ288" s="167" t="s">
        <v>1010</v>
      </c>
      <c r="AR288" s="118"/>
      <c r="AS288" s="118"/>
      <c r="AT288" s="118"/>
    </row>
    <row r="289" spans="1:1024" x14ac:dyDescent="0.25">
      <c r="A289" s="290" t="s">
        <v>1011</v>
      </c>
      <c r="B289" s="163">
        <v>288</v>
      </c>
      <c r="C289" s="166" t="s">
        <v>24936</v>
      </c>
      <c r="D289" s="182" t="s">
        <v>1012</v>
      </c>
      <c r="E289" s="429"/>
      <c r="F289" s="201"/>
      <c r="G289" s="180"/>
      <c r="H289" s="180"/>
      <c r="I289" s="319"/>
      <c r="J289" s="366"/>
      <c r="K289" s="140"/>
      <c r="L289" s="65"/>
      <c r="M289" s="140"/>
      <c r="N289" s="140"/>
      <c r="O289" s="140"/>
      <c r="P289" s="140"/>
      <c r="Q289" s="140"/>
      <c r="R289" s="140"/>
      <c r="S289" s="65"/>
      <c r="T289" s="65"/>
      <c r="U289" s="140"/>
      <c r="V289" s="219">
        <f t="shared" si="171"/>
        <v>100</v>
      </c>
      <c r="W289" s="219">
        <f t="shared" si="163"/>
        <v>100</v>
      </c>
      <c r="X289" s="219">
        <f t="shared" si="172"/>
        <v>100</v>
      </c>
      <c r="Y289" s="219">
        <f t="shared" si="156"/>
        <v>100</v>
      </c>
      <c r="Z289" s="219">
        <f t="shared" si="157"/>
        <v>100</v>
      </c>
      <c r="AA289" s="220">
        <f t="shared" si="169"/>
        <v>100</v>
      </c>
      <c r="AB289" s="220">
        <f t="shared" si="170"/>
        <v>100</v>
      </c>
      <c r="AC289" s="220">
        <f t="shared" si="160"/>
        <v>100</v>
      </c>
      <c r="AD289" s="416">
        <f t="shared" si="168"/>
        <v>100</v>
      </c>
      <c r="AE289" s="416">
        <f t="shared" si="161"/>
        <v>100</v>
      </c>
      <c r="AF289" s="212">
        <f t="shared" si="164"/>
        <v>100</v>
      </c>
      <c r="AG289" s="212">
        <f t="shared" si="165"/>
        <v>100</v>
      </c>
      <c r="AH289" s="212">
        <f t="shared" si="166"/>
        <v>100</v>
      </c>
      <c r="AI289" s="212">
        <f t="shared" si="167"/>
        <v>100</v>
      </c>
      <c r="AJ289" s="214"/>
      <c r="AK289" s="412"/>
      <c r="AL289" s="135"/>
      <c r="AM289" s="214"/>
      <c r="AN289" s="118"/>
      <c r="AO289" s="118"/>
      <c r="AP289" s="118"/>
      <c r="AQ289" s="234" t="s">
        <v>24937</v>
      </c>
      <c r="AR289" s="118"/>
      <c r="AS289" s="118"/>
      <c r="AT289" s="118"/>
    </row>
    <row r="290" spans="1:1024" x14ac:dyDescent="0.25">
      <c r="A290" s="242" t="s">
        <v>1013</v>
      </c>
      <c r="B290" s="163">
        <v>289</v>
      </c>
      <c r="C290" s="224" t="s">
        <v>24938</v>
      </c>
      <c r="D290" s="176" t="s">
        <v>1014</v>
      </c>
      <c r="E290" s="429"/>
      <c r="F290" s="201"/>
      <c r="G290" s="180"/>
      <c r="H290" s="180"/>
      <c r="I290" s="319"/>
      <c r="J290" s="366"/>
      <c r="K290" s="140"/>
      <c r="L290" s="65"/>
      <c r="M290" s="140"/>
      <c r="N290" s="140"/>
      <c r="O290" s="140"/>
      <c r="P290" s="140"/>
      <c r="Q290" s="140"/>
      <c r="R290" s="140"/>
      <c r="S290" s="65"/>
      <c r="T290" s="65"/>
      <c r="U290" s="140"/>
      <c r="V290" s="219">
        <f t="shared" si="171"/>
        <v>100</v>
      </c>
      <c r="W290" s="219">
        <f t="shared" si="163"/>
        <v>100</v>
      </c>
      <c r="X290" s="219">
        <f t="shared" si="172"/>
        <v>100</v>
      </c>
      <c r="Y290" s="219">
        <f t="shared" si="156"/>
        <v>100</v>
      </c>
      <c r="Z290" s="219">
        <f t="shared" si="157"/>
        <v>100</v>
      </c>
      <c r="AA290" s="220">
        <f t="shared" si="169"/>
        <v>100</v>
      </c>
      <c r="AB290" s="220">
        <f t="shared" si="170"/>
        <v>100</v>
      </c>
      <c r="AC290" s="220">
        <f t="shared" si="160"/>
        <v>100</v>
      </c>
      <c r="AD290" s="416">
        <f t="shared" si="168"/>
        <v>100</v>
      </c>
      <c r="AE290" s="416">
        <f t="shared" si="161"/>
        <v>100</v>
      </c>
      <c r="AF290" s="212">
        <f t="shared" si="164"/>
        <v>100</v>
      </c>
      <c r="AG290" s="212">
        <f t="shared" si="165"/>
        <v>100</v>
      </c>
      <c r="AH290" s="212">
        <f t="shared" si="166"/>
        <v>100</v>
      </c>
      <c r="AI290" s="212">
        <f t="shared" si="167"/>
        <v>100</v>
      </c>
      <c r="AJ290" s="214"/>
      <c r="AK290" s="412"/>
      <c r="AL290" s="135">
        <v>4</v>
      </c>
      <c r="AM290" s="214"/>
      <c r="AN290" s="118"/>
      <c r="AO290" s="118"/>
      <c r="AP290" s="118"/>
      <c r="AQ290" s="234" t="s">
        <v>24939</v>
      </c>
      <c r="AR290" s="118"/>
      <c r="AS290" s="118"/>
      <c r="AT290" s="118"/>
    </row>
    <row r="291" spans="1:1024" x14ac:dyDescent="0.25">
      <c r="A291" s="242" t="s">
        <v>1015</v>
      </c>
      <c r="B291" s="163">
        <v>290</v>
      </c>
      <c r="C291" s="162" t="s">
        <v>1016</v>
      </c>
      <c r="D291" s="176" t="s">
        <v>1017</v>
      </c>
      <c r="E291" s="429"/>
      <c r="F291" s="201"/>
      <c r="G291" s="180"/>
      <c r="H291" s="180"/>
      <c r="I291" s="319">
        <v>0.47</v>
      </c>
      <c r="J291" s="366"/>
      <c r="K291" s="140"/>
      <c r="L291" s="341" t="s">
        <v>752</v>
      </c>
      <c r="M291" s="140"/>
      <c r="N291" s="140"/>
      <c r="O291" s="140"/>
      <c r="P291" s="384">
        <v>1</v>
      </c>
      <c r="Q291" s="140"/>
      <c r="R291" s="140"/>
      <c r="S291" s="341" t="s">
        <v>752</v>
      </c>
      <c r="T291" s="65"/>
      <c r="U291" s="140"/>
      <c r="V291" s="219">
        <f t="shared" si="171"/>
        <v>100</v>
      </c>
      <c r="W291" s="219">
        <f t="shared" si="163"/>
        <v>100</v>
      </c>
      <c r="X291" s="219">
        <f t="shared" si="172"/>
        <v>100</v>
      </c>
      <c r="Y291" s="219">
        <f t="shared" si="156"/>
        <v>10</v>
      </c>
      <c r="Z291" s="219">
        <f t="shared" si="157"/>
        <v>1</v>
      </c>
      <c r="AA291" s="220">
        <f t="shared" si="169"/>
        <v>100</v>
      </c>
      <c r="AB291" s="220">
        <f t="shared" si="170"/>
        <v>100</v>
      </c>
      <c r="AC291" s="220">
        <f t="shared" si="160"/>
        <v>0.3</v>
      </c>
      <c r="AD291" s="416">
        <f t="shared" si="168"/>
        <v>1</v>
      </c>
      <c r="AE291" s="416">
        <f t="shared" si="161"/>
        <v>100</v>
      </c>
      <c r="AF291" s="212">
        <f t="shared" si="164"/>
        <v>100</v>
      </c>
      <c r="AG291" s="212">
        <f t="shared" si="165"/>
        <v>100</v>
      </c>
      <c r="AH291" s="212">
        <f t="shared" si="166"/>
        <v>100</v>
      </c>
      <c r="AI291" s="212">
        <f t="shared" si="167"/>
        <v>100</v>
      </c>
      <c r="AJ291" s="214"/>
      <c r="AK291" s="163">
        <v>1</v>
      </c>
      <c r="AL291" s="246">
        <v>1</v>
      </c>
      <c r="AM291" s="214"/>
      <c r="AN291" s="118"/>
      <c r="AO291" s="118"/>
      <c r="AP291" s="118"/>
      <c r="AQ291" s="234" t="s">
        <v>24940</v>
      </c>
      <c r="AR291" s="118"/>
      <c r="AS291" s="118"/>
      <c r="AT291" s="118"/>
    </row>
    <row r="292" spans="1:1024" x14ac:dyDescent="0.25">
      <c r="A292" s="290" t="s">
        <v>1018</v>
      </c>
      <c r="B292" s="163">
        <v>291</v>
      </c>
      <c r="C292" s="224" t="s">
        <v>24941</v>
      </c>
      <c r="D292" s="182" t="s">
        <v>1019</v>
      </c>
      <c r="E292" s="429"/>
      <c r="F292" s="185">
        <v>4</v>
      </c>
      <c r="G292" s="180"/>
      <c r="H292" s="180"/>
      <c r="I292" s="319"/>
      <c r="J292" s="366"/>
      <c r="K292" s="140"/>
      <c r="L292" s="65"/>
      <c r="M292" s="140"/>
      <c r="N292" s="140"/>
      <c r="O292" s="140"/>
      <c r="P292" s="140"/>
      <c r="Q292" s="140"/>
      <c r="R292" s="140"/>
      <c r="S292" s="65"/>
      <c r="T292" s="65"/>
      <c r="U292" s="140"/>
      <c r="V292" s="219">
        <f t="shared" si="171"/>
        <v>100</v>
      </c>
      <c r="W292" s="219">
        <f t="shared" si="163"/>
        <v>100</v>
      </c>
      <c r="X292" s="219">
        <f t="shared" si="172"/>
        <v>100</v>
      </c>
      <c r="Y292" s="219">
        <f t="shared" si="156"/>
        <v>100</v>
      </c>
      <c r="Z292" s="219">
        <f t="shared" si="157"/>
        <v>100</v>
      </c>
      <c r="AA292" s="220">
        <f t="shared" si="169"/>
        <v>100</v>
      </c>
      <c r="AB292" s="220">
        <f t="shared" si="170"/>
        <v>100</v>
      </c>
      <c r="AC292" s="220">
        <f t="shared" si="160"/>
        <v>100</v>
      </c>
      <c r="AD292" s="416">
        <f t="shared" si="168"/>
        <v>100</v>
      </c>
      <c r="AE292" s="416">
        <f t="shared" si="161"/>
        <v>100</v>
      </c>
      <c r="AF292" s="212">
        <f t="shared" si="164"/>
        <v>100</v>
      </c>
      <c r="AG292" s="212">
        <f t="shared" si="165"/>
        <v>100</v>
      </c>
      <c r="AH292" s="212">
        <f t="shared" si="166"/>
        <v>100</v>
      </c>
      <c r="AI292" s="212">
        <f t="shared" si="167"/>
        <v>100</v>
      </c>
      <c r="AJ292" s="214"/>
      <c r="AK292" s="412"/>
      <c r="AL292" s="135">
        <v>2</v>
      </c>
      <c r="AM292" s="214"/>
      <c r="AN292" s="118"/>
      <c r="AO292" s="118"/>
      <c r="AP292" s="118"/>
      <c r="AQ292" s="234" t="s">
        <v>24942</v>
      </c>
      <c r="AR292" s="118"/>
      <c r="AS292" s="118"/>
      <c r="AT292" s="118"/>
    </row>
    <row r="293" spans="1:1024" x14ac:dyDescent="0.25">
      <c r="A293" s="242" t="s">
        <v>1020</v>
      </c>
      <c r="B293" s="163">
        <v>292</v>
      </c>
      <c r="C293" s="224" t="s">
        <v>24943</v>
      </c>
      <c r="D293" s="176" t="s">
        <v>1021</v>
      </c>
      <c r="E293" s="429"/>
      <c r="F293" s="201"/>
      <c r="G293" s="180"/>
      <c r="H293" s="180"/>
      <c r="I293" s="319"/>
      <c r="J293" s="366"/>
      <c r="K293" s="140"/>
      <c r="L293" s="65"/>
      <c r="M293" s="140"/>
      <c r="N293" s="140"/>
      <c r="O293" s="336">
        <v>1</v>
      </c>
      <c r="P293" s="140"/>
      <c r="Q293" s="140"/>
      <c r="R293" s="140"/>
      <c r="S293" s="65"/>
      <c r="T293" s="65"/>
      <c r="U293" s="140"/>
      <c r="V293" s="219">
        <f t="shared" si="171"/>
        <v>10</v>
      </c>
      <c r="W293" s="230">
        <f t="shared" si="163"/>
        <v>1</v>
      </c>
      <c r="X293" s="219">
        <f t="shared" si="172"/>
        <v>100</v>
      </c>
      <c r="Y293" s="219">
        <f t="shared" si="156"/>
        <v>100</v>
      </c>
      <c r="Z293" s="219">
        <f t="shared" si="157"/>
        <v>100</v>
      </c>
      <c r="AA293" s="220">
        <f t="shared" si="169"/>
        <v>100</v>
      </c>
      <c r="AB293" s="220">
        <f t="shared" si="170"/>
        <v>100</v>
      </c>
      <c r="AC293" s="220">
        <f t="shared" si="160"/>
        <v>100</v>
      </c>
      <c r="AD293" s="416">
        <f t="shared" si="168"/>
        <v>100</v>
      </c>
      <c r="AE293" s="416">
        <f t="shared" si="161"/>
        <v>100</v>
      </c>
      <c r="AF293" s="212">
        <f t="shared" si="164"/>
        <v>100</v>
      </c>
      <c r="AG293" s="212">
        <f t="shared" si="165"/>
        <v>100</v>
      </c>
      <c r="AH293" s="212">
        <f t="shared" si="166"/>
        <v>100</v>
      </c>
      <c r="AI293" s="212">
        <f t="shared" si="167"/>
        <v>100</v>
      </c>
      <c r="AJ293" s="214"/>
      <c r="AK293" s="412"/>
      <c r="AL293" s="135">
        <v>2</v>
      </c>
      <c r="AM293" s="214"/>
      <c r="AN293" s="118"/>
      <c r="AO293" s="118"/>
      <c r="AP293" s="118"/>
      <c r="AQ293" s="234" t="s">
        <v>24944</v>
      </c>
      <c r="AR293" s="118"/>
      <c r="AS293" s="118"/>
      <c r="AT293" s="118"/>
      <c r="AU293" s="412"/>
      <c r="AV293" s="412"/>
      <c r="AW293" s="412"/>
      <c r="AX293" s="412"/>
      <c r="AY293" s="412"/>
      <c r="AZ293" s="412"/>
      <c r="BA293" s="412"/>
      <c r="BB293" s="412"/>
      <c r="BC293" s="412"/>
      <c r="BD293" s="412"/>
      <c r="BE293" s="412"/>
      <c r="BF293" s="412"/>
      <c r="BG293" s="412"/>
      <c r="BH293" s="412"/>
      <c r="BI293" s="412"/>
      <c r="BJ293" s="412"/>
      <c r="BK293" s="412"/>
      <c r="BL293" s="412"/>
      <c r="BM293" s="412"/>
      <c r="BN293" s="412"/>
      <c r="BO293" s="412"/>
      <c r="BP293" s="412"/>
      <c r="BQ293" s="412"/>
      <c r="BR293" s="412"/>
      <c r="BS293" s="412"/>
      <c r="BT293" s="412"/>
      <c r="BU293" s="412"/>
      <c r="BV293" s="412"/>
      <c r="BW293" s="412"/>
      <c r="BX293" s="412"/>
      <c r="BY293" s="412"/>
      <c r="BZ293" s="412"/>
      <c r="CA293" s="412"/>
      <c r="CB293" s="412"/>
      <c r="CC293" s="412"/>
      <c r="CD293" s="412"/>
      <c r="CE293" s="412"/>
      <c r="CF293" s="412"/>
      <c r="CG293" s="412"/>
      <c r="CH293" s="412"/>
      <c r="CI293" s="412"/>
      <c r="CJ293" s="412"/>
      <c r="CK293" s="412"/>
      <c r="CL293" s="412"/>
      <c r="CM293" s="412"/>
      <c r="CN293" s="412"/>
      <c r="CO293" s="412"/>
      <c r="CP293" s="412"/>
      <c r="CQ293" s="412"/>
      <c r="CR293" s="412"/>
      <c r="CS293" s="412"/>
      <c r="CT293" s="412"/>
      <c r="CU293" s="412"/>
      <c r="CV293" s="412"/>
      <c r="CW293" s="412"/>
      <c r="CX293" s="412"/>
      <c r="CY293" s="412"/>
      <c r="CZ293" s="412"/>
      <c r="DA293" s="412"/>
      <c r="DB293" s="412"/>
      <c r="DC293" s="412"/>
      <c r="DD293" s="412"/>
      <c r="DE293" s="412"/>
      <c r="DF293" s="412"/>
      <c r="DG293" s="412"/>
      <c r="DH293" s="412"/>
      <c r="DI293" s="412"/>
      <c r="DJ293" s="412"/>
      <c r="DK293" s="412"/>
      <c r="DL293" s="412"/>
      <c r="DM293" s="412"/>
      <c r="DN293" s="412"/>
      <c r="DO293" s="412"/>
      <c r="DP293" s="412"/>
      <c r="DQ293" s="412"/>
      <c r="DR293" s="412"/>
      <c r="DS293" s="412"/>
      <c r="DT293" s="412"/>
      <c r="DU293" s="412"/>
      <c r="DV293" s="412"/>
      <c r="DW293" s="412"/>
      <c r="DX293" s="412"/>
      <c r="DY293" s="412"/>
      <c r="DZ293" s="412"/>
      <c r="EA293" s="412"/>
      <c r="EB293" s="412"/>
      <c r="EC293" s="412"/>
      <c r="ED293" s="412"/>
      <c r="EE293" s="412"/>
      <c r="EF293" s="412"/>
      <c r="EG293" s="412"/>
      <c r="EH293" s="412"/>
      <c r="EI293" s="412"/>
      <c r="EJ293" s="412"/>
      <c r="EK293" s="412"/>
      <c r="EL293" s="412"/>
      <c r="EM293" s="412"/>
      <c r="EN293" s="412"/>
      <c r="EO293" s="412"/>
      <c r="EP293" s="412"/>
      <c r="EQ293" s="412"/>
      <c r="ER293" s="412"/>
      <c r="ES293" s="412"/>
      <c r="ET293" s="412"/>
      <c r="EU293" s="412"/>
      <c r="EV293" s="412"/>
      <c r="EW293" s="412"/>
      <c r="EX293" s="412"/>
      <c r="EY293" s="412"/>
      <c r="EZ293" s="412"/>
      <c r="FA293" s="412"/>
      <c r="FB293" s="412"/>
      <c r="FC293" s="412"/>
      <c r="FD293" s="412"/>
      <c r="FE293" s="412"/>
      <c r="FF293" s="412"/>
      <c r="FG293" s="412"/>
      <c r="FH293" s="412"/>
      <c r="FI293" s="412"/>
      <c r="FJ293" s="412"/>
      <c r="FK293" s="412"/>
      <c r="FL293" s="412"/>
      <c r="FM293" s="412"/>
      <c r="FN293" s="412"/>
      <c r="FO293" s="412"/>
      <c r="FP293" s="412"/>
      <c r="FQ293" s="412"/>
      <c r="FR293" s="412"/>
      <c r="FS293" s="412"/>
      <c r="FT293" s="412"/>
      <c r="FU293" s="412"/>
      <c r="FV293" s="412"/>
      <c r="FW293" s="412"/>
      <c r="FX293" s="412"/>
      <c r="FY293" s="412"/>
      <c r="FZ293" s="412"/>
      <c r="GA293" s="412"/>
      <c r="GB293" s="412"/>
      <c r="GC293" s="412"/>
      <c r="GD293" s="412"/>
      <c r="GE293" s="412"/>
      <c r="GF293" s="412"/>
      <c r="GG293" s="412"/>
      <c r="GH293" s="412"/>
      <c r="GI293" s="412"/>
      <c r="GJ293" s="412"/>
      <c r="GK293" s="412"/>
      <c r="GL293" s="412"/>
      <c r="GM293" s="412"/>
      <c r="GN293" s="412"/>
      <c r="GO293" s="412"/>
      <c r="GP293" s="412"/>
      <c r="GQ293" s="412"/>
      <c r="GR293" s="412"/>
      <c r="GS293" s="412"/>
      <c r="GT293" s="412"/>
      <c r="GU293" s="412"/>
      <c r="GV293" s="412"/>
      <c r="GW293" s="412"/>
      <c r="GX293" s="412"/>
      <c r="GY293" s="412"/>
      <c r="GZ293" s="412"/>
      <c r="HA293" s="412"/>
      <c r="HB293" s="412"/>
      <c r="HC293" s="412"/>
      <c r="HD293" s="412"/>
      <c r="HE293" s="412"/>
      <c r="HF293" s="412"/>
      <c r="HG293" s="412"/>
      <c r="HH293" s="412"/>
      <c r="HI293" s="412"/>
      <c r="HJ293" s="412"/>
      <c r="HK293" s="412"/>
      <c r="HL293" s="412"/>
      <c r="HM293" s="412"/>
      <c r="HN293" s="412"/>
      <c r="HO293" s="412"/>
      <c r="HP293" s="412"/>
      <c r="HQ293" s="412"/>
      <c r="HR293" s="412"/>
      <c r="HS293" s="412"/>
      <c r="HT293" s="412"/>
      <c r="HU293" s="412"/>
      <c r="HV293" s="412"/>
      <c r="HW293" s="412"/>
      <c r="HX293" s="412"/>
      <c r="HY293" s="412"/>
      <c r="HZ293" s="412"/>
      <c r="IA293" s="412"/>
      <c r="IB293" s="412"/>
      <c r="IC293" s="412"/>
      <c r="ID293" s="412"/>
      <c r="IE293" s="412"/>
      <c r="IF293" s="412"/>
      <c r="IG293" s="412"/>
      <c r="IH293" s="412"/>
      <c r="II293" s="412"/>
      <c r="IJ293" s="412"/>
      <c r="IK293" s="412"/>
      <c r="IL293" s="412"/>
      <c r="IM293" s="412"/>
      <c r="IN293" s="412"/>
      <c r="IO293" s="412"/>
      <c r="IP293" s="412"/>
      <c r="IQ293" s="412"/>
      <c r="IR293" s="412"/>
      <c r="IS293" s="412"/>
      <c r="IT293" s="412"/>
      <c r="IU293" s="412"/>
      <c r="IV293" s="412"/>
      <c r="IW293" s="412"/>
      <c r="IX293" s="412"/>
      <c r="IY293" s="412"/>
      <c r="IZ293" s="412"/>
      <c r="JA293" s="412"/>
      <c r="JB293" s="412"/>
      <c r="JC293" s="412"/>
      <c r="JD293" s="412"/>
      <c r="JE293" s="412"/>
      <c r="JF293" s="412"/>
      <c r="JG293" s="412"/>
      <c r="JH293" s="412"/>
      <c r="JI293" s="412"/>
      <c r="JJ293" s="412"/>
      <c r="JK293" s="412"/>
      <c r="JL293" s="412"/>
      <c r="JM293" s="412"/>
      <c r="JN293" s="412"/>
      <c r="JO293" s="412"/>
      <c r="JP293" s="412"/>
      <c r="JQ293" s="412"/>
      <c r="JR293" s="412"/>
      <c r="JS293" s="412"/>
      <c r="JT293" s="412"/>
      <c r="JU293" s="412"/>
      <c r="JV293" s="412"/>
      <c r="JW293" s="412"/>
      <c r="JX293" s="412"/>
      <c r="JY293" s="412"/>
      <c r="JZ293" s="412"/>
      <c r="KA293" s="412"/>
      <c r="KB293" s="412"/>
      <c r="KC293" s="412"/>
      <c r="KD293" s="412"/>
      <c r="KE293" s="412"/>
      <c r="KF293" s="412"/>
      <c r="KG293" s="412"/>
      <c r="KH293" s="412"/>
      <c r="KI293" s="412"/>
      <c r="KJ293" s="412"/>
      <c r="KK293" s="412"/>
      <c r="KL293" s="412"/>
      <c r="KM293" s="412"/>
      <c r="KN293" s="412"/>
      <c r="KO293" s="412"/>
      <c r="KP293" s="412"/>
      <c r="KQ293" s="412"/>
      <c r="KR293" s="412"/>
      <c r="KS293" s="412"/>
      <c r="KT293" s="412"/>
      <c r="KU293" s="412"/>
      <c r="KV293" s="412"/>
      <c r="KW293" s="412"/>
      <c r="KX293" s="412"/>
      <c r="KY293" s="412"/>
      <c r="KZ293" s="412"/>
      <c r="LA293" s="412"/>
      <c r="LB293" s="412"/>
      <c r="LC293" s="412"/>
      <c r="LD293" s="412"/>
      <c r="LE293" s="412"/>
      <c r="LF293" s="412"/>
      <c r="LG293" s="412"/>
      <c r="LH293" s="412"/>
      <c r="LI293" s="412"/>
      <c r="LJ293" s="412"/>
      <c r="LK293" s="412"/>
      <c r="LL293" s="412"/>
      <c r="LM293" s="412"/>
      <c r="LN293" s="412"/>
      <c r="LO293" s="412"/>
      <c r="LP293" s="412"/>
      <c r="LQ293" s="412"/>
      <c r="LR293" s="412"/>
      <c r="LS293" s="412"/>
      <c r="LT293" s="412"/>
      <c r="LU293" s="412"/>
      <c r="LV293" s="412"/>
      <c r="LW293" s="412"/>
      <c r="LX293" s="412"/>
      <c r="LY293" s="412"/>
      <c r="LZ293" s="412"/>
      <c r="MA293" s="412"/>
      <c r="MB293" s="412"/>
      <c r="MC293" s="412"/>
      <c r="MD293" s="412"/>
      <c r="ME293" s="412"/>
      <c r="MF293" s="412"/>
      <c r="MG293" s="412"/>
      <c r="MH293" s="412"/>
      <c r="MI293" s="412"/>
      <c r="MJ293" s="412"/>
      <c r="MK293" s="412"/>
      <c r="ML293" s="412"/>
      <c r="MM293" s="412"/>
      <c r="MN293" s="412"/>
      <c r="MO293" s="412"/>
      <c r="MP293" s="412"/>
      <c r="MQ293" s="412"/>
      <c r="MR293" s="412"/>
      <c r="MS293" s="412"/>
      <c r="MT293" s="412"/>
      <c r="MU293" s="412"/>
      <c r="MV293" s="412"/>
      <c r="MW293" s="412"/>
      <c r="MX293" s="412"/>
      <c r="MY293" s="412"/>
      <c r="MZ293" s="412"/>
      <c r="NA293" s="412"/>
      <c r="NB293" s="412"/>
      <c r="NC293" s="412"/>
      <c r="ND293" s="412"/>
      <c r="NE293" s="412"/>
      <c r="NF293" s="412"/>
      <c r="NG293" s="412"/>
      <c r="NH293" s="412"/>
      <c r="NI293" s="412"/>
      <c r="NJ293" s="412"/>
      <c r="NK293" s="412"/>
      <c r="NL293" s="412"/>
      <c r="NM293" s="412"/>
      <c r="NN293" s="412"/>
      <c r="NO293" s="412"/>
      <c r="NP293" s="412"/>
      <c r="NQ293" s="412"/>
      <c r="NR293" s="412"/>
      <c r="NS293" s="412"/>
      <c r="NT293" s="412"/>
      <c r="NU293" s="412"/>
      <c r="NV293" s="412"/>
      <c r="NW293" s="412"/>
      <c r="NX293" s="412"/>
      <c r="NY293" s="412"/>
      <c r="NZ293" s="412"/>
      <c r="OA293" s="412"/>
      <c r="OB293" s="412"/>
      <c r="OC293" s="412"/>
      <c r="OD293" s="412"/>
      <c r="OE293" s="412"/>
      <c r="OF293" s="412"/>
      <c r="OG293" s="412"/>
      <c r="OH293" s="412"/>
      <c r="OI293" s="412"/>
      <c r="OJ293" s="412"/>
      <c r="OK293" s="412"/>
      <c r="OL293" s="412"/>
      <c r="OM293" s="412"/>
      <c r="ON293" s="412"/>
      <c r="OO293" s="412"/>
      <c r="OP293" s="412"/>
      <c r="OQ293" s="412"/>
      <c r="OR293" s="412"/>
      <c r="OS293" s="412"/>
      <c r="OT293" s="412"/>
      <c r="OU293" s="412"/>
      <c r="OV293" s="412"/>
      <c r="OW293" s="412"/>
      <c r="OX293" s="412"/>
      <c r="OY293" s="412"/>
      <c r="OZ293" s="412"/>
      <c r="PA293" s="412"/>
      <c r="PB293" s="412"/>
      <c r="PC293" s="412"/>
      <c r="PD293" s="412"/>
      <c r="PE293" s="412"/>
      <c r="PF293" s="412"/>
      <c r="PG293" s="412"/>
      <c r="PH293" s="412"/>
      <c r="PI293" s="412"/>
      <c r="PJ293" s="412"/>
      <c r="PK293" s="412"/>
      <c r="PL293" s="412"/>
      <c r="PM293" s="412"/>
      <c r="PN293" s="412"/>
      <c r="PO293" s="412"/>
      <c r="PP293" s="412"/>
      <c r="PQ293" s="412"/>
      <c r="PR293" s="412"/>
      <c r="PS293" s="412"/>
      <c r="PT293" s="412"/>
      <c r="PU293" s="412"/>
      <c r="PV293" s="412"/>
      <c r="PW293" s="412"/>
      <c r="PX293" s="412"/>
      <c r="PY293" s="412"/>
      <c r="PZ293" s="412"/>
      <c r="QA293" s="412"/>
      <c r="QB293" s="412"/>
      <c r="QC293" s="412"/>
      <c r="QD293" s="412"/>
      <c r="QE293" s="412"/>
      <c r="QF293" s="412"/>
      <c r="QG293" s="412"/>
      <c r="QH293" s="412"/>
      <c r="QI293" s="412"/>
      <c r="QJ293" s="412"/>
      <c r="QK293" s="412"/>
      <c r="QL293" s="412"/>
      <c r="QM293" s="412"/>
      <c r="QN293" s="412"/>
      <c r="QO293" s="412"/>
      <c r="QP293" s="412"/>
      <c r="QQ293" s="412"/>
      <c r="QR293" s="412"/>
      <c r="QS293" s="412"/>
      <c r="QT293" s="412"/>
      <c r="QU293" s="412"/>
      <c r="QV293" s="412"/>
      <c r="QW293" s="412"/>
      <c r="QX293" s="412"/>
      <c r="QY293" s="412"/>
      <c r="QZ293" s="412"/>
      <c r="RA293" s="412"/>
      <c r="RB293" s="412"/>
      <c r="RC293" s="412"/>
      <c r="RD293" s="412"/>
      <c r="RE293" s="412"/>
      <c r="RF293" s="412"/>
      <c r="RG293" s="412"/>
      <c r="RH293" s="412"/>
      <c r="RI293" s="412"/>
      <c r="RJ293" s="412"/>
      <c r="RK293" s="412"/>
      <c r="RL293" s="412"/>
      <c r="RM293" s="412"/>
      <c r="RN293" s="412"/>
      <c r="RO293" s="412"/>
      <c r="RP293" s="412"/>
      <c r="RQ293" s="412"/>
      <c r="RR293" s="412"/>
      <c r="RS293" s="412"/>
      <c r="RT293" s="412"/>
      <c r="RU293" s="412"/>
      <c r="RV293" s="412"/>
      <c r="RW293" s="412"/>
      <c r="RX293" s="412"/>
      <c r="RY293" s="412"/>
      <c r="RZ293" s="412"/>
      <c r="SA293" s="412"/>
      <c r="SB293" s="412"/>
      <c r="SC293" s="412"/>
      <c r="SD293" s="412"/>
      <c r="SE293" s="412"/>
      <c r="SF293" s="412"/>
      <c r="SG293" s="412"/>
      <c r="SH293" s="412"/>
      <c r="SI293" s="412"/>
      <c r="SJ293" s="412"/>
      <c r="SK293" s="412"/>
      <c r="SL293" s="412"/>
      <c r="SM293" s="412"/>
      <c r="SN293" s="412"/>
      <c r="SO293" s="412"/>
      <c r="SP293" s="412"/>
      <c r="SQ293" s="412"/>
      <c r="SR293" s="412"/>
      <c r="SS293" s="412"/>
      <c r="ST293" s="412"/>
      <c r="SU293" s="412"/>
      <c r="SV293" s="412"/>
      <c r="SW293" s="412"/>
      <c r="SX293" s="412"/>
      <c r="SY293" s="412"/>
      <c r="SZ293" s="412"/>
      <c r="TA293" s="412"/>
      <c r="TB293" s="412"/>
      <c r="TC293" s="412"/>
      <c r="TD293" s="412"/>
      <c r="TE293" s="412"/>
      <c r="TF293" s="412"/>
      <c r="TG293" s="412"/>
      <c r="TH293" s="412"/>
      <c r="TI293" s="412"/>
      <c r="TJ293" s="412"/>
      <c r="TK293" s="412"/>
      <c r="TL293" s="412"/>
      <c r="TM293" s="412"/>
      <c r="TN293" s="412"/>
      <c r="TO293" s="412"/>
      <c r="TP293" s="412"/>
      <c r="TQ293" s="412"/>
      <c r="TR293" s="412"/>
      <c r="TS293" s="412"/>
      <c r="TT293" s="412"/>
      <c r="TU293" s="412"/>
      <c r="TV293" s="412"/>
      <c r="TW293" s="412"/>
      <c r="TX293" s="412"/>
      <c r="TY293" s="412"/>
      <c r="TZ293" s="412"/>
      <c r="UA293" s="412"/>
      <c r="UB293" s="412"/>
      <c r="UC293" s="412"/>
      <c r="UD293" s="412"/>
      <c r="UE293" s="412"/>
      <c r="UF293" s="412"/>
      <c r="UG293" s="412"/>
      <c r="UH293" s="412"/>
      <c r="UI293" s="412"/>
      <c r="UJ293" s="412"/>
      <c r="UK293" s="412"/>
      <c r="UL293" s="412"/>
      <c r="UM293" s="412"/>
      <c r="UN293" s="412"/>
      <c r="UO293" s="412"/>
      <c r="UP293" s="412"/>
      <c r="UQ293" s="412"/>
      <c r="UR293" s="412"/>
      <c r="US293" s="412"/>
      <c r="UT293" s="412"/>
      <c r="UU293" s="412"/>
      <c r="UV293" s="412"/>
      <c r="UW293" s="412"/>
      <c r="UX293" s="412"/>
      <c r="UY293" s="412"/>
      <c r="UZ293" s="412"/>
      <c r="VA293" s="412"/>
      <c r="VB293" s="412"/>
      <c r="VC293" s="412"/>
      <c r="VD293" s="412"/>
      <c r="VE293" s="412"/>
      <c r="VF293" s="412"/>
      <c r="VG293" s="412"/>
      <c r="VH293" s="412"/>
      <c r="VI293" s="412"/>
      <c r="VJ293" s="412"/>
      <c r="VK293" s="412"/>
      <c r="VL293" s="412"/>
      <c r="VM293" s="412"/>
      <c r="VN293" s="412"/>
      <c r="VO293" s="412"/>
      <c r="VP293" s="412"/>
      <c r="VQ293" s="412"/>
      <c r="VR293" s="412"/>
      <c r="VS293" s="412"/>
      <c r="VT293" s="412"/>
      <c r="VU293" s="412"/>
      <c r="VV293" s="412"/>
      <c r="VW293" s="412"/>
      <c r="VX293" s="412"/>
      <c r="VY293" s="412"/>
      <c r="VZ293" s="412"/>
      <c r="WA293" s="412"/>
      <c r="WB293" s="412"/>
      <c r="WC293" s="412"/>
      <c r="WD293" s="412"/>
      <c r="WE293" s="412"/>
      <c r="WF293" s="412"/>
      <c r="WG293" s="412"/>
      <c r="WH293" s="412"/>
      <c r="WI293" s="412"/>
      <c r="WJ293" s="412"/>
      <c r="WK293" s="412"/>
      <c r="WL293" s="412"/>
      <c r="WM293" s="412"/>
      <c r="WN293" s="412"/>
      <c r="WO293" s="412"/>
      <c r="WP293" s="412"/>
      <c r="WQ293" s="412"/>
      <c r="WR293" s="412"/>
      <c r="WS293" s="412"/>
      <c r="WT293" s="412"/>
      <c r="WU293" s="412"/>
      <c r="WV293" s="412"/>
      <c r="WW293" s="412"/>
      <c r="WX293" s="412"/>
      <c r="WY293" s="412"/>
      <c r="WZ293" s="412"/>
      <c r="XA293" s="412"/>
      <c r="XB293" s="412"/>
      <c r="XC293" s="412"/>
      <c r="XD293" s="412"/>
      <c r="XE293" s="412"/>
      <c r="XF293" s="412"/>
      <c r="XG293" s="412"/>
      <c r="XH293" s="412"/>
      <c r="XI293" s="412"/>
      <c r="XJ293" s="412"/>
      <c r="XK293" s="412"/>
      <c r="XL293" s="412"/>
      <c r="XM293" s="412"/>
      <c r="XN293" s="412"/>
      <c r="XO293" s="412"/>
      <c r="XP293" s="412"/>
      <c r="XQ293" s="412"/>
      <c r="XR293" s="412"/>
      <c r="XS293" s="412"/>
      <c r="XT293" s="412"/>
      <c r="XU293" s="412"/>
      <c r="XV293" s="412"/>
      <c r="XW293" s="412"/>
      <c r="XX293" s="412"/>
      <c r="XY293" s="412"/>
      <c r="XZ293" s="412"/>
      <c r="YA293" s="412"/>
      <c r="YB293" s="412"/>
      <c r="YC293" s="412"/>
      <c r="YD293" s="412"/>
      <c r="YE293" s="412"/>
      <c r="YF293" s="412"/>
      <c r="YG293" s="412"/>
      <c r="YH293" s="412"/>
      <c r="YI293" s="412"/>
      <c r="YJ293" s="412"/>
      <c r="YK293" s="412"/>
      <c r="YL293" s="412"/>
      <c r="YM293" s="412"/>
      <c r="YN293" s="412"/>
      <c r="YO293" s="412"/>
      <c r="YP293" s="412"/>
      <c r="YQ293" s="412"/>
      <c r="YR293" s="412"/>
      <c r="YS293" s="412"/>
      <c r="YT293" s="412"/>
      <c r="YU293" s="412"/>
      <c r="YV293" s="412"/>
      <c r="YW293" s="412"/>
      <c r="YX293" s="412"/>
      <c r="YY293" s="412"/>
      <c r="YZ293" s="412"/>
      <c r="ZA293" s="412"/>
      <c r="ZB293" s="412"/>
      <c r="ZC293" s="412"/>
      <c r="ZD293" s="412"/>
      <c r="ZE293" s="412"/>
      <c r="ZF293" s="412"/>
      <c r="ZG293" s="412"/>
      <c r="ZH293" s="412"/>
      <c r="ZI293" s="412"/>
      <c r="ZJ293" s="412"/>
      <c r="ZK293" s="412"/>
      <c r="ZL293" s="412"/>
      <c r="ZM293" s="412"/>
      <c r="ZN293" s="412"/>
      <c r="ZO293" s="412"/>
      <c r="ZP293" s="412"/>
      <c r="ZQ293" s="412"/>
      <c r="ZR293" s="412"/>
      <c r="ZS293" s="412"/>
      <c r="ZT293" s="412"/>
      <c r="ZU293" s="412"/>
      <c r="ZV293" s="412"/>
      <c r="ZW293" s="412"/>
      <c r="ZX293" s="412"/>
      <c r="ZY293" s="412"/>
      <c r="ZZ293" s="412"/>
      <c r="AAA293" s="412"/>
      <c r="AAB293" s="412"/>
      <c r="AAC293" s="412"/>
      <c r="AAD293" s="412"/>
      <c r="AAE293" s="412"/>
      <c r="AAF293" s="412"/>
      <c r="AAG293" s="412"/>
      <c r="AAH293" s="412"/>
      <c r="AAI293" s="412"/>
      <c r="AAJ293" s="412"/>
      <c r="AAK293" s="412"/>
      <c r="AAL293" s="412"/>
      <c r="AAM293" s="412"/>
      <c r="AAN293" s="412"/>
      <c r="AAO293" s="412"/>
      <c r="AAP293" s="412"/>
      <c r="AAQ293" s="412"/>
      <c r="AAR293" s="412"/>
      <c r="AAS293" s="412"/>
      <c r="AAT293" s="412"/>
      <c r="AAU293" s="412"/>
      <c r="AAV293" s="412"/>
      <c r="AAW293" s="412"/>
      <c r="AAX293" s="412"/>
      <c r="AAY293" s="412"/>
      <c r="AAZ293" s="412"/>
      <c r="ABA293" s="412"/>
      <c r="ABB293" s="412"/>
      <c r="ABC293" s="412"/>
      <c r="ABD293" s="412"/>
      <c r="ABE293" s="412"/>
      <c r="ABF293" s="412"/>
      <c r="ABG293" s="412"/>
      <c r="ABH293" s="412"/>
      <c r="ABI293" s="412"/>
      <c r="ABJ293" s="412"/>
      <c r="ABK293" s="412"/>
      <c r="ABL293" s="412"/>
      <c r="ABM293" s="412"/>
      <c r="ABN293" s="412"/>
      <c r="ABO293" s="412"/>
      <c r="ABP293" s="412"/>
      <c r="ABQ293" s="412"/>
      <c r="ABR293" s="412"/>
      <c r="ABS293" s="412"/>
      <c r="ABT293" s="412"/>
      <c r="ABU293" s="412"/>
      <c r="ABV293" s="412"/>
      <c r="ABW293" s="412"/>
      <c r="ABX293" s="412"/>
      <c r="ABY293" s="412"/>
      <c r="ABZ293" s="412"/>
      <c r="ACA293" s="412"/>
      <c r="ACB293" s="412"/>
      <c r="ACC293" s="412"/>
      <c r="ACD293" s="412"/>
      <c r="ACE293" s="412"/>
      <c r="ACF293" s="412"/>
      <c r="ACG293" s="412"/>
      <c r="ACH293" s="412"/>
      <c r="ACI293" s="412"/>
      <c r="ACJ293" s="412"/>
      <c r="ACK293" s="412"/>
      <c r="ACL293" s="412"/>
      <c r="ACM293" s="412"/>
      <c r="ACN293" s="412"/>
      <c r="ACO293" s="412"/>
      <c r="ACP293" s="412"/>
      <c r="ACQ293" s="412"/>
      <c r="ACR293" s="412"/>
      <c r="ACS293" s="412"/>
      <c r="ACT293" s="412"/>
      <c r="ACU293" s="412"/>
      <c r="ACV293" s="412"/>
      <c r="ACW293" s="412"/>
      <c r="ACX293" s="412"/>
      <c r="ACY293" s="412"/>
      <c r="ACZ293" s="412"/>
      <c r="ADA293" s="412"/>
      <c r="ADB293" s="412"/>
      <c r="ADC293" s="412"/>
      <c r="ADD293" s="412"/>
      <c r="ADE293" s="412"/>
      <c r="ADF293" s="412"/>
      <c r="ADG293" s="412"/>
      <c r="ADH293" s="412"/>
      <c r="ADI293" s="412"/>
      <c r="ADJ293" s="412"/>
      <c r="ADK293" s="412"/>
      <c r="ADL293" s="412"/>
      <c r="ADM293" s="412"/>
      <c r="ADN293" s="412"/>
      <c r="ADO293" s="412"/>
      <c r="ADP293" s="412"/>
      <c r="ADQ293" s="412"/>
      <c r="ADR293" s="412"/>
      <c r="ADS293" s="412"/>
      <c r="ADT293" s="412"/>
      <c r="ADU293" s="412"/>
      <c r="ADV293" s="412"/>
      <c r="ADW293" s="412"/>
      <c r="ADX293" s="412"/>
      <c r="ADY293" s="412"/>
      <c r="ADZ293" s="412"/>
      <c r="AEA293" s="412"/>
      <c r="AEB293" s="412"/>
      <c r="AEC293" s="412"/>
      <c r="AED293" s="412"/>
      <c r="AEE293" s="412"/>
      <c r="AEF293" s="412"/>
      <c r="AEG293" s="412"/>
      <c r="AEH293" s="412"/>
      <c r="AEI293" s="412"/>
      <c r="AEJ293" s="412"/>
      <c r="AEK293" s="412"/>
      <c r="AEL293" s="412"/>
      <c r="AEM293" s="412"/>
      <c r="AEN293" s="412"/>
      <c r="AEO293" s="412"/>
      <c r="AEP293" s="412"/>
      <c r="AEQ293" s="412"/>
      <c r="AER293" s="412"/>
      <c r="AES293" s="412"/>
      <c r="AET293" s="412"/>
      <c r="AEU293" s="412"/>
      <c r="AEV293" s="412"/>
      <c r="AEW293" s="412"/>
      <c r="AEX293" s="412"/>
      <c r="AEY293" s="412"/>
      <c r="AEZ293" s="412"/>
      <c r="AFA293" s="412"/>
      <c r="AFB293" s="412"/>
      <c r="AFC293" s="412"/>
      <c r="AFD293" s="412"/>
      <c r="AFE293" s="412"/>
      <c r="AFF293" s="412"/>
      <c r="AFG293" s="412"/>
      <c r="AFH293" s="412"/>
      <c r="AFI293" s="412"/>
      <c r="AFJ293" s="412"/>
      <c r="AFK293" s="412"/>
      <c r="AFL293" s="412"/>
      <c r="AFM293" s="412"/>
      <c r="AFN293" s="412"/>
      <c r="AFO293" s="412"/>
      <c r="AFP293" s="412"/>
      <c r="AFQ293" s="412"/>
      <c r="AFR293" s="412"/>
      <c r="AFS293" s="412"/>
      <c r="AFT293" s="412"/>
      <c r="AFU293" s="412"/>
      <c r="AFV293" s="412"/>
      <c r="AFW293" s="412"/>
      <c r="AFX293" s="412"/>
      <c r="AFY293" s="412"/>
      <c r="AFZ293" s="412"/>
      <c r="AGA293" s="412"/>
      <c r="AGB293" s="412"/>
      <c r="AGC293" s="412"/>
      <c r="AGD293" s="412"/>
      <c r="AGE293" s="412"/>
      <c r="AGF293" s="412"/>
      <c r="AGG293" s="412"/>
      <c r="AGH293" s="412"/>
      <c r="AGI293" s="412"/>
      <c r="AGJ293" s="412"/>
      <c r="AGK293" s="412"/>
      <c r="AGL293" s="412"/>
      <c r="AGM293" s="412"/>
      <c r="AGN293" s="412"/>
      <c r="AGO293" s="412"/>
      <c r="AGP293" s="412"/>
      <c r="AGQ293" s="412"/>
      <c r="AGR293" s="412"/>
      <c r="AGS293" s="412"/>
      <c r="AGT293" s="412"/>
      <c r="AGU293" s="412"/>
      <c r="AGV293" s="412"/>
      <c r="AGW293" s="412"/>
      <c r="AGX293" s="412"/>
      <c r="AGY293" s="412"/>
      <c r="AGZ293" s="412"/>
      <c r="AHA293" s="412"/>
      <c r="AHB293" s="412"/>
      <c r="AHC293" s="412"/>
      <c r="AHD293" s="412"/>
      <c r="AHE293" s="412"/>
      <c r="AHF293" s="412"/>
      <c r="AHG293" s="412"/>
      <c r="AHH293" s="412"/>
      <c r="AHI293" s="412"/>
      <c r="AHJ293" s="412"/>
      <c r="AHK293" s="412"/>
      <c r="AHL293" s="412"/>
      <c r="AHM293" s="412"/>
      <c r="AHN293" s="412"/>
      <c r="AHO293" s="412"/>
      <c r="AHP293" s="412"/>
      <c r="AHQ293" s="412"/>
      <c r="AHR293" s="412"/>
      <c r="AHS293" s="412"/>
      <c r="AHT293" s="412"/>
      <c r="AHU293" s="412"/>
      <c r="AHV293" s="412"/>
      <c r="AHW293" s="412"/>
      <c r="AHX293" s="412"/>
      <c r="AHY293" s="412"/>
      <c r="AHZ293" s="412"/>
      <c r="AIA293" s="412"/>
      <c r="AIB293" s="412"/>
      <c r="AIC293" s="412"/>
      <c r="AID293" s="412"/>
      <c r="AIE293" s="412"/>
      <c r="AIF293" s="412"/>
      <c r="AIG293" s="412"/>
      <c r="AIH293" s="412"/>
      <c r="AII293" s="412"/>
      <c r="AIJ293" s="412"/>
      <c r="AIK293" s="412"/>
      <c r="AIL293" s="412"/>
      <c r="AIM293" s="412"/>
      <c r="AIN293" s="412"/>
      <c r="AIO293" s="412"/>
      <c r="AIP293" s="412"/>
      <c r="AIQ293" s="412"/>
      <c r="AIR293" s="412"/>
      <c r="AIS293" s="412"/>
      <c r="AIT293" s="412"/>
      <c r="AIU293" s="412"/>
      <c r="AIV293" s="412"/>
      <c r="AIW293" s="412"/>
      <c r="AIX293" s="412"/>
      <c r="AIY293" s="412"/>
      <c r="AIZ293" s="412"/>
      <c r="AJA293" s="412"/>
      <c r="AJB293" s="412"/>
      <c r="AJC293" s="412"/>
      <c r="AJD293" s="412"/>
      <c r="AJE293" s="412"/>
      <c r="AJF293" s="412"/>
      <c r="AJG293" s="412"/>
      <c r="AJH293" s="412"/>
      <c r="AJI293" s="412"/>
      <c r="AJJ293" s="412"/>
      <c r="AJK293" s="412"/>
      <c r="AJL293" s="412"/>
      <c r="AJM293" s="412"/>
      <c r="AJN293" s="412"/>
      <c r="AJO293" s="412"/>
      <c r="AJP293" s="412"/>
      <c r="AJQ293" s="412"/>
      <c r="AJR293" s="412"/>
      <c r="AJS293" s="412"/>
      <c r="AJT293" s="412"/>
      <c r="AJU293" s="412"/>
      <c r="AJV293" s="412"/>
      <c r="AJW293" s="412"/>
      <c r="AJX293" s="412"/>
      <c r="AJY293" s="412"/>
      <c r="AJZ293" s="412"/>
      <c r="AKA293" s="412"/>
      <c r="AKB293" s="412"/>
      <c r="AKC293" s="412"/>
      <c r="AKD293" s="412"/>
      <c r="AKE293" s="412"/>
      <c r="AKF293" s="412"/>
      <c r="AKG293" s="412"/>
      <c r="AKH293" s="412"/>
      <c r="AKI293" s="412"/>
      <c r="AKJ293" s="412"/>
      <c r="AKK293" s="412"/>
      <c r="AKL293" s="412"/>
      <c r="AKM293" s="412"/>
      <c r="AKN293" s="412"/>
      <c r="AKO293" s="412"/>
      <c r="AKP293" s="412"/>
      <c r="AKQ293" s="412"/>
      <c r="AKR293" s="412"/>
      <c r="AKS293" s="412"/>
      <c r="AKT293" s="412"/>
      <c r="AKU293" s="412"/>
      <c r="AKV293" s="412"/>
      <c r="AKW293" s="412"/>
      <c r="AKX293" s="412"/>
      <c r="AKY293" s="412"/>
      <c r="AKZ293" s="412"/>
      <c r="ALA293" s="412"/>
      <c r="ALB293" s="412"/>
      <c r="ALC293" s="412"/>
      <c r="ALD293" s="412"/>
      <c r="ALE293" s="412"/>
      <c r="ALF293" s="412"/>
      <c r="ALG293" s="412"/>
      <c r="ALH293" s="412"/>
      <c r="ALI293" s="412"/>
      <c r="ALJ293" s="412"/>
      <c r="ALK293" s="412"/>
      <c r="ALL293" s="412"/>
      <c r="ALM293" s="412"/>
      <c r="ALN293" s="412"/>
      <c r="ALO293" s="412"/>
      <c r="ALP293" s="412"/>
      <c r="ALQ293" s="412"/>
      <c r="ALR293" s="412"/>
      <c r="ALS293" s="412"/>
      <c r="ALT293" s="412"/>
      <c r="ALU293" s="412"/>
      <c r="ALV293" s="412"/>
      <c r="ALW293" s="412"/>
      <c r="ALX293" s="412"/>
      <c r="ALY293" s="412"/>
      <c r="ALZ293" s="412"/>
      <c r="AMA293" s="412"/>
      <c r="AMB293" s="412"/>
      <c r="AMC293" s="412"/>
      <c r="AMD293" s="412"/>
      <c r="AME293" s="412"/>
      <c r="AMF293" s="412"/>
      <c r="AMG293" s="412"/>
      <c r="AMH293" s="412"/>
    </row>
    <row r="294" spans="1:1024" x14ac:dyDescent="0.25">
      <c r="A294" s="242" t="s">
        <v>1022</v>
      </c>
      <c r="B294" s="163">
        <v>293</v>
      </c>
      <c r="C294" s="162" t="s">
        <v>1023</v>
      </c>
      <c r="D294" s="176" t="s">
        <v>1024</v>
      </c>
      <c r="E294" s="429"/>
      <c r="F294" s="201"/>
      <c r="G294" s="180"/>
      <c r="H294" s="180"/>
      <c r="I294" s="319"/>
      <c r="J294" s="366"/>
      <c r="K294" s="140"/>
      <c r="L294" s="65"/>
      <c r="M294" s="140"/>
      <c r="N294" s="140"/>
      <c r="O294" s="140"/>
      <c r="P294" s="140"/>
      <c r="Q294" s="140"/>
      <c r="R294" s="140"/>
      <c r="S294" s="65">
        <v>2</v>
      </c>
      <c r="T294" s="65"/>
      <c r="U294" s="140"/>
      <c r="V294" s="219">
        <f t="shared" si="171"/>
        <v>100</v>
      </c>
      <c r="W294" s="219">
        <f t="shared" si="163"/>
        <v>100</v>
      </c>
      <c r="X294" s="219">
        <f t="shared" si="172"/>
        <v>100</v>
      </c>
      <c r="Y294" s="219">
        <f t="shared" si="156"/>
        <v>100</v>
      </c>
      <c r="Z294" s="219">
        <f t="shared" si="157"/>
        <v>100</v>
      </c>
      <c r="AA294" s="220">
        <f t="shared" si="169"/>
        <v>100</v>
      </c>
      <c r="AB294" s="220">
        <f t="shared" si="170"/>
        <v>100</v>
      </c>
      <c r="AC294" s="220">
        <f t="shared" si="160"/>
        <v>3</v>
      </c>
      <c r="AD294" s="416">
        <f t="shared" si="168"/>
        <v>100</v>
      </c>
      <c r="AE294" s="416">
        <f t="shared" si="161"/>
        <v>100</v>
      </c>
      <c r="AF294" s="212">
        <f t="shared" ref="AF294:AF326" si="173">IF(OR(OR(EXACT(J294,"1A"),EXACT(J294,"1B"),EXACT(J294,"1C")),K294=1),1,IF(K294=2,10,100))</f>
        <v>100</v>
      </c>
      <c r="AG294" s="212">
        <f t="shared" ref="AG294:AG326" si="174">IF(OR(EXACT(J294,"1A"),EXACT(J294,"1B"),EXACT(J294,"1C")),1,IF(J294=2,10,100))</f>
        <v>100</v>
      </c>
      <c r="AH294" s="212">
        <f t="shared" ref="AH294:AH326" si="175">IF(OR(EXACT(J294,"1A"),EXACT(J294,"1B"),EXACT(J294,"1C"),K294=1),3,100)</f>
        <v>100</v>
      </c>
      <c r="AI294" s="212">
        <f t="shared" ref="AI294:AI326" si="176">IF(OR(EXACT(J294,"1A"),EXACT(J294,"1B"),EXACT(J294,"1C")),5,100)</f>
        <v>100</v>
      </c>
      <c r="AJ294" s="214"/>
      <c r="AK294" s="412">
        <v>1</v>
      </c>
      <c r="AL294" s="135">
        <v>1</v>
      </c>
      <c r="AM294" s="214"/>
      <c r="AN294" s="118"/>
      <c r="AO294" s="118"/>
      <c r="AP294" s="118"/>
      <c r="AQ294" s="394" t="s">
        <v>760</v>
      </c>
      <c r="AR294" s="118"/>
      <c r="AS294" s="118"/>
      <c r="AT294" s="118"/>
    </row>
    <row r="295" spans="1:1024" x14ac:dyDescent="0.25">
      <c r="A295" s="290" t="s">
        <v>1025</v>
      </c>
      <c r="B295" s="163">
        <v>294</v>
      </c>
      <c r="C295" s="224" t="s">
        <v>24945</v>
      </c>
      <c r="D295" s="182" t="s">
        <v>1026</v>
      </c>
      <c r="E295" s="429"/>
      <c r="F295" s="185">
        <v>4</v>
      </c>
      <c r="G295" s="180"/>
      <c r="H295" s="180"/>
      <c r="I295" s="319"/>
      <c r="J295" s="366"/>
      <c r="K295" s="140"/>
      <c r="L295" s="140"/>
      <c r="M295" s="140"/>
      <c r="N295" s="140"/>
      <c r="O295" s="140"/>
      <c r="P295" s="140"/>
      <c r="Q295" s="140"/>
      <c r="R295" s="140"/>
      <c r="S295" s="65"/>
      <c r="T295" s="65"/>
      <c r="U295" s="140"/>
      <c r="V295" s="219">
        <f t="shared" si="171"/>
        <v>100</v>
      </c>
      <c r="W295" s="219">
        <f t="shared" si="163"/>
        <v>100</v>
      </c>
      <c r="X295" s="219">
        <f t="shared" si="172"/>
        <v>100</v>
      </c>
      <c r="Y295" s="219">
        <f t="shared" si="156"/>
        <v>100</v>
      </c>
      <c r="Z295" s="219">
        <f t="shared" si="157"/>
        <v>100</v>
      </c>
      <c r="AA295" s="220">
        <f t="shared" si="169"/>
        <v>100</v>
      </c>
      <c r="AB295" s="220">
        <f t="shared" si="170"/>
        <v>100</v>
      </c>
      <c r="AC295" s="220">
        <f t="shared" si="160"/>
        <v>100</v>
      </c>
      <c r="AD295" s="416">
        <f t="shared" si="168"/>
        <v>100</v>
      </c>
      <c r="AE295" s="416">
        <f t="shared" si="161"/>
        <v>100</v>
      </c>
      <c r="AF295" s="212">
        <f t="shared" si="173"/>
        <v>100</v>
      </c>
      <c r="AG295" s="212">
        <f t="shared" si="174"/>
        <v>100</v>
      </c>
      <c r="AH295" s="212">
        <f t="shared" si="175"/>
        <v>100</v>
      </c>
      <c r="AI295" s="212">
        <f t="shared" si="176"/>
        <v>100</v>
      </c>
      <c r="AJ295" s="214"/>
      <c r="AK295" s="195">
        <v>1</v>
      </c>
      <c r="AL295" s="246">
        <v>1</v>
      </c>
      <c r="AM295" s="214"/>
      <c r="AN295" s="118"/>
      <c r="AO295" s="118"/>
      <c r="AP295" s="118"/>
      <c r="AQ295" s="234" t="s">
        <v>24946</v>
      </c>
      <c r="AR295" s="118"/>
      <c r="AS295" s="167" t="s">
        <v>24946</v>
      </c>
      <c r="AT295" s="118"/>
    </row>
    <row r="296" spans="1:1024" x14ac:dyDescent="0.25">
      <c r="A296" s="290" t="s">
        <v>1027</v>
      </c>
      <c r="B296" s="163">
        <v>295</v>
      </c>
      <c r="C296" s="166" t="s">
        <v>24947</v>
      </c>
      <c r="D296" s="182" t="s">
        <v>1028</v>
      </c>
      <c r="E296" s="429"/>
      <c r="F296" s="201"/>
      <c r="G296" s="180"/>
      <c r="H296" s="180"/>
      <c r="I296" s="319"/>
      <c r="J296" s="366"/>
      <c r="K296" s="140"/>
      <c r="L296" s="140"/>
      <c r="M296" s="140"/>
      <c r="N296" s="140"/>
      <c r="O296" s="140"/>
      <c r="P296" s="140"/>
      <c r="Q296" s="140"/>
      <c r="R296" s="140"/>
      <c r="S296" s="65"/>
      <c r="T296" s="65"/>
      <c r="U296" s="140"/>
      <c r="V296" s="219">
        <f t="shared" si="171"/>
        <v>100</v>
      </c>
      <c r="W296" s="219">
        <f t="shared" si="163"/>
        <v>100</v>
      </c>
      <c r="X296" s="219">
        <f t="shared" si="172"/>
        <v>100</v>
      </c>
      <c r="Y296" s="219">
        <f t="shared" si="156"/>
        <v>100</v>
      </c>
      <c r="Z296" s="219">
        <f t="shared" si="157"/>
        <v>100</v>
      </c>
      <c r="AA296" s="220">
        <f t="shared" si="169"/>
        <v>100</v>
      </c>
      <c r="AB296" s="220">
        <f t="shared" si="170"/>
        <v>100</v>
      </c>
      <c r="AC296" s="220">
        <f t="shared" si="160"/>
        <v>100</v>
      </c>
      <c r="AD296" s="416">
        <f t="shared" si="168"/>
        <v>100</v>
      </c>
      <c r="AE296" s="416">
        <f t="shared" si="161"/>
        <v>100</v>
      </c>
      <c r="AF296" s="212">
        <f t="shared" si="173"/>
        <v>100</v>
      </c>
      <c r="AG296" s="212">
        <f t="shared" si="174"/>
        <v>100</v>
      </c>
      <c r="AH296" s="212">
        <f t="shared" si="175"/>
        <v>100</v>
      </c>
      <c r="AI296" s="212">
        <f t="shared" si="176"/>
        <v>100</v>
      </c>
      <c r="AJ296" s="214"/>
      <c r="AK296" s="163">
        <v>1</v>
      </c>
      <c r="AL296" s="135">
        <v>1</v>
      </c>
      <c r="AM296" s="214"/>
      <c r="AN296" s="118"/>
      <c r="AO296" s="118"/>
      <c r="AP296" s="118"/>
      <c r="AQ296" s="234" t="s">
        <v>24948</v>
      </c>
      <c r="AR296" s="118"/>
      <c r="AS296" s="412"/>
      <c r="AT296" s="118"/>
    </row>
    <row r="297" spans="1:1024" x14ac:dyDescent="0.25">
      <c r="A297" s="242" t="s">
        <v>1029</v>
      </c>
      <c r="B297" s="163">
        <v>296</v>
      </c>
      <c r="C297" s="162" t="s">
        <v>1030</v>
      </c>
      <c r="D297" s="176" t="s">
        <v>1031</v>
      </c>
      <c r="E297" s="429"/>
      <c r="F297" s="201"/>
      <c r="G297" s="180"/>
      <c r="H297" s="180"/>
      <c r="I297" s="319">
        <v>1.33</v>
      </c>
      <c r="J297" s="366"/>
      <c r="K297" s="140"/>
      <c r="L297" s="140"/>
      <c r="M297" s="140"/>
      <c r="N297" s="140"/>
      <c r="O297" s="140"/>
      <c r="P297" s="140"/>
      <c r="Q297" s="140"/>
      <c r="R297" s="140"/>
      <c r="S297" s="65"/>
      <c r="T297" s="65"/>
      <c r="U297" s="140"/>
      <c r="V297" s="219">
        <f t="shared" si="171"/>
        <v>100</v>
      </c>
      <c r="W297" s="219">
        <f t="shared" si="163"/>
        <v>100</v>
      </c>
      <c r="X297" s="219">
        <f t="shared" si="172"/>
        <v>100</v>
      </c>
      <c r="Y297" s="219">
        <f t="shared" si="156"/>
        <v>100</v>
      </c>
      <c r="Z297" s="219">
        <f t="shared" si="157"/>
        <v>100</v>
      </c>
      <c r="AA297" s="220">
        <f t="shared" si="169"/>
        <v>100</v>
      </c>
      <c r="AB297" s="220">
        <f t="shared" si="170"/>
        <v>100</v>
      </c>
      <c r="AC297" s="220">
        <f t="shared" si="160"/>
        <v>100</v>
      </c>
      <c r="AD297" s="416">
        <f t="shared" si="168"/>
        <v>100</v>
      </c>
      <c r="AE297" s="416">
        <f t="shared" si="161"/>
        <v>100</v>
      </c>
      <c r="AF297" s="212">
        <f t="shared" si="173"/>
        <v>100</v>
      </c>
      <c r="AG297" s="212">
        <f t="shared" si="174"/>
        <v>100</v>
      </c>
      <c r="AH297" s="212">
        <f t="shared" si="175"/>
        <v>100</v>
      </c>
      <c r="AI297" s="212">
        <f t="shared" si="176"/>
        <v>100</v>
      </c>
      <c r="AJ297" s="231" t="s">
        <v>24949</v>
      </c>
      <c r="AK297" s="412"/>
      <c r="AL297" s="135"/>
      <c r="AM297" s="214"/>
      <c r="AN297" s="118"/>
      <c r="AO297" s="118"/>
      <c r="AP297" s="118"/>
      <c r="AQ297" s="234" t="s">
        <v>24950</v>
      </c>
      <c r="AR297" s="118"/>
      <c r="AS297" s="118"/>
      <c r="AT297" s="118"/>
      <c r="AU297" s="412"/>
      <c r="AV297" s="412"/>
      <c r="AW297" s="412"/>
      <c r="AX297" s="412"/>
      <c r="AY297" s="412"/>
      <c r="AZ297" s="412"/>
      <c r="BA297" s="412"/>
      <c r="BB297" s="412"/>
      <c r="BC297" s="412"/>
      <c r="BD297" s="412"/>
      <c r="BE297" s="412"/>
      <c r="BF297" s="412"/>
      <c r="BG297" s="412"/>
      <c r="BH297" s="412"/>
      <c r="BI297" s="412"/>
      <c r="BJ297" s="412"/>
      <c r="BK297" s="412"/>
      <c r="BL297" s="412"/>
      <c r="BM297" s="412"/>
      <c r="BN297" s="412"/>
      <c r="BO297" s="412"/>
      <c r="BP297" s="412"/>
      <c r="BQ297" s="412"/>
      <c r="BR297" s="412"/>
      <c r="BS297" s="412"/>
      <c r="BT297" s="412"/>
      <c r="BU297" s="412"/>
      <c r="BV297" s="412"/>
      <c r="BW297" s="412"/>
      <c r="BX297" s="412"/>
      <c r="BY297" s="412"/>
      <c r="BZ297" s="412"/>
      <c r="CA297" s="412"/>
      <c r="CB297" s="412"/>
      <c r="CC297" s="412"/>
      <c r="CD297" s="412"/>
      <c r="CE297" s="412"/>
      <c r="CF297" s="412"/>
      <c r="CG297" s="412"/>
      <c r="CH297" s="412"/>
      <c r="CI297" s="412"/>
      <c r="CJ297" s="412"/>
      <c r="CK297" s="412"/>
      <c r="CL297" s="412"/>
      <c r="CM297" s="412"/>
      <c r="CN297" s="412"/>
      <c r="CO297" s="412"/>
      <c r="CP297" s="412"/>
      <c r="CQ297" s="412"/>
      <c r="CR297" s="412"/>
      <c r="CS297" s="412"/>
      <c r="CT297" s="412"/>
      <c r="CU297" s="412"/>
      <c r="CV297" s="412"/>
      <c r="CW297" s="412"/>
      <c r="CX297" s="412"/>
      <c r="CY297" s="412"/>
      <c r="CZ297" s="412"/>
      <c r="DA297" s="412"/>
      <c r="DB297" s="412"/>
      <c r="DC297" s="412"/>
      <c r="DD297" s="412"/>
      <c r="DE297" s="412"/>
      <c r="DF297" s="412"/>
      <c r="DG297" s="412"/>
      <c r="DH297" s="412"/>
      <c r="DI297" s="412"/>
      <c r="DJ297" s="412"/>
      <c r="DK297" s="412"/>
      <c r="DL297" s="412"/>
      <c r="DM297" s="412"/>
      <c r="DN297" s="412"/>
      <c r="DO297" s="412"/>
      <c r="DP297" s="412"/>
      <c r="DQ297" s="412"/>
      <c r="DR297" s="412"/>
      <c r="DS297" s="412"/>
      <c r="DT297" s="412"/>
      <c r="DU297" s="412"/>
      <c r="DV297" s="412"/>
      <c r="DW297" s="412"/>
      <c r="DX297" s="412"/>
      <c r="DY297" s="412"/>
      <c r="DZ297" s="412"/>
      <c r="EA297" s="412"/>
      <c r="EB297" s="412"/>
      <c r="EC297" s="412"/>
      <c r="ED297" s="412"/>
      <c r="EE297" s="412"/>
      <c r="EF297" s="412"/>
      <c r="EG297" s="412"/>
      <c r="EH297" s="412"/>
      <c r="EI297" s="412"/>
      <c r="EJ297" s="412"/>
      <c r="EK297" s="412"/>
      <c r="EL297" s="412"/>
      <c r="EM297" s="412"/>
      <c r="EN297" s="412"/>
      <c r="EO297" s="412"/>
      <c r="EP297" s="412"/>
      <c r="EQ297" s="412"/>
      <c r="ER297" s="412"/>
      <c r="ES297" s="412"/>
      <c r="ET297" s="412"/>
      <c r="EU297" s="412"/>
      <c r="EV297" s="412"/>
      <c r="EW297" s="412"/>
      <c r="EX297" s="412"/>
      <c r="EY297" s="412"/>
      <c r="EZ297" s="412"/>
      <c r="FA297" s="412"/>
      <c r="FB297" s="412"/>
      <c r="FC297" s="412"/>
      <c r="FD297" s="412"/>
      <c r="FE297" s="412"/>
      <c r="FF297" s="412"/>
      <c r="FG297" s="412"/>
      <c r="FH297" s="412"/>
      <c r="FI297" s="412"/>
      <c r="FJ297" s="412"/>
      <c r="FK297" s="412"/>
      <c r="FL297" s="412"/>
      <c r="FM297" s="412"/>
      <c r="FN297" s="412"/>
      <c r="FO297" s="412"/>
      <c r="FP297" s="412"/>
      <c r="FQ297" s="412"/>
      <c r="FR297" s="412"/>
      <c r="FS297" s="412"/>
      <c r="FT297" s="412"/>
      <c r="FU297" s="412"/>
      <c r="FV297" s="412"/>
      <c r="FW297" s="412"/>
      <c r="FX297" s="412"/>
      <c r="FY297" s="412"/>
      <c r="FZ297" s="412"/>
      <c r="GA297" s="412"/>
      <c r="GB297" s="412"/>
      <c r="GC297" s="412"/>
      <c r="GD297" s="412"/>
      <c r="GE297" s="412"/>
      <c r="GF297" s="412"/>
      <c r="GG297" s="412"/>
      <c r="GH297" s="412"/>
      <c r="GI297" s="412"/>
      <c r="GJ297" s="412"/>
      <c r="GK297" s="412"/>
      <c r="GL297" s="412"/>
      <c r="GM297" s="412"/>
      <c r="GN297" s="412"/>
      <c r="GO297" s="412"/>
      <c r="GP297" s="412"/>
      <c r="GQ297" s="412"/>
      <c r="GR297" s="412"/>
      <c r="GS297" s="412"/>
      <c r="GT297" s="412"/>
      <c r="GU297" s="412"/>
      <c r="GV297" s="412"/>
      <c r="GW297" s="412"/>
      <c r="GX297" s="412"/>
      <c r="GY297" s="412"/>
      <c r="GZ297" s="412"/>
      <c r="HA297" s="412"/>
      <c r="HB297" s="412"/>
      <c r="HC297" s="412"/>
      <c r="HD297" s="412"/>
      <c r="HE297" s="412"/>
      <c r="HF297" s="412"/>
      <c r="HG297" s="412"/>
      <c r="HH297" s="412"/>
      <c r="HI297" s="412"/>
      <c r="HJ297" s="412"/>
      <c r="HK297" s="412"/>
      <c r="HL297" s="412"/>
      <c r="HM297" s="412"/>
      <c r="HN297" s="412"/>
      <c r="HO297" s="412"/>
      <c r="HP297" s="412"/>
      <c r="HQ297" s="412"/>
      <c r="HR297" s="412"/>
      <c r="HS297" s="412"/>
      <c r="HT297" s="412"/>
      <c r="HU297" s="412"/>
      <c r="HV297" s="412"/>
      <c r="HW297" s="412"/>
      <c r="HX297" s="412"/>
      <c r="HY297" s="412"/>
      <c r="HZ297" s="412"/>
      <c r="IA297" s="412"/>
      <c r="IB297" s="412"/>
      <c r="IC297" s="412"/>
      <c r="ID297" s="412"/>
      <c r="IE297" s="412"/>
      <c r="IF297" s="412"/>
      <c r="IG297" s="412"/>
      <c r="IH297" s="412"/>
      <c r="II297" s="412"/>
      <c r="IJ297" s="412"/>
      <c r="IK297" s="412"/>
      <c r="IL297" s="412"/>
      <c r="IM297" s="412"/>
      <c r="IN297" s="412"/>
      <c r="IO297" s="412"/>
      <c r="IP297" s="412"/>
      <c r="IQ297" s="412"/>
      <c r="IR297" s="412"/>
      <c r="IS297" s="412"/>
      <c r="IT297" s="412"/>
      <c r="IU297" s="412"/>
      <c r="IV297" s="412"/>
      <c r="IW297" s="412"/>
      <c r="IX297" s="412"/>
      <c r="IY297" s="412"/>
      <c r="IZ297" s="412"/>
      <c r="JA297" s="412"/>
      <c r="JB297" s="412"/>
      <c r="JC297" s="412"/>
      <c r="JD297" s="412"/>
      <c r="JE297" s="412"/>
      <c r="JF297" s="412"/>
      <c r="JG297" s="412"/>
      <c r="JH297" s="412"/>
      <c r="JI297" s="412"/>
      <c r="JJ297" s="412"/>
      <c r="JK297" s="412"/>
      <c r="JL297" s="412"/>
      <c r="JM297" s="412"/>
      <c r="JN297" s="412"/>
      <c r="JO297" s="412"/>
      <c r="JP297" s="412"/>
      <c r="JQ297" s="412"/>
      <c r="JR297" s="412"/>
      <c r="JS297" s="412"/>
      <c r="JT297" s="412"/>
      <c r="JU297" s="412"/>
      <c r="JV297" s="412"/>
      <c r="JW297" s="412"/>
      <c r="JX297" s="412"/>
      <c r="JY297" s="412"/>
      <c r="JZ297" s="412"/>
      <c r="KA297" s="412"/>
      <c r="KB297" s="412"/>
      <c r="KC297" s="412"/>
      <c r="KD297" s="412"/>
      <c r="KE297" s="412"/>
      <c r="KF297" s="412"/>
      <c r="KG297" s="412"/>
      <c r="KH297" s="412"/>
      <c r="KI297" s="412"/>
      <c r="KJ297" s="412"/>
      <c r="KK297" s="412"/>
      <c r="KL297" s="412"/>
      <c r="KM297" s="412"/>
      <c r="KN297" s="412"/>
      <c r="KO297" s="412"/>
      <c r="KP297" s="412"/>
      <c r="KQ297" s="412"/>
      <c r="KR297" s="412"/>
      <c r="KS297" s="412"/>
      <c r="KT297" s="412"/>
      <c r="KU297" s="412"/>
      <c r="KV297" s="412"/>
      <c r="KW297" s="412"/>
      <c r="KX297" s="412"/>
      <c r="KY297" s="412"/>
      <c r="KZ297" s="412"/>
      <c r="LA297" s="412"/>
      <c r="LB297" s="412"/>
      <c r="LC297" s="412"/>
      <c r="LD297" s="412"/>
      <c r="LE297" s="412"/>
      <c r="LF297" s="412"/>
      <c r="LG297" s="412"/>
      <c r="LH297" s="412"/>
      <c r="LI297" s="412"/>
      <c r="LJ297" s="412"/>
      <c r="LK297" s="412"/>
      <c r="LL297" s="412"/>
      <c r="LM297" s="412"/>
      <c r="LN297" s="412"/>
      <c r="LO297" s="412"/>
      <c r="LP297" s="412"/>
      <c r="LQ297" s="412"/>
      <c r="LR297" s="412"/>
      <c r="LS297" s="412"/>
      <c r="LT297" s="412"/>
      <c r="LU297" s="412"/>
      <c r="LV297" s="412"/>
      <c r="LW297" s="412"/>
      <c r="LX297" s="412"/>
      <c r="LY297" s="412"/>
      <c r="LZ297" s="412"/>
      <c r="MA297" s="412"/>
      <c r="MB297" s="412"/>
      <c r="MC297" s="412"/>
      <c r="MD297" s="412"/>
      <c r="ME297" s="412"/>
      <c r="MF297" s="412"/>
      <c r="MG297" s="412"/>
      <c r="MH297" s="412"/>
      <c r="MI297" s="412"/>
      <c r="MJ297" s="412"/>
      <c r="MK297" s="412"/>
      <c r="ML297" s="412"/>
      <c r="MM297" s="412"/>
      <c r="MN297" s="412"/>
      <c r="MO297" s="412"/>
      <c r="MP297" s="412"/>
      <c r="MQ297" s="412"/>
      <c r="MR297" s="412"/>
      <c r="MS297" s="412"/>
      <c r="MT297" s="412"/>
      <c r="MU297" s="412"/>
      <c r="MV297" s="412"/>
      <c r="MW297" s="412"/>
      <c r="MX297" s="412"/>
      <c r="MY297" s="412"/>
      <c r="MZ297" s="412"/>
      <c r="NA297" s="412"/>
      <c r="NB297" s="412"/>
      <c r="NC297" s="412"/>
      <c r="ND297" s="412"/>
      <c r="NE297" s="412"/>
      <c r="NF297" s="412"/>
      <c r="NG297" s="412"/>
      <c r="NH297" s="412"/>
      <c r="NI297" s="412"/>
      <c r="NJ297" s="412"/>
      <c r="NK297" s="412"/>
      <c r="NL297" s="412"/>
      <c r="NM297" s="412"/>
      <c r="NN297" s="412"/>
      <c r="NO297" s="412"/>
      <c r="NP297" s="412"/>
      <c r="NQ297" s="412"/>
      <c r="NR297" s="412"/>
      <c r="NS297" s="412"/>
      <c r="NT297" s="412"/>
      <c r="NU297" s="412"/>
      <c r="NV297" s="412"/>
      <c r="NW297" s="412"/>
      <c r="NX297" s="412"/>
      <c r="NY297" s="412"/>
      <c r="NZ297" s="412"/>
      <c r="OA297" s="412"/>
      <c r="OB297" s="412"/>
      <c r="OC297" s="412"/>
      <c r="OD297" s="412"/>
      <c r="OE297" s="412"/>
      <c r="OF297" s="412"/>
      <c r="OG297" s="412"/>
      <c r="OH297" s="412"/>
      <c r="OI297" s="412"/>
      <c r="OJ297" s="412"/>
      <c r="OK297" s="412"/>
      <c r="OL297" s="412"/>
      <c r="OM297" s="412"/>
      <c r="ON297" s="412"/>
      <c r="OO297" s="412"/>
      <c r="OP297" s="412"/>
      <c r="OQ297" s="412"/>
      <c r="OR297" s="412"/>
      <c r="OS297" s="412"/>
      <c r="OT297" s="412"/>
      <c r="OU297" s="412"/>
      <c r="OV297" s="412"/>
      <c r="OW297" s="412"/>
      <c r="OX297" s="412"/>
      <c r="OY297" s="412"/>
      <c r="OZ297" s="412"/>
      <c r="PA297" s="412"/>
      <c r="PB297" s="412"/>
      <c r="PC297" s="412"/>
      <c r="PD297" s="412"/>
      <c r="PE297" s="412"/>
      <c r="PF297" s="412"/>
      <c r="PG297" s="412"/>
      <c r="PH297" s="412"/>
      <c r="PI297" s="412"/>
      <c r="PJ297" s="412"/>
      <c r="PK297" s="412"/>
      <c r="PL297" s="412"/>
      <c r="PM297" s="412"/>
      <c r="PN297" s="412"/>
      <c r="PO297" s="412"/>
      <c r="PP297" s="412"/>
      <c r="PQ297" s="412"/>
      <c r="PR297" s="412"/>
      <c r="PS297" s="412"/>
      <c r="PT297" s="412"/>
      <c r="PU297" s="412"/>
      <c r="PV297" s="412"/>
      <c r="PW297" s="412"/>
      <c r="PX297" s="412"/>
      <c r="PY297" s="412"/>
      <c r="PZ297" s="412"/>
      <c r="QA297" s="412"/>
      <c r="QB297" s="412"/>
      <c r="QC297" s="412"/>
      <c r="QD297" s="412"/>
      <c r="QE297" s="412"/>
      <c r="QF297" s="412"/>
      <c r="QG297" s="412"/>
      <c r="QH297" s="412"/>
      <c r="QI297" s="412"/>
      <c r="QJ297" s="412"/>
      <c r="QK297" s="412"/>
      <c r="QL297" s="412"/>
      <c r="QM297" s="412"/>
      <c r="QN297" s="412"/>
      <c r="QO297" s="412"/>
      <c r="QP297" s="412"/>
      <c r="QQ297" s="412"/>
      <c r="QR297" s="412"/>
      <c r="QS297" s="412"/>
      <c r="QT297" s="412"/>
      <c r="QU297" s="412"/>
      <c r="QV297" s="412"/>
      <c r="QW297" s="412"/>
      <c r="QX297" s="412"/>
      <c r="QY297" s="412"/>
      <c r="QZ297" s="412"/>
      <c r="RA297" s="412"/>
      <c r="RB297" s="412"/>
      <c r="RC297" s="412"/>
      <c r="RD297" s="412"/>
      <c r="RE297" s="412"/>
      <c r="RF297" s="412"/>
      <c r="RG297" s="412"/>
      <c r="RH297" s="412"/>
      <c r="RI297" s="412"/>
      <c r="RJ297" s="412"/>
      <c r="RK297" s="412"/>
      <c r="RL297" s="412"/>
      <c r="RM297" s="412"/>
      <c r="RN297" s="412"/>
      <c r="RO297" s="412"/>
      <c r="RP297" s="412"/>
      <c r="RQ297" s="412"/>
      <c r="RR297" s="412"/>
      <c r="RS297" s="412"/>
      <c r="RT297" s="412"/>
      <c r="RU297" s="412"/>
      <c r="RV297" s="412"/>
      <c r="RW297" s="412"/>
      <c r="RX297" s="412"/>
      <c r="RY297" s="412"/>
      <c r="RZ297" s="412"/>
      <c r="SA297" s="412"/>
      <c r="SB297" s="412"/>
      <c r="SC297" s="412"/>
      <c r="SD297" s="412"/>
      <c r="SE297" s="412"/>
      <c r="SF297" s="412"/>
      <c r="SG297" s="412"/>
      <c r="SH297" s="412"/>
      <c r="SI297" s="412"/>
      <c r="SJ297" s="412"/>
      <c r="SK297" s="412"/>
      <c r="SL297" s="412"/>
      <c r="SM297" s="412"/>
      <c r="SN297" s="412"/>
      <c r="SO297" s="412"/>
      <c r="SP297" s="412"/>
      <c r="SQ297" s="412"/>
      <c r="SR297" s="412"/>
      <c r="SS297" s="412"/>
      <c r="ST297" s="412"/>
      <c r="SU297" s="412"/>
      <c r="SV297" s="412"/>
      <c r="SW297" s="412"/>
      <c r="SX297" s="412"/>
      <c r="SY297" s="412"/>
      <c r="SZ297" s="412"/>
      <c r="TA297" s="412"/>
      <c r="TB297" s="412"/>
      <c r="TC297" s="412"/>
      <c r="TD297" s="412"/>
      <c r="TE297" s="412"/>
      <c r="TF297" s="412"/>
      <c r="TG297" s="412"/>
      <c r="TH297" s="412"/>
      <c r="TI297" s="412"/>
      <c r="TJ297" s="412"/>
      <c r="TK297" s="412"/>
      <c r="TL297" s="412"/>
      <c r="TM297" s="412"/>
      <c r="TN297" s="412"/>
      <c r="TO297" s="412"/>
      <c r="TP297" s="412"/>
      <c r="TQ297" s="412"/>
      <c r="TR297" s="412"/>
      <c r="TS297" s="412"/>
      <c r="TT297" s="412"/>
      <c r="TU297" s="412"/>
      <c r="TV297" s="412"/>
      <c r="TW297" s="412"/>
      <c r="TX297" s="412"/>
      <c r="TY297" s="412"/>
      <c r="TZ297" s="412"/>
      <c r="UA297" s="412"/>
      <c r="UB297" s="412"/>
      <c r="UC297" s="412"/>
      <c r="UD297" s="412"/>
      <c r="UE297" s="412"/>
      <c r="UF297" s="412"/>
      <c r="UG297" s="412"/>
      <c r="UH297" s="412"/>
      <c r="UI297" s="412"/>
      <c r="UJ297" s="412"/>
      <c r="UK297" s="412"/>
      <c r="UL297" s="412"/>
      <c r="UM297" s="412"/>
      <c r="UN297" s="412"/>
      <c r="UO297" s="412"/>
      <c r="UP297" s="412"/>
      <c r="UQ297" s="412"/>
      <c r="UR297" s="412"/>
      <c r="US297" s="412"/>
      <c r="UT297" s="412"/>
      <c r="UU297" s="412"/>
      <c r="UV297" s="412"/>
      <c r="UW297" s="412"/>
      <c r="UX297" s="412"/>
      <c r="UY297" s="412"/>
      <c r="UZ297" s="412"/>
      <c r="VA297" s="412"/>
      <c r="VB297" s="412"/>
      <c r="VC297" s="412"/>
      <c r="VD297" s="412"/>
      <c r="VE297" s="412"/>
      <c r="VF297" s="412"/>
      <c r="VG297" s="412"/>
      <c r="VH297" s="412"/>
      <c r="VI297" s="412"/>
      <c r="VJ297" s="412"/>
      <c r="VK297" s="412"/>
      <c r="VL297" s="412"/>
      <c r="VM297" s="412"/>
      <c r="VN297" s="412"/>
      <c r="VO297" s="412"/>
      <c r="VP297" s="412"/>
      <c r="VQ297" s="412"/>
      <c r="VR297" s="412"/>
      <c r="VS297" s="412"/>
      <c r="VT297" s="412"/>
      <c r="VU297" s="412"/>
      <c r="VV297" s="412"/>
      <c r="VW297" s="412"/>
      <c r="VX297" s="412"/>
      <c r="VY297" s="412"/>
      <c r="VZ297" s="412"/>
      <c r="WA297" s="412"/>
      <c r="WB297" s="412"/>
      <c r="WC297" s="412"/>
      <c r="WD297" s="412"/>
      <c r="WE297" s="412"/>
      <c r="WF297" s="412"/>
      <c r="WG297" s="412"/>
      <c r="WH297" s="412"/>
      <c r="WI297" s="412"/>
      <c r="WJ297" s="412"/>
      <c r="WK297" s="412"/>
      <c r="WL297" s="412"/>
      <c r="WM297" s="412"/>
      <c r="WN297" s="412"/>
      <c r="WO297" s="412"/>
      <c r="WP297" s="412"/>
      <c r="WQ297" s="412"/>
      <c r="WR297" s="412"/>
      <c r="WS297" s="412"/>
      <c r="WT297" s="412"/>
      <c r="WU297" s="412"/>
      <c r="WV297" s="412"/>
      <c r="WW297" s="412"/>
      <c r="WX297" s="412"/>
      <c r="WY297" s="412"/>
      <c r="WZ297" s="412"/>
      <c r="XA297" s="412"/>
      <c r="XB297" s="412"/>
      <c r="XC297" s="412"/>
      <c r="XD297" s="412"/>
      <c r="XE297" s="412"/>
      <c r="XF297" s="412"/>
      <c r="XG297" s="412"/>
      <c r="XH297" s="412"/>
      <c r="XI297" s="412"/>
      <c r="XJ297" s="412"/>
      <c r="XK297" s="412"/>
      <c r="XL297" s="412"/>
      <c r="XM297" s="412"/>
      <c r="XN297" s="412"/>
      <c r="XO297" s="412"/>
      <c r="XP297" s="412"/>
      <c r="XQ297" s="412"/>
      <c r="XR297" s="412"/>
      <c r="XS297" s="412"/>
      <c r="XT297" s="412"/>
      <c r="XU297" s="412"/>
      <c r="XV297" s="412"/>
      <c r="XW297" s="412"/>
      <c r="XX297" s="412"/>
      <c r="XY297" s="412"/>
      <c r="XZ297" s="412"/>
      <c r="YA297" s="412"/>
      <c r="YB297" s="412"/>
      <c r="YC297" s="412"/>
      <c r="YD297" s="412"/>
      <c r="YE297" s="412"/>
      <c r="YF297" s="412"/>
      <c r="YG297" s="412"/>
      <c r="YH297" s="412"/>
      <c r="YI297" s="412"/>
      <c r="YJ297" s="412"/>
      <c r="YK297" s="412"/>
      <c r="YL297" s="412"/>
      <c r="YM297" s="412"/>
      <c r="YN297" s="412"/>
      <c r="YO297" s="412"/>
      <c r="YP297" s="412"/>
      <c r="YQ297" s="412"/>
      <c r="YR297" s="412"/>
      <c r="YS297" s="412"/>
      <c r="YT297" s="412"/>
      <c r="YU297" s="412"/>
      <c r="YV297" s="412"/>
      <c r="YW297" s="412"/>
      <c r="YX297" s="412"/>
      <c r="YY297" s="412"/>
      <c r="YZ297" s="412"/>
      <c r="ZA297" s="412"/>
      <c r="ZB297" s="412"/>
      <c r="ZC297" s="412"/>
      <c r="ZD297" s="412"/>
      <c r="ZE297" s="412"/>
      <c r="ZF297" s="412"/>
      <c r="ZG297" s="412"/>
      <c r="ZH297" s="412"/>
      <c r="ZI297" s="412"/>
      <c r="ZJ297" s="412"/>
      <c r="ZK297" s="412"/>
      <c r="ZL297" s="412"/>
      <c r="ZM297" s="412"/>
      <c r="ZN297" s="412"/>
      <c r="ZO297" s="412"/>
      <c r="ZP297" s="412"/>
      <c r="ZQ297" s="412"/>
      <c r="ZR297" s="412"/>
      <c r="ZS297" s="412"/>
      <c r="ZT297" s="412"/>
      <c r="ZU297" s="412"/>
      <c r="ZV297" s="412"/>
      <c r="ZW297" s="412"/>
      <c r="ZX297" s="412"/>
      <c r="ZY297" s="412"/>
      <c r="ZZ297" s="412"/>
      <c r="AAA297" s="412"/>
      <c r="AAB297" s="412"/>
      <c r="AAC297" s="412"/>
      <c r="AAD297" s="412"/>
      <c r="AAE297" s="412"/>
      <c r="AAF297" s="412"/>
      <c r="AAG297" s="412"/>
      <c r="AAH297" s="412"/>
      <c r="AAI297" s="412"/>
      <c r="AAJ297" s="412"/>
      <c r="AAK297" s="412"/>
      <c r="AAL297" s="412"/>
      <c r="AAM297" s="412"/>
      <c r="AAN297" s="412"/>
      <c r="AAO297" s="412"/>
      <c r="AAP297" s="412"/>
      <c r="AAQ297" s="412"/>
      <c r="AAR297" s="412"/>
      <c r="AAS297" s="412"/>
      <c r="AAT297" s="412"/>
      <c r="AAU297" s="412"/>
      <c r="AAV297" s="412"/>
      <c r="AAW297" s="412"/>
      <c r="AAX297" s="412"/>
      <c r="AAY297" s="412"/>
      <c r="AAZ297" s="412"/>
      <c r="ABA297" s="412"/>
      <c r="ABB297" s="412"/>
      <c r="ABC297" s="412"/>
      <c r="ABD297" s="412"/>
      <c r="ABE297" s="412"/>
      <c r="ABF297" s="412"/>
      <c r="ABG297" s="412"/>
      <c r="ABH297" s="412"/>
      <c r="ABI297" s="412"/>
      <c r="ABJ297" s="412"/>
      <c r="ABK297" s="412"/>
      <c r="ABL297" s="412"/>
      <c r="ABM297" s="412"/>
      <c r="ABN297" s="412"/>
      <c r="ABO297" s="412"/>
      <c r="ABP297" s="412"/>
      <c r="ABQ297" s="412"/>
      <c r="ABR297" s="412"/>
      <c r="ABS297" s="412"/>
      <c r="ABT297" s="412"/>
      <c r="ABU297" s="412"/>
      <c r="ABV297" s="412"/>
      <c r="ABW297" s="412"/>
      <c r="ABX297" s="412"/>
      <c r="ABY297" s="412"/>
      <c r="ABZ297" s="412"/>
      <c r="ACA297" s="412"/>
      <c r="ACB297" s="412"/>
      <c r="ACC297" s="412"/>
      <c r="ACD297" s="412"/>
      <c r="ACE297" s="412"/>
      <c r="ACF297" s="412"/>
      <c r="ACG297" s="412"/>
      <c r="ACH297" s="412"/>
      <c r="ACI297" s="412"/>
      <c r="ACJ297" s="412"/>
      <c r="ACK297" s="412"/>
      <c r="ACL297" s="412"/>
      <c r="ACM297" s="412"/>
      <c r="ACN297" s="412"/>
      <c r="ACO297" s="412"/>
      <c r="ACP297" s="412"/>
      <c r="ACQ297" s="412"/>
      <c r="ACR297" s="412"/>
      <c r="ACS297" s="412"/>
      <c r="ACT297" s="412"/>
      <c r="ACU297" s="412"/>
      <c r="ACV297" s="412"/>
      <c r="ACW297" s="412"/>
      <c r="ACX297" s="412"/>
      <c r="ACY297" s="412"/>
      <c r="ACZ297" s="412"/>
      <c r="ADA297" s="412"/>
      <c r="ADB297" s="412"/>
      <c r="ADC297" s="412"/>
      <c r="ADD297" s="412"/>
      <c r="ADE297" s="412"/>
      <c r="ADF297" s="412"/>
      <c r="ADG297" s="412"/>
      <c r="ADH297" s="412"/>
      <c r="ADI297" s="412"/>
      <c r="ADJ297" s="412"/>
      <c r="ADK297" s="412"/>
      <c r="ADL297" s="412"/>
      <c r="ADM297" s="412"/>
      <c r="ADN297" s="412"/>
      <c r="ADO297" s="412"/>
      <c r="ADP297" s="412"/>
      <c r="ADQ297" s="412"/>
      <c r="ADR297" s="412"/>
      <c r="ADS297" s="412"/>
      <c r="ADT297" s="412"/>
      <c r="ADU297" s="412"/>
      <c r="ADV297" s="412"/>
      <c r="ADW297" s="412"/>
      <c r="ADX297" s="412"/>
      <c r="ADY297" s="412"/>
      <c r="ADZ297" s="412"/>
      <c r="AEA297" s="412"/>
      <c r="AEB297" s="412"/>
      <c r="AEC297" s="412"/>
      <c r="AED297" s="412"/>
      <c r="AEE297" s="412"/>
      <c r="AEF297" s="412"/>
      <c r="AEG297" s="412"/>
      <c r="AEH297" s="412"/>
      <c r="AEI297" s="412"/>
      <c r="AEJ297" s="412"/>
      <c r="AEK297" s="412"/>
      <c r="AEL297" s="412"/>
      <c r="AEM297" s="412"/>
      <c r="AEN297" s="412"/>
      <c r="AEO297" s="412"/>
      <c r="AEP297" s="412"/>
      <c r="AEQ297" s="412"/>
      <c r="AER297" s="412"/>
      <c r="AES297" s="412"/>
      <c r="AET297" s="412"/>
      <c r="AEU297" s="412"/>
      <c r="AEV297" s="412"/>
      <c r="AEW297" s="412"/>
      <c r="AEX297" s="412"/>
      <c r="AEY297" s="412"/>
      <c r="AEZ297" s="412"/>
      <c r="AFA297" s="412"/>
      <c r="AFB297" s="412"/>
      <c r="AFC297" s="412"/>
      <c r="AFD297" s="412"/>
      <c r="AFE297" s="412"/>
      <c r="AFF297" s="412"/>
      <c r="AFG297" s="412"/>
      <c r="AFH297" s="412"/>
      <c r="AFI297" s="412"/>
      <c r="AFJ297" s="412"/>
      <c r="AFK297" s="412"/>
      <c r="AFL297" s="412"/>
      <c r="AFM297" s="412"/>
      <c r="AFN297" s="412"/>
      <c r="AFO297" s="412"/>
      <c r="AFP297" s="412"/>
      <c r="AFQ297" s="412"/>
      <c r="AFR297" s="412"/>
      <c r="AFS297" s="412"/>
      <c r="AFT297" s="412"/>
      <c r="AFU297" s="412"/>
      <c r="AFV297" s="412"/>
      <c r="AFW297" s="412"/>
      <c r="AFX297" s="412"/>
      <c r="AFY297" s="412"/>
      <c r="AFZ297" s="412"/>
      <c r="AGA297" s="412"/>
      <c r="AGB297" s="412"/>
      <c r="AGC297" s="412"/>
      <c r="AGD297" s="412"/>
      <c r="AGE297" s="412"/>
      <c r="AGF297" s="412"/>
      <c r="AGG297" s="412"/>
      <c r="AGH297" s="412"/>
      <c r="AGI297" s="412"/>
      <c r="AGJ297" s="412"/>
      <c r="AGK297" s="412"/>
      <c r="AGL297" s="412"/>
      <c r="AGM297" s="412"/>
      <c r="AGN297" s="412"/>
      <c r="AGO297" s="412"/>
      <c r="AGP297" s="412"/>
      <c r="AGQ297" s="412"/>
      <c r="AGR297" s="412"/>
      <c r="AGS297" s="412"/>
      <c r="AGT297" s="412"/>
      <c r="AGU297" s="412"/>
      <c r="AGV297" s="412"/>
      <c r="AGW297" s="412"/>
      <c r="AGX297" s="412"/>
      <c r="AGY297" s="412"/>
      <c r="AGZ297" s="412"/>
      <c r="AHA297" s="412"/>
      <c r="AHB297" s="412"/>
      <c r="AHC297" s="412"/>
      <c r="AHD297" s="412"/>
      <c r="AHE297" s="412"/>
      <c r="AHF297" s="412"/>
      <c r="AHG297" s="412"/>
      <c r="AHH297" s="412"/>
      <c r="AHI297" s="412"/>
      <c r="AHJ297" s="412"/>
      <c r="AHK297" s="412"/>
      <c r="AHL297" s="412"/>
      <c r="AHM297" s="412"/>
      <c r="AHN297" s="412"/>
      <c r="AHO297" s="412"/>
      <c r="AHP297" s="412"/>
      <c r="AHQ297" s="412"/>
      <c r="AHR297" s="412"/>
      <c r="AHS297" s="412"/>
      <c r="AHT297" s="412"/>
      <c r="AHU297" s="412"/>
      <c r="AHV297" s="412"/>
      <c r="AHW297" s="412"/>
      <c r="AHX297" s="412"/>
      <c r="AHY297" s="412"/>
      <c r="AHZ297" s="412"/>
      <c r="AIA297" s="412"/>
      <c r="AIB297" s="412"/>
      <c r="AIC297" s="412"/>
      <c r="AID297" s="412"/>
      <c r="AIE297" s="412"/>
      <c r="AIF297" s="412"/>
      <c r="AIG297" s="412"/>
      <c r="AIH297" s="412"/>
      <c r="AII297" s="412"/>
      <c r="AIJ297" s="412"/>
      <c r="AIK297" s="412"/>
      <c r="AIL297" s="412"/>
      <c r="AIM297" s="412"/>
      <c r="AIN297" s="412"/>
      <c r="AIO297" s="412"/>
      <c r="AIP297" s="412"/>
      <c r="AIQ297" s="412"/>
      <c r="AIR297" s="412"/>
      <c r="AIS297" s="412"/>
      <c r="AIT297" s="412"/>
      <c r="AIU297" s="412"/>
      <c r="AIV297" s="412"/>
      <c r="AIW297" s="412"/>
      <c r="AIX297" s="412"/>
      <c r="AIY297" s="412"/>
      <c r="AIZ297" s="412"/>
      <c r="AJA297" s="412"/>
      <c r="AJB297" s="412"/>
      <c r="AJC297" s="412"/>
      <c r="AJD297" s="412"/>
      <c r="AJE297" s="412"/>
      <c r="AJF297" s="412"/>
      <c r="AJG297" s="412"/>
      <c r="AJH297" s="412"/>
      <c r="AJI297" s="412"/>
      <c r="AJJ297" s="412"/>
      <c r="AJK297" s="412"/>
      <c r="AJL297" s="412"/>
      <c r="AJM297" s="412"/>
      <c r="AJN297" s="412"/>
      <c r="AJO297" s="412"/>
      <c r="AJP297" s="412"/>
      <c r="AJQ297" s="412"/>
      <c r="AJR297" s="412"/>
      <c r="AJS297" s="412"/>
      <c r="AJT297" s="412"/>
      <c r="AJU297" s="412"/>
      <c r="AJV297" s="412"/>
      <c r="AJW297" s="412"/>
      <c r="AJX297" s="412"/>
      <c r="AJY297" s="412"/>
      <c r="AJZ297" s="412"/>
      <c r="AKA297" s="412"/>
      <c r="AKB297" s="412"/>
      <c r="AKC297" s="412"/>
      <c r="AKD297" s="412"/>
      <c r="AKE297" s="412"/>
      <c r="AKF297" s="412"/>
      <c r="AKG297" s="412"/>
      <c r="AKH297" s="412"/>
      <c r="AKI297" s="412"/>
      <c r="AKJ297" s="412"/>
      <c r="AKK297" s="412"/>
      <c r="AKL297" s="412"/>
      <c r="AKM297" s="412"/>
      <c r="AKN297" s="412"/>
      <c r="AKO297" s="412"/>
      <c r="AKP297" s="412"/>
      <c r="AKQ297" s="412"/>
      <c r="AKR297" s="412"/>
      <c r="AKS297" s="412"/>
      <c r="AKT297" s="412"/>
      <c r="AKU297" s="412"/>
      <c r="AKV297" s="412"/>
      <c r="AKW297" s="412"/>
      <c r="AKX297" s="412"/>
      <c r="AKY297" s="412"/>
      <c r="AKZ297" s="412"/>
      <c r="ALA297" s="412"/>
      <c r="ALB297" s="412"/>
      <c r="ALC297" s="412"/>
      <c r="ALD297" s="412"/>
      <c r="ALE297" s="412"/>
      <c r="ALF297" s="412"/>
      <c r="ALG297" s="412"/>
      <c r="ALH297" s="412"/>
      <c r="ALI297" s="412"/>
      <c r="ALJ297" s="412"/>
      <c r="ALK297" s="412"/>
      <c r="ALL297" s="412"/>
      <c r="ALM297" s="412"/>
      <c r="ALN297" s="412"/>
      <c r="ALO297" s="412"/>
      <c r="ALP297" s="412"/>
      <c r="ALQ297" s="412"/>
      <c r="ALR297" s="412"/>
      <c r="ALS297" s="412"/>
      <c r="ALT297" s="412"/>
      <c r="ALU297" s="412"/>
      <c r="ALV297" s="412"/>
      <c r="ALW297" s="412"/>
      <c r="ALX297" s="412"/>
      <c r="ALY297" s="412"/>
      <c r="ALZ297" s="412"/>
      <c r="AMA297" s="412"/>
      <c r="AMB297" s="412"/>
      <c r="AMC297" s="412"/>
      <c r="AMD297" s="412"/>
      <c r="AME297" s="412"/>
      <c r="AMF297" s="412"/>
      <c r="AMG297" s="412"/>
      <c r="AMH297" s="412"/>
    </row>
    <row r="298" spans="1:1024" x14ac:dyDescent="0.25">
      <c r="A298" s="242" t="s">
        <v>1032</v>
      </c>
      <c r="B298" s="163">
        <v>297</v>
      </c>
      <c r="C298" s="162" t="s">
        <v>1033</v>
      </c>
      <c r="D298" s="176" t="s">
        <v>1034</v>
      </c>
      <c r="E298" s="429"/>
      <c r="F298" s="201"/>
      <c r="G298" s="180"/>
      <c r="H298" s="180"/>
      <c r="I298" s="319">
        <v>5.2</v>
      </c>
      <c r="J298" s="366"/>
      <c r="K298" s="140"/>
      <c r="L298" s="140"/>
      <c r="M298" s="140"/>
      <c r="N298" s="140"/>
      <c r="O298" s="140"/>
      <c r="P298" s="140"/>
      <c r="Q298" s="140"/>
      <c r="R298" s="140"/>
      <c r="S298" s="65"/>
      <c r="T298" s="65"/>
      <c r="U298" s="140"/>
      <c r="V298" s="219">
        <f t="shared" si="171"/>
        <v>100</v>
      </c>
      <c r="W298" s="219">
        <f t="shared" si="163"/>
        <v>100</v>
      </c>
      <c r="X298" s="219">
        <f t="shared" si="172"/>
        <v>100</v>
      </c>
      <c r="Y298" s="219">
        <f t="shared" si="156"/>
        <v>100</v>
      </c>
      <c r="Z298" s="219">
        <f t="shared" si="157"/>
        <v>100</v>
      </c>
      <c r="AA298" s="220">
        <f t="shared" si="169"/>
        <v>100</v>
      </c>
      <c r="AB298" s="220">
        <f t="shared" si="170"/>
        <v>100</v>
      </c>
      <c r="AC298" s="220">
        <f t="shared" si="160"/>
        <v>100</v>
      </c>
      <c r="AD298" s="416">
        <f t="shared" si="168"/>
        <v>100</v>
      </c>
      <c r="AE298" s="416">
        <f t="shared" si="161"/>
        <v>100</v>
      </c>
      <c r="AF298" s="212">
        <f t="shared" si="173"/>
        <v>100</v>
      </c>
      <c r="AG298" s="212">
        <f t="shared" si="174"/>
        <v>100</v>
      </c>
      <c r="AH298" s="212">
        <f t="shared" si="175"/>
        <v>100</v>
      </c>
      <c r="AI298" s="212">
        <f t="shared" si="176"/>
        <v>100</v>
      </c>
      <c r="AJ298" s="231" t="s">
        <v>24951</v>
      </c>
      <c r="AK298" s="163">
        <v>1</v>
      </c>
      <c r="AL298" s="192">
        <v>2</v>
      </c>
      <c r="AM298" s="214"/>
      <c r="AN298" s="185">
        <v>1</v>
      </c>
      <c r="AO298" s="118"/>
      <c r="AP298" s="118"/>
      <c r="AQ298" s="167" t="s">
        <v>1035</v>
      </c>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8"/>
      <c r="CI298" s="118"/>
      <c r="CJ298" s="118"/>
      <c r="CK298" s="118"/>
      <c r="CL298" s="118"/>
      <c r="CM298" s="118"/>
      <c r="CN298" s="118"/>
      <c r="CO298" s="118"/>
      <c r="CP298" s="118"/>
      <c r="CQ298" s="118"/>
      <c r="CR298" s="118"/>
      <c r="CS298" s="118"/>
      <c r="CT298" s="118"/>
      <c r="CU298" s="118"/>
      <c r="CV298" s="118"/>
      <c r="CW298" s="118"/>
      <c r="CX298" s="118"/>
      <c r="CY298" s="118"/>
      <c r="CZ298" s="118"/>
      <c r="DA298" s="118"/>
      <c r="DB298" s="118"/>
      <c r="DC298" s="118"/>
      <c r="DD298" s="118"/>
      <c r="DE298" s="118"/>
      <c r="DF298" s="118"/>
      <c r="DG298" s="118"/>
      <c r="DH298" s="118"/>
      <c r="DI298" s="118"/>
      <c r="DJ298" s="118"/>
      <c r="DK298" s="118"/>
      <c r="DL298" s="118"/>
      <c r="DM298" s="118"/>
      <c r="DN298" s="118"/>
      <c r="DO298" s="118"/>
      <c r="DP298" s="118"/>
      <c r="DQ298" s="118"/>
      <c r="DR298" s="118"/>
      <c r="DS298" s="118"/>
      <c r="DT298" s="118"/>
      <c r="DU298" s="118"/>
      <c r="DV298" s="118"/>
      <c r="DW298" s="118"/>
      <c r="DX298" s="118"/>
      <c r="DY298" s="118"/>
      <c r="DZ298" s="118"/>
      <c r="EA298" s="118"/>
      <c r="EB298" s="118"/>
      <c r="EC298" s="118"/>
      <c r="ED298" s="118"/>
      <c r="EE298" s="118"/>
      <c r="EF298" s="118"/>
      <c r="EG298" s="118"/>
      <c r="EH298" s="118"/>
      <c r="EI298" s="118"/>
      <c r="EJ298" s="118"/>
      <c r="EK298" s="118"/>
      <c r="EL298" s="118"/>
      <c r="EM298" s="118"/>
      <c r="EN298" s="118"/>
      <c r="EO298" s="118"/>
      <c r="EP298" s="118"/>
      <c r="EQ298" s="118"/>
      <c r="ER298" s="118"/>
      <c r="ES298" s="118"/>
      <c r="ET298" s="118"/>
      <c r="EU298" s="118"/>
      <c r="EV298" s="118"/>
      <c r="EW298" s="118"/>
      <c r="EX298" s="118"/>
      <c r="EY298" s="118"/>
      <c r="EZ298" s="118"/>
      <c r="FA298" s="118"/>
      <c r="FB298" s="118"/>
      <c r="FC298" s="118"/>
      <c r="FD298" s="118"/>
      <c r="FE298" s="118"/>
      <c r="FF298" s="118"/>
      <c r="FG298" s="118"/>
      <c r="FH298" s="118"/>
      <c r="FI298" s="118"/>
      <c r="FJ298" s="118"/>
      <c r="FK298" s="118"/>
      <c r="FL298" s="118"/>
      <c r="FM298" s="118"/>
      <c r="FN298" s="118"/>
      <c r="FO298" s="118"/>
      <c r="FP298" s="118"/>
      <c r="FQ298" s="118"/>
      <c r="FR298" s="118"/>
      <c r="FS298" s="118"/>
      <c r="FT298" s="118"/>
      <c r="FU298" s="118"/>
      <c r="FV298" s="118"/>
      <c r="FW298" s="118"/>
      <c r="FX298" s="118"/>
      <c r="FY298" s="118"/>
      <c r="FZ298" s="118"/>
      <c r="GA298" s="118"/>
      <c r="GB298" s="118"/>
      <c r="GC298" s="118"/>
      <c r="GD298" s="118"/>
      <c r="GE298" s="118"/>
      <c r="GF298" s="118"/>
      <c r="GG298" s="118"/>
      <c r="GH298" s="118"/>
      <c r="GI298" s="118"/>
      <c r="GJ298" s="118"/>
      <c r="GK298" s="118"/>
      <c r="GL298" s="118"/>
      <c r="GM298" s="118"/>
      <c r="GN298" s="118"/>
      <c r="GO298" s="118"/>
      <c r="GP298" s="118"/>
      <c r="GQ298" s="118"/>
      <c r="GR298" s="118"/>
      <c r="GS298" s="118"/>
      <c r="GT298" s="118"/>
      <c r="GU298" s="118"/>
      <c r="GV298" s="118"/>
      <c r="GW298" s="118"/>
      <c r="GX298" s="118"/>
      <c r="GY298" s="118"/>
      <c r="GZ298" s="118"/>
      <c r="HA298" s="118"/>
      <c r="HB298" s="118"/>
      <c r="HC298" s="118"/>
      <c r="HD298" s="118"/>
      <c r="HE298" s="118"/>
      <c r="HF298" s="118"/>
      <c r="HG298" s="118"/>
      <c r="HH298" s="118"/>
      <c r="HI298" s="118"/>
      <c r="HJ298" s="118"/>
      <c r="HK298" s="118"/>
      <c r="HL298" s="118"/>
      <c r="HM298" s="118"/>
      <c r="HN298" s="118"/>
      <c r="HO298" s="118"/>
      <c r="HP298" s="118"/>
      <c r="HQ298" s="118"/>
      <c r="HR298" s="118"/>
      <c r="HS298" s="118"/>
      <c r="HT298" s="118"/>
      <c r="HU298" s="118"/>
      <c r="HV298" s="118"/>
      <c r="HW298" s="118"/>
      <c r="HX298" s="118"/>
      <c r="HY298" s="118"/>
      <c r="HZ298" s="118"/>
      <c r="IA298" s="118"/>
      <c r="IB298" s="118"/>
      <c r="IC298" s="118"/>
      <c r="ID298" s="118"/>
      <c r="IE298" s="118"/>
      <c r="IF298" s="118"/>
      <c r="IG298" s="118"/>
      <c r="IH298" s="118"/>
      <c r="II298" s="118"/>
      <c r="IJ298" s="118"/>
      <c r="IK298" s="118"/>
      <c r="IL298" s="118"/>
      <c r="IM298" s="118"/>
      <c r="IN298" s="118"/>
      <c r="IO298" s="118"/>
      <c r="IP298" s="118"/>
      <c r="IQ298" s="118"/>
      <c r="IR298" s="118"/>
      <c r="IS298" s="118"/>
      <c r="IT298" s="118"/>
      <c r="IU298" s="118"/>
      <c r="IV298" s="118"/>
      <c r="IW298" s="118"/>
      <c r="IX298" s="118"/>
      <c r="IY298" s="118"/>
      <c r="IZ298" s="118"/>
      <c r="JA298" s="118"/>
      <c r="JB298" s="118"/>
      <c r="JC298" s="118"/>
      <c r="JD298" s="118"/>
      <c r="JE298" s="118"/>
      <c r="JF298" s="118"/>
      <c r="JG298" s="118"/>
      <c r="JH298" s="118"/>
      <c r="JI298" s="118"/>
      <c r="JJ298" s="118"/>
      <c r="JK298" s="118"/>
      <c r="JL298" s="118"/>
      <c r="JM298" s="118"/>
      <c r="JN298" s="118"/>
      <c r="JO298" s="118"/>
      <c r="JP298" s="118"/>
      <c r="JQ298" s="118"/>
      <c r="JR298" s="118"/>
      <c r="JS298" s="118"/>
      <c r="JT298" s="118"/>
      <c r="JU298" s="118"/>
      <c r="JV298" s="118"/>
      <c r="JW298" s="118"/>
      <c r="JX298" s="118"/>
      <c r="JY298" s="118"/>
      <c r="JZ298" s="118"/>
      <c r="KA298" s="118"/>
      <c r="KB298" s="118"/>
      <c r="KC298" s="118"/>
      <c r="KD298" s="118"/>
      <c r="KE298" s="118"/>
      <c r="KF298" s="118"/>
      <c r="KG298" s="118"/>
      <c r="KH298" s="118"/>
      <c r="KI298" s="118"/>
      <c r="KJ298" s="118"/>
      <c r="KK298" s="118"/>
      <c r="KL298" s="118"/>
      <c r="KM298" s="118"/>
      <c r="KN298" s="118"/>
      <c r="KO298" s="118"/>
      <c r="KP298" s="118"/>
      <c r="KQ298" s="118"/>
      <c r="KR298" s="118"/>
      <c r="KS298" s="118"/>
      <c r="KT298" s="118"/>
      <c r="KU298" s="118"/>
      <c r="KV298" s="118"/>
      <c r="KW298" s="118"/>
      <c r="KX298" s="118"/>
      <c r="KY298" s="118"/>
      <c r="KZ298" s="118"/>
      <c r="LA298" s="118"/>
      <c r="LB298" s="118"/>
      <c r="LC298" s="118"/>
      <c r="LD298" s="118"/>
      <c r="LE298" s="118"/>
      <c r="LF298" s="118"/>
      <c r="LG298" s="118"/>
      <c r="LH298" s="118"/>
      <c r="LI298" s="118"/>
      <c r="LJ298" s="118"/>
      <c r="LK298" s="118"/>
      <c r="LL298" s="118"/>
      <c r="LM298" s="118"/>
      <c r="LN298" s="118"/>
      <c r="LO298" s="118"/>
      <c r="LP298" s="118"/>
      <c r="LQ298" s="118"/>
      <c r="LR298" s="118"/>
      <c r="LS298" s="118"/>
      <c r="LT298" s="118"/>
      <c r="LU298" s="118"/>
      <c r="LV298" s="118"/>
      <c r="LW298" s="118"/>
      <c r="LX298" s="118"/>
      <c r="LY298" s="118"/>
      <c r="LZ298" s="118"/>
      <c r="MA298" s="118"/>
      <c r="MB298" s="118"/>
      <c r="MC298" s="118"/>
      <c r="MD298" s="118"/>
      <c r="ME298" s="118"/>
      <c r="MF298" s="118"/>
      <c r="MG298" s="118"/>
      <c r="MH298" s="118"/>
      <c r="MI298" s="118"/>
      <c r="MJ298" s="118"/>
      <c r="MK298" s="118"/>
      <c r="ML298" s="118"/>
      <c r="MM298" s="118"/>
      <c r="MN298" s="118"/>
      <c r="MO298" s="118"/>
      <c r="MP298" s="118"/>
      <c r="MQ298" s="118"/>
      <c r="MR298" s="118"/>
      <c r="MS298" s="118"/>
      <c r="MT298" s="118"/>
      <c r="MU298" s="118"/>
      <c r="MV298" s="118"/>
      <c r="MW298" s="118"/>
      <c r="MX298" s="118"/>
      <c r="MY298" s="118"/>
      <c r="MZ298" s="118"/>
      <c r="NA298" s="118"/>
      <c r="NB298" s="118"/>
      <c r="NC298" s="118"/>
      <c r="ND298" s="118"/>
      <c r="NE298" s="118"/>
      <c r="NF298" s="118"/>
      <c r="NG298" s="118"/>
      <c r="NH298" s="118"/>
      <c r="NI298" s="118"/>
      <c r="NJ298" s="118"/>
      <c r="NK298" s="118"/>
      <c r="NL298" s="118"/>
      <c r="NM298" s="118"/>
      <c r="NN298" s="118"/>
      <c r="NO298" s="118"/>
      <c r="NP298" s="118"/>
      <c r="NQ298" s="118"/>
      <c r="NR298" s="118"/>
      <c r="NS298" s="118"/>
      <c r="NT298" s="118"/>
      <c r="NU298" s="118"/>
      <c r="NV298" s="118"/>
      <c r="NW298" s="118"/>
      <c r="NX298" s="118"/>
      <c r="NY298" s="118"/>
      <c r="NZ298" s="118"/>
      <c r="OA298" s="118"/>
      <c r="OB298" s="118"/>
      <c r="OC298" s="118"/>
      <c r="OD298" s="118"/>
      <c r="OE298" s="118"/>
      <c r="OF298" s="118"/>
      <c r="OG298" s="118"/>
      <c r="OH298" s="118"/>
      <c r="OI298" s="118"/>
      <c r="OJ298" s="118"/>
      <c r="OK298" s="118"/>
      <c r="OL298" s="118"/>
      <c r="OM298" s="118"/>
      <c r="ON298" s="118"/>
      <c r="OO298" s="118"/>
      <c r="OP298" s="118"/>
      <c r="OQ298" s="118"/>
      <c r="OR298" s="118"/>
      <c r="OS298" s="118"/>
      <c r="OT298" s="118"/>
      <c r="OU298" s="118"/>
      <c r="OV298" s="118"/>
      <c r="OW298" s="118"/>
      <c r="OX298" s="118"/>
      <c r="OY298" s="118"/>
      <c r="OZ298" s="118"/>
      <c r="PA298" s="118"/>
      <c r="PB298" s="118"/>
      <c r="PC298" s="118"/>
      <c r="PD298" s="118"/>
      <c r="PE298" s="118"/>
      <c r="PF298" s="118"/>
      <c r="PG298" s="118"/>
      <c r="PH298" s="118"/>
      <c r="PI298" s="118"/>
      <c r="PJ298" s="118"/>
      <c r="PK298" s="118"/>
      <c r="PL298" s="118"/>
      <c r="PM298" s="118"/>
      <c r="PN298" s="118"/>
      <c r="PO298" s="118"/>
      <c r="PP298" s="118"/>
      <c r="PQ298" s="118"/>
      <c r="PR298" s="118"/>
      <c r="PS298" s="118"/>
      <c r="PT298" s="118"/>
      <c r="PU298" s="118"/>
      <c r="PV298" s="118"/>
      <c r="PW298" s="118"/>
      <c r="PX298" s="118"/>
      <c r="PY298" s="118"/>
      <c r="PZ298" s="118"/>
      <c r="QA298" s="118"/>
      <c r="QB298" s="118"/>
      <c r="QC298" s="118"/>
      <c r="QD298" s="118"/>
      <c r="QE298" s="118"/>
      <c r="QF298" s="118"/>
      <c r="QG298" s="118"/>
      <c r="QH298" s="118"/>
      <c r="QI298" s="118"/>
      <c r="QJ298" s="118"/>
      <c r="QK298" s="118"/>
      <c r="QL298" s="118"/>
      <c r="QM298" s="118"/>
      <c r="QN298" s="118"/>
      <c r="QO298" s="118"/>
      <c r="QP298" s="118"/>
      <c r="QQ298" s="118"/>
      <c r="QR298" s="118"/>
      <c r="QS298" s="118"/>
      <c r="QT298" s="118"/>
      <c r="QU298" s="118"/>
      <c r="QV298" s="118"/>
      <c r="QW298" s="118"/>
      <c r="QX298" s="118"/>
      <c r="QY298" s="118"/>
      <c r="QZ298" s="118"/>
      <c r="RA298" s="118"/>
      <c r="RB298" s="118"/>
      <c r="RC298" s="118"/>
      <c r="RD298" s="118"/>
      <c r="RE298" s="118"/>
      <c r="RF298" s="118"/>
      <c r="RG298" s="118"/>
      <c r="RH298" s="118"/>
      <c r="RI298" s="118"/>
      <c r="RJ298" s="118"/>
      <c r="RK298" s="118"/>
      <c r="RL298" s="118"/>
      <c r="RM298" s="118"/>
      <c r="RN298" s="118"/>
      <c r="RO298" s="118"/>
      <c r="RP298" s="118"/>
      <c r="RQ298" s="118"/>
      <c r="RR298" s="118"/>
      <c r="RS298" s="118"/>
      <c r="RT298" s="118"/>
      <c r="RU298" s="118"/>
      <c r="RV298" s="118"/>
      <c r="RW298" s="118"/>
      <c r="RX298" s="118"/>
      <c r="RY298" s="118"/>
      <c r="RZ298" s="118"/>
      <c r="SA298" s="118"/>
      <c r="SB298" s="118"/>
      <c r="SC298" s="118"/>
      <c r="SD298" s="118"/>
      <c r="SE298" s="118"/>
      <c r="SF298" s="118"/>
      <c r="SG298" s="118"/>
      <c r="SH298" s="118"/>
      <c r="SI298" s="118"/>
      <c r="SJ298" s="118"/>
      <c r="SK298" s="118"/>
      <c r="SL298" s="118"/>
      <c r="SM298" s="118"/>
      <c r="SN298" s="118"/>
      <c r="SO298" s="118"/>
      <c r="SP298" s="118"/>
      <c r="SQ298" s="118"/>
      <c r="SR298" s="118"/>
      <c r="SS298" s="118"/>
      <c r="ST298" s="118"/>
      <c r="SU298" s="118"/>
      <c r="SV298" s="118"/>
      <c r="SW298" s="118"/>
      <c r="SX298" s="118"/>
      <c r="SY298" s="118"/>
      <c r="SZ298" s="118"/>
      <c r="TA298" s="118"/>
      <c r="TB298" s="118"/>
      <c r="TC298" s="118"/>
      <c r="TD298" s="118"/>
      <c r="TE298" s="118"/>
      <c r="TF298" s="118"/>
      <c r="TG298" s="118"/>
      <c r="TH298" s="118"/>
      <c r="TI298" s="118"/>
      <c r="TJ298" s="118"/>
      <c r="TK298" s="118"/>
      <c r="TL298" s="118"/>
      <c r="TM298" s="118"/>
      <c r="TN298" s="118"/>
      <c r="TO298" s="118"/>
      <c r="TP298" s="118"/>
      <c r="TQ298" s="118"/>
      <c r="TR298" s="118"/>
      <c r="TS298" s="118"/>
      <c r="TT298" s="118"/>
      <c r="TU298" s="118"/>
      <c r="TV298" s="118"/>
      <c r="TW298" s="118"/>
      <c r="TX298" s="118"/>
      <c r="TY298" s="118"/>
      <c r="TZ298" s="118"/>
      <c r="UA298" s="118"/>
      <c r="UB298" s="118"/>
      <c r="UC298" s="118"/>
      <c r="UD298" s="118"/>
      <c r="UE298" s="118"/>
      <c r="UF298" s="118"/>
      <c r="UG298" s="118"/>
      <c r="UH298" s="118"/>
      <c r="UI298" s="118"/>
      <c r="UJ298" s="118"/>
      <c r="UK298" s="118"/>
      <c r="UL298" s="118"/>
      <c r="UM298" s="118"/>
      <c r="UN298" s="118"/>
      <c r="UO298" s="118"/>
      <c r="UP298" s="118"/>
      <c r="UQ298" s="118"/>
      <c r="UR298" s="118"/>
      <c r="US298" s="118"/>
      <c r="UT298" s="118"/>
      <c r="UU298" s="118"/>
      <c r="UV298" s="118"/>
      <c r="UW298" s="118"/>
      <c r="UX298" s="118"/>
      <c r="UY298" s="118"/>
      <c r="UZ298" s="118"/>
      <c r="VA298" s="118"/>
      <c r="VB298" s="118"/>
      <c r="VC298" s="118"/>
      <c r="VD298" s="118"/>
      <c r="VE298" s="118"/>
      <c r="VF298" s="118"/>
      <c r="VG298" s="118"/>
      <c r="VH298" s="118"/>
      <c r="VI298" s="118"/>
      <c r="VJ298" s="118"/>
      <c r="VK298" s="118"/>
      <c r="VL298" s="118"/>
      <c r="VM298" s="118"/>
      <c r="VN298" s="118"/>
      <c r="VO298" s="118"/>
      <c r="VP298" s="118"/>
      <c r="VQ298" s="118"/>
      <c r="VR298" s="118"/>
      <c r="VS298" s="118"/>
      <c r="VT298" s="118"/>
      <c r="VU298" s="118"/>
      <c r="VV298" s="118"/>
      <c r="VW298" s="118"/>
      <c r="VX298" s="118"/>
      <c r="VY298" s="118"/>
      <c r="VZ298" s="118"/>
      <c r="WA298" s="118"/>
      <c r="WB298" s="118"/>
      <c r="WC298" s="118"/>
      <c r="WD298" s="118"/>
      <c r="WE298" s="118"/>
      <c r="WF298" s="118"/>
      <c r="WG298" s="118"/>
      <c r="WH298" s="118"/>
      <c r="WI298" s="118"/>
      <c r="WJ298" s="118"/>
      <c r="WK298" s="118"/>
      <c r="WL298" s="118"/>
      <c r="WM298" s="118"/>
      <c r="WN298" s="118"/>
      <c r="WO298" s="118"/>
      <c r="WP298" s="118"/>
      <c r="WQ298" s="118"/>
      <c r="WR298" s="118"/>
      <c r="WS298" s="118"/>
      <c r="WT298" s="118"/>
      <c r="WU298" s="118"/>
      <c r="WV298" s="118"/>
      <c r="WW298" s="118"/>
      <c r="WX298" s="118"/>
      <c r="WY298" s="118"/>
      <c r="WZ298" s="118"/>
      <c r="XA298" s="118"/>
      <c r="XB298" s="118"/>
      <c r="XC298" s="118"/>
      <c r="XD298" s="118"/>
      <c r="XE298" s="118"/>
      <c r="XF298" s="118"/>
      <c r="XG298" s="118"/>
      <c r="XH298" s="118"/>
      <c r="XI298" s="118"/>
      <c r="XJ298" s="118"/>
      <c r="XK298" s="118"/>
      <c r="XL298" s="118"/>
      <c r="XM298" s="118"/>
      <c r="XN298" s="118"/>
      <c r="XO298" s="118"/>
      <c r="XP298" s="118"/>
      <c r="XQ298" s="118"/>
      <c r="XR298" s="118"/>
      <c r="XS298" s="118"/>
      <c r="XT298" s="118"/>
      <c r="XU298" s="118"/>
      <c r="XV298" s="118"/>
      <c r="XW298" s="118"/>
      <c r="XX298" s="118"/>
      <c r="XY298" s="118"/>
      <c r="XZ298" s="118"/>
      <c r="YA298" s="118"/>
      <c r="YB298" s="118"/>
      <c r="YC298" s="118"/>
      <c r="YD298" s="118"/>
      <c r="YE298" s="118"/>
      <c r="YF298" s="118"/>
      <c r="YG298" s="118"/>
      <c r="YH298" s="118"/>
      <c r="YI298" s="118"/>
      <c r="YJ298" s="118"/>
      <c r="YK298" s="118"/>
      <c r="YL298" s="118"/>
      <c r="YM298" s="118"/>
      <c r="YN298" s="118"/>
      <c r="YO298" s="118"/>
      <c r="YP298" s="118"/>
      <c r="YQ298" s="118"/>
      <c r="YR298" s="118"/>
      <c r="YS298" s="118"/>
      <c r="YT298" s="118"/>
      <c r="YU298" s="118"/>
      <c r="YV298" s="118"/>
      <c r="YW298" s="118"/>
      <c r="YX298" s="118"/>
      <c r="YY298" s="118"/>
      <c r="YZ298" s="118"/>
      <c r="ZA298" s="118"/>
      <c r="ZB298" s="118"/>
      <c r="ZC298" s="118"/>
      <c r="ZD298" s="118"/>
      <c r="ZE298" s="118"/>
      <c r="ZF298" s="118"/>
      <c r="ZG298" s="118"/>
      <c r="ZH298" s="118"/>
      <c r="ZI298" s="118"/>
      <c r="ZJ298" s="118"/>
      <c r="ZK298" s="118"/>
      <c r="ZL298" s="118"/>
      <c r="ZM298" s="118"/>
      <c r="ZN298" s="118"/>
      <c r="ZO298" s="118"/>
      <c r="ZP298" s="118"/>
      <c r="ZQ298" s="118"/>
      <c r="ZR298" s="118"/>
      <c r="ZS298" s="118"/>
      <c r="ZT298" s="118"/>
      <c r="ZU298" s="118"/>
      <c r="ZV298" s="118"/>
      <c r="ZW298" s="118"/>
      <c r="ZX298" s="118"/>
      <c r="ZY298" s="118"/>
      <c r="ZZ298" s="118"/>
      <c r="AAA298" s="118"/>
      <c r="AAB298" s="118"/>
      <c r="AAC298" s="118"/>
      <c r="AAD298" s="118"/>
      <c r="AAE298" s="118"/>
      <c r="AAF298" s="118"/>
      <c r="AAG298" s="118"/>
      <c r="AAH298" s="118"/>
      <c r="AAI298" s="118"/>
      <c r="AAJ298" s="118"/>
      <c r="AAK298" s="118"/>
      <c r="AAL298" s="118"/>
      <c r="AAM298" s="118"/>
      <c r="AAN298" s="118"/>
      <c r="AAO298" s="118"/>
      <c r="AAP298" s="118"/>
      <c r="AAQ298" s="118"/>
      <c r="AAR298" s="118"/>
      <c r="AAS298" s="118"/>
      <c r="AAT298" s="118"/>
      <c r="AAU298" s="118"/>
      <c r="AAV298" s="118"/>
      <c r="AAW298" s="118"/>
      <c r="AAX298" s="118"/>
      <c r="AAY298" s="118"/>
      <c r="AAZ298" s="118"/>
      <c r="ABA298" s="118"/>
      <c r="ABB298" s="118"/>
      <c r="ABC298" s="118"/>
      <c r="ABD298" s="118"/>
      <c r="ABE298" s="118"/>
      <c r="ABF298" s="118"/>
      <c r="ABG298" s="118"/>
      <c r="ABH298" s="118"/>
      <c r="ABI298" s="118"/>
      <c r="ABJ298" s="118"/>
      <c r="ABK298" s="118"/>
      <c r="ABL298" s="118"/>
      <c r="ABM298" s="118"/>
      <c r="ABN298" s="118"/>
      <c r="ABO298" s="118"/>
      <c r="ABP298" s="118"/>
      <c r="ABQ298" s="118"/>
      <c r="ABR298" s="118"/>
      <c r="ABS298" s="118"/>
      <c r="ABT298" s="118"/>
      <c r="ABU298" s="118"/>
      <c r="ABV298" s="118"/>
      <c r="ABW298" s="118"/>
      <c r="ABX298" s="118"/>
      <c r="ABY298" s="118"/>
      <c r="ABZ298" s="118"/>
      <c r="ACA298" s="118"/>
      <c r="ACB298" s="118"/>
      <c r="ACC298" s="118"/>
      <c r="ACD298" s="118"/>
      <c r="ACE298" s="118"/>
      <c r="ACF298" s="118"/>
      <c r="ACG298" s="118"/>
      <c r="ACH298" s="118"/>
      <c r="ACI298" s="118"/>
      <c r="ACJ298" s="118"/>
      <c r="ACK298" s="118"/>
      <c r="ACL298" s="118"/>
      <c r="ACM298" s="118"/>
      <c r="ACN298" s="118"/>
      <c r="ACO298" s="118"/>
      <c r="ACP298" s="118"/>
      <c r="ACQ298" s="118"/>
      <c r="ACR298" s="118"/>
      <c r="ACS298" s="118"/>
      <c r="ACT298" s="118"/>
      <c r="ACU298" s="118"/>
      <c r="ACV298" s="118"/>
      <c r="ACW298" s="118"/>
      <c r="ACX298" s="118"/>
      <c r="ACY298" s="118"/>
      <c r="ACZ298" s="118"/>
      <c r="ADA298" s="118"/>
      <c r="ADB298" s="118"/>
      <c r="ADC298" s="118"/>
      <c r="ADD298" s="118"/>
      <c r="ADE298" s="118"/>
      <c r="ADF298" s="118"/>
      <c r="ADG298" s="118"/>
      <c r="ADH298" s="118"/>
      <c r="ADI298" s="118"/>
      <c r="ADJ298" s="118"/>
      <c r="ADK298" s="118"/>
      <c r="ADL298" s="118"/>
      <c r="ADM298" s="118"/>
      <c r="ADN298" s="118"/>
      <c r="ADO298" s="118"/>
      <c r="ADP298" s="118"/>
      <c r="ADQ298" s="118"/>
      <c r="ADR298" s="118"/>
      <c r="ADS298" s="118"/>
      <c r="ADT298" s="118"/>
      <c r="ADU298" s="118"/>
      <c r="ADV298" s="118"/>
      <c r="ADW298" s="118"/>
      <c r="ADX298" s="118"/>
      <c r="ADY298" s="118"/>
      <c r="ADZ298" s="118"/>
      <c r="AEA298" s="118"/>
      <c r="AEB298" s="118"/>
      <c r="AEC298" s="118"/>
      <c r="AED298" s="118"/>
      <c r="AEE298" s="118"/>
      <c r="AEF298" s="118"/>
      <c r="AEG298" s="118"/>
      <c r="AEH298" s="118"/>
      <c r="AEI298" s="118"/>
      <c r="AEJ298" s="118"/>
      <c r="AEK298" s="118"/>
      <c r="AEL298" s="118"/>
      <c r="AEM298" s="118"/>
      <c r="AEN298" s="118"/>
      <c r="AEO298" s="118"/>
      <c r="AEP298" s="118"/>
      <c r="AEQ298" s="118"/>
      <c r="AER298" s="118"/>
      <c r="AES298" s="118"/>
      <c r="AET298" s="118"/>
      <c r="AEU298" s="118"/>
      <c r="AEV298" s="118"/>
      <c r="AEW298" s="118"/>
      <c r="AEX298" s="118"/>
      <c r="AEY298" s="118"/>
      <c r="AEZ298" s="118"/>
      <c r="AFA298" s="118"/>
      <c r="AFB298" s="118"/>
      <c r="AFC298" s="118"/>
      <c r="AFD298" s="118"/>
      <c r="AFE298" s="118"/>
      <c r="AFF298" s="118"/>
      <c r="AFG298" s="118"/>
      <c r="AFH298" s="118"/>
      <c r="AFI298" s="118"/>
      <c r="AFJ298" s="118"/>
      <c r="AFK298" s="118"/>
      <c r="AFL298" s="118"/>
      <c r="AFM298" s="118"/>
      <c r="AFN298" s="118"/>
      <c r="AFO298" s="118"/>
      <c r="AFP298" s="118"/>
      <c r="AFQ298" s="118"/>
      <c r="AFR298" s="118"/>
      <c r="AFS298" s="118"/>
      <c r="AFT298" s="118"/>
      <c r="AFU298" s="118"/>
      <c r="AFV298" s="118"/>
      <c r="AFW298" s="118"/>
      <c r="AFX298" s="118"/>
      <c r="AFY298" s="118"/>
      <c r="AFZ298" s="118"/>
      <c r="AGA298" s="118"/>
      <c r="AGB298" s="118"/>
      <c r="AGC298" s="118"/>
      <c r="AGD298" s="118"/>
      <c r="AGE298" s="118"/>
      <c r="AGF298" s="118"/>
      <c r="AGG298" s="118"/>
      <c r="AGH298" s="118"/>
      <c r="AGI298" s="118"/>
      <c r="AGJ298" s="118"/>
      <c r="AGK298" s="118"/>
      <c r="AGL298" s="118"/>
      <c r="AGM298" s="118"/>
      <c r="AGN298" s="118"/>
      <c r="AGO298" s="118"/>
      <c r="AGP298" s="118"/>
      <c r="AGQ298" s="118"/>
      <c r="AGR298" s="118"/>
      <c r="AGS298" s="118"/>
      <c r="AGT298" s="118"/>
      <c r="AGU298" s="118"/>
      <c r="AGV298" s="118"/>
      <c r="AGW298" s="118"/>
      <c r="AGX298" s="118"/>
      <c r="AGY298" s="118"/>
      <c r="AGZ298" s="118"/>
      <c r="AHA298" s="118"/>
      <c r="AHB298" s="118"/>
      <c r="AHC298" s="118"/>
      <c r="AHD298" s="118"/>
      <c r="AHE298" s="118"/>
      <c r="AHF298" s="118"/>
      <c r="AHG298" s="118"/>
      <c r="AHH298" s="118"/>
      <c r="AHI298" s="118"/>
      <c r="AHJ298" s="118"/>
      <c r="AHK298" s="118"/>
      <c r="AHL298" s="118"/>
      <c r="AHM298" s="118"/>
      <c r="AHN298" s="118"/>
      <c r="AHO298" s="118"/>
      <c r="AHP298" s="118"/>
      <c r="AHQ298" s="118"/>
      <c r="AHR298" s="118"/>
      <c r="AHS298" s="118"/>
      <c r="AHT298" s="118"/>
      <c r="AHU298" s="118"/>
      <c r="AHV298" s="118"/>
      <c r="AHW298" s="118"/>
      <c r="AHX298" s="118"/>
      <c r="AHY298" s="118"/>
      <c r="AHZ298" s="118"/>
      <c r="AIA298" s="118"/>
      <c r="AIB298" s="118"/>
      <c r="AIC298" s="118"/>
      <c r="AID298" s="118"/>
      <c r="AIE298" s="118"/>
      <c r="AIF298" s="118"/>
      <c r="AIG298" s="118"/>
      <c r="AIH298" s="118"/>
      <c r="AII298" s="118"/>
      <c r="AIJ298" s="118"/>
      <c r="AIK298" s="118"/>
      <c r="AIL298" s="118"/>
      <c r="AIM298" s="118"/>
      <c r="AIN298" s="118"/>
      <c r="AIO298" s="118"/>
      <c r="AIP298" s="118"/>
      <c r="AIQ298" s="118"/>
      <c r="AIR298" s="118"/>
      <c r="AIS298" s="118"/>
      <c r="AIT298" s="118"/>
      <c r="AIU298" s="118"/>
      <c r="AIV298" s="118"/>
      <c r="AIW298" s="118"/>
      <c r="AIX298" s="118"/>
      <c r="AIY298" s="118"/>
      <c r="AIZ298" s="118"/>
      <c r="AJA298" s="118"/>
      <c r="AJB298" s="118"/>
      <c r="AJC298" s="118"/>
      <c r="AJD298" s="118"/>
      <c r="AJE298" s="118"/>
      <c r="AJF298" s="118"/>
      <c r="AJG298" s="118"/>
      <c r="AJH298" s="118"/>
      <c r="AJI298" s="118"/>
      <c r="AJJ298" s="118"/>
      <c r="AJK298" s="118"/>
      <c r="AJL298" s="118"/>
      <c r="AJM298" s="118"/>
      <c r="AJN298" s="118"/>
      <c r="AJO298" s="118"/>
      <c r="AJP298" s="118"/>
      <c r="AJQ298" s="118"/>
      <c r="AJR298" s="118"/>
      <c r="AJS298" s="118"/>
      <c r="AJT298" s="118"/>
      <c r="AJU298" s="118"/>
      <c r="AJV298" s="118"/>
      <c r="AJW298" s="118"/>
      <c r="AJX298" s="118"/>
      <c r="AJY298" s="118"/>
      <c r="AJZ298" s="118"/>
      <c r="AKA298" s="118"/>
      <c r="AKB298" s="118"/>
      <c r="AKC298" s="118"/>
      <c r="AKD298" s="118"/>
      <c r="AKE298" s="118"/>
      <c r="AKF298" s="118"/>
      <c r="AKG298" s="118"/>
      <c r="AKH298" s="118"/>
      <c r="AKI298" s="118"/>
      <c r="AKJ298" s="118"/>
      <c r="AKK298" s="118"/>
      <c r="AKL298" s="118"/>
      <c r="AKM298" s="118"/>
      <c r="AKN298" s="118"/>
      <c r="AKO298" s="118"/>
      <c r="AKP298" s="118"/>
      <c r="AKQ298" s="118"/>
      <c r="AKR298" s="118"/>
      <c r="AKS298" s="118"/>
      <c r="AKT298" s="118"/>
      <c r="AKU298" s="118"/>
      <c r="AKV298" s="118"/>
      <c r="AKW298" s="118"/>
      <c r="AKX298" s="118"/>
      <c r="AKY298" s="118"/>
      <c r="AKZ298" s="118"/>
      <c r="ALA298" s="118"/>
      <c r="ALB298" s="118"/>
      <c r="ALC298" s="118"/>
      <c r="ALD298" s="118"/>
      <c r="ALE298" s="118"/>
      <c r="ALF298" s="118"/>
      <c r="ALG298" s="118"/>
      <c r="ALH298" s="118"/>
      <c r="ALI298" s="118"/>
      <c r="ALJ298" s="118"/>
      <c r="ALK298" s="118"/>
      <c r="ALL298" s="118"/>
      <c r="ALM298" s="118"/>
      <c r="ALN298" s="118"/>
      <c r="ALO298" s="118"/>
      <c r="ALP298" s="118"/>
      <c r="ALQ298" s="118"/>
      <c r="ALR298" s="118"/>
      <c r="ALS298" s="118"/>
      <c r="ALT298" s="118"/>
      <c r="ALU298" s="118"/>
      <c r="ALV298" s="118"/>
      <c r="ALW298" s="118"/>
      <c r="ALX298" s="118"/>
      <c r="ALY298" s="118"/>
      <c r="ALZ298" s="118"/>
      <c r="AMA298" s="118"/>
      <c r="AMB298" s="118"/>
      <c r="AMC298" s="118"/>
      <c r="AMD298" s="118"/>
      <c r="AME298" s="118"/>
      <c r="AMF298" s="118"/>
      <c r="AMG298" s="118"/>
      <c r="AMH298" s="118"/>
    </row>
    <row r="299" spans="1:1024" x14ac:dyDescent="0.25">
      <c r="A299" s="242" t="s">
        <v>1036</v>
      </c>
      <c r="B299" s="163">
        <v>298</v>
      </c>
      <c r="C299" s="224" t="s">
        <v>24952</v>
      </c>
      <c r="D299" s="176" t="s">
        <v>1036</v>
      </c>
      <c r="E299" s="429"/>
      <c r="F299" s="201"/>
      <c r="G299" s="180"/>
      <c r="H299" s="180"/>
      <c r="I299" s="319"/>
      <c r="J299" s="366"/>
      <c r="K299" s="332">
        <v>1</v>
      </c>
      <c r="L299" s="140"/>
      <c r="M299" s="140"/>
      <c r="N299" s="140"/>
      <c r="O299" s="140"/>
      <c r="P299" s="140"/>
      <c r="Q299" s="140"/>
      <c r="R299" s="140"/>
      <c r="S299" s="65"/>
      <c r="T299" s="65"/>
      <c r="U299" s="140"/>
      <c r="V299" s="219">
        <f t="shared" si="171"/>
        <v>100</v>
      </c>
      <c r="W299" s="219">
        <f t="shared" si="163"/>
        <v>100</v>
      </c>
      <c r="X299" s="219">
        <f t="shared" si="172"/>
        <v>100</v>
      </c>
      <c r="Y299" s="219">
        <f t="shared" si="156"/>
        <v>100</v>
      </c>
      <c r="Z299" s="219">
        <f t="shared" si="157"/>
        <v>100</v>
      </c>
      <c r="AA299" s="220">
        <f t="shared" si="169"/>
        <v>100</v>
      </c>
      <c r="AB299" s="220">
        <f t="shared" si="170"/>
        <v>100</v>
      </c>
      <c r="AC299" s="220">
        <f t="shared" si="160"/>
        <v>100</v>
      </c>
      <c r="AD299" s="416">
        <f t="shared" si="168"/>
        <v>100</v>
      </c>
      <c r="AE299" s="416">
        <f t="shared" si="161"/>
        <v>100</v>
      </c>
      <c r="AF299" s="212">
        <f t="shared" si="173"/>
        <v>1</v>
      </c>
      <c r="AG299" s="212">
        <f t="shared" si="174"/>
        <v>100</v>
      </c>
      <c r="AH299" s="212">
        <f t="shared" si="175"/>
        <v>3</v>
      </c>
      <c r="AI299" s="212">
        <f t="shared" si="176"/>
        <v>100</v>
      </c>
      <c r="AJ299" s="214"/>
      <c r="AK299" s="412"/>
      <c r="AL299" s="135"/>
      <c r="AM299" s="214"/>
      <c r="AN299" s="412"/>
      <c r="AO299" s="118"/>
      <c r="AP299" s="118"/>
      <c r="AQ299" s="247" t="s">
        <v>24953</v>
      </c>
      <c r="AR299" s="118"/>
      <c r="AS299" s="118"/>
      <c r="AT299" s="118"/>
    </row>
    <row r="300" spans="1:1024" x14ac:dyDescent="0.25">
      <c r="A300" s="242" t="s">
        <v>1037</v>
      </c>
      <c r="B300" s="163">
        <v>299</v>
      </c>
      <c r="C300" s="162" t="s">
        <v>1038</v>
      </c>
      <c r="D300" s="176" t="s">
        <v>1039</v>
      </c>
      <c r="E300" s="429"/>
      <c r="F300" s="205">
        <v>4</v>
      </c>
      <c r="G300" s="180"/>
      <c r="H300" s="180"/>
      <c r="I300" s="319"/>
      <c r="J300" s="366"/>
      <c r="K300" s="140"/>
      <c r="L300" s="140"/>
      <c r="M300" s="140"/>
      <c r="N300" s="140"/>
      <c r="O300" s="140"/>
      <c r="P300" s="140"/>
      <c r="Q300" s="65">
        <v>2</v>
      </c>
      <c r="R300" s="140"/>
      <c r="S300" s="65" t="s">
        <v>752</v>
      </c>
      <c r="T300" s="65"/>
      <c r="U300" s="140"/>
      <c r="V300" s="219">
        <f t="shared" si="171"/>
        <v>100</v>
      </c>
      <c r="W300" s="219">
        <f t="shared" si="163"/>
        <v>100</v>
      </c>
      <c r="X300" s="219">
        <f t="shared" si="172"/>
        <v>100</v>
      </c>
      <c r="Y300" s="219">
        <f t="shared" si="156"/>
        <v>100</v>
      </c>
      <c r="Z300" s="219">
        <f t="shared" si="157"/>
        <v>100</v>
      </c>
      <c r="AA300" s="220">
        <f t="shared" si="169"/>
        <v>1</v>
      </c>
      <c r="AB300" s="220">
        <f t="shared" si="170"/>
        <v>100</v>
      </c>
      <c r="AC300" s="220">
        <f t="shared" si="160"/>
        <v>0.3</v>
      </c>
      <c r="AD300" s="416">
        <f t="shared" si="168"/>
        <v>100</v>
      </c>
      <c r="AE300" s="416">
        <f t="shared" si="161"/>
        <v>100</v>
      </c>
      <c r="AF300" s="212">
        <f t="shared" si="173"/>
        <v>100</v>
      </c>
      <c r="AG300" s="212">
        <f t="shared" si="174"/>
        <v>100</v>
      </c>
      <c r="AH300" s="212">
        <f t="shared" si="175"/>
        <v>100</v>
      </c>
      <c r="AI300" s="212">
        <f t="shared" si="176"/>
        <v>100</v>
      </c>
      <c r="AJ300" s="214"/>
      <c r="AK300" s="412"/>
      <c r="AL300" s="246">
        <v>2</v>
      </c>
      <c r="AM300" s="214"/>
      <c r="AN300" s="118"/>
      <c r="AO300" s="118"/>
      <c r="AP300" s="118"/>
      <c r="AQ300" s="167" t="s">
        <v>6301</v>
      </c>
      <c r="AR300" s="118"/>
      <c r="AS300" s="118"/>
      <c r="AT300" s="118"/>
    </row>
    <row r="301" spans="1:1024" x14ac:dyDescent="0.25">
      <c r="A301" s="242" t="s">
        <v>1040</v>
      </c>
      <c r="B301" s="163">
        <v>300</v>
      </c>
      <c r="C301" s="162" t="s">
        <v>1041</v>
      </c>
      <c r="D301" s="176" t="s">
        <v>1042</v>
      </c>
      <c r="E301" s="429"/>
      <c r="F301" s="205">
        <v>4</v>
      </c>
      <c r="G301" s="180"/>
      <c r="H301" s="180"/>
      <c r="I301" s="319"/>
      <c r="J301" s="366"/>
      <c r="K301" s="140"/>
      <c r="L301" s="140"/>
      <c r="M301" s="140"/>
      <c r="N301" s="140"/>
      <c r="O301" s="140"/>
      <c r="P301" s="140"/>
      <c r="Q301" s="65"/>
      <c r="R301" s="140"/>
      <c r="S301" s="65"/>
      <c r="T301" s="65"/>
      <c r="U301" s="140"/>
      <c r="V301" s="219">
        <f t="shared" si="171"/>
        <v>100</v>
      </c>
      <c r="W301" s="219">
        <f t="shared" si="163"/>
        <v>100</v>
      </c>
      <c r="X301" s="219">
        <f t="shared" si="172"/>
        <v>100</v>
      </c>
      <c r="Y301" s="219">
        <f t="shared" si="156"/>
        <v>100</v>
      </c>
      <c r="Z301" s="219">
        <f t="shared" si="157"/>
        <v>100</v>
      </c>
      <c r="AA301" s="220">
        <f t="shared" si="169"/>
        <v>100</v>
      </c>
      <c r="AB301" s="220">
        <f t="shared" si="170"/>
        <v>100</v>
      </c>
      <c r="AC301" s="220">
        <f t="shared" si="160"/>
        <v>100</v>
      </c>
      <c r="AD301" s="416">
        <f t="shared" si="168"/>
        <v>100</v>
      </c>
      <c r="AE301" s="416">
        <f t="shared" si="161"/>
        <v>100</v>
      </c>
      <c r="AF301" s="212">
        <f t="shared" si="173"/>
        <v>100</v>
      </c>
      <c r="AG301" s="212">
        <f t="shared" si="174"/>
        <v>100</v>
      </c>
      <c r="AH301" s="212">
        <f t="shared" si="175"/>
        <v>100</v>
      </c>
      <c r="AI301" s="212">
        <f t="shared" si="176"/>
        <v>100</v>
      </c>
      <c r="AJ301" s="231" t="s">
        <v>24954</v>
      </c>
      <c r="AK301" s="118"/>
      <c r="AL301" s="135"/>
      <c r="AM301" s="214"/>
      <c r="AN301" s="118"/>
      <c r="AO301" s="118"/>
      <c r="AP301" s="118"/>
      <c r="AQ301" s="234" t="s">
        <v>24955</v>
      </c>
      <c r="AR301" s="118"/>
      <c r="AS301" s="118"/>
      <c r="AT301" s="118"/>
    </row>
    <row r="302" spans="1:1024" x14ac:dyDescent="0.25">
      <c r="A302" s="242" t="s">
        <v>1043</v>
      </c>
      <c r="B302" s="163">
        <v>301</v>
      </c>
      <c r="C302" s="162" t="s">
        <v>1044</v>
      </c>
      <c r="D302" s="176" t="s">
        <v>1045</v>
      </c>
      <c r="E302" s="429"/>
      <c r="F302" s="201"/>
      <c r="G302" s="180"/>
      <c r="H302" s="180"/>
      <c r="I302" s="319">
        <v>0.32700000000000001</v>
      </c>
      <c r="J302" s="366"/>
      <c r="K302" s="140"/>
      <c r="L302" s="140"/>
      <c r="M302" s="140"/>
      <c r="N302" s="140"/>
      <c r="O302" s="140"/>
      <c r="P302" s="140"/>
      <c r="Q302" s="65">
        <v>2</v>
      </c>
      <c r="R302" s="140"/>
      <c r="S302" s="65"/>
      <c r="T302" s="65"/>
      <c r="U302" s="140"/>
      <c r="V302" s="219">
        <f t="shared" si="171"/>
        <v>100</v>
      </c>
      <c r="W302" s="219">
        <f t="shared" si="163"/>
        <v>100</v>
      </c>
      <c r="X302" s="219">
        <f t="shared" si="172"/>
        <v>100</v>
      </c>
      <c r="Y302" s="219">
        <f t="shared" si="156"/>
        <v>100</v>
      </c>
      <c r="Z302" s="219">
        <f t="shared" si="157"/>
        <v>100</v>
      </c>
      <c r="AA302" s="220">
        <f t="shared" si="169"/>
        <v>1</v>
      </c>
      <c r="AB302" s="220">
        <f t="shared" si="170"/>
        <v>100</v>
      </c>
      <c r="AC302" s="220">
        <f t="shared" si="160"/>
        <v>100</v>
      </c>
      <c r="AD302" s="416">
        <f t="shared" si="168"/>
        <v>100</v>
      </c>
      <c r="AE302" s="416">
        <f t="shared" si="161"/>
        <v>100</v>
      </c>
      <c r="AF302" s="212">
        <f t="shared" si="173"/>
        <v>100</v>
      </c>
      <c r="AG302" s="212">
        <f t="shared" si="174"/>
        <v>100</v>
      </c>
      <c r="AH302" s="212">
        <f t="shared" si="175"/>
        <v>100</v>
      </c>
      <c r="AI302" s="212">
        <f t="shared" si="176"/>
        <v>100</v>
      </c>
      <c r="AJ302" s="231" t="s">
        <v>24844</v>
      </c>
      <c r="AK302" s="118"/>
      <c r="AL302" s="135">
        <v>2</v>
      </c>
      <c r="AM302" s="214"/>
      <c r="AN302" s="118"/>
      <c r="AO302" s="118"/>
      <c r="AP302" s="118"/>
      <c r="AQ302" s="234" t="s">
        <v>24956</v>
      </c>
      <c r="AR302" s="118"/>
      <c r="AS302" s="118"/>
      <c r="AT302" s="118"/>
      <c r="AMJ302" s="197"/>
    </row>
    <row r="303" spans="1:1024" x14ac:dyDescent="0.25">
      <c r="A303" s="242" t="s">
        <v>1046</v>
      </c>
      <c r="B303" s="163">
        <v>302</v>
      </c>
      <c r="C303" s="162" t="s">
        <v>1047</v>
      </c>
      <c r="D303" s="176" t="s">
        <v>1048</v>
      </c>
      <c r="E303" s="429"/>
      <c r="F303" s="201"/>
      <c r="G303" s="180"/>
      <c r="H303" s="180"/>
      <c r="I303" s="319">
        <v>0.4</v>
      </c>
      <c r="J303" s="366"/>
      <c r="K303" s="140"/>
      <c r="L303" s="140"/>
      <c r="M303" s="140"/>
      <c r="N303" s="140"/>
      <c r="O303" s="140"/>
      <c r="P303" s="140"/>
      <c r="Q303" s="65"/>
      <c r="R303" s="140"/>
      <c r="S303" s="65"/>
      <c r="T303" s="65"/>
      <c r="U303" s="140"/>
      <c r="V303" s="219">
        <f t="shared" si="171"/>
        <v>100</v>
      </c>
      <c r="W303" s="219">
        <f t="shared" si="163"/>
        <v>100</v>
      </c>
      <c r="X303" s="219">
        <f t="shared" si="172"/>
        <v>100</v>
      </c>
      <c r="Y303" s="219">
        <f t="shared" si="156"/>
        <v>100</v>
      </c>
      <c r="Z303" s="219">
        <f t="shared" si="157"/>
        <v>100</v>
      </c>
      <c r="AA303" s="220">
        <f t="shared" si="169"/>
        <v>100</v>
      </c>
      <c r="AB303" s="220">
        <f t="shared" si="170"/>
        <v>100</v>
      </c>
      <c r="AC303" s="220">
        <f t="shared" si="160"/>
        <v>100</v>
      </c>
      <c r="AD303" s="416">
        <f t="shared" ref="AD303:AD335" si="177">IF(L303=0,100,IF(L303=1,1,IF(L303="1B",1,IF(L303="1A",0.1,100))))</f>
        <v>100</v>
      </c>
      <c r="AE303" s="416">
        <f t="shared" si="161"/>
        <v>100</v>
      </c>
      <c r="AF303" s="212">
        <f t="shared" si="173"/>
        <v>100</v>
      </c>
      <c r="AG303" s="212">
        <f t="shared" si="174"/>
        <v>100</v>
      </c>
      <c r="AH303" s="212">
        <f t="shared" si="175"/>
        <v>100</v>
      </c>
      <c r="AI303" s="212">
        <f t="shared" si="176"/>
        <v>100</v>
      </c>
      <c r="AJ303" s="231" t="s">
        <v>24791</v>
      </c>
      <c r="AK303" s="118"/>
      <c r="AL303" s="135"/>
      <c r="AM303" s="214"/>
      <c r="AN303" s="118"/>
      <c r="AO303" s="118"/>
      <c r="AP303" s="118"/>
      <c r="AQ303" s="234" t="s">
        <v>24957</v>
      </c>
      <c r="AR303" s="118"/>
      <c r="AS303" s="118"/>
      <c r="AT303" s="118"/>
      <c r="AU303" s="412"/>
      <c r="AV303" s="412"/>
      <c r="AW303" s="412"/>
      <c r="AX303" s="412"/>
      <c r="AY303" s="412"/>
      <c r="AZ303" s="412"/>
      <c r="BA303" s="412"/>
      <c r="BB303" s="412"/>
      <c r="BC303" s="412"/>
      <c r="BD303" s="412"/>
      <c r="BE303" s="412"/>
      <c r="BF303" s="412"/>
      <c r="BG303" s="412"/>
      <c r="BH303" s="412"/>
      <c r="BI303" s="412"/>
      <c r="BJ303" s="412"/>
      <c r="BK303" s="412"/>
      <c r="BL303" s="412"/>
      <c r="BM303" s="412"/>
      <c r="BN303" s="412"/>
      <c r="BO303" s="412"/>
      <c r="BP303" s="412"/>
      <c r="BQ303" s="412"/>
      <c r="BR303" s="412"/>
      <c r="BS303" s="412"/>
      <c r="BT303" s="412"/>
      <c r="BU303" s="412"/>
      <c r="BV303" s="412"/>
      <c r="BW303" s="412"/>
      <c r="BX303" s="412"/>
      <c r="BY303" s="412"/>
      <c r="BZ303" s="412"/>
      <c r="CA303" s="412"/>
      <c r="CB303" s="412"/>
      <c r="CC303" s="412"/>
      <c r="CD303" s="412"/>
      <c r="CE303" s="412"/>
      <c r="CF303" s="412"/>
      <c r="CG303" s="412"/>
      <c r="CH303" s="412"/>
      <c r="CI303" s="412"/>
      <c r="CJ303" s="412"/>
      <c r="CK303" s="412"/>
      <c r="CL303" s="412"/>
      <c r="CM303" s="412"/>
      <c r="CN303" s="412"/>
      <c r="CO303" s="412"/>
      <c r="CP303" s="412"/>
      <c r="CQ303" s="412"/>
      <c r="CR303" s="412"/>
      <c r="CS303" s="412"/>
      <c r="CT303" s="412"/>
      <c r="CU303" s="412"/>
      <c r="CV303" s="412"/>
      <c r="CW303" s="412"/>
      <c r="CX303" s="412"/>
      <c r="CY303" s="412"/>
      <c r="CZ303" s="412"/>
      <c r="DA303" s="412"/>
      <c r="DB303" s="412"/>
      <c r="DC303" s="412"/>
      <c r="DD303" s="412"/>
      <c r="DE303" s="412"/>
      <c r="DF303" s="412"/>
      <c r="DG303" s="412"/>
      <c r="DH303" s="412"/>
      <c r="DI303" s="412"/>
      <c r="DJ303" s="412"/>
      <c r="DK303" s="412"/>
      <c r="DL303" s="412"/>
      <c r="DM303" s="412"/>
      <c r="DN303" s="412"/>
      <c r="DO303" s="412"/>
      <c r="DP303" s="412"/>
      <c r="DQ303" s="412"/>
      <c r="DR303" s="412"/>
      <c r="DS303" s="412"/>
      <c r="DT303" s="412"/>
      <c r="DU303" s="412"/>
      <c r="DV303" s="412"/>
      <c r="DW303" s="412"/>
      <c r="DX303" s="412"/>
      <c r="DY303" s="412"/>
      <c r="DZ303" s="412"/>
      <c r="EA303" s="412"/>
      <c r="EB303" s="412"/>
      <c r="EC303" s="412"/>
      <c r="ED303" s="412"/>
      <c r="EE303" s="412"/>
      <c r="EF303" s="412"/>
      <c r="EG303" s="412"/>
      <c r="EH303" s="412"/>
      <c r="EI303" s="412"/>
      <c r="EJ303" s="412"/>
      <c r="EK303" s="412"/>
      <c r="EL303" s="412"/>
      <c r="EM303" s="412"/>
      <c r="EN303" s="412"/>
      <c r="EO303" s="412"/>
      <c r="EP303" s="412"/>
      <c r="EQ303" s="412"/>
      <c r="ER303" s="412"/>
      <c r="ES303" s="412"/>
      <c r="ET303" s="412"/>
      <c r="EU303" s="412"/>
      <c r="EV303" s="412"/>
      <c r="EW303" s="412"/>
      <c r="EX303" s="412"/>
      <c r="EY303" s="412"/>
      <c r="EZ303" s="412"/>
      <c r="FA303" s="412"/>
      <c r="FB303" s="412"/>
      <c r="FC303" s="412"/>
      <c r="FD303" s="412"/>
      <c r="FE303" s="412"/>
      <c r="FF303" s="412"/>
      <c r="FG303" s="412"/>
      <c r="FH303" s="412"/>
      <c r="FI303" s="412"/>
      <c r="FJ303" s="412"/>
      <c r="FK303" s="412"/>
      <c r="FL303" s="412"/>
      <c r="FM303" s="412"/>
      <c r="FN303" s="412"/>
      <c r="FO303" s="412"/>
      <c r="FP303" s="412"/>
      <c r="FQ303" s="412"/>
      <c r="FR303" s="412"/>
      <c r="FS303" s="412"/>
      <c r="FT303" s="412"/>
      <c r="FU303" s="412"/>
      <c r="FV303" s="412"/>
      <c r="FW303" s="412"/>
      <c r="FX303" s="412"/>
      <c r="FY303" s="412"/>
      <c r="FZ303" s="412"/>
      <c r="GA303" s="412"/>
      <c r="GB303" s="412"/>
      <c r="GC303" s="412"/>
      <c r="GD303" s="412"/>
      <c r="GE303" s="412"/>
      <c r="GF303" s="412"/>
      <c r="GG303" s="412"/>
      <c r="GH303" s="412"/>
      <c r="GI303" s="412"/>
      <c r="GJ303" s="412"/>
      <c r="GK303" s="412"/>
      <c r="GL303" s="412"/>
      <c r="GM303" s="412"/>
      <c r="GN303" s="412"/>
      <c r="GO303" s="412"/>
      <c r="GP303" s="412"/>
      <c r="GQ303" s="412"/>
      <c r="GR303" s="412"/>
      <c r="GS303" s="412"/>
      <c r="GT303" s="412"/>
      <c r="GU303" s="412"/>
      <c r="GV303" s="412"/>
      <c r="GW303" s="412"/>
      <c r="GX303" s="412"/>
      <c r="GY303" s="412"/>
      <c r="GZ303" s="412"/>
      <c r="HA303" s="412"/>
      <c r="HB303" s="412"/>
      <c r="HC303" s="412"/>
      <c r="HD303" s="412"/>
      <c r="HE303" s="412"/>
      <c r="HF303" s="412"/>
      <c r="HG303" s="412"/>
      <c r="HH303" s="412"/>
      <c r="HI303" s="412"/>
      <c r="HJ303" s="412"/>
      <c r="HK303" s="412"/>
      <c r="HL303" s="412"/>
      <c r="HM303" s="412"/>
      <c r="HN303" s="412"/>
      <c r="HO303" s="412"/>
      <c r="HP303" s="412"/>
      <c r="HQ303" s="412"/>
      <c r="HR303" s="412"/>
      <c r="HS303" s="412"/>
      <c r="HT303" s="412"/>
      <c r="HU303" s="412"/>
      <c r="HV303" s="412"/>
      <c r="HW303" s="412"/>
      <c r="HX303" s="412"/>
      <c r="HY303" s="412"/>
      <c r="HZ303" s="412"/>
      <c r="IA303" s="412"/>
      <c r="IB303" s="412"/>
      <c r="IC303" s="412"/>
      <c r="ID303" s="412"/>
      <c r="IE303" s="412"/>
      <c r="IF303" s="412"/>
      <c r="IG303" s="412"/>
      <c r="IH303" s="412"/>
      <c r="II303" s="412"/>
      <c r="IJ303" s="412"/>
      <c r="IK303" s="412"/>
      <c r="IL303" s="412"/>
      <c r="IM303" s="412"/>
      <c r="IN303" s="412"/>
      <c r="IO303" s="412"/>
      <c r="IP303" s="412"/>
      <c r="IQ303" s="412"/>
      <c r="IR303" s="412"/>
      <c r="IS303" s="412"/>
      <c r="IT303" s="412"/>
      <c r="IU303" s="412"/>
      <c r="IV303" s="412"/>
      <c r="IW303" s="412"/>
      <c r="IX303" s="412"/>
      <c r="IY303" s="412"/>
      <c r="IZ303" s="412"/>
      <c r="JA303" s="412"/>
      <c r="JB303" s="412"/>
      <c r="JC303" s="412"/>
      <c r="JD303" s="412"/>
      <c r="JE303" s="412"/>
      <c r="JF303" s="412"/>
      <c r="JG303" s="412"/>
      <c r="JH303" s="412"/>
      <c r="JI303" s="412"/>
      <c r="JJ303" s="412"/>
      <c r="JK303" s="412"/>
      <c r="JL303" s="412"/>
      <c r="JM303" s="412"/>
      <c r="JN303" s="412"/>
      <c r="JO303" s="412"/>
      <c r="JP303" s="412"/>
      <c r="JQ303" s="412"/>
      <c r="JR303" s="412"/>
      <c r="JS303" s="412"/>
      <c r="JT303" s="412"/>
      <c r="JU303" s="412"/>
      <c r="JV303" s="412"/>
      <c r="JW303" s="412"/>
      <c r="JX303" s="412"/>
      <c r="JY303" s="412"/>
      <c r="JZ303" s="412"/>
      <c r="KA303" s="412"/>
      <c r="KB303" s="412"/>
      <c r="KC303" s="412"/>
      <c r="KD303" s="412"/>
      <c r="KE303" s="412"/>
      <c r="KF303" s="412"/>
      <c r="KG303" s="412"/>
      <c r="KH303" s="412"/>
      <c r="KI303" s="412"/>
      <c r="KJ303" s="412"/>
      <c r="KK303" s="412"/>
      <c r="KL303" s="412"/>
      <c r="KM303" s="412"/>
      <c r="KN303" s="412"/>
      <c r="KO303" s="412"/>
      <c r="KP303" s="412"/>
      <c r="KQ303" s="412"/>
      <c r="KR303" s="412"/>
      <c r="KS303" s="412"/>
      <c r="KT303" s="412"/>
      <c r="KU303" s="412"/>
      <c r="KV303" s="412"/>
      <c r="KW303" s="412"/>
      <c r="KX303" s="412"/>
      <c r="KY303" s="412"/>
      <c r="KZ303" s="412"/>
      <c r="LA303" s="412"/>
      <c r="LB303" s="412"/>
      <c r="LC303" s="412"/>
      <c r="LD303" s="412"/>
      <c r="LE303" s="412"/>
      <c r="LF303" s="412"/>
      <c r="LG303" s="412"/>
      <c r="LH303" s="412"/>
      <c r="LI303" s="412"/>
      <c r="LJ303" s="412"/>
      <c r="LK303" s="412"/>
      <c r="LL303" s="412"/>
      <c r="LM303" s="412"/>
      <c r="LN303" s="412"/>
      <c r="LO303" s="412"/>
      <c r="LP303" s="412"/>
      <c r="LQ303" s="412"/>
      <c r="LR303" s="412"/>
      <c r="LS303" s="412"/>
      <c r="LT303" s="412"/>
      <c r="LU303" s="412"/>
      <c r="LV303" s="412"/>
      <c r="LW303" s="412"/>
      <c r="LX303" s="412"/>
      <c r="LY303" s="412"/>
      <c r="LZ303" s="412"/>
      <c r="MA303" s="412"/>
      <c r="MB303" s="412"/>
      <c r="MC303" s="412"/>
      <c r="MD303" s="412"/>
      <c r="ME303" s="412"/>
      <c r="MF303" s="412"/>
      <c r="MG303" s="412"/>
      <c r="MH303" s="412"/>
      <c r="MI303" s="412"/>
      <c r="MJ303" s="412"/>
      <c r="MK303" s="412"/>
      <c r="ML303" s="412"/>
      <c r="MM303" s="412"/>
      <c r="MN303" s="412"/>
      <c r="MO303" s="412"/>
      <c r="MP303" s="412"/>
      <c r="MQ303" s="412"/>
      <c r="MR303" s="412"/>
      <c r="MS303" s="412"/>
      <c r="MT303" s="412"/>
      <c r="MU303" s="412"/>
      <c r="MV303" s="412"/>
      <c r="MW303" s="412"/>
      <c r="MX303" s="412"/>
      <c r="MY303" s="412"/>
      <c r="MZ303" s="412"/>
      <c r="NA303" s="412"/>
      <c r="NB303" s="412"/>
      <c r="NC303" s="412"/>
      <c r="ND303" s="412"/>
      <c r="NE303" s="412"/>
      <c r="NF303" s="412"/>
      <c r="NG303" s="412"/>
      <c r="NH303" s="412"/>
      <c r="NI303" s="412"/>
      <c r="NJ303" s="412"/>
      <c r="NK303" s="412"/>
      <c r="NL303" s="412"/>
      <c r="NM303" s="412"/>
      <c r="NN303" s="412"/>
      <c r="NO303" s="412"/>
      <c r="NP303" s="412"/>
      <c r="NQ303" s="412"/>
      <c r="NR303" s="412"/>
      <c r="NS303" s="412"/>
      <c r="NT303" s="412"/>
      <c r="NU303" s="412"/>
      <c r="NV303" s="412"/>
      <c r="NW303" s="412"/>
      <c r="NX303" s="412"/>
      <c r="NY303" s="412"/>
      <c r="NZ303" s="412"/>
      <c r="OA303" s="412"/>
      <c r="OB303" s="412"/>
      <c r="OC303" s="412"/>
      <c r="OD303" s="412"/>
      <c r="OE303" s="412"/>
      <c r="OF303" s="412"/>
      <c r="OG303" s="412"/>
      <c r="OH303" s="412"/>
      <c r="OI303" s="412"/>
      <c r="OJ303" s="412"/>
      <c r="OK303" s="412"/>
      <c r="OL303" s="412"/>
      <c r="OM303" s="412"/>
      <c r="ON303" s="412"/>
      <c r="OO303" s="412"/>
      <c r="OP303" s="412"/>
      <c r="OQ303" s="412"/>
      <c r="OR303" s="412"/>
      <c r="OS303" s="412"/>
      <c r="OT303" s="412"/>
      <c r="OU303" s="412"/>
      <c r="OV303" s="412"/>
      <c r="OW303" s="412"/>
      <c r="OX303" s="412"/>
      <c r="OY303" s="412"/>
      <c r="OZ303" s="412"/>
      <c r="PA303" s="412"/>
      <c r="PB303" s="412"/>
      <c r="PC303" s="412"/>
      <c r="PD303" s="412"/>
      <c r="PE303" s="412"/>
      <c r="PF303" s="412"/>
      <c r="PG303" s="412"/>
      <c r="PH303" s="412"/>
      <c r="PI303" s="412"/>
      <c r="PJ303" s="412"/>
      <c r="PK303" s="412"/>
      <c r="PL303" s="412"/>
      <c r="PM303" s="412"/>
      <c r="PN303" s="412"/>
      <c r="PO303" s="412"/>
      <c r="PP303" s="412"/>
      <c r="PQ303" s="412"/>
      <c r="PR303" s="412"/>
      <c r="PS303" s="412"/>
      <c r="PT303" s="412"/>
      <c r="PU303" s="412"/>
      <c r="PV303" s="412"/>
      <c r="PW303" s="412"/>
      <c r="PX303" s="412"/>
      <c r="PY303" s="412"/>
      <c r="PZ303" s="412"/>
      <c r="QA303" s="412"/>
      <c r="QB303" s="412"/>
      <c r="QC303" s="412"/>
      <c r="QD303" s="412"/>
      <c r="QE303" s="412"/>
      <c r="QF303" s="412"/>
      <c r="QG303" s="412"/>
      <c r="QH303" s="412"/>
      <c r="QI303" s="412"/>
      <c r="QJ303" s="412"/>
      <c r="QK303" s="412"/>
      <c r="QL303" s="412"/>
      <c r="QM303" s="412"/>
      <c r="QN303" s="412"/>
      <c r="QO303" s="412"/>
      <c r="QP303" s="412"/>
      <c r="QQ303" s="412"/>
      <c r="QR303" s="412"/>
      <c r="QS303" s="412"/>
      <c r="QT303" s="412"/>
      <c r="QU303" s="412"/>
      <c r="QV303" s="412"/>
      <c r="QW303" s="412"/>
      <c r="QX303" s="412"/>
      <c r="QY303" s="412"/>
      <c r="QZ303" s="412"/>
      <c r="RA303" s="412"/>
      <c r="RB303" s="412"/>
      <c r="RC303" s="412"/>
      <c r="RD303" s="412"/>
      <c r="RE303" s="412"/>
      <c r="RF303" s="412"/>
      <c r="RG303" s="412"/>
      <c r="RH303" s="412"/>
      <c r="RI303" s="412"/>
      <c r="RJ303" s="412"/>
      <c r="RK303" s="412"/>
      <c r="RL303" s="412"/>
      <c r="RM303" s="412"/>
      <c r="RN303" s="412"/>
      <c r="RO303" s="412"/>
      <c r="RP303" s="412"/>
      <c r="RQ303" s="412"/>
      <c r="RR303" s="412"/>
      <c r="RS303" s="412"/>
      <c r="RT303" s="412"/>
      <c r="RU303" s="412"/>
      <c r="RV303" s="412"/>
      <c r="RW303" s="412"/>
      <c r="RX303" s="412"/>
      <c r="RY303" s="412"/>
      <c r="RZ303" s="412"/>
      <c r="SA303" s="412"/>
      <c r="SB303" s="412"/>
      <c r="SC303" s="412"/>
      <c r="SD303" s="412"/>
      <c r="SE303" s="412"/>
      <c r="SF303" s="412"/>
      <c r="SG303" s="412"/>
      <c r="SH303" s="412"/>
      <c r="SI303" s="412"/>
      <c r="SJ303" s="412"/>
      <c r="SK303" s="412"/>
      <c r="SL303" s="412"/>
      <c r="SM303" s="412"/>
      <c r="SN303" s="412"/>
      <c r="SO303" s="412"/>
      <c r="SP303" s="412"/>
      <c r="SQ303" s="412"/>
      <c r="SR303" s="412"/>
      <c r="SS303" s="412"/>
      <c r="ST303" s="412"/>
      <c r="SU303" s="412"/>
      <c r="SV303" s="412"/>
      <c r="SW303" s="412"/>
      <c r="SX303" s="412"/>
      <c r="SY303" s="412"/>
      <c r="SZ303" s="412"/>
      <c r="TA303" s="412"/>
      <c r="TB303" s="412"/>
      <c r="TC303" s="412"/>
      <c r="TD303" s="412"/>
      <c r="TE303" s="412"/>
      <c r="TF303" s="412"/>
      <c r="TG303" s="412"/>
      <c r="TH303" s="412"/>
      <c r="TI303" s="412"/>
      <c r="TJ303" s="412"/>
      <c r="TK303" s="412"/>
      <c r="TL303" s="412"/>
      <c r="TM303" s="412"/>
      <c r="TN303" s="412"/>
      <c r="TO303" s="412"/>
      <c r="TP303" s="412"/>
      <c r="TQ303" s="412"/>
      <c r="TR303" s="412"/>
      <c r="TS303" s="412"/>
      <c r="TT303" s="412"/>
      <c r="TU303" s="412"/>
      <c r="TV303" s="412"/>
      <c r="TW303" s="412"/>
      <c r="TX303" s="412"/>
      <c r="TY303" s="412"/>
      <c r="TZ303" s="412"/>
      <c r="UA303" s="412"/>
      <c r="UB303" s="412"/>
      <c r="UC303" s="412"/>
      <c r="UD303" s="412"/>
      <c r="UE303" s="412"/>
      <c r="UF303" s="412"/>
      <c r="UG303" s="412"/>
      <c r="UH303" s="412"/>
      <c r="UI303" s="412"/>
      <c r="UJ303" s="412"/>
      <c r="UK303" s="412"/>
      <c r="UL303" s="412"/>
      <c r="UM303" s="412"/>
      <c r="UN303" s="412"/>
      <c r="UO303" s="412"/>
      <c r="UP303" s="412"/>
      <c r="UQ303" s="412"/>
      <c r="UR303" s="412"/>
      <c r="US303" s="412"/>
      <c r="UT303" s="412"/>
      <c r="UU303" s="412"/>
      <c r="UV303" s="412"/>
      <c r="UW303" s="412"/>
      <c r="UX303" s="412"/>
      <c r="UY303" s="412"/>
      <c r="UZ303" s="412"/>
      <c r="VA303" s="412"/>
      <c r="VB303" s="412"/>
      <c r="VC303" s="412"/>
      <c r="VD303" s="412"/>
      <c r="VE303" s="412"/>
      <c r="VF303" s="412"/>
      <c r="VG303" s="412"/>
      <c r="VH303" s="412"/>
      <c r="VI303" s="412"/>
      <c r="VJ303" s="412"/>
      <c r="VK303" s="412"/>
      <c r="VL303" s="412"/>
      <c r="VM303" s="412"/>
      <c r="VN303" s="412"/>
      <c r="VO303" s="412"/>
      <c r="VP303" s="412"/>
      <c r="VQ303" s="412"/>
      <c r="VR303" s="412"/>
      <c r="VS303" s="412"/>
      <c r="VT303" s="412"/>
      <c r="VU303" s="412"/>
      <c r="VV303" s="412"/>
      <c r="VW303" s="412"/>
      <c r="VX303" s="412"/>
      <c r="VY303" s="412"/>
      <c r="VZ303" s="412"/>
      <c r="WA303" s="412"/>
      <c r="WB303" s="412"/>
      <c r="WC303" s="412"/>
      <c r="WD303" s="412"/>
      <c r="WE303" s="412"/>
      <c r="WF303" s="412"/>
      <c r="WG303" s="412"/>
      <c r="WH303" s="412"/>
      <c r="WI303" s="412"/>
      <c r="WJ303" s="412"/>
      <c r="WK303" s="412"/>
      <c r="WL303" s="412"/>
      <c r="WM303" s="412"/>
      <c r="WN303" s="412"/>
      <c r="WO303" s="412"/>
      <c r="WP303" s="412"/>
      <c r="WQ303" s="412"/>
      <c r="WR303" s="412"/>
      <c r="WS303" s="412"/>
      <c r="WT303" s="412"/>
      <c r="WU303" s="412"/>
      <c r="WV303" s="412"/>
      <c r="WW303" s="412"/>
      <c r="WX303" s="412"/>
      <c r="WY303" s="412"/>
      <c r="WZ303" s="412"/>
      <c r="XA303" s="412"/>
      <c r="XB303" s="412"/>
      <c r="XC303" s="412"/>
      <c r="XD303" s="412"/>
      <c r="XE303" s="412"/>
      <c r="XF303" s="412"/>
      <c r="XG303" s="412"/>
      <c r="XH303" s="412"/>
      <c r="XI303" s="412"/>
      <c r="XJ303" s="412"/>
      <c r="XK303" s="412"/>
      <c r="XL303" s="412"/>
      <c r="XM303" s="412"/>
      <c r="XN303" s="412"/>
      <c r="XO303" s="412"/>
      <c r="XP303" s="412"/>
      <c r="XQ303" s="412"/>
      <c r="XR303" s="412"/>
      <c r="XS303" s="412"/>
      <c r="XT303" s="412"/>
      <c r="XU303" s="412"/>
      <c r="XV303" s="412"/>
      <c r="XW303" s="412"/>
      <c r="XX303" s="412"/>
      <c r="XY303" s="412"/>
      <c r="XZ303" s="412"/>
      <c r="YA303" s="412"/>
      <c r="YB303" s="412"/>
      <c r="YC303" s="412"/>
      <c r="YD303" s="412"/>
      <c r="YE303" s="412"/>
      <c r="YF303" s="412"/>
      <c r="YG303" s="412"/>
      <c r="YH303" s="412"/>
      <c r="YI303" s="412"/>
      <c r="YJ303" s="412"/>
      <c r="YK303" s="412"/>
      <c r="YL303" s="412"/>
      <c r="YM303" s="412"/>
      <c r="YN303" s="412"/>
      <c r="YO303" s="412"/>
      <c r="YP303" s="412"/>
      <c r="YQ303" s="412"/>
      <c r="YR303" s="412"/>
      <c r="YS303" s="412"/>
      <c r="YT303" s="412"/>
      <c r="YU303" s="412"/>
      <c r="YV303" s="412"/>
      <c r="YW303" s="412"/>
      <c r="YX303" s="412"/>
      <c r="YY303" s="412"/>
      <c r="YZ303" s="412"/>
      <c r="ZA303" s="412"/>
      <c r="ZB303" s="412"/>
      <c r="ZC303" s="412"/>
      <c r="ZD303" s="412"/>
      <c r="ZE303" s="412"/>
      <c r="ZF303" s="412"/>
      <c r="ZG303" s="412"/>
      <c r="ZH303" s="412"/>
      <c r="ZI303" s="412"/>
      <c r="ZJ303" s="412"/>
      <c r="ZK303" s="412"/>
      <c r="ZL303" s="412"/>
      <c r="ZM303" s="412"/>
      <c r="ZN303" s="412"/>
      <c r="ZO303" s="412"/>
      <c r="ZP303" s="412"/>
      <c r="ZQ303" s="412"/>
      <c r="ZR303" s="412"/>
      <c r="ZS303" s="412"/>
      <c r="ZT303" s="412"/>
      <c r="ZU303" s="412"/>
      <c r="ZV303" s="412"/>
      <c r="ZW303" s="412"/>
      <c r="ZX303" s="412"/>
      <c r="ZY303" s="412"/>
      <c r="ZZ303" s="412"/>
      <c r="AAA303" s="412"/>
      <c r="AAB303" s="412"/>
      <c r="AAC303" s="412"/>
      <c r="AAD303" s="412"/>
      <c r="AAE303" s="412"/>
      <c r="AAF303" s="412"/>
      <c r="AAG303" s="412"/>
      <c r="AAH303" s="412"/>
      <c r="AAI303" s="412"/>
      <c r="AAJ303" s="412"/>
      <c r="AAK303" s="412"/>
      <c r="AAL303" s="412"/>
      <c r="AAM303" s="412"/>
      <c r="AAN303" s="412"/>
      <c r="AAO303" s="412"/>
      <c r="AAP303" s="412"/>
      <c r="AAQ303" s="412"/>
      <c r="AAR303" s="412"/>
      <c r="AAS303" s="412"/>
      <c r="AAT303" s="412"/>
      <c r="AAU303" s="412"/>
      <c r="AAV303" s="412"/>
      <c r="AAW303" s="412"/>
      <c r="AAX303" s="412"/>
      <c r="AAY303" s="412"/>
      <c r="AAZ303" s="412"/>
      <c r="ABA303" s="412"/>
      <c r="ABB303" s="412"/>
      <c r="ABC303" s="412"/>
      <c r="ABD303" s="412"/>
      <c r="ABE303" s="412"/>
      <c r="ABF303" s="412"/>
      <c r="ABG303" s="412"/>
      <c r="ABH303" s="412"/>
      <c r="ABI303" s="412"/>
      <c r="ABJ303" s="412"/>
      <c r="ABK303" s="412"/>
      <c r="ABL303" s="412"/>
      <c r="ABM303" s="412"/>
      <c r="ABN303" s="412"/>
      <c r="ABO303" s="412"/>
      <c r="ABP303" s="412"/>
      <c r="ABQ303" s="412"/>
      <c r="ABR303" s="412"/>
      <c r="ABS303" s="412"/>
      <c r="ABT303" s="412"/>
      <c r="ABU303" s="412"/>
      <c r="ABV303" s="412"/>
      <c r="ABW303" s="412"/>
      <c r="ABX303" s="412"/>
      <c r="ABY303" s="412"/>
      <c r="ABZ303" s="412"/>
      <c r="ACA303" s="412"/>
      <c r="ACB303" s="412"/>
      <c r="ACC303" s="412"/>
      <c r="ACD303" s="412"/>
      <c r="ACE303" s="412"/>
      <c r="ACF303" s="412"/>
      <c r="ACG303" s="412"/>
      <c r="ACH303" s="412"/>
      <c r="ACI303" s="412"/>
      <c r="ACJ303" s="412"/>
      <c r="ACK303" s="412"/>
      <c r="ACL303" s="412"/>
      <c r="ACM303" s="412"/>
      <c r="ACN303" s="412"/>
      <c r="ACO303" s="412"/>
      <c r="ACP303" s="412"/>
      <c r="ACQ303" s="412"/>
      <c r="ACR303" s="412"/>
      <c r="ACS303" s="412"/>
      <c r="ACT303" s="412"/>
      <c r="ACU303" s="412"/>
      <c r="ACV303" s="412"/>
      <c r="ACW303" s="412"/>
      <c r="ACX303" s="412"/>
      <c r="ACY303" s="412"/>
      <c r="ACZ303" s="412"/>
      <c r="ADA303" s="412"/>
      <c r="ADB303" s="412"/>
      <c r="ADC303" s="412"/>
      <c r="ADD303" s="412"/>
      <c r="ADE303" s="412"/>
      <c r="ADF303" s="412"/>
      <c r="ADG303" s="412"/>
      <c r="ADH303" s="412"/>
      <c r="ADI303" s="412"/>
      <c r="ADJ303" s="412"/>
      <c r="ADK303" s="412"/>
      <c r="ADL303" s="412"/>
      <c r="ADM303" s="412"/>
      <c r="ADN303" s="412"/>
      <c r="ADO303" s="412"/>
      <c r="ADP303" s="412"/>
      <c r="ADQ303" s="412"/>
      <c r="ADR303" s="412"/>
      <c r="ADS303" s="412"/>
      <c r="ADT303" s="412"/>
      <c r="ADU303" s="412"/>
      <c r="ADV303" s="412"/>
      <c r="ADW303" s="412"/>
      <c r="ADX303" s="412"/>
      <c r="ADY303" s="412"/>
      <c r="ADZ303" s="412"/>
      <c r="AEA303" s="412"/>
      <c r="AEB303" s="412"/>
      <c r="AEC303" s="412"/>
      <c r="AED303" s="412"/>
      <c r="AEE303" s="412"/>
      <c r="AEF303" s="412"/>
      <c r="AEG303" s="412"/>
      <c r="AEH303" s="412"/>
      <c r="AEI303" s="412"/>
      <c r="AEJ303" s="412"/>
      <c r="AEK303" s="412"/>
      <c r="AEL303" s="412"/>
      <c r="AEM303" s="412"/>
      <c r="AEN303" s="412"/>
      <c r="AEO303" s="412"/>
      <c r="AEP303" s="412"/>
      <c r="AEQ303" s="412"/>
      <c r="AER303" s="412"/>
      <c r="AES303" s="412"/>
      <c r="AET303" s="412"/>
      <c r="AEU303" s="412"/>
      <c r="AEV303" s="412"/>
      <c r="AEW303" s="412"/>
      <c r="AEX303" s="412"/>
      <c r="AEY303" s="412"/>
      <c r="AEZ303" s="412"/>
      <c r="AFA303" s="412"/>
      <c r="AFB303" s="412"/>
      <c r="AFC303" s="412"/>
      <c r="AFD303" s="412"/>
      <c r="AFE303" s="412"/>
      <c r="AFF303" s="412"/>
      <c r="AFG303" s="412"/>
      <c r="AFH303" s="412"/>
      <c r="AFI303" s="412"/>
      <c r="AFJ303" s="412"/>
      <c r="AFK303" s="412"/>
      <c r="AFL303" s="412"/>
      <c r="AFM303" s="412"/>
      <c r="AFN303" s="412"/>
      <c r="AFO303" s="412"/>
      <c r="AFP303" s="412"/>
      <c r="AFQ303" s="412"/>
      <c r="AFR303" s="412"/>
      <c r="AFS303" s="412"/>
      <c r="AFT303" s="412"/>
      <c r="AFU303" s="412"/>
      <c r="AFV303" s="412"/>
      <c r="AFW303" s="412"/>
      <c r="AFX303" s="412"/>
      <c r="AFY303" s="412"/>
      <c r="AFZ303" s="412"/>
      <c r="AGA303" s="412"/>
      <c r="AGB303" s="412"/>
      <c r="AGC303" s="412"/>
      <c r="AGD303" s="412"/>
      <c r="AGE303" s="412"/>
      <c r="AGF303" s="412"/>
      <c r="AGG303" s="412"/>
      <c r="AGH303" s="412"/>
      <c r="AGI303" s="412"/>
      <c r="AGJ303" s="412"/>
      <c r="AGK303" s="412"/>
      <c r="AGL303" s="412"/>
      <c r="AGM303" s="412"/>
      <c r="AGN303" s="412"/>
      <c r="AGO303" s="412"/>
      <c r="AGP303" s="412"/>
      <c r="AGQ303" s="412"/>
      <c r="AGR303" s="412"/>
      <c r="AGS303" s="412"/>
      <c r="AGT303" s="412"/>
      <c r="AGU303" s="412"/>
      <c r="AGV303" s="412"/>
      <c r="AGW303" s="412"/>
      <c r="AGX303" s="412"/>
      <c r="AGY303" s="412"/>
      <c r="AGZ303" s="412"/>
      <c r="AHA303" s="412"/>
      <c r="AHB303" s="412"/>
      <c r="AHC303" s="412"/>
      <c r="AHD303" s="412"/>
      <c r="AHE303" s="412"/>
      <c r="AHF303" s="412"/>
      <c r="AHG303" s="412"/>
      <c r="AHH303" s="412"/>
      <c r="AHI303" s="412"/>
      <c r="AHJ303" s="412"/>
      <c r="AHK303" s="412"/>
      <c r="AHL303" s="412"/>
      <c r="AHM303" s="412"/>
      <c r="AHN303" s="412"/>
      <c r="AHO303" s="412"/>
      <c r="AHP303" s="412"/>
      <c r="AHQ303" s="412"/>
      <c r="AHR303" s="412"/>
      <c r="AHS303" s="412"/>
      <c r="AHT303" s="412"/>
      <c r="AHU303" s="412"/>
      <c r="AHV303" s="412"/>
      <c r="AHW303" s="412"/>
      <c r="AHX303" s="412"/>
      <c r="AHY303" s="412"/>
      <c r="AHZ303" s="412"/>
      <c r="AIA303" s="412"/>
      <c r="AIB303" s="412"/>
      <c r="AIC303" s="412"/>
      <c r="AID303" s="412"/>
      <c r="AIE303" s="412"/>
      <c r="AIF303" s="412"/>
      <c r="AIG303" s="412"/>
      <c r="AIH303" s="412"/>
      <c r="AII303" s="412"/>
      <c r="AIJ303" s="412"/>
      <c r="AIK303" s="412"/>
      <c r="AIL303" s="412"/>
      <c r="AIM303" s="412"/>
      <c r="AIN303" s="412"/>
      <c r="AIO303" s="412"/>
      <c r="AIP303" s="412"/>
      <c r="AIQ303" s="412"/>
      <c r="AIR303" s="412"/>
      <c r="AIS303" s="412"/>
      <c r="AIT303" s="412"/>
      <c r="AIU303" s="412"/>
      <c r="AIV303" s="412"/>
      <c r="AIW303" s="412"/>
      <c r="AIX303" s="412"/>
      <c r="AIY303" s="412"/>
      <c r="AIZ303" s="412"/>
      <c r="AJA303" s="412"/>
      <c r="AJB303" s="412"/>
      <c r="AJC303" s="412"/>
      <c r="AJD303" s="412"/>
      <c r="AJE303" s="412"/>
      <c r="AJF303" s="412"/>
      <c r="AJG303" s="412"/>
      <c r="AJH303" s="412"/>
      <c r="AJI303" s="412"/>
      <c r="AJJ303" s="412"/>
      <c r="AJK303" s="412"/>
      <c r="AJL303" s="412"/>
      <c r="AJM303" s="412"/>
      <c r="AJN303" s="412"/>
      <c r="AJO303" s="412"/>
      <c r="AJP303" s="412"/>
      <c r="AJQ303" s="412"/>
      <c r="AJR303" s="412"/>
      <c r="AJS303" s="412"/>
      <c r="AJT303" s="412"/>
      <c r="AJU303" s="412"/>
      <c r="AJV303" s="412"/>
      <c r="AJW303" s="412"/>
      <c r="AJX303" s="412"/>
      <c r="AJY303" s="412"/>
      <c r="AJZ303" s="412"/>
      <c r="AKA303" s="412"/>
      <c r="AKB303" s="412"/>
      <c r="AKC303" s="412"/>
      <c r="AKD303" s="412"/>
      <c r="AKE303" s="412"/>
      <c r="AKF303" s="412"/>
      <c r="AKG303" s="412"/>
      <c r="AKH303" s="412"/>
      <c r="AKI303" s="412"/>
      <c r="AKJ303" s="412"/>
      <c r="AKK303" s="412"/>
      <c r="AKL303" s="412"/>
      <c r="AKM303" s="412"/>
      <c r="AKN303" s="412"/>
      <c r="AKO303" s="412"/>
      <c r="AKP303" s="412"/>
      <c r="AKQ303" s="412"/>
      <c r="AKR303" s="412"/>
      <c r="AKS303" s="412"/>
      <c r="AKT303" s="412"/>
      <c r="AKU303" s="412"/>
      <c r="AKV303" s="412"/>
      <c r="AKW303" s="412"/>
      <c r="AKX303" s="412"/>
      <c r="AKY303" s="412"/>
      <c r="AKZ303" s="412"/>
      <c r="ALA303" s="412"/>
      <c r="ALB303" s="412"/>
      <c r="ALC303" s="412"/>
      <c r="ALD303" s="412"/>
      <c r="ALE303" s="412"/>
      <c r="ALF303" s="412"/>
      <c r="ALG303" s="412"/>
      <c r="ALH303" s="412"/>
      <c r="ALI303" s="412"/>
      <c r="ALJ303" s="412"/>
      <c r="ALK303" s="412"/>
      <c r="ALL303" s="412"/>
      <c r="ALM303" s="412"/>
      <c r="ALN303" s="412"/>
      <c r="ALO303" s="412"/>
      <c r="ALP303" s="412"/>
      <c r="ALQ303" s="412"/>
      <c r="ALR303" s="412"/>
      <c r="ALS303" s="412"/>
      <c r="ALT303" s="412"/>
      <c r="ALU303" s="412"/>
      <c r="ALV303" s="412"/>
      <c r="ALW303" s="412"/>
      <c r="ALX303" s="412"/>
      <c r="ALY303" s="412"/>
      <c r="ALZ303" s="412"/>
      <c r="AMA303" s="412"/>
      <c r="AMB303" s="412"/>
      <c r="AMC303" s="412"/>
      <c r="AMD303" s="412"/>
      <c r="AME303" s="412"/>
      <c r="AMF303" s="412"/>
      <c r="AMG303" s="412"/>
      <c r="AMH303" s="412"/>
    </row>
    <row r="304" spans="1:1024" x14ac:dyDescent="0.25">
      <c r="A304" s="242" t="s">
        <v>1049</v>
      </c>
      <c r="B304" s="163">
        <v>303</v>
      </c>
      <c r="C304" s="224" t="s">
        <v>24958</v>
      </c>
      <c r="D304" s="176" t="s">
        <v>1050</v>
      </c>
      <c r="E304" s="429"/>
      <c r="F304" s="185">
        <v>4</v>
      </c>
      <c r="G304" s="180"/>
      <c r="H304" s="180"/>
      <c r="I304" s="319"/>
      <c r="J304" s="366"/>
      <c r="K304" s="140"/>
      <c r="L304" s="332">
        <v>1</v>
      </c>
      <c r="M304" s="140"/>
      <c r="N304" s="140"/>
      <c r="O304" s="140"/>
      <c r="P304" s="140"/>
      <c r="Q304" s="65"/>
      <c r="R304" s="140"/>
      <c r="S304" s="65"/>
      <c r="T304" s="65"/>
      <c r="U304" s="140"/>
      <c r="V304" s="219">
        <f t="shared" si="171"/>
        <v>100</v>
      </c>
      <c r="W304" s="219">
        <f t="shared" si="163"/>
        <v>100</v>
      </c>
      <c r="X304" s="219">
        <f t="shared" si="172"/>
        <v>100</v>
      </c>
      <c r="Y304" s="219">
        <f t="shared" ref="Y304:Y368" si="178">IF(P304=1,10,100)</f>
        <v>100</v>
      </c>
      <c r="Z304" s="219">
        <f t="shared" ref="Z304:Z327" si="179">IF(P304=1,1,IF(P304=2,10,100))</f>
        <v>100</v>
      </c>
      <c r="AA304" s="220">
        <f t="shared" si="169"/>
        <v>100</v>
      </c>
      <c r="AB304" s="220">
        <f t="shared" si="170"/>
        <v>100</v>
      </c>
      <c r="AC304" s="220">
        <f t="shared" ref="AC304:AC327" si="180">IF(OR(EXACT(S304,"1A"),EXACT(S304,"1B")),0.3,IF(S304=2,3,100))</f>
        <v>100</v>
      </c>
      <c r="AD304" s="416">
        <f t="shared" si="177"/>
        <v>1</v>
      </c>
      <c r="AE304" s="416">
        <f t="shared" si="161"/>
        <v>100</v>
      </c>
      <c r="AF304" s="212">
        <f t="shared" si="173"/>
        <v>100</v>
      </c>
      <c r="AG304" s="212">
        <f t="shared" si="174"/>
        <v>100</v>
      </c>
      <c r="AH304" s="212">
        <f t="shared" si="175"/>
        <v>100</v>
      </c>
      <c r="AI304" s="212">
        <f t="shared" si="176"/>
        <v>100</v>
      </c>
      <c r="AJ304" s="214"/>
      <c r="AK304" s="118"/>
      <c r="AL304" s="135"/>
      <c r="AM304" s="214"/>
      <c r="AN304" s="118"/>
      <c r="AO304" s="118"/>
      <c r="AP304" s="118"/>
      <c r="AQ304" s="234" t="s">
        <v>24959</v>
      </c>
      <c r="AR304" s="118"/>
      <c r="AS304" s="118"/>
      <c r="AT304" s="118"/>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8"/>
      <c r="CI304" s="118"/>
      <c r="CJ304" s="118"/>
      <c r="CK304" s="118"/>
      <c r="CL304" s="118"/>
      <c r="CM304" s="118"/>
      <c r="CN304" s="118"/>
      <c r="CO304" s="118"/>
      <c r="CP304" s="118"/>
      <c r="CQ304" s="118"/>
      <c r="CR304" s="118"/>
      <c r="CS304" s="118"/>
      <c r="CT304" s="118"/>
      <c r="CU304" s="118"/>
      <c r="CV304" s="118"/>
      <c r="CW304" s="118"/>
      <c r="CX304" s="118"/>
      <c r="CY304" s="118"/>
      <c r="CZ304" s="118"/>
      <c r="DA304" s="118"/>
      <c r="DB304" s="118"/>
      <c r="DC304" s="118"/>
      <c r="DD304" s="118"/>
      <c r="DE304" s="118"/>
      <c r="DF304" s="118"/>
      <c r="DG304" s="118"/>
      <c r="DH304" s="118"/>
      <c r="DI304" s="118"/>
      <c r="DJ304" s="118"/>
      <c r="DK304" s="118"/>
      <c r="DL304" s="118"/>
      <c r="DM304" s="118"/>
      <c r="DN304" s="118"/>
      <c r="DO304" s="118"/>
      <c r="DP304" s="118"/>
      <c r="DQ304" s="118"/>
      <c r="DR304" s="118"/>
      <c r="DS304" s="118"/>
      <c r="DT304" s="118"/>
      <c r="DU304" s="118"/>
      <c r="DV304" s="118"/>
      <c r="DW304" s="118"/>
      <c r="DX304" s="118"/>
      <c r="DY304" s="118"/>
      <c r="DZ304" s="118"/>
      <c r="EA304" s="118"/>
      <c r="EB304" s="118"/>
      <c r="EC304" s="118"/>
      <c r="ED304" s="118"/>
      <c r="EE304" s="118"/>
      <c r="EF304" s="118"/>
      <c r="EG304" s="118"/>
      <c r="EH304" s="118"/>
      <c r="EI304" s="118"/>
      <c r="EJ304" s="118"/>
      <c r="EK304" s="118"/>
      <c r="EL304" s="118"/>
      <c r="EM304" s="118"/>
      <c r="EN304" s="118"/>
      <c r="EO304" s="118"/>
      <c r="EP304" s="118"/>
      <c r="EQ304" s="118"/>
      <c r="ER304" s="118"/>
      <c r="ES304" s="118"/>
      <c r="ET304" s="118"/>
      <c r="EU304" s="118"/>
      <c r="EV304" s="118"/>
      <c r="EW304" s="118"/>
      <c r="EX304" s="118"/>
      <c r="EY304" s="118"/>
      <c r="EZ304" s="118"/>
      <c r="FA304" s="118"/>
      <c r="FB304" s="118"/>
      <c r="FC304" s="118"/>
      <c r="FD304" s="118"/>
      <c r="FE304" s="118"/>
      <c r="FF304" s="118"/>
      <c r="FG304" s="118"/>
      <c r="FH304" s="118"/>
      <c r="FI304" s="118"/>
      <c r="FJ304" s="118"/>
      <c r="FK304" s="118"/>
      <c r="FL304" s="118"/>
      <c r="FM304" s="118"/>
      <c r="FN304" s="118"/>
      <c r="FO304" s="118"/>
      <c r="FP304" s="118"/>
      <c r="FQ304" s="118"/>
      <c r="FR304" s="118"/>
      <c r="FS304" s="118"/>
      <c r="FT304" s="118"/>
      <c r="FU304" s="118"/>
      <c r="FV304" s="118"/>
      <c r="FW304" s="118"/>
      <c r="FX304" s="118"/>
      <c r="FY304" s="118"/>
      <c r="FZ304" s="118"/>
      <c r="GA304" s="118"/>
      <c r="GB304" s="118"/>
      <c r="GC304" s="118"/>
      <c r="GD304" s="118"/>
      <c r="GE304" s="118"/>
      <c r="GF304" s="118"/>
      <c r="GG304" s="118"/>
      <c r="GH304" s="118"/>
      <c r="GI304" s="118"/>
      <c r="GJ304" s="118"/>
      <c r="GK304" s="118"/>
      <c r="GL304" s="118"/>
      <c r="GM304" s="118"/>
      <c r="GN304" s="118"/>
      <c r="GO304" s="118"/>
      <c r="GP304" s="118"/>
      <c r="GQ304" s="118"/>
      <c r="GR304" s="118"/>
      <c r="GS304" s="118"/>
      <c r="GT304" s="118"/>
      <c r="GU304" s="118"/>
      <c r="GV304" s="118"/>
      <c r="GW304" s="118"/>
      <c r="GX304" s="118"/>
      <c r="GY304" s="118"/>
      <c r="GZ304" s="118"/>
      <c r="HA304" s="118"/>
      <c r="HB304" s="118"/>
      <c r="HC304" s="118"/>
      <c r="HD304" s="118"/>
      <c r="HE304" s="118"/>
      <c r="HF304" s="118"/>
      <c r="HG304" s="118"/>
      <c r="HH304" s="118"/>
      <c r="HI304" s="118"/>
      <c r="HJ304" s="118"/>
      <c r="HK304" s="118"/>
      <c r="HL304" s="118"/>
      <c r="HM304" s="118"/>
      <c r="HN304" s="118"/>
      <c r="HO304" s="118"/>
      <c r="HP304" s="118"/>
      <c r="HQ304" s="118"/>
      <c r="HR304" s="118"/>
      <c r="HS304" s="118"/>
      <c r="HT304" s="118"/>
      <c r="HU304" s="118"/>
      <c r="HV304" s="118"/>
      <c r="HW304" s="118"/>
      <c r="HX304" s="118"/>
      <c r="HY304" s="118"/>
      <c r="HZ304" s="118"/>
      <c r="IA304" s="118"/>
      <c r="IB304" s="118"/>
      <c r="IC304" s="118"/>
      <c r="ID304" s="118"/>
      <c r="IE304" s="118"/>
      <c r="IF304" s="118"/>
      <c r="IG304" s="118"/>
      <c r="IH304" s="118"/>
      <c r="II304" s="118"/>
      <c r="IJ304" s="118"/>
      <c r="IK304" s="118"/>
      <c r="IL304" s="118"/>
      <c r="IM304" s="118"/>
      <c r="IN304" s="118"/>
      <c r="IO304" s="118"/>
      <c r="IP304" s="118"/>
      <c r="IQ304" s="118"/>
      <c r="IR304" s="118"/>
      <c r="IS304" s="118"/>
      <c r="IT304" s="118"/>
      <c r="IU304" s="118"/>
      <c r="IV304" s="118"/>
      <c r="IW304" s="118"/>
      <c r="IX304" s="118"/>
      <c r="IY304" s="118"/>
      <c r="IZ304" s="118"/>
      <c r="JA304" s="118"/>
      <c r="JB304" s="118"/>
      <c r="JC304" s="118"/>
      <c r="JD304" s="118"/>
      <c r="JE304" s="118"/>
      <c r="JF304" s="118"/>
      <c r="JG304" s="118"/>
      <c r="JH304" s="118"/>
      <c r="JI304" s="118"/>
      <c r="JJ304" s="118"/>
      <c r="JK304" s="118"/>
      <c r="JL304" s="118"/>
      <c r="JM304" s="118"/>
      <c r="JN304" s="118"/>
      <c r="JO304" s="118"/>
      <c r="JP304" s="118"/>
      <c r="JQ304" s="118"/>
      <c r="JR304" s="118"/>
      <c r="JS304" s="118"/>
      <c r="JT304" s="118"/>
      <c r="JU304" s="118"/>
      <c r="JV304" s="118"/>
      <c r="JW304" s="118"/>
      <c r="JX304" s="118"/>
      <c r="JY304" s="118"/>
      <c r="JZ304" s="118"/>
      <c r="KA304" s="118"/>
      <c r="KB304" s="118"/>
      <c r="KC304" s="118"/>
      <c r="KD304" s="118"/>
      <c r="KE304" s="118"/>
      <c r="KF304" s="118"/>
      <c r="KG304" s="118"/>
      <c r="KH304" s="118"/>
      <c r="KI304" s="118"/>
      <c r="KJ304" s="118"/>
      <c r="KK304" s="118"/>
      <c r="KL304" s="118"/>
      <c r="KM304" s="118"/>
      <c r="KN304" s="118"/>
      <c r="KO304" s="118"/>
      <c r="KP304" s="118"/>
      <c r="KQ304" s="118"/>
      <c r="KR304" s="118"/>
      <c r="KS304" s="118"/>
      <c r="KT304" s="118"/>
      <c r="KU304" s="118"/>
      <c r="KV304" s="118"/>
      <c r="KW304" s="118"/>
      <c r="KX304" s="118"/>
      <c r="KY304" s="118"/>
      <c r="KZ304" s="118"/>
      <c r="LA304" s="118"/>
      <c r="LB304" s="118"/>
      <c r="LC304" s="118"/>
      <c r="LD304" s="118"/>
      <c r="LE304" s="118"/>
      <c r="LF304" s="118"/>
      <c r="LG304" s="118"/>
      <c r="LH304" s="118"/>
      <c r="LI304" s="118"/>
      <c r="LJ304" s="118"/>
      <c r="LK304" s="118"/>
      <c r="LL304" s="118"/>
      <c r="LM304" s="118"/>
      <c r="LN304" s="118"/>
      <c r="LO304" s="118"/>
      <c r="LP304" s="118"/>
      <c r="LQ304" s="118"/>
      <c r="LR304" s="118"/>
      <c r="LS304" s="118"/>
      <c r="LT304" s="118"/>
      <c r="LU304" s="118"/>
      <c r="LV304" s="118"/>
      <c r="LW304" s="118"/>
      <c r="LX304" s="118"/>
      <c r="LY304" s="118"/>
      <c r="LZ304" s="118"/>
      <c r="MA304" s="118"/>
      <c r="MB304" s="118"/>
      <c r="MC304" s="118"/>
      <c r="MD304" s="118"/>
      <c r="ME304" s="118"/>
      <c r="MF304" s="118"/>
      <c r="MG304" s="118"/>
      <c r="MH304" s="118"/>
      <c r="MI304" s="118"/>
      <c r="MJ304" s="118"/>
      <c r="MK304" s="118"/>
      <c r="ML304" s="118"/>
      <c r="MM304" s="118"/>
      <c r="MN304" s="118"/>
      <c r="MO304" s="118"/>
      <c r="MP304" s="118"/>
      <c r="MQ304" s="118"/>
      <c r="MR304" s="118"/>
      <c r="MS304" s="118"/>
      <c r="MT304" s="118"/>
      <c r="MU304" s="118"/>
      <c r="MV304" s="118"/>
      <c r="MW304" s="118"/>
      <c r="MX304" s="118"/>
      <c r="MY304" s="118"/>
      <c r="MZ304" s="118"/>
      <c r="NA304" s="118"/>
      <c r="NB304" s="118"/>
      <c r="NC304" s="118"/>
      <c r="ND304" s="118"/>
      <c r="NE304" s="118"/>
      <c r="NF304" s="118"/>
      <c r="NG304" s="118"/>
      <c r="NH304" s="118"/>
      <c r="NI304" s="118"/>
      <c r="NJ304" s="118"/>
      <c r="NK304" s="118"/>
      <c r="NL304" s="118"/>
      <c r="NM304" s="118"/>
      <c r="NN304" s="118"/>
      <c r="NO304" s="118"/>
      <c r="NP304" s="118"/>
      <c r="NQ304" s="118"/>
      <c r="NR304" s="118"/>
      <c r="NS304" s="118"/>
      <c r="NT304" s="118"/>
      <c r="NU304" s="118"/>
      <c r="NV304" s="118"/>
      <c r="NW304" s="118"/>
      <c r="NX304" s="118"/>
      <c r="NY304" s="118"/>
      <c r="NZ304" s="118"/>
      <c r="OA304" s="118"/>
      <c r="OB304" s="118"/>
      <c r="OC304" s="118"/>
      <c r="OD304" s="118"/>
      <c r="OE304" s="118"/>
      <c r="OF304" s="118"/>
      <c r="OG304" s="118"/>
      <c r="OH304" s="118"/>
      <c r="OI304" s="118"/>
      <c r="OJ304" s="118"/>
      <c r="OK304" s="118"/>
      <c r="OL304" s="118"/>
      <c r="OM304" s="118"/>
      <c r="ON304" s="118"/>
      <c r="OO304" s="118"/>
      <c r="OP304" s="118"/>
      <c r="OQ304" s="118"/>
      <c r="OR304" s="118"/>
      <c r="OS304" s="118"/>
      <c r="OT304" s="118"/>
      <c r="OU304" s="118"/>
      <c r="OV304" s="118"/>
      <c r="OW304" s="118"/>
      <c r="OX304" s="118"/>
      <c r="OY304" s="118"/>
      <c r="OZ304" s="118"/>
      <c r="PA304" s="118"/>
      <c r="PB304" s="118"/>
      <c r="PC304" s="118"/>
      <c r="PD304" s="118"/>
      <c r="PE304" s="118"/>
      <c r="PF304" s="118"/>
      <c r="PG304" s="118"/>
      <c r="PH304" s="118"/>
      <c r="PI304" s="118"/>
      <c r="PJ304" s="118"/>
      <c r="PK304" s="118"/>
      <c r="PL304" s="118"/>
      <c r="PM304" s="118"/>
      <c r="PN304" s="118"/>
      <c r="PO304" s="118"/>
      <c r="PP304" s="118"/>
      <c r="PQ304" s="118"/>
      <c r="PR304" s="118"/>
      <c r="PS304" s="118"/>
      <c r="PT304" s="118"/>
      <c r="PU304" s="118"/>
      <c r="PV304" s="118"/>
      <c r="PW304" s="118"/>
      <c r="PX304" s="118"/>
      <c r="PY304" s="118"/>
      <c r="PZ304" s="118"/>
      <c r="QA304" s="118"/>
      <c r="QB304" s="118"/>
      <c r="QC304" s="118"/>
      <c r="QD304" s="118"/>
      <c r="QE304" s="118"/>
      <c r="QF304" s="118"/>
      <c r="QG304" s="118"/>
      <c r="QH304" s="118"/>
      <c r="QI304" s="118"/>
      <c r="QJ304" s="118"/>
      <c r="QK304" s="118"/>
      <c r="QL304" s="118"/>
      <c r="QM304" s="118"/>
      <c r="QN304" s="118"/>
      <c r="QO304" s="118"/>
      <c r="QP304" s="118"/>
      <c r="QQ304" s="118"/>
      <c r="QR304" s="118"/>
      <c r="QS304" s="118"/>
      <c r="QT304" s="118"/>
      <c r="QU304" s="118"/>
      <c r="QV304" s="118"/>
      <c r="QW304" s="118"/>
      <c r="QX304" s="118"/>
      <c r="QY304" s="118"/>
      <c r="QZ304" s="118"/>
      <c r="RA304" s="118"/>
      <c r="RB304" s="118"/>
      <c r="RC304" s="118"/>
      <c r="RD304" s="118"/>
      <c r="RE304" s="118"/>
      <c r="RF304" s="118"/>
      <c r="RG304" s="118"/>
      <c r="RH304" s="118"/>
      <c r="RI304" s="118"/>
      <c r="RJ304" s="118"/>
      <c r="RK304" s="118"/>
      <c r="RL304" s="118"/>
      <c r="RM304" s="118"/>
      <c r="RN304" s="118"/>
      <c r="RO304" s="118"/>
      <c r="RP304" s="118"/>
      <c r="RQ304" s="118"/>
      <c r="RR304" s="118"/>
      <c r="RS304" s="118"/>
      <c r="RT304" s="118"/>
      <c r="RU304" s="118"/>
      <c r="RV304" s="118"/>
      <c r="RW304" s="118"/>
      <c r="RX304" s="118"/>
      <c r="RY304" s="118"/>
      <c r="RZ304" s="118"/>
      <c r="SA304" s="118"/>
      <c r="SB304" s="118"/>
      <c r="SC304" s="118"/>
      <c r="SD304" s="118"/>
      <c r="SE304" s="118"/>
      <c r="SF304" s="118"/>
      <c r="SG304" s="118"/>
      <c r="SH304" s="118"/>
      <c r="SI304" s="118"/>
      <c r="SJ304" s="118"/>
      <c r="SK304" s="118"/>
      <c r="SL304" s="118"/>
      <c r="SM304" s="118"/>
      <c r="SN304" s="118"/>
      <c r="SO304" s="118"/>
      <c r="SP304" s="118"/>
      <c r="SQ304" s="118"/>
      <c r="SR304" s="118"/>
      <c r="SS304" s="118"/>
      <c r="ST304" s="118"/>
      <c r="SU304" s="118"/>
      <c r="SV304" s="118"/>
      <c r="SW304" s="118"/>
      <c r="SX304" s="118"/>
      <c r="SY304" s="118"/>
      <c r="SZ304" s="118"/>
      <c r="TA304" s="118"/>
      <c r="TB304" s="118"/>
      <c r="TC304" s="118"/>
      <c r="TD304" s="118"/>
      <c r="TE304" s="118"/>
      <c r="TF304" s="118"/>
      <c r="TG304" s="118"/>
      <c r="TH304" s="118"/>
      <c r="TI304" s="118"/>
      <c r="TJ304" s="118"/>
      <c r="TK304" s="118"/>
      <c r="TL304" s="118"/>
      <c r="TM304" s="118"/>
      <c r="TN304" s="118"/>
      <c r="TO304" s="118"/>
      <c r="TP304" s="118"/>
      <c r="TQ304" s="118"/>
      <c r="TR304" s="118"/>
      <c r="TS304" s="118"/>
      <c r="TT304" s="118"/>
      <c r="TU304" s="118"/>
      <c r="TV304" s="118"/>
      <c r="TW304" s="118"/>
      <c r="TX304" s="118"/>
      <c r="TY304" s="118"/>
      <c r="TZ304" s="118"/>
      <c r="UA304" s="118"/>
      <c r="UB304" s="118"/>
      <c r="UC304" s="118"/>
      <c r="UD304" s="118"/>
      <c r="UE304" s="118"/>
      <c r="UF304" s="118"/>
      <c r="UG304" s="118"/>
      <c r="UH304" s="118"/>
      <c r="UI304" s="118"/>
      <c r="UJ304" s="118"/>
      <c r="UK304" s="118"/>
      <c r="UL304" s="118"/>
      <c r="UM304" s="118"/>
      <c r="UN304" s="118"/>
      <c r="UO304" s="118"/>
      <c r="UP304" s="118"/>
      <c r="UQ304" s="118"/>
      <c r="UR304" s="118"/>
      <c r="US304" s="118"/>
      <c r="UT304" s="118"/>
      <c r="UU304" s="118"/>
      <c r="UV304" s="118"/>
      <c r="UW304" s="118"/>
      <c r="UX304" s="118"/>
      <c r="UY304" s="118"/>
      <c r="UZ304" s="118"/>
      <c r="VA304" s="118"/>
      <c r="VB304" s="118"/>
      <c r="VC304" s="118"/>
      <c r="VD304" s="118"/>
      <c r="VE304" s="118"/>
      <c r="VF304" s="118"/>
      <c r="VG304" s="118"/>
      <c r="VH304" s="118"/>
      <c r="VI304" s="118"/>
      <c r="VJ304" s="118"/>
      <c r="VK304" s="118"/>
      <c r="VL304" s="118"/>
      <c r="VM304" s="118"/>
      <c r="VN304" s="118"/>
      <c r="VO304" s="118"/>
      <c r="VP304" s="118"/>
      <c r="VQ304" s="118"/>
      <c r="VR304" s="118"/>
      <c r="VS304" s="118"/>
      <c r="VT304" s="118"/>
      <c r="VU304" s="118"/>
      <c r="VV304" s="118"/>
      <c r="VW304" s="118"/>
      <c r="VX304" s="118"/>
      <c r="VY304" s="118"/>
      <c r="VZ304" s="118"/>
      <c r="WA304" s="118"/>
      <c r="WB304" s="118"/>
      <c r="WC304" s="118"/>
      <c r="WD304" s="118"/>
      <c r="WE304" s="118"/>
      <c r="WF304" s="118"/>
      <c r="WG304" s="118"/>
      <c r="WH304" s="118"/>
      <c r="WI304" s="118"/>
      <c r="WJ304" s="118"/>
      <c r="WK304" s="118"/>
      <c r="WL304" s="118"/>
      <c r="WM304" s="118"/>
      <c r="WN304" s="118"/>
      <c r="WO304" s="118"/>
      <c r="WP304" s="118"/>
      <c r="WQ304" s="118"/>
      <c r="WR304" s="118"/>
      <c r="WS304" s="118"/>
      <c r="WT304" s="118"/>
      <c r="WU304" s="118"/>
      <c r="WV304" s="118"/>
      <c r="WW304" s="118"/>
      <c r="WX304" s="118"/>
      <c r="WY304" s="118"/>
      <c r="WZ304" s="118"/>
      <c r="XA304" s="118"/>
      <c r="XB304" s="118"/>
      <c r="XC304" s="118"/>
      <c r="XD304" s="118"/>
      <c r="XE304" s="118"/>
      <c r="XF304" s="118"/>
      <c r="XG304" s="118"/>
      <c r="XH304" s="118"/>
      <c r="XI304" s="118"/>
      <c r="XJ304" s="118"/>
      <c r="XK304" s="118"/>
      <c r="XL304" s="118"/>
      <c r="XM304" s="118"/>
      <c r="XN304" s="118"/>
      <c r="XO304" s="118"/>
      <c r="XP304" s="118"/>
      <c r="XQ304" s="118"/>
      <c r="XR304" s="118"/>
      <c r="XS304" s="118"/>
      <c r="XT304" s="118"/>
      <c r="XU304" s="118"/>
      <c r="XV304" s="118"/>
      <c r="XW304" s="118"/>
      <c r="XX304" s="118"/>
      <c r="XY304" s="118"/>
      <c r="XZ304" s="118"/>
      <c r="YA304" s="118"/>
      <c r="YB304" s="118"/>
      <c r="YC304" s="118"/>
      <c r="YD304" s="118"/>
      <c r="YE304" s="118"/>
      <c r="YF304" s="118"/>
      <c r="YG304" s="118"/>
      <c r="YH304" s="118"/>
      <c r="YI304" s="118"/>
      <c r="YJ304" s="118"/>
      <c r="YK304" s="118"/>
      <c r="YL304" s="118"/>
      <c r="YM304" s="118"/>
      <c r="YN304" s="118"/>
      <c r="YO304" s="118"/>
      <c r="YP304" s="118"/>
      <c r="YQ304" s="118"/>
      <c r="YR304" s="118"/>
      <c r="YS304" s="118"/>
      <c r="YT304" s="118"/>
      <c r="YU304" s="118"/>
      <c r="YV304" s="118"/>
      <c r="YW304" s="118"/>
      <c r="YX304" s="118"/>
      <c r="YY304" s="118"/>
      <c r="YZ304" s="118"/>
      <c r="ZA304" s="118"/>
      <c r="ZB304" s="118"/>
      <c r="ZC304" s="118"/>
      <c r="ZD304" s="118"/>
      <c r="ZE304" s="118"/>
      <c r="ZF304" s="118"/>
      <c r="ZG304" s="118"/>
      <c r="ZH304" s="118"/>
      <c r="ZI304" s="118"/>
      <c r="ZJ304" s="118"/>
      <c r="ZK304" s="118"/>
      <c r="ZL304" s="118"/>
      <c r="ZM304" s="118"/>
      <c r="ZN304" s="118"/>
      <c r="ZO304" s="118"/>
      <c r="ZP304" s="118"/>
      <c r="ZQ304" s="118"/>
      <c r="ZR304" s="118"/>
      <c r="ZS304" s="118"/>
      <c r="ZT304" s="118"/>
      <c r="ZU304" s="118"/>
      <c r="ZV304" s="118"/>
      <c r="ZW304" s="118"/>
      <c r="ZX304" s="118"/>
      <c r="ZY304" s="118"/>
      <c r="ZZ304" s="118"/>
      <c r="AAA304" s="118"/>
      <c r="AAB304" s="118"/>
      <c r="AAC304" s="118"/>
      <c r="AAD304" s="118"/>
      <c r="AAE304" s="118"/>
      <c r="AAF304" s="118"/>
      <c r="AAG304" s="118"/>
      <c r="AAH304" s="118"/>
      <c r="AAI304" s="118"/>
      <c r="AAJ304" s="118"/>
      <c r="AAK304" s="118"/>
      <c r="AAL304" s="118"/>
      <c r="AAM304" s="118"/>
      <c r="AAN304" s="118"/>
      <c r="AAO304" s="118"/>
      <c r="AAP304" s="118"/>
      <c r="AAQ304" s="118"/>
      <c r="AAR304" s="118"/>
      <c r="AAS304" s="118"/>
      <c r="AAT304" s="118"/>
      <c r="AAU304" s="118"/>
      <c r="AAV304" s="118"/>
      <c r="AAW304" s="118"/>
      <c r="AAX304" s="118"/>
      <c r="AAY304" s="118"/>
      <c r="AAZ304" s="118"/>
      <c r="ABA304" s="118"/>
      <c r="ABB304" s="118"/>
      <c r="ABC304" s="118"/>
      <c r="ABD304" s="118"/>
      <c r="ABE304" s="118"/>
      <c r="ABF304" s="118"/>
      <c r="ABG304" s="118"/>
      <c r="ABH304" s="118"/>
      <c r="ABI304" s="118"/>
      <c r="ABJ304" s="118"/>
      <c r="ABK304" s="118"/>
      <c r="ABL304" s="118"/>
      <c r="ABM304" s="118"/>
      <c r="ABN304" s="118"/>
      <c r="ABO304" s="118"/>
      <c r="ABP304" s="118"/>
      <c r="ABQ304" s="118"/>
      <c r="ABR304" s="118"/>
      <c r="ABS304" s="118"/>
      <c r="ABT304" s="118"/>
      <c r="ABU304" s="118"/>
      <c r="ABV304" s="118"/>
      <c r="ABW304" s="118"/>
      <c r="ABX304" s="118"/>
      <c r="ABY304" s="118"/>
      <c r="ABZ304" s="118"/>
      <c r="ACA304" s="118"/>
      <c r="ACB304" s="118"/>
      <c r="ACC304" s="118"/>
      <c r="ACD304" s="118"/>
      <c r="ACE304" s="118"/>
      <c r="ACF304" s="118"/>
      <c r="ACG304" s="118"/>
      <c r="ACH304" s="118"/>
      <c r="ACI304" s="118"/>
      <c r="ACJ304" s="118"/>
      <c r="ACK304" s="118"/>
      <c r="ACL304" s="118"/>
      <c r="ACM304" s="118"/>
      <c r="ACN304" s="118"/>
      <c r="ACO304" s="118"/>
      <c r="ACP304" s="118"/>
      <c r="ACQ304" s="118"/>
      <c r="ACR304" s="118"/>
      <c r="ACS304" s="118"/>
      <c r="ACT304" s="118"/>
      <c r="ACU304" s="118"/>
      <c r="ACV304" s="118"/>
      <c r="ACW304" s="118"/>
      <c r="ACX304" s="118"/>
      <c r="ACY304" s="118"/>
      <c r="ACZ304" s="118"/>
      <c r="ADA304" s="118"/>
      <c r="ADB304" s="118"/>
      <c r="ADC304" s="118"/>
      <c r="ADD304" s="118"/>
      <c r="ADE304" s="118"/>
      <c r="ADF304" s="118"/>
      <c r="ADG304" s="118"/>
      <c r="ADH304" s="118"/>
      <c r="ADI304" s="118"/>
      <c r="ADJ304" s="118"/>
      <c r="ADK304" s="118"/>
      <c r="ADL304" s="118"/>
      <c r="ADM304" s="118"/>
      <c r="ADN304" s="118"/>
      <c r="ADO304" s="118"/>
      <c r="ADP304" s="118"/>
      <c r="ADQ304" s="118"/>
      <c r="ADR304" s="118"/>
      <c r="ADS304" s="118"/>
      <c r="ADT304" s="118"/>
      <c r="ADU304" s="118"/>
      <c r="ADV304" s="118"/>
      <c r="ADW304" s="118"/>
      <c r="ADX304" s="118"/>
      <c r="ADY304" s="118"/>
      <c r="ADZ304" s="118"/>
      <c r="AEA304" s="118"/>
      <c r="AEB304" s="118"/>
      <c r="AEC304" s="118"/>
      <c r="AED304" s="118"/>
      <c r="AEE304" s="118"/>
      <c r="AEF304" s="118"/>
      <c r="AEG304" s="118"/>
      <c r="AEH304" s="118"/>
      <c r="AEI304" s="118"/>
      <c r="AEJ304" s="118"/>
      <c r="AEK304" s="118"/>
      <c r="AEL304" s="118"/>
      <c r="AEM304" s="118"/>
      <c r="AEN304" s="118"/>
      <c r="AEO304" s="118"/>
      <c r="AEP304" s="118"/>
      <c r="AEQ304" s="118"/>
      <c r="AER304" s="118"/>
      <c r="AES304" s="118"/>
      <c r="AET304" s="118"/>
      <c r="AEU304" s="118"/>
      <c r="AEV304" s="118"/>
      <c r="AEW304" s="118"/>
      <c r="AEX304" s="118"/>
      <c r="AEY304" s="118"/>
      <c r="AEZ304" s="118"/>
      <c r="AFA304" s="118"/>
      <c r="AFB304" s="118"/>
      <c r="AFC304" s="118"/>
      <c r="AFD304" s="118"/>
      <c r="AFE304" s="118"/>
      <c r="AFF304" s="118"/>
      <c r="AFG304" s="118"/>
      <c r="AFH304" s="118"/>
      <c r="AFI304" s="118"/>
      <c r="AFJ304" s="118"/>
      <c r="AFK304" s="118"/>
      <c r="AFL304" s="118"/>
      <c r="AFM304" s="118"/>
      <c r="AFN304" s="118"/>
      <c r="AFO304" s="118"/>
      <c r="AFP304" s="118"/>
      <c r="AFQ304" s="118"/>
      <c r="AFR304" s="118"/>
      <c r="AFS304" s="118"/>
      <c r="AFT304" s="118"/>
      <c r="AFU304" s="118"/>
      <c r="AFV304" s="118"/>
      <c r="AFW304" s="118"/>
      <c r="AFX304" s="118"/>
      <c r="AFY304" s="118"/>
      <c r="AFZ304" s="118"/>
      <c r="AGA304" s="118"/>
      <c r="AGB304" s="118"/>
      <c r="AGC304" s="118"/>
      <c r="AGD304" s="118"/>
      <c r="AGE304" s="118"/>
      <c r="AGF304" s="118"/>
      <c r="AGG304" s="118"/>
      <c r="AGH304" s="118"/>
      <c r="AGI304" s="118"/>
      <c r="AGJ304" s="118"/>
      <c r="AGK304" s="118"/>
      <c r="AGL304" s="118"/>
      <c r="AGM304" s="118"/>
      <c r="AGN304" s="118"/>
      <c r="AGO304" s="118"/>
      <c r="AGP304" s="118"/>
      <c r="AGQ304" s="118"/>
      <c r="AGR304" s="118"/>
      <c r="AGS304" s="118"/>
      <c r="AGT304" s="118"/>
      <c r="AGU304" s="118"/>
      <c r="AGV304" s="118"/>
      <c r="AGW304" s="118"/>
      <c r="AGX304" s="118"/>
      <c r="AGY304" s="118"/>
      <c r="AGZ304" s="118"/>
      <c r="AHA304" s="118"/>
      <c r="AHB304" s="118"/>
      <c r="AHC304" s="118"/>
      <c r="AHD304" s="118"/>
      <c r="AHE304" s="118"/>
      <c r="AHF304" s="118"/>
      <c r="AHG304" s="118"/>
      <c r="AHH304" s="118"/>
      <c r="AHI304" s="118"/>
      <c r="AHJ304" s="118"/>
      <c r="AHK304" s="118"/>
      <c r="AHL304" s="118"/>
      <c r="AHM304" s="118"/>
      <c r="AHN304" s="118"/>
      <c r="AHO304" s="118"/>
      <c r="AHP304" s="118"/>
      <c r="AHQ304" s="118"/>
      <c r="AHR304" s="118"/>
      <c r="AHS304" s="118"/>
      <c r="AHT304" s="118"/>
      <c r="AHU304" s="118"/>
      <c r="AHV304" s="118"/>
      <c r="AHW304" s="118"/>
      <c r="AHX304" s="118"/>
      <c r="AHY304" s="118"/>
      <c r="AHZ304" s="118"/>
      <c r="AIA304" s="118"/>
      <c r="AIB304" s="118"/>
      <c r="AIC304" s="118"/>
      <c r="AID304" s="118"/>
      <c r="AIE304" s="118"/>
      <c r="AIF304" s="118"/>
      <c r="AIG304" s="118"/>
      <c r="AIH304" s="118"/>
      <c r="AII304" s="118"/>
      <c r="AIJ304" s="118"/>
      <c r="AIK304" s="118"/>
      <c r="AIL304" s="118"/>
      <c r="AIM304" s="118"/>
      <c r="AIN304" s="118"/>
      <c r="AIO304" s="118"/>
      <c r="AIP304" s="118"/>
      <c r="AIQ304" s="118"/>
      <c r="AIR304" s="118"/>
      <c r="AIS304" s="118"/>
      <c r="AIT304" s="118"/>
      <c r="AIU304" s="118"/>
      <c r="AIV304" s="118"/>
      <c r="AIW304" s="118"/>
      <c r="AIX304" s="118"/>
      <c r="AIY304" s="118"/>
      <c r="AIZ304" s="118"/>
      <c r="AJA304" s="118"/>
      <c r="AJB304" s="118"/>
      <c r="AJC304" s="118"/>
      <c r="AJD304" s="118"/>
      <c r="AJE304" s="118"/>
      <c r="AJF304" s="118"/>
      <c r="AJG304" s="118"/>
      <c r="AJH304" s="118"/>
      <c r="AJI304" s="118"/>
      <c r="AJJ304" s="118"/>
      <c r="AJK304" s="118"/>
      <c r="AJL304" s="118"/>
      <c r="AJM304" s="118"/>
      <c r="AJN304" s="118"/>
      <c r="AJO304" s="118"/>
      <c r="AJP304" s="118"/>
      <c r="AJQ304" s="118"/>
      <c r="AJR304" s="118"/>
      <c r="AJS304" s="118"/>
      <c r="AJT304" s="118"/>
      <c r="AJU304" s="118"/>
      <c r="AJV304" s="118"/>
      <c r="AJW304" s="118"/>
      <c r="AJX304" s="118"/>
      <c r="AJY304" s="118"/>
      <c r="AJZ304" s="118"/>
      <c r="AKA304" s="118"/>
      <c r="AKB304" s="118"/>
      <c r="AKC304" s="118"/>
      <c r="AKD304" s="118"/>
      <c r="AKE304" s="118"/>
      <c r="AKF304" s="118"/>
      <c r="AKG304" s="118"/>
      <c r="AKH304" s="118"/>
      <c r="AKI304" s="118"/>
      <c r="AKJ304" s="118"/>
      <c r="AKK304" s="118"/>
      <c r="AKL304" s="118"/>
      <c r="AKM304" s="118"/>
      <c r="AKN304" s="118"/>
      <c r="AKO304" s="118"/>
      <c r="AKP304" s="118"/>
      <c r="AKQ304" s="118"/>
      <c r="AKR304" s="118"/>
      <c r="AKS304" s="118"/>
      <c r="AKT304" s="118"/>
      <c r="AKU304" s="118"/>
      <c r="AKV304" s="118"/>
      <c r="AKW304" s="118"/>
      <c r="AKX304" s="118"/>
      <c r="AKY304" s="118"/>
      <c r="AKZ304" s="118"/>
      <c r="ALA304" s="118"/>
      <c r="ALB304" s="118"/>
      <c r="ALC304" s="118"/>
      <c r="ALD304" s="118"/>
      <c r="ALE304" s="118"/>
      <c r="ALF304" s="118"/>
      <c r="ALG304" s="118"/>
      <c r="ALH304" s="118"/>
      <c r="ALI304" s="118"/>
      <c r="ALJ304" s="118"/>
      <c r="ALK304" s="118"/>
      <c r="ALL304" s="118"/>
      <c r="ALM304" s="118"/>
      <c r="ALN304" s="118"/>
      <c r="ALO304" s="118"/>
      <c r="ALP304" s="118"/>
      <c r="ALQ304" s="118"/>
      <c r="ALR304" s="118"/>
      <c r="ALS304" s="118"/>
      <c r="ALT304" s="118"/>
      <c r="ALU304" s="118"/>
      <c r="ALV304" s="118"/>
      <c r="ALW304" s="118"/>
      <c r="ALX304" s="118"/>
      <c r="ALY304" s="118"/>
      <c r="ALZ304" s="118"/>
      <c r="AMA304" s="118"/>
      <c r="AMB304" s="118"/>
      <c r="AMC304" s="118"/>
      <c r="AMD304" s="118"/>
      <c r="AME304" s="118"/>
      <c r="AMF304" s="118"/>
      <c r="AMG304" s="118"/>
      <c r="AMH304" s="118"/>
    </row>
    <row r="305" spans="1:1022" x14ac:dyDescent="0.25">
      <c r="A305" s="169" t="s">
        <v>24960</v>
      </c>
      <c r="B305" s="163">
        <v>304</v>
      </c>
      <c r="C305" s="162" t="s">
        <v>1051</v>
      </c>
      <c r="D305" s="175" t="s">
        <v>1052</v>
      </c>
      <c r="E305" s="429"/>
      <c r="F305" s="201"/>
      <c r="G305" s="180"/>
      <c r="H305" s="180"/>
      <c r="I305" s="319"/>
      <c r="J305" s="366"/>
      <c r="K305" s="140"/>
      <c r="L305" s="140"/>
      <c r="M305" s="140"/>
      <c r="N305" s="140"/>
      <c r="O305" s="140"/>
      <c r="P305" s="140"/>
      <c r="Q305" s="65"/>
      <c r="R305" s="140"/>
      <c r="S305" s="65"/>
      <c r="T305" s="65"/>
      <c r="U305" s="140"/>
      <c r="V305" s="219">
        <f t="shared" si="171"/>
        <v>100</v>
      </c>
      <c r="W305" s="219">
        <f t="shared" si="163"/>
        <v>100</v>
      </c>
      <c r="X305" s="219">
        <f t="shared" si="172"/>
        <v>100</v>
      </c>
      <c r="Y305" s="219">
        <f t="shared" si="178"/>
        <v>100</v>
      </c>
      <c r="Z305" s="219">
        <f t="shared" si="179"/>
        <v>100</v>
      </c>
      <c r="AA305" s="220">
        <f t="shared" si="169"/>
        <v>100</v>
      </c>
      <c r="AB305" s="220">
        <f t="shared" si="170"/>
        <v>100</v>
      </c>
      <c r="AC305" s="220">
        <f t="shared" si="180"/>
        <v>100</v>
      </c>
      <c r="AD305" s="416">
        <f t="shared" si="177"/>
        <v>100</v>
      </c>
      <c r="AE305" s="416">
        <f t="shared" si="161"/>
        <v>100</v>
      </c>
      <c r="AF305" s="212">
        <f t="shared" si="173"/>
        <v>100</v>
      </c>
      <c r="AG305" s="212">
        <f t="shared" si="174"/>
        <v>100</v>
      </c>
      <c r="AH305" s="212">
        <f t="shared" si="175"/>
        <v>100</v>
      </c>
      <c r="AI305" s="212">
        <f t="shared" si="176"/>
        <v>100</v>
      </c>
      <c r="AJ305" s="214"/>
      <c r="AK305" s="118"/>
      <c r="AL305" s="135"/>
      <c r="AM305" s="214"/>
      <c r="AN305" s="118"/>
      <c r="AO305" s="118"/>
      <c r="AP305" s="118"/>
      <c r="AQ305" s="234" t="s">
        <v>24961</v>
      </c>
      <c r="AR305" s="118"/>
      <c r="AS305" s="118"/>
      <c r="AT305" s="118"/>
    </row>
    <row r="306" spans="1:1022" x14ac:dyDescent="0.25">
      <c r="A306" s="242" t="s">
        <v>1053</v>
      </c>
      <c r="B306" s="163">
        <v>305</v>
      </c>
      <c r="C306" s="162" t="s">
        <v>1054</v>
      </c>
      <c r="D306" s="175" t="s">
        <v>1055</v>
      </c>
      <c r="E306" s="429"/>
      <c r="F306" s="201"/>
      <c r="G306" s="180"/>
      <c r="H306" s="180"/>
      <c r="I306" s="319">
        <v>3.5</v>
      </c>
      <c r="J306" s="366"/>
      <c r="K306" s="140"/>
      <c r="L306" s="140"/>
      <c r="M306" s="140"/>
      <c r="N306" s="140"/>
      <c r="O306" s="140"/>
      <c r="P306" s="140"/>
      <c r="Q306" s="65"/>
      <c r="R306" s="140"/>
      <c r="S306" s="65"/>
      <c r="T306" s="65"/>
      <c r="U306" s="140"/>
      <c r="V306" s="219">
        <f t="shared" si="171"/>
        <v>100</v>
      </c>
      <c r="W306" s="219">
        <f t="shared" si="163"/>
        <v>100</v>
      </c>
      <c r="X306" s="219">
        <f t="shared" si="172"/>
        <v>100</v>
      </c>
      <c r="Y306" s="219">
        <f t="shared" si="178"/>
        <v>100</v>
      </c>
      <c r="Z306" s="219">
        <f t="shared" si="179"/>
        <v>100</v>
      </c>
      <c r="AA306" s="220">
        <f t="shared" si="169"/>
        <v>100</v>
      </c>
      <c r="AB306" s="220">
        <f t="shared" si="170"/>
        <v>100</v>
      </c>
      <c r="AC306" s="220">
        <f t="shared" si="180"/>
        <v>100</v>
      </c>
      <c r="AD306" s="416">
        <f t="shared" si="177"/>
        <v>100</v>
      </c>
      <c r="AE306" s="416">
        <f t="shared" si="161"/>
        <v>100</v>
      </c>
      <c r="AF306" s="212">
        <f t="shared" si="173"/>
        <v>100</v>
      </c>
      <c r="AG306" s="212">
        <f t="shared" si="174"/>
        <v>100</v>
      </c>
      <c r="AH306" s="212">
        <f t="shared" si="175"/>
        <v>100</v>
      </c>
      <c r="AI306" s="212">
        <f t="shared" si="176"/>
        <v>100</v>
      </c>
      <c r="AJ306" s="231" t="s">
        <v>24962</v>
      </c>
      <c r="AK306" s="118"/>
      <c r="AL306" s="135"/>
      <c r="AM306" s="214"/>
      <c r="AN306" s="118"/>
      <c r="AO306" s="118"/>
      <c r="AP306" s="118"/>
      <c r="AQ306" s="234" t="s">
        <v>24963</v>
      </c>
      <c r="AR306" s="118"/>
      <c r="AS306" s="118"/>
      <c r="AT306" s="118"/>
      <c r="AU306" s="412"/>
      <c r="AV306" s="412"/>
      <c r="AW306" s="412"/>
      <c r="AX306" s="412"/>
      <c r="AY306" s="412"/>
      <c r="AZ306" s="412"/>
      <c r="BA306" s="412"/>
      <c r="BB306" s="412"/>
      <c r="BC306" s="412"/>
      <c r="BD306" s="412"/>
      <c r="BE306" s="412"/>
      <c r="BF306" s="412"/>
      <c r="BG306" s="412"/>
      <c r="BH306" s="412"/>
      <c r="BI306" s="412"/>
      <c r="BJ306" s="412"/>
      <c r="BK306" s="412"/>
      <c r="BL306" s="412"/>
      <c r="BM306" s="412"/>
      <c r="BN306" s="412"/>
      <c r="BO306" s="412"/>
      <c r="BP306" s="412"/>
      <c r="BQ306" s="412"/>
      <c r="BR306" s="412"/>
      <c r="BS306" s="412"/>
      <c r="BT306" s="412"/>
      <c r="BU306" s="412"/>
      <c r="BV306" s="412"/>
      <c r="BW306" s="412"/>
      <c r="BX306" s="412"/>
      <c r="BY306" s="412"/>
      <c r="BZ306" s="412"/>
      <c r="CA306" s="412"/>
      <c r="CB306" s="412"/>
      <c r="CC306" s="412"/>
      <c r="CD306" s="412"/>
      <c r="CE306" s="412"/>
      <c r="CF306" s="412"/>
      <c r="CG306" s="412"/>
      <c r="CH306" s="412"/>
      <c r="CI306" s="412"/>
      <c r="CJ306" s="412"/>
      <c r="CK306" s="412"/>
      <c r="CL306" s="412"/>
      <c r="CM306" s="412"/>
      <c r="CN306" s="412"/>
      <c r="CO306" s="412"/>
      <c r="CP306" s="412"/>
      <c r="CQ306" s="412"/>
      <c r="CR306" s="412"/>
      <c r="CS306" s="412"/>
      <c r="CT306" s="412"/>
      <c r="CU306" s="412"/>
      <c r="CV306" s="412"/>
      <c r="CW306" s="412"/>
      <c r="CX306" s="412"/>
      <c r="CY306" s="412"/>
      <c r="CZ306" s="412"/>
      <c r="DA306" s="412"/>
      <c r="DB306" s="412"/>
      <c r="DC306" s="412"/>
      <c r="DD306" s="412"/>
      <c r="DE306" s="412"/>
      <c r="DF306" s="412"/>
      <c r="DG306" s="412"/>
      <c r="DH306" s="412"/>
      <c r="DI306" s="412"/>
      <c r="DJ306" s="412"/>
      <c r="DK306" s="412"/>
      <c r="DL306" s="412"/>
      <c r="DM306" s="412"/>
      <c r="DN306" s="412"/>
      <c r="DO306" s="412"/>
      <c r="DP306" s="412"/>
      <c r="DQ306" s="412"/>
      <c r="DR306" s="412"/>
      <c r="DS306" s="412"/>
      <c r="DT306" s="412"/>
      <c r="DU306" s="412"/>
      <c r="DV306" s="412"/>
      <c r="DW306" s="412"/>
      <c r="DX306" s="412"/>
      <c r="DY306" s="412"/>
      <c r="DZ306" s="412"/>
      <c r="EA306" s="412"/>
      <c r="EB306" s="412"/>
      <c r="EC306" s="412"/>
      <c r="ED306" s="412"/>
      <c r="EE306" s="412"/>
      <c r="EF306" s="412"/>
      <c r="EG306" s="412"/>
      <c r="EH306" s="412"/>
      <c r="EI306" s="412"/>
      <c r="EJ306" s="412"/>
      <c r="EK306" s="412"/>
      <c r="EL306" s="412"/>
      <c r="EM306" s="412"/>
      <c r="EN306" s="412"/>
      <c r="EO306" s="412"/>
      <c r="EP306" s="412"/>
      <c r="EQ306" s="412"/>
      <c r="ER306" s="412"/>
      <c r="ES306" s="412"/>
      <c r="ET306" s="412"/>
      <c r="EU306" s="412"/>
      <c r="EV306" s="412"/>
      <c r="EW306" s="412"/>
      <c r="EX306" s="412"/>
      <c r="EY306" s="412"/>
      <c r="EZ306" s="412"/>
      <c r="FA306" s="412"/>
      <c r="FB306" s="412"/>
      <c r="FC306" s="412"/>
      <c r="FD306" s="412"/>
      <c r="FE306" s="412"/>
      <c r="FF306" s="412"/>
      <c r="FG306" s="412"/>
      <c r="FH306" s="412"/>
      <c r="FI306" s="412"/>
      <c r="FJ306" s="412"/>
      <c r="FK306" s="412"/>
      <c r="FL306" s="412"/>
      <c r="FM306" s="412"/>
      <c r="FN306" s="412"/>
      <c r="FO306" s="412"/>
      <c r="FP306" s="412"/>
      <c r="FQ306" s="412"/>
      <c r="FR306" s="412"/>
      <c r="FS306" s="412"/>
      <c r="FT306" s="412"/>
      <c r="FU306" s="412"/>
      <c r="FV306" s="412"/>
      <c r="FW306" s="412"/>
      <c r="FX306" s="412"/>
      <c r="FY306" s="412"/>
      <c r="FZ306" s="412"/>
      <c r="GA306" s="412"/>
      <c r="GB306" s="412"/>
      <c r="GC306" s="412"/>
      <c r="GD306" s="412"/>
      <c r="GE306" s="412"/>
      <c r="GF306" s="412"/>
      <c r="GG306" s="412"/>
      <c r="GH306" s="412"/>
      <c r="GI306" s="412"/>
      <c r="GJ306" s="412"/>
      <c r="GK306" s="412"/>
      <c r="GL306" s="412"/>
      <c r="GM306" s="412"/>
      <c r="GN306" s="412"/>
      <c r="GO306" s="412"/>
      <c r="GP306" s="412"/>
      <c r="GQ306" s="412"/>
      <c r="GR306" s="412"/>
      <c r="GS306" s="412"/>
      <c r="GT306" s="412"/>
      <c r="GU306" s="412"/>
      <c r="GV306" s="412"/>
      <c r="GW306" s="412"/>
      <c r="GX306" s="412"/>
      <c r="GY306" s="412"/>
      <c r="GZ306" s="412"/>
      <c r="HA306" s="412"/>
      <c r="HB306" s="412"/>
      <c r="HC306" s="412"/>
      <c r="HD306" s="412"/>
      <c r="HE306" s="412"/>
      <c r="HF306" s="412"/>
      <c r="HG306" s="412"/>
      <c r="HH306" s="412"/>
      <c r="HI306" s="412"/>
      <c r="HJ306" s="412"/>
      <c r="HK306" s="412"/>
      <c r="HL306" s="412"/>
      <c r="HM306" s="412"/>
      <c r="HN306" s="412"/>
      <c r="HO306" s="412"/>
      <c r="HP306" s="412"/>
      <c r="HQ306" s="412"/>
      <c r="HR306" s="412"/>
      <c r="HS306" s="412"/>
      <c r="HT306" s="412"/>
      <c r="HU306" s="412"/>
      <c r="HV306" s="412"/>
      <c r="HW306" s="412"/>
      <c r="HX306" s="412"/>
      <c r="HY306" s="412"/>
      <c r="HZ306" s="412"/>
      <c r="IA306" s="412"/>
      <c r="IB306" s="412"/>
      <c r="IC306" s="412"/>
      <c r="ID306" s="412"/>
      <c r="IE306" s="412"/>
      <c r="IF306" s="412"/>
      <c r="IG306" s="412"/>
      <c r="IH306" s="412"/>
      <c r="II306" s="412"/>
      <c r="IJ306" s="412"/>
      <c r="IK306" s="412"/>
      <c r="IL306" s="412"/>
      <c r="IM306" s="412"/>
      <c r="IN306" s="412"/>
      <c r="IO306" s="412"/>
      <c r="IP306" s="412"/>
      <c r="IQ306" s="412"/>
      <c r="IR306" s="412"/>
      <c r="IS306" s="412"/>
      <c r="IT306" s="412"/>
      <c r="IU306" s="412"/>
      <c r="IV306" s="412"/>
      <c r="IW306" s="412"/>
      <c r="IX306" s="412"/>
      <c r="IY306" s="412"/>
      <c r="IZ306" s="412"/>
      <c r="JA306" s="412"/>
      <c r="JB306" s="412"/>
      <c r="JC306" s="412"/>
      <c r="JD306" s="412"/>
      <c r="JE306" s="412"/>
      <c r="JF306" s="412"/>
      <c r="JG306" s="412"/>
      <c r="JH306" s="412"/>
      <c r="JI306" s="412"/>
      <c r="JJ306" s="412"/>
      <c r="JK306" s="412"/>
      <c r="JL306" s="412"/>
      <c r="JM306" s="412"/>
      <c r="JN306" s="412"/>
      <c r="JO306" s="412"/>
      <c r="JP306" s="412"/>
      <c r="JQ306" s="412"/>
      <c r="JR306" s="412"/>
      <c r="JS306" s="412"/>
      <c r="JT306" s="412"/>
      <c r="JU306" s="412"/>
      <c r="JV306" s="412"/>
      <c r="JW306" s="412"/>
      <c r="JX306" s="412"/>
      <c r="JY306" s="412"/>
      <c r="JZ306" s="412"/>
      <c r="KA306" s="412"/>
      <c r="KB306" s="412"/>
      <c r="KC306" s="412"/>
      <c r="KD306" s="412"/>
      <c r="KE306" s="412"/>
      <c r="KF306" s="412"/>
      <c r="KG306" s="412"/>
      <c r="KH306" s="412"/>
      <c r="KI306" s="412"/>
      <c r="KJ306" s="412"/>
      <c r="KK306" s="412"/>
      <c r="KL306" s="412"/>
      <c r="KM306" s="412"/>
      <c r="KN306" s="412"/>
      <c r="KO306" s="412"/>
      <c r="KP306" s="412"/>
      <c r="KQ306" s="412"/>
      <c r="KR306" s="412"/>
      <c r="KS306" s="412"/>
      <c r="KT306" s="412"/>
      <c r="KU306" s="412"/>
      <c r="KV306" s="412"/>
      <c r="KW306" s="412"/>
      <c r="KX306" s="412"/>
      <c r="KY306" s="412"/>
      <c r="KZ306" s="412"/>
      <c r="LA306" s="412"/>
      <c r="LB306" s="412"/>
      <c r="LC306" s="412"/>
      <c r="LD306" s="412"/>
      <c r="LE306" s="412"/>
      <c r="LF306" s="412"/>
      <c r="LG306" s="412"/>
      <c r="LH306" s="412"/>
      <c r="LI306" s="412"/>
      <c r="LJ306" s="412"/>
      <c r="LK306" s="412"/>
      <c r="LL306" s="412"/>
      <c r="LM306" s="412"/>
      <c r="LN306" s="412"/>
      <c r="LO306" s="412"/>
      <c r="LP306" s="412"/>
      <c r="LQ306" s="412"/>
      <c r="LR306" s="412"/>
      <c r="LS306" s="412"/>
      <c r="LT306" s="412"/>
      <c r="LU306" s="412"/>
      <c r="LV306" s="412"/>
      <c r="LW306" s="412"/>
      <c r="LX306" s="412"/>
      <c r="LY306" s="412"/>
      <c r="LZ306" s="412"/>
      <c r="MA306" s="412"/>
      <c r="MB306" s="412"/>
      <c r="MC306" s="412"/>
      <c r="MD306" s="412"/>
      <c r="ME306" s="412"/>
      <c r="MF306" s="412"/>
      <c r="MG306" s="412"/>
      <c r="MH306" s="412"/>
      <c r="MI306" s="412"/>
      <c r="MJ306" s="412"/>
      <c r="MK306" s="412"/>
      <c r="ML306" s="412"/>
      <c r="MM306" s="412"/>
      <c r="MN306" s="412"/>
      <c r="MO306" s="412"/>
      <c r="MP306" s="412"/>
      <c r="MQ306" s="412"/>
      <c r="MR306" s="412"/>
      <c r="MS306" s="412"/>
      <c r="MT306" s="412"/>
      <c r="MU306" s="412"/>
      <c r="MV306" s="412"/>
      <c r="MW306" s="412"/>
      <c r="MX306" s="412"/>
      <c r="MY306" s="412"/>
      <c r="MZ306" s="412"/>
      <c r="NA306" s="412"/>
      <c r="NB306" s="412"/>
      <c r="NC306" s="412"/>
      <c r="ND306" s="412"/>
      <c r="NE306" s="412"/>
      <c r="NF306" s="412"/>
      <c r="NG306" s="412"/>
      <c r="NH306" s="412"/>
      <c r="NI306" s="412"/>
      <c r="NJ306" s="412"/>
      <c r="NK306" s="412"/>
      <c r="NL306" s="412"/>
      <c r="NM306" s="412"/>
      <c r="NN306" s="412"/>
      <c r="NO306" s="412"/>
      <c r="NP306" s="412"/>
      <c r="NQ306" s="412"/>
      <c r="NR306" s="412"/>
      <c r="NS306" s="412"/>
      <c r="NT306" s="412"/>
      <c r="NU306" s="412"/>
      <c r="NV306" s="412"/>
      <c r="NW306" s="412"/>
      <c r="NX306" s="412"/>
      <c r="NY306" s="412"/>
      <c r="NZ306" s="412"/>
      <c r="OA306" s="412"/>
      <c r="OB306" s="412"/>
      <c r="OC306" s="412"/>
      <c r="OD306" s="412"/>
      <c r="OE306" s="412"/>
      <c r="OF306" s="412"/>
      <c r="OG306" s="412"/>
      <c r="OH306" s="412"/>
      <c r="OI306" s="412"/>
      <c r="OJ306" s="412"/>
      <c r="OK306" s="412"/>
      <c r="OL306" s="412"/>
      <c r="OM306" s="412"/>
      <c r="ON306" s="412"/>
      <c r="OO306" s="412"/>
      <c r="OP306" s="412"/>
      <c r="OQ306" s="412"/>
      <c r="OR306" s="412"/>
      <c r="OS306" s="412"/>
      <c r="OT306" s="412"/>
      <c r="OU306" s="412"/>
      <c r="OV306" s="412"/>
      <c r="OW306" s="412"/>
      <c r="OX306" s="412"/>
      <c r="OY306" s="412"/>
      <c r="OZ306" s="412"/>
      <c r="PA306" s="412"/>
      <c r="PB306" s="412"/>
      <c r="PC306" s="412"/>
      <c r="PD306" s="412"/>
      <c r="PE306" s="412"/>
      <c r="PF306" s="412"/>
      <c r="PG306" s="412"/>
      <c r="PH306" s="412"/>
      <c r="PI306" s="412"/>
      <c r="PJ306" s="412"/>
      <c r="PK306" s="412"/>
      <c r="PL306" s="412"/>
      <c r="PM306" s="412"/>
      <c r="PN306" s="412"/>
      <c r="PO306" s="412"/>
      <c r="PP306" s="412"/>
      <c r="PQ306" s="412"/>
      <c r="PR306" s="412"/>
      <c r="PS306" s="412"/>
      <c r="PT306" s="412"/>
      <c r="PU306" s="412"/>
      <c r="PV306" s="412"/>
      <c r="PW306" s="412"/>
      <c r="PX306" s="412"/>
      <c r="PY306" s="412"/>
      <c r="PZ306" s="412"/>
      <c r="QA306" s="412"/>
      <c r="QB306" s="412"/>
      <c r="QC306" s="412"/>
      <c r="QD306" s="412"/>
      <c r="QE306" s="412"/>
      <c r="QF306" s="412"/>
      <c r="QG306" s="412"/>
      <c r="QH306" s="412"/>
      <c r="QI306" s="412"/>
      <c r="QJ306" s="412"/>
      <c r="QK306" s="412"/>
      <c r="QL306" s="412"/>
      <c r="QM306" s="412"/>
      <c r="QN306" s="412"/>
      <c r="QO306" s="412"/>
      <c r="QP306" s="412"/>
      <c r="QQ306" s="412"/>
      <c r="QR306" s="412"/>
      <c r="QS306" s="412"/>
      <c r="QT306" s="412"/>
      <c r="QU306" s="412"/>
      <c r="QV306" s="412"/>
      <c r="QW306" s="412"/>
      <c r="QX306" s="412"/>
      <c r="QY306" s="412"/>
      <c r="QZ306" s="412"/>
      <c r="RA306" s="412"/>
      <c r="RB306" s="412"/>
      <c r="RC306" s="412"/>
      <c r="RD306" s="412"/>
      <c r="RE306" s="412"/>
      <c r="RF306" s="412"/>
      <c r="RG306" s="412"/>
      <c r="RH306" s="412"/>
      <c r="RI306" s="412"/>
      <c r="RJ306" s="412"/>
      <c r="RK306" s="412"/>
      <c r="RL306" s="412"/>
      <c r="RM306" s="412"/>
      <c r="RN306" s="412"/>
      <c r="RO306" s="412"/>
      <c r="RP306" s="412"/>
      <c r="RQ306" s="412"/>
      <c r="RR306" s="412"/>
      <c r="RS306" s="412"/>
      <c r="RT306" s="412"/>
      <c r="RU306" s="412"/>
      <c r="RV306" s="412"/>
      <c r="RW306" s="412"/>
      <c r="RX306" s="412"/>
      <c r="RY306" s="412"/>
      <c r="RZ306" s="412"/>
      <c r="SA306" s="412"/>
      <c r="SB306" s="412"/>
      <c r="SC306" s="412"/>
      <c r="SD306" s="412"/>
      <c r="SE306" s="412"/>
      <c r="SF306" s="412"/>
      <c r="SG306" s="412"/>
      <c r="SH306" s="412"/>
      <c r="SI306" s="412"/>
      <c r="SJ306" s="412"/>
      <c r="SK306" s="412"/>
      <c r="SL306" s="412"/>
      <c r="SM306" s="412"/>
      <c r="SN306" s="412"/>
      <c r="SO306" s="412"/>
      <c r="SP306" s="412"/>
      <c r="SQ306" s="412"/>
      <c r="SR306" s="412"/>
      <c r="SS306" s="412"/>
      <c r="ST306" s="412"/>
      <c r="SU306" s="412"/>
      <c r="SV306" s="412"/>
      <c r="SW306" s="412"/>
      <c r="SX306" s="412"/>
      <c r="SY306" s="412"/>
      <c r="SZ306" s="412"/>
      <c r="TA306" s="412"/>
      <c r="TB306" s="412"/>
      <c r="TC306" s="412"/>
      <c r="TD306" s="412"/>
      <c r="TE306" s="412"/>
      <c r="TF306" s="412"/>
      <c r="TG306" s="412"/>
      <c r="TH306" s="412"/>
      <c r="TI306" s="412"/>
      <c r="TJ306" s="412"/>
      <c r="TK306" s="412"/>
      <c r="TL306" s="412"/>
      <c r="TM306" s="412"/>
      <c r="TN306" s="412"/>
      <c r="TO306" s="412"/>
      <c r="TP306" s="412"/>
      <c r="TQ306" s="412"/>
      <c r="TR306" s="412"/>
      <c r="TS306" s="412"/>
      <c r="TT306" s="412"/>
      <c r="TU306" s="412"/>
      <c r="TV306" s="412"/>
      <c r="TW306" s="412"/>
      <c r="TX306" s="412"/>
      <c r="TY306" s="412"/>
      <c r="TZ306" s="412"/>
      <c r="UA306" s="412"/>
      <c r="UB306" s="412"/>
      <c r="UC306" s="412"/>
      <c r="UD306" s="412"/>
      <c r="UE306" s="412"/>
      <c r="UF306" s="412"/>
      <c r="UG306" s="412"/>
      <c r="UH306" s="412"/>
      <c r="UI306" s="412"/>
      <c r="UJ306" s="412"/>
      <c r="UK306" s="412"/>
      <c r="UL306" s="412"/>
      <c r="UM306" s="412"/>
      <c r="UN306" s="412"/>
      <c r="UO306" s="412"/>
      <c r="UP306" s="412"/>
      <c r="UQ306" s="412"/>
      <c r="UR306" s="412"/>
      <c r="US306" s="412"/>
      <c r="UT306" s="412"/>
      <c r="UU306" s="412"/>
      <c r="UV306" s="412"/>
      <c r="UW306" s="412"/>
      <c r="UX306" s="412"/>
      <c r="UY306" s="412"/>
      <c r="UZ306" s="412"/>
      <c r="VA306" s="412"/>
      <c r="VB306" s="412"/>
      <c r="VC306" s="412"/>
      <c r="VD306" s="412"/>
      <c r="VE306" s="412"/>
      <c r="VF306" s="412"/>
      <c r="VG306" s="412"/>
      <c r="VH306" s="412"/>
      <c r="VI306" s="412"/>
      <c r="VJ306" s="412"/>
      <c r="VK306" s="412"/>
      <c r="VL306" s="412"/>
      <c r="VM306" s="412"/>
      <c r="VN306" s="412"/>
      <c r="VO306" s="412"/>
      <c r="VP306" s="412"/>
      <c r="VQ306" s="412"/>
      <c r="VR306" s="412"/>
      <c r="VS306" s="412"/>
      <c r="VT306" s="412"/>
      <c r="VU306" s="412"/>
      <c r="VV306" s="412"/>
      <c r="VW306" s="412"/>
      <c r="VX306" s="412"/>
      <c r="VY306" s="412"/>
      <c r="VZ306" s="412"/>
      <c r="WA306" s="412"/>
      <c r="WB306" s="412"/>
      <c r="WC306" s="412"/>
      <c r="WD306" s="412"/>
      <c r="WE306" s="412"/>
      <c r="WF306" s="412"/>
      <c r="WG306" s="412"/>
      <c r="WH306" s="412"/>
      <c r="WI306" s="412"/>
      <c r="WJ306" s="412"/>
      <c r="WK306" s="412"/>
      <c r="WL306" s="412"/>
      <c r="WM306" s="412"/>
      <c r="WN306" s="412"/>
      <c r="WO306" s="412"/>
      <c r="WP306" s="412"/>
      <c r="WQ306" s="412"/>
      <c r="WR306" s="412"/>
      <c r="WS306" s="412"/>
      <c r="WT306" s="412"/>
      <c r="WU306" s="412"/>
      <c r="WV306" s="412"/>
      <c r="WW306" s="412"/>
      <c r="WX306" s="412"/>
      <c r="WY306" s="412"/>
      <c r="WZ306" s="412"/>
      <c r="XA306" s="412"/>
      <c r="XB306" s="412"/>
      <c r="XC306" s="412"/>
      <c r="XD306" s="412"/>
      <c r="XE306" s="412"/>
      <c r="XF306" s="412"/>
      <c r="XG306" s="412"/>
      <c r="XH306" s="412"/>
      <c r="XI306" s="412"/>
      <c r="XJ306" s="412"/>
      <c r="XK306" s="412"/>
      <c r="XL306" s="412"/>
      <c r="XM306" s="412"/>
      <c r="XN306" s="412"/>
      <c r="XO306" s="412"/>
      <c r="XP306" s="412"/>
      <c r="XQ306" s="412"/>
      <c r="XR306" s="412"/>
      <c r="XS306" s="412"/>
      <c r="XT306" s="412"/>
      <c r="XU306" s="412"/>
      <c r="XV306" s="412"/>
      <c r="XW306" s="412"/>
      <c r="XX306" s="412"/>
      <c r="XY306" s="412"/>
      <c r="XZ306" s="412"/>
      <c r="YA306" s="412"/>
      <c r="YB306" s="412"/>
      <c r="YC306" s="412"/>
      <c r="YD306" s="412"/>
      <c r="YE306" s="412"/>
      <c r="YF306" s="412"/>
      <c r="YG306" s="412"/>
      <c r="YH306" s="412"/>
      <c r="YI306" s="412"/>
      <c r="YJ306" s="412"/>
      <c r="YK306" s="412"/>
      <c r="YL306" s="412"/>
      <c r="YM306" s="412"/>
      <c r="YN306" s="412"/>
      <c r="YO306" s="412"/>
      <c r="YP306" s="412"/>
      <c r="YQ306" s="412"/>
      <c r="YR306" s="412"/>
      <c r="YS306" s="412"/>
      <c r="YT306" s="412"/>
      <c r="YU306" s="412"/>
      <c r="YV306" s="412"/>
      <c r="YW306" s="412"/>
      <c r="YX306" s="412"/>
      <c r="YY306" s="412"/>
      <c r="YZ306" s="412"/>
      <c r="ZA306" s="412"/>
      <c r="ZB306" s="412"/>
      <c r="ZC306" s="412"/>
      <c r="ZD306" s="412"/>
      <c r="ZE306" s="412"/>
      <c r="ZF306" s="412"/>
      <c r="ZG306" s="412"/>
      <c r="ZH306" s="412"/>
      <c r="ZI306" s="412"/>
      <c r="ZJ306" s="412"/>
      <c r="ZK306" s="412"/>
      <c r="ZL306" s="412"/>
      <c r="ZM306" s="412"/>
      <c r="ZN306" s="412"/>
      <c r="ZO306" s="412"/>
      <c r="ZP306" s="412"/>
      <c r="ZQ306" s="412"/>
      <c r="ZR306" s="412"/>
      <c r="ZS306" s="412"/>
      <c r="ZT306" s="412"/>
      <c r="ZU306" s="412"/>
      <c r="ZV306" s="412"/>
      <c r="ZW306" s="412"/>
      <c r="ZX306" s="412"/>
      <c r="ZY306" s="412"/>
      <c r="ZZ306" s="412"/>
      <c r="AAA306" s="412"/>
      <c r="AAB306" s="412"/>
      <c r="AAC306" s="412"/>
      <c r="AAD306" s="412"/>
      <c r="AAE306" s="412"/>
      <c r="AAF306" s="412"/>
      <c r="AAG306" s="412"/>
      <c r="AAH306" s="412"/>
      <c r="AAI306" s="412"/>
      <c r="AAJ306" s="412"/>
      <c r="AAK306" s="412"/>
      <c r="AAL306" s="412"/>
      <c r="AAM306" s="412"/>
      <c r="AAN306" s="412"/>
      <c r="AAO306" s="412"/>
      <c r="AAP306" s="412"/>
      <c r="AAQ306" s="412"/>
      <c r="AAR306" s="412"/>
      <c r="AAS306" s="412"/>
      <c r="AAT306" s="412"/>
      <c r="AAU306" s="412"/>
      <c r="AAV306" s="412"/>
      <c r="AAW306" s="412"/>
      <c r="AAX306" s="412"/>
      <c r="AAY306" s="412"/>
      <c r="AAZ306" s="412"/>
      <c r="ABA306" s="412"/>
      <c r="ABB306" s="412"/>
      <c r="ABC306" s="412"/>
      <c r="ABD306" s="412"/>
      <c r="ABE306" s="412"/>
      <c r="ABF306" s="412"/>
      <c r="ABG306" s="412"/>
      <c r="ABH306" s="412"/>
      <c r="ABI306" s="412"/>
      <c r="ABJ306" s="412"/>
      <c r="ABK306" s="412"/>
      <c r="ABL306" s="412"/>
      <c r="ABM306" s="412"/>
      <c r="ABN306" s="412"/>
      <c r="ABO306" s="412"/>
      <c r="ABP306" s="412"/>
      <c r="ABQ306" s="412"/>
      <c r="ABR306" s="412"/>
      <c r="ABS306" s="412"/>
      <c r="ABT306" s="412"/>
      <c r="ABU306" s="412"/>
      <c r="ABV306" s="412"/>
      <c r="ABW306" s="412"/>
      <c r="ABX306" s="412"/>
      <c r="ABY306" s="412"/>
      <c r="ABZ306" s="412"/>
      <c r="ACA306" s="412"/>
      <c r="ACB306" s="412"/>
      <c r="ACC306" s="412"/>
      <c r="ACD306" s="412"/>
      <c r="ACE306" s="412"/>
      <c r="ACF306" s="412"/>
      <c r="ACG306" s="412"/>
      <c r="ACH306" s="412"/>
      <c r="ACI306" s="412"/>
      <c r="ACJ306" s="412"/>
      <c r="ACK306" s="412"/>
      <c r="ACL306" s="412"/>
      <c r="ACM306" s="412"/>
      <c r="ACN306" s="412"/>
      <c r="ACO306" s="412"/>
      <c r="ACP306" s="412"/>
      <c r="ACQ306" s="412"/>
      <c r="ACR306" s="412"/>
      <c r="ACS306" s="412"/>
      <c r="ACT306" s="412"/>
      <c r="ACU306" s="412"/>
      <c r="ACV306" s="412"/>
      <c r="ACW306" s="412"/>
      <c r="ACX306" s="412"/>
      <c r="ACY306" s="412"/>
      <c r="ACZ306" s="412"/>
      <c r="ADA306" s="412"/>
      <c r="ADB306" s="412"/>
      <c r="ADC306" s="412"/>
      <c r="ADD306" s="412"/>
      <c r="ADE306" s="412"/>
      <c r="ADF306" s="412"/>
      <c r="ADG306" s="412"/>
      <c r="ADH306" s="412"/>
      <c r="ADI306" s="412"/>
      <c r="ADJ306" s="412"/>
      <c r="ADK306" s="412"/>
      <c r="ADL306" s="412"/>
      <c r="ADM306" s="412"/>
      <c r="ADN306" s="412"/>
      <c r="ADO306" s="412"/>
      <c r="ADP306" s="412"/>
      <c r="ADQ306" s="412"/>
      <c r="ADR306" s="412"/>
      <c r="ADS306" s="412"/>
      <c r="ADT306" s="412"/>
      <c r="ADU306" s="412"/>
      <c r="ADV306" s="412"/>
      <c r="ADW306" s="412"/>
      <c r="ADX306" s="412"/>
      <c r="ADY306" s="412"/>
      <c r="ADZ306" s="412"/>
      <c r="AEA306" s="412"/>
      <c r="AEB306" s="412"/>
      <c r="AEC306" s="412"/>
      <c r="AED306" s="412"/>
      <c r="AEE306" s="412"/>
      <c r="AEF306" s="412"/>
      <c r="AEG306" s="412"/>
      <c r="AEH306" s="412"/>
      <c r="AEI306" s="412"/>
      <c r="AEJ306" s="412"/>
      <c r="AEK306" s="412"/>
      <c r="AEL306" s="412"/>
      <c r="AEM306" s="412"/>
      <c r="AEN306" s="412"/>
      <c r="AEO306" s="412"/>
      <c r="AEP306" s="412"/>
      <c r="AEQ306" s="412"/>
      <c r="AER306" s="412"/>
      <c r="AES306" s="412"/>
      <c r="AET306" s="412"/>
      <c r="AEU306" s="412"/>
      <c r="AEV306" s="412"/>
      <c r="AEW306" s="412"/>
      <c r="AEX306" s="412"/>
      <c r="AEY306" s="412"/>
      <c r="AEZ306" s="412"/>
      <c r="AFA306" s="412"/>
      <c r="AFB306" s="412"/>
      <c r="AFC306" s="412"/>
      <c r="AFD306" s="412"/>
      <c r="AFE306" s="412"/>
      <c r="AFF306" s="412"/>
      <c r="AFG306" s="412"/>
      <c r="AFH306" s="412"/>
      <c r="AFI306" s="412"/>
      <c r="AFJ306" s="412"/>
      <c r="AFK306" s="412"/>
      <c r="AFL306" s="412"/>
      <c r="AFM306" s="412"/>
      <c r="AFN306" s="412"/>
      <c r="AFO306" s="412"/>
      <c r="AFP306" s="412"/>
      <c r="AFQ306" s="412"/>
      <c r="AFR306" s="412"/>
      <c r="AFS306" s="412"/>
      <c r="AFT306" s="412"/>
      <c r="AFU306" s="412"/>
      <c r="AFV306" s="412"/>
      <c r="AFW306" s="412"/>
      <c r="AFX306" s="412"/>
      <c r="AFY306" s="412"/>
      <c r="AFZ306" s="412"/>
      <c r="AGA306" s="412"/>
      <c r="AGB306" s="412"/>
      <c r="AGC306" s="412"/>
      <c r="AGD306" s="412"/>
      <c r="AGE306" s="412"/>
      <c r="AGF306" s="412"/>
      <c r="AGG306" s="412"/>
      <c r="AGH306" s="412"/>
      <c r="AGI306" s="412"/>
      <c r="AGJ306" s="412"/>
      <c r="AGK306" s="412"/>
      <c r="AGL306" s="412"/>
      <c r="AGM306" s="412"/>
      <c r="AGN306" s="412"/>
      <c r="AGO306" s="412"/>
      <c r="AGP306" s="412"/>
      <c r="AGQ306" s="412"/>
      <c r="AGR306" s="412"/>
      <c r="AGS306" s="412"/>
      <c r="AGT306" s="412"/>
      <c r="AGU306" s="412"/>
      <c r="AGV306" s="412"/>
      <c r="AGW306" s="412"/>
      <c r="AGX306" s="412"/>
      <c r="AGY306" s="412"/>
      <c r="AGZ306" s="412"/>
      <c r="AHA306" s="412"/>
      <c r="AHB306" s="412"/>
      <c r="AHC306" s="412"/>
      <c r="AHD306" s="412"/>
      <c r="AHE306" s="412"/>
      <c r="AHF306" s="412"/>
      <c r="AHG306" s="412"/>
      <c r="AHH306" s="412"/>
      <c r="AHI306" s="412"/>
      <c r="AHJ306" s="412"/>
      <c r="AHK306" s="412"/>
      <c r="AHL306" s="412"/>
      <c r="AHM306" s="412"/>
      <c r="AHN306" s="412"/>
      <c r="AHO306" s="412"/>
      <c r="AHP306" s="412"/>
      <c r="AHQ306" s="412"/>
      <c r="AHR306" s="412"/>
      <c r="AHS306" s="412"/>
      <c r="AHT306" s="412"/>
      <c r="AHU306" s="412"/>
      <c r="AHV306" s="412"/>
      <c r="AHW306" s="412"/>
      <c r="AHX306" s="412"/>
      <c r="AHY306" s="412"/>
      <c r="AHZ306" s="412"/>
      <c r="AIA306" s="412"/>
      <c r="AIB306" s="412"/>
      <c r="AIC306" s="412"/>
      <c r="AID306" s="412"/>
      <c r="AIE306" s="412"/>
      <c r="AIF306" s="412"/>
      <c r="AIG306" s="412"/>
      <c r="AIH306" s="412"/>
      <c r="AII306" s="412"/>
      <c r="AIJ306" s="412"/>
      <c r="AIK306" s="412"/>
      <c r="AIL306" s="412"/>
      <c r="AIM306" s="412"/>
      <c r="AIN306" s="412"/>
      <c r="AIO306" s="412"/>
      <c r="AIP306" s="412"/>
      <c r="AIQ306" s="412"/>
      <c r="AIR306" s="412"/>
      <c r="AIS306" s="412"/>
      <c r="AIT306" s="412"/>
      <c r="AIU306" s="412"/>
      <c r="AIV306" s="412"/>
      <c r="AIW306" s="412"/>
      <c r="AIX306" s="412"/>
      <c r="AIY306" s="412"/>
      <c r="AIZ306" s="412"/>
      <c r="AJA306" s="412"/>
      <c r="AJB306" s="412"/>
      <c r="AJC306" s="412"/>
      <c r="AJD306" s="412"/>
      <c r="AJE306" s="412"/>
      <c r="AJF306" s="412"/>
      <c r="AJG306" s="412"/>
      <c r="AJH306" s="412"/>
      <c r="AJI306" s="412"/>
      <c r="AJJ306" s="412"/>
      <c r="AJK306" s="412"/>
      <c r="AJL306" s="412"/>
      <c r="AJM306" s="412"/>
      <c r="AJN306" s="412"/>
      <c r="AJO306" s="412"/>
      <c r="AJP306" s="412"/>
      <c r="AJQ306" s="412"/>
      <c r="AJR306" s="412"/>
      <c r="AJS306" s="412"/>
      <c r="AJT306" s="412"/>
      <c r="AJU306" s="412"/>
      <c r="AJV306" s="412"/>
      <c r="AJW306" s="412"/>
      <c r="AJX306" s="412"/>
      <c r="AJY306" s="412"/>
      <c r="AJZ306" s="412"/>
      <c r="AKA306" s="412"/>
      <c r="AKB306" s="412"/>
      <c r="AKC306" s="412"/>
      <c r="AKD306" s="412"/>
      <c r="AKE306" s="412"/>
      <c r="AKF306" s="412"/>
      <c r="AKG306" s="412"/>
      <c r="AKH306" s="412"/>
      <c r="AKI306" s="412"/>
      <c r="AKJ306" s="412"/>
      <c r="AKK306" s="412"/>
      <c r="AKL306" s="412"/>
      <c r="AKM306" s="412"/>
      <c r="AKN306" s="412"/>
      <c r="AKO306" s="412"/>
      <c r="AKP306" s="412"/>
      <c r="AKQ306" s="412"/>
      <c r="AKR306" s="412"/>
      <c r="AKS306" s="412"/>
      <c r="AKT306" s="412"/>
      <c r="AKU306" s="412"/>
      <c r="AKV306" s="412"/>
      <c r="AKW306" s="412"/>
      <c r="AKX306" s="412"/>
      <c r="AKY306" s="412"/>
      <c r="AKZ306" s="412"/>
      <c r="ALA306" s="412"/>
      <c r="ALB306" s="412"/>
      <c r="ALC306" s="412"/>
      <c r="ALD306" s="412"/>
      <c r="ALE306" s="412"/>
      <c r="ALF306" s="412"/>
      <c r="ALG306" s="412"/>
      <c r="ALH306" s="412"/>
      <c r="ALI306" s="412"/>
      <c r="ALJ306" s="412"/>
      <c r="ALK306" s="412"/>
      <c r="ALL306" s="412"/>
      <c r="ALM306" s="412"/>
      <c r="ALN306" s="412"/>
      <c r="ALO306" s="412"/>
      <c r="ALP306" s="412"/>
      <c r="ALQ306" s="412"/>
      <c r="ALR306" s="412"/>
      <c r="ALS306" s="412"/>
      <c r="ALT306" s="412"/>
      <c r="ALU306" s="412"/>
      <c r="ALV306" s="412"/>
      <c r="ALW306" s="412"/>
      <c r="ALX306" s="412"/>
      <c r="ALY306" s="412"/>
      <c r="ALZ306" s="412"/>
      <c r="AMA306" s="412"/>
      <c r="AMB306" s="412"/>
      <c r="AMC306" s="412"/>
      <c r="AMD306" s="412"/>
      <c r="AME306" s="412"/>
      <c r="AMF306" s="412"/>
      <c r="AMG306" s="412"/>
      <c r="AMH306" s="412"/>
    </row>
    <row r="307" spans="1:1022" x14ac:dyDescent="0.25">
      <c r="A307" s="242" t="s">
        <v>5554</v>
      </c>
      <c r="B307" s="163">
        <v>306</v>
      </c>
      <c r="C307" s="162" t="s">
        <v>9363</v>
      </c>
      <c r="D307" s="175" t="s">
        <v>5804</v>
      </c>
      <c r="E307" s="429"/>
      <c r="F307" s="201">
        <v>4</v>
      </c>
      <c r="G307" s="180"/>
      <c r="H307" s="180">
        <v>4</v>
      </c>
      <c r="I307" s="319">
        <v>88.1</v>
      </c>
      <c r="J307" s="366"/>
      <c r="K307" s="140">
        <v>1</v>
      </c>
      <c r="L307" s="65" t="s">
        <v>753</v>
      </c>
      <c r="M307" s="332" t="s">
        <v>752</v>
      </c>
      <c r="N307" s="140"/>
      <c r="O307" s="140"/>
      <c r="P307" s="140"/>
      <c r="Q307" s="332" t="s">
        <v>752</v>
      </c>
      <c r="R307" s="332">
        <v>2</v>
      </c>
      <c r="S307" s="65" t="s">
        <v>752</v>
      </c>
      <c r="T307" s="65"/>
      <c r="U307" s="140"/>
      <c r="V307" s="219">
        <f t="shared" si="171"/>
        <v>100</v>
      </c>
      <c r="W307" s="219">
        <f t="shared" si="163"/>
        <v>100</v>
      </c>
      <c r="X307" s="219">
        <f t="shared" si="172"/>
        <v>100</v>
      </c>
      <c r="Y307" s="219">
        <f t="shared" si="178"/>
        <v>100</v>
      </c>
      <c r="Z307" s="219">
        <f t="shared" si="179"/>
        <v>100</v>
      </c>
      <c r="AA307" s="227">
        <v>0.01</v>
      </c>
      <c r="AB307" s="220">
        <f t="shared" ref="AB307:AB371" si="181">IF(OR(EXACT(R307,"1A"),EXACT(R307,"1B")),0.1,IF(R307=2,1,100))</f>
        <v>1</v>
      </c>
      <c r="AC307" s="220">
        <f t="shared" si="180"/>
        <v>0.3</v>
      </c>
      <c r="AD307" s="479">
        <f t="shared" si="177"/>
        <v>0.1</v>
      </c>
      <c r="AE307" s="416">
        <f t="shared" si="161"/>
        <v>1</v>
      </c>
      <c r="AF307" s="212">
        <f t="shared" si="173"/>
        <v>1</v>
      </c>
      <c r="AG307" s="212">
        <f t="shared" si="174"/>
        <v>100</v>
      </c>
      <c r="AH307" s="212">
        <f t="shared" si="175"/>
        <v>3</v>
      </c>
      <c r="AI307" s="212">
        <f t="shared" si="176"/>
        <v>100</v>
      </c>
      <c r="AJ307" s="231" t="s">
        <v>24964</v>
      </c>
      <c r="AK307" s="185">
        <v>1</v>
      </c>
      <c r="AL307" s="192">
        <v>1</v>
      </c>
      <c r="AM307" s="214"/>
      <c r="AN307" s="185">
        <v>1</v>
      </c>
      <c r="AO307" s="118"/>
      <c r="AP307" s="118"/>
      <c r="AQ307" s="167" t="s">
        <v>6051</v>
      </c>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8"/>
      <c r="CI307" s="118"/>
      <c r="CJ307" s="118"/>
      <c r="CK307" s="118"/>
      <c r="CL307" s="118"/>
      <c r="CM307" s="118"/>
      <c r="CN307" s="118"/>
      <c r="CO307" s="118"/>
      <c r="CP307" s="118"/>
      <c r="CQ307" s="118"/>
      <c r="CR307" s="118"/>
      <c r="CS307" s="118"/>
      <c r="CT307" s="118"/>
      <c r="CU307" s="118"/>
      <c r="CV307" s="118"/>
      <c r="CW307" s="118"/>
      <c r="CX307" s="118"/>
      <c r="CY307" s="118"/>
      <c r="CZ307" s="118"/>
      <c r="DA307" s="118"/>
      <c r="DB307" s="118"/>
      <c r="DC307" s="118"/>
      <c r="DD307" s="118"/>
      <c r="DE307" s="118"/>
      <c r="DF307" s="118"/>
      <c r="DG307" s="118"/>
      <c r="DH307" s="118"/>
      <c r="DI307" s="118"/>
      <c r="DJ307" s="118"/>
      <c r="DK307" s="118"/>
      <c r="DL307" s="118"/>
      <c r="DM307" s="118"/>
      <c r="DN307" s="118"/>
      <c r="DO307" s="118"/>
      <c r="DP307" s="118"/>
      <c r="DQ307" s="118"/>
      <c r="DR307" s="118"/>
      <c r="DS307" s="118"/>
      <c r="DT307" s="118"/>
      <c r="DU307" s="118"/>
      <c r="DV307" s="118"/>
      <c r="DW307" s="118"/>
      <c r="DX307" s="118"/>
      <c r="DY307" s="118"/>
      <c r="DZ307" s="118"/>
      <c r="EA307" s="118"/>
      <c r="EB307" s="118"/>
      <c r="EC307" s="118"/>
      <c r="ED307" s="118"/>
      <c r="EE307" s="118"/>
      <c r="EF307" s="118"/>
      <c r="EG307" s="118"/>
      <c r="EH307" s="118"/>
      <c r="EI307" s="118"/>
      <c r="EJ307" s="118"/>
      <c r="EK307" s="118"/>
      <c r="EL307" s="118"/>
      <c r="EM307" s="118"/>
      <c r="EN307" s="118"/>
      <c r="EO307" s="118"/>
      <c r="EP307" s="118"/>
      <c r="EQ307" s="118"/>
      <c r="ER307" s="118"/>
      <c r="ES307" s="118"/>
      <c r="ET307" s="118"/>
      <c r="EU307" s="118"/>
      <c r="EV307" s="118"/>
      <c r="EW307" s="118"/>
      <c r="EX307" s="118"/>
      <c r="EY307" s="118"/>
      <c r="EZ307" s="118"/>
      <c r="FA307" s="118"/>
      <c r="FB307" s="118"/>
      <c r="FC307" s="118"/>
      <c r="FD307" s="118"/>
      <c r="FE307" s="118"/>
      <c r="FF307" s="118"/>
      <c r="FG307" s="118"/>
      <c r="FH307" s="118"/>
      <c r="FI307" s="118"/>
      <c r="FJ307" s="118"/>
      <c r="FK307" s="118"/>
      <c r="FL307" s="118"/>
      <c r="FM307" s="118"/>
      <c r="FN307" s="118"/>
      <c r="FO307" s="118"/>
      <c r="FP307" s="118"/>
      <c r="FQ307" s="118"/>
      <c r="FR307" s="118"/>
      <c r="FS307" s="118"/>
      <c r="FT307" s="118"/>
      <c r="FU307" s="118"/>
      <c r="FV307" s="118"/>
      <c r="FW307" s="118"/>
      <c r="FX307" s="118"/>
      <c r="FY307" s="118"/>
      <c r="FZ307" s="118"/>
      <c r="GA307" s="118"/>
      <c r="GB307" s="118"/>
      <c r="GC307" s="118"/>
      <c r="GD307" s="118"/>
      <c r="GE307" s="118"/>
      <c r="GF307" s="118"/>
      <c r="GG307" s="118"/>
      <c r="GH307" s="118"/>
      <c r="GI307" s="118"/>
      <c r="GJ307" s="118"/>
      <c r="GK307" s="118"/>
      <c r="GL307" s="118"/>
      <c r="GM307" s="118"/>
      <c r="GN307" s="118"/>
      <c r="GO307" s="118"/>
      <c r="GP307" s="118"/>
      <c r="GQ307" s="118"/>
      <c r="GR307" s="118"/>
      <c r="GS307" s="118"/>
      <c r="GT307" s="118"/>
      <c r="GU307" s="118"/>
      <c r="GV307" s="118"/>
      <c r="GW307" s="118"/>
      <c r="GX307" s="118"/>
      <c r="GY307" s="118"/>
      <c r="GZ307" s="118"/>
      <c r="HA307" s="118"/>
      <c r="HB307" s="118"/>
      <c r="HC307" s="118"/>
      <c r="HD307" s="118"/>
      <c r="HE307" s="118"/>
      <c r="HF307" s="118"/>
      <c r="HG307" s="118"/>
      <c r="HH307" s="118"/>
      <c r="HI307" s="118"/>
      <c r="HJ307" s="118"/>
      <c r="HK307" s="118"/>
      <c r="HL307" s="118"/>
      <c r="HM307" s="118"/>
      <c r="HN307" s="118"/>
      <c r="HO307" s="118"/>
      <c r="HP307" s="118"/>
      <c r="HQ307" s="118"/>
      <c r="HR307" s="118"/>
      <c r="HS307" s="118"/>
      <c r="HT307" s="118"/>
      <c r="HU307" s="118"/>
      <c r="HV307" s="118"/>
      <c r="HW307" s="118"/>
      <c r="HX307" s="118"/>
      <c r="HY307" s="118"/>
      <c r="HZ307" s="118"/>
      <c r="IA307" s="118"/>
      <c r="IB307" s="118"/>
      <c r="IC307" s="118"/>
      <c r="ID307" s="118"/>
      <c r="IE307" s="118"/>
      <c r="IF307" s="118"/>
      <c r="IG307" s="118"/>
      <c r="IH307" s="118"/>
      <c r="II307" s="118"/>
      <c r="IJ307" s="118"/>
      <c r="IK307" s="118"/>
      <c r="IL307" s="118"/>
      <c r="IM307" s="118"/>
      <c r="IN307" s="118"/>
      <c r="IO307" s="118"/>
      <c r="IP307" s="118"/>
      <c r="IQ307" s="118"/>
      <c r="IR307" s="118"/>
      <c r="IS307" s="118"/>
      <c r="IT307" s="118"/>
      <c r="IU307" s="118"/>
      <c r="IV307" s="118"/>
      <c r="IW307" s="118"/>
      <c r="IX307" s="118"/>
      <c r="IY307" s="118"/>
      <c r="IZ307" s="118"/>
      <c r="JA307" s="118"/>
      <c r="JB307" s="118"/>
      <c r="JC307" s="118"/>
      <c r="JD307" s="118"/>
      <c r="JE307" s="118"/>
      <c r="JF307" s="118"/>
      <c r="JG307" s="118"/>
      <c r="JH307" s="118"/>
      <c r="JI307" s="118"/>
      <c r="JJ307" s="118"/>
      <c r="JK307" s="118"/>
      <c r="JL307" s="118"/>
      <c r="JM307" s="118"/>
      <c r="JN307" s="118"/>
      <c r="JO307" s="118"/>
      <c r="JP307" s="118"/>
      <c r="JQ307" s="118"/>
      <c r="JR307" s="118"/>
      <c r="JS307" s="118"/>
      <c r="JT307" s="118"/>
      <c r="JU307" s="118"/>
      <c r="JV307" s="118"/>
      <c r="JW307" s="118"/>
      <c r="JX307" s="118"/>
      <c r="JY307" s="118"/>
      <c r="JZ307" s="118"/>
      <c r="KA307" s="118"/>
      <c r="KB307" s="118"/>
      <c r="KC307" s="118"/>
      <c r="KD307" s="118"/>
      <c r="KE307" s="118"/>
      <c r="KF307" s="118"/>
      <c r="KG307" s="118"/>
      <c r="KH307" s="118"/>
      <c r="KI307" s="118"/>
      <c r="KJ307" s="118"/>
      <c r="KK307" s="118"/>
      <c r="KL307" s="118"/>
      <c r="KM307" s="118"/>
      <c r="KN307" s="118"/>
      <c r="KO307" s="118"/>
      <c r="KP307" s="118"/>
      <c r="KQ307" s="118"/>
      <c r="KR307" s="118"/>
      <c r="KS307" s="118"/>
      <c r="KT307" s="118"/>
      <c r="KU307" s="118"/>
      <c r="KV307" s="118"/>
      <c r="KW307" s="118"/>
      <c r="KX307" s="118"/>
      <c r="KY307" s="118"/>
      <c r="KZ307" s="118"/>
      <c r="LA307" s="118"/>
      <c r="LB307" s="118"/>
      <c r="LC307" s="118"/>
      <c r="LD307" s="118"/>
      <c r="LE307" s="118"/>
      <c r="LF307" s="118"/>
      <c r="LG307" s="118"/>
      <c r="LH307" s="118"/>
      <c r="LI307" s="118"/>
      <c r="LJ307" s="118"/>
      <c r="LK307" s="118"/>
      <c r="LL307" s="118"/>
      <c r="LM307" s="118"/>
      <c r="LN307" s="118"/>
      <c r="LO307" s="118"/>
      <c r="LP307" s="118"/>
      <c r="LQ307" s="118"/>
      <c r="LR307" s="118"/>
      <c r="LS307" s="118"/>
      <c r="LT307" s="118"/>
      <c r="LU307" s="118"/>
      <c r="LV307" s="118"/>
      <c r="LW307" s="118"/>
      <c r="LX307" s="118"/>
      <c r="LY307" s="118"/>
      <c r="LZ307" s="118"/>
      <c r="MA307" s="118"/>
      <c r="MB307" s="118"/>
      <c r="MC307" s="118"/>
      <c r="MD307" s="118"/>
      <c r="ME307" s="118"/>
      <c r="MF307" s="118"/>
      <c r="MG307" s="118"/>
      <c r="MH307" s="118"/>
      <c r="MI307" s="118"/>
      <c r="MJ307" s="118"/>
      <c r="MK307" s="118"/>
      <c r="ML307" s="118"/>
      <c r="MM307" s="118"/>
      <c r="MN307" s="118"/>
      <c r="MO307" s="118"/>
      <c r="MP307" s="118"/>
      <c r="MQ307" s="118"/>
      <c r="MR307" s="118"/>
      <c r="MS307" s="118"/>
      <c r="MT307" s="118"/>
      <c r="MU307" s="118"/>
      <c r="MV307" s="118"/>
      <c r="MW307" s="118"/>
      <c r="MX307" s="118"/>
      <c r="MY307" s="118"/>
      <c r="MZ307" s="118"/>
      <c r="NA307" s="118"/>
      <c r="NB307" s="118"/>
      <c r="NC307" s="118"/>
      <c r="ND307" s="118"/>
      <c r="NE307" s="118"/>
      <c r="NF307" s="118"/>
      <c r="NG307" s="118"/>
      <c r="NH307" s="118"/>
      <c r="NI307" s="118"/>
      <c r="NJ307" s="118"/>
      <c r="NK307" s="118"/>
      <c r="NL307" s="118"/>
      <c r="NM307" s="118"/>
      <c r="NN307" s="118"/>
      <c r="NO307" s="118"/>
      <c r="NP307" s="118"/>
      <c r="NQ307" s="118"/>
      <c r="NR307" s="118"/>
      <c r="NS307" s="118"/>
      <c r="NT307" s="118"/>
      <c r="NU307" s="118"/>
      <c r="NV307" s="118"/>
      <c r="NW307" s="118"/>
      <c r="NX307" s="118"/>
      <c r="NY307" s="118"/>
      <c r="NZ307" s="118"/>
      <c r="OA307" s="118"/>
      <c r="OB307" s="118"/>
      <c r="OC307" s="118"/>
      <c r="OD307" s="118"/>
      <c r="OE307" s="118"/>
      <c r="OF307" s="118"/>
      <c r="OG307" s="118"/>
      <c r="OH307" s="118"/>
      <c r="OI307" s="118"/>
      <c r="OJ307" s="118"/>
      <c r="OK307" s="118"/>
      <c r="OL307" s="118"/>
      <c r="OM307" s="118"/>
      <c r="ON307" s="118"/>
      <c r="OO307" s="118"/>
      <c r="OP307" s="118"/>
      <c r="OQ307" s="118"/>
      <c r="OR307" s="118"/>
      <c r="OS307" s="118"/>
      <c r="OT307" s="118"/>
      <c r="OU307" s="118"/>
      <c r="OV307" s="118"/>
      <c r="OW307" s="118"/>
      <c r="OX307" s="118"/>
      <c r="OY307" s="118"/>
      <c r="OZ307" s="118"/>
      <c r="PA307" s="118"/>
      <c r="PB307" s="118"/>
      <c r="PC307" s="118"/>
      <c r="PD307" s="118"/>
      <c r="PE307" s="118"/>
      <c r="PF307" s="118"/>
      <c r="PG307" s="118"/>
      <c r="PH307" s="118"/>
      <c r="PI307" s="118"/>
      <c r="PJ307" s="118"/>
      <c r="PK307" s="118"/>
      <c r="PL307" s="118"/>
      <c r="PM307" s="118"/>
      <c r="PN307" s="118"/>
      <c r="PO307" s="118"/>
      <c r="PP307" s="118"/>
      <c r="PQ307" s="118"/>
      <c r="PR307" s="118"/>
      <c r="PS307" s="118"/>
      <c r="PT307" s="118"/>
      <c r="PU307" s="118"/>
      <c r="PV307" s="118"/>
      <c r="PW307" s="118"/>
      <c r="PX307" s="118"/>
      <c r="PY307" s="118"/>
      <c r="PZ307" s="118"/>
      <c r="QA307" s="118"/>
      <c r="QB307" s="118"/>
      <c r="QC307" s="118"/>
      <c r="QD307" s="118"/>
      <c r="QE307" s="118"/>
      <c r="QF307" s="118"/>
      <c r="QG307" s="118"/>
      <c r="QH307" s="118"/>
      <c r="QI307" s="118"/>
      <c r="QJ307" s="118"/>
      <c r="QK307" s="118"/>
      <c r="QL307" s="118"/>
      <c r="QM307" s="118"/>
      <c r="QN307" s="118"/>
      <c r="QO307" s="118"/>
      <c r="QP307" s="118"/>
      <c r="QQ307" s="118"/>
      <c r="QR307" s="118"/>
      <c r="QS307" s="118"/>
      <c r="QT307" s="118"/>
      <c r="QU307" s="118"/>
      <c r="QV307" s="118"/>
      <c r="QW307" s="118"/>
      <c r="QX307" s="118"/>
      <c r="QY307" s="118"/>
      <c r="QZ307" s="118"/>
      <c r="RA307" s="118"/>
      <c r="RB307" s="118"/>
      <c r="RC307" s="118"/>
      <c r="RD307" s="118"/>
      <c r="RE307" s="118"/>
      <c r="RF307" s="118"/>
      <c r="RG307" s="118"/>
      <c r="RH307" s="118"/>
      <c r="RI307" s="118"/>
      <c r="RJ307" s="118"/>
      <c r="RK307" s="118"/>
      <c r="RL307" s="118"/>
      <c r="RM307" s="118"/>
      <c r="RN307" s="118"/>
      <c r="RO307" s="118"/>
      <c r="RP307" s="118"/>
      <c r="RQ307" s="118"/>
      <c r="RR307" s="118"/>
      <c r="RS307" s="118"/>
      <c r="RT307" s="118"/>
      <c r="RU307" s="118"/>
      <c r="RV307" s="118"/>
      <c r="RW307" s="118"/>
      <c r="RX307" s="118"/>
      <c r="RY307" s="118"/>
      <c r="RZ307" s="118"/>
      <c r="SA307" s="118"/>
      <c r="SB307" s="118"/>
      <c r="SC307" s="118"/>
      <c r="SD307" s="118"/>
      <c r="SE307" s="118"/>
      <c r="SF307" s="118"/>
      <c r="SG307" s="118"/>
      <c r="SH307" s="118"/>
      <c r="SI307" s="118"/>
      <c r="SJ307" s="118"/>
      <c r="SK307" s="118"/>
      <c r="SL307" s="118"/>
      <c r="SM307" s="118"/>
      <c r="SN307" s="118"/>
      <c r="SO307" s="118"/>
      <c r="SP307" s="118"/>
      <c r="SQ307" s="118"/>
      <c r="SR307" s="118"/>
      <c r="SS307" s="118"/>
      <c r="ST307" s="118"/>
      <c r="SU307" s="118"/>
      <c r="SV307" s="118"/>
      <c r="SW307" s="118"/>
      <c r="SX307" s="118"/>
      <c r="SY307" s="118"/>
      <c r="SZ307" s="118"/>
      <c r="TA307" s="118"/>
      <c r="TB307" s="118"/>
      <c r="TC307" s="118"/>
      <c r="TD307" s="118"/>
      <c r="TE307" s="118"/>
      <c r="TF307" s="118"/>
      <c r="TG307" s="118"/>
      <c r="TH307" s="118"/>
      <c r="TI307" s="118"/>
      <c r="TJ307" s="118"/>
      <c r="TK307" s="118"/>
      <c r="TL307" s="118"/>
      <c r="TM307" s="118"/>
      <c r="TN307" s="118"/>
      <c r="TO307" s="118"/>
      <c r="TP307" s="118"/>
      <c r="TQ307" s="118"/>
      <c r="TR307" s="118"/>
      <c r="TS307" s="118"/>
      <c r="TT307" s="118"/>
      <c r="TU307" s="118"/>
      <c r="TV307" s="118"/>
      <c r="TW307" s="118"/>
      <c r="TX307" s="118"/>
      <c r="TY307" s="118"/>
      <c r="TZ307" s="118"/>
      <c r="UA307" s="118"/>
      <c r="UB307" s="118"/>
      <c r="UC307" s="118"/>
      <c r="UD307" s="118"/>
      <c r="UE307" s="118"/>
      <c r="UF307" s="118"/>
      <c r="UG307" s="118"/>
      <c r="UH307" s="118"/>
      <c r="UI307" s="118"/>
      <c r="UJ307" s="118"/>
      <c r="UK307" s="118"/>
      <c r="UL307" s="118"/>
      <c r="UM307" s="118"/>
      <c r="UN307" s="118"/>
      <c r="UO307" s="118"/>
      <c r="UP307" s="118"/>
      <c r="UQ307" s="118"/>
      <c r="UR307" s="118"/>
      <c r="US307" s="118"/>
      <c r="UT307" s="118"/>
      <c r="UU307" s="118"/>
      <c r="UV307" s="118"/>
      <c r="UW307" s="118"/>
      <c r="UX307" s="118"/>
      <c r="UY307" s="118"/>
      <c r="UZ307" s="118"/>
      <c r="VA307" s="118"/>
      <c r="VB307" s="118"/>
      <c r="VC307" s="118"/>
      <c r="VD307" s="118"/>
      <c r="VE307" s="118"/>
      <c r="VF307" s="118"/>
      <c r="VG307" s="118"/>
      <c r="VH307" s="118"/>
      <c r="VI307" s="118"/>
      <c r="VJ307" s="118"/>
      <c r="VK307" s="118"/>
      <c r="VL307" s="118"/>
      <c r="VM307" s="118"/>
      <c r="VN307" s="118"/>
      <c r="VO307" s="118"/>
      <c r="VP307" s="118"/>
      <c r="VQ307" s="118"/>
      <c r="VR307" s="118"/>
      <c r="VS307" s="118"/>
      <c r="VT307" s="118"/>
      <c r="VU307" s="118"/>
      <c r="VV307" s="118"/>
      <c r="VW307" s="118"/>
      <c r="VX307" s="118"/>
      <c r="VY307" s="118"/>
      <c r="VZ307" s="118"/>
      <c r="WA307" s="118"/>
      <c r="WB307" s="118"/>
      <c r="WC307" s="118"/>
      <c r="WD307" s="118"/>
      <c r="WE307" s="118"/>
      <c r="WF307" s="118"/>
      <c r="WG307" s="118"/>
      <c r="WH307" s="118"/>
      <c r="WI307" s="118"/>
      <c r="WJ307" s="118"/>
      <c r="WK307" s="118"/>
      <c r="WL307" s="118"/>
      <c r="WM307" s="118"/>
      <c r="WN307" s="118"/>
      <c r="WO307" s="118"/>
      <c r="WP307" s="118"/>
      <c r="WQ307" s="118"/>
      <c r="WR307" s="118"/>
      <c r="WS307" s="118"/>
      <c r="WT307" s="118"/>
      <c r="WU307" s="118"/>
      <c r="WV307" s="118"/>
      <c r="WW307" s="118"/>
      <c r="WX307" s="118"/>
      <c r="WY307" s="118"/>
      <c r="WZ307" s="118"/>
      <c r="XA307" s="118"/>
      <c r="XB307" s="118"/>
      <c r="XC307" s="118"/>
      <c r="XD307" s="118"/>
      <c r="XE307" s="118"/>
      <c r="XF307" s="118"/>
      <c r="XG307" s="118"/>
      <c r="XH307" s="118"/>
      <c r="XI307" s="118"/>
      <c r="XJ307" s="118"/>
      <c r="XK307" s="118"/>
      <c r="XL307" s="118"/>
      <c r="XM307" s="118"/>
      <c r="XN307" s="118"/>
      <c r="XO307" s="118"/>
      <c r="XP307" s="118"/>
      <c r="XQ307" s="118"/>
      <c r="XR307" s="118"/>
      <c r="XS307" s="118"/>
      <c r="XT307" s="118"/>
      <c r="XU307" s="118"/>
      <c r="XV307" s="118"/>
      <c r="XW307" s="118"/>
      <c r="XX307" s="118"/>
      <c r="XY307" s="118"/>
      <c r="XZ307" s="118"/>
      <c r="YA307" s="118"/>
      <c r="YB307" s="118"/>
      <c r="YC307" s="118"/>
      <c r="YD307" s="118"/>
      <c r="YE307" s="118"/>
      <c r="YF307" s="118"/>
      <c r="YG307" s="118"/>
      <c r="YH307" s="118"/>
      <c r="YI307" s="118"/>
      <c r="YJ307" s="118"/>
      <c r="YK307" s="118"/>
      <c r="YL307" s="118"/>
      <c r="YM307" s="118"/>
      <c r="YN307" s="118"/>
      <c r="YO307" s="118"/>
      <c r="YP307" s="118"/>
      <c r="YQ307" s="118"/>
      <c r="YR307" s="118"/>
      <c r="YS307" s="118"/>
      <c r="YT307" s="118"/>
      <c r="YU307" s="118"/>
      <c r="YV307" s="118"/>
      <c r="YW307" s="118"/>
      <c r="YX307" s="118"/>
      <c r="YY307" s="118"/>
      <c r="YZ307" s="118"/>
      <c r="ZA307" s="118"/>
      <c r="ZB307" s="118"/>
      <c r="ZC307" s="118"/>
      <c r="ZD307" s="118"/>
      <c r="ZE307" s="118"/>
      <c r="ZF307" s="118"/>
      <c r="ZG307" s="118"/>
      <c r="ZH307" s="118"/>
      <c r="ZI307" s="118"/>
      <c r="ZJ307" s="118"/>
      <c r="ZK307" s="118"/>
      <c r="ZL307" s="118"/>
      <c r="ZM307" s="118"/>
      <c r="ZN307" s="118"/>
      <c r="ZO307" s="118"/>
      <c r="ZP307" s="118"/>
      <c r="ZQ307" s="118"/>
      <c r="ZR307" s="118"/>
      <c r="ZS307" s="118"/>
      <c r="ZT307" s="118"/>
      <c r="ZU307" s="118"/>
      <c r="ZV307" s="118"/>
      <c r="ZW307" s="118"/>
      <c r="ZX307" s="118"/>
      <c r="ZY307" s="118"/>
      <c r="ZZ307" s="118"/>
      <c r="AAA307" s="118"/>
      <c r="AAB307" s="118"/>
      <c r="AAC307" s="118"/>
      <c r="AAD307" s="118"/>
      <c r="AAE307" s="118"/>
      <c r="AAF307" s="118"/>
      <c r="AAG307" s="118"/>
      <c r="AAH307" s="118"/>
      <c r="AAI307" s="118"/>
      <c r="AAJ307" s="118"/>
      <c r="AAK307" s="118"/>
      <c r="AAL307" s="118"/>
      <c r="AAM307" s="118"/>
      <c r="AAN307" s="118"/>
      <c r="AAO307" s="118"/>
      <c r="AAP307" s="118"/>
      <c r="AAQ307" s="118"/>
      <c r="AAR307" s="118"/>
      <c r="AAS307" s="118"/>
      <c r="AAT307" s="118"/>
      <c r="AAU307" s="118"/>
      <c r="AAV307" s="118"/>
      <c r="AAW307" s="118"/>
      <c r="AAX307" s="118"/>
      <c r="AAY307" s="118"/>
      <c r="AAZ307" s="118"/>
      <c r="ABA307" s="118"/>
      <c r="ABB307" s="118"/>
      <c r="ABC307" s="118"/>
      <c r="ABD307" s="118"/>
      <c r="ABE307" s="118"/>
      <c r="ABF307" s="118"/>
      <c r="ABG307" s="118"/>
      <c r="ABH307" s="118"/>
      <c r="ABI307" s="118"/>
      <c r="ABJ307" s="118"/>
      <c r="ABK307" s="118"/>
      <c r="ABL307" s="118"/>
      <c r="ABM307" s="118"/>
      <c r="ABN307" s="118"/>
      <c r="ABO307" s="118"/>
      <c r="ABP307" s="118"/>
      <c r="ABQ307" s="118"/>
      <c r="ABR307" s="118"/>
      <c r="ABS307" s="118"/>
      <c r="ABT307" s="118"/>
      <c r="ABU307" s="118"/>
      <c r="ABV307" s="118"/>
      <c r="ABW307" s="118"/>
      <c r="ABX307" s="118"/>
      <c r="ABY307" s="118"/>
      <c r="ABZ307" s="118"/>
      <c r="ACA307" s="118"/>
      <c r="ACB307" s="118"/>
      <c r="ACC307" s="118"/>
      <c r="ACD307" s="118"/>
      <c r="ACE307" s="118"/>
      <c r="ACF307" s="118"/>
      <c r="ACG307" s="118"/>
      <c r="ACH307" s="118"/>
      <c r="ACI307" s="118"/>
      <c r="ACJ307" s="118"/>
      <c r="ACK307" s="118"/>
      <c r="ACL307" s="118"/>
      <c r="ACM307" s="118"/>
      <c r="ACN307" s="118"/>
      <c r="ACO307" s="118"/>
      <c r="ACP307" s="118"/>
      <c r="ACQ307" s="118"/>
      <c r="ACR307" s="118"/>
      <c r="ACS307" s="118"/>
      <c r="ACT307" s="118"/>
      <c r="ACU307" s="118"/>
      <c r="ACV307" s="118"/>
      <c r="ACW307" s="118"/>
      <c r="ACX307" s="118"/>
      <c r="ACY307" s="118"/>
      <c r="ACZ307" s="118"/>
      <c r="ADA307" s="118"/>
      <c r="ADB307" s="118"/>
      <c r="ADC307" s="118"/>
      <c r="ADD307" s="118"/>
      <c r="ADE307" s="118"/>
      <c r="ADF307" s="118"/>
      <c r="ADG307" s="118"/>
      <c r="ADH307" s="118"/>
      <c r="ADI307" s="118"/>
      <c r="ADJ307" s="118"/>
      <c r="ADK307" s="118"/>
      <c r="ADL307" s="118"/>
      <c r="ADM307" s="118"/>
      <c r="ADN307" s="118"/>
      <c r="ADO307" s="118"/>
      <c r="ADP307" s="118"/>
      <c r="ADQ307" s="118"/>
      <c r="ADR307" s="118"/>
      <c r="ADS307" s="118"/>
      <c r="ADT307" s="118"/>
      <c r="ADU307" s="118"/>
      <c r="ADV307" s="118"/>
      <c r="ADW307" s="118"/>
      <c r="ADX307" s="118"/>
      <c r="ADY307" s="118"/>
      <c r="ADZ307" s="118"/>
      <c r="AEA307" s="118"/>
      <c r="AEB307" s="118"/>
      <c r="AEC307" s="118"/>
      <c r="AED307" s="118"/>
      <c r="AEE307" s="118"/>
      <c r="AEF307" s="118"/>
      <c r="AEG307" s="118"/>
      <c r="AEH307" s="118"/>
      <c r="AEI307" s="118"/>
      <c r="AEJ307" s="118"/>
      <c r="AEK307" s="118"/>
      <c r="AEL307" s="118"/>
      <c r="AEM307" s="118"/>
      <c r="AEN307" s="118"/>
      <c r="AEO307" s="118"/>
      <c r="AEP307" s="118"/>
      <c r="AEQ307" s="118"/>
      <c r="AER307" s="118"/>
      <c r="AES307" s="118"/>
      <c r="AET307" s="118"/>
      <c r="AEU307" s="118"/>
      <c r="AEV307" s="118"/>
      <c r="AEW307" s="118"/>
      <c r="AEX307" s="118"/>
      <c r="AEY307" s="118"/>
      <c r="AEZ307" s="118"/>
      <c r="AFA307" s="118"/>
      <c r="AFB307" s="118"/>
      <c r="AFC307" s="118"/>
      <c r="AFD307" s="118"/>
      <c r="AFE307" s="118"/>
      <c r="AFF307" s="118"/>
      <c r="AFG307" s="118"/>
      <c r="AFH307" s="118"/>
      <c r="AFI307" s="118"/>
      <c r="AFJ307" s="118"/>
      <c r="AFK307" s="118"/>
      <c r="AFL307" s="118"/>
      <c r="AFM307" s="118"/>
      <c r="AFN307" s="118"/>
      <c r="AFO307" s="118"/>
      <c r="AFP307" s="118"/>
      <c r="AFQ307" s="118"/>
      <c r="AFR307" s="118"/>
      <c r="AFS307" s="118"/>
      <c r="AFT307" s="118"/>
      <c r="AFU307" s="118"/>
      <c r="AFV307" s="118"/>
      <c r="AFW307" s="118"/>
      <c r="AFX307" s="118"/>
      <c r="AFY307" s="118"/>
      <c r="AFZ307" s="118"/>
      <c r="AGA307" s="118"/>
      <c r="AGB307" s="118"/>
      <c r="AGC307" s="118"/>
      <c r="AGD307" s="118"/>
      <c r="AGE307" s="118"/>
      <c r="AGF307" s="118"/>
      <c r="AGG307" s="118"/>
      <c r="AGH307" s="118"/>
      <c r="AGI307" s="118"/>
      <c r="AGJ307" s="118"/>
      <c r="AGK307" s="118"/>
      <c r="AGL307" s="118"/>
      <c r="AGM307" s="118"/>
      <c r="AGN307" s="118"/>
      <c r="AGO307" s="118"/>
      <c r="AGP307" s="118"/>
      <c r="AGQ307" s="118"/>
      <c r="AGR307" s="118"/>
      <c r="AGS307" s="118"/>
      <c r="AGT307" s="118"/>
      <c r="AGU307" s="118"/>
      <c r="AGV307" s="118"/>
      <c r="AGW307" s="118"/>
      <c r="AGX307" s="118"/>
      <c r="AGY307" s="118"/>
      <c r="AGZ307" s="118"/>
      <c r="AHA307" s="118"/>
      <c r="AHB307" s="118"/>
      <c r="AHC307" s="118"/>
      <c r="AHD307" s="118"/>
      <c r="AHE307" s="118"/>
      <c r="AHF307" s="118"/>
      <c r="AHG307" s="118"/>
      <c r="AHH307" s="118"/>
      <c r="AHI307" s="118"/>
      <c r="AHJ307" s="118"/>
      <c r="AHK307" s="118"/>
      <c r="AHL307" s="118"/>
      <c r="AHM307" s="118"/>
      <c r="AHN307" s="118"/>
      <c r="AHO307" s="118"/>
      <c r="AHP307" s="118"/>
      <c r="AHQ307" s="118"/>
      <c r="AHR307" s="118"/>
      <c r="AHS307" s="118"/>
      <c r="AHT307" s="118"/>
      <c r="AHU307" s="118"/>
      <c r="AHV307" s="118"/>
      <c r="AHW307" s="118"/>
      <c r="AHX307" s="118"/>
      <c r="AHY307" s="118"/>
      <c r="AHZ307" s="118"/>
      <c r="AIA307" s="118"/>
      <c r="AIB307" s="118"/>
      <c r="AIC307" s="118"/>
      <c r="AID307" s="118"/>
      <c r="AIE307" s="118"/>
      <c r="AIF307" s="118"/>
      <c r="AIG307" s="118"/>
      <c r="AIH307" s="118"/>
      <c r="AII307" s="118"/>
      <c r="AIJ307" s="118"/>
      <c r="AIK307" s="118"/>
      <c r="AIL307" s="118"/>
      <c r="AIM307" s="118"/>
      <c r="AIN307" s="118"/>
      <c r="AIO307" s="118"/>
      <c r="AIP307" s="118"/>
      <c r="AIQ307" s="118"/>
      <c r="AIR307" s="118"/>
      <c r="AIS307" s="118"/>
      <c r="AIT307" s="118"/>
      <c r="AIU307" s="118"/>
      <c r="AIV307" s="118"/>
      <c r="AIW307" s="118"/>
      <c r="AIX307" s="118"/>
      <c r="AIY307" s="118"/>
      <c r="AIZ307" s="118"/>
      <c r="AJA307" s="118"/>
      <c r="AJB307" s="118"/>
      <c r="AJC307" s="118"/>
      <c r="AJD307" s="118"/>
      <c r="AJE307" s="118"/>
      <c r="AJF307" s="118"/>
      <c r="AJG307" s="118"/>
      <c r="AJH307" s="118"/>
      <c r="AJI307" s="118"/>
      <c r="AJJ307" s="118"/>
      <c r="AJK307" s="118"/>
      <c r="AJL307" s="118"/>
      <c r="AJM307" s="118"/>
      <c r="AJN307" s="118"/>
      <c r="AJO307" s="118"/>
      <c r="AJP307" s="118"/>
      <c r="AJQ307" s="118"/>
      <c r="AJR307" s="118"/>
      <c r="AJS307" s="118"/>
      <c r="AJT307" s="118"/>
      <c r="AJU307" s="118"/>
      <c r="AJV307" s="118"/>
      <c r="AJW307" s="118"/>
      <c r="AJX307" s="118"/>
      <c r="AJY307" s="118"/>
      <c r="AJZ307" s="118"/>
      <c r="AKA307" s="118"/>
      <c r="AKB307" s="118"/>
      <c r="AKC307" s="118"/>
      <c r="AKD307" s="118"/>
      <c r="AKE307" s="118"/>
      <c r="AKF307" s="118"/>
      <c r="AKG307" s="118"/>
      <c r="AKH307" s="118"/>
      <c r="AKI307" s="118"/>
      <c r="AKJ307" s="118"/>
      <c r="AKK307" s="118"/>
      <c r="AKL307" s="118"/>
      <c r="AKM307" s="118"/>
      <c r="AKN307" s="118"/>
      <c r="AKO307" s="118"/>
      <c r="AKP307" s="118"/>
      <c r="AKQ307" s="118"/>
      <c r="AKR307" s="118"/>
      <c r="AKS307" s="118"/>
      <c r="AKT307" s="118"/>
      <c r="AKU307" s="118"/>
      <c r="AKV307" s="118"/>
      <c r="AKW307" s="118"/>
      <c r="AKX307" s="118"/>
      <c r="AKY307" s="118"/>
      <c r="AKZ307" s="118"/>
      <c r="ALA307" s="118"/>
      <c r="ALB307" s="118"/>
      <c r="ALC307" s="118"/>
      <c r="ALD307" s="118"/>
      <c r="ALE307" s="118"/>
      <c r="ALF307" s="118"/>
      <c r="ALG307" s="118"/>
      <c r="ALH307" s="118"/>
      <c r="ALI307" s="118"/>
      <c r="ALJ307" s="118"/>
      <c r="ALK307" s="118"/>
      <c r="ALL307" s="118"/>
      <c r="ALM307" s="118"/>
      <c r="ALN307" s="118"/>
      <c r="ALO307" s="118"/>
      <c r="ALP307" s="118"/>
      <c r="ALQ307" s="118"/>
      <c r="ALR307" s="118"/>
      <c r="ALS307" s="118"/>
      <c r="ALT307" s="118"/>
      <c r="ALU307" s="118"/>
      <c r="ALV307" s="118"/>
      <c r="ALW307" s="118"/>
      <c r="ALX307" s="118"/>
      <c r="ALY307" s="118"/>
      <c r="ALZ307" s="118"/>
      <c r="AMA307" s="118"/>
      <c r="AMB307" s="118"/>
      <c r="AMC307" s="118"/>
      <c r="AMD307" s="118"/>
      <c r="AME307" s="118"/>
      <c r="AMF307" s="118"/>
      <c r="AMG307" s="118"/>
      <c r="AMH307" s="118"/>
    </row>
    <row r="308" spans="1:1022" x14ac:dyDescent="0.25">
      <c r="A308" s="242" t="s">
        <v>1056</v>
      </c>
      <c r="B308" s="163">
        <v>307</v>
      </c>
      <c r="C308" s="162" t="s">
        <v>24965</v>
      </c>
      <c r="D308" s="179" t="s">
        <v>5798</v>
      </c>
      <c r="E308" s="429"/>
      <c r="F308" s="200">
        <v>4</v>
      </c>
      <c r="G308" s="180"/>
      <c r="H308" s="180">
        <v>4</v>
      </c>
      <c r="I308" s="319">
        <v>120.2</v>
      </c>
      <c r="J308" s="344"/>
      <c r="K308" s="65">
        <v>2</v>
      </c>
      <c r="L308" s="65" t="s">
        <v>752</v>
      </c>
      <c r="M308" s="332">
        <v>1</v>
      </c>
      <c r="N308" s="140"/>
      <c r="O308" s="140"/>
      <c r="P308" s="384">
        <v>1</v>
      </c>
      <c r="Q308" s="335" t="s">
        <v>753</v>
      </c>
      <c r="R308" s="332">
        <v>2</v>
      </c>
      <c r="S308" s="65" t="s">
        <v>752</v>
      </c>
      <c r="T308" s="65"/>
      <c r="U308" s="140"/>
      <c r="V308" s="219">
        <f t="shared" si="171"/>
        <v>100</v>
      </c>
      <c r="W308" s="219">
        <f t="shared" si="163"/>
        <v>100</v>
      </c>
      <c r="X308" s="219">
        <f t="shared" si="172"/>
        <v>100</v>
      </c>
      <c r="Y308" s="219">
        <f t="shared" si="178"/>
        <v>10</v>
      </c>
      <c r="Z308" s="219">
        <f t="shared" si="179"/>
        <v>1</v>
      </c>
      <c r="AA308" s="227">
        <v>0.01</v>
      </c>
      <c r="AB308" s="220">
        <f t="shared" si="181"/>
        <v>1</v>
      </c>
      <c r="AC308" s="220">
        <f t="shared" si="180"/>
        <v>0.3</v>
      </c>
      <c r="AD308" s="416">
        <f t="shared" si="177"/>
        <v>1</v>
      </c>
      <c r="AE308" s="416">
        <f t="shared" si="161"/>
        <v>1</v>
      </c>
      <c r="AF308" s="212">
        <f t="shared" si="173"/>
        <v>10</v>
      </c>
      <c r="AG308" s="212">
        <f t="shared" si="174"/>
        <v>100</v>
      </c>
      <c r="AH308" s="212">
        <f t="shared" si="175"/>
        <v>100</v>
      </c>
      <c r="AI308" s="212">
        <f t="shared" si="176"/>
        <v>100</v>
      </c>
      <c r="AJ308" s="231" t="s">
        <v>24964</v>
      </c>
      <c r="AK308" s="258">
        <v>1</v>
      </c>
      <c r="AL308" s="192">
        <v>2</v>
      </c>
      <c r="AM308" s="214"/>
      <c r="AN308" s="185">
        <v>10</v>
      </c>
      <c r="AO308" s="187">
        <v>10</v>
      </c>
      <c r="AP308" s="118"/>
      <c r="AQ308" s="167" t="s">
        <v>6051</v>
      </c>
      <c r="AR308" s="118"/>
      <c r="AS308" s="118"/>
      <c r="AT308" s="118"/>
    </row>
    <row r="309" spans="1:1022" x14ac:dyDescent="0.25">
      <c r="A309" s="242" t="s">
        <v>1057</v>
      </c>
      <c r="B309" s="163">
        <v>308</v>
      </c>
      <c r="C309" s="224" t="s">
        <v>24966</v>
      </c>
      <c r="D309" s="179" t="s">
        <v>6052</v>
      </c>
      <c r="E309" s="429"/>
      <c r="F309" s="200">
        <v>4</v>
      </c>
      <c r="G309" s="180"/>
      <c r="H309" s="180">
        <v>4</v>
      </c>
      <c r="I309" s="319"/>
      <c r="J309" s="344"/>
      <c r="K309" s="65">
        <v>2</v>
      </c>
      <c r="L309" s="65" t="s">
        <v>753</v>
      </c>
      <c r="M309" s="140"/>
      <c r="N309" s="140"/>
      <c r="O309" s="140"/>
      <c r="P309" s="140"/>
      <c r="Q309" s="140"/>
      <c r="R309" s="140"/>
      <c r="S309" s="65">
        <v>2</v>
      </c>
      <c r="T309" s="65"/>
      <c r="U309" s="140"/>
      <c r="V309" s="219">
        <f t="shared" si="171"/>
        <v>100</v>
      </c>
      <c r="W309" s="219">
        <f t="shared" si="163"/>
        <v>100</v>
      </c>
      <c r="X309" s="219">
        <f t="shared" si="172"/>
        <v>100</v>
      </c>
      <c r="Y309" s="219">
        <f t="shared" si="178"/>
        <v>100</v>
      </c>
      <c r="Z309" s="219">
        <f t="shared" si="179"/>
        <v>100</v>
      </c>
      <c r="AA309" s="220">
        <f t="shared" ref="AA309:AA373" si="182">IF(OR(EXACT(Q309,"1A"),EXACT(Q309,"1B")),0.1,IF(Q309=2,1,100))</f>
        <v>100</v>
      </c>
      <c r="AB309" s="220">
        <f t="shared" si="181"/>
        <v>100</v>
      </c>
      <c r="AC309" s="220">
        <f t="shared" si="180"/>
        <v>3</v>
      </c>
      <c r="AD309" s="479">
        <f t="shared" si="177"/>
        <v>0.1</v>
      </c>
      <c r="AE309" s="416">
        <f t="shared" si="161"/>
        <v>100</v>
      </c>
      <c r="AF309" s="212">
        <f t="shared" si="173"/>
        <v>10</v>
      </c>
      <c r="AG309" s="212">
        <f t="shared" si="174"/>
        <v>100</v>
      </c>
      <c r="AH309" s="212">
        <f t="shared" si="175"/>
        <v>100</v>
      </c>
      <c r="AI309" s="212">
        <f t="shared" si="176"/>
        <v>100</v>
      </c>
      <c r="AJ309" s="214"/>
      <c r="AK309" s="258">
        <v>1</v>
      </c>
      <c r="AL309" s="135">
        <v>2</v>
      </c>
      <c r="AM309" s="214"/>
      <c r="AN309" s="185">
        <v>1</v>
      </c>
      <c r="AO309" s="412"/>
      <c r="AP309" s="118"/>
      <c r="AQ309" s="167" t="s">
        <v>24967</v>
      </c>
      <c r="AR309" s="118"/>
      <c r="AS309" s="118"/>
      <c r="AT309" s="118"/>
      <c r="AU309" s="412"/>
      <c r="AV309" s="412"/>
      <c r="AW309" s="412"/>
      <c r="AX309" s="412"/>
      <c r="AY309" s="412"/>
      <c r="AZ309" s="412"/>
      <c r="BA309" s="412"/>
      <c r="BB309" s="412"/>
      <c r="BC309" s="412"/>
      <c r="BD309" s="412"/>
      <c r="BE309" s="412"/>
      <c r="BF309" s="412"/>
      <c r="BG309" s="412"/>
      <c r="BH309" s="412"/>
      <c r="BI309" s="412"/>
      <c r="BJ309" s="412"/>
      <c r="BK309" s="412"/>
      <c r="BL309" s="412"/>
      <c r="BM309" s="412"/>
      <c r="BN309" s="412"/>
      <c r="BO309" s="412"/>
      <c r="BP309" s="412"/>
      <c r="BQ309" s="412"/>
      <c r="BR309" s="412"/>
      <c r="BS309" s="412"/>
      <c r="BT309" s="412"/>
      <c r="BU309" s="412"/>
      <c r="BV309" s="412"/>
      <c r="BW309" s="412"/>
      <c r="BX309" s="412"/>
      <c r="BY309" s="412"/>
      <c r="BZ309" s="412"/>
      <c r="CA309" s="412"/>
      <c r="CB309" s="412"/>
      <c r="CC309" s="412"/>
      <c r="CD309" s="412"/>
      <c r="CE309" s="412"/>
      <c r="CF309" s="412"/>
      <c r="CG309" s="412"/>
      <c r="CH309" s="412"/>
      <c r="CI309" s="412"/>
      <c r="CJ309" s="412"/>
      <c r="CK309" s="412"/>
      <c r="CL309" s="412"/>
      <c r="CM309" s="412"/>
      <c r="CN309" s="412"/>
      <c r="CO309" s="412"/>
      <c r="CP309" s="412"/>
      <c r="CQ309" s="412"/>
      <c r="CR309" s="412"/>
      <c r="CS309" s="412"/>
      <c r="CT309" s="412"/>
      <c r="CU309" s="412"/>
      <c r="CV309" s="412"/>
      <c r="CW309" s="412"/>
      <c r="CX309" s="412"/>
      <c r="CY309" s="412"/>
      <c r="CZ309" s="412"/>
      <c r="DA309" s="412"/>
      <c r="DB309" s="412"/>
      <c r="DC309" s="412"/>
      <c r="DD309" s="412"/>
      <c r="DE309" s="412"/>
      <c r="DF309" s="412"/>
      <c r="DG309" s="412"/>
      <c r="DH309" s="412"/>
      <c r="DI309" s="412"/>
      <c r="DJ309" s="412"/>
      <c r="DK309" s="412"/>
      <c r="DL309" s="412"/>
      <c r="DM309" s="412"/>
      <c r="DN309" s="412"/>
      <c r="DO309" s="412"/>
      <c r="DP309" s="412"/>
      <c r="DQ309" s="412"/>
      <c r="DR309" s="412"/>
      <c r="DS309" s="412"/>
      <c r="DT309" s="412"/>
      <c r="DU309" s="412"/>
      <c r="DV309" s="412"/>
      <c r="DW309" s="412"/>
      <c r="DX309" s="412"/>
      <c r="DY309" s="412"/>
      <c r="DZ309" s="412"/>
      <c r="EA309" s="412"/>
      <c r="EB309" s="412"/>
      <c r="EC309" s="412"/>
      <c r="ED309" s="412"/>
      <c r="EE309" s="412"/>
      <c r="EF309" s="412"/>
      <c r="EG309" s="412"/>
      <c r="EH309" s="412"/>
      <c r="EI309" s="412"/>
      <c r="EJ309" s="412"/>
      <c r="EK309" s="412"/>
      <c r="EL309" s="412"/>
      <c r="EM309" s="412"/>
      <c r="EN309" s="412"/>
      <c r="EO309" s="412"/>
      <c r="EP309" s="412"/>
      <c r="EQ309" s="412"/>
      <c r="ER309" s="412"/>
      <c r="ES309" s="412"/>
      <c r="ET309" s="412"/>
      <c r="EU309" s="412"/>
      <c r="EV309" s="412"/>
      <c r="EW309" s="412"/>
      <c r="EX309" s="412"/>
      <c r="EY309" s="412"/>
      <c r="EZ309" s="412"/>
      <c r="FA309" s="412"/>
      <c r="FB309" s="412"/>
      <c r="FC309" s="412"/>
      <c r="FD309" s="412"/>
      <c r="FE309" s="412"/>
      <c r="FF309" s="412"/>
      <c r="FG309" s="412"/>
      <c r="FH309" s="412"/>
      <c r="FI309" s="412"/>
      <c r="FJ309" s="412"/>
      <c r="FK309" s="412"/>
      <c r="FL309" s="412"/>
      <c r="FM309" s="412"/>
      <c r="FN309" s="412"/>
      <c r="FO309" s="412"/>
      <c r="FP309" s="412"/>
      <c r="FQ309" s="412"/>
      <c r="FR309" s="412"/>
      <c r="FS309" s="412"/>
      <c r="FT309" s="412"/>
      <c r="FU309" s="412"/>
      <c r="FV309" s="412"/>
      <c r="FW309" s="412"/>
      <c r="FX309" s="412"/>
      <c r="FY309" s="412"/>
      <c r="FZ309" s="412"/>
      <c r="GA309" s="412"/>
      <c r="GB309" s="412"/>
      <c r="GC309" s="412"/>
      <c r="GD309" s="412"/>
      <c r="GE309" s="412"/>
      <c r="GF309" s="412"/>
      <c r="GG309" s="412"/>
      <c r="GH309" s="412"/>
      <c r="GI309" s="412"/>
      <c r="GJ309" s="412"/>
      <c r="GK309" s="412"/>
      <c r="GL309" s="412"/>
      <c r="GM309" s="412"/>
      <c r="GN309" s="412"/>
      <c r="GO309" s="412"/>
      <c r="GP309" s="412"/>
      <c r="GQ309" s="412"/>
      <c r="GR309" s="412"/>
      <c r="GS309" s="412"/>
      <c r="GT309" s="412"/>
      <c r="GU309" s="412"/>
      <c r="GV309" s="412"/>
      <c r="GW309" s="412"/>
      <c r="GX309" s="412"/>
      <c r="GY309" s="412"/>
      <c r="GZ309" s="412"/>
      <c r="HA309" s="412"/>
      <c r="HB309" s="412"/>
      <c r="HC309" s="412"/>
      <c r="HD309" s="412"/>
      <c r="HE309" s="412"/>
      <c r="HF309" s="412"/>
      <c r="HG309" s="412"/>
      <c r="HH309" s="412"/>
      <c r="HI309" s="412"/>
      <c r="HJ309" s="412"/>
      <c r="HK309" s="412"/>
      <c r="HL309" s="412"/>
      <c r="HM309" s="412"/>
      <c r="HN309" s="412"/>
      <c r="HO309" s="412"/>
      <c r="HP309" s="412"/>
      <c r="HQ309" s="412"/>
      <c r="HR309" s="412"/>
      <c r="HS309" s="412"/>
      <c r="HT309" s="412"/>
      <c r="HU309" s="412"/>
      <c r="HV309" s="412"/>
      <c r="HW309" s="412"/>
      <c r="HX309" s="412"/>
      <c r="HY309" s="412"/>
      <c r="HZ309" s="412"/>
      <c r="IA309" s="412"/>
      <c r="IB309" s="412"/>
      <c r="IC309" s="412"/>
      <c r="ID309" s="412"/>
      <c r="IE309" s="412"/>
      <c r="IF309" s="412"/>
      <c r="IG309" s="412"/>
      <c r="IH309" s="412"/>
      <c r="II309" s="412"/>
      <c r="IJ309" s="412"/>
      <c r="IK309" s="412"/>
      <c r="IL309" s="412"/>
      <c r="IM309" s="412"/>
      <c r="IN309" s="412"/>
      <c r="IO309" s="412"/>
      <c r="IP309" s="412"/>
      <c r="IQ309" s="412"/>
      <c r="IR309" s="412"/>
      <c r="IS309" s="412"/>
      <c r="IT309" s="412"/>
      <c r="IU309" s="412"/>
      <c r="IV309" s="412"/>
      <c r="IW309" s="412"/>
      <c r="IX309" s="412"/>
      <c r="IY309" s="412"/>
      <c r="IZ309" s="412"/>
      <c r="JA309" s="412"/>
      <c r="JB309" s="412"/>
      <c r="JC309" s="412"/>
      <c r="JD309" s="412"/>
      <c r="JE309" s="412"/>
      <c r="JF309" s="412"/>
      <c r="JG309" s="412"/>
      <c r="JH309" s="412"/>
      <c r="JI309" s="412"/>
      <c r="JJ309" s="412"/>
      <c r="JK309" s="412"/>
      <c r="JL309" s="412"/>
      <c r="JM309" s="412"/>
      <c r="JN309" s="412"/>
      <c r="JO309" s="412"/>
      <c r="JP309" s="412"/>
      <c r="JQ309" s="412"/>
      <c r="JR309" s="412"/>
      <c r="JS309" s="412"/>
      <c r="JT309" s="412"/>
      <c r="JU309" s="412"/>
      <c r="JV309" s="412"/>
      <c r="JW309" s="412"/>
      <c r="JX309" s="412"/>
      <c r="JY309" s="412"/>
      <c r="JZ309" s="412"/>
      <c r="KA309" s="412"/>
      <c r="KB309" s="412"/>
      <c r="KC309" s="412"/>
      <c r="KD309" s="412"/>
      <c r="KE309" s="412"/>
      <c r="KF309" s="412"/>
      <c r="KG309" s="412"/>
      <c r="KH309" s="412"/>
      <c r="KI309" s="412"/>
      <c r="KJ309" s="412"/>
      <c r="KK309" s="412"/>
      <c r="KL309" s="412"/>
      <c r="KM309" s="412"/>
      <c r="KN309" s="412"/>
      <c r="KO309" s="412"/>
      <c r="KP309" s="412"/>
      <c r="KQ309" s="412"/>
      <c r="KR309" s="412"/>
      <c r="KS309" s="412"/>
      <c r="KT309" s="412"/>
      <c r="KU309" s="412"/>
      <c r="KV309" s="412"/>
      <c r="KW309" s="412"/>
      <c r="KX309" s="412"/>
      <c r="KY309" s="412"/>
      <c r="KZ309" s="412"/>
      <c r="LA309" s="412"/>
      <c r="LB309" s="412"/>
      <c r="LC309" s="412"/>
      <c r="LD309" s="412"/>
      <c r="LE309" s="412"/>
      <c r="LF309" s="412"/>
      <c r="LG309" s="412"/>
      <c r="LH309" s="412"/>
      <c r="LI309" s="412"/>
      <c r="LJ309" s="412"/>
      <c r="LK309" s="412"/>
      <c r="LL309" s="412"/>
      <c r="LM309" s="412"/>
      <c r="LN309" s="412"/>
      <c r="LO309" s="412"/>
      <c r="LP309" s="412"/>
      <c r="LQ309" s="412"/>
      <c r="LR309" s="412"/>
      <c r="LS309" s="412"/>
      <c r="LT309" s="412"/>
      <c r="LU309" s="412"/>
      <c r="LV309" s="412"/>
      <c r="LW309" s="412"/>
      <c r="LX309" s="412"/>
      <c r="LY309" s="412"/>
      <c r="LZ309" s="412"/>
      <c r="MA309" s="412"/>
      <c r="MB309" s="412"/>
      <c r="MC309" s="412"/>
      <c r="MD309" s="412"/>
      <c r="ME309" s="412"/>
      <c r="MF309" s="412"/>
      <c r="MG309" s="412"/>
      <c r="MH309" s="412"/>
      <c r="MI309" s="412"/>
      <c r="MJ309" s="412"/>
      <c r="MK309" s="412"/>
      <c r="ML309" s="412"/>
      <c r="MM309" s="412"/>
      <c r="MN309" s="412"/>
      <c r="MO309" s="412"/>
      <c r="MP309" s="412"/>
      <c r="MQ309" s="412"/>
      <c r="MR309" s="412"/>
      <c r="MS309" s="412"/>
      <c r="MT309" s="412"/>
      <c r="MU309" s="412"/>
      <c r="MV309" s="412"/>
      <c r="MW309" s="412"/>
      <c r="MX309" s="412"/>
      <c r="MY309" s="412"/>
      <c r="MZ309" s="412"/>
      <c r="NA309" s="412"/>
      <c r="NB309" s="412"/>
      <c r="NC309" s="412"/>
      <c r="ND309" s="412"/>
      <c r="NE309" s="412"/>
      <c r="NF309" s="412"/>
      <c r="NG309" s="412"/>
      <c r="NH309" s="412"/>
      <c r="NI309" s="412"/>
      <c r="NJ309" s="412"/>
      <c r="NK309" s="412"/>
      <c r="NL309" s="412"/>
      <c r="NM309" s="412"/>
      <c r="NN309" s="412"/>
      <c r="NO309" s="412"/>
      <c r="NP309" s="412"/>
      <c r="NQ309" s="412"/>
      <c r="NR309" s="412"/>
      <c r="NS309" s="412"/>
      <c r="NT309" s="412"/>
      <c r="NU309" s="412"/>
      <c r="NV309" s="412"/>
      <c r="NW309" s="412"/>
      <c r="NX309" s="412"/>
      <c r="NY309" s="412"/>
      <c r="NZ309" s="412"/>
      <c r="OA309" s="412"/>
      <c r="OB309" s="412"/>
      <c r="OC309" s="412"/>
      <c r="OD309" s="412"/>
      <c r="OE309" s="412"/>
      <c r="OF309" s="412"/>
      <c r="OG309" s="412"/>
      <c r="OH309" s="412"/>
      <c r="OI309" s="412"/>
      <c r="OJ309" s="412"/>
      <c r="OK309" s="412"/>
      <c r="OL309" s="412"/>
      <c r="OM309" s="412"/>
      <c r="ON309" s="412"/>
      <c r="OO309" s="412"/>
      <c r="OP309" s="412"/>
      <c r="OQ309" s="412"/>
      <c r="OR309" s="412"/>
      <c r="OS309" s="412"/>
      <c r="OT309" s="412"/>
      <c r="OU309" s="412"/>
      <c r="OV309" s="412"/>
      <c r="OW309" s="412"/>
      <c r="OX309" s="412"/>
      <c r="OY309" s="412"/>
      <c r="OZ309" s="412"/>
      <c r="PA309" s="412"/>
      <c r="PB309" s="412"/>
      <c r="PC309" s="412"/>
      <c r="PD309" s="412"/>
      <c r="PE309" s="412"/>
      <c r="PF309" s="412"/>
      <c r="PG309" s="412"/>
      <c r="PH309" s="412"/>
      <c r="PI309" s="412"/>
      <c r="PJ309" s="412"/>
      <c r="PK309" s="412"/>
      <c r="PL309" s="412"/>
      <c r="PM309" s="412"/>
      <c r="PN309" s="412"/>
      <c r="PO309" s="412"/>
      <c r="PP309" s="412"/>
      <c r="PQ309" s="412"/>
      <c r="PR309" s="412"/>
      <c r="PS309" s="412"/>
      <c r="PT309" s="412"/>
      <c r="PU309" s="412"/>
      <c r="PV309" s="412"/>
      <c r="PW309" s="412"/>
      <c r="PX309" s="412"/>
      <c r="PY309" s="412"/>
      <c r="PZ309" s="412"/>
      <c r="QA309" s="412"/>
      <c r="QB309" s="412"/>
      <c r="QC309" s="412"/>
      <c r="QD309" s="412"/>
      <c r="QE309" s="412"/>
      <c r="QF309" s="412"/>
      <c r="QG309" s="412"/>
      <c r="QH309" s="412"/>
      <c r="QI309" s="412"/>
      <c r="QJ309" s="412"/>
      <c r="QK309" s="412"/>
      <c r="QL309" s="412"/>
      <c r="QM309" s="412"/>
      <c r="QN309" s="412"/>
      <c r="QO309" s="412"/>
      <c r="QP309" s="412"/>
      <c r="QQ309" s="412"/>
      <c r="QR309" s="412"/>
      <c r="QS309" s="412"/>
      <c r="QT309" s="412"/>
      <c r="QU309" s="412"/>
      <c r="QV309" s="412"/>
      <c r="QW309" s="412"/>
      <c r="QX309" s="412"/>
      <c r="QY309" s="412"/>
      <c r="QZ309" s="412"/>
      <c r="RA309" s="412"/>
      <c r="RB309" s="412"/>
      <c r="RC309" s="412"/>
      <c r="RD309" s="412"/>
      <c r="RE309" s="412"/>
      <c r="RF309" s="412"/>
      <c r="RG309" s="412"/>
      <c r="RH309" s="412"/>
      <c r="RI309" s="412"/>
      <c r="RJ309" s="412"/>
      <c r="RK309" s="412"/>
      <c r="RL309" s="412"/>
      <c r="RM309" s="412"/>
      <c r="RN309" s="412"/>
      <c r="RO309" s="412"/>
      <c r="RP309" s="412"/>
      <c r="RQ309" s="412"/>
      <c r="RR309" s="412"/>
      <c r="RS309" s="412"/>
      <c r="RT309" s="412"/>
      <c r="RU309" s="412"/>
      <c r="RV309" s="412"/>
      <c r="RW309" s="412"/>
      <c r="RX309" s="412"/>
      <c r="RY309" s="412"/>
      <c r="RZ309" s="412"/>
      <c r="SA309" s="412"/>
      <c r="SB309" s="412"/>
      <c r="SC309" s="412"/>
      <c r="SD309" s="412"/>
      <c r="SE309" s="412"/>
      <c r="SF309" s="412"/>
      <c r="SG309" s="412"/>
      <c r="SH309" s="412"/>
      <c r="SI309" s="412"/>
      <c r="SJ309" s="412"/>
      <c r="SK309" s="412"/>
      <c r="SL309" s="412"/>
      <c r="SM309" s="412"/>
      <c r="SN309" s="412"/>
      <c r="SO309" s="412"/>
      <c r="SP309" s="412"/>
      <c r="SQ309" s="412"/>
      <c r="SR309" s="412"/>
      <c r="SS309" s="412"/>
      <c r="ST309" s="412"/>
      <c r="SU309" s="412"/>
      <c r="SV309" s="412"/>
      <c r="SW309" s="412"/>
      <c r="SX309" s="412"/>
      <c r="SY309" s="412"/>
      <c r="SZ309" s="412"/>
      <c r="TA309" s="412"/>
      <c r="TB309" s="412"/>
      <c r="TC309" s="412"/>
      <c r="TD309" s="412"/>
      <c r="TE309" s="412"/>
      <c r="TF309" s="412"/>
      <c r="TG309" s="412"/>
      <c r="TH309" s="412"/>
      <c r="TI309" s="412"/>
      <c r="TJ309" s="412"/>
      <c r="TK309" s="412"/>
      <c r="TL309" s="412"/>
      <c r="TM309" s="412"/>
      <c r="TN309" s="412"/>
      <c r="TO309" s="412"/>
      <c r="TP309" s="412"/>
      <c r="TQ309" s="412"/>
      <c r="TR309" s="412"/>
      <c r="TS309" s="412"/>
      <c r="TT309" s="412"/>
      <c r="TU309" s="412"/>
      <c r="TV309" s="412"/>
      <c r="TW309" s="412"/>
      <c r="TX309" s="412"/>
      <c r="TY309" s="412"/>
      <c r="TZ309" s="412"/>
      <c r="UA309" s="412"/>
      <c r="UB309" s="412"/>
      <c r="UC309" s="412"/>
      <c r="UD309" s="412"/>
      <c r="UE309" s="412"/>
      <c r="UF309" s="412"/>
      <c r="UG309" s="412"/>
      <c r="UH309" s="412"/>
      <c r="UI309" s="412"/>
      <c r="UJ309" s="412"/>
      <c r="UK309" s="412"/>
      <c r="UL309" s="412"/>
      <c r="UM309" s="412"/>
      <c r="UN309" s="412"/>
      <c r="UO309" s="412"/>
      <c r="UP309" s="412"/>
      <c r="UQ309" s="412"/>
      <c r="UR309" s="412"/>
      <c r="US309" s="412"/>
      <c r="UT309" s="412"/>
      <c r="UU309" s="412"/>
      <c r="UV309" s="412"/>
      <c r="UW309" s="412"/>
      <c r="UX309" s="412"/>
      <c r="UY309" s="412"/>
      <c r="UZ309" s="412"/>
      <c r="VA309" s="412"/>
      <c r="VB309" s="412"/>
      <c r="VC309" s="412"/>
      <c r="VD309" s="412"/>
      <c r="VE309" s="412"/>
      <c r="VF309" s="412"/>
      <c r="VG309" s="412"/>
      <c r="VH309" s="412"/>
      <c r="VI309" s="412"/>
      <c r="VJ309" s="412"/>
      <c r="VK309" s="412"/>
      <c r="VL309" s="412"/>
      <c r="VM309" s="412"/>
      <c r="VN309" s="412"/>
      <c r="VO309" s="412"/>
      <c r="VP309" s="412"/>
      <c r="VQ309" s="412"/>
      <c r="VR309" s="412"/>
      <c r="VS309" s="412"/>
      <c r="VT309" s="412"/>
      <c r="VU309" s="412"/>
      <c r="VV309" s="412"/>
      <c r="VW309" s="412"/>
      <c r="VX309" s="412"/>
      <c r="VY309" s="412"/>
      <c r="VZ309" s="412"/>
      <c r="WA309" s="412"/>
      <c r="WB309" s="412"/>
      <c r="WC309" s="412"/>
      <c r="WD309" s="412"/>
      <c r="WE309" s="412"/>
      <c r="WF309" s="412"/>
      <c r="WG309" s="412"/>
      <c r="WH309" s="412"/>
      <c r="WI309" s="412"/>
      <c r="WJ309" s="412"/>
      <c r="WK309" s="412"/>
      <c r="WL309" s="412"/>
      <c r="WM309" s="412"/>
      <c r="WN309" s="412"/>
      <c r="WO309" s="412"/>
      <c r="WP309" s="412"/>
      <c r="WQ309" s="412"/>
      <c r="WR309" s="412"/>
      <c r="WS309" s="412"/>
      <c r="WT309" s="412"/>
      <c r="WU309" s="412"/>
      <c r="WV309" s="412"/>
      <c r="WW309" s="412"/>
      <c r="WX309" s="412"/>
      <c r="WY309" s="412"/>
      <c r="WZ309" s="412"/>
      <c r="XA309" s="412"/>
      <c r="XB309" s="412"/>
      <c r="XC309" s="412"/>
      <c r="XD309" s="412"/>
      <c r="XE309" s="412"/>
      <c r="XF309" s="412"/>
      <c r="XG309" s="412"/>
      <c r="XH309" s="412"/>
      <c r="XI309" s="412"/>
      <c r="XJ309" s="412"/>
      <c r="XK309" s="412"/>
      <c r="XL309" s="412"/>
      <c r="XM309" s="412"/>
      <c r="XN309" s="412"/>
      <c r="XO309" s="412"/>
      <c r="XP309" s="412"/>
      <c r="XQ309" s="412"/>
      <c r="XR309" s="412"/>
      <c r="XS309" s="412"/>
      <c r="XT309" s="412"/>
      <c r="XU309" s="412"/>
      <c r="XV309" s="412"/>
      <c r="XW309" s="412"/>
      <c r="XX309" s="412"/>
      <c r="XY309" s="412"/>
      <c r="XZ309" s="412"/>
      <c r="YA309" s="412"/>
      <c r="YB309" s="412"/>
      <c r="YC309" s="412"/>
      <c r="YD309" s="412"/>
      <c r="YE309" s="412"/>
      <c r="YF309" s="412"/>
      <c r="YG309" s="412"/>
      <c r="YH309" s="412"/>
      <c r="YI309" s="412"/>
      <c r="YJ309" s="412"/>
      <c r="YK309" s="412"/>
      <c r="YL309" s="412"/>
      <c r="YM309" s="412"/>
      <c r="YN309" s="412"/>
      <c r="YO309" s="412"/>
      <c r="YP309" s="412"/>
      <c r="YQ309" s="412"/>
      <c r="YR309" s="412"/>
      <c r="YS309" s="412"/>
      <c r="YT309" s="412"/>
      <c r="YU309" s="412"/>
      <c r="YV309" s="412"/>
      <c r="YW309" s="412"/>
      <c r="YX309" s="412"/>
      <c r="YY309" s="412"/>
      <c r="YZ309" s="412"/>
      <c r="ZA309" s="412"/>
      <c r="ZB309" s="412"/>
      <c r="ZC309" s="412"/>
      <c r="ZD309" s="412"/>
      <c r="ZE309" s="412"/>
      <c r="ZF309" s="412"/>
      <c r="ZG309" s="412"/>
      <c r="ZH309" s="412"/>
      <c r="ZI309" s="412"/>
      <c r="ZJ309" s="412"/>
      <c r="ZK309" s="412"/>
      <c r="ZL309" s="412"/>
      <c r="ZM309" s="412"/>
      <c r="ZN309" s="412"/>
      <c r="ZO309" s="412"/>
      <c r="ZP309" s="412"/>
      <c r="ZQ309" s="412"/>
      <c r="ZR309" s="412"/>
      <c r="ZS309" s="412"/>
      <c r="ZT309" s="412"/>
      <c r="ZU309" s="412"/>
      <c r="ZV309" s="412"/>
      <c r="ZW309" s="412"/>
      <c r="ZX309" s="412"/>
      <c r="ZY309" s="412"/>
      <c r="ZZ309" s="412"/>
      <c r="AAA309" s="412"/>
      <c r="AAB309" s="412"/>
      <c r="AAC309" s="412"/>
      <c r="AAD309" s="412"/>
      <c r="AAE309" s="412"/>
      <c r="AAF309" s="412"/>
      <c r="AAG309" s="412"/>
      <c r="AAH309" s="412"/>
      <c r="AAI309" s="412"/>
      <c r="AAJ309" s="412"/>
      <c r="AAK309" s="412"/>
      <c r="AAL309" s="412"/>
      <c r="AAM309" s="412"/>
      <c r="AAN309" s="412"/>
      <c r="AAO309" s="412"/>
      <c r="AAP309" s="412"/>
      <c r="AAQ309" s="412"/>
      <c r="AAR309" s="412"/>
      <c r="AAS309" s="412"/>
      <c r="AAT309" s="412"/>
      <c r="AAU309" s="412"/>
      <c r="AAV309" s="412"/>
      <c r="AAW309" s="412"/>
      <c r="AAX309" s="412"/>
      <c r="AAY309" s="412"/>
      <c r="AAZ309" s="412"/>
      <c r="ABA309" s="412"/>
      <c r="ABB309" s="412"/>
      <c r="ABC309" s="412"/>
      <c r="ABD309" s="412"/>
      <c r="ABE309" s="412"/>
      <c r="ABF309" s="412"/>
      <c r="ABG309" s="412"/>
      <c r="ABH309" s="412"/>
      <c r="ABI309" s="412"/>
      <c r="ABJ309" s="412"/>
      <c r="ABK309" s="412"/>
      <c r="ABL309" s="412"/>
      <c r="ABM309" s="412"/>
      <c r="ABN309" s="412"/>
      <c r="ABO309" s="412"/>
      <c r="ABP309" s="412"/>
      <c r="ABQ309" s="412"/>
      <c r="ABR309" s="412"/>
      <c r="ABS309" s="412"/>
      <c r="ABT309" s="412"/>
      <c r="ABU309" s="412"/>
      <c r="ABV309" s="412"/>
      <c r="ABW309" s="412"/>
      <c r="ABX309" s="412"/>
      <c r="ABY309" s="412"/>
      <c r="ABZ309" s="412"/>
      <c r="ACA309" s="412"/>
      <c r="ACB309" s="412"/>
      <c r="ACC309" s="412"/>
      <c r="ACD309" s="412"/>
      <c r="ACE309" s="412"/>
      <c r="ACF309" s="412"/>
      <c r="ACG309" s="412"/>
      <c r="ACH309" s="412"/>
      <c r="ACI309" s="412"/>
      <c r="ACJ309" s="412"/>
      <c r="ACK309" s="412"/>
      <c r="ACL309" s="412"/>
      <c r="ACM309" s="412"/>
      <c r="ACN309" s="412"/>
      <c r="ACO309" s="412"/>
      <c r="ACP309" s="412"/>
      <c r="ACQ309" s="412"/>
      <c r="ACR309" s="412"/>
      <c r="ACS309" s="412"/>
      <c r="ACT309" s="412"/>
      <c r="ACU309" s="412"/>
      <c r="ACV309" s="412"/>
      <c r="ACW309" s="412"/>
      <c r="ACX309" s="412"/>
      <c r="ACY309" s="412"/>
      <c r="ACZ309" s="412"/>
      <c r="ADA309" s="412"/>
      <c r="ADB309" s="412"/>
      <c r="ADC309" s="412"/>
      <c r="ADD309" s="412"/>
      <c r="ADE309" s="412"/>
      <c r="ADF309" s="412"/>
      <c r="ADG309" s="412"/>
      <c r="ADH309" s="412"/>
      <c r="ADI309" s="412"/>
      <c r="ADJ309" s="412"/>
      <c r="ADK309" s="412"/>
      <c r="ADL309" s="412"/>
      <c r="ADM309" s="412"/>
      <c r="ADN309" s="412"/>
      <c r="ADO309" s="412"/>
      <c r="ADP309" s="412"/>
      <c r="ADQ309" s="412"/>
      <c r="ADR309" s="412"/>
      <c r="ADS309" s="412"/>
      <c r="ADT309" s="412"/>
      <c r="ADU309" s="412"/>
      <c r="ADV309" s="412"/>
      <c r="ADW309" s="412"/>
      <c r="ADX309" s="412"/>
      <c r="ADY309" s="412"/>
      <c r="ADZ309" s="412"/>
      <c r="AEA309" s="412"/>
      <c r="AEB309" s="412"/>
      <c r="AEC309" s="412"/>
      <c r="AED309" s="412"/>
      <c r="AEE309" s="412"/>
      <c r="AEF309" s="412"/>
      <c r="AEG309" s="412"/>
      <c r="AEH309" s="412"/>
      <c r="AEI309" s="412"/>
      <c r="AEJ309" s="412"/>
      <c r="AEK309" s="412"/>
      <c r="AEL309" s="412"/>
      <c r="AEM309" s="412"/>
      <c r="AEN309" s="412"/>
      <c r="AEO309" s="412"/>
      <c r="AEP309" s="412"/>
      <c r="AEQ309" s="412"/>
      <c r="AER309" s="412"/>
      <c r="AES309" s="412"/>
      <c r="AET309" s="412"/>
      <c r="AEU309" s="412"/>
      <c r="AEV309" s="412"/>
      <c r="AEW309" s="412"/>
      <c r="AEX309" s="412"/>
      <c r="AEY309" s="412"/>
      <c r="AEZ309" s="412"/>
      <c r="AFA309" s="412"/>
      <c r="AFB309" s="412"/>
      <c r="AFC309" s="412"/>
      <c r="AFD309" s="412"/>
      <c r="AFE309" s="412"/>
      <c r="AFF309" s="412"/>
      <c r="AFG309" s="412"/>
      <c r="AFH309" s="412"/>
      <c r="AFI309" s="412"/>
      <c r="AFJ309" s="412"/>
      <c r="AFK309" s="412"/>
      <c r="AFL309" s="412"/>
      <c r="AFM309" s="412"/>
      <c r="AFN309" s="412"/>
      <c r="AFO309" s="412"/>
      <c r="AFP309" s="412"/>
      <c r="AFQ309" s="412"/>
      <c r="AFR309" s="412"/>
      <c r="AFS309" s="412"/>
      <c r="AFT309" s="412"/>
      <c r="AFU309" s="412"/>
      <c r="AFV309" s="412"/>
      <c r="AFW309" s="412"/>
      <c r="AFX309" s="412"/>
      <c r="AFY309" s="412"/>
      <c r="AFZ309" s="412"/>
      <c r="AGA309" s="412"/>
      <c r="AGB309" s="412"/>
      <c r="AGC309" s="412"/>
      <c r="AGD309" s="412"/>
      <c r="AGE309" s="412"/>
      <c r="AGF309" s="412"/>
      <c r="AGG309" s="412"/>
      <c r="AGH309" s="412"/>
      <c r="AGI309" s="412"/>
      <c r="AGJ309" s="412"/>
      <c r="AGK309" s="412"/>
      <c r="AGL309" s="412"/>
      <c r="AGM309" s="412"/>
      <c r="AGN309" s="412"/>
      <c r="AGO309" s="412"/>
      <c r="AGP309" s="412"/>
      <c r="AGQ309" s="412"/>
      <c r="AGR309" s="412"/>
      <c r="AGS309" s="412"/>
      <c r="AGT309" s="412"/>
      <c r="AGU309" s="412"/>
      <c r="AGV309" s="412"/>
      <c r="AGW309" s="412"/>
      <c r="AGX309" s="412"/>
      <c r="AGY309" s="412"/>
      <c r="AGZ309" s="412"/>
      <c r="AHA309" s="412"/>
      <c r="AHB309" s="412"/>
      <c r="AHC309" s="412"/>
      <c r="AHD309" s="412"/>
      <c r="AHE309" s="412"/>
      <c r="AHF309" s="412"/>
      <c r="AHG309" s="412"/>
      <c r="AHH309" s="412"/>
      <c r="AHI309" s="412"/>
      <c r="AHJ309" s="412"/>
      <c r="AHK309" s="412"/>
      <c r="AHL309" s="412"/>
      <c r="AHM309" s="412"/>
      <c r="AHN309" s="412"/>
      <c r="AHO309" s="412"/>
      <c r="AHP309" s="412"/>
      <c r="AHQ309" s="412"/>
      <c r="AHR309" s="412"/>
      <c r="AHS309" s="412"/>
      <c r="AHT309" s="412"/>
      <c r="AHU309" s="412"/>
      <c r="AHV309" s="412"/>
      <c r="AHW309" s="412"/>
      <c r="AHX309" s="412"/>
      <c r="AHY309" s="412"/>
      <c r="AHZ309" s="412"/>
      <c r="AIA309" s="412"/>
      <c r="AIB309" s="412"/>
      <c r="AIC309" s="412"/>
      <c r="AID309" s="412"/>
      <c r="AIE309" s="412"/>
      <c r="AIF309" s="412"/>
      <c r="AIG309" s="412"/>
      <c r="AIH309" s="412"/>
      <c r="AII309" s="412"/>
      <c r="AIJ309" s="412"/>
      <c r="AIK309" s="412"/>
      <c r="AIL309" s="412"/>
      <c r="AIM309" s="412"/>
      <c r="AIN309" s="412"/>
      <c r="AIO309" s="412"/>
      <c r="AIP309" s="412"/>
      <c r="AIQ309" s="412"/>
      <c r="AIR309" s="412"/>
      <c r="AIS309" s="412"/>
      <c r="AIT309" s="412"/>
      <c r="AIU309" s="412"/>
      <c r="AIV309" s="412"/>
      <c r="AIW309" s="412"/>
      <c r="AIX309" s="412"/>
      <c r="AIY309" s="412"/>
      <c r="AIZ309" s="412"/>
      <c r="AJA309" s="412"/>
      <c r="AJB309" s="412"/>
      <c r="AJC309" s="412"/>
      <c r="AJD309" s="412"/>
      <c r="AJE309" s="412"/>
      <c r="AJF309" s="412"/>
      <c r="AJG309" s="412"/>
      <c r="AJH309" s="412"/>
      <c r="AJI309" s="412"/>
      <c r="AJJ309" s="412"/>
      <c r="AJK309" s="412"/>
      <c r="AJL309" s="412"/>
      <c r="AJM309" s="412"/>
      <c r="AJN309" s="412"/>
      <c r="AJO309" s="412"/>
      <c r="AJP309" s="412"/>
      <c r="AJQ309" s="412"/>
      <c r="AJR309" s="412"/>
      <c r="AJS309" s="412"/>
      <c r="AJT309" s="412"/>
      <c r="AJU309" s="412"/>
      <c r="AJV309" s="412"/>
      <c r="AJW309" s="412"/>
      <c r="AJX309" s="412"/>
      <c r="AJY309" s="412"/>
      <c r="AJZ309" s="412"/>
      <c r="AKA309" s="412"/>
      <c r="AKB309" s="412"/>
      <c r="AKC309" s="412"/>
      <c r="AKD309" s="412"/>
      <c r="AKE309" s="412"/>
      <c r="AKF309" s="412"/>
      <c r="AKG309" s="412"/>
      <c r="AKH309" s="412"/>
      <c r="AKI309" s="412"/>
      <c r="AKJ309" s="412"/>
      <c r="AKK309" s="412"/>
      <c r="AKL309" s="412"/>
      <c r="AKM309" s="412"/>
      <c r="AKN309" s="412"/>
      <c r="AKO309" s="412"/>
      <c r="AKP309" s="412"/>
      <c r="AKQ309" s="412"/>
      <c r="AKR309" s="412"/>
      <c r="AKS309" s="412"/>
      <c r="AKT309" s="412"/>
      <c r="AKU309" s="412"/>
      <c r="AKV309" s="412"/>
      <c r="AKW309" s="412"/>
      <c r="AKX309" s="412"/>
      <c r="AKY309" s="412"/>
      <c r="AKZ309" s="412"/>
      <c r="ALA309" s="412"/>
      <c r="ALB309" s="412"/>
      <c r="ALC309" s="412"/>
      <c r="ALD309" s="412"/>
      <c r="ALE309" s="412"/>
      <c r="ALF309" s="412"/>
      <c r="ALG309" s="412"/>
      <c r="ALH309" s="412"/>
      <c r="ALI309" s="412"/>
      <c r="ALJ309" s="412"/>
      <c r="ALK309" s="412"/>
      <c r="ALL309" s="412"/>
      <c r="ALM309" s="412"/>
      <c r="ALN309" s="412"/>
      <c r="ALO309" s="412"/>
      <c r="ALP309" s="412"/>
      <c r="ALQ309" s="412"/>
      <c r="ALR309" s="412"/>
      <c r="ALS309" s="412"/>
      <c r="ALT309" s="412"/>
      <c r="ALU309" s="412"/>
      <c r="ALV309" s="412"/>
      <c r="ALW309" s="412"/>
      <c r="ALX309" s="412"/>
      <c r="ALY309" s="412"/>
      <c r="ALZ309" s="412"/>
      <c r="AMA309" s="412"/>
      <c r="AMB309" s="412"/>
      <c r="AMC309" s="412"/>
      <c r="AMD309" s="412"/>
      <c r="AME309" s="412"/>
      <c r="AMF309" s="412"/>
      <c r="AMG309" s="412"/>
      <c r="AMH309" s="412"/>
    </row>
    <row r="310" spans="1:1022" x14ac:dyDescent="0.25">
      <c r="A310" s="242" t="s">
        <v>1059</v>
      </c>
      <c r="B310" s="163">
        <v>309</v>
      </c>
      <c r="C310" s="224" t="s">
        <v>24968</v>
      </c>
      <c r="D310" s="179" t="s">
        <v>1060</v>
      </c>
      <c r="E310" s="429"/>
      <c r="F310" s="200">
        <v>4</v>
      </c>
      <c r="G310" s="180"/>
      <c r="H310" s="180">
        <v>4</v>
      </c>
      <c r="I310" s="319"/>
      <c r="J310" s="344"/>
      <c r="K310" s="65">
        <v>2</v>
      </c>
      <c r="L310" s="65" t="s">
        <v>753</v>
      </c>
      <c r="M310" s="140"/>
      <c r="N310" s="140"/>
      <c r="O310" s="140"/>
      <c r="P310" s="140"/>
      <c r="Q310" s="140"/>
      <c r="R310" s="140"/>
      <c r="S310" s="65">
        <v>2</v>
      </c>
      <c r="T310" s="65"/>
      <c r="U310" s="140"/>
      <c r="V310" s="219">
        <f t="shared" si="171"/>
        <v>100</v>
      </c>
      <c r="W310" s="219">
        <f t="shared" si="163"/>
        <v>100</v>
      </c>
      <c r="X310" s="219">
        <f t="shared" si="172"/>
        <v>100</v>
      </c>
      <c r="Y310" s="219">
        <f t="shared" si="178"/>
        <v>100</v>
      </c>
      <c r="Z310" s="219">
        <f t="shared" si="179"/>
        <v>100</v>
      </c>
      <c r="AA310" s="220">
        <f t="shared" si="182"/>
        <v>100</v>
      </c>
      <c r="AB310" s="220">
        <f t="shared" si="181"/>
        <v>100</v>
      </c>
      <c r="AC310" s="220">
        <f t="shared" si="180"/>
        <v>3</v>
      </c>
      <c r="AD310" s="479">
        <f t="shared" si="177"/>
        <v>0.1</v>
      </c>
      <c r="AE310" s="416">
        <f t="shared" ref="AE310:AE361" si="183">IF(M310=0,100,IF(M310=1,1,IF(M310="1B",1,IF(M310="1A",0.1,100))))</f>
        <v>100</v>
      </c>
      <c r="AF310" s="212">
        <f t="shared" si="173"/>
        <v>10</v>
      </c>
      <c r="AG310" s="212">
        <f t="shared" si="174"/>
        <v>100</v>
      </c>
      <c r="AH310" s="212">
        <f t="shared" si="175"/>
        <v>100</v>
      </c>
      <c r="AI310" s="212">
        <f t="shared" si="176"/>
        <v>100</v>
      </c>
      <c r="AJ310" s="231" t="s">
        <v>24616</v>
      </c>
      <c r="AK310" s="287">
        <v>1</v>
      </c>
      <c r="AL310" s="192">
        <v>3</v>
      </c>
      <c r="AM310" s="214"/>
      <c r="AN310" s="185">
        <v>1</v>
      </c>
      <c r="AO310" s="118"/>
      <c r="AP310" s="118"/>
      <c r="AQ310" s="167" t="s">
        <v>6205</v>
      </c>
      <c r="AR310" s="118"/>
      <c r="AS310" s="118"/>
      <c r="AT310" s="118"/>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8"/>
      <c r="CI310" s="118"/>
      <c r="CJ310" s="118"/>
      <c r="CK310" s="118"/>
      <c r="CL310" s="118"/>
      <c r="CM310" s="118"/>
      <c r="CN310" s="118"/>
      <c r="CO310" s="118"/>
      <c r="CP310" s="118"/>
      <c r="CQ310" s="118"/>
      <c r="CR310" s="118"/>
      <c r="CS310" s="118"/>
      <c r="CT310" s="118"/>
      <c r="CU310" s="118"/>
      <c r="CV310" s="118"/>
      <c r="CW310" s="118"/>
      <c r="CX310" s="118"/>
      <c r="CY310" s="118"/>
      <c r="CZ310" s="118"/>
      <c r="DA310" s="118"/>
      <c r="DB310" s="118"/>
      <c r="DC310" s="118"/>
      <c r="DD310" s="118"/>
      <c r="DE310" s="118"/>
      <c r="DF310" s="118"/>
      <c r="DG310" s="118"/>
      <c r="DH310" s="118"/>
      <c r="DI310" s="118"/>
      <c r="DJ310" s="118"/>
      <c r="DK310" s="118"/>
      <c r="DL310" s="118"/>
      <c r="DM310" s="118"/>
      <c r="DN310" s="118"/>
      <c r="DO310" s="118"/>
      <c r="DP310" s="118"/>
      <c r="DQ310" s="118"/>
      <c r="DR310" s="118"/>
      <c r="DS310" s="118"/>
      <c r="DT310" s="118"/>
      <c r="DU310" s="118"/>
      <c r="DV310" s="118"/>
      <c r="DW310" s="118"/>
      <c r="DX310" s="118"/>
      <c r="DY310" s="118"/>
      <c r="DZ310" s="118"/>
      <c r="EA310" s="118"/>
      <c r="EB310" s="118"/>
      <c r="EC310" s="118"/>
      <c r="ED310" s="118"/>
      <c r="EE310" s="118"/>
      <c r="EF310" s="118"/>
      <c r="EG310" s="118"/>
      <c r="EH310" s="118"/>
      <c r="EI310" s="118"/>
      <c r="EJ310" s="118"/>
      <c r="EK310" s="118"/>
      <c r="EL310" s="118"/>
      <c r="EM310" s="118"/>
      <c r="EN310" s="118"/>
      <c r="EO310" s="118"/>
      <c r="EP310" s="118"/>
      <c r="EQ310" s="118"/>
      <c r="ER310" s="118"/>
      <c r="ES310" s="118"/>
      <c r="ET310" s="118"/>
      <c r="EU310" s="118"/>
      <c r="EV310" s="118"/>
      <c r="EW310" s="118"/>
      <c r="EX310" s="118"/>
      <c r="EY310" s="118"/>
      <c r="EZ310" s="118"/>
      <c r="FA310" s="118"/>
      <c r="FB310" s="118"/>
      <c r="FC310" s="118"/>
      <c r="FD310" s="118"/>
      <c r="FE310" s="118"/>
      <c r="FF310" s="118"/>
      <c r="FG310" s="118"/>
      <c r="FH310" s="118"/>
      <c r="FI310" s="118"/>
      <c r="FJ310" s="118"/>
      <c r="FK310" s="118"/>
      <c r="FL310" s="118"/>
      <c r="FM310" s="118"/>
      <c r="FN310" s="118"/>
      <c r="FO310" s="118"/>
      <c r="FP310" s="118"/>
      <c r="FQ310" s="118"/>
      <c r="FR310" s="118"/>
      <c r="FS310" s="118"/>
      <c r="FT310" s="118"/>
      <c r="FU310" s="118"/>
      <c r="FV310" s="118"/>
      <c r="FW310" s="118"/>
      <c r="FX310" s="118"/>
      <c r="FY310" s="118"/>
      <c r="FZ310" s="118"/>
      <c r="GA310" s="118"/>
      <c r="GB310" s="118"/>
      <c r="GC310" s="118"/>
      <c r="GD310" s="118"/>
      <c r="GE310" s="118"/>
      <c r="GF310" s="118"/>
      <c r="GG310" s="118"/>
      <c r="GH310" s="118"/>
      <c r="GI310" s="118"/>
      <c r="GJ310" s="118"/>
      <c r="GK310" s="118"/>
      <c r="GL310" s="118"/>
      <c r="GM310" s="118"/>
      <c r="GN310" s="118"/>
      <c r="GO310" s="118"/>
      <c r="GP310" s="118"/>
      <c r="GQ310" s="118"/>
      <c r="GR310" s="118"/>
      <c r="GS310" s="118"/>
      <c r="GT310" s="118"/>
      <c r="GU310" s="118"/>
      <c r="GV310" s="118"/>
      <c r="GW310" s="118"/>
      <c r="GX310" s="118"/>
      <c r="GY310" s="118"/>
      <c r="GZ310" s="118"/>
      <c r="HA310" s="118"/>
      <c r="HB310" s="118"/>
      <c r="HC310" s="118"/>
      <c r="HD310" s="118"/>
      <c r="HE310" s="118"/>
      <c r="HF310" s="118"/>
      <c r="HG310" s="118"/>
      <c r="HH310" s="118"/>
      <c r="HI310" s="118"/>
      <c r="HJ310" s="118"/>
      <c r="HK310" s="118"/>
      <c r="HL310" s="118"/>
      <c r="HM310" s="118"/>
      <c r="HN310" s="118"/>
      <c r="HO310" s="118"/>
      <c r="HP310" s="118"/>
      <c r="HQ310" s="118"/>
      <c r="HR310" s="118"/>
      <c r="HS310" s="118"/>
      <c r="HT310" s="118"/>
      <c r="HU310" s="118"/>
      <c r="HV310" s="118"/>
      <c r="HW310" s="118"/>
      <c r="HX310" s="118"/>
      <c r="HY310" s="118"/>
      <c r="HZ310" s="118"/>
      <c r="IA310" s="118"/>
      <c r="IB310" s="118"/>
      <c r="IC310" s="118"/>
      <c r="ID310" s="118"/>
      <c r="IE310" s="118"/>
      <c r="IF310" s="118"/>
      <c r="IG310" s="118"/>
      <c r="IH310" s="118"/>
      <c r="II310" s="118"/>
      <c r="IJ310" s="118"/>
      <c r="IK310" s="118"/>
      <c r="IL310" s="118"/>
      <c r="IM310" s="118"/>
      <c r="IN310" s="118"/>
      <c r="IO310" s="118"/>
      <c r="IP310" s="118"/>
      <c r="IQ310" s="118"/>
      <c r="IR310" s="118"/>
      <c r="IS310" s="118"/>
      <c r="IT310" s="118"/>
      <c r="IU310" s="118"/>
      <c r="IV310" s="118"/>
      <c r="IW310" s="118"/>
      <c r="IX310" s="118"/>
      <c r="IY310" s="118"/>
      <c r="IZ310" s="118"/>
      <c r="JA310" s="118"/>
      <c r="JB310" s="118"/>
      <c r="JC310" s="118"/>
      <c r="JD310" s="118"/>
      <c r="JE310" s="118"/>
      <c r="JF310" s="118"/>
      <c r="JG310" s="118"/>
      <c r="JH310" s="118"/>
      <c r="JI310" s="118"/>
      <c r="JJ310" s="118"/>
      <c r="JK310" s="118"/>
      <c r="JL310" s="118"/>
      <c r="JM310" s="118"/>
      <c r="JN310" s="118"/>
      <c r="JO310" s="118"/>
      <c r="JP310" s="118"/>
      <c r="JQ310" s="118"/>
      <c r="JR310" s="118"/>
      <c r="JS310" s="118"/>
      <c r="JT310" s="118"/>
      <c r="JU310" s="118"/>
      <c r="JV310" s="118"/>
      <c r="JW310" s="118"/>
      <c r="JX310" s="118"/>
      <c r="JY310" s="118"/>
      <c r="JZ310" s="118"/>
      <c r="KA310" s="118"/>
      <c r="KB310" s="118"/>
      <c r="KC310" s="118"/>
      <c r="KD310" s="118"/>
      <c r="KE310" s="118"/>
      <c r="KF310" s="118"/>
      <c r="KG310" s="118"/>
      <c r="KH310" s="118"/>
      <c r="KI310" s="118"/>
      <c r="KJ310" s="118"/>
      <c r="KK310" s="118"/>
      <c r="KL310" s="118"/>
      <c r="KM310" s="118"/>
      <c r="KN310" s="118"/>
      <c r="KO310" s="118"/>
      <c r="KP310" s="118"/>
      <c r="KQ310" s="118"/>
      <c r="KR310" s="118"/>
      <c r="KS310" s="118"/>
      <c r="KT310" s="118"/>
      <c r="KU310" s="118"/>
      <c r="KV310" s="118"/>
      <c r="KW310" s="118"/>
      <c r="KX310" s="118"/>
      <c r="KY310" s="118"/>
      <c r="KZ310" s="118"/>
      <c r="LA310" s="118"/>
      <c r="LB310" s="118"/>
      <c r="LC310" s="118"/>
      <c r="LD310" s="118"/>
      <c r="LE310" s="118"/>
      <c r="LF310" s="118"/>
      <c r="LG310" s="118"/>
      <c r="LH310" s="118"/>
      <c r="LI310" s="118"/>
      <c r="LJ310" s="118"/>
      <c r="LK310" s="118"/>
      <c r="LL310" s="118"/>
      <c r="LM310" s="118"/>
      <c r="LN310" s="118"/>
      <c r="LO310" s="118"/>
      <c r="LP310" s="118"/>
      <c r="LQ310" s="118"/>
      <c r="LR310" s="118"/>
      <c r="LS310" s="118"/>
      <c r="LT310" s="118"/>
      <c r="LU310" s="118"/>
      <c r="LV310" s="118"/>
      <c r="LW310" s="118"/>
      <c r="LX310" s="118"/>
      <c r="LY310" s="118"/>
      <c r="LZ310" s="118"/>
      <c r="MA310" s="118"/>
      <c r="MB310" s="118"/>
      <c r="MC310" s="118"/>
      <c r="MD310" s="118"/>
      <c r="ME310" s="118"/>
      <c r="MF310" s="118"/>
      <c r="MG310" s="118"/>
      <c r="MH310" s="118"/>
      <c r="MI310" s="118"/>
      <c r="MJ310" s="118"/>
      <c r="MK310" s="118"/>
      <c r="ML310" s="118"/>
      <c r="MM310" s="118"/>
      <c r="MN310" s="118"/>
      <c r="MO310" s="118"/>
      <c r="MP310" s="118"/>
      <c r="MQ310" s="118"/>
      <c r="MR310" s="118"/>
      <c r="MS310" s="118"/>
      <c r="MT310" s="118"/>
      <c r="MU310" s="118"/>
      <c r="MV310" s="118"/>
      <c r="MW310" s="118"/>
      <c r="MX310" s="118"/>
      <c r="MY310" s="118"/>
      <c r="MZ310" s="118"/>
      <c r="NA310" s="118"/>
      <c r="NB310" s="118"/>
      <c r="NC310" s="118"/>
      <c r="ND310" s="118"/>
      <c r="NE310" s="118"/>
      <c r="NF310" s="118"/>
      <c r="NG310" s="118"/>
      <c r="NH310" s="118"/>
      <c r="NI310" s="118"/>
      <c r="NJ310" s="118"/>
      <c r="NK310" s="118"/>
      <c r="NL310" s="118"/>
      <c r="NM310" s="118"/>
      <c r="NN310" s="118"/>
      <c r="NO310" s="118"/>
      <c r="NP310" s="118"/>
      <c r="NQ310" s="118"/>
      <c r="NR310" s="118"/>
      <c r="NS310" s="118"/>
      <c r="NT310" s="118"/>
      <c r="NU310" s="118"/>
      <c r="NV310" s="118"/>
      <c r="NW310" s="118"/>
      <c r="NX310" s="118"/>
      <c r="NY310" s="118"/>
      <c r="NZ310" s="118"/>
      <c r="OA310" s="118"/>
      <c r="OB310" s="118"/>
      <c r="OC310" s="118"/>
      <c r="OD310" s="118"/>
      <c r="OE310" s="118"/>
      <c r="OF310" s="118"/>
      <c r="OG310" s="118"/>
      <c r="OH310" s="118"/>
      <c r="OI310" s="118"/>
      <c r="OJ310" s="118"/>
      <c r="OK310" s="118"/>
      <c r="OL310" s="118"/>
      <c r="OM310" s="118"/>
      <c r="ON310" s="118"/>
      <c r="OO310" s="118"/>
      <c r="OP310" s="118"/>
      <c r="OQ310" s="118"/>
      <c r="OR310" s="118"/>
      <c r="OS310" s="118"/>
      <c r="OT310" s="118"/>
      <c r="OU310" s="118"/>
      <c r="OV310" s="118"/>
      <c r="OW310" s="118"/>
      <c r="OX310" s="118"/>
      <c r="OY310" s="118"/>
      <c r="OZ310" s="118"/>
      <c r="PA310" s="118"/>
      <c r="PB310" s="118"/>
      <c r="PC310" s="118"/>
      <c r="PD310" s="118"/>
      <c r="PE310" s="118"/>
      <c r="PF310" s="118"/>
      <c r="PG310" s="118"/>
      <c r="PH310" s="118"/>
      <c r="PI310" s="118"/>
      <c r="PJ310" s="118"/>
      <c r="PK310" s="118"/>
      <c r="PL310" s="118"/>
      <c r="PM310" s="118"/>
      <c r="PN310" s="118"/>
      <c r="PO310" s="118"/>
      <c r="PP310" s="118"/>
      <c r="PQ310" s="118"/>
      <c r="PR310" s="118"/>
      <c r="PS310" s="118"/>
      <c r="PT310" s="118"/>
      <c r="PU310" s="118"/>
      <c r="PV310" s="118"/>
      <c r="PW310" s="118"/>
      <c r="PX310" s="118"/>
      <c r="PY310" s="118"/>
      <c r="PZ310" s="118"/>
      <c r="QA310" s="118"/>
      <c r="QB310" s="118"/>
      <c r="QC310" s="118"/>
      <c r="QD310" s="118"/>
      <c r="QE310" s="118"/>
      <c r="QF310" s="118"/>
      <c r="QG310" s="118"/>
      <c r="QH310" s="118"/>
      <c r="QI310" s="118"/>
      <c r="QJ310" s="118"/>
      <c r="QK310" s="118"/>
      <c r="QL310" s="118"/>
      <c r="QM310" s="118"/>
      <c r="QN310" s="118"/>
      <c r="QO310" s="118"/>
      <c r="QP310" s="118"/>
      <c r="QQ310" s="118"/>
      <c r="QR310" s="118"/>
      <c r="QS310" s="118"/>
      <c r="QT310" s="118"/>
      <c r="QU310" s="118"/>
      <c r="QV310" s="118"/>
      <c r="QW310" s="118"/>
      <c r="QX310" s="118"/>
      <c r="QY310" s="118"/>
      <c r="QZ310" s="118"/>
      <c r="RA310" s="118"/>
      <c r="RB310" s="118"/>
      <c r="RC310" s="118"/>
      <c r="RD310" s="118"/>
      <c r="RE310" s="118"/>
      <c r="RF310" s="118"/>
      <c r="RG310" s="118"/>
      <c r="RH310" s="118"/>
      <c r="RI310" s="118"/>
      <c r="RJ310" s="118"/>
      <c r="RK310" s="118"/>
      <c r="RL310" s="118"/>
      <c r="RM310" s="118"/>
      <c r="RN310" s="118"/>
      <c r="RO310" s="118"/>
      <c r="RP310" s="118"/>
      <c r="RQ310" s="118"/>
      <c r="RR310" s="118"/>
      <c r="RS310" s="118"/>
      <c r="RT310" s="118"/>
      <c r="RU310" s="118"/>
      <c r="RV310" s="118"/>
      <c r="RW310" s="118"/>
      <c r="RX310" s="118"/>
      <c r="RY310" s="118"/>
      <c r="RZ310" s="118"/>
      <c r="SA310" s="118"/>
      <c r="SB310" s="118"/>
      <c r="SC310" s="118"/>
      <c r="SD310" s="118"/>
      <c r="SE310" s="118"/>
      <c r="SF310" s="118"/>
      <c r="SG310" s="118"/>
      <c r="SH310" s="118"/>
      <c r="SI310" s="118"/>
      <c r="SJ310" s="118"/>
      <c r="SK310" s="118"/>
      <c r="SL310" s="118"/>
      <c r="SM310" s="118"/>
      <c r="SN310" s="118"/>
      <c r="SO310" s="118"/>
      <c r="SP310" s="118"/>
      <c r="SQ310" s="118"/>
      <c r="SR310" s="118"/>
      <c r="SS310" s="118"/>
      <c r="ST310" s="118"/>
      <c r="SU310" s="118"/>
      <c r="SV310" s="118"/>
      <c r="SW310" s="118"/>
      <c r="SX310" s="118"/>
      <c r="SY310" s="118"/>
      <c r="SZ310" s="118"/>
      <c r="TA310" s="118"/>
      <c r="TB310" s="118"/>
      <c r="TC310" s="118"/>
      <c r="TD310" s="118"/>
      <c r="TE310" s="118"/>
      <c r="TF310" s="118"/>
      <c r="TG310" s="118"/>
      <c r="TH310" s="118"/>
      <c r="TI310" s="118"/>
      <c r="TJ310" s="118"/>
      <c r="TK310" s="118"/>
      <c r="TL310" s="118"/>
      <c r="TM310" s="118"/>
      <c r="TN310" s="118"/>
      <c r="TO310" s="118"/>
      <c r="TP310" s="118"/>
      <c r="TQ310" s="118"/>
      <c r="TR310" s="118"/>
      <c r="TS310" s="118"/>
      <c r="TT310" s="118"/>
      <c r="TU310" s="118"/>
      <c r="TV310" s="118"/>
      <c r="TW310" s="118"/>
      <c r="TX310" s="118"/>
      <c r="TY310" s="118"/>
      <c r="TZ310" s="118"/>
      <c r="UA310" s="118"/>
      <c r="UB310" s="118"/>
      <c r="UC310" s="118"/>
      <c r="UD310" s="118"/>
      <c r="UE310" s="118"/>
      <c r="UF310" s="118"/>
      <c r="UG310" s="118"/>
      <c r="UH310" s="118"/>
      <c r="UI310" s="118"/>
      <c r="UJ310" s="118"/>
      <c r="UK310" s="118"/>
      <c r="UL310" s="118"/>
      <c r="UM310" s="118"/>
      <c r="UN310" s="118"/>
      <c r="UO310" s="118"/>
      <c r="UP310" s="118"/>
      <c r="UQ310" s="118"/>
      <c r="UR310" s="118"/>
      <c r="US310" s="118"/>
      <c r="UT310" s="118"/>
      <c r="UU310" s="118"/>
      <c r="UV310" s="118"/>
      <c r="UW310" s="118"/>
      <c r="UX310" s="118"/>
      <c r="UY310" s="118"/>
      <c r="UZ310" s="118"/>
      <c r="VA310" s="118"/>
      <c r="VB310" s="118"/>
      <c r="VC310" s="118"/>
      <c r="VD310" s="118"/>
      <c r="VE310" s="118"/>
      <c r="VF310" s="118"/>
      <c r="VG310" s="118"/>
      <c r="VH310" s="118"/>
      <c r="VI310" s="118"/>
      <c r="VJ310" s="118"/>
      <c r="VK310" s="118"/>
      <c r="VL310" s="118"/>
      <c r="VM310" s="118"/>
      <c r="VN310" s="118"/>
      <c r="VO310" s="118"/>
      <c r="VP310" s="118"/>
      <c r="VQ310" s="118"/>
      <c r="VR310" s="118"/>
      <c r="VS310" s="118"/>
      <c r="VT310" s="118"/>
      <c r="VU310" s="118"/>
      <c r="VV310" s="118"/>
      <c r="VW310" s="118"/>
      <c r="VX310" s="118"/>
      <c r="VY310" s="118"/>
      <c r="VZ310" s="118"/>
      <c r="WA310" s="118"/>
      <c r="WB310" s="118"/>
      <c r="WC310" s="118"/>
      <c r="WD310" s="118"/>
      <c r="WE310" s="118"/>
      <c r="WF310" s="118"/>
      <c r="WG310" s="118"/>
      <c r="WH310" s="118"/>
      <c r="WI310" s="118"/>
      <c r="WJ310" s="118"/>
      <c r="WK310" s="118"/>
      <c r="WL310" s="118"/>
      <c r="WM310" s="118"/>
      <c r="WN310" s="118"/>
      <c r="WO310" s="118"/>
      <c r="WP310" s="118"/>
      <c r="WQ310" s="118"/>
      <c r="WR310" s="118"/>
      <c r="WS310" s="118"/>
      <c r="WT310" s="118"/>
      <c r="WU310" s="118"/>
      <c r="WV310" s="118"/>
      <c r="WW310" s="118"/>
      <c r="WX310" s="118"/>
      <c r="WY310" s="118"/>
      <c r="WZ310" s="118"/>
      <c r="XA310" s="118"/>
      <c r="XB310" s="118"/>
      <c r="XC310" s="118"/>
      <c r="XD310" s="118"/>
      <c r="XE310" s="118"/>
      <c r="XF310" s="118"/>
      <c r="XG310" s="118"/>
      <c r="XH310" s="118"/>
      <c r="XI310" s="118"/>
      <c r="XJ310" s="118"/>
      <c r="XK310" s="118"/>
      <c r="XL310" s="118"/>
      <c r="XM310" s="118"/>
      <c r="XN310" s="118"/>
      <c r="XO310" s="118"/>
      <c r="XP310" s="118"/>
      <c r="XQ310" s="118"/>
      <c r="XR310" s="118"/>
      <c r="XS310" s="118"/>
      <c r="XT310" s="118"/>
      <c r="XU310" s="118"/>
      <c r="XV310" s="118"/>
      <c r="XW310" s="118"/>
      <c r="XX310" s="118"/>
      <c r="XY310" s="118"/>
      <c r="XZ310" s="118"/>
      <c r="YA310" s="118"/>
      <c r="YB310" s="118"/>
      <c r="YC310" s="118"/>
      <c r="YD310" s="118"/>
      <c r="YE310" s="118"/>
      <c r="YF310" s="118"/>
      <c r="YG310" s="118"/>
      <c r="YH310" s="118"/>
      <c r="YI310" s="118"/>
      <c r="YJ310" s="118"/>
      <c r="YK310" s="118"/>
      <c r="YL310" s="118"/>
      <c r="YM310" s="118"/>
      <c r="YN310" s="118"/>
      <c r="YO310" s="118"/>
      <c r="YP310" s="118"/>
      <c r="YQ310" s="118"/>
      <c r="YR310" s="118"/>
      <c r="YS310" s="118"/>
      <c r="YT310" s="118"/>
      <c r="YU310" s="118"/>
      <c r="YV310" s="118"/>
      <c r="YW310" s="118"/>
      <c r="YX310" s="118"/>
      <c r="YY310" s="118"/>
      <c r="YZ310" s="118"/>
      <c r="ZA310" s="118"/>
      <c r="ZB310" s="118"/>
      <c r="ZC310" s="118"/>
      <c r="ZD310" s="118"/>
      <c r="ZE310" s="118"/>
      <c r="ZF310" s="118"/>
      <c r="ZG310" s="118"/>
      <c r="ZH310" s="118"/>
      <c r="ZI310" s="118"/>
      <c r="ZJ310" s="118"/>
      <c r="ZK310" s="118"/>
      <c r="ZL310" s="118"/>
      <c r="ZM310" s="118"/>
      <c r="ZN310" s="118"/>
      <c r="ZO310" s="118"/>
      <c r="ZP310" s="118"/>
      <c r="ZQ310" s="118"/>
      <c r="ZR310" s="118"/>
      <c r="ZS310" s="118"/>
      <c r="ZT310" s="118"/>
      <c r="ZU310" s="118"/>
      <c r="ZV310" s="118"/>
      <c r="ZW310" s="118"/>
      <c r="ZX310" s="118"/>
      <c r="ZY310" s="118"/>
      <c r="ZZ310" s="118"/>
      <c r="AAA310" s="118"/>
      <c r="AAB310" s="118"/>
      <c r="AAC310" s="118"/>
      <c r="AAD310" s="118"/>
      <c r="AAE310" s="118"/>
      <c r="AAF310" s="118"/>
      <c r="AAG310" s="118"/>
      <c r="AAH310" s="118"/>
      <c r="AAI310" s="118"/>
      <c r="AAJ310" s="118"/>
      <c r="AAK310" s="118"/>
      <c r="AAL310" s="118"/>
      <c r="AAM310" s="118"/>
      <c r="AAN310" s="118"/>
      <c r="AAO310" s="118"/>
      <c r="AAP310" s="118"/>
      <c r="AAQ310" s="118"/>
      <c r="AAR310" s="118"/>
      <c r="AAS310" s="118"/>
      <c r="AAT310" s="118"/>
      <c r="AAU310" s="118"/>
      <c r="AAV310" s="118"/>
      <c r="AAW310" s="118"/>
      <c r="AAX310" s="118"/>
      <c r="AAY310" s="118"/>
      <c r="AAZ310" s="118"/>
      <c r="ABA310" s="118"/>
      <c r="ABB310" s="118"/>
      <c r="ABC310" s="118"/>
      <c r="ABD310" s="118"/>
      <c r="ABE310" s="118"/>
      <c r="ABF310" s="118"/>
      <c r="ABG310" s="118"/>
      <c r="ABH310" s="118"/>
      <c r="ABI310" s="118"/>
      <c r="ABJ310" s="118"/>
      <c r="ABK310" s="118"/>
      <c r="ABL310" s="118"/>
      <c r="ABM310" s="118"/>
      <c r="ABN310" s="118"/>
      <c r="ABO310" s="118"/>
      <c r="ABP310" s="118"/>
      <c r="ABQ310" s="118"/>
      <c r="ABR310" s="118"/>
      <c r="ABS310" s="118"/>
      <c r="ABT310" s="118"/>
      <c r="ABU310" s="118"/>
      <c r="ABV310" s="118"/>
      <c r="ABW310" s="118"/>
      <c r="ABX310" s="118"/>
      <c r="ABY310" s="118"/>
      <c r="ABZ310" s="118"/>
      <c r="ACA310" s="118"/>
      <c r="ACB310" s="118"/>
      <c r="ACC310" s="118"/>
      <c r="ACD310" s="118"/>
      <c r="ACE310" s="118"/>
      <c r="ACF310" s="118"/>
      <c r="ACG310" s="118"/>
      <c r="ACH310" s="118"/>
      <c r="ACI310" s="118"/>
      <c r="ACJ310" s="118"/>
      <c r="ACK310" s="118"/>
      <c r="ACL310" s="118"/>
      <c r="ACM310" s="118"/>
      <c r="ACN310" s="118"/>
      <c r="ACO310" s="118"/>
      <c r="ACP310" s="118"/>
      <c r="ACQ310" s="118"/>
      <c r="ACR310" s="118"/>
      <c r="ACS310" s="118"/>
      <c r="ACT310" s="118"/>
      <c r="ACU310" s="118"/>
      <c r="ACV310" s="118"/>
      <c r="ACW310" s="118"/>
      <c r="ACX310" s="118"/>
      <c r="ACY310" s="118"/>
      <c r="ACZ310" s="118"/>
      <c r="ADA310" s="118"/>
      <c r="ADB310" s="118"/>
      <c r="ADC310" s="118"/>
      <c r="ADD310" s="118"/>
      <c r="ADE310" s="118"/>
      <c r="ADF310" s="118"/>
      <c r="ADG310" s="118"/>
      <c r="ADH310" s="118"/>
      <c r="ADI310" s="118"/>
      <c r="ADJ310" s="118"/>
      <c r="ADK310" s="118"/>
      <c r="ADL310" s="118"/>
      <c r="ADM310" s="118"/>
      <c r="ADN310" s="118"/>
      <c r="ADO310" s="118"/>
      <c r="ADP310" s="118"/>
      <c r="ADQ310" s="118"/>
      <c r="ADR310" s="118"/>
      <c r="ADS310" s="118"/>
      <c r="ADT310" s="118"/>
      <c r="ADU310" s="118"/>
      <c r="ADV310" s="118"/>
      <c r="ADW310" s="118"/>
      <c r="ADX310" s="118"/>
      <c r="ADY310" s="118"/>
      <c r="ADZ310" s="118"/>
      <c r="AEA310" s="118"/>
      <c r="AEB310" s="118"/>
      <c r="AEC310" s="118"/>
      <c r="AED310" s="118"/>
      <c r="AEE310" s="118"/>
      <c r="AEF310" s="118"/>
      <c r="AEG310" s="118"/>
      <c r="AEH310" s="118"/>
      <c r="AEI310" s="118"/>
      <c r="AEJ310" s="118"/>
      <c r="AEK310" s="118"/>
      <c r="AEL310" s="118"/>
      <c r="AEM310" s="118"/>
      <c r="AEN310" s="118"/>
      <c r="AEO310" s="118"/>
      <c r="AEP310" s="118"/>
      <c r="AEQ310" s="118"/>
      <c r="AER310" s="118"/>
      <c r="AES310" s="118"/>
      <c r="AET310" s="118"/>
      <c r="AEU310" s="118"/>
      <c r="AEV310" s="118"/>
      <c r="AEW310" s="118"/>
      <c r="AEX310" s="118"/>
      <c r="AEY310" s="118"/>
      <c r="AEZ310" s="118"/>
      <c r="AFA310" s="118"/>
      <c r="AFB310" s="118"/>
      <c r="AFC310" s="118"/>
      <c r="AFD310" s="118"/>
      <c r="AFE310" s="118"/>
      <c r="AFF310" s="118"/>
      <c r="AFG310" s="118"/>
      <c r="AFH310" s="118"/>
      <c r="AFI310" s="118"/>
      <c r="AFJ310" s="118"/>
      <c r="AFK310" s="118"/>
      <c r="AFL310" s="118"/>
      <c r="AFM310" s="118"/>
      <c r="AFN310" s="118"/>
      <c r="AFO310" s="118"/>
      <c r="AFP310" s="118"/>
      <c r="AFQ310" s="118"/>
      <c r="AFR310" s="118"/>
      <c r="AFS310" s="118"/>
      <c r="AFT310" s="118"/>
      <c r="AFU310" s="118"/>
      <c r="AFV310" s="118"/>
      <c r="AFW310" s="118"/>
      <c r="AFX310" s="118"/>
      <c r="AFY310" s="118"/>
      <c r="AFZ310" s="118"/>
      <c r="AGA310" s="118"/>
      <c r="AGB310" s="118"/>
      <c r="AGC310" s="118"/>
      <c r="AGD310" s="118"/>
      <c r="AGE310" s="118"/>
      <c r="AGF310" s="118"/>
      <c r="AGG310" s="118"/>
      <c r="AGH310" s="118"/>
      <c r="AGI310" s="118"/>
      <c r="AGJ310" s="118"/>
      <c r="AGK310" s="118"/>
      <c r="AGL310" s="118"/>
      <c r="AGM310" s="118"/>
      <c r="AGN310" s="118"/>
      <c r="AGO310" s="118"/>
      <c r="AGP310" s="118"/>
      <c r="AGQ310" s="118"/>
      <c r="AGR310" s="118"/>
      <c r="AGS310" s="118"/>
      <c r="AGT310" s="118"/>
      <c r="AGU310" s="118"/>
      <c r="AGV310" s="118"/>
      <c r="AGW310" s="118"/>
      <c r="AGX310" s="118"/>
      <c r="AGY310" s="118"/>
      <c r="AGZ310" s="118"/>
      <c r="AHA310" s="118"/>
      <c r="AHB310" s="118"/>
      <c r="AHC310" s="118"/>
      <c r="AHD310" s="118"/>
      <c r="AHE310" s="118"/>
      <c r="AHF310" s="118"/>
      <c r="AHG310" s="118"/>
      <c r="AHH310" s="118"/>
      <c r="AHI310" s="118"/>
      <c r="AHJ310" s="118"/>
      <c r="AHK310" s="118"/>
      <c r="AHL310" s="118"/>
      <c r="AHM310" s="118"/>
      <c r="AHN310" s="118"/>
      <c r="AHO310" s="118"/>
      <c r="AHP310" s="118"/>
      <c r="AHQ310" s="118"/>
      <c r="AHR310" s="118"/>
      <c r="AHS310" s="118"/>
      <c r="AHT310" s="118"/>
      <c r="AHU310" s="118"/>
      <c r="AHV310" s="118"/>
      <c r="AHW310" s="118"/>
      <c r="AHX310" s="118"/>
      <c r="AHY310" s="118"/>
      <c r="AHZ310" s="118"/>
      <c r="AIA310" s="118"/>
      <c r="AIB310" s="118"/>
      <c r="AIC310" s="118"/>
      <c r="AID310" s="118"/>
      <c r="AIE310" s="118"/>
      <c r="AIF310" s="118"/>
      <c r="AIG310" s="118"/>
      <c r="AIH310" s="118"/>
      <c r="AII310" s="118"/>
      <c r="AIJ310" s="118"/>
      <c r="AIK310" s="118"/>
      <c r="AIL310" s="118"/>
      <c r="AIM310" s="118"/>
      <c r="AIN310" s="118"/>
      <c r="AIO310" s="118"/>
      <c r="AIP310" s="118"/>
      <c r="AIQ310" s="118"/>
      <c r="AIR310" s="118"/>
      <c r="AIS310" s="118"/>
      <c r="AIT310" s="118"/>
      <c r="AIU310" s="118"/>
      <c r="AIV310" s="118"/>
      <c r="AIW310" s="118"/>
      <c r="AIX310" s="118"/>
      <c r="AIY310" s="118"/>
      <c r="AIZ310" s="118"/>
      <c r="AJA310" s="118"/>
      <c r="AJB310" s="118"/>
      <c r="AJC310" s="118"/>
      <c r="AJD310" s="118"/>
      <c r="AJE310" s="118"/>
      <c r="AJF310" s="118"/>
      <c r="AJG310" s="118"/>
      <c r="AJH310" s="118"/>
      <c r="AJI310" s="118"/>
      <c r="AJJ310" s="118"/>
      <c r="AJK310" s="118"/>
      <c r="AJL310" s="118"/>
      <c r="AJM310" s="118"/>
      <c r="AJN310" s="118"/>
      <c r="AJO310" s="118"/>
      <c r="AJP310" s="118"/>
      <c r="AJQ310" s="118"/>
      <c r="AJR310" s="118"/>
      <c r="AJS310" s="118"/>
      <c r="AJT310" s="118"/>
      <c r="AJU310" s="118"/>
      <c r="AJV310" s="118"/>
      <c r="AJW310" s="118"/>
      <c r="AJX310" s="118"/>
      <c r="AJY310" s="118"/>
      <c r="AJZ310" s="118"/>
      <c r="AKA310" s="118"/>
      <c r="AKB310" s="118"/>
      <c r="AKC310" s="118"/>
      <c r="AKD310" s="118"/>
      <c r="AKE310" s="118"/>
      <c r="AKF310" s="118"/>
      <c r="AKG310" s="118"/>
      <c r="AKH310" s="118"/>
      <c r="AKI310" s="118"/>
      <c r="AKJ310" s="118"/>
      <c r="AKK310" s="118"/>
      <c r="AKL310" s="118"/>
      <c r="AKM310" s="118"/>
      <c r="AKN310" s="118"/>
      <c r="AKO310" s="118"/>
      <c r="AKP310" s="118"/>
      <c r="AKQ310" s="118"/>
      <c r="AKR310" s="118"/>
      <c r="AKS310" s="118"/>
      <c r="AKT310" s="118"/>
      <c r="AKU310" s="118"/>
      <c r="AKV310" s="118"/>
      <c r="AKW310" s="118"/>
      <c r="AKX310" s="118"/>
      <c r="AKY310" s="118"/>
      <c r="AKZ310" s="118"/>
      <c r="ALA310" s="118"/>
      <c r="ALB310" s="118"/>
      <c r="ALC310" s="118"/>
      <c r="ALD310" s="118"/>
      <c r="ALE310" s="118"/>
      <c r="ALF310" s="118"/>
      <c r="ALG310" s="118"/>
      <c r="ALH310" s="118"/>
      <c r="ALI310" s="118"/>
      <c r="ALJ310" s="118"/>
      <c r="ALK310" s="118"/>
      <c r="ALL310" s="118"/>
      <c r="ALM310" s="118"/>
      <c r="ALN310" s="118"/>
      <c r="ALO310" s="118"/>
      <c r="ALP310" s="118"/>
      <c r="ALQ310" s="118"/>
      <c r="ALR310" s="118"/>
      <c r="ALS310" s="118"/>
      <c r="ALT310" s="118"/>
      <c r="ALU310" s="118"/>
      <c r="ALV310" s="118"/>
      <c r="ALW310" s="118"/>
      <c r="ALX310" s="118"/>
      <c r="ALY310" s="118"/>
      <c r="ALZ310" s="118"/>
      <c r="AMA310" s="118"/>
      <c r="AMB310" s="118"/>
      <c r="AMC310" s="118"/>
      <c r="AMD310" s="118"/>
      <c r="AME310" s="118"/>
      <c r="AMF310" s="118"/>
      <c r="AMG310" s="118"/>
      <c r="AMH310" s="118"/>
    </row>
    <row r="311" spans="1:1022" x14ac:dyDescent="0.25">
      <c r="A311" s="242" t="s">
        <v>1061</v>
      </c>
      <c r="B311" s="163">
        <v>310</v>
      </c>
      <c r="C311" s="224" t="s">
        <v>24969</v>
      </c>
      <c r="D311" s="179" t="s">
        <v>6054</v>
      </c>
      <c r="E311" s="429"/>
      <c r="F311" s="200">
        <v>4</v>
      </c>
      <c r="G311" s="180"/>
      <c r="H311" s="180"/>
      <c r="I311" s="319">
        <v>273.2</v>
      </c>
      <c r="J311" s="344"/>
      <c r="K311" s="65"/>
      <c r="L311" s="65">
        <v>1</v>
      </c>
      <c r="M311" s="140"/>
      <c r="N311" s="140"/>
      <c r="O311" s="140"/>
      <c r="P311" s="140"/>
      <c r="Q311" s="140"/>
      <c r="R311" s="140"/>
      <c r="S311" s="65">
        <v>2</v>
      </c>
      <c r="T311" s="65"/>
      <c r="U311" s="140"/>
      <c r="V311" s="219">
        <f t="shared" si="171"/>
        <v>100</v>
      </c>
      <c r="W311" s="219">
        <f t="shared" si="163"/>
        <v>100</v>
      </c>
      <c r="X311" s="219">
        <f t="shared" si="172"/>
        <v>100</v>
      </c>
      <c r="Y311" s="219">
        <f t="shared" si="178"/>
        <v>100</v>
      </c>
      <c r="Z311" s="219">
        <f t="shared" si="179"/>
        <v>100</v>
      </c>
      <c r="AA311" s="220">
        <f t="shared" si="182"/>
        <v>100</v>
      </c>
      <c r="AB311" s="220">
        <f t="shared" si="181"/>
        <v>100</v>
      </c>
      <c r="AC311" s="220">
        <f t="shared" si="180"/>
        <v>3</v>
      </c>
      <c r="AD311" s="416">
        <f t="shared" si="177"/>
        <v>1</v>
      </c>
      <c r="AE311" s="416">
        <f t="shared" si="183"/>
        <v>100</v>
      </c>
      <c r="AF311" s="212">
        <f t="shared" si="173"/>
        <v>100</v>
      </c>
      <c r="AG311" s="212">
        <f t="shared" si="174"/>
        <v>100</v>
      </c>
      <c r="AH311" s="212">
        <f t="shared" si="175"/>
        <v>100</v>
      </c>
      <c r="AI311" s="212">
        <f t="shared" si="176"/>
        <v>100</v>
      </c>
      <c r="AJ311" s="231" t="s">
        <v>24616</v>
      </c>
      <c r="AK311" s="258"/>
      <c r="AL311" s="135">
        <v>3</v>
      </c>
      <c r="AM311" s="214"/>
      <c r="AN311" s="412"/>
      <c r="AO311" s="118"/>
      <c r="AP311" s="118"/>
      <c r="AQ311" s="167" t="s">
        <v>760</v>
      </c>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8"/>
      <c r="CI311" s="118"/>
      <c r="CJ311" s="118"/>
      <c r="CK311" s="118"/>
      <c r="CL311" s="118"/>
      <c r="CM311" s="118"/>
      <c r="CN311" s="118"/>
      <c r="CO311" s="118"/>
      <c r="CP311" s="118"/>
      <c r="CQ311" s="118"/>
      <c r="CR311" s="118"/>
      <c r="CS311" s="118"/>
      <c r="CT311" s="118"/>
      <c r="CU311" s="118"/>
      <c r="CV311" s="118"/>
      <c r="CW311" s="118"/>
      <c r="CX311" s="118"/>
      <c r="CY311" s="118"/>
      <c r="CZ311" s="118"/>
      <c r="DA311" s="118"/>
      <c r="DB311" s="118"/>
      <c r="DC311" s="118"/>
      <c r="DD311" s="118"/>
      <c r="DE311" s="118"/>
      <c r="DF311" s="118"/>
      <c r="DG311" s="118"/>
      <c r="DH311" s="118"/>
      <c r="DI311" s="118"/>
      <c r="DJ311" s="118"/>
      <c r="DK311" s="118"/>
      <c r="DL311" s="118"/>
      <c r="DM311" s="118"/>
      <c r="DN311" s="118"/>
      <c r="DO311" s="118"/>
      <c r="DP311" s="118"/>
      <c r="DQ311" s="118"/>
      <c r="DR311" s="118"/>
      <c r="DS311" s="118"/>
      <c r="DT311" s="118"/>
      <c r="DU311" s="118"/>
      <c r="DV311" s="118"/>
      <c r="DW311" s="118"/>
      <c r="DX311" s="118"/>
      <c r="DY311" s="118"/>
      <c r="DZ311" s="118"/>
      <c r="EA311" s="118"/>
      <c r="EB311" s="118"/>
      <c r="EC311" s="118"/>
      <c r="ED311" s="118"/>
      <c r="EE311" s="118"/>
      <c r="EF311" s="118"/>
      <c r="EG311" s="118"/>
      <c r="EH311" s="118"/>
      <c r="EI311" s="118"/>
      <c r="EJ311" s="118"/>
      <c r="EK311" s="118"/>
      <c r="EL311" s="118"/>
      <c r="EM311" s="118"/>
      <c r="EN311" s="118"/>
      <c r="EO311" s="118"/>
      <c r="EP311" s="118"/>
      <c r="EQ311" s="118"/>
      <c r="ER311" s="118"/>
      <c r="ES311" s="118"/>
      <c r="ET311" s="118"/>
      <c r="EU311" s="118"/>
      <c r="EV311" s="118"/>
      <c r="EW311" s="118"/>
      <c r="EX311" s="118"/>
      <c r="EY311" s="118"/>
      <c r="EZ311" s="118"/>
      <c r="FA311" s="118"/>
      <c r="FB311" s="118"/>
      <c r="FC311" s="118"/>
      <c r="FD311" s="118"/>
      <c r="FE311" s="118"/>
      <c r="FF311" s="118"/>
      <c r="FG311" s="118"/>
      <c r="FH311" s="118"/>
      <c r="FI311" s="118"/>
      <c r="FJ311" s="118"/>
      <c r="FK311" s="118"/>
      <c r="FL311" s="118"/>
      <c r="FM311" s="118"/>
      <c r="FN311" s="118"/>
      <c r="FO311" s="118"/>
      <c r="FP311" s="118"/>
      <c r="FQ311" s="118"/>
      <c r="FR311" s="118"/>
      <c r="FS311" s="118"/>
      <c r="FT311" s="118"/>
      <c r="FU311" s="118"/>
      <c r="FV311" s="118"/>
      <c r="FW311" s="118"/>
      <c r="FX311" s="118"/>
      <c r="FY311" s="118"/>
      <c r="FZ311" s="118"/>
      <c r="GA311" s="118"/>
      <c r="GB311" s="118"/>
      <c r="GC311" s="118"/>
      <c r="GD311" s="118"/>
      <c r="GE311" s="118"/>
      <c r="GF311" s="118"/>
      <c r="GG311" s="118"/>
      <c r="GH311" s="118"/>
      <c r="GI311" s="118"/>
      <c r="GJ311" s="118"/>
      <c r="GK311" s="118"/>
      <c r="GL311" s="118"/>
      <c r="GM311" s="118"/>
      <c r="GN311" s="118"/>
      <c r="GO311" s="118"/>
      <c r="GP311" s="118"/>
      <c r="GQ311" s="118"/>
      <c r="GR311" s="118"/>
      <c r="GS311" s="118"/>
      <c r="GT311" s="118"/>
      <c r="GU311" s="118"/>
      <c r="GV311" s="118"/>
      <c r="GW311" s="118"/>
      <c r="GX311" s="118"/>
      <c r="GY311" s="118"/>
      <c r="GZ311" s="118"/>
      <c r="HA311" s="118"/>
      <c r="HB311" s="118"/>
      <c r="HC311" s="118"/>
      <c r="HD311" s="118"/>
      <c r="HE311" s="118"/>
      <c r="HF311" s="118"/>
      <c r="HG311" s="118"/>
      <c r="HH311" s="118"/>
      <c r="HI311" s="118"/>
      <c r="HJ311" s="118"/>
      <c r="HK311" s="118"/>
      <c r="HL311" s="118"/>
      <c r="HM311" s="118"/>
      <c r="HN311" s="118"/>
      <c r="HO311" s="118"/>
      <c r="HP311" s="118"/>
      <c r="HQ311" s="118"/>
      <c r="HR311" s="118"/>
      <c r="HS311" s="118"/>
      <c r="HT311" s="118"/>
      <c r="HU311" s="118"/>
      <c r="HV311" s="118"/>
      <c r="HW311" s="118"/>
      <c r="HX311" s="118"/>
      <c r="HY311" s="118"/>
      <c r="HZ311" s="118"/>
      <c r="IA311" s="118"/>
      <c r="IB311" s="118"/>
      <c r="IC311" s="118"/>
      <c r="ID311" s="118"/>
      <c r="IE311" s="118"/>
      <c r="IF311" s="118"/>
      <c r="IG311" s="118"/>
      <c r="IH311" s="118"/>
      <c r="II311" s="118"/>
      <c r="IJ311" s="118"/>
      <c r="IK311" s="118"/>
      <c r="IL311" s="118"/>
      <c r="IM311" s="118"/>
      <c r="IN311" s="118"/>
      <c r="IO311" s="118"/>
      <c r="IP311" s="118"/>
      <c r="IQ311" s="118"/>
      <c r="IR311" s="118"/>
      <c r="IS311" s="118"/>
      <c r="IT311" s="118"/>
      <c r="IU311" s="118"/>
      <c r="IV311" s="118"/>
      <c r="IW311" s="118"/>
      <c r="IX311" s="118"/>
      <c r="IY311" s="118"/>
      <c r="IZ311" s="118"/>
      <c r="JA311" s="118"/>
      <c r="JB311" s="118"/>
      <c r="JC311" s="118"/>
      <c r="JD311" s="118"/>
      <c r="JE311" s="118"/>
      <c r="JF311" s="118"/>
      <c r="JG311" s="118"/>
      <c r="JH311" s="118"/>
      <c r="JI311" s="118"/>
      <c r="JJ311" s="118"/>
      <c r="JK311" s="118"/>
      <c r="JL311" s="118"/>
      <c r="JM311" s="118"/>
      <c r="JN311" s="118"/>
      <c r="JO311" s="118"/>
      <c r="JP311" s="118"/>
      <c r="JQ311" s="118"/>
      <c r="JR311" s="118"/>
      <c r="JS311" s="118"/>
      <c r="JT311" s="118"/>
      <c r="JU311" s="118"/>
      <c r="JV311" s="118"/>
      <c r="JW311" s="118"/>
      <c r="JX311" s="118"/>
      <c r="JY311" s="118"/>
      <c r="JZ311" s="118"/>
      <c r="KA311" s="118"/>
      <c r="KB311" s="118"/>
      <c r="KC311" s="118"/>
      <c r="KD311" s="118"/>
      <c r="KE311" s="118"/>
      <c r="KF311" s="118"/>
      <c r="KG311" s="118"/>
      <c r="KH311" s="118"/>
      <c r="KI311" s="118"/>
      <c r="KJ311" s="118"/>
      <c r="KK311" s="118"/>
      <c r="KL311" s="118"/>
      <c r="KM311" s="118"/>
      <c r="KN311" s="118"/>
      <c r="KO311" s="118"/>
      <c r="KP311" s="118"/>
      <c r="KQ311" s="118"/>
      <c r="KR311" s="118"/>
      <c r="KS311" s="118"/>
      <c r="KT311" s="118"/>
      <c r="KU311" s="118"/>
      <c r="KV311" s="118"/>
      <c r="KW311" s="118"/>
      <c r="KX311" s="118"/>
      <c r="KY311" s="118"/>
      <c r="KZ311" s="118"/>
      <c r="LA311" s="118"/>
      <c r="LB311" s="118"/>
      <c r="LC311" s="118"/>
      <c r="LD311" s="118"/>
      <c r="LE311" s="118"/>
      <c r="LF311" s="118"/>
      <c r="LG311" s="118"/>
      <c r="LH311" s="118"/>
      <c r="LI311" s="118"/>
      <c r="LJ311" s="118"/>
      <c r="LK311" s="118"/>
      <c r="LL311" s="118"/>
      <c r="LM311" s="118"/>
      <c r="LN311" s="118"/>
      <c r="LO311" s="118"/>
      <c r="LP311" s="118"/>
      <c r="LQ311" s="118"/>
      <c r="LR311" s="118"/>
      <c r="LS311" s="118"/>
      <c r="LT311" s="118"/>
      <c r="LU311" s="118"/>
      <c r="LV311" s="118"/>
      <c r="LW311" s="118"/>
      <c r="LX311" s="118"/>
      <c r="LY311" s="118"/>
      <c r="LZ311" s="118"/>
      <c r="MA311" s="118"/>
      <c r="MB311" s="118"/>
      <c r="MC311" s="118"/>
      <c r="MD311" s="118"/>
      <c r="ME311" s="118"/>
      <c r="MF311" s="118"/>
      <c r="MG311" s="118"/>
      <c r="MH311" s="118"/>
      <c r="MI311" s="118"/>
      <c r="MJ311" s="118"/>
      <c r="MK311" s="118"/>
      <c r="ML311" s="118"/>
      <c r="MM311" s="118"/>
      <c r="MN311" s="118"/>
      <c r="MO311" s="118"/>
      <c r="MP311" s="118"/>
      <c r="MQ311" s="118"/>
      <c r="MR311" s="118"/>
      <c r="MS311" s="118"/>
      <c r="MT311" s="118"/>
      <c r="MU311" s="118"/>
      <c r="MV311" s="118"/>
      <c r="MW311" s="118"/>
      <c r="MX311" s="118"/>
      <c r="MY311" s="118"/>
      <c r="MZ311" s="118"/>
      <c r="NA311" s="118"/>
      <c r="NB311" s="118"/>
      <c r="NC311" s="118"/>
      <c r="ND311" s="118"/>
      <c r="NE311" s="118"/>
      <c r="NF311" s="118"/>
      <c r="NG311" s="118"/>
      <c r="NH311" s="118"/>
      <c r="NI311" s="118"/>
      <c r="NJ311" s="118"/>
      <c r="NK311" s="118"/>
      <c r="NL311" s="118"/>
      <c r="NM311" s="118"/>
      <c r="NN311" s="118"/>
      <c r="NO311" s="118"/>
      <c r="NP311" s="118"/>
      <c r="NQ311" s="118"/>
      <c r="NR311" s="118"/>
      <c r="NS311" s="118"/>
      <c r="NT311" s="118"/>
      <c r="NU311" s="118"/>
      <c r="NV311" s="118"/>
      <c r="NW311" s="118"/>
      <c r="NX311" s="118"/>
      <c r="NY311" s="118"/>
      <c r="NZ311" s="118"/>
      <c r="OA311" s="118"/>
      <c r="OB311" s="118"/>
      <c r="OC311" s="118"/>
      <c r="OD311" s="118"/>
      <c r="OE311" s="118"/>
      <c r="OF311" s="118"/>
      <c r="OG311" s="118"/>
      <c r="OH311" s="118"/>
      <c r="OI311" s="118"/>
      <c r="OJ311" s="118"/>
      <c r="OK311" s="118"/>
      <c r="OL311" s="118"/>
      <c r="OM311" s="118"/>
      <c r="ON311" s="118"/>
      <c r="OO311" s="118"/>
      <c r="OP311" s="118"/>
      <c r="OQ311" s="118"/>
      <c r="OR311" s="118"/>
      <c r="OS311" s="118"/>
      <c r="OT311" s="118"/>
      <c r="OU311" s="118"/>
      <c r="OV311" s="118"/>
      <c r="OW311" s="118"/>
      <c r="OX311" s="118"/>
      <c r="OY311" s="118"/>
      <c r="OZ311" s="118"/>
      <c r="PA311" s="118"/>
      <c r="PB311" s="118"/>
      <c r="PC311" s="118"/>
      <c r="PD311" s="118"/>
      <c r="PE311" s="118"/>
      <c r="PF311" s="118"/>
      <c r="PG311" s="118"/>
      <c r="PH311" s="118"/>
      <c r="PI311" s="118"/>
      <c r="PJ311" s="118"/>
      <c r="PK311" s="118"/>
      <c r="PL311" s="118"/>
      <c r="PM311" s="118"/>
      <c r="PN311" s="118"/>
      <c r="PO311" s="118"/>
      <c r="PP311" s="118"/>
      <c r="PQ311" s="118"/>
      <c r="PR311" s="118"/>
      <c r="PS311" s="118"/>
      <c r="PT311" s="118"/>
      <c r="PU311" s="118"/>
      <c r="PV311" s="118"/>
      <c r="PW311" s="118"/>
      <c r="PX311" s="118"/>
      <c r="PY311" s="118"/>
      <c r="PZ311" s="118"/>
      <c r="QA311" s="118"/>
      <c r="QB311" s="118"/>
      <c r="QC311" s="118"/>
      <c r="QD311" s="118"/>
      <c r="QE311" s="118"/>
      <c r="QF311" s="118"/>
      <c r="QG311" s="118"/>
      <c r="QH311" s="118"/>
      <c r="QI311" s="118"/>
      <c r="QJ311" s="118"/>
      <c r="QK311" s="118"/>
      <c r="QL311" s="118"/>
      <c r="QM311" s="118"/>
      <c r="QN311" s="118"/>
      <c r="QO311" s="118"/>
      <c r="QP311" s="118"/>
      <c r="QQ311" s="118"/>
      <c r="QR311" s="118"/>
      <c r="QS311" s="118"/>
      <c r="QT311" s="118"/>
      <c r="QU311" s="118"/>
      <c r="QV311" s="118"/>
      <c r="QW311" s="118"/>
      <c r="QX311" s="118"/>
      <c r="QY311" s="118"/>
      <c r="QZ311" s="118"/>
      <c r="RA311" s="118"/>
      <c r="RB311" s="118"/>
      <c r="RC311" s="118"/>
      <c r="RD311" s="118"/>
      <c r="RE311" s="118"/>
      <c r="RF311" s="118"/>
      <c r="RG311" s="118"/>
      <c r="RH311" s="118"/>
      <c r="RI311" s="118"/>
      <c r="RJ311" s="118"/>
      <c r="RK311" s="118"/>
      <c r="RL311" s="118"/>
      <c r="RM311" s="118"/>
      <c r="RN311" s="118"/>
      <c r="RO311" s="118"/>
      <c r="RP311" s="118"/>
      <c r="RQ311" s="118"/>
      <c r="RR311" s="118"/>
      <c r="RS311" s="118"/>
      <c r="RT311" s="118"/>
      <c r="RU311" s="118"/>
      <c r="RV311" s="118"/>
      <c r="RW311" s="118"/>
      <c r="RX311" s="118"/>
      <c r="RY311" s="118"/>
      <c r="RZ311" s="118"/>
      <c r="SA311" s="118"/>
      <c r="SB311" s="118"/>
      <c r="SC311" s="118"/>
      <c r="SD311" s="118"/>
      <c r="SE311" s="118"/>
      <c r="SF311" s="118"/>
      <c r="SG311" s="118"/>
      <c r="SH311" s="118"/>
      <c r="SI311" s="118"/>
      <c r="SJ311" s="118"/>
      <c r="SK311" s="118"/>
      <c r="SL311" s="118"/>
      <c r="SM311" s="118"/>
      <c r="SN311" s="118"/>
      <c r="SO311" s="118"/>
      <c r="SP311" s="118"/>
      <c r="SQ311" s="118"/>
      <c r="SR311" s="118"/>
      <c r="SS311" s="118"/>
      <c r="ST311" s="118"/>
      <c r="SU311" s="118"/>
      <c r="SV311" s="118"/>
      <c r="SW311" s="118"/>
      <c r="SX311" s="118"/>
      <c r="SY311" s="118"/>
      <c r="SZ311" s="118"/>
      <c r="TA311" s="118"/>
      <c r="TB311" s="118"/>
      <c r="TC311" s="118"/>
      <c r="TD311" s="118"/>
      <c r="TE311" s="118"/>
      <c r="TF311" s="118"/>
      <c r="TG311" s="118"/>
      <c r="TH311" s="118"/>
      <c r="TI311" s="118"/>
      <c r="TJ311" s="118"/>
      <c r="TK311" s="118"/>
      <c r="TL311" s="118"/>
      <c r="TM311" s="118"/>
      <c r="TN311" s="118"/>
      <c r="TO311" s="118"/>
      <c r="TP311" s="118"/>
      <c r="TQ311" s="118"/>
      <c r="TR311" s="118"/>
      <c r="TS311" s="118"/>
      <c r="TT311" s="118"/>
      <c r="TU311" s="118"/>
      <c r="TV311" s="118"/>
      <c r="TW311" s="118"/>
      <c r="TX311" s="118"/>
      <c r="TY311" s="118"/>
      <c r="TZ311" s="118"/>
      <c r="UA311" s="118"/>
      <c r="UB311" s="118"/>
      <c r="UC311" s="118"/>
      <c r="UD311" s="118"/>
      <c r="UE311" s="118"/>
      <c r="UF311" s="118"/>
      <c r="UG311" s="118"/>
      <c r="UH311" s="118"/>
      <c r="UI311" s="118"/>
      <c r="UJ311" s="118"/>
      <c r="UK311" s="118"/>
      <c r="UL311" s="118"/>
      <c r="UM311" s="118"/>
      <c r="UN311" s="118"/>
      <c r="UO311" s="118"/>
      <c r="UP311" s="118"/>
      <c r="UQ311" s="118"/>
      <c r="UR311" s="118"/>
      <c r="US311" s="118"/>
      <c r="UT311" s="118"/>
      <c r="UU311" s="118"/>
      <c r="UV311" s="118"/>
      <c r="UW311" s="118"/>
      <c r="UX311" s="118"/>
      <c r="UY311" s="118"/>
      <c r="UZ311" s="118"/>
      <c r="VA311" s="118"/>
      <c r="VB311" s="118"/>
      <c r="VC311" s="118"/>
      <c r="VD311" s="118"/>
      <c r="VE311" s="118"/>
      <c r="VF311" s="118"/>
      <c r="VG311" s="118"/>
      <c r="VH311" s="118"/>
      <c r="VI311" s="118"/>
      <c r="VJ311" s="118"/>
      <c r="VK311" s="118"/>
      <c r="VL311" s="118"/>
      <c r="VM311" s="118"/>
      <c r="VN311" s="118"/>
      <c r="VO311" s="118"/>
      <c r="VP311" s="118"/>
      <c r="VQ311" s="118"/>
      <c r="VR311" s="118"/>
      <c r="VS311" s="118"/>
      <c r="VT311" s="118"/>
      <c r="VU311" s="118"/>
      <c r="VV311" s="118"/>
      <c r="VW311" s="118"/>
      <c r="VX311" s="118"/>
      <c r="VY311" s="118"/>
      <c r="VZ311" s="118"/>
      <c r="WA311" s="118"/>
      <c r="WB311" s="118"/>
      <c r="WC311" s="118"/>
      <c r="WD311" s="118"/>
      <c r="WE311" s="118"/>
      <c r="WF311" s="118"/>
      <c r="WG311" s="118"/>
      <c r="WH311" s="118"/>
      <c r="WI311" s="118"/>
      <c r="WJ311" s="118"/>
      <c r="WK311" s="118"/>
      <c r="WL311" s="118"/>
      <c r="WM311" s="118"/>
      <c r="WN311" s="118"/>
      <c r="WO311" s="118"/>
      <c r="WP311" s="118"/>
      <c r="WQ311" s="118"/>
      <c r="WR311" s="118"/>
      <c r="WS311" s="118"/>
      <c r="WT311" s="118"/>
      <c r="WU311" s="118"/>
      <c r="WV311" s="118"/>
      <c r="WW311" s="118"/>
      <c r="WX311" s="118"/>
      <c r="WY311" s="118"/>
      <c r="WZ311" s="118"/>
      <c r="XA311" s="118"/>
      <c r="XB311" s="118"/>
      <c r="XC311" s="118"/>
      <c r="XD311" s="118"/>
      <c r="XE311" s="118"/>
      <c r="XF311" s="118"/>
      <c r="XG311" s="118"/>
      <c r="XH311" s="118"/>
      <c r="XI311" s="118"/>
      <c r="XJ311" s="118"/>
      <c r="XK311" s="118"/>
      <c r="XL311" s="118"/>
      <c r="XM311" s="118"/>
      <c r="XN311" s="118"/>
      <c r="XO311" s="118"/>
      <c r="XP311" s="118"/>
      <c r="XQ311" s="118"/>
      <c r="XR311" s="118"/>
      <c r="XS311" s="118"/>
      <c r="XT311" s="118"/>
      <c r="XU311" s="118"/>
      <c r="XV311" s="118"/>
      <c r="XW311" s="118"/>
      <c r="XX311" s="118"/>
      <c r="XY311" s="118"/>
      <c r="XZ311" s="118"/>
      <c r="YA311" s="118"/>
      <c r="YB311" s="118"/>
      <c r="YC311" s="118"/>
      <c r="YD311" s="118"/>
      <c r="YE311" s="118"/>
      <c r="YF311" s="118"/>
      <c r="YG311" s="118"/>
      <c r="YH311" s="118"/>
      <c r="YI311" s="118"/>
      <c r="YJ311" s="118"/>
      <c r="YK311" s="118"/>
      <c r="YL311" s="118"/>
      <c r="YM311" s="118"/>
      <c r="YN311" s="118"/>
      <c r="YO311" s="118"/>
      <c r="YP311" s="118"/>
      <c r="YQ311" s="118"/>
      <c r="YR311" s="118"/>
      <c r="YS311" s="118"/>
      <c r="YT311" s="118"/>
      <c r="YU311" s="118"/>
      <c r="YV311" s="118"/>
      <c r="YW311" s="118"/>
      <c r="YX311" s="118"/>
      <c r="YY311" s="118"/>
      <c r="YZ311" s="118"/>
      <c r="ZA311" s="118"/>
      <c r="ZB311" s="118"/>
      <c r="ZC311" s="118"/>
      <c r="ZD311" s="118"/>
      <c r="ZE311" s="118"/>
      <c r="ZF311" s="118"/>
      <c r="ZG311" s="118"/>
      <c r="ZH311" s="118"/>
      <c r="ZI311" s="118"/>
      <c r="ZJ311" s="118"/>
      <c r="ZK311" s="118"/>
      <c r="ZL311" s="118"/>
      <c r="ZM311" s="118"/>
      <c r="ZN311" s="118"/>
      <c r="ZO311" s="118"/>
      <c r="ZP311" s="118"/>
      <c r="ZQ311" s="118"/>
      <c r="ZR311" s="118"/>
      <c r="ZS311" s="118"/>
      <c r="ZT311" s="118"/>
      <c r="ZU311" s="118"/>
      <c r="ZV311" s="118"/>
      <c r="ZW311" s="118"/>
      <c r="ZX311" s="118"/>
      <c r="ZY311" s="118"/>
      <c r="ZZ311" s="118"/>
      <c r="AAA311" s="118"/>
      <c r="AAB311" s="118"/>
      <c r="AAC311" s="118"/>
      <c r="AAD311" s="118"/>
      <c r="AAE311" s="118"/>
      <c r="AAF311" s="118"/>
      <c r="AAG311" s="118"/>
      <c r="AAH311" s="118"/>
      <c r="AAI311" s="118"/>
      <c r="AAJ311" s="118"/>
      <c r="AAK311" s="118"/>
      <c r="AAL311" s="118"/>
      <c r="AAM311" s="118"/>
      <c r="AAN311" s="118"/>
      <c r="AAO311" s="118"/>
      <c r="AAP311" s="118"/>
      <c r="AAQ311" s="118"/>
      <c r="AAR311" s="118"/>
      <c r="AAS311" s="118"/>
      <c r="AAT311" s="118"/>
      <c r="AAU311" s="118"/>
      <c r="AAV311" s="118"/>
      <c r="AAW311" s="118"/>
      <c r="AAX311" s="118"/>
      <c r="AAY311" s="118"/>
      <c r="AAZ311" s="118"/>
      <c r="ABA311" s="118"/>
      <c r="ABB311" s="118"/>
      <c r="ABC311" s="118"/>
      <c r="ABD311" s="118"/>
      <c r="ABE311" s="118"/>
      <c r="ABF311" s="118"/>
      <c r="ABG311" s="118"/>
      <c r="ABH311" s="118"/>
      <c r="ABI311" s="118"/>
      <c r="ABJ311" s="118"/>
      <c r="ABK311" s="118"/>
      <c r="ABL311" s="118"/>
      <c r="ABM311" s="118"/>
      <c r="ABN311" s="118"/>
      <c r="ABO311" s="118"/>
      <c r="ABP311" s="118"/>
      <c r="ABQ311" s="118"/>
      <c r="ABR311" s="118"/>
      <c r="ABS311" s="118"/>
      <c r="ABT311" s="118"/>
      <c r="ABU311" s="118"/>
      <c r="ABV311" s="118"/>
      <c r="ABW311" s="118"/>
      <c r="ABX311" s="118"/>
      <c r="ABY311" s="118"/>
      <c r="ABZ311" s="118"/>
      <c r="ACA311" s="118"/>
      <c r="ACB311" s="118"/>
      <c r="ACC311" s="118"/>
      <c r="ACD311" s="118"/>
      <c r="ACE311" s="118"/>
      <c r="ACF311" s="118"/>
      <c r="ACG311" s="118"/>
      <c r="ACH311" s="118"/>
      <c r="ACI311" s="118"/>
      <c r="ACJ311" s="118"/>
      <c r="ACK311" s="118"/>
      <c r="ACL311" s="118"/>
      <c r="ACM311" s="118"/>
      <c r="ACN311" s="118"/>
      <c r="ACO311" s="118"/>
      <c r="ACP311" s="118"/>
      <c r="ACQ311" s="118"/>
      <c r="ACR311" s="118"/>
      <c r="ACS311" s="118"/>
      <c r="ACT311" s="118"/>
      <c r="ACU311" s="118"/>
      <c r="ACV311" s="118"/>
      <c r="ACW311" s="118"/>
      <c r="ACX311" s="118"/>
      <c r="ACY311" s="118"/>
      <c r="ACZ311" s="118"/>
      <c r="ADA311" s="118"/>
      <c r="ADB311" s="118"/>
      <c r="ADC311" s="118"/>
      <c r="ADD311" s="118"/>
      <c r="ADE311" s="118"/>
      <c r="ADF311" s="118"/>
      <c r="ADG311" s="118"/>
      <c r="ADH311" s="118"/>
      <c r="ADI311" s="118"/>
      <c r="ADJ311" s="118"/>
      <c r="ADK311" s="118"/>
      <c r="ADL311" s="118"/>
      <c r="ADM311" s="118"/>
      <c r="ADN311" s="118"/>
      <c r="ADO311" s="118"/>
      <c r="ADP311" s="118"/>
      <c r="ADQ311" s="118"/>
      <c r="ADR311" s="118"/>
      <c r="ADS311" s="118"/>
      <c r="ADT311" s="118"/>
      <c r="ADU311" s="118"/>
      <c r="ADV311" s="118"/>
      <c r="ADW311" s="118"/>
      <c r="ADX311" s="118"/>
      <c r="ADY311" s="118"/>
      <c r="ADZ311" s="118"/>
      <c r="AEA311" s="118"/>
      <c r="AEB311" s="118"/>
      <c r="AEC311" s="118"/>
      <c r="AED311" s="118"/>
      <c r="AEE311" s="118"/>
      <c r="AEF311" s="118"/>
      <c r="AEG311" s="118"/>
      <c r="AEH311" s="118"/>
      <c r="AEI311" s="118"/>
      <c r="AEJ311" s="118"/>
      <c r="AEK311" s="118"/>
      <c r="AEL311" s="118"/>
      <c r="AEM311" s="118"/>
      <c r="AEN311" s="118"/>
      <c r="AEO311" s="118"/>
      <c r="AEP311" s="118"/>
      <c r="AEQ311" s="118"/>
      <c r="AER311" s="118"/>
      <c r="AES311" s="118"/>
      <c r="AET311" s="118"/>
      <c r="AEU311" s="118"/>
      <c r="AEV311" s="118"/>
      <c r="AEW311" s="118"/>
      <c r="AEX311" s="118"/>
      <c r="AEY311" s="118"/>
      <c r="AEZ311" s="118"/>
      <c r="AFA311" s="118"/>
      <c r="AFB311" s="118"/>
      <c r="AFC311" s="118"/>
      <c r="AFD311" s="118"/>
      <c r="AFE311" s="118"/>
      <c r="AFF311" s="118"/>
      <c r="AFG311" s="118"/>
      <c r="AFH311" s="118"/>
      <c r="AFI311" s="118"/>
      <c r="AFJ311" s="118"/>
      <c r="AFK311" s="118"/>
      <c r="AFL311" s="118"/>
      <c r="AFM311" s="118"/>
      <c r="AFN311" s="118"/>
      <c r="AFO311" s="118"/>
      <c r="AFP311" s="118"/>
      <c r="AFQ311" s="118"/>
      <c r="AFR311" s="118"/>
      <c r="AFS311" s="118"/>
      <c r="AFT311" s="118"/>
      <c r="AFU311" s="118"/>
      <c r="AFV311" s="118"/>
      <c r="AFW311" s="118"/>
      <c r="AFX311" s="118"/>
      <c r="AFY311" s="118"/>
      <c r="AFZ311" s="118"/>
      <c r="AGA311" s="118"/>
      <c r="AGB311" s="118"/>
      <c r="AGC311" s="118"/>
      <c r="AGD311" s="118"/>
      <c r="AGE311" s="118"/>
      <c r="AGF311" s="118"/>
      <c r="AGG311" s="118"/>
      <c r="AGH311" s="118"/>
      <c r="AGI311" s="118"/>
      <c r="AGJ311" s="118"/>
      <c r="AGK311" s="118"/>
      <c r="AGL311" s="118"/>
      <c r="AGM311" s="118"/>
      <c r="AGN311" s="118"/>
      <c r="AGO311" s="118"/>
      <c r="AGP311" s="118"/>
      <c r="AGQ311" s="118"/>
      <c r="AGR311" s="118"/>
      <c r="AGS311" s="118"/>
      <c r="AGT311" s="118"/>
      <c r="AGU311" s="118"/>
      <c r="AGV311" s="118"/>
      <c r="AGW311" s="118"/>
      <c r="AGX311" s="118"/>
      <c r="AGY311" s="118"/>
      <c r="AGZ311" s="118"/>
      <c r="AHA311" s="118"/>
      <c r="AHB311" s="118"/>
      <c r="AHC311" s="118"/>
      <c r="AHD311" s="118"/>
      <c r="AHE311" s="118"/>
      <c r="AHF311" s="118"/>
      <c r="AHG311" s="118"/>
      <c r="AHH311" s="118"/>
      <c r="AHI311" s="118"/>
      <c r="AHJ311" s="118"/>
      <c r="AHK311" s="118"/>
      <c r="AHL311" s="118"/>
      <c r="AHM311" s="118"/>
      <c r="AHN311" s="118"/>
      <c r="AHO311" s="118"/>
      <c r="AHP311" s="118"/>
      <c r="AHQ311" s="118"/>
      <c r="AHR311" s="118"/>
      <c r="AHS311" s="118"/>
      <c r="AHT311" s="118"/>
      <c r="AHU311" s="118"/>
      <c r="AHV311" s="118"/>
      <c r="AHW311" s="118"/>
      <c r="AHX311" s="118"/>
      <c r="AHY311" s="118"/>
      <c r="AHZ311" s="118"/>
      <c r="AIA311" s="118"/>
      <c r="AIB311" s="118"/>
      <c r="AIC311" s="118"/>
      <c r="AID311" s="118"/>
      <c r="AIE311" s="118"/>
      <c r="AIF311" s="118"/>
      <c r="AIG311" s="118"/>
      <c r="AIH311" s="118"/>
      <c r="AII311" s="118"/>
      <c r="AIJ311" s="118"/>
      <c r="AIK311" s="118"/>
      <c r="AIL311" s="118"/>
      <c r="AIM311" s="118"/>
      <c r="AIN311" s="118"/>
      <c r="AIO311" s="118"/>
      <c r="AIP311" s="118"/>
      <c r="AIQ311" s="118"/>
      <c r="AIR311" s="118"/>
      <c r="AIS311" s="118"/>
      <c r="AIT311" s="118"/>
      <c r="AIU311" s="118"/>
      <c r="AIV311" s="118"/>
      <c r="AIW311" s="118"/>
      <c r="AIX311" s="118"/>
      <c r="AIY311" s="118"/>
      <c r="AIZ311" s="118"/>
      <c r="AJA311" s="118"/>
      <c r="AJB311" s="118"/>
      <c r="AJC311" s="118"/>
      <c r="AJD311" s="118"/>
      <c r="AJE311" s="118"/>
      <c r="AJF311" s="118"/>
      <c r="AJG311" s="118"/>
      <c r="AJH311" s="118"/>
      <c r="AJI311" s="118"/>
      <c r="AJJ311" s="118"/>
      <c r="AJK311" s="118"/>
      <c r="AJL311" s="118"/>
      <c r="AJM311" s="118"/>
      <c r="AJN311" s="118"/>
      <c r="AJO311" s="118"/>
      <c r="AJP311" s="118"/>
      <c r="AJQ311" s="118"/>
      <c r="AJR311" s="118"/>
      <c r="AJS311" s="118"/>
      <c r="AJT311" s="118"/>
      <c r="AJU311" s="118"/>
      <c r="AJV311" s="118"/>
      <c r="AJW311" s="118"/>
      <c r="AJX311" s="118"/>
      <c r="AJY311" s="118"/>
      <c r="AJZ311" s="118"/>
      <c r="AKA311" s="118"/>
      <c r="AKB311" s="118"/>
      <c r="AKC311" s="118"/>
      <c r="AKD311" s="118"/>
      <c r="AKE311" s="118"/>
      <c r="AKF311" s="118"/>
      <c r="AKG311" s="118"/>
      <c r="AKH311" s="118"/>
      <c r="AKI311" s="118"/>
      <c r="AKJ311" s="118"/>
      <c r="AKK311" s="118"/>
      <c r="AKL311" s="118"/>
      <c r="AKM311" s="118"/>
      <c r="AKN311" s="118"/>
      <c r="AKO311" s="118"/>
      <c r="AKP311" s="118"/>
      <c r="AKQ311" s="118"/>
      <c r="AKR311" s="118"/>
      <c r="AKS311" s="118"/>
      <c r="AKT311" s="118"/>
      <c r="AKU311" s="118"/>
      <c r="AKV311" s="118"/>
      <c r="AKW311" s="118"/>
      <c r="AKX311" s="118"/>
      <c r="AKY311" s="118"/>
      <c r="AKZ311" s="118"/>
      <c r="ALA311" s="118"/>
      <c r="ALB311" s="118"/>
      <c r="ALC311" s="118"/>
      <c r="ALD311" s="118"/>
      <c r="ALE311" s="118"/>
      <c r="ALF311" s="118"/>
      <c r="ALG311" s="118"/>
      <c r="ALH311" s="118"/>
      <c r="ALI311" s="118"/>
      <c r="ALJ311" s="118"/>
      <c r="ALK311" s="118"/>
      <c r="ALL311" s="118"/>
      <c r="ALM311" s="118"/>
      <c r="ALN311" s="118"/>
      <c r="ALO311" s="118"/>
      <c r="ALP311" s="118"/>
      <c r="ALQ311" s="118"/>
      <c r="ALR311" s="118"/>
      <c r="ALS311" s="118"/>
      <c r="ALT311" s="118"/>
      <c r="ALU311" s="118"/>
      <c r="ALV311" s="118"/>
      <c r="ALW311" s="118"/>
      <c r="ALX311" s="118"/>
      <c r="ALY311" s="118"/>
      <c r="ALZ311" s="118"/>
      <c r="AMA311" s="118"/>
      <c r="AMB311" s="118"/>
      <c r="AMC311" s="118"/>
      <c r="AMD311" s="118"/>
      <c r="AME311" s="118"/>
      <c r="AMF311" s="118"/>
      <c r="AMG311" s="118"/>
      <c r="AMH311" s="118"/>
    </row>
    <row r="312" spans="1:1022" x14ac:dyDescent="0.25">
      <c r="A312" s="242" t="s">
        <v>6203</v>
      </c>
      <c r="B312" s="163">
        <v>311</v>
      </c>
      <c r="C312" s="224" t="s">
        <v>24970</v>
      </c>
      <c r="D312" s="179" t="s">
        <v>6204</v>
      </c>
      <c r="E312" s="429"/>
      <c r="F312" s="200">
        <v>4</v>
      </c>
      <c r="G312" s="180"/>
      <c r="H312" s="180"/>
      <c r="I312" s="319">
        <v>424.8</v>
      </c>
      <c r="J312" s="344"/>
      <c r="K312" s="65"/>
      <c r="L312" s="65">
        <v>1</v>
      </c>
      <c r="M312" s="140"/>
      <c r="N312" s="140"/>
      <c r="O312" s="140"/>
      <c r="P312" s="140"/>
      <c r="Q312" s="140"/>
      <c r="R312" s="140"/>
      <c r="S312" s="65"/>
      <c r="T312" s="65"/>
      <c r="U312" s="140"/>
      <c r="V312" s="219">
        <f t="shared" si="171"/>
        <v>100</v>
      </c>
      <c r="W312" s="219">
        <f t="shared" si="163"/>
        <v>100</v>
      </c>
      <c r="X312" s="219">
        <f t="shared" si="172"/>
        <v>100</v>
      </c>
      <c r="Y312" s="219">
        <f t="shared" si="178"/>
        <v>100</v>
      </c>
      <c r="Z312" s="219">
        <f t="shared" si="179"/>
        <v>100</v>
      </c>
      <c r="AA312" s="220">
        <f t="shared" si="182"/>
        <v>100</v>
      </c>
      <c r="AB312" s="220">
        <f t="shared" si="181"/>
        <v>100</v>
      </c>
      <c r="AC312" s="220">
        <f t="shared" si="180"/>
        <v>100</v>
      </c>
      <c r="AD312" s="416">
        <f t="shared" si="177"/>
        <v>1</v>
      </c>
      <c r="AE312" s="416">
        <f t="shared" si="183"/>
        <v>100</v>
      </c>
      <c r="AF312" s="212">
        <f t="shared" si="173"/>
        <v>100</v>
      </c>
      <c r="AG312" s="212">
        <f t="shared" si="174"/>
        <v>100</v>
      </c>
      <c r="AH312" s="212">
        <f t="shared" si="175"/>
        <v>100</v>
      </c>
      <c r="AI312" s="212">
        <f t="shared" si="176"/>
        <v>100</v>
      </c>
      <c r="AJ312" s="231"/>
      <c r="AK312" s="258"/>
      <c r="AL312" s="135">
        <v>2</v>
      </c>
      <c r="AM312" s="214"/>
      <c r="AN312" s="118"/>
      <c r="AO312" s="118"/>
      <c r="AP312" s="118"/>
      <c r="AQ312" s="167" t="s">
        <v>27531</v>
      </c>
      <c r="AR312" s="118"/>
      <c r="AS312" s="118"/>
      <c r="AT312" s="118"/>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8"/>
      <c r="CI312" s="118"/>
      <c r="CJ312" s="118"/>
      <c r="CK312" s="118"/>
      <c r="CL312" s="118"/>
      <c r="CM312" s="118"/>
      <c r="CN312" s="118"/>
      <c r="CO312" s="118"/>
      <c r="CP312" s="118"/>
      <c r="CQ312" s="118"/>
      <c r="CR312" s="118"/>
      <c r="CS312" s="118"/>
      <c r="CT312" s="118"/>
      <c r="CU312" s="118"/>
      <c r="CV312" s="118"/>
      <c r="CW312" s="118"/>
      <c r="CX312" s="118"/>
      <c r="CY312" s="118"/>
      <c r="CZ312" s="118"/>
      <c r="DA312" s="118"/>
      <c r="DB312" s="118"/>
      <c r="DC312" s="118"/>
      <c r="DD312" s="118"/>
      <c r="DE312" s="118"/>
      <c r="DF312" s="118"/>
      <c r="DG312" s="118"/>
      <c r="DH312" s="118"/>
      <c r="DI312" s="118"/>
      <c r="DJ312" s="118"/>
      <c r="DK312" s="118"/>
      <c r="DL312" s="118"/>
      <c r="DM312" s="118"/>
      <c r="DN312" s="118"/>
      <c r="DO312" s="118"/>
      <c r="DP312" s="118"/>
      <c r="DQ312" s="118"/>
      <c r="DR312" s="118"/>
      <c r="DS312" s="118"/>
      <c r="DT312" s="118"/>
      <c r="DU312" s="118"/>
      <c r="DV312" s="118"/>
      <c r="DW312" s="118"/>
      <c r="DX312" s="118"/>
      <c r="DY312" s="118"/>
      <c r="DZ312" s="118"/>
      <c r="EA312" s="118"/>
      <c r="EB312" s="118"/>
      <c r="EC312" s="118"/>
      <c r="ED312" s="118"/>
      <c r="EE312" s="118"/>
      <c r="EF312" s="118"/>
      <c r="EG312" s="118"/>
      <c r="EH312" s="118"/>
      <c r="EI312" s="118"/>
      <c r="EJ312" s="118"/>
      <c r="EK312" s="118"/>
      <c r="EL312" s="118"/>
      <c r="EM312" s="118"/>
      <c r="EN312" s="118"/>
      <c r="EO312" s="118"/>
      <c r="EP312" s="118"/>
      <c r="EQ312" s="118"/>
      <c r="ER312" s="118"/>
      <c r="ES312" s="118"/>
      <c r="ET312" s="118"/>
      <c r="EU312" s="118"/>
      <c r="EV312" s="118"/>
      <c r="EW312" s="118"/>
      <c r="EX312" s="118"/>
      <c r="EY312" s="118"/>
      <c r="EZ312" s="118"/>
      <c r="FA312" s="118"/>
      <c r="FB312" s="118"/>
      <c r="FC312" s="118"/>
      <c r="FD312" s="118"/>
      <c r="FE312" s="118"/>
      <c r="FF312" s="118"/>
      <c r="FG312" s="118"/>
      <c r="FH312" s="118"/>
      <c r="FI312" s="118"/>
      <c r="FJ312" s="118"/>
      <c r="FK312" s="118"/>
      <c r="FL312" s="118"/>
      <c r="FM312" s="118"/>
      <c r="FN312" s="118"/>
      <c r="FO312" s="118"/>
      <c r="FP312" s="118"/>
      <c r="FQ312" s="118"/>
      <c r="FR312" s="118"/>
      <c r="FS312" s="118"/>
      <c r="FT312" s="118"/>
      <c r="FU312" s="118"/>
      <c r="FV312" s="118"/>
      <c r="FW312" s="118"/>
      <c r="FX312" s="118"/>
      <c r="FY312" s="118"/>
      <c r="FZ312" s="118"/>
      <c r="GA312" s="118"/>
      <c r="GB312" s="118"/>
      <c r="GC312" s="118"/>
      <c r="GD312" s="118"/>
      <c r="GE312" s="118"/>
      <c r="GF312" s="118"/>
      <c r="GG312" s="118"/>
      <c r="GH312" s="118"/>
      <c r="GI312" s="118"/>
      <c r="GJ312" s="118"/>
      <c r="GK312" s="118"/>
      <c r="GL312" s="118"/>
      <c r="GM312" s="118"/>
      <c r="GN312" s="118"/>
      <c r="GO312" s="118"/>
      <c r="GP312" s="118"/>
      <c r="GQ312" s="118"/>
      <c r="GR312" s="118"/>
      <c r="GS312" s="118"/>
      <c r="GT312" s="118"/>
      <c r="GU312" s="118"/>
      <c r="GV312" s="118"/>
      <c r="GW312" s="118"/>
      <c r="GX312" s="118"/>
      <c r="GY312" s="118"/>
      <c r="GZ312" s="118"/>
      <c r="HA312" s="118"/>
      <c r="HB312" s="118"/>
      <c r="HC312" s="118"/>
      <c r="HD312" s="118"/>
      <c r="HE312" s="118"/>
      <c r="HF312" s="118"/>
      <c r="HG312" s="118"/>
      <c r="HH312" s="118"/>
      <c r="HI312" s="118"/>
      <c r="HJ312" s="118"/>
      <c r="HK312" s="118"/>
      <c r="HL312" s="118"/>
      <c r="HM312" s="118"/>
      <c r="HN312" s="118"/>
      <c r="HO312" s="118"/>
      <c r="HP312" s="118"/>
      <c r="HQ312" s="118"/>
      <c r="HR312" s="118"/>
      <c r="HS312" s="118"/>
      <c r="HT312" s="118"/>
      <c r="HU312" s="118"/>
      <c r="HV312" s="118"/>
      <c r="HW312" s="118"/>
      <c r="HX312" s="118"/>
      <c r="HY312" s="118"/>
      <c r="HZ312" s="118"/>
      <c r="IA312" s="118"/>
      <c r="IB312" s="118"/>
      <c r="IC312" s="118"/>
      <c r="ID312" s="118"/>
      <c r="IE312" s="118"/>
      <c r="IF312" s="118"/>
      <c r="IG312" s="118"/>
      <c r="IH312" s="118"/>
      <c r="II312" s="118"/>
      <c r="IJ312" s="118"/>
      <c r="IK312" s="118"/>
      <c r="IL312" s="118"/>
      <c r="IM312" s="118"/>
      <c r="IN312" s="118"/>
      <c r="IO312" s="118"/>
      <c r="IP312" s="118"/>
      <c r="IQ312" s="118"/>
      <c r="IR312" s="118"/>
      <c r="IS312" s="118"/>
      <c r="IT312" s="118"/>
      <c r="IU312" s="118"/>
      <c r="IV312" s="118"/>
      <c r="IW312" s="118"/>
      <c r="IX312" s="118"/>
      <c r="IY312" s="118"/>
      <c r="IZ312" s="118"/>
      <c r="JA312" s="118"/>
      <c r="JB312" s="118"/>
      <c r="JC312" s="118"/>
      <c r="JD312" s="118"/>
      <c r="JE312" s="118"/>
      <c r="JF312" s="118"/>
      <c r="JG312" s="118"/>
      <c r="JH312" s="118"/>
      <c r="JI312" s="118"/>
      <c r="JJ312" s="118"/>
      <c r="JK312" s="118"/>
      <c r="JL312" s="118"/>
      <c r="JM312" s="118"/>
      <c r="JN312" s="118"/>
      <c r="JO312" s="118"/>
      <c r="JP312" s="118"/>
      <c r="JQ312" s="118"/>
      <c r="JR312" s="118"/>
      <c r="JS312" s="118"/>
      <c r="JT312" s="118"/>
      <c r="JU312" s="118"/>
      <c r="JV312" s="118"/>
      <c r="JW312" s="118"/>
      <c r="JX312" s="118"/>
      <c r="JY312" s="118"/>
      <c r="JZ312" s="118"/>
      <c r="KA312" s="118"/>
      <c r="KB312" s="118"/>
      <c r="KC312" s="118"/>
      <c r="KD312" s="118"/>
      <c r="KE312" s="118"/>
      <c r="KF312" s="118"/>
      <c r="KG312" s="118"/>
      <c r="KH312" s="118"/>
      <c r="KI312" s="118"/>
      <c r="KJ312" s="118"/>
      <c r="KK312" s="118"/>
      <c r="KL312" s="118"/>
      <c r="KM312" s="118"/>
      <c r="KN312" s="118"/>
      <c r="KO312" s="118"/>
      <c r="KP312" s="118"/>
      <c r="KQ312" s="118"/>
      <c r="KR312" s="118"/>
      <c r="KS312" s="118"/>
      <c r="KT312" s="118"/>
      <c r="KU312" s="118"/>
      <c r="KV312" s="118"/>
      <c r="KW312" s="118"/>
      <c r="KX312" s="118"/>
      <c r="KY312" s="118"/>
      <c r="KZ312" s="118"/>
      <c r="LA312" s="118"/>
      <c r="LB312" s="118"/>
      <c r="LC312" s="118"/>
      <c r="LD312" s="118"/>
      <c r="LE312" s="118"/>
      <c r="LF312" s="118"/>
      <c r="LG312" s="118"/>
      <c r="LH312" s="118"/>
      <c r="LI312" s="118"/>
      <c r="LJ312" s="118"/>
      <c r="LK312" s="118"/>
      <c r="LL312" s="118"/>
      <c r="LM312" s="118"/>
      <c r="LN312" s="118"/>
      <c r="LO312" s="118"/>
      <c r="LP312" s="118"/>
      <c r="LQ312" s="118"/>
      <c r="LR312" s="118"/>
      <c r="LS312" s="118"/>
      <c r="LT312" s="118"/>
      <c r="LU312" s="118"/>
      <c r="LV312" s="118"/>
      <c r="LW312" s="118"/>
      <c r="LX312" s="118"/>
      <c r="LY312" s="118"/>
      <c r="LZ312" s="118"/>
      <c r="MA312" s="118"/>
      <c r="MB312" s="118"/>
      <c r="MC312" s="118"/>
      <c r="MD312" s="118"/>
      <c r="ME312" s="118"/>
      <c r="MF312" s="118"/>
      <c r="MG312" s="118"/>
      <c r="MH312" s="118"/>
      <c r="MI312" s="118"/>
      <c r="MJ312" s="118"/>
      <c r="MK312" s="118"/>
      <c r="ML312" s="118"/>
      <c r="MM312" s="118"/>
      <c r="MN312" s="118"/>
      <c r="MO312" s="118"/>
      <c r="MP312" s="118"/>
      <c r="MQ312" s="118"/>
      <c r="MR312" s="118"/>
      <c r="MS312" s="118"/>
      <c r="MT312" s="118"/>
      <c r="MU312" s="118"/>
      <c r="MV312" s="118"/>
      <c r="MW312" s="118"/>
      <c r="MX312" s="118"/>
      <c r="MY312" s="118"/>
      <c r="MZ312" s="118"/>
      <c r="NA312" s="118"/>
      <c r="NB312" s="118"/>
      <c r="NC312" s="118"/>
      <c r="ND312" s="118"/>
      <c r="NE312" s="118"/>
      <c r="NF312" s="118"/>
      <c r="NG312" s="118"/>
      <c r="NH312" s="118"/>
      <c r="NI312" s="118"/>
      <c r="NJ312" s="118"/>
      <c r="NK312" s="118"/>
      <c r="NL312" s="118"/>
      <c r="NM312" s="118"/>
      <c r="NN312" s="118"/>
      <c r="NO312" s="118"/>
      <c r="NP312" s="118"/>
      <c r="NQ312" s="118"/>
      <c r="NR312" s="118"/>
      <c r="NS312" s="118"/>
      <c r="NT312" s="118"/>
      <c r="NU312" s="118"/>
      <c r="NV312" s="118"/>
      <c r="NW312" s="118"/>
      <c r="NX312" s="118"/>
      <c r="NY312" s="118"/>
      <c r="NZ312" s="118"/>
      <c r="OA312" s="118"/>
      <c r="OB312" s="118"/>
      <c r="OC312" s="118"/>
      <c r="OD312" s="118"/>
      <c r="OE312" s="118"/>
      <c r="OF312" s="118"/>
      <c r="OG312" s="118"/>
      <c r="OH312" s="118"/>
      <c r="OI312" s="118"/>
      <c r="OJ312" s="118"/>
      <c r="OK312" s="118"/>
      <c r="OL312" s="118"/>
      <c r="OM312" s="118"/>
      <c r="ON312" s="118"/>
      <c r="OO312" s="118"/>
      <c r="OP312" s="118"/>
      <c r="OQ312" s="118"/>
      <c r="OR312" s="118"/>
      <c r="OS312" s="118"/>
      <c r="OT312" s="118"/>
      <c r="OU312" s="118"/>
      <c r="OV312" s="118"/>
      <c r="OW312" s="118"/>
      <c r="OX312" s="118"/>
      <c r="OY312" s="118"/>
      <c r="OZ312" s="118"/>
      <c r="PA312" s="118"/>
      <c r="PB312" s="118"/>
      <c r="PC312" s="118"/>
      <c r="PD312" s="118"/>
      <c r="PE312" s="118"/>
      <c r="PF312" s="118"/>
      <c r="PG312" s="118"/>
      <c r="PH312" s="118"/>
      <c r="PI312" s="118"/>
      <c r="PJ312" s="118"/>
      <c r="PK312" s="118"/>
      <c r="PL312" s="118"/>
      <c r="PM312" s="118"/>
      <c r="PN312" s="118"/>
      <c r="PO312" s="118"/>
      <c r="PP312" s="118"/>
      <c r="PQ312" s="118"/>
      <c r="PR312" s="118"/>
      <c r="PS312" s="118"/>
      <c r="PT312" s="118"/>
      <c r="PU312" s="118"/>
      <c r="PV312" s="118"/>
      <c r="PW312" s="118"/>
      <c r="PX312" s="118"/>
      <c r="PY312" s="118"/>
      <c r="PZ312" s="118"/>
      <c r="QA312" s="118"/>
      <c r="QB312" s="118"/>
      <c r="QC312" s="118"/>
      <c r="QD312" s="118"/>
      <c r="QE312" s="118"/>
      <c r="QF312" s="118"/>
      <c r="QG312" s="118"/>
      <c r="QH312" s="118"/>
      <c r="QI312" s="118"/>
      <c r="QJ312" s="118"/>
      <c r="QK312" s="118"/>
      <c r="QL312" s="118"/>
      <c r="QM312" s="118"/>
      <c r="QN312" s="118"/>
      <c r="QO312" s="118"/>
      <c r="QP312" s="118"/>
      <c r="QQ312" s="118"/>
      <c r="QR312" s="118"/>
      <c r="QS312" s="118"/>
      <c r="QT312" s="118"/>
      <c r="QU312" s="118"/>
      <c r="QV312" s="118"/>
      <c r="QW312" s="118"/>
      <c r="QX312" s="118"/>
      <c r="QY312" s="118"/>
      <c r="QZ312" s="118"/>
      <c r="RA312" s="118"/>
      <c r="RB312" s="118"/>
      <c r="RC312" s="118"/>
      <c r="RD312" s="118"/>
      <c r="RE312" s="118"/>
      <c r="RF312" s="118"/>
      <c r="RG312" s="118"/>
      <c r="RH312" s="118"/>
      <c r="RI312" s="118"/>
      <c r="RJ312" s="118"/>
      <c r="RK312" s="118"/>
      <c r="RL312" s="118"/>
      <c r="RM312" s="118"/>
      <c r="RN312" s="118"/>
      <c r="RO312" s="118"/>
      <c r="RP312" s="118"/>
      <c r="RQ312" s="118"/>
      <c r="RR312" s="118"/>
      <c r="RS312" s="118"/>
      <c r="RT312" s="118"/>
      <c r="RU312" s="118"/>
      <c r="RV312" s="118"/>
      <c r="RW312" s="118"/>
      <c r="RX312" s="118"/>
      <c r="RY312" s="118"/>
      <c r="RZ312" s="118"/>
      <c r="SA312" s="118"/>
      <c r="SB312" s="118"/>
      <c r="SC312" s="118"/>
      <c r="SD312" s="118"/>
      <c r="SE312" s="118"/>
      <c r="SF312" s="118"/>
      <c r="SG312" s="118"/>
      <c r="SH312" s="118"/>
      <c r="SI312" s="118"/>
      <c r="SJ312" s="118"/>
      <c r="SK312" s="118"/>
      <c r="SL312" s="118"/>
      <c r="SM312" s="118"/>
      <c r="SN312" s="118"/>
      <c r="SO312" s="118"/>
      <c r="SP312" s="118"/>
      <c r="SQ312" s="118"/>
      <c r="SR312" s="118"/>
      <c r="SS312" s="118"/>
      <c r="ST312" s="118"/>
      <c r="SU312" s="118"/>
      <c r="SV312" s="118"/>
      <c r="SW312" s="118"/>
      <c r="SX312" s="118"/>
      <c r="SY312" s="118"/>
      <c r="SZ312" s="118"/>
      <c r="TA312" s="118"/>
      <c r="TB312" s="118"/>
      <c r="TC312" s="118"/>
      <c r="TD312" s="118"/>
      <c r="TE312" s="118"/>
      <c r="TF312" s="118"/>
      <c r="TG312" s="118"/>
      <c r="TH312" s="118"/>
      <c r="TI312" s="118"/>
      <c r="TJ312" s="118"/>
      <c r="TK312" s="118"/>
      <c r="TL312" s="118"/>
      <c r="TM312" s="118"/>
      <c r="TN312" s="118"/>
      <c r="TO312" s="118"/>
      <c r="TP312" s="118"/>
      <c r="TQ312" s="118"/>
      <c r="TR312" s="118"/>
      <c r="TS312" s="118"/>
      <c r="TT312" s="118"/>
      <c r="TU312" s="118"/>
      <c r="TV312" s="118"/>
      <c r="TW312" s="118"/>
      <c r="TX312" s="118"/>
      <c r="TY312" s="118"/>
      <c r="TZ312" s="118"/>
      <c r="UA312" s="118"/>
      <c r="UB312" s="118"/>
      <c r="UC312" s="118"/>
      <c r="UD312" s="118"/>
      <c r="UE312" s="118"/>
      <c r="UF312" s="118"/>
      <c r="UG312" s="118"/>
      <c r="UH312" s="118"/>
      <c r="UI312" s="118"/>
      <c r="UJ312" s="118"/>
      <c r="UK312" s="118"/>
      <c r="UL312" s="118"/>
      <c r="UM312" s="118"/>
      <c r="UN312" s="118"/>
      <c r="UO312" s="118"/>
      <c r="UP312" s="118"/>
      <c r="UQ312" s="118"/>
      <c r="UR312" s="118"/>
      <c r="US312" s="118"/>
      <c r="UT312" s="118"/>
      <c r="UU312" s="118"/>
      <c r="UV312" s="118"/>
      <c r="UW312" s="118"/>
      <c r="UX312" s="118"/>
      <c r="UY312" s="118"/>
      <c r="UZ312" s="118"/>
      <c r="VA312" s="118"/>
      <c r="VB312" s="118"/>
      <c r="VC312" s="118"/>
      <c r="VD312" s="118"/>
      <c r="VE312" s="118"/>
      <c r="VF312" s="118"/>
      <c r="VG312" s="118"/>
      <c r="VH312" s="118"/>
      <c r="VI312" s="118"/>
      <c r="VJ312" s="118"/>
      <c r="VK312" s="118"/>
      <c r="VL312" s="118"/>
      <c r="VM312" s="118"/>
      <c r="VN312" s="118"/>
      <c r="VO312" s="118"/>
      <c r="VP312" s="118"/>
      <c r="VQ312" s="118"/>
      <c r="VR312" s="118"/>
      <c r="VS312" s="118"/>
      <c r="VT312" s="118"/>
      <c r="VU312" s="118"/>
      <c r="VV312" s="118"/>
      <c r="VW312" s="118"/>
      <c r="VX312" s="118"/>
      <c r="VY312" s="118"/>
      <c r="VZ312" s="118"/>
      <c r="WA312" s="118"/>
      <c r="WB312" s="118"/>
      <c r="WC312" s="118"/>
      <c r="WD312" s="118"/>
      <c r="WE312" s="118"/>
      <c r="WF312" s="118"/>
      <c r="WG312" s="118"/>
      <c r="WH312" s="118"/>
      <c r="WI312" s="118"/>
      <c r="WJ312" s="118"/>
      <c r="WK312" s="118"/>
      <c r="WL312" s="118"/>
      <c r="WM312" s="118"/>
      <c r="WN312" s="118"/>
      <c r="WO312" s="118"/>
      <c r="WP312" s="118"/>
      <c r="WQ312" s="118"/>
      <c r="WR312" s="118"/>
      <c r="WS312" s="118"/>
      <c r="WT312" s="118"/>
      <c r="WU312" s="118"/>
      <c r="WV312" s="118"/>
      <c r="WW312" s="118"/>
      <c r="WX312" s="118"/>
      <c r="WY312" s="118"/>
      <c r="WZ312" s="118"/>
      <c r="XA312" s="118"/>
      <c r="XB312" s="118"/>
      <c r="XC312" s="118"/>
      <c r="XD312" s="118"/>
      <c r="XE312" s="118"/>
      <c r="XF312" s="118"/>
      <c r="XG312" s="118"/>
      <c r="XH312" s="118"/>
      <c r="XI312" s="118"/>
      <c r="XJ312" s="118"/>
      <c r="XK312" s="118"/>
      <c r="XL312" s="118"/>
      <c r="XM312" s="118"/>
      <c r="XN312" s="118"/>
      <c r="XO312" s="118"/>
      <c r="XP312" s="118"/>
      <c r="XQ312" s="118"/>
      <c r="XR312" s="118"/>
      <c r="XS312" s="118"/>
      <c r="XT312" s="118"/>
      <c r="XU312" s="118"/>
      <c r="XV312" s="118"/>
      <c r="XW312" s="118"/>
      <c r="XX312" s="118"/>
      <c r="XY312" s="118"/>
      <c r="XZ312" s="118"/>
      <c r="YA312" s="118"/>
      <c r="YB312" s="118"/>
      <c r="YC312" s="118"/>
      <c r="YD312" s="118"/>
      <c r="YE312" s="118"/>
      <c r="YF312" s="118"/>
      <c r="YG312" s="118"/>
      <c r="YH312" s="118"/>
      <c r="YI312" s="118"/>
      <c r="YJ312" s="118"/>
      <c r="YK312" s="118"/>
      <c r="YL312" s="118"/>
      <c r="YM312" s="118"/>
      <c r="YN312" s="118"/>
      <c r="YO312" s="118"/>
      <c r="YP312" s="118"/>
      <c r="YQ312" s="118"/>
      <c r="YR312" s="118"/>
      <c r="YS312" s="118"/>
      <c r="YT312" s="118"/>
      <c r="YU312" s="118"/>
      <c r="YV312" s="118"/>
      <c r="YW312" s="118"/>
      <c r="YX312" s="118"/>
      <c r="YY312" s="118"/>
      <c r="YZ312" s="118"/>
      <c r="ZA312" s="118"/>
      <c r="ZB312" s="118"/>
      <c r="ZC312" s="118"/>
      <c r="ZD312" s="118"/>
      <c r="ZE312" s="118"/>
      <c r="ZF312" s="118"/>
      <c r="ZG312" s="118"/>
      <c r="ZH312" s="118"/>
      <c r="ZI312" s="118"/>
      <c r="ZJ312" s="118"/>
      <c r="ZK312" s="118"/>
      <c r="ZL312" s="118"/>
      <c r="ZM312" s="118"/>
      <c r="ZN312" s="118"/>
      <c r="ZO312" s="118"/>
      <c r="ZP312" s="118"/>
      <c r="ZQ312" s="118"/>
      <c r="ZR312" s="118"/>
      <c r="ZS312" s="118"/>
      <c r="ZT312" s="118"/>
      <c r="ZU312" s="118"/>
      <c r="ZV312" s="118"/>
      <c r="ZW312" s="118"/>
      <c r="ZX312" s="118"/>
      <c r="ZY312" s="118"/>
      <c r="ZZ312" s="118"/>
      <c r="AAA312" s="118"/>
      <c r="AAB312" s="118"/>
      <c r="AAC312" s="118"/>
      <c r="AAD312" s="118"/>
      <c r="AAE312" s="118"/>
      <c r="AAF312" s="118"/>
      <c r="AAG312" s="118"/>
      <c r="AAH312" s="118"/>
      <c r="AAI312" s="118"/>
      <c r="AAJ312" s="118"/>
      <c r="AAK312" s="118"/>
      <c r="AAL312" s="118"/>
      <c r="AAM312" s="118"/>
      <c r="AAN312" s="118"/>
      <c r="AAO312" s="118"/>
      <c r="AAP312" s="118"/>
      <c r="AAQ312" s="118"/>
      <c r="AAR312" s="118"/>
      <c r="AAS312" s="118"/>
      <c r="AAT312" s="118"/>
      <c r="AAU312" s="118"/>
      <c r="AAV312" s="118"/>
      <c r="AAW312" s="118"/>
      <c r="AAX312" s="118"/>
      <c r="AAY312" s="118"/>
      <c r="AAZ312" s="118"/>
      <c r="ABA312" s="118"/>
      <c r="ABB312" s="118"/>
      <c r="ABC312" s="118"/>
      <c r="ABD312" s="118"/>
      <c r="ABE312" s="118"/>
      <c r="ABF312" s="118"/>
      <c r="ABG312" s="118"/>
      <c r="ABH312" s="118"/>
      <c r="ABI312" s="118"/>
      <c r="ABJ312" s="118"/>
      <c r="ABK312" s="118"/>
      <c r="ABL312" s="118"/>
      <c r="ABM312" s="118"/>
      <c r="ABN312" s="118"/>
      <c r="ABO312" s="118"/>
      <c r="ABP312" s="118"/>
      <c r="ABQ312" s="118"/>
      <c r="ABR312" s="118"/>
      <c r="ABS312" s="118"/>
      <c r="ABT312" s="118"/>
      <c r="ABU312" s="118"/>
      <c r="ABV312" s="118"/>
      <c r="ABW312" s="118"/>
      <c r="ABX312" s="118"/>
      <c r="ABY312" s="118"/>
      <c r="ABZ312" s="118"/>
      <c r="ACA312" s="118"/>
      <c r="ACB312" s="118"/>
      <c r="ACC312" s="118"/>
      <c r="ACD312" s="118"/>
      <c r="ACE312" s="118"/>
      <c r="ACF312" s="118"/>
      <c r="ACG312" s="118"/>
      <c r="ACH312" s="118"/>
      <c r="ACI312" s="118"/>
      <c r="ACJ312" s="118"/>
      <c r="ACK312" s="118"/>
      <c r="ACL312" s="118"/>
      <c r="ACM312" s="118"/>
      <c r="ACN312" s="118"/>
      <c r="ACO312" s="118"/>
      <c r="ACP312" s="118"/>
      <c r="ACQ312" s="118"/>
      <c r="ACR312" s="118"/>
      <c r="ACS312" s="118"/>
      <c r="ACT312" s="118"/>
      <c r="ACU312" s="118"/>
      <c r="ACV312" s="118"/>
      <c r="ACW312" s="118"/>
      <c r="ACX312" s="118"/>
      <c r="ACY312" s="118"/>
      <c r="ACZ312" s="118"/>
      <c r="ADA312" s="118"/>
      <c r="ADB312" s="118"/>
      <c r="ADC312" s="118"/>
      <c r="ADD312" s="118"/>
      <c r="ADE312" s="118"/>
      <c r="ADF312" s="118"/>
      <c r="ADG312" s="118"/>
      <c r="ADH312" s="118"/>
      <c r="ADI312" s="118"/>
      <c r="ADJ312" s="118"/>
      <c r="ADK312" s="118"/>
      <c r="ADL312" s="118"/>
      <c r="ADM312" s="118"/>
      <c r="ADN312" s="118"/>
      <c r="ADO312" s="118"/>
      <c r="ADP312" s="118"/>
      <c r="ADQ312" s="118"/>
      <c r="ADR312" s="118"/>
      <c r="ADS312" s="118"/>
      <c r="ADT312" s="118"/>
      <c r="ADU312" s="118"/>
      <c r="ADV312" s="118"/>
      <c r="ADW312" s="118"/>
      <c r="ADX312" s="118"/>
      <c r="ADY312" s="118"/>
      <c r="ADZ312" s="118"/>
      <c r="AEA312" s="118"/>
      <c r="AEB312" s="118"/>
      <c r="AEC312" s="118"/>
      <c r="AED312" s="118"/>
      <c r="AEE312" s="118"/>
      <c r="AEF312" s="118"/>
      <c r="AEG312" s="118"/>
      <c r="AEH312" s="118"/>
      <c r="AEI312" s="118"/>
      <c r="AEJ312" s="118"/>
      <c r="AEK312" s="118"/>
      <c r="AEL312" s="118"/>
      <c r="AEM312" s="118"/>
      <c r="AEN312" s="118"/>
      <c r="AEO312" s="118"/>
      <c r="AEP312" s="118"/>
      <c r="AEQ312" s="118"/>
      <c r="AER312" s="118"/>
      <c r="AES312" s="118"/>
      <c r="AET312" s="118"/>
      <c r="AEU312" s="118"/>
      <c r="AEV312" s="118"/>
      <c r="AEW312" s="118"/>
      <c r="AEX312" s="118"/>
      <c r="AEY312" s="118"/>
      <c r="AEZ312" s="118"/>
      <c r="AFA312" s="118"/>
      <c r="AFB312" s="118"/>
      <c r="AFC312" s="118"/>
      <c r="AFD312" s="118"/>
      <c r="AFE312" s="118"/>
      <c r="AFF312" s="118"/>
      <c r="AFG312" s="118"/>
      <c r="AFH312" s="118"/>
      <c r="AFI312" s="118"/>
      <c r="AFJ312" s="118"/>
      <c r="AFK312" s="118"/>
      <c r="AFL312" s="118"/>
      <c r="AFM312" s="118"/>
      <c r="AFN312" s="118"/>
      <c r="AFO312" s="118"/>
      <c r="AFP312" s="118"/>
      <c r="AFQ312" s="118"/>
      <c r="AFR312" s="118"/>
      <c r="AFS312" s="118"/>
      <c r="AFT312" s="118"/>
      <c r="AFU312" s="118"/>
      <c r="AFV312" s="118"/>
      <c r="AFW312" s="118"/>
      <c r="AFX312" s="118"/>
      <c r="AFY312" s="118"/>
      <c r="AFZ312" s="118"/>
      <c r="AGA312" s="118"/>
      <c r="AGB312" s="118"/>
      <c r="AGC312" s="118"/>
      <c r="AGD312" s="118"/>
      <c r="AGE312" s="118"/>
      <c r="AGF312" s="118"/>
      <c r="AGG312" s="118"/>
      <c r="AGH312" s="118"/>
      <c r="AGI312" s="118"/>
      <c r="AGJ312" s="118"/>
      <c r="AGK312" s="118"/>
      <c r="AGL312" s="118"/>
      <c r="AGM312" s="118"/>
      <c r="AGN312" s="118"/>
      <c r="AGO312" s="118"/>
      <c r="AGP312" s="118"/>
      <c r="AGQ312" s="118"/>
      <c r="AGR312" s="118"/>
      <c r="AGS312" s="118"/>
      <c r="AGT312" s="118"/>
      <c r="AGU312" s="118"/>
      <c r="AGV312" s="118"/>
      <c r="AGW312" s="118"/>
      <c r="AGX312" s="118"/>
      <c r="AGY312" s="118"/>
      <c r="AGZ312" s="118"/>
      <c r="AHA312" s="118"/>
      <c r="AHB312" s="118"/>
      <c r="AHC312" s="118"/>
      <c r="AHD312" s="118"/>
      <c r="AHE312" s="118"/>
      <c r="AHF312" s="118"/>
      <c r="AHG312" s="118"/>
      <c r="AHH312" s="118"/>
      <c r="AHI312" s="118"/>
      <c r="AHJ312" s="118"/>
      <c r="AHK312" s="118"/>
      <c r="AHL312" s="118"/>
      <c r="AHM312" s="118"/>
      <c r="AHN312" s="118"/>
      <c r="AHO312" s="118"/>
      <c r="AHP312" s="118"/>
      <c r="AHQ312" s="118"/>
      <c r="AHR312" s="118"/>
      <c r="AHS312" s="118"/>
      <c r="AHT312" s="118"/>
      <c r="AHU312" s="118"/>
      <c r="AHV312" s="118"/>
      <c r="AHW312" s="118"/>
      <c r="AHX312" s="118"/>
      <c r="AHY312" s="118"/>
      <c r="AHZ312" s="118"/>
      <c r="AIA312" s="118"/>
      <c r="AIB312" s="118"/>
      <c r="AIC312" s="118"/>
      <c r="AID312" s="118"/>
      <c r="AIE312" s="118"/>
      <c r="AIF312" s="118"/>
      <c r="AIG312" s="118"/>
      <c r="AIH312" s="118"/>
      <c r="AII312" s="118"/>
      <c r="AIJ312" s="118"/>
      <c r="AIK312" s="118"/>
      <c r="AIL312" s="118"/>
      <c r="AIM312" s="118"/>
      <c r="AIN312" s="118"/>
      <c r="AIO312" s="118"/>
      <c r="AIP312" s="118"/>
      <c r="AIQ312" s="118"/>
      <c r="AIR312" s="118"/>
      <c r="AIS312" s="118"/>
      <c r="AIT312" s="118"/>
      <c r="AIU312" s="118"/>
      <c r="AIV312" s="118"/>
      <c r="AIW312" s="118"/>
      <c r="AIX312" s="118"/>
      <c r="AIY312" s="118"/>
      <c r="AIZ312" s="118"/>
      <c r="AJA312" s="118"/>
      <c r="AJB312" s="118"/>
      <c r="AJC312" s="118"/>
      <c r="AJD312" s="118"/>
      <c r="AJE312" s="118"/>
      <c r="AJF312" s="118"/>
      <c r="AJG312" s="118"/>
      <c r="AJH312" s="118"/>
      <c r="AJI312" s="118"/>
      <c r="AJJ312" s="118"/>
      <c r="AJK312" s="118"/>
      <c r="AJL312" s="118"/>
      <c r="AJM312" s="118"/>
      <c r="AJN312" s="118"/>
      <c r="AJO312" s="118"/>
      <c r="AJP312" s="118"/>
      <c r="AJQ312" s="118"/>
      <c r="AJR312" s="118"/>
      <c r="AJS312" s="118"/>
      <c r="AJT312" s="118"/>
      <c r="AJU312" s="118"/>
      <c r="AJV312" s="118"/>
      <c r="AJW312" s="118"/>
      <c r="AJX312" s="118"/>
      <c r="AJY312" s="118"/>
      <c r="AJZ312" s="118"/>
      <c r="AKA312" s="118"/>
      <c r="AKB312" s="118"/>
      <c r="AKC312" s="118"/>
      <c r="AKD312" s="118"/>
      <c r="AKE312" s="118"/>
      <c r="AKF312" s="118"/>
      <c r="AKG312" s="118"/>
      <c r="AKH312" s="118"/>
      <c r="AKI312" s="118"/>
      <c r="AKJ312" s="118"/>
      <c r="AKK312" s="118"/>
      <c r="AKL312" s="118"/>
      <c r="AKM312" s="118"/>
      <c r="AKN312" s="118"/>
      <c r="AKO312" s="118"/>
      <c r="AKP312" s="118"/>
      <c r="AKQ312" s="118"/>
      <c r="AKR312" s="118"/>
      <c r="AKS312" s="118"/>
      <c r="AKT312" s="118"/>
      <c r="AKU312" s="118"/>
      <c r="AKV312" s="118"/>
      <c r="AKW312" s="118"/>
      <c r="AKX312" s="118"/>
      <c r="AKY312" s="118"/>
      <c r="AKZ312" s="118"/>
      <c r="ALA312" s="118"/>
      <c r="ALB312" s="118"/>
      <c r="ALC312" s="118"/>
      <c r="ALD312" s="118"/>
      <c r="ALE312" s="118"/>
      <c r="ALF312" s="118"/>
      <c r="ALG312" s="118"/>
      <c r="ALH312" s="118"/>
      <c r="ALI312" s="118"/>
      <c r="ALJ312" s="118"/>
      <c r="ALK312" s="118"/>
      <c r="ALL312" s="118"/>
      <c r="ALM312" s="118"/>
      <c r="ALN312" s="118"/>
      <c r="ALO312" s="118"/>
      <c r="ALP312" s="118"/>
      <c r="ALQ312" s="118"/>
      <c r="ALR312" s="118"/>
      <c r="ALS312" s="118"/>
      <c r="ALT312" s="118"/>
      <c r="ALU312" s="118"/>
      <c r="ALV312" s="118"/>
      <c r="ALW312" s="118"/>
      <c r="ALX312" s="118"/>
      <c r="ALY312" s="118"/>
      <c r="ALZ312" s="118"/>
      <c r="AMA312" s="118"/>
      <c r="AMB312" s="118"/>
      <c r="AMC312" s="118"/>
      <c r="AMD312" s="118"/>
      <c r="AME312" s="118"/>
      <c r="AMF312" s="118"/>
      <c r="AMG312" s="118"/>
      <c r="AMH312" s="118"/>
    </row>
    <row r="313" spans="1:1022" x14ac:dyDescent="0.25">
      <c r="A313" s="242" t="s">
        <v>1062</v>
      </c>
      <c r="B313" s="163">
        <v>312</v>
      </c>
      <c r="C313" s="224" t="s">
        <v>24971</v>
      </c>
      <c r="D313" s="179" t="s">
        <v>6053</v>
      </c>
      <c r="E313" s="429"/>
      <c r="F313" s="200"/>
      <c r="G313" s="180"/>
      <c r="H313" s="180"/>
      <c r="I313" s="319"/>
      <c r="J313" s="344"/>
      <c r="K313" s="65"/>
      <c r="L313" s="65">
        <v>1</v>
      </c>
      <c r="M313" s="140"/>
      <c r="N313" s="140"/>
      <c r="O313" s="140"/>
      <c r="P313" s="140"/>
      <c r="Q313" s="140"/>
      <c r="R313" s="140"/>
      <c r="S313" s="65"/>
      <c r="T313" s="65"/>
      <c r="U313" s="140"/>
      <c r="V313" s="219">
        <f t="shared" si="171"/>
        <v>100</v>
      </c>
      <c r="W313" s="219">
        <f t="shared" si="163"/>
        <v>100</v>
      </c>
      <c r="X313" s="219">
        <f t="shared" si="172"/>
        <v>100</v>
      </c>
      <c r="Y313" s="219">
        <f t="shared" si="178"/>
        <v>100</v>
      </c>
      <c r="Z313" s="219">
        <f t="shared" si="179"/>
        <v>100</v>
      </c>
      <c r="AA313" s="220">
        <f t="shared" si="182"/>
        <v>100</v>
      </c>
      <c r="AB313" s="220">
        <f t="shared" si="181"/>
        <v>100</v>
      </c>
      <c r="AC313" s="220">
        <f t="shared" si="180"/>
        <v>100</v>
      </c>
      <c r="AD313" s="416">
        <f t="shared" si="177"/>
        <v>1</v>
      </c>
      <c r="AE313" s="416">
        <f t="shared" si="183"/>
        <v>100</v>
      </c>
      <c r="AF313" s="212">
        <f t="shared" si="173"/>
        <v>100</v>
      </c>
      <c r="AG313" s="212">
        <f t="shared" si="174"/>
        <v>100</v>
      </c>
      <c r="AH313" s="212">
        <f t="shared" si="175"/>
        <v>100</v>
      </c>
      <c r="AI313" s="212">
        <f t="shared" si="176"/>
        <v>100</v>
      </c>
      <c r="AJ313" s="231" t="s">
        <v>24616</v>
      </c>
      <c r="AK313" s="258"/>
      <c r="AL313" s="135">
        <v>3</v>
      </c>
      <c r="AM313" s="214"/>
      <c r="AN313" s="118"/>
      <c r="AO313" s="118"/>
      <c r="AP313" s="118"/>
      <c r="AQ313" s="167" t="s">
        <v>760</v>
      </c>
      <c r="AR313" s="118"/>
      <c r="AS313" s="118"/>
      <c r="AT313" s="118"/>
      <c r="AU313" s="412"/>
      <c r="AV313" s="412"/>
      <c r="AW313" s="412"/>
      <c r="AX313" s="412"/>
      <c r="AY313" s="412"/>
      <c r="AZ313" s="412"/>
      <c r="BA313" s="412"/>
      <c r="BB313" s="412"/>
      <c r="BC313" s="412"/>
      <c r="BD313" s="412"/>
      <c r="BE313" s="412"/>
      <c r="BF313" s="412"/>
      <c r="BG313" s="412"/>
      <c r="BH313" s="412"/>
      <c r="BI313" s="412"/>
      <c r="BJ313" s="412"/>
      <c r="BK313" s="412"/>
      <c r="BL313" s="412"/>
      <c r="BM313" s="412"/>
      <c r="BN313" s="412"/>
      <c r="BO313" s="412"/>
      <c r="BP313" s="412"/>
      <c r="BQ313" s="412"/>
      <c r="BR313" s="412"/>
      <c r="BS313" s="412"/>
      <c r="BT313" s="412"/>
      <c r="BU313" s="412"/>
      <c r="BV313" s="412"/>
      <c r="BW313" s="412"/>
      <c r="BX313" s="412"/>
      <c r="BY313" s="412"/>
      <c r="BZ313" s="412"/>
      <c r="CA313" s="412"/>
      <c r="CB313" s="412"/>
      <c r="CC313" s="412"/>
      <c r="CD313" s="412"/>
      <c r="CE313" s="412"/>
      <c r="CF313" s="412"/>
      <c r="CG313" s="412"/>
      <c r="CH313" s="412"/>
      <c r="CI313" s="412"/>
      <c r="CJ313" s="412"/>
      <c r="CK313" s="412"/>
      <c r="CL313" s="412"/>
      <c r="CM313" s="412"/>
      <c r="CN313" s="412"/>
      <c r="CO313" s="412"/>
      <c r="CP313" s="412"/>
      <c r="CQ313" s="412"/>
      <c r="CR313" s="412"/>
      <c r="CS313" s="412"/>
      <c r="CT313" s="412"/>
      <c r="CU313" s="412"/>
      <c r="CV313" s="412"/>
      <c r="CW313" s="412"/>
      <c r="CX313" s="412"/>
      <c r="CY313" s="412"/>
      <c r="CZ313" s="412"/>
      <c r="DA313" s="412"/>
      <c r="DB313" s="412"/>
      <c r="DC313" s="412"/>
      <c r="DD313" s="412"/>
      <c r="DE313" s="412"/>
      <c r="DF313" s="412"/>
      <c r="DG313" s="412"/>
      <c r="DH313" s="412"/>
      <c r="DI313" s="412"/>
      <c r="DJ313" s="412"/>
      <c r="DK313" s="412"/>
      <c r="DL313" s="412"/>
      <c r="DM313" s="412"/>
      <c r="DN313" s="412"/>
      <c r="DO313" s="412"/>
      <c r="DP313" s="412"/>
      <c r="DQ313" s="412"/>
      <c r="DR313" s="412"/>
      <c r="DS313" s="412"/>
      <c r="DT313" s="412"/>
      <c r="DU313" s="412"/>
      <c r="DV313" s="412"/>
      <c r="DW313" s="412"/>
      <c r="DX313" s="412"/>
      <c r="DY313" s="412"/>
      <c r="DZ313" s="412"/>
      <c r="EA313" s="412"/>
      <c r="EB313" s="412"/>
      <c r="EC313" s="412"/>
      <c r="ED313" s="412"/>
      <c r="EE313" s="412"/>
      <c r="EF313" s="412"/>
      <c r="EG313" s="412"/>
      <c r="EH313" s="412"/>
      <c r="EI313" s="412"/>
      <c r="EJ313" s="412"/>
      <c r="EK313" s="412"/>
      <c r="EL313" s="412"/>
      <c r="EM313" s="412"/>
      <c r="EN313" s="412"/>
      <c r="EO313" s="412"/>
      <c r="EP313" s="412"/>
      <c r="EQ313" s="412"/>
      <c r="ER313" s="412"/>
      <c r="ES313" s="412"/>
      <c r="ET313" s="412"/>
      <c r="EU313" s="412"/>
      <c r="EV313" s="412"/>
      <c r="EW313" s="412"/>
      <c r="EX313" s="412"/>
      <c r="EY313" s="412"/>
      <c r="EZ313" s="412"/>
      <c r="FA313" s="412"/>
      <c r="FB313" s="412"/>
      <c r="FC313" s="412"/>
      <c r="FD313" s="412"/>
      <c r="FE313" s="412"/>
      <c r="FF313" s="412"/>
      <c r="FG313" s="412"/>
      <c r="FH313" s="412"/>
      <c r="FI313" s="412"/>
      <c r="FJ313" s="412"/>
      <c r="FK313" s="412"/>
      <c r="FL313" s="412"/>
      <c r="FM313" s="412"/>
      <c r="FN313" s="412"/>
      <c r="FO313" s="412"/>
      <c r="FP313" s="412"/>
      <c r="FQ313" s="412"/>
      <c r="FR313" s="412"/>
      <c r="FS313" s="412"/>
      <c r="FT313" s="412"/>
      <c r="FU313" s="412"/>
      <c r="FV313" s="412"/>
      <c r="FW313" s="412"/>
      <c r="FX313" s="412"/>
      <c r="FY313" s="412"/>
      <c r="FZ313" s="412"/>
      <c r="GA313" s="412"/>
      <c r="GB313" s="412"/>
      <c r="GC313" s="412"/>
      <c r="GD313" s="412"/>
      <c r="GE313" s="412"/>
      <c r="GF313" s="412"/>
      <c r="GG313" s="412"/>
      <c r="GH313" s="412"/>
      <c r="GI313" s="412"/>
      <c r="GJ313" s="412"/>
      <c r="GK313" s="412"/>
      <c r="GL313" s="412"/>
      <c r="GM313" s="412"/>
      <c r="GN313" s="412"/>
      <c r="GO313" s="412"/>
      <c r="GP313" s="412"/>
      <c r="GQ313" s="412"/>
      <c r="GR313" s="412"/>
      <c r="GS313" s="412"/>
      <c r="GT313" s="412"/>
      <c r="GU313" s="412"/>
      <c r="GV313" s="412"/>
      <c r="GW313" s="412"/>
      <c r="GX313" s="412"/>
      <c r="GY313" s="412"/>
      <c r="GZ313" s="412"/>
      <c r="HA313" s="412"/>
      <c r="HB313" s="412"/>
      <c r="HC313" s="412"/>
      <c r="HD313" s="412"/>
      <c r="HE313" s="412"/>
      <c r="HF313" s="412"/>
      <c r="HG313" s="412"/>
      <c r="HH313" s="412"/>
      <c r="HI313" s="412"/>
      <c r="HJ313" s="412"/>
      <c r="HK313" s="412"/>
      <c r="HL313" s="412"/>
      <c r="HM313" s="412"/>
      <c r="HN313" s="412"/>
      <c r="HO313" s="412"/>
      <c r="HP313" s="412"/>
      <c r="HQ313" s="412"/>
      <c r="HR313" s="412"/>
      <c r="HS313" s="412"/>
      <c r="HT313" s="412"/>
      <c r="HU313" s="412"/>
      <c r="HV313" s="412"/>
      <c r="HW313" s="412"/>
      <c r="HX313" s="412"/>
      <c r="HY313" s="412"/>
      <c r="HZ313" s="412"/>
      <c r="IA313" s="412"/>
      <c r="IB313" s="412"/>
      <c r="IC313" s="412"/>
      <c r="ID313" s="412"/>
      <c r="IE313" s="412"/>
      <c r="IF313" s="412"/>
      <c r="IG313" s="412"/>
      <c r="IH313" s="412"/>
      <c r="II313" s="412"/>
      <c r="IJ313" s="412"/>
      <c r="IK313" s="412"/>
      <c r="IL313" s="412"/>
      <c r="IM313" s="412"/>
      <c r="IN313" s="412"/>
      <c r="IO313" s="412"/>
      <c r="IP313" s="412"/>
      <c r="IQ313" s="412"/>
      <c r="IR313" s="412"/>
      <c r="IS313" s="412"/>
      <c r="IT313" s="412"/>
      <c r="IU313" s="412"/>
      <c r="IV313" s="412"/>
      <c r="IW313" s="412"/>
      <c r="IX313" s="412"/>
      <c r="IY313" s="412"/>
      <c r="IZ313" s="412"/>
      <c r="JA313" s="412"/>
      <c r="JB313" s="412"/>
      <c r="JC313" s="412"/>
      <c r="JD313" s="412"/>
      <c r="JE313" s="412"/>
      <c r="JF313" s="412"/>
      <c r="JG313" s="412"/>
      <c r="JH313" s="412"/>
      <c r="JI313" s="412"/>
      <c r="JJ313" s="412"/>
      <c r="JK313" s="412"/>
      <c r="JL313" s="412"/>
      <c r="JM313" s="412"/>
      <c r="JN313" s="412"/>
      <c r="JO313" s="412"/>
      <c r="JP313" s="412"/>
      <c r="JQ313" s="412"/>
      <c r="JR313" s="412"/>
      <c r="JS313" s="412"/>
      <c r="JT313" s="412"/>
      <c r="JU313" s="412"/>
      <c r="JV313" s="412"/>
      <c r="JW313" s="412"/>
      <c r="JX313" s="412"/>
      <c r="JY313" s="412"/>
      <c r="JZ313" s="412"/>
      <c r="KA313" s="412"/>
      <c r="KB313" s="412"/>
      <c r="KC313" s="412"/>
      <c r="KD313" s="412"/>
      <c r="KE313" s="412"/>
      <c r="KF313" s="412"/>
      <c r="KG313" s="412"/>
      <c r="KH313" s="412"/>
      <c r="KI313" s="412"/>
      <c r="KJ313" s="412"/>
      <c r="KK313" s="412"/>
      <c r="KL313" s="412"/>
      <c r="KM313" s="412"/>
      <c r="KN313" s="412"/>
      <c r="KO313" s="412"/>
      <c r="KP313" s="412"/>
      <c r="KQ313" s="412"/>
      <c r="KR313" s="412"/>
      <c r="KS313" s="412"/>
      <c r="KT313" s="412"/>
      <c r="KU313" s="412"/>
      <c r="KV313" s="412"/>
      <c r="KW313" s="412"/>
      <c r="KX313" s="412"/>
      <c r="KY313" s="412"/>
      <c r="KZ313" s="412"/>
      <c r="LA313" s="412"/>
      <c r="LB313" s="412"/>
      <c r="LC313" s="412"/>
      <c r="LD313" s="412"/>
      <c r="LE313" s="412"/>
      <c r="LF313" s="412"/>
      <c r="LG313" s="412"/>
      <c r="LH313" s="412"/>
      <c r="LI313" s="412"/>
      <c r="LJ313" s="412"/>
      <c r="LK313" s="412"/>
      <c r="LL313" s="412"/>
      <c r="LM313" s="412"/>
      <c r="LN313" s="412"/>
      <c r="LO313" s="412"/>
      <c r="LP313" s="412"/>
      <c r="LQ313" s="412"/>
      <c r="LR313" s="412"/>
      <c r="LS313" s="412"/>
      <c r="LT313" s="412"/>
      <c r="LU313" s="412"/>
      <c r="LV313" s="412"/>
      <c r="LW313" s="412"/>
      <c r="LX313" s="412"/>
      <c r="LY313" s="412"/>
      <c r="LZ313" s="412"/>
      <c r="MA313" s="412"/>
      <c r="MB313" s="412"/>
      <c r="MC313" s="412"/>
      <c r="MD313" s="412"/>
      <c r="ME313" s="412"/>
      <c r="MF313" s="412"/>
      <c r="MG313" s="412"/>
      <c r="MH313" s="412"/>
      <c r="MI313" s="412"/>
      <c r="MJ313" s="412"/>
      <c r="MK313" s="412"/>
      <c r="ML313" s="412"/>
      <c r="MM313" s="412"/>
      <c r="MN313" s="412"/>
      <c r="MO313" s="412"/>
      <c r="MP313" s="412"/>
      <c r="MQ313" s="412"/>
      <c r="MR313" s="412"/>
      <c r="MS313" s="412"/>
      <c r="MT313" s="412"/>
      <c r="MU313" s="412"/>
      <c r="MV313" s="412"/>
      <c r="MW313" s="412"/>
      <c r="MX313" s="412"/>
      <c r="MY313" s="412"/>
      <c r="MZ313" s="412"/>
      <c r="NA313" s="412"/>
      <c r="NB313" s="412"/>
      <c r="NC313" s="412"/>
      <c r="ND313" s="412"/>
      <c r="NE313" s="412"/>
      <c r="NF313" s="412"/>
      <c r="NG313" s="412"/>
      <c r="NH313" s="412"/>
      <c r="NI313" s="412"/>
      <c r="NJ313" s="412"/>
      <c r="NK313" s="412"/>
      <c r="NL313" s="412"/>
      <c r="NM313" s="412"/>
      <c r="NN313" s="412"/>
      <c r="NO313" s="412"/>
      <c r="NP313" s="412"/>
      <c r="NQ313" s="412"/>
      <c r="NR313" s="412"/>
      <c r="NS313" s="412"/>
      <c r="NT313" s="412"/>
      <c r="NU313" s="412"/>
      <c r="NV313" s="412"/>
      <c r="NW313" s="412"/>
      <c r="NX313" s="412"/>
      <c r="NY313" s="412"/>
      <c r="NZ313" s="412"/>
      <c r="OA313" s="412"/>
      <c r="OB313" s="412"/>
      <c r="OC313" s="412"/>
      <c r="OD313" s="412"/>
      <c r="OE313" s="412"/>
      <c r="OF313" s="412"/>
      <c r="OG313" s="412"/>
      <c r="OH313" s="412"/>
      <c r="OI313" s="412"/>
      <c r="OJ313" s="412"/>
      <c r="OK313" s="412"/>
      <c r="OL313" s="412"/>
      <c r="OM313" s="412"/>
      <c r="ON313" s="412"/>
      <c r="OO313" s="412"/>
      <c r="OP313" s="412"/>
      <c r="OQ313" s="412"/>
      <c r="OR313" s="412"/>
      <c r="OS313" s="412"/>
      <c r="OT313" s="412"/>
      <c r="OU313" s="412"/>
      <c r="OV313" s="412"/>
      <c r="OW313" s="412"/>
      <c r="OX313" s="412"/>
      <c r="OY313" s="412"/>
      <c r="OZ313" s="412"/>
      <c r="PA313" s="412"/>
      <c r="PB313" s="412"/>
      <c r="PC313" s="412"/>
      <c r="PD313" s="412"/>
      <c r="PE313" s="412"/>
      <c r="PF313" s="412"/>
      <c r="PG313" s="412"/>
      <c r="PH313" s="412"/>
      <c r="PI313" s="412"/>
      <c r="PJ313" s="412"/>
      <c r="PK313" s="412"/>
      <c r="PL313" s="412"/>
      <c r="PM313" s="412"/>
      <c r="PN313" s="412"/>
      <c r="PO313" s="412"/>
      <c r="PP313" s="412"/>
      <c r="PQ313" s="412"/>
      <c r="PR313" s="412"/>
      <c r="PS313" s="412"/>
      <c r="PT313" s="412"/>
      <c r="PU313" s="412"/>
      <c r="PV313" s="412"/>
      <c r="PW313" s="412"/>
      <c r="PX313" s="412"/>
      <c r="PY313" s="412"/>
      <c r="PZ313" s="412"/>
      <c r="QA313" s="412"/>
      <c r="QB313" s="412"/>
      <c r="QC313" s="412"/>
      <c r="QD313" s="412"/>
      <c r="QE313" s="412"/>
      <c r="QF313" s="412"/>
      <c r="QG313" s="412"/>
      <c r="QH313" s="412"/>
      <c r="QI313" s="412"/>
      <c r="QJ313" s="412"/>
      <c r="QK313" s="412"/>
      <c r="QL313" s="412"/>
      <c r="QM313" s="412"/>
      <c r="QN313" s="412"/>
      <c r="QO313" s="412"/>
      <c r="QP313" s="412"/>
      <c r="QQ313" s="412"/>
      <c r="QR313" s="412"/>
      <c r="QS313" s="412"/>
      <c r="QT313" s="412"/>
      <c r="QU313" s="412"/>
      <c r="QV313" s="412"/>
      <c r="QW313" s="412"/>
      <c r="QX313" s="412"/>
      <c r="QY313" s="412"/>
      <c r="QZ313" s="412"/>
      <c r="RA313" s="412"/>
      <c r="RB313" s="412"/>
      <c r="RC313" s="412"/>
      <c r="RD313" s="412"/>
      <c r="RE313" s="412"/>
      <c r="RF313" s="412"/>
      <c r="RG313" s="412"/>
      <c r="RH313" s="412"/>
      <c r="RI313" s="412"/>
      <c r="RJ313" s="412"/>
      <c r="RK313" s="412"/>
      <c r="RL313" s="412"/>
      <c r="RM313" s="412"/>
      <c r="RN313" s="412"/>
      <c r="RO313" s="412"/>
      <c r="RP313" s="412"/>
      <c r="RQ313" s="412"/>
      <c r="RR313" s="412"/>
      <c r="RS313" s="412"/>
      <c r="RT313" s="412"/>
      <c r="RU313" s="412"/>
      <c r="RV313" s="412"/>
      <c r="RW313" s="412"/>
      <c r="RX313" s="412"/>
      <c r="RY313" s="412"/>
      <c r="RZ313" s="412"/>
      <c r="SA313" s="412"/>
      <c r="SB313" s="412"/>
      <c r="SC313" s="412"/>
      <c r="SD313" s="412"/>
      <c r="SE313" s="412"/>
      <c r="SF313" s="412"/>
      <c r="SG313" s="412"/>
      <c r="SH313" s="412"/>
      <c r="SI313" s="412"/>
      <c r="SJ313" s="412"/>
      <c r="SK313" s="412"/>
      <c r="SL313" s="412"/>
      <c r="SM313" s="412"/>
      <c r="SN313" s="412"/>
      <c r="SO313" s="412"/>
      <c r="SP313" s="412"/>
      <c r="SQ313" s="412"/>
      <c r="SR313" s="412"/>
      <c r="SS313" s="412"/>
      <c r="ST313" s="412"/>
      <c r="SU313" s="412"/>
      <c r="SV313" s="412"/>
      <c r="SW313" s="412"/>
      <c r="SX313" s="412"/>
      <c r="SY313" s="412"/>
      <c r="SZ313" s="412"/>
      <c r="TA313" s="412"/>
      <c r="TB313" s="412"/>
      <c r="TC313" s="412"/>
      <c r="TD313" s="412"/>
      <c r="TE313" s="412"/>
      <c r="TF313" s="412"/>
      <c r="TG313" s="412"/>
      <c r="TH313" s="412"/>
      <c r="TI313" s="412"/>
      <c r="TJ313" s="412"/>
      <c r="TK313" s="412"/>
      <c r="TL313" s="412"/>
      <c r="TM313" s="412"/>
      <c r="TN313" s="412"/>
      <c r="TO313" s="412"/>
      <c r="TP313" s="412"/>
      <c r="TQ313" s="412"/>
      <c r="TR313" s="412"/>
      <c r="TS313" s="412"/>
      <c r="TT313" s="412"/>
      <c r="TU313" s="412"/>
      <c r="TV313" s="412"/>
      <c r="TW313" s="412"/>
      <c r="TX313" s="412"/>
      <c r="TY313" s="412"/>
      <c r="TZ313" s="412"/>
      <c r="UA313" s="412"/>
      <c r="UB313" s="412"/>
      <c r="UC313" s="412"/>
      <c r="UD313" s="412"/>
      <c r="UE313" s="412"/>
      <c r="UF313" s="412"/>
      <c r="UG313" s="412"/>
      <c r="UH313" s="412"/>
      <c r="UI313" s="412"/>
      <c r="UJ313" s="412"/>
      <c r="UK313" s="412"/>
      <c r="UL313" s="412"/>
      <c r="UM313" s="412"/>
      <c r="UN313" s="412"/>
      <c r="UO313" s="412"/>
      <c r="UP313" s="412"/>
      <c r="UQ313" s="412"/>
      <c r="UR313" s="412"/>
      <c r="US313" s="412"/>
      <c r="UT313" s="412"/>
      <c r="UU313" s="412"/>
      <c r="UV313" s="412"/>
      <c r="UW313" s="412"/>
      <c r="UX313" s="412"/>
      <c r="UY313" s="412"/>
      <c r="UZ313" s="412"/>
      <c r="VA313" s="412"/>
      <c r="VB313" s="412"/>
      <c r="VC313" s="412"/>
      <c r="VD313" s="412"/>
      <c r="VE313" s="412"/>
      <c r="VF313" s="412"/>
      <c r="VG313" s="412"/>
      <c r="VH313" s="412"/>
      <c r="VI313" s="412"/>
      <c r="VJ313" s="412"/>
      <c r="VK313" s="412"/>
      <c r="VL313" s="412"/>
      <c r="VM313" s="412"/>
      <c r="VN313" s="412"/>
      <c r="VO313" s="412"/>
      <c r="VP313" s="412"/>
      <c r="VQ313" s="412"/>
      <c r="VR313" s="412"/>
      <c r="VS313" s="412"/>
      <c r="VT313" s="412"/>
      <c r="VU313" s="412"/>
      <c r="VV313" s="412"/>
      <c r="VW313" s="412"/>
      <c r="VX313" s="412"/>
      <c r="VY313" s="412"/>
      <c r="VZ313" s="412"/>
      <c r="WA313" s="412"/>
      <c r="WB313" s="412"/>
      <c r="WC313" s="412"/>
      <c r="WD313" s="412"/>
      <c r="WE313" s="412"/>
      <c r="WF313" s="412"/>
      <c r="WG313" s="412"/>
      <c r="WH313" s="412"/>
      <c r="WI313" s="412"/>
      <c r="WJ313" s="412"/>
      <c r="WK313" s="412"/>
      <c r="WL313" s="412"/>
      <c r="WM313" s="412"/>
      <c r="WN313" s="412"/>
      <c r="WO313" s="412"/>
      <c r="WP313" s="412"/>
      <c r="WQ313" s="412"/>
      <c r="WR313" s="412"/>
      <c r="WS313" s="412"/>
      <c r="WT313" s="412"/>
      <c r="WU313" s="412"/>
      <c r="WV313" s="412"/>
      <c r="WW313" s="412"/>
      <c r="WX313" s="412"/>
      <c r="WY313" s="412"/>
      <c r="WZ313" s="412"/>
      <c r="XA313" s="412"/>
      <c r="XB313" s="412"/>
      <c r="XC313" s="412"/>
      <c r="XD313" s="412"/>
      <c r="XE313" s="412"/>
      <c r="XF313" s="412"/>
      <c r="XG313" s="412"/>
      <c r="XH313" s="412"/>
      <c r="XI313" s="412"/>
      <c r="XJ313" s="412"/>
      <c r="XK313" s="412"/>
      <c r="XL313" s="412"/>
      <c r="XM313" s="412"/>
      <c r="XN313" s="412"/>
      <c r="XO313" s="412"/>
      <c r="XP313" s="412"/>
      <c r="XQ313" s="412"/>
      <c r="XR313" s="412"/>
      <c r="XS313" s="412"/>
      <c r="XT313" s="412"/>
      <c r="XU313" s="412"/>
      <c r="XV313" s="412"/>
      <c r="XW313" s="412"/>
      <c r="XX313" s="412"/>
      <c r="XY313" s="412"/>
      <c r="XZ313" s="412"/>
      <c r="YA313" s="412"/>
      <c r="YB313" s="412"/>
      <c r="YC313" s="412"/>
      <c r="YD313" s="412"/>
      <c r="YE313" s="412"/>
      <c r="YF313" s="412"/>
      <c r="YG313" s="412"/>
      <c r="YH313" s="412"/>
      <c r="YI313" s="412"/>
      <c r="YJ313" s="412"/>
      <c r="YK313" s="412"/>
      <c r="YL313" s="412"/>
      <c r="YM313" s="412"/>
      <c r="YN313" s="412"/>
      <c r="YO313" s="412"/>
      <c r="YP313" s="412"/>
      <c r="YQ313" s="412"/>
      <c r="YR313" s="412"/>
      <c r="YS313" s="412"/>
      <c r="YT313" s="412"/>
      <c r="YU313" s="412"/>
      <c r="YV313" s="412"/>
      <c r="YW313" s="412"/>
      <c r="YX313" s="412"/>
      <c r="YY313" s="412"/>
      <c r="YZ313" s="412"/>
      <c r="ZA313" s="412"/>
      <c r="ZB313" s="412"/>
      <c r="ZC313" s="412"/>
      <c r="ZD313" s="412"/>
      <c r="ZE313" s="412"/>
      <c r="ZF313" s="412"/>
      <c r="ZG313" s="412"/>
      <c r="ZH313" s="412"/>
      <c r="ZI313" s="412"/>
      <c r="ZJ313" s="412"/>
      <c r="ZK313" s="412"/>
      <c r="ZL313" s="412"/>
      <c r="ZM313" s="412"/>
      <c r="ZN313" s="412"/>
      <c r="ZO313" s="412"/>
      <c r="ZP313" s="412"/>
      <c r="ZQ313" s="412"/>
      <c r="ZR313" s="412"/>
      <c r="ZS313" s="412"/>
      <c r="ZT313" s="412"/>
      <c r="ZU313" s="412"/>
      <c r="ZV313" s="412"/>
      <c r="ZW313" s="412"/>
      <c r="ZX313" s="412"/>
      <c r="ZY313" s="412"/>
      <c r="ZZ313" s="412"/>
      <c r="AAA313" s="412"/>
      <c r="AAB313" s="412"/>
      <c r="AAC313" s="412"/>
      <c r="AAD313" s="412"/>
      <c r="AAE313" s="412"/>
      <c r="AAF313" s="412"/>
      <c r="AAG313" s="412"/>
      <c r="AAH313" s="412"/>
      <c r="AAI313" s="412"/>
      <c r="AAJ313" s="412"/>
      <c r="AAK313" s="412"/>
      <c r="AAL313" s="412"/>
      <c r="AAM313" s="412"/>
      <c r="AAN313" s="412"/>
      <c r="AAO313" s="412"/>
      <c r="AAP313" s="412"/>
      <c r="AAQ313" s="412"/>
      <c r="AAR313" s="412"/>
      <c r="AAS313" s="412"/>
      <c r="AAT313" s="412"/>
      <c r="AAU313" s="412"/>
      <c r="AAV313" s="412"/>
      <c r="AAW313" s="412"/>
      <c r="AAX313" s="412"/>
      <c r="AAY313" s="412"/>
      <c r="AAZ313" s="412"/>
      <c r="ABA313" s="412"/>
      <c r="ABB313" s="412"/>
      <c r="ABC313" s="412"/>
      <c r="ABD313" s="412"/>
      <c r="ABE313" s="412"/>
      <c r="ABF313" s="412"/>
      <c r="ABG313" s="412"/>
      <c r="ABH313" s="412"/>
      <c r="ABI313" s="412"/>
      <c r="ABJ313" s="412"/>
      <c r="ABK313" s="412"/>
      <c r="ABL313" s="412"/>
      <c r="ABM313" s="412"/>
      <c r="ABN313" s="412"/>
      <c r="ABO313" s="412"/>
      <c r="ABP313" s="412"/>
      <c r="ABQ313" s="412"/>
      <c r="ABR313" s="412"/>
      <c r="ABS313" s="412"/>
      <c r="ABT313" s="412"/>
      <c r="ABU313" s="412"/>
      <c r="ABV313" s="412"/>
      <c r="ABW313" s="412"/>
      <c r="ABX313" s="412"/>
      <c r="ABY313" s="412"/>
      <c r="ABZ313" s="412"/>
      <c r="ACA313" s="412"/>
      <c r="ACB313" s="412"/>
      <c r="ACC313" s="412"/>
      <c r="ACD313" s="412"/>
      <c r="ACE313" s="412"/>
      <c r="ACF313" s="412"/>
      <c r="ACG313" s="412"/>
      <c r="ACH313" s="412"/>
      <c r="ACI313" s="412"/>
      <c r="ACJ313" s="412"/>
      <c r="ACK313" s="412"/>
      <c r="ACL313" s="412"/>
      <c r="ACM313" s="412"/>
      <c r="ACN313" s="412"/>
      <c r="ACO313" s="412"/>
      <c r="ACP313" s="412"/>
      <c r="ACQ313" s="412"/>
      <c r="ACR313" s="412"/>
      <c r="ACS313" s="412"/>
      <c r="ACT313" s="412"/>
      <c r="ACU313" s="412"/>
      <c r="ACV313" s="412"/>
      <c r="ACW313" s="412"/>
      <c r="ACX313" s="412"/>
      <c r="ACY313" s="412"/>
      <c r="ACZ313" s="412"/>
      <c r="ADA313" s="412"/>
      <c r="ADB313" s="412"/>
      <c r="ADC313" s="412"/>
      <c r="ADD313" s="412"/>
      <c r="ADE313" s="412"/>
      <c r="ADF313" s="412"/>
      <c r="ADG313" s="412"/>
      <c r="ADH313" s="412"/>
      <c r="ADI313" s="412"/>
      <c r="ADJ313" s="412"/>
      <c r="ADK313" s="412"/>
      <c r="ADL313" s="412"/>
      <c r="ADM313" s="412"/>
      <c r="ADN313" s="412"/>
      <c r="ADO313" s="412"/>
      <c r="ADP313" s="412"/>
      <c r="ADQ313" s="412"/>
      <c r="ADR313" s="412"/>
      <c r="ADS313" s="412"/>
      <c r="ADT313" s="412"/>
      <c r="ADU313" s="412"/>
      <c r="ADV313" s="412"/>
      <c r="ADW313" s="412"/>
      <c r="ADX313" s="412"/>
      <c r="ADY313" s="412"/>
      <c r="ADZ313" s="412"/>
      <c r="AEA313" s="412"/>
      <c r="AEB313" s="412"/>
      <c r="AEC313" s="412"/>
      <c r="AED313" s="412"/>
      <c r="AEE313" s="412"/>
      <c r="AEF313" s="412"/>
      <c r="AEG313" s="412"/>
      <c r="AEH313" s="412"/>
      <c r="AEI313" s="412"/>
      <c r="AEJ313" s="412"/>
      <c r="AEK313" s="412"/>
      <c r="AEL313" s="412"/>
      <c r="AEM313" s="412"/>
      <c r="AEN313" s="412"/>
      <c r="AEO313" s="412"/>
      <c r="AEP313" s="412"/>
      <c r="AEQ313" s="412"/>
      <c r="AER313" s="412"/>
      <c r="AES313" s="412"/>
      <c r="AET313" s="412"/>
      <c r="AEU313" s="412"/>
      <c r="AEV313" s="412"/>
      <c r="AEW313" s="412"/>
      <c r="AEX313" s="412"/>
      <c r="AEY313" s="412"/>
      <c r="AEZ313" s="412"/>
      <c r="AFA313" s="412"/>
      <c r="AFB313" s="412"/>
      <c r="AFC313" s="412"/>
      <c r="AFD313" s="412"/>
      <c r="AFE313" s="412"/>
      <c r="AFF313" s="412"/>
      <c r="AFG313" s="412"/>
      <c r="AFH313" s="412"/>
      <c r="AFI313" s="412"/>
      <c r="AFJ313" s="412"/>
      <c r="AFK313" s="412"/>
      <c r="AFL313" s="412"/>
      <c r="AFM313" s="412"/>
      <c r="AFN313" s="412"/>
      <c r="AFO313" s="412"/>
      <c r="AFP313" s="412"/>
      <c r="AFQ313" s="412"/>
      <c r="AFR313" s="412"/>
      <c r="AFS313" s="412"/>
      <c r="AFT313" s="412"/>
      <c r="AFU313" s="412"/>
      <c r="AFV313" s="412"/>
      <c r="AFW313" s="412"/>
      <c r="AFX313" s="412"/>
      <c r="AFY313" s="412"/>
      <c r="AFZ313" s="412"/>
      <c r="AGA313" s="412"/>
      <c r="AGB313" s="412"/>
      <c r="AGC313" s="412"/>
      <c r="AGD313" s="412"/>
      <c r="AGE313" s="412"/>
      <c r="AGF313" s="412"/>
      <c r="AGG313" s="412"/>
      <c r="AGH313" s="412"/>
      <c r="AGI313" s="412"/>
      <c r="AGJ313" s="412"/>
      <c r="AGK313" s="412"/>
      <c r="AGL313" s="412"/>
      <c r="AGM313" s="412"/>
      <c r="AGN313" s="412"/>
      <c r="AGO313" s="412"/>
      <c r="AGP313" s="412"/>
      <c r="AGQ313" s="412"/>
      <c r="AGR313" s="412"/>
      <c r="AGS313" s="412"/>
      <c r="AGT313" s="412"/>
      <c r="AGU313" s="412"/>
      <c r="AGV313" s="412"/>
      <c r="AGW313" s="412"/>
      <c r="AGX313" s="412"/>
      <c r="AGY313" s="412"/>
      <c r="AGZ313" s="412"/>
      <c r="AHA313" s="412"/>
      <c r="AHB313" s="412"/>
      <c r="AHC313" s="412"/>
      <c r="AHD313" s="412"/>
      <c r="AHE313" s="412"/>
      <c r="AHF313" s="412"/>
      <c r="AHG313" s="412"/>
      <c r="AHH313" s="412"/>
      <c r="AHI313" s="412"/>
      <c r="AHJ313" s="412"/>
      <c r="AHK313" s="412"/>
      <c r="AHL313" s="412"/>
      <c r="AHM313" s="412"/>
      <c r="AHN313" s="412"/>
      <c r="AHO313" s="412"/>
      <c r="AHP313" s="412"/>
      <c r="AHQ313" s="412"/>
      <c r="AHR313" s="412"/>
      <c r="AHS313" s="412"/>
      <c r="AHT313" s="412"/>
      <c r="AHU313" s="412"/>
      <c r="AHV313" s="412"/>
      <c r="AHW313" s="412"/>
      <c r="AHX313" s="412"/>
      <c r="AHY313" s="412"/>
      <c r="AHZ313" s="412"/>
      <c r="AIA313" s="412"/>
      <c r="AIB313" s="412"/>
      <c r="AIC313" s="412"/>
      <c r="AID313" s="412"/>
      <c r="AIE313" s="412"/>
      <c r="AIF313" s="412"/>
      <c r="AIG313" s="412"/>
      <c r="AIH313" s="412"/>
      <c r="AII313" s="412"/>
      <c r="AIJ313" s="412"/>
      <c r="AIK313" s="412"/>
      <c r="AIL313" s="412"/>
      <c r="AIM313" s="412"/>
      <c r="AIN313" s="412"/>
      <c r="AIO313" s="412"/>
      <c r="AIP313" s="412"/>
      <c r="AIQ313" s="412"/>
      <c r="AIR313" s="412"/>
      <c r="AIS313" s="412"/>
      <c r="AIT313" s="412"/>
      <c r="AIU313" s="412"/>
      <c r="AIV313" s="412"/>
      <c r="AIW313" s="412"/>
      <c r="AIX313" s="412"/>
      <c r="AIY313" s="412"/>
      <c r="AIZ313" s="412"/>
      <c r="AJA313" s="412"/>
      <c r="AJB313" s="412"/>
      <c r="AJC313" s="412"/>
      <c r="AJD313" s="412"/>
      <c r="AJE313" s="412"/>
      <c r="AJF313" s="412"/>
      <c r="AJG313" s="412"/>
      <c r="AJH313" s="412"/>
      <c r="AJI313" s="412"/>
      <c r="AJJ313" s="412"/>
      <c r="AJK313" s="412"/>
      <c r="AJL313" s="412"/>
      <c r="AJM313" s="412"/>
      <c r="AJN313" s="412"/>
      <c r="AJO313" s="412"/>
      <c r="AJP313" s="412"/>
      <c r="AJQ313" s="412"/>
      <c r="AJR313" s="412"/>
      <c r="AJS313" s="412"/>
      <c r="AJT313" s="412"/>
      <c r="AJU313" s="412"/>
      <c r="AJV313" s="412"/>
      <c r="AJW313" s="412"/>
      <c r="AJX313" s="412"/>
      <c r="AJY313" s="412"/>
      <c r="AJZ313" s="412"/>
      <c r="AKA313" s="412"/>
      <c r="AKB313" s="412"/>
      <c r="AKC313" s="412"/>
      <c r="AKD313" s="412"/>
      <c r="AKE313" s="412"/>
      <c r="AKF313" s="412"/>
      <c r="AKG313" s="412"/>
      <c r="AKH313" s="412"/>
      <c r="AKI313" s="412"/>
      <c r="AKJ313" s="412"/>
      <c r="AKK313" s="412"/>
      <c r="AKL313" s="412"/>
      <c r="AKM313" s="412"/>
      <c r="AKN313" s="412"/>
      <c r="AKO313" s="412"/>
      <c r="AKP313" s="412"/>
      <c r="AKQ313" s="412"/>
      <c r="AKR313" s="412"/>
      <c r="AKS313" s="412"/>
      <c r="AKT313" s="412"/>
      <c r="AKU313" s="412"/>
      <c r="AKV313" s="412"/>
      <c r="AKW313" s="412"/>
      <c r="AKX313" s="412"/>
      <c r="AKY313" s="412"/>
      <c r="AKZ313" s="412"/>
      <c r="ALA313" s="412"/>
      <c r="ALB313" s="412"/>
      <c r="ALC313" s="412"/>
      <c r="ALD313" s="412"/>
      <c r="ALE313" s="412"/>
      <c r="ALF313" s="412"/>
      <c r="ALG313" s="412"/>
      <c r="ALH313" s="412"/>
      <c r="ALI313" s="412"/>
      <c r="ALJ313" s="412"/>
      <c r="ALK313" s="412"/>
      <c r="ALL313" s="412"/>
      <c r="ALM313" s="412"/>
      <c r="ALN313" s="412"/>
      <c r="ALO313" s="412"/>
      <c r="ALP313" s="412"/>
      <c r="ALQ313" s="412"/>
      <c r="ALR313" s="412"/>
      <c r="ALS313" s="412"/>
      <c r="ALT313" s="412"/>
      <c r="ALU313" s="412"/>
      <c r="ALV313" s="412"/>
      <c r="ALW313" s="412"/>
      <c r="ALX313" s="412"/>
      <c r="ALY313" s="412"/>
      <c r="ALZ313" s="412"/>
      <c r="AMA313" s="412"/>
      <c r="AMB313" s="412"/>
      <c r="AMC313" s="412"/>
      <c r="AMD313" s="412"/>
      <c r="AME313" s="412"/>
      <c r="AMF313" s="412"/>
      <c r="AMG313" s="412"/>
      <c r="AMH313" s="412"/>
    </row>
    <row r="314" spans="1:1022" x14ac:dyDescent="0.25">
      <c r="A314" s="242" t="s">
        <v>1063</v>
      </c>
      <c r="B314" s="163">
        <v>313</v>
      </c>
      <c r="C314" s="224" t="s">
        <v>24972</v>
      </c>
      <c r="D314" s="179" t="s">
        <v>6056</v>
      </c>
      <c r="E314" s="429"/>
      <c r="F314" s="200"/>
      <c r="G314" s="180"/>
      <c r="H314" s="180"/>
      <c r="I314" s="319">
        <v>449.4</v>
      </c>
      <c r="J314" s="344"/>
      <c r="K314" s="65"/>
      <c r="L314" s="65">
        <v>1</v>
      </c>
      <c r="M314" s="140"/>
      <c r="N314" s="140"/>
      <c r="O314" s="140"/>
      <c r="P314" s="140"/>
      <c r="Q314" s="140"/>
      <c r="R314" s="140"/>
      <c r="S314" s="65">
        <v>2</v>
      </c>
      <c r="T314" s="65"/>
      <c r="U314" s="140"/>
      <c r="V314" s="219">
        <f t="shared" si="171"/>
        <v>100</v>
      </c>
      <c r="W314" s="219">
        <f t="shared" si="163"/>
        <v>100</v>
      </c>
      <c r="X314" s="219">
        <f t="shared" si="172"/>
        <v>100</v>
      </c>
      <c r="Y314" s="219">
        <f t="shared" si="178"/>
        <v>100</v>
      </c>
      <c r="Z314" s="219">
        <f t="shared" si="179"/>
        <v>100</v>
      </c>
      <c r="AA314" s="220">
        <f t="shared" si="182"/>
        <v>100</v>
      </c>
      <c r="AB314" s="220">
        <f t="shared" si="181"/>
        <v>100</v>
      </c>
      <c r="AC314" s="220">
        <f t="shared" si="180"/>
        <v>3</v>
      </c>
      <c r="AD314" s="416">
        <f t="shared" si="177"/>
        <v>1</v>
      </c>
      <c r="AE314" s="416">
        <f t="shared" si="183"/>
        <v>100</v>
      </c>
      <c r="AF314" s="212">
        <f t="shared" si="173"/>
        <v>100</v>
      </c>
      <c r="AG314" s="212">
        <f t="shared" si="174"/>
        <v>100</v>
      </c>
      <c r="AH314" s="212">
        <f t="shared" si="175"/>
        <v>100</v>
      </c>
      <c r="AI314" s="212">
        <f t="shared" si="176"/>
        <v>100</v>
      </c>
      <c r="AJ314" s="231" t="s">
        <v>24616</v>
      </c>
      <c r="AK314" s="258"/>
      <c r="AL314" s="135">
        <v>3</v>
      </c>
      <c r="AM314" s="214"/>
      <c r="AN314" s="118"/>
      <c r="AO314" s="118"/>
      <c r="AP314" s="118"/>
      <c r="AQ314" s="167" t="s">
        <v>760</v>
      </c>
      <c r="AR314" s="118"/>
      <c r="AS314" s="118"/>
      <c r="AT314" s="118"/>
      <c r="AU314" s="412"/>
      <c r="AV314" s="412"/>
      <c r="AW314" s="412"/>
      <c r="AX314" s="412"/>
      <c r="AY314" s="412"/>
      <c r="AZ314" s="412"/>
      <c r="BA314" s="412"/>
      <c r="BB314" s="412"/>
      <c r="BC314" s="412"/>
      <c r="BD314" s="412"/>
      <c r="BE314" s="412"/>
      <c r="BF314" s="412"/>
      <c r="BG314" s="412"/>
      <c r="BH314" s="412"/>
      <c r="BI314" s="412"/>
      <c r="BJ314" s="412"/>
      <c r="BK314" s="412"/>
      <c r="BL314" s="412"/>
      <c r="BM314" s="412"/>
      <c r="BN314" s="412"/>
      <c r="BO314" s="412"/>
      <c r="BP314" s="412"/>
      <c r="BQ314" s="412"/>
      <c r="BR314" s="412"/>
      <c r="BS314" s="412"/>
      <c r="BT314" s="412"/>
      <c r="BU314" s="412"/>
      <c r="BV314" s="412"/>
      <c r="BW314" s="412"/>
      <c r="BX314" s="412"/>
      <c r="BY314" s="412"/>
      <c r="BZ314" s="412"/>
      <c r="CA314" s="412"/>
      <c r="CB314" s="412"/>
      <c r="CC314" s="412"/>
      <c r="CD314" s="412"/>
      <c r="CE314" s="412"/>
      <c r="CF314" s="412"/>
      <c r="CG314" s="412"/>
      <c r="CH314" s="412"/>
      <c r="CI314" s="412"/>
      <c r="CJ314" s="412"/>
      <c r="CK314" s="412"/>
      <c r="CL314" s="412"/>
      <c r="CM314" s="412"/>
      <c r="CN314" s="412"/>
      <c r="CO314" s="412"/>
      <c r="CP314" s="412"/>
      <c r="CQ314" s="412"/>
      <c r="CR314" s="412"/>
      <c r="CS314" s="412"/>
      <c r="CT314" s="412"/>
      <c r="CU314" s="412"/>
      <c r="CV314" s="412"/>
      <c r="CW314" s="412"/>
      <c r="CX314" s="412"/>
      <c r="CY314" s="412"/>
      <c r="CZ314" s="412"/>
      <c r="DA314" s="412"/>
      <c r="DB314" s="412"/>
      <c r="DC314" s="412"/>
      <c r="DD314" s="412"/>
      <c r="DE314" s="412"/>
      <c r="DF314" s="412"/>
      <c r="DG314" s="412"/>
      <c r="DH314" s="412"/>
      <c r="DI314" s="412"/>
      <c r="DJ314" s="412"/>
      <c r="DK314" s="412"/>
      <c r="DL314" s="412"/>
      <c r="DM314" s="412"/>
      <c r="DN314" s="412"/>
      <c r="DO314" s="412"/>
      <c r="DP314" s="412"/>
      <c r="DQ314" s="412"/>
      <c r="DR314" s="412"/>
      <c r="DS314" s="412"/>
      <c r="DT314" s="412"/>
      <c r="DU314" s="412"/>
      <c r="DV314" s="412"/>
      <c r="DW314" s="412"/>
      <c r="DX314" s="412"/>
      <c r="DY314" s="412"/>
      <c r="DZ314" s="412"/>
      <c r="EA314" s="412"/>
      <c r="EB314" s="412"/>
      <c r="EC314" s="412"/>
      <c r="ED314" s="412"/>
      <c r="EE314" s="412"/>
      <c r="EF314" s="412"/>
      <c r="EG314" s="412"/>
      <c r="EH314" s="412"/>
      <c r="EI314" s="412"/>
      <c r="EJ314" s="412"/>
      <c r="EK314" s="412"/>
      <c r="EL314" s="412"/>
      <c r="EM314" s="412"/>
      <c r="EN314" s="412"/>
      <c r="EO314" s="412"/>
      <c r="EP314" s="412"/>
      <c r="EQ314" s="412"/>
      <c r="ER314" s="412"/>
      <c r="ES314" s="412"/>
      <c r="ET314" s="412"/>
      <c r="EU314" s="412"/>
      <c r="EV314" s="412"/>
      <c r="EW314" s="412"/>
      <c r="EX314" s="412"/>
      <c r="EY314" s="412"/>
      <c r="EZ314" s="412"/>
      <c r="FA314" s="412"/>
      <c r="FB314" s="412"/>
      <c r="FC314" s="412"/>
      <c r="FD314" s="412"/>
      <c r="FE314" s="412"/>
      <c r="FF314" s="412"/>
      <c r="FG314" s="412"/>
      <c r="FH314" s="412"/>
      <c r="FI314" s="412"/>
      <c r="FJ314" s="412"/>
      <c r="FK314" s="412"/>
      <c r="FL314" s="412"/>
      <c r="FM314" s="412"/>
      <c r="FN314" s="412"/>
      <c r="FO314" s="412"/>
      <c r="FP314" s="412"/>
      <c r="FQ314" s="412"/>
      <c r="FR314" s="412"/>
      <c r="FS314" s="412"/>
      <c r="FT314" s="412"/>
      <c r="FU314" s="412"/>
      <c r="FV314" s="412"/>
      <c r="FW314" s="412"/>
      <c r="FX314" s="412"/>
      <c r="FY314" s="412"/>
      <c r="FZ314" s="412"/>
      <c r="GA314" s="412"/>
      <c r="GB314" s="412"/>
      <c r="GC314" s="412"/>
      <c r="GD314" s="412"/>
      <c r="GE314" s="412"/>
      <c r="GF314" s="412"/>
      <c r="GG314" s="412"/>
      <c r="GH314" s="412"/>
      <c r="GI314" s="412"/>
      <c r="GJ314" s="412"/>
      <c r="GK314" s="412"/>
      <c r="GL314" s="412"/>
      <c r="GM314" s="412"/>
      <c r="GN314" s="412"/>
      <c r="GO314" s="412"/>
      <c r="GP314" s="412"/>
      <c r="GQ314" s="412"/>
      <c r="GR314" s="412"/>
      <c r="GS314" s="412"/>
      <c r="GT314" s="412"/>
      <c r="GU314" s="412"/>
      <c r="GV314" s="412"/>
      <c r="GW314" s="412"/>
      <c r="GX314" s="412"/>
      <c r="GY314" s="412"/>
      <c r="GZ314" s="412"/>
      <c r="HA314" s="412"/>
      <c r="HB314" s="412"/>
      <c r="HC314" s="412"/>
      <c r="HD314" s="412"/>
      <c r="HE314" s="412"/>
      <c r="HF314" s="412"/>
      <c r="HG314" s="412"/>
      <c r="HH314" s="412"/>
      <c r="HI314" s="412"/>
      <c r="HJ314" s="412"/>
      <c r="HK314" s="412"/>
      <c r="HL314" s="412"/>
      <c r="HM314" s="412"/>
      <c r="HN314" s="412"/>
      <c r="HO314" s="412"/>
      <c r="HP314" s="412"/>
      <c r="HQ314" s="412"/>
      <c r="HR314" s="412"/>
      <c r="HS314" s="412"/>
      <c r="HT314" s="412"/>
      <c r="HU314" s="412"/>
      <c r="HV314" s="412"/>
      <c r="HW314" s="412"/>
      <c r="HX314" s="412"/>
      <c r="HY314" s="412"/>
      <c r="HZ314" s="412"/>
      <c r="IA314" s="412"/>
      <c r="IB314" s="412"/>
      <c r="IC314" s="412"/>
      <c r="ID314" s="412"/>
      <c r="IE314" s="412"/>
      <c r="IF314" s="412"/>
      <c r="IG314" s="412"/>
      <c r="IH314" s="412"/>
      <c r="II314" s="412"/>
      <c r="IJ314" s="412"/>
      <c r="IK314" s="412"/>
      <c r="IL314" s="412"/>
      <c r="IM314" s="412"/>
      <c r="IN314" s="412"/>
      <c r="IO314" s="412"/>
      <c r="IP314" s="412"/>
      <c r="IQ314" s="412"/>
      <c r="IR314" s="412"/>
      <c r="IS314" s="412"/>
      <c r="IT314" s="412"/>
      <c r="IU314" s="412"/>
      <c r="IV314" s="412"/>
      <c r="IW314" s="412"/>
      <c r="IX314" s="412"/>
      <c r="IY314" s="412"/>
      <c r="IZ314" s="412"/>
      <c r="JA314" s="412"/>
      <c r="JB314" s="412"/>
      <c r="JC314" s="412"/>
      <c r="JD314" s="412"/>
      <c r="JE314" s="412"/>
      <c r="JF314" s="412"/>
      <c r="JG314" s="412"/>
      <c r="JH314" s="412"/>
      <c r="JI314" s="412"/>
      <c r="JJ314" s="412"/>
      <c r="JK314" s="412"/>
      <c r="JL314" s="412"/>
      <c r="JM314" s="412"/>
      <c r="JN314" s="412"/>
      <c r="JO314" s="412"/>
      <c r="JP314" s="412"/>
      <c r="JQ314" s="412"/>
      <c r="JR314" s="412"/>
      <c r="JS314" s="412"/>
      <c r="JT314" s="412"/>
      <c r="JU314" s="412"/>
      <c r="JV314" s="412"/>
      <c r="JW314" s="412"/>
      <c r="JX314" s="412"/>
      <c r="JY314" s="412"/>
      <c r="JZ314" s="412"/>
      <c r="KA314" s="412"/>
      <c r="KB314" s="412"/>
      <c r="KC314" s="412"/>
      <c r="KD314" s="412"/>
      <c r="KE314" s="412"/>
      <c r="KF314" s="412"/>
      <c r="KG314" s="412"/>
      <c r="KH314" s="412"/>
      <c r="KI314" s="412"/>
      <c r="KJ314" s="412"/>
      <c r="KK314" s="412"/>
      <c r="KL314" s="412"/>
      <c r="KM314" s="412"/>
      <c r="KN314" s="412"/>
      <c r="KO314" s="412"/>
      <c r="KP314" s="412"/>
      <c r="KQ314" s="412"/>
      <c r="KR314" s="412"/>
      <c r="KS314" s="412"/>
      <c r="KT314" s="412"/>
      <c r="KU314" s="412"/>
      <c r="KV314" s="412"/>
      <c r="KW314" s="412"/>
      <c r="KX314" s="412"/>
      <c r="KY314" s="412"/>
      <c r="KZ314" s="412"/>
      <c r="LA314" s="412"/>
      <c r="LB314" s="412"/>
      <c r="LC314" s="412"/>
      <c r="LD314" s="412"/>
      <c r="LE314" s="412"/>
      <c r="LF314" s="412"/>
      <c r="LG314" s="412"/>
      <c r="LH314" s="412"/>
      <c r="LI314" s="412"/>
      <c r="LJ314" s="412"/>
      <c r="LK314" s="412"/>
      <c r="LL314" s="412"/>
      <c r="LM314" s="412"/>
      <c r="LN314" s="412"/>
      <c r="LO314" s="412"/>
      <c r="LP314" s="412"/>
      <c r="LQ314" s="412"/>
      <c r="LR314" s="412"/>
      <c r="LS314" s="412"/>
      <c r="LT314" s="412"/>
      <c r="LU314" s="412"/>
      <c r="LV314" s="412"/>
      <c r="LW314" s="412"/>
      <c r="LX314" s="412"/>
      <c r="LY314" s="412"/>
      <c r="LZ314" s="412"/>
      <c r="MA314" s="412"/>
      <c r="MB314" s="412"/>
      <c r="MC314" s="412"/>
      <c r="MD314" s="412"/>
      <c r="ME314" s="412"/>
      <c r="MF314" s="412"/>
      <c r="MG314" s="412"/>
      <c r="MH314" s="412"/>
      <c r="MI314" s="412"/>
      <c r="MJ314" s="412"/>
      <c r="MK314" s="412"/>
      <c r="ML314" s="412"/>
      <c r="MM314" s="412"/>
      <c r="MN314" s="412"/>
      <c r="MO314" s="412"/>
      <c r="MP314" s="412"/>
      <c r="MQ314" s="412"/>
      <c r="MR314" s="412"/>
      <c r="MS314" s="412"/>
      <c r="MT314" s="412"/>
      <c r="MU314" s="412"/>
      <c r="MV314" s="412"/>
      <c r="MW314" s="412"/>
      <c r="MX314" s="412"/>
      <c r="MY314" s="412"/>
      <c r="MZ314" s="412"/>
      <c r="NA314" s="412"/>
      <c r="NB314" s="412"/>
      <c r="NC314" s="412"/>
      <c r="ND314" s="412"/>
      <c r="NE314" s="412"/>
      <c r="NF314" s="412"/>
      <c r="NG314" s="412"/>
      <c r="NH314" s="412"/>
      <c r="NI314" s="412"/>
      <c r="NJ314" s="412"/>
      <c r="NK314" s="412"/>
      <c r="NL314" s="412"/>
      <c r="NM314" s="412"/>
      <c r="NN314" s="412"/>
      <c r="NO314" s="412"/>
      <c r="NP314" s="412"/>
      <c r="NQ314" s="412"/>
      <c r="NR314" s="412"/>
      <c r="NS314" s="412"/>
      <c r="NT314" s="412"/>
      <c r="NU314" s="412"/>
      <c r="NV314" s="412"/>
      <c r="NW314" s="412"/>
      <c r="NX314" s="412"/>
      <c r="NY314" s="412"/>
      <c r="NZ314" s="412"/>
      <c r="OA314" s="412"/>
      <c r="OB314" s="412"/>
      <c r="OC314" s="412"/>
      <c r="OD314" s="412"/>
      <c r="OE314" s="412"/>
      <c r="OF314" s="412"/>
      <c r="OG314" s="412"/>
      <c r="OH314" s="412"/>
      <c r="OI314" s="412"/>
      <c r="OJ314" s="412"/>
      <c r="OK314" s="412"/>
      <c r="OL314" s="412"/>
      <c r="OM314" s="412"/>
      <c r="ON314" s="412"/>
      <c r="OO314" s="412"/>
      <c r="OP314" s="412"/>
      <c r="OQ314" s="412"/>
      <c r="OR314" s="412"/>
      <c r="OS314" s="412"/>
      <c r="OT314" s="412"/>
      <c r="OU314" s="412"/>
      <c r="OV314" s="412"/>
      <c r="OW314" s="412"/>
      <c r="OX314" s="412"/>
      <c r="OY314" s="412"/>
      <c r="OZ314" s="412"/>
      <c r="PA314" s="412"/>
      <c r="PB314" s="412"/>
      <c r="PC314" s="412"/>
      <c r="PD314" s="412"/>
      <c r="PE314" s="412"/>
      <c r="PF314" s="412"/>
      <c r="PG314" s="412"/>
      <c r="PH314" s="412"/>
      <c r="PI314" s="412"/>
      <c r="PJ314" s="412"/>
      <c r="PK314" s="412"/>
      <c r="PL314" s="412"/>
      <c r="PM314" s="412"/>
      <c r="PN314" s="412"/>
      <c r="PO314" s="412"/>
      <c r="PP314" s="412"/>
      <c r="PQ314" s="412"/>
      <c r="PR314" s="412"/>
      <c r="PS314" s="412"/>
      <c r="PT314" s="412"/>
      <c r="PU314" s="412"/>
      <c r="PV314" s="412"/>
      <c r="PW314" s="412"/>
      <c r="PX314" s="412"/>
      <c r="PY314" s="412"/>
      <c r="PZ314" s="412"/>
      <c r="QA314" s="412"/>
      <c r="QB314" s="412"/>
      <c r="QC314" s="412"/>
      <c r="QD314" s="412"/>
      <c r="QE314" s="412"/>
      <c r="QF314" s="412"/>
      <c r="QG314" s="412"/>
      <c r="QH314" s="412"/>
      <c r="QI314" s="412"/>
      <c r="QJ314" s="412"/>
      <c r="QK314" s="412"/>
      <c r="QL314" s="412"/>
      <c r="QM314" s="412"/>
      <c r="QN314" s="412"/>
      <c r="QO314" s="412"/>
      <c r="QP314" s="412"/>
      <c r="QQ314" s="412"/>
      <c r="QR314" s="412"/>
      <c r="QS314" s="412"/>
      <c r="QT314" s="412"/>
      <c r="QU314" s="412"/>
      <c r="QV314" s="412"/>
      <c r="QW314" s="412"/>
      <c r="QX314" s="412"/>
      <c r="QY314" s="412"/>
      <c r="QZ314" s="412"/>
      <c r="RA314" s="412"/>
      <c r="RB314" s="412"/>
      <c r="RC314" s="412"/>
      <c r="RD314" s="412"/>
      <c r="RE314" s="412"/>
      <c r="RF314" s="412"/>
      <c r="RG314" s="412"/>
      <c r="RH314" s="412"/>
      <c r="RI314" s="412"/>
      <c r="RJ314" s="412"/>
      <c r="RK314" s="412"/>
      <c r="RL314" s="412"/>
      <c r="RM314" s="412"/>
      <c r="RN314" s="412"/>
      <c r="RO314" s="412"/>
      <c r="RP314" s="412"/>
      <c r="RQ314" s="412"/>
      <c r="RR314" s="412"/>
      <c r="RS314" s="412"/>
      <c r="RT314" s="412"/>
      <c r="RU314" s="412"/>
      <c r="RV314" s="412"/>
      <c r="RW314" s="412"/>
      <c r="RX314" s="412"/>
      <c r="RY314" s="412"/>
      <c r="RZ314" s="412"/>
      <c r="SA314" s="412"/>
      <c r="SB314" s="412"/>
      <c r="SC314" s="412"/>
      <c r="SD314" s="412"/>
      <c r="SE314" s="412"/>
      <c r="SF314" s="412"/>
      <c r="SG314" s="412"/>
      <c r="SH314" s="412"/>
      <c r="SI314" s="412"/>
      <c r="SJ314" s="412"/>
      <c r="SK314" s="412"/>
      <c r="SL314" s="412"/>
      <c r="SM314" s="412"/>
      <c r="SN314" s="412"/>
      <c r="SO314" s="412"/>
      <c r="SP314" s="412"/>
      <c r="SQ314" s="412"/>
      <c r="SR314" s="412"/>
      <c r="SS314" s="412"/>
      <c r="ST314" s="412"/>
      <c r="SU314" s="412"/>
      <c r="SV314" s="412"/>
      <c r="SW314" s="412"/>
      <c r="SX314" s="412"/>
      <c r="SY314" s="412"/>
      <c r="SZ314" s="412"/>
      <c r="TA314" s="412"/>
      <c r="TB314" s="412"/>
      <c r="TC314" s="412"/>
      <c r="TD314" s="412"/>
      <c r="TE314" s="412"/>
      <c r="TF314" s="412"/>
      <c r="TG314" s="412"/>
      <c r="TH314" s="412"/>
      <c r="TI314" s="412"/>
      <c r="TJ314" s="412"/>
      <c r="TK314" s="412"/>
      <c r="TL314" s="412"/>
      <c r="TM314" s="412"/>
      <c r="TN314" s="412"/>
      <c r="TO314" s="412"/>
      <c r="TP314" s="412"/>
      <c r="TQ314" s="412"/>
      <c r="TR314" s="412"/>
      <c r="TS314" s="412"/>
      <c r="TT314" s="412"/>
      <c r="TU314" s="412"/>
      <c r="TV314" s="412"/>
      <c r="TW314" s="412"/>
      <c r="TX314" s="412"/>
      <c r="TY314" s="412"/>
      <c r="TZ314" s="412"/>
      <c r="UA314" s="412"/>
      <c r="UB314" s="412"/>
      <c r="UC314" s="412"/>
      <c r="UD314" s="412"/>
      <c r="UE314" s="412"/>
      <c r="UF314" s="412"/>
      <c r="UG314" s="412"/>
      <c r="UH314" s="412"/>
      <c r="UI314" s="412"/>
      <c r="UJ314" s="412"/>
      <c r="UK314" s="412"/>
      <c r="UL314" s="412"/>
      <c r="UM314" s="412"/>
      <c r="UN314" s="412"/>
      <c r="UO314" s="412"/>
      <c r="UP314" s="412"/>
      <c r="UQ314" s="412"/>
      <c r="UR314" s="412"/>
      <c r="US314" s="412"/>
      <c r="UT314" s="412"/>
      <c r="UU314" s="412"/>
      <c r="UV314" s="412"/>
      <c r="UW314" s="412"/>
      <c r="UX314" s="412"/>
      <c r="UY314" s="412"/>
      <c r="UZ314" s="412"/>
      <c r="VA314" s="412"/>
      <c r="VB314" s="412"/>
      <c r="VC314" s="412"/>
      <c r="VD314" s="412"/>
      <c r="VE314" s="412"/>
      <c r="VF314" s="412"/>
      <c r="VG314" s="412"/>
      <c r="VH314" s="412"/>
      <c r="VI314" s="412"/>
      <c r="VJ314" s="412"/>
      <c r="VK314" s="412"/>
      <c r="VL314" s="412"/>
      <c r="VM314" s="412"/>
      <c r="VN314" s="412"/>
      <c r="VO314" s="412"/>
      <c r="VP314" s="412"/>
      <c r="VQ314" s="412"/>
      <c r="VR314" s="412"/>
      <c r="VS314" s="412"/>
      <c r="VT314" s="412"/>
      <c r="VU314" s="412"/>
      <c r="VV314" s="412"/>
      <c r="VW314" s="412"/>
      <c r="VX314" s="412"/>
      <c r="VY314" s="412"/>
      <c r="VZ314" s="412"/>
      <c r="WA314" s="412"/>
      <c r="WB314" s="412"/>
      <c r="WC314" s="412"/>
      <c r="WD314" s="412"/>
      <c r="WE314" s="412"/>
      <c r="WF314" s="412"/>
      <c r="WG314" s="412"/>
      <c r="WH314" s="412"/>
      <c r="WI314" s="412"/>
      <c r="WJ314" s="412"/>
      <c r="WK314" s="412"/>
      <c r="WL314" s="412"/>
      <c r="WM314" s="412"/>
      <c r="WN314" s="412"/>
      <c r="WO314" s="412"/>
      <c r="WP314" s="412"/>
      <c r="WQ314" s="412"/>
      <c r="WR314" s="412"/>
      <c r="WS314" s="412"/>
      <c r="WT314" s="412"/>
      <c r="WU314" s="412"/>
      <c r="WV314" s="412"/>
      <c r="WW314" s="412"/>
      <c r="WX314" s="412"/>
      <c r="WY314" s="412"/>
      <c r="WZ314" s="412"/>
      <c r="XA314" s="412"/>
      <c r="XB314" s="412"/>
      <c r="XC314" s="412"/>
      <c r="XD314" s="412"/>
      <c r="XE314" s="412"/>
      <c r="XF314" s="412"/>
      <c r="XG314" s="412"/>
      <c r="XH314" s="412"/>
      <c r="XI314" s="412"/>
      <c r="XJ314" s="412"/>
      <c r="XK314" s="412"/>
      <c r="XL314" s="412"/>
      <c r="XM314" s="412"/>
      <c r="XN314" s="412"/>
      <c r="XO314" s="412"/>
      <c r="XP314" s="412"/>
      <c r="XQ314" s="412"/>
      <c r="XR314" s="412"/>
      <c r="XS314" s="412"/>
      <c r="XT314" s="412"/>
      <c r="XU314" s="412"/>
      <c r="XV314" s="412"/>
      <c r="XW314" s="412"/>
      <c r="XX314" s="412"/>
      <c r="XY314" s="412"/>
      <c r="XZ314" s="412"/>
      <c r="YA314" s="412"/>
      <c r="YB314" s="412"/>
      <c r="YC314" s="412"/>
      <c r="YD314" s="412"/>
      <c r="YE314" s="412"/>
      <c r="YF314" s="412"/>
      <c r="YG314" s="412"/>
      <c r="YH314" s="412"/>
      <c r="YI314" s="412"/>
      <c r="YJ314" s="412"/>
      <c r="YK314" s="412"/>
      <c r="YL314" s="412"/>
      <c r="YM314" s="412"/>
      <c r="YN314" s="412"/>
      <c r="YO314" s="412"/>
      <c r="YP314" s="412"/>
      <c r="YQ314" s="412"/>
      <c r="YR314" s="412"/>
      <c r="YS314" s="412"/>
      <c r="YT314" s="412"/>
      <c r="YU314" s="412"/>
      <c r="YV314" s="412"/>
      <c r="YW314" s="412"/>
      <c r="YX314" s="412"/>
      <c r="YY314" s="412"/>
      <c r="YZ314" s="412"/>
      <c r="ZA314" s="412"/>
      <c r="ZB314" s="412"/>
      <c r="ZC314" s="412"/>
      <c r="ZD314" s="412"/>
      <c r="ZE314" s="412"/>
      <c r="ZF314" s="412"/>
      <c r="ZG314" s="412"/>
      <c r="ZH314" s="412"/>
      <c r="ZI314" s="412"/>
      <c r="ZJ314" s="412"/>
      <c r="ZK314" s="412"/>
      <c r="ZL314" s="412"/>
      <c r="ZM314" s="412"/>
      <c r="ZN314" s="412"/>
      <c r="ZO314" s="412"/>
      <c r="ZP314" s="412"/>
      <c r="ZQ314" s="412"/>
      <c r="ZR314" s="412"/>
      <c r="ZS314" s="412"/>
      <c r="ZT314" s="412"/>
      <c r="ZU314" s="412"/>
      <c r="ZV314" s="412"/>
      <c r="ZW314" s="412"/>
      <c r="ZX314" s="412"/>
      <c r="ZY314" s="412"/>
      <c r="ZZ314" s="412"/>
      <c r="AAA314" s="412"/>
      <c r="AAB314" s="412"/>
      <c r="AAC314" s="412"/>
      <c r="AAD314" s="412"/>
      <c r="AAE314" s="412"/>
      <c r="AAF314" s="412"/>
      <c r="AAG314" s="412"/>
      <c r="AAH314" s="412"/>
      <c r="AAI314" s="412"/>
      <c r="AAJ314" s="412"/>
      <c r="AAK314" s="412"/>
      <c r="AAL314" s="412"/>
      <c r="AAM314" s="412"/>
      <c r="AAN314" s="412"/>
      <c r="AAO314" s="412"/>
      <c r="AAP314" s="412"/>
      <c r="AAQ314" s="412"/>
      <c r="AAR314" s="412"/>
      <c r="AAS314" s="412"/>
      <c r="AAT314" s="412"/>
      <c r="AAU314" s="412"/>
      <c r="AAV314" s="412"/>
      <c r="AAW314" s="412"/>
      <c r="AAX314" s="412"/>
      <c r="AAY314" s="412"/>
      <c r="AAZ314" s="412"/>
      <c r="ABA314" s="412"/>
      <c r="ABB314" s="412"/>
      <c r="ABC314" s="412"/>
      <c r="ABD314" s="412"/>
      <c r="ABE314" s="412"/>
      <c r="ABF314" s="412"/>
      <c r="ABG314" s="412"/>
      <c r="ABH314" s="412"/>
      <c r="ABI314" s="412"/>
      <c r="ABJ314" s="412"/>
      <c r="ABK314" s="412"/>
      <c r="ABL314" s="412"/>
      <c r="ABM314" s="412"/>
      <c r="ABN314" s="412"/>
      <c r="ABO314" s="412"/>
      <c r="ABP314" s="412"/>
      <c r="ABQ314" s="412"/>
      <c r="ABR314" s="412"/>
      <c r="ABS314" s="412"/>
      <c r="ABT314" s="412"/>
      <c r="ABU314" s="412"/>
      <c r="ABV314" s="412"/>
      <c r="ABW314" s="412"/>
      <c r="ABX314" s="412"/>
      <c r="ABY314" s="412"/>
      <c r="ABZ314" s="412"/>
      <c r="ACA314" s="412"/>
      <c r="ACB314" s="412"/>
      <c r="ACC314" s="412"/>
      <c r="ACD314" s="412"/>
      <c r="ACE314" s="412"/>
      <c r="ACF314" s="412"/>
      <c r="ACG314" s="412"/>
      <c r="ACH314" s="412"/>
      <c r="ACI314" s="412"/>
      <c r="ACJ314" s="412"/>
      <c r="ACK314" s="412"/>
      <c r="ACL314" s="412"/>
      <c r="ACM314" s="412"/>
      <c r="ACN314" s="412"/>
      <c r="ACO314" s="412"/>
      <c r="ACP314" s="412"/>
      <c r="ACQ314" s="412"/>
      <c r="ACR314" s="412"/>
      <c r="ACS314" s="412"/>
      <c r="ACT314" s="412"/>
      <c r="ACU314" s="412"/>
      <c r="ACV314" s="412"/>
      <c r="ACW314" s="412"/>
      <c r="ACX314" s="412"/>
      <c r="ACY314" s="412"/>
      <c r="ACZ314" s="412"/>
      <c r="ADA314" s="412"/>
      <c r="ADB314" s="412"/>
      <c r="ADC314" s="412"/>
      <c r="ADD314" s="412"/>
      <c r="ADE314" s="412"/>
      <c r="ADF314" s="412"/>
      <c r="ADG314" s="412"/>
      <c r="ADH314" s="412"/>
      <c r="ADI314" s="412"/>
      <c r="ADJ314" s="412"/>
      <c r="ADK314" s="412"/>
      <c r="ADL314" s="412"/>
      <c r="ADM314" s="412"/>
      <c r="ADN314" s="412"/>
      <c r="ADO314" s="412"/>
      <c r="ADP314" s="412"/>
      <c r="ADQ314" s="412"/>
      <c r="ADR314" s="412"/>
      <c r="ADS314" s="412"/>
      <c r="ADT314" s="412"/>
      <c r="ADU314" s="412"/>
      <c r="ADV314" s="412"/>
      <c r="ADW314" s="412"/>
      <c r="ADX314" s="412"/>
      <c r="ADY314" s="412"/>
      <c r="ADZ314" s="412"/>
      <c r="AEA314" s="412"/>
      <c r="AEB314" s="412"/>
      <c r="AEC314" s="412"/>
      <c r="AED314" s="412"/>
      <c r="AEE314" s="412"/>
      <c r="AEF314" s="412"/>
      <c r="AEG314" s="412"/>
      <c r="AEH314" s="412"/>
      <c r="AEI314" s="412"/>
      <c r="AEJ314" s="412"/>
      <c r="AEK314" s="412"/>
      <c r="AEL314" s="412"/>
      <c r="AEM314" s="412"/>
      <c r="AEN314" s="412"/>
      <c r="AEO314" s="412"/>
      <c r="AEP314" s="412"/>
      <c r="AEQ314" s="412"/>
      <c r="AER314" s="412"/>
      <c r="AES314" s="412"/>
      <c r="AET314" s="412"/>
      <c r="AEU314" s="412"/>
      <c r="AEV314" s="412"/>
      <c r="AEW314" s="412"/>
      <c r="AEX314" s="412"/>
      <c r="AEY314" s="412"/>
      <c r="AEZ314" s="412"/>
      <c r="AFA314" s="412"/>
      <c r="AFB314" s="412"/>
      <c r="AFC314" s="412"/>
      <c r="AFD314" s="412"/>
      <c r="AFE314" s="412"/>
      <c r="AFF314" s="412"/>
      <c r="AFG314" s="412"/>
      <c r="AFH314" s="412"/>
      <c r="AFI314" s="412"/>
      <c r="AFJ314" s="412"/>
      <c r="AFK314" s="412"/>
      <c r="AFL314" s="412"/>
      <c r="AFM314" s="412"/>
      <c r="AFN314" s="412"/>
      <c r="AFO314" s="412"/>
      <c r="AFP314" s="412"/>
      <c r="AFQ314" s="412"/>
      <c r="AFR314" s="412"/>
      <c r="AFS314" s="412"/>
      <c r="AFT314" s="412"/>
      <c r="AFU314" s="412"/>
      <c r="AFV314" s="412"/>
      <c r="AFW314" s="412"/>
      <c r="AFX314" s="412"/>
      <c r="AFY314" s="412"/>
      <c r="AFZ314" s="412"/>
      <c r="AGA314" s="412"/>
      <c r="AGB314" s="412"/>
      <c r="AGC314" s="412"/>
      <c r="AGD314" s="412"/>
      <c r="AGE314" s="412"/>
      <c r="AGF314" s="412"/>
      <c r="AGG314" s="412"/>
      <c r="AGH314" s="412"/>
      <c r="AGI314" s="412"/>
      <c r="AGJ314" s="412"/>
      <c r="AGK314" s="412"/>
      <c r="AGL314" s="412"/>
      <c r="AGM314" s="412"/>
      <c r="AGN314" s="412"/>
      <c r="AGO314" s="412"/>
      <c r="AGP314" s="412"/>
      <c r="AGQ314" s="412"/>
      <c r="AGR314" s="412"/>
      <c r="AGS314" s="412"/>
      <c r="AGT314" s="412"/>
      <c r="AGU314" s="412"/>
      <c r="AGV314" s="412"/>
      <c r="AGW314" s="412"/>
      <c r="AGX314" s="412"/>
      <c r="AGY314" s="412"/>
      <c r="AGZ314" s="412"/>
      <c r="AHA314" s="412"/>
      <c r="AHB314" s="412"/>
      <c r="AHC314" s="412"/>
      <c r="AHD314" s="412"/>
      <c r="AHE314" s="412"/>
      <c r="AHF314" s="412"/>
      <c r="AHG314" s="412"/>
      <c r="AHH314" s="412"/>
      <c r="AHI314" s="412"/>
      <c r="AHJ314" s="412"/>
      <c r="AHK314" s="412"/>
      <c r="AHL314" s="412"/>
      <c r="AHM314" s="412"/>
      <c r="AHN314" s="412"/>
      <c r="AHO314" s="412"/>
      <c r="AHP314" s="412"/>
      <c r="AHQ314" s="412"/>
      <c r="AHR314" s="412"/>
      <c r="AHS314" s="412"/>
      <c r="AHT314" s="412"/>
      <c r="AHU314" s="412"/>
      <c r="AHV314" s="412"/>
      <c r="AHW314" s="412"/>
      <c r="AHX314" s="412"/>
      <c r="AHY314" s="412"/>
      <c r="AHZ314" s="412"/>
      <c r="AIA314" s="412"/>
      <c r="AIB314" s="412"/>
      <c r="AIC314" s="412"/>
      <c r="AID314" s="412"/>
      <c r="AIE314" s="412"/>
      <c r="AIF314" s="412"/>
      <c r="AIG314" s="412"/>
      <c r="AIH314" s="412"/>
      <c r="AII314" s="412"/>
      <c r="AIJ314" s="412"/>
      <c r="AIK314" s="412"/>
      <c r="AIL314" s="412"/>
      <c r="AIM314" s="412"/>
      <c r="AIN314" s="412"/>
      <c r="AIO314" s="412"/>
      <c r="AIP314" s="412"/>
      <c r="AIQ314" s="412"/>
      <c r="AIR314" s="412"/>
      <c r="AIS314" s="412"/>
      <c r="AIT314" s="412"/>
      <c r="AIU314" s="412"/>
      <c r="AIV314" s="412"/>
      <c r="AIW314" s="412"/>
      <c r="AIX314" s="412"/>
      <c r="AIY314" s="412"/>
      <c r="AIZ314" s="412"/>
      <c r="AJA314" s="412"/>
      <c r="AJB314" s="412"/>
      <c r="AJC314" s="412"/>
      <c r="AJD314" s="412"/>
      <c r="AJE314" s="412"/>
      <c r="AJF314" s="412"/>
      <c r="AJG314" s="412"/>
      <c r="AJH314" s="412"/>
      <c r="AJI314" s="412"/>
      <c r="AJJ314" s="412"/>
      <c r="AJK314" s="412"/>
      <c r="AJL314" s="412"/>
      <c r="AJM314" s="412"/>
      <c r="AJN314" s="412"/>
      <c r="AJO314" s="412"/>
      <c r="AJP314" s="412"/>
      <c r="AJQ314" s="412"/>
      <c r="AJR314" s="412"/>
      <c r="AJS314" s="412"/>
      <c r="AJT314" s="412"/>
      <c r="AJU314" s="412"/>
      <c r="AJV314" s="412"/>
      <c r="AJW314" s="412"/>
      <c r="AJX314" s="412"/>
      <c r="AJY314" s="412"/>
      <c r="AJZ314" s="412"/>
      <c r="AKA314" s="412"/>
      <c r="AKB314" s="412"/>
      <c r="AKC314" s="412"/>
      <c r="AKD314" s="412"/>
      <c r="AKE314" s="412"/>
      <c r="AKF314" s="412"/>
      <c r="AKG314" s="412"/>
      <c r="AKH314" s="412"/>
      <c r="AKI314" s="412"/>
      <c r="AKJ314" s="412"/>
      <c r="AKK314" s="412"/>
      <c r="AKL314" s="412"/>
      <c r="AKM314" s="412"/>
      <c r="AKN314" s="412"/>
      <c r="AKO314" s="412"/>
      <c r="AKP314" s="412"/>
      <c r="AKQ314" s="412"/>
      <c r="AKR314" s="412"/>
      <c r="AKS314" s="412"/>
      <c r="AKT314" s="412"/>
      <c r="AKU314" s="412"/>
      <c r="AKV314" s="412"/>
      <c r="AKW314" s="412"/>
      <c r="AKX314" s="412"/>
      <c r="AKY314" s="412"/>
      <c r="AKZ314" s="412"/>
      <c r="ALA314" s="412"/>
      <c r="ALB314" s="412"/>
      <c r="ALC314" s="412"/>
      <c r="ALD314" s="412"/>
      <c r="ALE314" s="412"/>
      <c r="ALF314" s="412"/>
      <c r="ALG314" s="412"/>
      <c r="ALH314" s="412"/>
      <c r="ALI314" s="412"/>
      <c r="ALJ314" s="412"/>
      <c r="ALK314" s="412"/>
      <c r="ALL314" s="412"/>
      <c r="ALM314" s="412"/>
      <c r="ALN314" s="412"/>
      <c r="ALO314" s="412"/>
      <c r="ALP314" s="412"/>
      <c r="ALQ314" s="412"/>
      <c r="ALR314" s="412"/>
      <c r="ALS314" s="412"/>
      <c r="ALT314" s="412"/>
      <c r="ALU314" s="412"/>
      <c r="ALV314" s="412"/>
      <c r="ALW314" s="412"/>
      <c r="ALX314" s="412"/>
      <c r="ALY314" s="412"/>
      <c r="ALZ314" s="412"/>
      <c r="AMA314" s="412"/>
      <c r="AMB314" s="412"/>
      <c r="AMC314" s="412"/>
      <c r="AMD314" s="412"/>
      <c r="AME314" s="412"/>
      <c r="AMF314" s="412"/>
      <c r="AMG314" s="412"/>
      <c r="AMH314" s="412"/>
    </row>
    <row r="315" spans="1:1022" x14ac:dyDescent="0.25">
      <c r="A315" s="242" t="s">
        <v>1064</v>
      </c>
      <c r="B315" s="163">
        <v>314</v>
      </c>
      <c r="C315" s="224" t="s">
        <v>24973</v>
      </c>
      <c r="D315" s="179" t="s">
        <v>6055</v>
      </c>
      <c r="E315" s="429" t="s">
        <v>6057</v>
      </c>
      <c r="F315" s="200"/>
      <c r="G315" s="180"/>
      <c r="H315" s="180"/>
      <c r="I315" s="319">
        <v>450.6</v>
      </c>
      <c r="J315" s="344"/>
      <c r="K315" s="65"/>
      <c r="L315" s="65" t="s">
        <v>753</v>
      </c>
      <c r="M315" s="332" t="s">
        <v>752</v>
      </c>
      <c r="N315" s="140"/>
      <c r="O315" s="140"/>
      <c r="P315" s="140"/>
      <c r="Q315" s="140"/>
      <c r="R315" s="140"/>
      <c r="S315" s="65"/>
      <c r="T315" s="65"/>
      <c r="U315" s="140"/>
      <c r="V315" s="219">
        <f t="shared" si="171"/>
        <v>100</v>
      </c>
      <c r="W315" s="219">
        <f t="shared" si="163"/>
        <v>100</v>
      </c>
      <c r="X315" s="219">
        <f t="shared" si="172"/>
        <v>100</v>
      </c>
      <c r="Y315" s="219">
        <f t="shared" si="178"/>
        <v>100</v>
      </c>
      <c r="Z315" s="219">
        <f t="shared" si="179"/>
        <v>100</v>
      </c>
      <c r="AA315" s="220">
        <f t="shared" si="182"/>
        <v>100</v>
      </c>
      <c r="AB315" s="220">
        <f t="shared" si="181"/>
        <v>100</v>
      </c>
      <c r="AC315" s="220">
        <f t="shared" si="180"/>
        <v>100</v>
      </c>
      <c r="AD315" s="479">
        <f t="shared" si="177"/>
        <v>0.1</v>
      </c>
      <c r="AE315" s="416">
        <f t="shared" si="183"/>
        <v>1</v>
      </c>
      <c r="AF315" s="212">
        <f t="shared" si="173"/>
        <v>100</v>
      </c>
      <c r="AG315" s="212">
        <f t="shared" si="174"/>
        <v>100</v>
      </c>
      <c r="AH315" s="212">
        <f t="shared" si="175"/>
        <v>100</v>
      </c>
      <c r="AI315" s="212">
        <f t="shared" si="176"/>
        <v>100</v>
      </c>
      <c r="AJ315" s="231" t="s">
        <v>24616</v>
      </c>
      <c r="AK315" s="258"/>
      <c r="AL315" s="135">
        <v>3</v>
      </c>
      <c r="AM315" s="214"/>
      <c r="AN315" s="118"/>
      <c r="AO315" s="118"/>
      <c r="AP315" s="118"/>
      <c r="AQ315" s="167" t="s">
        <v>760</v>
      </c>
      <c r="AR315" s="118"/>
      <c r="AS315" s="118"/>
      <c r="AT315" s="118"/>
      <c r="AU315" s="412"/>
      <c r="AV315" s="412"/>
      <c r="AW315" s="412"/>
      <c r="AX315" s="412"/>
      <c r="AY315" s="412"/>
      <c r="AZ315" s="412"/>
      <c r="BA315" s="412"/>
      <c r="BB315" s="412"/>
      <c r="BC315" s="412"/>
      <c r="BD315" s="412"/>
      <c r="BE315" s="412"/>
      <c r="BF315" s="412"/>
      <c r="BG315" s="412"/>
      <c r="BH315" s="412"/>
      <c r="BI315" s="412"/>
      <c r="BJ315" s="412"/>
      <c r="BK315" s="412"/>
      <c r="BL315" s="412"/>
      <c r="BM315" s="412"/>
      <c r="BN315" s="412"/>
      <c r="BO315" s="412"/>
      <c r="BP315" s="412"/>
      <c r="BQ315" s="412"/>
      <c r="BR315" s="412"/>
      <c r="BS315" s="412"/>
      <c r="BT315" s="412"/>
      <c r="BU315" s="412"/>
      <c r="BV315" s="412"/>
      <c r="BW315" s="412"/>
      <c r="BX315" s="412"/>
      <c r="BY315" s="412"/>
      <c r="BZ315" s="412"/>
      <c r="CA315" s="412"/>
      <c r="CB315" s="412"/>
      <c r="CC315" s="412"/>
      <c r="CD315" s="412"/>
      <c r="CE315" s="412"/>
      <c r="CF315" s="412"/>
      <c r="CG315" s="412"/>
      <c r="CH315" s="412"/>
      <c r="CI315" s="412"/>
      <c r="CJ315" s="412"/>
      <c r="CK315" s="412"/>
      <c r="CL315" s="412"/>
      <c r="CM315" s="412"/>
      <c r="CN315" s="412"/>
      <c r="CO315" s="412"/>
      <c r="CP315" s="412"/>
      <c r="CQ315" s="412"/>
      <c r="CR315" s="412"/>
      <c r="CS315" s="412"/>
      <c r="CT315" s="412"/>
      <c r="CU315" s="412"/>
      <c r="CV315" s="412"/>
      <c r="CW315" s="412"/>
      <c r="CX315" s="412"/>
      <c r="CY315" s="412"/>
      <c r="CZ315" s="412"/>
      <c r="DA315" s="412"/>
      <c r="DB315" s="412"/>
      <c r="DC315" s="412"/>
      <c r="DD315" s="412"/>
      <c r="DE315" s="412"/>
      <c r="DF315" s="412"/>
      <c r="DG315" s="412"/>
      <c r="DH315" s="412"/>
      <c r="DI315" s="412"/>
      <c r="DJ315" s="412"/>
      <c r="DK315" s="412"/>
      <c r="DL315" s="412"/>
      <c r="DM315" s="412"/>
      <c r="DN315" s="412"/>
      <c r="DO315" s="412"/>
      <c r="DP315" s="412"/>
      <c r="DQ315" s="412"/>
      <c r="DR315" s="412"/>
      <c r="DS315" s="412"/>
      <c r="DT315" s="412"/>
      <c r="DU315" s="412"/>
      <c r="DV315" s="412"/>
      <c r="DW315" s="412"/>
      <c r="DX315" s="412"/>
      <c r="DY315" s="412"/>
      <c r="DZ315" s="412"/>
      <c r="EA315" s="412"/>
      <c r="EB315" s="412"/>
      <c r="EC315" s="412"/>
      <c r="ED315" s="412"/>
      <c r="EE315" s="412"/>
      <c r="EF315" s="412"/>
      <c r="EG315" s="412"/>
      <c r="EH315" s="412"/>
      <c r="EI315" s="412"/>
      <c r="EJ315" s="412"/>
      <c r="EK315" s="412"/>
      <c r="EL315" s="412"/>
      <c r="EM315" s="412"/>
      <c r="EN315" s="412"/>
      <c r="EO315" s="412"/>
      <c r="EP315" s="412"/>
      <c r="EQ315" s="412"/>
      <c r="ER315" s="412"/>
      <c r="ES315" s="412"/>
      <c r="ET315" s="412"/>
      <c r="EU315" s="412"/>
      <c r="EV315" s="412"/>
      <c r="EW315" s="412"/>
      <c r="EX315" s="412"/>
      <c r="EY315" s="412"/>
      <c r="EZ315" s="412"/>
      <c r="FA315" s="412"/>
      <c r="FB315" s="412"/>
      <c r="FC315" s="412"/>
      <c r="FD315" s="412"/>
      <c r="FE315" s="412"/>
      <c r="FF315" s="412"/>
      <c r="FG315" s="412"/>
      <c r="FH315" s="412"/>
      <c r="FI315" s="412"/>
      <c r="FJ315" s="412"/>
      <c r="FK315" s="412"/>
      <c r="FL315" s="412"/>
      <c r="FM315" s="412"/>
      <c r="FN315" s="412"/>
      <c r="FO315" s="412"/>
      <c r="FP315" s="412"/>
      <c r="FQ315" s="412"/>
      <c r="FR315" s="412"/>
      <c r="FS315" s="412"/>
      <c r="FT315" s="412"/>
      <c r="FU315" s="412"/>
      <c r="FV315" s="412"/>
      <c r="FW315" s="412"/>
      <c r="FX315" s="412"/>
      <c r="FY315" s="412"/>
      <c r="FZ315" s="412"/>
      <c r="GA315" s="412"/>
      <c r="GB315" s="412"/>
      <c r="GC315" s="412"/>
      <c r="GD315" s="412"/>
      <c r="GE315" s="412"/>
      <c r="GF315" s="412"/>
      <c r="GG315" s="412"/>
      <c r="GH315" s="412"/>
      <c r="GI315" s="412"/>
      <c r="GJ315" s="412"/>
      <c r="GK315" s="412"/>
      <c r="GL315" s="412"/>
      <c r="GM315" s="412"/>
      <c r="GN315" s="412"/>
      <c r="GO315" s="412"/>
      <c r="GP315" s="412"/>
      <c r="GQ315" s="412"/>
      <c r="GR315" s="412"/>
      <c r="GS315" s="412"/>
      <c r="GT315" s="412"/>
      <c r="GU315" s="412"/>
      <c r="GV315" s="412"/>
      <c r="GW315" s="412"/>
      <c r="GX315" s="412"/>
      <c r="GY315" s="412"/>
      <c r="GZ315" s="412"/>
      <c r="HA315" s="412"/>
      <c r="HB315" s="412"/>
      <c r="HC315" s="412"/>
      <c r="HD315" s="412"/>
      <c r="HE315" s="412"/>
      <c r="HF315" s="412"/>
      <c r="HG315" s="412"/>
      <c r="HH315" s="412"/>
      <c r="HI315" s="412"/>
      <c r="HJ315" s="412"/>
      <c r="HK315" s="412"/>
      <c r="HL315" s="412"/>
      <c r="HM315" s="412"/>
      <c r="HN315" s="412"/>
      <c r="HO315" s="412"/>
      <c r="HP315" s="412"/>
      <c r="HQ315" s="412"/>
      <c r="HR315" s="412"/>
      <c r="HS315" s="412"/>
      <c r="HT315" s="412"/>
      <c r="HU315" s="412"/>
      <c r="HV315" s="412"/>
      <c r="HW315" s="412"/>
      <c r="HX315" s="412"/>
      <c r="HY315" s="412"/>
      <c r="HZ315" s="412"/>
      <c r="IA315" s="412"/>
      <c r="IB315" s="412"/>
      <c r="IC315" s="412"/>
      <c r="ID315" s="412"/>
      <c r="IE315" s="412"/>
      <c r="IF315" s="412"/>
      <c r="IG315" s="412"/>
      <c r="IH315" s="412"/>
      <c r="II315" s="412"/>
      <c r="IJ315" s="412"/>
      <c r="IK315" s="412"/>
      <c r="IL315" s="412"/>
      <c r="IM315" s="412"/>
      <c r="IN315" s="412"/>
      <c r="IO315" s="412"/>
      <c r="IP315" s="412"/>
      <c r="IQ315" s="412"/>
      <c r="IR315" s="412"/>
      <c r="IS315" s="412"/>
      <c r="IT315" s="412"/>
      <c r="IU315" s="412"/>
      <c r="IV315" s="412"/>
      <c r="IW315" s="412"/>
      <c r="IX315" s="412"/>
      <c r="IY315" s="412"/>
      <c r="IZ315" s="412"/>
      <c r="JA315" s="412"/>
      <c r="JB315" s="412"/>
      <c r="JC315" s="412"/>
      <c r="JD315" s="412"/>
      <c r="JE315" s="412"/>
      <c r="JF315" s="412"/>
      <c r="JG315" s="412"/>
      <c r="JH315" s="412"/>
      <c r="JI315" s="412"/>
      <c r="JJ315" s="412"/>
      <c r="JK315" s="412"/>
      <c r="JL315" s="412"/>
      <c r="JM315" s="412"/>
      <c r="JN315" s="412"/>
      <c r="JO315" s="412"/>
      <c r="JP315" s="412"/>
      <c r="JQ315" s="412"/>
      <c r="JR315" s="412"/>
      <c r="JS315" s="412"/>
      <c r="JT315" s="412"/>
      <c r="JU315" s="412"/>
      <c r="JV315" s="412"/>
      <c r="JW315" s="412"/>
      <c r="JX315" s="412"/>
      <c r="JY315" s="412"/>
      <c r="JZ315" s="412"/>
      <c r="KA315" s="412"/>
      <c r="KB315" s="412"/>
      <c r="KC315" s="412"/>
      <c r="KD315" s="412"/>
      <c r="KE315" s="412"/>
      <c r="KF315" s="412"/>
      <c r="KG315" s="412"/>
      <c r="KH315" s="412"/>
      <c r="KI315" s="412"/>
      <c r="KJ315" s="412"/>
      <c r="KK315" s="412"/>
      <c r="KL315" s="412"/>
      <c r="KM315" s="412"/>
      <c r="KN315" s="412"/>
      <c r="KO315" s="412"/>
      <c r="KP315" s="412"/>
      <c r="KQ315" s="412"/>
      <c r="KR315" s="412"/>
      <c r="KS315" s="412"/>
      <c r="KT315" s="412"/>
      <c r="KU315" s="412"/>
      <c r="KV315" s="412"/>
      <c r="KW315" s="412"/>
      <c r="KX315" s="412"/>
      <c r="KY315" s="412"/>
      <c r="KZ315" s="412"/>
      <c r="LA315" s="412"/>
      <c r="LB315" s="412"/>
      <c r="LC315" s="412"/>
      <c r="LD315" s="412"/>
      <c r="LE315" s="412"/>
      <c r="LF315" s="412"/>
      <c r="LG315" s="412"/>
      <c r="LH315" s="412"/>
      <c r="LI315" s="412"/>
      <c r="LJ315" s="412"/>
      <c r="LK315" s="412"/>
      <c r="LL315" s="412"/>
      <c r="LM315" s="412"/>
      <c r="LN315" s="412"/>
      <c r="LO315" s="412"/>
      <c r="LP315" s="412"/>
      <c r="LQ315" s="412"/>
      <c r="LR315" s="412"/>
      <c r="LS315" s="412"/>
      <c r="LT315" s="412"/>
      <c r="LU315" s="412"/>
      <c r="LV315" s="412"/>
      <c r="LW315" s="412"/>
      <c r="LX315" s="412"/>
      <c r="LY315" s="412"/>
      <c r="LZ315" s="412"/>
      <c r="MA315" s="412"/>
      <c r="MB315" s="412"/>
      <c r="MC315" s="412"/>
      <c r="MD315" s="412"/>
      <c r="ME315" s="412"/>
      <c r="MF315" s="412"/>
      <c r="MG315" s="412"/>
      <c r="MH315" s="412"/>
      <c r="MI315" s="412"/>
      <c r="MJ315" s="412"/>
      <c r="MK315" s="412"/>
      <c r="ML315" s="412"/>
      <c r="MM315" s="412"/>
      <c r="MN315" s="412"/>
      <c r="MO315" s="412"/>
      <c r="MP315" s="412"/>
      <c r="MQ315" s="412"/>
      <c r="MR315" s="412"/>
      <c r="MS315" s="412"/>
      <c r="MT315" s="412"/>
      <c r="MU315" s="412"/>
      <c r="MV315" s="412"/>
      <c r="MW315" s="412"/>
      <c r="MX315" s="412"/>
      <c r="MY315" s="412"/>
      <c r="MZ315" s="412"/>
      <c r="NA315" s="412"/>
      <c r="NB315" s="412"/>
      <c r="NC315" s="412"/>
      <c r="ND315" s="412"/>
      <c r="NE315" s="412"/>
      <c r="NF315" s="412"/>
      <c r="NG315" s="412"/>
      <c r="NH315" s="412"/>
      <c r="NI315" s="412"/>
      <c r="NJ315" s="412"/>
      <c r="NK315" s="412"/>
      <c r="NL315" s="412"/>
      <c r="NM315" s="412"/>
      <c r="NN315" s="412"/>
      <c r="NO315" s="412"/>
      <c r="NP315" s="412"/>
      <c r="NQ315" s="412"/>
      <c r="NR315" s="412"/>
      <c r="NS315" s="412"/>
      <c r="NT315" s="412"/>
      <c r="NU315" s="412"/>
      <c r="NV315" s="412"/>
      <c r="NW315" s="412"/>
      <c r="NX315" s="412"/>
      <c r="NY315" s="412"/>
      <c r="NZ315" s="412"/>
      <c r="OA315" s="412"/>
      <c r="OB315" s="412"/>
      <c r="OC315" s="412"/>
      <c r="OD315" s="412"/>
      <c r="OE315" s="412"/>
      <c r="OF315" s="412"/>
      <c r="OG315" s="412"/>
      <c r="OH315" s="412"/>
      <c r="OI315" s="412"/>
      <c r="OJ315" s="412"/>
      <c r="OK315" s="412"/>
      <c r="OL315" s="412"/>
      <c r="OM315" s="412"/>
      <c r="ON315" s="412"/>
      <c r="OO315" s="412"/>
      <c r="OP315" s="412"/>
      <c r="OQ315" s="412"/>
      <c r="OR315" s="412"/>
      <c r="OS315" s="412"/>
      <c r="OT315" s="412"/>
      <c r="OU315" s="412"/>
      <c r="OV315" s="412"/>
      <c r="OW315" s="412"/>
      <c r="OX315" s="412"/>
      <c r="OY315" s="412"/>
      <c r="OZ315" s="412"/>
      <c r="PA315" s="412"/>
      <c r="PB315" s="412"/>
      <c r="PC315" s="412"/>
      <c r="PD315" s="412"/>
      <c r="PE315" s="412"/>
      <c r="PF315" s="412"/>
      <c r="PG315" s="412"/>
      <c r="PH315" s="412"/>
      <c r="PI315" s="412"/>
      <c r="PJ315" s="412"/>
      <c r="PK315" s="412"/>
      <c r="PL315" s="412"/>
      <c r="PM315" s="412"/>
      <c r="PN315" s="412"/>
      <c r="PO315" s="412"/>
      <c r="PP315" s="412"/>
      <c r="PQ315" s="412"/>
      <c r="PR315" s="412"/>
      <c r="PS315" s="412"/>
      <c r="PT315" s="412"/>
      <c r="PU315" s="412"/>
      <c r="PV315" s="412"/>
      <c r="PW315" s="412"/>
      <c r="PX315" s="412"/>
      <c r="PY315" s="412"/>
      <c r="PZ315" s="412"/>
      <c r="QA315" s="412"/>
      <c r="QB315" s="412"/>
      <c r="QC315" s="412"/>
      <c r="QD315" s="412"/>
      <c r="QE315" s="412"/>
      <c r="QF315" s="412"/>
      <c r="QG315" s="412"/>
      <c r="QH315" s="412"/>
      <c r="QI315" s="412"/>
      <c r="QJ315" s="412"/>
      <c r="QK315" s="412"/>
      <c r="QL315" s="412"/>
      <c r="QM315" s="412"/>
      <c r="QN315" s="412"/>
      <c r="QO315" s="412"/>
      <c r="QP315" s="412"/>
      <c r="QQ315" s="412"/>
      <c r="QR315" s="412"/>
      <c r="QS315" s="412"/>
      <c r="QT315" s="412"/>
      <c r="QU315" s="412"/>
      <c r="QV315" s="412"/>
      <c r="QW315" s="412"/>
      <c r="QX315" s="412"/>
      <c r="QY315" s="412"/>
      <c r="QZ315" s="412"/>
      <c r="RA315" s="412"/>
      <c r="RB315" s="412"/>
      <c r="RC315" s="412"/>
      <c r="RD315" s="412"/>
      <c r="RE315" s="412"/>
      <c r="RF315" s="412"/>
      <c r="RG315" s="412"/>
      <c r="RH315" s="412"/>
      <c r="RI315" s="412"/>
      <c r="RJ315" s="412"/>
      <c r="RK315" s="412"/>
      <c r="RL315" s="412"/>
      <c r="RM315" s="412"/>
      <c r="RN315" s="412"/>
      <c r="RO315" s="412"/>
      <c r="RP315" s="412"/>
      <c r="RQ315" s="412"/>
      <c r="RR315" s="412"/>
      <c r="RS315" s="412"/>
      <c r="RT315" s="412"/>
      <c r="RU315" s="412"/>
      <c r="RV315" s="412"/>
      <c r="RW315" s="412"/>
      <c r="RX315" s="412"/>
      <c r="RY315" s="412"/>
      <c r="RZ315" s="412"/>
      <c r="SA315" s="412"/>
      <c r="SB315" s="412"/>
      <c r="SC315" s="412"/>
      <c r="SD315" s="412"/>
      <c r="SE315" s="412"/>
      <c r="SF315" s="412"/>
      <c r="SG315" s="412"/>
      <c r="SH315" s="412"/>
      <c r="SI315" s="412"/>
      <c r="SJ315" s="412"/>
      <c r="SK315" s="412"/>
      <c r="SL315" s="412"/>
      <c r="SM315" s="412"/>
      <c r="SN315" s="412"/>
      <c r="SO315" s="412"/>
      <c r="SP315" s="412"/>
      <c r="SQ315" s="412"/>
      <c r="SR315" s="412"/>
      <c r="SS315" s="412"/>
      <c r="ST315" s="412"/>
      <c r="SU315" s="412"/>
      <c r="SV315" s="412"/>
      <c r="SW315" s="412"/>
      <c r="SX315" s="412"/>
      <c r="SY315" s="412"/>
      <c r="SZ315" s="412"/>
      <c r="TA315" s="412"/>
      <c r="TB315" s="412"/>
      <c r="TC315" s="412"/>
      <c r="TD315" s="412"/>
      <c r="TE315" s="412"/>
      <c r="TF315" s="412"/>
      <c r="TG315" s="412"/>
      <c r="TH315" s="412"/>
      <c r="TI315" s="412"/>
      <c r="TJ315" s="412"/>
      <c r="TK315" s="412"/>
      <c r="TL315" s="412"/>
      <c r="TM315" s="412"/>
      <c r="TN315" s="412"/>
      <c r="TO315" s="412"/>
      <c r="TP315" s="412"/>
      <c r="TQ315" s="412"/>
      <c r="TR315" s="412"/>
      <c r="TS315" s="412"/>
      <c r="TT315" s="412"/>
      <c r="TU315" s="412"/>
      <c r="TV315" s="412"/>
      <c r="TW315" s="412"/>
      <c r="TX315" s="412"/>
      <c r="TY315" s="412"/>
      <c r="TZ315" s="412"/>
      <c r="UA315" s="412"/>
      <c r="UB315" s="412"/>
      <c r="UC315" s="412"/>
      <c r="UD315" s="412"/>
      <c r="UE315" s="412"/>
      <c r="UF315" s="412"/>
      <c r="UG315" s="412"/>
      <c r="UH315" s="412"/>
      <c r="UI315" s="412"/>
      <c r="UJ315" s="412"/>
      <c r="UK315" s="412"/>
      <c r="UL315" s="412"/>
      <c r="UM315" s="412"/>
      <c r="UN315" s="412"/>
      <c r="UO315" s="412"/>
      <c r="UP315" s="412"/>
      <c r="UQ315" s="412"/>
      <c r="UR315" s="412"/>
      <c r="US315" s="412"/>
      <c r="UT315" s="412"/>
      <c r="UU315" s="412"/>
      <c r="UV315" s="412"/>
      <c r="UW315" s="412"/>
      <c r="UX315" s="412"/>
      <c r="UY315" s="412"/>
      <c r="UZ315" s="412"/>
      <c r="VA315" s="412"/>
      <c r="VB315" s="412"/>
      <c r="VC315" s="412"/>
      <c r="VD315" s="412"/>
      <c r="VE315" s="412"/>
      <c r="VF315" s="412"/>
      <c r="VG315" s="412"/>
      <c r="VH315" s="412"/>
      <c r="VI315" s="412"/>
      <c r="VJ315" s="412"/>
      <c r="VK315" s="412"/>
      <c r="VL315" s="412"/>
      <c r="VM315" s="412"/>
      <c r="VN315" s="412"/>
      <c r="VO315" s="412"/>
      <c r="VP315" s="412"/>
      <c r="VQ315" s="412"/>
      <c r="VR315" s="412"/>
      <c r="VS315" s="412"/>
      <c r="VT315" s="412"/>
      <c r="VU315" s="412"/>
      <c r="VV315" s="412"/>
      <c r="VW315" s="412"/>
      <c r="VX315" s="412"/>
      <c r="VY315" s="412"/>
      <c r="VZ315" s="412"/>
      <c r="WA315" s="412"/>
      <c r="WB315" s="412"/>
      <c r="WC315" s="412"/>
      <c r="WD315" s="412"/>
      <c r="WE315" s="412"/>
      <c r="WF315" s="412"/>
      <c r="WG315" s="412"/>
      <c r="WH315" s="412"/>
      <c r="WI315" s="412"/>
      <c r="WJ315" s="412"/>
      <c r="WK315" s="412"/>
      <c r="WL315" s="412"/>
      <c r="WM315" s="412"/>
      <c r="WN315" s="412"/>
      <c r="WO315" s="412"/>
      <c r="WP315" s="412"/>
      <c r="WQ315" s="412"/>
      <c r="WR315" s="412"/>
      <c r="WS315" s="412"/>
      <c r="WT315" s="412"/>
      <c r="WU315" s="412"/>
      <c r="WV315" s="412"/>
      <c r="WW315" s="412"/>
      <c r="WX315" s="412"/>
      <c r="WY315" s="412"/>
      <c r="WZ315" s="412"/>
      <c r="XA315" s="412"/>
      <c r="XB315" s="412"/>
      <c r="XC315" s="412"/>
      <c r="XD315" s="412"/>
      <c r="XE315" s="412"/>
      <c r="XF315" s="412"/>
      <c r="XG315" s="412"/>
      <c r="XH315" s="412"/>
      <c r="XI315" s="412"/>
      <c r="XJ315" s="412"/>
      <c r="XK315" s="412"/>
      <c r="XL315" s="412"/>
      <c r="XM315" s="412"/>
      <c r="XN315" s="412"/>
      <c r="XO315" s="412"/>
      <c r="XP315" s="412"/>
      <c r="XQ315" s="412"/>
      <c r="XR315" s="412"/>
      <c r="XS315" s="412"/>
      <c r="XT315" s="412"/>
      <c r="XU315" s="412"/>
      <c r="XV315" s="412"/>
      <c r="XW315" s="412"/>
      <c r="XX315" s="412"/>
      <c r="XY315" s="412"/>
      <c r="XZ315" s="412"/>
      <c r="YA315" s="412"/>
      <c r="YB315" s="412"/>
      <c r="YC315" s="412"/>
      <c r="YD315" s="412"/>
      <c r="YE315" s="412"/>
      <c r="YF315" s="412"/>
      <c r="YG315" s="412"/>
      <c r="YH315" s="412"/>
      <c r="YI315" s="412"/>
      <c r="YJ315" s="412"/>
      <c r="YK315" s="412"/>
      <c r="YL315" s="412"/>
      <c r="YM315" s="412"/>
      <c r="YN315" s="412"/>
      <c r="YO315" s="412"/>
      <c r="YP315" s="412"/>
      <c r="YQ315" s="412"/>
      <c r="YR315" s="412"/>
      <c r="YS315" s="412"/>
      <c r="YT315" s="412"/>
      <c r="YU315" s="412"/>
      <c r="YV315" s="412"/>
      <c r="YW315" s="412"/>
      <c r="YX315" s="412"/>
      <c r="YY315" s="412"/>
      <c r="YZ315" s="412"/>
      <c r="ZA315" s="412"/>
      <c r="ZB315" s="412"/>
      <c r="ZC315" s="412"/>
      <c r="ZD315" s="412"/>
      <c r="ZE315" s="412"/>
      <c r="ZF315" s="412"/>
      <c r="ZG315" s="412"/>
      <c r="ZH315" s="412"/>
      <c r="ZI315" s="412"/>
      <c r="ZJ315" s="412"/>
      <c r="ZK315" s="412"/>
      <c r="ZL315" s="412"/>
      <c r="ZM315" s="412"/>
      <c r="ZN315" s="412"/>
      <c r="ZO315" s="412"/>
      <c r="ZP315" s="412"/>
      <c r="ZQ315" s="412"/>
      <c r="ZR315" s="412"/>
      <c r="ZS315" s="412"/>
      <c r="ZT315" s="412"/>
      <c r="ZU315" s="412"/>
      <c r="ZV315" s="412"/>
      <c r="ZW315" s="412"/>
      <c r="ZX315" s="412"/>
      <c r="ZY315" s="412"/>
      <c r="ZZ315" s="412"/>
      <c r="AAA315" s="412"/>
      <c r="AAB315" s="412"/>
      <c r="AAC315" s="412"/>
      <c r="AAD315" s="412"/>
      <c r="AAE315" s="412"/>
      <c r="AAF315" s="412"/>
      <c r="AAG315" s="412"/>
      <c r="AAH315" s="412"/>
      <c r="AAI315" s="412"/>
      <c r="AAJ315" s="412"/>
      <c r="AAK315" s="412"/>
      <c r="AAL315" s="412"/>
      <c r="AAM315" s="412"/>
      <c r="AAN315" s="412"/>
      <c r="AAO315" s="412"/>
      <c r="AAP315" s="412"/>
      <c r="AAQ315" s="412"/>
      <c r="AAR315" s="412"/>
      <c r="AAS315" s="412"/>
      <c r="AAT315" s="412"/>
      <c r="AAU315" s="412"/>
      <c r="AAV315" s="412"/>
      <c r="AAW315" s="412"/>
      <c r="AAX315" s="412"/>
      <c r="AAY315" s="412"/>
      <c r="AAZ315" s="412"/>
      <c r="ABA315" s="412"/>
      <c r="ABB315" s="412"/>
      <c r="ABC315" s="412"/>
      <c r="ABD315" s="412"/>
      <c r="ABE315" s="412"/>
      <c r="ABF315" s="412"/>
      <c r="ABG315" s="412"/>
      <c r="ABH315" s="412"/>
      <c r="ABI315" s="412"/>
      <c r="ABJ315" s="412"/>
      <c r="ABK315" s="412"/>
      <c r="ABL315" s="412"/>
      <c r="ABM315" s="412"/>
      <c r="ABN315" s="412"/>
      <c r="ABO315" s="412"/>
      <c r="ABP315" s="412"/>
      <c r="ABQ315" s="412"/>
      <c r="ABR315" s="412"/>
      <c r="ABS315" s="412"/>
      <c r="ABT315" s="412"/>
      <c r="ABU315" s="412"/>
      <c r="ABV315" s="412"/>
      <c r="ABW315" s="412"/>
      <c r="ABX315" s="412"/>
      <c r="ABY315" s="412"/>
      <c r="ABZ315" s="412"/>
      <c r="ACA315" s="412"/>
      <c r="ACB315" s="412"/>
      <c r="ACC315" s="412"/>
      <c r="ACD315" s="412"/>
      <c r="ACE315" s="412"/>
      <c r="ACF315" s="412"/>
      <c r="ACG315" s="412"/>
      <c r="ACH315" s="412"/>
      <c r="ACI315" s="412"/>
      <c r="ACJ315" s="412"/>
      <c r="ACK315" s="412"/>
      <c r="ACL315" s="412"/>
      <c r="ACM315" s="412"/>
      <c r="ACN315" s="412"/>
      <c r="ACO315" s="412"/>
      <c r="ACP315" s="412"/>
      <c r="ACQ315" s="412"/>
      <c r="ACR315" s="412"/>
      <c r="ACS315" s="412"/>
      <c r="ACT315" s="412"/>
      <c r="ACU315" s="412"/>
      <c r="ACV315" s="412"/>
      <c r="ACW315" s="412"/>
      <c r="ACX315" s="412"/>
      <c r="ACY315" s="412"/>
      <c r="ACZ315" s="412"/>
      <c r="ADA315" s="412"/>
      <c r="ADB315" s="412"/>
      <c r="ADC315" s="412"/>
      <c r="ADD315" s="412"/>
      <c r="ADE315" s="412"/>
      <c r="ADF315" s="412"/>
      <c r="ADG315" s="412"/>
      <c r="ADH315" s="412"/>
      <c r="ADI315" s="412"/>
      <c r="ADJ315" s="412"/>
      <c r="ADK315" s="412"/>
      <c r="ADL315" s="412"/>
      <c r="ADM315" s="412"/>
      <c r="ADN315" s="412"/>
      <c r="ADO315" s="412"/>
      <c r="ADP315" s="412"/>
      <c r="ADQ315" s="412"/>
      <c r="ADR315" s="412"/>
      <c r="ADS315" s="412"/>
      <c r="ADT315" s="412"/>
      <c r="ADU315" s="412"/>
      <c r="ADV315" s="412"/>
      <c r="ADW315" s="412"/>
      <c r="ADX315" s="412"/>
      <c r="ADY315" s="412"/>
      <c r="ADZ315" s="412"/>
      <c r="AEA315" s="412"/>
      <c r="AEB315" s="412"/>
      <c r="AEC315" s="412"/>
      <c r="AED315" s="412"/>
      <c r="AEE315" s="412"/>
      <c r="AEF315" s="412"/>
      <c r="AEG315" s="412"/>
      <c r="AEH315" s="412"/>
      <c r="AEI315" s="412"/>
      <c r="AEJ315" s="412"/>
      <c r="AEK315" s="412"/>
      <c r="AEL315" s="412"/>
      <c r="AEM315" s="412"/>
      <c r="AEN315" s="412"/>
      <c r="AEO315" s="412"/>
      <c r="AEP315" s="412"/>
      <c r="AEQ315" s="412"/>
      <c r="AER315" s="412"/>
      <c r="AES315" s="412"/>
      <c r="AET315" s="412"/>
      <c r="AEU315" s="412"/>
      <c r="AEV315" s="412"/>
      <c r="AEW315" s="412"/>
      <c r="AEX315" s="412"/>
      <c r="AEY315" s="412"/>
      <c r="AEZ315" s="412"/>
      <c r="AFA315" s="412"/>
      <c r="AFB315" s="412"/>
      <c r="AFC315" s="412"/>
      <c r="AFD315" s="412"/>
      <c r="AFE315" s="412"/>
      <c r="AFF315" s="412"/>
      <c r="AFG315" s="412"/>
      <c r="AFH315" s="412"/>
      <c r="AFI315" s="412"/>
      <c r="AFJ315" s="412"/>
      <c r="AFK315" s="412"/>
      <c r="AFL315" s="412"/>
      <c r="AFM315" s="412"/>
      <c r="AFN315" s="412"/>
      <c r="AFO315" s="412"/>
      <c r="AFP315" s="412"/>
      <c r="AFQ315" s="412"/>
      <c r="AFR315" s="412"/>
      <c r="AFS315" s="412"/>
      <c r="AFT315" s="412"/>
      <c r="AFU315" s="412"/>
      <c r="AFV315" s="412"/>
      <c r="AFW315" s="412"/>
      <c r="AFX315" s="412"/>
      <c r="AFY315" s="412"/>
      <c r="AFZ315" s="412"/>
      <c r="AGA315" s="412"/>
      <c r="AGB315" s="412"/>
      <c r="AGC315" s="412"/>
      <c r="AGD315" s="412"/>
      <c r="AGE315" s="412"/>
      <c r="AGF315" s="412"/>
      <c r="AGG315" s="412"/>
      <c r="AGH315" s="412"/>
      <c r="AGI315" s="412"/>
      <c r="AGJ315" s="412"/>
      <c r="AGK315" s="412"/>
      <c r="AGL315" s="412"/>
      <c r="AGM315" s="412"/>
      <c r="AGN315" s="412"/>
      <c r="AGO315" s="412"/>
      <c r="AGP315" s="412"/>
      <c r="AGQ315" s="412"/>
      <c r="AGR315" s="412"/>
      <c r="AGS315" s="412"/>
      <c r="AGT315" s="412"/>
      <c r="AGU315" s="412"/>
      <c r="AGV315" s="412"/>
      <c r="AGW315" s="412"/>
      <c r="AGX315" s="412"/>
      <c r="AGY315" s="412"/>
      <c r="AGZ315" s="412"/>
      <c r="AHA315" s="412"/>
      <c r="AHB315" s="412"/>
      <c r="AHC315" s="412"/>
      <c r="AHD315" s="412"/>
      <c r="AHE315" s="412"/>
      <c r="AHF315" s="412"/>
      <c r="AHG315" s="412"/>
      <c r="AHH315" s="412"/>
      <c r="AHI315" s="412"/>
      <c r="AHJ315" s="412"/>
      <c r="AHK315" s="412"/>
      <c r="AHL315" s="412"/>
      <c r="AHM315" s="412"/>
      <c r="AHN315" s="412"/>
      <c r="AHO315" s="412"/>
      <c r="AHP315" s="412"/>
      <c r="AHQ315" s="412"/>
      <c r="AHR315" s="412"/>
      <c r="AHS315" s="412"/>
      <c r="AHT315" s="412"/>
      <c r="AHU315" s="412"/>
      <c r="AHV315" s="412"/>
      <c r="AHW315" s="412"/>
      <c r="AHX315" s="412"/>
      <c r="AHY315" s="412"/>
      <c r="AHZ315" s="412"/>
      <c r="AIA315" s="412"/>
      <c r="AIB315" s="412"/>
      <c r="AIC315" s="412"/>
      <c r="AID315" s="412"/>
      <c r="AIE315" s="412"/>
      <c r="AIF315" s="412"/>
      <c r="AIG315" s="412"/>
      <c r="AIH315" s="412"/>
      <c r="AII315" s="412"/>
      <c r="AIJ315" s="412"/>
      <c r="AIK315" s="412"/>
      <c r="AIL315" s="412"/>
      <c r="AIM315" s="412"/>
      <c r="AIN315" s="412"/>
      <c r="AIO315" s="412"/>
      <c r="AIP315" s="412"/>
      <c r="AIQ315" s="412"/>
      <c r="AIR315" s="412"/>
      <c r="AIS315" s="412"/>
      <c r="AIT315" s="412"/>
      <c r="AIU315" s="412"/>
      <c r="AIV315" s="412"/>
      <c r="AIW315" s="412"/>
      <c r="AIX315" s="412"/>
      <c r="AIY315" s="412"/>
      <c r="AIZ315" s="412"/>
      <c r="AJA315" s="412"/>
      <c r="AJB315" s="412"/>
      <c r="AJC315" s="412"/>
      <c r="AJD315" s="412"/>
      <c r="AJE315" s="412"/>
      <c r="AJF315" s="412"/>
      <c r="AJG315" s="412"/>
      <c r="AJH315" s="412"/>
      <c r="AJI315" s="412"/>
      <c r="AJJ315" s="412"/>
      <c r="AJK315" s="412"/>
      <c r="AJL315" s="412"/>
      <c r="AJM315" s="412"/>
      <c r="AJN315" s="412"/>
      <c r="AJO315" s="412"/>
      <c r="AJP315" s="412"/>
      <c r="AJQ315" s="412"/>
      <c r="AJR315" s="412"/>
      <c r="AJS315" s="412"/>
      <c r="AJT315" s="412"/>
      <c r="AJU315" s="412"/>
      <c r="AJV315" s="412"/>
      <c r="AJW315" s="412"/>
      <c r="AJX315" s="412"/>
      <c r="AJY315" s="412"/>
      <c r="AJZ315" s="412"/>
      <c r="AKA315" s="412"/>
      <c r="AKB315" s="412"/>
      <c r="AKC315" s="412"/>
      <c r="AKD315" s="412"/>
      <c r="AKE315" s="412"/>
      <c r="AKF315" s="412"/>
      <c r="AKG315" s="412"/>
      <c r="AKH315" s="412"/>
      <c r="AKI315" s="412"/>
      <c r="AKJ315" s="412"/>
      <c r="AKK315" s="412"/>
      <c r="AKL315" s="412"/>
      <c r="AKM315" s="412"/>
      <c r="AKN315" s="412"/>
      <c r="AKO315" s="412"/>
      <c r="AKP315" s="412"/>
      <c r="AKQ315" s="412"/>
      <c r="AKR315" s="412"/>
      <c r="AKS315" s="412"/>
      <c r="AKT315" s="412"/>
      <c r="AKU315" s="412"/>
      <c r="AKV315" s="412"/>
      <c r="AKW315" s="412"/>
      <c r="AKX315" s="412"/>
      <c r="AKY315" s="412"/>
      <c r="AKZ315" s="412"/>
      <c r="ALA315" s="412"/>
      <c r="ALB315" s="412"/>
      <c r="ALC315" s="412"/>
      <c r="ALD315" s="412"/>
      <c r="ALE315" s="412"/>
      <c r="ALF315" s="412"/>
      <c r="ALG315" s="412"/>
      <c r="ALH315" s="412"/>
      <c r="ALI315" s="412"/>
      <c r="ALJ315" s="412"/>
      <c r="ALK315" s="412"/>
      <c r="ALL315" s="412"/>
      <c r="ALM315" s="412"/>
      <c r="ALN315" s="412"/>
      <c r="ALO315" s="412"/>
      <c r="ALP315" s="412"/>
      <c r="ALQ315" s="412"/>
      <c r="ALR315" s="412"/>
      <c r="ALS315" s="412"/>
      <c r="ALT315" s="412"/>
      <c r="ALU315" s="412"/>
      <c r="ALV315" s="412"/>
      <c r="ALW315" s="412"/>
      <c r="ALX315" s="412"/>
      <c r="ALY315" s="412"/>
      <c r="ALZ315" s="412"/>
      <c r="AMA315" s="412"/>
      <c r="AMB315" s="412"/>
      <c r="AMC315" s="412"/>
      <c r="AMD315" s="412"/>
      <c r="AME315" s="412"/>
      <c r="AMF315" s="412"/>
      <c r="AMG315" s="412"/>
      <c r="AMH315" s="412"/>
    </row>
    <row r="316" spans="1:1022" x14ac:dyDescent="0.25">
      <c r="A316" s="242" t="s">
        <v>1065</v>
      </c>
      <c r="B316" s="163">
        <v>315</v>
      </c>
      <c r="C316" s="224" t="s">
        <v>24974</v>
      </c>
      <c r="D316" s="178" t="s">
        <v>24975</v>
      </c>
      <c r="E316" s="429"/>
      <c r="F316" s="200">
        <v>4</v>
      </c>
      <c r="G316" s="180"/>
      <c r="H316" s="180"/>
      <c r="I316" s="319"/>
      <c r="J316" s="344">
        <v>2</v>
      </c>
      <c r="K316" s="65"/>
      <c r="L316" s="65">
        <v>1</v>
      </c>
      <c r="M316" s="140"/>
      <c r="N316" s="140"/>
      <c r="O316" s="140"/>
      <c r="P316" s="140"/>
      <c r="Q316" s="140"/>
      <c r="R316" s="140"/>
      <c r="S316" s="65"/>
      <c r="T316" s="65"/>
      <c r="U316" s="140"/>
      <c r="V316" s="219">
        <f t="shared" si="171"/>
        <v>100</v>
      </c>
      <c r="W316" s="219">
        <f t="shared" si="163"/>
        <v>100</v>
      </c>
      <c r="X316" s="219">
        <f t="shared" si="172"/>
        <v>100</v>
      </c>
      <c r="Y316" s="219">
        <f t="shared" si="178"/>
        <v>100</v>
      </c>
      <c r="Z316" s="219">
        <f t="shared" si="179"/>
        <v>100</v>
      </c>
      <c r="AA316" s="220">
        <f t="shared" si="182"/>
        <v>100</v>
      </c>
      <c r="AB316" s="220">
        <f t="shared" si="181"/>
        <v>100</v>
      </c>
      <c r="AC316" s="220">
        <f t="shared" si="180"/>
        <v>100</v>
      </c>
      <c r="AD316" s="416">
        <f t="shared" si="177"/>
        <v>1</v>
      </c>
      <c r="AE316" s="416">
        <f t="shared" si="183"/>
        <v>100</v>
      </c>
      <c r="AF316" s="212">
        <f t="shared" si="173"/>
        <v>100</v>
      </c>
      <c r="AG316" s="212">
        <f t="shared" si="174"/>
        <v>10</v>
      </c>
      <c r="AH316" s="212">
        <f t="shared" si="175"/>
        <v>100</v>
      </c>
      <c r="AI316" s="212">
        <f t="shared" si="176"/>
        <v>100</v>
      </c>
      <c r="AJ316" s="214"/>
      <c r="AK316" s="258"/>
      <c r="AL316" s="135">
        <v>2</v>
      </c>
      <c r="AM316" s="214"/>
      <c r="AN316" s="118"/>
      <c r="AO316" s="118"/>
      <c r="AP316" s="118"/>
      <c r="AQ316" s="167" t="s">
        <v>783</v>
      </c>
      <c r="AR316" s="118"/>
      <c r="AS316" s="118"/>
      <c r="AT316" s="118"/>
    </row>
    <row r="317" spans="1:1022" x14ac:dyDescent="0.25">
      <c r="A317" s="297" t="s">
        <v>6059</v>
      </c>
      <c r="B317" s="163">
        <v>316</v>
      </c>
      <c r="C317" s="224" t="s">
        <v>24976</v>
      </c>
      <c r="D317" s="179" t="s">
        <v>6059</v>
      </c>
      <c r="E317" s="429"/>
      <c r="F317" s="200">
        <v>4</v>
      </c>
      <c r="G317" s="180"/>
      <c r="H317" s="180">
        <v>4</v>
      </c>
      <c r="I317" s="319">
        <v>235.1</v>
      </c>
      <c r="J317" s="344"/>
      <c r="K317" s="341">
        <v>2</v>
      </c>
      <c r="L317" s="65" t="s">
        <v>753</v>
      </c>
      <c r="M317" s="332" t="s">
        <v>752</v>
      </c>
      <c r="N317" s="140"/>
      <c r="O317" s="140"/>
      <c r="P317" s="140"/>
      <c r="Q317" s="140"/>
      <c r="R317" s="140"/>
      <c r="S317" s="65">
        <v>2</v>
      </c>
      <c r="T317" s="65"/>
      <c r="U317" s="140"/>
      <c r="V317" s="219">
        <f t="shared" si="171"/>
        <v>100</v>
      </c>
      <c r="W317" s="219">
        <f t="shared" si="163"/>
        <v>100</v>
      </c>
      <c r="X317" s="219">
        <f t="shared" ref="X317:X350" si="184">IF(O317=3,20,100)</f>
        <v>100</v>
      </c>
      <c r="Y317" s="219">
        <f t="shared" si="178"/>
        <v>100</v>
      </c>
      <c r="Z317" s="219">
        <f t="shared" si="179"/>
        <v>100</v>
      </c>
      <c r="AA317" s="220">
        <f t="shared" si="182"/>
        <v>100</v>
      </c>
      <c r="AB317" s="220">
        <f t="shared" si="181"/>
        <v>100</v>
      </c>
      <c r="AC317" s="220">
        <f t="shared" si="180"/>
        <v>3</v>
      </c>
      <c r="AD317" s="479">
        <f t="shared" si="177"/>
        <v>0.1</v>
      </c>
      <c r="AE317" s="416">
        <f t="shared" si="183"/>
        <v>1</v>
      </c>
      <c r="AF317" s="212">
        <f t="shared" si="173"/>
        <v>10</v>
      </c>
      <c r="AG317" s="212">
        <f t="shared" si="174"/>
        <v>100</v>
      </c>
      <c r="AH317" s="212">
        <f t="shared" si="175"/>
        <v>100</v>
      </c>
      <c r="AI317" s="212">
        <f t="shared" si="176"/>
        <v>100</v>
      </c>
      <c r="AJ317" s="231" t="s">
        <v>24616</v>
      </c>
      <c r="AK317" s="258">
        <v>1</v>
      </c>
      <c r="AL317" s="135">
        <v>2</v>
      </c>
      <c r="AM317" s="214"/>
      <c r="AN317" s="185">
        <v>1</v>
      </c>
      <c r="AO317" s="118"/>
      <c r="AP317" s="118"/>
      <c r="AQ317" s="167" t="s">
        <v>6058</v>
      </c>
      <c r="AR317" s="118"/>
      <c r="AS317" s="118"/>
      <c r="AT317" s="118"/>
      <c r="AU317" s="412"/>
      <c r="AV317" s="412"/>
      <c r="AW317" s="412"/>
      <c r="AX317" s="412"/>
      <c r="AY317" s="412"/>
      <c r="AZ317" s="412"/>
      <c r="BA317" s="412"/>
      <c r="BB317" s="412"/>
      <c r="BC317" s="412"/>
      <c r="BD317" s="412"/>
      <c r="BE317" s="412"/>
      <c r="BF317" s="412"/>
      <c r="BG317" s="412"/>
      <c r="BH317" s="412"/>
      <c r="BI317" s="412"/>
      <c r="BJ317" s="412"/>
      <c r="BK317" s="412"/>
      <c r="BL317" s="412"/>
      <c r="BM317" s="412"/>
      <c r="BN317" s="412"/>
      <c r="BO317" s="412"/>
      <c r="BP317" s="412"/>
      <c r="BQ317" s="412"/>
      <c r="BR317" s="412"/>
      <c r="BS317" s="412"/>
      <c r="BT317" s="412"/>
      <c r="BU317" s="412"/>
      <c r="BV317" s="412"/>
      <c r="BW317" s="412"/>
      <c r="BX317" s="412"/>
      <c r="BY317" s="412"/>
      <c r="BZ317" s="412"/>
      <c r="CA317" s="412"/>
      <c r="CB317" s="412"/>
      <c r="CC317" s="412"/>
      <c r="CD317" s="412"/>
      <c r="CE317" s="412"/>
      <c r="CF317" s="412"/>
      <c r="CG317" s="412"/>
      <c r="CH317" s="412"/>
      <c r="CI317" s="412"/>
      <c r="CJ317" s="412"/>
      <c r="CK317" s="412"/>
      <c r="CL317" s="412"/>
      <c r="CM317" s="412"/>
      <c r="CN317" s="412"/>
      <c r="CO317" s="412"/>
      <c r="CP317" s="412"/>
      <c r="CQ317" s="412"/>
      <c r="CR317" s="412"/>
      <c r="CS317" s="412"/>
      <c r="CT317" s="412"/>
      <c r="CU317" s="412"/>
      <c r="CV317" s="412"/>
      <c r="CW317" s="412"/>
      <c r="CX317" s="412"/>
      <c r="CY317" s="412"/>
      <c r="CZ317" s="412"/>
      <c r="DA317" s="412"/>
      <c r="DB317" s="412"/>
      <c r="DC317" s="412"/>
      <c r="DD317" s="412"/>
      <c r="DE317" s="412"/>
      <c r="DF317" s="412"/>
      <c r="DG317" s="412"/>
      <c r="DH317" s="412"/>
      <c r="DI317" s="412"/>
      <c r="DJ317" s="412"/>
      <c r="DK317" s="412"/>
      <c r="DL317" s="412"/>
      <c r="DM317" s="412"/>
      <c r="DN317" s="412"/>
      <c r="DO317" s="412"/>
      <c r="DP317" s="412"/>
      <c r="DQ317" s="412"/>
      <c r="DR317" s="412"/>
      <c r="DS317" s="412"/>
      <c r="DT317" s="412"/>
      <c r="DU317" s="412"/>
      <c r="DV317" s="412"/>
      <c r="DW317" s="412"/>
      <c r="DX317" s="412"/>
      <c r="DY317" s="412"/>
      <c r="DZ317" s="412"/>
      <c r="EA317" s="412"/>
      <c r="EB317" s="412"/>
      <c r="EC317" s="412"/>
      <c r="ED317" s="412"/>
      <c r="EE317" s="412"/>
      <c r="EF317" s="412"/>
      <c r="EG317" s="412"/>
      <c r="EH317" s="412"/>
      <c r="EI317" s="412"/>
      <c r="EJ317" s="412"/>
      <c r="EK317" s="412"/>
      <c r="EL317" s="412"/>
      <c r="EM317" s="412"/>
      <c r="EN317" s="412"/>
      <c r="EO317" s="412"/>
      <c r="EP317" s="412"/>
      <c r="EQ317" s="412"/>
      <c r="ER317" s="412"/>
      <c r="ES317" s="412"/>
      <c r="ET317" s="412"/>
      <c r="EU317" s="412"/>
      <c r="EV317" s="412"/>
      <c r="EW317" s="412"/>
      <c r="EX317" s="412"/>
      <c r="EY317" s="412"/>
      <c r="EZ317" s="412"/>
      <c r="FA317" s="412"/>
      <c r="FB317" s="412"/>
      <c r="FC317" s="412"/>
      <c r="FD317" s="412"/>
      <c r="FE317" s="412"/>
      <c r="FF317" s="412"/>
      <c r="FG317" s="412"/>
      <c r="FH317" s="412"/>
      <c r="FI317" s="412"/>
      <c r="FJ317" s="412"/>
      <c r="FK317" s="412"/>
      <c r="FL317" s="412"/>
      <c r="FM317" s="412"/>
      <c r="FN317" s="412"/>
      <c r="FO317" s="412"/>
      <c r="FP317" s="412"/>
      <c r="FQ317" s="412"/>
      <c r="FR317" s="412"/>
      <c r="FS317" s="412"/>
      <c r="FT317" s="412"/>
      <c r="FU317" s="412"/>
      <c r="FV317" s="412"/>
      <c r="FW317" s="412"/>
      <c r="FX317" s="412"/>
      <c r="FY317" s="412"/>
      <c r="FZ317" s="412"/>
      <c r="GA317" s="412"/>
      <c r="GB317" s="412"/>
      <c r="GC317" s="412"/>
      <c r="GD317" s="412"/>
      <c r="GE317" s="412"/>
      <c r="GF317" s="412"/>
      <c r="GG317" s="412"/>
      <c r="GH317" s="412"/>
      <c r="GI317" s="412"/>
      <c r="GJ317" s="412"/>
      <c r="GK317" s="412"/>
      <c r="GL317" s="412"/>
      <c r="GM317" s="412"/>
      <c r="GN317" s="412"/>
      <c r="GO317" s="412"/>
      <c r="GP317" s="412"/>
      <c r="GQ317" s="412"/>
      <c r="GR317" s="412"/>
      <c r="GS317" s="412"/>
      <c r="GT317" s="412"/>
      <c r="GU317" s="412"/>
      <c r="GV317" s="412"/>
      <c r="GW317" s="412"/>
      <c r="GX317" s="412"/>
      <c r="GY317" s="412"/>
      <c r="GZ317" s="412"/>
      <c r="HA317" s="412"/>
      <c r="HB317" s="412"/>
      <c r="HC317" s="412"/>
      <c r="HD317" s="412"/>
      <c r="HE317" s="412"/>
      <c r="HF317" s="412"/>
      <c r="HG317" s="412"/>
      <c r="HH317" s="412"/>
      <c r="HI317" s="412"/>
      <c r="HJ317" s="412"/>
      <c r="HK317" s="412"/>
      <c r="HL317" s="412"/>
      <c r="HM317" s="412"/>
      <c r="HN317" s="412"/>
      <c r="HO317" s="412"/>
      <c r="HP317" s="412"/>
      <c r="HQ317" s="412"/>
      <c r="HR317" s="412"/>
      <c r="HS317" s="412"/>
      <c r="HT317" s="412"/>
      <c r="HU317" s="412"/>
      <c r="HV317" s="412"/>
      <c r="HW317" s="412"/>
      <c r="HX317" s="412"/>
      <c r="HY317" s="412"/>
      <c r="HZ317" s="412"/>
      <c r="IA317" s="412"/>
      <c r="IB317" s="412"/>
      <c r="IC317" s="412"/>
      <c r="ID317" s="412"/>
      <c r="IE317" s="412"/>
      <c r="IF317" s="412"/>
      <c r="IG317" s="412"/>
      <c r="IH317" s="412"/>
      <c r="II317" s="412"/>
      <c r="IJ317" s="412"/>
      <c r="IK317" s="412"/>
      <c r="IL317" s="412"/>
      <c r="IM317" s="412"/>
      <c r="IN317" s="412"/>
      <c r="IO317" s="412"/>
      <c r="IP317" s="412"/>
      <c r="IQ317" s="412"/>
      <c r="IR317" s="412"/>
      <c r="IS317" s="412"/>
      <c r="IT317" s="412"/>
      <c r="IU317" s="412"/>
      <c r="IV317" s="412"/>
      <c r="IW317" s="412"/>
      <c r="IX317" s="412"/>
      <c r="IY317" s="412"/>
      <c r="IZ317" s="412"/>
      <c r="JA317" s="412"/>
      <c r="JB317" s="412"/>
      <c r="JC317" s="412"/>
      <c r="JD317" s="412"/>
      <c r="JE317" s="412"/>
      <c r="JF317" s="412"/>
      <c r="JG317" s="412"/>
      <c r="JH317" s="412"/>
      <c r="JI317" s="412"/>
      <c r="JJ317" s="412"/>
      <c r="JK317" s="412"/>
      <c r="JL317" s="412"/>
      <c r="JM317" s="412"/>
      <c r="JN317" s="412"/>
      <c r="JO317" s="412"/>
      <c r="JP317" s="412"/>
      <c r="JQ317" s="412"/>
      <c r="JR317" s="412"/>
      <c r="JS317" s="412"/>
      <c r="JT317" s="412"/>
      <c r="JU317" s="412"/>
      <c r="JV317" s="412"/>
      <c r="JW317" s="412"/>
      <c r="JX317" s="412"/>
      <c r="JY317" s="412"/>
      <c r="JZ317" s="412"/>
      <c r="KA317" s="412"/>
      <c r="KB317" s="412"/>
      <c r="KC317" s="412"/>
      <c r="KD317" s="412"/>
      <c r="KE317" s="412"/>
      <c r="KF317" s="412"/>
      <c r="KG317" s="412"/>
      <c r="KH317" s="412"/>
      <c r="KI317" s="412"/>
      <c r="KJ317" s="412"/>
      <c r="KK317" s="412"/>
      <c r="KL317" s="412"/>
      <c r="KM317" s="412"/>
      <c r="KN317" s="412"/>
      <c r="KO317" s="412"/>
      <c r="KP317" s="412"/>
      <c r="KQ317" s="412"/>
      <c r="KR317" s="412"/>
      <c r="KS317" s="412"/>
      <c r="KT317" s="412"/>
      <c r="KU317" s="412"/>
      <c r="KV317" s="412"/>
      <c r="KW317" s="412"/>
      <c r="KX317" s="412"/>
      <c r="KY317" s="412"/>
      <c r="KZ317" s="412"/>
      <c r="LA317" s="412"/>
      <c r="LB317" s="412"/>
      <c r="LC317" s="412"/>
      <c r="LD317" s="412"/>
      <c r="LE317" s="412"/>
      <c r="LF317" s="412"/>
      <c r="LG317" s="412"/>
      <c r="LH317" s="412"/>
      <c r="LI317" s="412"/>
      <c r="LJ317" s="412"/>
      <c r="LK317" s="412"/>
      <c r="LL317" s="412"/>
      <c r="LM317" s="412"/>
      <c r="LN317" s="412"/>
      <c r="LO317" s="412"/>
      <c r="LP317" s="412"/>
      <c r="LQ317" s="412"/>
      <c r="LR317" s="412"/>
      <c r="LS317" s="412"/>
      <c r="LT317" s="412"/>
      <c r="LU317" s="412"/>
      <c r="LV317" s="412"/>
      <c r="LW317" s="412"/>
      <c r="LX317" s="412"/>
      <c r="LY317" s="412"/>
      <c r="LZ317" s="412"/>
      <c r="MA317" s="412"/>
      <c r="MB317" s="412"/>
      <c r="MC317" s="412"/>
      <c r="MD317" s="412"/>
      <c r="ME317" s="412"/>
      <c r="MF317" s="412"/>
      <c r="MG317" s="412"/>
      <c r="MH317" s="412"/>
      <c r="MI317" s="412"/>
      <c r="MJ317" s="412"/>
      <c r="MK317" s="412"/>
      <c r="ML317" s="412"/>
      <c r="MM317" s="412"/>
      <c r="MN317" s="412"/>
      <c r="MO317" s="412"/>
      <c r="MP317" s="412"/>
      <c r="MQ317" s="412"/>
      <c r="MR317" s="412"/>
      <c r="MS317" s="412"/>
      <c r="MT317" s="412"/>
      <c r="MU317" s="412"/>
      <c r="MV317" s="412"/>
      <c r="MW317" s="412"/>
      <c r="MX317" s="412"/>
      <c r="MY317" s="412"/>
      <c r="MZ317" s="412"/>
      <c r="NA317" s="412"/>
      <c r="NB317" s="412"/>
      <c r="NC317" s="412"/>
      <c r="ND317" s="412"/>
      <c r="NE317" s="412"/>
      <c r="NF317" s="412"/>
      <c r="NG317" s="412"/>
      <c r="NH317" s="412"/>
      <c r="NI317" s="412"/>
      <c r="NJ317" s="412"/>
      <c r="NK317" s="412"/>
      <c r="NL317" s="412"/>
      <c r="NM317" s="412"/>
      <c r="NN317" s="412"/>
      <c r="NO317" s="412"/>
      <c r="NP317" s="412"/>
      <c r="NQ317" s="412"/>
      <c r="NR317" s="412"/>
      <c r="NS317" s="412"/>
      <c r="NT317" s="412"/>
      <c r="NU317" s="412"/>
      <c r="NV317" s="412"/>
      <c r="NW317" s="412"/>
      <c r="NX317" s="412"/>
      <c r="NY317" s="412"/>
      <c r="NZ317" s="412"/>
      <c r="OA317" s="412"/>
      <c r="OB317" s="412"/>
      <c r="OC317" s="412"/>
      <c r="OD317" s="412"/>
      <c r="OE317" s="412"/>
      <c r="OF317" s="412"/>
      <c r="OG317" s="412"/>
      <c r="OH317" s="412"/>
      <c r="OI317" s="412"/>
      <c r="OJ317" s="412"/>
      <c r="OK317" s="412"/>
      <c r="OL317" s="412"/>
      <c r="OM317" s="412"/>
      <c r="ON317" s="412"/>
      <c r="OO317" s="412"/>
      <c r="OP317" s="412"/>
      <c r="OQ317" s="412"/>
      <c r="OR317" s="412"/>
      <c r="OS317" s="412"/>
      <c r="OT317" s="412"/>
      <c r="OU317" s="412"/>
      <c r="OV317" s="412"/>
      <c r="OW317" s="412"/>
      <c r="OX317" s="412"/>
      <c r="OY317" s="412"/>
      <c r="OZ317" s="412"/>
      <c r="PA317" s="412"/>
      <c r="PB317" s="412"/>
      <c r="PC317" s="412"/>
      <c r="PD317" s="412"/>
      <c r="PE317" s="412"/>
      <c r="PF317" s="412"/>
      <c r="PG317" s="412"/>
      <c r="PH317" s="412"/>
      <c r="PI317" s="412"/>
      <c r="PJ317" s="412"/>
      <c r="PK317" s="412"/>
      <c r="PL317" s="412"/>
      <c r="PM317" s="412"/>
      <c r="PN317" s="412"/>
      <c r="PO317" s="412"/>
      <c r="PP317" s="412"/>
      <c r="PQ317" s="412"/>
      <c r="PR317" s="412"/>
      <c r="PS317" s="412"/>
      <c r="PT317" s="412"/>
      <c r="PU317" s="412"/>
      <c r="PV317" s="412"/>
      <c r="PW317" s="412"/>
      <c r="PX317" s="412"/>
      <c r="PY317" s="412"/>
      <c r="PZ317" s="412"/>
      <c r="QA317" s="412"/>
      <c r="QB317" s="412"/>
      <c r="QC317" s="412"/>
      <c r="QD317" s="412"/>
      <c r="QE317" s="412"/>
      <c r="QF317" s="412"/>
      <c r="QG317" s="412"/>
      <c r="QH317" s="412"/>
      <c r="QI317" s="412"/>
      <c r="QJ317" s="412"/>
      <c r="QK317" s="412"/>
      <c r="QL317" s="412"/>
      <c r="QM317" s="412"/>
      <c r="QN317" s="412"/>
      <c r="QO317" s="412"/>
      <c r="QP317" s="412"/>
      <c r="QQ317" s="412"/>
      <c r="QR317" s="412"/>
      <c r="QS317" s="412"/>
      <c r="QT317" s="412"/>
      <c r="QU317" s="412"/>
      <c r="QV317" s="412"/>
      <c r="QW317" s="412"/>
      <c r="QX317" s="412"/>
      <c r="QY317" s="412"/>
      <c r="QZ317" s="412"/>
      <c r="RA317" s="412"/>
      <c r="RB317" s="412"/>
      <c r="RC317" s="412"/>
      <c r="RD317" s="412"/>
      <c r="RE317" s="412"/>
      <c r="RF317" s="412"/>
      <c r="RG317" s="412"/>
      <c r="RH317" s="412"/>
      <c r="RI317" s="412"/>
      <c r="RJ317" s="412"/>
      <c r="RK317" s="412"/>
      <c r="RL317" s="412"/>
      <c r="RM317" s="412"/>
      <c r="RN317" s="412"/>
      <c r="RO317" s="412"/>
      <c r="RP317" s="412"/>
      <c r="RQ317" s="412"/>
      <c r="RR317" s="412"/>
      <c r="RS317" s="412"/>
      <c r="RT317" s="412"/>
      <c r="RU317" s="412"/>
      <c r="RV317" s="412"/>
      <c r="RW317" s="412"/>
      <c r="RX317" s="412"/>
      <c r="RY317" s="412"/>
      <c r="RZ317" s="412"/>
      <c r="SA317" s="412"/>
      <c r="SB317" s="412"/>
      <c r="SC317" s="412"/>
      <c r="SD317" s="412"/>
      <c r="SE317" s="412"/>
      <c r="SF317" s="412"/>
      <c r="SG317" s="412"/>
      <c r="SH317" s="412"/>
      <c r="SI317" s="412"/>
      <c r="SJ317" s="412"/>
      <c r="SK317" s="412"/>
      <c r="SL317" s="412"/>
      <c r="SM317" s="412"/>
      <c r="SN317" s="412"/>
      <c r="SO317" s="412"/>
      <c r="SP317" s="412"/>
      <c r="SQ317" s="412"/>
      <c r="SR317" s="412"/>
      <c r="SS317" s="412"/>
      <c r="ST317" s="412"/>
      <c r="SU317" s="412"/>
      <c r="SV317" s="412"/>
      <c r="SW317" s="412"/>
      <c r="SX317" s="412"/>
      <c r="SY317" s="412"/>
      <c r="SZ317" s="412"/>
      <c r="TA317" s="412"/>
      <c r="TB317" s="412"/>
      <c r="TC317" s="412"/>
      <c r="TD317" s="412"/>
      <c r="TE317" s="412"/>
      <c r="TF317" s="412"/>
      <c r="TG317" s="412"/>
      <c r="TH317" s="412"/>
      <c r="TI317" s="412"/>
      <c r="TJ317" s="412"/>
      <c r="TK317" s="412"/>
      <c r="TL317" s="412"/>
      <c r="TM317" s="412"/>
      <c r="TN317" s="412"/>
      <c r="TO317" s="412"/>
      <c r="TP317" s="412"/>
      <c r="TQ317" s="412"/>
      <c r="TR317" s="412"/>
      <c r="TS317" s="412"/>
      <c r="TT317" s="412"/>
      <c r="TU317" s="412"/>
      <c r="TV317" s="412"/>
      <c r="TW317" s="412"/>
      <c r="TX317" s="412"/>
      <c r="TY317" s="412"/>
      <c r="TZ317" s="412"/>
      <c r="UA317" s="412"/>
      <c r="UB317" s="412"/>
      <c r="UC317" s="412"/>
      <c r="UD317" s="412"/>
      <c r="UE317" s="412"/>
      <c r="UF317" s="412"/>
      <c r="UG317" s="412"/>
      <c r="UH317" s="412"/>
      <c r="UI317" s="412"/>
      <c r="UJ317" s="412"/>
      <c r="UK317" s="412"/>
      <c r="UL317" s="412"/>
      <c r="UM317" s="412"/>
      <c r="UN317" s="412"/>
      <c r="UO317" s="412"/>
      <c r="UP317" s="412"/>
      <c r="UQ317" s="412"/>
      <c r="UR317" s="412"/>
      <c r="US317" s="412"/>
      <c r="UT317" s="412"/>
      <c r="UU317" s="412"/>
      <c r="UV317" s="412"/>
      <c r="UW317" s="412"/>
      <c r="UX317" s="412"/>
      <c r="UY317" s="412"/>
      <c r="UZ317" s="412"/>
      <c r="VA317" s="412"/>
      <c r="VB317" s="412"/>
      <c r="VC317" s="412"/>
      <c r="VD317" s="412"/>
      <c r="VE317" s="412"/>
      <c r="VF317" s="412"/>
      <c r="VG317" s="412"/>
      <c r="VH317" s="412"/>
      <c r="VI317" s="412"/>
      <c r="VJ317" s="412"/>
      <c r="VK317" s="412"/>
      <c r="VL317" s="412"/>
      <c r="VM317" s="412"/>
      <c r="VN317" s="412"/>
      <c r="VO317" s="412"/>
      <c r="VP317" s="412"/>
      <c r="VQ317" s="412"/>
      <c r="VR317" s="412"/>
      <c r="VS317" s="412"/>
      <c r="VT317" s="412"/>
      <c r="VU317" s="412"/>
      <c r="VV317" s="412"/>
      <c r="VW317" s="412"/>
      <c r="VX317" s="412"/>
      <c r="VY317" s="412"/>
      <c r="VZ317" s="412"/>
      <c r="WA317" s="412"/>
      <c r="WB317" s="412"/>
      <c r="WC317" s="412"/>
      <c r="WD317" s="412"/>
      <c r="WE317" s="412"/>
      <c r="WF317" s="412"/>
      <c r="WG317" s="412"/>
      <c r="WH317" s="412"/>
      <c r="WI317" s="412"/>
      <c r="WJ317" s="412"/>
      <c r="WK317" s="412"/>
      <c r="WL317" s="412"/>
      <c r="WM317" s="412"/>
      <c r="WN317" s="412"/>
      <c r="WO317" s="412"/>
      <c r="WP317" s="412"/>
      <c r="WQ317" s="412"/>
      <c r="WR317" s="412"/>
      <c r="WS317" s="412"/>
      <c r="WT317" s="412"/>
      <c r="WU317" s="412"/>
      <c r="WV317" s="412"/>
      <c r="WW317" s="412"/>
      <c r="WX317" s="412"/>
      <c r="WY317" s="412"/>
      <c r="WZ317" s="412"/>
      <c r="XA317" s="412"/>
      <c r="XB317" s="412"/>
      <c r="XC317" s="412"/>
      <c r="XD317" s="412"/>
      <c r="XE317" s="412"/>
      <c r="XF317" s="412"/>
      <c r="XG317" s="412"/>
      <c r="XH317" s="412"/>
      <c r="XI317" s="412"/>
      <c r="XJ317" s="412"/>
      <c r="XK317" s="412"/>
      <c r="XL317" s="412"/>
      <c r="XM317" s="412"/>
      <c r="XN317" s="412"/>
      <c r="XO317" s="412"/>
      <c r="XP317" s="412"/>
      <c r="XQ317" s="412"/>
      <c r="XR317" s="412"/>
      <c r="XS317" s="412"/>
      <c r="XT317" s="412"/>
      <c r="XU317" s="412"/>
      <c r="XV317" s="412"/>
      <c r="XW317" s="412"/>
      <c r="XX317" s="412"/>
      <c r="XY317" s="412"/>
      <c r="XZ317" s="412"/>
      <c r="YA317" s="412"/>
      <c r="YB317" s="412"/>
      <c r="YC317" s="412"/>
      <c r="YD317" s="412"/>
      <c r="YE317" s="412"/>
      <c r="YF317" s="412"/>
      <c r="YG317" s="412"/>
      <c r="YH317" s="412"/>
      <c r="YI317" s="412"/>
      <c r="YJ317" s="412"/>
      <c r="YK317" s="412"/>
      <c r="YL317" s="412"/>
      <c r="YM317" s="412"/>
      <c r="YN317" s="412"/>
      <c r="YO317" s="412"/>
      <c r="YP317" s="412"/>
      <c r="YQ317" s="412"/>
      <c r="YR317" s="412"/>
      <c r="YS317" s="412"/>
      <c r="YT317" s="412"/>
      <c r="YU317" s="412"/>
      <c r="YV317" s="412"/>
      <c r="YW317" s="412"/>
      <c r="YX317" s="412"/>
      <c r="YY317" s="412"/>
      <c r="YZ317" s="412"/>
      <c r="ZA317" s="412"/>
      <c r="ZB317" s="412"/>
      <c r="ZC317" s="412"/>
      <c r="ZD317" s="412"/>
      <c r="ZE317" s="412"/>
      <c r="ZF317" s="412"/>
      <c r="ZG317" s="412"/>
      <c r="ZH317" s="412"/>
      <c r="ZI317" s="412"/>
      <c r="ZJ317" s="412"/>
      <c r="ZK317" s="412"/>
      <c r="ZL317" s="412"/>
      <c r="ZM317" s="412"/>
      <c r="ZN317" s="412"/>
      <c r="ZO317" s="412"/>
      <c r="ZP317" s="412"/>
      <c r="ZQ317" s="412"/>
      <c r="ZR317" s="412"/>
      <c r="ZS317" s="412"/>
      <c r="ZT317" s="412"/>
      <c r="ZU317" s="412"/>
      <c r="ZV317" s="412"/>
      <c r="ZW317" s="412"/>
      <c r="ZX317" s="412"/>
      <c r="ZY317" s="412"/>
      <c r="ZZ317" s="412"/>
      <c r="AAA317" s="412"/>
      <c r="AAB317" s="412"/>
      <c r="AAC317" s="412"/>
      <c r="AAD317" s="412"/>
      <c r="AAE317" s="412"/>
      <c r="AAF317" s="412"/>
      <c r="AAG317" s="412"/>
      <c r="AAH317" s="412"/>
      <c r="AAI317" s="412"/>
      <c r="AAJ317" s="412"/>
      <c r="AAK317" s="412"/>
      <c r="AAL317" s="412"/>
      <c r="AAM317" s="412"/>
      <c r="AAN317" s="412"/>
      <c r="AAO317" s="412"/>
      <c r="AAP317" s="412"/>
      <c r="AAQ317" s="412"/>
      <c r="AAR317" s="412"/>
      <c r="AAS317" s="412"/>
      <c r="AAT317" s="412"/>
      <c r="AAU317" s="412"/>
      <c r="AAV317" s="412"/>
      <c r="AAW317" s="412"/>
      <c r="AAX317" s="412"/>
      <c r="AAY317" s="412"/>
      <c r="AAZ317" s="412"/>
      <c r="ABA317" s="412"/>
      <c r="ABB317" s="412"/>
      <c r="ABC317" s="412"/>
      <c r="ABD317" s="412"/>
      <c r="ABE317" s="412"/>
      <c r="ABF317" s="412"/>
      <c r="ABG317" s="412"/>
      <c r="ABH317" s="412"/>
      <c r="ABI317" s="412"/>
      <c r="ABJ317" s="412"/>
      <c r="ABK317" s="412"/>
      <c r="ABL317" s="412"/>
      <c r="ABM317" s="412"/>
      <c r="ABN317" s="412"/>
      <c r="ABO317" s="412"/>
      <c r="ABP317" s="412"/>
      <c r="ABQ317" s="412"/>
      <c r="ABR317" s="412"/>
      <c r="ABS317" s="412"/>
      <c r="ABT317" s="412"/>
      <c r="ABU317" s="412"/>
      <c r="ABV317" s="412"/>
      <c r="ABW317" s="412"/>
      <c r="ABX317" s="412"/>
      <c r="ABY317" s="412"/>
      <c r="ABZ317" s="412"/>
      <c r="ACA317" s="412"/>
      <c r="ACB317" s="412"/>
      <c r="ACC317" s="412"/>
      <c r="ACD317" s="412"/>
      <c r="ACE317" s="412"/>
      <c r="ACF317" s="412"/>
      <c r="ACG317" s="412"/>
      <c r="ACH317" s="412"/>
      <c r="ACI317" s="412"/>
      <c r="ACJ317" s="412"/>
      <c r="ACK317" s="412"/>
      <c r="ACL317" s="412"/>
      <c r="ACM317" s="412"/>
      <c r="ACN317" s="412"/>
      <c r="ACO317" s="412"/>
      <c r="ACP317" s="412"/>
      <c r="ACQ317" s="412"/>
      <c r="ACR317" s="412"/>
      <c r="ACS317" s="412"/>
      <c r="ACT317" s="412"/>
      <c r="ACU317" s="412"/>
      <c r="ACV317" s="412"/>
      <c r="ACW317" s="412"/>
      <c r="ACX317" s="412"/>
      <c r="ACY317" s="412"/>
      <c r="ACZ317" s="412"/>
      <c r="ADA317" s="412"/>
      <c r="ADB317" s="412"/>
      <c r="ADC317" s="412"/>
      <c r="ADD317" s="412"/>
      <c r="ADE317" s="412"/>
      <c r="ADF317" s="412"/>
      <c r="ADG317" s="412"/>
      <c r="ADH317" s="412"/>
      <c r="ADI317" s="412"/>
      <c r="ADJ317" s="412"/>
      <c r="ADK317" s="412"/>
      <c r="ADL317" s="412"/>
      <c r="ADM317" s="412"/>
      <c r="ADN317" s="412"/>
      <c r="ADO317" s="412"/>
      <c r="ADP317" s="412"/>
      <c r="ADQ317" s="412"/>
      <c r="ADR317" s="412"/>
      <c r="ADS317" s="412"/>
      <c r="ADT317" s="412"/>
      <c r="ADU317" s="412"/>
      <c r="ADV317" s="412"/>
      <c r="ADW317" s="412"/>
      <c r="ADX317" s="412"/>
      <c r="ADY317" s="412"/>
      <c r="ADZ317" s="412"/>
      <c r="AEA317" s="412"/>
      <c r="AEB317" s="412"/>
      <c r="AEC317" s="412"/>
      <c r="AED317" s="412"/>
      <c r="AEE317" s="412"/>
      <c r="AEF317" s="412"/>
      <c r="AEG317" s="412"/>
      <c r="AEH317" s="412"/>
      <c r="AEI317" s="412"/>
      <c r="AEJ317" s="412"/>
      <c r="AEK317" s="412"/>
      <c r="AEL317" s="412"/>
      <c r="AEM317" s="412"/>
      <c r="AEN317" s="412"/>
      <c r="AEO317" s="412"/>
      <c r="AEP317" s="412"/>
      <c r="AEQ317" s="412"/>
      <c r="AER317" s="412"/>
      <c r="AES317" s="412"/>
      <c r="AET317" s="412"/>
      <c r="AEU317" s="412"/>
      <c r="AEV317" s="412"/>
      <c r="AEW317" s="412"/>
      <c r="AEX317" s="412"/>
      <c r="AEY317" s="412"/>
      <c r="AEZ317" s="412"/>
      <c r="AFA317" s="412"/>
      <c r="AFB317" s="412"/>
      <c r="AFC317" s="412"/>
      <c r="AFD317" s="412"/>
      <c r="AFE317" s="412"/>
      <c r="AFF317" s="412"/>
      <c r="AFG317" s="412"/>
      <c r="AFH317" s="412"/>
      <c r="AFI317" s="412"/>
      <c r="AFJ317" s="412"/>
      <c r="AFK317" s="412"/>
      <c r="AFL317" s="412"/>
      <c r="AFM317" s="412"/>
      <c r="AFN317" s="412"/>
      <c r="AFO317" s="412"/>
      <c r="AFP317" s="412"/>
      <c r="AFQ317" s="412"/>
      <c r="AFR317" s="412"/>
      <c r="AFS317" s="412"/>
      <c r="AFT317" s="412"/>
      <c r="AFU317" s="412"/>
      <c r="AFV317" s="412"/>
      <c r="AFW317" s="412"/>
      <c r="AFX317" s="412"/>
      <c r="AFY317" s="412"/>
      <c r="AFZ317" s="412"/>
      <c r="AGA317" s="412"/>
      <c r="AGB317" s="412"/>
      <c r="AGC317" s="412"/>
      <c r="AGD317" s="412"/>
      <c r="AGE317" s="412"/>
      <c r="AGF317" s="412"/>
      <c r="AGG317" s="412"/>
      <c r="AGH317" s="412"/>
      <c r="AGI317" s="412"/>
      <c r="AGJ317" s="412"/>
      <c r="AGK317" s="412"/>
      <c r="AGL317" s="412"/>
      <c r="AGM317" s="412"/>
      <c r="AGN317" s="412"/>
      <c r="AGO317" s="412"/>
      <c r="AGP317" s="412"/>
      <c r="AGQ317" s="412"/>
      <c r="AGR317" s="412"/>
      <c r="AGS317" s="412"/>
      <c r="AGT317" s="412"/>
      <c r="AGU317" s="412"/>
      <c r="AGV317" s="412"/>
      <c r="AGW317" s="412"/>
      <c r="AGX317" s="412"/>
      <c r="AGY317" s="412"/>
      <c r="AGZ317" s="412"/>
      <c r="AHA317" s="412"/>
      <c r="AHB317" s="412"/>
      <c r="AHC317" s="412"/>
      <c r="AHD317" s="412"/>
      <c r="AHE317" s="412"/>
      <c r="AHF317" s="412"/>
      <c r="AHG317" s="412"/>
      <c r="AHH317" s="412"/>
      <c r="AHI317" s="412"/>
      <c r="AHJ317" s="412"/>
      <c r="AHK317" s="412"/>
      <c r="AHL317" s="412"/>
      <c r="AHM317" s="412"/>
      <c r="AHN317" s="412"/>
      <c r="AHO317" s="412"/>
      <c r="AHP317" s="412"/>
      <c r="AHQ317" s="412"/>
      <c r="AHR317" s="412"/>
      <c r="AHS317" s="412"/>
      <c r="AHT317" s="412"/>
      <c r="AHU317" s="412"/>
      <c r="AHV317" s="412"/>
      <c r="AHW317" s="412"/>
      <c r="AHX317" s="412"/>
      <c r="AHY317" s="412"/>
      <c r="AHZ317" s="412"/>
      <c r="AIA317" s="412"/>
      <c r="AIB317" s="412"/>
      <c r="AIC317" s="412"/>
      <c r="AID317" s="412"/>
      <c r="AIE317" s="412"/>
      <c r="AIF317" s="412"/>
      <c r="AIG317" s="412"/>
      <c r="AIH317" s="412"/>
      <c r="AII317" s="412"/>
      <c r="AIJ317" s="412"/>
      <c r="AIK317" s="412"/>
      <c r="AIL317" s="412"/>
      <c r="AIM317" s="412"/>
      <c r="AIN317" s="412"/>
      <c r="AIO317" s="412"/>
      <c r="AIP317" s="412"/>
      <c r="AIQ317" s="412"/>
      <c r="AIR317" s="412"/>
      <c r="AIS317" s="412"/>
      <c r="AIT317" s="412"/>
      <c r="AIU317" s="412"/>
      <c r="AIV317" s="412"/>
      <c r="AIW317" s="412"/>
      <c r="AIX317" s="412"/>
      <c r="AIY317" s="412"/>
      <c r="AIZ317" s="412"/>
      <c r="AJA317" s="412"/>
      <c r="AJB317" s="412"/>
      <c r="AJC317" s="412"/>
      <c r="AJD317" s="412"/>
      <c r="AJE317" s="412"/>
      <c r="AJF317" s="412"/>
      <c r="AJG317" s="412"/>
      <c r="AJH317" s="412"/>
      <c r="AJI317" s="412"/>
      <c r="AJJ317" s="412"/>
      <c r="AJK317" s="412"/>
      <c r="AJL317" s="412"/>
      <c r="AJM317" s="412"/>
      <c r="AJN317" s="412"/>
      <c r="AJO317" s="412"/>
      <c r="AJP317" s="412"/>
      <c r="AJQ317" s="412"/>
      <c r="AJR317" s="412"/>
      <c r="AJS317" s="412"/>
      <c r="AJT317" s="412"/>
      <c r="AJU317" s="412"/>
      <c r="AJV317" s="412"/>
      <c r="AJW317" s="412"/>
      <c r="AJX317" s="412"/>
      <c r="AJY317" s="412"/>
      <c r="AJZ317" s="412"/>
      <c r="AKA317" s="412"/>
      <c r="AKB317" s="412"/>
      <c r="AKC317" s="412"/>
      <c r="AKD317" s="412"/>
      <c r="AKE317" s="412"/>
      <c r="AKF317" s="412"/>
      <c r="AKG317" s="412"/>
      <c r="AKH317" s="412"/>
      <c r="AKI317" s="412"/>
      <c r="AKJ317" s="412"/>
      <c r="AKK317" s="412"/>
      <c r="AKL317" s="412"/>
      <c r="AKM317" s="412"/>
      <c r="AKN317" s="412"/>
      <c r="AKO317" s="412"/>
      <c r="AKP317" s="412"/>
      <c r="AKQ317" s="412"/>
      <c r="AKR317" s="412"/>
      <c r="AKS317" s="412"/>
      <c r="AKT317" s="412"/>
      <c r="AKU317" s="412"/>
      <c r="AKV317" s="412"/>
      <c r="AKW317" s="412"/>
      <c r="AKX317" s="412"/>
      <c r="AKY317" s="412"/>
      <c r="AKZ317" s="412"/>
      <c r="ALA317" s="412"/>
      <c r="ALB317" s="412"/>
      <c r="ALC317" s="412"/>
      <c r="ALD317" s="412"/>
      <c r="ALE317" s="412"/>
      <c r="ALF317" s="412"/>
      <c r="ALG317" s="412"/>
      <c r="ALH317" s="412"/>
      <c r="ALI317" s="412"/>
      <c r="ALJ317" s="412"/>
      <c r="ALK317" s="412"/>
      <c r="ALL317" s="412"/>
      <c r="ALM317" s="412"/>
      <c r="ALN317" s="412"/>
      <c r="ALO317" s="412"/>
      <c r="ALP317" s="412"/>
      <c r="ALQ317" s="412"/>
      <c r="ALR317" s="412"/>
      <c r="ALS317" s="412"/>
      <c r="ALT317" s="412"/>
      <c r="ALU317" s="412"/>
      <c r="ALV317" s="412"/>
      <c r="ALW317" s="412"/>
      <c r="ALX317" s="412"/>
      <c r="ALY317" s="412"/>
      <c r="ALZ317" s="412"/>
      <c r="AMA317" s="412"/>
      <c r="AMB317" s="412"/>
      <c r="AMC317" s="412"/>
      <c r="AMD317" s="412"/>
      <c r="AME317" s="412"/>
      <c r="AMF317" s="412"/>
      <c r="AMG317" s="412"/>
      <c r="AMH317" s="412"/>
    </row>
    <row r="318" spans="1:1022" x14ac:dyDescent="0.25">
      <c r="A318" s="208" t="s">
        <v>1359</v>
      </c>
      <c r="B318" s="163">
        <v>317</v>
      </c>
      <c r="C318" s="224" t="s">
        <v>24977</v>
      </c>
      <c r="D318" s="175" t="s">
        <v>1360</v>
      </c>
      <c r="E318" s="429"/>
      <c r="F318" s="201"/>
      <c r="G318" s="180"/>
      <c r="H318" s="180"/>
      <c r="I318" s="319"/>
      <c r="J318" s="332">
        <v>2</v>
      </c>
      <c r="K318" s="140"/>
      <c r="L318" s="140"/>
      <c r="M318" s="140"/>
      <c r="N318" s="140"/>
      <c r="O318" s="140"/>
      <c r="P318" s="140"/>
      <c r="Q318" s="140"/>
      <c r="R318" s="140"/>
      <c r="S318" s="140"/>
      <c r="V318" s="219">
        <f t="shared" si="171"/>
        <v>100</v>
      </c>
      <c r="W318" s="219">
        <f t="shared" si="163"/>
        <v>100</v>
      </c>
      <c r="X318" s="219">
        <f t="shared" si="184"/>
        <v>100</v>
      </c>
      <c r="Y318" s="219">
        <f t="shared" si="178"/>
        <v>100</v>
      </c>
      <c r="Z318" s="219">
        <f t="shared" si="179"/>
        <v>100</v>
      </c>
      <c r="AA318" s="220">
        <f t="shared" si="182"/>
        <v>100</v>
      </c>
      <c r="AB318" s="220">
        <f t="shared" si="181"/>
        <v>100</v>
      </c>
      <c r="AC318" s="220">
        <f t="shared" si="180"/>
        <v>100</v>
      </c>
      <c r="AD318" s="416">
        <f t="shared" si="177"/>
        <v>100</v>
      </c>
      <c r="AE318" s="416">
        <f t="shared" si="183"/>
        <v>100</v>
      </c>
      <c r="AF318" s="212">
        <f t="shared" si="173"/>
        <v>100</v>
      </c>
      <c r="AG318" s="212">
        <f t="shared" si="174"/>
        <v>10</v>
      </c>
      <c r="AH318" s="212">
        <f t="shared" si="175"/>
        <v>100</v>
      </c>
      <c r="AI318" s="212">
        <f t="shared" si="176"/>
        <v>100</v>
      </c>
      <c r="AJ318" s="214"/>
      <c r="AK318" s="412"/>
      <c r="AL318" s="185">
        <v>4</v>
      </c>
      <c r="AM318" s="214"/>
      <c r="AN318" s="412"/>
      <c r="AO318" s="118"/>
      <c r="AP318" s="118"/>
      <c r="AQ318" s="167" t="s">
        <v>783</v>
      </c>
    </row>
    <row r="319" spans="1:1022" ht="16.5" customHeight="1" x14ac:dyDescent="0.25">
      <c r="A319" s="235" t="s">
        <v>5427</v>
      </c>
      <c r="B319" s="163">
        <v>318</v>
      </c>
      <c r="C319" s="317" t="s">
        <v>5428</v>
      </c>
      <c r="D319" s="177" t="s">
        <v>5429</v>
      </c>
      <c r="E319" s="187"/>
      <c r="F319" s="187"/>
      <c r="G319" s="177"/>
      <c r="H319" s="177"/>
      <c r="I319" s="319">
        <v>50</v>
      </c>
      <c r="J319" s="334"/>
      <c r="K319" s="334"/>
      <c r="L319" s="334"/>
      <c r="M319" s="334"/>
      <c r="N319" s="334"/>
      <c r="O319" s="339"/>
      <c r="P319" s="334"/>
      <c r="Q319" s="334"/>
      <c r="R319" s="334"/>
      <c r="S319" s="334"/>
      <c r="T319" s="334"/>
      <c r="U319" s="340"/>
      <c r="V319" s="237">
        <f t="shared" si="171"/>
        <v>100</v>
      </c>
      <c r="W319" s="237">
        <f t="shared" si="163"/>
        <v>100</v>
      </c>
      <c r="X319" s="237">
        <f t="shared" si="184"/>
        <v>100</v>
      </c>
      <c r="Y319" s="237">
        <f t="shared" si="178"/>
        <v>100</v>
      </c>
      <c r="Z319" s="237">
        <f t="shared" si="179"/>
        <v>100</v>
      </c>
      <c r="AA319" s="238">
        <f t="shared" si="182"/>
        <v>100</v>
      </c>
      <c r="AB319" s="238">
        <f t="shared" si="181"/>
        <v>100</v>
      </c>
      <c r="AC319" s="238">
        <f t="shared" si="180"/>
        <v>100</v>
      </c>
      <c r="AD319" s="416">
        <f t="shared" si="177"/>
        <v>100</v>
      </c>
      <c r="AE319" s="416">
        <f t="shared" si="183"/>
        <v>100</v>
      </c>
      <c r="AF319" s="239">
        <f t="shared" si="173"/>
        <v>100</v>
      </c>
      <c r="AG319" s="239">
        <f t="shared" si="174"/>
        <v>100</v>
      </c>
      <c r="AH319" s="239">
        <f t="shared" si="175"/>
        <v>100</v>
      </c>
      <c r="AI319" s="239">
        <f t="shared" si="176"/>
        <v>100</v>
      </c>
      <c r="AJ319" s="225" t="s">
        <v>24978</v>
      </c>
      <c r="AK319" s="236"/>
      <c r="AL319" s="187"/>
      <c r="AM319" s="214"/>
      <c r="AN319" s="187"/>
      <c r="AO319" s="187"/>
      <c r="AQ319" s="167" t="s">
        <v>5430</v>
      </c>
    </row>
    <row r="320" spans="1:1022" x14ac:dyDescent="0.25">
      <c r="A320" s="162" t="s">
        <v>1073</v>
      </c>
      <c r="B320" s="163">
        <v>319</v>
      </c>
      <c r="C320" s="224" t="s">
        <v>24979</v>
      </c>
      <c r="D320" s="175" t="s">
        <v>6206</v>
      </c>
      <c r="I320" s="319">
        <v>32.97</v>
      </c>
      <c r="S320" s="332">
        <v>2</v>
      </c>
      <c r="V320" s="219">
        <f t="shared" si="171"/>
        <v>100</v>
      </c>
      <c r="W320" s="219">
        <f t="shared" si="163"/>
        <v>100</v>
      </c>
      <c r="X320" s="219">
        <f t="shared" si="184"/>
        <v>100</v>
      </c>
      <c r="Y320" s="219">
        <f t="shared" si="178"/>
        <v>100</v>
      </c>
      <c r="Z320" s="219">
        <f t="shared" si="179"/>
        <v>100</v>
      </c>
      <c r="AA320" s="220">
        <f t="shared" si="182"/>
        <v>100</v>
      </c>
      <c r="AB320" s="220">
        <f t="shared" si="181"/>
        <v>100</v>
      </c>
      <c r="AC320" s="220">
        <f t="shared" si="180"/>
        <v>3</v>
      </c>
      <c r="AD320" s="416">
        <f t="shared" si="177"/>
        <v>100</v>
      </c>
      <c r="AE320" s="416">
        <f t="shared" si="183"/>
        <v>100</v>
      </c>
      <c r="AF320" s="212">
        <f t="shared" si="173"/>
        <v>100</v>
      </c>
      <c r="AG320" s="212">
        <f t="shared" si="174"/>
        <v>100</v>
      </c>
      <c r="AH320" s="212">
        <f t="shared" si="175"/>
        <v>100</v>
      </c>
      <c r="AI320" s="212">
        <f t="shared" si="176"/>
        <v>100</v>
      </c>
      <c r="AJ320" s="231" t="s">
        <v>24980</v>
      </c>
      <c r="AM320" s="214"/>
      <c r="AQ320" s="167" t="s">
        <v>760</v>
      </c>
      <c r="AU320" s="412"/>
      <c r="AV320" s="412"/>
      <c r="AW320" s="412"/>
      <c r="AX320" s="412"/>
      <c r="AY320" s="412"/>
      <c r="AZ320" s="412"/>
      <c r="BA320" s="412"/>
      <c r="BB320" s="412"/>
      <c r="BC320" s="412"/>
      <c r="BD320" s="412"/>
      <c r="BE320" s="412"/>
      <c r="BF320" s="412"/>
      <c r="BG320" s="412"/>
      <c r="BH320" s="412"/>
      <c r="BI320" s="412"/>
      <c r="BJ320" s="412"/>
      <c r="BK320" s="412"/>
      <c r="BL320" s="412"/>
      <c r="BM320" s="412"/>
      <c r="BN320" s="412"/>
      <c r="BO320" s="412"/>
      <c r="BP320" s="412"/>
      <c r="BQ320" s="412"/>
      <c r="BR320" s="412"/>
      <c r="BS320" s="412"/>
      <c r="BT320" s="412"/>
      <c r="BU320" s="412"/>
      <c r="BV320" s="412"/>
      <c r="BW320" s="412"/>
      <c r="BX320" s="412"/>
      <c r="BY320" s="412"/>
      <c r="BZ320" s="412"/>
      <c r="CA320" s="412"/>
      <c r="CB320" s="412"/>
      <c r="CC320" s="412"/>
      <c r="CD320" s="412"/>
      <c r="CE320" s="412"/>
      <c r="CF320" s="412"/>
      <c r="CG320" s="412"/>
      <c r="CH320" s="412"/>
      <c r="CI320" s="412"/>
      <c r="CJ320" s="412"/>
      <c r="CK320" s="412"/>
      <c r="CL320" s="412"/>
      <c r="CM320" s="412"/>
      <c r="CN320" s="412"/>
      <c r="CO320" s="412"/>
      <c r="CP320" s="412"/>
      <c r="CQ320" s="412"/>
      <c r="CR320" s="412"/>
      <c r="CS320" s="412"/>
      <c r="CT320" s="412"/>
      <c r="CU320" s="412"/>
      <c r="CV320" s="412"/>
      <c r="CW320" s="412"/>
      <c r="CX320" s="412"/>
      <c r="CY320" s="412"/>
      <c r="CZ320" s="412"/>
      <c r="DA320" s="412"/>
      <c r="DB320" s="412"/>
      <c r="DC320" s="412"/>
      <c r="DD320" s="412"/>
      <c r="DE320" s="412"/>
      <c r="DF320" s="412"/>
      <c r="DG320" s="412"/>
      <c r="DH320" s="412"/>
      <c r="DI320" s="412"/>
      <c r="DJ320" s="412"/>
      <c r="DK320" s="412"/>
      <c r="DL320" s="412"/>
      <c r="DM320" s="412"/>
      <c r="DN320" s="412"/>
      <c r="DO320" s="412"/>
      <c r="DP320" s="412"/>
      <c r="DQ320" s="412"/>
      <c r="DR320" s="412"/>
      <c r="DS320" s="412"/>
      <c r="DT320" s="412"/>
      <c r="DU320" s="412"/>
      <c r="DV320" s="412"/>
      <c r="DW320" s="412"/>
      <c r="DX320" s="412"/>
      <c r="DY320" s="412"/>
      <c r="DZ320" s="412"/>
      <c r="EA320" s="412"/>
      <c r="EB320" s="412"/>
      <c r="EC320" s="412"/>
      <c r="ED320" s="412"/>
      <c r="EE320" s="412"/>
      <c r="EF320" s="412"/>
      <c r="EG320" s="412"/>
      <c r="EH320" s="412"/>
      <c r="EI320" s="412"/>
      <c r="EJ320" s="412"/>
      <c r="EK320" s="412"/>
      <c r="EL320" s="412"/>
      <c r="EM320" s="412"/>
      <c r="EN320" s="412"/>
      <c r="EO320" s="412"/>
      <c r="EP320" s="412"/>
      <c r="EQ320" s="412"/>
      <c r="ER320" s="412"/>
      <c r="ES320" s="412"/>
      <c r="ET320" s="412"/>
      <c r="EU320" s="412"/>
      <c r="EV320" s="412"/>
      <c r="EW320" s="412"/>
      <c r="EX320" s="412"/>
      <c r="EY320" s="412"/>
      <c r="EZ320" s="412"/>
      <c r="FA320" s="412"/>
      <c r="FB320" s="412"/>
      <c r="FC320" s="412"/>
      <c r="FD320" s="412"/>
      <c r="FE320" s="412"/>
      <c r="FF320" s="412"/>
      <c r="FG320" s="412"/>
      <c r="FH320" s="412"/>
      <c r="FI320" s="412"/>
      <c r="FJ320" s="412"/>
      <c r="FK320" s="412"/>
      <c r="FL320" s="412"/>
      <c r="FM320" s="412"/>
      <c r="FN320" s="412"/>
      <c r="FO320" s="412"/>
      <c r="FP320" s="412"/>
      <c r="FQ320" s="412"/>
      <c r="FR320" s="412"/>
      <c r="FS320" s="412"/>
      <c r="FT320" s="412"/>
      <c r="FU320" s="412"/>
      <c r="FV320" s="412"/>
      <c r="FW320" s="412"/>
      <c r="FX320" s="412"/>
      <c r="FY320" s="412"/>
      <c r="FZ320" s="412"/>
      <c r="GA320" s="412"/>
      <c r="GB320" s="412"/>
      <c r="GC320" s="412"/>
      <c r="GD320" s="412"/>
      <c r="GE320" s="412"/>
      <c r="GF320" s="412"/>
      <c r="GG320" s="412"/>
      <c r="GH320" s="412"/>
      <c r="GI320" s="412"/>
      <c r="GJ320" s="412"/>
      <c r="GK320" s="412"/>
      <c r="GL320" s="412"/>
      <c r="GM320" s="412"/>
      <c r="GN320" s="412"/>
      <c r="GO320" s="412"/>
      <c r="GP320" s="412"/>
      <c r="GQ320" s="412"/>
      <c r="GR320" s="412"/>
      <c r="GS320" s="412"/>
      <c r="GT320" s="412"/>
      <c r="GU320" s="412"/>
      <c r="GV320" s="412"/>
      <c r="GW320" s="412"/>
      <c r="GX320" s="412"/>
      <c r="GY320" s="412"/>
      <c r="GZ320" s="412"/>
      <c r="HA320" s="412"/>
      <c r="HB320" s="412"/>
      <c r="HC320" s="412"/>
      <c r="HD320" s="412"/>
      <c r="HE320" s="412"/>
      <c r="HF320" s="412"/>
      <c r="HG320" s="412"/>
      <c r="HH320" s="412"/>
      <c r="HI320" s="412"/>
      <c r="HJ320" s="412"/>
      <c r="HK320" s="412"/>
      <c r="HL320" s="412"/>
      <c r="HM320" s="412"/>
      <c r="HN320" s="412"/>
      <c r="HO320" s="412"/>
      <c r="HP320" s="412"/>
      <c r="HQ320" s="412"/>
      <c r="HR320" s="412"/>
      <c r="HS320" s="412"/>
      <c r="HT320" s="412"/>
      <c r="HU320" s="412"/>
      <c r="HV320" s="412"/>
      <c r="HW320" s="412"/>
      <c r="HX320" s="412"/>
      <c r="HY320" s="412"/>
      <c r="HZ320" s="412"/>
      <c r="IA320" s="412"/>
      <c r="IB320" s="412"/>
      <c r="IC320" s="412"/>
      <c r="ID320" s="412"/>
      <c r="IE320" s="412"/>
      <c r="IF320" s="412"/>
      <c r="IG320" s="412"/>
      <c r="IH320" s="412"/>
      <c r="II320" s="412"/>
      <c r="IJ320" s="412"/>
      <c r="IK320" s="412"/>
      <c r="IL320" s="412"/>
      <c r="IM320" s="412"/>
      <c r="IN320" s="412"/>
      <c r="IO320" s="412"/>
      <c r="IP320" s="412"/>
      <c r="IQ320" s="412"/>
      <c r="IR320" s="412"/>
      <c r="IS320" s="412"/>
      <c r="IT320" s="412"/>
      <c r="IU320" s="412"/>
      <c r="IV320" s="412"/>
      <c r="IW320" s="412"/>
      <c r="IX320" s="412"/>
      <c r="IY320" s="412"/>
      <c r="IZ320" s="412"/>
      <c r="JA320" s="412"/>
      <c r="JB320" s="412"/>
      <c r="JC320" s="412"/>
      <c r="JD320" s="412"/>
      <c r="JE320" s="412"/>
      <c r="JF320" s="412"/>
      <c r="JG320" s="412"/>
      <c r="JH320" s="412"/>
      <c r="JI320" s="412"/>
      <c r="JJ320" s="412"/>
      <c r="JK320" s="412"/>
      <c r="JL320" s="412"/>
      <c r="JM320" s="412"/>
      <c r="JN320" s="412"/>
      <c r="JO320" s="412"/>
      <c r="JP320" s="412"/>
      <c r="JQ320" s="412"/>
      <c r="JR320" s="412"/>
      <c r="JS320" s="412"/>
      <c r="JT320" s="412"/>
      <c r="JU320" s="412"/>
      <c r="JV320" s="412"/>
      <c r="JW320" s="412"/>
      <c r="JX320" s="412"/>
      <c r="JY320" s="412"/>
      <c r="JZ320" s="412"/>
      <c r="KA320" s="412"/>
      <c r="KB320" s="412"/>
      <c r="KC320" s="412"/>
      <c r="KD320" s="412"/>
      <c r="KE320" s="412"/>
      <c r="KF320" s="412"/>
      <c r="KG320" s="412"/>
      <c r="KH320" s="412"/>
      <c r="KI320" s="412"/>
      <c r="KJ320" s="412"/>
      <c r="KK320" s="412"/>
      <c r="KL320" s="412"/>
      <c r="KM320" s="412"/>
      <c r="KN320" s="412"/>
      <c r="KO320" s="412"/>
      <c r="KP320" s="412"/>
      <c r="KQ320" s="412"/>
      <c r="KR320" s="412"/>
      <c r="KS320" s="412"/>
      <c r="KT320" s="412"/>
      <c r="KU320" s="412"/>
      <c r="KV320" s="412"/>
      <c r="KW320" s="412"/>
      <c r="KX320" s="412"/>
      <c r="KY320" s="412"/>
      <c r="KZ320" s="412"/>
      <c r="LA320" s="412"/>
      <c r="LB320" s="412"/>
      <c r="LC320" s="412"/>
      <c r="LD320" s="412"/>
      <c r="LE320" s="412"/>
      <c r="LF320" s="412"/>
      <c r="LG320" s="412"/>
      <c r="LH320" s="412"/>
      <c r="LI320" s="412"/>
      <c r="LJ320" s="412"/>
      <c r="LK320" s="412"/>
      <c r="LL320" s="412"/>
      <c r="LM320" s="412"/>
      <c r="LN320" s="412"/>
      <c r="LO320" s="412"/>
      <c r="LP320" s="412"/>
      <c r="LQ320" s="412"/>
      <c r="LR320" s="412"/>
      <c r="LS320" s="412"/>
      <c r="LT320" s="412"/>
      <c r="LU320" s="412"/>
      <c r="LV320" s="412"/>
      <c r="LW320" s="412"/>
      <c r="LX320" s="412"/>
      <c r="LY320" s="412"/>
      <c r="LZ320" s="412"/>
      <c r="MA320" s="412"/>
      <c r="MB320" s="412"/>
      <c r="MC320" s="412"/>
      <c r="MD320" s="412"/>
      <c r="ME320" s="412"/>
      <c r="MF320" s="412"/>
      <c r="MG320" s="412"/>
      <c r="MH320" s="412"/>
      <c r="MI320" s="412"/>
      <c r="MJ320" s="412"/>
      <c r="MK320" s="412"/>
      <c r="ML320" s="412"/>
      <c r="MM320" s="412"/>
      <c r="MN320" s="412"/>
      <c r="MO320" s="412"/>
      <c r="MP320" s="412"/>
      <c r="MQ320" s="412"/>
      <c r="MR320" s="412"/>
      <c r="MS320" s="412"/>
      <c r="MT320" s="412"/>
      <c r="MU320" s="412"/>
      <c r="MV320" s="412"/>
      <c r="MW320" s="412"/>
      <c r="MX320" s="412"/>
      <c r="MY320" s="412"/>
      <c r="MZ320" s="412"/>
      <c r="NA320" s="412"/>
      <c r="NB320" s="412"/>
      <c r="NC320" s="412"/>
      <c r="ND320" s="412"/>
      <c r="NE320" s="412"/>
      <c r="NF320" s="412"/>
      <c r="NG320" s="412"/>
      <c r="NH320" s="412"/>
      <c r="NI320" s="412"/>
      <c r="NJ320" s="412"/>
      <c r="NK320" s="412"/>
      <c r="NL320" s="412"/>
      <c r="NM320" s="412"/>
      <c r="NN320" s="412"/>
      <c r="NO320" s="412"/>
      <c r="NP320" s="412"/>
      <c r="NQ320" s="412"/>
      <c r="NR320" s="412"/>
      <c r="NS320" s="412"/>
      <c r="NT320" s="412"/>
      <c r="NU320" s="412"/>
      <c r="NV320" s="412"/>
      <c r="NW320" s="412"/>
      <c r="NX320" s="412"/>
      <c r="NY320" s="412"/>
      <c r="NZ320" s="412"/>
      <c r="OA320" s="412"/>
      <c r="OB320" s="412"/>
      <c r="OC320" s="412"/>
      <c r="OD320" s="412"/>
      <c r="OE320" s="412"/>
      <c r="OF320" s="412"/>
      <c r="OG320" s="412"/>
      <c r="OH320" s="412"/>
      <c r="OI320" s="412"/>
      <c r="OJ320" s="412"/>
      <c r="OK320" s="412"/>
      <c r="OL320" s="412"/>
      <c r="OM320" s="412"/>
      <c r="ON320" s="412"/>
      <c r="OO320" s="412"/>
      <c r="OP320" s="412"/>
      <c r="OQ320" s="412"/>
      <c r="OR320" s="412"/>
      <c r="OS320" s="412"/>
      <c r="OT320" s="412"/>
      <c r="OU320" s="412"/>
      <c r="OV320" s="412"/>
      <c r="OW320" s="412"/>
      <c r="OX320" s="412"/>
      <c r="OY320" s="412"/>
      <c r="OZ320" s="412"/>
      <c r="PA320" s="412"/>
      <c r="PB320" s="412"/>
      <c r="PC320" s="412"/>
      <c r="PD320" s="412"/>
      <c r="PE320" s="412"/>
      <c r="PF320" s="412"/>
      <c r="PG320" s="412"/>
      <c r="PH320" s="412"/>
      <c r="PI320" s="412"/>
      <c r="PJ320" s="412"/>
      <c r="PK320" s="412"/>
      <c r="PL320" s="412"/>
      <c r="PM320" s="412"/>
      <c r="PN320" s="412"/>
      <c r="PO320" s="412"/>
      <c r="PP320" s="412"/>
      <c r="PQ320" s="412"/>
      <c r="PR320" s="412"/>
      <c r="PS320" s="412"/>
      <c r="PT320" s="412"/>
      <c r="PU320" s="412"/>
      <c r="PV320" s="412"/>
      <c r="PW320" s="412"/>
      <c r="PX320" s="412"/>
      <c r="PY320" s="412"/>
      <c r="PZ320" s="412"/>
      <c r="QA320" s="412"/>
      <c r="QB320" s="412"/>
      <c r="QC320" s="412"/>
      <c r="QD320" s="412"/>
      <c r="QE320" s="412"/>
      <c r="QF320" s="412"/>
      <c r="QG320" s="412"/>
      <c r="QH320" s="412"/>
      <c r="QI320" s="412"/>
      <c r="QJ320" s="412"/>
      <c r="QK320" s="412"/>
      <c r="QL320" s="412"/>
      <c r="QM320" s="412"/>
      <c r="QN320" s="412"/>
      <c r="QO320" s="412"/>
      <c r="QP320" s="412"/>
      <c r="QQ320" s="412"/>
      <c r="QR320" s="412"/>
      <c r="QS320" s="412"/>
      <c r="QT320" s="412"/>
      <c r="QU320" s="412"/>
      <c r="QV320" s="412"/>
      <c r="QW320" s="412"/>
      <c r="QX320" s="412"/>
      <c r="QY320" s="412"/>
      <c r="QZ320" s="412"/>
      <c r="RA320" s="412"/>
      <c r="RB320" s="412"/>
      <c r="RC320" s="412"/>
      <c r="RD320" s="412"/>
      <c r="RE320" s="412"/>
      <c r="RF320" s="412"/>
      <c r="RG320" s="412"/>
      <c r="RH320" s="412"/>
      <c r="RI320" s="412"/>
      <c r="RJ320" s="412"/>
      <c r="RK320" s="412"/>
      <c r="RL320" s="412"/>
      <c r="RM320" s="412"/>
      <c r="RN320" s="412"/>
      <c r="RO320" s="412"/>
      <c r="RP320" s="412"/>
      <c r="RQ320" s="412"/>
      <c r="RR320" s="412"/>
      <c r="RS320" s="412"/>
      <c r="RT320" s="412"/>
      <c r="RU320" s="412"/>
      <c r="RV320" s="412"/>
      <c r="RW320" s="412"/>
      <c r="RX320" s="412"/>
      <c r="RY320" s="412"/>
      <c r="RZ320" s="412"/>
      <c r="SA320" s="412"/>
      <c r="SB320" s="412"/>
      <c r="SC320" s="412"/>
      <c r="SD320" s="412"/>
      <c r="SE320" s="412"/>
      <c r="SF320" s="412"/>
      <c r="SG320" s="412"/>
      <c r="SH320" s="412"/>
      <c r="SI320" s="412"/>
      <c r="SJ320" s="412"/>
      <c r="SK320" s="412"/>
      <c r="SL320" s="412"/>
      <c r="SM320" s="412"/>
      <c r="SN320" s="412"/>
      <c r="SO320" s="412"/>
      <c r="SP320" s="412"/>
      <c r="SQ320" s="412"/>
      <c r="SR320" s="412"/>
      <c r="SS320" s="412"/>
      <c r="ST320" s="412"/>
      <c r="SU320" s="412"/>
      <c r="SV320" s="412"/>
      <c r="SW320" s="412"/>
      <c r="SX320" s="412"/>
      <c r="SY320" s="412"/>
      <c r="SZ320" s="412"/>
      <c r="TA320" s="412"/>
      <c r="TB320" s="412"/>
      <c r="TC320" s="412"/>
      <c r="TD320" s="412"/>
      <c r="TE320" s="412"/>
      <c r="TF320" s="412"/>
      <c r="TG320" s="412"/>
      <c r="TH320" s="412"/>
      <c r="TI320" s="412"/>
      <c r="TJ320" s="412"/>
      <c r="TK320" s="412"/>
      <c r="TL320" s="412"/>
      <c r="TM320" s="412"/>
      <c r="TN320" s="412"/>
      <c r="TO320" s="412"/>
      <c r="TP320" s="412"/>
      <c r="TQ320" s="412"/>
      <c r="TR320" s="412"/>
      <c r="TS320" s="412"/>
      <c r="TT320" s="412"/>
      <c r="TU320" s="412"/>
      <c r="TV320" s="412"/>
      <c r="TW320" s="412"/>
      <c r="TX320" s="412"/>
      <c r="TY320" s="412"/>
      <c r="TZ320" s="412"/>
      <c r="UA320" s="412"/>
      <c r="UB320" s="412"/>
      <c r="UC320" s="412"/>
      <c r="UD320" s="412"/>
      <c r="UE320" s="412"/>
      <c r="UF320" s="412"/>
      <c r="UG320" s="412"/>
      <c r="UH320" s="412"/>
      <c r="UI320" s="412"/>
      <c r="UJ320" s="412"/>
      <c r="UK320" s="412"/>
      <c r="UL320" s="412"/>
      <c r="UM320" s="412"/>
      <c r="UN320" s="412"/>
      <c r="UO320" s="412"/>
      <c r="UP320" s="412"/>
      <c r="UQ320" s="412"/>
      <c r="UR320" s="412"/>
      <c r="US320" s="412"/>
      <c r="UT320" s="412"/>
      <c r="UU320" s="412"/>
      <c r="UV320" s="412"/>
      <c r="UW320" s="412"/>
      <c r="UX320" s="412"/>
      <c r="UY320" s="412"/>
      <c r="UZ320" s="412"/>
      <c r="VA320" s="412"/>
      <c r="VB320" s="412"/>
      <c r="VC320" s="412"/>
      <c r="VD320" s="412"/>
      <c r="VE320" s="412"/>
      <c r="VF320" s="412"/>
      <c r="VG320" s="412"/>
      <c r="VH320" s="412"/>
      <c r="VI320" s="412"/>
      <c r="VJ320" s="412"/>
      <c r="VK320" s="412"/>
      <c r="VL320" s="412"/>
      <c r="VM320" s="412"/>
      <c r="VN320" s="412"/>
      <c r="VO320" s="412"/>
      <c r="VP320" s="412"/>
      <c r="VQ320" s="412"/>
      <c r="VR320" s="412"/>
      <c r="VS320" s="412"/>
      <c r="VT320" s="412"/>
      <c r="VU320" s="412"/>
      <c r="VV320" s="412"/>
      <c r="VW320" s="412"/>
      <c r="VX320" s="412"/>
      <c r="VY320" s="412"/>
      <c r="VZ320" s="412"/>
      <c r="WA320" s="412"/>
      <c r="WB320" s="412"/>
      <c r="WC320" s="412"/>
      <c r="WD320" s="412"/>
      <c r="WE320" s="412"/>
      <c r="WF320" s="412"/>
      <c r="WG320" s="412"/>
      <c r="WH320" s="412"/>
      <c r="WI320" s="412"/>
      <c r="WJ320" s="412"/>
      <c r="WK320" s="412"/>
      <c r="WL320" s="412"/>
      <c r="WM320" s="412"/>
      <c r="WN320" s="412"/>
      <c r="WO320" s="412"/>
      <c r="WP320" s="412"/>
      <c r="WQ320" s="412"/>
      <c r="WR320" s="412"/>
      <c r="WS320" s="412"/>
      <c r="WT320" s="412"/>
      <c r="WU320" s="412"/>
      <c r="WV320" s="412"/>
      <c r="WW320" s="412"/>
      <c r="WX320" s="412"/>
      <c r="WY320" s="412"/>
      <c r="WZ320" s="412"/>
      <c r="XA320" s="412"/>
      <c r="XB320" s="412"/>
      <c r="XC320" s="412"/>
      <c r="XD320" s="412"/>
      <c r="XE320" s="412"/>
      <c r="XF320" s="412"/>
      <c r="XG320" s="412"/>
      <c r="XH320" s="412"/>
      <c r="XI320" s="412"/>
      <c r="XJ320" s="412"/>
      <c r="XK320" s="412"/>
      <c r="XL320" s="412"/>
      <c r="XM320" s="412"/>
      <c r="XN320" s="412"/>
      <c r="XO320" s="412"/>
      <c r="XP320" s="412"/>
      <c r="XQ320" s="412"/>
      <c r="XR320" s="412"/>
      <c r="XS320" s="412"/>
      <c r="XT320" s="412"/>
      <c r="XU320" s="412"/>
      <c r="XV320" s="412"/>
      <c r="XW320" s="412"/>
      <c r="XX320" s="412"/>
      <c r="XY320" s="412"/>
      <c r="XZ320" s="412"/>
      <c r="YA320" s="412"/>
      <c r="YB320" s="412"/>
      <c r="YC320" s="412"/>
      <c r="YD320" s="412"/>
      <c r="YE320" s="412"/>
      <c r="YF320" s="412"/>
      <c r="YG320" s="412"/>
      <c r="YH320" s="412"/>
      <c r="YI320" s="412"/>
      <c r="YJ320" s="412"/>
      <c r="YK320" s="412"/>
      <c r="YL320" s="412"/>
      <c r="YM320" s="412"/>
      <c r="YN320" s="412"/>
      <c r="YO320" s="412"/>
      <c r="YP320" s="412"/>
      <c r="YQ320" s="412"/>
      <c r="YR320" s="412"/>
      <c r="YS320" s="412"/>
      <c r="YT320" s="412"/>
      <c r="YU320" s="412"/>
      <c r="YV320" s="412"/>
      <c r="YW320" s="412"/>
      <c r="YX320" s="412"/>
      <c r="YY320" s="412"/>
      <c r="YZ320" s="412"/>
      <c r="ZA320" s="412"/>
      <c r="ZB320" s="412"/>
      <c r="ZC320" s="412"/>
      <c r="ZD320" s="412"/>
      <c r="ZE320" s="412"/>
      <c r="ZF320" s="412"/>
      <c r="ZG320" s="412"/>
      <c r="ZH320" s="412"/>
      <c r="ZI320" s="412"/>
      <c r="ZJ320" s="412"/>
      <c r="ZK320" s="412"/>
      <c r="ZL320" s="412"/>
      <c r="ZM320" s="412"/>
      <c r="ZN320" s="412"/>
      <c r="ZO320" s="412"/>
      <c r="ZP320" s="412"/>
      <c r="ZQ320" s="412"/>
      <c r="ZR320" s="412"/>
      <c r="ZS320" s="412"/>
      <c r="ZT320" s="412"/>
      <c r="ZU320" s="412"/>
      <c r="ZV320" s="412"/>
      <c r="ZW320" s="412"/>
      <c r="ZX320" s="412"/>
      <c r="ZY320" s="412"/>
      <c r="ZZ320" s="412"/>
      <c r="AAA320" s="412"/>
      <c r="AAB320" s="412"/>
      <c r="AAC320" s="412"/>
      <c r="AAD320" s="412"/>
      <c r="AAE320" s="412"/>
      <c r="AAF320" s="412"/>
      <c r="AAG320" s="412"/>
      <c r="AAH320" s="412"/>
      <c r="AAI320" s="412"/>
      <c r="AAJ320" s="412"/>
      <c r="AAK320" s="412"/>
      <c r="AAL320" s="412"/>
      <c r="AAM320" s="412"/>
      <c r="AAN320" s="412"/>
      <c r="AAO320" s="412"/>
      <c r="AAP320" s="412"/>
      <c r="AAQ320" s="412"/>
      <c r="AAR320" s="412"/>
      <c r="AAS320" s="412"/>
      <c r="AAT320" s="412"/>
      <c r="AAU320" s="412"/>
      <c r="AAV320" s="412"/>
      <c r="AAW320" s="412"/>
      <c r="AAX320" s="412"/>
      <c r="AAY320" s="412"/>
      <c r="AAZ320" s="412"/>
      <c r="ABA320" s="412"/>
      <c r="ABB320" s="412"/>
      <c r="ABC320" s="412"/>
      <c r="ABD320" s="412"/>
      <c r="ABE320" s="412"/>
      <c r="ABF320" s="412"/>
      <c r="ABG320" s="412"/>
      <c r="ABH320" s="412"/>
      <c r="ABI320" s="412"/>
      <c r="ABJ320" s="412"/>
      <c r="ABK320" s="412"/>
      <c r="ABL320" s="412"/>
      <c r="ABM320" s="412"/>
      <c r="ABN320" s="412"/>
      <c r="ABO320" s="412"/>
      <c r="ABP320" s="412"/>
      <c r="ABQ320" s="412"/>
      <c r="ABR320" s="412"/>
      <c r="ABS320" s="412"/>
      <c r="ABT320" s="412"/>
      <c r="ABU320" s="412"/>
      <c r="ABV320" s="412"/>
      <c r="ABW320" s="412"/>
      <c r="ABX320" s="412"/>
      <c r="ABY320" s="412"/>
      <c r="ABZ320" s="412"/>
      <c r="ACA320" s="412"/>
      <c r="ACB320" s="412"/>
      <c r="ACC320" s="412"/>
      <c r="ACD320" s="412"/>
      <c r="ACE320" s="412"/>
      <c r="ACF320" s="412"/>
      <c r="ACG320" s="412"/>
      <c r="ACH320" s="412"/>
      <c r="ACI320" s="412"/>
      <c r="ACJ320" s="412"/>
      <c r="ACK320" s="412"/>
      <c r="ACL320" s="412"/>
      <c r="ACM320" s="412"/>
      <c r="ACN320" s="412"/>
      <c r="ACO320" s="412"/>
      <c r="ACP320" s="412"/>
      <c r="ACQ320" s="412"/>
      <c r="ACR320" s="412"/>
      <c r="ACS320" s="412"/>
      <c r="ACT320" s="412"/>
      <c r="ACU320" s="412"/>
      <c r="ACV320" s="412"/>
      <c r="ACW320" s="412"/>
      <c r="ACX320" s="412"/>
      <c r="ACY320" s="412"/>
      <c r="ACZ320" s="412"/>
      <c r="ADA320" s="412"/>
      <c r="ADB320" s="412"/>
      <c r="ADC320" s="412"/>
      <c r="ADD320" s="412"/>
      <c r="ADE320" s="412"/>
      <c r="ADF320" s="412"/>
      <c r="ADG320" s="412"/>
      <c r="ADH320" s="412"/>
      <c r="ADI320" s="412"/>
      <c r="ADJ320" s="412"/>
      <c r="ADK320" s="412"/>
      <c r="ADL320" s="412"/>
      <c r="ADM320" s="412"/>
      <c r="ADN320" s="412"/>
      <c r="ADO320" s="412"/>
      <c r="ADP320" s="412"/>
      <c r="ADQ320" s="412"/>
      <c r="ADR320" s="412"/>
      <c r="ADS320" s="412"/>
      <c r="ADT320" s="412"/>
      <c r="ADU320" s="412"/>
      <c r="ADV320" s="412"/>
      <c r="ADW320" s="412"/>
      <c r="ADX320" s="412"/>
      <c r="ADY320" s="412"/>
      <c r="ADZ320" s="412"/>
      <c r="AEA320" s="412"/>
      <c r="AEB320" s="412"/>
      <c r="AEC320" s="412"/>
      <c r="AED320" s="412"/>
      <c r="AEE320" s="412"/>
      <c r="AEF320" s="412"/>
      <c r="AEG320" s="412"/>
      <c r="AEH320" s="412"/>
      <c r="AEI320" s="412"/>
      <c r="AEJ320" s="412"/>
      <c r="AEK320" s="412"/>
      <c r="AEL320" s="412"/>
      <c r="AEM320" s="412"/>
      <c r="AEN320" s="412"/>
      <c r="AEO320" s="412"/>
      <c r="AEP320" s="412"/>
      <c r="AEQ320" s="412"/>
      <c r="AER320" s="412"/>
      <c r="AES320" s="412"/>
      <c r="AET320" s="412"/>
      <c r="AEU320" s="412"/>
      <c r="AEV320" s="412"/>
      <c r="AEW320" s="412"/>
      <c r="AEX320" s="412"/>
      <c r="AEY320" s="412"/>
      <c r="AEZ320" s="412"/>
      <c r="AFA320" s="412"/>
      <c r="AFB320" s="412"/>
      <c r="AFC320" s="412"/>
      <c r="AFD320" s="412"/>
      <c r="AFE320" s="412"/>
      <c r="AFF320" s="412"/>
      <c r="AFG320" s="412"/>
      <c r="AFH320" s="412"/>
      <c r="AFI320" s="412"/>
      <c r="AFJ320" s="412"/>
      <c r="AFK320" s="412"/>
      <c r="AFL320" s="412"/>
      <c r="AFM320" s="412"/>
      <c r="AFN320" s="412"/>
      <c r="AFO320" s="412"/>
      <c r="AFP320" s="412"/>
      <c r="AFQ320" s="412"/>
      <c r="AFR320" s="412"/>
      <c r="AFS320" s="412"/>
      <c r="AFT320" s="412"/>
      <c r="AFU320" s="412"/>
      <c r="AFV320" s="412"/>
      <c r="AFW320" s="412"/>
      <c r="AFX320" s="412"/>
      <c r="AFY320" s="412"/>
      <c r="AFZ320" s="412"/>
      <c r="AGA320" s="412"/>
      <c r="AGB320" s="412"/>
      <c r="AGC320" s="412"/>
      <c r="AGD320" s="412"/>
      <c r="AGE320" s="412"/>
      <c r="AGF320" s="412"/>
      <c r="AGG320" s="412"/>
      <c r="AGH320" s="412"/>
      <c r="AGI320" s="412"/>
      <c r="AGJ320" s="412"/>
      <c r="AGK320" s="412"/>
      <c r="AGL320" s="412"/>
      <c r="AGM320" s="412"/>
      <c r="AGN320" s="412"/>
      <c r="AGO320" s="412"/>
      <c r="AGP320" s="412"/>
      <c r="AGQ320" s="412"/>
      <c r="AGR320" s="412"/>
      <c r="AGS320" s="412"/>
      <c r="AGT320" s="412"/>
      <c r="AGU320" s="412"/>
      <c r="AGV320" s="412"/>
      <c r="AGW320" s="412"/>
      <c r="AGX320" s="412"/>
      <c r="AGY320" s="412"/>
      <c r="AGZ320" s="412"/>
      <c r="AHA320" s="412"/>
      <c r="AHB320" s="412"/>
      <c r="AHC320" s="412"/>
      <c r="AHD320" s="412"/>
      <c r="AHE320" s="412"/>
      <c r="AHF320" s="412"/>
      <c r="AHG320" s="412"/>
      <c r="AHH320" s="412"/>
      <c r="AHI320" s="412"/>
      <c r="AHJ320" s="412"/>
      <c r="AHK320" s="412"/>
      <c r="AHL320" s="412"/>
      <c r="AHM320" s="412"/>
      <c r="AHN320" s="412"/>
      <c r="AHO320" s="412"/>
      <c r="AHP320" s="412"/>
      <c r="AHQ320" s="412"/>
      <c r="AHR320" s="412"/>
      <c r="AHS320" s="412"/>
      <c r="AHT320" s="412"/>
      <c r="AHU320" s="412"/>
      <c r="AHV320" s="412"/>
      <c r="AHW320" s="412"/>
      <c r="AHX320" s="412"/>
      <c r="AHY320" s="412"/>
      <c r="AHZ320" s="412"/>
      <c r="AIA320" s="412"/>
      <c r="AIB320" s="412"/>
      <c r="AIC320" s="412"/>
      <c r="AID320" s="412"/>
      <c r="AIE320" s="412"/>
      <c r="AIF320" s="412"/>
      <c r="AIG320" s="412"/>
      <c r="AIH320" s="412"/>
      <c r="AII320" s="412"/>
      <c r="AIJ320" s="412"/>
      <c r="AIK320" s="412"/>
      <c r="AIL320" s="412"/>
      <c r="AIM320" s="412"/>
      <c r="AIN320" s="412"/>
      <c r="AIO320" s="412"/>
      <c r="AIP320" s="412"/>
      <c r="AIQ320" s="412"/>
      <c r="AIR320" s="412"/>
      <c r="AIS320" s="412"/>
      <c r="AIT320" s="412"/>
      <c r="AIU320" s="412"/>
      <c r="AIV320" s="412"/>
      <c r="AIW320" s="412"/>
      <c r="AIX320" s="412"/>
      <c r="AIY320" s="412"/>
      <c r="AIZ320" s="412"/>
      <c r="AJA320" s="412"/>
      <c r="AJB320" s="412"/>
      <c r="AJC320" s="412"/>
      <c r="AJD320" s="412"/>
      <c r="AJE320" s="412"/>
      <c r="AJF320" s="412"/>
      <c r="AJG320" s="412"/>
      <c r="AJH320" s="412"/>
      <c r="AJI320" s="412"/>
      <c r="AJJ320" s="412"/>
      <c r="AJK320" s="412"/>
      <c r="AJL320" s="412"/>
      <c r="AJM320" s="412"/>
      <c r="AJN320" s="412"/>
      <c r="AJO320" s="412"/>
      <c r="AJP320" s="412"/>
      <c r="AJQ320" s="412"/>
      <c r="AJR320" s="412"/>
      <c r="AJS320" s="412"/>
      <c r="AJT320" s="412"/>
      <c r="AJU320" s="412"/>
      <c r="AJV320" s="412"/>
      <c r="AJW320" s="412"/>
      <c r="AJX320" s="412"/>
      <c r="AJY320" s="412"/>
      <c r="AJZ320" s="412"/>
      <c r="AKA320" s="412"/>
      <c r="AKB320" s="412"/>
      <c r="AKC320" s="412"/>
      <c r="AKD320" s="412"/>
      <c r="AKE320" s="412"/>
      <c r="AKF320" s="412"/>
      <c r="AKG320" s="412"/>
      <c r="AKH320" s="412"/>
      <c r="AKI320" s="412"/>
      <c r="AKJ320" s="412"/>
      <c r="AKK320" s="412"/>
      <c r="AKL320" s="412"/>
      <c r="AKM320" s="412"/>
      <c r="AKN320" s="412"/>
      <c r="AKO320" s="412"/>
      <c r="AKP320" s="412"/>
      <c r="AKQ320" s="412"/>
      <c r="AKR320" s="412"/>
      <c r="AKS320" s="412"/>
      <c r="AKT320" s="412"/>
      <c r="AKU320" s="412"/>
      <c r="AKV320" s="412"/>
      <c r="AKW320" s="412"/>
      <c r="AKX320" s="412"/>
      <c r="AKY320" s="412"/>
      <c r="AKZ320" s="412"/>
      <c r="ALA320" s="412"/>
      <c r="ALB320" s="412"/>
      <c r="ALC320" s="412"/>
      <c r="ALD320" s="412"/>
      <c r="ALE320" s="412"/>
      <c r="ALF320" s="412"/>
      <c r="ALG320" s="412"/>
      <c r="ALH320" s="412"/>
      <c r="ALI320" s="412"/>
      <c r="ALJ320" s="412"/>
      <c r="ALK320" s="412"/>
      <c r="ALL320" s="412"/>
      <c r="ALM320" s="412"/>
      <c r="ALN320" s="412"/>
      <c r="ALO320" s="412"/>
      <c r="ALP320" s="412"/>
      <c r="ALQ320" s="412"/>
      <c r="ALR320" s="412"/>
      <c r="ALS320" s="412"/>
      <c r="ALT320" s="412"/>
      <c r="ALU320" s="412"/>
      <c r="ALV320" s="412"/>
      <c r="ALW320" s="412"/>
      <c r="ALX320" s="412"/>
      <c r="ALY320" s="412"/>
      <c r="ALZ320" s="412"/>
      <c r="AMA320" s="412"/>
      <c r="AMB320" s="412"/>
      <c r="AMC320" s="412"/>
      <c r="AMD320" s="412"/>
      <c r="AME320" s="412"/>
      <c r="AMF320" s="412"/>
      <c r="AMG320" s="412"/>
      <c r="AMH320" s="412"/>
    </row>
    <row r="321" spans="1:1024" x14ac:dyDescent="0.25">
      <c r="A321" s="162" t="s">
        <v>5385</v>
      </c>
      <c r="B321" s="163">
        <v>320</v>
      </c>
      <c r="C321" s="224" t="s">
        <v>24981</v>
      </c>
      <c r="D321" s="175" t="s">
        <v>6094</v>
      </c>
      <c r="I321" s="319">
        <v>44.079000000000001</v>
      </c>
      <c r="V321" s="219">
        <f t="shared" si="171"/>
        <v>100</v>
      </c>
      <c r="W321" s="219">
        <f t="shared" si="163"/>
        <v>100</v>
      </c>
      <c r="X321" s="219">
        <f t="shared" si="184"/>
        <v>100</v>
      </c>
      <c r="Y321" s="219">
        <f t="shared" si="178"/>
        <v>100</v>
      </c>
      <c r="Z321" s="219">
        <f t="shared" si="179"/>
        <v>100</v>
      </c>
      <c r="AA321" s="220">
        <f t="shared" si="182"/>
        <v>100</v>
      </c>
      <c r="AB321" s="220">
        <f t="shared" si="181"/>
        <v>100</v>
      </c>
      <c r="AC321" s="220">
        <f t="shared" si="180"/>
        <v>100</v>
      </c>
      <c r="AD321" s="416">
        <f t="shared" si="177"/>
        <v>100</v>
      </c>
      <c r="AE321" s="416">
        <f t="shared" si="183"/>
        <v>100</v>
      </c>
      <c r="AF321" s="212">
        <f t="shared" si="173"/>
        <v>100</v>
      </c>
      <c r="AG321" s="212">
        <f t="shared" si="174"/>
        <v>100</v>
      </c>
      <c r="AH321" s="212">
        <f t="shared" si="175"/>
        <v>100</v>
      </c>
      <c r="AI321" s="212">
        <f t="shared" si="176"/>
        <v>100</v>
      </c>
      <c r="AJ321" s="231" t="s">
        <v>24982</v>
      </c>
      <c r="AK321" s="185">
        <v>1</v>
      </c>
      <c r="AM321" s="214"/>
      <c r="AQ321" s="167" t="s">
        <v>760</v>
      </c>
    </row>
    <row r="322" spans="1:1024" x14ac:dyDescent="0.25">
      <c r="A322" s="162" t="s">
        <v>6095</v>
      </c>
      <c r="B322" s="163">
        <v>321</v>
      </c>
      <c r="C322" s="162" t="s">
        <v>6096</v>
      </c>
      <c r="D322" s="175" t="s">
        <v>6097</v>
      </c>
      <c r="I322" s="319">
        <v>50</v>
      </c>
      <c r="V322" s="219">
        <f t="shared" si="171"/>
        <v>100</v>
      </c>
      <c r="W322" s="219">
        <f t="shared" si="163"/>
        <v>100</v>
      </c>
      <c r="X322" s="219">
        <f t="shared" si="184"/>
        <v>100</v>
      </c>
      <c r="Y322" s="219">
        <f t="shared" si="178"/>
        <v>100</v>
      </c>
      <c r="Z322" s="219">
        <f t="shared" si="179"/>
        <v>100</v>
      </c>
      <c r="AA322" s="220">
        <f t="shared" si="182"/>
        <v>100</v>
      </c>
      <c r="AB322" s="220">
        <f t="shared" si="181"/>
        <v>100</v>
      </c>
      <c r="AC322" s="220">
        <f t="shared" si="180"/>
        <v>100</v>
      </c>
      <c r="AD322" s="416">
        <f t="shared" si="177"/>
        <v>100</v>
      </c>
      <c r="AE322" s="416">
        <f t="shared" si="183"/>
        <v>100</v>
      </c>
      <c r="AF322" s="212">
        <f t="shared" si="173"/>
        <v>100</v>
      </c>
      <c r="AG322" s="212">
        <f t="shared" si="174"/>
        <v>100</v>
      </c>
      <c r="AH322" s="212">
        <f t="shared" si="175"/>
        <v>100</v>
      </c>
      <c r="AI322" s="212">
        <f t="shared" si="176"/>
        <v>100</v>
      </c>
      <c r="AJ322" s="231" t="s">
        <v>24609</v>
      </c>
      <c r="AM322" s="214"/>
      <c r="AQ322" s="167" t="s">
        <v>760</v>
      </c>
    </row>
    <row r="323" spans="1:1024" x14ac:dyDescent="0.25">
      <c r="A323" s="162" t="s">
        <v>6099</v>
      </c>
      <c r="B323" s="163">
        <v>322</v>
      </c>
      <c r="C323" s="224" t="s">
        <v>6098</v>
      </c>
      <c r="D323" s="175" t="s">
        <v>6100</v>
      </c>
      <c r="I323" s="319"/>
      <c r="V323" s="219">
        <f t="shared" si="171"/>
        <v>100</v>
      </c>
      <c r="W323" s="219">
        <f t="shared" ref="W323:W388" si="185">IF(O323=1,1,IF(O323=2,10,100))</f>
        <v>100</v>
      </c>
      <c r="X323" s="219">
        <f t="shared" si="184"/>
        <v>100</v>
      </c>
      <c r="Y323" s="219">
        <f t="shared" si="178"/>
        <v>100</v>
      </c>
      <c r="Z323" s="219">
        <f t="shared" si="179"/>
        <v>100</v>
      </c>
      <c r="AA323" s="220">
        <f t="shared" si="182"/>
        <v>100</v>
      </c>
      <c r="AB323" s="220">
        <f t="shared" si="181"/>
        <v>100</v>
      </c>
      <c r="AC323" s="220">
        <f t="shared" si="180"/>
        <v>100</v>
      </c>
      <c r="AD323" s="416">
        <f t="shared" si="177"/>
        <v>100</v>
      </c>
      <c r="AE323" s="416">
        <f t="shared" si="183"/>
        <v>100</v>
      </c>
      <c r="AF323" s="212">
        <f t="shared" si="173"/>
        <v>100</v>
      </c>
      <c r="AG323" s="212">
        <f t="shared" si="174"/>
        <v>100</v>
      </c>
      <c r="AH323" s="212">
        <f t="shared" si="175"/>
        <v>100</v>
      </c>
      <c r="AI323" s="212">
        <f t="shared" si="176"/>
        <v>100</v>
      </c>
      <c r="AJ323" s="231"/>
      <c r="AM323" s="214"/>
      <c r="AQ323" s="167" t="s">
        <v>760</v>
      </c>
    </row>
    <row r="324" spans="1:1024" s="442" customFormat="1" x14ac:dyDescent="0.25">
      <c r="A324" s="224" t="s">
        <v>28323</v>
      </c>
      <c r="B324" s="163">
        <v>323</v>
      </c>
      <c r="C324" s="394" t="s">
        <v>28324</v>
      </c>
      <c r="D324" s="180" t="s">
        <v>28325</v>
      </c>
      <c r="E324" s="453"/>
      <c r="F324" s="453"/>
      <c r="G324" s="180"/>
      <c r="H324" s="180"/>
      <c r="I324" s="483"/>
      <c r="J324" s="393"/>
      <c r="K324" s="393"/>
      <c r="L324" s="393"/>
      <c r="M324" s="393"/>
      <c r="N324" s="393"/>
      <c r="O324" s="393"/>
      <c r="P324" s="393"/>
      <c r="Q324" s="393"/>
      <c r="R324" s="393"/>
      <c r="S324" s="393"/>
      <c r="T324" s="393"/>
      <c r="U324" s="393"/>
      <c r="V324" s="454">
        <f t="shared" si="171"/>
        <v>100</v>
      </c>
      <c r="W324" s="454">
        <f t="shared" si="185"/>
        <v>100</v>
      </c>
      <c r="X324" s="454">
        <f t="shared" si="184"/>
        <v>100</v>
      </c>
      <c r="Y324" s="454">
        <f t="shared" si="178"/>
        <v>100</v>
      </c>
      <c r="Z324" s="454">
        <f t="shared" si="179"/>
        <v>100</v>
      </c>
      <c r="AA324" s="220">
        <f t="shared" si="182"/>
        <v>100</v>
      </c>
      <c r="AB324" s="220">
        <f t="shared" si="181"/>
        <v>100</v>
      </c>
      <c r="AC324" s="220">
        <f t="shared" si="180"/>
        <v>100</v>
      </c>
      <c r="AD324" s="455">
        <f t="shared" si="177"/>
        <v>100</v>
      </c>
      <c r="AE324" s="455">
        <f t="shared" si="183"/>
        <v>100</v>
      </c>
      <c r="AF324" s="456">
        <f t="shared" si="173"/>
        <v>100</v>
      </c>
      <c r="AG324" s="456">
        <f t="shared" si="174"/>
        <v>100</v>
      </c>
      <c r="AH324" s="456">
        <f t="shared" si="175"/>
        <v>100</v>
      </c>
      <c r="AI324" s="456">
        <f t="shared" si="176"/>
        <v>100</v>
      </c>
      <c r="AJ324" s="484"/>
      <c r="AK324" s="453"/>
      <c r="AL324" s="453"/>
      <c r="AM324" s="485"/>
      <c r="AN324" s="453"/>
      <c r="AO324" s="453"/>
      <c r="AP324" s="453"/>
      <c r="AQ324" s="394" t="s">
        <v>760</v>
      </c>
      <c r="AR324" s="453"/>
      <c r="AS324" s="453"/>
      <c r="AT324" s="453"/>
      <c r="AU324" s="453"/>
      <c r="AV324" s="453"/>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c r="CJ324" s="185"/>
      <c r="CK324" s="185"/>
      <c r="CL324" s="185"/>
      <c r="CM324" s="185"/>
      <c r="CN324" s="185"/>
      <c r="CO324" s="185"/>
      <c r="CP324" s="185"/>
      <c r="CQ324" s="185"/>
      <c r="CR324" s="185"/>
      <c r="CS324" s="185"/>
      <c r="CT324" s="185"/>
      <c r="CU324" s="185"/>
      <c r="CV324" s="185"/>
      <c r="CW324" s="185"/>
      <c r="CX324" s="185"/>
      <c r="CY324" s="185"/>
      <c r="CZ324" s="185"/>
      <c r="DA324" s="185"/>
      <c r="DB324" s="185"/>
      <c r="DC324" s="185"/>
      <c r="DD324" s="185"/>
      <c r="DE324" s="185"/>
      <c r="DF324" s="185"/>
      <c r="DG324" s="185"/>
      <c r="DH324" s="185"/>
      <c r="DI324" s="185"/>
      <c r="DJ324" s="185"/>
      <c r="DK324" s="185"/>
      <c r="DL324" s="185"/>
      <c r="DM324" s="185"/>
      <c r="DN324" s="185"/>
      <c r="DO324" s="185"/>
      <c r="DP324" s="185"/>
      <c r="DQ324" s="185"/>
      <c r="DR324" s="185"/>
      <c r="DS324" s="185"/>
      <c r="DT324" s="185"/>
      <c r="DU324" s="185"/>
      <c r="DV324" s="185"/>
      <c r="DW324" s="185"/>
      <c r="DX324" s="185"/>
      <c r="DY324" s="185"/>
      <c r="DZ324" s="185"/>
      <c r="EA324" s="185"/>
      <c r="EB324" s="185"/>
      <c r="EC324" s="185"/>
      <c r="ED324" s="185"/>
      <c r="EE324" s="185"/>
      <c r="EF324" s="185"/>
      <c r="EG324" s="185"/>
      <c r="EH324" s="185"/>
      <c r="EI324" s="185"/>
      <c r="EJ324" s="185"/>
      <c r="EK324" s="185"/>
      <c r="EL324" s="185"/>
      <c r="EM324" s="185"/>
      <c r="EN324" s="185"/>
      <c r="EO324" s="185"/>
      <c r="EP324" s="185"/>
      <c r="EQ324" s="185"/>
      <c r="ER324" s="185"/>
      <c r="ES324" s="185"/>
      <c r="ET324" s="185"/>
      <c r="EU324" s="185"/>
      <c r="EV324" s="185"/>
      <c r="EW324" s="185"/>
      <c r="EX324" s="185"/>
      <c r="EY324" s="185"/>
      <c r="EZ324" s="185"/>
      <c r="FA324" s="185"/>
      <c r="FB324" s="185"/>
      <c r="FC324" s="185"/>
      <c r="FD324" s="185"/>
      <c r="FE324" s="185"/>
      <c r="FF324" s="185"/>
      <c r="FG324" s="185"/>
      <c r="FH324" s="185"/>
      <c r="FI324" s="185"/>
      <c r="FJ324" s="185"/>
      <c r="FK324" s="185"/>
      <c r="FL324" s="185"/>
      <c r="FM324" s="185"/>
      <c r="FN324" s="185"/>
      <c r="FO324" s="185"/>
      <c r="FP324" s="185"/>
      <c r="FQ324" s="185"/>
      <c r="FR324" s="185"/>
      <c r="FS324" s="185"/>
      <c r="FT324" s="185"/>
      <c r="FU324" s="185"/>
      <c r="FV324" s="185"/>
      <c r="FW324" s="185"/>
      <c r="FX324" s="185"/>
      <c r="FY324" s="185"/>
      <c r="FZ324" s="185"/>
      <c r="GA324" s="185"/>
      <c r="GB324" s="185"/>
      <c r="GC324" s="185"/>
      <c r="GD324" s="185"/>
      <c r="GE324" s="185"/>
      <c r="GF324" s="185"/>
      <c r="GG324" s="185"/>
      <c r="GH324" s="185"/>
      <c r="GI324" s="185"/>
      <c r="GJ324" s="185"/>
      <c r="GK324" s="185"/>
      <c r="GL324" s="185"/>
      <c r="GM324" s="185"/>
      <c r="GN324" s="185"/>
      <c r="GO324" s="185"/>
      <c r="GP324" s="185"/>
      <c r="GQ324" s="185"/>
      <c r="GR324" s="185"/>
      <c r="GS324" s="185"/>
      <c r="GT324" s="185"/>
      <c r="GU324" s="185"/>
      <c r="GV324" s="185"/>
      <c r="GW324" s="185"/>
      <c r="GX324" s="185"/>
      <c r="GY324" s="185"/>
      <c r="GZ324" s="185"/>
      <c r="HA324" s="185"/>
      <c r="HB324" s="185"/>
      <c r="HC324" s="185"/>
      <c r="HD324" s="185"/>
      <c r="HE324" s="185"/>
      <c r="HF324" s="185"/>
      <c r="HG324" s="185"/>
      <c r="HH324" s="185"/>
      <c r="HI324" s="185"/>
      <c r="HJ324" s="185"/>
      <c r="HK324" s="185"/>
      <c r="HL324" s="185"/>
      <c r="HM324" s="185"/>
      <c r="HN324" s="185"/>
      <c r="HO324" s="185"/>
      <c r="HP324" s="185"/>
      <c r="HQ324" s="185"/>
      <c r="HR324" s="185"/>
      <c r="HS324" s="185"/>
      <c r="HT324" s="185"/>
      <c r="HU324" s="185"/>
      <c r="HV324" s="185"/>
      <c r="HW324" s="185"/>
      <c r="HX324" s="185"/>
      <c r="HY324" s="185"/>
      <c r="HZ324" s="185"/>
      <c r="IA324" s="185"/>
      <c r="IB324" s="185"/>
      <c r="IC324" s="185"/>
      <c r="ID324" s="185"/>
      <c r="IE324" s="185"/>
      <c r="IF324" s="185"/>
      <c r="IG324" s="185"/>
      <c r="IH324" s="185"/>
      <c r="II324" s="185"/>
      <c r="IJ324" s="185"/>
      <c r="IK324" s="185"/>
      <c r="IL324" s="185"/>
      <c r="IM324" s="185"/>
      <c r="IN324" s="185"/>
      <c r="IO324" s="185"/>
      <c r="IP324" s="185"/>
      <c r="IQ324" s="185"/>
      <c r="IR324" s="185"/>
      <c r="IS324" s="185"/>
      <c r="IT324" s="185"/>
      <c r="IU324" s="185"/>
      <c r="IV324" s="185"/>
      <c r="IW324" s="185"/>
      <c r="IX324" s="185"/>
      <c r="IY324" s="185"/>
      <c r="IZ324" s="185"/>
      <c r="JA324" s="185"/>
      <c r="JB324" s="185"/>
      <c r="JC324" s="185"/>
      <c r="JD324" s="185"/>
      <c r="JE324" s="185"/>
      <c r="JF324" s="185"/>
      <c r="JG324" s="185"/>
      <c r="JH324" s="185"/>
      <c r="JI324" s="185"/>
      <c r="JJ324" s="185"/>
      <c r="JK324" s="185"/>
      <c r="JL324" s="185"/>
      <c r="JM324" s="185"/>
      <c r="JN324" s="185"/>
      <c r="JO324" s="185"/>
      <c r="JP324" s="185"/>
      <c r="JQ324" s="185"/>
      <c r="JR324" s="185"/>
      <c r="JS324" s="185"/>
      <c r="JT324" s="185"/>
      <c r="JU324" s="185"/>
      <c r="JV324" s="185"/>
      <c r="JW324" s="185"/>
      <c r="JX324" s="185"/>
      <c r="JY324" s="185"/>
      <c r="JZ324" s="185"/>
      <c r="KA324" s="185"/>
      <c r="KB324" s="185"/>
      <c r="KC324" s="185"/>
      <c r="KD324" s="185"/>
      <c r="KE324" s="185"/>
      <c r="KF324" s="185"/>
      <c r="KG324" s="185"/>
      <c r="KH324" s="185"/>
      <c r="KI324" s="185"/>
      <c r="KJ324" s="185"/>
      <c r="KK324" s="185"/>
      <c r="KL324" s="185"/>
      <c r="KM324" s="185"/>
      <c r="KN324" s="185"/>
      <c r="KO324" s="185"/>
      <c r="KP324" s="185"/>
      <c r="KQ324" s="185"/>
      <c r="KR324" s="185"/>
      <c r="KS324" s="185"/>
      <c r="KT324" s="185"/>
      <c r="KU324" s="185"/>
      <c r="KV324" s="185"/>
      <c r="KW324" s="185"/>
      <c r="KX324" s="185"/>
      <c r="KY324" s="185"/>
      <c r="KZ324" s="185"/>
      <c r="LA324" s="185"/>
      <c r="LB324" s="185"/>
      <c r="LC324" s="185"/>
      <c r="LD324" s="185"/>
      <c r="LE324" s="185"/>
      <c r="LF324" s="185"/>
      <c r="LG324" s="185"/>
      <c r="LH324" s="185"/>
      <c r="LI324" s="185"/>
      <c r="LJ324" s="185"/>
      <c r="LK324" s="185"/>
      <c r="LL324" s="185"/>
      <c r="LM324" s="185"/>
      <c r="LN324" s="185"/>
      <c r="LO324" s="185"/>
      <c r="LP324" s="185"/>
      <c r="LQ324" s="185"/>
      <c r="LR324" s="185"/>
      <c r="LS324" s="185"/>
      <c r="LT324" s="185"/>
      <c r="LU324" s="185"/>
      <c r="LV324" s="185"/>
      <c r="LW324" s="185"/>
      <c r="LX324" s="185"/>
      <c r="LY324" s="185"/>
      <c r="LZ324" s="185"/>
      <c r="MA324" s="185"/>
      <c r="MB324" s="185"/>
      <c r="MC324" s="185"/>
      <c r="MD324" s="185"/>
      <c r="ME324" s="185"/>
      <c r="MF324" s="185"/>
      <c r="MG324" s="185"/>
      <c r="MH324" s="185"/>
      <c r="MI324" s="185"/>
      <c r="MJ324" s="185"/>
      <c r="MK324" s="185"/>
      <c r="ML324" s="185"/>
      <c r="MM324" s="185"/>
      <c r="MN324" s="185"/>
      <c r="MO324" s="185"/>
      <c r="MP324" s="185"/>
      <c r="MQ324" s="185"/>
      <c r="MR324" s="185"/>
      <c r="MS324" s="185"/>
      <c r="MT324" s="185"/>
      <c r="MU324" s="185"/>
      <c r="MV324" s="185"/>
      <c r="MW324" s="185"/>
      <c r="MX324" s="185"/>
      <c r="MY324" s="185"/>
      <c r="MZ324" s="185"/>
      <c r="NA324" s="185"/>
      <c r="NB324" s="185"/>
      <c r="NC324" s="185"/>
      <c r="ND324" s="185"/>
      <c r="NE324" s="185"/>
      <c r="NF324" s="185"/>
      <c r="NG324" s="185"/>
      <c r="NH324" s="185"/>
      <c r="NI324" s="185"/>
      <c r="NJ324" s="185"/>
      <c r="NK324" s="185"/>
      <c r="NL324" s="185"/>
      <c r="NM324" s="185"/>
      <c r="NN324" s="185"/>
      <c r="NO324" s="185"/>
      <c r="NP324" s="185"/>
      <c r="NQ324" s="185"/>
      <c r="NR324" s="185"/>
      <c r="NS324" s="185"/>
      <c r="NT324" s="185"/>
      <c r="NU324" s="185"/>
      <c r="NV324" s="185"/>
      <c r="NW324" s="185"/>
      <c r="NX324" s="185"/>
      <c r="NY324" s="185"/>
      <c r="NZ324" s="185"/>
      <c r="OA324" s="185"/>
      <c r="OB324" s="185"/>
      <c r="OC324" s="185"/>
      <c r="OD324" s="185"/>
      <c r="OE324" s="185"/>
      <c r="OF324" s="185"/>
      <c r="OG324" s="185"/>
      <c r="OH324" s="185"/>
      <c r="OI324" s="185"/>
      <c r="OJ324" s="185"/>
      <c r="OK324" s="185"/>
      <c r="OL324" s="185"/>
      <c r="OM324" s="185"/>
      <c r="ON324" s="185"/>
      <c r="OO324" s="185"/>
      <c r="OP324" s="185"/>
      <c r="OQ324" s="185"/>
      <c r="OR324" s="185"/>
      <c r="OS324" s="185"/>
      <c r="OT324" s="185"/>
      <c r="OU324" s="185"/>
      <c r="OV324" s="185"/>
      <c r="OW324" s="185"/>
      <c r="OX324" s="185"/>
      <c r="OY324" s="185"/>
      <c r="OZ324" s="185"/>
      <c r="PA324" s="185"/>
      <c r="PB324" s="185"/>
      <c r="PC324" s="185"/>
      <c r="PD324" s="185"/>
      <c r="PE324" s="185"/>
      <c r="PF324" s="185"/>
      <c r="PG324" s="185"/>
      <c r="PH324" s="185"/>
      <c r="PI324" s="185"/>
      <c r="PJ324" s="185"/>
      <c r="PK324" s="185"/>
      <c r="PL324" s="185"/>
      <c r="PM324" s="185"/>
      <c r="PN324" s="185"/>
      <c r="PO324" s="185"/>
      <c r="PP324" s="185"/>
      <c r="PQ324" s="185"/>
      <c r="PR324" s="185"/>
      <c r="PS324" s="185"/>
      <c r="PT324" s="185"/>
      <c r="PU324" s="185"/>
      <c r="PV324" s="185"/>
      <c r="PW324" s="185"/>
      <c r="PX324" s="185"/>
      <c r="PY324" s="185"/>
      <c r="PZ324" s="185"/>
      <c r="QA324" s="185"/>
      <c r="QB324" s="185"/>
      <c r="QC324" s="185"/>
      <c r="QD324" s="185"/>
      <c r="QE324" s="185"/>
      <c r="QF324" s="185"/>
      <c r="QG324" s="185"/>
      <c r="QH324" s="185"/>
      <c r="QI324" s="185"/>
      <c r="QJ324" s="185"/>
      <c r="QK324" s="185"/>
      <c r="QL324" s="185"/>
      <c r="QM324" s="185"/>
      <c r="QN324" s="185"/>
      <c r="QO324" s="185"/>
      <c r="QP324" s="185"/>
      <c r="QQ324" s="185"/>
      <c r="QR324" s="185"/>
      <c r="QS324" s="185"/>
      <c r="QT324" s="185"/>
      <c r="QU324" s="185"/>
      <c r="QV324" s="185"/>
      <c r="QW324" s="185"/>
      <c r="QX324" s="185"/>
      <c r="QY324" s="185"/>
      <c r="QZ324" s="185"/>
      <c r="RA324" s="185"/>
      <c r="RB324" s="185"/>
      <c r="RC324" s="185"/>
      <c r="RD324" s="185"/>
      <c r="RE324" s="185"/>
      <c r="RF324" s="185"/>
      <c r="RG324" s="185"/>
      <c r="RH324" s="185"/>
      <c r="RI324" s="185"/>
      <c r="RJ324" s="185"/>
      <c r="RK324" s="185"/>
      <c r="RL324" s="185"/>
      <c r="RM324" s="185"/>
      <c r="RN324" s="185"/>
      <c r="RO324" s="185"/>
      <c r="RP324" s="185"/>
      <c r="RQ324" s="185"/>
      <c r="RR324" s="185"/>
      <c r="RS324" s="185"/>
      <c r="RT324" s="185"/>
      <c r="RU324" s="185"/>
      <c r="RV324" s="185"/>
      <c r="RW324" s="185"/>
      <c r="RX324" s="185"/>
      <c r="RY324" s="185"/>
      <c r="RZ324" s="185"/>
      <c r="SA324" s="185"/>
      <c r="SB324" s="185"/>
      <c r="SC324" s="185"/>
      <c r="SD324" s="185"/>
      <c r="SE324" s="185"/>
      <c r="SF324" s="185"/>
      <c r="SG324" s="185"/>
      <c r="SH324" s="185"/>
      <c r="SI324" s="185"/>
      <c r="SJ324" s="185"/>
      <c r="SK324" s="185"/>
      <c r="SL324" s="185"/>
      <c r="SM324" s="185"/>
      <c r="SN324" s="185"/>
      <c r="SO324" s="185"/>
      <c r="SP324" s="185"/>
      <c r="SQ324" s="185"/>
      <c r="SR324" s="185"/>
      <c r="SS324" s="185"/>
      <c r="ST324" s="185"/>
      <c r="SU324" s="185"/>
      <c r="SV324" s="185"/>
      <c r="SW324" s="185"/>
      <c r="SX324" s="185"/>
      <c r="SY324" s="185"/>
      <c r="SZ324" s="185"/>
      <c r="TA324" s="185"/>
      <c r="TB324" s="185"/>
      <c r="TC324" s="185"/>
      <c r="TD324" s="185"/>
      <c r="TE324" s="185"/>
      <c r="TF324" s="185"/>
      <c r="TG324" s="185"/>
      <c r="TH324" s="185"/>
      <c r="TI324" s="185"/>
      <c r="TJ324" s="185"/>
      <c r="TK324" s="185"/>
      <c r="TL324" s="185"/>
      <c r="TM324" s="185"/>
      <c r="TN324" s="185"/>
      <c r="TO324" s="185"/>
      <c r="TP324" s="185"/>
      <c r="TQ324" s="185"/>
      <c r="TR324" s="185"/>
      <c r="TS324" s="185"/>
      <c r="TT324" s="185"/>
      <c r="TU324" s="185"/>
      <c r="TV324" s="185"/>
      <c r="TW324" s="185"/>
      <c r="TX324" s="185"/>
      <c r="TY324" s="185"/>
      <c r="TZ324" s="185"/>
      <c r="UA324" s="185"/>
      <c r="UB324" s="185"/>
      <c r="UC324" s="185"/>
      <c r="UD324" s="185"/>
      <c r="UE324" s="185"/>
      <c r="UF324" s="185"/>
      <c r="UG324" s="185"/>
      <c r="UH324" s="185"/>
      <c r="UI324" s="185"/>
      <c r="UJ324" s="185"/>
      <c r="UK324" s="185"/>
      <c r="UL324" s="185"/>
      <c r="UM324" s="185"/>
      <c r="UN324" s="185"/>
      <c r="UO324" s="185"/>
      <c r="UP324" s="185"/>
      <c r="UQ324" s="185"/>
      <c r="UR324" s="185"/>
      <c r="US324" s="185"/>
      <c r="UT324" s="185"/>
      <c r="UU324" s="185"/>
      <c r="UV324" s="185"/>
      <c r="UW324" s="185"/>
      <c r="UX324" s="185"/>
      <c r="UY324" s="185"/>
      <c r="UZ324" s="185"/>
      <c r="VA324" s="185"/>
      <c r="VB324" s="185"/>
      <c r="VC324" s="185"/>
      <c r="VD324" s="185"/>
      <c r="VE324" s="185"/>
      <c r="VF324" s="185"/>
      <c r="VG324" s="185"/>
      <c r="VH324" s="185"/>
      <c r="VI324" s="185"/>
      <c r="VJ324" s="185"/>
      <c r="VK324" s="185"/>
      <c r="VL324" s="185"/>
      <c r="VM324" s="185"/>
      <c r="VN324" s="185"/>
      <c r="VO324" s="185"/>
      <c r="VP324" s="185"/>
      <c r="VQ324" s="185"/>
      <c r="VR324" s="185"/>
      <c r="VS324" s="185"/>
      <c r="VT324" s="185"/>
      <c r="VU324" s="185"/>
      <c r="VV324" s="185"/>
      <c r="VW324" s="185"/>
      <c r="VX324" s="185"/>
      <c r="VY324" s="185"/>
      <c r="VZ324" s="185"/>
      <c r="WA324" s="185"/>
      <c r="WB324" s="185"/>
      <c r="WC324" s="185"/>
      <c r="WD324" s="185"/>
      <c r="WE324" s="185"/>
      <c r="WF324" s="185"/>
      <c r="WG324" s="185"/>
      <c r="WH324" s="185"/>
      <c r="WI324" s="185"/>
      <c r="WJ324" s="185"/>
      <c r="WK324" s="185"/>
      <c r="WL324" s="185"/>
      <c r="WM324" s="185"/>
      <c r="WN324" s="185"/>
      <c r="WO324" s="185"/>
      <c r="WP324" s="185"/>
      <c r="WQ324" s="185"/>
      <c r="WR324" s="185"/>
      <c r="WS324" s="185"/>
      <c r="WT324" s="185"/>
      <c r="WU324" s="185"/>
      <c r="WV324" s="185"/>
      <c r="WW324" s="185"/>
      <c r="WX324" s="185"/>
      <c r="WY324" s="185"/>
      <c r="WZ324" s="185"/>
      <c r="XA324" s="185"/>
      <c r="XB324" s="185"/>
      <c r="XC324" s="185"/>
      <c r="XD324" s="185"/>
      <c r="XE324" s="185"/>
      <c r="XF324" s="185"/>
      <c r="XG324" s="185"/>
      <c r="XH324" s="185"/>
      <c r="XI324" s="185"/>
      <c r="XJ324" s="185"/>
      <c r="XK324" s="185"/>
      <c r="XL324" s="185"/>
      <c r="XM324" s="185"/>
      <c r="XN324" s="185"/>
      <c r="XO324" s="185"/>
      <c r="XP324" s="185"/>
      <c r="XQ324" s="185"/>
      <c r="XR324" s="185"/>
      <c r="XS324" s="185"/>
      <c r="XT324" s="185"/>
      <c r="XU324" s="185"/>
      <c r="XV324" s="185"/>
      <c r="XW324" s="185"/>
      <c r="XX324" s="185"/>
      <c r="XY324" s="185"/>
      <c r="XZ324" s="185"/>
      <c r="YA324" s="185"/>
      <c r="YB324" s="185"/>
      <c r="YC324" s="185"/>
      <c r="YD324" s="185"/>
      <c r="YE324" s="185"/>
      <c r="YF324" s="185"/>
      <c r="YG324" s="185"/>
      <c r="YH324" s="185"/>
      <c r="YI324" s="185"/>
      <c r="YJ324" s="185"/>
      <c r="YK324" s="185"/>
      <c r="YL324" s="185"/>
      <c r="YM324" s="185"/>
      <c r="YN324" s="185"/>
      <c r="YO324" s="185"/>
      <c r="YP324" s="185"/>
      <c r="YQ324" s="185"/>
      <c r="YR324" s="185"/>
      <c r="YS324" s="185"/>
      <c r="YT324" s="185"/>
      <c r="YU324" s="185"/>
      <c r="YV324" s="185"/>
      <c r="YW324" s="185"/>
      <c r="YX324" s="185"/>
      <c r="YY324" s="185"/>
      <c r="YZ324" s="185"/>
      <c r="ZA324" s="185"/>
      <c r="ZB324" s="185"/>
      <c r="ZC324" s="185"/>
      <c r="ZD324" s="185"/>
      <c r="ZE324" s="185"/>
      <c r="ZF324" s="185"/>
      <c r="ZG324" s="185"/>
      <c r="ZH324" s="185"/>
      <c r="ZI324" s="185"/>
      <c r="ZJ324" s="185"/>
      <c r="ZK324" s="185"/>
      <c r="ZL324" s="185"/>
      <c r="ZM324" s="185"/>
      <c r="ZN324" s="185"/>
      <c r="ZO324" s="185"/>
      <c r="ZP324" s="185"/>
      <c r="ZQ324" s="185"/>
      <c r="ZR324" s="185"/>
      <c r="ZS324" s="185"/>
      <c r="ZT324" s="185"/>
      <c r="ZU324" s="185"/>
      <c r="ZV324" s="185"/>
      <c r="ZW324" s="185"/>
      <c r="ZX324" s="185"/>
      <c r="ZY324" s="185"/>
      <c r="ZZ324" s="185"/>
      <c r="AAA324" s="185"/>
      <c r="AAB324" s="185"/>
      <c r="AAC324" s="185"/>
      <c r="AAD324" s="185"/>
      <c r="AAE324" s="185"/>
      <c r="AAF324" s="185"/>
      <c r="AAG324" s="185"/>
      <c r="AAH324" s="185"/>
      <c r="AAI324" s="185"/>
      <c r="AAJ324" s="185"/>
      <c r="AAK324" s="185"/>
      <c r="AAL324" s="185"/>
      <c r="AAM324" s="185"/>
      <c r="AAN324" s="185"/>
      <c r="AAO324" s="185"/>
      <c r="AAP324" s="185"/>
      <c r="AAQ324" s="185"/>
      <c r="AAR324" s="185"/>
      <c r="AAS324" s="185"/>
      <c r="AAT324" s="185"/>
      <c r="AAU324" s="185"/>
      <c r="AAV324" s="185"/>
      <c r="AAW324" s="185"/>
      <c r="AAX324" s="185"/>
      <c r="AAY324" s="185"/>
      <c r="AAZ324" s="185"/>
      <c r="ABA324" s="185"/>
      <c r="ABB324" s="185"/>
      <c r="ABC324" s="185"/>
      <c r="ABD324" s="185"/>
      <c r="ABE324" s="185"/>
      <c r="ABF324" s="185"/>
      <c r="ABG324" s="185"/>
      <c r="ABH324" s="185"/>
      <c r="ABI324" s="185"/>
      <c r="ABJ324" s="185"/>
      <c r="ABK324" s="185"/>
      <c r="ABL324" s="185"/>
      <c r="ABM324" s="185"/>
      <c r="ABN324" s="185"/>
      <c r="ABO324" s="185"/>
      <c r="ABP324" s="185"/>
      <c r="ABQ324" s="185"/>
      <c r="ABR324" s="185"/>
      <c r="ABS324" s="185"/>
      <c r="ABT324" s="185"/>
      <c r="ABU324" s="185"/>
      <c r="ABV324" s="185"/>
      <c r="ABW324" s="185"/>
      <c r="ABX324" s="185"/>
      <c r="ABY324" s="185"/>
      <c r="ABZ324" s="185"/>
      <c r="ACA324" s="185"/>
      <c r="ACB324" s="185"/>
      <c r="ACC324" s="185"/>
      <c r="ACD324" s="185"/>
      <c r="ACE324" s="185"/>
      <c r="ACF324" s="185"/>
      <c r="ACG324" s="185"/>
      <c r="ACH324" s="185"/>
      <c r="ACI324" s="185"/>
      <c r="ACJ324" s="185"/>
      <c r="ACK324" s="185"/>
      <c r="ACL324" s="185"/>
      <c r="ACM324" s="185"/>
      <c r="ACN324" s="185"/>
      <c r="ACO324" s="185"/>
      <c r="ACP324" s="185"/>
      <c r="ACQ324" s="185"/>
      <c r="ACR324" s="185"/>
      <c r="ACS324" s="185"/>
      <c r="ACT324" s="185"/>
      <c r="ACU324" s="185"/>
      <c r="ACV324" s="185"/>
      <c r="ACW324" s="185"/>
      <c r="ACX324" s="185"/>
      <c r="ACY324" s="185"/>
      <c r="ACZ324" s="185"/>
      <c r="ADA324" s="185"/>
      <c r="ADB324" s="185"/>
      <c r="ADC324" s="185"/>
      <c r="ADD324" s="185"/>
      <c r="ADE324" s="185"/>
      <c r="ADF324" s="185"/>
      <c r="ADG324" s="185"/>
      <c r="ADH324" s="185"/>
      <c r="ADI324" s="185"/>
      <c r="ADJ324" s="185"/>
      <c r="ADK324" s="185"/>
      <c r="ADL324" s="185"/>
      <c r="ADM324" s="185"/>
      <c r="ADN324" s="185"/>
      <c r="ADO324" s="185"/>
      <c r="ADP324" s="185"/>
      <c r="ADQ324" s="185"/>
      <c r="ADR324" s="185"/>
      <c r="ADS324" s="185"/>
      <c r="ADT324" s="185"/>
      <c r="ADU324" s="185"/>
      <c r="ADV324" s="185"/>
      <c r="ADW324" s="185"/>
      <c r="ADX324" s="185"/>
      <c r="ADY324" s="185"/>
      <c r="ADZ324" s="185"/>
      <c r="AEA324" s="185"/>
      <c r="AEB324" s="185"/>
      <c r="AEC324" s="185"/>
      <c r="AED324" s="185"/>
      <c r="AEE324" s="185"/>
      <c r="AEF324" s="185"/>
      <c r="AEG324" s="185"/>
      <c r="AEH324" s="185"/>
      <c r="AEI324" s="185"/>
      <c r="AEJ324" s="185"/>
      <c r="AEK324" s="185"/>
      <c r="AEL324" s="185"/>
      <c r="AEM324" s="185"/>
      <c r="AEN324" s="185"/>
      <c r="AEO324" s="185"/>
      <c r="AEP324" s="185"/>
      <c r="AEQ324" s="185"/>
      <c r="AER324" s="185"/>
      <c r="AES324" s="185"/>
      <c r="AET324" s="185"/>
      <c r="AEU324" s="185"/>
      <c r="AEV324" s="185"/>
      <c r="AEW324" s="185"/>
      <c r="AEX324" s="185"/>
      <c r="AEY324" s="185"/>
      <c r="AEZ324" s="185"/>
      <c r="AFA324" s="185"/>
      <c r="AFB324" s="185"/>
      <c r="AFC324" s="185"/>
      <c r="AFD324" s="185"/>
      <c r="AFE324" s="185"/>
      <c r="AFF324" s="185"/>
      <c r="AFG324" s="185"/>
      <c r="AFH324" s="185"/>
      <c r="AFI324" s="185"/>
      <c r="AFJ324" s="185"/>
      <c r="AFK324" s="185"/>
      <c r="AFL324" s="185"/>
      <c r="AFM324" s="185"/>
      <c r="AFN324" s="185"/>
      <c r="AFO324" s="185"/>
      <c r="AFP324" s="185"/>
      <c r="AFQ324" s="185"/>
      <c r="AFR324" s="185"/>
      <c r="AFS324" s="185"/>
      <c r="AFT324" s="185"/>
      <c r="AFU324" s="185"/>
      <c r="AFV324" s="185"/>
      <c r="AFW324" s="185"/>
      <c r="AFX324" s="185"/>
      <c r="AFY324" s="185"/>
      <c r="AFZ324" s="185"/>
      <c r="AGA324" s="185"/>
      <c r="AGB324" s="185"/>
      <c r="AGC324" s="185"/>
      <c r="AGD324" s="185"/>
      <c r="AGE324" s="185"/>
      <c r="AGF324" s="185"/>
      <c r="AGG324" s="185"/>
      <c r="AGH324" s="185"/>
      <c r="AGI324" s="185"/>
      <c r="AGJ324" s="185"/>
      <c r="AGK324" s="185"/>
      <c r="AGL324" s="185"/>
      <c r="AGM324" s="185"/>
      <c r="AGN324" s="185"/>
      <c r="AGO324" s="185"/>
      <c r="AGP324" s="185"/>
      <c r="AGQ324" s="185"/>
      <c r="AGR324" s="185"/>
      <c r="AGS324" s="185"/>
      <c r="AGT324" s="185"/>
      <c r="AGU324" s="185"/>
      <c r="AGV324" s="185"/>
      <c r="AGW324" s="185"/>
      <c r="AGX324" s="185"/>
      <c r="AGY324" s="185"/>
      <c r="AGZ324" s="185"/>
      <c r="AHA324" s="185"/>
      <c r="AHB324" s="185"/>
      <c r="AHC324" s="185"/>
      <c r="AHD324" s="185"/>
      <c r="AHE324" s="185"/>
      <c r="AHF324" s="185"/>
      <c r="AHG324" s="185"/>
      <c r="AHH324" s="185"/>
      <c r="AHI324" s="185"/>
      <c r="AHJ324" s="185"/>
      <c r="AHK324" s="185"/>
      <c r="AHL324" s="185"/>
      <c r="AHM324" s="185"/>
      <c r="AHN324" s="185"/>
      <c r="AHO324" s="185"/>
      <c r="AHP324" s="185"/>
      <c r="AHQ324" s="185"/>
      <c r="AHR324" s="185"/>
      <c r="AHS324" s="185"/>
      <c r="AHT324" s="185"/>
      <c r="AHU324" s="185"/>
      <c r="AHV324" s="185"/>
      <c r="AHW324" s="185"/>
      <c r="AHX324" s="185"/>
      <c r="AHY324" s="185"/>
      <c r="AHZ324" s="185"/>
      <c r="AIA324" s="185"/>
      <c r="AIB324" s="185"/>
      <c r="AIC324" s="185"/>
      <c r="AID324" s="185"/>
      <c r="AIE324" s="185"/>
      <c r="AIF324" s="185"/>
      <c r="AIG324" s="185"/>
      <c r="AIH324" s="185"/>
      <c r="AII324" s="185"/>
      <c r="AIJ324" s="185"/>
      <c r="AIK324" s="185"/>
      <c r="AIL324" s="185"/>
      <c r="AIM324" s="185"/>
      <c r="AIN324" s="185"/>
      <c r="AIO324" s="185"/>
      <c r="AIP324" s="185"/>
      <c r="AIQ324" s="185"/>
      <c r="AIR324" s="185"/>
      <c r="AIS324" s="185"/>
      <c r="AIT324" s="185"/>
      <c r="AIU324" s="185"/>
      <c r="AIV324" s="185"/>
      <c r="AIW324" s="185"/>
      <c r="AIX324" s="185"/>
      <c r="AIY324" s="185"/>
      <c r="AIZ324" s="185"/>
      <c r="AJA324" s="185"/>
      <c r="AJB324" s="185"/>
      <c r="AJC324" s="185"/>
      <c r="AJD324" s="185"/>
      <c r="AJE324" s="185"/>
      <c r="AJF324" s="185"/>
      <c r="AJG324" s="185"/>
      <c r="AJH324" s="185"/>
      <c r="AJI324" s="185"/>
      <c r="AJJ324" s="185"/>
      <c r="AJK324" s="185"/>
      <c r="AJL324" s="185"/>
      <c r="AJM324" s="185"/>
      <c r="AJN324" s="185"/>
      <c r="AJO324" s="185"/>
      <c r="AJP324" s="185"/>
      <c r="AJQ324" s="185"/>
      <c r="AJR324" s="185"/>
      <c r="AJS324" s="185"/>
      <c r="AJT324" s="185"/>
      <c r="AJU324" s="185"/>
      <c r="AJV324" s="185"/>
      <c r="AJW324" s="185"/>
      <c r="AJX324" s="185"/>
      <c r="AJY324" s="185"/>
      <c r="AJZ324" s="185"/>
      <c r="AKA324" s="185"/>
      <c r="AKB324" s="185"/>
      <c r="AKC324" s="185"/>
      <c r="AKD324" s="185"/>
      <c r="AKE324" s="185"/>
      <c r="AKF324" s="185"/>
      <c r="AKG324" s="185"/>
      <c r="AKH324" s="185"/>
      <c r="AKI324" s="185"/>
      <c r="AKJ324" s="185"/>
      <c r="AKK324" s="185"/>
      <c r="AKL324" s="185"/>
      <c r="AKM324" s="185"/>
      <c r="AKN324" s="185"/>
      <c r="AKO324" s="185"/>
      <c r="AKP324" s="185"/>
      <c r="AKQ324" s="185"/>
      <c r="AKR324" s="185"/>
      <c r="AKS324" s="185"/>
      <c r="AKT324" s="185"/>
      <c r="AKU324" s="185"/>
      <c r="AKV324" s="185"/>
      <c r="AKW324" s="185"/>
      <c r="AKX324" s="185"/>
      <c r="AKY324" s="185"/>
      <c r="AKZ324" s="185"/>
      <c r="ALA324" s="185"/>
      <c r="ALB324" s="185"/>
      <c r="ALC324" s="185"/>
      <c r="ALD324" s="185"/>
      <c r="ALE324" s="185"/>
      <c r="ALF324" s="185"/>
      <c r="ALG324" s="185"/>
      <c r="ALH324" s="185"/>
      <c r="ALI324" s="185"/>
      <c r="ALJ324" s="185"/>
      <c r="ALK324" s="185"/>
      <c r="ALL324" s="185"/>
      <c r="ALM324" s="185"/>
      <c r="ALN324" s="185"/>
      <c r="ALO324" s="185"/>
      <c r="ALP324" s="185"/>
      <c r="ALQ324" s="185"/>
      <c r="ALR324" s="185"/>
      <c r="ALS324" s="185"/>
      <c r="ALT324" s="185"/>
      <c r="ALU324" s="185"/>
      <c r="ALV324" s="185"/>
      <c r="ALW324" s="185"/>
      <c r="ALX324" s="185"/>
      <c r="ALY324" s="185"/>
      <c r="ALZ324" s="185"/>
      <c r="AMA324" s="185"/>
      <c r="AMB324" s="185"/>
      <c r="AMC324" s="185"/>
      <c r="AMD324" s="185"/>
      <c r="AME324" s="185"/>
      <c r="AMF324" s="185"/>
      <c r="AMG324" s="185"/>
      <c r="AMH324" s="185"/>
      <c r="AMI324" s="185"/>
    </row>
    <row r="325" spans="1:1024" s="442" customFormat="1" x14ac:dyDescent="0.25">
      <c r="A325" s="224" t="s">
        <v>28326</v>
      </c>
      <c r="B325" s="163">
        <v>324</v>
      </c>
      <c r="C325" s="394" t="s">
        <v>28327</v>
      </c>
      <c r="D325" s="180" t="s">
        <v>28328</v>
      </c>
      <c r="E325" s="453"/>
      <c r="F325" s="453"/>
      <c r="G325" s="180"/>
      <c r="H325" s="180"/>
      <c r="I325" s="483"/>
      <c r="J325" s="393">
        <v>2</v>
      </c>
      <c r="K325" s="393">
        <v>1</v>
      </c>
      <c r="L325" s="393"/>
      <c r="M325" s="393"/>
      <c r="N325" s="393"/>
      <c r="O325" s="393"/>
      <c r="P325" s="393"/>
      <c r="Q325" s="393"/>
      <c r="R325" s="393"/>
      <c r="S325" s="393">
        <v>2</v>
      </c>
      <c r="T325" s="393"/>
      <c r="U325" s="393"/>
      <c r="V325" s="454">
        <f t="shared" ref="V325" si="186">IF(O325=1,10,100)</f>
        <v>100</v>
      </c>
      <c r="W325" s="454">
        <f t="shared" ref="W325" si="187">IF(O325=1,1,IF(O325=2,10,100))</f>
        <v>100</v>
      </c>
      <c r="X325" s="454">
        <f t="shared" ref="X325" si="188">IF(O325=3,20,100)</f>
        <v>100</v>
      </c>
      <c r="Y325" s="454">
        <f t="shared" ref="Y325" si="189">IF(P325=1,10,100)</f>
        <v>100</v>
      </c>
      <c r="Z325" s="454">
        <f t="shared" ref="Z325" si="190">IF(P325=1,1,IF(P325=2,10,100))</f>
        <v>100</v>
      </c>
      <c r="AA325" s="220">
        <f t="shared" ref="AA325" si="191">IF(OR(EXACT(Q325,"1A"),EXACT(Q325,"1B")),0.1,IF(Q325=2,1,100))</f>
        <v>100</v>
      </c>
      <c r="AB325" s="220">
        <f t="shared" ref="AB325" si="192">IF(OR(EXACT(R325,"1A"),EXACT(R325,"1B")),0.1,IF(R325=2,1,100))</f>
        <v>100</v>
      </c>
      <c r="AC325" s="220">
        <f t="shared" ref="AC325" si="193">IF(OR(EXACT(S325,"1A"),EXACT(S325,"1B")),0.3,IF(S325=2,3,100))</f>
        <v>3</v>
      </c>
      <c r="AD325" s="455">
        <f t="shared" ref="AD325" si="194">IF(L325=0,100,IF(L325=1,1,IF(L325="1B",1,IF(L325="1A",0.1,100))))</f>
        <v>100</v>
      </c>
      <c r="AE325" s="455">
        <f t="shared" ref="AE325" si="195">IF(M325=0,100,IF(M325=1,1,IF(M325="1B",1,IF(M325="1A",0.1,100))))</f>
        <v>100</v>
      </c>
      <c r="AF325" s="456">
        <f t="shared" ref="AF325" si="196">IF(OR(OR(EXACT(J325,"1A"),EXACT(J325,"1B"),EXACT(J325,"1C")),K325=1),1,IF(K325=2,10,100))</f>
        <v>1</v>
      </c>
      <c r="AG325" s="456">
        <f t="shared" ref="AG325" si="197">IF(OR(EXACT(J325,"1A"),EXACT(J325,"1B"),EXACT(J325,"1C")),1,IF(J325=2,10,100))</f>
        <v>10</v>
      </c>
      <c r="AH325" s="456">
        <f t="shared" ref="AH325" si="198">IF(OR(EXACT(J325,"1A"),EXACT(J325,"1B"),EXACT(J325,"1C"),K325=1),3,100)</f>
        <v>3</v>
      </c>
      <c r="AI325" s="456">
        <f t="shared" ref="AI325" si="199">IF(OR(EXACT(J325,"1A"),EXACT(J325,"1B"),EXACT(J325,"1C")),5,100)</f>
        <v>100</v>
      </c>
      <c r="AJ325" s="484"/>
      <c r="AK325" s="453"/>
      <c r="AL325" s="453"/>
      <c r="AM325" s="485"/>
      <c r="AN325" s="453"/>
      <c r="AO325" s="453"/>
      <c r="AP325" s="453"/>
      <c r="AQ325" s="394" t="s">
        <v>760</v>
      </c>
      <c r="AR325" s="453"/>
      <c r="AS325" s="453"/>
      <c r="AT325" s="453"/>
      <c r="AU325" s="453"/>
      <c r="AV325" s="453"/>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185"/>
      <c r="HL325" s="185"/>
      <c r="HM325" s="185"/>
      <c r="HN325" s="185"/>
      <c r="HO325" s="185"/>
      <c r="HP325" s="185"/>
      <c r="HQ325" s="185"/>
      <c r="HR325" s="185"/>
      <c r="HS325" s="185"/>
      <c r="HT325" s="185"/>
      <c r="HU325" s="185"/>
      <c r="HV325" s="185"/>
      <c r="HW325" s="185"/>
      <c r="HX325" s="185"/>
      <c r="HY325" s="185"/>
      <c r="HZ325" s="185"/>
      <c r="IA325" s="185"/>
      <c r="IB325" s="185"/>
      <c r="IC325" s="185"/>
      <c r="ID325" s="185"/>
      <c r="IE325" s="185"/>
      <c r="IF325" s="185"/>
      <c r="IG325" s="185"/>
      <c r="IH325" s="185"/>
      <c r="II325" s="185"/>
      <c r="IJ325" s="185"/>
      <c r="IK325" s="185"/>
      <c r="IL325" s="185"/>
      <c r="IM325" s="185"/>
      <c r="IN325" s="185"/>
      <c r="IO325" s="185"/>
      <c r="IP325" s="185"/>
      <c r="IQ325" s="185"/>
      <c r="IR325" s="185"/>
      <c r="IS325" s="185"/>
      <c r="IT325" s="185"/>
      <c r="IU325" s="185"/>
      <c r="IV325" s="185"/>
      <c r="IW325" s="185"/>
      <c r="IX325" s="185"/>
      <c r="IY325" s="185"/>
      <c r="IZ325" s="185"/>
      <c r="JA325" s="185"/>
      <c r="JB325" s="185"/>
      <c r="JC325" s="185"/>
      <c r="JD325" s="185"/>
      <c r="JE325" s="185"/>
      <c r="JF325" s="185"/>
      <c r="JG325" s="185"/>
      <c r="JH325" s="185"/>
      <c r="JI325" s="185"/>
      <c r="JJ325" s="185"/>
      <c r="JK325" s="185"/>
      <c r="JL325" s="185"/>
      <c r="JM325" s="185"/>
      <c r="JN325" s="185"/>
      <c r="JO325" s="185"/>
      <c r="JP325" s="185"/>
      <c r="JQ325" s="185"/>
      <c r="JR325" s="185"/>
      <c r="JS325" s="185"/>
      <c r="JT325" s="185"/>
      <c r="JU325" s="185"/>
      <c r="JV325" s="185"/>
      <c r="JW325" s="185"/>
      <c r="JX325" s="185"/>
      <c r="JY325" s="185"/>
      <c r="JZ325" s="185"/>
      <c r="KA325" s="185"/>
      <c r="KB325" s="185"/>
      <c r="KC325" s="185"/>
      <c r="KD325" s="185"/>
      <c r="KE325" s="185"/>
      <c r="KF325" s="185"/>
      <c r="KG325" s="185"/>
      <c r="KH325" s="185"/>
      <c r="KI325" s="185"/>
      <c r="KJ325" s="185"/>
      <c r="KK325" s="185"/>
      <c r="KL325" s="185"/>
      <c r="KM325" s="185"/>
      <c r="KN325" s="185"/>
      <c r="KO325" s="185"/>
      <c r="KP325" s="185"/>
      <c r="KQ325" s="185"/>
      <c r="KR325" s="185"/>
      <c r="KS325" s="185"/>
      <c r="KT325" s="185"/>
      <c r="KU325" s="185"/>
      <c r="KV325" s="185"/>
      <c r="KW325" s="185"/>
      <c r="KX325" s="185"/>
      <c r="KY325" s="185"/>
      <c r="KZ325" s="185"/>
      <c r="LA325" s="185"/>
      <c r="LB325" s="185"/>
      <c r="LC325" s="185"/>
      <c r="LD325" s="185"/>
      <c r="LE325" s="185"/>
      <c r="LF325" s="185"/>
      <c r="LG325" s="185"/>
      <c r="LH325" s="185"/>
      <c r="LI325" s="185"/>
      <c r="LJ325" s="185"/>
      <c r="LK325" s="185"/>
      <c r="LL325" s="185"/>
      <c r="LM325" s="185"/>
      <c r="LN325" s="185"/>
      <c r="LO325" s="185"/>
      <c r="LP325" s="185"/>
      <c r="LQ325" s="185"/>
      <c r="LR325" s="185"/>
      <c r="LS325" s="185"/>
      <c r="LT325" s="185"/>
      <c r="LU325" s="185"/>
      <c r="LV325" s="185"/>
      <c r="LW325" s="185"/>
      <c r="LX325" s="185"/>
      <c r="LY325" s="185"/>
      <c r="LZ325" s="185"/>
      <c r="MA325" s="185"/>
      <c r="MB325" s="185"/>
      <c r="MC325" s="185"/>
      <c r="MD325" s="185"/>
      <c r="ME325" s="185"/>
      <c r="MF325" s="185"/>
      <c r="MG325" s="185"/>
      <c r="MH325" s="185"/>
      <c r="MI325" s="185"/>
      <c r="MJ325" s="185"/>
      <c r="MK325" s="185"/>
      <c r="ML325" s="185"/>
      <c r="MM325" s="185"/>
      <c r="MN325" s="185"/>
      <c r="MO325" s="185"/>
      <c r="MP325" s="185"/>
      <c r="MQ325" s="185"/>
      <c r="MR325" s="185"/>
      <c r="MS325" s="185"/>
      <c r="MT325" s="185"/>
      <c r="MU325" s="185"/>
      <c r="MV325" s="185"/>
      <c r="MW325" s="185"/>
      <c r="MX325" s="185"/>
      <c r="MY325" s="185"/>
      <c r="MZ325" s="185"/>
      <c r="NA325" s="185"/>
      <c r="NB325" s="185"/>
      <c r="NC325" s="185"/>
      <c r="ND325" s="185"/>
      <c r="NE325" s="185"/>
      <c r="NF325" s="185"/>
      <c r="NG325" s="185"/>
      <c r="NH325" s="185"/>
      <c r="NI325" s="185"/>
      <c r="NJ325" s="185"/>
      <c r="NK325" s="185"/>
      <c r="NL325" s="185"/>
      <c r="NM325" s="185"/>
      <c r="NN325" s="185"/>
      <c r="NO325" s="185"/>
      <c r="NP325" s="185"/>
      <c r="NQ325" s="185"/>
      <c r="NR325" s="185"/>
      <c r="NS325" s="185"/>
      <c r="NT325" s="185"/>
      <c r="NU325" s="185"/>
      <c r="NV325" s="185"/>
      <c r="NW325" s="185"/>
      <c r="NX325" s="185"/>
      <c r="NY325" s="185"/>
      <c r="NZ325" s="185"/>
      <c r="OA325" s="185"/>
      <c r="OB325" s="185"/>
      <c r="OC325" s="185"/>
      <c r="OD325" s="185"/>
      <c r="OE325" s="185"/>
      <c r="OF325" s="185"/>
      <c r="OG325" s="185"/>
      <c r="OH325" s="185"/>
      <c r="OI325" s="185"/>
      <c r="OJ325" s="185"/>
      <c r="OK325" s="185"/>
      <c r="OL325" s="185"/>
      <c r="OM325" s="185"/>
      <c r="ON325" s="185"/>
      <c r="OO325" s="185"/>
      <c r="OP325" s="185"/>
      <c r="OQ325" s="185"/>
      <c r="OR325" s="185"/>
      <c r="OS325" s="185"/>
      <c r="OT325" s="185"/>
      <c r="OU325" s="185"/>
      <c r="OV325" s="185"/>
      <c r="OW325" s="185"/>
      <c r="OX325" s="185"/>
      <c r="OY325" s="185"/>
      <c r="OZ325" s="185"/>
      <c r="PA325" s="185"/>
      <c r="PB325" s="185"/>
      <c r="PC325" s="185"/>
      <c r="PD325" s="185"/>
      <c r="PE325" s="185"/>
      <c r="PF325" s="185"/>
      <c r="PG325" s="185"/>
      <c r="PH325" s="185"/>
      <c r="PI325" s="185"/>
      <c r="PJ325" s="185"/>
      <c r="PK325" s="185"/>
      <c r="PL325" s="185"/>
      <c r="PM325" s="185"/>
      <c r="PN325" s="185"/>
      <c r="PO325" s="185"/>
      <c r="PP325" s="185"/>
      <c r="PQ325" s="185"/>
      <c r="PR325" s="185"/>
      <c r="PS325" s="185"/>
      <c r="PT325" s="185"/>
      <c r="PU325" s="185"/>
      <c r="PV325" s="185"/>
      <c r="PW325" s="185"/>
      <c r="PX325" s="185"/>
      <c r="PY325" s="185"/>
      <c r="PZ325" s="185"/>
      <c r="QA325" s="185"/>
      <c r="QB325" s="185"/>
      <c r="QC325" s="185"/>
      <c r="QD325" s="185"/>
      <c r="QE325" s="185"/>
      <c r="QF325" s="185"/>
      <c r="QG325" s="185"/>
      <c r="QH325" s="185"/>
      <c r="QI325" s="185"/>
      <c r="QJ325" s="185"/>
      <c r="QK325" s="185"/>
      <c r="QL325" s="185"/>
      <c r="QM325" s="185"/>
      <c r="QN325" s="185"/>
      <c r="QO325" s="185"/>
      <c r="QP325" s="185"/>
      <c r="QQ325" s="185"/>
      <c r="QR325" s="185"/>
      <c r="QS325" s="185"/>
      <c r="QT325" s="185"/>
      <c r="QU325" s="185"/>
      <c r="QV325" s="185"/>
      <c r="QW325" s="185"/>
      <c r="QX325" s="185"/>
      <c r="QY325" s="185"/>
      <c r="QZ325" s="185"/>
      <c r="RA325" s="185"/>
      <c r="RB325" s="185"/>
      <c r="RC325" s="185"/>
      <c r="RD325" s="185"/>
      <c r="RE325" s="185"/>
      <c r="RF325" s="185"/>
      <c r="RG325" s="185"/>
      <c r="RH325" s="185"/>
      <c r="RI325" s="185"/>
      <c r="RJ325" s="185"/>
      <c r="RK325" s="185"/>
      <c r="RL325" s="185"/>
      <c r="RM325" s="185"/>
      <c r="RN325" s="185"/>
      <c r="RO325" s="185"/>
      <c r="RP325" s="185"/>
      <c r="RQ325" s="185"/>
      <c r="RR325" s="185"/>
      <c r="RS325" s="185"/>
      <c r="RT325" s="185"/>
      <c r="RU325" s="185"/>
      <c r="RV325" s="185"/>
      <c r="RW325" s="185"/>
      <c r="RX325" s="185"/>
      <c r="RY325" s="185"/>
      <c r="RZ325" s="185"/>
      <c r="SA325" s="185"/>
      <c r="SB325" s="185"/>
      <c r="SC325" s="185"/>
      <c r="SD325" s="185"/>
      <c r="SE325" s="185"/>
      <c r="SF325" s="185"/>
      <c r="SG325" s="185"/>
      <c r="SH325" s="185"/>
      <c r="SI325" s="185"/>
      <c r="SJ325" s="185"/>
      <c r="SK325" s="185"/>
      <c r="SL325" s="185"/>
      <c r="SM325" s="185"/>
      <c r="SN325" s="185"/>
      <c r="SO325" s="185"/>
      <c r="SP325" s="185"/>
      <c r="SQ325" s="185"/>
      <c r="SR325" s="185"/>
      <c r="SS325" s="185"/>
      <c r="ST325" s="185"/>
      <c r="SU325" s="185"/>
      <c r="SV325" s="185"/>
      <c r="SW325" s="185"/>
      <c r="SX325" s="185"/>
      <c r="SY325" s="185"/>
      <c r="SZ325" s="185"/>
      <c r="TA325" s="185"/>
      <c r="TB325" s="185"/>
      <c r="TC325" s="185"/>
      <c r="TD325" s="185"/>
      <c r="TE325" s="185"/>
      <c r="TF325" s="185"/>
      <c r="TG325" s="185"/>
      <c r="TH325" s="185"/>
      <c r="TI325" s="185"/>
      <c r="TJ325" s="185"/>
      <c r="TK325" s="185"/>
      <c r="TL325" s="185"/>
      <c r="TM325" s="185"/>
      <c r="TN325" s="185"/>
      <c r="TO325" s="185"/>
      <c r="TP325" s="185"/>
      <c r="TQ325" s="185"/>
      <c r="TR325" s="185"/>
      <c r="TS325" s="185"/>
      <c r="TT325" s="185"/>
      <c r="TU325" s="185"/>
      <c r="TV325" s="185"/>
      <c r="TW325" s="185"/>
      <c r="TX325" s="185"/>
      <c r="TY325" s="185"/>
      <c r="TZ325" s="185"/>
      <c r="UA325" s="185"/>
      <c r="UB325" s="185"/>
      <c r="UC325" s="185"/>
      <c r="UD325" s="185"/>
      <c r="UE325" s="185"/>
      <c r="UF325" s="185"/>
      <c r="UG325" s="185"/>
      <c r="UH325" s="185"/>
      <c r="UI325" s="185"/>
      <c r="UJ325" s="185"/>
      <c r="UK325" s="185"/>
      <c r="UL325" s="185"/>
      <c r="UM325" s="185"/>
      <c r="UN325" s="185"/>
      <c r="UO325" s="185"/>
      <c r="UP325" s="185"/>
      <c r="UQ325" s="185"/>
      <c r="UR325" s="185"/>
      <c r="US325" s="185"/>
      <c r="UT325" s="185"/>
      <c r="UU325" s="185"/>
      <c r="UV325" s="185"/>
      <c r="UW325" s="185"/>
      <c r="UX325" s="185"/>
      <c r="UY325" s="185"/>
      <c r="UZ325" s="185"/>
      <c r="VA325" s="185"/>
      <c r="VB325" s="185"/>
      <c r="VC325" s="185"/>
      <c r="VD325" s="185"/>
      <c r="VE325" s="185"/>
      <c r="VF325" s="185"/>
      <c r="VG325" s="185"/>
      <c r="VH325" s="185"/>
      <c r="VI325" s="185"/>
      <c r="VJ325" s="185"/>
      <c r="VK325" s="185"/>
      <c r="VL325" s="185"/>
      <c r="VM325" s="185"/>
      <c r="VN325" s="185"/>
      <c r="VO325" s="185"/>
      <c r="VP325" s="185"/>
      <c r="VQ325" s="185"/>
      <c r="VR325" s="185"/>
      <c r="VS325" s="185"/>
      <c r="VT325" s="185"/>
      <c r="VU325" s="185"/>
      <c r="VV325" s="185"/>
      <c r="VW325" s="185"/>
      <c r="VX325" s="185"/>
      <c r="VY325" s="185"/>
      <c r="VZ325" s="185"/>
      <c r="WA325" s="185"/>
      <c r="WB325" s="185"/>
      <c r="WC325" s="185"/>
      <c r="WD325" s="185"/>
      <c r="WE325" s="185"/>
      <c r="WF325" s="185"/>
      <c r="WG325" s="185"/>
      <c r="WH325" s="185"/>
      <c r="WI325" s="185"/>
      <c r="WJ325" s="185"/>
      <c r="WK325" s="185"/>
      <c r="WL325" s="185"/>
      <c r="WM325" s="185"/>
      <c r="WN325" s="185"/>
      <c r="WO325" s="185"/>
      <c r="WP325" s="185"/>
      <c r="WQ325" s="185"/>
      <c r="WR325" s="185"/>
      <c r="WS325" s="185"/>
      <c r="WT325" s="185"/>
      <c r="WU325" s="185"/>
      <c r="WV325" s="185"/>
      <c r="WW325" s="185"/>
      <c r="WX325" s="185"/>
      <c r="WY325" s="185"/>
      <c r="WZ325" s="185"/>
      <c r="XA325" s="185"/>
      <c r="XB325" s="185"/>
      <c r="XC325" s="185"/>
      <c r="XD325" s="185"/>
      <c r="XE325" s="185"/>
      <c r="XF325" s="185"/>
      <c r="XG325" s="185"/>
      <c r="XH325" s="185"/>
      <c r="XI325" s="185"/>
      <c r="XJ325" s="185"/>
      <c r="XK325" s="185"/>
      <c r="XL325" s="185"/>
      <c r="XM325" s="185"/>
      <c r="XN325" s="185"/>
      <c r="XO325" s="185"/>
      <c r="XP325" s="185"/>
      <c r="XQ325" s="185"/>
      <c r="XR325" s="185"/>
      <c r="XS325" s="185"/>
      <c r="XT325" s="185"/>
      <c r="XU325" s="185"/>
      <c r="XV325" s="185"/>
      <c r="XW325" s="185"/>
      <c r="XX325" s="185"/>
      <c r="XY325" s="185"/>
      <c r="XZ325" s="185"/>
      <c r="YA325" s="185"/>
      <c r="YB325" s="185"/>
      <c r="YC325" s="185"/>
      <c r="YD325" s="185"/>
      <c r="YE325" s="185"/>
      <c r="YF325" s="185"/>
      <c r="YG325" s="185"/>
      <c r="YH325" s="185"/>
      <c r="YI325" s="185"/>
      <c r="YJ325" s="185"/>
      <c r="YK325" s="185"/>
      <c r="YL325" s="185"/>
      <c r="YM325" s="185"/>
      <c r="YN325" s="185"/>
      <c r="YO325" s="185"/>
      <c r="YP325" s="185"/>
      <c r="YQ325" s="185"/>
      <c r="YR325" s="185"/>
      <c r="YS325" s="185"/>
      <c r="YT325" s="185"/>
      <c r="YU325" s="185"/>
      <c r="YV325" s="185"/>
      <c r="YW325" s="185"/>
      <c r="YX325" s="185"/>
      <c r="YY325" s="185"/>
      <c r="YZ325" s="185"/>
      <c r="ZA325" s="185"/>
      <c r="ZB325" s="185"/>
      <c r="ZC325" s="185"/>
      <c r="ZD325" s="185"/>
      <c r="ZE325" s="185"/>
      <c r="ZF325" s="185"/>
      <c r="ZG325" s="185"/>
      <c r="ZH325" s="185"/>
      <c r="ZI325" s="185"/>
      <c r="ZJ325" s="185"/>
      <c r="ZK325" s="185"/>
      <c r="ZL325" s="185"/>
      <c r="ZM325" s="185"/>
      <c r="ZN325" s="185"/>
      <c r="ZO325" s="185"/>
      <c r="ZP325" s="185"/>
      <c r="ZQ325" s="185"/>
      <c r="ZR325" s="185"/>
      <c r="ZS325" s="185"/>
      <c r="ZT325" s="185"/>
      <c r="ZU325" s="185"/>
      <c r="ZV325" s="185"/>
      <c r="ZW325" s="185"/>
      <c r="ZX325" s="185"/>
      <c r="ZY325" s="185"/>
      <c r="ZZ325" s="185"/>
      <c r="AAA325" s="185"/>
      <c r="AAB325" s="185"/>
      <c r="AAC325" s="185"/>
      <c r="AAD325" s="185"/>
      <c r="AAE325" s="185"/>
      <c r="AAF325" s="185"/>
      <c r="AAG325" s="185"/>
      <c r="AAH325" s="185"/>
      <c r="AAI325" s="185"/>
      <c r="AAJ325" s="185"/>
      <c r="AAK325" s="185"/>
      <c r="AAL325" s="185"/>
      <c r="AAM325" s="185"/>
      <c r="AAN325" s="185"/>
      <c r="AAO325" s="185"/>
      <c r="AAP325" s="185"/>
      <c r="AAQ325" s="185"/>
      <c r="AAR325" s="185"/>
      <c r="AAS325" s="185"/>
      <c r="AAT325" s="185"/>
      <c r="AAU325" s="185"/>
      <c r="AAV325" s="185"/>
      <c r="AAW325" s="185"/>
      <c r="AAX325" s="185"/>
      <c r="AAY325" s="185"/>
      <c r="AAZ325" s="185"/>
      <c r="ABA325" s="185"/>
      <c r="ABB325" s="185"/>
      <c r="ABC325" s="185"/>
      <c r="ABD325" s="185"/>
      <c r="ABE325" s="185"/>
      <c r="ABF325" s="185"/>
      <c r="ABG325" s="185"/>
      <c r="ABH325" s="185"/>
      <c r="ABI325" s="185"/>
      <c r="ABJ325" s="185"/>
      <c r="ABK325" s="185"/>
      <c r="ABL325" s="185"/>
      <c r="ABM325" s="185"/>
      <c r="ABN325" s="185"/>
      <c r="ABO325" s="185"/>
      <c r="ABP325" s="185"/>
      <c r="ABQ325" s="185"/>
      <c r="ABR325" s="185"/>
      <c r="ABS325" s="185"/>
      <c r="ABT325" s="185"/>
      <c r="ABU325" s="185"/>
      <c r="ABV325" s="185"/>
      <c r="ABW325" s="185"/>
      <c r="ABX325" s="185"/>
      <c r="ABY325" s="185"/>
      <c r="ABZ325" s="185"/>
      <c r="ACA325" s="185"/>
      <c r="ACB325" s="185"/>
      <c r="ACC325" s="185"/>
      <c r="ACD325" s="185"/>
      <c r="ACE325" s="185"/>
      <c r="ACF325" s="185"/>
      <c r="ACG325" s="185"/>
      <c r="ACH325" s="185"/>
      <c r="ACI325" s="185"/>
      <c r="ACJ325" s="185"/>
      <c r="ACK325" s="185"/>
      <c r="ACL325" s="185"/>
      <c r="ACM325" s="185"/>
      <c r="ACN325" s="185"/>
      <c r="ACO325" s="185"/>
      <c r="ACP325" s="185"/>
      <c r="ACQ325" s="185"/>
      <c r="ACR325" s="185"/>
      <c r="ACS325" s="185"/>
      <c r="ACT325" s="185"/>
      <c r="ACU325" s="185"/>
      <c r="ACV325" s="185"/>
      <c r="ACW325" s="185"/>
      <c r="ACX325" s="185"/>
      <c r="ACY325" s="185"/>
      <c r="ACZ325" s="185"/>
      <c r="ADA325" s="185"/>
      <c r="ADB325" s="185"/>
      <c r="ADC325" s="185"/>
      <c r="ADD325" s="185"/>
      <c r="ADE325" s="185"/>
      <c r="ADF325" s="185"/>
      <c r="ADG325" s="185"/>
      <c r="ADH325" s="185"/>
      <c r="ADI325" s="185"/>
      <c r="ADJ325" s="185"/>
      <c r="ADK325" s="185"/>
      <c r="ADL325" s="185"/>
      <c r="ADM325" s="185"/>
      <c r="ADN325" s="185"/>
      <c r="ADO325" s="185"/>
      <c r="ADP325" s="185"/>
      <c r="ADQ325" s="185"/>
      <c r="ADR325" s="185"/>
      <c r="ADS325" s="185"/>
      <c r="ADT325" s="185"/>
      <c r="ADU325" s="185"/>
      <c r="ADV325" s="185"/>
      <c r="ADW325" s="185"/>
      <c r="ADX325" s="185"/>
      <c r="ADY325" s="185"/>
      <c r="ADZ325" s="185"/>
      <c r="AEA325" s="185"/>
      <c r="AEB325" s="185"/>
      <c r="AEC325" s="185"/>
      <c r="AED325" s="185"/>
      <c r="AEE325" s="185"/>
      <c r="AEF325" s="185"/>
      <c r="AEG325" s="185"/>
      <c r="AEH325" s="185"/>
      <c r="AEI325" s="185"/>
      <c r="AEJ325" s="185"/>
      <c r="AEK325" s="185"/>
      <c r="AEL325" s="185"/>
      <c r="AEM325" s="185"/>
      <c r="AEN325" s="185"/>
      <c r="AEO325" s="185"/>
      <c r="AEP325" s="185"/>
      <c r="AEQ325" s="185"/>
      <c r="AER325" s="185"/>
      <c r="AES325" s="185"/>
      <c r="AET325" s="185"/>
      <c r="AEU325" s="185"/>
      <c r="AEV325" s="185"/>
      <c r="AEW325" s="185"/>
      <c r="AEX325" s="185"/>
      <c r="AEY325" s="185"/>
      <c r="AEZ325" s="185"/>
      <c r="AFA325" s="185"/>
      <c r="AFB325" s="185"/>
      <c r="AFC325" s="185"/>
      <c r="AFD325" s="185"/>
      <c r="AFE325" s="185"/>
      <c r="AFF325" s="185"/>
      <c r="AFG325" s="185"/>
      <c r="AFH325" s="185"/>
      <c r="AFI325" s="185"/>
      <c r="AFJ325" s="185"/>
      <c r="AFK325" s="185"/>
      <c r="AFL325" s="185"/>
      <c r="AFM325" s="185"/>
      <c r="AFN325" s="185"/>
      <c r="AFO325" s="185"/>
      <c r="AFP325" s="185"/>
      <c r="AFQ325" s="185"/>
      <c r="AFR325" s="185"/>
      <c r="AFS325" s="185"/>
      <c r="AFT325" s="185"/>
      <c r="AFU325" s="185"/>
      <c r="AFV325" s="185"/>
      <c r="AFW325" s="185"/>
      <c r="AFX325" s="185"/>
      <c r="AFY325" s="185"/>
      <c r="AFZ325" s="185"/>
      <c r="AGA325" s="185"/>
      <c r="AGB325" s="185"/>
      <c r="AGC325" s="185"/>
      <c r="AGD325" s="185"/>
      <c r="AGE325" s="185"/>
      <c r="AGF325" s="185"/>
      <c r="AGG325" s="185"/>
      <c r="AGH325" s="185"/>
      <c r="AGI325" s="185"/>
      <c r="AGJ325" s="185"/>
      <c r="AGK325" s="185"/>
      <c r="AGL325" s="185"/>
      <c r="AGM325" s="185"/>
      <c r="AGN325" s="185"/>
      <c r="AGO325" s="185"/>
      <c r="AGP325" s="185"/>
      <c r="AGQ325" s="185"/>
      <c r="AGR325" s="185"/>
      <c r="AGS325" s="185"/>
      <c r="AGT325" s="185"/>
      <c r="AGU325" s="185"/>
      <c r="AGV325" s="185"/>
      <c r="AGW325" s="185"/>
      <c r="AGX325" s="185"/>
      <c r="AGY325" s="185"/>
      <c r="AGZ325" s="185"/>
      <c r="AHA325" s="185"/>
      <c r="AHB325" s="185"/>
      <c r="AHC325" s="185"/>
      <c r="AHD325" s="185"/>
      <c r="AHE325" s="185"/>
      <c r="AHF325" s="185"/>
      <c r="AHG325" s="185"/>
      <c r="AHH325" s="185"/>
      <c r="AHI325" s="185"/>
      <c r="AHJ325" s="185"/>
      <c r="AHK325" s="185"/>
      <c r="AHL325" s="185"/>
      <c r="AHM325" s="185"/>
      <c r="AHN325" s="185"/>
      <c r="AHO325" s="185"/>
      <c r="AHP325" s="185"/>
      <c r="AHQ325" s="185"/>
      <c r="AHR325" s="185"/>
      <c r="AHS325" s="185"/>
      <c r="AHT325" s="185"/>
      <c r="AHU325" s="185"/>
      <c r="AHV325" s="185"/>
      <c r="AHW325" s="185"/>
      <c r="AHX325" s="185"/>
      <c r="AHY325" s="185"/>
      <c r="AHZ325" s="185"/>
      <c r="AIA325" s="185"/>
      <c r="AIB325" s="185"/>
      <c r="AIC325" s="185"/>
      <c r="AID325" s="185"/>
      <c r="AIE325" s="185"/>
      <c r="AIF325" s="185"/>
      <c r="AIG325" s="185"/>
      <c r="AIH325" s="185"/>
      <c r="AII325" s="185"/>
      <c r="AIJ325" s="185"/>
      <c r="AIK325" s="185"/>
      <c r="AIL325" s="185"/>
      <c r="AIM325" s="185"/>
      <c r="AIN325" s="185"/>
      <c r="AIO325" s="185"/>
      <c r="AIP325" s="185"/>
      <c r="AIQ325" s="185"/>
      <c r="AIR325" s="185"/>
      <c r="AIS325" s="185"/>
      <c r="AIT325" s="185"/>
      <c r="AIU325" s="185"/>
      <c r="AIV325" s="185"/>
      <c r="AIW325" s="185"/>
      <c r="AIX325" s="185"/>
      <c r="AIY325" s="185"/>
      <c r="AIZ325" s="185"/>
      <c r="AJA325" s="185"/>
      <c r="AJB325" s="185"/>
      <c r="AJC325" s="185"/>
      <c r="AJD325" s="185"/>
      <c r="AJE325" s="185"/>
      <c r="AJF325" s="185"/>
      <c r="AJG325" s="185"/>
      <c r="AJH325" s="185"/>
      <c r="AJI325" s="185"/>
      <c r="AJJ325" s="185"/>
      <c r="AJK325" s="185"/>
      <c r="AJL325" s="185"/>
      <c r="AJM325" s="185"/>
      <c r="AJN325" s="185"/>
      <c r="AJO325" s="185"/>
      <c r="AJP325" s="185"/>
      <c r="AJQ325" s="185"/>
      <c r="AJR325" s="185"/>
      <c r="AJS325" s="185"/>
      <c r="AJT325" s="185"/>
      <c r="AJU325" s="185"/>
      <c r="AJV325" s="185"/>
      <c r="AJW325" s="185"/>
      <c r="AJX325" s="185"/>
      <c r="AJY325" s="185"/>
      <c r="AJZ325" s="185"/>
      <c r="AKA325" s="185"/>
      <c r="AKB325" s="185"/>
      <c r="AKC325" s="185"/>
      <c r="AKD325" s="185"/>
      <c r="AKE325" s="185"/>
      <c r="AKF325" s="185"/>
      <c r="AKG325" s="185"/>
      <c r="AKH325" s="185"/>
      <c r="AKI325" s="185"/>
      <c r="AKJ325" s="185"/>
      <c r="AKK325" s="185"/>
      <c r="AKL325" s="185"/>
      <c r="AKM325" s="185"/>
      <c r="AKN325" s="185"/>
      <c r="AKO325" s="185"/>
      <c r="AKP325" s="185"/>
      <c r="AKQ325" s="185"/>
      <c r="AKR325" s="185"/>
      <c r="AKS325" s="185"/>
      <c r="AKT325" s="185"/>
      <c r="AKU325" s="185"/>
      <c r="AKV325" s="185"/>
      <c r="AKW325" s="185"/>
      <c r="AKX325" s="185"/>
      <c r="AKY325" s="185"/>
      <c r="AKZ325" s="185"/>
      <c r="ALA325" s="185"/>
      <c r="ALB325" s="185"/>
      <c r="ALC325" s="185"/>
      <c r="ALD325" s="185"/>
      <c r="ALE325" s="185"/>
      <c r="ALF325" s="185"/>
      <c r="ALG325" s="185"/>
      <c r="ALH325" s="185"/>
      <c r="ALI325" s="185"/>
      <c r="ALJ325" s="185"/>
      <c r="ALK325" s="185"/>
      <c r="ALL325" s="185"/>
      <c r="ALM325" s="185"/>
      <c r="ALN325" s="185"/>
      <c r="ALO325" s="185"/>
      <c r="ALP325" s="185"/>
      <c r="ALQ325" s="185"/>
      <c r="ALR325" s="185"/>
      <c r="ALS325" s="185"/>
      <c r="ALT325" s="185"/>
      <c r="ALU325" s="185"/>
      <c r="ALV325" s="185"/>
      <c r="ALW325" s="185"/>
      <c r="ALX325" s="185"/>
      <c r="ALY325" s="185"/>
      <c r="ALZ325" s="185"/>
      <c r="AMA325" s="185"/>
      <c r="AMB325" s="185"/>
      <c r="AMC325" s="185"/>
      <c r="AMD325" s="185"/>
      <c r="AME325" s="185"/>
      <c r="AMF325" s="185"/>
      <c r="AMG325" s="185"/>
      <c r="AMH325" s="185"/>
      <c r="AMI325" s="185"/>
    </row>
    <row r="326" spans="1:1024" x14ac:dyDescent="0.25">
      <c r="A326" s="162" t="s">
        <v>6102</v>
      </c>
      <c r="B326" s="163">
        <v>325</v>
      </c>
      <c r="C326" s="224" t="s">
        <v>6101</v>
      </c>
      <c r="D326" s="175" t="s">
        <v>6103</v>
      </c>
      <c r="I326" s="319">
        <v>3</v>
      </c>
      <c r="V326" s="219">
        <f t="shared" si="171"/>
        <v>100</v>
      </c>
      <c r="W326" s="219">
        <f t="shared" si="185"/>
        <v>100</v>
      </c>
      <c r="X326" s="219">
        <f t="shared" si="184"/>
        <v>100</v>
      </c>
      <c r="Y326" s="219">
        <f t="shared" si="178"/>
        <v>100</v>
      </c>
      <c r="Z326" s="219">
        <f t="shared" si="179"/>
        <v>100</v>
      </c>
      <c r="AA326" s="220">
        <f t="shared" si="182"/>
        <v>100</v>
      </c>
      <c r="AB326" s="220">
        <f t="shared" si="181"/>
        <v>100</v>
      </c>
      <c r="AC326" s="220">
        <f t="shared" si="180"/>
        <v>100</v>
      </c>
      <c r="AD326" s="416">
        <f t="shared" si="177"/>
        <v>100</v>
      </c>
      <c r="AE326" s="416">
        <f t="shared" si="183"/>
        <v>100</v>
      </c>
      <c r="AF326" s="212">
        <f t="shared" si="173"/>
        <v>100</v>
      </c>
      <c r="AG326" s="212">
        <f t="shared" si="174"/>
        <v>100</v>
      </c>
      <c r="AH326" s="212">
        <f t="shared" si="175"/>
        <v>100</v>
      </c>
      <c r="AI326" s="212">
        <f t="shared" si="176"/>
        <v>100</v>
      </c>
      <c r="AJ326" s="231" t="s">
        <v>24589</v>
      </c>
      <c r="AM326" s="214"/>
      <c r="AQ326" s="167" t="s">
        <v>760</v>
      </c>
      <c r="AU326" s="412"/>
      <c r="AV326" s="412"/>
      <c r="AW326" s="412"/>
      <c r="AX326" s="412"/>
      <c r="AY326" s="412"/>
      <c r="AZ326" s="412"/>
      <c r="BA326" s="412"/>
      <c r="BB326" s="412"/>
      <c r="BC326" s="412"/>
      <c r="BD326" s="412"/>
      <c r="BE326" s="412"/>
      <c r="BF326" s="412"/>
      <c r="BG326" s="412"/>
      <c r="BH326" s="412"/>
      <c r="BI326" s="412"/>
      <c r="BJ326" s="412"/>
      <c r="BK326" s="412"/>
      <c r="BL326" s="412"/>
      <c r="BM326" s="412"/>
      <c r="BN326" s="412"/>
      <c r="BO326" s="412"/>
      <c r="BP326" s="412"/>
      <c r="BQ326" s="412"/>
      <c r="BR326" s="412"/>
      <c r="BS326" s="412"/>
      <c r="BT326" s="412"/>
      <c r="BU326" s="412"/>
      <c r="BV326" s="412"/>
      <c r="BW326" s="412"/>
      <c r="BX326" s="412"/>
      <c r="BY326" s="412"/>
      <c r="BZ326" s="412"/>
      <c r="CA326" s="412"/>
      <c r="CB326" s="412"/>
      <c r="CC326" s="412"/>
      <c r="CD326" s="412"/>
      <c r="CE326" s="412"/>
      <c r="CF326" s="412"/>
      <c r="CG326" s="412"/>
      <c r="CH326" s="412"/>
      <c r="CI326" s="412"/>
      <c r="CJ326" s="412"/>
      <c r="CK326" s="412"/>
      <c r="CL326" s="412"/>
      <c r="CM326" s="412"/>
      <c r="CN326" s="412"/>
      <c r="CO326" s="412"/>
      <c r="CP326" s="412"/>
      <c r="CQ326" s="412"/>
      <c r="CR326" s="412"/>
      <c r="CS326" s="412"/>
      <c r="CT326" s="412"/>
      <c r="CU326" s="412"/>
      <c r="CV326" s="412"/>
      <c r="CW326" s="412"/>
      <c r="CX326" s="412"/>
      <c r="CY326" s="412"/>
      <c r="CZ326" s="412"/>
      <c r="DA326" s="412"/>
      <c r="DB326" s="412"/>
      <c r="DC326" s="412"/>
      <c r="DD326" s="412"/>
      <c r="DE326" s="412"/>
      <c r="DF326" s="412"/>
      <c r="DG326" s="412"/>
      <c r="DH326" s="412"/>
      <c r="DI326" s="412"/>
      <c r="DJ326" s="412"/>
      <c r="DK326" s="412"/>
      <c r="DL326" s="412"/>
      <c r="DM326" s="412"/>
      <c r="DN326" s="412"/>
      <c r="DO326" s="412"/>
      <c r="DP326" s="412"/>
      <c r="DQ326" s="412"/>
      <c r="DR326" s="412"/>
      <c r="DS326" s="412"/>
      <c r="DT326" s="412"/>
      <c r="DU326" s="412"/>
      <c r="DV326" s="412"/>
      <c r="DW326" s="412"/>
      <c r="DX326" s="412"/>
      <c r="DY326" s="412"/>
      <c r="DZ326" s="412"/>
      <c r="EA326" s="412"/>
      <c r="EB326" s="412"/>
      <c r="EC326" s="412"/>
      <c r="ED326" s="412"/>
      <c r="EE326" s="412"/>
      <c r="EF326" s="412"/>
      <c r="EG326" s="412"/>
      <c r="EH326" s="412"/>
      <c r="EI326" s="412"/>
      <c r="EJ326" s="412"/>
      <c r="EK326" s="412"/>
      <c r="EL326" s="412"/>
      <c r="EM326" s="412"/>
      <c r="EN326" s="412"/>
      <c r="EO326" s="412"/>
      <c r="EP326" s="412"/>
      <c r="EQ326" s="412"/>
      <c r="ER326" s="412"/>
      <c r="ES326" s="412"/>
      <c r="ET326" s="412"/>
      <c r="EU326" s="412"/>
      <c r="EV326" s="412"/>
      <c r="EW326" s="412"/>
      <c r="EX326" s="412"/>
      <c r="EY326" s="412"/>
      <c r="EZ326" s="412"/>
      <c r="FA326" s="412"/>
      <c r="FB326" s="412"/>
      <c r="FC326" s="412"/>
      <c r="FD326" s="412"/>
      <c r="FE326" s="412"/>
      <c r="FF326" s="412"/>
      <c r="FG326" s="412"/>
      <c r="FH326" s="412"/>
      <c r="FI326" s="412"/>
      <c r="FJ326" s="412"/>
      <c r="FK326" s="412"/>
      <c r="FL326" s="412"/>
      <c r="FM326" s="412"/>
      <c r="FN326" s="412"/>
      <c r="FO326" s="412"/>
      <c r="FP326" s="412"/>
      <c r="FQ326" s="412"/>
      <c r="FR326" s="412"/>
      <c r="FS326" s="412"/>
      <c r="FT326" s="412"/>
      <c r="FU326" s="412"/>
      <c r="FV326" s="412"/>
      <c r="FW326" s="412"/>
      <c r="FX326" s="412"/>
      <c r="FY326" s="412"/>
      <c r="FZ326" s="412"/>
      <c r="GA326" s="412"/>
      <c r="GB326" s="412"/>
      <c r="GC326" s="412"/>
      <c r="GD326" s="412"/>
      <c r="GE326" s="412"/>
      <c r="GF326" s="412"/>
      <c r="GG326" s="412"/>
      <c r="GH326" s="412"/>
      <c r="GI326" s="412"/>
      <c r="GJ326" s="412"/>
      <c r="GK326" s="412"/>
      <c r="GL326" s="412"/>
      <c r="GM326" s="412"/>
      <c r="GN326" s="412"/>
      <c r="GO326" s="412"/>
      <c r="GP326" s="412"/>
      <c r="GQ326" s="412"/>
      <c r="GR326" s="412"/>
      <c r="GS326" s="412"/>
      <c r="GT326" s="412"/>
      <c r="GU326" s="412"/>
      <c r="GV326" s="412"/>
      <c r="GW326" s="412"/>
      <c r="GX326" s="412"/>
      <c r="GY326" s="412"/>
      <c r="GZ326" s="412"/>
      <c r="HA326" s="412"/>
      <c r="HB326" s="412"/>
      <c r="HC326" s="412"/>
      <c r="HD326" s="412"/>
      <c r="HE326" s="412"/>
      <c r="HF326" s="412"/>
      <c r="HG326" s="412"/>
      <c r="HH326" s="412"/>
      <c r="HI326" s="412"/>
      <c r="HJ326" s="412"/>
      <c r="HK326" s="412"/>
      <c r="HL326" s="412"/>
      <c r="HM326" s="412"/>
      <c r="HN326" s="412"/>
      <c r="HO326" s="412"/>
      <c r="HP326" s="412"/>
      <c r="HQ326" s="412"/>
      <c r="HR326" s="412"/>
      <c r="HS326" s="412"/>
      <c r="HT326" s="412"/>
      <c r="HU326" s="412"/>
      <c r="HV326" s="412"/>
      <c r="HW326" s="412"/>
      <c r="HX326" s="412"/>
      <c r="HY326" s="412"/>
      <c r="HZ326" s="412"/>
      <c r="IA326" s="412"/>
      <c r="IB326" s="412"/>
      <c r="IC326" s="412"/>
      <c r="ID326" s="412"/>
      <c r="IE326" s="412"/>
      <c r="IF326" s="412"/>
      <c r="IG326" s="412"/>
      <c r="IH326" s="412"/>
      <c r="II326" s="412"/>
      <c r="IJ326" s="412"/>
      <c r="IK326" s="412"/>
      <c r="IL326" s="412"/>
      <c r="IM326" s="412"/>
      <c r="IN326" s="412"/>
      <c r="IO326" s="412"/>
      <c r="IP326" s="412"/>
      <c r="IQ326" s="412"/>
      <c r="IR326" s="412"/>
      <c r="IS326" s="412"/>
      <c r="IT326" s="412"/>
      <c r="IU326" s="412"/>
      <c r="IV326" s="412"/>
      <c r="IW326" s="412"/>
      <c r="IX326" s="412"/>
      <c r="IY326" s="412"/>
      <c r="IZ326" s="412"/>
      <c r="JA326" s="412"/>
      <c r="JB326" s="412"/>
      <c r="JC326" s="412"/>
      <c r="JD326" s="412"/>
      <c r="JE326" s="412"/>
      <c r="JF326" s="412"/>
      <c r="JG326" s="412"/>
      <c r="JH326" s="412"/>
      <c r="JI326" s="412"/>
      <c r="JJ326" s="412"/>
      <c r="JK326" s="412"/>
      <c r="JL326" s="412"/>
      <c r="JM326" s="412"/>
      <c r="JN326" s="412"/>
      <c r="JO326" s="412"/>
      <c r="JP326" s="412"/>
      <c r="JQ326" s="412"/>
      <c r="JR326" s="412"/>
      <c r="JS326" s="412"/>
      <c r="JT326" s="412"/>
      <c r="JU326" s="412"/>
      <c r="JV326" s="412"/>
      <c r="JW326" s="412"/>
      <c r="JX326" s="412"/>
      <c r="JY326" s="412"/>
      <c r="JZ326" s="412"/>
      <c r="KA326" s="412"/>
      <c r="KB326" s="412"/>
      <c r="KC326" s="412"/>
      <c r="KD326" s="412"/>
      <c r="KE326" s="412"/>
      <c r="KF326" s="412"/>
      <c r="KG326" s="412"/>
      <c r="KH326" s="412"/>
      <c r="KI326" s="412"/>
      <c r="KJ326" s="412"/>
      <c r="KK326" s="412"/>
      <c r="KL326" s="412"/>
      <c r="KM326" s="412"/>
      <c r="KN326" s="412"/>
      <c r="KO326" s="412"/>
      <c r="KP326" s="412"/>
      <c r="KQ326" s="412"/>
      <c r="KR326" s="412"/>
      <c r="KS326" s="412"/>
      <c r="KT326" s="412"/>
      <c r="KU326" s="412"/>
      <c r="KV326" s="412"/>
      <c r="KW326" s="412"/>
      <c r="KX326" s="412"/>
      <c r="KY326" s="412"/>
      <c r="KZ326" s="412"/>
      <c r="LA326" s="412"/>
      <c r="LB326" s="412"/>
      <c r="LC326" s="412"/>
      <c r="LD326" s="412"/>
      <c r="LE326" s="412"/>
      <c r="LF326" s="412"/>
      <c r="LG326" s="412"/>
      <c r="LH326" s="412"/>
      <c r="LI326" s="412"/>
      <c r="LJ326" s="412"/>
      <c r="LK326" s="412"/>
      <c r="LL326" s="412"/>
      <c r="LM326" s="412"/>
      <c r="LN326" s="412"/>
      <c r="LO326" s="412"/>
      <c r="LP326" s="412"/>
      <c r="LQ326" s="412"/>
      <c r="LR326" s="412"/>
      <c r="LS326" s="412"/>
      <c r="LT326" s="412"/>
      <c r="LU326" s="412"/>
      <c r="LV326" s="412"/>
      <c r="LW326" s="412"/>
      <c r="LX326" s="412"/>
      <c r="LY326" s="412"/>
      <c r="LZ326" s="412"/>
      <c r="MA326" s="412"/>
      <c r="MB326" s="412"/>
      <c r="MC326" s="412"/>
      <c r="MD326" s="412"/>
      <c r="ME326" s="412"/>
      <c r="MF326" s="412"/>
      <c r="MG326" s="412"/>
      <c r="MH326" s="412"/>
      <c r="MI326" s="412"/>
      <c r="MJ326" s="412"/>
      <c r="MK326" s="412"/>
      <c r="ML326" s="412"/>
      <c r="MM326" s="412"/>
      <c r="MN326" s="412"/>
      <c r="MO326" s="412"/>
      <c r="MP326" s="412"/>
      <c r="MQ326" s="412"/>
      <c r="MR326" s="412"/>
      <c r="MS326" s="412"/>
      <c r="MT326" s="412"/>
      <c r="MU326" s="412"/>
      <c r="MV326" s="412"/>
      <c r="MW326" s="412"/>
      <c r="MX326" s="412"/>
      <c r="MY326" s="412"/>
      <c r="MZ326" s="412"/>
      <c r="NA326" s="412"/>
      <c r="NB326" s="412"/>
      <c r="NC326" s="412"/>
      <c r="ND326" s="412"/>
      <c r="NE326" s="412"/>
      <c r="NF326" s="412"/>
      <c r="NG326" s="412"/>
      <c r="NH326" s="412"/>
      <c r="NI326" s="412"/>
      <c r="NJ326" s="412"/>
      <c r="NK326" s="412"/>
      <c r="NL326" s="412"/>
      <c r="NM326" s="412"/>
      <c r="NN326" s="412"/>
      <c r="NO326" s="412"/>
      <c r="NP326" s="412"/>
      <c r="NQ326" s="412"/>
      <c r="NR326" s="412"/>
      <c r="NS326" s="412"/>
      <c r="NT326" s="412"/>
      <c r="NU326" s="412"/>
      <c r="NV326" s="412"/>
      <c r="NW326" s="412"/>
      <c r="NX326" s="412"/>
      <c r="NY326" s="412"/>
      <c r="NZ326" s="412"/>
      <c r="OA326" s="412"/>
      <c r="OB326" s="412"/>
      <c r="OC326" s="412"/>
      <c r="OD326" s="412"/>
      <c r="OE326" s="412"/>
      <c r="OF326" s="412"/>
      <c r="OG326" s="412"/>
      <c r="OH326" s="412"/>
      <c r="OI326" s="412"/>
      <c r="OJ326" s="412"/>
      <c r="OK326" s="412"/>
      <c r="OL326" s="412"/>
      <c r="OM326" s="412"/>
      <c r="ON326" s="412"/>
      <c r="OO326" s="412"/>
      <c r="OP326" s="412"/>
      <c r="OQ326" s="412"/>
      <c r="OR326" s="412"/>
      <c r="OS326" s="412"/>
      <c r="OT326" s="412"/>
      <c r="OU326" s="412"/>
      <c r="OV326" s="412"/>
      <c r="OW326" s="412"/>
      <c r="OX326" s="412"/>
      <c r="OY326" s="412"/>
      <c r="OZ326" s="412"/>
      <c r="PA326" s="412"/>
      <c r="PB326" s="412"/>
      <c r="PC326" s="412"/>
      <c r="PD326" s="412"/>
      <c r="PE326" s="412"/>
      <c r="PF326" s="412"/>
      <c r="PG326" s="412"/>
      <c r="PH326" s="412"/>
      <c r="PI326" s="412"/>
      <c r="PJ326" s="412"/>
      <c r="PK326" s="412"/>
      <c r="PL326" s="412"/>
      <c r="PM326" s="412"/>
      <c r="PN326" s="412"/>
      <c r="PO326" s="412"/>
      <c r="PP326" s="412"/>
      <c r="PQ326" s="412"/>
      <c r="PR326" s="412"/>
      <c r="PS326" s="412"/>
      <c r="PT326" s="412"/>
      <c r="PU326" s="412"/>
      <c r="PV326" s="412"/>
      <c r="PW326" s="412"/>
      <c r="PX326" s="412"/>
      <c r="PY326" s="412"/>
      <c r="PZ326" s="412"/>
      <c r="QA326" s="412"/>
      <c r="QB326" s="412"/>
      <c r="QC326" s="412"/>
      <c r="QD326" s="412"/>
      <c r="QE326" s="412"/>
      <c r="QF326" s="412"/>
      <c r="QG326" s="412"/>
      <c r="QH326" s="412"/>
      <c r="QI326" s="412"/>
      <c r="QJ326" s="412"/>
      <c r="QK326" s="412"/>
      <c r="QL326" s="412"/>
      <c r="QM326" s="412"/>
      <c r="QN326" s="412"/>
      <c r="QO326" s="412"/>
      <c r="QP326" s="412"/>
      <c r="QQ326" s="412"/>
      <c r="QR326" s="412"/>
      <c r="QS326" s="412"/>
      <c r="QT326" s="412"/>
      <c r="QU326" s="412"/>
      <c r="QV326" s="412"/>
      <c r="QW326" s="412"/>
      <c r="QX326" s="412"/>
      <c r="QY326" s="412"/>
      <c r="QZ326" s="412"/>
      <c r="RA326" s="412"/>
      <c r="RB326" s="412"/>
      <c r="RC326" s="412"/>
      <c r="RD326" s="412"/>
      <c r="RE326" s="412"/>
      <c r="RF326" s="412"/>
      <c r="RG326" s="412"/>
      <c r="RH326" s="412"/>
      <c r="RI326" s="412"/>
      <c r="RJ326" s="412"/>
      <c r="RK326" s="412"/>
      <c r="RL326" s="412"/>
      <c r="RM326" s="412"/>
      <c r="RN326" s="412"/>
      <c r="RO326" s="412"/>
      <c r="RP326" s="412"/>
      <c r="RQ326" s="412"/>
      <c r="RR326" s="412"/>
      <c r="RS326" s="412"/>
      <c r="RT326" s="412"/>
      <c r="RU326" s="412"/>
      <c r="RV326" s="412"/>
      <c r="RW326" s="412"/>
      <c r="RX326" s="412"/>
      <c r="RY326" s="412"/>
      <c r="RZ326" s="412"/>
      <c r="SA326" s="412"/>
      <c r="SB326" s="412"/>
      <c r="SC326" s="412"/>
      <c r="SD326" s="412"/>
      <c r="SE326" s="412"/>
      <c r="SF326" s="412"/>
      <c r="SG326" s="412"/>
      <c r="SH326" s="412"/>
      <c r="SI326" s="412"/>
      <c r="SJ326" s="412"/>
      <c r="SK326" s="412"/>
      <c r="SL326" s="412"/>
      <c r="SM326" s="412"/>
      <c r="SN326" s="412"/>
      <c r="SO326" s="412"/>
      <c r="SP326" s="412"/>
      <c r="SQ326" s="412"/>
      <c r="SR326" s="412"/>
      <c r="SS326" s="412"/>
      <c r="ST326" s="412"/>
      <c r="SU326" s="412"/>
      <c r="SV326" s="412"/>
      <c r="SW326" s="412"/>
      <c r="SX326" s="412"/>
      <c r="SY326" s="412"/>
      <c r="SZ326" s="412"/>
      <c r="TA326" s="412"/>
      <c r="TB326" s="412"/>
      <c r="TC326" s="412"/>
      <c r="TD326" s="412"/>
      <c r="TE326" s="412"/>
      <c r="TF326" s="412"/>
      <c r="TG326" s="412"/>
      <c r="TH326" s="412"/>
      <c r="TI326" s="412"/>
      <c r="TJ326" s="412"/>
      <c r="TK326" s="412"/>
      <c r="TL326" s="412"/>
      <c r="TM326" s="412"/>
      <c r="TN326" s="412"/>
      <c r="TO326" s="412"/>
      <c r="TP326" s="412"/>
      <c r="TQ326" s="412"/>
      <c r="TR326" s="412"/>
      <c r="TS326" s="412"/>
      <c r="TT326" s="412"/>
      <c r="TU326" s="412"/>
      <c r="TV326" s="412"/>
      <c r="TW326" s="412"/>
      <c r="TX326" s="412"/>
      <c r="TY326" s="412"/>
      <c r="TZ326" s="412"/>
      <c r="UA326" s="412"/>
      <c r="UB326" s="412"/>
      <c r="UC326" s="412"/>
      <c r="UD326" s="412"/>
      <c r="UE326" s="412"/>
      <c r="UF326" s="412"/>
      <c r="UG326" s="412"/>
      <c r="UH326" s="412"/>
      <c r="UI326" s="412"/>
      <c r="UJ326" s="412"/>
      <c r="UK326" s="412"/>
      <c r="UL326" s="412"/>
      <c r="UM326" s="412"/>
      <c r="UN326" s="412"/>
      <c r="UO326" s="412"/>
      <c r="UP326" s="412"/>
      <c r="UQ326" s="412"/>
      <c r="UR326" s="412"/>
      <c r="US326" s="412"/>
      <c r="UT326" s="412"/>
      <c r="UU326" s="412"/>
      <c r="UV326" s="412"/>
      <c r="UW326" s="412"/>
      <c r="UX326" s="412"/>
      <c r="UY326" s="412"/>
      <c r="UZ326" s="412"/>
      <c r="VA326" s="412"/>
      <c r="VB326" s="412"/>
      <c r="VC326" s="412"/>
      <c r="VD326" s="412"/>
      <c r="VE326" s="412"/>
      <c r="VF326" s="412"/>
      <c r="VG326" s="412"/>
      <c r="VH326" s="412"/>
      <c r="VI326" s="412"/>
      <c r="VJ326" s="412"/>
      <c r="VK326" s="412"/>
      <c r="VL326" s="412"/>
      <c r="VM326" s="412"/>
      <c r="VN326" s="412"/>
      <c r="VO326" s="412"/>
      <c r="VP326" s="412"/>
      <c r="VQ326" s="412"/>
      <c r="VR326" s="412"/>
      <c r="VS326" s="412"/>
      <c r="VT326" s="412"/>
      <c r="VU326" s="412"/>
      <c r="VV326" s="412"/>
      <c r="VW326" s="412"/>
      <c r="VX326" s="412"/>
      <c r="VY326" s="412"/>
      <c r="VZ326" s="412"/>
      <c r="WA326" s="412"/>
      <c r="WB326" s="412"/>
      <c r="WC326" s="412"/>
      <c r="WD326" s="412"/>
      <c r="WE326" s="412"/>
      <c r="WF326" s="412"/>
      <c r="WG326" s="412"/>
      <c r="WH326" s="412"/>
      <c r="WI326" s="412"/>
      <c r="WJ326" s="412"/>
      <c r="WK326" s="412"/>
      <c r="WL326" s="412"/>
      <c r="WM326" s="412"/>
      <c r="WN326" s="412"/>
      <c r="WO326" s="412"/>
      <c r="WP326" s="412"/>
      <c r="WQ326" s="412"/>
      <c r="WR326" s="412"/>
      <c r="WS326" s="412"/>
      <c r="WT326" s="412"/>
      <c r="WU326" s="412"/>
      <c r="WV326" s="412"/>
      <c r="WW326" s="412"/>
      <c r="WX326" s="412"/>
      <c r="WY326" s="412"/>
      <c r="WZ326" s="412"/>
      <c r="XA326" s="412"/>
      <c r="XB326" s="412"/>
      <c r="XC326" s="412"/>
      <c r="XD326" s="412"/>
      <c r="XE326" s="412"/>
      <c r="XF326" s="412"/>
      <c r="XG326" s="412"/>
      <c r="XH326" s="412"/>
      <c r="XI326" s="412"/>
      <c r="XJ326" s="412"/>
      <c r="XK326" s="412"/>
      <c r="XL326" s="412"/>
      <c r="XM326" s="412"/>
      <c r="XN326" s="412"/>
      <c r="XO326" s="412"/>
      <c r="XP326" s="412"/>
      <c r="XQ326" s="412"/>
      <c r="XR326" s="412"/>
      <c r="XS326" s="412"/>
      <c r="XT326" s="412"/>
      <c r="XU326" s="412"/>
      <c r="XV326" s="412"/>
      <c r="XW326" s="412"/>
      <c r="XX326" s="412"/>
      <c r="XY326" s="412"/>
      <c r="XZ326" s="412"/>
      <c r="YA326" s="412"/>
      <c r="YB326" s="412"/>
      <c r="YC326" s="412"/>
      <c r="YD326" s="412"/>
      <c r="YE326" s="412"/>
      <c r="YF326" s="412"/>
      <c r="YG326" s="412"/>
      <c r="YH326" s="412"/>
      <c r="YI326" s="412"/>
      <c r="YJ326" s="412"/>
      <c r="YK326" s="412"/>
      <c r="YL326" s="412"/>
      <c r="YM326" s="412"/>
      <c r="YN326" s="412"/>
      <c r="YO326" s="412"/>
      <c r="YP326" s="412"/>
      <c r="YQ326" s="412"/>
      <c r="YR326" s="412"/>
      <c r="YS326" s="412"/>
      <c r="YT326" s="412"/>
      <c r="YU326" s="412"/>
      <c r="YV326" s="412"/>
      <c r="YW326" s="412"/>
      <c r="YX326" s="412"/>
      <c r="YY326" s="412"/>
      <c r="YZ326" s="412"/>
      <c r="ZA326" s="412"/>
      <c r="ZB326" s="412"/>
      <c r="ZC326" s="412"/>
      <c r="ZD326" s="412"/>
      <c r="ZE326" s="412"/>
      <c r="ZF326" s="412"/>
      <c r="ZG326" s="412"/>
      <c r="ZH326" s="412"/>
      <c r="ZI326" s="412"/>
      <c r="ZJ326" s="412"/>
      <c r="ZK326" s="412"/>
      <c r="ZL326" s="412"/>
      <c r="ZM326" s="412"/>
      <c r="ZN326" s="412"/>
      <c r="ZO326" s="412"/>
      <c r="ZP326" s="412"/>
      <c r="ZQ326" s="412"/>
      <c r="ZR326" s="412"/>
      <c r="ZS326" s="412"/>
      <c r="ZT326" s="412"/>
      <c r="ZU326" s="412"/>
      <c r="ZV326" s="412"/>
      <c r="ZW326" s="412"/>
      <c r="ZX326" s="412"/>
      <c r="ZY326" s="412"/>
      <c r="ZZ326" s="412"/>
      <c r="AAA326" s="412"/>
      <c r="AAB326" s="412"/>
      <c r="AAC326" s="412"/>
      <c r="AAD326" s="412"/>
      <c r="AAE326" s="412"/>
      <c r="AAF326" s="412"/>
      <c r="AAG326" s="412"/>
      <c r="AAH326" s="412"/>
      <c r="AAI326" s="412"/>
      <c r="AAJ326" s="412"/>
      <c r="AAK326" s="412"/>
      <c r="AAL326" s="412"/>
      <c r="AAM326" s="412"/>
      <c r="AAN326" s="412"/>
      <c r="AAO326" s="412"/>
      <c r="AAP326" s="412"/>
      <c r="AAQ326" s="412"/>
      <c r="AAR326" s="412"/>
      <c r="AAS326" s="412"/>
      <c r="AAT326" s="412"/>
      <c r="AAU326" s="412"/>
      <c r="AAV326" s="412"/>
      <c r="AAW326" s="412"/>
      <c r="AAX326" s="412"/>
      <c r="AAY326" s="412"/>
      <c r="AAZ326" s="412"/>
      <c r="ABA326" s="412"/>
      <c r="ABB326" s="412"/>
      <c r="ABC326" s="412"/>
      <c r="ABD326" s="412"/>
      <c r="ABE326" s="412"/>
      <c r="ABF326" s="412"/>
      <c r="ABG326" s="412"/>
      <c r="ABH326" s="412"/>
      <c r="ABI326" s="412"/>
      <c r="ABJ326" s="412"/>
      <c r="ABK326" s="412"/>
      <c r="ABL326" s="412"/>
      <c r="ABM326" s="412"/>
      <c r="ABN326" s="412"/>
      <c r="ABO326" s="412"/>
      <c r="ABP326" s="412"/>
      <c r="ABQ326" s="412"/>
      <c r="ABR326" s="412"/>
      <c r="ABS326" s="412"/>
      <c r="ABT326" s="412"/>
      <c r="ABU326" s="412"/>
      <c r="ABV326" s="412"/>
      <c r="ABW326" s="412"/>
      <c r="ABX326" s="412"/>
      <c r="ABY326" s="412"/>
      <c r="ABZ326" s="412"/>
      <c r="ACA326" s="412"/>
      <c r="ACB326" s="412"/>
      <c r="ACC326" s="412"/>
      <c r="ACD326" s="412"/>
      <c r="ACE326" s="412"/>
      <c r="ACF326" s="412"/>
      <c r="ACG326" s="412"/>
      <c r="ACH326" s="412"/>
      <c r="ACI326" s="412"/>
      <c r="ACJ326" s="412"/>
      <c r="ACK326" s="412"/>
      <c r="ACL326" s="412"/>
      <c r="ACM326" s="412"/>
      <c r="ACN326" s="412"/>
      <c r="ACO326" s="412"/>
      <c r="ACP326" s="412"/>
      <c r="ACQ326" s="412"/>
      <c r="ACR326" s="412"/>
      <c r="ACS326" s="412"/>
      <c r="ACT326" s="412"/>
      <c r="ACU326" s="412"/>
      <c r="ACV326" s="412"/>
      <c r="ACW326" s="412"/>
      <c r="ACX326" s="412"/>
      <c r="ACY326" s="412"/>
      <c r="ACZ326" s="412"/>
      <c r="ADA326" s="412"/>
      <c r="ADB326" s="412"/>
      <c r="ADC326" s="412"/>
      <c r="ADD326" s="412"/>
      <c r="ADE326" s="412"/>
      <c r="ADF326" s="412"/>
      <c r="ADG326" s="412"/>
      <c r="ADH326" s="412"/>
      <c r="ADI326" s="412"/>
      <c r="ADJ326" s="412"/>
      <c r="ADK326" s="412"/>
      <c r="ADL326" s="412"/>
      <c r="ADM326" s="412"/>
      <c r="ADN326" s="412"/>
      <c r="ADO326" s="412"/>
      <c r="ADP326" s="412"/>
      <c r="ADQ326" s="412"/>
      <c r="ADR326" s="412"/>
      <c r="ADS326" s="412"/>
      <c r="ADT326" s="412"/>
      <c r="ADU326" s="412"/>
      <c r="ADV326" s="412"/>
      <c r="ADW326" s="412"/>
      <c r="ADX326" s="412"/>
      <c r="ADY326" s="412"/>
      <c r="ADZ326" s="412"/>
      <c r="AEA326" s="412"/>
      <c r="AEB326" s="412"/>
      <c r="AEC326" s="412"/>
      <c r="AED326" s="412"/>
      <c r="AEE326" s="412"/>
      <c r="AEF326" s="412"/>
      <c r="AEG326" s="412"/>
      <c r="AEH326" s="412"/>
      <c r="AEI326" s="412"/>
      <c r="AEJ326" s="412"/>
      <c r="AEK326" s="412"/>
      <c r="AEL326" s="412"/>
      <c r="AEM326" s="412"/>
      <c r="AEN326" s="412"/>
      <c r="AEO326" s="412"/>
      <c r="AEP326" s="412"/>
      <c r="AEQ326" s="412"/>
      <c r="AER326" s="412"/>
      <c r="AES326" s="412"/>
      <c r="AET326" s="412"/>
      <c r="AEU326" s="412"/>
      <c r="AEV326" s="412"/>
      <c r="AEW326" s="412"/>
      <c r="AEX326" s="412"/>
      <c r="AEY326" s="412"/>
      <c r="AEZ326" s="412"/>
      <c r="AFA326" s="412"/>
      <c r="AFB326" s="412"/>
      <c r="AFC326" s="412"/>
      <c r="AFD326" s="412"/>
      <c r="AFE326" s="412"/>
      <c r="AFF326" s="412"/>
      <c r="AFG326" s="412"/>
      <c r="AFH326" s="412"/>
      <c r="AFI326" s="412"/>
      <c r="AFJ326" s="412"/>
      <c r="AFK326" s="412"/>
      <c r="AFL326" s="412"/>
      <c r="AFM326" s="412"/>
      <c r="AFN326" s="412"/>
      <c r="AFO326" s="412"/>
      <c r="AFP326" s="412"/>
      <c r="AFQ326" s="412"/>
      <c r="AFR326" s="412"/>
      <c r="AFS326" s="412"/>
      <c r="AFT326" s="412"/>
      <c r="AFU326" s="412"/>
      <c r="AFV326" s="412"/>
      <c r="AFW326" s="412"/>
      <c r="AFX326" s="412"/>
      <c r="AFY326" s="412"/>
      <c r="AFZ326" s="412"/>
      <c r="AGA326" s="412"/>
      <c r="AGB326" s="412"/>
      <c r="AGC326" s="412"/>
      <c r="AGD326" s="412"/>
      <c r="AGE326" s="412"/>
      <c r="AGF326" s="412"/>
      <c r="AGG326" s="412"/>
      <c r="AGH326" s="412"/>
      <c r="AGI326" s="412"/>
      <c r="AGJ326" s="412"/>
      <c r="AGK326" s="412"/>
      <c r="AGL326" s="412"/>
      <c r="AGM326" s="412"/>
      <c r="AGN326" s="412"/>
      <c r="AGO326" s="412"/>
      <c r="AGP326" s="412"/>
      <c r="AGQ326" s="412"/>
      <c r="AGR326" s="412"/>
      <c r="AGS326" s="412"/>
      <c r="AGT326" s="412"/>
      <c r="AGU326" s="412"/>
      <c r="AGV326" s="412"/>
      <c r="AGW326" s="412"/>
      <c r="AGX326" s="412"/>
      <c r="AGY326" s="412"/>
      <c r="AGZ326" s="412"/>
      <c r="AHA326" s="412"/>
      <c r="AHB326" s="412"/>
      <c r="AHC326" s="412"/>
      <c r="AHD326" s="412"/>
      <c r="AHE326" s="412"/>
      <c r="AHF326" s="412"/>
      <c r="AHG326" s="412"/>
      <c r="AHH326" s="412"/>
      <c r="AHI326" s="412"/>
      <c r="AHJ326" s="412"/>
      <c r="AHK326" s="412"/>
      <c r="AHL326" s="412"/>
      <c r="AHM326" s="412"/>
      <c r="AHN326" s="412"/>
      <c r="AHO326" s="412"/>
      <c r="AHP326" s="412"/>
      <c r="AHQ326" s="412"/>
      <c r="AHR326" s="412"/>
      <c r="AHS326" s="412"/>
      <c r="AHT326" s="412"/>
      <c r="AHU326" s="412"/>
      <c r="AHV326" s="412"/>
      <c r="AHW326" s="412"/>
      <c r="AHX326" s="412"/>
      <c r="AHY326" s="412"/>
      <c r="AHZ326" s="412"/>
      <c r="AIA326" s="412"/>
      <c r="AIB326" s="412"/>
      <c r="AIC326" s="412"/>
      <c r="AID326" s="412"/>
      <c r="AIE326" s="412"/>
      <c r="AIF326" s="412"/>
      <c r="AIG326" s="412"/>
      <c r="AIH326" s="412"/>
      <c r="AII326" s="412"/>
      <c r="AIJ326" s="412"/>
      <c r="AIK326" s="412"/>
      <c r="AIL326" s="412"/>
      <c r="AIM326" s="412"/>
      <c r="AIN326" s="412"/>
      <c r="AIO326" s="412"/>
      <c r="AIP326" s="412"/>
      <c r="AIQ326" s="412"/>
      <c r="AIR326" s="412"/>
      <c r="AIS326" s="412"/>
      <c r="AIT326" s="412"/>
      <c r="AIU326" s="412"/>
      <c r="AIV326" s="412"/>
      <c r="AIW326" s="412"/>
      <c r="AIX326" s="412"/>
      <c r="AIY326" s="412"/>
      <c r="AIZ326" s="412"/>
      <c r="AJA326" s="412"/>
      <c r="AJB326" s="412"/>
      <c r="AJC326" s="412"/>
      <c r="AJD326" s="412"/>
      <c r="AJE326" s="412"/>
      <c r="AJF326" s="412"/>
      <c r="AJG326" s="412"/>
      <c r="AJH326" s="412"/>
      <c r="AJI326" s="412"/>
      <c r="AJJ326" s="412"/>
      <c r="AJK326" s="412"/>
      <c r="AJL326" s="412"/>
      <c r="AJM326" s="412"/>
      <c r="AJN326" s="412"/>
      <c r="AJO326" s="412"/>
      <c r="AJP326" s="412"/>
      <c r="AJQ326" s="412"/>
      <c r="AJR326" s="412"/>
      <c r="AJS326" s="412"/>
      <c r="AJT326" s="412"/>
      <c r="AJU326" s="412"/>
      <c r="AJV326" s="412"/>
      <c r="AJW326" s="412"/>
      <c r="AJX326" s="412"/>
      <c r="AJY326" s="412"/>
      <c r="AJZ326" s="412"/>
      <c r="AKA326" s="412"/>
      <c r="AKB326" s="412"/>
      <c r="AKC326" s="412"/>
      <c r="AKD326" s="412"/>
      <c r="AKE326" s="412"/>
      <c r="AKF326" s="412"/>
      <c r="AKG326" s="412"/>
      <c r="AKH326" s="412"/>
      <c r="AKI326" s="412"/>
      <c r="AKJ326" s="412"/>
      <c r="AKK326" s="412"/>
      <c r="AKL326" s="412"/>
      <c r="AKM326" s="412"/>
      <c r="AKN326" s="412"/>
      <c r="AKO326" s="412"/>
      <c r="AKP326" s="412"/>
      <c r="AKQ326" s="412"/>
      <c r="AKR326" s="412"/>
      <c r="AKS326" s="412"/>
      <c r="AKT326" s="412"/>
      <c r="AKU326" s="412"/>
      <c r="AKV326" s="412"/>
      <c r="AKW326" s="412"/>
      <c r="AKX326" s="412"/>
      <c r="AKY326" s="412"/>
      <c r="AKZ326" s="412"/>
      <c r="ALA326" s="412"/>
      <c r="ALB326" s="412"/>
      <c r="ALC326" s="412"/>
      <c r="ALD326" s="412"/>
      <c r="ALE326" s="412"/>
      <c r="ALF326" s="412"/>
      <c r="ALG326" s="412"/>
      <c r="ALH326" s="412"/>
      <c r="ALI326" s="412"/>
      <c r="ALJ326" s="412"/>
      <c r="ALK326" s="412"/>
      <c r="ALL326" s="412"/>
      <c r="ALM326" s="412"/>
      <c r="ALN326" s="412"/>
      <c r="ALO326" s="412"/>
      <c r="ALP326" s="412"/>
      <c r="ALQ326" s="412"/>
      <c r="ALR326" s="412"/>
      <c r="ALS326" s="412"/>
      <c r="ALT326" s="412"/>
      <c r="ALU326" s="412"/>
      <c r="ALV326" s="412"/>
      <c r="ALW326" s="412"/>
      <c r="ALX326" s="412"/>
      <c r="ALY326" s="412"/>
      <c r="ALZ326" s="412"/>
      <c r="AMA326" s="412"/>
      <c r="AMB326" s="412"/>
      <c r="AMC326" s="412"/>
      <c r="AMD326" s="412"/>
      <c r="AME326" s="412"/>
      <c r="AMF326" s="412"/>
      <c r="AMG326" s="412"/>
      <c r="AMH326" s="412"/>
    </row>
    <row r="327" spans="1:1024" x14ac:dyDescent="0.25">
      <c r="A327" s="162" t="s">
        <v>6105</v>
      </c>
      <c r="B327" s="163">
        <v>326</v>
      </c>
      <c r="C327" s="224" t="s">
        <v>6104</v>
      </c>
      <c r="D327" s="175" t="s">
        <v>6106</v>
      </c>
      <c r="F327" s="185">
        <v>4</v>
      </c>
      <c r="H327" s="175">
        <v>4</v>
      </c>
      <c r="I327" s="319">
        <v>8.8000000000000007</v>
      </c>
      <c r="V327" s="219">
        <f t="shared" si="171"/>
        <v>100</v>
      </c>
      <c r="W327" s="219">
        <f t="shared" si="185"/>
        <v>100</v>
      </c>
      <c r="X327" s="219">
        <f t="shared" si="184"/>
        <v>100</v>
      </c>
      <c r="Y327" s="219">
        <f t="shared" si="178"/>
        <v>100</v>
      </c>
      <c r="Z327" s="219">
        <f t="shared" si="179"/>
        <v>100</v>
      </c>
      <c r="AA327" s="220">
        <f t="shared" si="182"/>
        <v>100</v>
      </c>
      <c r="AB327" s="220">
        <f t="shared" si="181"/>
        <v>100</v>
      </c>
      <c r="AC327" s="220">
        <f t="shared" si="180"/>
        <v>100</v>
      </c>
      <c r="AD327" s="416">
        <f t="shared" si="177"/>
        <v>100</v>
      </c>
      <c r="AE327" s="416">
        <f t="shared" si="183"/>
        <v>100</v>
      </c>
      <c r="AF327" s="212">
        <f t="shared" ref="AF327:AF344" si="200">IF(OR(OR(EXACT(J327,"1A"),EXACT(J327,"1B"),EXACT(J327,"1C")),K327=1),1,IF(K327=2,10,100))</f>
        <v>100</v>
      </c>
      <c r="AG327" s="212">
        <f t="shared" ref="AG327:AG344" si="201">IF(OR(EXACT(J327,"1A"),EXACT(J327,"1B"),EXACT(J327,"1C")),1,IF(J327=2,10,100))</f>
        <v>100</v>
      </c>
      <c r="AH327" s="212">
        <f t="shared" ref="AH327:AH344" si="202">IF(OR(EXACT(J327,"1A"),EXACT(J327,"1B"),EXACT(J327,"1C"),K327=1),3,100)</f>
        <v>100</v>
      </c>
      <c r="AI327" s="212">
        <f t="shared" ref="AI327:AI344" si="203">IF(OR(EXACT(J327,"1A"),EXACT(J327,"1B"),EXACT(J327,"1C")),5,100)</f>
        <v>100</v>
      </c>
      <c r="AJ327" s="231" t="s">
        <v>24983</v>
      </c>
      <c r="AM327" s="214"/>
      <c r="AQ327" s="167" t="s">
        <v>6107</v>
      </c>
      <c r="AU327" s="412"/>
      <c r="AV327" s="412"/>
      <c r="AW327" s="412"/>
      <c r="AX327" s="412"/>
      <c r="AY327" s="412"/>
      <c r="AZ327" s="412"/>
      <c r="BA327" s="412"/>
      <c r="BB327" s="412"/>
      <c r="BC327" s="412"/>
      <c r="BD327" s="412"/>
      <c r="BE327" s="412"/>
      <c r="BF327" s="412"/>
      <c r="BG327" s="412"/>
      <c r="BH327" s="412"/>
      <c r="BI327" s="412"/>
      <c r="BJ327" s="412"/>
      <c r="BK327" s="412"/>
      <c r="BL327" s="412"/>
      <c r="BM327" s="412"/>
      <c r="BN327" s="412"/>
      <c r="BO327" s="412"/>
      <c r="BP327" s="412"/>
      <c r="BQ327" s="412"/>
      <c r="BR327" s="412"/>
      <c r="BS327" s="412"/>
      <c r="BT327" s="412"/>
      <c r="BU327" s="412"/>
      <c r="BV327" s="412"/>
      <c r="BW327" s="412"/>
      <c r="BX327" s="412"/>
      <c r="BY327" s="412"/>
      <c r="BZ327" s="412"/>
      <c r="CA327" s="412"/>
      <c r="CB327" s="412"/>
      <c r="CC327" s="412"/>
      <c r="CD327" s="412"/>
      <c r="CE327" s="412"/>
      <c r="CF327" s="412"/>
      <c r="CG327" s="412"/>
      <c r="CH327" s="412"/>
      <c r="CI327" s="412"/>
      <c r="CJ327" s="412"/>
      <c r="CK327" s="412"/>
      <c r="CL327" s="412"/>
      <c r="CM327" s="412"/>
      <c r="CN327" s="412"/>
      <c r="CO327" s="412"/>
      <c r="CP327" s="412"/>
      <c r="CQ327" s="412"/>
      <c r="CR327" s="412"/>
      <c r="CS327" s="412"/>
      <c r="CT327" s="412"/>
      <c r="CU327" s="412"/>
      <c r="CV327" s="412"/>
      <c r="CW327" s="412"/>
      <c r="CX327" s="412"/>
      <c r="CY327" s="412"/>
      <c r="CZ327" s="412"/>
      <c r="DA327" s="412"/>
      <c r="DB327" s="412"/>
      <c r="DC327" s="412"/>
      <c r="DD327" s="412"/>
      <c r="DE327" s="412"/>
      <c r="DF327" s="412"/>
      <c r="DG327" s="412"/>
      <c r="DH327" s="412"/>
      <c r="DI327" s="412"/>
      <c r="DJ327" s="412"/>
      <c r="DK327" s="412"/>
      <c r="DL327" s="412"/>
      <c r="DM327" s="412"/>
      <c r="DN327" s="412"/>
      <c r="DO327" s="412"/>
      <c r="DP327" s="412"/>
      <c r="DQ327" s="412"/>
      <c r="DR327" s="412"/>
      <c r="DS327" s="412"/>
      <c r="DT327" s="412"/>
      <c r="DU327" s="412"/>
      <c r="DV327" s="412"/>
      <c r="DW327" s="412"/>
      <c r="DX327" s="412"/>
      <c r="DY327" s="412"/>
      <c r="DZ327" s="412"/>
      <c r="EA327" s="412"/>
      <c r="EB327" s="412"/>
      <c r="EC327" s="412"/>
      <c r="ED327" s="412"/>
      <c r="EE327" s="412"/>
      <c r="EF327" s="412"/>
      <c r="EG327" s="412"/>
      <c r="EH327" s="412"/>
      <c r="EI327" s="412"/>
      <c r="EJ327" s="412"/>
      <c r="EK327" s="412"/>
      <c r="EL327" s="412"/>
      <c r="EM327" s="412"/>
      <c r="EN327" s="412"/>
      <c r="EO327" s="412"/>
      <c r="EP327" s="412"/>
      <c r="EQ327" s="412"/>
      <c r="ER327" s="412"/>
      <c r="ES327" s="412"/>
      <c r="ET327" s="412"/>
      <c r="EU327" s="412"/>
      <c r="EV327" s="412"/>
      <c r="EW327" s="412"/>
      <c r="EX327" s="412"/>
      <c r="EY327" s="412"/>
      <c r="EZ327" s="412"/>
      <c r="FA327" s="412"/>
      <c r="FB327" s="412"/>
      <c r="FC327" s="412"/>
      <c r="FD327" s="412"/>
      <c r="FE327" s="412"/>
      <c r="FF327" s="412"/>
      <c r="FG327" s="412"/>
      <c r="FH327" s="412"/>
      <c r="FI327" s="412"/>
      <c r="FJ327" s="412"/>
      <c r="FK327" s="412"/>
      <c r="FL327" s="412"/>
      <c r="FM327" s="412"/>
      <c r="FN327" s="412"/>
      <c r="FO327" s="412"/>
      <c r="FP327" s="412"/>
      <c r="FQ327" s="412"/>
      <c r="FR327" s="412"/>
      <c r="FS327" s="412"/>
      <c r="FT327" s="412"/>
      <c r="FU327" s="412"/>
      <c r="FV327" s="412"/>
      <c r="FW327" s="412"/>
      <c r="FX327" s="412"/>
      <c r="FY327" s="412"/>
      <c r="FZ327" s="412"/>
      <c r="GA327" s="412"/>
      <c r="GB327" s="412"/>
      <c r="GC327" s="412"/>
      <c r="GD327" s="412"/>
      <c r="GE327" s="412"/>
      <c r="GF327" s="412"/>
      <c r="GG327" s="412"/>
      <c r="GH327" s="412"/>
      <c r="GI327" s="412"/>
      <c r="GJ327" s="412"/>
      <c r="GK327" s="412"/>
      <c r="GL327" s="412"/>
      <c r="GM327" s="412"/>
      <c r="GN327" s="412"/>
      <c r="GO327" s="412"/>
      <c r="GP327" s="412"/>
      <c r="GQ327" s="412"/>
      <c r="GR327" s="412"/>
      <c r="GS327" s="412"/>
      <c r="GT327" s="412"/>
      <c r="GU327" s="412"/>
      <c r="GV327" s="412"/>
      <c r="GW327" s="412"/>
      <c r="GX327" s="412"/>
      <c r="GY327" s="412"/>
      <c r="GZ327" s="412"/>
      <c r="HA327" s="412"/>
      <c r="HB327" s="412"/>
      <c r="HC327" s="412"/>
      <c r="HD327" s="412"/>
      <c r="HE327" s="412"/>
      <c r="HF327" s="412"/>
      <c r="HG327" s="412"/>
      <c r="HH327" s="412"/>
      <c r="HI327" s="412"/>
      <c r="HJ327" s="412"/>
      <c r="HK327" s="412"/>
      <c r="HL327" s="412"/>
      <c r="HM327" s="412"/>
      <c r="HN327" s="412"/>
      <c r="HO327" s="412"/>
      <c r="HP327" s="412"/>
      <c r="HQ327" s="412"/>
      <c r="HR327" s="412"/>
      <c r="HS327" s="412"/>
      <c r="HT327" s="412"/>
      <c r="HU327" s="412"/>
      <c r="HV327" s="412"/>
      <c r="HW327" s="412"/>
      <c r="HX327" s="412"/>
      <c r="HY327" s="412"/>
      <c r="HZ327" s="412"/>
      <c r="IA327" s="412"/>
      <c r="IB327" s="412"/>
      <c r="IC327" s="412"/>
      <c r="ID327" s="412"/>
      <c r="IE327" s="412"/>
      <c r="IF327" s="412"/>
      <c r="IG327" s="412"/>
      <c r="IH327" s="412"/>
      <c r="II327" s="412"/>
      <c r="IJ327" s="412"/>
      <c r="IK327" s="412"/>
      <c r="IL327" s="412"/>
      <c r="IM327" s="412"/>
      <c r="IN327" s="412"/>
      <c r="IO327" s="412"/>
      <c r="IP327" s="412"/>
      <c r="IQ327" s="412"/>
      <c r="IR327" s="412"/>
      <c r="IS327" s="412"/>
      <c r="IT327" s="412"/>
      <c r="IU327" s="412"/>
      <c r="IV327" s="412"/>
      <c r="IW327" s="412"/>
      <c r="IX327" s="412"/>
      <c r="IY327" s="412"/>
      <c r="IZ327" s="412"/>
      <c r="JA327" s="412"/>
      <c r="JB327" s="412"/>
      <c r="JC327" s="412"/>
      <c r="JD327" s="412"/>
      <c r="JE327" s="412"/>
      <c r="JF327" s="412"/>
      <c r="JG327" s="412"/>
      <c r="JH327" s="412"/>
      <c r="JI327" s="412"/>
      <c r="JJ327" s="412"/>
      <c r="JK327" s="412"/>
      <c r="JL327" s="412"/>
      <c r="JM327" s="412"/>
      <c r="JN327" s="412"/>
      <c r="JO327" s="412"/>
      <c r="JP327" s="412"/>
      <c r="JQ327" s="412"/>
      <c r="JR327" s="412"/>
      <c r="JS327" s="412"/>
      <c r="JT327" s="412"/>
      <c r="JU327" s="412"/>
      <c r="JV327" s="412"/>
      <c r="JW327" s="412"/>
      <c r="JX327" s="412"/>
      <c r="JY327" s="412"/>
      <c r="JZ327" s="412"/>
      <c r="KA327" s="412"/>
      <c r="KB327" s="412"/>
      <c r="KC327" s="412"/>
      <c r="KD327" s="412"/>
      <c r="KE327" s="412"/>
      <c r="KF327" s="412"/>
      <c r="KG327" s="412"/>
      <c r="KH327" s="412"/>
      <c r="KI327" s="412"/>
      <c r="KJ327" s="412"/>
      <c r="KK327" s="412"/>
      <c r="KL327" s="412"/>
      <c r="KM327" s="412"/>
      <c r="KN327" s="412"/>
      <c r="KO327" s="412"/>
      <c r="KP327" s="412"/>
      <c r="KQ327" s="412"/>
      <c r="KR327" s="412"/>
      <c r="KS327" s="412"/>
      <c r="KT327" s="412"/>
      <c r="KU327" s="412"/>
      <c r="KV327" s="412"/>
      <c r="KW327" s="412"/>
      <c r="KX327" s="412"/>
      <c r="KY327" s="412"/>
      <c r="KZ327" s="412"/>
      <c r="LA327" s="412"/>
      <c r="LB327" s="412"/>
      <c r="LC327" s="412"/>
      <c r="LD327" s="412"/>
      <c r="LE327" s="412"/>
      <c r="LF327" s="412"/>
      <c r="LG327" s="412"/>
      <c r="LH327" s="412"/>
      <c r="LI327" s="412"/>
      <c r="LJ327" s="412"/>
      <c r="LK327" s="412"/>
      <c r="LL327" s="412"/>
      <c r="LM327" s="412"/>
      <c r="LN327" s="412"/>
      <c r="LO327" s="412"/>
      <c r="LP327" s="412"/>
      <c r="LQ327" s="412"/>
      <c r="LR327" s="412"/>
      <c r="LS327" s="412"/>
      <c r="LT327" s="412"/>
      <c r="LU327" s="412"/>
      <c r="LV327" s="412"/>
      <c r="LW327" s="412"/>
      <c r="LX327" s="412"/>
      <c r="LY327" s="412"/>
      <c r="LZ327" s="412"/>
      <c r="MA327" s="412"/>
      <c r="MB327" s="412"/>
      <c r="MC327" s="412"/>
      <c r="MD327" s="412"/>
      <c r="ME327" s="412"/>
      <c r="MF327" s="412"/>
      <c r="MG327" s="412"/>
      <c r="MH327" s="412"/>
      <c r="MI327" s="412"/>
      <c r="MJ327" s="412"/>
      <c r="MK327" s="412"/>
      <c r="ML327" s="412"/>
      <c r="MM327" s="412"/>
      <c r="MN327" s="412"/>
      <c r="MO327" s="412"/>
      <c r="MP327" s="412"/>
      <c r="MQ327" s="412"/>
      <c r="MR327" s="412"/>
      <c r="MS327" s="412"/>
      <c r="MT327" s="412"/>
      <c r="MU327" s="412"/>
      <c r="MV327" s="412"/>
      <c r="MW327" s="412"/>
      <c r="MX327" s="412"/>
      <c r="MY327" s="412"/>
      <c r="MZ327" s="412"/>
      <c r="NA327" s="412"/>
      <c r="NB327" s="412"/>
      <c r="NC327" s="412"/>
      <c r="ND327" s="412"/>
      <c r="NE327" s="412"/>
      <c r="NF327" s="412"/>
      <c r="NG327" s="412"/>
      <c r="NH327" s="412"/>
      <c r="NI327" s="412"/>
      <c r="NJ327" s="412"/>
      <c r="NK327" s="412"/>
      <c r="NL327" s="412"/>
      <c r="NM327" s="412"/>
      <c r="NN327" s="412"/>
      <c r="NO327" s="412"/>
      <c r="NP327" s="412"/>
      <c r="NQ327" s="412"/>
      <c r="NR327" s="412"/>
      <c r="NS327" s="412"/>
      <c r="NT327" s="412"/>
      <c r="NU327" s="412"/>
      <c r="NV327" s="412"/>
      <c r="NW327" s="412"/>
      <c r="NX327" s="412"/>
      <c r="NY327" s="412"/>
      <c r="NZ327" s="412"/>
      <c r="OA327" s="412"/>
      <c r="OB327" s="412"/>
      <c r="OC327" s="412"/>
      <c r="OD327" s="412"/>
      <c r="OE327" s="412"/>
      <c r="OF327" s="412"/>
      <c r="OG327" s="412"/>
      <c r="OH327" s="412"/>
      <c r="OI327" s="412"/>
      <c r="OJ327" s="412"/>
      <c r="OK327" s="412"/>
      <c r="OL327" s="412"/>
      <c r="OM327" s="412"/>
      <c r="ON327" s="412"/>
      <c r="OO327" s="412"/>
      <c r="OP327" s="412"/>
      <c r="OQ327" s="412"/>
      <c r="OR327" s="412"/>
      <c r="OS327" s="412"/>
      <c r="OT327" s="412"/>
      <c r="OU327" s="412"/>
      <c r="OV327" s="412"/>
      <c r="OW327" s="412"/>
      <c r="OX327" s="412"/>
      <c r="OY327" s="412"/>
      <c r="OZ327" s="412"/>
      <c r="PA327" s="412"/>
      <c r="PB327" s="412"/>
      <c r="PC327" s="412"/>
      <c r="PD327" s="412"/>
      <c r="PE327" s="412"/>
      <c r="PF327" s="412"/>
      <c r="PG327" s="412"/>
      <c r="PH327" s="412"/>
      <c r="PI327" s="412"/>
      <c r="PJ327" s="412"/>
      <c r="PK327" s="412"/>
      <c r="PL327" s="412"/>
      <c r="PM327" s="412"/>
      <c r="PN327" s="412"/>
      <c r="PO327" s="412"/>
      <c r="PP327" s="412"/>
      <c r="PQ327" s="412"/>
      <c r="PR327" s="412"/>
      <c r="PS327" s="412"/>
      <c r="PT327" s="412"/>
      <c r="PU327" s="412"/>
      <c r="PV327" s="412"/>
      <c r="PW327" s="412"/>
      <c r="PX327" s="412"/>
      <c r="PY327" s="412"/>
      <c r="PZ327" s="412"/>
      <c r="QA327" s="412"/>
      <c r="QB327" s="412"/>
      <c r="QC327" s="412"/>
      <c r="QD327" s="412"/>
      <c r="QE327" s="412"/>
      <c r="QF327" s="412"/>
      <c r="QG327" s="412"/>
      <c r="QH327" s="412"/>
      <c r="QI327" s="412"/>
      <c r="QJ327" s="412"/>
      <c r="QK327" s="412"/>
      <c r="QL327" s="412"/>
      <c r="QM327" s="412"/>
      <c r="QN327" s="412"/>
      <c r="QO327" s="412"/>
      <c r="QP327" s="412"/>
      <c r="QQ327" s="412"/>
      <c r="QR327" s="412"/>
      <c r="QS327" s="412"/>
      <c r="QT327" s="412"/>
      <c r="QU327" s="412"/>
      <c r="QV327" s="412"/>
      <c r="QW327" s="412"/>
      <c r="QX327" s="412"/>
      <c r="QY327" s="412"/>
      <c r="QZ327" s="412"/>
      <c r="RA327" s="412"/>
      <c r="RB327" s="412"/>
      <c r="RC327" s="412"/>
      <c r="RD327" s="412"/>
      <c r="RE327" s="412"/>
      <c r="RF327" s="412"/>
      <c r="RG327" s="412"/>
      <c r="RH327" s="412"/>
      <c r="RI327" s="412"/>
      <c r="RJ327" s="412"/>
      <c r="RK327" s="412"/>
      <c r="RL327" s="412"/>
      <c r="RM327" s="412"/>
      <c r="RN327" s="412"/>
      <c r="RO327" s="412"/>
      <c r="RP327" s="412"/>
      <c r="RQ327" s="412"/>
      <c r="RR327" s="412"/>
      <c r="RS327" s="412"/>
      <c r="RT327" s="412"/>
      <c r="RU327" s="412"/>
      <c r="RV327" s="412"/>
      <c r="RW327" s="412"/>
      <c r="RX327" s="412"/>
      <c r="RY327" s="412"/>
      <c r="RZ327" s="412"/>
      <c r="SA327" s="412"/>
      <c r="SB327" s="412"/>
      <c r="SC327" s="412"/>
      <c r="SD327" s="412"/>
      <c r="SE327" s="412"/>
      <c r="SF327" s="412"/>
      <c r="SG327" s="412"/>
      <c r="SH327" s="412"/>
      <c r="SI327" s="412"/>
      <c r="SJ327" s="412"/>
      <c r="SK327" s="412"/>
      <c r="SL327" s="412"/>
      <c r="SM327" s="412"/>
      <c r="SN327" s="412"/>
      <c r="SO327" s="412"/>
      <c r="SP327" s="412"/>
      <c r="SQ327" s="412"/>
      <c r="SR327" s="412"/>
      <c r="SS327" s="412"/>
      <c r="ST327" s="412"/>
      <c r="SU327" s="412"/>
      <c r="SV327" s="412"/>
      <c r="SW327" s="412"/>
      <c r="SX327" s="412"/>
      <c r="SY327" s="412"/>
      <c r="SZ327" s="412"/>
      <c r="TA327" s="412"/>
      <c r="TB327" s="412"/>
      <c r="TC327" s="412"/>
      <c r="TD327" s="412"/>
      <c r="TE327" s="412"/>
      <c r="TF327" s="412"/>
      <c r="TG327" s="412"/>
      <c r="TH327" s="412"/>
      <c r="TI327" s="412"/>
      <c r="TJ327" s="412"/>
      <c r="TK327" s="412"/>
      <c r="TL327" s="412"/>
      <c r="TM327" s="412"/>
      <c r="TN327" s="412"/>
      <c r="TO327" s="412"/>
      <c r="TP327" s="412"/>
      <c r="TQ327" s="412"/>
      <c r="TR327" s="412"/>
      <c r="TS327" s="412"/>
      <c r="TT327" s="412"/>
      <c r="TU327" s="412"/>
      <c r="TV327" s="412"/>
      <c r="TW327" s="412"/>
      <c r="TX327" s="412"/>
      <c r="TY327" s="412"/>
      <c r="TZ327" s="412"/>
      <c r="UA327" s="412"/>
      <c r="UB327" s="412"/>
      <c r="UC327" s="412"/>
      <c r="UD327" s="412"/>
      <c r="UE327" s="412"/>
      <c r="UF327" s="412"/>
      <c r="UG327" s="412"/>
      <c r="UH327" s="412"/>
      <c r="UI327" s="412"/>
      <c r="UJ327" s="412"/>
      <c r="UK327" s="412"/>
      <c r="UL327" s="412"/>
      <c r="UM327" s="412"/>
      <c r="UN327" s="412"/>
      <c r="UO327" s="412"/>
      <c r="UP327" s="412"/>
      <c r="UQ327" s="412"/>
      <c r="UR327" s="412"/>
      <c r="US327" s="412"/>
      <c r="UT327" s="412"/>
      <c r="UU327" s="412"/>
      <c r="UV327" s="412"/>
      <c r="UW327" s="412"/>
      <c r="UX327" s="412"/>
      <c r="UY327" s="412"/>
      <c r="UZ327" s="412"/>
      <c r="VA327" s="412"/>
      <c r="VB327" s="412"/>
      <c r="VC327" s="412"/>
      <c r="VD327" s="412"/>
      <c r="VE327" s="412"/>
      <c r="VF327" s="412"/>
      <c r="VG327" s="412"/>
      <c r="VH327" s="412"/>
      <c r="VI327" s="412"/>
      <c r="VJ327" s="412"/>
      <c r="VK327" s="412"/>
      <c r="VL327" s="412"/>
      <c r="VM327" s="412"/>
      <c r="VN327" s="412"/>
      <c r="VO327" s="412"/>
      <c r="VP327" s="412"/>
      <c r="VQ327" s="412"/>
      <c r="VR327" s="412"/>
      <c r="VS327" s="412"/>
      <c r="VT327" s="412"/>
      <c r="VU327" s="412"/>
      <c r="VV327" s="412"/>
      <c r="VW327" s="412"/>
      <c r="VX327" s="412"/>
      <c r="VY327" s="412"/>
      <c r="VZ327" s="412"/>
      <c r="WA327" s="412"/>
      <c r="WB327" s="412"/>
      <c r="WC327" s="412"/>
      <c r="WD327" s="412"/>
      <c r="WE327" s="412"/>
      <c r="WF327" s="412"/>
      <c r="WG327" s="412"/>
      <c r="WH327" s="412"/>
      <c r="WI327" s="412"/>
      <c r="WJ327" s="412"/>
      <c r="WK327" s="412"/>
      <c r="WL327" s="412"/>
      <c r="WM327" s="412"/>
      <c r="WN327" s="412"/>
      <c r="WO327" s="412"/>
      <c r="WP327" s="412"/>
      <c r="WQ327" s="412"/>
      <c r="WR327" s="412"/>
      <c r="WS327" s="412"/>
      <c r="WT327" s="412"/>
      <c r="WU327" s="412"/>
      <c r="WV327" s="412"/>
      <c r="WW327" s="412"/>
      <c r="WX327" s="412"/>
      <c r="WY327" s="412"/>
      <c r="WZ327" s="412"/>
      <c r="XA327" s="412"/>
      <c r="XB327" s="412"/>
      <c r="XC327" s="412"/>
      <c r="XD327" s="412"/>
      <c r="XE327" s="412"/>
      <c r="XF327" s="412"/>
      <c r="XG327" s="412"/>
      <c r="XH327" s="412"/>
      <c r="XI327" s="412"/>
      <c r="XJ327" s="412"/>
      <c r="XK327" s="412"/>
      <c r="XL327" s="412"/>
      <c r="XM327" s="412"/>
      <c r="XN327" s="412"/>
      <c r="XO327" s="412"/>
      <c r="XP327" s="412"/>
      <c r="XQ327" s="412"/>
      <c r="XR327" s="412"/>
      <c r="XS327" s="412"/>
      <c r="XT327" s="412"/>
      <c r="XU327" s="412"/>
      <c r="XV327" s="412"/>
      <c r="XW327" s="412"/>
      <c r="XX327" s="412"/>
      <c r="XY327" s="412"/>
      <c r="XZ327" s="412"/>
      <c r="YA327" s="412"/>
      <c r="YB327" s="412"/>
      <c r="YC327" s="412"/>
      <c r="YD327" s="412"/>
      <c r="YE327" s="412"/>
      <c r="YF327" s="412"/>
      <c r="YG327" s="412"/>
      <c r="YH327" s="412"/>
      <c r="YI327" s="412"/>
      <c r="YJ327" s="412"/>
      <c r="YK327" s="412"/>
      <c r="YL327" s="412"/>
      <c r="YM327" s="412"/>
      <c r="YN327" s="412"/>
      <c r="YO327" s="412"/>
      <c r="YP327" s="412"/>
      <c r="YQ327" s="412"/>
      <c r="YR327" s="412"/>
      <c r="YS327" s="412"/>
      <c r="YT327" s="412"/>
      <c r="YU327" s="412"/>
      <c r="YV327" s="412"/>
      <c r="YW327" s="412"/>
      <c r="YX327" s="412"/>
      <c r="YY327" s="412"/>
      <c r="YZ327" s="412"/>
      <c r="ZA327" s="412"/>
      <c r="ZB327" s="412"/>
      <c r="ZC327" s="412"/>
      <c r="ZD327" s="412"/>
      <c r="ZE327" s="412"/>
      <c r="ZF327" s="412"/>
      <c r="ZG327" s="412"/>
      <c r="ZH327" s="412"/>
      <c r="ZI327" s="412"/>
      <c r="ZJ327" s="412"/>
      <c r="ZK327" s="412"/>
      <c r="ZL327" s="412"/>
      <c r="ZM327" s="412"/>
      <c r="ZN327" s="412"/>
      <c r="ZO327" s="412"/>
      <c r="ZP327" s="412"/>
      <c r="ZQ327" s="412"/>
      <c r="ZR327" s="412"/>
      <c r="ZS327" s="412"/>
      <c r="ZT327" s="412"/>
      <c r="ZU327" s="412"/>
      <c r="ZV327" s="412"/>
      <c r="ZW327" s="412"/>
      <c r="ZX327" s="412"/>
      <c r="ZY327" s="412"/>
      <c r="ZZ327" s="412"/>
      <c r="AAA327" s="412"/>
      <c r="AAB327" s="412"/>
      <c r="AAC327" s="412"/>
      <c r="AAD327" s="412"/>
      <c r="AAE327" s="412"/>
      <c r="AAF327" s="412"/>
      <c r="AAG327" s="412"/>
      <c r="AAH327" s="412"/>
      <c r="AAI327" s="412"/>
      <c r="AAJ327" s="412"/>
      <c r="AAK327" s="412"/>
      <c r="AAL327" s="412"/>
      <c r="AAM327" s="412"/>
      <c r="AAN327" s="412"/>
      <c r="AAO327" s="412"/>
      <c r="AAP327" s="412"/>
      <c r="AAQ327" s="412"/>
      <c r="AAR327" s="412"/>
      <c r="AAS327" s="412"/>
      <c r="AAT327" s="412"/>
      <c r="AAU327" s="412"/>
      <c r="AAV327" s="412"/>
      <c r="AAW327" s="412"/>
      <c r="AAX327" s="412"/>
      <c r="AAY327" s="412"/>
      <c r="AAZ327" s="412"/>
      <c r="ABA327" s="412"/>
      <c r="ABB327" s="412"/>
      <c r="ABC327" s="412"/>
      <c r="ABD327" s="412"/>
      <c r="ABE327" s="412"/>
      <c r="ABF327" s="412"/>
      <c r="ABG327" s="412"/>
      <c r="ABH327" s="412"/>
      <c r="ABI327" s="412"/>
      <c r="ABJ327" s="412"/>
      <c r="ABK327" s="412"/>
      <c r="ABL327" s="412"/>
      <c r="ABM327" s="412"/>
      <c r="ABN327" s="412"/>
      <c r="ABO327" s="412"/>
      <c r="ABP327" s="412"/>
      <c r="ABQ327" s="412"/>
      <c r="ABR327" s="412"/>
      <c r="ABS327" s="412"/>
      <c r="ABT327" s="412"/>
      <c r="ABU327" s="412"/>
      <c r="ABV327" s="412"/>
      <c r="ABW327" s="412"/>
      <c r="ABX327" s="412"/>
      <c r="ABY327" s="412"/>
      <c r="ABZ327" s="412"/>
      <c r="ACA327" s="412"/>
      <c r="ACB327" s="412"/>
      <c r="ACC327" s="412"/>
      <c r="ACD327" s="412"/>
      <c r="ACE327" s="412"/>
      <c r="ACF327" s="412"/>
      <c r="ACG327" s="412"/>
      <c r="ACH327" s="412"/>
      <c r="ACI327" s="412"/>
      <c r="ACJ327" s="412"/>
      <c r="ACK327" s="412"/>
      <c r="ACL327" s="412"/>
      <c r="ACM327" s="412"/>
      <c r="ACN327" s="412"/>
      <c r="ACO327" s="412"/>
      <c r="ACP327" s="412"/>
      <c r="ACQ327" s="412"/>
      <c r="ACR327" s="412"/>
      <c r="ACS327" s="412"/>
      <c r="ACT327" s="412"/>
      <c r="ACU327" s="412"/>
      <c r="ACV327" s="412"/>
      <c r="ACW327" s="412"/>
      <c r="ACX327" s="412"/>
      <c r="ACY327" s="412"/>
      <c r="ACZ327" s="412"/>
      <c r="ADA327" s="412"/>
      <c r="ADB327" s="412"/>
      <c r="ADC327" s="412"/>
      <c r="ADD327" s="412"/>
      <c r="ADE327" s="412"/>
      <c r="ADF327" s="412"/>
      <c r="ADG327" s="412"/>
      <c r="ADH327" s="412"/>
      <c r="ADI327" s="412"/>
      <c r="ADJ327" s="412"/>
      <c r="ADK327" s="412"/>
      <c r="ADL327" s="412"/>
      <c r="ADM327" s="412"/>
      <c r="ADN327" s="412"/>
      <c r="ADO327" s="412"/>
      <c r="ADP327" s="412"/>
      <c r="ADQ327" s="412"/>
      <c r="ADR327" s="412"/>
      <c r="ADS327" s="412"/>
      <c r="ADT327" s="412"/>
      <c r="ADU327" s="412"/>
      <c r="ADV327" s="412"/>
      <c r="ADW327" s="412"/>
      <c r="ADX327" s="412"/>
      <c r="ADY327" s="412"/>
      <c r="ADZ327" s="412"/>
      <c r="AEA327" s="412"/>
      <c r="AEB327" s="412"/>
      <c r="AEC327" s="412"/>
      <c r="AED327" s="412"/>
      <c r="AEE327" s="412"/>
      <c r="AEF327" s="412"/>
      <c r="AEG327" s="412"/>
      <c r="AEH327" s="412"/>
      <c r="AEI327" s="412"/>
      <c r="AEJ327" s="412"/>
      <c r="AEK327" s="412"/>
      <c r="AEL327" s="412"/>
      <c r="AEM327" s="412"/>
      <c r="AEN327" s="412"/>
      <c r="AEO327" s="412"/>
      <c r="AEP327" s="412"/>
      <c r="AEQ327" s="412"/>
      <c r="AER327" s="412"/>
      <c r="AES327" s="412"/>
      <c r="AET327" s="412"/>
      <c r="AEU327" s="412"/>
      <c r="AEV327" s="412"/>
      <c r="AEW327" s="412"/>
      <c r="AEX327" s="412"/>
      <c r="AEY327" s="412"/>
      <c r="AEZ327" s="412"/>
      <c r="AFA327" s="412"/>
      <c r="AFB327" s="412"/>
      <c r="AFC327" s="412"/>
      <c r="AFD327" s="412"/>
      <c r="AFE327" s="412"/>
      <c r="AFF327" s="412"/>
      <c r="AFG327" s="412"/>
      <c r="AFH327" s="412"/>
      <c r="AFI327" s="412"/>
      <c r="AFJ327" s="412"/>
      <c r="AFK327" s="412"/>
      <c r="AFL327" s="412"/>
      <c r="AFM327" s="412"/>
      <c r="AFN327" s="412"/>
      <c r="AFO327" s="412"/>
      <c r="AFP327" s="412"/>
      <c r="AFQ327" s="412"/>
      <c r="AFR327" s="412"/>
      <c r="AFS327" s="412"/>
      <c r="AFT327" s="412"/>
      <c r="AFU327" s="412"/>
      <c r="AFV327" s="412"/>
      <c r="AFW327" s="412"/>
      <c r="AFX327" s="412"/>
      <c r="AFY327" s="412"/>
      <c r="AFZ327" s="412"/>
      <c r="AGA327" s="412"/>
      <c r="AGB327" s="412"/>
      <c r="AGC327" s="412"/>
      <c r="AGD327" s="412"/>
      <c r="AGE327" s="412"/>
      <c r="AGF327" s="412"/>
      <c r="AGG327" s="412"/>
      <c r="AGH327" s="412"/>
      <c r="AGI327" s="412"/>
      <c r="AGJ327" s="412"/>
      <c r="AGK327" s="412"/>
      <c r="AGL327" s="412"/>
      <c r="AGM327" s="412"/>
      <c r="AGN327" s="412"/>
      <c r="AGO327" s="412"/>
      <c r="AGP327" s="412"/>
      <c r="AGQ327" s="412"/>
      <c r="AGR327" s="412"/>
      <c r="AGS327" s="412"/>
      <c r="AGT327" s="412"/>
      <c r="AGU327" s="412"/>
      <c r="AGV327" s="412"/>
      <c r="AGW327" s="412"/>
      <c r="AGX327" s="412"/>
      <c r="AGY327" s="412"/>
      <c r="AGZ327" s="412"/>
      <c r="AHA327" s="412"/>
      <c r="AHB327" s="412"/>
      <c r="AHC327" s="412"/>
      <c r="AHD327" s="412"/>
      <c r="AHE327" s="412"/>
      <c r="AHF327" s="412"/>
      <c r="AHG327" s="412"/>
      <c r="AHH327" s="412"/>
      <c r="AHI327" s="412"/>
      <c r="AHJ327" s="412"/>
      <c r="AHK327" s="412"/>
      <c r="AHL327" s="412"/>
      <c r="AHM327" s="412"/>
      <c r="AHN327" s="412"/>
      <c r="AHO327" s="412"/>
      <c r="AHP327" s="412"/>
      <c r="AHQ327" s="412"/>
      <c r="AHR327" s="412"/>
      <c r="AHS327" s="412"/>
      <c r="AHT327" s="412"/>
      <c r="AHU327" s="412"/>
      <c r="AHV327" s="412"/>
      <c r="AHW327" s="412"/>
      <c r="AHX327" s="412"/>
      <c r="AHY327" s="412"/>
      <c r="AHZ327" s="412"/>
      <c r="AIA327" s="412"/>
      <c r="AIB327" s="412"/>
      <c r="AIC327" s="412"/>
      <c r="AID327" s="412"/>
      <c r="AIE327" s="412"/>
      <c r="AIF327" s="412"/>
      <c r="AIG327" s="412"/>
      <c r="AIH327" s="412"/>
      <c r="AII327" s="412"/>
      <c r="AIJ327" s="412"/>
      <c r="AIK327" s="412"/>
      <c r="AIL327" s="412"/>
      <c r="AIM327" s="412"/>
      <c r="AIN327" s="412"/>
      <c r="AIO327" s="412"/>
      <c r="AIP327" s="412"/>
      <c r="AIQ327" s="412"/>
      <c r="AIR327" s="412"/>
      <c r="AIS327" s="412"/>
      <c r="AIT327" s="412"/>
      <c r="AIU327" s="412"/>
      <c r="AIV327" s="412"/>
      <c r="AIW327" s="412"/>
      <c r="AIX327" s="412"/>
      <c r="AIY327" s="412"/>
      <c r="AIZ327" s="412"/>
      <c r="AJA327" s="412"/>
      <c r="AJB327" s="412"/>
      <c r="AJC327" s="412"/>
      <c r="AJD327" s="412"/>
      <c r="AJE327" s="412"/>
      <c r="AJF327" s="412"/>
      <c r="AJG327" s="412"/>
      <c r="AJH327" s="412"/>
      <c r="AJI327" s="412"/>
      <c r="AJJ327" s="412"/>
      <c r="AJK327" s="412"/>
      <c r="AJL327" s="412"/>
      <c r="AJM327" s="412"/>
      <c r="AJN327" s="412"/>
      <c r="AJO327" s="412"/>
      <c r="AJP327" s="412"/>
      <c r="AJQ327" s="412"/>
      <c r="AJR327" s="412"/>
      <c r="AJS327" s="412"/>
      <c r="AJT327" s="412"/>
      <c r="AJU327" s="412"/>
      <c r="AJV327" s="412"/>
      <c r="AJW327" s="412"/>
      <c r="AJX327" s="412"/>
      <c r="AJY327" s="412"/>
      <c r="AJZ327" s="412"/>
      <c r="AKA327" s="412"/>
      <c r="AKB327" s="412"/>
      <c r="AKC327" s="412"/>
      <c r="AKD327" s="412"/>
      <c r="AKE327" s="412"/>
      <c r="AKF327" s="412"/>
      <c r="AKG327" s="412"/>
      <c r="AKH327" s="412"/>
      <c r="AKI327" s="412"/>
      <c r="AKJ327" s="412"/>
      <c r="AKK327" s="412"/>
      <c r="AKL327" s="412"/>
      <c r="AKM327" s="412"/>
      <c r="AKN327" s="412"/>
      <c r="AKO327" s="412"/>
      <c r="AKP327" s="412"/>
      <c r="AKQ327" s="412"/>
      <c r="AKR327" s="412"/>
      <c r="AKS327" s="412"/>
      <c r="AKT327" s="412"/>
      <c r="AKU327" s="412"/>
      <c r="AKV327" s="412"/>
      <c r="AKW327" s="412"/>
      <c r="AKX327" s="412"/>
      <c r="AKY327" s="412"/>
      <c r="AKZ327" s="412"/>
      <c r="ALA327" s="412"/>
      <c r="ALB327" s="412"/>
      <c r="ALC327" s="412"/>
      <c r="ALD327" s="412"/>
      <c r="ALE327" s="412"/>
      <c r="ALF327" s="412"/>
      <c r="ALG327" s="412"/>
      <c r="ALH327" s="412"/>
      <c r="ALI327" s="412"/>
      <c r="ALJ327" s="412"/>
      <c r="ALK327" s="412"/>
      <c r="ALL327" s="412"/>
      <c r="ALM327" s="412"/>
      <c r="ALN327" s="412"/>
      <c r="ALO327" s="412"/>
      <c r="ALP327" s="412"/>
      <c r="ALQ327" s="412"/>
      <c r="ALR327" s="412"/>
      <c r="ALS327" s="412"/>
      <c r="ALT327" s="412"/>
      <c r="ALU327" s="412"/>
      <c r="ALV327" s="412"/>
      <c r="ALW327" s="412"/>
      <c r="ALX327" s="412"/>
      <c r="ALY327" s="412"/>
      <c r="ALZ327" s="412"/>
      <c r="AMA327" s="412"/>
      <c r="AMB327" s="412"/>
      <c r="AMC327" s="412"/>
      <c r="AMD327" s="412"/>
      <c r="AME327" s="412"/>
      <c r="AMF327" s="412"/>
      <c r="AMG327" s="412"/>
      <c r="AMH327" s="412"/>
    </row>
    <row r="328" spans="1:1024" x14ac:dyDescent="0.25">
      <c r="A328" s="162" t="s">
        <v>5571</v>
      </c>
      <c r="B328" s="163">
        <v>327</v>
      </c>
      <c r="C328" s="224" t="s">
        <v>5695</v>
      </c>
      <c r="D328" s="175" t="s">
        <v>5828</v>
      </c>
      <c r="F328" s="185">
        <v>4</v>
      </c>
      <c r="H328" s="175">
        <v>4</v>
      </c>
      <c r="I328" s="319"/>
      <c r="P328" s="332">
        <v>1</v>
      </c>
      <c r="Q328" s="332">
        <v>2</v>
      </c>
      <c r="S328" s="332" t="s">
        <v>753</v>
      </c>
      <c r="V328" s="219">
        <f t="shared" si="171"/>
        <v>100</v>
      </c>
      <c r="W328" s="219">
        <f t="shared" si="185"/>
        <v>100</v>
      </c>
      <c r="X328" s="219">
        <f t="shared" si="184"/>
        <v>100</v>
      </c>
      <c r="Y328" s="219">
        <f t="shared" si="178"/>
        <v>10</v>
      </c>
      <c r="Z328" s="230">
        <v>0.5</v>
      </c>
      <c r="AA328" s="220">
        <f t="shared" si="182"/>
        <v>1</v>
      </c>
      <c r="AB328" s="220">
        <f t="shared" si="181"/>
        <v>100</v>
      </c>
      <c r="AC328" s="227">
        <v>2.5</v>
      </c>
      <c r="AD328" s="416">
        <f t="shared" si="177"/>
        <v>100</v>
      </c>
      <c r="AE328" s="416">
        <f t="shared" si="183"/>
        <v>100</v>
      </c>
      <c r="AF328" s="212">
        <f t="shared" si="200"/>
        <v>100</v>
      </c>
      <c r="AG328" s="212">
        <f t="shared" si="201"/>
        <v>100</v>
      </c>
      <c r="AH328" s="212">
        <f t="shared" si="202"/>
        <v>100</v>
      </c>
      <c r="AI328" s="212">
        <f t="shared" si="203"/>
        <v>100</v>
      </c>
      <c r="AJ328" s="214"/>
      <c r="AL328" s="185">
        <v>1</v>
      </c>
      <c r="AM328" s="214"/>
      <c r="AO328" s="185">
        <v>1</v>
      </c>
      <c r="AQ328" s="247" t="s">
        <v>6108</v>
      </c>
    </row>
    <row r="329" spans="1:1024" x14ac:dyDescent="0.25">
      <c r="A329" s="162" t="s">
        <v>6300</v>
      </c>
      <c r="B329" s="163">
        <v>328</v>
      </c>
      <c r="C329" s="162" t="s">
        <v>6109</v>
      </c>
      <c r="D329" s="175" t="s">
        <v>308</v>
      </c>
      <c r="I329" s="319"/>
      <c r="V329" s="219">
        <f t="shared" si="171"/>
        <v>100</v>
      </c>
      <c r="W329" s="219">
        <f t="shared" si="185"/>
        <v>100</v>
      </c>
      <c r="X329" s="219">
        <f t="shared" si="184"/>
        <v>100</v>
      </c>
      <c r="Y329" s="219">
        <f t="shared" si="178"/>
        <v>100</v>
      </c>
      <c r="Z329" s="219">
        <f t="shared" ref="Z329:Z360" si="204">IF(P329=1,1,IF(P329=2,10,100))</f>
        <v>100</v>
      </c>
      <c r="AA329" s="220">
        <f t="shared" si="182"/>
        <v>100</v>
      </c>
      <c r="AB329" s="220">
        <f t="shared" si="181"/>
        <v>100</v>
      </c>
      <c r="AC329" s="220">
        <f t="shared" ref="AC329:AC392" si="205">IF(OR(EXACT(S329,"1A"),EXACT(S329,"1B")),0.3,IF(S329=2,3,100))</f>
        <v>100</v>
      </c>
      <c r="AD329" s="416">
        <f t="shared" si="177"/>
        <v>100</v>
      </c>
      <c r="AE329" s="416">
        <f t="shared" si="183"/>
        <v>100</v>
      </c>
      <c r="AF329" s="212">
        <f t="shared" si="200"/>
        <v>100</v>
      </c>
      <c r="AG329" s="212">
        <f t="shared" si="201"/>
        <v>100</v>
      </c>
      <c r="AH329" s="212">
        <f t="shared" si="202"/>
        <v>100</v>
      </c>
      <c r="AI329" s="212">
        <f t="shared" si="203"/>
        <v>100</v>
      </c>
      <c r="AJ329" s="231" t="s">
        <v>24951</v>
      </c>
      <c r="AM329" s="214"/>
      <c r="AQ329" s="247" t="s">
        <v>760</v>
      </c>
    </row>
    <row r="330" spans="1:1024" x14ac:dyDescent="0.25">
      <c r="A330" s="162" t="s">
        <v>11597</v>
      </c>
      <c r="B330" s="163">
        <v>329</v>
      </c>
      <c r="C330" s="162" t="s">
        <v>25223</v>
      </c>
      <c r="D330" s="175" t="s">
        <v>11596</v>
      </c>
      <c r="F330" s="185">
        <v>4</v>
      </c>
      <c r="H330" s="175">
        <v>4</v>
      </c>
      <c r="I330" s="319">
        <v>22</v>
      </c>
      <c r="K330" s="332">
        <v>2</v>
      </c>
      <c r="V330" s="219">
        <f t="shared" si="171"/>
        <v>100</v>
      </c>
      <c r="W330" s="219">
        <f t="shared" si="185"/>
        <v>100</v>
      </c>
      <c r="X330" s="219">
        <f t="shared" si="184"/>
        <v>100</v>
      </c>
      <c r="Y330" s="219">
        <f t="shared" si="178"/>
        <v>100</v>
      </c>
      <c r="Z330" s="219">
        <f t="shared" si="204"/>
        <v>100</v>
      </c>
      <c r="AA330" s="220">
        <f t="shared" si="182"/>
        <v>100</v>
      </c>
      <c r="AB330" s="220">
        <f t="shared" si="181"/>
        <v>100</v>
      </c>
      <c r="AC330" s="220">
        <f t="shared" si="205"/>
        <v>100</v>
      </c>
      <c r="AD330" s="416">
        <f t="shared" si="177"/>
        <v>100</v>
      </c>
      <c r="AE330" s="416">
        <f t="shared" si="183"/>
        <v>100</v>
      </c>
      <c r="AF330" s="212">
        <f t="shared" si="200"/>
        <v>10</v>
      </c>
      <c r="AG330" s="212">
        <f t="shared" si="201"/>
        <v>100</v>
      </c>
      <c r="AH330" s="212">
        <f t="shared" si="202"/>
        <v>100</v>
      </c>
      <c r="AI330" s="212">
        <f t="shared" si="203"/>
        <v>100</v>
      </c>
      <c r="AJ330" s="285" t="s">
        <v>740</v>
      </c>
      <c r="AM330" s="285"/>
      <c r="AQ330" s="229" t="s">
        <v>25224</v>
      </c>
    </row>
    <row r="331" spans="1:1024" x14ac:dyDescent="0.25">
      <c r="A331" s="284" t="s">
        <v>1245</v>
      </c>
      <c r="B331" s="163">
        <v>330</v>
      </c>
      <c r="C331" s="224" t="s">
        <v>24984</v>
      </c>
      <c r="D331" s="178" t="s">
        <v>1246</v>
      </c>
      <c r="E331" s="429"/>
      <c r="F331" s="201"/>
      <c r="G331" s="180"/>
      <c r="H331" s="180"/>
      <c r="I331" s="319">
        <v>18.335999999999999</v>
      </c>
      <c r="J331" s="332">
        <v>2</v>
      </c>
      <c r="K331" s="332">
        <v>2</v>
      </c>
      <c r="L331" s="140"/>
      <c r="M331" s="140"/>
      <c r="N331" s="140"/>
      <c r="O331" s="140"/>
      <c r="P331" s="140"/>
      <c r="Q331" s="140"/>
      <c r="R331" s="140"/>
      <c r="S331" s="140"/>
      <c r="T331" s="140"/>
      <c r="U331" s="140"/>
      <c r="V331" s="219">
        <f t="shared" si="171"/>
        <v>100</v>
      </c>
      <c r="W331" s="219">
        <f t="shared" si="185"/>
        <v>100</v>
      </c>
      <c r="X331" s="219">
        <f t="shared" si="184"/>
        <v>100</v>
      </c>
      <c r="Y331" s="219">
        <f t="shared" si="178"/>
        <v>100</v>
      </c>
      <c r="Z331" s="219">
        <f t="shared" si="204"/>
        <v>100</v>
      </c>
      <c r="AA331" s="220">
        <f t="shared" si="182"/>
        <v>100</v>
      </c>
      <c r="AB331" s="220">
        <f t="shared" si="181"/>
        <v>100</v>
      </c>
      <c r="AC331" s="220">
        <f t="shared" si="205"/>
        <v>100</v>
      </c>
      <c r="AD331" s="416">
        <f t="shared" si="177"/>
        <v>100</v>
      </c>
      <c r="AE331" s="416">
        <f t="shared" si="183"/>
        <v>100</v>
      </c>
      <c r="AF331" s="212">
        <f t="shared" si="200"/>
        <v>10</v>
      </c>
      <c r="AG331" s="212">
        <f t="shared" si="201"/>
        <v>10</v>
      </c>
      <c r="AH331" s="212">
        <f t="shared" si="202"/>
        <v>100</v>
      </c>
      <c r="AI331" s="212">
        <f t="shared" si="203"/>
        <v>100</v>
      </c>
      <c r="AJ331" s="231"/>
      <c r="AK331" s="412"/>
      <c r="AL331" s="412"/>
      <c r="AM331" s="214"/>
      <c r="AN331" s="412"/>
      <c r="AO331" s="412"/>
      <c r="AP331" s="412"/>
      <c r="AQ331" s="167" t="s">
        <v>760</v>
      </c>
      <c r="AR331" s="412"/>
      <c r="AS331" s="412"/>
      <c r="AT331" s="412"/>
    </row>
    <row r="332" spans="1:1024" x14ac:dyDescent="0.25">
      <c r="A332" s="149" t="s">
        <v>1247</v>
      </c>
      <c r="B332" s="163">
        <v>331</v>
      </c>
      <c r="C332" s="224" t="s">
        <v>24985</v>
      </c>
      <c r="D332" s="178" t="s">
        <v>1248</v>
      </c>
      <c r="E332" s="429"/>
      <c r="F332" s="201"/>
      <c r="G332" s="180"/>
      <c r="H332" s="180"/>
      <c r="I332" s="319"/>
      <c r="J332" s="332">
        <v>2</v>
      </c>
      <c r="K332" s="332">
        <v>2</v>
      </c>
      <c r="L332" s="140"/>
      <c r="M332" s="140"/>
      <c r="N332" s="140"/>
      <c r="O332" s="384">
        <v>3</v>
      </c>
      <c r="P332" s="140"/>
      <c r="Q332" s="140"/>
      <c r="R332" s="140"/>
      <c r="S332" s="140"/>
      <c r="T332" s="140"/>
      <c r="U332" s="140"/>
      <c r="V332" s="219">
        <f t="shared" si="171"/>
        <v>100</v>
      </c>
      <c r="W332" s="219">
        <f t="shared" si="185"/>
        <v>100</v>
      </c>
      <c r="X332" s="219">
        <f t="shared" si="184"/>
        <v>20</v>
      </c>
      <c r="Y332" s="219">
        <f t="shared" si="178"/>
        <v>100</v>
      </c>
      <c r="Z332" s="219">
        <f t="shared" si="204"/>
        <v>100</v>
      </c>
      <c r="AA332" s="220">
        <f t="shared" si="182"/>
        <v>100</v>
      </c>
      <c r="AB332" s="220">
        <f t="shared" si="181"/>
        <v>100</v>
      </c>
      <c r="AC332" s="220">
        <f t="shared" si="205"/>
        <v>100</v>
      </c>
      <c r="AD332" s="416">
        <f t="shared" si="177"/>
        <v>100</v>
      </c>
      <c r="AE332" s="416">
        <f t="shared" si="183"/>
        <v>100</v>
      </c>
      <c r="AF332" s="212">
        <f t="shared" si="200"/>
        <v>10</v>
      </c>
      <c r="AG332" s="212">
        <f t="shared" si="201"/>
        <v>10</v>
      </c>
      <c r="AH332" s="212">
        <f t="shared" si="202"/>
        <v>100</v>
      </c>
      <c r="AI332" s="212">
        <f t="shared" si="203"/>
        <v>100</v>
      </c>
      <c r="AJ332" s="214"/>
      <c r="AK332" s="118"/>
      <c r="AL332" s="412"/>
      <c r="AM332" s="214"/>
      <c r="AN332" s="118"/>
      <c r="AO332" s="118"/>
      <c r="AP332" s="118"/>
      <c r="AQ332" s="167" t="s">
        <v>1237</v>
      </c>
      <c r="AR332" s="118"/>
      <c r="AS332" s="118"/>
      <c r="AT332" s="118"/>
      <c r="AU332" s="412"/>
      <c r="AV332" s="412"/>
      <c r="AW332" s="412"/>
      <c r="AX332" s="412"/>
      <c r="AY332" s="412"/>
      <c r="AZ332" s="412"/>
      <c r="BA332" s="412"/>
      <c r="BB332" s="412"/>
      <c r="BC332" s="412"/>
      <c r="BD332" s="412"/>
      <c r="BE332" s="412"/>
      <c r="BF332" s="412"/>
      <c r="BG332" s="412"/>
      <c r="BH332" s="412"/>
      <c r="BI332" s="412"/>
      <c r="BJ332" s="412"/>
      <c r="BK332" s="412"/>
      <c r="BL332" s="412"/>
      <c r="BM332" s="412"/>
      <c r="BN332" s="412"/>
      <c r="BO332" s="412"/>
      <c r="BP332" s="412"/>
      <c r="BQ332" s="412"/>
      <c r="BR332" s="412"/>
      <c r="BS332" s="412"/>
      <c r="BT332" s="412"/>
      <c r="BU332" s="412"/>
      <c r="BV332" s="412"/>
      <c r="BW332" s="412"/>
      <c r="BX332" s="412"/>
      <c r="BY332" s="412"/>
      <c r="BZ332" s="412"/>
      <c r="CA332" s="412"/>
      <c r="CB332" s="412"/>
      <c r="CC332" s="412"/>
      <c r="CD332" s="412"/>
      <c r="CE332" s="412"/>
      <c r="CF332" s="412"/>
      <c r="CG332" s="412"/>
      <c r="CH332" s="412"/>
      <c r="CI332" s="412"/>
      <c r="CJ332" s="412"/>
      <c r="CK332" s="412"/>
      <c r="CL332" s="412"/>
      <c r="CM332" s="412"/>
      <c r="CN332" s="412"/>
      <c r="CO332" s="412"/>
      <c r="CP332" s="412"/>
      <c r="CQ332" s="412"/>
      <c r="CR332" s="412"/>
      <c r="CS332" s="412"/>
      <c r="CT332" s="412"/>
      <c r="CU332" s="412"/>
      <c r="CV332" s="412"/>
      <c r="CW332" s="412"/>
      <c r="CX332" s="412"/>
      <c r="CY332" s="412"/>
      <c r="CZ332" s="412"/>
      <c r="DA332" s="412"/>
      <c r="DB332" s="412"/>
      <c r="DC332" s="412"/>
      <c r="DD332" s="412"/>
      <c r="DE332" s="412"/>
      <c r="DF332" s="412"/>
      <c r="DG332" s="412"/>
      <c r="DH332" s="412"/>
      <c r="DI332" s="412"/>
      <c r="DJ332" s="412"/>
      <c r="DK332" s="412"/>
      <c r="DL332" s="412"/>
      <c r="DM332" s="412"/>
      <c r="DN332" s="412"/>
      <c r="DO332" s="412"/>
      <c r="DP332" s="412"/>
      <c r="DQ332" s="412"/>
      <c r="DR332" s="412"/>
      <c r="DS332" s="412"/>
      <c r="DT332" s="412"/>
      <c r="DU332" s="412"/>
      <c r="DV332" s="412"/>
      <c r="DW332" s="412"/>
      <c r="DX332" s="412"/>
      <c r="DY332" s="412"/>
      <c r="DZ332" s="412"/>
      <c r="EA332" s="412"/>
      <c r="EB332" s="412"/>
      <c r="EC332" s="412"/>
      <c r="ED332" s="412"/>
      <c r="EE332" s="412"/>
      <c r="EF332" s="412"/>
      <c r="EG332" s="412"/>
      <c r="EH332" s="412"/>
      <c r="EI332" s="412"/>
      <c r="EJ332" s="412"/>
      <c r="EK332" s="412"/>
      <c r="EL332" s="412"/>
      <c r="EM332" s="412"/>
      <c r="EN332" s="412"/>
      <c r="EO332" s="412"/>
      <c r="EP332" s="412"/>
      <c r="EQ332" s="412"/>
      <c r="ER332" s="412"/>
      <c r="ES332" s="412"/>
      <c r="ET332" s="412"/>
      <c r="EU332" s="412"/>
      <c r="EV332" s="412"/>
      <c r="EW332" s="412"/>
      <c r="EX332" s="412"/>
      <c r="EY332" s="412"/>
      <c r="EZ332" s="412"/>
      <c r="FA332" s="412"/>
      <c r="FB332" s="412"/>
      <c r="FC332" s="412"/>
      <c r="FD332" s="412"/>
      <c r="FE332" s="412"/>
      <c r="FF332" s="412"/>
      <c r="FG332" s="412"/>
      <c r="FH332" s="412"/>
      <c r="FI332" s="412"/>
      <c r="FJ332" s="412"/>
      <c r="FK332" s="412"/>
      <c r="FL332" s="412"/>
      <c r="FM332" s="412"/>
      <c r="FN332" s="412"/>
      <c r="FO332" s="412"/>
      <c r="FP332" s="412"/>
      <c r="FQ332" s="412"/>
      <c r="FR332" s="412"/>
      <c r="FS332" s="412"/>
      <c r="FT332" s="412"/>
      <c r="FU332" s="412"/>
      <c r="FV332" s="412"/>
      <c r="FW332" s="412"/>
      <c r="FX332" s="412"/>
      <c r="FY332" s="412"/>
      <c r="FZ332" s="412"/>
      <c r="GA332" s="412"/>
      <c r="GB332" s="412"/>
      <c r="GC332" s="412"/>
      <c r="GD332" s="412"/>
      <c r="GE332" s="412"/>
      <c r="GF332" s="412"/>
      <c r="GG332" s="412"/>
      <c r="GH332" s="412"/>
      <c r="GI332" s="412"/>
      <c r="GJ332" s="412"/>
      <c r="GK332" s="412"/>
      <c r="GL332" s="412"/>
      <c r="GM332" s="412"/>
      <c r="GN332" s="412"/>
      <c r="GO332" s="412"/>
      <c r="GP332" s="412"/>
      <c r="GQ332" s="412"/>
      <c r="GR332" s="412"/>
      <c r="GS332" s="412"/>
      <c r="GT332" s="412"/>
      <c r="GU332" s="412"/>
      <c r="GV332" s="412"/>
      <c r="GW332" s="412"/>
      <c r="GX332" s="412"/>
      <c r="GY332" s="412"/>
      <c r="GZ332" s="412"/>
      <c r="HA332" s="412"/>
      <c r="HB332" s="412"/>
      <c r="HC332" s="412"/>
      <c r="HD332" s="412"/>
      <c r="HE332" s="412"/>
      <c r="HF332" s="412"/>
      <c r="HG332" s="412"/>
      <c r="HH332" s="412"/>
      <c r="HI332" s="412"/>
      <c r="HJ332" s="412"/>
      <c r="HK332" s="412"/>
      <c r="HL332" s="412"/>
      <c r="HM332" s="412"/>
      <c r="HN332" s="412"/>
      <c r="HO332" s="412"/>
      <c r="HP332" s="412"/>
      <c r="HQ332" s="412"/>
      <c r="HR332" s="412"/>
      <c r="HS332" s="412"/>
      <c r="HT332" s="412"/>
      <c r="HU332" s="412"/>
      <c r="HV332" s="412"/>
      <c r="HW332" s="412"/>
      <c r="HX332" s="412"/>
      <c r="HY332" s="412"/>
      <c r="HZ332" s="412"/>
      <c r="IA332" s="412"/>
      <c r="IB332" s="412"/>
      <c r="IC332" s="412"/>
      <c r="ID332" s="412"/>
      <c r="IE332" s="412"/>
      <c r="IF332" s="412"/>
      <c r="IG332" s="412"/>
      <c r="IH332" s="412"/>
      <c r="II332" s="412"/>
      <c r="IJ332" s="412"/>
      <c r="IK332" s="412"/>
      <c r="IL332" s="412"/>
      <c r="IM332" s="412"/>
      <c r="IN332" s="412"/>
      <c r="IO332" s="412"/>
      <c r="IP332" s="412"/>
      <c r="IQ332" s="412"/>
      <c r="IR332" s="412"/>
      <c r="IS332" s="412"/>
      <c r="IT332" s="412"/>
      <c r="IU332" s="412"/>
      <c r="IV332" s="412"/>
      <c r="IW332" s="412"/>
      <c r="IX332" s="412"/>
      <c r="IY332" s="412"/>
      <c r="IZ332" s="412"/>
      <c r="JA332" s="412"/>
      <c r="JB332" s="412"/>
      <c r="JC332" s="412"/>
      <c r="JD332" s="412"/>
      <c r="JE332" s="412"/>
      <c r="JF332" s="412"/>
      <c r="JG332" s="412"/>
      <c r="JH332" s="412"/>
      <c r="JI332" s="412"/>
      <c r="JJ332" s="412"/>
      <c r="JK332" s="412"/>
      <c r="JL332" s="412"/>
      <c r="JM332" s="412"/>
      <c r="JN332" s="412"/>
      <c r="JO332" s="412"/>
      <c r="JP332" s="412"/>
      <c r="JQ332" s="412"/>
      <c r="JR332" s="412"/>
      <c r="JS332" s="412"/>
      <c r="JT332" s="412"/>
      <c r="JU332" s="412"/>
      <c r="JV332" s="412"/>
      <c r="JW332" s="412"/>
      <c r="JX332" s="412"/>
      <c r="JY332" s="412"/>
      <c r="JZ332" s="412"/>
      <c r="KA332" s="412"/>
      <c r="KB332" s="412"/>
      <c r="KC332" s="412"/>
      <c r="KD332" s="412"/>
      <c r="KE332" s="412"/>
      <c r="KF332" s="412"/>
      <c r="KG332" s="412"/>
      <c r="KH332" s="412"/>
      <c r="KI332" s="412"/>
      <c r="KJ332" s="412"/>
      <c r="KK332" s="412"/>
      <c r="KL332" s="412"/>
      <c r="KM332" s="412"/>
      <c r="KN332" s="412"/>
      <c r="KO332" s="412"/>
      <c r="KP332" s="412"/>
      <c r="KQ332" s="412"/>
      <c r="KR332" s="412"/>
      <c r="KS332" s="412"/>
      <c r="KT332" s="412"/>
      <c r="KU332" s="412"/>
      <c r="KV332" s="412"/>
      <c r="KW332" s="412"/>
      <c r="KX332" s="412"/>
      <c r="KY332" s="412"/>
      <c r="KZ332" s="412"/>
      <c r="LA332" s="412"/>
      <c r="LB332" s="412"/>
      <c r="LC332" s="412"/>
      <c r="LD332" s="412"/>
      <c r="LE332" s="412"/>
      <c r="LF332" s="412"/>
      <c r="LG332" s="412"/>
      <c r="LH332" s="412"/>
      <c r="LI332" s="412"/>
      <c r="LJ332" s="412"/>
      <c r="LK332" s="412"/>
      <c r="LL332" s="412"/>
      <c r="LM332" s="412"/>
      <c r="LN332" s="412"/>
      <c r="LO332" s="412"/>
      <c r="LP332" s="412"/>
      <c r="LQ332" s="412"/>
      <c r="LR332" s="412"/>
      <c r="LS332" s="412"/>
      <c r="LT332" s="412"/>
      <c r="LU332" s="412"/>
      <c r="LV332" s="412"/>
      <c r="LW332" s="412"/>
      <c r="LX332" s="412"/>
      <c r="LY332" s="412"/>
      <c r="LZ332" s="412"/>
      <c r="MA332" s="412"/>
      <c r="MB332" s="412"/>
      <c r="MC332" s="412"/>
      <c r="MD332" s="412"/>
      <c r="ME332" s="412"/>
      <c r="MF332" s="412"/>
      <c r="MG332" s="412"/>
      <c r="MH332" s="412"/>
      <c r="MI332" s="412"/>
      <c r="MJ332" s="412"/>
      <c r="MK332" s="412"/>
      <c r="ML332" s="412"/>
      <c r="MM332" s="412"/>
      <c r="MN332" s="412"/>
      <c r="MO332" s="412"/>
      <c r="MP332" s="412"/>
      <c r="MQ332" s="412"/>
      <c r="MR332" s="412"/>
      <c r="MS332" s="412"/>
      <c r="MT332" s="412"/>
      <c r="MU332" s="412"/>
      <c r="MV332" s="412"/>
      <c r="MW332" s="412"/>
      <c r="MX332" s="412"/>
      <c r="MY332" s="412"/>
      <c r="MZ332" s="412"/>
      <c r="NA332" s="412"/>
      <c r="NB332" s="412"/>
      <c r="NC332" s="412"/>
      <c r="ND332" s="412"/>
      <c r="NE332" s="412"/>
      <c r="NF332" s="412"/>
      <c r="NG332" s="412"/>
      <c r="NH332" s="412"/>
      <c r="NI332" s="412"/>
      <c r="NJ332" s="412"/>
      <c r="NK332" s="412"/>
      <c r="NL332" s="412"/>
      <c r="NM332" s="412"/>
      <c r="NN332" s="412"/>
      <c r="NO332" s="412"/>
      <c r="NP332" s="412"/>
      <c r="NQ332" s="412"/>
      <c r="NR332" s="412"/>
      <c r="NS332" s="412"/>
      <c r="NT332" s="412"/>
      <c r="NU332" s="412"/>
      <c r="NV332" s="412"/>
      <c r="NW332" s="412"/>
      <c r="NX332" s="412"/>
      <c r="NY332" s="412"/>
      <c r="NZ332" s="412"/>
      <c r="OA332" s="412"/>
      <c r="OB332" s="412"/>
      <c r="OC332" s="412"/>
      <c r="OD332" s="412"/>
      <c r="OE332" s="412"/>
      <c r="OF332" s="412"/>
      <c r="OG332" s="412"/>
      <c r="OH332" s="412"/>
      <c r="OI332" s="412"/>
      <c r="OJ332" s="412"/>
      <c r="OK332" s="412"/>
      <c r="OL332" s="412"/>
      <c r="OM332" s="412"/>
      <c r="ON332" s="412"/>
      <c r="OO332" s="412"/>
      <c r="OP332" s="412"/>
      <c r="OQ332" s="412"/>
      <c r="OR332" s="412"/>
      <c r="OS332" s="412"/>
      <c r="OT332" s="412"/>
      <c r="OU332" s="412"/>
      <c r="OV332" s="412"/>
      <c r="OW332" s="412"/>
      <c r="OX332" s="412"/>
      <c r="OY332" s="412"/>
      <c r="OZ332" s="412"/>
      <c r="PA332" s="412"/>
      <c r="PB332" s="412"/>
      <c r="PC332" s="412"/>
      <c r="PD332" s="412"/>
      <c r="PE332" s="412"/>
      <c r="PF332" s="412"/>
      <c r="PG332" s="412"/>
      <c r="PH332" s="412"/>
      <c r="PI332" s="412"/>
      <c r="PJ332" s="412"/>
      <c r="PK332" s="412"/>
      <c r="PL332" s="412"/>
      <c r="PM332" s="412"/>
      <c r="PN332" s="412"/>
      <c r="PO332" s="412"/>
      <c r="PP332" s="412"/>
      <c r="PQ332" s="412"/>
      <c r="PR332" s="412"/>
      <c r="PS332" s="412"/>
      <c r="PT332" s="412"/>
      <c r="PU332" s="412"/>
      <c r="PV332" s="412"/>
      <c r="PW332" s="412"/>
      <c r="PX332" s="412"/>
      <c r="PY332" s="412"/>
      <c r="PZ332" s="412"/>
      <c r="QA332" s="412"/>
      <c r="QB332" s="412"/>
      <c r="QC332" s="412"/>
      <c r="QD332" s="412"/>
      <c r="QE332" s="412"/>
      <c r="QF332" s="412"/>
      <c r="QG332" s="412"/>
      <c r="QH332" s="412"/>
      <c r="QI332" s="412"/>
      <c r="QJ332" s="412"/>
      <c r="QK332" s="412"/>
      <c r="QL332" s="412"/>
      <c r="QM332" s="412"/>
      <c r="QN332" s="412"/>
      <c r="QO332" s="412"/>
      <c r="QP332" s="412"/>
      <c r="QQ332" s="412"/>
      <c r="QR332" s="412"/>
      <c r="QS332" s="412"/>
      <c r="QT332" s="412"/>
      <c r="QU332" s="412"/>
      <c r="QV332" s="412"/>
      <c r="QW332" s="412"/>
      <c r="QX332" s="412"/>
      <c r="QY332" s="412"/>
      <c r="QZ332" s="412"/>
      <c r="RA332" s="412"/>
      <c r="RB332" s="412"/>
      <c r="RC332" s="412"/>
      <c r="RD332" s="412"/>
      <c r="RE332" s="412"/>
      <c r="RF332" s="412"/>
      <c r="RG332" s="412"/>
      <c r="RH332" s="412"/>
      <c r="RI332" s="412"/>
      <c r="RJ332" s="412"/>
      <c r="RK332" s="412"/>
      <c r="RL332" s="412"/>
      <c r="RM332" s="412"/>
      <c r="RN332" s="412"/>
      <c r="RO332" s="412"/>
      <c r="RP332" s="412"/>
      <c r="RQ332" s="412"/>
      <c r="RR332" s="412"/>
      <c r="RS332" s="412"/>
      <c r="RT332" s="412"/>
      <c r="RU332" s="412"/>
      <c r="RV332" s="412"/>
      <c r="RW332" s="412"/>
      <c r="RX332" s="412"/>
      <c r="RY332" s="412"/>
      <c r="RZ332" s="412"/>
      <c r="SA332" s="412"/>
      <c r="SB332" s="412"/>
      <c r="SC332" s="412"/>
      <c r="SD332" s="412"/>
      <c r="SE332" s="412"/>
      <c r="SF332" s="412"/>
      <c r="SG332" s="412"/>
      <c r="SH332" s="412"/>
      <c r="SI332" s="412"/>
      <c r="SJ332" s="412"/>
      <c r="SK332" s="412"/>
      <c r="SL332" s="412"/>
      <c r="SM332" s="412"/>
      <c r="SN332" s="412"/>
      <c r="SO332" s="412"/>
      <c r="SP332" s="412"/>
      <c r="SQ332" s="412"/>
      <c r="SR332" s="412"/>
      <c r="SS332" s="412"/>
      <c r="ST332" s="412"/>
      <c r="SU332" s="412"/>
      <c r="SV332" s="412"/>
      <c r="SW332" s="412"/>
      <c r="SX332" s="412"/>
      <c r="SY332" s="412"/>
      <c r="SZ332" s="412"/>
      <c r="TA332" s="412"/>
      <c r="TB332" s="412"/>
      <c r="TC332" s="412"/>
      <c r="TD332" s="412"/>
      <c r="TE332" s="412"/>
      <c r="TF332" s="412"/>
      <c r="TG332" s="412"/>
      <c r="TH332" s="412"/>
      <c r="TI332" s="412"/>
      <c r="TJ332" s="412"/>
      <c r="TK332" s="412"/>
      <c r="TL332" s="412"/>
      <c r="TM332" s="412"/>
      <c r="TN332" s="412"/>
      <c r="TO332" s="412"/>
      <c r="TP332" s="412"/>
      <c r="TQ332" s="412"/>
      <c r="TR332" s="412"/>
      <c r="TS332" s="412"/>
      <c r="TT332" s="412"/>
      <c r="TU332" s="412"/>
      <c r="TV332" s="412"/>
      <c r="TW332" s="412"/>
      <c r="TX332" s="412"/>
      <c r="TY332" s="412"/>
      <c r="TZ332" s="412"/>
      <c r="UA332" s="412"/>
      <c r="UB332" s="412"/>
      <c r="UC332" s="412"/>
      <c r="UD332" s="412"/>
      <c r="UE332" s="412"/>
      <c r="UF332" s="412"/>
      <c r="UG332" s="412"/>
      <c r="UH332" s="412"/>
      <c r="UI332" s="412"/>
      <c r="UJ332" s="412"/>
      <c r="UK332" s="412"/>
      <c r="UL332" s="412"/>
      <c r="UM332" s="412"/>
      <c r="UN332" s="412"/>
      <c r="UO332" s="412"/>
      <c r="UP332" s="412"/>
      <c r="UQ332" s="412"/>
      <c r="UR332" s="412"/>
      <c r="US332" s="412"/>
      <c r="UT332" s="412"/>
      <c r="UU332" s="412"/>
      <c r="UV332" s="412"/>
      <c r="UW332" s="412"/>
      <c r="UX332" s="412"/>
      <c r="UY332" s="412"/>
      <c r="UZ332" s="412"/>
      <c r="VA332" s="412"/>
      <c r="VB332" s="412"/>
      <c r="VC332" s="412"/>
      <c r="VD332" s="412"/>
      <c r="VE332" s="412"/>
      <c r="VF332" s="412"/>
      <c r="VG332" s="412"/>
      <c r="VH332" s="412"/>
      <c r="VI332" s="412"/>
      <c r="VJ332" s="412"/>
      <c r="VK332" s="412"/>
      <c r="VL332" s="412"/>
      <c r="VM332" s="412"/>
      <c r="VN332" s="412"/>
      <c r="VO332" s="412"/>
      <c r="VP332" s="412"/>
      <c r="VQ332" s="412"/>
      <c r="VR332" s="412"/>
      <c r="VS332" s="412"/>
      <c r="VT332" s="412"/>
      <c r="VU332" s="412"/>
      <c r="VV332" s="412"/>
      <c r="VW332" s="412"/>
      <c r="VX332" s="412"/>
      <c r="VY332" s="412"/>
      <c r="VZ332" s="412"/>
      <c r="WA332" s="412"/>
      <c r="WB332" s="412"/>
      <c r="WC332" s="412"/>
      <c r="WD332" s="412"/>
      <c r="WE332" s="412"/>
      <c r="WF332" s="412"/>
      <c r="WG332" s="412"/>
      <c r="WH332" s="412"/>
      <c r="WI332" s="412"/>
      <c r="WJ332" s="412"/>
      <c r="WK332" s="412"/>
      <c r="WL332" s="412"/>
      <c r="WM332" s="412"/>
      <c r="WN332" s="412"/>
      <c r="WO332" s="412"/>
      <c r="WP332" s="412"/>
      <c r="WQ332" s="412"/>
      <c r="WR332" s="412"/>
      <c r="WS332" s="412"/>
      <c r="WT332" s="412"/>
      <c r="WU332" s="412"/>
      <c r="WV332" s="412"/>
      <c r="WW332" s="412"/>
      <c r="WX332" s="412"/>
      <c r="WY332" s="412"/>
      <c r="WZ332" s="412"/>
      <c r="XA332" s="412"/>
      <c r="XB332" s="412"/>
      <c r="XC332" s="412"/>
      <c r="XD332" s="412"/>
      <c r="XE332" s="412"/>
      <c r="XF332" s="412"/>
      <c r="XG332" s="412"/>
      <c r="XH332" s="412"/>
      <c r="XI332" s="412"/>
      <c r="XJ332" s="412"/>
      <c r="XK332" s="412"/>
      <c r="XL332" s="412"/>
      <c r="XM332" s="412"/>
      <c r="XN332" s="412"/>
      <c r="XO332" s="412"/>
      <c r="XP332" s="412"/>
      <c r="XQ332" s="412"/>
      <c r="XR332" s="412"/>
      <c r="XS332" s="412"/>
      <c r="XT332" s="412"/>
      <c r="XU332" s="412"/>
      <c r="XV332" s="412"/>
      <c r="XW332" s="412"/>
      <c r="XX332" s="412"/>
      <c r="XY332" s="412"/>
      <c r="XZ332" s="412"/>
      <c r="YA332" s="412"/>
      <c r="YB332" s="412"/>
      <c r="YC332" s="412"/>
      <c r="YD332" s="412"/>
      <c r="YE332" s="412"/>
      <c r="YF332" s="412"/>
      <c r="YG332" s="412"/>
      <c r="YH332" s="412"/>
      <c r="YI332" s="412"/>
      <c r="YJ332" s="412"/>
      <c r="YK332" s="412"/>
      <c r="YL332" s="412"/>
      <c r="YM332" s="412"/>
      <c r="YN332" s="412"/>
      <c r="YO332" s="412"/>
      <c r="YP332" s="412"/>
      <c r="YQ332" s="412"/>
      <c r="YR332" s="412"/>
      <c r="YS332" s="412"/>
      <c r="YT332" s="412"/>
      <c r="YU332" s="412"/>
      <c r="YV332" s="412"/>
      <c r="YW332" s="412"/>
      <c r="YX332" s="412"/>
      <c r="YY332" s="412"/>
      <c r="YZ332" s="412"/>
      <c r="ZA332" s="412"/>
      <c r="ZB332" s="412"/>
      <c r="ZC332" s="412"/>
      <c r="ZD332" s="412"/>
      <c r="ZE332" s="412"/>
      <c r="ZF332" s="412"/>
      <c r="ZG332" s="412"/>
      <c r="ZH332" s="412"/>
      <c r="ZI332" s="412"/>
      <c r="ZJ332" s="412"/>
      <c r="ZK332" s="412"/>
      <c r="ZL332" s="412"/>
      <c r="ZM332" s="412"/>
      <c r="ZN332" s="412"/>
      <c r="ZO332" s="412"/>
      <c r="ZP332" s="412"/>
      <c r="ZQ332" s="412"/>
      <c r="ZR332" s="412"/>
      <c r="ZS332" s="412"/>
      <c r="ZT332" s="412"/>
      <c r="ZU332" s="412"/>
      <c r="ZV332" s="412"/>
      <c r="ZW332" s="412"/>
      <c r="ZX332" s="412"/>
      <c r="ZY332" s="412"/>
      <c r="ZZ332" s="412"/>
      <c r="AAA332" s="412"/>
      <c r="AAB332" s="412"/>
      <c r="AAC332" s="412"/>
      <c r="AAD332" s="412"/>
      <c r="AAE332" s="412"/>
      <c r="AAF332" s="412"/>
      <c r="AAG332" s="412"/>
      <c r="AAH332" s="412"/>
      <c r="AAI332" s="412"/>
      <c r="AAJ332" s="412"/>
      <c r="AAK332" s="412"/>
      <c r="AAL332" s="412"/>
      <c r="AAM332" s="412"/>
      <c r="AAN332" s="412"/>
      <c r="AAO332" s="412"/>
      <c r="AAP332" s="412"/>
      <c r="AAQ332" s="412"/>
      <c r="AAR332" s="412"/>
      <c r="AAS332" s="412"/>
      <c r="AAT332" s="412"/>
      <c r="AAU332" s="412"/>
      <c r="AAV332" s="412"/>
      <c r="AAW332" s="412"/>
      <c r="AAX332" s="412"/>
      <c r="AAY332" s="412"/>
      <c r="AAZ332" s="412"/>
      <c r="ABA332" s="412"/>
      <c r="ABB332" s="412"/>
      <c r="ABC332" s="412"/>
      <c r="ABD332" s="412"/>
      <c r="ABE332" s="412"/>
      <c r="ABF332" s="412"/>
      <c r="ABG332" s="412"/>
      <c r="ABH332" s="412"/>
      <c r="ABI332" s="412"/>
      <c r="ABJ332" s="412"/>
      <c r="ABK332" s="412"/>
      <c r="ABL332" s="412"/>
      <c r="ABM332" s="412"/>
      <c r="ABN332" s="412"/>
      <c r="ABO332" s="412"/>
      <c r="ABP332" s="412"/>
      <c r="ABQ332" s="412"/>
      <c r="ABR332" s="412"/>
      <c r="ABS332" s="412"/>
      <c r="ABT332" s="412"/>
      <c r="ABU332" s="412"/>
      <c r="ABV332" s="412"/>
      <c r="ABW332" s="412"/>
      <c r="ABX332" s="412"/>
      <c r="ABY332" s="412"/>
      <c r="ABZ332" s="412"/>
      <c r="ACA332" s="412"/>
      <c r="ACB332" s="412"/>
      <c r="ACC332" s="412"/>
      <c r="ACD332" s="412"/>
      <c r="ACE332" s="412"/>
      <c r="ACF332" s="412"/>
      <c r="ACG332" s="412"/>
      <c r="ACH332" s="412"/>
      <c r="ACI332" s="412"/>
      <c r="ACJ332" s="412"/>
      <c r="ACK332" s="412"/>
      <c r="ACL332" s="412"/>
      <c r="ACM332" s="412"/>
      <c r="ACN332" s="412"/>
      <c r="ACO332" s="412"/>
      <c r="ACP332" s="412"/>
      <c r="ACQ332" s="412"/>
      <c r="ACR332" s="412"/>
      <c r="ACS332" s="412"/>
      <c r="ACT332" s="412"/>
      <c r="ACU332" s="412"/>
      <c r="ACV332" s="412"/>
      <c r="ACW332" s="412"/>
      <c r="ACX332" s="412"/>
      <c r="ACY332" s="412"/>
      <c r="ACZ332" s="412"/>
      <c r="ADA332" s="412"/>
      <c r="ADB332" s="412"/>
      <c r="ADC332" s="412"/>
      <c r="ADD332" s="412"/>
      <c r="ADE332" s="412"/>
      <c r="ADF332" s="412"/>
      <c r="ADG332" s="412"/>
      <c r="ADH332" s="412"/>
      <c r="ADI332" s="412"/>
      <c r="ADJ332" s="412"/>
      <c r="ADK332" s="412"/>
      <c r="ADL332" s="412"/>
      <c r="ADM332" s="412"/>
      <c r="ADN332" s="412"/>
      <c r="ADO332" s="412"/>
      <c r="ADP332" s="412"/>
      <c r="ADQ332" s="412"/>
      <c r="ADR332" s="412"/>
      <c r="ADS332" s="412"/>
      <c r="ADT332" s="412"/>
      <c r="ADU332" s="412"/>
      <c r="ADV332" s="412"/>
      <c r="ADW332" s="412"/>
      <c r="ADX332" s="412"/>
      <c r="ADY332" s="412"/>
      <c r="ADZ332" s="412"/>
      <c r="AEA332" s="412"/>
      <c r="AEB332" s="412"/>
      <c r="AEC332" s="412"/>
      <c r="AED332" s="412"/>
      <c r="AEE332" s="412"/>
      <c r="AEF332" s="412"/>
      <c r="AEG332" s="412"/>
      <c r="AEH332" s="412"/>
      <c r="AEI332" s="412"/>
      <c r="AEJ332" s="412"/>
      <c r="AEK332" s="412"/>
      <c r="AEL332" s="412"/>
      <c r="AEM332" s="412"/>
      <c r="AEN332" s="412"/>
      <c r="AEO332" s="412"/>
      <c r="AEP332" s="412"/>
      <c r="AEQ332" s="412"/>
      <c r="AER332" s="412"/>
      <c r="AES332" s="412"/>
      <c r="AET332" s="412"/>
      <c r="AEU332" s="412"/>
      <c r="AEV332" s="412"/>
      <c r="AEW332" s="412"/>
      <c r="AEX332" s="412"/>
      <c r="AEY332" s="412"/>
      <c r="AEZ332" s="412"/>
      <c r="AFA332" s="412"/>
      <c r="AFB332" s="412"/>
      <c r="AFC332" s="412"/>
      <c r="AFD332" s="412"/>
      <c r="AFE332" s="412"/>
      <c r="AFF332" s="412"/>
      <c r="AFG332" s="412"/>
      <c r="AFH332" s="412"/>
      <c r="AFI332" s="412"/>
      <c r="AFJ332" s="412"/>
      <c r="AFK332" s="412"/>
      <c r="AFL332" s="412"/>
      <c r="AFM332" s="412"/>
      <c r="AFN332" s="412"/>
      <c r="AFO332" s="412"/>
      <c r="AFP332" s="412"/>
      <c r="AFQ332" s="412"/>
      <c r="AFR332" s="412"/>
      <c r="AFS332" s="412"/>
      <c r="AFT332" s="412"/>
      <c r="AFU332" s="412"/>
      <c r="AFV332" s="412"/>
      <c r="AFW332" s="412"/>
      <c r="AFX332" s="412"/>
      <c r="AFY332" s="412"/>
      <c r="AFZ332" s="412"/>
      <c r="AGA332" s="412"/>
      <c r="AGB332" s="412"/>
      <c r="AGC332" s="412"/>
      <c r="AGD332" s="412"/>
      <c r="AGE332" s="412"/>
      <c r="AGF332" s="412"/>
      <c r="AGG332" s="412"/>
      <c r="AGH332" s="412"/>
      <c r="AGI332" s="412"/>
      <c r="AGJ332" s="412"/>
      <c r="AGK332" s="412"/>
      <c r="AGL332" s="412"/>
      <c r="AGM332" s="412"/>
      <c r="AGN332" s="412"/>
      <c r="AGO332" s="412"/>
      <c r="AGP332" s="412"/>
      <c r="AGQ332" s="412"/>
      <c r="AGR332" s="412"/>
      <c r="AGS332" s="412"/>
      <c r="AGT332" s="412"/>
      <c r="AGU332" s="412"/>
      <c r="AGV332" s="412"/>
      <c r="AGW332" s="412"/>
      <c r="AGX332" s="412"/>
      <c r="AGY332" s="412"/>
      <c r="AGZ332" s="412"/>
      <c r="AHA332" s="412"/>
      <c r="AHB332" s="412"/>
      <c r="AHC332" s="412"/>
      <c r="AHD332" s="412"/>
      <c r="AHE332" s="412"/>
      <c r="AHF332" s="412"/>
      <c r="AHG332" s="412"/>
      <c r="AHH332" s="412"/>
      <c r="AHI332" s="412"/>
      <c r="AHJ332" s="412"/>
      <c r="AHK332" s="412"/>
      <c r="AHL332" s="412"/>
      <c r="AHM332" s="412"/>
      <c r="AHN332" s="412"/>
      <c r="AHO332" s="412"/>
      <c r="AHP332" s="412"/>
      <c r="AHQ332" s="412"/>
      <c r="AHR332" s="412"/>
      <c r="AHS332" s="412"/>
      <c r="AHT332" s="412"/>
      <c r="AHU332" s="412"/>
      <c r="AHV332" s="412"/>
      <c r="AHW332" s="412"/>
      <c r="AHX332" s="412"/>
      <c r="AHY332" s="412"/>
      <c r="AHZ332" s="412"/>
      <c r="AIA332" s="412"/>
      <c r="AIB332" s="412"/>
      <c r="AIC332" s="412"/>
      <c r="AID332" s="412"/>
      <c r="AIE332" s="412"/>
      <c r="AIF332" s="412"/>
      <c r="AIG332" s="412"/>
      <c r="AIH332" s="412"/>
      <c r="AII332" s="412"/>
      <c r="AIJ332" s="412"/>
      <c r="AIK332" s="412"/>
      <c r="AIL332" s="412"/>
      <c r="AIM332" s="412"/>
      <c r="AIN332" s="412"/>
      <c r="AIO332" s="412"/>
      <c r="AIP332" s="412"/>
      <c r="AIQ332" s="412"/>
      <c r="AIR332" s="412"/>
      <c r="AIS332" s="412"/>
      <c r="AIT332" s="412"/>
      <c r="AIU332" s="412"/>
      <c r="AIV332" s="412"/>
      <c r="AIW332" s="412"/>
      <c r="AIX332" s="412"/>
      <c r="AIY332" s="412"/>
      <c r="AIZ332" s="412"/>
      <c r="AJA332" s="412"/>
      <c r="AJB332" s="412"/>
      <c r="AJC332" s="412"/>
      <c r="AJD332" s="412"/>
      <c r="AJE332" s="412"/>
      <c r="AJF332" s="412"/>
      <c r="AJG332" s="412"/>
      <c r="AJH332" s="412"/>
      <c r="AJI332" s="412"/>
      <c r="AJJ332" s="412"/>
      <c r="AJK332" s="412"/>
      <c r="AJL332" s="412"/>
      <c r="AJM332" s="412"/>
      <c r="AJN332" s="412"/>
      <c r="AJO332" s="412"/>
      <c r="AJP332" s="412"/>
      <c r="AJQ332" s="412"/>
      <c r="AJR332" s="412"/>
      <c r="AJS332" s="412"/>
      <c r="AJT332" s="412"/>
      <c r="AJU332" s="412"/>
      <c r="AJV332" s="412"/>
      <c r="AJW332" s="412"/>
      <c r="AJX332" s="412"/>
      <c r="AJY332" s="412"/>
      <c r="AJZ332" s="412"/>
      <c r="AKA332" s="412"/>
      <c r="AKB332" s="412"/>
      <c r="AKC332" s="412"/>
      <c r="AKD332" s="412"/>
      <c r="AKE332" s="412"/>
      <c r="AKF332" s="412"/>
      <c r="AKG332" s="412"/>
      <c r="AKH332" s="412"/>
      <c r="AKI332" s="412"/>
      <c r="AKJ332" s="412"/>
      <c r="AKK332" s="412"/>
      <c r="AKL332" s="412"/>
      <c r="AKM332" s="412"/>
      <c r="AKN332" s="412"/>
      <c r="AKO332" s="412"/>
      <c r="AKP332" s="412"/>
      <c r="AKQ332" s="412"/>
      <c r="AKR332" s="412"/>
      <c r="AKS332" s="412"/>
      <c r="AKT332" s="412"/>
      <c r="AKU332" s="412"/>
      <c r="AKV332" s="412"/>
      <c r="AKW332" s="412"/>
      <c r="AKX332" s="412"/>
      <c r="AKY332" s="412"/>
      <c r="AKZ332" s="412"/>
      <c r="ALA332" s="412"/>
      <c r="ALB332" s="412"/>
      <c r="ALC332" s="412"/>
      <c r="ALD332" s="412"/>
      <c r="ALE332" s="412"/>
      <c r="ALF332" s="412"/>
      <c r="ALG332" s="412"/>
      <c r="ALH332" s="412"/>
      <c r="ALI332" s="412"/>
      <c r="ALJ332" s="412"/>
      <c r="ALK332" s="412"/>
      <c r="ALL332" s="412"/>
      <c r="ALM332" s="412"/>
      <c r="ALN332" s="412"/>
      <c r="ALO332" s="412"/>
      <c r="ALP332" s="412"/>
      <c r="ALQ332" s="412"/>
      <c r="ALR332" s="412"/>
      <c r="ALS332" s="412"/>
      <c r="ALT332" s="412"/>
      <c r="ALU332" s="412"/>
      <c r="ALV332" s="412"/>
      <c r="ALW332" s="412"/>
      <c r="ALX332" s="412"/>
      <c r="ALY332" s="412"/>
      <c r="ALZ332" s="412"/>
      <c r="AMA332" s="412"/>
      <c r="AMB332" s="412"/>
      <c r="AMC332" s="412"/>
      <c r="AMD332" s="412"/>
      <c r="AME332" s="412"/>
      <c r="AMF332" s="412"/>
      <c r="AMG332" s="412"/>
      <c r="AMH332" s="412"/>
    </row>
    <row r="333" spans="1:1024" s="197" customFormat="1" x14ac:dyDescent="0.25">
      <c r="A333" s="149" t="s">
        <v>1249</v>
      </c>
      <c r="B333" s="163">
        <v>332</v>
      </c>
      <c r="C333" s="224" t="s">
        <v>24986</v>
      </c>
      <c r="D333" s="178" t="s">
        <v>1250</v>
      </c>
      <c r="E333" s="429"/>
      <c r="F333" s="201"/>
      <c r="G333" s="180"/>
      <c r="H333" s="180"/>
      <c r="I333" s="319"/>
      <c r="J333" s="366"/>
      <c r="K333" s="140"/>
      <c r="L333" s="140"/>
      <c r="M333" s="140"/>
      <c r="N333" s="140"/>
      <c r="O333" s="140"/>
      <c r="P333" s="140"/>
      <c r="Q333" s="140"/>
      <c r="R333" s="140"/>
      <c r="S333" s="140"/>
      <c r="T333" s="140"/>
      <c r="U333" s="140"/>
      <c r="V333" s="219">
        <f t="shared" si="171"/>
        <v>100</v>
      </c>
      <c r="W333" s="219">
        <f t="shared" si="185"/>
        <v>100</v>
      </c>
      <c r="X333" s="219">
        <f t="shared" si="184"/>
        <v>100</v>
      </c>
      <c r="Y333" s="219">
        <f t="shared" si="178"/>
        <v>100</v>
      </c>
      <c r="Z333" s="219">
        <f t="shared" si="204"/>
        <v>100</v>
      </c>
      <c r="AA333" s="220">
        <f t="shared" si="182"/>
        <v>100</v>
      </c>
      <c r="AB333" s="220">
        <f t="shared" si="181"/>
        <v>100</v>
      </c>
      <c r="AC333" s="220">
        <f t="shared" si="205"/>
        <v>100</v>
      </c>
      <c r="AD333" s="416">
        <f t="shared" si="177"/>
        <v>100</v>
      </c>
      <c r="AE333" s="416">
        <f t="shared" si="183"/>
        <v>100</v>
      </c>
      <c r="AF333" s="212">
        <f t="shared" si="200"/>
        <v>100</v>
      </c>
      <c r="AG333" s="212">
        <f t="shared" si="201"/>
        <v>100</v>
      </c>
      <c r="AH333" s="212">
        <f t="shared" si="202"/>
        <v>100</v>
      </c>
      <c r="AI333" s="212">
        <f t="shared" si="203"/>
        <v>100</v>
      </c>
      <c r="AJ333" s="214"/>
      <c r="AK333" s="118"/>
      <c r="AL333" s="412"/>
      <c r="AM333" s="214"/>
      <c r="AN333" s="118"/>
      <c r="AO333" s="118"/>
      <c r="AP333" s="118"/>
      <c r="AQ333" s="167" t="s">
        <v>1251</v>
      </c>
      <c r="AR333" s="118"/>
      <c r="AS333" s="118"/>
      <c r="AT333" s="118"/>
      <c r="AU333" s="185"/>
      <c r="AV333" s="185"/>
      <c r="AW333" s="185"/>
      <c r="AX333" s="185"/>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c r="CH333" s="185"/>
      <c r="CI333" s="185"/>
      <c r="CJ333" s="185"/>
      <c r="CK333" s="185"/>
      <c r="CL333" s="185"/>
      <c r="CM333" s="185"/>
      <c r="CN333" s="185"/>
      <c r="CO333" s="185"/>
      <c r="CP333" s="185"/>
      <c r="CQ333" s="185"/>
      <c r="CR333" s="185"/>
      <c r="CS333" s="185"/>
      <c r="CT333" s="185"/>
      <c r="CU333" s="185"/>
      <c r="CV333" s="185"/>
      <c r="CW333" s="185"/>
      <c r="CX333" s="185"/>
      <c r="CY333" s="185"/>
      <c r="CZ333" s="185"/>
      <c r="DA333" s="185"/>
      <c r="DB333" s="185"/>
      <c r="DC333" s="185"/>
      <c r="DD333" s="185"/>
      <c r="DE333" s="185"/>
      <c r="DF333" s="185"/>
      <c r="DG333" s="185"/>
      <c r="DH333" s="185"/>
      <c r="DI333" s="185"/>
      <c r="DJ333" s="185"/>
      <c r="DK333" s="185"/>
      <c r="DL333" s="185"/>
      <c r="DM333" s="185"/>
      <c r="DN333" s="185"/>
      <c r="DO333" s="185"/>
      <c r="DP333" s="185"/>
      <c r="DQ333" s="185"/>
      <c r="DR333" s="185"/>
      <c r="DS333" s="185"/>
      <c r="DT333" s="185"/>
      <c r="DU333" s="185"/>
      <c r="DV333" s="185"/>
      <c r="DW333" s="185"/>
      <c r="DX333" s="185"/>
      <c r="DY333" s="185"/>
      <c r="DZ333" s="185"/>
      <c r="EA333" s="185"/>
      <c r="EB333" s="185"/>
      <c r="EC333" s="185"/>
      <c r="ED333" s="185"/>
      <c r="EE333" s="185"/>
      <c r="EF333" s="185"/>
      <c r="EG333" s="185"/>
      <c r="EH333" s="185"/>
      <c r="EI333" s="185"/>
      <c r="EJ333" s="185"/>
      <c r="EK333" s="185"/>
      <c r="EL333" s="185"/>
      <c r="EM333" s="185"/>
      <c r="EN333" s="185"/>
      <c r="EO333" s="185"/>
      <c r="EP333" s="185"/>
      <c r="EQ333" s="185"/>
      <c r="ER333" s="185"/>
      <c r="ES333" s="185"/>
      <c r="ET333" s="185"/>
      <c r="EU333" s="185"/>
      <c r="EV333" s="185"/>
      <c r="EW333" s="185"/>
      <c r="EX333" s="185"/>
      <c r="EY333" s="185"/>
      <c r="EZ333" s="185"/>
      <c r="FA333" s="185"/>
      <c r="FB333" s="185"/>
      <c r="FC333" s="185"/>
      <c r="FD333" s="185"/>
      <c r="FE333" s="185"/>
      <c r="FF333" s="185"/>
      <c r="FG333" s="185"/>
      <c r="FH333" s="185"/>
      <c r="FI333" s="185"/>
      <c r="FJ333" s="185"/>
      <c r="FK333" s="185"/>
      <c r="FL333" s="185"/>
      <c r="FM333" s="185"/>
      <c r="FN333" s="185"/>
      <c r="FO333" s="185"/>
      <c r="FP333" s="185"/>
      <c r="FQ333" s="185"/>
      <c r="FR333" s="185"/>
      <c r="FS333" s="185"/>
      <c r="FT333" s="185"/>
      <c r="FU333" s="185"/>
      <c r="FV333" s="185"/>
      <c r="FW333" s="185"/>
      <c r="FX333" s="185"/>
      <c r="FY333" s="185"/>
      <c r="FZ333" s="185"/>
      <c r="GA333" s="185"/>
      <c r="GB333" s="185"/>
      <c r="GC333" s="185"/>
      <c r="GD333" s="185"/>
      <c r="GE333" s="185"/>
      <c r="GF333" s="185"/>
      <c r="GG333" s="185"/>
      <c r="GH333" s="185"/>
      <c r="GI333" s="185"/>
      <c r="GJ333" s="185"/>
      <c r="GK333" s="185"/>
      <c r="GL333" s="185"/>
      <c r="GM333" s="185"/>
      <c r="GN333" s="185"/>
      <c r="GO333" s="185"/>
      <c r="GP333" s="185"/>
      <c r="GQ333" s="185"/>
      <c r="GR333" s="185"/>
      <c r="GS333" s="185"/>
      <c r="GT333" s="185"/>
      <c r="GU333" s="185"/>
      <c r="GV333" s="185"/>
      <c r="GW333" s="185"/>
      <c r="GX333" s="185"/>
      <c r="GY333" s="185"/>
      <c r="GZ333" s="185"/>
      <c r="HA333" s="185"/>
      <c r="HB333" s="185"/>
      <c r="HC333" s="185"/>
      <c r="HD333" s="185"/>
      <c r="HE333" s="185"/>
      <c r="HF333" s="185"/>
      <c r="HG333" s="185"/>
      <c r="HH333" s="185"/>
      <c r="HI333" s="185"/>
      <c r="HJ333" s="185"/>
      <c r="HK333" s="185"/>
      <c r="HL333" s="185"/>
      <c r="HM333" s="185"/>
      <c r="HN333" s="185"/>
      <c r="HO333" s="185"/>
      <c r="HP333" s="185"/>
      <c r="HQ333" s="185"/>
      <c r="HR333" s="185"/>
      <c r="HS333" s="185"/>
      <c r="HT333" s="185"/>
      <c r="HU333" s="185"/>
      <c r="HV333" s="185"/>
      <c r="HW333" s="185"/>
      <c r="HX333" s="185"/>
      <c r="HY333" s="185"/>
      <c r="HZ333" s="185"/>
      <c r="IA333" s="185"/>
      <c r="IB333" s="185"/>
      <c r="IC333" s="185"/>
      <c r="ID333" s="185"/>
      <c r="IE333" s="185"/>
      <c r="IF333" s="185"/>
      <c r="IG333" s="185"/>
      <c r="IH333" s="185"/>
      <c r="II333" s="185"/>
      <c r="IJ333" s="185"/>
      <c r="IK333" s="185"/>
      <c r="IL333" s="185"/>
      <c r="IM333" s="185"/>
      <c r="IN333" s="185"/>
      <c r="IO333" s="185"/>
      <c r="IP333" s="185"/>
      <c r="IQ333" s="185"/>
      <c r="IR333" s="185"/>
      <c r="IS333" s="185"/>
      <c r="IT333" s="185"/>
      <c r="IU333" s="185"/>
      <c r="IV333" s="185"/>
      <c r="IW333" s="185"/>
      <c r="IX333" s="185"/>
      <c r="IY333" s="185"/>
      <c r="IZ333" s="185"/>
      <c r="JA333" s="185"/>
      <c r="JB333" s="185"/>
      <c r="JC333" s="185"/>
      <c r="JD333" s="185"/>
      <c r="JE333" s="185"/>
      <c r="JF333" s="185"/>
      <c r="JG333" s="185"/>
      <c r="JH333" s="185"/>
      <c r="JI333" s="185"/>
      <c r="JJ333" s="185"/>
      <c r="JK333" s="185"/>
      <c r="JL333" s="185"/>
      <c r="JM333" s="185"/>
      <c r="JN333" s="185"/>
      <c r="JO333" s="185"/>
      <c r="JP333" s="185"/>
      <c r="JQ333" s="185"/>
      <c r="JR333" s="185"/>
      <c r="JS333" s="185"/>
      <c r="JT333" s="185"/>
      <c r="JU333" s="185"/>
      <c r="JV333" s="185"/>
      <c r="JW333" s="185"/>
      <c r="JX333" s="185"/>
      <c r="JY333" s="185"/>
      <c r="JZ333" s="185"/>
      <c r="KA333" s="185"/>
      <c r="KB333" s="185"/>
      <c r="KC333" s="185"/>
      <c r="KD333" s="185"/>
      <c r="KE333" s="185"/>
      <c r="KF333" s="185"/>
      <c r="KG333" s="185"/>
      <c r="KH333" s="185"/>
      <c r="KI333" s="185"/>
      <c r="KJ333" s="185"/>
      <c r="KK333" s="185"/>
      <c r="KL333" s="185"/>
      <c r="KM333" s="185"/>
      <c r="KN333" s="185"/>
      <c r="KO333" s="185"/>
      <c r="KP333" s="185"/>
      <c r="KQ333" s="185"/>
      <c r="KR333" s="185"/>
      <c r="KS333" s="185"/>
      <c r="KT333" s="185"/>
      <c r="KU333" s="185"/>
      <c r="KV333" s="185"/>
      <c r="KW333" s="185"/>
      <c r="KX333" s="185"/>
      <c r="KY333" s="185"/>
      <c r="KZ333" s="185"/>
      <c r="LA333" s="185"/>
      <c r="LB333" s="185"/>
      <c r="LC333" s="185"/>
      <c r="LD333" s="185"/>
      <c r="LE333" s="185"/>
      <c r="LF333" s="185"/>
      <c r="LG333" s="185"/>
      <c r="LH333" s="185"/>
      <c r="LI333" s="185"/>
      <c r="LJ333" s="185"/>
      <c r="LK333" s="185"/>
      <c r="LL333" s="185"/>
      <c r="LM333" s="185"/>
      <c r="LN333" s="185"/>
      <c r="LO333" s="185"/>
      <c r="LP333" s="185"/>
      <c r="LQ333" s="185"/>
      <c r="LR333" s="185"/>
      <c r="LS333" s="185"/>
      <c r="LT333" s="185"/>
      <c r="LU333" s="185"/>
      <c r="LV333" s="185"/>
      <c r="LW333" s="185"/>
      <c r="LX333" s="185"/>
      <c r="LY333" s="185"/>
      <c r="LZ333" s="185"/>
      <c r="MA333" s="185"/>
      <c r="MB333" s="185"/>
      <c r="MC333" s="185"/>
      <c r="MD333" s="185"/>
      <c r="ME333" s="185"/>
      <c r="MF333" s="185"/>
      <c r="MG333" s="185"/>
      <c r="MH333" s="185"/>
      <c r="MI333" s="185"/>
      <c r="MJ333" s="185"/>
      <c r="MK333" s="185"/>
      <c r="ML333" s="185"/>
      <c r="MM333" s="185"/>
      <c r="MN333" s="185"/>
      <c r="MO333" s="185"/>
      <c r="MP333" s="185"/>
      <c r="MQ333" s="185"/>
      <c r="MR333" s="185"/>
      <c r="MS333" s="185"/>
      <c r="MT333" s="185"/>
      <c r="MU333" s="185"/>
      <c r="MV333" s="185"/>
      <c r="MW333" s="185"/>
      <c r="MX333" s="185"/>
      <c r="MY333" s="185"/>
      <c r="MZ333" s="185"/>
      <c r="NA333" s="185"/>
      <c r="NB333" s="185"/>
      <c r="NC333" s="185"/>
      <c r="ND333" s="185"/>
      <c r="NE333" s="185"/>
      <c r="NF333" s="185"/>
      <c r="NG333" s="185"/>
      <c r="NH333" s="185"/>
      <c r="NI333" s="185"/>
      <c r="NJ333" s="185"/>
      <c r="NK333" s="185"/>
      <c r="NL333" s="185"/>
      <c r="NM333" s="185"/>
      <c r="NN333" s="185"/>
      <c r="NO333" s="185"/>
      <c r="NP333" s="185"/>
      <c r="NQ333" s="185"/>
      <c r="NR333" s="185"/>
      <c r="NS333" s="185"/>
      <c r="NT333" s="185"/>
      <c r="NU333" s="185"/>
      <c r="NV333" s="185"/>
      <c r="NW333" s="185"/>
      <c r="NX333" s="185"/>
      <c r="NY333" s="185"/>
      <c r="NZ333" s="185"/>
      <c r="OA333" s="185"/>
      <c r="OB333" s="185"/>
      <c r="OC333" s="185"/>
      <c r="OD333" s="185"/>
      <c r="OE333" s="185"/>
      <c r="OF333" s="185"/>
      <c r="OG333" s="185"/>
      <c r="OH333" s="185"/>
      <c r="OI333" s="185"/>
      <c r="OJ333" s="185"/>
      <c r="OK333" s="185"/>
      <c r="OL333" s="185"/>
      <c r="OM333" s="185"/>
      <c r="ON333" s="185"/>
      <c r="OO333" s="185"/>
      <c r="OP333" s="185"/>
      <c r="OQ333" s="185"/>
      <c r="OR333" s="185"/>
      <c r="OS333" s="185"/>
      <c r="OT333" s="185"/>
      <c r="OU333" s="185"/>
      <c r="OV333" s="185"/>
      <c r="OW333" s="185"/>
      <c r="OX333" s="185"/>
      <c r="OY333" s="185"/>
      <c r="OZ333" s="185"/>
      <c r="PA333" s="185"/>
      <c r="PB333" s="185"/>
      <c r="PC333" s="185"/>
      <c r="PD333" s="185"/>
      <c r="PE333" s="185"/>
      <c r="PF333" s="185"/>
      <c r="PG333" s="185"/>
      <c r="PH333" s="185"/>
      <c r="PI333" s="185"/>
      <c r="PJ333" s="185"/>
      <c r="PK333" s="185"/>
      <c r="PL333" s="185"/>
      <c r="PM333" s="185"/>
      <c r="PN333" s="185"/>
      <c r="PO333" s="185"/>
      <c r="PP333" s="185"/>
      <c r="PQ333" s="185"/>
      <c r="PR333" s="185"/>
      <c r="PS333" s="185"/>
      <c r="PT333" s="185"/>
      <c r="PU333" s="185"/>
      <c r="PV333" s="185"/>
      <c r="PW333" s="185"/>
      <c r="PX333" s="185"/>
      <c r="PY333" s="185"/>
      <c r="PZ333" s="185"/>
      <c r="QA333" s="185"/>
      <c r="QB333" s="185"/>
      <c r="QC333" s="185"/>
      <c r="QD333" s="185"/>
      <c r="QE333" s="185"/>
      <c r="QF333" s="185"/>
      <c r="QG333" s="185"/>
      <c r="QH333" s="185"/>
      <c r="QI333" s="185"/>
      <c r="QJ333" s="185"/>
      <c r="QK333" s="185"/>
      <c r="QL333" s="185"/>
      <c r="QM333" s="185"/>
      <c r="QN333" s="185"/>
      <c r="QO333" s="185"/>
      <c r="QP333" s="185"/>
      <c r="QQ333" s="185"/>
      <c r="QR333" s="185"/>
      <c r="QS333" s="185"/>
      <c r="QT333" s="185"/>
      <c r="QU333" s="185"/>
      <c r="QV333" s="185"/>
      <c r="QW333" s="185"/>
      <c r="QX333" s="185"/>
      <c r="QY333" s="185"/>
      <c r="QZ333" s="185"/>
      <c r="RA333" s="185"/>
      <c r="RB333" s="185"/>
      <c r="RC333" s="185"/>
      <c r="RD333" s="185"/>
      <c r="RE333" s="185"/>
      <c r="RF333" s="185"/>
      <c r="RG333" s="185"/>
      <c r="RH333" s="185"/>
      <c r="RI333" s="185"/>
      <c r="RJ333" s="185"/>
      <c r="RK333" s="185"/>
      <c r="RL333" s="185"/>
      <c r="RM333" s="185"/>
      <c r="RN333" s="185"/>
      <c r="RO333" s="185"/>
      <c r="RP333" s="185"/>
      <c r="RQ333" s="185"/>
      <c r="RR333" s="185"/>
      <c r="RS333" s="185"/>
      <c r="RT333" s="185"/>
      <c r="RU333" s="185"/>
      <c r="RV333" s="185"/>
      <c r="RW333" s="185"/>
      <c r="RX333" s="185"/>
      <c r="RY333" s="185"/>
      <c r="RZ333" s="185"/>
      <c r="SA333" s="185"/>
      <c r="SB333" s="185"/>
      <c r="SC333" s="185"/>
      <c r="SD333" s="185"/>
      <c r="SE333" s="185"/>
      <c r="SF333" s="185"/>
      <c r="SG333" s="185"/>
      <c r="SH333" s="185"/>
      <c r="SI333" s="185"/>
      <c r="SJ333" s="185"/>
      <c r="SK333" s="185"/>
      <c r="SL333" s="185"/>
      <c r="SM333" s="185"/>
      <c r="SN333" s="185"/>
      <c r="SO333" s="185"/>
      <c r="SP333" s="185"/>
      <c r="SQ333" s="185"/>
      <c r="SR333" s="185"/>
      <c r="SS333" s="185"/>
      <c r="ST333" s="185"/>
      <c r="SU333" s="185"/>
      <c r="SV333" s="185"/>
      <c r="SW333" s="185"/>
      <c r="SX333" s="185"/>
      <c r="SY333" s="185"/>
      <c r="SZ333" s="185"/>
      <c r="TA333" s="185"/>
      <c r="TB333" s="185"/>
      <c r="TC333" s="185"/>
      <c r="TD333" s="185"/>
      <c r="TE333" s="185"/>
      <c r="TF333" s="185"/>
      <c r="TG333" s="185"/>
      <c r="TH333" s="185"/>
      <c r="TI333" s="185"/>
      <c r="TJ333" s="185"/>
      <c r="TK333" s="185"/>
      <c r="TL333" s="185"/>
      <c r="TM333" s="185"/>
      <c r="TN333" s="185"/>
      <c r="TO333" s="185"/>
      <c r="TP333" s="185"/>
      <c r="TQ333" s="185"/>
      <c r="TR333" s="185"/>
      <c r="TS333" s="185"/>
      <c r="TT333" s="185"/>
      <c r="TU333" s="185"/>
      <c r="TV333" s="185"/>
      <c r="TW333" s="185"/>
      <c r="TX333" s="185"/>
      <c r="TY333" s="185"/>
      <c r="TZ333" s="185"/>
      <c r="UA333" s="185"/>
      <c r="UB333" s="185"/>
      <c r="UC333" s="185"/>
      <c r="UD333" s="185"/>
      <c r="UE333" s="185"/>
      <c r="UF333" s="185"/>
      <c r="UG333" s="185"/>
      <c r="UH333" s="185"/>
      <c r="UI333" s="185"/>
      <c r="UJ333" s="185"/>
      <c r="UK333" s="185"/>
      <c r="UL333" s="185"/>
      <c r="UM333" s="185"/>
      <c r="UN333" s="185"/>
      <c r="UO333" s="185"/>
      <c r="UP333" s="185"/>
      <c r="UQ333" s="185"/>
      <c r="UR333" s="185"/>
      <c r="US333" s="185"/>
      <c r="UT333" s="185"/>
      <c r="UU333" s="185"/>
      <c r="UV333" s="185"/>
      <c r="UW333" s="185"/>
      <c r="UX333" s="185"/>
      <c r="UY333" s="185"/>
      <c r="UZ333" s="185"/>
      <c r="VA333" s="185"/>
      <c r="VB333" s="185"/>
      <c r="VC333" s="185"/>
      <c r="VD333" s="185"/>
      <c r="VE333" s="185"/>
      <c r="VF333" s="185"/>
      <c r="VG333" s="185"/>
      <c r="VH333" s="185"/>
      <c r="VI333" s="185"/>
      <c r="VJ333" s="185"/>
      <c r="VK333" s="185"/>
      <c r="VL333" s="185"/>
      <c r="VM333" s="185"/>
      <c r="VN333" s="185"/>
      <c r="VO333" s="185"/>
      <c r="VP333" s="185"/>
      <c r="VQ333" s="185"/>
      <c r="VR333" s="185"/>
      <c r="VS333" s="185"/>
      <c r="VT333" s="185"/>
      <c r="VU333" s="185"/>
      <c r="VV333" s="185"/>
      <c r="VW333" s="185"/>
      <c r="VX333" s="185"/>
      <c r="VY333" s="185"/>
      <c r="VZ333" s="185"/>
      <c r="WA333" s="185"/>
      <c r="WB333" s="185"/>
      <c r="WC333" s="185"/>
      <c r="WD333" s="185"/>
      <c r="WE333" s="185"/>
      <c r="WF333" s="185"/>
      <c r="WG333" s="185"/>
      <c r="WH333" s="185"/>
      <c r="WI333" s="185"/>
      <c r="WJ333" s="185"/>
      <c r="WK333" s="185"/>
      <c r="WL333" s="185"/>
      <c r="WM333" s="185"/>
      <c r="WN333" s="185"/>
      <c r="WO333" s="185"/>
      <c r="WP333" s="185"/>
      <c r="WQ333" s="185"/>
      <c r="WR333" s="185"/>
      <c r="WS333" s="185"/>
      <c r="WT333" s="185"/>
      <c r="WU333" s="185"/>
      <c r="WV333" s="185"/>
      <c r="WW333" s="185"/>
      <c r="WX333" s="185"/>
      <c r="WY333" s="185"/>
      <c r="WZ333" s="185"/>
      <c r="XA333" s="185"/>
      <c r="XB333" s="185"/>
      <c r="XC333" s="185"/>
      <c r="XD333" s="185"/>
      <c r="XE333" s="185"/>
      <c r="XF333" s="185"/>
      <c r="XG333" s="185"/>
      <c r="XH333" s="185"/>
      <c r="XI333" s="185"/>
      <c r="XJ333" s="185"/>
      <c r="XK333" s="185"/>
      <c r="XL333" s="185"/>
      <c r="XM333" s="185"/>
      <c r="XN333" s="185"/>
      <c r="XO333" s="185"/>
      <c r="XP333" s="185"/>
      <c r="XQ333" s="185"/>
      <c r="XR333" s="185"/>
      <c r="XS333" s="185"/>
      <c r="XT333" s="185"/>
      <c r="XU333" s="185"/>
      <c r="XV333" s="185"/>
      <c r="XW333" s="185"/>
      <c r="XX333" s="185"/>
      <c r="XY333" s="185"/>
      <c r="XZ333" s="185"/>
      <c r="YA333" s="185"/>
      <c r="YB333" s="185"/>
      <c r="YC333" s="185"/>
      <c r="YD333" s="185"/>
      <c r="YE333" s="185"/>
      <c r="YF333" s="185"/>
      <c r="YG333" s="185"/>
      <c r="YH333" s="185"/>
      <c r="YI333" s="185"/>
      <c r="YJ333" s="185"/>
      <c r="YK333" s="185"/>
      <c r="YL333" s="185"/>
      <c r="YM333" s="185"/>
      <c r="YN333" s="185"/>
      <c r="YO333" s="185"/>
      <c r="YP333" s="185"/>
      <c r="YQ333" s="185"/>
      <c r="YR333" s="185"/>
      <c r="YS333" s="185"/>
      <c r="YT333" s="185"/>
      <c r="YU333" s="185"/>
      <c r="YV333" s="185"/>
      <c r="YW333" s="185"/>
      <c r="YX333" s="185"/>
      <c r="YY333" s="185"/>
      <c r="YZ333" s="185"/>
      <c r="ZA333" s="185"/>
      <c r="ZB333" s="185"/>
      <c r="ZC333" s="185"/>
      <c r="ZD333" s="185"/>
      <c r="ZE333" s="185"/>
      <c r="ZF333" s="185"/>
      <c r="ZG333" s="185"/>
      <c r="ZH333" s="185"/>
      <c r="ZI333" s="185"/>
      <c r="ZJ333" s="185"/>
      <c r="ZK333" s="185"/>
      <c r="ZL333" s="185"/>
      <c r="ZM333" s="185"/>
      <c r="ZN333" s="185"/>
      <c r="ZO333" s="185"/>
      <c r="ZP333" s="185"/>
      <c r="ZQ333" s="185"/>
      <c r="ZR333" s="185"/>
      <c r="ZS333" s="185"/>
      <c r="ZT333" s="185"/>
      <c r="ZU333" s="185"/>
      <c r="ZV333" s="185"/>
      <c r="ZW333" s="185"/>
      <c r="ZX333" s="185"/>
      <c r="ZY333" s="185"/>
      <c r="ZZ333" s="185"/>
      <c r="AAA333" s="185"/>
      <c r="AAB333" s="185"/>
      <c r="AAC333" s="185"/>
      <c r="AAD333" s="185"/>
      <c r="AAE333" s="185"/>
      <c r="AAF333" s="185"/>
      <c r="AAG333" s="185"/>
      <c r="AAH333" s="185"/>
      <c r="AAI333" s="185"/>
      <c r="AAJ333" s="185"/>
      <c r="AAK333" s="185"/>
      <c r="AAL333" s="185"/>
      <c r="AAM333" s="185"/>
      <c r="AAN333" s="185"/>
      <c r="AAO333" s="185"/>
      <c r="AAP333" s="185"/>
      <c r="AAQ333" s="185"/>
      <c r="AAR333" s="185"/>
      <c r="AAS333" s="185"/>
      <c r="AAT333" s="185"/>
      <c r="AAU333" s="185"/>
      <c r="AAV333" s="185"/>
      <c r="AAW333" s="185"/>
      <c r="AAX333" s="185"/>
      <c r="AAY333" s="185"/>
      <c r="AAZ333" s="185"/>
      <c r="ABA333" s="185"/>
      <c r="ABB333" s="185"/>
      <c r="ABC333" s="185"/>
      <c r="ABD333" s="185"/>
      <c r="ABE333" s="185"/>
      <c r="ABF333" s="185"/>
      <c r="ABG333" s="185"/>
      <c r="ABH333" s="185"/>
      <c r="ABI333" s="185"/>
      <c r="ABJ333" s="185"/>
      <c r="ABK333" s="185"/>
      <c r="ABL333" s="185"/>
      <c r="ABM333" s="185"/>
      <c r="ABN333" s="185"/>
      <c r="ABO333" s="185"/>
      <c r="ABP333" s="185"/>
      <c r="ABQ333" s="185"/>
      <c r="ABR333" s="185"/>
      <c r="ABS333" s="185"/>
      <c r="ABT333" s="185"/>
      <c r="ABU333" s="185"/>
      <c r="ABV333" s="185"/>
      <c r="ABW333" s="185"/>
      <c r="ABX333" s="185"/>
      <c r="ABY333" s="185"/>
      <c r="ABZ333" s="185"/>
      <c r="ACA333" s="185"/>
      <c r="ACB333" s="185"/>
      <c r="ACC333" s="185"/>
      <c r="ACD333" s="185"/>
      <c r="ACE333" s="185"/>
      <c r="ACF333" s="185"/>
      <c r="ACG333" s="185"/>
      <c r="ACH333" s="185"/>
      <c r="ACI333" s="185"/>
      <c r="ACJ333" s="185"/>
      <c r="ACK333" s="185"/>
      <c r="ACL333" s="185"/>
      <c r="ACM333" s="185"/>
      <c r="ACN333" s="185"/>
      <c r="ACO333" s="185"/>
      <c r="ACP333" s="185"/>
      <c r="ACQ333" s="185"/>
      <c r="ACR333" s="185"/>
      <c r="ACS333" s="185"/>
      <c r="ACT333" s="185"/>
      <c r="ACU333" s="185"/>
      <c r="ACV333" s="185"/>
      <c r="ACW333" s="185"/>
      <c r="ACX333" s="185"/>
      <c r="ACY333" s="185"/>
      <c r="ACZ333" s="185"/>
      <c r="ADA333" s="185"/>
      <c r="ADB333" s="185"/>
      <c r="ADC333" s="185"/>
      <c r="ADD333" s="185"/>
      <c r="ADE333" s="185"/>
      <c r="ADF333" s="185"/>
      <c r="ADG333" s="185"/>
      <c r="ADH333" s="185"/>
      <c r="ADI333" s="185"/>
      <c r="ADJ333" s="185"/>
      <c r="ADK333" s="185"/>
      <c r="ADL333" s="185"/>
      <c r="ADM333" s="185"/>
      <c r="ADN333" s="185"/>
      <c r="ADO333" s="185"/>
      <c r="ADP333" s="185"/>
      <c r="ADQ333" s="185"/>
      <c r="ADR333" s="185"/>
      <c r="ADS333" s="185"/>
      <c r="ADT333" s="185"/>
      <c r="ADU333" s="185"/>
      <c r="ADV333" s="185"/>
      <c r="ADW333" s="185"/>
      <c r="ADX333" s="185"/>
      <c r="ADY333" s="185"/>
      <c r="ADZ333" s="185"/>
      <c r="AEA333" s="185"/>
      <c r="AEB333" s="185"/>
      <c r="AEC333" s="185"/>
      <c r="AED333" s="185"/>
      <c r="AEE333" s="185"/>
      <c r="AEF333" s="185"/>
      <c r="AEG333" s="185"/>
      <c r="AEH333" s="185"/>
      <c r="AEI333" s="185"/>
      <c r="AEJ333" s="185"/>
      <c r="AEK333" s="185"/>
      <c r="AEL333" s="185"/>
      <c r="AEM333" s="185"/>
      <c r="AEN333" s="185"/>
      <c r="AEO333" s="185"/>
      <c r="AEP333" s="185"/>
      <c r="AEQ333" s="185"/>
      <c r="AER333" s="185"/>
      <c r="AES333" s="185"/>
      <c r="AET333" s="185"/>
      <c r="AEU333" s="185"/>
      <c r="AEV333" s="185"/>
      <c r="AEW333" s="185"/>
      <c r="AEX333" s="185"/>
      <c r="AEY333" s="185"/>
      <c r="AEZ333" s="185"/>
      <c r="AFA333" s="185"/>
      <c r="AFB333" s="185"/>
      <c r="AFC333" s="185"/>
      <c r="AFD333" s="185"/>
      <c r="AFE333" s="185"/>
      <c r="AFF333" s="185"/>
      <c r="AFG333" s="185"/>
      <c r="AFH333" s="185"/>
      <c r="AFI333" s="185"/>
      <c r="AFJ333" s="185"/>
      <c r="AFK333" s="185"/>
      <c r="AFL333" s="185"/>
      <c r="AFM333" s="185"/>
      <c r="AFN333" s="185"/>
      <c r="AFO333" s="185"/>
      <c r="AFP333" s="185"/>
      <c r="AFQ333" s="185"/>
      <c r="AFR333" s="185"/>
      <c r="AFS333" s="185"/>
      <c r="AFT333" s="185"/>
      <c r="AFU333" s="185"/>
      <c r="AFV333" s="185"/>
      <c r="AFW333" s="185"/>
      <c r="AFX333" s="185"/>
      <c r="AFY333" s="185"/>
      <c r="AFZ333" s="185"/>
      <c r="AGA333" s="185"/>
      <c r="AGB333" s="185"/>
      <c r="AGC333" s="185"/>
      <c r="AGD333" s="185"/>
      <c r="AGE333" s="185"/>
      <c r="AGF333" s="185"/>
      <c r="AGG333" s="185"/>
      <c r="AGH333" s="185"/>
      <c r="AGI333" s="185"/>
      <c r="AGJ333" s="185"/>
      <c r="AGK333" s="185"/>
      <c r="AGL333" s="185"/>
      <c r="AGM333" s="185"/>
      <c r="AGN333" s="185"/>
      <c r="AGO333" s="185"/>
      <c r="AGP333" s="185"/>
      <c r="AGQ333" s="185"/>
      <c r="AGR333" s="185"/>
      <c r="AGS333" s="185"/>
      <c r="AGT333" s="185"/>
      <c r="AGU333" s="185"/>
      <c r="AGV333" s="185"/>
      <c r="AGW333" s="185"/>
      <c r="AGX333" s="185"/>
      <c r="AGY333" s="185"/>
      <c r="AGZ333" s="185"/>
      <c r="AHA333" s="185"/>
      <c r="AHB333" s="185"/>
      <c r="AHC333" s="185"/>
      <c r="AHD333" s="185"/>
      <c r="AHE333" s="185"/>
      <c r="AHF333" s="185"/>
      <c r="AHG333" s="185"/>
      <c r="AHH333" s="185"/>
      <c r="AHI333" s="185"/>
      <c r="AHJ333" s="185"/>
      <c r="AHK333" s="185"/>
      <c r="AHL333" s="185"/>
      <c r="AHM333" s="185"/>
      <c r="AHN333" s="185"/>
      <c r="AHO333" s="185"/>
      <c r="AHP333" s="185"/>
      <c r="AHQ333" s="185"/>
      <c r="AHR333" s="185"/>
      <c r="AHS333" s="185"/>
      <c r="AHT333" s="185"/>
      <c r="AHU333" s="185"/>
      <c r="AHV333" s="185"/>
      <c r="AHW333" s="185"/>
      <c r="AHX333" s="185"/>
      <c r="AHY333" s="185"/>
      <c r="AHZ333" s="185"/>
      <c r="AIA333" s="185"/>
      <c r="AIB333" s="185"/>
      <c r="AIC333" s="185"/>
      <c r="AID333" s="185"/>
      <c r="AIE333" s="185"/>
      <c r="AIF333" s="185"/>
      <c r="AIG333" s="185"/>
      <c r="AIH333" s="185"/>
      <c r="AII333" s="185"/>
      <c r="AIJ333" s="185"/>
      <c r="AIK333" s="185"/>
      <c r="AIL333" s="185"/>
      <c r="AIM333" s="185"/>
      <c r="AIN333" s="185"/>
      <c r="AIO333" s="185"/>
      <c r="AIP333" s="185"/>
      <c r="AIQ333" s="185"/>
      <c r="AIR333" s="185"/>
      <c r="AIS333" s="185"/>
      <c r="AIT333" s="185"/>
      <c r="AIU333" s="185"/>
      <c r="AIV333" s="185"/>
      <c r="AIW333" s="185"/>
      <c r="AIX333" s="185"/>
      <c r="AIY333" s="185"/>
      <c r="AIZ333" s="185"/>
      <c r="AJA333" s="185"/>
      <c r="AJB333" s="185"/>
      <c r="AJC333" s="185"/>
      <c r="AJD333" s="185"/>
      <c r="AJE333" s="185"/>
      <c r="AJF333" s="185"/>
      <c r="AJG333" s="185"/>
      <c r="AJH333" s="185"/>
      <c r="AJI333" s="185"/>
      <c r="AJJ333" s="185"/>
      <c r="AJK333" s="185"/>
      <c r="AJL333" s="185"/>
      <c r="AJM333" s="185"/>
      <c r="AJN333" s="185"/>
      <c r="AJO333" s="185"/>
      <c r="AJP333" s="185"/>
      <c r="AJQ333" s="185"/>
      <c r="AJR333" s="185"/>
      <c r="AJS333" s="185"/>
      <c r="AJT333" s="185"/>
      <c r="AJU333" s="185"/>
      <c r="AJV333" s="185"/>
      <c r="AJW333" s="185"/>
      <c r="AJX333" s="185"/>
      <c r="AJY333" s="185"/>
      <c r="AJZ333" s="185"/>
      <c r="AKA333" s="185"/>
      <c r="AKB333" s="185"/>
      <c r="AKC333" s="185"/>
      <c r="AKD333" s="185"/>
      <c r="AKE333" s="185"/>
      <c r="AKF333" s="185"/>
      <c r="AKG333" s="185"/>
      <c r="AKH333" s="185"/>
      <c r="AKI333" s="185"/>
      <c r="AKJ333" s="185"/>
      <c r="AKK333" s="185"/>
      <c r="AKL333" s="185"/>
      <c r="AKM333" s="185"/>
      <c r="AKN333" s="185"/>
      <c r="AKO333" s="185"/>
      <c r="AKP333" s="185"/>
      <c r="AKQ333" s="185"/>
      <c r="AKR333" s="185"/>
      <c r="AKS333" s="185"/>
      <c r="AKT333" s="185"/>
      <c r="AKU333" s="185"/>
      <c r="AKV333" s="185"/>
      <c r="AKW333" s="185"/>
      <c r="AKX333" s="185"/>
      <c r="AKY333" s="185"/>
      <c r="AKZ333" s="185"/>
      <c r="ALA333" s="185"/>
      <c r="ALB333" s="185"/>
      <c r="ALC333" s="185"/>
      <c r="ALD333" s="185"/>
      <c r="ALE333" s="185"/>
      <c r="ALF333" s="185"/>
      <c r="ALG333" s="185"/>
      <c r="ALH333" s="185"/>
      <c r="ALI333" s="185"/>
      <c r="ALJ333" s="185"/>
      <c r="ALK333" s="185"/>
      <c r="ALL333" s="185"/>
      <c r="ALM333" s="185"/>
      <c r="ALN333" s="185"/>
      <c r="ALO333" s="185"/>
      <c r="ALP333" s="185"/>
      <c r="ALQ333" s="185"/>
      <c r="ALR333" s="185"/>
      <c r="ALS333" s="185"/>
      <c r="ALT333" s="185"/>
      <c r="ALU333" s="185"/>
      <c r="ALV333" s="185"/>
      <c r="ALW333" s="185"/>
      <c r="ALX333" s="185"/>
      <c r="ALY333" s="185"/>
      <c r="ALZ333" s="185"/>
      <c r="AMA333" s="185"/>
      <c r="AMB333" s="185"/>
      <c r="AMC333" s="185"/>
      <c r="AMD333" s="185"/>
      <c r="AME333" s="185"/>
      <c r="AMF333" s="185"/>
      <c r="AMG333" s="185"/>
      <c r="AMH333" s="185"/>
      <c r="AMI333" s="185"/>
      <c r="AMJ333" s="412"/>
    </row>
    <row r="334" spans="1:1024" x14ac:dyDescent="0.25">
      <c r="A334" s="149" t="s">
        <v>1252</v>
      </c>
      <c r="B334" s="163">
        <v>333</v>
      </c>
      <c r="C334" s="224" t="s">
        <v>24987</v>
      </c>
      <c r="D334" s="178" t="s">
        <v>1253</v>
      </c>
      <c r="E334" s="429"/>
      <c r="F334" s="201"/>
      <c r="G334" s="175">
        <v>4</v>
      </c>
      <c r="H334" s="180"/>
      <c r="I334" s="319">
        <v>21.878</v>
      </c>
      <c r="J334" s="332">
        <v>2</v>
      </c>
      <c r="K334" s="332">
        <v>2</v>
      </c>
      <c r="L334" s="332">
        <v>1</v>
      </c>
      <c r="M334" s="140"/>
      <c r="N334" s="140"/>
      <c r="O334" s="140"/>
      <c r="P334" s="140"/>
      <c r="Q334" s="140"/>
      <c r="R334" s="140"/>
      <c r="S334" s="140"/>
      <c r="T334" s="140"/>
      <c r="U334" s="140"/>
      <c r="V334" s="219">
        <f t="shared" si="171"/>
        <v>100</v>
      </c>
      <c r="W334" s="219">
        <f t="shared" si="185"/>
        <v>100</v>
      </c>
      <c r="X334" s="219">
        <f t="shared" si="184"/>
        <v>100</v>
      </c>
      <c r="Y334" s="219">
        <f t="shared" si="178"/>
        <v>100</v>
      </c>
      <c r="Z334" s="219">
        <f t="shared" si="204"/>
        <v>100</v>
      </c>
      <c r="AA334" s="220">
        <f t="shared" si="182"/>
        <v>100</v>
      </c>
      <c r="AB334" s="220">
        <f t="shared" si="181"/>
        <v>100</v>
      </c>
      <c r="AC334" s="220">
        <f t="shared" si="205"/>
        <v>100</v>
      </c>
      <c r="AD334" s="416">
        <f t="shared" si="177"/>
        <v>1</v>
      </c>
      <c r="AE334" s="416">
        <f t="shared" si="183"/>
        <v>100</v>
      </c>
      <c r="AF334" s="212">
        <f t="shared" si="200"/>
        <v>10</v>
      </c>
      <c r="AG334" s="212">
        <f t="shared" si="201"/>
        <v>10</v>
      </c>
      <c r="AH334" s="212">
        <f t="shared" si="202"/>
        <v>100</v>
      </c>
      <c r="AI334" s="212">
        <f t="shared" si="203"/>
        <v>100</v>
      </c>
      <c r="AJ334" s="231" t="s">
        <v>24988</v>
      </c>
      <c r="AK334" s="118"/>
      <c r="AL334" s="412"/>
      <c r="AM334" s="214"/>
      <c r="AN334" s="118"/>
      <c r="AO334" s="118"/>
      <c r="AP334" s="118"/>
      <c r="AQ334" s="167" t="s">
        <v>1254</v>
      </c>
      <c r="AR334" s="118"/>
      <c r="AS334" s="118"/>
      <c r="AT334" s="118"/>
      <c r="AU334" s="412"/>
      <c r="AV334" s="412"/>
      <c r="AW334" s="412"/>
      <c r="AX334" s="412"/>
      <c r="AY334" s="412"/>
      <c r="AZ334" s="412"/>
      <c r="BA334" s="412"/>
      <c r="BB334" s="412"/>
      <c r="BC334" s="412"/>
      <c r="BD334" s="412"/>
      <c r="BE334" s="412"/>
      <c r="BF334" s="412"/>
      <c r="BG334" s="412"/>
      <c r="BH334" s="412"/>
      <c r="BI334" s="412"/>
      <c r="BJ334" s="412"/>
      <c r="BK334" s="412"/>
      <c r="BL334" s="412"/>
      <c r="BM334" s="412"/>
      <c r="BN334" s="412"/>
      <c r="BO334" s="412"/>
      <c r="BP334" s="412"/>
      <c r="BQ334" s="412"/>
      <c r="BR334" s="412"/>
      <c r="BS334" s="412"/>
      <c r="BT334" s="412"/>
      <c r="BU334" s="412"/>
      <c r="BV334" s="412"/>
      <c r="BW334" s="412"/>
      <c r="BX334" s="412"/>
      <c r="BY334" s="412"/>
      <c r="BZ334" s="412"/>
      <c r="CA334" s="412"/>
      <c r="CB334" s="412"/>
      <c r="CC334" s="412"/>
      <c r="CD334" s="412"/>
      <c r="CE334" s="412"/>
      <c r="CF334" s="412"/>
      <c r="CG334" s="412"/>
      <c r="CH334" s="412"/>
      <c r="CI334" s="412"/>
      <c r="CJ334" s="412"/>
      <c r="CK334" s="412"/>
      <c r="CL334" s="412"/>
      <c r="CM334" s="412"/>
      <c r="CN334" s="412"/>
      <c r="CO334" s="412"/>
      <c r="CP334" s="412"/>
      <c r="CQ334" s="412"/>
      <c r="CR334" s="412"/>
      <c r="CS334" s="412"/>
      <c r="CT334" s="412"/>
      <c r="CU334" s="412"/>
      <c r="CV334" s="412"/>
      <c r="CW334" s="412"/>
      <c r="CX334" s="412"/>
      <c r="CY334" s="412"/>
      <c r="CZ334" s="412"/>
      <c r="DA334" s="412"/>
      <c r="DB334" s="412"/>
      <c r="DC334" s="412"/>
      <c r="DD334" s="412"/>
      <c r="DE334" s="412"/>
      <c r="DF334" s="412"/>
      <c r="DG334" s="412"/>
      <c r="DH334" s="412"/>
      <c r="DI334" s="412"/>
      <c r="DJ334" s="412"/>
      <c r="DK334" s="412"/>
      <c r="DL334" s="412"/>
      <c r="DM334" s="412"/>
      <c r="DN334" s="412"/>
      <c r="DO334" s="412"/>
      <c r="DP334" s="412"/>
      <c r="DQ334" s="412"/>
      <c r="DR334" s="412"/>
      <c r="DS334" s="412"/>
      <c r="DT334" s="412"/>
      <c r="DU334" s="412"/>
      <c r="DV334" s="412"/>
      <c r="DW334" s="412"/>
      <c r="DX334" s="412"/>
      <c r="DY334" s="412"/>
      <c r="DZ334" s="412"/>
      <c r="EA334" s="412"/>
      <c r="EB334" s="412"/>
      <c r="EC334" s="412"/>
      <c r="ED334" s="412"/>
      <c r="EE334" s="412"/>
      <c r="EF334" s="412"/>
      <c r="EG334" s="412"/>
      <c r="EH334" s="412"/>
      <c r="EI334" s="412"/>
      <c r="EJ334" s="412"/>
      <c r="EK334" s="412"/>
      <c r="EL334" s="412"/>
      <c r="EM334" s="412"/>
      <c r="EN334" s="412"/>
      <c r="EO334" s="412"/>
      <c r="EP334" s="412"/>
      <c r="EQ334" s="412"/>
      <c r="ER334" s="412"/>
      <c r="ES334" s="412"/>
      <c r="ET334" s="412"/>
      <c r="EU334" s="412"/>
      <c r="EV334" s="412"/>
      <c r="EW334" s="412"/>
      <c r="EX334" s="412"/>
      <c r="EY334" s="412"/>
      <c r="EZ334" s="412"/>
      <c r="FA334" s="412"/>
      <c r="FB334" s="412"/>
      <c r="FC334" s="412"/>
      <c r="FD334" s="412"/>
      <c r="FE334" s="412"/>
      <c r="FF334" s="412"/>
      <c r="FG334" s="412"/>
      <c r="FH334" s="412"/>
      <c r="FI334" s="412"/>
      <c r="FJ334" s="412"/>
      <c r="FK334" s="412"/>
      <c r="FL334" s="412"/>
      <c r="FM334" s="412"/>
      <c r="FN334" s="412"/>
      <c r="FO334" s="412"/>
      <c r="FP334" s="412"/>
      <c r="FQ334" s="412"/>
      <c r="FR334" s="412"/>
      <c r="FS334" s="412"/>
      <c r="FT334" s="412"/>
      <c r="FU334" s="412"/>
      <c r="FV334" s="412"/>
      <c r="FW334" s="412"/>
      <c r="FX334" s="412"/>
      <c r="FY334" s="412"/>
      <c r="FZ334" s="412"/>
      <c r="GA334" s="412"/>
      <c r="GB334" s="412"/>
      <c r="GC334" s="412"/>
      <c r="GD334" s="412"/>
      <c r="GE334" s="412"/>
      <c r="GF334" s="412"/>
      <c r="GG334" s="412"/>
      <c r="GH334" s="412"/>
      <c r="GI334" s="412"/>
      <c r="GJ334" s="412"/>
      <c r="GK334" s="412"/>
      <c r="GL334" s="412"/>
      <c r="GM334" s="412"/>
      <c r="GN334" s="412"/>
      <c r="GO334" s="412"/>
      <c r="GP334" s="412"/>
      <c r="GQ334" s="412"/>
      <c r="GR334" s="412"/>
      <c r="GS334" s="412"/>
      <c r="GT334" s="412"/>
      <c r="GU334" s="412"/>
      <c r="GV334" s="412"/>
      <c r="GW334" s="412"/>
      <c r="GX334" s="412"/>
      <c r="GY334" s="412"/>
      <c r="GZ334" s="412"/>
      <c r="HA334" s="412"/>
      <c r="HB334" s="412"/>
      <c r="HC334" s="412"/>
      <c r="HD334" s="412"/>
      <c r="HE334" s="412"/>
      <c r="HF334" s="412"/>
      <c r="HG334" s="412"/>
      <c r="HH334" s="412"/>
      <c r="HI334" s="412"/>
      <c r="HJ334" s="412"/>
      <c r="HK334" s="412"/>
      <c r="HL334" s="412"/>
      <c r="HM334" s="412"/>
      <c r="HN334" s="412"/>
      <c r="HO334" s="412"/>
      <c r="HP334" s="412"/>
      <c r="HQ334" s="412"/>
      <c r="HR334" s="412"/>
      <c r="HS334" s="412"/>
      <c r="HT334" s="412"/>
      <c r="HU334" s="412"/>
      <c r="HV334" s="412"/>
      <c r="HW334" s="412"/>
      <c r="HX334" s="412"/>
      <c r="HY334" s="412"/>
      <c r="HZ334" s="412"/>
      <c r="IA334" s="412"/>
      <c r="IB334" s="412"/>
      <c r="IC334" s="412"/>
      <c r="ID334" s="412"/>
      <c r="IE334" s="412"/>
      <c r="IF334" s="412"/>
      <c r="IG334" s="412"/>
      <c r="IH334" s="412"/>
      <c r="II334" s="412"/>
      <c r="IJ334" s="412"/>
      <c r="IK334" s="412"/>
      <c r="IL334" s="412"/>
      <c r="IM334" s="412"/>
      <c r="IN334" s="412"/>
      <c r="IO334" s="412"/>
      <c r="IP334" s="412"/>
      <c r="IQ334" s="412"/>
      <c r="IR334" s="412"/>
      <c r="IS334" s="412"/>
      <c r="IT334" s="412"/>
      <c r="IU334" s="412"/>
      <c r="IV334" s="412"/>
      <c r="IW334" s="412"/>
      <c r="IX334" s="412"/>
      <c r="IY334" s="412"/>
      <c r="IZ334" s="412"/>
      <c r="JA334" s="412"/>
      <c r="JB334" s="412"/>
      <c r="JC334" s="412"/>
      <c r="JD334" s="412"/>
      <c r="JE334" s="412"/>
      <c r="JF334" s="412"/>
      <c r="JG334" s="412"/>
      <c r="JH334" s="412"/>
      <c r="JI334" s="412"/>
      <c r="JJ334" s="412"/>
      <c r="JK334" s="412"/>
      <c r="JL334" s="412"/>
      <c r="JM334" s="412"/>
      <c r="JN334" s="412"/>
      <c r="JO334" s="412"/>
      <c r="JP334" s="412"/>
      <c r="JQ334" s="412"/>
      <c r="JR334" s="412"/>
      <c r="JS334" s="412"/>
      <c r="JT334" s="412"/>
      <c r="JU334" s="412"/>
      <c r="JV334" s="412"/>
      <c r="JW334" s="412"/>
      <c r="JX334" s="412"/>
      <c r="JY334" s="412"/>
      <c r="JZ334" s="412"/>
      <c r="KA334" s="412"/>
      <c r="KB334" s="412"/>
      <c r="KC334" s="412"/>
      <c r="KD334" s="412"/>
      <c r="KE334" s="412"/>
      <c r="KF334" s="412"/>
      <c r="KG334" s="412"/>
      <c r="KH334" s="412"/>
      <c r="KI334" s="412"/>
      <c r="KJ334" s="412"/>
      <c r="KK334" s="412"/>
      <c r="KL334" s="412"/>
      <c r="KM334" s="412"/>
      <c r="KN334" s="412"/>
      <c r="KO334" s="412"/>
      <c r="KP334" s="412"/>
      <c r="KQ334" s="412"/>
      <c r="KR334" s="412"/>
      <c r="KS334" s="412"/>
      <c r="KT334" s="412"/>
      <c r="KU334" s="412"/>
      <c r="KV334" s="412"/>
      <c r="KW334" s="412"/>
      <c r="KX334" s="412"/>
      <c r="KY334" s="412"/>
      <c r="KZ334" s="412"/>
      <c r="LA334" s="412"/>
      <c r="LB334" s="412"/>
      <c r="LC334" s="412"/>
      <c r="LD334" s="412"/>
      <c r="LE334" s="412"/>
      <c r="LF334" s="412"/>
      <c r="LG334" s="412"/>
      <c r="LH334" s="412"/>
      <c r="LI334" s="412"/>
      <c r="LJ334" s="412"/>
      <c r="LK334" s="412"/>
      <c r="LL334" s="412"/>
      <c r="LM334" s="412"/>
      <c r="LN334" s="412"/>
      <c r="LO334" s="412"/>
      <c r="LP334" s="412"/>
      <c r="LQ334" s="412"/>
      <c r="LR334" s="412"/>
      <c r="LS334" s="412"/>
      <c r="LT334" s="412"/>
      <c r="LU334" s="412"/>
      <c r="LV334" s="412"/>
      <c r="LW334" s="412"/>
      <c r="LX334" s="412"/>
      <c r="LY334" s="412"/>
      <c r="LZ334" s="412"/>
      <c r="MA334" s="412"/>
      <c r="MB334" s="412"/>
      <c r="MC334" s="412"/>
      <c r="MD334" s="412"/>
      <c r="ME334" s="412"/>
      <c r="MF334" s="412"/>
      <c r="MG334" s="412"/>
      <c r="MH334" s="412"/>
      <c r="MI334" s="412"/>
      <c r="MJ334" s="412"/>
      <c r="MK334" s="412"/>
      <c r="ML334" s="412"/>
      <c r="MM334" s="412"/>
      <c r="MN334" s="412"/>
      <c r="MO334" s="412"/>
      <c r="MP334" s="412"/>
      <c r="MQ334" s="412"/>
      <c r="MR334" s="412"/>
      <c r="MS334" s="412"/>
      <c r="MT334" s="412"/>
      <c r="MU334" s="412"/>
      <c r="MV334" s="412"/>
      <c r="MW334" s="412"/>
      <c r="MX334" s="412"/>
      <c r="MY334" s="412"/>
      <c r="MZ334" s="412"/>
      <c r="NA334" s="412"/>
      <c r="NB334" s="412"/>
      <c r="NC334" s="412"/>
      <c r="ND334" s="412"/>
      <c r="NE334" s="412"/>
      <c r="NF334" s="412"/>
      <c r="NG334" s="412"/>
      <c r="NH334" s="412"/>
      <c r="NI334" s="412"/>
      <c r="NJ334" s="412"/>
      <c r="NK334" s="412"/>
      <c r="NL334" s="412"/>
      <c r="NM334" s="412"/>
      <c r="NN334" s="412"/>
      <c r="NO334" s="412"/>
      <c r="NP334" s="412"/>
      <c r="NQ334" s="412"/>
      <c r="NR334" s="412"/>
      <c r="NS334" s="412"/>
      <c r="NT334" s="412"/>
      <c r="NU334" s="412"/>
      <c r="NV334" s="412"/>
      <c r="NW334" s="412"/>
      <c r="NX334" s="412"/>
      <c r="NY334" s="412"/>
      <c r="NZ334" s="412"/>
      <c r="OA334" s="412"/>
      <c r="OB334" s="412"/>
      <c r="OC334" s="412"/>
      <c r="OD334" s="412"/>
      <c r="OE334" s="412"/>
      <c r="OF334" s="412"/>
      <c r="OG334" s="412"/>
      <c r="OH334" s="412"/>
      <c r="OI334" s="412"/>
      <c r="OJ334" s="412"/>
      <c r="OK334" s="412"/>
      <c r="OL334" s="412"/>
      <c r="OM334" s="412"/>
      <c r="ON334" s="412"/>
      <c r="OO334" s="412"/>
      <c r="OP334" s="412"/>
      <c r="OQ334" s="412"/>
      <c r="OR334" s="412"/>
      <c r="OS334" s="412"/>
      <c r="OT334" s="412"/>
      <c r="OU334" s="412"/>
      <c r="OV334" s="412"/>
      <c r="OW334" s="412"/>
      <c r="OX334" s="412"/>
      <c r="OY334" s="412"/>
      <c r="OZ334" s="412"/>
      <c r="PA334" s="412"/>
      <c r="PB334" s="412"/>
      <c r="PC334" s="412"/>
      <c r="PD334" s="412"/>
      <c r="PE334" s="412"/>
      <c r="PF334" s="412"/>
      <c r="PG334" s="412"/>
      <c r="PH334" s="412"/>
      <c r="PI334" s="412"/>
      <c r="PJ334" s="412"/>
      <c r="PK334" s="412"/>
      <c r="PL334" s="412"/>
      <c r="PM334" s="412"/>
      <c r="PN334" s="412"/>
      <c r="PO334" s="412"/>
      <c r="PP334" s="412"/>
      <c r="PQ334" s="412"/>
      <c r="PR334" s="412"/>
      <c r="PS334" s="412"/>
      <c r="PT334" s="412"/>
      <c r="PU334" s="412"/>
      <c r="PV334" s="412"/>
      <c r="PW334" s="412"/>
      <c r="PX334" s="412"/>
      <c r="PY334" s="412"/>
      <c r="PZ334" s="412"/>
      <c r="QA334" s="412"/>
      <c r="QB334" s="412"/>
      <c r="QC334" s="412"/>
      <c r="QD334" s="412"/>
      <c r="QE334" s="412"/>
      <c r="QF334" s="412"/>
      <c r="QG334" s="412"/>
      <c r="QH334" s="412"/>
      <c r="QI334" s="412"/>
      <c r="QJ334" s="412"/>
      <c r="QK334" s="412"/>
      <c r="QL334" s="412"/>
      <c r="QM334" s="412"/>
      <c r="QN334" s="412"/>
      <c r="QO334" s="412"/>
      <c r="QP334" s="412"/>
      <c r="QQ334" s="412"/>
      <c r="QR334" s="412"/>
      <c r="QS334" s="412"/>
      <c r="QT334" s="412"/>
      <c r="QU334" s="412"/>
      <c r="QV334" s="412"/>
      <c r="QW334" s="412"/>
      <c r="QX334" s="412"/>
      <c r="QY334" s="412"/>
      <c r="QZ334" s="412"/>
      <c r="RA334" s="412"/>
      <c r="RB334" s="412"/>
      <c r="RC334" s="412"/>
      <c r="RD334" s="412"/>
      <c r="RE334" s="412"/>
      <c r="RF334" s="412"/>
      <c r="RG334" s="412"/>
      <c r="RH334" s="412"/>
      <c r="RI334" s="412"/>
      <c r="RJ334" s="412"/>
      <c r="RK334" s="412"/>
      <c r="RL334" s="412"/>
      <c r="RM334" s="412"/>
      <c r="RN334" s="412"/>
      <c r="RO334" s="412"/>
      <c r="RP334" s="412"/>
      <c r="RQ334" s="412"/>
      <c r="RR334" s="412"/>
      <c r="RS334" s="412"/>
      <c r="RT334" s="412"/>
      <c r="RU334" s="412"/>
      <c r="RV334" s="412"/>
      <c r="RW334" s="412"/>
      <c r="RX334" s="412"/>
      <c r="RY334" s="412"/>
      <c r="RZ334" s="412"/>
      <c r="SA334" s="412"/>
      <c r="SB334" s="412"/>
      <c r="SC334" s="412"/>
      <c r="SD334" s="412"/>
      <c r="SE334" s="412"/>
      <c r="SF334" s="412"/>
      <c r="SG334" s="412"/>
      <c r="SH334" s="412"/>
      <c r="SI334" s="412"/>
      <c r="SJ334" s="412"/>
      <c r="SK334" s="412"/>
      <c r="SL334" s="412"/>
      <c r="SM334" s="412"/>
      <c r="SN334" s="412"/>
      <c r="SO334" s="412"/>
      <c r="SP334" s="412"/>
      <c r="SQ334" s="412"/>
      <c r="SR334" s="412"/>
      <c r="SS334" s="412"/>
      <c r="ST334" s="412"/>
      <c r="SU334" s="412"/>
      <c r="SV334" s="412"/>
      <c r="SW334" s="412"/>
      <c r="SX334" s="412"/>
      <c r="SY334" s="412"/>
      <c r="SZ334" s="412"/>
      <c r="TA334" s="412"/>
      <c r="TB334" s="412"/>
      <c r="TC334" s="412"/>
      <c r="TD334" s="412"/>
      <c r="TE334" s="412"/>
      <c r="TF334" s="412"/>
      <c r="TG334" s="412"/>
      <c r="TH334" s="412"/>
      <c r="TI334" s="412"/>
      <c r="TJ334" s="412"/>
      <c r="TK334" s="412"/>
      <c r="TL334" s="412"/>
      <c r="TM334" s="412"/>
      <c r="TN334" s="412"/>
      <c r="TO334" s="412"/>
      <c r="TP334" s="412"/>
      <c r="TQ334" s="412"/>
      <c r="TR334" s="412"/>
      <c r="TS334" s="412"/>
      <c r="TT334" s="412"/>
      <c r="TU334" s="412"/>
      <c r="TV334" s="412"/>
      <c r="TW334" s="412"/>
      <c r="TX334" s="412"/>
      <c r="TY334" s="412"/>
      <c r="TZ334" s="412"/>
      <c r="UA334" s="412"/>
      <c r="UB334" s="412"/>
      <c r="UC334" s="412"/>
      <c r="UD334" s="412"/>
      <c r="UE334" s="412"/>
      <c r="UF334" s="412"/>
      <c r="UG334" s="412"/>
      <c r="UH334" s="412"/>
      <c r="UI334" s="412"/>
      <c r="UJ334" s="412"/>
      <c r="UK334" s="412"/>
      <c r="UL334" s="412"/>
      <c r="UM334" s="412"/>
      <c r="UN334" s="412"/>
      <c r="UO334" s="412"/>
      <c r="UP334" s="412"/>
      <c r="UQ334" s="412"/>
      <c r="UR334" s="412"/>
      <c r="US334" s="412"/>
      <c r="UT334" s="412"/>
      <c r="UU334" s="412"/>
      <c r="UV334" s="412"/>
      <c r="UW334" s="412"/>
      <c r="UX334" s="412"/>
      <c r="UY334" s="412"/>
      <c r="UZ334" s="412"/>
      <c r="VA334" s="412"/>
      <c r="VB334" s="412"/>
      <c r="VC334" s="412"/>
      <c r="VD334" s="412"/>
      <c r="VE334" s="412"/>
      <c r="VF334" s="412"/>
      <c r="VG334" s="412"/>
      <c r="VH334" s="412"/>
      <c r="VI334" s="412"/>
      <c r="VJ334" s="412"/>
      <c r="VK334" s="412"/>
      <c r="VL334" s="412"/>
      <c r="VM334" s="412"/>
      <c r="VN334" s="412"/>
      <c r="VO334" s="412"/>
      <c r="VP334" s="412"/>
      <c r="VQ334" s="412"/>
      <c r="VR334" s="412"/>
      <c r="VS334" s="412"/>
      <c r="VT334" s="412"/>
      <c r="VU334" s="412"/>
      <c r="VV334" s="412"/>
      <c r="VW334" s="412"/>
      <c r="VX334" s="412"/>
      <c r="VY334" s="412"/>
      <c r="VZ334" s="412"/>
      <c r="WA334" s="412"/>
      <c r="WB334" s="412"/>
      <c r="WC334" s="412"/>
      <c r="WD334" s="412"/>
      <c r="WE334" s="412"/>
      <c r="WF334" s="412"/>
      <c r="WG334" s="412"/>
      <c r="WH334" s="412"/>
      <c r="WI334" s="412"/>
      <c r="WJ334" s="412"/>
      <c r="WK334" s="412"/>
      <c r="WL334" s="412"/>
      <c r="WM334" s="412"/>
      <c r="WN334" s="412"/>
      <c r="WO334" s="412"/>
      <c r="WP334" s="412"/>
      <c r="WQ334" s="412"/>
      <c r="WR334" s="412"/>
      <c r="WS334" s="412"/>
      <c r="WT334" s="412"/>
      <c r="WU334" s="412"/>
      <c r="WV334" s="412"/>
      <c r="WW334" s="412"/>
      <c r="WX334" s="412"/>
      <c r="WY334" s="412"/>
      <c r="WZ334" s="412"/>
      <c r="XA334" s="412"/>
      <c r="XB334" s="412"/>
      <c r="XC334" s="412"/>
      <c r="XD334" s="412"/>
      <c r="XE334" s="412"/>
      <c r="XF334" s="412"/>
      <c r="XG334" s="412"/>
      <c r="XH334" s="412"/>
      <c r="XI334" s="412"/>
      <c r="XJ334" s="412"/>
      <c r="XK334" s="412"/>
      <c r="XL334" s="412"/>
      <c r="XM334" s="412"/>
      <c r="XN334" s="412"/>
      <c r="XO334" s="412"/>
      <c r="XP334" s="412"/>
      <c r="XQ334" s="412"/>
      <c r="XR334" s="412"/>
      <c r="XS334" s="412"/>
      <c r="XT334" s="412"/>
      <c r="XU334" s="412"/>
      <c r="XV334" s="412"/>
      <c r="XW334" s="412"/>
      <c r="XX334" s="412"/>
      <c r="XY334" s="412"/>
      <c r="XZ334" s="412"/>
      <c r="YA334" s="412"/>
      <c r="YB334" s="412"/>
      <c r="YC334" s="412"/>
      <c r="YD334" s="412"/>
      <c r="YE334" s="412"/>
      <c r="YF334" s="412"/>
      <c r="YG334" s="412"/>
      <c r="YH334" s="412"/>
      <c r="YI334" s="412"/>
      <c r="YJ334" s="412"/>
      <c r="YK334" s="412"/>
      <c r="YL334" s="412"/>
      <c r="YM334" s="412"/>
      <c r="YN334" s="412"/>
      <c r="YO334" s="412"/>
      <c r="YP334" s="412"/>
      <c r="YQ334" s="412"/>
      <c r="YR334" s="412"/>
      <c r="YS334" s="412"/>
      <c r="YT334" s="412"/>
      <c r="YU334" s="412"/>
      <c r="YV334" s="412"/>
      <c r="YW334" s="412"/>
      <c r="YX334" s="412"/>
      <c r="YY334" s="412"/>
      <c r="YZ334" s="412"/>
      <c r="ZA334" s="412"/>
      <c r="ZB334" s="412"/>
      <c r="ZC334" s="412"/>
      <c r="ZD334" s="412"/>
      <c r="ZE334" s="412"/>
      <c r="ZF334" s="412"/>
      <c r="ZG334" s="412"/>
      <c r="ZH334" s="412"/>
      <c r="ZI334" s="412"/>
      <c r="ZJ334" s="412"/>
      <c r="ZK334" s="412"/>
      <c r="ZL334" s="412"/>
      <c r="ZM334" s="412"/>
      <c r="ZN334" s="412"/>
      <c r="ZO334" s="412"/>
      <c r="ZP334" s="412"/>
      <c r="ZQ334" s="412"/>
      <c r="ZR334" s="412"/>
      <c r="ZS334" s="412"/>
      <c r="ZT334" s="412"/>
      <c r="ZU334" s="412"/>
      <c r="ZV334" s="412"/>
      <c r="ZW334" s="412"/>
      <c r="ZX334" s="412"/>
      <c r="ZY334" s="412"/>
      <c r="ZZ334" s="412"/>
      <c r="AAA334" s="412"/>
      <c r="AAB334" s="412"/>
      <c r="AAC334" s="412"/>
      <c r="AAD334" s="412"/>
      <c r="AAE334" s="412"/>
      <c r="AAF334" s="412"/>
      <c r="AAG334" s="412"/>
      <c r="AAH334" s="412"/>
      <c r="AAI334" s="412"/>
      <c r="AAJ334" s="412"/>
      <c r="AAK334" s="412"/>
      <c r="AAL334" s="412"/>
      <c r="AAM334" s="412"/>
      <c r="AAN334" s="412"/>
      <c r="AAO334" s="412"/>
      <c r="AAP334" s="412"/>
      <c r="AAQ334" s="412"/>
      <c r="AAR334" s="412"/>
      <c r="AAS334" s="412"/>
      <c r="AAT334" s="412"/>
      <c r="AAU334" s="412"/>
      <c r="AAV334" s="412"/>
      <c r="AAW334" s="412"/>
      <c r="AAX334" s="412"/>
      <c r="AAY334" s="412"/>
      <c r="AAZ334" s="412"/>
      <c r="ABA334" s="412"/>
      <c r="ABB334" s="412"/>
      <c r="ABC334" s="412"/>
      <c r="ABD334" s="412"/>
      <c r="ABE334" s="412"/>
      <c r="ABF334" s="412"/>
      <c r="ABG334" s="412"/>
      <c r="ABH334" s="412"/>
      <c r="ABI334" s="412"/>
      <c r="ABJ334" s="412"/>
      <c r="ABK334" s="412"/>
      <c r="ABL334" s="412"/>
      <c r="ABM334" s="412"/>
      <c r="ABN334" s="412"/>
      <c r="ABO334" s="412"/>
      <c r="ABP334" s="412"/>
      <c r="ABQ334" s="412"/>
      <c r="ABR334" s="412"/>
      <c r="ABS334" s="412"/>
      <c r="ABT334" s="412"/>
      <c r="ABU334" s="412"/>
      <c r="ABV334" s="412"/>
      <c r="ABW334" s="412"/>
      <c r="ABX334" s="412"/>
      <c r="ABY334" s="412"/>
      <c r="ABZ334" s="412"/>
      <c r="ACA334" s="412"/>
      <c r="ACB334" s="412"/>
      <c r="ACC334" s="412"/>
      <c r="ACD334" s="412"/>
      <c r="ACE334" s="412"/>
      <c r="ACF334" s="412"/>
      <c r="ACG334" s="412"/>
      <c r="ACH334" s="412"/>
      <c r="ACI334" s="412"/>
      <c r="ACJ334" s="412"/>
      <c r="ACK334" s="412"/>
      <c r="ACL334" s="412"/>
      <c r="ACM334" s="412"/>
      <c r="ACN334" s="412"/>
      <c r="ACO334" s="412"/>
      <c r="ACP334" s="412"/>
      <c r="ACQ334" s="412"/>
      <c r="ACR334" s="412"/>
      <c r="ACS334" s="412"/>
      <c r="ACT334" s="412"/>
      <c r="ACU334" s="412"/>
      <c r="ACV334" s="412"/>
      <c r="ACW334" s="412"/>
      <c r="ACX334" s="412"/>
      <c r="ACY334" s="412"/>
      <c r="ACZ334" s="412"/>
      <c r="ADA334" s="412"/>
      <c r="ADB334" s="412"/>
      <c r="ADC334" s="412"/>
      <c r="ADD334" s="412"/>
      <c r="ADE334" s="412"/>
      <c r="ADF334" s="412"/>
      <c r="ADG334" s="412"/>
      <c r="ADH334" s="412"/>
      <c r="ADI334" s="412"/>
      <c r="ADJ334" s="412"/>
      <c r="ADK334" s="412"/>
      <c r="ADL334" s="412"/>
      <c r="ADM334" s="412"/>
      <c r="ADN334" s="412"/>
      <c r="ADO334" s="412"/>
      <c r="ADP334" s="412"/>
      <c r="ADQ334" s="412"/>
      <c r="ADR334" s="412"/>
      <c r="ADS334" s="412"/>
      <c r="ADT334" s="412"/>
      <c r="ADU334" s="412"/>
      <c r="ADV334" s="412"/>
      <c r="ADW334" s="412"/>
      <c r="ADX334" s="412"/>
      <c r="ADY334" s="412"/>
      <c r="ADZ334" s="412"/>
      <c r="AEA334" s="412"/>
      <c r="AEB334" s="412"/>
      <c r="AEC334" s="412"/>
      <c r="AED334" s="412"/>
      <c r="AEE334" s="412"/>
      <c r="AEF334" s="412"/>
      <c r="AEG334" s="412"/>
      <c r="AEH334" s="412"/>
      <c r="AEI334" s="412"/>
      <c r="AEJ334" s="412"/>
      <c r="AEK334" s="412"/>
      <c r="AEL334" s="412"/>
      <c r="AEM334" s="412"/>
      <c r="AEN334" s="412"/>
      <c r="AEO334" s="412"/>
      <c r="AEP334" s="412"/>
      <c r="AEQ334" s="412"/>
      <c r="AER334" s="412"/>
      <c r="AES334" s="412"/>
      <c r="AET334" s="412"/>
      <c r="AEU334" s="412"/>
      <c r="AEV334" s="412"/>
      <c r="AEW334" s="412"/>
      <c r="AEX334" s="412"/>
      <c r="AEY334" s="412"/>
      <c r="AEZ334" s="412"/>
      <c r="AFA334" s="412"/>
      <c r="AFB334" s="412"/>
      <c r="AFC334" s="412"/>
      <c r="AFD334" s="412"/>
      <c r="AFE334" s="412"/>
      <c r="AFF334" s="412"/>
      <c r="AFG334" s="412"/>
      <c r="AFH334" s="412"/>
      <c r="AFI334" s="412"/>
      <c r="AFJ334" s="412"/>
      <c r="AFK334" s="412"/>
      <c r="AFL334" s="412"/>
      <c r="AFM334" s="412"/>
      <c r="AFN334" s="412"/>
      <c r="AFO334" s="412"/>
      <c r="AFP334" s="412"/>
      <c r="AFQ334" s="412"/>
      <c r="AFR334" s="412"/>
      <c r="AFS334" s="412"/>
      <c r="AFT334" s="412"/>
      <c r="AFU334" s="412"/>
      <c r="AFV334" s="412"/>
      <c r="AFW334" s="412"/>
      <c r="AFX334" s="412"/>
      <c r="AFY334" s="412"/>
      <c r="AFZ334" s="412"/>
      <c r="AGA334" s="412"/>
      <c r="AGB334" s="412"/>
      <c r="AGC334" s="412"/>
      <c r="AGD334" s="412"/>
      <c r="AGE334" s="412"/>
      <c r="AGF334" s="412"/>
      <c r="AGG334" s="412"/>
      <c r="AGH334" s="412"/>
      <c r="AGI334" s="412"/>
      <c r="AGJ334" s="412"/>
      <c r="AGK334" s="412"/>
      <c r="AGL334" s="412"/>
      <c r="AGM334" s="412"/>
      <c r="AGN334" s="412"/>
      <c r="AGO334" s="412"/>
      <c r="AGP334" s="412"/>
      <c r="AGQ334" s="412"/>
      <c r="AGR334" s="412"/>
      <c r="AGS334" s="412"/>
      <c r="AGT334" s="412"/>
      <c r="AGU334" s="412"/>
      <c r="AGV334" s="412"/>
      <c r="AGW334" s="412"/>
      <c r="AGX334" s="412"/>
      <c r="AGY334" s="412"/>
      <c r="AGZ334" s="412"/>
      <c r="AHA334" s="412"/>
      <c r="AHB334" s="412"/>
      <c r="AHC334" s="412"/>
      <c r="AHD334" s="412"/>
      <c r="AHE334" s="412"/>
      <c r="AHF334" s="412"/>
      <c r="AHG334" s="412"/>
      <c r="AHH334" s="412"/>
      <c r="AHI334" s="412"/>
      <c r="AHJ334" s="412"/>
      <c r="AHK334" s="412"/>
      <c r="AHL334" s="412"/>
      <c r="AHM334" s="412"/>
      <c r="AHN334" s="412"/>
      <c r="AHO334" s="412"/>
      <c r="AHP334" s="412"/>
      <c r="AHQ334" s="412"/>
      <c r="AHR334" s="412"/>
      <c r="AHS334" s="412"/>
      <c r="AHT334" s="412"/>
      <c r="AHU334" s="412"/>
      <c r="AHV334" s="412"/>
      <c r="AHW334" s="412"/>
      <c r="AHX334" s="412"/>
      <c r="AHY334" s="412"/>
      <c r="AHZ334" s="412"/>
      <c r="AIA334" s="412"/>
      <c r="AIB334" s="412"/>
      <c r="AIC334" s="412"/>
      <c r="AID334" s="412"/>
      <c r="AIE334" s="412"/>
      <c r="AIF334" s="412"/>
      <c r="AIG334" s="412"/>
      <c r="AIH334" s="412"/>
      <c r="AII334" s="412"/>
      <c r="AIJ334" s="412"/>
      <c r="AIK334" s="412"/>
      <c r="AIL334" s="412"/>
      <c r="AIM334" s="412"/>
      <c r="AIN334" s="412"/>
      <c r="AIO334" s="412"/>
      <c r="AIP334" s="412"/>
      <c r="AIQ334" s="412"/>
      <c r="AIR334" s="412"/>
      <c r="AIS334" s="412"/>
      <c r="AIT334" s="412"/>
      <c r="AIU334" s="412"/>
      <c r="AIV334" s="412"/>
      <c r="AIW334" s="412"/>
      <c r="AIX334" s="412"/>
      <c r="AIY334" s="412"/>
      <c r="AIZ334" s="412"/>
      <c r="AJA334" s="412"/>
      <c r="AJB334" s="412"/>
      <c r="AJC334" s="412"/>
      <c r="AJD334" s="412"/>
      <c r="AJE334" s="412"/>
      <c r="AJF334" s="412"/>
      <c r="AJG334" s="412"/>
      <c r="AJH334" s="412"/>
      <c r="AJI334" s="412"/>
      <c r="AJJ334" s="412"/>
      <c r="AJK334" s="412"/>
      <c r="AJL334" s="412"/>
      <c r="AJM334" s="412"/>
      <c r="AJN334" s="412"/>
      <c r="AJO334" s="412"/>
      <c r="AJP334" s="412"/>
      <c r="AJQ334" s="412"/>
      <c r="AJR334" s="412"/>
      <c r="AJS334" s="412"/>
      <c r="AJT334" s="412"/>
      <c r="AJU334" s="412"/>
      <c r="AJV334" s="412"/>
      <c r="AJW334" s="412"/>
      <c r="AJX334" s="412"/>
      <c r="AJY334" s="412"/>
      <c r="AJZ334" s="412"/>
      <c r="AKA334" s="412"/>
      <c r="AKB334" s="412"/>
      <c r="AKC334" s="412"/>
      <c r="AKD334" s="412"/>
      <c r="AKE334" s="412"/>
      <c r="AKF334" s="412"/>
      <c r="AKG334" s="412"/>
      <c r="AKH334" s="412"/>
      <c r="AKI334" s="412"/>
      <c r="AKJ334" s="412"/>
      <c r="AKK334" s="412"/>
      <c r="AKL334" s="412"/>
      <c r="AKM334" s="412"/>
      <c r="AKN334" s="412"/>
      <c r="AKO334" s="412"/>
      <c r="AKP334" s="412"/>
      <c r="AKQ334" s="412"/>
      <c r="AKR334" s="412"/>
      <c r="AKS334" s="412"/>
      <c r="AKT334" s="412"/>
      <c r="AKU334" s="412"/>
      <c r="AKV334" s="412"/>
      <c r="AKW334" s="412"/>
      <c r="AKX334" s="412"/>
      <c r="AKY334" s="412"/>
      <c r="AKZ334" s="412"/>
      <c r="ALA334" s="412"/>
      <c r="ALB334" s="412"/>
      <c r="ALC334" s="412"/>
      <c r="ALD334" s="412"/>
      <c r="ALE334" s="412"/>
      <c r="ALF334" s="412"/>
      <c r="ALG334" s="412"/>
      <c r="ALH334" s="412"/>
      <c r="ALI334" s="412"/>
      <c r="ALJ334" s="412"/>
      <c r="ALK334" s="412"/>
      <c r="ALL334" s="412"/>
      <c r="ALM334" s="412"/>
      <c r="ALN334" s="412"/>
      <c r="ALO334" s="412"/>
      <c r="ALP334" s="412"/>
      <c r="ALQ334" s="412"/>
      <c r="ALR334" s="412"/>
      <c r="ALS334" s="412"/>
      <c r="ALT334" s="412"/>
      <c r="ALU334" s="412"/>
      <c r="ALV334" s="412"/>
      <c r="ALW334" s="412"/>
      <c r="ALX334" s="412"/>
      <c r="ALY334" s="412"/>
      <c r="ALZ334" s="412"/>
      <c r="AMA334" s="412"/>
      <c r="AMB334" s="412"/>
      <c r="AMC334" s="412"/>
      <c r="AMD334" s="412"/>
      <c r="AME334" s="412"/>
      <c r="AMF334" s="412"/>
      <c r="AMG334" s="412"/>
      <c r="AMH334" s="412"/>
    </row>
    <row r="335" spans="1:1024" x14ac:dyDescent="0.25">
      <c r="A335" s="149" t="s">
        <v>1255</v>
      </c>
      <c r="B335" s="163">
        <v>334</v>
      </c>
      <c r="C335" s="224" t="s">
        <v>24989</v>
      </c>
      <c r="D335" s="178" t="s">
        <v>1256</v>
      </c>
      <c r="E335" s="429"/>
      <c r="F335" s="201"/>
      <c r="G335" s="180"/>
      <c r="H335" s="180"/>
      <c r="I335" s="319"/>
      <c r="J335" s="335" t="s">
        <v>752</v>
      </c>
      <c r="K335" s="332">
        <v>1</v>
      </c>
      <c r="L335" s="384">
        <v>1</v>
      </c>
      <c r="M335" s="140"/>
      <c r="N335" s="140"/>
      <c r="O335" s="140"/>
      <c r="P335" s="140"/>
      <c r="Q335" s="140"/>
      <c r="R335" s="140"/>
      <c r="S335" s="140"/>
      <c r="T335" s="140"/>
      <c r="U335" s="140"/>
      <c r="V335" s="219">
        <f t="shared" si="171"/>
        <v>100</v>
      </c>
      <c r="W335" s="219">
        <f t="shared" si="185"/>
        <v>100</v>
      </c>
      <c r="X335" s="219">
        <f t="shared" si="184"/>
        <v>100</v>
      </c>
      <c r="Y335" s="219">
        <f t="shared" si="178"/>
        <v>100</v>
      </c>
      <c r="Z335" s="219">
        <f t="shared" si="204"/>
        <v>100</v>
      </c>
      <c r="AA335" s="220">
        <f t="shared" si="182"/>
        <v>100</v>
      </c>
      <c r="AB335" s="220">
        <f t="shared" si="181"/>
        <v>100</v>
      </c>
      <c r="AC335" s="220">
        <f t="shared" si="205"/>
        <v>100</v>
      </c>
      <c r="AD335" s="416">
        <f t="shared" si="177"/>
        <v>1</v>
      </c>
      <c r="AE335" s="416">
        <f t="shared" si="183"/>
        <v>100</v>
      </c>
      <c r="AF335" s="212">
        <f t="shared" si="200"/>
        <v>1</v>
      </c>
      <c r="AG335" s="212">
        <f t="shared" si="201"/>
        <v>1</v>
      </c>
      <c r="AH335" s="212">
        <f t="shared" si="202"/>
        <v>3</v>
      </c>
      <c r="AI335" s="212">
        <f t="shared" si="203"/>
        <v>5</v>
      </c>
      <c r="AJ335" s="214"/>
      <c r="AK335" s="118"/>
      <c r="AL335" s="412"/>
      <c r="AM335" s="214"/>
      <c r="AN335" s="118"/>
      <c r="AO335" s="118"/>
      <c r="AP335" s="118"/>
      <c r="AQ335" s="167" t="s">
        <v>1257</v>
      </c>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8"/>
      <c r="CI335" s="118"/>
      <c r="CJ335" s="118"/>
      <c r="CK335" s="118"/>
      <c r="CL335" s="118"/>
      <c r="CM335" s="118"/>
      <c r="CN335" s="118"/>
      <c r="CO335" s="118"/>
      <c r="CP335" s="118"/>
      <c r="CQ335" s="118"/>
      <c r="CR335" s="118"/>
      <c r="CS335" s="118"/>
      <c r="CT335" s="118"/>
      <c r="CU335" s="118"/>
      <c r="CV335" s="118"/>
      <c r="CW335" s="118"/>
      <c r="CX335" s="118"/>
      <c r="CY335" s="118"/>
      <c r="CZ335" s="118"/>
      <c r="DA335" s="118"/>
      <c r="DB335" s="118"/>
      <c r="DC335" s="118"/>
      <c r="DD335" s="118"/>
      <c r="DE335" s="118"/>
      <c r="DF335" s="118"/>
      <c r="DG335" s="118"/>
      <c r="DH335" s="118"/>
      <c r="DI335" s="118"/>
      <c r="DJ335" s="118"/>
      <c r="DK335" s="118"/>
      <c r="DL335" s="118"/>
      <c r="DM335" s="118"/>
      <c r="DN335" s="118"/>
      <c r="DO335" s="118"/>
      <c r="DP335" s="118"/>
      <c r="DQ335" s="118"/>
      <c r="DR335" s="118"/>
      <c r="DS335" s="118"/>
      <c r="DT335" s="118"/>
      <c r="DU335" s="118"/>
      <c r="DV335" s="118"/>
      <c r="DW335" s="118"/>
      <c r="DX335" s="118"/>
      <c r="DY335" s="118"/>
      <c r="DZ335" s="118"/>
      <c r="EA335" s="118"/>
      <c r="EB335" s="118"/>
      <c r="EC335" s="118"/>
      <c r="ED335" s="118"/>
      <c r="EE335" s="118"/>
      <c r="EF335" s="118"/>
      <c r="EG335" s="118"/>
      <c r="EH335" s="118"/>
      <c r="EI335" s="118"/>
      <c r="EJ335" s="118"/>
      <c r="EK335" s="118"/>
      <c r="EL335" s="118"/>
      <c r="EM335" s="118"/>
      <c r="EN335" s="118"/>
      <c r="EO335" s="118"/>
      <c r="EP335" s="118"/>
      <c r="EQ335" s="118"/>
      <c r="ER335" s="118"/>
      <c r="ES335" s="118"/>
      <c r="ET335" s="118"/>
      <c r="EU335" s="118"/>
      <c r="EV335" s="118"/>
      <c r="EW335" s="118"/>
      <c r="EX335" s="118"/>
      <c r="EY335" s="118"/>
      <c r="EZ335" s="118"/>
      <c r="FA335" s="118"/>
      <c r="FB335" s="118"/>
      <c r="FC335" s="118"/>
      <c r="FD335" s="118"/>
      <c r="FE335" s="118"/>
      <c r="FF335" s="118"/>
      <c r="FG335" s="118"/>
      <c r="FH335" s="118"/>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c r="GJ335" s="118"/>
      <c r="GK335" s="118"/>
      <c r="GL335" s="118"/>
      <c r="GM335" s="118"/>
      <c r="GN335" s="118"/>
      <c r="GO335" s="118"/>
      <c r="GP335" s="118"/>
      <c r="GQ335" s="118"/>
      <c r="GR335" s="118"/>
      <c r="GS335" s="118"/>
      <c r="GT335" s="118"/>
      <c r="GU335" s="118"/>
      <c r="GV335" s="118"/>
      <c r="GW335" s="118"/>
      <c r="GX335" s="118"/>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c r="HW335" s="118"/>
      <c r="HX335" s="118"/>
      <c r="HY335" s="118"/>
      <c r="HZ335" s="118"/>
      <c r="IA335" s="118"/>
      <c r="IB335" s="118"/>
      <c r="IC335" s="118"/>
      <c r="ID335" s="118"/>
      <c r="IE335" s="118"/>
      <c r="IF335" s="118"/>
      <c r="IG335" s="118"/>
      <c r="IH335" s="118"/>
      <c r="II335" s="118"/>
      <c r="IJ335" s="118"/>
      <c r="IK335" s="118"/>
      <c r="IL335" s="118"/>
      <c r="IM335" s="118"/>
      <c r="IN335" s="118"/>
      <c r="IO335" s="118"/>
      <c r="IP335" s="118"/>
      <c r="IQ335" s="118"/>
      <c r="IR335" s="118"/>
      <c r="IS335" s="118"/>
      <c r="IT335" s="118"/>
      <c r="IU335" s="118"/>
      <c r="IV335" s="118"/>
      <c r="IW335" s="118"/>
      <c r="IX335" s="118"/>
      <c r="IY335" s="118"/>
      <c r="IZ335" s="118"/>
      <c r="JA335" s="118"/>
      <c r="JB335" s="118"/>
      <c r="JC335" s="118"/>
      <c r="JD335" s="118"/>
      <c r="JE335" s="118"/>
      <c r="JF335" s="118"/>
      <c r="JG335" s="118"/>
      <c r="JH335" s="118"/>
      <c r="JI335" s="118"/>
      <c r="JJ335" s="118"/>
      <c r="JK335" s="118"/>
      <c r="JL335" s="118"/>
      <c r="JM335" s="118"/>
      <c r="JN335" s="118"/>
      <c r="JO335" s="118"/>
      <c r="JP335" s="118"/>
      <c r="JQ335" s="118"/>
      <c r="JR335" s="118"/>
      <c r="JS335" s="118"/>
      <c r="JT335" s="118"/>
      <c r="JU335" s="118"/>
      <c r="JV335" s="118"/>
      <c r="JW335" s="118"/>
      <c r="JX335" s="118"/>
      <c r="JY335" s="118"/>
      <c r="JZ335" s="118"/>
      <c r="KA335" s="118"/>
      <c r="KB335" s="118"/>
      <c r="KC335" s="118"/>
      <c r="KD335" s="118"/>
      <c r="KE335" s="118"/>
      <c r="KF335" s="118"/>
      <c r="KG335" s="118"/>
      <c r="KH335" s="118"/>
      <c r="KI335" s="118"/>
      <c r="KJ335" s="118"/>
      <c r="KK335" s="118"/>
      <c r="KL335" s="118"/>
      <c r="KM335" s="118"/>
      <c r="KN335" s="118"/>
      <c r="KO335" s="118"/>
      <c r="KP335" s="118"/>
      <c r="KQ335" s="118"/>
      <c r="KR335" s="118"/>
      <c r="KS335" s="118"/>
      <c r="KT335" s="118"/>
      <c r="KU335" s="118"/>
      <c r="KV335" s="118"/>
      <c r="KW335" s="118"/>
      <c r="KX335" s="118"/>
      <c r="KY335" s="118"/>
      <c r="KZ335" s="118"/>
      <c r="LA335" s="118"/>
      <c r="LB335" s="118"/>
      <c r="LC335" s="118"/>
      <c r="LD335" s="118"/>
      <c r="LE335" s="118"/>
      <c r="LF335" s="118"/>
      <c r="LG335" s="118"/>
      <c r="LH335" s="118"/>
      <c r="LI335" s="118"/>
      <c r="LJ335" s="118"/>
      <c r="LK335" s="118"/>
      <c r="LL335" s="118"/>
      <c r="LM335" s="118"/>
      <c r="LN335" s="118"/>
      <c r="LO335" s="118"/>
      <c r="LP335" s="118"/>
      <c r="LQ335" s="118"/>
      <c r="LR335" s="118"/>
      <c r="LS335" s="118"/>
      <c r="LT335" s="118"/>
      <c r="LU335" s="118"/>
      <c r="LV335" s="118"/>
      <c r="LW335" s="118"/>
      <c r="LX335" s="118"/>
      <c r="LY335" s="118"/>
      <c r="LZ335" s="118"/>
      <c r="MA335" s="118"/>
      <c r="MB335" s="118"/>
      <c r="MC335" s="118"/>
      <c r="MD335" s="118"/>
      <c r="ME335" s="118"/>
      <c r="MF335" s="118"/>
      <c r="MG335" s="118"/>
      <c r="MH335" s="118"/>
      <c r="MI335" s="118"/>
      <c r="MJ335" s="118"/>
      <c r="MK335" s="118"/>
      <c r="ML335" s="118"/>
      <c r="MM335" s="118"/>
      <c r="MN335" s="118"/>
      <c r="MO335" s="118"/>
      <c r="MP335" s="118"/>
      <c r="MQ335" s="118"/>
      <c r="MR335" s="118"/>
      <c r="MS335" s="118"/>
      <c r="MT335" s="118"/>
      <c r="MU335" s="118"/>
      <c r="MV335" s="118"/>
      <c r="MW335" s="118"/>
      <c r="MX335" s="118"/>
      <c r="MY335" s="118"/>
      <c r="MZ335" s="118"/>
      <c r="NA335" s="118"/>
      <c r="NB335" s="118"/>
      <c r="NC335" s="118"/>
      <c r="ND335" s="118"/>
      <c r="NE335" s="118"/>
      <c r="NF335" s="118"/>
      <c r="NG335" s="118"/>
      <c r="NH335" s="118"/>
      <c r="NI335" s="118"/>
      <c r="NJ335" s="118"/>
      <c r="NK335" s="118"/>
      <c r="NL335" s="118"/>
      <c r="NM335" s="118"/>
      <c r="NN335" s="118"/>
      <c r="NO335" s="118"/>
      <c r="NP335" s="118"/>
      <c r="NQ335" s="118"/>
      <c r="NR335" s="118"/>
      <c r="NS335" s="118"/>
      <c r="NT335" s="118"/>
      <c r="NU335" s="118"/>
      <c r="NV335" s="118"/>
      <c r="NW335" s="118"/>
      <c r="NX335" s="118"/>
      <c r="NY335" s="118"/>
      <c r="NZ335" s="118"/>
      <c r="OA335" s="118"/>
      <c r="OB335" s="118"/>
      <c r="OC335" s="118"/>
      <c r="OD335" s="118"/>
      <c r="OE335" s="118"/>
      <c r="OF335" s="118"/>
      <c r="OG335" s="118"/>
      <c r="OH335" s="118"/>
      <c r="OI335" s="118"/>
      <c r="OJ335" s="118"/>
      <c r="OK335" s="118"/>
      <c r="OL335" s="118"/>
      <c r="OM335" s="118"/>
      <c r="ON335" s="118"/>
      <c r="OO335" s="118"/>
      <c r="OP335" s="118"/>
      <c r="OQ335" s="118"/>
      <c r="OR335" s="118"/>
      <c r="OS335" s="118"/>
      <c r="OT335" s="118"/>
      <c r="OU335" s="118"/>
      <c r="OV335" s="118"/>
      <c r="OW335" s="118"/>
      <c r="OX335" s="118"/>
      <c r="OY335" s="118"/>
      <c r="OZ335" s="118"/>
      <c r="PA335" s="118"/>
      <c r="PB335" s="118"/>
      <c r="PC335" s="118"/>
      <c r="PD335" s="118"/>
      <c r="PE335" s="118"/>
      <c r="PF335" s="118"/>
      <c r="PG335" s="118"/>
      <c r="PH335" s="118"/>
      <c r="PI335" s="118"/>
      <c r="PJ335" s="118"/>
      <c r="PK335" s="118"/>
      <c r="PL335" s="118"/>
      <c r="PM335" s="118"/>
      <c r="PN335" s="118"/>
      <c r="PO335" s="118"/>
      <c r="PP335" s="118"/>
      <c r="PQ335" s="118"/>
      <c r="PR335" s="118"/>
      <c r="PS335" s="118"/>
      <c r="PT335" s="118"/>
      <c r="PU335" s="118"/>
      <c r="PV335" s="118"/>
      <c r="PW335" s="118"/>
      <c r="PX335" s="118"/>
      <c r="PY335" s="118"/>
      <c r="PZ335" s="118"/>
      <c r="QA335" s="118"/>
      <c r="QB335" s="118"/>
      <c r="QC335" s="118"/>
      <c r="QD335" s="118"/>
      <c r="QE335" s="118"/>
      <c r="QF335" s="118"/>
      <c r="QG335" s="118"/>
      <c r="QH335" s="118"/>
      <c r="QI335" s="118"/>
      <c r="QJ335" s="118"/>
      <c r="QK335" s="118"/>
      <c r="QL335" s="118"/>
      <c r="QM335" s="118"/>
      <c r="QN335" s="118"/>
      <c r="QO335" s="118"/>
      <c r="QP335" s="118"/>
      <c r="QQ335" s="118"/>
      <c r="QR335" s="118"/>
      <c r="QS335" s="118"/>
      <c r="QT335" s="118"/>
      <c r="QU335" s="118"/>
      <c r="QV335" s="118"/>
      <c r="QW335" s="118"/>
      <c r="QX335" s="118"/>
      <c r="QY335" s="118"/>
      <c r="QZ335" s="118"/>
      <c r="RA335" s="118"/>
      <c r="RB335" s="118"/>
      <c r="RC335" s="118"/>
      <c r="RD335" s="118"/>
      <c r="RE335" s="118"/>
      <c r="RF335" s="118"/>
      <c r="RG335" s="118"/>
      <c r="RH335" s="118"/>
      <c r="RI335" s="118"/>
      <c r="RJ335" s="118"/>
      <c r="RK335" s="118"/>
      <c r="RL335" s="118"/>
      <c r="RM335" s="118"/>
      <c r="RN335" s="118"/>
      <c r="RO335" s="118"/>
      <c r="RP335" s="118"/>
      <c r="RQ335" s="118"/>
      <c r="RR335" s="118"/>
      <c r="RS335" s="118"/>
      <c r="RT335" s="118"/>
      <c r="RU335" s="118"/>
      <c r="RV335" s="118"/>
      <c r="RW335" s="118"/>
      <c r="RX335" s="118"/>
      <c r="RY335" s="118"/>
      <c r="RZ335" s="118"/>
      <c r="SA335" s="118"/>
      <c r="SB335" s="118"/>
      <c r="SC335" s="118"/>
      <c r="SD335" s="118"/>
      <c r="SE335" s="118"/>
      <c r="SF335" s="118"/>
      <c r="SG335" s="118"/>
      <c r="SH335" s="118"/>
      <c r="SI335" s="118"/>
      <c r="SJ335" s="118"/>
      <c r="SK335" s="118"/>
      <c r="SL335" s="118"/>
      <c r="SM335" s="118"/>
      <c r="SN335" s="118"/>
      <c r="SO335" s="118"/>
      <c r="SP335" s="118"/>
      <c r="SQ335" s="118"/>
      <c r="SR335" s="118"/>
      <c r="SS335" s="118"/>
      <c r="ST335" s="118"/>
      <c r="SU335" s="118"/>
      <c r="SV335" s="118"/>
      <c r="SW335" s="118"/>
      <c r="SX335" s="118"/>
      <c r="SY335" s="118"/>
      <c r="SZ335" s="118"/>
      <c r="TA335" s="118"/>
      <c r="TB335" s="118"/>
      <c r="TC335" s="118"/>
      <c r="TD335" s="118"/>
      <c r="TE335" s="118"/>
      <c r="TF335" s="118"/>
      <c r="TG335" s="118"/>
      <c r="TH335" s="118"/>
      <c r="TI335" s="118"/>
      <c r="TJ335" s="118"/>
      <c r="TK335" s="118"/>
      <c r="TL335" s="118"/>
      <c r="TM335" s="118"/>
      <c r="TN335" s="118"/>
      <c r="TO335" s="118"/>
      <c r="TP335" s="118"/>
      <c r="TQ335" s="118"/>
      <c r="TR335" s="118"/>
      <c r="TS335" s="118"/>
      <c r="TT335" s="118"/>
      <c r="TU335" s="118"/>
      <c r="TV335" s="118"/>
      <c r="TW335" s="118"/>
      <c r="TX335" s="118"/>
      <c r="TY335" s="118"/>
      <c r="TZ335" s="118"/>
      <c r="UA335" s="118"/>
      <c r="UB335" s="118"/>
      <c r="UC335" s="118"/>
      <c r="UD335" s="118"/>
      <c r="UE335" s="118"/>
      <c r="UF335" s="118"/>
      <c r="UG335" s="118"/>
      <c r="UH335" s="118"/>
      <c r="UI335" s="118"/>
      <c r="UJ335" s="118"/>
      <c r="UK335" s="118"/>
      <c r="UL335" s="118"/>
      <c r="UM335" s="118"/>
      <c r="UN335" s="118"/>
      <c r="UO335" s="118"/>
      <c r="UP335" s="118"/>
      <c r="UQ335" s="118"/>
      <c r="UR335" s="118"/>
      <c r="US335" s="118"/>
      <c r="UT335" s="118"/>
      <c r="UU335" s="118"/>
      <c r="UV335" s="118"/>
      <c r="UW335" s="118"/>
      <c r="UX335" s="118"/>
      <c r="UY335" s="118"/>
      <c r="UZ335" s="118"/>
      <c r="VA335" s="118"/>
      <c r="VB335" s="118"/>
      <c r="VC335" s="118"/>
      <c r="VD335" s="118"/>
      <c r="VE335" s="118"/>
      <c r="VF335" s="118"/>
      <c r="VG335" s="118"/>
      <c r="VH335" s="118"/>
      <c r="VI335" s="118"/>
      <c r="VJ335" s="118"/>
      <c r="VK335" s="118"/>
      <c r="VL335" s="118"/>
      <c r="VM335" s="118"/>
      <c r="VN335" s="118"/>
      <c r="VO335" s="118"/>
      <c r="VP335" s="118"/>
      <c r="VQ335" s="118"/>
      <c r="VR335" s="118"/>
      <c r="VS335" s="118"/>
      <c r="VT335" s="118"/>
      <c r="VU335" s="118"/>
      <c r="VV335" s="118"/>
      <c r="VW335" s="118"/>
      <c r="VX335" s="118"/>
      <c r="VY335" s="118"/>
      <c r="VZ335" s="118"/>
      <c r="WA335" s="118"/>
      <c r="WB335" s="118"/>
      <c r="WC335" s="118"/>
      <c r="WD335" s="118"/>
      <c r="WE335" s="118"/>
      <c r="WF335" s="118"/>
      <c r="WG335" s="118"/>
      <c r="WH335" s="118"/>
      <c r="WI335" s="118"/>
      <c r="WJ335" s="118"/>
      <c r="WK335" s="118"/>
      <c r="WL335" s="118"/>
      <c r="WM335" s="118"/>
      <c r="WN335" s="118"/>
      <c r="WO335" s="118"/>
      <c r="WP335" s="118"/>
      <c r="WQ335" s="118"/>
      <c r="WR335" s="118"/>
      <c r="WS335" s="118"/>
      <c r="WT335" s="118"/>
      <c r="WU335" s="118"/>
      <c r="WV335" s="118"/>
      <c r="WW335" s="118"/>
      <c r="WX335" s="118"/>
      <c r="WY335" s="118"/>
      <c r="WZ335" s="118"/>
      <c r="XA335" s="118"/>
      <c r="XB335" s="118"/>
      <c r="XC335" s="118"/>
      <c r="XD335" s="118"/>
      <c r="XE335" s="118"/>
      <c r="XF335" s="118"/>
      <c r="XG335" s="118"/>
      <c r="XH335" s="118"/>
      <c r="XI335" s="118"/>
      <c r="XJ335" s="118"/>
      <c r="XK335" s="118"/>
      <c r="XL335" s="118"/>
      <c r="XM335" s="118"/>
      <c r="XN335" s="118"/>
      <c r="XO335" s="118"/>
      <c r="XP335" s="118"/>
      <c r="XQ335" s="118"/>
      <c r="XR335" s="118"/>
      <c r="XS335" s="118"/>
      <c r="XT335" s="118"/>
      <c r="XU335" s="118"/>
      <c r="XV335" s="118"/>
      <c r="XW335" s="118"/>
      <c r="XX335" s="118"/>
      <c r="XY335" s="118"/>
      <c r="XZ335" s="118"/>
      <c r="YA335" s="118"/>
      <c r="YB335" s="118"/>
      <c r="YC335" s="118"/>
      <c r="YD335" s="118"/>
      <c r="YE335" s="118"/>
      <c r="YF335" s="118"/>
      <c r="YG335" s="118"/>
      <c r="YH335" s="118"/>
      <c r="YI335" s="118"/>
      <c r="YJ335" s="118"/>
      <c r="YK335" s="118"/>
      <c r="YL335" s="118"/>
      <c r="YM335" s="118"/>
      <c r="YN335" s="118"/>
      <c r="YO335" s="118"/>
      <c r="YP335" s="118"/>
      <c r="YQ335" s="118"/>
      <c r="YR335" s="118"/>
      <c r="YS335" s="118"/>
      <c r="YT335" s="118"/>
      <c r="YU335" s="118"/>
      <c r="YV335" s="118"/>
      <c r="YW335" s="118"/>
      <c r="YX335" s="118"/>
      <c r="YY335" s="118"/>
      <c r="YZ335" s="118"/>
      <c r="ZA335" s="118"/>
      <c r="ZB335" s="118"/>
      <c r="ZC335" s="118"/>
      <c r="ZD335" s="118"/>
      <c r="ZE335" s="118"/>
      <c r="ZF335" s="118"/>
      <c r="ZG335" s="118"/>
      <c r="ZH335" s="118"/>
      <c r="ZI335" s="118"/>
      <c r="ZJ335" s="118"/>
      <c r="ZK335" s="118"/>
      <c r="ZL335" s="118"/>
      <c r="ZM335" s="118"/>
      <c r="ZN335" s="118"/>
      <c r="ZO335" s="118"/>
      <c r="ZP335" s="118"/>
      <c r="ZQ335" s="118"/>
      <c r="ZR335" s="118"/>
      <c r="ZS335" s="118"/>
      <c r="ZT335" s="118"/>
      <c r="ZU335" s="118"/>
      <c r="ZV335" s="118"/>
      <c r="ZW335" s="118"/>
      <c r="ZX335" s="118"/>
      <c r="ZY335" s="118"/>
      <c r="ZZ335" s="118"/>
      <c r="AAA335" s="118"/>
      <c r="AAB335" s="118"/>
      <c r="AAC335" s="118"/>
      <c r="AAD335" s="118"/>
      <c r="AAE335" s="118"/>
      <c r="AAF335" s="118"/>
      <c r="AAG335" s="118"/>
      <c r="AAH335" s="118"/>
      <c r="AAI335" s="118"/>
      <c r="AAJ335" s="118"/>
      <c r="AAK335" s="118"/>
      <c r="AAL335" s="118"/>
      <c r="AAM335" s="118"/>
      <c r="AAN335" s="118"/>
      <c r="AAO335" s="118"/>
      <c r="AAP335" s="118"/>
      <c r="AAQ335" s="118"/>
      <c r="AAR335" s="118"/>
      <c r="AAS335" s="118"/>
      <c r="AAT335" s="118"/>
      <c r="AAU335" s="118"/>
      <c r="AAV335" s="118"/>
      <c r="AAW335" s="118"/>
      <c r="AAX335" s="118"/>
      <c r="AAY335" s="118"/>
      <c r="AAZ335" s="118"/>
      <c r="ABA335" s="118"/>
      <c r="ABB335" s="118"/>
      <c r="ABC335" s="118"/>
      <c r="ABD335" s="118"/>
      <c r="ABE335" s="118"/>
      <c r="ABF335" s="118"/>
      <c r="ABG335" s="118"/>
      <c r="ABH335" s="118"/>
      <c r="ABI335" s="118"/>
      <c r="ABJ335" s="118"/>
      <c r="ABK335" s="118"/>
      <c r="ABL335" s="118"/>
      <c r="ABM335" s="118"/>
      <c r="ABN335" s="118"/>
      <c r="ABO335" s="118"/>
      <c r="ABP335" s="118"/>
      <c r="ABQ335" s="118"/>
      <c r="ABR335" s="118"/>
      <c r="ABS335" s="118"/>
      <c r="ABT335" s="118"/>
      <c r="ABU335" s="118"/>
      <c r="ABV335" s="118"/>
      <c r="ABW335" s="118"/>
      <c r="ABX335" s="118"/>
      <c r="ABY335" s="118"/>
      <c r="ABZ335" s="118"/>
      <c r="ACA335" s="118"/>
      <c r="ACB335" s="118"/>
      <c r="ACC335" s="118"/>
      <c r="ACD335" s="118"/>
      <c r="ACE335" s="118"/>
      <c r="ACF335" s="118"/>
      <c r="ACG335" s="118"/>
      <c r="ACH335" s="118"/>
      <c r="ACI335" s="118"/>
      <c r="ACJ335" s="118"/>
      <c r="ACK335" s="118"/>
      <c r="ACL335" s="118"/>
      <c r="ACM335" s="118"/>
      <c r="ACN335" s="118"/>
      <c r="ACO335" s="118"/>
      <c r="ACP335" s="118"/>
      <c r="ACQ335" s="118"/>
      <c r="ACR335" s="118"/>
      <c r="ACS335" s="118"/>
      <c r="ACT335" s="118"/>
      <c r="ACU335" s="118"/>
      <c r="ACV335" s="118"/>
      <c r="ACW335" s="118"/>
      <c r="ACX335" s="118"/>
      <c r="ACY335" s="118"/>
      <c r="ACZ335" s="118"/>
      <c r="ADA335" s="118"/>
      <c r="ADB335" s="118"/>
      <c r="ADC335" s="118"/>
      <c r="ADD335" s="118"/>
      <c r="ADE335" s="118"/>
      <c r="ADF335" s="118"/>
      <c r="ADG335" s="118"/>
      <c r="ADH335" s="118"/>
      <c r="ADI335" s="118"/>
      <c r="ADJ335" s="118"/>
      <c r="ADK335" s="118"/>
      <c r="ADL335" s="118"/>
      <c r="ADM335" s="118"/>
      <c r="ADN335" s="118"/>
      <c r="ADO335" s="118"/>
      <c r="ADP335" s="118"/>
      <c r="ADQ335" s="118"/>
      <c r="ADR335" s="118"/>
      <c r="ADS335" s="118"/>
      <c r="ADT335" s="118"/>
      <c r="ADU335" s="118"/>
      <c r="ADV335" s="118"/>
      <c r="ADW335" s="118"/>
      <c r="ADX335" s="118"/>
      <c r="ADY335" s="118"/>
      <c r="ADZ335" s="118"/>
      <c r="AEA335" s="118"/>
      <c r="AEB335" s="118"/>
      <c r="AEC335" s="118"/>
      <c r="AED335" s="118"/>
      <c r="AEE335" s="118"/>
      <c r="AEF335" s="118"/>
      <c r="AEG335" s="118"/>
      <c r="AEH335" s="118"/>
      <c r="AEI335" s="118"/>
      <c r="AEJ335" s="118"/>
      <c r="AEK335" s="118"/>
      <c r="AEL335" s="118"/>
      <c r="AEM335" s="118"/>
      <c r="AEN335" s="118"/>
      <c r="AEO335" s="118"/>
      <c r="AEP335" s="118"/>
      <c r="AEQ335" s="118"/>
      <c r="AER335" s="118"/>
      <c r="AES335" s="118"/>
      <c r="AET335" s="118"/>
      <c r="AEU335" s="118"/>
      <c r="AEV335" s="118"/>
      <c r="AEW335" s="118"/>
      <c r="AEX335" s="118"/>
      <c r="AEY335" s="118"/>
      <c r="AEZ335" s="118"/>
      <c r="AFA335" s="118"/>
      <c r="AFB335" s="118"/>
      <c r="AFC335" s="118"/>
      <c r="AFD335" s="118"/>
      <c r="AFE335" s="118"/>
      <c r="AFF335" s="118"/>
      <c r="AFG335" s="118"/>
      <c r="AFH335" s="118"/>
      <c r="AFI335" s="118"/>
      <c r="AFJ335" s="118"/>
      <c r="AFK335" s="118"/>
      <c r="AFL335" s="118"/>
      <c r="AFM335" s="118"/>
      <c r="AFN335" s="118"/>
      <c r="AFO335" s="118"/>
      <c r="AFP335" s="118"/>
      <c r="AFQ335" s="118"/>
      <c r="AFR335" s="118"/>
      <c r="AFS335" s="118"/>
      <c r="AFT335" s="118"/>
      <c r="AFU335" s="118"/>
      <c r="AFV335" s="118"/>
      <c r="AFW335" s="118"/>
      <c r="AFX335" s="118"/>
      <c r="AFY335" s="118"/>
      <c r="AFZ335" s="118"/>
      <c r="AGA335" s="118"/>
      <c r="AGB335" s="118"/>
      <c r="AGC335" s="118"/>
      <c r="AGD335" s="118"/>
      <c r="AGE335" s="118"/>
      <c r="AGF335" s="118"/>
      <c r="AGG335" s="118"/>
      <c r="AGH335" s="118"/>
      <c r="AGI335" s="118"/>
      <c r="AGJ335" s="118"/>
      <c r="AGK335" s="118"/>
      <c r="AGL335" s="118"/>
      <c r="AGM335" s="118"/>
      <c r="AGN335" s="118"/>
      <c r="AGO335" s="118"/>
      <c r="AGP335" s="118"/>
      <c r="AGQ335" s="118"/>
      <c r="AGR335" s="118"/>
      <c r="AGS335" s="118"/>
      <c r="AGT335" s="118"/>
      <c r="AGU335" s="118"/>
      <c r="AGV335" s="118"/>
      <c r="AGW335" s="118"/>
      <c r="AGX335" s="118"/>
      <c r="AGY335" s="118"/>
      <c r="AGZ335" s="118"/>
      <c r="AHA335" s="118"/>
      <c r="AHB335" s="118"/>
      <c r="AHC335" s="118"/>
      <c r="AHD335" s="118"/>
      <c r="AHE335" s="118"/>
      <c r="AHF335" s="118"/>
      <c r="AHG335" s="118"/>
      <c r="AHH335" s="118"/>
      <c r="AHI335" s="118"/>
      <c r="AHJ335" s="118"/>
      <c r="AHK335" s="118"/>
      <c r="AHL335" s="118"/>
      <c r="AHM335" s="118"/>
      <c r="AHN335" s="118"/>
      <c r="AHO335" s="118"/>
      <c r="AHP335" s="118"/>
      <c r="AHQ335" s="118"/>
      <c r="AHR335" s="118"/>
      <c r="AHS335" s="118"/>
      <c r="AHT335" s="118"/>
      <c r="AHU335" s="118"/>
      <c r="AHV335" s="118"/>
      <c r="AHW335" s="118"/>
      <c r="AHX335" s="118"/>
      <c r="AHY335" s="118"/>
      <c r="AHZ335" s="118"/>
      <c r="AIA335" s="118"/>
      <c r="AIB335" s="118"/>
      <c r="AIC335" s="118"/>
      <c r="AID335" s="118"/>
      <c r="AIE335" s="118"/>
      <c r="AIF335" s="118"/>
      <c r="AIG335" s="118"/>
      <c r="AIH335" s="118"/>
      <c r="AII335" s="118"/>
      <c r="AIJ335" s="118"/>
      <c r="AIK335" s="118"/>
      <c r="AIL335" s="118"/>
      <c r="AIM335" s="118"/>
      <c r="AIN335" s="118"/>
      <c r="AIO335" s="118"/>
      <c r="AIP335" s="118"/>
      <c r="AIQ335" s="118"/>
      <c r="AIR335" s="118"/>
      <c r="AIS335" s="118"/>
      <c r="AIT335" s="118"/>
      <c r="AIU335" s="118"/>
      <c r="AIV335" s="118"/>
      <c r="AIW335" s="118"/>
      <c r="AIX335" s="118"/>
      <c r="AIY335" s="118"/>
      <c r="AIZ335" s="118"/>
      <c r="AJA335" s="118"/>
      <c r="AJB335" s="118"/>
      <c r="AJC335" s="118"/>
      <c r="AJD335" s="118"/>
      <c r="AJE335" s="118"/>
      <c r="AJF335" s="118"/>
      <c r="AJG335" s="118"/>
      <c r="AJH335" s="118"/>
      <c r="AJI335" s="118"/>
      <c r="AJJ335" s="118"/>
      <c r="AJK335" s="118"/>
      <c r="AJL335" s="118"/>
      <c r="AJM335" s="118"/>
      <c r="AJN335" s="118"/>
      <c r="AJO335" s="118"/>
      <c r="AJP335" s="118"/>
      <c r="AJQ335" s="118"/>
      <c r="AJR335" s="118"/>
      <c r="AJS335" s="118"/>
      <c r="AJT335" s="118"/>
      <c r="AJU335" s="118"/>
      <c r="AJV335" s="118"/>
      <c r="AJW335" s="118"/>
      <c r="AJX335" s="118"/>
      <c r="AJY335" s="118"/>
      <c r="AJZ335" s="118"/>
      <c r="AKA335" s="118"/>
      <c r="AKB335" s="118"/>
      <c r="AKC335" s="118"/>
      <c r="AKD335" s="118"/>
      <c r="AKE335" s="118"/>
      <c r="AKF335" s="118"/>
      <c r="AKG335" s="118"/>
      <c r="AKH335" s="118"/>
      <c r="AKI335" s="118"/>
      <c r="AKJ335" s="118"/>
      <c r="AKK335" s="118"/>
      <c r="AKL335" s="118"/>
      <c r="AKM335" s="118"/>
      <c r="AKN335" s="118"/>
      <c r="AKO335" s="118"/>
      <c r="AKP335" s="118"/>
      <c r="AKQ335" s="118"/>
      <c r="AKR335" s="118"/>
      <c r="AKS335" s="118"/>
      <c r="AKT335" s="118"/>
      <c r="AKU335" s="118"/>
      <c r="AKV335" s="118"/>
      <c r="AKW335" s="118"/>
      <c r="AKX335" s="118"/>
      <c r="AKY335" s="118"/>
      <c r="AKZ335" s="118"/>
      <c r="ALA335" s="118"/>
      <c r="ALB335" s="118"/>
      <c r="ALC335" s="118"/>
      <c r="ALD335" s="118"/>
      <c r="ALE335" s="118"/>
      <c r="ALF335" s="118"/>
      <c r="ALG335" s="118"/>
      <c r="ALH335" s="118"/>
      <c r="ALI335" s="118"/>
      <c r="ALJ335" s="118"/>
      <c r="ALK335" s="118"/>
      <c r="ALL335" s="118"/>
      <c r="ALM335" s="118"/>
      <c r="ALN335" s="118"/>
      <c r="ALO335" s="118"/>
      <c r="ALP335" s="118"/>
      <c r="ALQ335" s="118"/>
      <c r="ALR335" s="118"/>
      <c r="ALS335" s="118"/>
      <c r="ALT335" s="118"/>
      <c r="ALU335" s="118"/>
      <c r="ALV335" s="118"/>
      <c r="ALW335" s="118"/>
      <c r="ALX335" s="118"/>
      <c r="ALY335" s="118"/>
      <c r="ALZ335" s="118"/>
      <c r="AMA335" s="118"/>
      <c r="AMB335" s="118"/>
      <c r="AMC335" s="118"/>
      <c r="AMD335" s="118"/>
      <c r="AME335" s="118"/>
      <c r="AMF335" s="118"/>
      <c r="AMG335" s="118"/>
      <c r="AMH335" s="118"/>
    </row>
    <row r="336" spans="1:1024" x14ac:dyDescent="0.25">
      <c r="A336" s="149" t="s">
        <v>1258</v>
      </c>
      <c r="B336" s="163">
        <v>335</v>
      </c>
      <c r="C336" s="224" t="s">
        <v>24990</v>
      </c>
      <c r="D336" s="178" t="s">
        <v>1259</v>
      </c>
      <c r="E336" s="429"/>
      <c r="F336" s="201"/>
      <c r="G336" s="180"/>
      <c r="H336" s="180"/>
      <c r="I336" s="319"/>
      <c r="J336" s="366"/>
      <c r="K336" s="140"/>
      <c r="L336" s="140"/>
      <c r="M336" s="140"/>
      <c r="N336" s="140"/>
      <c r="O336" s="140"/>
      <c r="P336" s="140"/>
      <c r="Q336" s="140"/>
      <c r="R336" s="140"/>
      <c r="S336" s="140"/>
      <c r="T336" s="140"/>
      <c r="U336" s="140"/>
      <c r="V336" s="219">
        <f t="shared" si="171"/>
        <v>100</v>
      </c>
      <c r="W336" s="219">
        <f t="shared" si="185"/>
        <v>100</v>
      </c>
      <c r="X336" s="219">
        <f t="shared" si="184"/>
        <v>100</v>
      </c>
      <c r="Y336" s="219">
        <f t="shared" si="178"/>
        <v>100</v>
      </c>
      <c r="Z336" s="219">
        <f t="shared" si="204"/>
        <v>100</v>
      </c>
      <c r="AA336" s="220">
        <f t="shared" si="182"/>
        <v>100</v>
      </c>
      <c r="AB336" s="220">
        <f t="shared" si="181"/>
        <v>100</v>
      </c>
      <c r="AC336" s="220">
        <f t="shared" si="205"/>
        <v>100</v>
      </c>
      <c r="AD336" s="416">
        <f t="shared" ref="AD336:AD344" si="206">IF(L336=0,100,IF(L336=1,1,IF(L336="1B",1,IF(L336="1A",0.1,100))))</f>
        <v>100</v>
      </c>
      <c r="AE336" s="416">
        <f t="shared" si="183"/>
        <v>100</v>
      </c>
      <c r="AF336" s="212">
        <f t="shared" si="200"/>
        <v>100</v>
      </c>
      <c r="AG336" s="212">
        <f t="shared" si="201"/>
        <v>100</v>
      </c>
      <c r="AH336" s="212">
        <f t="shared" si="202"/>
        <v>100</v>
      </c>
      <c r="AI336" s="212">
        <f t="shared" si="203"/>
        <v>100</v>
      </c>
      <c r="AJ336" s="214"/>
      <c r="AK336" s="118"/>
      <c r="AL336" s="412"/>
      <c r="AM336" s="214"/>
      <c r="AN336" s="118"/>
      <c r="AO336" s="118"/>
      <c r="AP336" s="118"/>
      <c r="AQ336" s="234" t="s">
        <v>24991</v>
      </c>
      <c r="AR336" s="118"/>
      <c r="AS336" s="118"/>
      <c r="AT336" s="118"/>
    </row>
    <row r="337" spans="1:1022" x14ac:dyDescent="0.25">
      <c r="A337" s="149" t="s">
        <v>25191</v>
      </c>
      <c r="B337" s="163">
        <v>336</v>
      </c>
      <c r="C337" s="224" t="s">
        <v>25190</v>
      </c>
      <c r="D337" s="178" t="s">
        <v>25192</v>
      </c>
      <c r="E337" s="429"/>
      <c r="F337" s="201">
        <v>4</v>
      </c>
      <c r="G337" s="180"/>
      <c r="H337" s="180">
        <v>3</v>
      </c>
      <c r="I337" s="319">
        <v>0.23</v>
      </c>
      <c r="J337" s="366">
        <v>2</v>
      </c>
      <c r="K337" s="140">
        <v>1</v>
      </c>
      <c r="L337" s="140">
        <v>1</v>
      </c>
      <c r="M337" s="140">
        <v>1</v>
      </c>
      <c r="N337" s="140"/>
      <c r="O337" s="140"/>
      <c r="P337" s="140"/>
      <c r="Q337" s="140"/>
      <c r="R337" s="140"/>
      <c r="S337" s="140"/>
      <c r="T337" s="140"/>
      <c r="U337" s="140"/>
      <c r="V337" s="219">
        <f t="shared" si="171"/>
        <v>100</v>
      </c>
      <c r="W337" s="219">
        <f t="shared" si="185"/>
        <v>100</v>
      </c>
      <c r="X337" s="219">
        <f t="shared" si="184"/>
        <v>100</v>
      </c>
      <c r="Y337" s="219">
        <f t="shared" si="178"/>
        <v>100</v>
      </c>
      <c r="Z337" s="219">
        <f t="shared" si="204"/>
        <v>100</v>
      </c>
      <c r="AA337" s="220">
        <f t="shared" si="182"/>
        <v>100</v>
      </c>
      <c r="AB337" s="220">
        <f t="shared" si="181"/>
        <v>100</v>
      </c>
      <c r="AC337" s="220">
        <f t="shared" si="205"/>
        <v>100</v>
      </c>
      <c r="AD337" s="416">
        <f t="shared" si="206"/>
        <v>1</v>
      </c>
      <c r="AE337" s="416">
        <f t="shared" si="183"/>
        <v>1</v>
      </c>
      <c r="AF337" s="212">
        <f t="shared" si="200"/>
        <v>1</v>
      </c>
      <c r="AG337" s="212">
        <f t="shared" si="201"/>
        <v>10</v>
      </c>
      <c r="AH337" s="212">
        <f t="shared" si="202"/>
        <v>3</v>
      </c>
      <c r="AI337" s="212">
        <f t="shared" si="203"/>
        <v>100</v>
      </c>
      <c r="AJ337" s="214" t="s">
        <v>1164</v>
      </c>
      <c r="AK337" s="118"/>
      <c r="AL337" s="412"/>
      <c r="AM337" s="214"/>
      <c r="AN337" s="118"/>
      <c r="AO337" s="118"/>
      <c r="AP337" s="118"/>
      <c r="AQ337" s="167" t="s">
        <v>760</v>
      </c>
      <c r="AR337" s="118"/>
      <c r="AS337" s="118"/>
      <c r="AT337" s="118"/>
    </row>
    <row r="338" spans="1:1022" x14ac:dyDescent="0.25">
      <c r="A338" s="149" t="s">
        <v>25193</v>
      </c>
      <c r="B338" s="163">
        <v>337</v>
      </c>
      <c r="C338" s="224" t="s">
        <v>25194</v>
      </c>
      <c r="D338" s="178" t="s">
        <v>5758</v>
      </c>
      <c r="E338" s="429"/>
      <c r="F338" s="201"/>
      <c r="G338" s="180"/>
      <c r="H338" s="180"/>
      <c r="I338" s="319"/>
      <c r="J338" s="366"/>
      <c r="K338" s="140">
        <v>1</v>
      </c>
      <c r="L338" s="140">
        <v>1</v>
      </c>
      <c r="M338" s="140">
        <v>1</v>
      </c>
      <c r="N338" s="140"/>
      <c r="O338" s="140"/>
      <c r="P338" s="140"/>
      <c r="Q338" s="140"/>
      <c r="R338" s="140"/>
      <c r="S338" s="140"/>
      <c r="T338" s="140"/>
      <c r="U338" s="140"/>
      <c r="V338" s="219">
        <f t="shared" si="171"/>
        <v>100</v>
      </c>
      <c r="W338" s="219">
        <f t="shared" si="185"/>
        <v>100</v>
      </c>
      <c r="X338" s="219">
        <f t="shared" si="184"/>
        <v>100</v>
      </c>
      <c r="Y338" s="219">
        <f t="shared" si="178"/>
        <v>100</v>
      </c>
      <c r="Z338" s="219">
        <f t="shared" si="204"/>
        <v>100</v>
      </c>
      <c r="AA338" s="220">
        <f t="shared" si="182"/>
        <v>100</v>
      </c>
      <c r="AB338" s="220">
        <f t="shared" si="181"/>
        <v>100</v>
      </c>
      <c r="AC338" s="220">
        <f t="shared" si="205"/>
        <v>100</v>
      </c>
      <c r="AD338" s="416">
        <f t="shared" si="206"/>
        <v>1</v>
      </c>
      <c r="AE338" s="416">
        <f t="shared" si="183"/>
        <v>1</v>
      </c>
      <c r="AF338" s="212">
        <f t="shared" si="200"/>
        <v>1</v>
      </c>
      <c r="AG338" s="212">
        <f t="shared" si="201"/>
        <v>100</v>
      </c>
      <c r="AH338" s="212">
        <f t="shared" si="202"/>
        <v>3</v>
      </c>
      <c r="AI338" s="212">
        <f t="shared" si="203"/>
        <v>100</v>
      </c>
      <c r="AJ338" s="214" t="s">
        <v>25195</v>
      </c>
      <c r="AK338" s="412"/>
      <c r="AL338" s="412"/>
      <c r="AM338" s="214"/>
      <c r="AN338" s="412"/>
      <c r="AO338" s="118"/>
      <c r="AP338" s="118"/>
      <c r="AQ338" s="167" t="s">
        <v>6178</v>
      </c>
      <c r="AR338" s="118"/>
      <c r="AS338" s="118"/>
      <c r="AT338" s="118"/>
      <c r="AU338" s="412"/>
      <c r="AV338" s="412"/>
      <c r="AW338" s="412"/>
      <c r="AX338" s="412"/>
      <c r="AY338" s="412"/>
      <c r="AZ338" s="412"/>
      <c r="BA338" s="412"/>
      <c r="BB338" s="412"/>
      <c r="BC338" s="412"/>
      <c r="BD338" s="412"/>
      <c r="BE338" s="412"/>
      <c r="BF338" s="412"/>
      <c r="BG338" s="412"/>
      <c r="BH338" s="412"/>
      <c r="BI338" s="412"/>
      <c r="BJ338" s="412"/>
      <c r="BK338" s="412"/>
      <c r="BL338" s="412"/>
      <c r="BM338" s="412"/>
      <c r="BN338" s="412"/>
      <c r="BO338" s="412"/>
      <c r="BP338" s="412"/>
      <c r="BQ338" s="412"/>
      <c r="BR338" s="412"/>
      <c r="BS338" s="412"/>
      <c r="BT338" s="412"/>
      <c r="BU338" s="412"/>
      <c r="BV338" s="412"/>
      <c r="BW338" s="412"/>
      <c r="BX338" s="412"/>
      <c r="BY338" s="412"/>
      <c r="BZ338" s="412"/>
      <c r="CA338" s="412"/>
      <c r="CB338" s="412"/>
      <c r="CC338" s="412"/>
      <c r="CD338" s="412"/>
      <c r="CE338" s="412"/>
      <c r="CF338" s="412"/>
      <c r="CG338" s="412"/>
      <c r="CH338" s="412"/>
      <c r="CI338" s="412"/>
      <c r="CJ338" s="412"/>
      <c r="CK338" s="412"/>
      <c r="CL338" s="412"/>
      <c r="CM338" s="412"/>
      <c r="CN338" s="412"/>
      <c r="CO338" s="412"/>
      <c r="CP338" s="412"/>
      <c r="CQ338" s="412"/>
      <c r="CR338" s="412"/>
      <c r="CS338" s="412"/>
      <c r="CT338" s="412"/>
      <c r="CU338" s="412"/>
      <c r="CV338" s="412"/>
      <c r="CW338" s="412"/>
      <c r="CX338" s="412"/>
      <c r="CY338" s="412"/>
      <c r="CZ338" s="412"/>
      <c r="DA338" s="412"/>
      <c r="DB338" s="412"/>
      <c r="DC338" s="412"/>
      <c r="DD338" s="412"/>
      <c r="DE338" s="412"/>
      <c r="DF338" s="412"/>
      <c r="DG338" s="412"/>
      <c r="DH338" s="412"/>
      <c r="DI338" s="412"/>
      <c r="DJ338" s="412"/>
      <c r="DK338" s="412"/>
      <c r="DL338" s="412"/>
      <c r="DM338" s="412"/>
      <c r="DN338" s="412"/>
      <c r="DO338" s="412"/>
      <c r="DP338" s="412"/>
      <c r="DQ338" s="412"/>
      <c r="DR338" s="412"/>
      <c r="DS338" s="412"/>
      <c r="DT338" s="412"/>
      <c r="DU338" s="412"/>
      <c r="DV338" s="412"/>
      <c r="DW338" s="412"/>
      <c r="DX338" s="412"/>
      <c r="DY338" s="412"/>
      <c r="DZ338" s="412"/>
      <c r="EA338" s="412"/>
      <c r="EB338" s="412"/>
      <c r="EC338" s="412"/>
      <c r="ED338" s="412"/>
      <c r="EE338" s="412"/>
      <c r="EF338" s="412"/>
      <c r="EG338" s="412"/>
      <c r="EH338" s="412"/>
      <c r="EI338" s="412"/>
      <c r="EJ338" s="412"/>
      <c r="EK338" s="412"/>
      <c r="EL338" s="412"/>
      <c r="EM338" s="412"/>
      <c r="EN338" s="412"/>
      <c r="EO338" s="412"/>
      <c r="EP338" s="412"/>
      <c r="EQ338" s="412"/>
      <c r="ER338" s="412"/>
      <c r="ES338" s="412"/>
      <c r="ET338" s="412"/>
      <c r="EU338" s="412"/>
      <c r="EV338" s="412"/>
      <c r="EW338" s="412"/>
      <c r="EX338" s="412"/>
      <c r="EY338" s="412"/>
      <c r="EZ338" s="412"/>
      <c r="FA338" s="412"/>
      <c r="FB338" s="412"/>
      <c r="FC338" s="412"/>
      <c r="FD338" s="412"/>
      <c r="FE338" s="412"/>
      <c r="FF338" s="412"/>
      <c r="FG338" s="412"/>
      <c r="FH338" s="412"/>
      <c r="FI338" s="412"/>
      <c r="FJ338" s="412"/>
      <c r="FK338" s="412"/>
      <c r="FL338" s="412"/>
      <c r="FM338" s="412"/>
      <c r="FN338" s="412"/>
      <c r="FO338" s="412"/>
      <c r="FP338" s="412"/>
      <c r="FQ338" s="412"/>
      <c r="FR338" s="412"/>
      <c r="FS338" s="412"/>
      <c r="FT338" s="412"/>
      <c r="FU338" s="412"/>
      <c r="FV338" s="412"/>
      <c r="FW338" s="412"/>
      <c r="FX338" s="412"/>
      <c r="FY338" s="412"/>
      <c r="FZ338" s="412"/>
      <c r="GA338" s="412"/>
      <c r="GB338" s="412"/>
      <c r="GC338" s="412"/>
      <c r="GD338" s="412"/>
      <c r="GE338" s="412"/>
      <c r="GF338" s="412"/>
      <c r="GG338" s="412"/>
      <c r="GH338" s="412"/>
      <c r="GI338" s="412"/>
      <c r="GJ338" s="412"/>
      <c r="GK338" s="412"/>
      <c r="GL338" s="412"/>
      <c r="GM338" s="412"/>
      <c r="GN338" s="412"/>
      <c r="GO338" s="412"/>
      <c r="GP338" s="412"/>
      <c r="GQ338" s="412"/>
      <c r="GR338" s="412"/>
      <c r="GS338" s="412"/>
      <c r="GT338" s="412"/>
      <c r="GU338" s="412"/>
      <c r="GV338" s="412"/>
      <c r="GW338" s="412"/>
      <c r="GX338" s="412"/>
      <c r="GY338" s="412"/>
      <c r="GZ338" s="412"/>
      <c r="HA338" s="412"/>
      <c r="HB338" s="412"/>
      <c r="HC338" s="412"/>
      <c r="HD338" s="412"/>
      <c r="HE338" s="412"/>
      <c r="HF338" s="412"/>
      <c r="HG338" s="412"/>
      <c r="HH338" s="412"/>
      <c r="HI338" s="412"/>
      <c r="HJ338" s="412"/>
      <c r="HK338" s="412"/>
      <c r="HL338" s="412"/>
      <c r="HM338" s="412"/>
      <c r="HN338" s="412"/>
      <c r="HO338" s="412"/>
      <c r="HP338" s="412"/>
      <c r="HQ338" s="412"/>
      <c r="HR338" s="412"/>
      <c r="HS338" s="412"/>
      <c r="HT338" s="412"/>
      <c r="HU338" s="412"/>
      <c r="HV338" s="412"/>
      <c r="HW338" s="412"/>
      <c r="HX338" s="412"/>
      <c r="HY338" s="412"/>
      <c r="HZ338" s="412"/>
      <c r="IA338" s="412"/>
      <c r="IB338" s="412"/>
      <c r="IC338" s="412"/>
      <c r="ID338" s="412"/>
      <c r="IE338" s="412"/>
      <c r="IF338" s="412"/>
      <c r="IG338" s="412"/>
      <c r="IH338" s="412"/>
      <c r="II338" s="412"/>
      <c r="IJ338" s="412"/>
      <c r="IK338" s="412"/>
      <c r="IL338" s="412"/>
      <c r="IM338" s="412"/>
      <c r="IN338" s="412"/>
      <c r="IO338" s="412"/>
      <c r="IP338" s="412"/>
      <c r="IQ338" s="412"/>
      <c r="IR338" s="412"/>
      <c r="IS338" s="412"/>
      <c r="IT338" s="412"/>
      <c r="IU338" s="412"/>
      <c r="IV338" s="412"/>
      <c r="IW338" s="412"/>
      <c r="IX338" s="412"/>
      <c r="IY338" s="412"/>
      <c r="IZ338" s="412"/>
      <c r="JA338" s="412"/>
      <c r="JB338" s="412"/>
      <c r="JC338" s="412"/>
      <c r="JD338" s="412"/>
      <c r="JE338" s="412"/>
      <c r="JF338" s="412"/>
      <c r="JG338" s="412"/>
      <c r="JH338" s="412"/>
      <c r="JI338" s="412"/>
      <c r="JJ338" s="412"/>
      <c r="JK338" s="412"/>
      <c r="JL338" s="412"/>
      <c r="JM338" s="412"/>
      <c r="JN338" s="412"/>
      <c r="JO338" s="412"/>
      <c r="JP338" s="412"/>
      <c r="JQ338" s="412"/>
      <c r="JR338" s="412"/>
      <c r="JS338" s="412"/>
      <c r="JT338" s="412"/>
      <c r="JU338" s="412"/>
      <c r="JV338" s="412"/>
      <c r="JW338" s="412"/>
      <c r="JX338" s="412"/>
      <c r="JY338" s="412"/>
      <c r="JZ338" s="412"/>
      <c r="KA338" s="412"/>
      <c r="KB338" s="412"/>
      <c r="KC338" s="412"/>
      <c r="KD338" s="412"/>
      <c r="KE338" s="412"/>
      <c r="KF338" s="412"/>
      <c r="KG338" s="412"/>
      <c r="KH338" s="412"/>
      <c r="KI338" s="412"/>
      <c r="KJ338" s="412"/>
      <c r="KK338" s="412"/>
      <c r="KL338" s="412"/>
      <c r="KM338" s="412"/>
      <c r="KN338" s="412"/>
      <c r="KO338" s="412"/>
      <c r="KP338" s="412"/>
      <c r="KQ338" s="412"/>
      <c r="KR338" s="412"/>
      <c r="KS338" s="412"/>
      <c r="KT338" s="412"/>
      <c r="KU338" s="412"/>
      <c r="KV338" s="412"/>
      <c r="KW338" s="412"/>
      <c r="KX338" s="412"/>
      <c r="KY338" s="412"/>
      <c r="KZ338" s="412"/>
      <c r="LA338" s="412"/>
      <c r="LB338" s="412"/>
      <c r="LC338" s="412"/>
      <c r="LD338" s="412"/>
      <c r="LE338" s="412"/>
      <c r="LF338" s="412"/>
      <c r="LG338" s="412"/>
      <c r="LH338" s="412"/>
      <c r="LI338" s="412"/>
      <c r="LJ338" s="412"/>
      <c r="LK338" s="412"/>
      <c r="LL338" s="412"/>
      <c r="LM338" s="412"/>
      <c r="LN338" s="412"/>
      <c r="LO338" s="412"/>
      <c r="LP338" s="412"/>
      <c r="LQ338" s="412"/>
      <c r="LR338" s="412"/>
      <c r="LS338" s="412"/>
      <c r="LT338" s="412"/>
      <c r="LU338" s="412"/>
      <c r="LV338" s="412"/>
      <c r="LW338" s="412"/>
      <c r="LX338" s="412"/>
      <c r="LY338" s="412"/>
      <c r="LZ338" s="412"/>
      <c r="MA338" s="412"/>
      <c r="MB338" s="412"/>
      <c r="MC338" s="412"/>
      <c r="MD338" s="412"/>
      <c r="ME338" s="412"/>
      <c r="MF338" s="412"/>
      <c r="MG338" s="412"/>
      <c r="MH338" s="412"/>
      <c r="MI338" s="412"/>
      <c r="MJ338" s="412"/>
      <c r="MK338" s="412"/>
      <c r="ML338" s="412"/>
      <c r="MM338" s="412"/>
      <c r="MN338" s="412"/>
      <c r="MO338" s="412"/>
      <c r="MP338" s="412"/>
      <c r="MQ338" s="412"/>
      <c r="MR338" s="412"/>
      <c r="MS338" s="412"/>
      <c r="MT338" s="412"/>
      <c r="MU338" s="412"/>
      <c r="MV338" s="412"/>
      <c r="MW338" s="412"/>
      <c r="MX338" s="412"/>
      <c r="MY338" s="412"/>
      <c r="MZ338" s="412"/>
      <c r="NA338" s="412"/>
      <c r="NB338" s="412"/>
      <c r="NC338" s="412"/>
      <c r="ND338" s="412"/>
      <c r="NE338" s="412"/>
      <c r="NF338" s="412"/>
      <c r="NG338" s="412"/>
      <c r="NH338" s="412"/>
      <c r="NI338" s="412"/>
      <c r="NJ338" s="412"/>
      <c r="NK338" s="412"/>
      <c r="NL338" s="412"/>
      <c r="NM338" s="412"/>
      <c r="NN338" s="412"/>
      <c r="NO338" s="412"/>
      <c r="NP338" s="412"/>
      <c r="NQ338" s="412"/>
      <c r="NR338" s="412"/>
      <c r="NS338" s="412"/>
      <c r="NT338" s="412"/>
      <c r="NU338" s="412"/>
      <c r="NV338" s="412"/>
      <c r="NW338" s="412"/>
      <c r="NX338" s="412"/>
      <c r="NY338" s="412"/>
      <c r="NZ338" s="412"/>
      <c r="OA338" s="412"/>
      <c r="OB338" s="412"/>
      <c r="OC338" s="412"/>
      <c r="OD338" s="412"/>
      <c r="OE338" s="412"/>
      <c r="OF338" s="412"/>
      <c r="OG338" s="412"/>
      <c r="OH338" s="412"/>
      <c r="OI338" s="412"/>
      <c r="OJ338" s="412"/>
      <c r="OK338" s="412"/>
      <c r="OL338" s="412"/>
      <c r="OM338" s="412"/>
      <c r="ON338" s="412"/>
      <c r="OO338" s="412"/>
      <c r="OP338" s="412"/>
      <c r="OQ338" s="412"/>
      <c r="OR338" s="412"/>
      <c r="OS338" s="412"/>
      <c r="OT338" s="412"/>
      <c r="OU338" s="412"/>
      <c r="OV338" s="412"/>
      <c r="OW338" s="412"/>
      <c r="OX338" s="412"/>
      <c r="OY338" s="412"/>
      <c r="OZ338" s="412"/>
      <c r="PA338" s="412"/>
      <c r="PB338" s="412"/>
      <c r="PC338" s="412"/>
      <c r="PD338" s="412"/>
      <c r="PE338" s="412"/>
      <c r="PF338" s="412"/>
      <c r="PG338" s="412"/>
      <c r="PH338" s="412"/>
      <c r="PI338" s="412"/>
      <c r="PJ338" s="412"/>
      <c r="PK338" s="412"/>
      <c r="PL338" s="412"/>
      <c r="PM338" s="412"/>
      <c r="PN338" s="412"/>
      <c r="PO338" s="412"/>
      <c r="PP338" s="412"/>
      <c r="PQ338" s="412"/>
      <c r="PR338" s="412"/>
      <c r="PS338" s="412"/>
      <c r="PT338" s="412"/>
      <c r="PU338" s="412"/>
      <c r="PV338" s="412"/>
      <c r="PW338" s="412"/>
      <c r="PX338" s="412"/>
      <c r="PY338" s="412"/>
      <c r="PZ338" s="412"/>
      <c r="QA338" s="412"/>
      <c r="QB338" s="412"/>
      <c r="QC338" s="412"/>
      <c r="QD338" s="412"/>
      <c r="QE338" s="412"/>
      <c r="QF338" s="412"/>
      <c r="QG338" s="412"/>
      <c r="QH338" s="412"/>
      <c r="QI338" s="412"/>
      <c r="QJ338" s="412"/>
      <c r="QK338" s="412"/>
      <c r="QL338" s="412"/>
      <c r="QM338" s="412"/>
      <c r="QN338" s="412"/>
      <c r="QO338" s="412"/>
      <c r="QP338" s="412"/>
      <c r="QQ338" s="412"/>
      <c r="QR338" s="412"/>
      <c r="QS338" s="412"/>
      <c r="QT338" s="412"/>
      <c r="QU338" s="412"/>
      <c r="QV338" s="412"/>
      <c r="QW338" s="412"/>
      <c r="QX338" s="412"/>
      <c r="QY338" s="412"/>
      <c r="QZ338" s="412"/>
      <c r="RA338" s="412"/>
      <c r="RB338" s="412"/>
      <c r="RC338" s="412"/>
      <c r="RD338" s="412"/>
      <c r="RE338" s="412"/>
      <c r="RF338" s="412"/>
      <c r="RG338" s="412"/>
      <c r="RH338" s="412"/>
      <c r="RI338" s="412"/>
      <c r="RJ338" s="412"/>
      <c r="RK338" s="412"/>
      <c r="RL338" s="412"/>
      <c r="RM338" s="412"/>
      <c r="RN338" s="412"/>
      <c r="RO338" s="412"/>
      <c r="RP338" s="412"/>
      <c r="RQ338" s="412"/>
      <c r="RR338" s="412"/>
      <c r="RS338" s="412"/>
      <c r="RT338" s="412"/>
      <c r="RU338" s="412"/>
      <c r="RV338" s="412"/>
      <c r="RW338" s="412"/>
      <c r="RX338" s="412"/>
      <c r="RY338" s="412"/>
      <c r="RZ338" s="412"/>
      <c r="SA338" s="412"/>
      <c r="SB338" s="412"/>
      <c r="SC338" s="412"/>
      <c r="SD338" s="412"/>
      <c r="SE338" s="412"/>
      <c r="SF338" s="412"/>
      <c r="SG338" s="412"/>
      <c r="SH338" s="412"/>
      <c r="SI338" s="412"/>
      <c r="SJ338" s="412"/>
      <c r="SK338" s="412"/>
      <c r="SL338" s="412"/>
      <c r="SM338" s="412"/>
      <c r="SN338" s="412"/>
      <c r="SO338" s="412"/>
      <c r="SP338" s="412"/>
      <c r="SQ338" s="412"/>
      <c r="SR338" s="412"/>
      <c r="SS338" s="412"/>
      <c r="ST338" s="412"/>
      <c r="SU338" s="412"/>
      <c r="SV338" s="412"/>
      <c r="SW338" s="412"/>
      <c r="SX338" s="412"/>
      <c r="SY338" s="412"/>
      <c r="SZ338" s="412"/>
      <c r="TA338" s="412"/>
      <c r="TB338" s="412"/>
      <c r="TC338" s="412"/>
      <c r="TD338" s="412"/>
      <c r="TE338" s="412"/>
      <c r="TF338" s="412"/>
      <c r="TG338" s="412"/>
      <c r="TH338" s="412"/>
      <c r="TI338" s="412"/>
      <c r="TJ338" s="412"/>
      <c r="TK338" s="412"/>
      <c r="TL338" s="412"/>
      <c r="TM338" s="412"/>
      <c r="TN338" s="412"/>
      <c r="TO338" s="412"/>
      <c r="TP338" s="412"/>
      <c r="TQ338" s="412"/>
      <c r="TR338" s="412"/>
      <c r="TS338" s="412"/>
      <c r="TT338" s="412"/>
      <c r="TU338" s="412"/>
      <c r="TV338" s="412"/>
      <c r="TW338" s="412"/>
      <c r="TX338" s="412"/>
      <c r="TY338" s="412"/>
      <c r="TZ338" s="412"/>
      <c r="UA338" s="412"/>
      <c r="UB338" s="412"/>
      <c r="UC338" s="412"/>
      <c r="UD338" s="412"/>
      <c r="UE338" s="412"/>
      <c r="UF338" s="412"/>
      <c r="UG338" s="412"/>
      <c r="UH338" s="412"/>
      <c r="UI338" s="412"/>
      <c r="UJ338" s="412"/>
      <c r="UK338" s="412"/>
      <c r="UL338" s="412"/>
      <c r="UM338" s="412"/>
      <c r="UN338" s="412"/>
      <c r="UO338" s="412"/>
      <c r="UP338" s="412"/>
      <c r="UQ338" s="412"/>
      <c r="UR338" s="412"/>
      <c r="US338" s="412"/>
      <c r="UT338" s="412"/>
      <c r="UU338" s="412"/>
      <c r="UV338" s="412"/>
      <c r="UW338" s="412"/>
      <c r="UX338" s="412"/>
      <c r="UY338" s="412"/>
      <c r="UZ338" s="412"/>
      <c r="VA338" s="412"/>
      <c r="VB338" s="412"/>
      <c r="VC338" s="412"/>
      <c r="VD338" s="412"/>
      <c r="VE338" s="412"/>
      <c r="VF338" s="412"/>
      <c r="VG338" s="412"/>
      <c r="VH338" s="412"/>
      <c r="VI338" s="412"/>
      <c r="VJ338" s="412"/>
      <c r="VK338" s="412"/>
      <c r="VL338" s="412"/>
      <c r="VM338" s="412"/>
      <c r="VN338" s="412"/>
      <c r="VO338" s="412"/>
      <c r="VP338" s="412"/>
      <c r="VQ338" s="412"/>
      <c r="VR338" s="412"/>
      <c r="VS338" s="412"/>
      <c r="VT338" s="412"/>
      <c r="VU338" s="412"/>
      <c r="VV338" s="412"/>
      <c r="VW338" s="412"/>
      <c r="VX338" s="412"/>
      <c r="VY338" s="412"/>
      <c r="VZ338" s="412"/>
      <c r="WA338" s="412"/>
      <c r="WB338" s="412"/>
      <c r="WC338" s="412"/>
      <c r="WD338" s="412"/>
      <c r="WE338" s="412"/>
      <c r="WF338" s="412"/>
      <c r="WG338" s="412"/>
      <c r="WH338" s="412"/>
      <c r="WI338" s="412"/>
      <c r="WJ338" s="412"/>
      <c r="WK338" s="412"/>
      <c r="WL338" s="412"/>
      <c r="WM338" s="412"/>
      <c r="WN338" s="412"/>
      <c r="WO338" s="412"/>
      <c r="WP338" s="412"/>
      <c r="WQ338" s="412"/>
      <c r="WR338" s="412"/>
      <c r="WS338" s="412"/>
      <c r="WT338" s="412"/>
      <c r="WU338" s="412"/>
      <c r="WV338" s="412"/>
      <c r="WW338" s="412"/>
      <c r="WX338" s="412"/>
      <c r="WY338" s="412"/>
      <c r="WZ338" s="412"/>
      <c r="XA338" s="412"/>
      <c r="XB338" s="412"/>
      <c r="XC338" s="412"/>
      <c r="XD338" s="412"/>
      <c r="XE338" s="412"/>
      <c r="XF338" s="412"/>
      <c r="XG338" s="412"/>
      <c r="XH338" s="412"/>
      <c r="XI338" s="412"/>
      <c r="XJ338" s="412"/>
      <c r="XK338" s="412"/>
      <c r="XL338" s="412"/>
      <c r="XM338" s="412"/>
      <c r="XN338" s="412"/>
      <c r="XO338" s="412"/>
      <c r="XP338" s="412"/>
      <c r="XQ338" s="412"/>
      <c r="XR338" s="412"/>
      <c r="XS338" s="412"/>
      <c r="XT338" s="412"/>
      <c r="XU338" s="412"/>
      <c r="XV338" s="412"/>
      <c r="XW338" s="412"/>
      <c r="XX338" s="412"/>
      <c r="XY338" s="412"/>
      <c r="XZ338" s="412"/>
      <c r="YA338" s="412"/>
      <c r="YB338" s="412"/>
      <c r="YC338" s="412"/>
      <c r="YD338" s="412"/>
      <c r="YE338" s="412"/>
      <c r="YF338" s="412"/>
      <c r="YG338" s="412"/>
      <c r="YH338" s="412"/>
      <c r="YI338" s="412"/>
      <c r="YJ338" s="412"/>
      <c r="YK338" s="412"/>
      <c r="YL338" s="412"/>
      <c r="YM338" s="412"/>
      <c r="YN338" s="412"/>
      <c r="YO338" s="412"/>
      <c r="YP338" s="412"/>
      <c r="YQ338" s="412"/>
      <c r="YR338" s="412"/>
      <c r="YS338" s="412"/>
      <c r="YT338" s="412"/>
      <c r="YU338" s="412"/>
      <c r="YV338" s="412"/>
      <c r="YW338" s="412"/>
      <c r="YX338" s="412"/>
      <c r="YY338" s="412"/>
      <c r="YZ338" s="412"/>
      <c r="ZA338" s="412"/>
      <c r="ZB338" s="412"/>
      <c r="ZC338" s="412"/>
      <c r="ZD338" s="412"/>
      <c r="ZE338" s="412"/>
      <c r="ZF338" s="412"/>
      <c r="ZG338" s="412"/>
      <c r="ZH338" s="412"/>
      <c r="ZI338" s="412"/>
      <c r="ZJ338" s="412"/>
      <c r="ZK338" s="412"/>
      <c r="ZL338" s="412"/>
      <c r="ZM338" s="412"/>
      <c r="ZN338" s="412"/>
      <c r="ZO338" s="412"/>
      <c r="ZP338" s="412"/>
      <c r="ZQ338" s="412"/>
      <c r="ZR338" s="412"/>
      <c r="ZS338" s="412"/>
      <c r="ZT338" s="412"/>
      <c r="ZU338" s="412"/>
      <c r="ZV338" s="412"/>
      <c r="ZW338" s="412"/>
      <c r="ZX338" s="412"/>
      <c r="ZY338" s="412"/>
      <c r="ZZ338" s="412"/>
      <c r="AAA338" s="412"/>
      <c r="AAB338" s="412"/>
      <c r="AAC338" s="412"/>
      <c r="AAD338" s="412"/>
      <c r="AAE338" s="412"/>
      <c r="AAF338" s="412"/>
      <c r="AAG338" s="412"/>
      <c r="AAH338" s="412"/>
      <c r="AAI338" s="412"/>
      <c r="AAJ338" s="412"/>
      <c r="AAK338" s="412"/>
      <c r="AAL338" s="412"/>
      <c r="AAM338" s="412"/>
      <c r="AAN338" s="412"/>
      <c r="AAO338" s="412"/>
      <c r="AAP338" s="412"/>
      <c r="AAQ338" s="412"/>
      <c r="AAR338" s="412"/>
      <c r="AAS338" s="412"/>
      <c r="AAT338" s="412"/>
      <c r="AAU338" s="412"/>
      <c r="AAV338" s="412"/>
      <c r="AAW338" s="412"/>
      <c r="AAX338" s="412"/>
      <c r="AAY338" s="412"/>
      <c r="AAZ338" s="412"/>
      <c r="ABA338" s="412"/>
      <c r="ABB338" s="412"/>
      <c r="ABC338" s="412"/>
      <c r="ABD338" s="412"/>
      <c r="ABE338" s="412"/>
      <c r="ABF338" s="412"/>
      <c r="ABG338" s="412"/>
      <c r="ABH338" s="412"/>
      <c r="ABI338" s="412"/>
      <c r="ABJ338" s="412"/>
      <c r="ABK338" s="412"/>
      <c r="ABL338" s="412"/>
      <c r="ABM338" s="412"/>
      <c r="ABN338" s="412"/>
      <c r="ABO338" s="412"/>
      <c r="ABP338" s="412"/>
      <c r="ABQ338" s="412"/>
      <c r="ABR338" s="412"/>
      <c r="ABS338" s="412"/>
      <c r="ABT338" s="412"/>
      <c r="ABU338" s="412"/>
      <c r="ABV338" s="412"/>
      <c r="ABW338" s="412"/>
      <c r="ABX338" s="412"/>
      <c r="ABY338" s="412"/>
      <c r="ABZ338" s="412"/>
      <c r="ACA338" s="412"/>
      <c r="ACB338" s="412"/>
      <c r="ACC338" s="412"/>
      <c r="ACD338" s="412"/>
      <c r="ACE338" s="412"/>
      <c r="ACF338" s="412"/>
      <c r="ACG338" s="412"/>
      <c r="ACH338" s="412"/>
      <c r="ACI338" s="412"/>
      <c r="ACJ338" s="412"/>
      <c r="ACK338" s="412"/>
      <c r="ACL338" s="412"/>
      <c r="ACM338" s="412"/>
      <c r="ACN338" s="412"/>
      <c r="ACO338" s="412"/>
      <c r="ACP338" s="412"/>
      <c r="ACQ338" s="412"/>
      <c r="ACR338" s="412"/>
      <c r="ACS338" s="412"/>
      <c r="ACT338" s="412"/>
      <c r="ACU338" s="412"/>
      <c r="ACV338" s="412"/>
      <c r="ACW338" s="412"/>
      <c r="ACX338" s="412"/>
      <c r="ACY338" s="412"/>
      <c r="ACZ338" s="412"/>
      <c r="ADA338" s="412"/>
      <c r="ADB338" s="412"/>
      <c r="ADC338" s="412"/>
      <c r="ADD338" s="412"/>
      <c r="ADE338" s="412"/>
      <c r="ADF338" s="412"/>
      <c r="ADG338" s="412"/>
      <c r="ADH338" s="412"/>
      <c r="ADI338" s="412"/>
      <c r="ADJ338" s="412"/>
      <c r="ADK338" s="412"/>
      <c r="ADL338" s="412"/>
      <c r="ADM338" s="412"/>
      <c r="ADN338" s="412"/>
      <c r="ADO338" s="412"/>
      <c r="ADP338" s="412"/>
      <c r="ADQ338" s="412"/>
      <c r="ADR338" s="412"/>
      <c r="ADS338" s="412"/>
      <c r="ADT338" s="412"/>
      <c r="ADU338" s="412"/>
      <c r="ADV338" s="412"/>
      <c r="ADW338" s="412"/>
      <c r="ADX338" s="412"/>
      <c r="ADY338" s="412"/>
      <c r="ADZ338" s="412"/>
      <c r="AEA338" s="412"/>
      <c r="AEB338" s="412"/>
      <c r="AEC338" s="412"/>
      <c r="AED338" s="412"/>
      <c r="AEE338" s="412"/>
      <c r="AEF338" s="412"/>
      <c r="AEG338" s="412"/>
      <c r="AEH338" s="412"/>
      <c r="AEI338" s="412"/>
      <c r="AEJ338" s="412"/>
      <c r="AEK338" s="412"/>
      <c r="AEL338" s="412"/>
      <c r="AEM338" s="412"/>
      <c r="AEN338" s="412"/>
      <c r="AEO338" s="412"/>
      <c r="AEP338" s="412"/>
      <c r="AEQ338" s="412"/>
      <c r="AER338" s="412"/>
      <c r="AES338" s="412"/>
      <c r="AET338" s="412"/>
      <c r="AEU338" s="412"/>
      <c r="AEV338" s="412"/>
      <c r="AEW338" s="412"/>
      <c r="AEX338" s="412"/>
      <c r="AEY338" s="412"/>
      <c r="AEZ338" s="412"/>
      <c r="AFA338" s="412"/>
      <c r="AFB338" s="412"/>
      <c r="AFC338" s="412"/>
      <c r="AFD338" s="412"/>
      <c r="AFE338" s="412"/>
      <c r="AFF338" s="412"/>
      <c r="AFG338" s="412"/>
      <c r="AFH338" s="412"/>
      <c r="AFI338" s="412"/>
      <c r="AFJ338" s="412"/>
      <c r="AFK338" s="412"/>
      <c r="AFL338" s="412"/>
      <c r="AFM338" s="412"/>
      <c r="AFN338" s="412"/>
      <c r="AFO338" s="412"/>
      <c r="AFP338" s="412"/>
      <c r="AFQ338" s="412"/>
      <c r="AFR338" s="412"/>
      <c r="AFS338" s="412"/>
      <c r="AFT338" s="412"/>
      <c r="AFU338" s="412"/>
      <c r="AFV338" s="412"/>
      <c r="AFW338" s="412"/>
      <c r="AFX338" s="412"/>
      <c r="AFY338" s="412"/>
      <c r="AFZ338" s="412"/>
      <c r="AGA338" s="412"/>
      <c r="AGB338" s="412"/>
      <c r="AGC338" s="412"/>
      <c r="AGD338" s="412"/>
      <c r="AGE338" s="412"/>
      <c r="AGF338" s="412"/>
      <c r="AGG338" s="412"/>
      <c r="AGH338" s="412"/>
      <c r="AGI338" s="412"/>
      <c r="AGJ338" s="412"/>
      <c r="AGK338" s="412"/>
      <c r="AGL338" s="412"/>
      <c r="AGM338" s="412"/>
      <c r="AGN338" s="412"/>
      <c r="AGO338" s="412"/>
      <c r="AGP338" s="412"/>
      <c r="AGQ338" s="412"/>
      <c r="AGR338" s="412"/>
      <c r="AGS338" s="412"/>
      <c r="AGT338" s="412"/>
      <c r="AGU338" s="412"/>
      <c r="AGV338" s="412"/>
      <c r="AGW338" s="412"/>
      <c r="AGX338" s="412"/>
      <c r="AGY338" s="412"/>
      <c r="AGZ338" s="412"/>
      <c r="AHA338" s="412"/>
      <c r="AHB338" s="412"/>
      <c r="AHC338" s="412"/>
      <c r="AHD338" s="412"/>
      <c r="AHE338" s="412"/>
      <c r="AHF338" s="412"/>
      <c r="AHG338" s="412"/>
      <c r="AHH338" s="412"/>
      <c r="AHI338" s="412"/>
      <c r="AHJ338" s="412"/>
      <c r="AHK338" s="412"/>
      <c r="AHL338" s="412"/>
      <c r="AHM338" s="412"/>
      <c r="AHN338" s="412"/>
      <c r="AHO338" s="412"/>
      <c r="AHP338" s="412"/>
      <c r="AHQ338" s="412"/>
      <c r="AHR338" s="412"/>
      <c r="AHS338" s="412"/>
      <c r="AHT338" s="412"/>
      <c r="AHU338" s="412"/>
      <c r="AHV338" s="412"/>
      <c r="AHW338" s="412"/>
      <c r="AHX338" s="412"/>
      <c r="AHY338" s="412"/>
      <c r="AHZ338" s="412"/>
      <c r="AIA338" s="412"/>
      <c r="AIB338" s="412"/>
      <c r="AIC338" s="412"/>
      <c r="AID338" s="412"/>
      <c r="AIE338" s="412"/>
      <c r="AIF338" s="412"/>
      <c r="AIG338" s="412"/>
      <c r="AIH338" s="412"/>
      <c r="AII338" s="412"/>
      <c r="AIJ338" s="412"/>
      <c r="AIK338" s="412"/>
      <c r="AIL338" s="412"/>
      <c r="AIM338" s="412"/>
      <c r="AIN338" s="412"/>
      <c r="AIO338" s="412"/>
      <c r="AIP338" s="412"/>
      <c r="AIQ338" s="412"/>
      <c r="AIR338" s="412"/>
      <c r="AIS338" s="412"/>
      <c r="AIT338" s="412"/>
      <c r="AIU338" s="412"/>
      <c r="AIV338" s="412"/>
      <c r="AIW338" s="412"/>
      <c r="AIX338" s="412"/>
      <c r="AIY338" s="412"/>
      <c r="AIZ338" s="412"/>
      <c r="AJA338" s="412"/>
      <c r="AJB338" s="412"/>
      <c r="AJC338" s="412"/>
      <c r="AJD338" s="412"/>
      <c r="AJE338" s="412"/>
      <c r="AJF338" s="412"/>
      <c r="AJG338" s="412"/>
      <c r="AJH338" s="412"/>
      <c r="AJI338" s="412"/>
      <c r="AJJ338" s="412"/>
      <c r="AJK338" s="412"/>
      <c r="AJL338" s="412"/>
      <c r="AJM338" s="412"/>
      <c r="AJN338" s="412"/>
      <c r="AJO338" s="412"/>
      <c r="AJP338" s="412"/>
      <c r="AJQ338" s="412"/>
      <c r="AJR338" s="412"/>
      <c r="AJS338" s="412"/>
      <c r="AJT338" s="412"/>
      <c r="AJU338" s="412"/>
      <c r="AJV338" s="412"/>
      <c r="AJW338" s="412"/>
      <c r="AJX338" s="412"/>
      <c r="AJY338" s="412"/>
      <c r="AJZ338" s="412"/>
      <c r="AKA338" s="412"/>
      <c r="AKB338" s="412"/>
      <c r="AKC338" s="412"/>
      <c r="AKD338" s="412"/>
      <c r="AKE338" s="412"/>
      <c r="AKF338" s="412"/>
      <c r="AKG338" s="412"/>
      <c r="AKH338" s="412"/>
      <c r="AKI338" s="412"/>
      <c r="AKJ338" s="412"/>
      <c r="AKK338" s="412"/>
      <c r="AKL338" s="412"/>
      <c r="AKM338" s="412"/>
      <c r="AKN338" s="412"/>
      <c r="AKO338" s="412"/>
      <c r="AKP338" s="412"/>
      <c r="AKQ338" s="412"/>
      <c r="AKR338" s="412"/>
      <c r="AKS338" s="412"/>
      <c r="AKT338" s="412"/>
      <c r="AKU338" s="412"/>
      <c r="AKV338" s="412"/>
      <c r="AKW338" s="412"/>
      <c r="AKX338" s="412"/>
      <c r="AKY338" s="412"/>
      <c r="AKZ338" s="412"/>
      <c r="ALA338" s="412"/>
      <c r="ALB338" s="412"/>
      <c r="ALC338" s="412"/>
      <c r="ALD338" s="412"/>
      <c r="ALE338" s="412"/>
      <c r="ALF338" s="412"/>
      <c r="ALG338" s="412"/>
      <c r="ALH338" s="412"/>
      <c r="ALI338" s="412"/>
      <c r="ALJ338" s="412"/>
      <c r="ALK338" s="412"/>
      <c r="ALL338" s="412"/>
      <c r="ALM338" s="412"/>
      <c r="ALN338" s="412"/>
      <c r="ALO338" s="412"/>
      <c r="ALP338" s="412"/>
      <c r="ALQ338" s="412"/>
      <c r="ALR338" s="412"/>
      <c r="ALS338" s="412"/>
      <c r="ALT338" s="412"/>
      <c r="ALU338" s="412"/>
      <c r="ALV338" s="412"/>
      <c r="ALW338" s="412"/>
      <c r="ALX338" s="412"/>
      <c r="ALY338" s="412"/>
      <c r="ALZ338" s="412"/>
      <c r="AMA338" s="412"/>
      <c r="AMB338" s="412"/>
      <c r="AMC338" s="412"/>
      <c r="AMD338" s="412"/>
      <c r="AME338" s="412"/>
      <c r="AMF338" s="412"/>
      <c r="AMG338" s="412"/>
      <c r="AMH338" s="412"/>
    </row>
    <row r="339" spans="1:1022" x14ac:dyDescent="0.25">
      <c r="A339" s="149" t="s">
        <v>5515</v>
      </c>
      <c r="B339" s="163">
        <v>338</v>
      </c>
      <c r="C339" s="224" t="s">
        <v>25194</v>
      </c>
      <c r="D339" s="178" t="s">
        <v>25870</v>
      </c>
      <c r="E339" s="429"/>
      <c r="F339" s="201"/>
      <c r="G339" s="180"/>
      <c r="H339" s="180"/>
      <c r="I339" s="319"/>
      <c r="J339" s="366"/>
      <c r="K339" s="140">
        <v>1</v>
      </c>
      <c r="L339" s="140">
        <v>1</v>
      </c>
      <c r="M339" s="140">
        <v>1</v>
      </c>
      <c r="N339" s="140"/>
      <c r="O339" s="140"/>
      <c r="P339" s="140"/>
      <c r="Q339" s="140"/>
      <c r="R339" s="140"/>
      <c r="S339" s="140"/>
      <c r="T339" s="140"/>
      <c r="U339" s="140"/>
      <c r="V339" s="219">
        <f t="shared" si="171"/>
        <v>100</v>
      </c>
      <c r="W339" s="219">
        <f t="shared" si="185"/>
        <v>100</v>
      </c>
      <c r="X339" s="219">
        <f t="shared" si="184"/>
        <v>100</v>
      </c>
      <c r="Y339" s="219">
        <f t="shared" si="178"/>
        <v>100</v>
      </c>
      <c r="Z339" s="219">
        <f t="shared" si="204"/>
        <v>100</v>
      </c>
      <c r="AA339" s="220">
        <f t="shared" si="182"/>
        <v>100</v>
      </c>
      <c r="AB339" s="220">
        <f t="shared" si="181"/>
        <v>100</v>
      </c>
      <c r="AC339" s="220">
        <f t="shared" si="205"/>
        <v>100</v>
      </c>
      <c r="AD339" s="416">
        <f t="shared" si="206"/>
        <v>1</v>
      </c>
      <c r="AE339" s="416">
        <f t="shared" si="183"/>
        <v>1</v>
      </c>
      <c r="AF339" s="212">
        <f t="shared" si="200"/>
        <v>1</v>
      </c>
      <c r="AG339" s="212">
        <f t="shared" si="201"/>
        <v>100</v>
      </c>
      <c r="AH339" s="212">
        <f t="shared" si="202"/>
        <v>3</v>
      </c>
      <c r="AI339" s="212">
        <f t="shared" si="203"/>
        <v>100</v>
      </c>
      <c r="AJ339" s="214" t="s">
        <v>25195</v>
      </c>
      <c r="AK339" s="412"/>
      <c r="AL339" s="412"/>
      <c r="AM339" s="214"/>
      <c r="AN339" s="412"/>
      <c r="AO339" s="412"/>
      <c r="AP339" s="118"/>
      <c r="AQ339" s="167" t="s">
        <v>760</v>
      </c>
      <c r="AR339" s="118"/>
      <c r="AS339" s="118"/>
      <c r="AT339" s="118"/>
    </row>
    <row r="340" spans="1:1022" x14ac:dyDescent="0.25">
      <c r="A340" s="208" t="s">
        <v>1083</v>
      </c>
      <c r="B340" s="163">
        <v>339</v>
      </c>
      <c r="C340" s="224" t="s">
        <v>24992</v>
      </c>
      <c r="D340" s="175" t="s">
        <v>1084</v>
      </c>
      <c r="E340" s="429"/>
      <c r="F340" s="185">
        <v>4</v>
      </c>
      <c r="G340" s="175">
        <v>3</v>
      </c>
      <c r="H340" s="180"/>
      <c r="I340" s="319"/>
      <c r="J340" s="393"/>
      <c r="K340" s="332">
        <v>1</v>
      </c>
      <c r="L340" s="332">
        <v>1</v>
      </c>
      <c r="M340" s="388"/>
      <c r="N340" s="388"/>
      <c r="O340" s="388"/>
      <c r="P340" s="332">
        <v>1</v>
      </c>
      <c r="Q340" s="387"/>
      <c r="R340" s="387"/>
      <c r="S340" s="387"/>
      <c r="T340" s="140"/>
      <c r="U340" s="140"/>
      <c r="V340" s="219">
        <f t="shared" si="171"/>
        <v>100</v>
      </c>
      <c r="W340" s="219">
        <f t="shared" si="185"/>
        <v>100</v>
      </c>
      <c r="X340" s="219">
        <f t="shared" si="184"/>
        <v>100</v>
      </c>
      <c r="Y340" s="219">
        <f t="shared" si="178"/>
        <v>10</v>
      </c>
      <c r="Z340" s="219">
        <f t="shared" si="204"/>
        <v>1</v>
      </c>
      <c r="AA340" s="220">
        <f t="shared" si="182"/>
        <v>100</v>
      </c>
      <c r="AB340" s="220">
        <f t="shared" si="181"/>
        <v>100</v>
      </c>
      <c r="AC340" s="220">
        <f t="shared" si="205"/>
        <v>100</v>
      </c>
      <c r="AD340" s="416">
        <f t="shared" si="206"/>
        <v>1</v>
      </c>
      <c r="AE340" s="416">
        <f t="shared" si="183"/>
        <v>100</v>
      </c>
      <c r="AF340" s="212">
        <f t="shared" si="200"/>
        <v>1</v>
      </c>
      <c r="AG340" s="212">
        <f t="shared" si="201"/>
        <v>100</v>
      </c>
      <c r="AH340" s="212">
        <f t="shared" si="202"/>
        <v>3</v>
      </c>
      <c r="AI340" s="212">
        <f t="shared" si="203"/>
        <v>100</v>
      </c>
      <c r="AJ340" s="214"/>
      <c r="AK340" s="314">
        <v>1</v>
      </c>
      <c r="AL340" s="186">
        <v>1</v>
      </c>
      <c r="AM340" s="214"/>
      <c r="AN340" s="185">
        <v>1</v>
      </c>
      <c r="AO340" s="185">
        <v>10</v>
      </c>
      <c r="AP340" s="118"/>
      <c r="AQ340" s="247" t="s">
        <v>1085</v>
      </c>
      <c r="AR340" s="118"/>
      <c r="AS340" s="118"/>
      <c r="AT340" s="118"/>
      <c r="AU340" s="412"/>
      <c r="AV340" s="412"/>
      <c r="AW340" s="412"/>
      <c r="AX340" s="412"/>
      <c r="AY340" s="412"/>
      <c r="AZ340" s="412"/>
      <c r="BA340" s="412"/>
      <c r="BB340" s="412"/>
      <c r="BC340" s="412"/>
      <c r="BD340" s="412"/>
      <c r="BE340" s="412"/>
      <c r="BF340" s="412"/>
      <c r="BG340" s="412"/>
      <c r="BH340" s="412"/>
      <c r="BI340" s="412"/>
      <c r="BJ340" s="412"/>
      <c r="BK340" s="412"/>
      <c r="BL340" s="412"/>
      <c r="BM340" s="412"/>
      <c r="BN340" s="412"/>
      <c r="BO340" s="412"/>
      <c r="BP340" s="412"/>
      <c r="BQ340" s="412"/>
      <c r="BR340" s="412"/>
      <c r="BS340" s="412"/>
      <c r="BT340" s="412"/>
      <c r="BU340" s="412"/>
      <c r="BV340" s="412"/>
      <c r="BW340" s="412"/>
      <c r="BX340" s="412"/>
      <c r="BY340" s="412"/>
      <c r="BZ340" s="412"/>
      <c r="CA340" s="412"/>
      <c r="CB340" s="412"/>
      <c r="CC340" s="412"/>
      <c r="CD340" s="412"/>
      <c r="CE340" s="412"/>
      <c r="CF340" s="412"/>
      <c r="CG340" s="412"/>
      <c r="CH340" s="412"/>
      <c r="CI340" s="412"/>
      <c r="CJ340" s="412"/>
      <c r="CK340" s="412"/>
      <c r="CL340" s="412"/>
      <c r="CM340" s="412"/>
      <c r="CN340" s="412"/>
      <c r="CO340" s="412"/>
      <c r="CP340" s="412"/>
      <c r="CQ340" s="412"/>
      <c r="CR340" s="412"/>
      <c r="CS340" s="412"/>
      <c r="CT340" s="412"/>
      <c r="CU340" s="412"/>
      <c r="CV340" s="412"/>
      <c r="CW340" s="412"/>
      <c r="CX340" s="412"/>
      <c r="CY340" s="412"/>
      <c r="CZ340" s="412"/>
      <c r="DA340" s="412"/>
      <c r="DB340" s="412"/>
      <c r="DC340" s="412"/>
      <c r="DD340" s="412"/>
      <c r="DE340" s="412"/>
      <c r="DF340" s="412"/>
      <c r="DG340" s="412"/>
      <c r="DH340" s="412"/>
      <c r="DI340" s="412"/>
      <c r="DJ340" s="412"/>
      <c r="DK340" s="412"/>
      <c r="DL340" s="412"/>
      <c r="DM340" s="412"/>
      <c r="DN340" s="412"/>
      <c r="DO340" s="412"/>
      <c r="DP340" s="412"/>
      <c r="DQ340" s="412"/>
      <c r="DR340" s="412"/>
      <c r="DS340" s="412"/>
      <c r="DT340" s="412"/>
      <c r="DU340" s="412"/>
      <c r="DV340" s="412"/>
      <c r="DW340" s="412"/>
      <c r="DX340" s="412"/>
      <c r="DY340" s="412"/>
      <c r="DZ340" s="412"/>
      <c r="EA340" s="412"/>
      <c r="EB340" s="412"/>
      <c r="EC340" s="412"/>
      <c r="ED340" s="412"/>
      <c r="EE340" s="412"/>
      <c r="EF340" s="412"/>
      <c r="EG340" s="412"/>
      <c r="EH340" s="412"/>
      <c r="EI340" s="412"/>
      <c r="EJ340" s="412"/>
      <c r="EK340" s="412"/>
      <c r="EL340" s="412"/>
      <c r="EM340" s="412"/>
      <c r="EN340" s="412"/>
      <c r="EO340" s="412"/>
      <c r="EP340" s="412"/>
      <c r="EQ340" s="412"/>
      <c r="ER340" s="412"/>
      <c r="ES340" s="412"/>
      <c r="ET340" s="412"/>
      <c r="EU340" s="412"/>
      <c r="EV340" s="412"/>
      <c r="EW340" s="412"/>
      <c r="EX340" s="412"/>
      <c r="EY340" s="412"/>
      <c r="EZ340" s="412"/>
      <c r="FA340" s="412"/>
      <c r="FB340" s="412"/>
      <c r="FC340" s="412"/>
      <c r="FD340" s="412"/>
      <c r="FE340" s="412"/>
      <c r="FF340" s="412"/>
      <c r="FG340" s="412"/>
      <c r="FH340" s="412"/>
      <c r="FI340" s="412"/>
      <c r="FJ340" s="412"/>
      <c r="FK340" s="412"/>
      <c r="FL340" s="412"/>
      <c r="FM340" s="412"/>
      <c r="FN340" s="412"/>
      <c r="FO340" s="412"/>
      <c r="FP340" s="412"/>
      <c r="FQ340" s="412"/>
      <c r="FR340" s="412"/>
      <c r="FS340" s="412"/>
      <c r="FT340" s="412"/>
      <c r="FU340" s="412"/>
      <c r="FV340" s="412"/>
      <c r="FW340" s="412"/>
      <c r="FX340" s="412"/>
      <c r="FY340" s="412"/>
      <c r="FZ340" s="412"/>
      <c r="GA340" s="412"/>
      <c r="GB340" s="412"/>
      <c r="GC340" s="412"/>
      <c r="GD340" s="412"/>
      <c r="GE340" s="412"/>
      <c r="GF340" s="412"/>
      <c r="GG340" s="412"/>
      <c r="GH340" s="412"/>
      <c r="GI340" s="412"/>
      <c r="GJ340" s="412"/>
      <c r="GK340" s="412"/>
      <c r="GL340" s="412"/>
      <c r="GM340" s="412"/>
      <c r="GN340" s="412"/>
      <c r="GO340" s="412"/>
      <c r="GP340" s="412"/>
      <c r="GQ340" s="412"/>
      <c r="GR340" s="412"/>
      <c r="GS340" s="412"/>
      <c r="GT340" s="412"/>
      <c r="GU340" s="412"/>
      <c r="GV340" s="412"/>
      <c r="GW340" s="412"/>
      <c r="GX340" s="412"/>
      <c r="GY340" s="412"/>
      <c r="GZ340" s="412"/>
      <c r="HA340" s="412"/>
      <c r="HB340" s="412"/>
      <c r="HC340" s="412"/>
      <c r="HD340" s="412"/>
      <c r="HE340" s="412"/>
      <c r="HF340" s="412"/>
      <c r="HG340" s="412"/>
      <c r="HH340" s="412"/>
      <c r="HI340" s="412"/>
      <c r="HJ340" s="412"/>
      <c r="HK340" s="412"/>
      <c r="HL340" s="412"/>
      <c r="HM340" s="412"/>
      <c r="HN340" s="412"/>
      <c r="HO340" s="412"/>
      <c r="HP340" s="412"/>
      <c r="HQ340" s="412"/>
      <c r="HR340" s="412"/>
      <c r="HS340" s="412"/>
      <c r="HT340" s="412"/>
      <c r="HU340" s="412"/>
      <c r="HV340" s="412"/>
      <c r="HW340" s="412"/>
      <c r="HX340" s="412"/>
      <c r="HY340" s="412"/>
      <c r="HZ340" s="412"/>
      <c r="IA340" s="412"/>
      <c r="IB340" s="412"/>
      <c r="IC340" s="412"/>
      <c r="ID340" s="412"/>
      <c r="IE340" s="412"/>
      <c r="IF340" s="412"/>
      <c r="IG340" s="412"/>
      <c r="IH340" s="412"/>
      <c r="II340" s="412"/>
      <c r="IJ340" s="412"/>
      <c r="IK340" s="412"/>
      <c r="IL340" s="412"/>
      <c r="IM340" s="412"/>
      <c r="IN340" s="412"/>
      <c r="IO340" s="412"/>
      <c r="IP340" s="412"/>
      <c r="IQ340" s="412"/>
      <c r="IR340" s="412"/>
      <c r="IS340" s="412"/>
      <c r="IT340" s="412"/>
      <c r="IU340" s="412"/>
      <c r="IV340" s="412"/>
      <c r="IW340" s="412"/>
      <c r="IX340" s="412"/>
      <c r="IY340" s="412"/>
      <c r="IZ340" s="412"/>
      <c r="JA340" s="412"/>
      <c r="JB340" s="412"/>
      <c r="JC340" s="412"/>
      <c r="JD340" s="412"/>
      <c r="JE340" s="412"/>
      <c r="JF340" s="412"/>
      <c r="JG340" s="412"/>
      <c r="JH340" s="412"/>
      <c r="JI340" s="412"/>
      <c r="JJ340" s="412"/>
      <c r="JK340" s="412"/>
      <c r="JL340" s="412"/>
      <c r="JM340" s="412"/>
      <c r="JN340" s="412"/>
      <c r="JO340" s="412"/>
      <c r="JP340" s="412"/>
      <c r="JQ340" s="412"/>
      <c r="JR340" s="412"/>
      <c r="JS340" s="412"/>
      <c r="JT340" s="412"/>
      <c r="JU340" s="412"/>
      <c r="JV340" s="412"/>
      <c r="JW340" s="412"/>
      <c r="JX340" s="412"/>
      <c r="JY340" s="412"/>
      <c r="JZ340" s="412"/>
      <c r="KA340" s="412"/>
      <c r="KB340" s="412"/>
      <c r="KC340" s="412"/>
      <c r="KD340" s="412"/>
      <c r="KE340" s="412"/>
      <c r="KF340" s="412"/>
      <c r="KG340" s="412"/>
      <c r="KH340" s="412"/>
      <c r="KI340" s="412"/>
      <c r="KJ340" s="412"/>
      <c r="KK340" s="412"/>
      <c r="KL340" s="412"/>
      <c r="KM340" s="412"/>
      <c r="KN340" s="412"/>
      <c r="KO340" s="412"/>
      <c r="KP340" s="412"/>
      <c r="KQ340" s="412"/>
      <c r="KR340" s="412"/>
      <c r="KS340" s="412"/>
      <c r="KT340" s="412"/>
      <c r="KU340" s="412"/>
      <c r="KV340" s="412"/>
      <c r="KW340" s="412"/>
      <c r="KX340" s="412"/>
      <c r="KY340" s="412"/>
      <c r="KZ340" s="412"/>
      <c r="LA340" s="412"/>
      <c r="LB340" s="412"/>
      <c r="LC340" s="412"/>
      <c r="LD340" s="412"/>
      <c r="LE340" s="412"/>
      <c r="LF340" s="412"/>
      <c r="LG340" s="412"/>
      <c r="LH340" s="412"/>
      <c r="LI340" s="412"/>
      <c r="LJ340" s="412"/>
      <c r="LK340" s="412"/>
      <c r="LL340" s="412"/>
      <c r="LM340" s="412"/>
      <c r="LN340" s="412"/>
      <c r="LO340" s="412"/>
      <c r="LP340" s="412"/>
      <c r="LQ340" s="412"/>
      <c r="LR340" s="412"/>
      <c r="LS340" s="412"/>
      <c r="LT340" s="412"/>
      <c r="LU340" s="412"/>
      <c r="LV340" s="412"/>
      <c r="LW340" s="412"/>
      <c r="LX340" s="412"/>
      <c r="LY340" s="412"/>
      <c r="LZ340" s="412"/>
      <c r="MA340" s="412"/>
      <c r="MB340" s="412"/>
      <c r="MC340" s="412"/>
      <c r="MD340" s="412"/>
      <c r="ME340" s="412"/>
      <c r="MF340" s="412"/>
      <c r="MG340" s="412"/>
      <c r="MH340" s="412"/>
      <c r="MI340" s="412"/>
      <c r="MJ340" s="412"/>
      <c r="MK340" s="412"/>
      <c r="ML340" s="412"/>
      <c r="MM340" s="412"/>
      <c r="MN340" s="412"/>
      <c r="MO340" s="412"/>
      <c r="MP340" s="412"/>
      <c r="MQ340" s="412"/>
      <c r="MR340" s="412"/>
      <c r="MS340" s="412"/>
      <c r="MT340" s="412"/>
      <c r="MU340" s="412"/>
      <c r="MV340" s="412"/>
      <c r="MW340" s="412"/>
      <c r="MX340" s="412"/>
      <c r="MY340" s="412"/>
      <c r="MZ340" s="412"/>
      <c r="NA340" s="412"/>
      <c r="NB340" s="412"/>
      <c r="NC340" s="412"/>
      <c r="ND340" s="412"/>
      <c r="NE340" s="412"/>
      <c r="NF340" s="412"/>
      <c r="NG340" s="412"/>
      <c r="NH340" s="412"/>
      <c r="NI340" s="412"/>
      <c r="NJ340" s="412"/>
      <c r="NK340" s="412"/>
      <c r="NL340" s="412"/>
      <c r="NM340" s="412"/>
      <c r="NN340" s="412"/>
      <c r="NO340" s="412"/>
      <c r="NP340" s="412"/>
      <c r="NQ340" s="412"/>
      <c r="NR340" s="412"/>
      <c r="NS340" s="412"/>
      <c r="NT340" s="412"/>
      <c r="NU340" s="412"/>
      <c r="NV340" s="412"/>
      <c r="NW340" s="412"/>
      <c r="NX340" s="412"/>
      <c r="NY340" s="412"/>
      <c r="NZ340" s="412"/>
      <c r="OA340" s="412"/>
      <c r="OB340" s="412"/>
      <c r="OC340" s="412"/>
      <c r="OD340" s="412"/>
      <c r="OE340" s="412"/>
      <c r="OF340" s="412"/>
      <c r="OG340" s="412"/>
      <c r="OH340" s="412"/>
      <c r="OI340" s="412"/>
      <c r="OJ340" s="412"/>
      <c r="OK340" s="412"/>
      <c r="OL340" s="412"/>
      <c r="OM340" s="412"/>
      <c r="ON340" s="412"/>
      <c r="OO340" s="412"/>
      <c r="OP340" s="412"/>
      <c r="OQ340" s="412"/>
      <c r="OR340" s="412"/>
      <c r="OS340" s="412"/>
      <c r="OT340" s="412"/>
      <c r="OU340" s="412"/>
      <c r="OV340" s="412"/>
      <c r="OW340" s="412"/>
      <c r="OX340" s="412"/>
      <c r="OY340" s="412"/>
      <c r="OZ340" s="412"/>
      <c r="PA340" s="412"/>
      <c r="PB340" s="412"/>
      <c r="PC340" s="412"/>
      <c r="PD340" s="412"/>
      <c r="PE340" s="412"/>
      <c r="PF340" s="412"/>
      <c r="PG340" s="412"/>
      <c r="PH340" s="412"/>
      <c r="PI340" s="412"/>
      <c r="PJ340" s="412"/>
      <c r="PK340" s="412"/>
      <c r="PL340" s="412"/>
      <c r="PM340" s="412"/>
      <c r="PN340" s="412"/>
      <c r="PO340" s="412"/>
      <c r="PP340" s="412"/>
      <c r="PQ340" s="412"/>
      <c r="PR340" s="412"/>
      <c r="PS340" s="412"/>
      <c r="PT340" s="412"/>
      <c r="PU340" s="412"/>
      <c r="PV340" s="412"/>
      <c r="PW340" s="412"/>
      <c r="PX340" s="412"/>
      <c r="PY340" s="412"/>
      <c r="PZ340" s="412"/>
      <c r="QA340" s="412"/>
      <c r="QB340" s="412"/>
      <c r="QC340" s="412"/>
      <c r="QD340" s="412"/>
      <c r="QE340" s="412"/>
      <c r="QF340" s="412"/>
      <c r="QG340" s="412"/>
      <c r="QH340" s="412"/>
      <c r="QI340" s="412"/>
      <c r="QJ340" s="412"/>
      <c r="QK340" s="412"/>
      <c r="QL340" s="412"/>
      <c r="QM340" s="412"/>
      <c r="QN340" s="412"/>
      <c r="QO340" s="412"/>
      <c r="QP340" s="412"/>
      <c r="QQ340" s="412"/>
      <c r="QR340" s="412"/>
      <c r="QS340" s="412"/>
      <c r="QT340" s="412"/>
      <c r="QU340" s="412"/>
      <c r="QV340" s="412"/>
      <c r="QW340" s="412"/>
      <c r="QX340" s="412"/>
      <c r="QY340" s="412"/>
      <c r="QZ340" s="412"/>
      <c r="RA340" s="412"/>
      <c r="RB340" s="412"/>
      <c r="RC340" s="412"/>
      <c r="RD340" s="412"/>
      <c r="RE340" s="412"/>
      <c r="RF340" s="412"/>
      <c r="RG340" s="412"/>
      <c r="RH340" s="412"/>
      <c r="RI340" s="412"/>
      <c r="RJ340" s="412"/>
      <c r="RK340" s="412"/>
      <c r="RL340" s="412"/>
      <c r="RM340" s="412"/>
      <c r="RN340" s="412"/>
      <c r="RO340" s="412"/>
      <c r="RP340" s="412"/>
      <c r="RQ340" s="412"/>
      <c r="RR340" s="412"/>
      <c r="RS340" s="412"/>
      <c r="RT340" s="412"/>
      <c r="RU340" s="412"/>
      <c r="RV340" s="412"/>
      <c r="RW340" s="412"/>
      <c r="RX340" s="412"/>
      <c r="RY340" s="412"/>
      <c r="RZ340" s="412"/>
      <c r="SA340" s="412"/>
      <c r="SB340" s="412"/>
      <c r="SC340" s="412"/>
      <c r="SD340" s="412"/>
      <c r="SE340" s="412"/>
      <c r="SF340" s="412"/>
      <c r="SG340" s="412"/>
      <c r="SH340" s="412"/>
      <c r="SI340" s="412"/>
      <c r="SJ340" s="412"/>
      <c r="SK340" s="412"/>
      <c r="SL340" s="412"/>
      <c r="SM340" s="412"/>
      <c r="SN340" s="412"/>
      <c r="SO340" s="412"/>
      <c r="SP340" s="412"/>
      <c r="SQ340" s="412"/>
      <c r="SR340" s="412"/>
      <c r="SS340" s="412"/>
      <c r="ST340" s="412"/>
      <c r="SU340" s="412"/>
      <c r="SV340" s="412"/>
      <c r="SW340" s="412"/>
      <c r="SX340" s="412"/>
      <c r="SY340" s="412"/>
      <c r="SZ340" s="412"/>
      <c r="TA340" s="412"/>
      <c r="TB340" s="412"/>
      <c r="TC340" s="412"/>
      <c r="TD340" s="412"/>
      <c r="TE340" s="412"/>
      <c r="TF340" s="412"/>
      <c r="TG340" s="412"/>
      <c r="TH340" s="412"/>
      <c r="TI340" s="412"/>
      <c r="TJ340" s="412"/>
      <c r="TK340" s="412"/>
      <c r="TL340" s="412"/>
      <c r="TM340" s="412"/>
      <c r="TN340" s="412"/>
      <c r="TO340" s="412"/>
      <c r="TP340" s="412"/>
      <c r="TQ340" s="412"/>
      <c r="TR340" s="412"/>
      <c r="TS340" s="412"/>
      <c r="TT340" s="412"/>
      <c r="TU340" s="412"/>
      <c r="TV340" s="412"/>
      <c r="TW340" s="412"/>
      <c r="TX340" s="412"/>
      <c r="TY340" s="412"/>
      <c r="TZ340" s="412"/>
      <c r="UA340" s="412"/>
      <c r="UB340" s="412"/>
      <c r="UC340" s="412"/>
      <c r="UD340" s="412"/>
      <c r="UE340" s="412"/>
      <c r="UF340" s="412"/>
      <c r="UG340" s="412"/>
      <c r="UH340" s="412"/>
      <c r="UI340" s="412"/>
      <c r="UJ340" s="412"/>
      <c r="UK340" s="412"/>
      <c r="UL340" s="412"/>
      <c r="UM340" s="412"/>
      <c r="UN340" s="412"/>
      <c r="UO340" s="412"/>
      <c r="UP340" s="412"/>
      <c r="UQ340" s="412"/>
      <c r="UR340" s="412"/>
      <c r="US340" s="412"/>
      <c r="UT340" s="412"/>
      <c r="UU340" s="412"/>
      <c r="UV340" s="412"/>
      <c r="UW340" s="412"/>
      <c r="UX340" s="412"/>
      <c r="UY340" s="412"/>
      <c r="UZ340" s="412"/>
      <c r="VA340" s="412"/>
      <c r="VB340" s="412"/>
      <c r="VC340" s="412"/>
      <c r="VD340" s="412"/>
      <c r="VE340" s="412"/>
      <c r="VF340" s="412"/>
      <c r="VG340" s="412"/>
      <c r="VH340" s="412"/>
      <c r="VI340" s="412"/>
      <c r="VJ340" s="412"/>
      <c r="VK340" s="412"/>
      <c r="VL340" s="412"/>
      <c r="VM340" s="412"/>
      <c r="VN340" s="412"/>
      <c r="VO340" s="412"/>
      <c r="VP340" s="412"/>
      <c r="VQ340" s="412"/>
      <c r="VR340" s="412"/>
      <c r="VS340" s="412"/>
      <c r="VT340" s="412"/>
      <c r="VU340" s="412"/>
      <c r="VV340" s="412"/>
      <c r="VW340" s="412"/>
      <c r="VX340" s="412"/>
      <c r="VY340" s="412"/>
      <c r="VZ340" s="412"/>
      <c r="WA340" s="412"/>
      <c r="WB340" s="412"/>
      <c r="WC340" s="412"/>
      <c r="WD340" s="412"/>
      <c r="WE340" s="412"/>
      <c r="WF340" s="412"/>
      <c r="WG340" s="412"/>
      <c r="WH340" s="412"/>
      <c r="WI340" s="412"/>
      <c r="WJ340" s="412"/>
      <c r="WK340" s="412"/>
      <c r="WL340" s="412"/>
      <c r="WM340" s="412"/>
      <c r="WN340" s="412"/>
      <c r="WO340" s="412"/>
      <c r="WP340" s="412"/>
      <c r="WQ340" s="412"/>
      <c r="WR340" s="412"/>
      <c r="WS340" s="412"/>
      <c r="WT340" s="412"/>
      <c r="WU340" s="412"/>
      <c r="WV340" s="412"/>
      <c r="WW340" s="412"/>
      <c r="WX340" s="412"/>
      <c r="WY340" s="412"/>
      <c r="WZ340" s="412"/>
      <c r="XA340" s="412"/>
      <c r="XB340" s="412"/>
      <c r="XC340" s="412"/>
      <c r="XD340" s="412"/>
      <c r="XE340" s="412"/>
      <c r="XF340" s="412"/>
      <c r="XG340" s="412"/>
      <c r="XH340" s="412"/>
      <c r="XI340" s="412"/>
      <c r="XJ340" s="412"/>
      <c r="XK340" s="412"/>
      <c r="XL340" s="412"/>
      <c r="XM340" s="412"/>
      <c r="XN340" s="412"/>
      <c r="XO340" s="412"/>
      <c r="XP340" s="412"/>
      <c r="XQ340" s="412"/>
      <c r="XR340" s="412"/>
      <c r="XS340" s="412"/>
      <c r="XT340" s="412"/>
      <c r="XU340" s="412"/>
      <c r="XV340" s="412"/>
      <c r="XW340" s="412"/>
      <c r="XX340" s="412"/>
      <c r="XY340" s="412"/>
      <c r="XZ340" s="412"/>
      <c r="YA340" s="412"/>
      <c r="YB340" s="412"/>
      <c r="YC340" s="412"/>
      <c r="YD340" s="412"/>
      <c r="YE340" s="412"/>
      <c r="YF340" s="412"/>
      <c r="YG340" s="412"/>
      <c r="YH340" s="412"/>
      <c r="YI340" s="412"/>
      <c r="YJ340" s="412"/>
      <c r="YK340" s="412"/>
      <c r="YL340" s="412"/>
      <c r="YM340" s="412"/>
      <c r="YN340" s="412"/>
      <c r="YO340" s="412"/>
      <c r="YP340" s="412"/>
      <c r="YQ340" s="412"/>
      <c r="YR340" s="412"/>
      <c r="YS340" s="412"/>
      <c r="YT340" s="412"/>
      <c r="YU340" s="412"/>
      <c r="YV340" s="412"/>
      <c r="YW340" s="412"/>
      <c r="YX340" s="412"/>
      <c r="YY340" s="412"/>
      <c r="YZ340" s="412"/>
      <c r="ZA340" s="412"/>
      <c r="ZB340" s="412"/>
      <c r="ZC340" s="412"/>
      <c r="ZD340" s="412"/>
      <c r="ZE340" s="412"/>
      <c r="ZF340" s="412"/>
      <c r="ZG340" s="412"/>
      <c r="ZH340" s="412"/>
      <c r="ZI340" s="412"/>
      <c r="ZJ340" s="412"/>
      <c r="ZK340" s="412"/>
      <c r="ZL340" s="412"/>
      <c r="ZM340" s="412"/>
      <c r="ZN340" s="412"/>
      <c r="ZO340" s="412"/>
      <c r="ZP340" s="412"/>
      <c r="ZQ340" s="412"/>
      <c r="ZR340" s="412"/>
      <c r="ZS340" s="412"/>
      <c r="ZT340" s="412"/>
      <c r="ZU340" s="412"/>
      <c r="ZV340" s="412"/>
      <c r="ZW340" s="412"/>
      <c r="ZX340" s="412"/>
      <c r="ZY340" s="412"/>
      <c r="ZZ340" s="412"/>
      <c r="AAA340" s="412"/>
      <c r="AAB340" s="412"/>
      <c r="AAC340" s="412"/>
      <c r="AAD340" s="412"/>
      <c r="AAE340" s="412"/>
      <c r="AAF340" s="412"/>
      <c r="AAG340" s="412"/>
      <c r="AAH340" s="412"/>
      <c r="AAI340" s="412"/>
      <c r="AAJ340" s="412"/>
      <c r="AAK340" s="412"/>
      <c r="AAL340" s="412"/>
      <c r="AAM340" s="412"/>
      <c r="AAN340" s="412"/>
      <c r="AAO340" s="412"/>
      <c r="AAP340" s="412"/>
      <c r="AAQ340" s="412"/>
      <c r="AAR340" s="412"/>
      <c r="AAS340" s="412"/>
      <c r="AAT340" s="412"/>
      <c r="AAU340" s="412"/>
      <c r="AAV340" s="412"/>
      <c r="AAW340" s="412"/>
      <c r="AAX340" s="412"/>
      <c r="AAY340" s="412"/>
      <c r="AAZ340" s="412"/>
      <c r="ABA340" s="412"/>
      <c r="ABB340" s="412"/>
      <c r="ABC340" s="412"/>
      <c r="ABD340" s="412"/>
      <c r="ABE340" s="412"/>
      <c r="ABF340" s="412"/>
      <c r="ABG340" s="412"/>
      <c r="ABH340" s="412"/>
      <c r="ABI340" s="412"/>
      <c r="ABJ340" s="412"/>
      <c r="ABK340" s="412"/>
      <c r="ABL340" s="412"/>
      <c r="ABM340" s="412"/>
      <c r="ABN340" s="412"/>
      <c r="ABO340" s="412"/>
      <c r="ABP340" s="412"/>
      <c r="ABQ340" s="412"/>
      <c r="ABR340" s="412"/>
      <c r="ABS340" s="412"/>
      <c r="ABT340" s="412"/>
      <c r="ABU340" s="412"/>
      <c r="ABV340" s="412"/>
      <c r="ABW340" s="412"/>
      <c r="ABX340" s="412"/>
      <c r="ABY340" s="412"/>
      <c r="ABZ340" s="412"/>
      <c r="ACA340" s="412"/>
      <c r="ACB340" s="412"/>
      <c r="ACC340" s="412"/>
      <c r="ACD340" s="412"/>
      <c r="ACE340" s="412"/>
      <c r="ACF340" s="412"/>
      <c r="ACG340" s="412"/>
      <c r="ACH340" s="412"/>
      <c r="ACI340" s="412"/>
      <c r="ACJ340" s="412"/>
      <c r="ACK340" s="412"/>
      <c r="ACL340" s="412"/>
      <c r="ACM340" s="412"/>
      <c r="ACN340" s="412"/>
      <c r="ACO340" s="412"/>
      <c r="ACP340" s="412"/>
      <c r="ACQ340" s="412"/>
      <c r="ACR340" s="412"/>
      <c r="ACS340" s="412"/>
      <c r="ACT340" s="412"/>
      <c r="ACU340" s="412"/>
      <c r="ACV340" s="412"/>
      <c r="ACW340" s="412"/>
      <c r="ACX340" s="412"/>
      <c r="ACY340" s="412"/>
      <c r="ACZ340" s="412"/>
      <c r="ADA340" s="412"/>
      <c r="ADB340" s="412"/>
      <c r="ADC340" s="412"/>
      <c r="ADD340" s="412"/>
      <c r="ADE340" s="412"/>
      <c r="ADF340" s="412"/>
      <c r="ADG340" s="412"/>
      <c r="ADH340" s="412"/>
      <c r="ADI340" s="412"/>
      <c r="ADJ340" s="412"/>
      <c r="ADK340" s="412"/>
      <c r="ADL340" s="412"/>
      <c r="ADM340" s="412"/>
      <c r="ADN340" s="412"/>
      <c r="ADO340" s="412"/>
      <c r="ADP340" s="412"/>
      <c r="ADQ340" s="412"/>
      <c r="ADR340" s="412"/>
      <c r="ADS340" s="412"/>
      <c r="ADT340" s="412"/>
      <c r="ADU340" s="412"/>
      <c r="ADV340" s="412"/>
      <c r="ADW340" s="412"/>
      <c r="ADX340" s="412"/>
      <c r="ADY340" s="412"/>
      <c r="ADZ340" s="412"/>
      <c r="AEA340" s="412"/>
      <c r="AEB340" s="412"/>
      <c r="AEC340" s="412"/>
      <c r="AED340" s="412"/>
      <c r="AEE340" s="412"/>
      <c r="AEF340" s="412"/>
      <c r="AEG340" s="412"/>
      <c r="AEH340" s="412"/>
      <c r="AEI340" s="412"/>
      <c r="AEJ340" s="412"/>
      <c r="AEK340" s="412"/>
      <c r="AEL340" s="412"/>
      <c r="AEM340" s="412"/>
      <c r="AEN340" s="412"/>
      <c r="AEO340" s="412"/>
      <c r="AEP340" s="412"/>
      <c r="AEQ340" s="412"/>
      <c r="AER340" s="412"/>
      <c r="AES340" s="412"/>
      <c r="AET340" s="412"/>
      <c r="AEU340" s="412"/>
      <c r="AEV340" s="412"/>
      <c r="AEW340" s="412"/>
      <c r="AEX340" s="412"/>
      <c r="AEY340" s="412"/>
      <c r="AEZ340" s="412"/>
      <c r="AFA340" s="412"/>
      <c r="AFB340" s="412"/>
      <c r="AFC340" s="412"/>
      <c r="AFD340" s="412"/>
      <c r="AFE340" s="412"/>
      <c r="AFF340" s="412"/>
      <c r="AFG340" s="412"/>
      <c r="AFH340" s="412"/>
      <c r="AFI340" s="412"/>
      <c r="AFJ340" s="412"/>
      <c r="AFK340" s="412"/>
      <c r="AFL340" s="412"/>
      <c r="AFM340" s="412"/>
      <c r="AFN340" s="412"/>
      <c r="AFO340" s="412"/>
      <c r="AFP340" s="412"/>
      <c r="AFQ340" s="412"/>
      <c r="AFR340" s="412"/>
      <c r="AFS340" s="412"/>
      <c r="AFT340" s="412"/>
      <c r="AFU340" s="412"/>
      <c r="AFV340" s="412"/>
      <c r="AFW340" s="412"/>
      <c r="AFX340" s="412"/>
      <c r="AFY340" s="412"/>
      <c r="AFZ340" s="412"/>
      <c r="AGA340" s="412"/>
      <c r="AGB340" s="412"/>
      <c r="AGC340" s="412"/>
      <c r="AGD340" s="412"/>
      <c r="AGE340" s="412"/>
      <c r="AGF340" s="412"/>
      <c r="AGG340" s="412"/>
      <c r="AGH340" s="412"/>
      <c r="AGI340" s="412"/>
      <c r="AGJ340" s="412"/>
      <c r="AGK340" s="412"/>
      <c r="AGL340" s="412"/>
      <c r="AGM340" s="412"/>
      <c r="AGN340" s="412"/>
      <c r="AGO340" s="412"/>
      <c r="AGP340" s="412"/>
      <c r="AGQ340" s="412"/>
      <c r="AGR340" s="412"/>
      <c r="AGS340" s="412"/>
      <c r="AGT340" s="412"/>
      <c r="AGU340" s="412"/>
      <c r="AGV340" s="412"/>
      <c r="AGW340" s="412"/>
      <c r="AGX340" s="412"/>
      <c r="AGY340" s="412"/>
      <c r="AGZ340" s="412"/>
      <c r="AHA340" s="412"/>
      <c r="AHB340" s="412"/>
      <c r="AHC340" s="412"/>
      <c r="AHD340" s="412"/>
      <c r="AHE340" s="412"/>
      <c r="AHF340" s="412"/>
      <c r="AHG340" s="412"/>
      <c r="AHH340" s="412"/>
      <c r="AHI340" s="412"/>
      <c r="AHJ340" s="412"/>
      <c r="AHK340" s="412"/>
      <c r="AHL340" s="412"/>
      <c r="AHM340" s="412"/>
      <c r="AHN340" s="412"/>
      <c r="AHO340" s="412"/>
      <c r="AHP340" s="412"/>
      <c r="AHQ340" s="412"/>
      <c r="AHR340" s="412"/>
      <c r="AHS340" s="412"/>
      <c r="AHT340" s="412"/>
      <c r="AHU340" s="412"/>
      <c r="AHV340" s="412"/>
      <c r="AHW340" s="412"/>
      <c r="AHX340" s="412"/>
      <c r="AHY340" s="412"/>
      <c r="AHZ340" s="412"/>
      <c r="AIA340" s="412"/>
      <c r="AIB340" s="412"/>
      <c r="AIC340" s="412"/>
      <c r="AID340" s="412"/>
      <c r="AIE340" s="412"/>
      <c r="AIF340" s="412"/>
      <c r="AIG340" s="412"/>
      <c r="AIH340" s="412"/>
      <c r="AII340" s="412"/>
      <c r="AIJ340" s="412"/>
      <c r="AIK340" s="412"/>
      <c r="AIL340" s="412"/>
      <c r="AIM340" s="412"/>
      <c r="AIN340" s="412"/>
      <c r="AIO340" s="412"/>
      <c r="AIP340" s="412"/>
      <c r="AIQ340" s="412"/>
      <c r="AIR340" s="412"/>
      <c r="AIS340" s="412"/>
      <c r="AIT340" s="412"/>
      <c r="AIU340" s="412"/>
      <c r="AIV340" s="412"/>
      <c r="AIW340" s="412"/>
      <c r="AIX340" s="412"/>
      <c r="AIY340" s="412"/>
      <c r="AIZ340" s="412"/>
      <c r="AJA340" s="412"/>
      <c r="AJB340" s="412"/>
      <c r="AJC340" s="412"/>
      <c r="AJD340" s="412"/>
      <c r="AJE340" s="412"/>
      <c r="AJF340" s="412"/>
      <c r="AJG340" s="412"/>
      <c r="AJH340" s="412"/>
      <c r="AJI340" s="412"/>
      <c r="AJJ340" s="412"/>
      <c r="AJK340" s="412"/>
      <c r="AJL340" s="412"/>
      <c r="AJM340" s="412"/>
      <c r="AJN340" s="412"/>
      <c r="AJO340" s="412"/>
      <c r="AJP340" s="412"/>
      <c r="AJQ340" s="412"/>
      <c r="AJR340" s="412"/>
      <c r="AJS340" s="412"/>
      <c r="AJT340" s="412"/>
      <c r="AJU340" s="412"/>
      <c r="AJV340" s="412"/>
      <c r="AJW340" s="412"/>
      <c r="AJX340" s="412"/>
      <c r="AJY340" s="412"/>
      <c r="AJZ340" s="412"/>
      <c r="AKA340" s="412"/>
      <c r="AKB340" s="412"/>
      <c r="AKC340" s="412"/>
      <c r="AKD340" s="412"/>
      <c r="AKE340" s="412"/>
      <c r="AKF340" s="412"/>
      <c r="AKG340" s="412"/>
      <c r="AKH340" s="412"/>
      <c r="AKI340" s="412"/>
      <c r="AKJ340" s="412"/>
      <c r="AKK340" s="412"/>
      <c r="AKL340" s="412"/>
      <c r="AKM340" s="412"/>
      <c r="AKN340" s="412"/>
      <c r="AKO340" s="412"/>
      <c r="AKP340" s="412"/>
      <c r="AKQ340" s="412"/>
      <c r="AKR340" s="412"/>
      <c r="AKS340" s="412"/>
      <c r="AKT340" s="412"/>
      <c r="AKU340" s="412"/>
      <c r="AKV340" s="412"/>
      <c r="AKW340" s="412"/>
      <c r="AKX340" s="412"/>
      <c r="AKY340" s="412"/>
      <c r="AKZ340" s="412"/>
      <c r="ALA340" s="412"/>
      <c r="ALB340" s="412"/>
      <c r="ALC340" s="412"/>
      <c r="ALD340" s="412"/>
      <c r="ALE340" s="412"/>
      <c r="ALF340" s="412"/>
      <c r="ALG340" s="412"/>
      <c r="ALH340" s="412"/>
      <c r="ALI340" s="412"/>
      <c r="ALJ340" s="412"/>
      <c r="ALK340" s="412"/>
      <c r="ALL340" s="412"/>
      <c r="ALM340" s="412"/>
      <c r="ALN340" s="412"/>
      <c r="ALO340" s="412"/>
      <c r="ALP340" s="412"/>
      <c r="ALQ340" s="412"/>
      <c r="ALR340" s="412"/>
      <c r="ALS340" s="412"/>
      <c r="ALT340" s="412"/>
      <c r="ALU340" s="412"/>
      <c r="ALV340" s="412"/>
      <c r="ALW340" s="412"/>
      <c r="ALX340" s="412"/>
      <c r="ALY340" s="412"/>
      <c r="ALZ340" s="412"/>
      <c r="AMA340" s="412"/>
      <c r="AMB340" s="412"/>
      <c r="AMC340" s="412"/>
      <c r="AMD340" s="412"/>
      <c r="AME340" s="412"/>
      <c r="AMF340" s="412"/>
      <c r="AMG340" s="412"/>
      <c r="AMH340" s="412"/>
    </row>
    <row r="341" spans="1:1022" x14ac:dyDescent="0.25">
      <c r="A341" s="316" t="s">
        <v>1086</v>
      </c>
      <c r="B341" s="163">
        <v>340</v>
      </c>
      <c r="C341" s="224" t="s">
        <v>24993</v>
      </c>
      <c r="D341" s="175" t="s">
        <v>1087</v>
      </c>
      <c r="E341" s="429"/>
      <c r="F341" s="201"/>
      <c r="G341" s="180"/>
      <c r="H341" s="180"/>
      <c r="I341" s="319"/>
      <c r="J341" s="366"/>
      <c r="K341" s="140"/>
      <c r="L341" s="332">
        <v>1</v>
      </c>
      <c r="M341" s="140"/>
      <c r="N341" s="140"/>
      <c r="O341" s="140"/>
      <c r="P341" s="140"/>
      <c r="Q341" s="140"/>
      <c r="R341" s="140"/>
      <c r="S341" s="140"/>
      <c r="T341" s="140"/>
      <c r="U341" s="140"/>
      <c r="V341" s="219">
        <f t="shared" si="171"/>
        <v>100</v>
      </c>
      <c r="W341" s="219">
        <f t="shared" si="185"/>
        <v>100</v>
      </c>
      <c r="X341" s="219">
        <f t="shared" si="184"/>
        <v>100</v>
      </c>
      <c r="Y341" s="219">
        <f t="shared" si="178"/>
        <v>100</v>
      </c>
      <c r="Z341" s="219">
        <f t="shared" si="204"/>
        <v>100</v>
      </c>
      <c r="AA341" s="220">
        <f t="shared" si="182"/>
        <v>100</v>
      </c>
      <c r="AB341" s="220">
        <f t="shared" si="181"/>
        <v>100</v>
      </c>
      <c r="AC341" s="220">
        <f t="shared" si="205"/>
        <v>100</v>
      </c>
      <c r="AD341" s="416">
        <f t="shared" si="206"/>
        <v>1</v>
      </c>
      <c r="AE341" s="416">
        <f t="shared" si="183"/>
        <v>100</v>
      </c>
      <c r="AF341" s="212">
        <f t="shared" si="200"/>
        <v>100</v>
      </c>
      <c r="AG341" s="212">
        <f t="shared" si="201"/>
        <v>100</v>
      </c>
      <c r="AH341" s="212">
        <f t="shared" si="202"/>
        <v>100</v>
      </c>
      <c r="AI341" s="212">
        <f t="shared" si="203"/>
        <v>100</v>
      </c>
      <c r="AJ341" s="214"/>
      <c r="AK341" s="412"/>
      <c r="AL341" s="412"/>
      <c r="AM341" s="214"/>
      <c r="AN341" s="412"/>
      <c r="AO341" s="412"/>
      <c r="AP341" s="118"/>
      <c r="AQ341" s="247" t="s">
        <v>1088</v>
      </c>
      <c r="AR341" s="118"/>
      <c r="AS341" s="118"/>
      <c r="AT341" s="118"/>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8"/>
      <c r="CI341" s="118"/>
      <c r="CJ341" s="118"/>
      <c r="CK341" s="118"/>
      <c r="CL341" s="118"/>
      <c r="CM341" s="118"/>
      <c r="CN341" s="118"/>
      <c r="CO341" s="118"/>
      <c r="CP341" s="118"/>
      <c r="CQ341" s="118"/>
      <c r="CR341" s="118"/>
      <c r="CS341" s="118"/>
      <c r="CT341" s="118"/>
      <c r="CU341" s="118"/>
      <c r="CV341" s="118"/>
      <c r="CW341" s="118"/>
      <c r="CX341" s="118"/>
      <c r="CY341" s="118"/>
      <c r="CZ341" s="118"/>
      <c r="DA341" s="118"/>
      <c r="DB341" s="118"/>
      <c r="DC341" s="118"/>
      <c r="DD341" s="118"/>
      <c r="DE341" s="118"/>
      <c r="DF341" s="118"/>
      <c r="DG341" s="118"/>
      <c r="DH341" s="118"/>
      <c r="DI341" s="118"/>
      <c r="DJ341" s="118"/>
      <c r="DK341" s="118"/>
      <c r="DL341" s="118"/>
      <c r="DM341" s="118"/>
      <c r="DN341" s="118"/>
      <c r="DO341" s="118"/>
      <c r="DP341" s="118"/>
      <c r="DQ341" s="118"/>
      <c r="DR341" s="118"/>
      <c r="DS341" s="118"/>
      <c r="DT341" s="118"/>
      <c r="DU341" s="118"/>
      <c r="DV341" s="118"/>
      <c r="DW341" s="118"/>
      <c r="DX341" s="118"/>
      <c r="DY341" s="118"/>
      <c r="DZ341" s="118"/>
      <c r="EA341" s="118"/>
      <c r="EB341" s="118"/>
      <c r="EC341" s="118"/>
      <c r="ED341" s="118"/>
      <c r="EE341" s="118"/>
      <c r="EF341" s="118"/>
      <c r="EG341" s="118"/>
      <c r="EH341" s="118"/>
      <c r="EI341" s="118"/>
      <c r="EJ341" s="118"/>
      <c r="EK341" s="118"/>
      <c r="EL341" s="118"/>
      <c r="EM341" s="118"/>
      <c r="EN341" s="118"/>
      <c r="EO341" s="118"/>
      <c r="EP341" s="118"/>
      <c r="EQ341" s="118"/>
      <c r="ER341" s="118"/>
      <c r="ES341" s="118"/>
      <c r="ET341" s="118"/>
      <c r="EU341" s="118"/>
      <c r="EV341" s="118"/>
      <c r="EW341" s="118"/>
      <c r="EX341" s="118"/>
      <c r="EY341" s="118"/>
      <c r="EZ341" s="118"/>
      <c r="FA341" s="118"/>
      <c r="FB341" s="118"/>
      <c r="FC341" s="118"/>
      <c r="FD341" s="118"/>
      <c r="FE341" s="118"/>
      <c r="FF341" s="118"/>
      <c r="FG341" s="118"/>
      <c r="FH341" s="118"/>
      <c r="FI341" s="118"/>
      <c r="FJ341" s="118"/>
      <c r="FK341" s="118"/>
      <c r="FL341" s="118"/>
      <c r="FM341" s="118"/>
      <c r="FN341" s="118"/>
      <c r="FO341" s="118"/>
      <c r="FP341" s="118"/>
      <c r="FQ341" s="118"/>
      <c r="FR341" s="118"/>
      <c r="FS341" s="118"/>
      <c r="FT341" s="118"/>
      <c r="FU341" s="118"/>
      <c r="FV341" s="118"/>
      <c r="FW341" s="118"/>
      <c r="FX341" s="118"/>
      <c r="FY341" s="118"/>
      <c r="FZ341" s="118"/>
      <c r="GA341" s="118"/>
      <c r="GB341" s="118"/>
      <c r="GC341" s="118"/>
      <c r="GD341" s="118"/>
      <c r="GE341" s="118"/>
      <c r="GF341" s="118"/>
      <c r="GG341" s="118"/>
      <c r="GH341" s="118"/>
      <c r="GI341" s="118"/>
      <c r="GJ341" s="118"/>
      <c r="GK341" s="118"/>
      <c r="GL341" s="118"/>
      <c r="GM341" s="118"/>
      <c r="GN341" s="118"/>
      <c r="GO341" s="118"/>
      <c r="GP341" s="118"/>
      <c r="GQ341" s="118"/>
      <c r="GR341" s="118"/>
      <c r="GS341" s="118"/>
      <c r="GT341" s="118"/>
      <c r="GU341" s="118"/>
      <c r="GV341" s="118"/>
      <c r="GW341" s="118"/>
      <c r="GX341" s="118"/>
      <c r="GY341" s="118"/>
      <c r="GZ341" s="118"/>
      <c r="HA341" s="118"/>
      <c r="HB341" s="118"/>
      <c r="HC341" s="118"/>
      <c r="HD341" s="118"/>
      <c r="HE341" s="118"/>
      <c r="HF341" s="118"/>
      <c r="HG341" s="118"/>
      <c r="HH341" s="118"/>
      <c r="HI341" s="118"/>
      <c r="HJ341" s="118"/>
      <c r="HK341" s="118"/>
      <c r="HL341" s="118"/>
      <c r="HM341" s="118"/>
      <c r="HN341" s="118"/>
      <c r="HO341" s="118"/>
      <c r="HP341" s="118"/>
      <c r="HQ341" s="118"/>
      <c r="HR341" s="118"/>
      <c r="HS341" s="118"/>
      <c r="HT341" s="118"/>
      <c r="HU341" s="118"/>
      <c r="HV341" s="118"/>
      <c r="HW341" s="118"/>
      <c r="HX341" s="118"/>
      <c r="HY341" s="118"/>
      <c r="HZ341" s="118"/>
      <c r="IA341" s="118"/>
      <c r="IB341" s="118"/>
      <c r="IC341" s="118"/>
      <c r="ID341" s="118"/>
      <c r="IE341" s="118"/>
      <c r="IF341" s="118"/>
      <c r="IG341" s="118"/>
      <c r="IH341" s="118"/>
      <c r="II341" s="118"/>
      <c r="IJ341" s="118"/>
      <c r="IK341" s="118"/>
      <c r="IL341" s="118"/>
      <c r="IM341" s="118"/>
      <c r="IN341" s="118"/>
      <c r="IO341" s="118"/>
      <c r="IP341" s="118"/>
      <c r="IQ341" s="118"/>
      <c r="IR341" s="118"/>
      <c r="IS341" s="118"/>
      <c r="IT341" s="118"/>
      <c r="IU341" s="118"/>
      <c r="IV341" s="118"/>
      <c r="IW341" s="118"/>
      <c r="IX341" s="118"/>
      <c r="IY341" s="118"/>
      <c r="IZ341" s="118"/>
      <c r="JA341" s="118"/>
      <c r="JB341" s="118"/>
      <c r="JC341" s="118"/>
      <c r="JD341" s="118"/>
      <c r="JE341" s="118"/>
      <c r="JF341" s="118"/>
      <c r="JG341" s="118"/>
      <c r="JH341" s="118"/>
      <c r="JI341" s="118"/>
      <c r="JJ341" s="118"/>
      <c r="JK341" s="118"/>
      <c r="JL341" s="118"/>
      <c r="JM341" s="118"/>
      <c r="JN341" s="118"/>
      <c r="JO341" s="118"/>
      <c r="JP341" s="118"/>
      <c r="JQ341" s="118"/>
      <c r="JR341" s="118"/>
      <c r="JS341" s="118"/>
      <c r="JT341" s="118"/>
      <c r="JU341" s="118"/>
      <c r="JV341" s="118"/>
      <c r="JW341" s="118"/>
      <c r="JX341" s="118"/>
      <c r="JY341" s="118"/>
      <c r="JZ341" s="118"/>
      <c r="KA341" s="118"/>
      <c r="KB341" s="118"/>
      <c r="KC341" s="118"/>
      <c r="KD341" s="118"/>
      <c r="KE341" s="118"/>
      <c r="KF341" s="118"/>
      <c r="KG341" s="118"/>
      <c r="KH341" s="118"/>
      <c r="KI341" s="118"/>
      <c r="KJ341" s="118"/>
      <c r="KK341" s="118"/>
      <c r="KL341" s="118"/>
      <c r="KM341" s="118"/>
      <c r="KN341" s="118"/>
      <c r="KO341" s="118"/>
      <c r="KP341" s="118"/>
      <c r="KQ341" s="118"/>
      <c r="KR341" s="118"/>
      <c r="KS341" s="118"/>
      <c r="KT341" s="118"/>
      <c r="KU341" s="118"/>
      <c r="KV341" s="118"/>
      <c r="KW341" s="118"/>
      <c r="KX341" s="118"/>
      <c r="KY341" s="118"/>
      <c r="KZ341" s="118"/>
      <c r="LA341" s="118"/>
      <c r="LB341" s="118"/>
      <c r="LC341" s="118"/>
      <c r="LD341" s="118"/>
      <c r="LE341" s="118"/>
      <c r="LF341" s="118"/>
      <c r="LG341" s="118"/>
      <c r="LH341" s="118"/>
      <c r="LI341" s="118"/>
      <c r="LJ341" s="118"/>
      <c r="LK341" s="118"/>
      <c r="LL341" s="118"/>
      <c r="LM341" s="118"/>
      <c r="LN341" s="118"/>
      <c r="LO341" s="118"/>
      <c r="LP341" s="118"/>
      <c r="LQ341" s="118"/>
      <c r="LR341" s="118"/>
      <c r="LS341" s="118"/>
      <c r="LT341" s="118"/>
      <c r="LU341" s="118"/>
      <c r="LV341" s="118"/>
      <c r="LW341" s="118"/>
      <c r="LX341" s="118"/>
      <c r="LY341" s="118"/>
      <c r="LZ341" s="118"/>
      <c r="MA341" s="118"/>
      <c r="MB341" s="118"/>
      <c r="MC341" s="118"/>
      <c r="MD341" s="118"/>
      <c r="ME341" s="118"/>
      <c r="MF341" s="118"/>
      <c r="MG341" s="118"/>
      <c r="MH341" s="118"/>
      <c r="MI341" s="118"/>
      <c r="MJ341" s="118"/>
      <c r="MK341" s="118"/>
      <c r="ML341" s="118"/>
      <c r="MM341" s="118"/>
      <c r="MN341" s="118"/>
      <c r="MO341" s="118"/>
      <c r="MP341" s="118"/>
      <c r="MQ341" s="118"/>
      <c r="MR341" s="118"/>
      <c r="MS341" s="118"/>
      <c r="MT341" s="118"/>
      <c r="MU341" s="118"/>
      <c r="MV341" s="118"/>
      <c r="MW341" s="118"/>
      <c r="MX341" s="118"/>
      <c r="MY341" s="118"/>
      <c r="MZ341" s="118"/>
      <c r="NA341" s="118"/>
      <c r="NB341" s="118"/>
      <c r="NC341" s="118"/>
      <c r="ND341" s="118"/>
      <c r="NE341" s="118"/>
      <c r="NF341" s="118"/>
      <c r="NG341" s="118"/>
      <c r="NH341" s="118"/>
      <c r="NI341" s="118"/>
      <c r="NJ341" s="118"/>
      <c r="NK341" s="118"/>
      <c r="NL341" s="118"/>
      <c r="NM341" s="118"/>
      <c r="NN341" s="118"/>
      <c r="NO341" s="118"/>
      <c r="NP341" s="118"/>
      <c r="NQ341" s="118"/>
      <c r="NR341" s="118"/>
      <c r="NS341" s="118"/>
      <c r="NT341" s="118"/>
      <c r="NU341" s="118"/>
      <c r="NV341" s="118"/>
      <c r="NW341" s="118"/>
      <c r="NX341" s="118"/>
      <c r="NY341" s="118"/>
      <c r="NZ341" s="118"/>
      <c r="OA341" s="118"/>
      <c r="OB341" s="118"/>
      <c r="OC341" s="118"/>
      <c r="OD341" s="118"/>
      <c r="OE341" s="118"/>
      <c r="OF341" s="118"/>
      <c r="OG341" s="118"/>
      <c r="OH341" s="118"/>
      <c r="OI341" s="118"/>
      <c r="OJ341" s="118"/>
      <c r="OK341" s="118"/>
      <c r="OL341" s="118"/>
      <c r="OM341" s="118"/>
      <c r="ON341" s="118"/>
      <c r="OO341" s="118"/>
      <c r="OP341" s="118"/>
      <c r="OQ341" s="118"/>
      <c r="OR341" s="118"/>
      <c r="OS341" s="118"/>
      <c r="OT341" s="118"/>
      <c r="OU341" s="118"/>
      <c r="OV341" s="118"/>
      <c r="OW341" s="118"/>
      <c r="OX341" s="118"/>
      <c r="OY341" s="118"/>
      <c r="OZ341" s="118"/>
      <c r="PA341" s="118"/>
      <c r="PB341" s="118"/>
      <c r="PC341" s="118"/>
      <c r="PD341" s="118"/>
      <c r="PE341" s="118"/>
      <c r="PF341" s="118"/>
      <c r="PG341" s="118"/>
      <c r="PH341" s="118"/>
      <c r="PI341" s="118"/>
      <c r="PJ341" s="118"/>
      <c r="PK341" s="118"/>
      <c r="PL341" s="118"/>
      <c r="PM341" s="118"/>
      <c r="PN341" s="118"/>
      <c r="PO341" s="118"/>
      <c r="PP341" s="118"/>
      <c r="PQ341" s="118"/>
      <c r="PR341" s="118"/>
      <c r="PS341" s="118"/>
      <c r="PT341" s="118"/>
      <c r="PU341" s="118"/>
      <c r="PV341" s="118"/>
      <c r="PW341" s="118"/>
      <c r="PX341" s="118"/>
      <c r="PY341" s="118"/>
      <c r="PZ341" s="118"/>
      <c r="QA341" s="118"/>
      <c r="QB341" s="118"/>
      <c r="QC341" s="118"/>
      <c r="QD341" s="118"/>
      <c r="QE341" s="118"/>
      <c r="QF341" s="118"/>
      <c r="QG341" s="118"/>
      <c r="QH341" s="118"/>
      <c r="QI341" s="118"/>
      <c r="QJ341" s="118"/>
      <c r="QK341" s="118"/>
      <c r="QL341" s="118"/>
      <c r="QM341" s="118"/>
      <c r="QN341" s="118"/>
      <c r="QO341" s="118"/>
      <c r="QP341" s="118"/>
      <c r="QQ341" s="118"/>
      <c r="QR341" s="118"/>
      <c r="QS341" s="118"/>
      <c r="QT341" s="118"/>
      <c r="QU341" s="118"/>
      <c r="QV341" s="118"/>
      <c r="QW341" s="118"/>
      <c r="QX341" s="118"/>
      <c r="QY341" s="118"/>
      <c r="QZ341" s="118"/>
      <c r="RA341" s="118"/>
      <c r="RB341" s="118"/>
      <c r="RC341" s="118"/>
      <c r="RD341" s="118"/>
      <c r="RE341" s="118"/>
      <c r="RF341" s="118"/>
      <c r="RG341" s="118"/>
      <c r="RH341" s="118"/>
      <c r="RI341" s="118"/>
      <c r="RJ341" s="118"/>
      <c r="RK341" s="118"/>
      <c r="RL341" s="118"/>
      <c r="RM341" s="118"/>
      <c r="RN341" s="118"/>
      <c r="RO341" s="118"/>
      <c r="RP341" s="118"/>
      <c r="RQ341" s="118"/>
      <c r="RR341" s="118"/>
      <c r="RS341" s="118"/>
      <c r="RT341" s="118"/>
      <c r="RU341" s="118"/>
      <c r="RV341" s="118"/>
      <c r="RW341" s="118"/>
      <c r="RX341" s="118"/>
      <c r="RY341" s="118"/>
      <c r="RZ341" s="118"/>
      <c r="SA341" s="118"/>
      <c r="SB341" s="118"/>
      <c r="SC341" s="118"/>
      <c r="SD341" s="118"/>
      <c r="SE341" s="118"/>
      <c r="SF341" s="118"/>
      <c r="SG341" s="118"/>
      <c r="SH341" s="118"/>
      <c r="SI341" s="118"/>
      <c r="SJ341" s="118"/>
      <c r="SK341" s="118"/>
      <c r="SL341" s="118"/>
      <c r="SM341" s="118"/>
      <c r="SN341" s="118"/>
      <c r="SO341" s="118"/>
      <c r="SP341" s="118"/>
      <c r="SQ341" s="118"/>
      <c r="SR341" s="118"/>
      <c r="SS341" s="118"/>
      <c r="ST341" s="118"/>
      <c r="SU341" s="118"/>
      <c r="SV341" s="118"/>
      <c r="SW341" s="118"/>
      <c r="SX341" s="118"/>
      <c r="SY341" s="118"/>
      <c r="SZ341" s="118"/>
      <c r="TA341" s="118"/>
      <c r="TB341" s="118"/>
      <c r="TC341" s="118"/>
      <c r="TD341" s="118"/>
      <c r="TE341" s="118"/>
      <c r="TF341" s="118"/>
      <c r="TG341" s="118"/>
      <c r="TH341" s="118"/>
      <c r="TI341" s="118"/>
      <c r="TJ341" s="118"/>
      <c r="TK341" s="118"/>
      <c r="TL341" s="118"/>
      <c r="TM341" s="118"/>
      <c r="TN341" s="118"/>
      <c r="TO341" s="118"/>
      <c r="TP341" s="118"/>
      <c r="TQ341" s="118"/>
      <c r="TR341" s="118"/>
      <c r="TS341" s="118"/>
      <c r="TT341" s="118"/>
      <c r="TU341" s="118"/>
      <c r="TV341" s="118"/>
      <c r="TW341" s="118"/>
      <c r="TX341" s="118"/>
      <c r="TY341" s="118"/>
      <c r="TZ341" s="118"/>
      <c r="UA341" s="118"/>
      <c r="UB341" s="118"/>
      <c r="UC341" s="118"/>
      <c r="UD341" s="118"/>
      <c r="UE341" s="118"/>
      <c r="UF341" s="118"/>
      <c r="UG341" s="118"/>
      <c r="UH341" s="118"/>
      <c r="UI341" s="118"/>
      <c r="UJ341" s="118"/>
      <c r="UK341" s="118"/>
      <c r="UL341" s="118"/>
      <c r="UM341" s="118"/>
      <c r="UN341" s="118"/>
      <c r="UO341" s="118"/>
      <c r="UP341" s="118"/>
      <c r="UQ341" s="118"/>
      <c r="UR341" s="118"/>
      <c r="US341" s="118"/>
      <c r="UT341" s="118"/>
      <c r="UU341" s="118"/>
      <c r="UV341" s="118"/>
      <c r="UW341" s="118"/>
      <c r="UX341" s="118"/>
      <c r="UY341" s="118"/>
      <c r="UZ341" s="118"/>
      <c r="VA341" s="118"/>
      <c r="VB341" s="118"/>
      <c r="VC341" s="118"/>
      <c r="VD341" s="118"/>
      <c r="VE341" s="118"/>
      <c r="VF341" s="118"/>
      <c r="VG341" s="118"/>
      <c r="VH341" s="118"/>
      <c r="VI341" s="118"/>
      <c r="VJ341" s="118"/>
      <c r="VK341" s="118"/>
      <c r="VL341" s="118"/>
      <c r="VM341" s="118"/>
      <c r="VN341" s="118"/>
      <c r="VO341" s="118"/>
      <c r="VP341" s="118"/>
      <c r="VQ341" s="118"/>
      <c r="VR341" s="118"/>
      <c r="VS341" s="118"/>
      <c r="VT341" s="118"/>
      <c r="VU341" s="118"/>
      <c r="VV341" s="118"/>
      <c r="VW341" s="118"/>
      <c r="VX341" s="118"/>
      <c r="VY341" s="118"/>
      <c r="VZ341" s="118"/>
      <c r="WA341" s="118"/>
      <c r="WB341" s="118"/>
      <c r="WC341" s="118"/>
      <c r="WD341" s="118"/>
      <c r="WE341" s="118"/>
      <c r="WF341" s="118"/>
      <c r="WG341" s="118"/>
      <c r="WH341" s="118"/>
      <c r="WI341" s="118"/>
      <c r="WJ341" s="118"/>
      <c r="WK341" s="118"/>
      <c r="WL341" s="118"/>
      <c r="WM341" s="118"/>
      <c r="WN341" s="118"/>
      <c r="WO341" s="118"/>
      <c r="WP341" s="118"/>
      <c r="WQ341" s="118"/>
      <c r="WR341" s="118"/>
      <c r="WS341" s="118"/>
      <c r="WT341" s="118"/>
      <c r="WU341" s="118"/>
      <c r="WV341" s="118"/>
      <c r="WW341" s="118"/>
      <c r="WX341" s="118"/>
      <c r="WY341" s="118"/>
      <c r="WZ341" s="118"/>
      <c r="XA341" s="118"/>
      <c r="XB341" s="118"/>
      <c r="XC341" s="118"/>
      <c r="XD341" s="118"/>
      <c r="XE341" s="118"/>
      <c r="XF341" s="118"/>
      <c r="XG341" s="118"/>
      <c r="XH341" s="118"/>
      <c r="XI341" s="118"/>
      <c r="XJ341" s="118"/>
      <c r="XK341" s="118"/>
      <c r="XL341" s="118"/>
      <c r="XM341" s="118"/>
      <c r="XN341" s="118"/>
      <c r="XO341" s="118"/>
      <c r="XP341" s="118"/>
      <c r="XQ341" s="118"/>
      <c r="XR341" s="118"/>
      <c r="XS341" s="118"/>
      <c r="XT341" s="118"/>
      <c r="XU341" s="118"/>
      <c r="XV341" s="118"/>
      <c r="XW341" s="118"/>
      <c r="XX341" s="118"/>
      <c r="XY341" s="118"/>
      <c r="XZ341" s="118"/>
      <c r="YA341" s="118"/>
      <c r="YB341" s="118"/>
      <c r="YC341" s="118"/>
      <c r="YD341" s="118"/>
      <c r="YE341" s="118"/>
      <c r="YF341" s="118"/>
      <c r="YG341" s="118"/>
      <c r="YH341" s="118"/>
      <c r="YI341" s="118"/>
      <c r="YJ341" s="118"/>
      <c r="YK341" s="118"/>
      <c r="YL341" s="118"/>
      <c r="YM341" s="118"/>
      <c r="YN341" s="118"/>
      <c r="YO341" s="118"/>
      <c r="YP341" s="118"/>
      <c r="YQ341" s="118"/>
      <c r="YR341" s="118"/>
      <c r="YS341" s="118"/>
      <c r="YT341" s="118"/>
      <c r="YU341" s="118"/>
      <c r="YV341" s="118"/>
      <c r="YW341" s="118"/>
      <c r="YX341" s="118"/>
      <c r="YY341" s="118"/>
      <c r="YZ341" s="118"/>
      <c r="ZA341" s="118"/>
      <c r="ZB341" s="118"/>
      <c r="ZC341" s="118"/>
      <c r="ZD341" s="118"/>
      <c r="ZE341" s="118"/>
      <c r="ZF341" s="118"/>
      <c r="ZG341" s="118"/>
      <c r="ZH341" s="118"/>
      <c r="ZI341" s="118"/>
      <c r="ZJ341" s="118"/>
      <c r="ZK341" s="118"/>
      <c r="ZL341" s="118"/>
      <c r="ZM341" s="118"/>
      <c r="ZN341" s="118"/>
      <c r="ZO341" s="118"/>
      <c r="ZP341" s="118"/>
      <c r="ZQ341" s="118"/>
      <c r="ZR341" s="118"/>
      <c r="ZS341" s="118"/>
      <c r="ZT341" s="118"/>
      <c r="ZU341" s="118"/>
      <c r="ZV341" s="118"/>
      <c r="ZW341" s="118"/>
      <c r="ZX341" s="118"/>
      <c r="ZY341" s="118"/>
      <c r="ZZ341" s="118"/>
      <c r="AAA341" s="118"/>
      <c r="AAB341" s="118"/>
      <c r="AAC341" s="118"/>
      <c r="AAD341" s="118"/>
      <c r="AAE341" s="118"/>
      <c r="AAF341" s="118"/>
      <c r="AAG341" s="118"/>
      <c r="AAH341" s="118"/>
      <c r="AAI341" s="118"/>
      <c r="AAJ341" s="118"/>
      <c r="AAK341" s="118"/>
      <c r="AAL341" s="118"/>
      <c r="AAM341" s="118"/>
      <c r="AAN341" s="118"/>
      <c r="AAO341" s="118"/>
      <c r="AAP341" s="118"/>
      <c r="AAQ341" s="118"/>
      <c r="AAR341" s="118"/>
      <c r="AAS341" s="118"/>
      <c r="AAT341" s="118"/>
      <c r="AAU341" s="118"/>
      <c r="AAV341" s="118"/>
      <c r="AAW341" s="118"/>
      <c r="AAX341" s="118"/>
      <c r="AAY341" s="118"/>
      <c r="AAZ341" s="118"/>
      <c r="ABA341" s="118"/>
      <c r="ABB341" s="118"/>
      <c r="ABC341" s="118"/>
      <c r="ABD341" s="118"/>
      <c r="ABE341" s="118"/>
      <c r="ABF341" s="118"/>
      <c r="ABG341" s="118"/>
      <c r="ABH341" s="118"/>
      <c r="ABI341" s="118"/>
      <c r="ABJ341" s="118"/>
      <c r="ABK341" s="118"/>
      <c r="ABL341" s="118"/>
      <c r="ABM341" s="118"/>
      <c r="ABN341" s="118"/>
      <c r="ABO341" s="118"/>
      <c r="ABP341" s="118"/>
      <c r="ABQ341" s="118"/>
      <c r="ABR341" s="118"/>
      <c r="ABS341" s="118"/>
      <c r="ABT341" s="118"/>
      <c r="ABU341" s="118"/>
      <c r="ABV341" s="118"/>
      <c r="ABW341" s="118"/>
      <c r="ABX341" s="118"/>
      <c r="ABY341" s="118"/>
      <c r="ABZ341" s="118"/>
      <c r="ACA341" s="118"/>
      <c r="ACB341" s="118"/>
      <c r="ACC341" s="118"/>
      <c r="ACD341" s="118"/>
      <c r="ACE341" s="118"/>
      <c r="ACF341" s="118"/>
      <c r="ACG341" s="118"/>
      <c r="ACH341" s="118"/>
      <c r="ACI341" s="118"/>
      <c r="ACJ341" s="118"/>
      <c r="ACK341" s="118"/>
      <c r="ACL341" s="118"/>
      <c r="ACM341" s="118"/>
      <c r="ACN341" s="118"/>
      <c r="ACO341" s="118"/>
      <c r="ACP341" s="118"/>
      <c r="ACQ341" s="118"/>
      <c r="ACR341" s="118"/>
      <c r="ACS341" s="118"/>
      <c r="ACT341" s="118"/>
      <c r="ACU341" s="118"/>
      <c r="ACV341" s="118"/>
      <c r="ACW341" s="118"/>
      <c r="ACX341" s="118"/>
      <c r="ACY341" s="118"/>
      <c r="ACZ341" s="118"/>
      <c r="ADA341" s="118"/>
      <c r="ADB341" s="118"/>
      <c r="ADC341" s="118"/>
      <c r="ADD341" s="118"/>
      <c r="ADE341" s="118"/>
      <c r="ADF341" s="118"/>
      <c r="ADG341" s="118"/>
      <c r="ADH341" s="118"/>
      <c r="ADI341" s="118"/>
      <c r="ADJ341" s="118"/>
      <c r="ADK341" s="118"/>
      <c r="ADL341" s="118"/>
      <c r="ADM341" s="118"/>
      <c r="ADN341" s="118"/>
      <c r="ADO341" s="118"/>
      <c r="ADP341" s="118"/>
      <c r="ADQ341" s="118"/>
      <c r="ADR341" s="118"/>
      <c r="ADS341" s="118"/>
      <c r="ADT341" s="118"/>
      <c r="ADU341" s="118"/>
      <c r="ADV341" s="118"/>
      <c r="ADW341" s="118"/>
      <c r="ADX341" s="118"/>
      <c r="ADY341" s="118"/>
      <c r="ADZ341" s="118"/>
      <c r="AEA341" s="118"/>
      <c r="AEB341" s="118"/>
      <c r="AEC341" s="118"/>
      <c r="AED341" s="118"/>
      <c r="AEE341" s="118"/>
      <c r="AEF341" s="118"/>
      <c r="AEG341" s="118"/>
      <c r="AEH341" s="118"/>
      <c r="AEI341" s="118"/>
      <c r="AEJ341" s="118"/>
      <c r="AEK341" s="118"/>
      <c r="AEL341" s="118"/>
      <c r="AEM341" s="118"/>
      <c r="AEN341" s="118"/>
      <c r="AEO341" s="118"/>
      <c r="AEP341" s="118"/>
      <c r="AEQ341" s="118"/>
      <c r="AER341" s="118"/>
      <c r="AES341" s="118"/>
      <c r="AET341" s="118"/>
      <c r="AEU341" s="118"/>
      <c r="AEV341" s="118"/>
      <c r="AEW341" s="118"/>
      <c r="AEX341" s="118"/>
      <c r="AEY341" s="118"/>
      <c r="AEZ341" s="118"/>
      <c r="AFA341" s="118"/>
      <c r="AFB341" s="118"/>
      <c r="AFC341" s="118"/>
      <c r="AFD341" s="118"/>
      <c r="AFE341" s="118"/>
      <c r="AFF341" s="118"/>
      <c r="AFG341" s="118"/>
      <c r="AFH341" s="118"/>
      <c r="AFI341" s="118"/>
      <c r="AFJ341" s="118"/>
      <c r="AFK341" s="118"/>
      <c r="AFL341" s="118"/>
      <c r="AFM341" s="118"/>
      <c r="AFN341" s="118"/>
      <c r="AFO341" s="118"/>
      <c r="AFP341" s="118"/>
      <c r="AFQ341" s="118"/>
      <c r="AFR341" s="118"/>
      <c r="AFS341" s="118"/>
      <c r="AFT341" s="118"/>
      <c r="AFU341" s="118"/>
      <c r="AFV341" s="118"/>
      <c r="AFW341" s="118"/>
      <c r="AFX341" s="118"/>
      <c r="AFY341" s="118"/>
      <c r="AFZ341" s="118"/>
      <c r="AGA341" s="118"/>
      <c r="AGB341" s="118"/>
      <c r="AGC341" s="118"/>
      <c r="AGD341" s="118"/>
      <c r="AGE341" s="118"/>
      <c r="AGF341" s="118"/>
      <c r="AGG341" s="118"/>
      <c r="AGH341" s="118"/>
      <c r="AGI341" s="118"/>
      <c r="AGJ341" s="118"/>
      <c r="AGK341" s="118"/>
      <c r="AGL341" s="118"/>
      <c r="AGM341" s="118"/>
      <c r="AGN341" s="118"/>
      <c r="AGO341" s="118"/>
      <c r="AGP341" s="118"/>
      <c r="AGQ341" s="118"/>
      <c r="AGR341" s="118"/>
      <c r="AGS341" s="118"/>
      <c r="AGT341" s="118"/>
      <c r="AGU341" s="118"/>
      <c r="AGV341" s="118"/>
      <c r="AGW341" s="118"/>
      <c r="AGX341" s="118"/>
      <c r="AGY341" s="118"/>
      <c r="AGZ341" s="118"/>
      <c r="AHA341" s="118"/>
      <c r="AHB341" s="118"/>
      <c r="AHC341" s="118"/>
      <c r="AHD341" s="118"/>
      <c r="AHE341" s="118"/>
      <c r="AHF341" s="118"/>
      <c r="AHG341" s="118"/>
      <c r="AHH341" s="118"/>
      <c r="AHI341" s="118"/>
      <c r="AHJ341" s="118"/>
      <c r="AHK341" s="118"/>
      <c r="AHL341" s="118"/>
      <c r="AHM341" s="118"/>
      <c r="AHN341" s="118"/>
      <c r="AHO341" s="118"/>
      <c r="AHP341" s="118"/>
      <c r="AHQ341" s="118"/>
      <c r="AHR341" s="118"/>
      <c r="AHS341" s="118"/>
      <c r="AHT341" s="118"/>
      <c r="AHU341" s="118"/>
      <c r="AHV341" s="118"/>
      <c r="AHW341" s="118"/>
      <c r="AHX341" s="118"/>
      <c r="AHY341" s="118"/>
      <c r="AHZ341" s="118"/>
      <c r="AIA341" s="118"/>
      <c r="AIB341" s="118"/>
      <c r="AIC341" s="118"/>
      <c r="AID341" s="118"/>
      <c r="AIE341" s="118"/>
      <c r="AIF341" s="118"/>
      <c r="AIG341" s="118"/>
      <c r="AIH341" s="118"/>
      <c r="AII341" s="118"/>
      <c r="AIJ341" s="118"/>
      <c r="AIK341" s="118"/>
      <c r="AIL341" s="118"/>
      <c r="AIM341" s="118"/>
      <c r="AIN341" s="118"/>
      <c r="AIO341" s="118"/>
      <c r="AIP341" s="118"/>
      <c r="AIQ341" s="118"/>
      <c r="AIR341" s="118"/>
      <c r="AIS341" s="118"/>
      <c r="AIT341" s="118"/>
      <c r="AIU341" s="118"/>
      <c r="AIV341" s="118"/>
      <c r="AIW341" s="118"/>
      <c r="AIX341" s="118"/>
      <c r="AIY341" s="118"/>
      <c r="AIZ341" s="118"/>
      <c r="AJA341" s="118"/>
      <c r="AJB341" s="118"/>
      <c r="AJC341" s="118"/>
      <c r="AJD341" s="118"/>
      <c r="AJE341" s="118"/>
      <c r="AJF341" s="118"/>
      <c r="AJG341" s="118"/>
      <c r="AJH341" s="118"/>
      <c r="AJI341" s="118"/>
      <c r="AJJ341" s="118"/>
      <c r="AJK341" s="118"/>
      <c r="AJL341" s="118"/>
      <c r="AJM341" s="118"/>
      <c r="AJN341" s="118"/>
      <c r="AJO341" s="118"/>
      <c r="AJP341" s="118"/>
      <c r="AJQ341" s="118"/>
      <c r="AJR341" s="118"/>
      <c r="AJS341" s="118"/>
      <c r="AJT341" s="118"/>
      <c r="AJU341" s="118"/>
      <c r="AJV341" s="118"/>
      <c r="AJW341" s="118"/>
      <c r="AJX341" s="118"/>
      <c r="AJY341" s="118"/>
      <c r="AJZ341" s="118"/>
      <c r="AKA341" s="118"/>
      <c r="AKB341" s="118"/>
      <c r="AKC341" s="118"/>
      <c r="AKD341" s="118"/>
      <c r="AKE341" s="118"/>
      <c r="AKF341" s="118"/>
      <c r="AKG341" s="118"/>
      <c r="AKH341" s="118"/>
      <c r="AKI341" s="118"/>
      <c r="AKJ341" s="118"/>
      <c r="AKK341" s="118"/>
      <c r="AKL341" s="118"/>
      <c r="AKM341" s="118"/>
      <c r="AKN341" s="118"/>
      <c r="AKO341" s="118"/>
      <c r="AKP341" s="118"/>
      <c r="AKQ341" s="118"/>
      <c r="AKR341" s="118"/>
      <c r="AKS341" s="118"/>
      <c r="AKT341" s="118"/>
      <c r="AKU341" s="118"/>
      <c r="AKV341" s="118"/>
      <c r="AKW341" s="118"/>
      <c r="AKX341" s="118"/>
      <c r="AKY341" s="118"/>
      <c r="AKZ341" s="118"/>
      <c r="ALA341" s="118"/>
      <c r="ALB341" s="118"/>
      <c r="ALC341" s="118"/>
      <c r="ALD341" s="118"/>
      <c r="ALE341" s="118"/>
      <c r="ALF341" s="118"/>
      <c r="ALG341" s="118"/>
      <c r="ALH341" s="118"/>
      <c r="ALI341" s="118"/>
      <c r="ALJ341" s="118"/>
      <c r="ALK341" s="118"/>
      <c r="ALL341" s="118"/>
      <c r="ALM341" s="118"/>
      <c r="ALN341" s="118"/>
      <c r="ALO341" s="118"/>
      <c r="ALP341" s="118"/>
      <c r="ALQ341" s="118"/>
      <c r="ALR341" s="118"/>
      <c r="ALS341" s="118"/>
      <c r="ALT341" s="118"/>
      <c r="ALU341" s="118"/>
      <c r="ALV341" s="118"/>
      <c r="ALW341" s="118"/>
      <c r="ALX341" s="118"/>
      <c r="ALY341" s="118"/>
      <c r="ALZ341" s="118"/>
      <c r="AMA341" s="118"/>
      <c r="AMB341" s="118"/>
      <c r="AMC341" s="118"/>
      <c r="AMD341" s="118"/>
      <c r="AME341" s="118"/>
      <c r="AMF341" s="118"/>
      <c r="AMG341" s="118"/>
      <c r="AMH341" s="118"/>
    </row>
    <row r="342" spans="1:1022" x14ac:dyDescent="0.25">
      <c r="A342" s="253" t="s">
        <v>742</v>
      </c>
      <c r="B342" s="163">
        <v>341</v>
      </c>
      <c r="C342" s="224" t="s">
        <v>743</v>
      </c>
      <c r="D342" s="181" t="s">
        <v>6200</v>
      </c>
      <c r="E342" s="449"/>
      <c r="F342" s="188">
        <v>4</v>
      </c>
      <c r="G342" s="254"/>
      <c r="H342" s="254"/>
      <c r="I342" s="325">
        <v>1</v>
      </c>
      <c r="J342" s="332">
        <v>2</v>
      </c>
      <c r="K342" s="346">
        <v>1</v>
      </c>
      <c r="L342" s="346"/>
      <c r="M342" s="347"/>
      <c r="N342" s="347"/>
      <c r="O342" s="346"/>
      <c r="P342" s="347">
        <v>2</v>
      </c>
      <c r="Q342" s="347"/>
      <c r="R342" s="347"/>
      <c r="S342" s="347"/>
      <c r="T342" s="347"/>
      <c r="U342" s="348"/>
      <c r="V342" s="219">
        <f t="shared" ref="V342:V405" si="207">IF(O342=1,10,100)</f>
        <v>100</v>
      </c>
      <c r="W342" s="219">
        <f t="shared" si="185"/>
        <v>100</v>
      </c>
      <c r="X342" s="219">
        <f t="shared" si="184"/>
        <v>100</v>
      </c>
      <c r="Y342" s="219">
        <f t="shared" si="178"/>
        <v>100</v>
      </c>
      <c r="Z342" s="219">
        <f t="shared" si="204"/>
        <v>10</v>
      </c>
      <c r="AA342" s="220">
        <f t="shared" si="182"/>
        <v>100</v>
      </c>
      <c r="AB342" s="220">
        <f t="shared" si="181"/>
        <v>100</v>
      </c>
      <c r="AC342" s="220">
        <f t="shared" si="205"/>
        <v>100</v>
      </c>
      <c r="AD342" s="416">
        <f t="shared" si="206"/>
        <v>100</v>
      </c>
      <c r="AE342" s="416">
        <f t="shared" si="183"/>
        <v>100</v>
      </c>
      <c r="AF342" s="212">
        <f t="shared" si="200"/>
        <v>1</v>
      </c>
      <c r="AG342" s="212">
        <f t="shared" si="201"/>
        <v>10</v>
      </c>
      <c r="AH342" s="212">
        <f t="shared" si="202"/>
        <v>3</v>
      </c>
      <c r="AI342" s="212">
        <f t="shared" si="203"/>
        <v>100</v>
      </c>
      <c r="AJ342" s="214">
        <v>2.2000000000000001E-3</v>
      </c>
      <c r="AK342" s="255"/>
      <c r="AL342" s="256">
        <v>3</v>
      </c>
      <c r="AM342" s="214"/>
      <c r="AN342" s="412"/>
      <c r="AO342" s="118"/>
      <c r="AP342" s="118"/>
      <c r="AQ342" s="167" t="s">
        <v>744</v>
      </c>
      <c r="AR342" s="118"/>
      <c r="AS342" s="118"/>
      <c r="AT342" s="118"/>
    </row>
    <row r="343" spans="1:1022" x14ac:dyDescent="0.25">
      <c r="A343" s="253" t="s">
        <v>11732</v>
      </c>
      <c r="B343" s="163">
        <v>342</v>
      </c>
      <c r="C343" s="224" t="s">
        <v>25236</v>
      </c>
      <c r="D343" s="181" t="s">
        <v>11731</v>
      </c>
      <c r="E343" s="449"/>
      <c r="F343" s="188"/>
      <c r="G343" s="254"/>
      <c r="H343" s="254"/>
      <c r="I343" s="325">
        <v>16</v>
      </c>
      <c r="K343" s="346">
        <v>2</v>
      </c>
      <c r="L343" s="346"/>
      <c r="M343" s="347"/>
      <c r="N343" s="347"/>
      <c r="O343" s="346"/>
      <c r="P343" s="347"/>
      <c r="Q343" s="347"/>
      <c r="R343" s="347"/>
      <c r="S343" s="347"/>
      <c r="T343" s="347"/>
      <c r="U343" s="348"/>
      <c r="V343" s="219">
        <f t="shared" si="207"/>
        <v>100</v>
      </c>
      <c r="W343" s="219">
        <f t="shared" si="185"/>
        <v>100</v>
      </c>
      <c r="X343" s="219">
        <f t="shared" si="184"/>
        <v>100</v>
      </c>
      <c r="Y343" s="219">
        <f t="shared" si="178"/>
        <v>100</v>
      </c>
      <c r="Z343" s="219">
        <f t="shared" si="204"/>
        <v>100</v>
      </c>
      <c r="AA343" s="220">
        <f t="shared" si="182"/>
        <v>100</v>
      </c>
      <c r="AB343" s="220">
        <f t="shared" si="181"/>
        <v>100</v>
      </c>
      <c r="AC343" s="220">
        <f t="shared" si="205"/>
        <v>100</v>
      </c>
      <c r="AD343" s="416">
        <f t="shared" si="206"/>
        <v>100</v>
      </c>
      <c r="AE343" s="416">
        <f t="shared" si="183"/>
        <v>100</v>
      </c>
      <c r="AF343" s="212">
        <f t="shared" si="200"/>
        <v>10</v>
      </c>
      <c r="AG343" s="212">
        <f t="shared" si="201"/>
        <v>100</v>
      </c>
      <c r="AH343" s="212">
        <f t="shared" si="202"/>
        <v>100</v>
      </c>
      <c r="AI343" s="212">
        <f t="shared" si="203"/>
        <v>100</v>
      </c>
      <c r="AJ343" s="214"/>
      <c r="AK343" s="255"/>
      <c r="AL343" s="256"/>
      <c r="AM343" s="214"/>
      <c r="AN343" s="118"/>
      <c r="AO343" s="118"/>
      <c r="AP343" s="118"/>
      <c r="AQ343" s="167" t="s">
        <v>25237</v>
      </c>
      <c r="AR343" s="118"/>
      <c r="AS343" s="118"/>
      <c r="AT343" s="118"/>
      <c r="AU343" s="412"/>
      <c r="AV343" s="412"/>
      <c r="AW343" s="412"/>
      <c r="AX343" s="412"/>
      <c r="AY343" s="412"/>
      <c r="AZ343" s="412"/>
      <c r="BA343" s="412"/>
      <c r="BB343" s="412"/>
      <c r="BC343" s="412"/>
      <c r="BD343" s="412"/>
      <c r="BE343" s="412"/>
      <c r="BF343" s="412"/>
      <c r="BG343" s="412"/>
      <c r="BH343" s="412"/>
      <c r="BI343" s="412"/>
      <c r="BJ343" s="412"/>
      <c r="BK343" s="412"/>
      <c r="BL343" s="412"/>
      <c r="BM343" s="412"/>
      <c r="BN343" s="412"/>
      <c r="BO343" s="412"/>
      <c r="BP343" s="412"/>
      <c r="BQ343" s="412"/>
      <c r="BR343" s="412"/>
      <c r="BS343" s="412"/>
      <c r="BT343" s="412"/>
      <c r="BU343" s="412"/>
      <c r="BV343" s="412"/>
      <c r="BW343" s="412"/>
      <c r="BX343" s="412"/>
      <c r="BY343" s="412"/>
      <c r="BZ343" s="412"/>
      <c r="CA343" s="412"/>
      <c r="CB343" s="412"/>
      <c r="CC343" s="412"/>
      <c r="CD343" s="412"/>
      <c r="CE343" s="412"/>
      <c r="CF343" s="412"/>
      <c r="CG343" s="412"/>
      <c r="CH343" s="412"/>
      <c r="CI343" s="412"/>
      <c r="CJ343" s="412"/>
      <c r="CK343" s="412"/>
      <c r="CL343" s="412"/>
      <c r="CM343" s="412"/>
      <c r="CN343" s="412"/>
      <c r="CO343" s="412"/>
      <c r="CP343" s="412"/>
      <c r="CQ343" s="412"/>
      <c r="CR343" s="412"/>
      <c r="CS343" s="412"/>
      <c r="CT343" s="412"/>
      <c r="CU343" s="412"/>
      <c r="CV343" s="412"/>
      <c r="CW343" s="412"/>
      <c r="CX343" s="412"/>
      <c r="CY343" s="412"/>
      <c r="CZ343" s="412"/>
      <c r="DA343" s="412"/>
      <c r="DB343" s="412"/>
      <c r="DC343" s="412"/>
      <c r="DD343" s="412"/>
      <c r="DE343" s="412"/>
      <c r="DF343" s="412"/>
      <c r="DG343" s="412"/>
      <c r="DH343" s="412"/>
      <c r="DI343" s="412"/>
      <c r="DJ343" s="412"/>
      <c r="DK343" s="412"/>
      <c r="DL343" s="412"/>
      <c r="DM343" s="412"/>
      <c r="DN343" s="412"/>
      <c r="DO343" s="412"/>
      <c r="DP343" s="412"/>
      <c r="DQ343" s="412"/>
      <c r="DR343" s="412"/>
      <c r="DS343" s="412"/>
      <c r="DT343" s="412"/>
      <c r="DU343" s="412"/>
      <c r="DV343" s="412"/>
      <c r="DW343" s="412"/>
      <c r="DX343" s="412"/>
      <c r="DY343" s="412"/>
      <c r="DZ343" s="412"/>
      <c r="EA343" s="412"/>
      <c r="EB343" s="412"/>
      <c r="EC343" s="412"/>
      <c r="ED343" s="412"/>
      <c r="EE343" s="412"/>
      <c r="EF343" s="412"/>
      <c r="EG343" s="412"/>
      <c r="EH343" s="412"/>
      <c r="EI343" s="412"/>
      <c r="EJ343" s="412"/>
      <c r="EK343" s="412"/>
      <c r="EL343" s="412"/>
      <c r="EM343" s="412"/>
      <c r="EN343" s="412"/>
      <c r="EO343" s="412"/>
      <c r="EP343" s="412"/>
      <c r="EQ343" s="412"/>
      <c r="ER343" s="412"/>
      <c r="ES343" s="412"/>
      <c r="ET343" s="412"/>
      <c r="EU343" s="412"/>
      <c r="EV343" s="412"/>
      <c r="EW343" s="412"/>
      <c r="EX343" s="412"/>
      <c r="EY343" s="412"/>
      <c r="EZ343" s="412"/>
      <c r="FA343" s="412"/>
      <c r="FB343" s="412"/>
      <c r="FC343" s="412"/>
      <c r="FD343" s="412"/>
      <c r="FE343" s="412"/>
      <c r="FF343" s="412"/>
      <c r="FG343" s="412"/>
      <c r="FH343" s="412"/>
      <c r="FI343" s="412"/>
      <c r="FJ343" s="412"/>
      <c r="FK343" s="412"/>
      <c r="FL343" s="412"/>
      <c r="FM343" s="412"/>
      <c r="FN343" s="412"/>
      <c r="FO343" s="412"/>
      <c r="FP343" s="412"/>
      <c r="FQ343" s="412"/>
      <c r="FR343" s="412"/>
      <c r="FS343" s="412"/>
      <c r="FT343" s="412"/>
      <c r="FU343" s="412"/>
      <c r="FV343" s="412"/>
      <c r="FW343" s="412"/>
      <c r="FX343" s="412"/>
      <c r="FY343" s="412"/>
      <c r="FZ343" s="412"/>
      <c r="GA343" s="412"/>
      <c r="GB343" s="412"/>
      <c r="GC343" s="412"/>
      <c r="GD343" s="412"/>
      <c r="GE343" s="412"/>
      <c r="GF343" s="412"/>
      <c r="GG343" s="412"/>
      <c r="GH343" s="412"/>
      <c r="GI343" s="412"/>
      <c r="GJ343" s="412"/>
      <c r="GK343" s="412"/>
      <c r="GL343" s="412"/>
      <c r="GM343" s="412"/>
      <c r="GN343" s="412"/>
      <c r="GO343" s="412"/>
      <c r="GP343" s="412"/>
      <c r="GQ343" s="412"/>
      <c r="GR343" s="412"/>
      <c r="GS343" s="412"/>
      <c r="GT343" s="412"/>
      <c r="GU343" s="412"/>
      <c r="GV343" s="412"/>
      <c r="GW343" s="412"/>
      <c r="GX343" s="412"/>
      <c r="GY343" s="412"/>
      <c r="GZ343" s="412"/>
      <c r="HA343" s="412"/>
      <c r="HB343" s="412"/>
      <c r="HC343" s="412"/>
      <c r="HD343" s="412"/>
      <c r="HE343" s="412"/>
      <c r="HF343" s="412"/>
      <c r="HG343" s="412"/>
      <c r="HH343" s="412"/>
      <c r="HI343" s="412"/>
      <c r="HJ343" s="412"/>
      <c r="HK343" s="412"/>
      <c r="HL343" s="412"/>
      <c r="HM343" s="412"/>
      <c r="HN343" s="412"/>
      <c r="HO343" s="412"/>
      <c r="HP343" s="412"/>
      <c r="HQ343" s="412"/>
      <c r="HR343" s="412"/>
      <c r="HS343" s="412"/>
      <c r="HT343" s="412"/>
      <c r="HU343" s="412"/>
      <c r="HV343" s="412"/>
      <c r="HW343" s="412"/>
      <c r="HX343" s="412"/>
      <c r="HY343" s="412"/>
      <c r="HZ343" s="412"/>
      <c r="IA343" s="412"/>
      <c r="IB343" s="412"/>
      <c r="IC343" s="412"/>
      <c r="ID343" s="412"/>
      <c r="IE343" s="412"/>
      <c r="IF343" s="412"/>
      <c r="IG343" s="412"/>
      <c r="IH343" s="412"/>
      <c r="II343" s="412"/>
      <c r="IJ343" s="412"/>
      <c r="IK343" s="412"/>
      <c r="IL343" s="412"/>
      <c r="IM343" s="412"/>
      <c r="IN343" s="412"/>
      <c r="IO343" s="412"/>
      <c r="IP343" s="412"/>
      <c r="IQ343" s="412"/>
      <c r="IR343" s="412"/>
      <c r="IS343" s="412"/>
      <c r="IT343" s="412"/>
      <c r="IU343" s="412"/>
      <c r="IV343" s="412"/>
      <c r="IW343" s="412"/>
      <c r="IX343" s="412"/>
      <c r="IY343" s="412"/>
      <c r="IZ343" s="412"/>
      <c r="JA343" s="412"/>
      <c r="JB343" s="412"/>
      <c r="JC343" s="412"/>
      <c r="JD343" s="412"/>
      <c r="JE343" s="412"/>
      <c r="JF343" s="412"/>
      <c r="JG343" s="412"/>
      <c r="JH343" s="412"/>
      <c r="JI343" s="412"/>
      <c r="JJ343" s="412"/>
      <c r="JK343" s="412"/>
      <c r="JL343" s="412"/>
      <c r="JM343" s="412"/>
      <c r="JN343" s="412"/>
      <c r="JO343" s="412"/>
      <c r="JP343" s="412"/>
      <c r="JQ343" s="412"/>
      <c r="JR343" s="412"/>
      <c r="JS343" s="412"/>
      <c r="JT343" s="412"/>
      <c r="JU343" s="412"/>
      <c r="JV343" s="412"/>
      <c r="JW343" s="412"/>
      <c r="JX343" s="412"/>
      <c r="JY343" s="412"/>
      <c r="JZ343" s="412"/>
      <c r="KA343" s="412"/>
      <c r="KB343" s="412"/>
      <c r="KC343" s="412"/>
      <c r="KD343" s="412"/>
      <c r="KE343" s="412"/>
      <c r="KF343" s="412"/>
      <c r="KG343" s="412"/>
      <c r="KH343" s="412"/>
      <c r="KI343" s="412"/>
      <c r="KJ343" s="412"/>
      <c r="KK343" s="412"/>
      <c r="KL343" s="412"/>
      <c r="KM343" s="412"/>
      <c r="KN343" s="412"/>
      <c r="KO343" s="412"/>
      <c r="KP343" s="412"/>
      <c r="KQ343" s="412"/>
      <c r="KR343" s="412"/>
      <c r="KS343" s="412"/>
      <c r="KT343" s="412"/>
      <c r="KU343" s="412"/>
      <c r="KV343" s="412"/>
      <c r="KW343" s="412"/>
      <c r="KX343" s="412"/>
      <c r="KY343" s="412"/>
      <c r="KZ343" s="412"/>
      <c r="LA343" s="412"/>
      <c r="LB343" s="412"/>
      <c r="LC343" s="412"/>
      <c r="LD343" s="412"/>
      <c r="LE343" s="412"/>
      <c r="LF343" s="412"/>
      <c r="LG343" s="412"/>
      <c r="LH343" s="412"/>
      <c r="LI343" s="412"/>
      <c r="LJ343" s="412"/>
      <c r="LK343" s="412"/>
      <c r="LL343" s="412"/>
      <c r="LM343" s="412"/>
      <c r="LN343" s="412"/>
      <c r="LO343" s="412"/>
      <c r="LP343" s="412"/>
      <c r="LQ343" s="412"/>
      <c r="LR343" s="412"/>
      <c r="LS343" s="412"/>
      <c r="LT343" s="412"/>
      <c r="LU343" s="412"/>
      <c r="LV343" s="412"/>
      <c r="LW343" s="412"/>
      <c r="LX343" s="412"/>
      <c r="LY343" s="412"/>
      <c r="LZ343" s="412"/>
      <c r="MA343" s="412"/>
      <c r="MB343" s="412"/>
      <c r="MC343" s="412"/>
      <c r="MD343" s="412"/>
      <c r="ME343" s="412"/>
      <c r="MF343" s="412"/>
      <c r="MG343" s="412"/>
      <c r="MH343" s="412"/>
      <c r="MI343" s="412"/>
      <c r="MJ343" s="412"/>
      <c r="MK343" s="412"/>
      <c r="ML343" s="412"/>
      <c r="MM343" s="412"/>
      <c r="MN343" s="412"/>
      <c r="MO343" s="412"/>
      <c r="MP343" s="412"/>
      <c r="MQ343" s="412"/>
      <c r="MR343" s="412"/>
      <c r="MS343" s="412"/>
      <c r="MT343" s="412"/>
      <c r="MU343" s="412"/>
      <c r="MV343" s="412"/>
      <c r="MW343" s="412"/>
      <c r="MX343" s="412"/>
      <c r="MY343" s="412"/>
      <c r="MZ343" s="412"/>
      <c r="NA343" s="412"/>
      <c r="NB343" s="412"/>
      <c r="NC343" s="412"/>
      <c r="ND343" s="412"/>
      <c r="NE343" s="412"/>
      <c r="NF343" s="412"/>
      <c r="NG343" s="412"/>
      <c r="NH343" s="412"/>
      <c r="NI343" s="412"/>
      <c r="NJ343" s="412"/>
      <c r="NK343" s="412"/>
      <c r="NL343" s="412"/>
      <c r="NM343" s="412"/>
      <c r="NN343" s="412"/>
      <c r="NO343" s="412"/>
      <c r="NP343" s="412"/>
      <c r="NQ343" s="412"/>
      <c r="NR343" s="412"/>
      <c r="NS343" s="412"/>
      <c r="NT343" s="412"/>
      <c r="NU343" s="412"/>
      <c r="NV343" s="412"/>
      <c r="NW343" s="412"/>
      <c r="NX343" s="412"/>
      <c r="NY343" s="412"/>
      <c r="NZ343" s="412"/>
      <c r="OA343" s="412"/>
      <c r="OB343" s="412"/>
      <c r="OC343" s="412"/>
      <c r="OD343" s="412"/>
      <c r="OE343" s="412"/>
      <c r="OF343" s="412"/>
      <c r="OG343" s="412"/>
      <c r="OH343" s="412"/>
      <c r="OI343" s="412"/>
      <c r="OJ343" s="412"/>
      <c r="OK343" s="412"/>
      <c r="OL343" s="412"/>
      <c r="OM343" s="412"/>
      <c r="ON343" s="412"/>
      <c r="OO343" s="412"/>
      <c r="OP343" s="412"/>
      <c r="OQ343" s="412"/>
      <c r="OR343" s="412"/>
      <c r="OS343" s="412"/>
      <c r="OT343" s="412"/>
      <c r="OU343" s="412"/>
      <c r="OV343" s="412"/>
      <c r="OW343" s="412"/>
      <c r="OX343" s="412"/>
      <c r="OY343" s="412"/>
      <c r="OZ343" s="412"/>
      <c r="PA343" s="412"/>
      <c r="PB343" s="412"/>
      <c r="PC343" s="412"/>
      <c r="PD343" s="412"/>
      <c r="PE343" s="412"/>
      <c r="PF343" s="412"/>
      <c r="PG343" s="412"/>
      <c r="PH343" s="412"/>
      <c r="PI343" s="412"/>
      <c r="PJ343" s="412"/>
      <c r="PK343" s="412"/>
      <c r="PL343" s="412"/>
      <c r="PM343" s="412"/>
      <c r="PN343" s="412"/>
      <c r="PO343" s="412"/>
      <c r="PP343" s="412"/>
      <c r="PQ343" s="412"/>
      <c r="PR343" s="412"/>
      <c r="PS343" s="412"/>
      <c r="PT343" s="412"/>
      <c r="PU343" s="412"/>
      <c r="PV343" s="412"/>
      <c r="PW343" s="412"/>
      <c r="PX343" s="412"/>
      <c r="PY343" s="412"/>
      <c r="PZ343" s="412"/>
      <c r="QA343" s="412"/>
      <c r="QB343" s="412"/>
      <c r="QC343" s="412"/>
      <c r="QD343" s="412"/>
      <c r="QE343" s="412"/>
      <c r="QF343" s="412"/>
      <c r="QG343" s="412"/>
      <c r="QH343" s="412"/>
      <c r="QI343" s="412"/>
      <c r="QJ343" s="412"/>
      <c r="QK343" s="412"/>
      <c r="QL343" s="412"/>
      <c r="QM343" s="412"/>
      <c r="QN343" s="412"/>
      <c r="QO343" s="412"/>
      <c r="QP343" s="412"/>
      <c r="QQ343" s="412"/>
      <c r="QR343" s="412"/>
      <c r="QS343" s="412"/>
      <c r="QT343" s="412"/>
      <c r="QU343" s="412"/>
      <c r="QV343" s="412"/>
      <c r="QW343" s="412"/>
      <c r="QX343" s="412"/>
      <c r="QY343" s="412"/>
      <c r="QZ343" s="412"/>
      <c r="RA343" s="412"/>
      <c r="RB343" s="412"/>
      <c r="RC343" s="412"/>
      <c r="RD343" s="412"/>
      <c r="RE343" s="412"/>
      <c r="RF343" s="412"/>
      <c r="RG343" s="412"/>
      <c r="RH343" s="412"/>
      <c r="RI343" s="412"/>
      <c r="RJ343" s="412"/>
      <c r="RK343" s="412"/>
      <c r="RL343" s="412"/>
      <c r="RM343" s="412"/>
      <c r="RN343" s="412"/>
      <c r="RO343" s="412"/>
      <c r="RP343" s="412"/>
      <c r="RQ343" s="412"/>
      <c r="RR343" s="412"/>
      <c r="RS343" s="412"/>
      <c r="RT343" s="412"/>
      <c r="RU343" s="412"/>
      <c r="RV343" s="412"/>
      <c r="RW343" s="412"/>
      <c r="RX343" s="412"/>
      <c r="RY343" s="412"/>
      <c r="RZ343" s="412"/>
      <c r="SA343" s="412"/>
      <c r="SB343" s="412"/>
      <c r="SC343" s="412"/>
      <c r="SD343" s="412"/>
      <c r="SE343" s="412"/>
      <c r="SF343" s="412"/>
      <c r="SG343" s="412"/>
      <c r="SH343" s="412"/>
      <c r="SI343" s="412"/>
      <c r="SJ343" s="412"/>
      <c r="SK343" s="412"/>
      <c r="SL343" s="412"/>
      <c r="SM343" s="412"/>
      <c r="SN343" s="412"/>
      <c r="SO343" s="412"/>
      <c r="SP343" s="412"/>
      <c r="SQ343" s="412"/>
      <c r="SR343" s="412"/>
      <c r="SS343" s="412"/>
      <c r="ST343" s="412"/>
      <c r="SU343" s="412"/>
      <c r="SV343" s="412"/>
      <c r="SW343" s="412"/>
      <c r="SX343" s="412"/>
      <c r="SY343" s="412"/>
      <c r="SZ343" s="412"/>
      <c r="TA343" s="412"/>
      <c r="TB343" s="412"/>
      <c r="TC343" s="412"/>
      <c r="TD343" s="412"/>
      <c r="TE343" s="412"/>
      <c r="TF343" s="412"/>
      <c r="TG343" s="412"/>
      <c r="TH343" s="412"/>
      <c r="TI343" s="412"/>
      <c r="TJ343" s="412"/>
      <c r="TK343" s="412"/>
      <c r="TL343" s="412"/>
      <c r="TM343" s="412"/>
      <c r="TN343" s="412"/>
      <c r="TO343" s="412"/>
      <c r="TP343" s="412"/>
      <c r="TQ343" s="412"/>
      <c r="TR343" s="412"/>
      <c r="TS343" s="412"/>
      <c r="TT343" s="412"/>
      <c r="TU343" s="412"/>
      <c r="TV343" s="412"/>
      <c r="TW343" s="412"/>
      <c r="TX343" s="412"/>
      <c r="TY343" s="412"/>
      <c r="TZ343" s="412"/>
      <c r="UA343" s="412"/>
      <c r="UB343" s="412"/>
      <c r="UC343" s="412"/>
      <c r="UD343" s="412"/>
      <c r="UE343" s="412"/>
      <c r="UF343" s="412"/>
      <c r="UG343" s="412"/>
      <c r="UH343" s="412"/>
      <c r="UI343" s="412"/>
      <c r="UJ343" s="412"/>
      <c r="UK343" s="412"/>
      <c r="UL343" s="412"/>
      <c r="UM343" s="412"/>
      <c r="UN343" s="412"/>
      <c r="UO343" s="412"/>
      <c r="UP343" s="412"/>
      <c r="UQ343" s="412"/>
      <c r="UR343" s="412"/>
      <c r="US343" s="412"/>
      <c r="UT343" s="412"/>
      <c r="UU343" s="412"/>
      <c r="UV343" s="412"/>
      <c r="UW343" s="412"/>
      <c r="UX343" s="412"/>
      <c r="UY343" s="412"/>
      <c r="UZ343" s="412"/>
      <c r="VA343" s="412"/>
      <c r="VB343" s="412"/>
      <c r="VC343" s="412"/>
      <c r="VD343" s="412"/>
      <c r="VE343" s="412"/>
      <c r="VF343" s="412"/>
      <c r="VG343" s="412"/>
      <c r="VH343" s="412"/>
      <c r="VI343" s="412"/>
      <c r="VJ343" s="412"/>
      <c r="VK343" s="412"/>
      <c r="VL343" s="412"/>
      <c r="VM343" s="412"/>
      <c r="VN343" s="412"/>
      <c r="VO343" s="412"/>
      <c r="VP343" s="412"/>
      <c r="VQ343" s="412"/>
      <c r="VR343" s="412"/>
      <c r="VS343" s="412"/>
      <c r="VT343" s="412"/>
      <c r="VU343" s="412"/>
      <c r="VV343" s="412"/>
      <c r="VW343" s="412"/>
      <c r="VX343" s="412"/>
      <c r="VY343" s="412"/>
      <c r="VZ343" s="412"/>
      <c r="WA343" s="412"/>
      <c r="WB343" s="412"/>
      <c r="WC343" s="412"/>
      <c r="WD343" s="412"/>
      <c r="WE343" s="412"/>
      <c r="WF343" s="412"/>
      <c r="WG343" s="412"/>
      <c r="WH343" s="412"/>
      <c r="WI343" s="412"/>
      <c r="WJ343" s="412"/>
      <c r="WK343" s="412"/>
      <c r="WL343" s="412"/>
      <c r="WM343" s="412"/>
      <c r="WN343" s="412"/>
      <c r="WO343" s="412"/>
      <c r="WP343" s="412"/>
      <c r="WQ343" s="412"/>
      <c r="WR343" s="412"/>
      <c r="WS343" s="412"/>
      <c r="WT343" s="412"/>
      <c r="WU343" s="412"/>
      <c r="WV343" s="412"/>
      <c r="WW343" s="412"/>
      <c r="WX343" s="412"/>
      <c r="WY343" s="412"/>
      <c r="WZ343" s="412"/>
      <c r="XA343" s="412"/>
      <c r="XB343" s="412"/>
      <c r="XC343" s="412"/>
      <c r="XD343" s="412"/>
      <c r="XE343" s="412"/>
      <c r="XF343" s="412"/>
      <c r="XG343" s="412"/>
      <c r="XH343" s="412"/>
      <c r="XI343" s="412"/>
      <c r="XJ343" s="412"/>
      <c r="XK343" s="412"/>
      <c r="XL343" s="412"/>
      <c r="XM343" s="412"/>
      <c r="XN343" s="412"/>
      <c r="XO343" s="412"/>
      <c r="XP343" s="412"/>
      <c r="XQ343" s="412"/>
      <c r="XR343" s="412"/>
      <c r="XS343" s="412"/>
      <c r="XT343" s="412"/>
      <c r="XU343" s="412"/>
      <c r="XV343" s="412"/>
      <c r="XW343" s="412"/>
      <c r="XX343" s="412"/>
      <c r="XY343" s="412"/>
      <c r="XZ343" s="412"/>
      <c r="YA343" s="412"/>
      <c r="YB343" s="412"/>
      <c r="YC343" s="412"/>
      <c r="YD343" s="412"/>
      <c r="YE343" s="412"/>
      <c r="YF343" s="412"/>
      <c r="YG343" s="412"/>
      <c r="YH343" s="412"/>
      <c r="YI343" s="412"/>
      <c r="YJ343" s="412"/>
      <c r="YK343" s="412"/>
      <c r="YL343" s="412"/>
      <c r="YM343" s="412"/>
      <c r="YN343" s="412"/>
      <c r="YO343" s="412"/>
      <c r="YP343" s="412"/>
      <c r="YQ343" s="412"/>
      <c r="YR343" s="412"/>
      <c r="YS343" s="412"/>
      <c r="YT343" s="412"/>
      <c r="YU343" s="412"/>
      <c r="YV343" s="412"/>
      <c r="YW343" s="412"/>
      <c r="YX343" s="412"/>
      <c r="YY343" s="412"/>
      <c r="YZ343" s="412"/>
      <c r="ZA343" s="412"/>
      <c r="ZB343" s="412"/>
      <c r="ZC343" s="412"/>
      <c r="ZD343" s="412"/>
      <c r="ZE343" s="412"/>
      <c r="ZF343" s="412"/>
      <c r="ZG343" s="412"/>
      <c r="ZH343" s="412"/>
      <c r="ZI343" s="412"/>
      <c r="ZJ343" s="412"/>
      <c r="ZK343" s="412"/>
      <c r="ZL343" s="412"/>
      <c r="ZM343" s="412"/>
      <c r="ZN343" s="412"/>
      <c r="ZO343" s="412"/>
      <c r="ZP343" s="412"/>
      <c r="ZQ343" s="412"/>
      <c r="ZR343" s="412"/>
      <c r="ZS343" s="412"/>
      <c r="ZT343" s="412"/>
      <c r="ZU343" s="412"/>
      <c r="ZV343" s="412"/>
      <c r="ZW343" s="412"/>
      <c r="ZX343" s="412"/>
      <c r="ZY343" s="412"/>
      <c r="ZZ343" s="412"/>
      <c r="AAA343" s="412"/>
      <c r="AAB343" s="412"/>
      <c r="AAC343" s="412"/>
      <c r="AAD343" s="412"/>
      <c r="AAE343" s="412"/>
      <c r="AAF343" s="412"/>
      <c r="AAG343" s="412"/>
      <c r="AAH343" s="412"/>
      <c r="AAI343" s="412"/>
      <c r="AAJ343" s="412"/>
      <c r="AAK343" s="412"/>
      <c r="AAL343" s="412"/>
      <c r="AAM343" s="412"/>
      <c r="AAN343" s="412"/>
      <c r="AAO343" s="412"/>
      <c r="AAP343" s="412"/>
      <c r="AAQ343" s="412"/>
      <c r="AAR343" s="412"/>
      <c r="AAS343" s="412"/>
      <c r="AAT343" s="412"/>
      <c r="AAU343" s="412"/>
      <c r="AAV343" s="412"/>
      <c r="AAW343" s="412"/>
      <c r="AAX343" s="412"/>
      <c r="AAY343" s="412"/>
      <c r="AAZ343" s="412"/>
      <c r="ABA343" s="412"/>
      <c r="ABB343" s="412"/>
      <c r="ABC343" s="412"/>
      <c r="ABD343" s="412"/>
      <c r="ABE343" s="412"/>
      <c r="ABF343" s="412"/>
      <c r="ABG343" s="412"/>
      <c r="ABH343" s="412"/>
      <c r="ABI343" s="412"/>
      <c r="ABJ343" s="412"/>
      <c r="ABK343" s="412"/>
      <c r="ABL343" s="412"/>
      <c r="ABM343" s="412"/>
      <c r="ABN343" s="412"/>
      <c r="ABO343" s="412"/>
      <c r="ABP343" s="412"/>
      <c r="ABQ343" s="412"/>
      <c r="ABR343" s="412"/>
      <c r="ABS343" s="412"/>
      <c r="ABT343" s="412"/>
      <c r="ABU343" s="412"/>
      <c r="ABV343" s="412"/>
      <c r="ABW343" s="412"/>
      <c r="ABX343" s="412"/>
      <c r="ABY343" s="412"/>
      <c r="ABZ343" s="412"/>
      <c r="ACA343" s="412"/>
      <c r="ACB343" s="412"/>
      <c r="ACC343" s="412"/>
      <c r="ACD343" s="412"/>
      <c r="ACE343" s="412"/>
      <c r="ACF343" s="412"/>
      <c r="ACG343" s="412"/>
      <c r="ACH343" s="412"/>
      <c r="ACI343" s="412"/>
      <c r="ACJ343" s="412"/>
      <c r="ACK343" s="412"/>
      <c r="ACL343" s="412"/>
      <c r="ACM343" s="412"/>
      <c r="ACN343" s="412"/>
      <c r="ACO343" s="412"/>
      <c r="ACP343" s="412"/>
      <c r="ACQ343" s="412"/>
      <c r="ACR343" s="412"/>
      <c r="ACS343" s="412"/>
      <c r="ACT343" s="412"/>
      <c r="ACU343" s="412"/>
      <c r="ACV343" s="412"/>
      <c r="ACW343" s="412"/>
      <c r="ACX343" s="412"/>
      <c r="ACY343" s="412"/>
      <c r="ACZ343" s="412"/>
      <c r="ADA343" s="412"/>
      <c r="ADB343" s="412"/>
      <c r="ADC343" s="412"/>
      <c r="ADD343" s="412"/>
      <c r="ADE343" s="412"/>
      <c r="ADF343" s="412"/>
      <c r="ADG343" s="412"/>
      <c r="ADH343" s="412"/>
      <c r="ADI343" s="412"/>
      <c r="ADJ343" s="412"/>
      <c r="ADK343" s="412"/>
      <c r="ADL343" s="412"/>
      <c r="ADM343" s="412"/>
      <c r="ADN343" s="412"/>
      <c r="ADO343" s="412"/>
      <c r="ADP343" s="412"/>
      <c r="ADQ343" s="412"/>
      <c r="ADR343" s="412"/>
      <c r="ADS343" s="412"/>
      <c r="ADT343" s="412"/>
      <c r="ADU343" s="412"/>
      <c r="ADV343" s="412"/>
      <c r="ADW343" s="412"/>
      <c r="ADX343" s="412"/>
      <c r="ADY343" s="412"/>
      <c r="ADZ343" s="412"/>
      <c r="AEA343" s="412"/>
      <c r="AEB343" s="412"/>
      <c r="AEC343" s="412"/>
      <c r="AED343" s="412"/>
      <c r="AEE343" s="412"/>
      <c r="AEF343" s="412"/>
      <c r="AEG343" s="412"/>
      <c r="AEH343" s="412"/>
      <c r="AEI343" s="412"/>
      <c r="AEJ343" s="412"/>
      <c r="AEK343" s="412"/>
      <c r="AEL343" s="412"/>
      <c r="AEM343" s="412"/>
      <c r="AEN343" s="412"/>
      <c r="AEO343" s="412"/>
      <c r="AEP343" s="412"/>
      <c r="AEQ343" s="412"/>
      <c r="AER343" s="412"/>
      <c r="AES343" s="412"/>
      <c r="AET343" s="412"/>
      <c r="AEU343" s="412"/>
      <c r="AEV343" s="412"/>
      <c r="AEW343" s="412"/>
      <c r="AEX343" s="412"/>
      <c r="AEY343" s="412"/>
      <c r="AEZ343" s="412"/>
      <c r="AFA343" s="412"/>
      <c r="AFB343" s="412"/>
      <c r="AFC343" s="412"/>
      <c r="AFD343" s="412"/>
      <c r="AFE343" s="412"/>
      <c r="AFF343" s="412"/>
      <c r="AFG343" s="412"/>
      <c r="AFH343" s="412"/>
      <c r="AFI343" s="412"/>
      <c r="AFJ343" s="412"/>
      <c r="AFK343" s="412"/>
      <c r="AFL343" s="412"/>
      <c r="AFM343" s="412"/>
      <c r="AFN343" s="412"/>
      <c r="AFO343" s="412"/>
      <c r="AFP343" s="412"/>
      <c r="AFQ343" s="412"/>
      <c r="AFR343" s="412"/>
      <c r="AFS343" s="412"/>
      <c r="AFT343" s="412"/>
      <c r="AFU343" s="412"/>
      <c r="AFV343" s="412"/>
      <c r="AFW343" s="412"/>
      <c r="AFX343" s="412"/>
      <c r="AFY343" s="412"/>
      <c r="AFZ343" s="412"/>
      <c r="AGA343" s="412"/>
      <c r="AGB343" s="412"/>
      <c r="AGC343" s="412"/>
      <c r="AGD343" s="412"/>
      <c r="AGE343" s="412"/>
      <c r="AGF343" s="412"/>
      <c r="AGG343" s="412"/>
      <c r="AGH343" s="412"/>
      <c r="AGI343" s="412"/>
      <c r="AGJ343" s="412"/>
      <c r="AGK343" s="412"/>
      <c r="AGL343" s="412"/>
      <c r="AGM343" s="412"/>
      <c r="AGN343" s="412"/>
      <c r="AGO343" s="412"/>
      <c r="AGP343" s="412"/>
      <c r="AGQ343" s="412"/>
      <c r="AGR343" s="412"/>
      <c r="AGS343" s="412"/>
      <c r="AGT343" s="412"/>
      <c r="AGU343" s="412"/>
      <c r="AGV343" s="412"/>
      <c r="AGW343" s="412"/>
      <c r="AGX343" s="412"/>
      <c r="AGY343" s="412"/>
      <c r="AGZ343" s="412"/>
      <c r="AHA343" s="412"/>
      <c r="AHB343" s="412"/>
      <c r="AHC343" s="412"/>
      <c r="AHD343" s="412"/>
      <c r="AHE343" s="412"/>
      <c r="AHF343" s="412"/>
      <c r="AHG343" s="412"/>
      <c r="AHH343" s="412"/>
      <c r="AHI343" s="412"/>
      <c r="AHJ343" s="412"/>
      <c r="AHK343" s="412"/>
      <c r="AHL343" s="412"/>
      <c r="AHM343" s="412"/>
      <c r="AHN343" s="412"/>
      <c r="AHO343" s="412"/>
      <c r="AHP343" s="412"/>
      <c r="AHQ343" s="412"/>
      <c r="AHR343" s="412"/>
      <c r="AHS343" s="412"/>
      <c r="AHT343" s="412"/>
      <c r="AHU343" s="412"/>
      <c r="AHV343" s="412"/>
      <c r="AHW343" s="412"/>
      <c r="AHX343" s="412"/>
      <c r="AHY343" s="412"/>
      <c r="AHZ343" s="412"/>
      <c r="AIA343" s="412"/>
      <c r="AIB343" s="412"/>
      <c r="AIC343" s="412"/>
      <c r="AID343" s="412"/>
      <c r="AIE343" s="412"/>
      <c r="AIF343" s="412"/>
      <c r="AIG343" s="412"/>
      <c r="AIH343" s="412"/>
      <c r="AII343" s="412"/>
      <c r="AIJ343" s="412"/>
      <c r="AIK343" s="412"/>
      <c r="AIL343" s="412"/>
      <c r="AIM343" s="412"/>
      <c r="AIN343" s="412"/>
      <c r="AIO343" s="412"/>
      <c r="AIP343" s="412"/>
      <c r="AIQ343" s="412"/>
      <c r="AIR343" s="412"/>
      <c r="AIS343" s="412"/>
      <c r="AIT343" s="412"/>
      <c r="AIU343" s="412"/>
      <c r="AIV343" s="412"/>
      <c r="AIW343" s="412"/>
      <c r="AIX343" s="412"/>
      <c r="AIY343" s="412"/>
      <c r="AIZ343" s="412"/>
      <c r="AJA343" s="412"/>
      <c r="AJB343" s="412"/>
      <c r="AJC343" s="412"/>
      <c r="AJD343" s="412"/>
      <c r="AJE343" s="412"/>
      <c r="AJF343" s="412"/>
      <c r="AJG343" s="412"/>
      <c r="AJH343" s="412"/>
      <c r="AJI343" s="412"/>
      <c r="AJJ343" s="412"/>
      <c r="AJK343" s="412"/>
      <c r="AJL343" s="412"/>
      <c r="AJM343" s="412"/>
      <c r="AJN343" s="412"/>
      <c r="AJO343" s="412"/>
      <c r="AJP343" s="412"/>
      <c r="AJQ343" s="412"/>
      <c r="AJR343" s="412"/>
      <c r="AJS343" s="412"/>
      <c r="AJT343" s="412"/>
      <c r="AJU343" s="412"/>
      <c r="AJV343" s="412"/>
      <c r="AJW343" s="412"/>
      <c r="AJX343" s="412"/>
      <c r="AJY343" s="412"/>
      <c r="AJZ343" s="412"/>
      <c r="AKA343" s="412"/>
      <c r="AKB343" s="412"/>
      <c r="AKC343" s="412"/>
      <c r="AKD343" s="412"/>
      <c r="AKE343" s="412"/>
      <c r="AKF343" s="412"/>
      <c r="AKG343" s="412"/>
      <c r="AKH343" s="412"/>
      <c r="AKI343" s="412"/>
      <c r="AKJ343" s="412"/>
      <c r="AKK343" s="412"/>
      <c r="AKL343" s="412"/>
      <c r="AKM343" s="412"/>
      <c r="AKN343" s="412"/>
      <c r="AKO343" s="412"/>
      <c r="AKP343" s="412"/>
      <c r="AKQ343" s="412"/>
      <c r="AKR343" s="412"/>
      <c r="AKS343" s="412"/>
      <c r="AKT343" s="412"/>
      <c r="AKU343" s="412"/>
      <c r="AKV343" s="412"/>
      <c r="AKW343" s="412"/>
      <c r="AKX343" s="412"/>
      <c r="AKY343" s="412"/>
      <c r="AKZ343" s="412"/>
      <c r="ALA343" s="412"/>
      <c r="ALB343" s="412"/>
      <c r="ALC343" s="412"/>
      <c r="ALD343" s="412"/>
      <c r="ALE343" s="412"/>
      <c r="ALF343" s="412"/>
      <c r="ALG343" s="412"/>
      <c r="ALH343" s="412"/>
      <c r="ALI343" s="412"/>
      <c r="ALJ343" s="412"/>
      <c r="ALK343" s="412"/>
      <c r="ALL343" s="412"/>
      <c r="ALM343" s="412"/>
      <c r="ALN343" s="412"/>
      <c r="ALO343" s="412"/>
      <c r="ALP343" s="412"/>
      <c r="ALQ343" s="412"/>
      <c r="ALR343" s="412"/>
      <c r="ALS343" s="412"/>
      <c r="ALT343" s="412"/>
      <c r="ALU343" s="412"/>
      <c r="ALV343" s="412"/>
      <c r="ALW343" s="412"/>
      <c r="ALX343" s="412"/>
      <c r="ALY343" s="412"/>
      <c r="ALZ343" s="412"/>
      <c r="AMA343" s="412"/>
      <c r="AMB343" s="412"/>
      <c r="AMC343" s="412"/>
      <c r="AMD343" s="412"/>
      <c r="AME343" s="412"/>
      <c r="AMF343" s="412"/>
      <c r="AMG343" s="412"/>
      <c r="AMH343" s="412"/>
    </row>
    <row r="344" spans="1:1022" x14ac:dyDescent="0.25">
      <c r="A344" s="253" t="s">
        <v>25239</v>
      </c>
      <c r="B344" s="163">
        <v>343</v>
      </c>
      <c r="C344" s="224" t="s">
        <v>25238</v>
      </c>
      <c r="D344" s="181" t="s">
        <v>25240</v>
      </c>
      <c r="E344" s="449"/>
      <c r="F344" s="188">
        <v>4</v>
      </c>
      <c r="G344" s="254">
        <v>4</v>
      </c>
      <c r="H344" s="254">
        <v>4</v>
      </c>
      <c r="I344" s="325"/>
      <c r="J344" s="332" t="s">
        <v>752</v>
      </c>
      <c r="K344" s="346">
        <v>1</v>
      </c>
      <c r="L344" s="346">
        <v>1</v>
      </c>
      <c r="M344" s="347"/>
      <c r="N344" s="347"/>
      <c r="O344" s="346"/>
      <c r="P344" s="347">
        <v>2</v>
      </c>
      <c r="Q344" s="347" t="s">
        <v>752</v>
      </c>
      <c r="R344" s="347">
        <v>2</v>
      </c>
      <c r="S344" s="347"/>
      <c r="T344" s="347"/>
      <c r="U344" s="348"/>
      <c r="V344" s="219">
        <f t="shared" si="207"/>
        <v>100</v>
      </c>
      <c r="W344" s="219">
        <f t="shared" si="185"/>
        <v>100</v>
      </c>
      <c r="X344" s="219">
        <f t="shared" si="184"/>
        <v>100</v>
      </c>
      <c r="Y344" s="219">
        <f t="shared" si="178"/>
        <v>100</v>
      </c>
      <c r="Z344" s="219">
        <f t="shared" si="204"/>
        <v>10</v>
      </c>
      <c r="AA344" s="220">
        <f t="shared" si="182"/>
        <v>0.1</v>
      </c>
      <c r="AB344" s="220">
        <f t="shared" si="181"/>
        <v>1</v>
      </c>
      <c r="AC344" s="220">
        <f t="shared" si="205"/>
        <v>100</v>
      </c>
      <c r="AD344" s="416">
        <f t="shared" si="206"/>
        <v>1</v>
      </c>
      <c r="AE344" s="416">
        <f t="shared" si="183"/>
        <v>100</v>
      </c>
      <c r="AF344" s="212">
        <f t="shared" si="200"/>
        <v>1</v>
      </c>
      <c r="AG344" s="212">
        <f t="shared" si="201"/>
        <v>1</v>
      </c>
      <c r="AH344" s="212">
        <f t="shared" si="202"/>
        <v>3</v>
      </c>
      <c r="AI344" s="212">
        <f t="shared" si="203"/>
        <v>5</v>
      </c>
      <c r="AJ344" s="214"/>
      <c r="AK344" s="255"/>
      <c r="AL344" s="256"/>
      <c r="AM344" s="214"/>
      <c r="AN344" s="118"/>
      <c r="AO344" s="118"/>
      <c r="AP344" s="118"/>
      <c r="AQ344" s="167" t="s">
        <v>25241</v>
      </c>
      <c r="AR344" s="118"/>
      <c r="AS344" s="118"/>
      <c r="AT344" s="118"/>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8"/>
      <c r="DI344" s="118"/>
      <c r="DJ344" s="118"/>
      <c r="DK344" s="118"/>
      <c r="DL344" s="118"/>
      <c r="DM344" s="118"/>
      <c r="DN344" s="118"/>
      <c r="DO344" s="118"/>
      <c r="DP344" s="118"/>
      <c r="DQ344" s="118"/>
      <c r="DR344" s="118"/>
      <c r="DS344" s="118"/>
      <c r="DT344" s="118"/>
      <c r="DU344" s="118"/>
      <c r="DV344" s="118"/>
      <c r="DW344" s="118"/>
      <c r="DX344" s="118"/>
      <c r="DY344" s="118"/>
      <c r="DZ344" s="118"/>
      <c r="EA344" s="118"/>
      <c r="EB344" s="118"/>
      <c r="EC344" s="118"/>
      <c r="ED344" s="118"/>
      <c r="EE344" s="118"/>
      <c r="EF344" s="118"/>
      <c r="EG344" s="118"/>
      <c r="EH344" s="118"/>
      <c r="EI344" s="118"/>
      <c r="EJ344" s="118"/>
      <c r="EK344" s="118"/>
      <c r="EL344" s="118"/>
      <c r="EM344" s="118"/>
      <c r="EN344" s="118"/>
      <c r="EO344" s="118"/>
      <c r="EP344" s="118"/>
      <c r="EQ344" s="118"/>
      <c r="ER344" s="118"/>
      <c r="ES344" s="118"/>
      <c r="ET344" s="118"/>
      <c r="EU344" s="118"/>
      <c r="EV344" s="118"/>
      <c r="EW344" s="118"/>
      <c r="EX344" s="118"/>
      <c r="EY344" s="118"/>
      <c r="EZ344" s="118"/>
      <c r="FA344" s="118"/>
      <c r="FB344" s="118"/>
      <c r="FC344" s="118"/>
      <c r="FD344" s="118"/>
      <c r="FE344" s="118"/>
      <c r="FF344" s="118"/>
      <c r="FG344" s="118"/>
      <c r="FH344" s="118"/>
      <c r="FI344" s="118"/>
      <c r="FJ344" s="118"/>
      <c r="FK344" s="118"/>
      <c r="FL344" s="118"/>
      <c r="FM344" s="118"/>
      <c r="FN344" s="118"/>
      <c r="FO344" s="118"/>
      <c r="FP344" s="118"/>
      <c r="FQ344" s="118"/>
      <c r="FR344" s="118"/>
      <c r="FS344" s="118"/>
      <c r="FT344" s="118"/>
      <c r="FU344" s="118"/>
      <c r="FV344" s="118"/>
      <c r="FW344" s="118"/>
      <c r="FX344" s="118"/>
      <c r="FY344" s="118"/>
      <c r="FZ344" s="118"/>
      <c r="GA344" s="118"/>
      <c r="GB344" s="118"/>
      <c r="GC344" s="118"/>
      <c r="GD344" s="118"/>
      <c r="GE344" s="118"/>
      <c r="GF344" s="118"/>
      <c r="GG344" s="118"/>
      <c r="GH344" s="118"/>
      <c r="GI344" s="118"/>
      <c r="GJ344" s="118"/>
      <c r="GK344" s="118"/>
      <c r="GL344" s="118"/>
      <c r="GM344" s="118"/>
      <c r="GN344" s="118"/>
      <c r="GO344" s="118"/>
      <c r="GP344" s="118"/>
      <c r="GQ344" s="118"/>
      <c r="GR344" s="118"/>
      <c r="GS344" s="118"/>
      <c r="GT344" s="118"/>
      <c r="GU344" s="118"/>
      <c r="GV344" s="118"/>
      <c r="GW344" s="118"/>
      <c r="GX344" s="118"/>
      <c r="GY344" s="118"/>
      <c r="GZ344" s="118"/>
      <c r="HA344" s="118"/>
      <c r="HB344" s="118"/>
      <c r="HC344" s="118"/>
      <c r="HD344" s="118"/>
      <c r="HE344" s="118"/>
      <c r="HF344" s="118"/>
      <c r="HG344" s="118"/>
      <c r="HH344" s="118"/>
      <c r="HI344" s="118"/>
      <c r="HJ344" s="118"/>
      <c r="HK344" s="118"/>
      <c r="HL344" s="118"/>
      <c r="HM344" s="118"/>
      <c r="HN344" s="118"/>
      <c r="HO344" s="118"/>
      <c r="HP344" s="118"/>
      <c r="HQ344" s="118"/>
      <c r="HR344" s="118"/>
      <c r="HS344" s="118"/>
      <c r="HT344" s="118"/>
      <c r="HU344" s="118"/>
      <c r="HV344" s="118"/>
      <c r="HW344" s="118"/>
      <c r="HX344" s="118"/>
      <c r="HY344" s="118"/>
      <c r="HZ344" s="118"/>
      <c r="IA344" s="118"/>
      <c r="IB344" s="118"/>
      <c r="IC344" s="118"/>
      <c r="ID344" s="118"/>
      <c r="IE344" s="118"/>
      <c r="IF344" s="118"/>
      <c r="IG344" s="118"/>
      <c r="IH344" s="118"/>
      <c r="II344" s="118"/>
      <c r="IJ344" s="118"/>
      <c r="IK344" s="118"/>
      <c r="IL344" s="118"/>
      <c r="IM344" s="118"/>
      <c r="IN344" s="118"/>
      <c r="IO344" s="118"/>
      <c r="IP344" s="118"/>
      <c r="IQ344" s="118"/>
      <c r="IR344" s="118"/>
      <c r="IS344" s="118"/>
      <c r="IT344" s="118"/>
      <c r="IU344" s="118"/>
      <c r="IV344" s="118"/>
      <c r="IW344" s="118"/>
      <c r="IX344" s="118"/>
      <c r="IY344" s="118"/>
      <c r="IZ344" s="118"/>
      <c r="JA344" s="118"/>
      <c r="JB344" s="118"/>
      <c r="JC344" s="118"/>
      <c r="JD344" s="118"/>
      <c r="JE344" s="118"/>
      <c r="JF344" s="118"/>
      <c r="JG344" s="118"/>
      <c r="JH344" s="118"/>
      <c r="JI344" s="118"/>
      <c r="JJ344" s="118"/>
      <c r="JK344" s="118"/>
      <c r="JL344" s="118"/>
      <c r="JM344" s="118"/>
      <c r="JN344" s="118"/>
      <c r="JO344" s="118"/>
      <c r="JP344" s="118"/>
      <c r="JQ344" s="118"/>
      <c r="JR344" s="118"/>
      <c r="JS344" s="118"/>
      <c r="JT344" s="118"/>
      <c r="JU344" s="118"/>
      <c r="JV344" s="118"/>
      <c r="JW344" s="118"/>
      <c r="JX344" s="118"/>
      <c r="JY344" s="118"/>
      <c r="JZ344" s="118"/>
      <c r="KA344" s="118"/>
      <c r="KB344" s="118"/>
      <c r="KC344" s="118"/>
      <c r="KD344" s="118"/>
      <c r="KE344" s="118"/>
      <c r="KF344" s="118"/>
      <c r="KG344" s="118"/>
      <c r="KH344" s="118"/>
      <c r="KI344" s="118"/>
      <c r="KJ344" s="118"/>
      <c r="KK344" s="118"/>
      <c r="KL344" s="118"/>
      <c r="KM344" s="118"/>
      <c r="KN344" s="118"/>
      <c r="KO344" s="118"/>
      <c r="KP344" s="118"/>
      <c r="KQ344" s="118"/>
      <c r="KR344" s="118"/>
      <c r="KS344" s="118"/>
      <c r="KT344" s="118"/>
      <c r="KU344" s="118"/>
      <c r="KV344" s="118"/>
      <c r="KW344" s="118"/>
      <c r="KX344" s="118"/>
      <c r="KY344" s="118"/>
      <c r="KZ344" s="118"/>
      <c r="LA344" s="118"/>
      <c r="LB344" s="118"/>
      <c r="LC344" s="118"/>
      <c r="LD344" s="118"/>
      <c r="LE344" s="118"/>
      <c r="LF344" s="118"/>
      <c r="LG344" s="118"/>
      <c r="LH344" s="118"/>
      <c r="LI344" s="118"/>
      <c r="LJ344" s="118"/>
      <c r="LK344" s="118"/>
      <c r="LL344" s="118"/>
      <c r="LM344" s="118"/>
      <c r="LN344" s="118"/>
      <c r="LO344" s="118"/>
      <c r="LP344" s="118"/>
      <c r="LQ344" s="118"/>
      <c r="LR344" s="118"/>
      <c r="LS344" s="118"/>
      <c r="LT344" s="118"/>
      <c r="LU344" s="118"/>
      <c r="LV344" s="118"/>
      <c r="LW344" s="118"/>
      <c r="LX344" s="118"/>
      <c r="LY344" s="118"/>
      <c r="LZ344" s="118"/>
      <c r="MA344" s="118"/>
      <c r="MB344" s="118"/>
      <c r="MC344" s="118"/>
      <c r="MD344" s="118"/>
      <c r="ME344" s="118"/>
      <c r="MF344" s="118"/>
      <c r="MG344" s="118"/>
      <c r="MH344" s="118"/>
      <c r="MI344" s="118"/>
      <c r="MJ344" s="118"/>
      <c r="MK344" s="118"/>
      <c r="ML344" s="118"/>
      <c r="MM344" s="118"/>
      <c r="MN344" s="118"/>
      <c r="MO344" s="118"/>
      <c r="MP344" s="118"/>
      <c r="MQ344" s="118"/>
      <c r="MR344" s="118"/>
      <c r="MS344" s="118"/>
      <c r="MT344" s="118"/>
      <c r="MU344" s="118"/>
      <c r="MV344" s="118"/>
      <c r="MW344" s="118"/>
      <c r="MX344" s="118"/>
      <c r="MY344" s="118"/>
      <c r="MZ344" s="118"/>
      <c r="NA344" s="118"/>
      <c r="NB344" s="118"/>
      <c r="NC344" s="118"/>
      <c r="ND344" s="118"/>
      <c r="NE344" s="118"/>
      <c r="NF344" s="118"/>
      <c r="NG344" s="118"/>
      <c r="NH344" s="118"/>
      <c r="NI344" s="118"/>
      <c r="NJ344" s="118"/>
      <c r="NK344" s="118"/>
      <c r="NL344" s="118"/>
      <c r="NM344" s="118"/>
      <c r="NN344" s="118"/>
      <c r="NO344" s="118"/>
      <c r="NP344" s="118"/>
      <c r="NQ344" s="118"/>
      <c r="NR344" s="118"/>
      <c r="NS344" s="118"/>
      <c r="NT344" s="118"/>
      <c r="NU344" s="118"/>
      <c r="NV344" s="118"/>
      <c r="NW344" s="118"/>
      <c r="NX344" s="118"/>
      <c r="NY344" s="118"/>
      <c r="NZ344" s="118"/>
      <c r="OA344" s="118"/>
      <c r="OB344" s="118"/>
      <c r="OC344" s="118"/>
      <c r="OD344" s="118"/>
      <c r="OE344" s="118"/>
      <c r="OF344" s="118"/>
      <c r="OG344" s="118"/>
      <c r="OH344" s="118"/>
      <c r="OI344" s="118"/>
      <c r="OJ344" s="118"/>
      <c r="OK344" s="118"/>
      <c r="OL344" s="118"/>
      <c r="OM344" s="118"/>
      <c r="ON344" s="118"/>
      <c r="OO344" s="118"/>
      <c r="OP344" s="118"/>
      <c r="OQ344" s="118"/>
      <c r="OR344" s="118"/>
      <c r="OS344" s="118"/>
      <c r="OT344" s="118"/>
      <c r="OU344" s="118"/>
      <c r="OV344" s="118"/>
      <c r="OW344" s="118"/>
      <c r="OX344" s="118"/>
      <c r="OY344" s="118"/>
      <c r="OZ344" s="118"/>
      <c r="PA344" s="118"/>
      <c r="PB344" s="118"/>
      <c r="PC344" s="118"/>
      <c r="PD344" s="118"/>
      <c r="PE344" s="118"/>
      <c r="PF344" s="118"/>
      <c r="PG344" s="118"/>
      <c r="PH344" s="118"/>
      <c r="PI344" s="118"/>
      <c r="PJ344" s="118"/>
      <c r="PK344" s="118"/>
      <c r="PL344" s="118"/>
      <c r="PM344" s="118"/>
      <c r="PN344" s="118"/>
      <c r="PO344" s="118"/>
      <c r="PP344" s="118"/>
      <c r="PQ344" s="118"/>
      <c r="PR344" s="118"/>
      <c r="PS344" s="118"/>
      <c r="PT344" s="118"/>
      <c r="PU344" s="118"/>
      <c r="PV344" s="118"/>
      <c r="PW344" s="118"/>
      <c r="PX344" s="118"/>
      <c r="PY344" s="118"/>
      <c r="PZ344" s="118"/>
      <c r="QA344" s="118"/>
      <c r="QB344" s="118"/>
      <c r="QC344" s="118"/>
      <c r="QD344" s="118"/>
      <c r="QE344" s="118"/>
      <c r="QF344" s="118"/>
      <c r="QG344" s="118"/>
      <c r="QH344" s="118"/>
      <c r="QI344" s="118"/>
      <c r="QJ344" s="118"/>
      <c r="QK344" s="118"/>
      <c r="QL344" s="118"/>
      <c r="QM344" s="118"/>
      <c r="QN344" s="118"/>
      <c r="QO344" s="118"/>
      <c r="QP344" s="118"/>
      <c r="QQ344" s="118"/>
      <c r="QR344" s="118"/>
      <c r="QS344" s="118"/>
      <c r="QT344" s="118"/>
      <c r="QU344" s="118"/>
      <c r="QV344" s="118"/>
      <c r="QW344" s="118"/>
      <c r="QX344" s="118"/>
      <c r="QY344" s="118"/>
      <c r="QZ344" s="118"/>
      <c r="RA344" s="118"/>
      <c r="RB344" s="118"/>
      <c r="RC344" s="118"/>
      <c r="RD344" s="118"/>
      <c r="RE344" s="118"/>
      <c r="RF344" s="118"/>
      <c r="RG344" s="118"/>
      <c r="RH344" s="118"/>
      <c r="RI344" s="118"/>
      <c r="RJ344" s="118"/>
      <c r="RK344" s="118"/>
      <c r="RL344" s="118"/>
      <c r="RM344" s="118"/>
      <c r="RN344" s="118"/>
      <c r="RO344" s="118"/>
      <c r="RP344" s="118"/>
      <c r="RQ344" s="118"/>
      <c r="RR344" s="118"/>
      <c r="RS344" s="118"/>
      <c r="RT344" s="118"/>
      <c r="RU344" s="118"/>
      <c r="RV344" s="118"/>
      <c r="RW344" s="118"/>
      <c r="RX344" s="118"/>
      <c r="RY344" s="118"/>
      <c r="RZ344" s="118"/>
      <c r="SA344" s="118"/>
      <c r="SB344" s="118"/>
      <c r="SC344" s="118"/>
      <c r="SD344" s="118"/>
      <c r="SE344" s="118"/>
      <c r="SF344" s="118"/>
      <c r="SG344" s="118"/>
      <c r="SH344" s="118"/>
      <c r="SI344" s="118"/>
      <c r="SJ344" s="118"/>
      <c r="SK344" s="118"/>
      <c r="SL344" s="118"/>
      <c r="SM344" s="118"/>
      <c r="SN344" s="118"/>
      <c r="SO344" s="118"/>
      <c r="SP344" s="118"/>
      <c r="SQ344" s="118"/>
      <c r="SR344" s="118"/>
      <c r="SS344" s="118"/>
      <c r="ST344" s="118"/>
      <c r="SU344" s="118"/>
      <c r="SV344" s="118"/>
      <c r="SW344" s="118"/>
      <c r="SX344" s="118"/>
      <c r="SY344" s="118"/>
      <c r="SZ344" s="118"/>
      <c r="TA344" s="118"/>
      <c r="TB344" s="118"/>
      <c r="TC344" s="118"/>
      <c r="TD344" s="118"/>
      <c r="TE344" s="118"/>
      <c r="TF344" s="118"/>
      <c r="TG344" s="118"/>
      <c r="TH344" s="118"/>
      <c r="TI344" s="118"/>
      <c r="TJ344" s="118"/>
      <c r="TK344" s="118"/>
      <c r="TL344" s="118"/>
      <c r="TM344" s="118"/>
      <c r="TN344" s="118"/>
      <c r="TO344" s="118"/>
      <c r="TP344" s="118"/>
      <c r="TQ344" s="118"/>
      <c r="TR344" s="118"/>
      <c r="TS344" s="118"/>
      <c r="TT344" s="118"/>
      <c r="TU344" s="118"/>
      <c r="TV344" s="118"/>
      <c r="TW344" s="118"/>
      <c r="TX344" s="118"/>
      <c r="TY344" s="118"/>
      <c r="TZ344" s="118"/>
      <c r="UA344" s="118"/>
      <c r="UB344" s="118"/>
      <c r="UC344" s="118"/>
      <c r="UD344" s="118"/>
      <c r="UE344" s="118"/>
      <c r="UF344" s="118"/>
      <c r="UG344" s="118"/>
      <c r="UH344" s="118"/>
      <c r="UI344" s="118"/>
      <c r="UJ344" s="118"/>
      <c r="UK344" s="118"/>
      <c r="UL344" s="118"/>
      <c r="UM344" s="118"/>
      <c r="UN344" s="118"/>
      <c r="UO344" s="118"/>
      <c r="UP344" s="118"/>
      <c r="UQ344" s="118"/>
      <c r="UR344" s="118"/>
      <c r="US344" s="118"/>
      <c r="UT344" s="118"/>
      <c r="UU344" s="118"/>
      <c r="UV344" s="118"/>
      <c r="UW344" s="118"/>
      <c r="UX344" s="118"/>
      <c r="UY344" s="118"/>
      <c r="UZ344" s="118"/>
      <c r="VA344" s="118"/>
      <c r="VB344" s="118"/>
      <c r="VC344" s="118"/>
      <c r="VD344" s="118"/>
      <c r="VE344" s="118"/>
      <c r="VF344" s="118"/>
      <c r="VG344" s="118"/>
      <c r="VH344" s="118"/>
      <c r="VI344" s="118"/>
      <c r="VJ344" s="118"/>
      <c r="VK344" s="118"/>
      <c r="VL344" s="118"/>
      <c r="VM344" s="118"/>
      <c r="VN344" s="118"/>
      <c r="VO344" s="118"/>
      <c r="VP344" s="118"/>
      <c r="VQ344" s="118"/>
      <c r="VR344" s="118"/>
      <c r="VS344" s="118"/>
      <c r="VT344" s="118"/>
      <c r="VU344" s="118"/>
      <c r="VV344" s="118"/>
      <c r="VW344" s="118"/>
      <c r="VX344" s="118"/>
      <c r="VY344" s="118"/>
      <c r="VZ344" s="118"/>
      <c r="WA344" s="118"/>
      <c r="WB344" s="118"/>
      <c r="WC344" s="118"/>
      <c r="WD344" s="118"/>
      <c r="WE344" s="118"/>
      <c r="WF344" s="118"/>
      <c r="WG344" s="118"/>
      <c r="WH344" s="118"/>
      <c r="WI344" s="118"/>
      <c r="WJ344" s="118"/>
      <c r="WK344" s="118"/>
      <c r="WL344" s="118"/>
      <c r="WM344" s="118"/>
      <c r="WN344" s="118"/>
      <c r="WO344" s="118"/>
      <c r="WP344" s="118"/>
      <c r="WQ344" s="118"/>
      <c r="WR344" s="118"/>
      <c r="WS344" s="118"/>
      <c r="WT344" s="118"/>
      <c r="WU344" s="118"/>
      <c r="WV344" s="118"/>
      <c r="WW344" s="118"/>
      <c r="WX344" s="118"/>
      <c r="WY344" s="118"/>
      <c r="WZ344" s="118"/>
      <c r="XA344" s="118"/>
      <c r="XB344" s="118"/>
      <c r="XC344" s="118"/>
      <c r="XD344" s="118"/>
      <c r="XE344" s="118"/>
      <c r="XF344" s="118"/>
      <c r="XG344" s="118"/>
      <c r="XH344" s="118"/>
      <c r="XI344" s="118"/>
      <c r="XJ344" s="118"/>
      <c r="XK344" s="118"/>
      <c r="XL344" s="118"/>
      <c r="XM344" s="118"/>
      <c r="XN344" s="118"/>
      <c r="XO344" s="118"/>
      <c r="XP344" s="118"/>
      <c r="XQ344" s="118"/>
      <c r="XR344" s="118"/>
      <c r="XS344" s="118"/>
      <c r="XT344" s="118"/>
      <c r="XU344" s="118"/>
      <c r="XV344" s="118"/>
      <c r="XW344" s="118"/>
      <c r="XX344" s="118"/>
      <c r="XY344" s="118"/>
      <c r="XZ344" s="118"/>
      <c r="YA344" s="118"/>
      <c r="YB344" s="118"/>
      <c r="YC344" s="118"/>
      <c r="YD344" s="118"/>
      <c r="YE344" s="118"/>
      <c r="YF344" s="118"/>
      <c r="YG344" s="118"/>
      <c r="YH344" s="118"/>
      <c r="YI344" s="118"/>
      <c r="YJ344" s="118"/>
      <c r="YK344" s="118"/>
      <c r="YL344" s="118"/>
      <c r="YM344" s="118"/>
      <c r="YN344" s="118"/>
      <c r="YO344" s="118"/>
      <c r="YP344" s="118"/>
      <c r="YQ344" s="118"/>
      <c r="YR344" s="118"/>
      <c r="YS344" s="118"/>
      <c r="YT344" s="118"/>
      <c r="YU344" s="118"/>
      <c r="YV344" s="118"/>
      <c r="YW344" s="118"/>
      <c r="YX344" s="118"/>
      <c r="YY344" s="118"/>
      <c r="YZ344" s="118"/>
      <c r="ZA344" s="118"/>
      <c r="ZB344" s="118"/>
      <c r="ZC344" s="118"/>
      <c r="ZD344" s="118"/>
      <c r="ZE344" s="118"/>
      <c r="ZF344" s="118"/>
      <c r="ZG344" s="118"/>
      <c r="ZH344" s="118"/>
      <c r="ZI344" s="118"/>
      <c r="ZJ344" s="118"/>
      <c r="ZK344" s="118"/>
      <c r="ZL344" s="118"/>
      <c r="ZM344" s="118"/>
      <c r="ZN344" s="118"/>
      <c r="ZO344" s="118"/>
      <c r="ZP344" s="118"/>
      <c r="ZQ344" s="118"/>
      <c r="ZR344" s="118"/>
      <c r="ZS344" s="118"/>
      <c r="ZT344" s="118"/>
      <c r="ZU344" s="118"/>
      <c r="ZV344" s="118"/>
      <c r="ZW344" s="118"/>
      <c r="ZX344" s="118"/>
      <c r="ZY344" s="118"/>
      <c r="ZZ344" s="118"/>
      <c r="AAA344" s="118"/>
      <c r="AAB344" s="118"/>
      <c r="AAC344" s="118"/>
      <c r="AAD344" s="118"/>
      <c r="AAE344" s="118"/>
      <c r="AAF344" s="118"/>
      <c r="AAG344" s="118"/>
      <c r="AAH344" s="118"/>
      <c r="AAI344" s="118"/>
      <c r="AAJ344" s="118"/>
      <c r="AAK344" s="118"/>
      <c r="AAL344" s="118"/>
      <c r="AAM344" s="118"/>
      <c r="AAN344" s="118"/>
      <c r="AAO344" s="118"/>
      <c r="AAP344" s="118"/>
      <c r="AAQ344" s="118"/>
      <c r="AAR344" s="118"/>
      <c r="AAS344" s="118"/>
      <c r="AAT344" s="118"/>
      <c r="AAU344" s="118"/>
      <c r="AAV344" s="118"/>
      <c r="AAW344" s="118"/>
      <c r="AAX344" s="118"/>
      <c r="AAY344" s="118"/>
      <c r="AAZ344" s="118"/>
      <c r="ABA344" s="118"/>
      <c r="ABB344" s="118"/>
      <c r="ABC344" s="118"/>
      <c r="ABD344" s="118"/>
      <c r="ABE344" s="118"/>
      <c r="ABF344" s="118"/>
      <c r="ABG344" s="118"/>
      <c r="ABH344" s="118"/>
      <c r="ABI344" s="118"/>
      <c r="ABJ344" s="118"/>
      <c r="ABK344" s="118"/>
      <c r="ABL344" s="118"/>
      <c r="ABM344" s="118"/>
      <c r="ABN344" s="118"/>
      <c r="ABO344" s="118"/>
      <c r="ABP344" s="118"/>
      <c r="ABQ344" s="118"/>
      <c r="ABR344" s="118"/>
      <c r="ABS344" s="118"/>
      <c r="ABT344" s="118"/>
      <c r="ABU344" s="118"/>
      <c r="ABV344" s="118"/>
      <c r="ABW344" s="118"/>
      <c r="ABX344" s="118"/>
      <c r="ABY344" s="118"/>
      <c r="ABZ344" s="118"/>
      <c r="ACA344" s="118"/>
      <c r="ACB344" s="118"/>
      <c r="ACC344" s="118"/>
      <c r="ACD344" s="118"/>
      <c r="ACE344" s="118"/>
      <c r="ACF344" s="118"/>
      <c r="ACG344" s="118"/>
      <c r="ACH344" s="118"/>
      <c r="ACI344" s="118"/>
      <c r="ACJ344" s="118"/>
      <c r="ACK344" s="118"/>
      <c r="ACL344" s="118"/>
      <c r="ACM344" s="118"/>
      <c r="ACN344" s="118"/>
      <c r="ACO344" s="118"/>
      <c r="ACP344" s="118"/>
      <c r="ACQ344" s="118"/>
      <c r="ACR344" s="118"/>
      <c r="ACS344" s="118"/>
      <c r="ACT344" s="118"/>
      <c r="ACU344" s="118"/>
      <c r="ACV344" s="118"/>
      <c r="ACW344" s="118"/>
      <c r="ACX344" s="118"/>
      <c r="ACY344" s="118"/>
      <c r="ACZ344" s="118"/>
      <c r="ADA344" s="118"/>
      <c r="ADB344" s="118"/>
      <c r="ADC344" s="118"/>
      <c r="ADD344" s="118"/>
      <c r="ADE344" s="118"/>
      <c r="ADF344" s="118"/>
      <c r="ADG344" s="118"/>
      <c r="ADH344" s="118"/>
      <c r="ADI344" s="118"/>
      <c r="ADJ344" s="118"/>
      <c r="ADK344" s="118"/>
      <c r="ADL344" s="118"/>
      <c r="ADM344" s="118"/>
      <c r="ADN344" s="118"/>
      <c r="ADO344" s="118"/>
      <c r="ADP344" s="118"/>
      <c r="ADQ344" s="118"/>
      <c r="ADR344" s="118"/>
      <c r="ADS344" s="118"/>
      <c r="ADT344" s="118"/>
      <c r="ADU344" s="118"/>
      <c r="ADV344" s="118"/>
      <c r="ADW344" s="118"/>
      <c r="ADX344" s="118"/>
      <c r="ADY344" s="118"/>
      <c r="ADZ344" s="118"/>
      <c r="AEA344" s="118"/>
      <c r="AEB344" s="118"/>
      <c r="AEC344" s="118"/>
      <c r="AED344" s="118"/>
      <c r="AEE344" s="118"/>
      <c r="AEF344" s="118"/>
      <c r="AEG344" s="118"/>
      <c r="AEH344" s="118"/>
      <c r="AEI344" s="118"/>
      <c r="AEJ344" s="118"/>
      <c r="AEK344" s="118"/>
      <c r="AEL344" s="118"/>
      <c r="AEM344" s="118"/>
      <c r="AEN344" s="118"/>
      <c r="AEO344" s="118"/>
      <c r="AEP344" s="118"/>
      <c r="AEQ344" s="118"/>
      <c r="AER344" s="118"/>
      <c r="AES344" s="118"/>
      <c r="AET344" s="118"/>
      <c r="AEU344" s="118"/>
      <c r="AEV344" s="118"/>
      <c r="AEW344" s="118"/>
      <c r="AEX344" s="118"/>
      <c r="AEY344" s="118"/>
      <c r="AEZ344" s="118"/>
      <c r="AFA344" s="118"/>
      <c r="AFB344" s="118"/>
      <c r="AFC344" s="118"/>
      <c r="AFD344" s="118"/>
      <c r="AFE344" s="118"/>
      <c r="AFF344" s="118"/>
      <c r="AFG344" s="118"/>
      <c r="AFH344" s="118"/>
      <c r="AFI344" s="118"/>
      <c r="AFJ344" s="118"/>
      <c r="AFK344" s="118"/>
      <c r="AFL344" s="118"/>
      <c r="AFM344" s="118"/>
      <c r="AFN344" s="118"/>
      <c r="AFO344" s="118"/>
      <c r="AFP344" s="118"/>
      <c r="AFQ344" s="118"/>
      <c r="AFR344" s="118"/>
      <c r="AFS344" s="118"/>
      <c r="AFT344" s="118"/>
      <c r="AFU344" s="118"/>
      <c r="AFV344" s="118"/>
      <c r="AFW344" s="118"/>
      <c r="AFX344" s="118"/>
      <c r="AFY344" s="118"/>
      <c r="AFZ344" s="118"/>
      <c r="AGA344" s="118"/>
      <c r="AGB344" s="118"/>
      <c r="AGC344" s="118"/>
      <c r="AGD344" s="118"/>
      <c r="AGE344" s="118"/>
      <c r="AGF344" s="118"/>
      <c r="AGG344" s="118"/>
      <c r="AGH344" s="118"/>
      <c r="AGI344" s="118"/>
      <c r="AGJ344" s="118"/>
      <c r="AGK344" s="118"/>
      <c r="AGL344" s="118"/>
      <c r="AGM344" s="118"/>
      <c r="AGN344" s="118"/>
      <c r="AGO344" s="118"/>
      <c r="AGP344" s="118"/>
      <c r="AGQ344" s="118"/>
      <c r="AGR344" s="118"/>
      <c r="AGS344" s="118"/>
      <c r="AGT344" s="118"/>
      <c r="AGU344" s="118"/>
      <c r="AGV344" s="118"/>
      <c r="AGW344" s="118"/>
      <c r="AGX344" s="118"/>
      <c r="AGY344" s="118"/>
      <c r="AGZ344" s="118"/>
      <c r="AHA344" s="118"/>
      <c r="AHB344" s="118"/>
      <c r="AHC344" s="118"/>
      <c r="AHD344" s="118"/>
      <c r="AHE344" s="118"/>
      <c r="AHF344" s="118"/>
      <c r="AHG344" s="118"/>
      <c r="AHH344" s="118"/>
      <c r="AHI344" s="118"/>
      <c r="AHJ344" s="118"/>
      <c r="AHK344" s="118"/>
      <c r="AHL344" s="118"/>
      <c r="AHM344" s="118"/>
      <c r="AHN344" s="118"/>
      <c r="AHO344" s="118"/>
      <c r="AHP344" s="118"/>
      <c r="AHQ344" s="118"/>
      <c r="AHR344" s="118"/>
      <c r="AHS344" s="118"/>
      <c r="AHT344" s="118"/>
      <c r="AHU344" s="118"/>
      <c r="AHV344" s="118"/>
      <c r="AHW344" s="118"/>
      <c r="AHX344" s="118"/>
      <c r="AHY344" s="118"/>
      <c r="AHZ344" s="118"/>
      <c r="AIA344" s="118"/>
      <c r="AIB344" s="118"/>
      <c r="AIC344" s="118"/>
      <c r="AID344" s="118"/>
      <c r="AIE344" s="118"/>
      <c r="AIF344" s="118"/>
      <c r="AIG344" s="118"/>
      <c r="AIH344" s="118"/>
      <c r="AII344" s="118"/>
      <c r="AIJ344" s="118"/>
      <c r="AIK344" s="118"/>
      <c r="AIL344" s="118"/>
      <c r="AIM344" s="118"/>
      <c r="AIN344" s="118"/>
      <c r="AIO344" s="118"/>
      <c r="AIP344" s="118"/>
      <c r="AIQ344" s="118"/>
      <c r="AIR344" s="118"/>
      <c r="AIS344" s="118"/>
      <c r="AIT344" s="118"/>
      <c r="AIU344" s="118"/>
      <c r="AIV344" s="118"/>
      <c r="AIW344" s="118"/>
      <c r="AIX344" s="118"/>
      <c r="AIY344" s="118"/>
      <c r="AIZ344" s="118"/>
      <c r="AJA344" s="118"/>
      <c r="AJB344" s="118"/>
      <c r="AJC344" s="118"/>
      <c r="AJD344" s="118"/>
      <c r="AJE344" s="118"/>
      <c r="AJF344" s="118"/>
      <c r="AJG344" s="118"/>
      <c r="AJH344" s="118"/>
      <c r="AJI344" s="118"/>
      <c r="AJJ344" s="118"/>
      <c r="AJK344" s="118"/>
      <c r="AJL344" s="118"/>
      <c r="AJM344" s="118"/>
      <c r="AJN344" s="118"/>
      <c r="AJO344" s="118"/>
      <c r="AJP344" s="118"/>
      <c r="AJQ344" s="118"/>
      <c r="AJR344" s="118"/>
      <c r="AJS344" s="118"/>
      <c r="AJT344" s="118"/>
      <c r="AJU344" s="118"/>
      <c r="AJV344" s="118"/>
      <c r="AJW344" s="118"/>
      <c r="AJX344" s="118"/>
      <c r="AJY344" s="118"/>
      <c r="AJZ344" s="118"/>
      <c r="AKA344" s="118"/>
      <c r="AKB344" s="118"/>
      <c r="AKC344" s="118"/>
      <c r="AKD344" s="118"/>
      <c r="AKE344" s="118"/>
      <c r="AKF344" s="118"/>
      <c r="AKG344" s="118"/>
      <c r="AKH344" s="118"/>
      <c r="AKI344" s="118"/>
      <c r="AKJ344" s="118"/>
      <c r="AKK344" s="118"/>
      <c r="AKL344" s="118"/>
      <c r="AKM344" s="118"/>
      <c r="AKN344" s="118"/>
      <c r="AKO344" s="118"/>
      <c r="AKP344" s="118"/>
      <c r="AKQ344" s="118"/>
      <c r="AKR344" s="118"/>
      <c r="AKS344" s="118"/>
      <c r="AKT344" s="118"/>
      <c r="AKU344" s="118"/>
      <c r="AKV344" s="118"/>
      <c r="AKW344" s="118"/>
      <c r="AKX344" s="118"/>
      <c r="AKY344" s="118"/>
      <c r="AKZ344" s="118"/>
      <c r="ALA344" s="118"/>
      <c r="ALB344" s="118"/>
      <c r="ALC344" s="118"/>
      <c r="ALD344" s="118"/>
      <c r="ALE344" s="118"/>
      <c r="ALF344" s="118"/>
      <c r="ALG344" s="118"/>
      <c r="ALH344" s="118"/>
      <c r="ALI344" s="118"/>
      <c r="ALJ344" s="118"/>
      <c r="ALK344" s="118"/>
      <c r="ALL344" s="118"/>
      <c r="ALM344" s="118"/>
      <c r="ALN344" s="118"/>
      <c r="ALO344" s="118"/>
      <c r="ALP344" s="118"/>
      <c r="ALQ344" s="118"/>
      <c r="ALR344" s="118"/>
      <c r="ALS344" s="118"/>
      <c r="ALT344" s="118"/>
      <c r="ALU344" s="118"/>
      <c r="ALV344" s="118"/>
      <c r="ALW344" s="118"/>
      <c r="ALX344" s="118"/>
      <c r="ALY344" s="118"/>
      <c r="ALZ344" s="118"/>
      <c r="AMA344" s="118"/>
      <c r="AMB344" s="118"/>
      <c r="AMC344" s="118"/>
      <c r="AMD344" s="118"/>
      <c r="AME344" s="118"/>
      <c r="AMF344" s="118"/>
      <c r="AMG344" s="118"/>
      <c r="AMH344" s="118"/>
    </row>
    <row r="345" spans="1:1022" ht="18.75" customHeight="1" x14ac:dyDescent="0.25">
      <c r="A345" s="259" t="s">
        <v>800</v>
      </c>
      <c r="B345" s="163">
        <v>344</v>
      </c>
      <c r="C345" s="162" t="s">
        <v>801</v>
      </c>
      <c r="D345" s="181"/>
      <c r="E345" s="450"/>
      <c r="F345" s="194">
        <v>3</v>
      </c>
      <c r="G345" s="260">
        <v>2</v>
      </c>
      <c r="H345" s="260">
        <v>2</v>
      </c>
      <c r="I345" s="321" t="s">
        <v>25905</v>
      </c>
      <c r="J345" s="354" t="s">
        <v>829</v>
      </c>
      <c r="K345" s="355">
        <v>1</v>
      </c>
      <c r="L345" s="355" t="s">
        <v>753</v>
      </c>
      <c r="M345" s="356"/>
      <c r="N345" s="356"/>
      <c r="O345" s="355"/>
      <c r="P345" s="356"/>
      <c r="Q345" s="356"/>
      <c r="R345" s="356"/>
      <c r="S345" s="356"/>
      <c r="T345" s="356"/>
      <c r="U345" s="351"/>
      <c r="V345" s="219">
        <f t="shared" si="207"/>
        <v>100</v>
      </c>
      <c r="W345" s="219">
        <f t="shared" si="185"/>
        <v>100</v>
      </c>
      <c r="X345" s="219">
        <f t="shared" si="184"/>
        <v>100</v>
      </c>
      <c r="Y345" s="219">
        <f t="shared" si="178"/>
        <v>100</v>
      </c>
      <c r="Z345" s="219">
        <f t="shared" si="204"/>
        <v>100</v>
      </c>
      <c r="AA345" s="220">
        <f t="shared" si="182"/>
        <v>100</v>
      </c>
      <c r="AB345" s="220">
        <f t="shared" si="181"/>
        <v>100</v>
      </c>
      <c r="AC345" s="220">
        <f t="shared" si="205"/>
        <v>100</v>
      </c>
      <c r="AD345" s="476">
        <v>1.5E-3</v>
      </c>
      <c r="AE345" s="416">
        <f t="shared" si="183"/>
        <v>100</v>
      </c>
      <c r="AF345" s="308">
        <v>0.06</v>
      </c>
      <c r="AG345" s="308">
        <v>0.06</v>
      </c>
      <c r="AH345" s="308">
        <v>0.6</v>
      </c>
      <c r="AI345" s="308">
        <v>0.6</v>
      </c>
      <c r="AJ345" s="214" t="s">
        <v>25906</v>
      </c>
      <c r="AK345" s="296">
        <v>1</v>
      </c>
      <c r="AL345" s="191">
        <v>1</v>
      </c>
      <c r="AM345" s="266" t="s">
        <v>802</v>
      </c>
      <c r="AN345" s="118">
        <v>100</v>
      </c>
      <c r="AO345" s="118">
        <v>100</v>
      </c>
      <c r="AP345" s="118"/>
      <c r="AQ345" s="167" t="s">
        <v>25904</v>
      </c>
      <c r="AR345" s="118"/>
      <c r="AS345" s="118"/>
      <c r="AT345" s="118"/>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118"/>
      <c r="CD345" s="118"/>
      <c r="CE345" s="118"/>
      <c r="CF345" s="118"/>
      <c r="CG345" s="118"/>
      <c r="CH345" s="118"/>
      <c r="CI345" s="118"/>
      <c r="CJ345" s="118"/>
      <c r="CK345" s="118"/>
      <c r="CL345" s="118"/>
      <c r="CM345" s="118"/>
      <c r="CN345" s="118"/>
      <c r="CO345" s="118"/>
      <c r="CP345" s="118"/>
      <c r="CQ345" s="118"/>
      <c r="CR345" s="118"/>
      <c r="CS345" s="118"/>
      <c r="CT345" s="118"/>
      <c r="CU345" s="118"/>
      <c r="CV345" s="118"/>
      <c r="CW345" s="118"/>
      <c r="CX345" s="118"/>
      <c r="CY345" s="118"/>
      <c r="CZ345" s="118"/>
      <c r="DA345" s="118"/>
      <c r="DB345" s="118"/>
      <c r="DC345" s="118"/>
      <c r="DD345" s="118"/>
      <c r="DE345" s="118"/>
      <c r="DF345" s="118"/>
      <c r="DG345" s="118"/>
      <c r="DH345" s="118"/>
      <c r="DI345" s="118"/>
      <c r="DJ345" s="118"/>
      <c r="DK345" s="118"/>
      <c r="DL345" s="118"/>
      <c r="DM345" s="118"/>
      <c r="DN345" s="118"/>
      <c r="DO345" s="118"/>
      <c r="DP345" s="118"/>
      <c r="DQ345" s="118"/>
      <c r="DR345" s="118"/>
      <c r="DS345" s="118"/>
      <c r="DT345" s="118"/>
      <c r="DU345" s="118"/>
      <c r="DV345" s="118"/>
      <c r="DW345" s="118"/>
      <c r="DX345" s="118"/>
      <c r="DY345" s="118"/>
      <c r="DZ345" s="118"/>
      <c r="EA345" s="118"/>
      <c r="EB345" s="118"/>
      <c r="EC345" s="118"/>
      <c r="ED345" s="118"/>
      <c r="EE345" s="118"/>
      <c r="EF345" s="118"/>
      <c r="EG345" s="118"/>
      <c r="EH345" s="118"/>
      <c r="EI345" s="118"/>
      <c r="EJ345" s="118"/>
      <c r="EK345" s="118"/>
      <c r="EL345" s="118"/>
      <c r="EM345" s="118"/>
      <c r="EN345" s="118"/>
      <c r="EO345" s="118"/>
      <c r="EP345" s="118"/>
      <c r="EQ345" s="118"/>
      <c r="ER345" s="118"/>
      <c r="ES345" s="118"/>
      <c r="ET345" s="118"/>
      <c r="EU345" s="118"/>
      <c r="EV345" s="118"/>
      <c r="EW345" s="118"/>
      <c r="EX345" s="118"/>
      <c r="EY345" s="118"/>
      <c r="EZ345" s="118"/>
      <c r="FA345" s="118"/>
      <c r="FB345" s="118"/>
      <c r="FC345" s="118"/>
      <c r="FD345" s="118"/>
      <c r="FE345" s="118"/>
      <c r="FF345" s="118"/>
      <c r="FG345" s="118"/>
      <c r="FH345" s="118"/>
      <c r="FI345" s="118"/>
      <c r="FJ345" s="118"/>
      <c r="FK345" s="118"/>
      <c r="FL345" s="118"/>
      <c r="FM345" s="118"/>
      <c r="FN345" s="118"/>
      <c r="FO345" s="118"/>
      <c r="FP345" s="118"/>
      <c r="FQ345" s="118"/>
      <c r="FR345" s="118"/>
      <c r="FS345" s="118"/>
      <c r="FT345" s="118"/>
      <c r="FU345" s="118"/>
      <c r="FV345" s="118"/>
      <c r="FW345" s="118"/>
      <c r="FX345" s="118"/>
      <c r="FY345" s="118"/>
      <c r="FZ345" s="118"/>
      <c r="GA345" s="118"/>
      <c r="GB345" s="118"/>
      <c r="GC345" s="118"/>
      <c r="GD345" s="118"/>
      <c r="GE345" s="118"/>
      <c r="GF345" s="118"/>
      <c r="GG345" s="118"/>
      <c r="GH345" s="118"/>
      <c r="GI345" s="118"/>
      <c r="GJ345" s="118"/>
      <c r="GK345" s="118"/>
      <c r="GL345" s="118"/>
      <c r="GM345" s="118"/>
      <c r="GN345" s="118"/>
      <c r="GO345" s="118"/>
      <c r="GP345" s="118"/>
      <c r="GQ345" s="118"/>
      <c r="GR345" s="118"/>
      <c r="GS345" s="118"/>
      <c r="GT345" s="118"/>
      <c r="GU345" s="118"/>
      <c r="GV345" s="118"/>
      <c r="GW345" s="118"/>
      <c r="GX345" s="118"/>
      <c r="GY345" s="118"/>
      <c r="GZ345" s="118"/>
      <c r="HA345" s="118"/>
      <c r="HB345" s="118"/>
      <c r="HC345" s="118"/>
      <c r="HD345" s="118"/>
      <c r="HE345" s="118"/>
      <c r="HF345" s="118"/>
      <c r="HG345" s="118"/>
      <c r="HH345" s="118"/>
      <c r="HI345" s="118"/>
      <c r="HJ345" s="118"/>
      <c r="HK345" s="118"/>
      <c r="HL345" s="118"/>
      <c r="HM345" s="118"/>
      <c r="HN345" s="118"/>
      <c r="HO345" s="118"/>
      <c r="HP345" s="118"/>
      <c r="HQ345" s="118"/>
      <c r="HR345" s="118"/>
      <c r="HS345" s="118"/>
      <c r="HT345" s="118"/>
      <c r="HU345" s="118"/>
      <c r="HV345" s="118"/>
      <c r="HW345" s="118"/>
      <c r="HX345" s="118"/>
      <c r="HY345" s="118"/>
      <c r="HZ345" s="118"/>
      <c r="IA345" s="118"/>
      <c r="IB345" s="118"/>
      <c r="IC345" s="118"/>
      <c r="ID345" s="118"/>
      <c r="IE345" s="118"/>
      <c r="IF345" s="118"/>
      <c r="IG345" s="118"/>
      <c r="IH345" s="118"/>
      <c r="II345" s="118"/>
      <c r="IJ345" s="118"/>
      <c r="IK345" s="118"/>
      <c r="IL345" s="118"/>
      <c r="IM345" s="118"/>
      <c r="IN345" s="118"/>
      <c r="IO345" s="118"/>
      <c r="IP345" s="118"/>
      <c r="IQ345" s="118"/>
      <c r="IR345" s="118"/>
      <c r="IS345" s="118"/>
      <c r="IT345" s="118"/>
      <c r="IU345" s="118"/>
      <c r="IV345" s="118"/>
      <c r="IW345" s="118"/>
      <c r="IX345" s="118"/>
      <c r="IY345" s="118"/>
      <c r="IZ345" s="118"/>
      <c r="JA345" s="118"/>
      <c r="JB345" s="118"/>
      <c r="JC345" s="118"/>
      <c r="JD345" s="118"/>
      <c r="JE345" s="118"/>
      <c r="JF345" s="118"/>
      <c r="JG345" s="118"/>
      <c r="JH345" s="118"/>
      <c r="JI345" s="118"/>
      <c r="JJ345" s="118"/>
      <c r="JK345" s="118"/>
      <c r="JL345" s="118"/>
      <c r="JM345" s="118"/>
      <c r="JN345" s="118"/>
      <c r="JO345" s="118"/>
      <c r="JP345" s="118"/>
      <c r="JQ345" s="118"/>
      <c r="JR345" s="118"/>
      <c r="JS345" s="118"/>
      <c r="JT345" s="118"/>
      <c r="JU345" s="118"/>
      <c r="JV345" s="118"/>
      <c r="JW345" s="118"/>
      <c r="JX345" s="118"/>
      <c r="JY345" s="118"/>
      <c r="JZ345" s="118"/>
      <c r="KA345" s="118"/>
      <c r="KB345" s="118"/>
      <c r="KC345" s="118"/>
      <c r="KD345" s="118"/>
      <c r="KE345" s="118"/>
      <c r="KF345" s="118"/>
      <c r="KG345" s="118"/>
      <c r="KH345" s="118"/>
      <c r="KI345" s="118"/>
      <c r="KJ345" s="118"/>
      <c r="KK345" s="118"/>
      <c r="KL345" s="118"/>
      <c r="KM345" s="118"/>
      <c r="KN345" s="118"/>
      <c r="KO345" s="118"/>
      <c r="KP345" s="118"/>
      <c r="KQ345" s="118"/>
      <c r="KR345" s="118"/>
      <c r="KS345" s="118"/>
      <c r="KT345" s="118"/>
      <c r="KU345" s="118"/>
      <c r="KV345" s="118"/>
      <c r="KW345" s="118"/>
      <c r="KX345" s="118"/>
      <c r="KY345" s="118"/>
      <c r="KZ345" s="118"/>
      <c r="LA345" s="118"/>
      <c r="LB345" s="118"/>
      <c r="LC345" s="118"/>
      <c r="LD345" s="118"/>
      <c r="LE345" s="118"/>
      <c r="LF345" s="118"/>
      <c r="LG345" s="118"/>
      <c r="LH345" s="118"/>
      <c r="LI345" s="118"/>
      <c r="LJ345" s="118"/>
      <c r="LK345" s="118"/>
      <c r="LL345" s="118"/>
      <c r="LM345" s="118"/>
      <c r="LN345" s="118"/>
      <c r="LO345" s="118"/>
      <c r="LP345" s="118"/>
      <c r="LQ345" s="118"/>
      <c r="LR345" s="118"/>
      <c r="LS345" s="118"/>
      <c r="LT345" s="118"/>
      <c r="LU345" s="118"/>
      <c r="LV345" s="118"/>
      <c r="LW345" s="118"/>
      <c r="LX345" s="118"/>
      <c r="LY345" s="118"/>
      <c r="LZ345" s="118"/>
      <c r="MA345" s="118"/>
      <c r="MB345" s="118"/>
      <c r="MC345" s="118"/>
      <c r="MD345" s="118"/>
      <c r="ME345" s="118"/>
      <c r="MF345" s="118"/>
      <c r="MG345" s="118"/>
      <c r="MH345" s="118"/>
      <c r="MI345" s="118"/>
      <c r="MJ345" s="118"/>
      <c r="MK345" s="118"/>
      <c r="ML345" s="118"/>
      <c r="MM345" s="118"/>
      <c r="MN345" s="118"/>
      <c r="MO345" s="118"/>
      <c r="MP345" s="118"/>
      <c r="MQ345" s="118"/>
      <c r="MR345" s="118"/>
      <c r="MS345" s="118"/>
      <c r="MT345" s="118"/>
      <c r="MU345" s="118"/>
      <c r="MV345" s="118"/>
      <c r="MW345" s="118"/>
      <c r="MX345" s="118"/>
      <c r="MY345" s="118"/>
      <c r="MZ345" s="118"/>
      <c r="NA345" s="118"/>
      <c r="NB345" s="118"/>
      <c r="NC345" s="118"/>
      <c r="ND345" s="118"/>
      <c r="NE345" s="118"/>
      <c r="NF345" s="118"/>
      <c r="NG345" s="118"/>
      <c r="NH345" s="118"/>
      <c r="NI345" s="118"/>
      <c r="NJ345" s="118"/>
      <c r="NK345" s="118"/>
      <c r="NL345" s="118"/>
      <c r="NM345" s="118"/>
      <c r="NN345" s="118"/>
      <c r="NO345" s="118"/>
      <c r="NP345" s="118"/>
      <c r="NQ345" s="118"/>
      <c r="NR345" s="118"/>
      <c r="NS345" s="118"/>
      <c r="NT345" s="118"/>
      <c r="NU345" s="118"/>
      <c r="NV345" s="118"/>
      <c r="NW345" s="118"/>
      <c r="NX345" s="118"/>
      <c r="NY345" s="118"/>
      <c r="NZ345" s="118"/>
      <c r="OA345" s="118"/>
      <c r="OB345" s="118"/>
      <c r="OC345" s="118"/>
      <c r="OD345" s="118"/>
      <c r="OE345" s="118"/>
      <c r="OF345" s="118"/>
      <c r="OG345" s="118"/>
      <c r="OH345" s="118"/>
      <c r="OI345" s="118"/>
      <c r="OJ345" s="118"/>
      <c r="OK345" s="118"/>
      <c r="OL345" s="118"/>
      <c r="OM345" s="118"/>
      <c r="ON345" s="118"/>
      <c r="OO345" s="118"/>
      <c r="OP345" s="118"/>
      <c r="OQ345" s="118"/>
      <c r="OR345" s="118"/>
      <c r="OS345" s="118"/>
      <c r="OT345" s="118"/>
      <c r="OU345" s="118"/>
      <c r="OV345" s="118"/>
      <c r="OW345" s="118"/>
      <c r="OX345" s="118"/>
      <c r="OY345" s="118"/>
      <c r="OZ345" s="118"/>
      <c r="PA345" s="118"/>
      <c r="PB345" s="118"/>
      <c r="PC345" s="118"/>
      <c r="PD345" s="118"/>
      <c r="PE345" s="118"/>
      <c r="PF345" s="118"/>
      <c r="PG345" s="118"/>
      <c r="PH345" s="118"/>
      <c r="PI345" s="118"/>
      <c r="PJ345" s="118"/>
      <c r="PK345" s="118"/>
      <c r="PL345" s="118"/>
      <c r="PM345" s="118"/>
      <c r="PN345" s="118"/>
      <c r="PO345" s="118"/>
      <c r="PP345" s="118"/>
      <c r="PQ345" s="118"/>
      <c r="PR345" s="118"/>
      <c r="PS345" s="118"/>
      <c r="PT345" s="118"/>
      <c r="PU345" s="118"/>
      <c r="PV345" s="118"/>
      <c r="PW345" s="118"/>
      <c r="PX345" s="118"/>
      <c r="PY345" s="118"/>
      <c r="PZ345" s="118"/>
      <c r="QA345" s="118"/>
      <c r="QB345" s="118"/>
      <c r="QC345" s="118"/>
      <c r="QD345" s="118"/>
      <c r="QE345" s="118"/>
      <c r="QF345" s="118"/>
      <c r="QG345" s="118"/>
      <c r="QH345" s="118"/>
      <c r="QI345" s="118"/>
      <c r="QJ345" s="118"/>
      <c r="QK345" s="118"/>
      <c r="QL345" s="118"/>
      <c r="QM345" s="118"/>
      <c r="QN345" s="118"/>
      <c r="QO345" s="118"/>
      <c r="QP345" s="118"/>
      <c r="QQ345" s="118"/>
      <c r="QR345" s="118"/>
      <c r="QS345" s="118"/>
      <c r="QT345" s="118"/>
      <c r="QU345" s="118"/>
      <c r="QV345" s="118"/>
      <c r="QW345" s="118"/>
      <c r="QX345" s="118"/>
      <c r="QY345" s="118"/>
      <c r="QZ345" s="118"/>
      <c r="RA345" s="118"/>
      <c r="RB345" s="118"/>
      <c r="RC345" s="118"/>
      <c r="RD345" s="118"/>
      <c r="RE345" s="118"/>
      <c r="RF345" s="118"/>
      <c r="RG345" s="118"/>
      <c r="RH345" s="118"/>
      <c r="RI345" s="118"/>
      <c r="RJ345" s="118"/>
      <c r="RK345" s="118"/>
      <c r="RL345" s="118"/>
      <c r="RM345" s="118"/>
      <c r="RN345" s="118"/>
      <c r="RO345" s="118"/>
      <c r="RP345" s="118"/>
      <c r="RQ345" s="118"/>
      <c r="RR345" s="118"/>
      <c r="RS345" s="118"/>
      <c r="RT345" s="118"/>
      <c r="RU345" s="118"/>
      <c r="RV345" s="118"/>
      <c r="RW345" s="118"/>
      <c r="RX345" s="118"/>
      <c r="RY345" s="118"/>
      <c r="RZ345" s="118"/>
      <c r="SA345" s="118"/>
      <c r="SB345" s="118"/>
      <c r="SC345" s="118"/>
      <c r="SD345" s="118"/>
      <c r="SE345" s="118"/>
      <c r="SF345" s="118"/>
      <c r="SG345" s="118"/>
      <c r="SH345" s="118"/>
      <c r="SI345" s="118"/>
      <c r="SJ345" s="118"/>
      <c r="SK345" s="118"/>
      <c r="SL345" s="118"/>
      <c r="SM345" s="118"/>
      <c r="SN345" s="118"/>
      <c r="SO345" s="118"/>
      <c r="SP345" s="118"/>
      <c r="SQ345" s="118"/>
      <c r="SR345" s="118"/>
      <c r="SS345" s="118"/>
      <c r="ST345" s="118"/>
      <c r="SU345" s="118"/>
      <c r="SV345" s="118"/>
      <c r="SW345" s="118"/>
      <c r="SX345" s="118"/>
      <c r="SY345" s="118"/>
      <c r="SZ345" s="118"/>
      <c r="TA345" s="118"/>
      <c r="TB345" s="118"/>
      <c r="TC345" s="118"/>
      <c r="TD345" s="118"/>
      <c r="TE345" s="118"/>
      <c r="TF345" s="118"/>
      <c r="TG345" s="118"/>
      <c r="TH345" s="118"/>
      <c r="TI345" s="118"/>
      <c r="TJ345" s="118"/>
      <c r="TK345" s="118"/>
      <c r="TL345" s="118"/>
      <c r="TM345" s="118"/>
      <c r="TN345" s="118"/>
      <c r="TO345" s="118"/>
      <c r="TP345" s="118"/>
      <c r="TQ345" s="118"/>
      <c r="TR345" s="118"/>
      <c r="TS345" s="118"/>
      <c r="TT345" s="118"/>
      <c r="TU345" s="118"/>
      <c r="TV345" s="118"/>
      <c r="TW345" s="118"/>
      <c r="TX345" s="118"/>
      <c r="TY345" s="118"/>
      <c r="TZ345" s="118"/>
      <c r="UA345" s="118"/>
      <c r="UB345" s="118"/>
      <c r="UC345" s="118"/>
      <c r="UD345" s="118"/>
      <c r="UE345" s="118"/>
      <c r="UF345" s="118"/>
      <c r="UG345" s="118"/>
      <c r="UH345" s="118"/>
      <c r="UI345" s="118"/>
      <c r="UJ345" s="118"/>
      <c r="UK345" s="118"/>
      <c r="UL345" s="118"/>
      <c r="UM345" s="118"/>
      <c r="UN345" s="118"/>
      <c r="UO345" s="118"/>
      <c r="UP345" s="118"/>
      <c r="UQ345" s="118"/>
      <c r="UR345" s="118"/>
      <c r="US345" s="118"/>
      <c r="UT345" s="118"/>
      <c r="UU345" s="118"/>
      <c r="UV345" s="118"/>
      <c r="UW345" s="118"/>
      <c r="UX345" s="118"/>
      <c r="UY345" s="118"/>
      <c r="UZ345" s="118"/>
      <c r="VA345" s="118"/>
      <c r="VB345" s="118"/>
      <c r="VC345" s="118"/>
      <c r="VD345" s="118"/>
      <c r="VE345" s="118"/>
      <c r="VF345" s="118"/>
      <c r="VG345" s="118"/>
      <c r="VH345" s="118"/>
      <c r="VI345" s="118"/>
      <c r="VJ345" s="118"/>
      <c r="VK345" s="118"/>
      <c r="VL345" s="118"/>
      <c r="VM345" s="118"/>
      <c r="VN345" s="118"/>
      <c r="VO345" s="118"/>
      <c r="VP345" s="118"/>
      <c r="VQ345" s="118"/>
      <c r="VR345" s="118"/>
      <c r="VS345" s="118"/>
      <c r="VT345" s="118"/>
      <c r="VU345" s="118"/>
      <c r="VV345" s="118"/>
      <c r="VW345" s="118"/>
      <c r="VX345" s="118"/>
      <c r="VY345" s="118"/>
      <c r="VZ345" s="118"/>
      <c r="WA345" s="118"/>
      <c r="WB345" s="118"/>
      <c r="WC345" s="118"/>
      <c r="WD345" s="118"/>
      <c r="WE345" s="118"/>
      <c r="WF345" s="118"/>
      <c r="WG345" s="118"/>
      <c r="WH345" s="118"/>
      <c r="WI345" s="118"/>
      <c r="WJ345" s="118"/>
      <c r="WK345" s="118"/>
      <c r="WL345" s="118"/>
      <c r="WM345" s="118"/>
      <c r="WN345" s="118"/>
      <c r="WO345" s="118"/>
      <c r="WP345" s="118"/>
      <c r="WQ345" s="118"/>
      <c r="WR345" s="118"/>
      <c r="WS345" s="118"/>
      <c r="WT345" s="118"/>
      <c r="WU345" s="118"/>
      <c r="WV345" s="118"/>
      <c r="WW345" s="118"/>
      <c r="WX345" s="118"/>
      <c r="WY345" s="118"/>
      <c r="WZ345" s="118"/>
      <c r="XA345" s="118"/>
      <c r="XB345" s="118"/>
      <c r="XC345" s="118"/>
      <c r="XD345" s="118"/>
      <c r="XE345" s="118"/>
      <c r="XF345" s="118"/>
      <c r="XG345" s="118"/>
      <c r="XH345" s="118"/>
      <c r="XI345" s="118"/>
      <c r="XJ345" s="118"/>
      <c r="XK345" s="118"/>
      <c r="XL345" s="118"/>
      <c r="XM345" s="118"/>
      <c r="XN345" s="118"/>
      <c r="XO345" s="118"/>
      <c r="XP345" s="118"/>
      <c r="XQ345" s="118"/>
      <c r="XR345" s="118"/>
      <c r="XS345" s="118"/>
      <c r="XT345" s="118"/>
      <c r="XU345" s="118"/>
      <c r="XV345" s="118"/>
      <c r="XW345" s="118"/>
      <c r="XX345" s="118"/>
      <c r="XY345" s="118"/>
      <c r="XZ345" s="118"/>
      <c r="YA345" s="118"/>
      <c r="YB345" s="118"/>
      <c r="YC345" s="118"/>
      <c r="YD345" s="118"/>
      <c r="YE345" s="118"/>
      <c r="YF345" s="118"/>
      <c r="YG345" s="118"/>
      <c r="YH345" s="118"/>
      <c r="YI345" s="118"/>
      <c r="YJ345" s="118"/>
      <c r="YK345" s="118"/>
      <c r="YL345" s="118"/>
      <c r="YM345" s="118"/>
      <c r="YN345" s="118"/>
      <c r="YO345" s="118"/>
      <c r="YP345" s="118"/>
      <c r="YQ345" s="118"/>
      <c r="YR345" s="118"/>
      <c r="YS345" s="118"/>
      <c r="YT345" s="118"/>
      <c r="YU345" s="118"/>
      <c r="YV345" s="118"/>
      <c r="YW345" s="118"/>
      <c r="YX345" s="118"/>
      <c r="YY345" s="118"/>
      <c r="YZ345" s="118"/>
      <c r="ZA345" s="118"/>
      <c r="ZB345" s="118"/>
      <c r="ZC345" s="118"/>
      <c r="ZD345" s="118"/>
      <c r="ZE345" s="118"/>
      <c r="ZF345" s="118"/>
      <c r="ZG345" s="118"/>
      <c r="ZH345" s="118"/>
      <c r="ZI345" s="118"/>
      <c r="ZJ345" s="118"/>
      <c r="ZK345" s="118"/>
      <c r="ZL345" s="118"/>
      <c r="ZM345" s="118"/>
      <c r="ZN345" s="118"/>
      <c r="ZO345" s="118"/>
      <c r="ZP345" s="118"/>
      <c r="ZQ345" s="118"/>
      <c r="ZR345" s="118"/>
      <c r="ZS345" s="118"/>
      <c r="ZT345" s="118"/>
      <c r="ZU345" s="118"/>
      <c r="ZV345" s="118"/>
      <c r="ZW345" s="118"/>
      <c r="ZX345" s="118"/>
      <c r="ZY345" s="118"/>
      <c r="ZZ345" s="118"/>
      <c r="AAA345" s="118"/>
      <c r="AAB345" s="118"/>
      <c r="AAC345" s="118"/>
      <c r="AAD345" s="118"/>
      <c r="AAE345" s="118"/>
      <c r="AAF345" s="118"/>
      <c r="AAG345" s="118"/>
      <c r="AAH345" s="118"/>
      <c r="AAI345" s="118"/>
      <c r="AAJ345" s="118"/>
      <c r="AAK345" s="118"/>
      <c r="AAL345" s="118"/>
      <c r="AAM345" s="118"/>
      <c r="AAN345" s="118"/>
      <c r="AAO345" s="118"/>
      <c r="AAP345" s="118"/>
      <c r="AAQ345" s="118"/>
      <c r="AAR345" s="118"/>
      <c r="AAS345" s="118"/>
      <c r="AAT345" s="118"/>
      <c r="AAU345" s="118"/>
      <c r="AAV345" s="118"/>
      <c r="AAW345" s="118"/>
      <c r="AAX345" s="118"/>
      <c r="AAY345" s="118"/>
      <c r="AAZ345" s="118"/>
      <c r="ABA345" s="118"/>
      <c r="ABB345" s="118"/>
      <c r="ABC345" s="118"/>
      <c r="ABD345" s="118"/>
      <c r="ABE345" s="118"/>
      <c r="ABF345" s="118"/>
      <c r="ABG345" s="118"/>
      <c r="ABH345" s="118"/>
      <c r="ABI345" s="118"/>
      <c r="ABJ345" s="118"/>
      <c r="ABK345" s="118"/>
      <c r="ABL345" s="118"/>
      <c r="ABM345" s="118"/>
      <c r="ABN345" s="118"/>
      <c r="ABO345" s="118"/>
      <c r="ABP345" s="118"/>
      <c r="ABQ345" s="118"/>
      <c r="ABR345" s="118"/>
      <c r="ABS345" s="118"/>
      <c r="ABT345" s="118"/>
      <c r="ABU345" s="118"/>
      <c r="ABV345" s="118"/>
      <c r="ABW345" s="118"/>
      <c r="ABX345" s="118"/>
      <c r="ABY345" s="118"/>
      <c r="ABZ345" s="118"/>
      <c r="ACA345" s="118"/>
      <c r="ACB345" s="118"/>
      <c r="ACC345" s="118"/>
      <c r="ACD345" s="118"/>
      <c r="ACE345" s="118"/>
      <c r="ACF345" s="118"/>
      <c r="ACG345" s="118"/>
      <c r="ACH345" s="118"/>
      <c r="ACI345" s="118"/>
      <c r="ACJ345" s="118"/>
      <c r="ACK345" s="118"/>
      <c r="ACL345" s="118"/>
      <c r="ACM345" s="118"/>
      <c r="ACN345" s="118"/>
      <c r="ACO345" s="118"/>
      <c r="ACP345" s="118"/>
      <c r="ACQ345" s="118"/>
      <c r="ACR345" s="118"/>
      <c r="ACS345" s="118"/>
      <c r="ACT345" s="118"/>
      <c r="ACU345" s="118"/>
      <c r="ACV345" s="118"/>
      <c r="ACW345" s="118"/>
      <c r="ACX345" s="118"/>
      <c r="ACY345" s="118"/>
      <c r="ACZ345" s="118"/>
      <c r="ADA345" s="118"/>
      <c r="ADB345" s="118"/>
      <c r="ADC345" s="118"/>
      <c r="ADD345" s="118"/>
      <c r="ADE345" s="118"/>
      <c r="ADF345" s="118"/>
      <c r="ADG345" s="118"/>
      <c r="ADH345" s="118"/>
      <c r="ADI345" s="118"/>
      <c r="ADJ345" s="118"/>
      <c r="ADK345" s="118"/>
      <c r="ADL345" s="118"/>
      <c r="ADM345" s="118"/>
      <c r="ADN345" s="118"/>
      <c r="ADO345" s="118"/>
      <c r="ADP345" s="118"/>
      <c r="ADQ345" s="118"/>
      <c r="ADR345" s="118"/>
      <c r="ADS345" s="118"/>
      <c r="ADT345" s="118"/>
      <c r="ADU345" s="118"/>
      <c r="ADV345" s="118"/>
      <c r="ADW345" s="118"/>
      <c r="ADX345" s="118"/>
      <c r="ADY345" s="118"/>
      <c r="ADZ345" s="118"/>
      <c r="AEA345" s="118"/>
      <c r="AEB345" s="118"/>
      <c r="AEC345" s="118"/>
      <c r="AED345" s="118"/>
      <c r="AEE345" s="118"/>
      <c r="AEF345" s="118"/>
      <c r="AEG345" s="118"/>
      <c r="AEH345" s="118"/>
      <c r="AEI345" s="118"/>
      <c r="AEJ345" s="118"/>
      <c r="AEK345" s="118"/>
      <c r="AEL345" s="118"/>
      <c r="AEM345" s="118"/>
      <c r="AEN345" s="118"/>
      <c r="AEO345" s="118"/>
      <c r="AEP345" s="118"/>
      <c r="AEQ345" s="118"/>
      <c r="AER345" s="118"/>
      <c r="AES345" s="118"/>
      <c r="AET345" s="118"/>
      <c r="AEU345" s="118"/>
      <c r="AEV345" s="118"/>
      <c r="AEW345" s="118"/>
      <c r="AEX345" s="118"/>
      <c r="AEY345" s="118"/>
      <c r="AEZ345" s="118"/>
      <c r="AFA345" s="118"/>
      <c r="AFB345" s="118"/>
      <c r="AFC345" s="118"/>
      <c r="AFD345" s="118"/>
      <c r="AFE345" s="118"/>
      <c r="AFF345" s="118"/>
      <c r="AFG345" s="118"/>
      <c r="AFH345" s="118"/>
      <c r="AFI345" s="118"/>
      <c r="AFJ345" s="118"/>
      <c r="AFK345" s="118"/>
      <c r="AFL345" s="118"/>
      <c r="AFM345" s="118"/>
      <c r="AFN345" s="118"/>
      <c r="AFO345" s="118"/>
      <c r="AFP345" s="118"/>
      <c r="AFQ345" s="118"/>
      <c r="AFR345" s="118"/>
      <c r="AFS345" s="118"/>
      <c r="AFT345" s="118"/>
      <c r="AFU345" s="118"/>
      <c r="AFV345" s="118"/>
      <c r="AFW345" s="118"/>
      <c r="AFX345" s="118"/>
      <c r="AFY345" s="118"/>
      <c r="AFZ345" s="118"/>
      <c r="AGA345" s="118"/>
      <c r="AGB345" s="118"/>
      <c r="AGC345" s="118"/>
      <c r="AGD345" s="118"/>
      <c r="AGE345" s="118"/>
      <c r="AGF345" s="118"/>
      <c r="AGG345" s="118"/>
      <c r="AGH345" s="118"/>
      <c r="AGI345" s="118"/>
      <c r="AGJ345" s="118"/>
      <c r="AGK345" s="118"/>
      <c r="AGL345" s="118"/>
      <c r="AGM345" s="118"/>
      <c r="AGN345" s="118"/>
      <c r="AGO345" s="118"/>
      <c r="AGP345" s="118"/>
      <c r="AGQ345" s="118"/>
      <c r="AGR345" s="118"/>
      <c r="AGS345" s="118"/>
      <c r="AGT345" s="118"/>
      <c r="AGU345" s="118"/>
      <c r="AGV345" s="118"/>
      <c r="AGW345" s="118"/>
      <c r="AGX345" s="118"/>
      <c r="AGY345" s="118"/>
      <c r="AGZ345" s="118"/>
      <c r="AHA345" s="118"/>
      <c r="AHB345" s="118"/>
      <c r="AHC345" s="118"/>
      <c r="AHD345" s="118"/>
      <c r="AHE345" s="118"/>
      <c r="AHF345" s="118"/>
      <c r="AHG345" s="118"/>
      <c r="AHH345" s="118"/>
      <c r="AHI345" s="118"/>
      <c r="AHJ345" s="118"/>
      <c r="AHK345" s="118"/>
      <c r="AHL345" s="118"/>
      <c r="AHM345" s="118"/>
      <c r="AHN345" s="118"/>
      <c r="AHO345" s="118"/>
      <c r="AHP345" s="118"/>
      <c r="AHQ345" s="118"/>
      <c r="AHR345" s="118"/>
      <c r="AHS345" s="118"/>
      <c r="AHT345" s="118"/>
      <c r="AHU345" s="118"/>
      <c r="AHV345" s="118"/>
      <c r="AHW345" s="118"/>
      <c r="AHX345" s="118"/>
      <c r="AHY345" s="118"/>
      <c r="AHZ345" s="118"/>
      <c r="AIA345" s="118"/>
      <c r="AIB345" s="118"/>
      <c r="AIC345" s="118"/>
      <c r="AID345" s="118"/>
      <c r="AIE345" s="118"/>
      <c r="AIF345" s="118"/>
      <c r="AIG345" s="118"/>
      <c r="AIH345" s="118"/>
      <c r="AII345" s="118"/>
      <c r="AIJ345" s="118"/>
      <c r="AIK345" s="118"/>
      <c r="AIL345" s="118"/>
      <c r="AIM345" s="118"/>
      <c r="AIN345" s="118"/>
      <c r="AIO345" s="118"/>
      <c r="AIP345" s="118"/>
      <c r="AIQ345" s="118"/>
      <c r="AIR345" s="118"/>
      <c r="AIS345" s="118"/>
      <c r="AIT345" s="118"/>
      <c r="AIU345" s="118"/>
      <c r="AIV345" s="118"/>
      <c r="AIW345" s="118"/>
      <c r="AIX345" s="118"/>
      <c r="AIY345" s="118"/>
      <c r="AIZ345" s="118"/>
      <c r="AJA345" s="118"/>
      <c r="AJB345" s="118"/>
      <c r="AJC345" s="118"/>
      <c r="AJD345" s="118"/>
      <c r="AJE345" s="118"/>
      <c r="AJF345" s="118"/>
      <c r="AJG345" s="118"/>
      <c r="AJH345" s="118"/>
      <c r="AJI345" s="118"/>
      <c r="AJJ345" s="118"/>
      <c r="AJK345" s="118"/>
      <c r="AJL345" s="118"/>
      <c r="AJM345" s="118"/>
      <c r="AJN345" s="118"/>
      <c r="AJO345" s="118"/>
      <c r="AJP345" s="118"/>
      <c r="AJQ345" s="118"/>
      <c r="AJR345" s="118"/>
      <c r="AJS345" s="118"/>
      <c r="AJT345" s="118"/>
      <c r="AJU345" s="118"/>
      <c r="AJV345" s="118"/>
      <c r="AJW345" s="118"/>
      <c r="AJX345" s="118"/>
      <c r="AJY345" s="118"/>
      <c r="AJZ345" s="118"/>
      <c r="AKA345" s="118"/>
      <c r="AKB345" s="118"/>
      <c r="AKC345" s="118"/>
      <c r="AKD345" s="118"/>
      <c r="AKE345" s="118"/>
      <c r="AKF345" s="118"/>
      <c r="AKG345" s="118"/>
      <c r="AKH345" s="118"/>
      <c r="AKI345" s="118"/>
      <c r="AKJ345" s="118"/>
      <c r="AKK345" s="118"/>
      <c r="AKL345" s="118"/>
      <c r="AKM345" s="118"/>
      <c r="AKN345" s="118"/>
      <c r="AKO345" s="118"/>
      <c r="AKP345" s="118"/>
      <c r="AKQ345" s="118"/>
      <c r="AKR345" s="118"/>
      <c r="AKS345" s="118"/>
      <c r="AKT345" s="118"/>
      <c r="AKU345" s="118"/>
      <c r="AKV345" s="118"/>
      <c r="AKW345" s="118"/>
      <c r="AKX345" s="118"/>
      <c r="AKY345" s="118"/>
      <c r="AKZ345" s="118"/>
      <c r="ALA345" s="118"/>
      <c r="ALB345" s="118"/>
      <c r="ALC345" s="118"/>
      <c r="ALD345" s="118"/>
      <c r="ALE345" s="118"/>
      <c r="ALF345" s="118"/>
      <c r="ALG345" s="118"/>
      <c r="ALH345" s="118"/>
      <c r="ALI345" s="118"/>
      <c r="ALJ345" s="118"/>
      <c r="ALK345" s="118"/>
      <c r="ALL345" s="118"/>
      <c r="ALM345" s="118"/>
      <c r="ALN345" s="118"/>
      <c r="ALO345" s="118"/>
      <c r="ALP345" s="118"/>
      <c r="ALQ345" s="118"/>
      <c r="ALR345" s="118"/>
      <c r="ALS345" s="118"/>
      <c r="ALT345" s="118"/>
      <c r="ALU345" s="118"/>
      <c r="ALV345" s="118"/>
      <c r="ALW345" s="118"/>
      <c r="ALX345" s="118"/>
      <c r="ALY345" s="118"/>
      <c r="ALZ345" s="118"/>
      <c r="AMA345" s="118"/>
      <c r="AMB345" s="118"/>
      <c r="AMC345" s="118"/>
      <c r="AMD345" s="118"/>
      <c r="AME345" s="118"/>
      <c r="AMF345" s="118"/>
      <c r="AMG345" s="118"/>
      <c r="AMH345" s="118"/>
    </row>
    <row r="346" spans="1:1022" x14ac:dyDescent="0.25">
      <c r="A346" s="259" t="s">
        <v>749</v>
      </c>
      <c r="B346" s="163">
        <v>345</v>
      </c>
      <c r="C346" s="162" t="s">
        <v>24994</v>
      </c>
      <c r="D346" s="181" t="s">
        <v>750</v>
      </c>
      <c r="E346" s="445"/>
      <c r="F346" s="202">
        <v>3</v>
      </c>
      <c r="G346" s="173">
        <v>3</v>
      </c>
      <c r="H346" s="173">
        <v>2</v>
      </c>
      <c r="I346" s="321" t="s">
        <v>25905</v>
      </c>
      <c r="J346" s="354" t="s">
        <v>752</v>
      </c>
      <c r="K346" s="355">
        <v>1</v>
      </c>
      <c r="L346" s="355" t="s">
        <v>753</v>
      </c>
      <c r="M346" s="356"/>
      <c r="N346" s="356"/>
      <c r="O346" s="355">
        <v>3</v>
      </c>
      <c r="P346" s="356"/>
      <c r="Q346" s="356"/>
      <c r="R346" s="356"/>
      <c r="S346" s="356"/>
      <c r="T346" s="356"/>
      <c r="U346" s="351"/>
      <c r="V346" s="219">
        <f t="shared" si="207"/>
        <v>100</v>
      </c>
      <c r="W346" s="219">
        <f t="shared" si="185"/>
        <v>100</v>
      </c>
      <c r="X346" s="219">
        <f t="shared" si="184"/>
        <v>20</v>
      </c>
      <c r="Y346" s="219">
        <f t="shared" si="178"/>
        <v>100</v>
      </c>
      <c r="Z346" s="219">
        <f t="shared" si="204"/>
        <v>100</v>
      </c>
      <c r="AA346" s="220">
        <f t="shared" si="182"/>
        <v>100</v>
      </c>
      <c r="AB346" s="220">
        <f t="shared" si="181"/>
        <v>100</v>
      </c>
      <c r="AC346" s="220">
        <f t="shared" si="205"/>
        <v>100</v>
      </c>
      <c r="AD346" s="476">
        <v>1.5E-3</v>
      </c>
      <c r="AE346" s="416">
        <f t="shared" si="183"/>
        <v>100</v>
      </c>
      <c r="AF346" s="212">
        <f t="shared" ref="AF346:AF361" si="208">IF(OR(OR(EXACT(J346,"1A"),EXACT(J346,"1B"),EXACT(J346,"1C")),K346=1),1,IF(K346=2,10,100))</f>
        <v>1</v>
      </c>
      <c r="AG346" s="212">
        <f t="shared" ref="AG346:AG361" si="209">IF(OR(EXACT(J346,"1A"),EXACT(J346,"1B"),EXACT(J346,"1C")),1,IF(J346=2,10,100))</f>
        <v>1</v>
      </c>
      <c r="AH346" s="212">
        <f t="shared" ref="AH346:AH376" si="210">IF(OR(EXACT(J346,"1A"),EXACT(J346,"1B"),EXACT(J346,"1C"),K346=1),3,100)</f>
        <v>3</v>
      </c>
      <c r="AI346" s="212">
        <f t="shared" ref="AI346:AI376" si="211">IF(OR(EXACT(J346,"1A"),EXACT(J346,"1B"),EXACT(J346,"1C")),5,100)</f>
        <v>5</v>
      </c>
      <c r="AJ346" s="214" t="s">
        <v>25906</v>
      </c>
      <c r="AK346" s="296">
        <v>1</v>
      </c>
      <c r="AL346" s="191">
        <v>1</v>
      </c>
      <c r="AM346" s="214" t="s">
        <v>754</v>
      </c>
      <c r="AN346" s="185">
        <v>10</v>
      </c>
      <c r="AO346" s="185">
        <v>1</v>
      </c>
      <c r="AP346" s="118"/>
      <c r="AQ346" s="394" t="s">
        <v>25902</v>
      </c>
      <c r="AR346" s="118"/>
      <c r="AS346" s="118"/>
      <c r="AT346" s="118"/>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8"/>
      <c r="CI346" s="118"/>
      <c r="CJ346" s="118"/>
      <c r="CK346" s="118"/>
      <c r="CL346" s="118"/>
      <c r="CM346" s="118"/>
      <c r="CN346" s="118"/>
      <c r="CO346" s="118"/>
      <c r="CP346" s="118"/>
      <c r="CQ346" s="118"/>
      <c r="CR346" s="118"/>
      <c r="CS346" s="118"/>
      <c r="CT346" s="118"/>
      <c r="CU346" s="118"/>
      <c r="CV346" s="118"/>
      <c r="CW346" s="118"/>
      <c r="CX346" s="118"/>
      <c r="CY346" s="118"/>
      <c r="CZ346" s="118"/>
      <c r="DA346" s="118"/>
      <c r="DB346" s="118"/>
      <c r="DC346" s="118"/>
      <c r="DD346" s="118"/>
      <c r="DE346" s="118"/>
      <c r="DF346" s="118"/>
      <c r="DG346" s="118"/>
      <c r="DH346" s="118"/>
      <c r="DI346" s="118"/>
      <c r="DJ346" s="118"/>
      <c r="DK346" s="118"/>
      <c r="DL346" s="118"/>
      <c r="DM346" s="118"/>
      <c r="DN346" s="118"/>
      <c r="DO346" s="118"/>
      <c r="DP346" s="118"/>
      <c r="DQ346" s="118"/>
      <c r="DR346" s="118"/>
      <c r="DS346" s="118"/>
      <c r="DT346" s="118"/>
      <c r="DU346" s="118"/>
      <c r="DV346" s="118"/>
      <c r="DW346" s="118"/>
      <c r="DX346" s="118"/>
      <c r="DY346" s="118"/>
      <c r="DZ346" s="118"/>
      <c r="EA346" s="118"/>
      <c r="EB346" s="118"/>
      <c r="EC346" s="118"/>
      <c r="ED346" s="118"/>
      <c r="EE346" s="118"/>
      <c r="EF346" s="118"/>
      <c r="EG346" s="118"/>
      <c r="EH346" s="118"/>
      <c r="EI346" s="118"/>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118"/>
      <c r="GB346" s="118"/>
      <c r="GC346" s="118"/>
      <c r="GD346" s="118"/>
      <c r="GE346" s="118"/>
      <c r="GF346" s="118"/>
      <c r="GG346" s="118"/>
      <c r="GH346" s="118"/>
      <c r="GI346" s="118"/>
      <c r="GJ346" s="118"/>
      <c r="GK346" s="118"/>
      <c r="GL346" s="118"/>
      <c r="GM346" s="118"/>
      <c r="GN346" s="118"/>
      <c r="GO346" s="118"/>
      <c r="GP346" s="118"/>
      <c r="GQ346" s="118"/>
      <c r="GR346" s="118"/>
      <c r="GS346" s="118"/>
      <c r="GT346" s="118"/>
      <c r="GU346" s="118"/>
      <c r="GV346" s="118"/>
      <c r="GW346" s="118"/>
      <c r="GX346" s="118"/>
      <c r="GY346" s="118"/>
      <c r="GZ346" s="118"/>
      <c r="HA346" s="118"/>
      <c r="HB346" s="118"/>
      <c r="HC346" s="118"/>
      <c r="HD346" s="118"/>
      <c r="HE346" s="118"/>
      <c r="HF346" s="118"/>
      <c r="HG346" s="118"/>
      <c r="HH346" s="118"/>
      <c r="HI346" s="118"/>
      <c r="HJ346" s="118"/>
      <c r="HK346" s="118"/>
      <c r="HL346" s="118"/>
      <c r="HM346" s="118"/>
      <c r="HN346" s="118"/>
      <c r="HO346" s="118"/>
      <c r="HP346" s="118"/>
      <c r="HQ346" s="118"/>
      <c r="HR346" s="118"/>
      <c r="HS346" s="118"/>
      <c r="HT346" s="118"/>
      <c r="HU346" s="118"/>
      <c r="HV346" s="118"/>
      <c r="HW346" s="118"/>
      <c r="HX346" s="118"/>
      <c r="HY346" s="118"/>
      <c r="HZ346" s="118"/>
      <c r="IA346" s="118"/>
      <c r="IB346" s="118"/>
      <c r="IC346" s="118"/>
      <c r="ID346" s="118"/>
      <c r="IE346" s="118"/>
      <c r="IF346" s="118"/>
      <c r="IG346" s="118"/>
      <c r="IH346" s="118"/>
      <c r="II346" s="118"/>
      <c r="IJ346" s="118"/>
      <c r="IK346" s="118"/>
      <c r="IL346" s="118"/>
      <c r="IM346" s="118"/>
      <c r="IN346" s="118"/>
      <c r="IO346" s="118"/>
      <c r="IP346" s="118"/>
      <c r="IQ346" s="118"/>
      <c r="IR346" s="118"/>
      <c r="IS346" s="118"/>
      <c r="IT346" s="118"/>
      <c r="IU346" s="118"/>
      <c r="IV346" s="118"/>
      <c r="IW346" s="118"/>
      <c r="IX346" s="118"/>
      <c r="IY346" s="118"/>
      <c r="IZ346" s="118"/>
      <c r="JA346" s="118"/>
      <c r="JB346" s="118"/>
      <c r="JC346" s="118"/>
      <c r="JD346" s="118"/>
      <c r="JE346" s="118"/>
      <c r="JF346" s="118"/>
      <c r="JG346" s="118"/>
      <c r="JH346" s="118"/>
      <c r="JI346" s="118"/>
      <c r="JJ346" s="118"/>
      <c r="JK346" s="118"/>
      <c r="JL346" s="118"/>
      <c r="JM346" s="118"/>
      <c r="JN346" s="118"/>
      <c r="JO346" s="118"/>
      <c r="JP346" s="118"/>
      <c r="JQ346" s="118"/>
      <c r="JR346" s="118"/>
      <c r="JS346" s="118"/>
      <c r="JT346" s="118"/>
      <c r="JU346" s="118"/>
      <c r="JV346" s="118"/>
      <c r="JW346" s="118"/>
      <c r="JX346" s="118"/>
      <c r="JY346" s="118"/>
      <c r="JZ346" s="118"/>
      <c r="KA346" s="118"/>
      <c r="KB346" s="118"/>
      <c r="KC346" s="118"/>
      <c r="KD346" s="118"/>
      <c r="KE346" s="118"/>
      <c r="KF346" s="118"/>
      <c r="KG346" s="118"/>
      <c r="KH346" s="118"/>
      <c r="KI346" s="118"/>
      <c r="KJ346" s="118"/>
      <c r="KK346" s="118"/>
      <c r="KL346" s="118"/>
      <c r="KM346" s="118"/>
      <c r="KN346" s="118"/>
      <c r="KO346" s="118"/>
      <c r="KP346" s="118"/>
      <c r="KQ346" s="118"/>
      <c r="KR346" s="118"/>
      <c r="KS346" s="118"/>
      <c r="KT346" s="118"/>
      <c r="KU346" s="118"/>
      <c r="KV346" s="118"/>
      <c r="KW346" s="118"/>
      <c r="KX346" s="118"/>
      <c r="KY346" s="118"/>
      <c r="KZ346" s="118"/>
      <c r="LA346" s="118"/>
      <c r="LB346" s="118"/>
      <c r="LC346" s="118"/>
      <c r="LD346" s="118"/>
      <c r="LE346" s="118"/>
      <c r="LF346" s="118"/>
      <c r="LG346" s="118"/>
      <c r="LH346" s="118"/>
      <c r="LI346" s="118"/>
      <c r="LJ346" s="118"/>
      <c r="LK346" s="118"/>
      <c r="LL346" s="118"/>
      <c r="LM346" s="118"/>
      <c r="LN346" s="118"/>
      <c r="LO346" s="118"/>
      <c r="LP346" s="118"/>
      <c r="LQ346" s="118"/>
      <c r="LR346" s="118"/>
      <c r="LS346" s="118"/>
      <c r="LT346" s="118"/>
      <c r="LU346" s="118"/>
      <c r="LV346" s="118"/>
      <c r="LW346" s="118"/>
      <c r="LX346" s="118"/>
      <c r="LY346" s="118"/>
      <c r="LZ346" s="118"/>
      <c r="MA346" s="118"/>
      <c r="MB346" s="118"/>
      <c r="MC346" s="118"/>
      <c r="MD346" s="118"/>
      <c r="ME346" s="118"/>
      <c r="MF346" s="118"/>
      <c r="MG346" s="118"/>
      <c r="MH346" s="118"/>
      <c r="MI346" s="118"/>
      <c r="MJ346" s="118"/>
      <c r="MK346" s="118"/>
      <c r="ML346" s="118"/>
      <c r="MM346" s="118"/>
      <c r="MN346" s="118"/>
      <c r="MO346" s="118"/>
      <c r="MP346" s="118"/>
      <c r="MQ346" s="118"/>
      <c r="MR346" s="118"/>
      <c r="MS346" s="118"/>
      <c r="MT346" s="118"/>
      <c r="MU346" s="118"/>
      <c r="MV346" s="118"/>
      <c r="MW346" s="118"/>
      <c r="MX346" s="118"/>
      <c r="MY346" s="118"/>
      <c r="MZ346" s="118"/>
      <c r="NA346" s="118"/>
      <c r="NB346" s="118"/>
      <c r="NC346" s="118"/>
      <c r="ND346" s="118"/>
      <c r="NE346" s="118"/>
      <c r="NF346" s="118"/>
      <c r="NG346" s="118"/>
      <c r="NH346" s="118"/>
      <c r="NI346" s="118"/>
      <c r="NJ346" s="118"/>
      <c r="NK346" s="118"/>
      <c r="NL346" s="118"/>
      <c r="NM346" s="118"/>
      <c r="NN346" s="118"/>
      <c r="NO346" s="118"/>
      <c r="NP346" s="118"/>
      <c r="NQ346" s="118"/>
      <c r="NR346" s="118"/>
      <c r="NS346" s="118"/>
      <c r="NT346" s="118"/>
      <c r="NU346" s="118"/>
      <c r="NV346" s="118"/>
      <c r="NW346" s="118"/>
      <c r="NX346" s="118"/>
      <c r="NY346" s="118"/>
      <c r="NZ346" s="118"/>
      <c r="OA346" s="118"/>
      <c r="OB346" s="118"/>
      <c r="OC346" s="118"/>
      <c r="OD346" s="118"/>
      <c r="OE346" s="118"/>
      <c r="OF346" s="118"/>
      <c r="OG346" s="118"/>
      <c r="OH346" s="118"/>
      <c r="OI346" s="118"/>
      <c r="OJ346" s="118"/>
      <c r="OK346" s="118"/>
      <c r="OL346" s="118"/>
      <c r="OM346" s="118"/>
      <c r="ON346" s="118"/>
      <c r="OO346" s="118"/>
      <c r="OP346" s="118"/>
      <c r="OQ346" s="118"/>
      <c r="OR346" s="118"/>
      <c r="OS346" s="118"/>
      <c r="OT346" s="118"/>
      <c r="OU346" s="118"/>
      <c r="OV346" s="118"/>
      <c r="OW346" s="118"/>
      <c r="OX346" s="118"/>
      <c r="OY346" s="118"/>
      <c r="OZ346" s="118"/>
      <c r="PA346" s="118"/>
      <c r="PB346" s="118"/>
      <c r="PC346" s="118"/>
      <c r="PD346" s="118"/>
      <c r="PE346" s="118"/>
      <c r="PF346" s="118"/>
      <c r="PG346" s="118"/>
      <c r="PH346" s="118"/>
      <c r="PI346" s="118"/>
      <c r="PJ346" s="118"/>
      <c r="PK346" s="118"/>
      <c r="PL346" s="118"/>
      <c r="PM346" s="118"/>
      <c r="PN346" s="118"/>
      <c r="PO346" s="118"/>
      <c r="PP346" s="118"/>
      <c r="PQ346" s="118"/>
      <c r="PR346" s="118"/>
      <c r="PS346" s="118"/>
      <c r="PT346" s="118"/>
      <c r="PU346" s="118"/>
      <c r="PV346" s="118"/>
      <c r="PW346" s="118"/>
      <c r="PX346" s="118"/>
      <c r="PY346" s="118"/>
      <c r="PZ346" s="118"/>
      <c r="QA346" s="118"/>
      <c r="QB346" s="118"/>
      <c r="QC346" s="118"/>
      <c r="QD346" s="118"/>
      <c r="QE346" s="118"/>
      <c r="QF346" s="118"/>
      <c r="QG346" s="118"/>
      <c r="QH346" s="118"/>
      <c r="QI346" s="118"/>
      <c r="QJ346" s="118"/>
      <c r="QK346" s="118"/>
      <c r="QL346" s="118"/>
      <c r="QM346" s="118"/>
      <c r="QN346" s="118"/>
      <c r="QO346" s="118"/>
      <c r="QP346" s="118"/>
      <c r="QQ346" s="118"/>
      <c r="QR346" s="118"/>
      <c r="QS346" s="118"/>
      <c r="QT346" s="118"/>
      <c r="QU346" s="118"/>
      <c r="QV346" s="118"/>
      <c r="QW346" s="118"/>
      <c r="QX346" s="118"/>
      <c r="QY346" s="118"/>
      <c r="QZ346" s="118"/>
      <c r="RA346" s="118"/>
      <c r="RB346" s="118"/>
      <c r="RC346" s="118"/>
      <c r="RD346" s="118"/>
      <c r="RE346" s="118"/>
      <c r="RF346" s="118"/>
      <c r="RG346" s="118"/>
      <c r="RH346" s="118"/>
      <c r="RI346" s="118"/>
      <c r="RJ346" s="118"/>
      <c r="RK346" s="118"/>
      <c r="RL346" s="118"/>
      <c r="RM346" s="118"/>
      <c r="RN346" s="118"/>
      <c r="RO346" s="118"/>
      <c r="RP346" s="118"/>
      <c r="RQ346" s="118"/>
      <c r="RR346" s="118"/>
      <c r="RS346" s="118"/>
      <c r="RT346" s="118"/>
      <c r="RU346" s="118"/>
      <c r="RV346" s="118"/>
      <c r="RW346" s="118"/>
      <c r="RX346" s="118"/>
      <c r="RY346" s="118"/>
      <c r="RZ346" s="118"/>
      <c r="SA346" s="118"/>
      <c r="SB346" s="118"/>
      <c r="SC346" s="118"/>
      <c r="SD346" s="118"/>
      <c r="SE346" s="118"/>
      <c r="SF346" s="118"/>
      <c r="SG346" s="118"/>
      <c r="SH346" s="118"/>
      <c r="SI346" s="118"/>
      <c r="SJ346" s="118"/>
      <c r="SK346" s="118"/>
      <c r="SL346" s="118"/>
      <c r="SM346" s="118"/>
      <c r="SN346" s="118"/>
      <c r="SO346" s="118"/>
      <c r="SP346" s="118"/>
      <c r="SQ346" s="118"/>
      <c r="SR346" s="118"/>
      <c r="SS346" s="118"/>
      <c r="ST346" s="118"/>
      <c r="SU346" s="118"/>
      <c r="SV346" s="118"/>
      <c r="SW346" s="118"/>
      <c r="SX346" s="118"/>
      <c r="SY346" s="118"/>
      <c r="SZ346" s="118"/>
      <c r="TA346" s="118"/>
      <c r="TB346" s="118"/>
      <c r="TC346" s="118"/>
      <c r="TD346" s="118"/>
      <c r="TE346" s="118"/>
      <c r="TF346" s="118"/>
      <c r="TG346" s="118"/>
      <c r="TH346" s="118"/>
      <c r="TI346" s="118"/>
      <c r="TJ346" s="118"/>
      <c r="TK346" s="118"/>
      <c r="TL346" s="118"/>
      <c r="TM346" s="118"/>
      <c r="TN346" s="118"/>
      <c r="TO346" s="118"/>
      <c r="TP346" s="118"/>
      <c r="TQ346" s="118"/>
      <c r="TR346" s="118"/>
      <c r="TS346" s="118"/>
      <c r="TT346" s="118"/>
      <c r="TU346" s="118"/>
      <c r="TV346" s="118"/>
      <c r="TW346" s="118"/>
      <c r="TX346" s="118"/>
      <c r="TY346" s="118"/>
      <c r="TZ346" s="118"/>
      <c r="UA346" s="118"/>
      <c r="UB346" s="118"/>
      <c r="UC346" s="118"/>
      <c r="UD346" s="118"/>
      <c r="UE346" s="118"/>
      <c r="UF346" s="118"/>
      <c r="UG346" s="118"/>
      <c r="UH346" s="118"/>
      <c r="UI346" s="118"/>
      <c r="UJ346" s="118"/>
      <c r="UK346" s="118"/>
      <c r="UL346" s="118"/>
      <c r="UM346" s="118"/>
      <c r="UN346" s="118"/>
      <c r="UO346" s="118"/>
      <c r="UP346" s="118"/>
      <c r="UQ346" s="118"/>
      <c r="UR346" s="118"/>
      <c r="US346" s="118"/>
      <c r="UT346" s="118"/>
      <c r="UU346" s="118"/>
      <c r="UV346" s="118"/>
      <c r="UW346" s="118"/>
      <c r="UX346" s="118"/>
      <c r="UY346" s="118"/>
      <c r="UZ346" s="118"/>
      <c r="VA346" s="118"/>
      <c r="VB346" s="118"/>
      <c r="VC346" s="118"/>
      <c r="VD346" s="118"/>
      <c r="VE346" s="118"/>
      <c r="VF346" s="118"/>
      <c r="VG346" s="118"/>
      <c r="VH346" s="118"/>
      <c r="VI346" s="118"/>
      <c r="VJ346" s="118"/>
      <c r="VK346" s="118"/>
      <c r="VL346" s="118"/>
      <c r="VM346" s="118"/>
      <c r="VN346" s="118"/>
      <c r="VO346" s="118"/>
      <c r="VP346" s="118"/>
      <c r="VQ346" s="118"/>
      <c r="VR346" s="118"/>
      <c r="VS346" s="118"/>
      <c r="VT346" s="118"/>
      <c r="VU346" s="118"/>
      <c r="VV346" s="118"/>
      <c r="VW346" s="118"/>
      <c r="VX346" s="118"/>
      <c r="VY346" s="118"/>
      <c r="VZ346" s="118"/>
      <c r="WA346" s="118"/>
      <c r="WB346" s="118"/>
      <c r="WC346" s="118"/>
      <c r="WD346" s="118"/>
      <c r="WE346" s="118"/>
      <c r="WF346" s="118"/>
      <c r="WG346" s="118"/>
      <c r="WH346" s="118"/>
      <c r="WI346" s="118"/>
      <c r="WJ346" s="118"/>
      <c r="WK346" s="118"/>
      <c r="WL346" s="118"/>
      <c r="WM346" s="118"/>
      <c r="WN346" s="118"/>
      <c r="WO346" s="118"/>
      <c r="WP346" s="118"/>
      <c r="WQ346" s="118"/>
      <c r="WR346" s="118"/>
      <c r="WS346" s="118"/>
      <c r="WT346" s="118"/>
      <c r="WU346" s="118"/>
      <c r="WV346" s="118"/>
      <c r="WW346" s="118"/>
      <c r="WX346" s="118"/>
      <c r="WY346" s="118"/>
      <c r="WZ346" s="118"/>
      <c r="XA346" s="118"/>
      <c r="XB346" s="118"/>
      <c r="XC346" s="118"/>
      <c r="XD346" s="118"/>
      <c r="XE346" s="118"/>
      <c r="XF346" s="118"/>
      <c r="XG346" s="118"/>
      <c r="XH346" s="118"/>
      <c r="XI346" s="118"/>
      <c r="XJ346" s="118"/>
      <c r="XK346" s="118"/>
      <c r="XL346" s="118"/>
      <c r="XM346" s="118"/>
      <c r="XN346" s="118"/>
      <c r="XO346" s="118"/>
      <c r="XP346" s="118"/>
      <c r="XQ346" s="118"/>
      <c r="XR346" s="118"/>
      <c r="XS346" s="118"/>
      <c r="XT346" s="118"/>
      <c r="XU346" s="118"/>
      <c r="XV346" s="118"/>
      <c r="XW346" s="118"/>
      <c r="XX346" s="118"/>
      <c r="XY346" s="118"/>
      <c r="XZ346" s="118"/>
      <c r="YA346" s="118"/>
      <c r="YB346" s="118"/>
      <c r="YC346" s="118"/>
      <c r="YD346" s="118"/>
      <c r="YE346" s="118"/>
      <c r="YF346" s="118"/>
      <c r="YG346" s="118"/>
      <c r="YH346" s="118"/>
      <c r="YI346" s="118"/>
      <c r="YJ346" s="118"/>
      <c r="YK346" s="118"/>
      <c r="YL346" s="118"/>
      <c r="YM346" s="118"/>
      <c r="YN346" s="118"/>
      <c r="YO346" s="118"/>
      <c r="YP346" s="118"/>
      <c r="YQ346" s="118"/>
      <c r="YR346" s="118"/>
      <c r="YS346" s="118"/>
      <c r="YT346" s="118"/>
      <c r="YU346" s="118"/>
      <c r="YV346" s="118"/>
      <c r="YW346" s="118"/>
      <c r="YX346" s="118"/>
      <c r="YY346" s="118"/>
      <c r="YZ346" s="118"/>
      <c r="ZA346" s="118"/>
      <c r="ZB346" s="118"/>
      <c r="ZC346" s="118"/>
      <c r="ZD346" s="118"/>
      <c r="ZE346" s="118"/>
      <c r="ZF346" s="118"/>
      <c r="ZG346" s="118"/>
      <c r="ZH346" s="118"/>
      <c r="ZI346" s="118"/>
      <c r="ZJ346" s="118"/>
      <c r="ZK346" s="118"/>
      <c r="ZL346" s="118"/>
      <c r="ZM346" s="118"/>
      <c r="ZN346" s="118"/>
      <c r="ZO346" s="118"/>
      <c r="ZP346" s="118"/>
      <c r="ZQ346" s="118"/>
      <c r="ZR346" s="118"/>
      <c r="ZS346" s="118"/>
      <c r="ZT346" s="118"/>
      <c r="ZU346" s="118"/>
      <c r="ZV346" s="118"/>
      <c r="ZW346" s="118"/>
      <c r="ZX346" s="118"/>
      <c r="ZY346" s="118"/>
      <c r="ZZ346" s="118"/>
      <c r="AAA346" s="118"/>
      <c r="AAB346" s="118"/>
      <c r="AAC346" s="118"/>
      <c r="AAD346" s="118"/>
      <c r="AAE346" s="118"/>
      <c r="AAF346" s="118"/>
      <c r="AAG346" s="118"/>
      <c r="AAH346" s="118"/>
      <c r="AAI346" s="118"/>
      <c r="AAJ346" s="118"/>
      <c r="AAK346" s="118"/>
      <c r="AAL346" s="118"/>
      <c r="AAM346" s="118"/>
      <c r="AAN346" s="118"/>
      <c r="AAO346" s="118"/>
      <c r="AAP346" s="118"/>
      <c r="AAQ346" s="118"/>
      <c r="AAR346" s="118"/>
      <c r="AAS346" s="118"/>
      <c r="AAT346" s="118"/>
      <c r="AAU346" s="118"/>
      <c r="AAV346" s="118"/>
      <c r="AAW346" s="118"/>
      <c r="AAX346" s="118"/>
      <c r="AAY346" s="118"/>
      <c r="AAZ346" s="118"/>
      <c r="ABA346" s="118"/>
      <c r="ABB346" s="118"/>
      <c r="ABC346" s="118"/>
      <c r="ABD346" s="118"/>
      <c r="ABE346" s="118"/>
      <c r="ABF346" s="118"/>
      <c r="ABG346" s="118"/>
      <c r="ABH346" s="118"/>
      <c r="ABI346" s="118"/>
      <c r="ABJ346" s="118"/>
      <c r="ABK346" s="118"/>
      <c r="ABL346" s="118"/>
      <c r="ABM346" s="118"/>
      <c r="ABN346" s="118"/>
      <c r="ABO346" s="118"/>
      <c r="ABP346" s="118"/>
      <c r="ABQ346" s="118"/>
      <c r="ABR346" s="118"/>
      <c r="ABS346" s="118"/>
      <c r="ABT346" s="118"/>
      <c r="ABU346" s="118"/>
      <c r="ABV346" s="118"/>
      <c r="ABW346" s="118"/>
      <c r="ABX346" s="118"/>
      <c r="ABY346" s="118"/>
      <c r="ABZ346" s="118"/>
      <c r="ACA346" s="118"/>
      <c r="ACB346" s="118"/>
      <c r="ACC346" s="118"/>
      <c r="ACD346" s="118"/>
      <c r="ACE346" s="118"/>
      <c r="ACF346" s="118"/>
      <c r="ACG346" s="118"/>
      <c r="ACH346" s="118"/>
      <c r="ACI346" s="118"/>
      <c r="ACJ346" s="118"/>
      <c r="ACK346" s="118"/>
      <c r="ACL346" s="118"/>
      <c r="ACM346" s="118"/>
      <c r="ACN346" s="118"/>
      <c r="ACO346" s="118"/>
      <c r="ACP346" s="118"/>
      <c r="ACQ346" s="118"/>
      <c r="ACR346" s="118"/>
      <c r="ACS346" s="118"/>
      <c r="ACT346" s="118"/>
      <c r="ACU346" s="118"/>
      <c r="ACV346" s="118"/>
      <c r="ACW346" s="118"/>
      <c r="ACX346" s="118"/>
      <c r="ACY346" s="118"/>
      <c r="ACZ346" s="118"/>
      <c r="ADA346" s="118"/>
      <c r="ADB346" s="118"/>
      <c r="ADC346" s="118"/>
      <c r="ADD346" s="118"/>
      <c r="ADE346" s="118"/>
      <c r="ADF346" s="118"/>
      <c r="ADG346" s="118"/>
      <c r="ADH346" s="118"/>
      <c r="ADI346" s="118"/>
      <c r="ADJ346" s="118"/>
      <c r="ADK346" s="118"/>
      <c r="ADL346" s="118"/>
      <c r="ADM346" s="118"/>
      <c r="ADN346" s="118"/>
      <c r="ADO346" s="118"/>
      <c r="ADP346" s="118"/>
      <c r="ADQ346" s="118"/>
      <c r="ADR346" s="118"/>
      <c r="ADS346" s="118"/>
      <c r="ADT346" s="118"/>
      <c r="ADU346" s="118"/>
      <c r="ADV346" s="118"/>
      <c r="ADW346" s="118"/>
      <c r="ADX346" s="118"/>
      <c r="ADY346" s="118"/>
      <c r="ADZ346" s="118"/>
      <c r="AEA346" s="118"/>
      <c r="AEB346" s="118"/>
      <c r="AEC346" s="118"/>
      <c r="AED346" s="118"/>
      <c r="AEE346" s="118"/>
      <c r="AEF346" s="118"/>
      <c r="AEG346" s="118"/>
      <c r="AEH346" s="118"/>
      <c r="AEI346" s="118"/>
      <c r="AEJ346" s="118"/>
      <c r="AEK346" s="118"/>
      <c r="AEL346" s="118"/>
      <c r="AEM346" s="118"/>
      <c r="AEN346" s="118"/>
      <c r="AEO346" s="118"/>
      <c r="AEP346" s="118"/>
      <c r="AEQ346" s="118"/>
      <c r="AER346" s="118"/>
      <c r="AES346" s="118"/>
      <c r="AET346" s="118"/>
      <c r="AEU346" s="118"/>
      <c r="AEV346" s="118"/>
      <c r="AEW346" s="118"/>
      <c r="AEX346" s="118"/>
      <c r="AEY346" s="118"/>
      <c r="AEZ346" s="118"/>
      <c r="AFA346" s="118"/>
      <c r="AFB346" s="118"/>
      <c r="AFC346" s="118"/>
      <c r="AFD346" s="118"/>
      <c r="AFE346" s="118"/>
      <c r="AFF346" s="118"/>
      <c r="AFG346" s="118"/>
      <c r="AFH346" s="118"/>
      <c r="AFI346" s="118"/>
      <c r="AFJ346" s="118"/>
      <c r="AFK346" s="118"/>
      <c r="AFL346" s="118"/>
      <c r="AFM346" s="118"/>
      <c r="AFN346" s="118"/>
      <c r="AFO346" s="118"/>
      <c r="AFP346" s="118"/>
      <c r="AFQ346" s="118"/>
      <c r="AFR346" s="118"/>
      <c r="AFS346" s="118"/>
      <c r="AFT346" s="118"/>
      <c r="AFU346" s="118"/>
      <c r="AFV346" s="118"/>
      <c r="AFW346" s="118"/>
      <c r="AFX346" s="118"/>
      <c r="AFY346" s="118"/>
      <c r="AFZ346" s="118"/>
      <c r="AGA346" s="118"/>
      <c r="AGB346" s="118"/>
      <c r="AGC346" s="118"/>
      <c r="AGD346" s="118"/>
      <c r="AGE346" s="118"/>
      <c r="AGF346" s="118"/>
      <c r="AGG346" s="118"/>
      <c r="AGH346" s="118"/>
      <c r="AGI346" s="118"/>
      <c r="AGJ346" s="118"/>
      <c r="AGK346" s="118"/>
      <c r="AGL346" s="118"/>
      <c r="AGM346" s="118"/>
      <c r="AGN346" s="118"/>
      <c r="AGO346" s="118"/>
      <c r="AGP346" s="118"/>
      <c r="AGQ346" s="118"/>
      <c r="AGR346" s="118"/>
      <c r="AGS346" s="118"/>
      <c r="AGT346" s="118"/>
      <c r="AGU346" s="118"/>
      <c r="AGV346" s="118"/>
      <c r="AGW346" s="118"/>
      <c r="AGX346" s="118"/>
      <c r="AGY346" s="118"/>
      <c r="AGZ346" s="118"/>
      <c r="AHA346" s="118"/>
      <c r="AHB346" s="118"/>
      <c r="AHC346" s="118"/>
      <c r="AHD346" s="118"/>
      <c r="AHE346" s="118"/>
      <c r="AHF346" s="118"/>
      <c r="AHG346" s="118"/>
      <c r="AHH346" s="118"/>
      <c r="AHI346" s="118"/>
      <c r="AHJ346" s="118"/>
      <c r="AHK346" s="118"/>
      <c r="AHL346" s="118"/>
      <c r="AHM346" s="118"/>
      <c r="AHN346" s="118"/>
      <c r="AHO346" s="118"/>
      <c r="AHP346" s="118"/>
      <c r="AHQ346" s="118"/>
      <c r="AHR346" s="118"/>
      <c r="AHS346" s="118"/>
      <c r="AHT346" s="118"/>
      <c r="AHU346" s="118"/>
      <c r="AHV346" s="118"/>
      <c r="AHW346" s="118"/>
      <c r="AHX346" s="118"/>
      <c r="AHY346" s="118"/>
      <c r="AHZ346" s="118"/>
      <c r="AIA346" s="118"/>
      <c r="AIB346" s="118"/>
      <c r="AIC346" s="118"/>
      <c r="AID346" s="118"/>
      <c r="AIE346" s="118"/>
      <c r="AIF346" s="118"/>
      <c r="AIG346" s="118"/>
      <c r="AIH346" s="118"/>
      <c r="AII346" s="118"/>
      <c r="AIJ346" s="118"/>
      <c r="AIK346" s="118"/>
      <c r="AIL346" s="118"/>
      <c r="AIM346" s="118"/>
      <c r="AIN346" s="118"/>
      <c r="AIO346" s="118"/>
      <c r="AIP346" s="118"/>
      <c r="AIQ346" s="118"/>
      <c r="AIR346" s="118"/>
      <c r="AIS346" s="118"/>
      <c r="AIT346" s="118"/>
      <c r="AIU346" s="118"/>
      <c r="AIV346" s="118"/>
      <c r="AIW346" s="118"/>
      <c r="AIX346" s="118"/>
      <c r="AIY346" s="118"/>
      <c r="AIZ346" s="118"/>
      <c r="AJA346" s="118"/>
      <c r="AJB346" s="118"/>
      <c r="AJC346" s="118"/>
      <c r="AJD346" s="118"/>
      <c r="AJE346" s="118"/>
      <c r="AJF346" s="118"/>
      <c r="AJG346" s="118"/>
      <c r="AJH346" s="118"/>
      <c r="AJI346" s="118"/>
      <c r="AJJ346" s="118"/>
      <c r="AJK346" s="118"/>
      <c r="AJL346" s="118"/>
      <c r="AJM346" s="118"/>
      <c r="AJN346" s="118"/>
      <c r="AJO346" s="118"/>
      <c r="AJP346" s="118"/>
      <c r="AJQ346" s="118"/>
      <c r="AJR346" s="118"/>
      <c r="AJS346" s="118"/>
      <c r="AJT346" s="118"/>
      <c r="AJU346" s="118"/>
      <c r="AJV346" s="118"/>
      <c r="AJW346" s="118"/>
      <c r="AJX346" s="118"/>
      <c r="AJY346" s="118"/>
      <c r="AJZ346" s="118"/>
      <c r="AKA346" s="118"/>
      <c r="AKB346" s="118"/>
      <c r="AKC346" s="118"/>
      <c r="AKD346" s="118"/>
      <c r="AKE346" s="118"/>
      <c r="AKF346" s="118"/>
      <c r="AKG346" s="118"/>
      <c r="AKH346" s="118"/>
      <c r="AKI346" s="118"/>
      <c r="AKJ346" s="118"/>
      <c r="AKK346" s="118"/>
      <c r="AKL346" s="118"/>
      <c r="AKM346" s="118"/>
      <c r="AKN346" s="118"/>
      <c r="AKO346" s="118"/>
      <c r="AKP346" s="118"/>
      <c r="AKQ346" s="118"/>
      <c r="AKR346" s="118"/>
      <c r="AKS346" s="118"/>
      <c r="AKT346" s="118"/>
      <c r="AKU346" s="118"/>
      <c r="AKV346" s="118"/>
      <c r="AKW346" s="118"/>
      <c r="AKX346" s="118"/>
      <c r="AKY346" s="118"/>
      <c r="AKZ346" s="118"/>
      <c r="ALA346" s="118"/>
      <c r="ALB346" s="118"/>
      <c r="ALC346" s="118"/>
      <c r="ALD346" s="118"/>
      <c r="ALE346" s="118"/>
      <c r="ALF346" s="118"/>
      <c r="ALG346" s="118"/>
      <c r="ALH346" s="118"/>
      <c r="ALI346" s="118"/>
      <c r="ALJ346" s="118"/>
      <c r="ALK346" s="118"/>
      <c r="ALL346" s="118"/>
      <c r="ALM346" s="118"/>
      <c r="ALN346" s="118"/>
      <c r="ALO346" s="118"/>
      <c r="ALP346" s="118"/>
      <c r="ALQ346" s="118"/>
      <c r="ALR346" s="118"/>
      <c r="ALS346" s="118"/>
      <c r="ALT346" s="118"/>
      <c r="ALU346" s="118"/>
      <c r="ALV346" s="118"/>
      <c r="ALW346" s="118"/>
      <c r="ALX346" s="118"/>
      <c r="ALY346" s="118"/>
      <c r="ALZ346" s="118"/>
      <c r="AMA346" s="118"/>
      <c r="AMB346" s="118"/>
      <c r="AMC346" s="118"/>
      <c r="AMD346" s="118"/>
      <c r="AME346" s="118"/>
      <c r="AMF346" s="118"/>
      <c r="AMG346" s="118"/>
      <c r="AMH346" s="118"/>
    </row>
    <row r="347" spans="1:1022" x14ac:dyDescent="0.25">
      <c r="A347" s="318" t="s">
        <v>13278</v>
      </c>
      <c r="B347" s="163">
        <v>346</v>
      </c>
      <c r="C347" s="162" t="s">
        <v>13276</v>
      </c>
      <c r="D347" s="181" t="s">
        <v>13277</v>
      </c>
      <c r="E347" s="445"/>
      <c r="F347" s="202"/>
      <c r="G347" s="173"/>
      <c r="H347" s="173"/>
      <c r="I347" s="321"/>
      <c r="J347" s="354" t="s">
        <v>752</v>
      </c>
      <c r="K347" s="355">
        <v>1</v>
      </c>
      <c r="L347" s="355">
        <v>1</v>
      </c>
      <c r="M347" s="356"/>
      <c r="N347" s="356"/>
      <c r="O347" s="355"/>
      <c r="P347" s="356"/>
      <c r="Q347" s="356"/>
      <c r="R347" s="356"/>
      <c r="S347" s="356"/>
      <c r="T347" s="356"/>
      <c r="U347" s="351"/>
      <c r="V347" s="219">
        <f t="shared" si="207"/>
        <v>100</v>
      </c>
      <c r="W347" s="219">
        <f t="shared" si="185"/>
        <v>100</v>
      </c>
      <c r="X347" s="219">
        <f t="shared" si="184"/>
        <v>100</v>
      </c>
      <c r="Y347" s="219">
        <f t="shared" si="178"/>
        <v>100</v>
      </c>
      <c r="Z347" s="219">
        <f t="shared" si="204"/>
        <v>100</v>
      </c>
      <c r="AA347" s="220">
        <f t="shared" si="182"/>
        <v>100</v>
      </c>
      <c r="AB347" s="220">
        <f t="shared" si="181"/>
        <v>100</v>
      </c>
      <c r="AC347" s="220">
        <f t="shared" si="205"/>
        <v>100</v>
      </c>
      <c r="AD347" s="416">
        <f>IF(L347=0,100,IF(L347=1,1,IF(L347="1B",1,IF(L347="1A",0.1,100))))</f>
        <v>1</v>
      </c>
      <c r="AE347" s="416">
        <f t="shared" si="183"/>
        <v>100</v>
      </c>
      <c r="AF347" s="212">
        <f t="shared" si="208"/>
        <v>1</v>
      </c>
      <c r="AG347" s="212">
        <f t="shared" si="209"/>
        <v>1</v>
      </c>
      <c r="AH347" s="212">
        <f t="shared" si="210"/>
        <v>3</v>
      </c>
      <c r="AI347" s="212">
        <f t="shared" si="211"/>
        <v>5</v>
      </c>
      <c r="AJ347" s="214"/>
      <c r="AK347" s="296">
        <v>1</v>
      </c>
      <c r="AL347" s="191">
        <v>1</v>
      </c>
      <c r="AM347" s="214"/>
      <c r="AN347" s="185">
        <v>1</v>
      </c>
      <c r="AO347" s="185">
        <v>10</v>
      </c>
      <c r="AP347" s="118"/>
      <c r="AQ347" s="167" t="s">
        <v>25242</v>
      </c>
      <c r="AR347" s="118"/>
      <c r="AS347" s="118"/>
      <c r="AT347" s="118"/>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8"/>
      <c r="CI347" s="118"/>
      <c r="CJ347" s="118"/>
      <c r="CK347" s="118"/>
      <c r="CL347" s="118"/>
      <c r="CM347" s="118"/>
      <c r="CN347" s="118"/>
      <c r="CO347" s="118"/>
      <c r="CP347" s="118"/>
      <c r="CQ347" s="118"/>
      <c r="CR347" s="118"/>
      <c r="CS347" s="118"/>
      <c r="CT347" s="118"/>
      <c r="CU347" s="118"/>
      <c r="CV347" s="118"/>
      <c r="CW347" s="118"/>
      <c r="CX347" s="118"/>
      <c r="CY347" s="118"/>
      <c r="CZ347" s="118"/>
      <c r="DA347" s="118"/>
      <c r="DB347" s="118"/>
      <c r="DC347" s="118"/>
      <c r="DD347" s="118"/>
      <c r="DE347" s="118"/>
      <c r="DF347" s="118"/>
      <c r="DG347" s="118"/>
      <c r="DH347" s="118"/>
      <c r="DI347" s="118"/>
      <c r="DJ347" s="118"/>
      <c r="DK347" s="118"/>
      <c r="DL347" s="118"/>
      <c r="DM347" s="118"/>
      <c r="DN347" s="118"/>
      <c r="DO347" s="118"/>
      <c r="DP347" s="118"/>
      <c r="DQ347" s="118"/>
      <c r="DR347" s="118"/>
      <c r="DS347" s="118"/>
      <c r="DT347" s="118"/>
      <c r="DU347" s="118"/>
      <c r="DV347" s="118"/>
      <c r="DW347" s="118"/>
      <c r="DX347" s="118"/>
      <c r="DY347" s="118"/>
      <c r="DZ347" s="118"/>
      <c r="EA347" s="118"/>
      <c r="EB347" s="118"/>
      <c r="EC347" s="118"/>
      <c r="ED347" s="118"/>
      <c r="EE347" s="118"/>
      <c r="EF347" s="118"/>
      <c r="EG347" s="118"/>
      <c r="EH347" s="118"/>
      <c r="EI347" s="118"/>
      <c r="EJ347" s="118"/>
      <c r="EK347" s="118"/>
      <c r="EL347" s="118"/>
      <c r="EM347" s="118"/>
      <c r="EN347" s="118"/>
      <c r="EO347" s="118"/>
      <c r="EP347" s="118"/>
      <c r="EQ347" s="118"/>
      <c r="ER347" s="118"/>
      <c r="ES347" s="118"/>
      <c r="ET347" s="118"/>
      <c r="EU347" s="118"/>
      <c r="EV347" s="118"/>
      <c r="EW347" s="118"/>
      <c r="EX347" s="118"/>
      <c r="EY347" s="118"/>
      <c r="EZ347" s="118"/>
      <c r="FA347" s="118"/>
      <c r="FB347" s="118"/>
      <c r="FC347" s="118"/>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118"/>
      <c r="GB347" s="118"/>
      <c r="GC347" s="118"/>
      <c r="GD347" s="118"/>
      <c r="GE347" s="118"/>
      <c r="GF347" s="118"/>
      <c r="GG347" s="118"/>
      <c r="GH347" s="118"/>
      <c r="GI347" s="118"/>
      <c r="GJ347" s="118"/>
      <c r="GK347" s="118"/>
      <c r="GL347" s="118"/>
      <c r="GM347" s="118"/>
      <c r="GN347" s="118"/>
      <c r="GO347" s="118"/>
      <c r="GP347" s="118"/>
      <c r="GQ347" s="118"/>
      <c r="GR347" s="118"/>
      <c r="GS347" s="118"/>
      <c r="GT347" s="118"/>
      <c r="GU347" s="118"/>
      <c r="GV347" s="118"/>
      <c r="GW347" s="118"/>
      <c r="GX347" s="118"/>
      <c r="GY347" s="118"/>
      <c r="GZ347" s="118"/>
      <c r="HA347" s="118"/>
      <c r="HB347" s="118"/>
      <c r="HC347" s="118"/>
      <c r="HD347" s="118"/>
      <c r="HE347" s="118"/>
      <c r="HF347" s="118"/>
      <c r="HG347" s="118"/>
      <c r="HH347" s="118"/>
      <c r="HI347" s="118"/>
      <c r="HJ347" s="118"/>
      <c r="HK347" s="118"/>
      <c r="HL347" s="118"/>
      <c r="HM347" s="118"/>
      <c r="HN347" s="118"/>
      <c r="HO347" s="118"/>
      <c r="HP347" s="118"/>
      <c r="HQ347" s="118"/>
      <c r="HR347" s="118"/>
      <c r="HS347" s="118"/>
      <c r="HT347" s="118"/>
      <c r="HU347" s="118"/>
      <c r="HV347" s="118"/>
      <c r="HW347" s="118"/>
      <c r="HX347" s="118"/>
      <c r="HY347" s="118"/>
      <c r="HZ347" s="118"/>
      <c r="IA347" s="118"/>
      <c r="IB347" s="118"/>
      <c r="IC347" s="118"/>
      <c r="ID347" s="118"/>
      <c r="IE347" s="118"/>
      <c r="IF347" s="118"/>
      <c r="IG347" s="118"/>
      <c r="IH347" s="118"/>
      <c r="II347" s="118"/>
      <c r="IJ347" s="118"/>
      <c r="IK347" s="118"/>
      <c r="IL347" s="118"/>
      <c r="IM347" s="118"/>
      <c r="IN347" s="118"/>
      <c r="IO347" s="118"/>
      <c r="IP347" s="118"/>
      <c r="IQ347" s="118"/>
      <c r="IR347" s="118"/>
      <c r="IS347" s="118"/>
      <c r="IT347" s="118"/>
      <c r="IU347" s="118"/>
      <c r="IV347" s="118"/>
      <c r="IW347" s="118"/>
      <c r="IX347" s="118"/>
      <c r="IY347" s="118"/>
      <c r="IZ347" s="118"/>
      <c r="JA347" s="118"/>
      <c r="JB347" s="118"/>
      <c r="JC347" s="118"/>
      <c r="JD347" s="118"/>
      <c r="JE347" s="118"/>
      <c r="JF347" s="118"/>
      <c r="JG347" s="118"/>
      <c r="JH347" s="118"/>
      <c r="JI347" s="118"/>
      <c r="JJ347" s="118"/>
      <c r="JK347" s="118"/>
      <c r="JL347" s="118"/>
      <c r="JM347" s="118"/>
      <c r="JN347" s="118"/>
      <c r="JO347" s="118"/>
      <c r="JP347" s="118"/>
      <c r="JQ347" s="118"/>
      <c r="JR347" s="118"/>
      <c r="JS347" s="118"/>
      <c r="JT347" s="118"/>
      <c r="JU347" s="118"/>
      <c r="JV347" s="118"/>
      <c r="JW347" s="118"/>
      <c r="JX347" s="118"/>
      <c r="JY347" s="118"/>
      <c r="JZ347" s="118"/>
      <c r="KA347" s="118"/>
      <c r="KB347" s="118"/>
      <c r="KC347" s="118"/>
      <c r="KD347" s="118"/>
      <c r="KE347" s="118"/>
      <c r="KF347" s="118"/>
      <c r="KG347" s="118"/>
      <c r="KH347" s="118"/>
      <c r="KI347" s="118"/>
      <c r="KJ347" s="118"/>
      <c r="KK347" s="118"/>
      <c r="KL347" s="118"/>
      <c r="KM347" s="118"/>
      <c r="KN347" s="118"/>
      <c r="KO347" s="118"/>
      <c r="KP347" s="118"/>
      <c r="KQ347" s="118"/>
      <c r="KR347" s="118"/>
      <c r="KS347" s="118"/>
      <c r="KT347" s="118"/>
      <c r="KU347" s="118"/>
      <c r="KV347" s="118"/>
      <c r="KW347" s="118"/>
      <c r="KX347" s="118"/>
      <c r="KY347" s="118"/>
      <c r="KZ347" s="118"/>
      <c r="LA347" s="118"/>
      <c r="LB347" s="118"/>
      <c r="LC347" s="118"/>
      <c r="LD347" s="118"/>
      <c r="LE347" s="118"/>
      <c r="LF347" s="118"/>
      <c r="LG347" s="118"/>
      <c r="LH347" s="118"/>
      <c r="LI347" s="118"/>
      <c r="LJ347" s="118"/>
      <c r="LK347" s="118"/>
      <c r="LL347" s="118"/>
      <c r="LM347" s="118"/>
      <c r="LN347" s="118"/>
      <c r="LO347" s="118"/>
      <c r="LP347" s="118"/>
      <c r="LQ347" s="118"/>
      <c r="LR347" s="118"/>
      <c r="LS347" s="118"/>
      <c r="LT347" s="118"/>
      <c r="LU347" s="118"/>
      <c r="LV347" s="118"/>
      <c r="LW347" s="118"/>
      <c r="LX347" s="118"/>
      <c r="LY347" s="118"/>
      <c r="LZ347" s="118"/>
      <c r="MA347" s="118"/>
      <c r="MB347" s="118"/>
      <c r="MC347" s="118"/>
      <c r="MD347" s="118"/>
      <c r="ME347" s="118"/>
      <c r="MF347" s="118"/>
      <c r="MG347" s="118"/>
      <c r="MH347" s="118"/>
      <c r="MI347" s="118"/>
      <c r="MJ347" s="118"/>
      <c r="MK347" s="118"/>
      <c r="ML347" s="118"/>
      <c r="MM347" s="118"/>
      <c r="MN347" s="118"/>
      <c r="MO347" s="118"/>
      <c r="MP347" s="118"/>
      <c r="MQ347" s="118"/>
      <c r="MR347" s="118"/>
      <c r="MS347" s="118"/>
      <c r="MT347" s="118"/>
      <c r="MU347" s="118"/>
      <c r="MV347" s="118"/>
      <c r="MW347" s="118"/>
      <c r="MX347" s="118"/>
      <c r="MY347" s="118"/>
      <c r="MZ347" s="118"/>
      <c r="NA347" s="118"/>
      <c r="NB347" s="118"/>
      <c r="NC347" s="118"/>
      <c r="ND347" s="118"/>
      <c r="NE347" s="118"/>
      <c r="NF347" s="118"/>
      <c r="NG347" s="118"/>
      <c r="NH347" s="118"/>
      <c r="NI347" s="118"/>
      <c r="NJ347" s="118"/>
      <c r="NK347" s="118"/>
      <c r="NL347" s="118"/>
      <c r="NM347" s="118"/>
      <c r="NN347" s="118"/>
      <c r="NO347" s="118"/>
      <c r="NP347" s="118"/>
      <c r="NQ347" s="118"/>
      <c r="NR347" s="118"/>
      <c r="NS347" s="118"/>
      <c r="NT347" s="118"/>
      <c r="NU347" s="118"/>
      <c r="NV347" s="118"/>
      <c r="NW347" s="118"/>
      <c r="NX347" s="118"/>
      <c r="NY347" s="118"/>
      <c r="NZ347" s="118"/>
      <c r="OA347" s="118"/>
      <c r="OB347" s="118"/>
      <c r="OC347" s="118"/>
      <c r="OD347" s="118"/>
      <c r="OE347" s="118"/>
      <c r="OF347" s="118"/>
      <c r="OG347" s="118"/>
      <c r="OH347" s="118"/>
      <c r="OI347" s="118"/>
      <c r="OJ347" s="118"/>
      <c r="OK347" s="118"/>
      <c r="OL347" s="118"/>
      <c r="OM347" s="118"/>
      <c r="ON347" s="118"/>
      <c r="OO347" s="118"/>
      <c r="OP347" s="118"/>
      <c r="OQ347" s="118"/>
      <c r="OR347" s="118"/>
      <c r="OS347" s="118"/>
      <c r="OT347" s="118"/>
      <c r="OU347" s="118"/>
      <c r="OV347" s="118"/>
      <c r="OW347" s="118"/>
      <c r="OX347" s="118"/>
      <c r="OY347" s="118"/>
      <c r="OZ347" s="118"/>
      <c r="PA347" s="118"/>
      <c r="PB347" s="118"/>
      <c r="PC347" s="118"/>
      <c r="PD347" s="118"/>
      <c r="PE347" s="118"/>
      <c r="PF347" s="118"/>
      <c r="PG347" s="118"/>
      <c r="PH347" s="118"/>
      <c r="PI347" s="118"/>
      <c r="PJ347" s="118"/>
      <c r="PK347" s="118"/>
      <c r="PL347" s="118"/>
      <c r="PM347" s="118"/>
      <c r="PN347" s="118"/>
      <c r="PO347" s="118"/>
      <c r="PP347" s="118"/>
      <c r="PQ347" s="118"/>
      <c r="PR347" s="118"/>
      <c r="PS347" s="118"/>
      <c r="PT347" s="118"/>
      <c r="PU347" s="118"/>
      <c r="PV347" s="118"/>
      <c r="PW347" s="118"/>
      <c r="PX347" s="118"/>
      <c r="PY347" s="118"/>
      <c r="PZ347" s="118"/>
      <c r="QA347" s="118"/>
      <c r="QB347" s="118"/>
      <c r="QC347" s="118"/>
      <c r="QD347" s="118"/>
      <c r="QE347" s="118"/>
      <c r="QF347" s="118"/>
      <c r="QG347" s="118"/>
      <c r="QH347" s="118"/>
      <c r="QI347" s="118"/>
      <c r="QJ347" s="118"/>
      <c r="QK347" s="118"/>
      <c r="QL347" s="118"/>
      <c r="QM347" s="118"/>
      <c r="QN347" s="118"/>
      <c r="QO347" s="118"/>
      <c r="QP347" s="118"/>
      <c r="QQ347" s="118"/>
      <c r="QR347" s="118"/>
      <c r="QS347" s="118"/>
      <c r="QT347" s="118"/>
      <c r="QU347" s="118"/>
      <c r="QV347" s="118"/>
      <c r="QW347" s="118"/>
      <c r="QX347" s="118"/>
      <c r="QY347" s="118"/>
      <c r="QZ347" s="118"/>
      <c r="RA347" s="118"/>
      <c r="RB347" s="118"/>
      <c r="RC347" s="118"/>
      <c r="RD347" s="118"/>
      <c r="RE347" s="118"/>
      <c r="RF347" s="118"/>
      <c r="RG347" s="118"/>
      <c r="RH347" s="118"/>
      <c r="RI347" s="118"/>
      <c r="RJ347" s="118"/>
      <c r="RK347" s="118"/>
      <c r="RL347" s="118"/>
      <c r="RM347" s="118"/>
      <c r="RN347" s="118"/>
      <c r="RO347" s="118"/>
      <c r="RP347" s="118"/>
      <c r="RQ347" s="118"/>
      <c r="RR347" s="118"/>
      <c r="RS347" s="118"/>
      <c r="RT347" s="118"/>
      <c r="RU347" s="118"/>
      <c r="RV347" s="118"/>
      <c r="RW347" s="118"/>
      <c r="RX347" s="118"/>
      <c r="RY347" s="118"/>
      <c r="RZ347" s="118"/>
      <c r="SA347" s="118"/>
      <c r="SB347" s="118"/>
      <c r="SC347" s="118"/>
      <c r="SD347" s="118"/>
      <c r="SE347" s="118"/>
      <c r="SF347" s="118"/>
      <c r="SG347" s="118"/>
      <c r="SH347" s="118"/>
      <c r="SI347" s="118"/>
      <c r="SJ347" s="118"/>
      <c r="SK347" s="118"/>
      <c r="SL347" s="118"/>
      <c r="SM347" s="118"/>
      <c r="SN347" s="118"/>
      <c r="SO347" s="118"/>
      <c r="SP347" s="118"/>
      <c r="SQ347" s="118"/>
      <c r="SR347" s="118"/>
      <c r="SS347" s="118"/>
      <c r="ST347" s="118"/>
      <c r="SU347" s="118"/>
      <c r="SV347" s="118"/>
      <c r="SW347" s="118"/>
      <c r="SX347" s="118"/>
      <c r="SY347" s="118"/>
      <c r="SZ347" s="118"/>
      <c r="TA347" s="118"/>
      <c r="TB347" s="118"/>
      <c r="TC347" s="118"/>
      <c r="TD347" s="118"/>
      <c r="TE347" s="118"/>
      <c r="TF347" s="118"/>
      <c r="TG347" s="118"/>
      <c r="TH347" s="118"/>
      <c r="TI347" s="118"/>
      <c r="TJ347" s="118"/>
      <c r="TK347" s="118"/>
      <c r="TL347" s="118"/>
      <c r="TM347" s="118"/>
      <c r="TN347" s="118"/>
      <c r="TO347" s="118"/>
      <c r="TP347" s="118"/>
      <c r="TQ347" s="118"/>
      <c r="TR347" s="118"/>
      <c r="TS347" s="118"/>
      <c r="TT347" s="118"/>
      <c r="TU347" s="118"/>
      <c r="TV347" s="118"/>
      <c r="TW347" s="118"/>
      <c r="TX347" s="118"/>
      <c r="TY347" s="118"/>
      <c r="TZ347" s="118"/>
      <c r="UA347" s="118"/>
      <c r="UB347" s="118"/>
      <c r="UC347" s="118"/>
      <c r="UD347" s="118"/>
      <c r="UE347" s="118"/>
      <c r="UF347" s="118"/>
      <c r="UG347" s="118"/>
      <c r="UH347" s="118"/>
      <c r="UI347" s="118"/>
      <c r="UJ347" s="118"/>
      <c r="UK347" s="118"/>
      <c r="UL347" s="118"/>
      <c r="UM347" s="118"/>
      <c r="UN347" s="118"/>
      <c r="UO347" s="118"/>
      <c r="UP347" s="118"/>
      <c r="UQ347" s="118"/>
      <c r="UR347" s="118"/>
      <c r="US347" s="118"/>
      <c r="UT347" s="118"/>
      <c r="UU347" s="118"/>
      <c r="UV347" s="118"/>
      <c r="UW347" s="118"/>
      <c r="UX347" s="118"/>
      <c r="UY347" s="118"/>
      <c r="UZ347" s="118"/>
      <c r="VA347" s="118"/>
      <c r="VB347" s="118"/>
      <c r="VC347" s="118"/>
      <c r="VD347" s="118"/>
      <c r="VE347" s="118"/>
      <c r="VF347" s="118"/>
      <c r="VG347" s="118"/>
      <c r="VH347" s="118"/>
      <c r="VI347" s="118"/>
      <c r="VJ347" s="118"/>
      <c r="VK347" s="118"/>
      <c r="VL347" s="118"/>
      <c r="VM347" s="118"/>
      <c r="VN347" s="118"/>
      <c r="VO347" s="118"/>
      <c r="VP347" s="118"/>
      <c r="VQ347" s="118"/>
      <c r="VR347" s="118"/>
      <c r="VS347" s="118"/>
      <c r="VT347" s="118"/>
      <c r="VU347" s="118"/>
      <c r="VV347" s="118"/>
      <c r="VW347" s="118"/>
      <c r="VX347" s="118"/>
      <c r="VY347" s="118"/>
      <c r="VZ347" s="118"/>
      <c r="WA347" s="118"/>
      <c r="WB347" s="118"/>
      <c r="WC347" s="118"/>
      <c r="WD347" s="118"/>
      <c r="WE347" s="118"/>
      <c r="WF347" s="118"/>
      <c r="WG347" s="118"/>
      <c r="WH347" s="118"/>
      <c r="WI347" s="118"/>
      <c r="WJ347" s="118"/>
      <c r="WK347" s="118"/>
      <c r="WL347" s="118"/>
      <c r="WM347" s="118"/>
      <c r="WN347" s="118"/>
      <c r="WO347" s="118"/>
      <c r="WP347" s="118"/>
      <c r="WQ347" s="118"/>
      <c r="WR347" s="118"/>
      <c r="WS347" s="118"/>
      <c r="WT347" s="118"/>
      <c r="WU347" s="118"/>
      <c r="WV347" s="118"/>
      <c r="WW347" s="118"/>
      <c r="WX347" s="118"/>
      <c r="WY347" s="118"/>
      <c r="WZ347" s="118"/>
      <c r="XA347" s="118"/>
      <c r="XB347" s="118"/>
      <c r="XC347" s="118"/>
      <c r="XD347" s="118"/>
      <c r="XE347" s="118"/>
      <c r="XF347" s="118"/>
      <c r="XG347" s="118"/>
      <c r="XH347" s="118"/>
      <c r="XI347" s="118"/>
      <c r="XJ347" s="118"/>
      <c r="XK347" s="118"/>
      <c r="XL347" s="118"/>
      <c r="XM347" s="118"/>
      <c r="XN347" s="118"/>
      <c r="XO347" s="118"/>
      <c r="XP347" s="118"/>
      <c r="XQ347" s="118"/>
      <c r="XR347" s="118"/>
      <c r="XS347" s="118"/>
      <c r="XT347" s="118"/>
      <c r="XU347" s="118"/>
      <c r="XV347" s="118"/>
      <c r="XW347" s="118"/>
      <c r="XX347" s="118"/>
      <c r="XY347" s="118"/>
      <c r="XZ347" s="118"/>
      <c r="YA347" s="118"/>
      <c r="YB347" s="118"/>
      <c r="YC347" s="118"/>
      <c r="YD347" s="118"/>
      <c r="YE347" s="118"/>
      <c r="YF347" s="118"/>
      <c r="YG347" s="118"/>
      <c r="YH347" s="118"/>
      <c r="YI347" s="118"/>
      <c r="YJ347" s="118"/>
      <c r="YK347" s="118"/>
      <c r="YL347" s="118"/>
      <c r="YM347" s="118"/>
      <c r="YN347" s="118"/>
      <c r="YO347" s="118"/>
      <c r="YP347" s="118"/>
      <c r="YQ347" s="118"/>
      <c r="YR347" s="118"/>
      <c r="YS347" s="118"/>
      <c r="YT347" s="118"/>
      <c r="YU347" s="118"/>
      <c r="YV347" s="118"/>
      <c r="YW347" s="118"/>
      <c r="YX347" s="118"/>
      <c r="YY347" s="118"/>
      <c r="YZ347" s="118"/>
      <c r="ZA347" s="118"/>
      <c r="ZB347" s="118"/>
      <c r="ZC347" s="118"/>
      <c r="ZD347" s="118"/>
      <c r="ZE347" s="118"/>
      <c r="ZF347" s="118"/>
      <c r="ZG347" s="118"/>
      <c r="ZH347" s="118"/>
      <c r="ZI347" s="118"/>
      <c r="ZJ347" s="118"/>
      <c r="ZK347" s="118"/>
      <c r="ZL347" s="118"/>
      <c r="ZM347" s="118"/>
      <c r="ZN347" s="118"/>
      <c r="ZO347" s="118"/>
      <c r="ZP347" s="118"/>
      <c r="ZQ347" s="118"/>
      <c r="ZR347" s="118"/>
      <c r="ZS347" s="118"/>
      <c r="ZT347" s="118"/>
      <c r="ZU347" s="118"/>
      <c r="ZV347" s="118"/>
      <c r="ZW347" s="118"/>
      <c r="ZX347" s="118"/>
      <c r="ZY347" s="118"/>
      <c r="ZZ347" s="118"/>
      <c r="AAA347" s="118"/>
      <c r="AAB347" s="118"/>
      <c r="AAC347" s="118"/>
      <c r="AAD347" s="118"/>
      <c r="AAE347" s="118"/>
      <c r="AAF347" s="118"/>
      <c r="AAG347" s="118"/>
      <c r="AAH347" s="118"/>
      <c r="AAI347" s="118"/>
      <c r="AAJ347" s="118"/>
      <c r="AAK347" s="118"/>
      <c r="AAL347" s="118"/>
      <c r="AAM347" s="118"/>
      <c r="AAN347" s="118"/>
      <c r="AAO347" s="118"/>
      <c r="AAP347" s="118"/>
      <c r="AAQ347" s="118"/>
      <c r="AAR347" s="118"/>
      <c r="AAS347" s="118"/>
      <c r="AAT347" s="118"/>
      <c r="AAU347" s="118"/>
      <c r="AAV347" s="118"/>
      <c r="AAW347" s="118"/>
      <c r="AAX347" s="118"/>
      <c r="AAY347" s="118"/>
      <c r="AAZ347" s="118"/>
      <c r="ABA347" s="118"/>
      <c r="ABB347" s="118"/>
      <c r="ABC347" s="118"/>
      <c r="ABD347" s="118"/>
      <c r="ABE347" s="118"/>
      <c r="ABF347" s="118"/>
      <c r="ABG347" s="118"/>
      <c r="ABH347" s="118"/>
      <c r="ABI347" s="118"/>
      <c r="ABJ347" s="118"/>
      <c r="ABK347" s="118"/>
      <c r="ABL347" s="118"/>
      <c r="ABM347" s="118"/>
      <c r="ABN347" s="118"/>
      <c r="ABO347" s="118"/>
      <c r="ABP347" s="118"/>
      <c r="ABQ347" s="118"/>
      <c r="ABR347" s="118"/>
      <c r="ABS347" s="118"/>
      <c r="ABT347" s="118"/>
      <c r="ABU347" s="118"/>
      <c r="ABV347" s="118"/>
      <c r="ABW347" s="118"/>
      <c r="ABX347" s="118"/>
      <c r="ABY347" s="118"/>
      <c r="ABZ347" s="118"/>
      <c r="ACA347" s="118"/>
      <c r="ACB347" s="118"/>
      <c r="ACC347" s="118"/>
      <c r="ACD347" s="118"/>
      <c r="ACE347" s="118"/>
      <c r="ACF347" s="118"/>
      <c r="ACG347" s="118"/>
      <c r="ACH347" s="118"/>
      <c r="ACI347" s="118"/>
      <c r="ACJ347" s="118"/>
      <c r="ACK347" s="118"/>
      <c r="ACL347" s="118"/>
      <c r="ACM347" s="118"/>
      <c r="ACN347" s="118"/>
      <c r="ACO347" s="118"/>
      <c r="ACP347" s="118"/>
      <c r="ACQ347" s="118"/>
      <c r="ACR347" s="118"/>
      <c r="ACS347" s="118"/>
      <c r="ACT347" s="118"/>
      <c r="ACU347" s="118"/>
      <c r="ACV347" s="118"/>
      <c r="ACW347" s="118"/>
      <c r="ACX347" s="118"/>
      <c r="ACY347" s="118"/>
      <c r="ACZ347" s="118"/>
      <c r="ADA347" s="118"/>
      <c r="ADB347" s="118"/>
      <c r="ADC347" s="118"/>
      <c r="ADD347" s="118"/>
      <c r="ADE347" s="118"/>
      <c r="ADF347" s="118"/>
      <c r="ADG347" s="118"/>
      <c r="ADH347" s="118"/>
      <c r="ADI347" s="118"/>
      <c r="ADJ347" s="118"/>
      <c r="ADK347" s="118"/>
      <c r="ADL347" s="118"/>
      <c r="ADM347" s="118"/>
      <c r="ADN347" s="118"/>
      <c r="ADO347" s="118"/>
      <c r="ADP347" s="118"/>
      <c r="ADQ347" s="118"/>
      <c r="ADR347" s="118"/>
      <c r="ADS347" s="118"/>
      <c r="ADT347" s="118"/>
      <c r="ADU347" s="118"/>
      <c r="ADV347" s="118"/>
      <c r="ADW347" s="118"/>
      <c r="ADX347" s="118"/>
      <c r="ADY347" s="118"/>
      <c r="ADZ347" s="118"/>
      <c r="AEA347" s="118"/>
      <c r="AEB347" s="118"/>
      <c r="AEC347" s="118"/>
      <c r="AED347" s="118"/>
      <c r="AEE347" s="118"/>
      <c r="AEF347" s="118"/>
      <c r="AEG347" s="118"/>
      <c r="AEH347" s="118"/>
      <c r="AEI347" s="118"/>
      <c r="AEJ347" s="118"/>
      <c r="AEK347" s="118"/>
      <c r="AEL347" s="118"/>
      <c r="AEM347" s="118"/>
      <c r="AEN347" s="118"/>
      <c r="AEO347" s="118"/>
      <c r="AEP347" s="118"/>
      <c r="AEQ347" s="118"/>
      <c r="AER347" s="118"/>
      <c r="AES347" s="118"/>
      <c r="AET347" s="118"/>
      <c r="AEU347" s="118"/>
      <c r="AEV347" s="118"/>
      <c r="AEW347" s="118"/>
      <c r="AEX347" s="118"/>
      <c r="AEY347" s="118"/>
      <c r="AEZ347" s="118"/>
      <c r="AFA347" s="118"/>
      <c r="AFB347" s="118"/>
      <c r="AFC347" s="118"/>
      <c r="AFD347" s="118"/>
      <c r="AFE347" s="118"/>
      <c r="AFF347" s="118"/>
      <c r="AFG347" s="118"/>
      <c r="AFH347" s="118"/>
      <c r="AFI347" s="118"/>
      <c r="AFJ347" s="118"/>
      <c r="AFK347" s="118"/>
      <c r="AFL347" s="118"/>
      <c r="AFM347" s="118"/>
      <c r="AFN347" s="118"/>
      <c r="AFO347" s="118"/>
      <c r="AFP347" s="118"/>
      <c r="AFQ347" s="118"/>
      <c r="AFR347" s="118"/>
      <c r="AFS347" s="118"/>
      <c r="AFT347" s="118"/>
      <c r="AFU347" s="118"/>
      <c r="AFV347" s="118"/>
      <c r="AFW347" s="118"/>
      <c r="AFX347" s="118"/>
      <c r="AFY347" s="118"/>
      <c r="AFZ347" s="118"/>
      <c r="AGA347" s="118"/>
      <c r="AGB347" s="118"/>
      <c r="AGC347" s="118"/>
      <c r="AGD347" s="118"/>
      <c r="AGE347" s="118"/>
      <c r="AGF347" s="118"/>
      <c r="AGG347" s="118"/>
      <c r="AGH347" s="118"/>
      <c r="AGI347" s="118"/>
      <c r="AGJ347" s="118"/>
      <c r="AGK347" s="118"/>
      <c r="AGL347" s="118"/>
      <c r="AGM347" s="118"/>
      <c r="AGN347" s="118"/>
      <c r="AGO347" s="118"/>
      <c r="AGP347" s="118"/>
      <c r="AGQ347" s="118"/>
      <c r="AGR347" s="118"/>
      <c r="AGS347" s="118"/>
      <c r="AGT347" s="118"/>
      <c r="AGU347" s="118"/>
      <c r="AGV347" s="118"/>
      <c r="AGW347" s="118"/>
      <c r="AGX347" s="118"/>
      <c r="AGY347" s="118"/>
      <c r="AGZ347" s="118"/>
      <c r="AHA347" s="118"/>
      <c r="AHB347" s="118"/>
      <c r="AHC347" s="118"/>
      <c r="AHD347" s="118"/>
      <c r="AHE347" s="118"/>
      <c r="AHF347" s="118"/>
      <c r="AHG347" s="118"/>
      <c r="AHH347" s="118"/>
      <c r="AHI347" s="118"/>
      <c r="AHJ347" s="118"/>
      <c r="AHK347" s="118"/>
      <c r="AHL347" s="118"/>
      <c r="AHM347" s="118"/>
      <c r="AHN347" s="118"/>
      <c r="AHO347" s="118"/>
      <c r="AHP347" s="118"/>
      <c r="AHQ347" s="118"/>
      <c r="AHR347" s="118"/>
      <c r="AHS347" s="118"/>
      <c r="AHT347" s="118"/>
      <c r="AHU347" s="118"/>
      <c r="AHV347" s="118"/>
      <c r="AHW347" s="118"/>
      <c r="AHX347" s="118"/>
      <c r="AHY347" s="118"/>
      <c r="AHZ347" s="118"/>
      <c r="AIA347" s="118"/>
      <c r="AIB347" s="118"/>
      <c r="AIC347" s="118"/>
      <c r="AID347" s="118"/>
      <c r="AIE347" s="118"/>
      <c r="AIF347" s="118"/>
      <c r="AIG347" s="118"/>
      <c r="AIH347" s="118"/>
      <c r="AII347" s="118"/>
      <c r="AIJ347" s="118"/>
      <c r="AIK347" s="118"/>
      <c r="AIL347" s="118"/>
      <c r="AIM347" s="118"/>
      <c r="AIN347" s="118"/>
      <c r="AIO347" s="118"/>
      <c r="AIP347" s="118"/>
      <c r="AIQ347" s="118"/>
      <c r="AIR347" s="118"/>
      <c r="AIS347" s="118"/>
      <c r="AIT347" s="118"/>
      <c r="AIU347" s="118"/>
      <c r="AIV347" s="118"/>
      <c r="AIW347" s="118"/>
      <c r="AIX347" s="118"/>
      <c r="AIY347" s="118"/>
      <c r="AIZ347" s="118"/>
      <c r="AJA347" s="118"/>
      <c r="AJB347" s="118"/>
      <c r="AJC347" s="118"/>
      <c r="AJD347" s="118"/>
      <c r="AJE347" s="118"/>
      <c r="AJF347" s="118"/>
      <c r="AJG347" s="118"/>
      <c r="AJH347" s="118"/>
      <c r="AJI347" s="118"/>
      <c r="AJJ347" s="118"/>
      <c r="AJK347" s="118"/>
      <c r="AJL347" s="118"/>
      <c r="AJM347" s="118"/>
      <c r="AJN347" s="118"/>
      <c r="AJO347" s="118"/>
      <c r="AJP347" s="118"/>
      <c r="AJQ347" s="118"/>
      <c r="AJR347" s="118"/>
      <c r="AJS347" s="118"/>
      <c r="AJT347" s="118"/>
      <c r="AJU347" s="118"/>
      <c r="AJV347" s="118"/>
      <c r="AJW347" s="118"/>
      <c r="AJX347" s="118"/>
      <c r="AJY347" s="118"/>
      <c r="AJZ347" s="118"/>
      <c r="AKA347" s="118"/>
      <c r="AKB347" s="118"/>
      <c r="AKC347" s="118"/>
      <c r="AKD347" s="118"/>
      <c r="AKE347" s="118"/>
      <c r="AKF347" s="118"/>
      <c r="AKG347" s="118"/>
      <c r="AKH347" s="118"/>
      <c r="AKI347" s="118"/>
      <c r="AKJ347" s="118"/>
      <c r="AKK347" s="118"/>
      <c r="AKL347" s="118"/>
      <c r="AKM347" s="118"/>
      <c r="AKN347" s="118"/>
      <c r="AKO347" s="118"/>
      <c r="AKP347" s="118"/>
      <c r="AKQ347" s="118"/>
      <c r="AKR347" s="118"/>
      <c r="AKS347" s="118"/>
      <c r="AKT347" s="118"/>
      <c r="AKU347" s="118"/>
      <c r="AKV347" s="118"/>
      <c r="AKW347" s="118"/>
      <c r="AKX347" s="118"/>
      <c r="AKY347" s="118"/>
      <c r="AKZ347" s="118"/>
      <c r="ALA347" s="118"/>
      <c r="ALB347" s="118"/>
      <c r="ALC347" s="118"/>
      <c r="ALD347" s="118"/>
      <c r="ALE347" s="118"/>
      <c r="ALF347" s="118"/>
      <c r="ALG347" s="118"/>
      <c r="ALH347" s="118"/>
      <c r="ALI347" s="118"/>
      <c r="ALJ347" s="118"/>
      <c r="ALK347" s="118"/>
      <c r="ALL347" s="118"/>
      <c r="ALM347" s="118"/>
      <c r="ALN347" s="118"/>
      <c r="ALO347" s="118"/>
      <c r="ALP347" s="118"/>
      <c r="ALQ347" s="118"/>
      <c r="ALR347" s="118"/>
      <c r="ALS347" s="118"/>
      <c r="ALT347" s="118"/>
      <c r="ALU347" s="118"/>
      <c r="ALV347" s="118"/>
      <c r="ALW347" s="118"/>
      <c r="ALX347" s="118"/>
      <c r="ALY347" s="118"/>
      <c r="ALZ347" s="118"/>
      <c r="AMA347" s="118"/>
      <c r="AMB347" s="118"/>
      <c r="AMC347" s="118"/>
      <c r="AMD347" s="118"/>
      <c r="AME347" s="118"/>
      <c r="AMF347" s="118"/>
      <c r="AMG347" s="118"/>
      <c r="AMH347" s="118"/>
    </row>
    <row r="348" spans="1:1022" x14ac:dyDescent="0.25">
      <c r="A348" s="253" t="s">
        <v>779</v>
      </c>
      <c r="B348" s="163">
        <v>347</v>
      </c>
      <c r="C348" s="224" t="s">
        <v>24995</v>
      </c>
      <c r="D348" s="306" t="s">
        <v>25867</v>
      </c>
      <c r="E348" s="429"/>
      <c r="F348" s="202">
        <v>4</v>
      </c>
      <c r="G348" s="173"/>
      <c r="H348" s="173"/>
      <c r="I348" s="321" t="s">
        <v>25907</v>
      </c>
      <c r="J348" s="354">
        <v>2</v>
      </c>
      <c r="K348" s="355">
        <v>1</v>
      </c>
      <c r="L348" s="355">
        <v>1</v>
      </c>
      <c r="M348" s="356"/>
      <c r="N348" s="356"/>
      <c r="O348" s="355"/>
      <c r="P348" s="356"/>
      <c r="Q348" s="356"/>
      <c r="R348" s="356"/>
      <c r="S348" s="356"/>
      <c r="T348" s="356"/>
      <c r="U348" s="351"/>
      <c r="V348" s="219">
        <f t="shared" si="207"/>
        <v>100</v>
      </c>
      <c r="W348" s="219">
        <f t="shared" si="185"/>
        <v>100</v>
      </c>
      <c r="X348" s="219">
        <f t="shared" si="184"/>
        <v>100</v>
      </c>
      <c r="Y348" s="219">
        <f t="shared" si="178"/>
        <v>100</v>
      </c>
      <c r="Z348" s="219">
        <f t="shared" si="204"/>
        <v>100</v>
      </c>
      <c r="AA348" s="220">
        <f t="shared" si="182"/>
        <v>100</v>
      </c>
      <c r="AB348" s="220">
        <f t="shared" si="181"/>
        <v>100</v>
      </c>
      <c r="AC348" s="220">
        <f t="shared" si="205"/>
        <v>100</v>
      </c>
      <c r="AD348" s="478">
        <v>0.05</v>
      </c>
      <c r="AE348" s="416">
        <f t="shared" si="183"/>
        <v>100</v>
      </c>
      <c r="AF348" s="212">
        <f t="shared" si="208"/>
        <v>1</v>
      </c>
      <c r="AG348" s="212">
        <f t="shared" si="209"/>
        <v>10</v>
      </c>
      <c r="AH348" s="212">
        <f t="shared" si="210"/>
        <v>3</v>
      </c>
      <c r="AI348" s="212">
        <f t="shared" si="211"/>
        <v>100</v>
      </c>
      <c r="AJ348" s="214" t="s">
        <v>25908</v>
      </c>
      <c r="AK348" s="311">
        <v>1</v>
      </c>
      <c r="AL348" s="262" t="s">
        <v>24593</v>
      </c>
      <c r="AM348" s="214"/>
      <c r="AN348" s="412">
        <v>1</v>
      </c>
      <c r="AO348" s="412"/>
      <c r="AP348" s="118"/>
      <c r="AQ348" s="394" t="s">
        <v>25903</v>
      </c>
      <c r="AR348" s="118"/>
      <c r="AS348" s="118"/>
      <c r="AT348" s="118"/>
      <c r="AU348" s="412"/>
      <c r="AV348" s="412"/>
      <c r="AW348" s="412"/>
      <c r="AX348" s="412"/>
      <c r="AY348" s="412"/>
      <c r="AZ348" s="412"/>
      <c r="BA348" s="412"/>
      <c r="BB348" s="412"/>
      <c r="BC348" s="412"/>
      <c r="BD348" s="412"/>
      <c r="BE348" s="412"/>
      <c r="BF348" s="412"/>
      <c r="BG348" s="412"/>
      <c r="BH348" s="412"/>
      <c r="BI348" s="412"/>
      <c r="BJ348" s="412"/>
      <c r="BK348" s="412"/>
      <c r="BL348" s="412"/>
      <c r="BM348" s="412"/>
      <c r="BN348" s="412"/>
      <c r="BO348" s="412"/>
      <c r="BP348" s="412"/>
      <c r="BQ348" s="412"/>
      <c r="BR348" s="412"/>
      <c r="BS348" s="412"/>
      <c r="BT348" s="412"/>
      <c r="BU348" s="412"/>
      <c r="BV348" s="412"/>
      <c r="BW348" s="412"/>
      <c r="BX348" s="412"/>
      <c r="BY348" s="412"/>
      <c r="BZ348" s="412"/>
      <c r="CA348" s="412"/>
      <c r="CB348" s="412"/>
      <c r="CC348" s="412"/>
      <c r="CD348" s="412"/>
      <c r="CE348" s="412"/>
      <c r="CF348" s="412"/>
      <c r="CG348" s="412"/>
      <c r="CH348" s="412"/>
      <c r="CI348" s="412"/>
      <c r="CJ348" s="412"/>
      <c r="CK348" s="412"/>
      <c r="CL348" s="412"/>
      <c r="CM348" s="412"/>
      <c r="CN348" s="412"/>
      <c r="CO348" s="412"/>
      <c r="CP348" s="412"/>
      <c r="CQ348" s="412"/>
      <c r="CR348" s="412"/>
      <c r="CS348" s="412"/>
      <c r="CT348" s="412"/>
      <c r="CU348" s="412"/>
      <c r="CV348" s="412"/>
      <c r="CW348" s="412"/>
      <c r="CX348" s="412"/>
      <c r="CY348" s="412"/>
      <c r="CZ348" s="412"/>
      <c r="DA348" s="412"/>
      <c r="DB348" s="412"/>
      <c r="DC348" s="412"/>
      <c r="DD348" s="412"/>
      <c r="DE348" s="412"/>
      <c r="DF348" s="412"/>
      <c r="DG348" s="412"/>
      <c r="DH348" s="412"/>
      <c r="DI348" s="412"/>
      <c r="DJ348" s="412"/>
      <c r="DK348" s="412"/>
      <c r="DL348" s="412"/>
      <c r="DM348" s="412"/>
      <c r="DN348" s="412"/>
      <c r="DO348" s="412"/>
      <c r="DP348" s="412"/>
      <c r="DQ348" s="412"/>
      <c r="DR348" s="412"/>
      <c r="DS348" s="412"/>
      <c r="DT348" s="412"/>
      <c r="DU348" s="412"/>
      <c r="DV348" s="412"/>
      <c r="DW348" s="412"/>
      <c r="DX348" s="412"/>
      <c r="DY348" s="412"/>
      <c r="DZ348" s="412"/>
      <c r="EA348" s="412"/>
      <c r="EB348" s="412"/>
      <c r="EC348" s="412"/>
      <c r="ED348" s="412"/>
      <c r="EE348" s="412"/>
      <c r="EF348" s="412"/>
      <c r="EG348" s="412"/>
      <c r="EH348" s="412"/>
      <c r="EI348" s="412"/>
      <c r="EJ348" s="412"/>
      <c r="EK348" s="412"/>
      <c r="EL348" s="412"/>
      <c r="EM348" s="412"/>
      <c r="EN348" s="412"/>
      <c r="EO348" s="412"/>
      <c r="EP348" s="412"/>
      <c r="EQ348" s="412"/>
      <c r="ER348" s="412"/>
      <c r="ES348" s="412"/>
      <c r="ET348" s="412"/>
      <c r="EU348" s="412"/>
      <c r="EV348" s="412"/>
      <c r="EW348" s="412"/>
      <c r="EX348" s="412"/>
      <c r="EY348" s="412"/>
      <c r="EZ348" s="412"/>
      <c r="FA348" s="412"/>
      <c r="FB348" s="412"/>
      <c r="FC348" s="412"/>
      <c r="FD348" s="412"/>
      <c r="FE348" s="412"/>
      <c r="FF348" s="412"/>
      <c r="FG348" s="412"/>
      <c r="FH348" s="412"/>
      <c r="FI348" s="412"/>
      <c r="FJ348" s="412"/>
      <c r="FK348" s="412"/>
      <c r="FL348" s="412"/>
      <c r="FM348" s="412"/>
      <c r="FN348" s="412"/>
      <c r="FO348" s="412"/>
      <c r="FP348" s="412"/>
      <c r="FQ348" s="412"/>
      <c r="FR348" s="412"/>
      <c r="FS348" s="412"/>
      <c r="FT348" s="412"/>
      <c r="FU348" s="412"/>
      <c r="FV348" s="412"/>
      <c r="FW348" s="412"/>
      <c r="FX348" s="412"/>
      <c r="FY348" s="412"/>
      <c r="FZ348" s="412"/>
      <c r="GA348" s="412"/>
      <c r="GB348" s="412"/>
      <c r="GC348" s="412"/>
      <c r="GD348" s="412"/>
      <c r="GE348" s="412"/>
      <c r="GF348" s="412"/>
      <c r="GG348" s="412"/>
      <c r="GH348" s="412"/>
      <c r="GI348" s="412"/>
      <c r="GJ348" s="412"/>
      <c r="GK348" s="412"/>
      <c r="GL348" s="412"/>
      <c r="GM348" s="412"/>
      <c r="GN348" s="412"/>
      <c r="GO348" s="412"/>
      <c r="GP348" s="412"/>
      <c r="GQ348" s="412"/>
      <c r="GR348" s="412"/>
      <c r="GS348" s="412"/>
      <c r="GT348" s="412"/>
      <c r="GU348" s="412"/>
      <c r="GV348" s="412"/>
      <c r="GW348" s="412"/>
      <c r="GX348" s="412"/>
      <c r="GY348" s="412"/>
      <c r="GZ348" s="412"/>
      <c r="HA348" s="412"/>
      <c r="HB348" s="412"/>
      <c r="HC348" s="412"/>
      <c r="HD348" s="412"/>
      <c r="HE348" s="412"/>
      <c r="HF348" s="412"/>
      <c r="HG348" s="412"/>
      <c r="HH348" s="412"/>
      <c r="HI348" s="412"/>
      <c r="HJ348" s="412"/>
      <c r="HK348" s="412"/>
      <c r="HL348" s="412"/>
      <c r="HM348" s="412"/>
      <c r="HN348" s="412"/>
      <c r="HO348" s="412"/>
      <c r="HP348" s="412"/>
      <c r="HQ348" s="412"/>
      <c r="HR348" s="412"/>
      <c r="HS348" s="412"/>
      <c r="HT348" s="412"/>
      <c r="HU348" s="412"/>
      <c r="HV348" s="412"/>
      <c r="HW348" s="412"/>
      <c r="HX348" s="412"/>
      <c r="HY348" s="412"/>
      <c r="HZ348" s="412"/>
      <c r="IA348" s="412"/>
      <c r="IB348" s="412"/>
      <c r="IC348" s="412"/>
      <c r="ID348" s="412"/>
      <c r="IE348" s="412"/>
      <c r="IF348" s="412"/>
      <c r="IG348" s="412"/>
      <c r="IH348" s="412"/>
      <c r="II348" s="412"/>
      <c r="IJ348" s="412"/>
      <c r="IK348" s="412"/>
      <c r="IL348" s="412"/>
      <c r="IM348" s="412"/>
      <c r="IN348" s="412"/>
      <c r="IO348" s="412"/>
      <c r="IP348" s="412"/>
      <c r="IQ348" s="412"/>
      <c r="IR348" s="412"/>
      <c r="IS348" s="412"/>
      <c r="IT348" s="412"/>
      <c r="IU348" s="412"/>
      <c r="IV348" s="412"/>
      <c r="IW348" s="412"/>
      <c r="IX348" s="412"/>
      <c r="IY348" s="412"/>
      <c r="IZ348" s="412"/>
      <c r="JA348" s="412"/>
      <c r="JB348" s="412"/>
      <c r="JC348" s="412"/>
      <c r="JD348" s="412"/>
      <c r="JE348" s="412"/>
      <c r="JF348" s="412"/>
      <c r="JG348" s="412"/>
      <c r="JH348" s="412"/>
      <c r="JI348" s="412"/>
      <c r="JJ348" s="412"/>
      <c r="JK348" s="412"/>
      <c r="JL348" s="412"/>
      <c r="JM348" s="412"/>
      <c r="JN348" s="412"/>
      <c r="JO348" s="412"/>
      <c r="JP348" s="412"/>
      <c r="JQ348" s="412"/>
      <c r="JR348" s="412"/>
      <c r="JS348" s="412"/>
      <c r="JT348" s="412"/>
      <c r="JU348" s="412"/>
      <c r="JV348" s="412"/>
      <c r="JW348" s="412"/>
      <c r="JX348" s="412"/>
      <c r="JY348" s="412"/>
      <c r="JZ348" s="412"/>
      <c r="KA348" s="412"/>
      <c r="KB348" s="412"/>
      <c r="KC348" s="412"/>
      <c r="KD348" s="412"/>
      <c r="KE348" s="412"/>
      <c r="KF348" s="412"/>
      <c r="KG348" s="412"/>
      <c r="KH348" s="412"/>
      <c r="KI348" s="412"/>
      <c r="KJ348" s="412"/>
      <c r="KK348" s="412"/>
      <c r="KL348" s="412"/>
      <c r="KM348" s="412"/>
      <c r="KN348" s="412"/>
      <c r="KO348" s="412"/>
      <c r="KP348" s="412"/>
      <c r="KQ348" s="412"/>
      <c r="KR348" s="412"/>
      <c r="KS348" s="412"/>
      <c r="KT348" s="412"/>
      <c r="KU348" s="412"/>
      <c r="KV348" s="412"/>
      <c r="KW348" s="412"/>
      <c r="KX348" s="412"/>
      <c r="KY348" s="412"/>
      <c r="KZ348" s="412"/>
      <c r="LA348" s="412"/>
      <c r="LB348" s="412"/>
      <c r="LC348" s="412"/>
      <c r="LD348" s="412"/>
      <c r="LE348" s="412"/>
      <c r="LF348" s="412"/>
      <c r="LG348" s="412"/>
      <c r="LH348" s="412"/>
      <c r="LI348" s="412"/>
      <c r="LJ348" s="412"/>
      <c r="LK348" s="412"/>
      <c r="LL348" s="412"/>
      <c r="LM348" s="412"/>
      <c r="LN348" s="412"/>
      <c r="LO348" s="412"/>
      <c r="LP348" s="412"/>
      <c r="LQ348" s="412"/>
      <c r="LR348" s="412"/>
      <c r="LS348" s="412"/>
      <c r="LT348" s="412"/>
      <c r="LU348" s="412"/>
      <c r="LV348" s="412"/>
      <c r="LW348" s="412"/>
      <c r="LX348" s="412"/>
      <c r="LY348" s="412"/>
      <c r="LZ348" s="412"/>
      <c r="MA348" s="412"/>
      <c r="MB348" s="412"/>
      <c r="MC348" s="412"/>
      <c r="MD348" s="412"/>
      <c r="ME348" s="412"/>
      <c r="MF348" s="412"/>
      <c r="MG348" s="412"/>
      <c r="MH348" s="412"/>
      <c r="MI348" s="412"/>
      <c r="MJ348" s="412"/>
      <c r="MK348" s="412"/>
      <c r="ML348" s="412"/>
      <c r="MM348" s="412"/>
      <c r="MN348" s="412"/>
      <c r="MO348" s="412"/>
      <c r="MP348" s="412"/>
      <c r="MQ348" s="412"/>
      <c r="MR348" s="412"/>
      <c r="MS348" s="412"/>
      <c r="MT348" s="412"/>
      <c r="MU348" s="412"/>
      <c r="MV348" s="412"/>
      <c r="MW348" s="412"/>
      <c r="MX348" s="412"/>
      <c r="MY348" s="412"/>
      <c r="MZ348" s="412"/>
      <c r="NA348" s="412"/>
      <c r="NB348" s="412"/>
      <c r="NC348" s="412"/>
      <c r="ND348" s="412"/>
      <c r="NE348" s="412"/>
      <c r="NF348" s="412"/>
      <c r="NG348" s="412"/>
      <c r="NH348" s="412"/>
      <c r="NI348" s="412"/>
      <c r="NJ348" s="412"/>
      <c r="NK348" s="412"/>
      <c r="NL348" s="412"/>
      <c r="NM348" s="412"/>
      <c r="NN348" s="412"/>
      <c r="NO348" s="412"/>
      <c r="NP348" s="412"/>
      <c r="NQ348" s="412"/>
      <c r="NR348" s="412"/>
      <c r="NS348" s="412"/>
      <c r="NT348" s="412"/>
      <c r="NU348" s="412"/>
      <c r="NV348" s="412"/>
      <c r="NW348" s="412"/>
      <c r="NX348" s="412"/>
      <c r="NY348" s="412"/>
      <c r="NZ348" s="412"/>
      <c r="OA348" s="412"/>
      <c r="OB348" s="412"/>
      <c r="OC348" s="412"/>
      <c r="OD348" s="412"/>
      <c r="OE348" s="412"/>
      <c r="OF348" s="412"/>
      <c r="OG348" s="412"/>
      <c r="OH348" s="412"/>
      <c r="OI348" s="412"/>
      <c r="OJ348" s="412"/>
      <c r="OK348" s="412"/>
      <c r="OL348" s="412"/>
      <c r="OM348" s="412"/>
      <c r="ON348" s="412"/>
      <c r="OO348" s="412"/>
      <c r="OP348" s="412"/>
      <c r="OQ348" s="412"/>
      <c r="OR348" s="412"/>
      <c r="OS348" s="412"/>
      <c r="OT348" s="412"/>
      <c r="OU348" s="412"/>
      <c r="OV348" s="412"/>
      <c r="OW348" s="412"/>
      <c r="OX348" s="412"/>
      <c r="OY348" s="412"/>
      <c r="OZ348" s="412"/>
      <c r="PA348" s="412"/>
      <c r="PB348" s="412"/>
      <c r="PC348" s="412"/>
      <c r="PD348" s="412"/>
      <c r="PE348" s="412"/>
      <c r="PF348" s="412"/>
      <c r="PG348" s="412"/>
      <c r="PH348" s="412"/>
      <c r="PI348" s="412"/>
      <c r="PJ348" s="412"/>
      <c r="PK348" s="412"/>
      <c r="PL348" s="412"/>
      <c r="PM348" s="412"/>
      <c r="PN348" s="412"/>
      <c r="PO348" s="412"/>
      <c r="PP348" s="412"/>
      <c r="PQ348" s="412"/>
      <c r="PR348" s="412"/>
      <c r="PS348" s="412"/>
      <c r="PT348" s="412"/>
      <c r="PU348" s="412"/>
      <c r="PV348" s="412"/>
      <c r="PW348" s="412"/>
      <c r="PX348" s="412"/>
      <c r="PY348" s="412"/>
      <c r="PZ348" s="412"/>
      <c r="QA348" s="412"/>
      <c r="QB348" s="412"/>
      <c r="QC348" s="412"/>
      <c r="QD348" s="412"/>
      <c r="QE348" s="412"/>
      <c r="QF348" s="412"/>
      <c r="QG348" s="412"/>
      <c r="QH348" s="412"/>
      <c r="QI348" s="412"/>
      <c r="QJ348" s="412"/>
      <c r="QK348" s="412"/>
      <c r="QL348" s="412"/>
      <c r="QM348" s="412"/>
      <c r="QN348" s="412"/>
      <c r="QO348" s="412"/>
      <c r="QP348" s="412"/>
      <c r="QQ348" s="412"/>
      <c r="QR348" s="412"/>
      <c r="QS348" s="412"/>
      <c r="QT348" s="412"/>
      <c r="QU348" s="412"/>
      <c r="QV348" s="412"/>
      <c r="QW348" s="412"/>
      <c r="QX348" s="412"/>
      <c r="QY348" s="412"/>
      <c r="QZ348" s="412"/>
      <c r="RA348" s="412"/>
      <c r="RB348" s="412"/>
      <c r="RC348" s="412"/>
      <c r="RD348" s="412"/>
      <c r="RE348" s="412"/>
      <c r="RF348" s="412"/>
      <c r="RG348" s="412"/>
      <c r="RH348" s="412"/>
      <c r="RI348" s="412"/>
      <c r="RJ348" s="412"/>
      <c r="RK348" s="412"/>
      <c r="RL348" s="412"/>
      <c r="RM348" s="412"/>
      <c r="RN348" s="412"/>
      <c r="RO348" s="412"/>
      <c r="RP348" s="412"/>
      <c r="RQ348" s="412"/>
      <c r="RR348" s="412"/>
      <c r="RS348" s="412"/>
      <c r="RT348" s="412"/>
      <c r="RU348" s="412"/>
      <c r="RV348" s="412"/>
      <c r="RW348" s="412"/>
      <c r="RX348" s="412"/>
      <c r="RY348" s="412"/>
      <c r="RZ348" s="412"/>
      <c r="SA348" s="412"/>
      <c r="SB348" s="412"/>
      <c r="SC348" s="412"/>
      <c r="SD348" s="412"/>
      <c r="SE348" s="412"/>
      <c r="SF348" s="412"/>
      <c r="SG348" s="412"/>
      <c r="SH348" s="412"/>
      <c r="SI348" s="412"/>
      <c r="SJ348" s="412"/>
      <c r="SK348" s="412"/>
      <c r="SL348" s="412"/>
      <c r="SM348" s="412"/>
      <c r="SN348" s="412"/>
      <c r="SO348" s="412"/>
      <c r="SP348" s="412"/>
      <c r="SQ348" s="412"/>
      <c r="SR348" s="412"/>
      <c r="SS348" s="412"/>
      <c r="ST348" s="412"/>
      <c r="SU348" s="412"/>
      <c r="SV348" s="412"/>
      <c r="SW348" s="412"/>
      <c r="SX348" s="412"/>
      <c r="SY348" s="412"/>
      <c r="SZ348" s="412"/>
      <c r="TA348" s="412"/>
      <c r="TB348" s="412"/>
      <c r="TC348" s="412"/>
      <c r="TD348" s="412"/>
      <c r="TE348" s="412"/>
      <c r="TF348" s="412"/>
      <c r="TG348" s="412"/>
      <c r="TH348" s="412"/>
      <c r="TI348" s="412"/>
      <c r="TJ348" s="412"/>
      <c r="TK348" s="412"/>
      <c r="TL348" s="412"/>
      <c r="TM348" s="412"/>
      <c r="TN348" s="412"/>
      <c r="TO348" s="412"/>
      <c r="TP348" s="412"/>
      <c r="TQ348" s="412"/>
      <c r="TR348" s="412"/>
      <c r="TS348" s="412"/>
      <c r="TT348" s="412"/>
      <c r="TU348" s="412"/>
      <c r="TV348" s="412"/>
      <c r="TW348" s="412"/>
      <c r="TX348" s="412"/>
      <c r="TY348" s="412"/>
      <c r="TZ348" s="412"/>
      <c r="UA348" s="412"/>
      <c r="UB348" s="412"/>
      <c r="UC348" s="412"/>
      <c r="UD348" s="412"/>
      <c r="UE348" s="412"/>
      <c r="UF348" s="412"/>
      <c r="UG348" s="412"/>
      <c r="UH348" s="412"/>
      <c r="UI348" s="412"/>
      <c r="UJ348" s="412"/>
      <c r="UK348" s="412"/>
      <c r="UL348" s="412"/>
      <c r="UM348" s="412"/>
      <c r="UN348" s="412"/>
      <c r="UO348" s="412"/>
      <c r="UP348" s="412"/>
      <c r="UQ348" s="412"/>
      <c r="UR348" s="412"/>
      <c r="US348" s="412"/>
      <c r="UT348" s="412"/>
      <c r="UU348" s="412"/>
      <c r="UV348" s="412"/>
      <c r="UW348" s="412"/>
      <c r="UX348" s="412"/>
      <c r="UY348" s="412"/>
      <c r="UZ348" s="412"/>
      <c r="VA348" s="412"/>
      <c r="VB348" s="412"/>
      <c r="VC348" s="412"/>
      <c r="VD348" s="412"/>
      <c r="VE348" s="412"/>
      <c r="VF348" s="412"/>
      <c r="VG348" s="412"/>
      <c r="VH348" s="412"/>
      <c r="VI348" s="412"/>
      <c r="VJ348" s="412"/>
      <c r="VK348" s="412"/>
      <c r="VL348" s="412"/>
      <c r="VM348" s="412"/>
      <c r="VN348" s="412"/>
      <c r="VO348" s="412"/>
      <c r="VP348" s="412"/>
      <c r="VQ348" s="412"/>
      <c r="VR348" s="412"/>
      <c r="VS348" s="412"/>
      <c r="VT348" s="412"/>
      <c r="VU348" s="412"/>
      <c r="VV348" s="412"/>
      <c r="VW348" s="412"/>
      <c r="VX348" s="412"/>
      <c r="VY348" s="412"/>
      <c r="VZ348" s="412"/>
      <c r="WA348" s="412"/>
      <c r="WB348" s="412"/>
      <c r="WC348" s="412"/>
      <c r="WD348" s="412"/>
      <c r="WE348" s="412"/>
      <c r="WF348" s="412"/>
      <c r="WG348" s="412"/>
      <c r="WH348" s="412"/>
      <c r="WI348" s="412"/>
      <c r="WJ348" s="412"/>
      <c r="WK348" s="412"/>
      <c r="WL348" s="412"/>
      <c r="WM348" s="412"/>
      <c r="WN348" s="412"/>
      <c r="WO348" s="412"/>
      <c r="WP348" s="412"/>
      <c r="WQ348" s="412"/>
      <c r="WR348" s="412"/>
      <c r="WS348" s="412"/>
      <c r="WT348" s="412"/>
      <c r="WU348" s="412"/>
      <c r="WV348" s="412"/>
      <c r="WW348" s="412"/>
      <c r="WX348" s="412"/>
      <c r="WY348" s="412"/>
      <c r="WZ348" s="412"/>
      <c r="XA348" s="412"/>
      <c r="XB348" s="412"/>
      <c r="XC348" s="412"/>
      <c r="XD348" s="412"/>
      <c r="XE348" s="412"/>
      <c r="XF348" s="412"/>
      <c r="XG348" s="412"/>
      <c r="XH348" s="412"/>
      <c r="XI348" s="412"/>
      <c r="XJ348" s="412"/>
      <c r="XK348" s="412"/>
      <c r="XL348" s="412"/>
      <c r="XM348" s="412"/>
      <c r="XN348" s="412"/>
      <c r="XO348" s="412"/>
      <c r="XP348" s="412"/>
      <c r="XQ348" s="412"/>
      <c r="XR348" s="412"/>
      <c r="XS348" s="412"/>
      <c r="XT348" s="412"/>
      <c r="XU348" s="412"/>
      <c r="XV348" s="412"/>
      <c r="XW348" s="412"/>
      <c r="XX348" s="412"/>
      <c r="XY348" s="412"/>
      <c r="XZ348" s="412"/>
      <c r="YA348" s="412"/>
      <c r="YB348" s="412"/>
      <c r="YC348" s="412"/>
      <c r="YD348" s="412"/>
      <c r="YE348" s="412"/>
      <c r="YF348" s="412"/>
      <c r="YG348" s="412"/>
      <c r="YH348" s="412"/>
      <c r="YI348" s="412"/>
      <c r="YJ348" s="412"/>
      <c r="YK348" s="412"/>
      <c r="YL348" s="412"/>
      <c r="YM348" s="412"/>
      <c r="YN348" s="412"/>
      <c r="YO348" s="412"/>
      <c r="YP348" s="412"/>
      <c r="YQ348" s="412"/>
      <c r="YR348" s="412"/>
      <c r="YS348" s="412"/>
      <c r="YT348" s="412"/>
      <c r="YU348" s="412"/>
      <c r="YV348" s="412"/>
      <c r="YW348" s="412"/>
      <c r="YX348" s="412"/>
      <c r="YY348" s="412"/>
      <c r="YZ348" s="412"/>
      <c r="ZA348" s="412"/>
      <c r="ZB348" s="412"/>
      <c r="ZC348" s="412"/>
      <c r="ZD348" s="412"/>
      <c r="ZE348" s="412"/>
      <c r="ZF348" s="412"/>
      <c r="ZG348" s="412"/>
      <c r="ZH348" s="412"/>
      <c r="ZI348" s="412"/>
      <c r="ZJ348" s="412"/>
      <c r="ZK348" s="412"/>
      <c r="ZL348" s="412"/>
      <c r="ZM348" s="412"/>
      <c r="ZN348" s="412"/>
      <c r="ZO348" s="412"/>
      <c r="ZP348" s="412"/>
      <c r="ZQ348" s="412"/>
      <c r="ZR348" s="412"/>
      <c r="ZS348" s="412"/>
      <c r="ZT348" s="412"/>
      <c r="ZU348" s="412"/>
      <c r="ZV348" s="412"/>
      <c r="ZW348" s="412"/>
      <c r="ZX348" s="412"/>
      <c r="ZY348" s="412"/>
      <c r="ZZ348" s="412"/>
      <c r="AAA348" s="412"/>
      <c r="AAB348" s="412"/>
      <c r="AAC348" s="412"/>
      <c r="AAD348" s="412"/>
      <c r="AAE348" s="412"/>
      <c r="AAF348" s="412"/>
      <c r="AAG348" s="412"/>
      <c r="AAH348" s="412"/>
      <c r="AAI348" s="412"/>
      <c r="AAJ348" s="412"/>
      <c r="AAK348" s="412"/>
      <c r="AAL348" s="412"/>
      <c r="AAM348" s="412"/>
      <c r="AAN348" s="412"/>
      <c r="AAO348" s="412"/>
      <c r="AAP348" s="412"/>
      <c r="AAQ348" s="412"/>
      <c r="AAR348" s="412"/>
      <c r="AAS348" s="412"/>
      <c r="AAT348" s="412"/>
      <c r="AAU348" s="412"/>
      <c r="AAV348" s="412"/>
      <c r="AAW348" s="412"/>
      <c r="AAX348" s="412"/>
      <c r="AAY348" s="412"/>
      <c r="AAZ348" s="412"/>
      <c r="ABA348" s="412"/>
      <c r="ABB348" s="412"/>
      <c r="ABC348" s="412"/>
      <c r="ABD348" s="412"/>
      <c r="ABE348" s="412"/>
      <c r="ABF348" s="412"/>
      <c r="ABG348" s="412"/>
      <c r="ABH348" s="412"/>
      <c r="ABI348" s="412"/>
      <c r="ABJ348" s="412"/>
      <c r="ABK348" s="412"/>
      <c r="ABL348" s="412"/>
      <c r="ABM348" s="412"/>
      <c r="ABN348" s="412"/>
      <c r="ABO348" s="412"/>
      <c r="ABP348" s="412"/>
      <c r="ABQ348" s="412"/>
      <c r="ABR348" s="412"/>
      <c r="ABS348" s="412"/>
      <c r="ABT348" s="412"/>
      <c r="ABU348" s="412"/>
      <c r="ABV348" s="412"/>
      <c r="ABW348" s="412"/>
      <c r="ABX348" s="412"/>
      <c r="ABY348" s="412"/>
      <c r="ABZ348" s="412"/>
      <c r="ACA348" s="412"/>
      <c r="ACB348" s="412"/>
      <c r="ACC348" s="412"/>
      <c r="ACD348" s="412"/>
      <c r="ACE348" s="412"/>
      <c r="ACF348" s="412"/>
      <c r="ACG348" s="412"/>
      <c r="ACH348" s="412"/>
      <c r="ACI348" s="412"/>
      <c r="ACJ348" s="412"/>
      <c r="ACK348" s="412"/>
      <c r="ACL348" s="412"/>
      <c r="ACM348" s="412"/>
      <c r="ACN348" s="412"/>
      <c r="ACO348" s="412"/>
      <c r="ACP348" s="412"/>
      <c r="ACQ348" s="412"/>
      <c r="ACR348" s="412"/>
      <c r="ACS348" s="412"/>
      <c r="ACT348" s="412"/>
      <c r="ACU348" s="412"/>
      <c r="ACV348" s="412"/>
      <c r="ACW348" s="412"/>
      <c r="ACX348" s="412"/>
      <c r="ACY348" s="412"/>
      <c r="ACZ348" s="412"/>
      <c r="ADA348" s="412"/>
      <c r="ADB348" s="412"/>
      <c r="ADC348" s="412"/>
      <c r="ADD348" s="412"/>
      <c r="ADE348" s="412"/>
      <c r="ADF348" s="412"/>
      <c r="ADG348" s="412"/>
      <c r="ADH348" s="412"/>
      <c r="ADI348" s="412"/>
      <c r="ADJ348" s="412"/>
      <c r="ADK348" s="412"/>
      <c r="ADL348" s="412"/>
      <c r="ADM348" s="412"/>
      <c r="ADN348" s="412"/>
      <c r="ADO348" s="412"/>
      <c r="ADP348" s="412"/>
      <c r="ADQ348" s="412"/>
      <c r="ADR348" s="412"/>
      <c r="ADS348" s="412"/>
      <c r="ADT348" s="412"/>
      <c r="ADU348" s="412"/>
      <c r="ADV348" s="412"/>
      <c r="ADW348" s="412"/>
      <c r="ADX348" s="412"/>
      <c r="ADY348" s="412"/>
      <c r="ADZ348" s="412"/>
      <c r="AEA348" s="412"/>
      <c r="AEB348" s="412"/>
      <c r="AEC348" s="412"/>
      <c r="AED348" s="412"/>
      <c r="AEE348" s="412"/>
      <c r="AEF348" s="412"/>
      <c r="AEG348" s="412"/>
      <c r="AEH348" s="412"/>
      <c r="AEI348" s="412"/>
      <c r="AEJ348" s="412"/>
      <c r="AEK348" s="412"/>
      <c r="AEL348" s="412"/>
      <c r="AEM348" s="412"/>
      <c r="AEN348" s="412"/>
      <c r="AEO348" s="412"/>
      <c r="AEP348" s="412"/>
      <c r="AEQ348" s="412"/>
      <c r="AER348" s="412"/>
      <c r="AES348" s="412"/>
      <c r="AET348" s="412"/>
      <c r="AEU348" s="412"/>
      <c r="AEV348" s="412"/>
      <c r="AEW348" s="412"/>
      <c r="AEX348" s="412"/>
      <c r="AEY348" s="412"/>
      <c r="AEZ348" s="412"/>
      <c r="AFA348" s="412"/>
      <c r="AFB348" s="412"/>
      <c r="AFC348" s="412"/>
      <c r="AFD348" s="412"/>
      <c r="AFE348" s="412"/>
      <c r="AFF348" s="412"/>
      <c r="AFG348" s="412"/>
      <c r="AFH348" s="412"/>
      <c r="AFI348" s="412"/>
      <c r="AFJ348" s="412"/>
      <c r="AFK348" s="412"/>
      <c r="AFL348" s="412"/>
      <c r="AFM348" s="412"/>
      <c r="AFN348" s="412"/>
      <c r="AFO348" s="412"/>
      <c r="AFP348" s="412"/>
      <c r="AFQ348" s="412"/>
      <c r="AFR348" s="412"/>
      <c r="AFS348" s="412"/>
      <c r="AFT348" s="412"/>
      <c r="AFU348" s="412"/>
      <c r="AFV348" s="412"/>
      <c r="AFW348" s="412"/>
      <c r="AFX348" s="412"/>
      <c r="AFY348" s="412"/>
      <c r="AFZ348" s="412"/>
      <c r="AGA348" s="412"/>
      <c r="AGB348" s="412"/>
      <c r="AGC348" s="412"/>
      <c r="AGD348" s="412"/>
      <c r="AGE348" s="412"/>
      <c r="AGF348" s="412"/>
      <c r="AGG348" s="412"/>
      <c r="AGH348" s="412"/>
      <c r="AGI348" s="412"/>
      <c r="AGJ348" s="412"/>
      <c r="AGK348" s="412"/>
      <c r="AGL348" s="412"/>
      <c r="AGM348" s="412"/>
      <c r="AGN348" s="412"/>
      <c r="AGO348" s="412"/>
      <c r="AGP348" s="412"/>
      <c r="AGQ348" s="412"/>
      <c r="AGR348" s="412"/>
      <c r="AGS348" s="412"/>
      <c r="AGT348" s="412"/>
      <c r="AGU348" s="412"/>
      <c r="AGV348" s="412"/>
      <c r="AGW348" s="412"/>
      <c r="AGX348" s="412"/>
      <c r="AGY348" s="412"/>
      <c r="AGZ348" s="412"/>
      <c r="AHA348" s="412"/>
      <c r="AHB348" s="412"/>
      <c r="AHC348" s="412"/>
      <c r="AHD348" s="412"/>
      <c r="AHE348" s="412"/>
      <c r="AHF348" s="412"/>
      <c r="AHG348" s="412"/>
      <c r="AHH348" s="412"/>
      <c r="AHI348" s="412"/>
      <c r="AHJ348" s="412"/>
      <c r="AHK348" s="412"/>
      <c r="AHL348" s="412"/>
      <c r="AHM348" s="412"/>
      <c r="AHN348" s="412"/>
      <c r="AHO348" s="412"/>
      <c r="AHP348" s="412"/>
      <c r="AHQ348" s="412"/>
      <c r="AHR348" s="412"/>
      <c r="AHS348" s="412"/>
      <c r="AHT348" s="412"/>
      <c r="AHU348" s="412"/>
      <c r="AHV348" s="412"/>
      <c r="AHW348" s="412"/>
      <c r="AHX348" s="412"/>
      <c r="AHY348" s="412"/>
      <c r="AHZ348" s="412"/>
      <c r="AIA348" s="412"/>
      <c r="AIB348" s="412"/>
      <c r="AIC348" s="412"/>
      <c r="AID348" s="412"/>
      <c r="AIE348" s="412"/>
      <c r="AIF348" s="412"/>
      <c r="AIG348" s="412"/>
      <c r="AIH348" s="412"/>
      <c r="AII348" s="412"/>
      <c r="AIJ348" s="412"/>
      <c r="AIK348" s="412"/>
      <c r="AIL348" s="412"/>
      <c r="AIM348" s="412"/>
      <c r="AIN348" s="412"/>
      <c r="AIO348" s="412"/>
      <c r="AIP348" s="412"/>
      <c r="AIQ348" s="412"/>
      <c r="AIR348" s="412"/>
      <c r="AIS348" s="412"/>
      <c r="AIT348" s="412"/>
      <c r="AIU348" s="412"/>
      <c r="AIV348" s="412"/>
      <c r="AIW348" s="412"/>
      <c r="AIX348" s="412"/>
      <c r="AIY348" s="412"/>
      <c r="AIZ348" s="412"/>
      <c r="AJA348" s="412"/>
      <c r="AJB348" s="412"/>
      <c r="AJC348" s="412"/>
      <c r="AJD348" s="412"/>
      <c r="AJE348" s="412"/>
      <c r="AJF348" s="412"/>
      <c r="AJG348" s="412"/>
      <c r="AJH348" s="412"/>
      <c r="AJI348" s="412"/>
      <c r="AJJ348" s="412"/>
      <c r="AJK348" s="412"/>
      <c r="AJL348" s="412"/>
      <c r="AJM348" s="412"/>
      <c r="AJN348" s="412"/>
      <c r="AJO348" s="412"/>
      <c r="AJP348" s="412"/>
      <c r="AJQ348" s="412"/>
      <c r="AJR348" s="412"/>
      <c r="AJS348" s="412"/>
      <c r="AJT348" s="412"/>
      <c r="AJU348" s="412"/>
      <c r="AJV348" s="412"/>
      <c r="AJW348" s="412"/>
      <c r="AJX348" s="412"/>
      <c r="AJY348" s="412"/>
      <c r="AJZ348" s="412"/>
      <c r="AKA348" s="412"/>
      <c r="AKB348" s="412"/>
      <c r="AKC348" s="412"/>
      <c r="AKD348" s="412"/>
      <c r="AKE348" s="412"/>
      <c r="AKF348" s="412"/>
      <c r="AKG348" s="412"/>
      <c r="AKH348" s="412"/>
      <c r="AKI348" s="412"/>
      <c r="AKJ348" s="412"/>
      <c r="AKK348" s="412"/>
      <c r="AKL348" s="412"/>
      <c r="AKM348" s="412"/>
      <c r="AKN348" s="412"/>
      <c r="AKO348" s="412"/>
      <c r="AKP348" s="412"/>
      <c r="AKQ348" s="412"/>
      <c r="AKR348" s="412"/>
      <c r="AKS348" s="412"/>
      <c r="AKT348" s="412"/>
      <c r="AKU348" s="412"/>
      <c r="AKV348" s="412"/>
      <c r="AKW348" s="412"/>
      <c r="AKX348" s="412"/>
      <c r="AKY348" s="412"/>
      <c r="AKZ348" s="412"/>
      <c r="ALA348" s="412"/>
      <c r="ALB348" s="412"/>
      <c r="ALC348" s="412"/>
      <c r="ALD348" s="412"/>
      <c r="ALE348" s="412"/>
      <c r="ALF348" s="412"/>
      <c r="ALG348" s="412"/>
      <c r="ALH348" s="412"/>
      <c r="ALI348" s="412"/>
      <c r="ALJ348" s="412"/>
      <c r="ALK348" s="412"/>
      <c r="ALL348" s="412"/>
      <c r="ALM348" s="412"/>
      <c r="ALN348" s="412"/>
      <c r="ALO348" s="412"/>
      <c r="ALP348" s="412"/>
      <c r="ALQ348" s="412"/>
      <c r="ALR348" s="412"/>
      <c r="ALS348" s="412"/>
      <c r="ALT348" s="412"/>
      <c r="ALU348" s="412"/>
      <c r="ALV348" s="412"/>
      <c r="ALW348" s="412"/>
      <c r="ALX348" s="412"/>
      <c r="ALY348" s="412"/>
      <c r="ALZ348" s="412"/>
      <c r="AMA348" s="412"/>
      <c r="AMB348" s="412"/>
      <c r="AMC348" s="412"/>
      <c r="AMD348" s="412"/>
      <c r="AME348" s="412"/>
      <c r="AMF348" s="412"/>
      <c r="AMG348" s="412"/>
      <c r="AMH348" s="412"/>
    </row>
    <row r="349" spans="1:1022" x14ac:dyDescent="0.25">
      <c r="A349" s="259" t="s">
        <v>766</v>
      </c>
      <c r="B349" s="163">
        <v>348</v>
      </c>
      <c r="C349" s="162" t="s">
        <v>767</v>
      </c>
      <c r="D349" s="181" t="s">
        <v>25871</v>
      </c>
      <c r="E349" s="445"/>
      <c r="F349" s="202"/>
      <c r="G349" s="173"/>
      <c r="H349" s="173"/>
      <c r="I349" s="321" t="s">
        <v>768</v>
      </c>
      <c r="J349" s="354">
        <v>2</v>
      </c>
      <c r="K349" s="355">
        <v>1</v>
      </c>
      <c r="L349" s="355"/>
      <c r="M349" s="356"/>
      <c r="N349" s="356"/>
      <c r="O349" s="355"/>
      <c r="P349" s="371">
        <v>2</v>
      </c>
      <c r="Q349" s="356"/>
      <c r="R349" s="356"/>
      <c r="S349" s="356"/>
      <c r="T349" s="356"/>
      <c r="U349" s="351"/>
      <c r="V349" s="219">
        <f t="shared" si="207"/>
        <v>100</v>
      </c>
      <c r="W349" s="219">
        <f t="shared" si="185"/>
        <v>100</v>
      </c>
      <c r="X349" s="219">
        <f t="shared" si="184"/>
        <v>100</v>
      </c>
      <c r="Y349" s="219">
        <f t="shared" si="178"/>
        <v>100</v>
      </c>
      <c r="Z349" s="219">
        <f t="shared" si="204"/>
        <v>10</v>
      </c>
      <c r="AA349" s="220">
        <f t="shared" si="182"/>
        <v>100</v>
      </c>
      <c r="AB349" s="220">
        <f t="shared" si="181"/>
        <v>100</v>
      </c>
      <c r="AC349" s="220">
        <f t="shared" si="205"/>
        <v>100</v>
      </c>
      <c r="AD349" s="416">
        <f>IF(L349=0,100,IF(L349=1,1,IF(L349="1B",1,IF(L349="1A",0.1,100))))</f>
        <v>100</v>
      </c>
      <c r="AE349" s="416">
        <f t="shared" si="183"/>
        <v>100</v>
      </c>
      <c r="AF349" s="212">
        <f t="shared" si="208"/>
        <v>1</v>
      </c>
      <c r="AG349" s="212">
        <f t="shared" si="209"/>
        <v>10</v>
      </c>
      <c r="AH349" s="212">
        <f t="shared" si="210"/>
        <v>3</v>
      </c>
      <c r="AI349" s="212">
        <f t="shared" si="211"/>
        <v>100</v>
      </c>
      <c r="AJ349" s="214">
        <v>3.3999999999999998E-3</v>
      </c>
      <c r="AK349" s="296"/>
      <c r="AL349" s="262"/>
      <c r="AM349" s="214"/>
      <c r="AN349" s="412"/>
      <c r="AO349" s="118"/>
      <c r="AP349" s="118"/>
      <c r="AQ349" s="229" t="s">
        <v>760</v>
      </c>
      <c r="AR349" s="118"/>
      <c r="AS349" s="118"/>
      <c r="AT349" s="118"/>
    </row>
    <row r="350" spans="1:1022" x14ac:dyDescent="0.25">
      <c r="A350" s="259" t="s">
        <v>824</v>
      </c>
      <c r="B350" s="163">
        <v>349</v>
      </c>
      <c r="C350" s="224" t="s">
        <v>24996</v>
      </c>
      <c r="D350" s="181" t="s">
        <v>25872</v>
      </c>
      <c r="E350" s="445"/>
      <c r="F350" s="202"/>
      <c r="G350" s="173"/>
      <c r="H350" s="173"/>
      <c r="I350" s="321" t="s">
        <v>751</v>
      </c>
      <c r="J350" s="354">
        <v>2</v>
      </c>
      <c r="K350" s="355">
        <v>1</v>
      </c>
      <c r="L350" s="355" t="s">
        <v>753</v>
      </c>
      <c r="M350" s="356"/>
      <c r="N350" s="356"/>
      <c r="O350" s="355"/>
      <c r="P350" s="356"/>
      <c r="Q350" s="356"/>
      <c r="R350" s="356"/>
      <c r="S350" s="356"/>
      <c r="T350" s="356"/>
      <c r="U350" s="382"/>
      <c r="V350" s="219">
        <f t="shared" si="207"/>
        <v>100</v>
      </c>
      <c r="W350" s="219">
        <f t="shared" si="185"/>
        <v>100</v>
      </c>
      <c r="X350" s="219">
        <f t="shared" si="184"/>
        <v>100</v>
      </c>
      <c r="Y350" s="219">
        <f t="shared" si="178"/>
        <v>100</v>
      </c>
      <c r="Z350" s="219">
        <f t="shared" si="204"/>
        <v>100</v>
      </c>
      <c r="AA350" s="220">
        <f t="shared" si="182"/>
        <v>100</v>
      </c>
      <c r="AB350" s="220">
        <f t="shared" si="181"/>
        <v>100</v>
      </c>
      <c r="AC350" s="220">
        <f t="shared" si="205"/>
        <v>100</v>
      </c>
      <c r="AD350" s="477">
        <v>0.1</v>
      </c>
      <c r="AE350" s="416">
        <f t="shared" si="183"/>
        <v>100</v>
      </c>
      <c r="AF350" s="212">
        <f t="shared" si="208"/>
        <v>1</v>
      </c>
      <c r="AG350" s="212">
        <f t="shared" si="209"/>
        <v>10</v>
      </c>
      <c r="AH350" s="212">
        <f t="shared" si="210"/>
        <v>3</v>
      </c>
      <c r="AI350" s="212">
        <f t="shared" si="211"/>
        <v>100</v>
      </c>
      <c r="AJ350" s="214">
        <v>4.3400000000000001E-3</v>
      </c>
      <c r="AK350" s="312"/>
      <c r="AL350" s="282">
        <v>2</v>
      </c>
      <c r="AM350" s="214"/>
      <c r="AN350" s="118"/>
      <c r="AO350" s="118"/>
      <c r="AP350" s="118"/>
      <c r="AQ350" s="247" t="s">
        <v>760</v>
      </c>
      <c r="AR350" s="412"/>
      <c r="AS350" s="412"/>
      <c r="AT350" s="412"/>
      <c r="AU350" s="412"/>
      <c r="AV350" s="412"/>
      <c r="AW350" s="412"/>
      <c r="AX350" s="412"/>
      <c r="AY350" s="412"/>
      <c r="AZ350" s="412"/>
      <c r="BA350" s="412"/>
      <c r="BB350" s="412"/>
      <c r="BC350" s="412"/>
      <c r="BD350" s="412"/>
      <c r="BE350" s="412"/>
      <c r="BF350" s="412"/>
      <c r="BG350" s="412"/>
      <c r="BH350" s="412"/>
      <c r="BI350" s="412"/>
      <c r="BJ350" s="412"/>
      <c r="BK350" s="412"/>
      <c r="BL350" s="412"/>
      <c r="BM350" s="412"/>
      <c r="BN350" s="412"/>
      <c r="BO350" s="412"/>
      <c r="BP350" s="412"/>
      <c r="BQ350" s="412"/>
      <c r="BR350" s="412"/>
      <c r="BS350" s="412"/>
      <c r="BT350" s="412"/>
      <c r="BU350" s="412"/>
      <c r="BV350" s="412"/>
      <c r="BW350" s="412"/>
      <c r="BX350" s="412"/>
      <c r="BY350" s="412"/>
      <c r="BZ350" s="412"/>
      <c r="CA350" s="412"/>
      <c r="CB350" s="412"/>
      <c r="CC350" s="412"/>
      <c r="CD350" s="412"/>
      <c r="CE350" s="412"/>
      <c r="CF350" s="412"/>
      <c r="CG350" s="412"/>
      <c r="CH350" s="412"/>
      <c r="CI350" s="412"/>
      <c r="CJ350" s="412"/>
      <c r="CK350" s="412"/>
      <c r="CL350" s="412"/>
      <c r="CM350" s="412"/>
      <c r="CN350" s="412"/>
      <c r="CO350" s="412"/>
      <c r="CP350" s="412"/>
      <c r="CQ350" s="412"/>
      <c r="CR350" s="412"/>
      <c r="CS350" s="412"/>
      <c r="CT350" s="412"/>
      <c r="CU350" s="412"/>
      <c r="CV350" s="412"/>
      <c r="CW350" s="412"/>
      <c r="CX350" s="412"/>
      <c r="CY350" s="412"/>
      <c r="CZ350" s="412"/>
      <c r="DA350" s="412"/>
      <c r="DB350" s="412"/>
      <c r="DC350" s="412"/>
      <c r="DD350" s="412"/>
      <c r="DE350" s="412"/>
      <c r="DF350" s="412"/>
      <c r="DG350" s="412"/>
      <c r="DH350" s="412"/>
      <c r="DI350" s="412"/>
      <c r="DJ350" s="412"/>
      <c r="DK350" s="412"/>
      <c r="DL350" s="412"/>
      <c r="DM350" s="412"/>
      <c r="DN350" s="412"/>
      <c r="DO350" s="412"/>
      <c r="DP350" s="412"/>
      <c r="DQ350" s="412"/>
      <c r="DR350" s="412"/>
      <c r="DS350" s="412"/>
      <c r="DT350" s="412"/>
      <c r="DU350" s="412"/>
      <c r="DV350" s="412"/>
      <c r="DW350" s="412"/>
      <c r="DX350" s="412"/>
      <c r="DY350" s="412"/>
      <c r="DZ350" s="412"/>
      <c r="EA350" s="412"/>
      <c r="EB350" s="412"/>
      <c r="EC350" s="412"/>
      <c r="ED350" s="412"/>
      <c r="EE350" s="412"/>
      <c r="EF350" s="412"/>
      <c r="EG350" s="412"/>
      <c r="EH350" s="412"/>
      <c r="EI350" s="412"/>
      <c r="EJ350" s="412"/>
      <c r="EK350" s="412"/>
      <c r="EL350" s="412"/>
      <c r="EM350" s="412"/>
      <c r="EN350" s="412"/>
      <c r="EO350" s="412"/>
      <c r="EP350" s="412"/>
      <c r="EQ350" s="412"/>
      <c r="ER350" s="412"/>
      <c r="ES350" s="412"/>
      <c r="ET350" s="412"/>
      <c r="EU350" s="412"/>
      <c r="EV350" s="412"/>
      <c r="EW350" s="412"/>
      <c r="EX350" s="412"/>
      <c r="EY350" s="412"/>
      <c r="EZ350" s="412"/>
      <c r="FA350" s="412"/>
      <c r="FB350" s="412"/>
      <c r="FC350" s="412"/>
      <c r="FD350" s="412"/>
      <c r="FE350" s="412"/>
      <c r="FF350" s="412"/>
      <c r="FG350" s="412"/>
      <c r="FH350" s="412"/>
      <c r="FI350" s="412"/>
      <c r="FJ350" s="412"/>
      <c r="FK350" s="412"/>
      <c r="FL350" s="412"/>
      <c r="FM350" s="412"/>
      <c r="FN350" s="412"/>
      <c r="FO350" s="412"/>
      <c r="FP350" s="412"/>
      <c r="FQ350" s="412"/>
      <c r="FR350" s="412"/>
      <c r="FS350" s="412"/>
      <c r="FT350" s="412"/>
      <c r="FU350" s="412"/>
      <c r="FV350" s="412"/>
      <c r="FW350" s="412"/>
      <c r="FX350" s="412"/>
      <c r="FY350" s="412"/>
      <c r="FZ350" s="412"/>
      <c r="GA350" s="412"/>
      <c r="GB350" s="412"/>
      <c r="GC350" s="412"/>
      <c r="GD350" s="412"/>
      <c r="GE350" s="412"/>
      <c r="GF350" s="412"/>
      <c r="GG350" s="412"/>
      <c r="GH350" s="412"/>
      <c r="GI350" s="412"/>
      <c r="GJ350" s="412"/>
      <c r="GK350" s="412"/>
      <c r="GL350" s="412"/>
      <c r="GM350" s="412"/>
      <c r="GN350" s="412"/>
      <c r="GO350" s="412"/>
      <c r="GP350" s="412"/>
      <c r="GQ350" s="412"/>
      <c r="GR350" s="412"/>
      <c r="GS350" s="412"/>
      <c r="GT350" s="412"/>
      <c r="GU350" s="412"/>
      <c r="GV350" s="412"/>
      <c r="GW350" s="412"/>
      <c r="GX350" s="412"/>
      <c r="GY350" s="412"/>
      <c r="GZ350" s="412"/>
      <c r="HA350" s="412"/>
      <c r="HB350" s="412"/>
      <c r="HC350" s="412"/>
      <c r="HD350" s="412"/>
      <c r="HE350" s="412"/>
      <c r="HF350" s="412"/>
      <c r="HG350" s="412"/>
      <c r="HH350" s="412"/>
      <c r="HI350" s="412"/>
      <c r="HJ350" s="412"/>
      <c r="HK350" s="412"/>
      <c r="HL350" s="412"/>
      <c r="HM350" s="412"/>
      <c r="HN350" s="412"/>
      <c r="HO350" s="412"/>
      <c r="HP350" s="412"/>
      <c r="HQ350" s="412"/>
      <c r="HR350" s="412"/>
      <c r="HS350" s="412"/>
      <c r="HT350" s="412"/>
      <c r="HU350" s="412"/>
      <c r="HV350" s="412"/>
      <c r="HW350" s="412"/>
      <c r="HX350" s="412"/>
      <c r="HY350" s="412"/>
      <c r="HZ350" s="412"/>
      <c r="IA350" s="412"/>
      <c r="IB350" s="412"/>
      <c r="IC350" s="412"/>
      <c r="ID350" s="412"/>
      <c r="IE350" s="412"/>
      <c r="IF350" s="412"/>
      <c r="IG350" s="412"/>
      <c r="IH350" s="412"/>
      <c r="II350" s="412"/>
      <c r="IJ350" s="412"/>
      <c r="IK350" s="412"/>
      <c r="IL350" s="412"/>
      <c r="IM350" s="412"/>
      <c r="IN350" s="412"/>
      <c r="IO350" s="412"/>
      <c r="IP350" s="412"/>
      <c r="IQ350" s="412"/>
      <c r="IR350" s="412"/>
      <c r="IS350" s="412"/>
      <c r="IT350" s="412"/>
      <c r="IU350" s="412"/>
      <c r="IV350" s="412"/>
      <c r="IW350" s="412"/>
      <c r="IX350" s="412"/>
      <c r="IY350" s="412"/>
      <c r="IZ350" s="412"/>
      <c r="JA350" s="412"/>
      <c r="JB350" s="412"/>
      <c r="JC350" s="412"/>
      <c r="JD350" s="412"/>
      <c r="JE350" s="412"/>
      <c r="JF350" s="412"/>
      <c r="JG350" s="412"/>
      <c r="JH350" s="412"/>
      <c r="JI350" s="412"/>
      <c r="JJ350" s="412"/>
      <c r="JK350" s="412"/>
      <c r="JL350" s="412"/>
      <c r="JM350" s="412"/>
      <c r="JN350" s="412"/>
      <c r="JO350" s="412"/>
      <c r="JP350" s="412"/>
      <c r="JQ350" s="412"/>
      <c r="JR350" s="412"/>
      <c r="JS350" s="412"/>
      <c r="JT350" s="412"/>
      <c r="JU350" s="412"/>
      <c r="JV350" s="412"/>
      <c r="JW350" s="412"/>
      <c r="JX350" s="412"/>
      <c r="JY350" s="412"/>
      <c r="JZ350" s="412"/>
      <c r="KA350" s="412"/>
      <c r="KB350" s="412"/>
      <c r="KC350" s="412"/>
      <c r="KD350" s="412"/>
      <c r="KE350" s="412"/>
      <c r="KF350" s="412"/>
      <c r="KG350" s="412"/>
      <c r="KH350" s="412"/>
      <c r="KI350" s="412"/>
      <c r="KJ350" s="412"/>
      <c r="KK350" s="412"/>
      <c r="KL350" s="412"/>
      <c r="KM350" s="412"/>
      <c r="KN350" s="412"/>
      <c r="KO350" s="412"/>
      <c r="KP350" s="412"/>
      <c r="KQ350" s="412"/>
      <c r="KR350" s="412"/>
      <c r="KS350" s="412"/>
      <c r="KT350" s="412"/>
      <c r="KU350" s="412"/>
      <c r="KV350" s="412"/>
      <c r="KW350" s="412"/>
      <c r="KX350" s="412"/>
      <c r="KY350" s="412"/>
      <c r="KZ350" s="412"/>
      <c r="LA350" s="412"/>
      <c r="LB350" s="412"/>
      <c r="LC350" s="412"/>
      <c r="LD350" s="412"/>
      <c r="LE350" s="412"/>
      <c r="LF350" s="412"/>
      <c r="LG350" s="412"/>
      <c r="LH350" s="412"/>
      <c r="LI350" s="412"/>
      <c r="LJ350" s="412"/>
      <c r="LK350" s="412"/>
      <c r="LL350" s="412"/>
      <c r="LM350" s="412"/>
      <c r="LN350" s="412"/>
      <c r="LO350" s="412"/>
      <c r="LP350" s="412"/>
      <c r="LQ350" s="412"/>
      <c r="LR350" s="412"/>
      <c r="LS350" s="412"/>
      <c r="LT350" s="412"/>
      <c r="LU350" s="412"/>
      <c r="LV350" s="412"/>
      <c r="LW350" s="412"/>
      <c r="LX350" s="412"/>
      <c r="LY350" s="412"/>
      <c r="LZ350" s="412"/>
      <c r="MA350" s="412"/>
      <c r="MB350" s="412"/>
      <c r="MC350" s="412"/>
      <c r="MD350" s="412"/>
      <c r="ME350" s="412"/>
      <c r="MF350" s="412"/>
      <c r="MG350" s="412"/>
      <c r="MH350" s="412"/>
      <c r="MI350" s="412"/>
      <c r="MJ350" s="412"/>
      <c r="MK350" s="412"/>
      <c r="ML350" s="412"/>
      <c r="MM350" s="412"/>
      <c r="MN350" s="412"/>
      <c r="MO350" s="412"/>
      <c r="MP350" s="412"/>
      <c r="MQ350" s="412"/>
      <c r="MR350" s="412"/>
      <c r="MS350" s="412"/>
      <c r="MT350" s="412"/>
      <c r="MU350" s="412"/>
      <c r="MV350" s="412"/>
      <c r="MW350" s="412"/>
      <c r="MX350" s="412"/>
      <c r="MY350" s="412"/>
      <c r="MZ350" s="412"/>
      <c r="NA350" s="412"/>
      <c r="NB350" s="412"/>
      <c r="NC350" s="412"/>
      <c r="ND350" s="412"/>
      <c r="NE350" s="412"/>
      <c r="NF350" s="412"/>
      <c r="NG350" s="412"/>
      <c r="NH350" s="412"/>
      <c r="NI350" s="412"/>
      <c r="NJ350" s="412"/>
      <c r="NK350" s="412"/>
      <c r="NL350" s="412"/>
      <c r="NM350" s="412"/>
      <c r="NN350" s="412"/>
      <c r="NO350" s="412"/>
      <c r="NP350" s="412"/>
      <c r="NQ350" s="412"/>
      <c r="NR350" s="412"/>
      <c r="NS350" s="412"/>
      <c r="NT350" s="412"/>
      <c r="NU350" s="412"/>
      <c r="NV350" s="412"/>
      <c r="NW350" s="412"/>
      <c r="NX350" s="412"/>
      <c r="NY350" s="412"/>
      <c r="NZ350" s="412"/>
      <c r="OA350" s="412"/>
      <c r="OB350" s="412"/>
      <c r="OC350" s="412"/>
      <c r="OD350" s="412"/>
      <c r="OE350" s="412"/>
      <c r="OF350" s="412"/>
      <c r="OG350" s="412"/>
      <c r="OH350" s="412"/>
      <c r="OI350" s="412"/>
      <c r="OJ350" s="412"/>
      <c r="OK350" s="412"/>
      <c r="OL350" s="412"/>
      <c r="OM350" s="412"/>
      <c r="ON350" s="412"/>
      <c r="OO350" s="412"/>
      <c r="OP350" s="412"/>
      <c r="OQ350" s="412"/>
      <c r="OR350" s="412"/>
      <c r="OS350" s="412"/>
      <c r="OT350" s="412"/>
      <c r="OU350" s="412"/>
      <c r="OV350" s="412"/>
      <c r="OW350" s="412"/>
      <c r="OX350" s="412"/>
      <c r="OY350" s="412"/>
      <c r="OZ350" s="412"/>
      <c r="PA350" s="412"/>
      <c r="PB350" s="412"/>
      <c r="PC350" s="412"/>
      <c r="PD350" s="412"/>
      <c r="PE350" s="412"/>
      <c r="PF350" s="412"/>
      <c r="PG350" s="412"/>
      <c r="PH350" s="412"/>
      <c r="PI350" s="412"/>
      <c r="PJ350" s="412"/>
      <c r="PK350" s="412"/>
      <c r="PL350" s="412"/>
      <c r="PM350" s="412"/>
      <c r="PN350" s="412"/>
      <c r="PO350" s="412"/>
      <c r="PP350" s="412"/>
      <c r="PQ350" s="412"/>
      <c r="PR350" s="412"/>
      <c r="PS350" s="412"/>
      <c r="PT350" s="412"/>
      <c r="PU350" s="412"/>
      <c r="PV350" s="412"/>
      <c r="PW350" s="412"/>
      <c r="PX350" s="412"/>
      <c r="PY350" s="412"/>
      <c r="PZ350" s="412"/>
      <c r="QA350" s="412"/>
      <c r="QB350" s="412"/>
      <c r="QC350" s="412"/>
      <c r="QD350" s="412"/>
      <c r="QE350" s="412"/>
      <c r="QF350" s="412"/>
      <c r="QG350" s="412"/>
      <c r="QH350" s="412"/>
      <c r="QI350" s="412"/>
      <c r="QJ350" s="412"/>
      <c r="QK350" s="412"/>
      <c r="QL350" s="412"/>
      <c r="QM350" s="412"/>
      <c r="QN350" s="412"/>
      <c r="QO350" s="412"/>
      <c r="QP350" s="412"/>
      <c r="QQ350" s="412"/>
      <c r="QR350" s="412"/>
      <c r="QS350" s="412"/>
      <c r="QT350" s="412"/>
      <c r="QU350" s="412"/>
      <c r="QV350" s="412"/>
      <c r="QW350" s="412"/>
      <c r="QX350" s="412"/>
      <c r="QY350" s="412"/>
      <c r="QZ350" s="412"/>
      <c r="RA350" s="412"/>
      <c r="RB350" s="412"/>
      <c r="RC350" s="412"/>
      <c r="RD350" s="412"/>
      <c r="RE350" s="412"/>
      <c r="RF350" s="412"/>
      <c r="RG350" s="412"/>
      <c r="RH350" s="412"/>
      <c r="RI350" s="412"/>
      <c r="RJ350" s="412"/>
      <c r="RK350" s="412"/>
      <c r="RL350" s="412"/>
      <c r="RM350" s="412"/>
      <c r="RN350" s="412"/>
      <c r="RO350" s="412"/>
      <c r="RP350" s="412"/>
      <c r="RQ350" s="412"/>
      <c r="RR350" s="412"/>
      <c r="RS350" s="412"/>
      <c r="RT350" s="412"/>
      <c r="RU350" s="412"/>
      <c r="RV350" s="412"/>
      <c r="RW350" s="412"/>
      <c r="RX350" s="412"/>
      <c r="RY350" s="412"/>
      <c r="RZ350" s="412"/>
      <c r="SA350" s="412"/>
      <c r="SB350" s="412"/>
      <c r="SC350" s="412"/>
      <c r="SD350" s="412"/>
      <c r="SE350" s="412"/>
      <c r="SF350" s="412"/>
      <c r="SG350" s="412"/>
      <c r="SH350" s="412"/>
      <c r="SI350" s="412"/>
      <c r="SJ350" s="412"/>
      <c r="SK350" s="412"/>
      <c r="SL350" s="412"/>
      <c r="SM350" s="412"/>
      <c r="SN350" s="412"/>
      <c r="SO350" s="412"/>
      <c r="SP350" s="412"/>
      <c r="SQ350" s="412"/>
      <c r="SR350" s="412"/>
      <c r="SS350" s="412"/>
      <c r="ST350" s="412"/>
      <c r="SU350" s="412"/>
      <c r="SV350" s="412"/>
      <c r="SW350" s="412"/>
      <c r="SX350" s="412"/>
      <c r="SY350" s="412"/>
      <c r="SZ350" s="412"/>
      <c r="TA350" s="412"/>
      <c r="TB350" s="412"/>
      <c r="TC350" s="412"/>
      <c r="TD350" s="412"/>
      <c r="TE350" s="412"/>
      <c r="TF350" s="412"/>
      <c r="TG350" s="412"/>
      <c r="TH350" s="412"/>
      <c r="TI350" s="412"/>
      <c r="TJ350" s="412"/>
      <c r="TK350" s="412"/>
      <c r="TL350" s="412"/>
      <c r="TM350" s="412"/>
      <c r="TN350" s="412"/>
      <c r="TO350" s="412"/>
      <c r="TP350" s="412"/>
      <c r="TQ350" s="412"/>
      <c r="TR350" s="412"/>
      <c r="TS350" s="412"/>
      <c r="TT350" s="412"/>
      <c r="TU350" s="412"/>
      <c r="TV350" s="412"/>
      <c r="TW350" s="412"/>
      <c r="TX350" s="412"/>
      <c r="TY350" s="412"/>
      <c r="TZ350" s="412"/>
      <c r="UA350" s="412"/>
      <c r="UB350" s="412"/>
      <c r="UC350" s="412"/>
      <c r="UD350" s="412"/>
      <c r="UE350" s="412"/>
      <c r="UF350" s="412"/>
      <c r="UG350" s="412"/>
      <c r="UH350" s="412"/>
      <c r="UI350" s="412"/>
      <c r="UJ350" s="412"/>
      <c r="UK350" s="412"/>
      <c r="UL350" s="412"/>
      <c r="UM350" s="412"/>
      <c r="UN350" s="412"/>
      <c r="UO350" s="412"/>
      <c r="UP350" s="412"/>
      <c r="UQ350" s="412"/>
      <c r="UR350" s="412"/>
      <c r="US350" s="412"/>
      <c r="UT350" s="412"/>
      <c r="UU350" s="412"/>
      <c r="UV350" s="412"/>
      <c r="UW350" s="412"/>
      <c r="UX350" s="412"/>
      <c r="UY350" s="412"/>
      <c r="UZ350" s="412"/>
      <c r="VA350" s="412"/>
      <c r="VB350" s="412"/>
      <c r="VC350" s="412"/>
      <c r="VD350" s="412"/>
      <c r="VE350" s="412"/>
      <c r="VF350" s="412"/>
      <c r="VG350" s="412"/>
      <c r="VH350" s="412"/>
      <c r="VI350" s="412"/>
      <c r="VJ350" s="412"/>
      <c r="VK350" s="412"/>
      <c r="VL350" s="412"/>
      <c r="VM350" s="412"/>
      <c r="VN350" s="412"/>
      <c r="VO350" s="412"/>
      <c r="VP350" s="412"/>
      <c r="VQ350" s="412"/>
      <c r="VR350" s="412"/>
      <c r="VS350" s="412"/>
      <c r="VT350" s="412"/>
      <c r="VU350" s="412"/>
      <c r="VV350" s="412"/>
      <c r="VW350" s="412"/>
      <c r="VX350" s="412"/>
      <c r="VY350" s="412"/>
      <c r="VZ350" s="412"/>
      <c r="WA350" s="412"/>
      <c r="WB350" s="412"/>
      <c r="WC350" s="412"/>
      <c r="WD350" s="412"/>
      <c r="WE350" s="412"/>
      <c r="WF350" s="412"/>
      <c r="WG350" s="412"/>
      <c r="WH350" s="412"/>
      <c r="WI350" s="412"/>
      <c r="WJ350" s="412"/>
      <c r="WK350" s="412"/>
      <c r="WL350" s="412"/>
      <c r="WM350" s="412"/>
      <c r="WN350" s="412"/>
      <c r="WO350" s="412"/>
      <c r="WP350" s="412"/>
      <c r="WQ350" s="412"/>
      <c r="WR350" s="412"/>
      <c r="WS350" s="412"/>
      <c r="WT350" s="412"/>
      <c r="WU350" s="412"/>
      <c r="WV350" s="412"/>
      <c r="WW350" s="412"/>
      <c r="WX350" s="412"/>
      <c r="WY350" s="412"/>
      <c r="WZ350" s="412"/>
      <c r="XA350" s="412"/>
      <c r="XB350" s="412"/>
      <c r="XC350" s="412"/>
      <c r="XD350" s="412"/>
      <c r="XE350" s="412"/>
      <c r="XF350" s="412"/>
      <c r="XG350" s="412"/>
      <c r="XH350" s="412"/>
      <c r="XI350" s="412"/>
      <c r="XJ350" s="412"/>
      <c r="XK350" s="412"/>
      <c r="XL350" s="412"/>
      <c r="XM350" s="412"/>
      <c r="XN350" s="412"/>
      <c r="XO350" s="412"/>
      <c r="XP350" s="412"/>
      <c r="XQ350" s="412"/>
      <c r="XR350" s="412"/>
      <c r="XS350" s="412"/>
      <c r="XT350" s="412"/>
      <c r="XU350" s="412"/>
      <c r="XV350" s="412"/>
      <c r="XW350" s="412"/>
      <c r="XX350" s="412"/>
      <c r="XY350" s="412"/>
      <c r="XZ350" s="412"/>
      <c r="YA350" s="412"/>
      <c r="YB350" s="412"/>
      <c r="YC350" s="412"/>
      <c r="YD350" s="412"/>
      <c r="YE350" s="412"/>
      <c r="YF350" s="412"/>
      <c r="YG350" s="412"/>
      <c r="YH350" s="412"/>
      <c r="YI350" s="412"/>
      <c r="YJ350" s="412"/>
      <c r="YK350" s="412"/>
      <c r="YL350" s="412"/>
      <c r="YM350" s="412"/>
      <c r="YN350" s="412"/>
      <c r="YO350" s="412"/>
      <c r="YP350" s="412"/>
      <c r="YQ350" s="412"/>
      <c r="YR350" s="412"/>
      <c r="YS350" s="412"/>
      <c r="YT350" s="412"/>
      <c r="YU350" s="412"/>
      <c r="YV350" s="412"/>
      <c r="YW350" s="412"/>
      <c r="YX350" s="412"/>
      <c r="YY350" s="412"/>
      <c r="YZ350" s="412"/>
      <c r="ZA350" s="412"/>
      <c r="ZB350" s="412"/>
      <c r="ZC350" s="412"/>
      <c r="ZD350" s="412"/>
      <c r="ZE350" s="412"/>
      <c r="ZF350" s="412"/>
      <c r="ZG350" s="412"/>
      <c r="ZH350" s="412"/>
      <c r="ZI350" s="412"/>
      <c r="ZJ350" s="412"/>
      <c r="ZK350" s="412"/>
      <c r="ZL350" s="412"/>
      <c r="ZM350" s="412"/>
      <c r="ZN350" s="412"/>
      <c r="ZO350" s="412"/>
      <c r="ZP350" s="412"/>
      <c r="ZQ350" s="412"/>
      <c r="ZR350" s="412"/>
      <c r="ZS350" s="412"/>
      <c r="ZT350" s="412"/>
      <c r="ZU350" s="412"/>
      <c r="ZV350" s="412"/>
      <c r="ZW350" s="412"/>
      <c r="ZX350" s="412"/>
      <c r="ZY350" s="412"/>
      <c r="ZZ350" s="412"/>
      <c r="AAA350" s="412"/>
      <c r="AAB350" s="412"/>
      <c r="AAC350" s="412"/>
      <c r="AAD350" s="412"/>
      <c r="AAE350" s="412"/>
      <c r="AAF350" s="412"/>
      <c r="AAG350" s="412"/>
      <c r="AAH350" s="412"/>
      <c r="AAI350" s="412"/>
      <c r="AAJ350" s="412"/>
      <c r="AAK350" s="412"/>
      <c r="AAL350" s="412"/>
      <c r="AAM350" s="412"/>
      <c r="AAN350" s="412"/>
      <c r="AAO350" s="412"/>
      <c r="AAP350" s="412"/>
      <c r="AAQ350" s="412"/>
      <c r="AAR350" s="412"/>
      <c r="AAS350" s="412"/>
      <c r="AAT350" s="412"/>
      <c r="AAU350" s="412"/>
      <c r="AAV350" s="412"/>
      <c r="AAW350" s="412"/>
      <c r="AAX350" s="412"/>
      <c r="AAY350" s="412"/>
      <c r="AAZ350" s="412"/>
      <c r="ABA350" s="412"/>
      <c r="ABB350" s="412"/>
      <c r="ABC350" s="412"/>
      <c r="ABD350" s="412"/>
      <c r="ABE350" s="412"/>
      <c r="ABF350" s="412"/>
      <c r="ABG350" s="412"/>
      <c r="ABH350" s="412"/>
      <c r="ABI350" s="412"/>
      <c r="ABJ350" s="412"/>
      <c r="ABK350" s="412"/>
      <c r="ABL350" s="412"/>
      <c r="ABM350" s="412"/>
      <c r="ABN350" s="412"/>
      <c r="ABO350" s="412"/>
      <c r="ABP350" s="412"/>
      <c r="ABQ350" s="412"/>
      <c r="ABR350" s="412"/>
      <c r="ABS350" s="412"/>
      <c r="ABT350" s="412"/>
      <c r="ABU350" s="412"/>
      <c r="ABV350" s="412"/>
      <c r="ABW350" s="412"/>
      <c r="ABX350" s="412"/>
      <c r="ABY350" s="412"/>
      <c r="ABZ350" s="412"/>
      <c r="ACA350" s="412"/>
      <c r="ACB350" s="412"/>
      <c r="ACC350" s="412"/>
      <c r="ACD350" s="412"/>
      <c r="ACE350" s="412"/>
      <c r="ACF350" s="412"/>
      <c r="ACG350" s="412"/>
      <c r="ACH350" s="412"/>
      <c r="ACI350" s="412"/>
      <c r="ACJ350" s="412"/>
      <c r="ACK350" s="412"/>
      <c r="ACL350" s="412"/>
      <c r="ACM350" s="412"/>
      <c r="ACN350" s="412"/>
      <c r="ACO350" s="412"/>
      <c r="ACP350" s="412"/>
      <c r="ACQ350" s="412"/>
      <c r="ACR350" s="412"/>
      <c r="ACS350" s="412"/>
      <c r="ACT350" s="412"/>
      <c r="ACU350" s="412"/>
      <c r="ACV350" s="412"/>
      <c r="ACW350" s="412"/>
      <c r="ACX350" s="412"/>
      <c r="ACY350" s="412"/>
      <c r="ACZ350" s="412"/>
      <c r="ADA350" s="412"/>
      <c r="ADB350" s="412"/>
      <c r="ADC350" s="412"/>
      <c r="ADD350" s="412"/>
      <c r="ADE350" s="412"/>
      <c r="ADF350" s="412"/>
      <c r="ADG350" s="412"/>
      <c r="ADH350" s="412"/>
      <c r="ADI350" s="412"/>
      <c r="ADJ350" s="412"/>
      <c r="ADK350" s="412"/>
      <c r="ADL350" s="412"/>
      <c r="ADM350" s="412"/>
      <c r="ADN350" s="412"/>
      <c r="ADO350" s="412"/>
      <c r="ADP350" s="412"/>
      <c r="ADQ350" s="412"/>
      <c r="ADR350" s="412"/>
      <c r="ADS350" s="412"/>
      <c r="ADT350" s="412"/>
      <c r="ADU350" s="412"/>
      <c r="ADV350" s="412"/>
      <c r="ADW350" s="412"/>
      <c r="ADX350" s="412"/>
      <c r="ADY350" s="412"/>
      <c r="ADZ350" s="412"/>
      <c r="AEA350" s="412"/>
      <c r="AEB350" s="412"/>
      <c r="AEC350" s="412"/>
      <c r="AED350" s="412"/>
      <c r="AEE350" s="412"/>
      <c r="AEF350" s="412"/>
      <c r="AEG350" s="412"/>
      <c r="AEH350" s="412"/>
      <c r="AEI350" s="412"/>
      <c r="AEJ350" s="412"/>
      <c r="AEK350" s="412"/>
      <c r="AEL350" s="412"/>
      <c r="AEM350" s="412"/>
      <c r="AEN350" s="412"/>
      <c r="AEO350" s="412"/>
      <c r="AEP350" s="412"/>
      <c r="AEQ350" s="412"/>
      <c r="AER350" s="412"/>
      <c r="AES350" s="412"/>
      <c r="AET350" s="412"/>
      <c r="AEU350" s="412"/>
      <c r="AEV350" s="412"/>
      <c r="AEW350" s="412"/>
      <c r="AEX350" s="412"/>
      <c r="AEY350" s="412"/>
      <c r="AEZ350" s="412"/>
      <c r="AFA350" s="412"/>
      <c r="AFB350" s="412"/>
      <c r="AFC350" s="412"/>
      <c r="AFD350" s="412"/>
      <c r="AFE350" s="412"/>
      <c r="AFF350" s="412"/>
      <c r="AFG350" s="412"/>
      <c r="AFH350" s="412"/>
      <c r="AFI350" s="412"/>
      <c r="AFJ350" s="412"/>
      <c r="AFK350" s="412"/>
      <c r="AFL350" s="412"/>
      <c r="AFM350" s="412"/>
      <c r="AFN350" s="412"/>
      <c r="AFO350" s="412"/>
      <c r="AFP350" s="412"/>
      <c r="AFQ350" s="412"/>
      <c r="AFR350" s="412"/>
      <c r="AFS350" s="412"/>
      <c r="AFT350" s="412"/>
      <c r="AFU350" s="412"/>
      <c r="AFV350" s="412"/>
      <c r="AFW350" s="412"/>
      <c r="AFX350" s="412"/>
      <c r="AFY350" s="412"/>
      <c r="AFZ350" s="412"/>
      <c r="AGA350" s="412"/>
      <c r="AGB350" s="412"/>
      <c r="AGC350" s="412"/>
      <c r="AGD350" s="412"/>
      <c r="AGE350" s="412"/>
      <c r="AGF350" s="412"/>
      <c r="AGG350" s="412"/>
      <c r="AGH350" s="412"/>
      <c r="AGI350" s="412"/>
      <c r="AGJ350" s="412"/>
      <c r="AGK350" s="412"/>
      <c r="AGL350" s="412"/>
      <c r="AGM350" s="412"/>
      <c r="AGN350" s="412"/>
      <c r="AGO350" s="412"/>
      <c r="AGP350" s="412"/>
      <c r="AGQ350" s="412"/>
      <c r="AGR350" s="412"/>
      <c r="AGS350" s="412"/>
      <c r="AGT350" s="412"/>
      <c r="AGU350" s="412"/>
      <c r="AGV350" s="412"/>
      <c r="AGW350" s="412"/>
      <c r="AGX350" s="412"/>
      <c r="AGY350" s="412"/>
      <c r="AGZ350" s="412"/>
      <c r="AHA350" s="412"/>
      <c r="AHB350" s="412"/>
      <c r="AHC350" s="412"/>
      <c r="AHD350" s="412"/>
      <c r="AHE350" s="412"/>
      <c r="AHF350" s="412"/>
      <c r="AHG350" s="412"/>
      <c r="AHH350" s="412"/>
      <c r="AHI350" s="412"/>
      <c r="AHJ350" s="412"/>
      <c r="AHK350" s="412"/>
      <c r="AHL350" s="412"/>
      <c r="AHM350" s="412"/>
      <c r="AHN350" s="412"/>
      <c r="AHO350" s="412"/>
      <c r="AHP350" s="412"/>
      <c r="AHQ350" s="412"/>
      <c r="AHR350" s="412"/>
      <c r="AHS350" s="412"/>
      <c r="AHT350" s="412"/>
      <c r="AHU350" s="412"/>
      <c r="AHV350" s="412"/>
      <c r="AHW350" s="412"/>
      <c r="AHX350" s="412"/>
      <c r="AHY350" s="412"/>
      <c r="AHZ350" s="412"/>
      <c r="AIA350" s="412"/>
      <c r="AIB350" s="412"/>
      <c r="AIC350" s="412"/>
      <c r="AID350" s="412"/>
      <c r="AIE350" s="412"/>
      <c r="AIF350" s="412"/>
      <c r="AIG350" s="412"/>
      <c r="AIH350" s="412"/>
      <c r="AII350" s="412"/>
      <c r="AIJ350" s="412"/>
      <c r="AIK350" s="412"/>
      <c r="AIL350" s="412"/>
      <c r="AIM350" s="412"/>
      <c r="AIN350" s="412"/>
      <c r="AIO350" s="412"/>
      <c r="AIP350" s="412"/>
      <c r="AIQ350" s="412"/>
      <c r="AIR350" s="412"/>
      <c r="AIS350" s="412"/>
      <c r="AIT350" s="412"/>
      <c r="AIU350" s="412"/>
      <c r="AIV350" s="412"/>
      <c r="AIW350" s="412"/>
      <c r="AIX350" s="412"/>
      <c r="AIY350" s="412"/>
      <c r="AIZ350" s="412"/>
      <c r="AJA350" s="412"/>
      <c r="AJB350" s="412"/>
      <c r="AJC350" s="412"/>
      <c r="AJD350" s="412"/>
      <c r="AJE350" s="412"/>
      <c r="AJF350" s="412"/>
      <c r="AJG350" s="412"/>
      <c r="AJH350" s="412"/>
      <c r="AJI350" s="412"/>
      <c r="AJJ350" s="412"/>
      <c r="AJK350" s="412"/>
      <c r="AJL350" s="412"/>
      <c r="AJM350" s="412"/>
      <c r="AJN350" s="412"/>
      <c r="AJO350" s="412"/>
      <c r="AJP350" s="412"/>
      <c r="AJQ350" s="412"/>
      <c r="AJR350" s="412"/>
      <c r="AJS350" s="412"/>
      <c r="AJT350" s="412"/>
      <c r="AJU350" s="412"/>
      <c r="AJV350" s="412"/>
      <c r="AJW350" s="412"/>
      <c r="AJX350" s="412"/>
      <c r="AJY350" s="412"/>
      <c r="AJZ350" s="412"/>
      <c r="AKA350" s="412"/>
      <c r="AKB350" s="412"/>
      <c r="AKC350" s="412"/>
      <c r="AKD350" s="412"/>
      <c r="AKE350" s="412"/>
      <c r="AKF350" s="412"/>
      <c r="AKG350" s="412"/>
      <c r="AKH350" s="412"/>
      <c r="AKI350" s="412"/>
      <c r="AKJ350" s="412"/>
      <c r="AKK350" s="412"/>
      <c r="AKL350" s="412"/>
      <c r="AKM350" s="412"/>
      <c r="AKN350" s="412"/>
      <c r="AKO350" s="412"/>
      <c r="AKP350" s="412"/>
      <c r="AKQ350" s="412"/>
      <c r="AKR350" s="412"/>
      <c r="AKS350" s="412"/>
      <c r="AKT350" s="412"/>
      <c r="AKU350" s="412"/>
      <c r="AKV350" s="412"/>
      <c r="AKW350" s="412"/>
      <c r="AKX350" s="412"/>
      <c r="AKY350" s="412"/>
      <c r="AKZ350" s="412"/>
      <c r="ALA350" s="412"/>
      <c r="ALB350" s="412"/>
      <c r="ALC350" s="412"/>
      <c r="ALD350" s="412"/>
      <c r="ALE350" s="412"/>
      <c r="ALF350" s="412"/>
      <c r="ALG350" s="412"/>
      <c r="ALH350" s="412"/>
      <c r="ALI350" s="412"/>
      <c r="ALJ350" s="412"/>
      <c r="ALK350" s="412"/>
      <c r="ALL350" s="412"/>
      <c r="ALM350" s="412"/>
      <c r="ALN350" s="412"/>
      <c r="ALO350" s="412"/>
      <c r="ALP350" s="412"/>
      <c r="ALQ350" s="412"/>
      <c r="ALR350" s="412"/>
      <c r="ALS350" s="412"/>
      <c r="ALT350" s="412"/>
      <c r="ALU350" s="412"/>
      <c r="ALV350" s="412"/>
      <c r="ALW350" s="412"/>
      <c r="ALX350" s="412"/>
      <c r="ALY350" s="412"/>
      <c r="ALZ350" s="412"/>
      <c r="AMA350" s="412"/>
      <c r="AMB350" s="412"/>
      <c r="AMC350" s="412"/>
      <c r="AMD350" s="412"/>
      <c r="AME350" s="412"/>
      <c r="AMF350" s="412"/>
      <c r="AMG350" s="412"/>
      <c r="AMH350" s="412"/>
    </row>
    <row r="351" spans="1:1022" x14ac:dyDescent="0.25">
      <c r="A351" s="208" t="s">
        <v>1197</v>
      </c>
      <c r="B351" s="163">
        <v>350</v>
      </c>
      <c r="C351" s="224" t="s">
        <v>24998</v>
      </c>
      <c r="D351" s="174" t="s">
        <v>1198</v>
      </c>
      <c r="E351" s="429"/>
      <c r="F351" s="201"/>
      <c r="G351" s="180"/>
      <c r="H351" s="180"/>
      <c r="I351" s="319">
        <v>117</v>
      </c>
      <c r="J351" s="366"/>
      <c r="K351" s="332">
        <v>2</v>
      </c>
      <c r="L351" s="140"/>
      <c r="M351" s="140"/>
      <c r="N351" s="140"/>
      <c r="O351" s="140"/>
      <c r="P351" s="140"/>
      <c r="Q351" s="140"/>
      <c r="R351" s="140"/>
      <c r="S351" s="140"/>
      <c r="T351" s="140"/>
      <c r="U351" s="140"/>
      <c r="V351" s="219">
        <f t="shared" si="207"/>
        <v>100</v>
      </c>
      <c r="W351" s="219">
        <f t="shared" si="185"/>
        <v>100</v>
      </c>
      <c r="X351" s="219">
        <f t="shared" ref="X351:X376" si="212">IF(O351=3,20,100)</f>
        <v>100</v>
      </c>
      <c r="Y351" s="219">
        <f t="shared" si="178"/>
        <v>100</v>
      </c>
      <c r="Z351" s="219">
        <f t="shared" si="204"/>
        <v>100</v>
      </c>
      <c r="AA351" s="220">
        <f t="shared" si="182"/>
        <v>100</v>
      </c>
      <c r="AB351" s="220">
        <f t="shared" si="181"/>
        <v>100</v>
      </c>
      <c r="AC351" s="220">
        <f t="shared" si="205"/>
        <v>100</v>
      </c>
      <c r="AD351" s="416">
        <f t="shared" ref="AD351:AD382" si="213">IF(L351=0,100,IF(L351=1,1,IF(L351="1B",1,IF(L351="1A",0.1,100))))</f>
        <v>100</v>
      </c>
      <c r="AE351" s="416">
        <f t="shared" si="183"/>
        <v>100</v>
      </c>
      <c r="AF351" s="212">
        <f t="shared" si="208"/>
        <v>10</v>
      </c>
      <c r="AG351" s="212">
        <f t="shared" si="209"/>
        <v>100</v>
      </c>
      <c r="AH351" s="212">
        <f t="shared" si="210"/>
        <v>100</v>
      </c>
      <c r="AI351" s="212">
        <f t="shared" si="211"/>
        <v>100</v>
      </c>
      <c r="AJ351" s="231" t="s">
        <v>24787</v>
      </c>
      <c r="AK351" s="412"/>
      <c r="AL351" s="412"/>
      <c r="AM351" s="214"/>
      <c r="AN351" s="412"/>
      <c r="AO351" s="412"/>
      <c r="AP351" s="412"/>
      <c r="AQ351" s="234" t="s">
        <v>24999</v>
      </c>
      <c r="AR351" s="412"/>
      <c r="AS351" s="412"/>
      <c r="AT351" s="412"/>
    </row>
    <row r="352" spans="1:1022" x14ac:dyDescent="0.25">
      <c r="A352" s="208" t="s">
        <v>1199</v>
      </c>
      <c r="B352" s="163">
        <v>351</v>
      </c>
      <c r="C352" s="224" t="s">
        <v>25000</v>
      </c>
      <c r="D352" s="175" t="s">
        <v>1200</v>
      </c>
      <c r="E352" s="429"/>
      <c r="F352" s="201"/>
      <c r="G352" s="180"/>
      <c r="H352" s="180"/>
      <c r="I352" s="319">
        <v>8.8000000000000007</v>
      </c>
      <c r="J352" s="366"/>
      <c r="K352" s="140"/>
      <c r="L352" s="332">
        <v>1</v>
      </c>
      <c r="M352" s="140"/>
      <c r="N352" s="140"/>
      <c r="O352" s="140"/>
      <c r="P352" s="140"/>
      <c r="Q352" s="140"/>
      <c r="R352" s="140"/>
      <c r="S352" s="140"/>
      <c r="T352" s="140"/>
      <c r="U352" s="140"/>
      <c r="V352" s="219">
        <f t="shared" si="207"/>
        <v>100</v>
      </c>
      <c r="W352" s="219">
        <f t="shared" si="185"/>
        <v>100</v>
      </c>
      <c r="X352" s="219">
        <f t="shared" si="212"/>
        <v>100</v>
      </c>
      <c r="Y352" s="219">
        <f t="shared" si="178"/>
        <v>100</v>
      </c>
      <c r="Z352" s="219">
        <f t="shared" si="204"/>
        <v>100</v>
      </c>
      <c r="AA352" s="220">
        <f t="shared" si="182"/>
        <v>100</v>
      </c>
      <c r="AB352" s="220">
        <f t="shared" si="181"/>
        <v>100</v>
      </c>
      <c r="AC352" s="220">
        <f t="shared" si="205"/>
        <v>100</v>
      </c>
      <c r="AD352" s="416">
        <f t="shared" si="213"/>
        <v>1</v>
      </c>
      <c r="AE352" s="416">
        <f t="shared" si="183"/>
        <v>100</v>
      </c>
      <c r="AF352" s="212">
        <f t="shared" si="208"/>
        <v>100</v>
      </c>
      <c r="AG352" s="212">
        <f t="shared" si="209"/>
        <v>100</v>
      </c>
      <c r="AH352" s="212">
        <f t="shared" si="210"/>
        <v>100</v>
      </c>
      <c r="AI352" s="212">
        <f t="shared" si="211"/>
        <v>100</v>
      </c>
      <c r="AJ352" s="231" t="s">
        <v>25001</v>
      </c>
      <c r="AK352" s="163">
        <v>1</v>
      </c>
      <c r="AL352" s="185">
        <v>1</v>
      </c>
      <c r="AM352" s="214"/>
      <c r="AN352" s="412"/>
      <c r="AO352" s="412"/>
      <c r="AP352" s="412"/>
      <c r="AQ352" s="234" t="s">
        <v>25002</v>
      </c>
      <c r="AR352" s="412"/>
      <c r="AS352" s="412"/>
      <c r="AT352" s="412"/>
      <c r="AU352" s="412"/>
      <c r="AV352" s="412"/>
      <c r="AW352" s="412"/>
      <c r="AX352" s="412"/>
      <c r="AY352" s="412"/>
      <c r="AZ352" s="412"/>
      <c r="BA352" s="412"/>
      <c r="BB352" s="412"/>
      <c r="BC352" s="412"/>
      <c r="BD352" s="412"/>
      <c r="BE352" s="412"/>
      <c r="BF352" s="412"/>
      <c r="BG352" s="412"/>
      <c r="BH352" s="412"/>
      <c r="BI352" s="412"/>
      <c r="BJ352" s="412"/>
      <c r="BK352" s="412"/>
      <c r="BL352" s="412"/>
      <c r="BM352" s="412"/>
      <c r="BN352" s="412"/>
      <c r="BO352" s="412"/>
      <c r="BP352" s="412"/>
      <c r="BQ352" s="412"/>
      <c r="BR352" s="412"/>
      <c r="BS352" s="412"/>
      <c r="BT352" s="412"/>
      <c r="BU352" s="412"/>
      <c r="BV352" s="412"/>
      <c r="BW352" s="412"/>
      <c r="BX352" s="412"/>
      <c r="BY352" s="412"/>
      <c r="BZ352" s="412"/>
      <c r="CA352" s="412"/>
      <c r="CB352" s="412"/>
      <c r="CC352" s="412"/>
      <c r="CD352" s="412"/>
      <c r="CE352" s="412"/>
      <c r="CF352" s="412"/>
      <c r="CG352" s="412"/>
      <c r="CH352" s="412"/>
      <c r="CI352" s="412"/>
      <c r="CJ352" s="412"/>
      <c r="CK352" s="412"/>
      <c r="CL352" s="412"/>
      <c r="CM352" s="412"/>
      <c r="CN352" s="412"/>
      <c r="CO352" s="412"/>
      <c r="CP352" s="412"/>
      <c r="CQ352" s="412"/>
      <c r="CR352" s="412"/>
      <c r="CS352" s="412"/>
      <c r="CT352" s="412"/>
      <c r="CU352" s="412"/>
      <c r="CV352" s="412"/>
      <c r="CW352" s="412"/>
      <c r="CX352" s="412"/>
      <c r="CY352" s="412"/>
      <c r="CZ352" s="412"/>
      <c r="DA352" s="412"/>
      <c r="DB352" s="412"/>
      <c r="DC352" s="412"/>
      <c r="DD352" s="412"/>
      <c r="DE352" s="412"/>
      <c r="DF352" s="412"/>
      <c r="DG352" s="412"/>
      <c r="DH352" s="412"/>
      <c r="DI352" s="412"/>
      <c r="DJ352" s="412"/>
      <c r="DK352" s="412"/>
      <c r="DL352" s="412"/>
      <c r="DM352" s="412"/>
      <c r="DN352" s="412"/>
      <c r="DO352" s="412"/>
      <c r="DP352" s="412"/>
      <c r="DQ352" s="412"/>
      <c r="DR352" s="412"/>
      <c r="DS352" s="412"/>
      <c r="DT352" s="412"/>
      <c r="DU352" s="412"/>
      <c r="DV352" s="412"/>
      <c r="DW352" s="412"/>
      <c r="DX352" s="412"/>
      <c r="DY352" s="412"/>
      <c r="DZ352" s="412"/>
      <c r="EA352" s="412"/>
      <c r="EB352" s="412"/>
      <c r="EC352" s="412"/>
      <c r="ED352" s="412"/>
      <c r="EE352" s="412"/>
      <c r="EF352" s="412"/>
      <c r="EG352" s="412"/>
      <c r="EH352" s="412"/>
      <c r="EI352" s="412"/>
      <c r="EJ352" s="412"/>
      <c r="EK352" s="412"/>
      <c r="EL352" s="412"/>
      <c r="EM352" s="412"/>
      <c r="EN352" s="412"/>
      <c r="EO352" s="412"/>
      <c r="EP352" s="412"/>
      <c r="EQ352" s="412"/>
      <c r="ER352" s="412"/>
      <c r="ES352" s="412"/>
      <c r="ET352" s="412"/>
      <c r="EU352" s="412"/>
      <c r="EV352" s="412"/>
      <c r="EW352" s="412"/>
      <c r="EX352" s="412"/>
      <c r="EY352" s="412"/>
      <c r="EZ352" s="412"/>
      <c r="FA352" s="412"/>
      <c r="FB352" s="412"/>
      <c r="FC352" s="412"/>
      <c r="FD352" s="412"/>
      <c r="FE352" s="412"/>
      <c r="FF352" s="412"/>
      <c r="FG352" s="412"/>
      <c r="FH352" s="412"/>
      <c r="FI352" s="412"/>
      <c r="FJ352" s="412"/>
      <c r="FK352" s="412"/>
      <c r="FL352" s="412"/>
      <c r="FM352" s="412"/>
      <c r="FN352" s="412"/>
      <c r="FO352" s="412"/>
      <c r="FP352" s="412"/>
      <c r="FQ352" s="412"/>
      <c r="FR352" s="412"/>
      <c r="FS352" s="412"/>
      <c r="FT352" s="412"/>
      <c r="FU352" s="412"/>
      <c r="FV352" s="412"/>
      <c r="FW352" s="412"/>
      <c r="FX352" s="412"/>
      <c r="FY352" s="412"/>
      <c r="FZ352" s="412"/>
      <c r="GA352" s="412"/>
      <c r="GB352" s="412"/>
      <c r="GC352" s="412"/>
      <c r="GD352" s="412"/>
      <c r="GE352" s="412"/>
      <c r="GF352" s="412"/>
      <c r="GG352" s="412"/>
      <c r="GH352" s="412"/>
      <c r="GI352" s="412"/>
      <c r="GJ352" s="412"/>
      <c r="GK352" s="412"/>
      <c r="GL352" s="412"/>
      <c r="GM352" s="412"/>
      <c r="GN352" s="412"/>
      <c r="GO352" s="412"/>
      <c r="GP352" s="412"/>
      <c r="GQ352" s="412"/>
      <c r="GR352" s="412"/>
      <c r="GS352" s="412"/>
      <c r="GT352" s="412"/>
      <c r="GU352" s="412"/>
      <c r="GV352" s="412"/>
      <c r="GW352" s="412"/>
      <c r="GX352" s="412"/>
      <c r="GY352" s="412"/>
      <c r="GZ352" s="412"/>
      <c r="HA352" s="412"/>
      <c r="HB352" s="412"/>
      <c r="HC352" s="412"/>
      <c r="HD352" s="412"/>
      <c r="HE352" s="412"/>
      <c r="HF352" s="412"/>
      <c r="HG352" s="412"/>
      <c r="HH352" s="412"/>
      <c r="HI352" s="412"/>
      <c r="HJ352" s="412"/>
      <c r="HK352" s="412"/>
      <c r="HL352" s="412"/>
      <c r="HM352" s="412"/>
      <c r="HN352" s="412"/>
      <c r="HO352" s="412"/>
      <c r="HP352" s="412"/>
      <c r="HQ352" s="412"/>
      <c r="HR352" s="412"/>
      <c r="HS352" s="412"/>
      <c r="HT352" s="412"/>
      <c r="HU352" s="412"/>
      <c r="HV352" s="412"/>
      <c r="HW352" s="412"/>
      <c r="HX352" s="412"/>
      <c r="HY352" s="412"/>
      <c r="HZ352" s="412"/>
      <c r="IA352" s="412"/>
      <c r="IB352" s="412"/>
      <c r="IC352" s="412"/>
      <c r="ID352" s="412"/>
      <c r="IE352" s="412"/>
      <c r="IF352" s="412"/>
      <c r="IG352" s="412"/>
      <c r="IH352" s="412"/>
      <c r="II352" s="412"/>
      <c r="IJ352" s="412"/>
      <c r="IK352" s="412"/>
      <c r="IL352" s="412"/>
      <c r="IM352" s="412"/>
      <c r="IN352" s="412"/>
      <c r="IO352" s="412"/>
      <c r="IP352" s="412"/>
      <c r="IQ352" s="412"/>
      <c r="IR352" s="412"/>
      <c r="IS352" s="412"/>
      <c r="IT352" s="412"/>
      <c r="IU352" s="412"/>
      <c r="IV352" s="412"/>
      <c r="IW352" s="412"/>
      <c r="IX352" s="412"/>
      <c r="IY352" s="412"/>
      <c r="IZ352" s="412"/>
      <c r="JA352" s="412"/>
      <c r="JB352" s="412"/>
      <c r="JC352" s="412"/>
      <c r="JD352" s="412"/>
      <c r="JE352" s="412"/>
      <c r="JF352" s="412"/>
      <c r="JG352" s="412"/>
      <c r="JH352" s="412"/>
      <c r="JI352" s="412"/>
      <c r="JJ352" s="412"/>
      <c r="JK352" s="412"/>
      <c r="JL352" s="412"/>
      <c r="JM352" s="412"/>
      <c r="JN352" s="412"/>
      <c r="JO352" s="412"/>
      <c r="JP352" s="412"/>
      <c r="JQ352" s="412"/>
      <c r="JR352" s="412"/>
      <c r="JS352" s="412"/>
      <c r="JT352" s="412"/>
      <c r="JU352" s="412"/>
      <c r="JV352" s="412"/>
      <c r="JW352" s="412"/>
      <c r="JX352" s="412"/>
      <c r="JY352" s="412"/>
      <c r="JZ352" s="412"/>
      <c r="KA352" s="412"/>
      <c r="KB352" s="412"/>
      <c r="KC352" s="412"/>
      <c r="KD352" s="412"/>
      <c r="KE352" s="412"/>
      <c r="KF352" s="412"/>
      <c r="KG352" s="412"/>
      <c r="KH352" s="412"/>
      <c r="KI352" s="412"/>
      <c r="KJ352" s="412"/>
      <c r="KK352" s="412"/>
      <c r="KL352" s="412"/>
      <c r="KM352" s="412"/>
      <c r="KN352" s="412"/>
      <c r="KO352" s="412"/>
      <c r="KP352" s="412"/>
      <c r="KQ352" s="412"/>
      <c r="KR352" s="412"/>
      <c r="KS352" s="412"/>
      <c r="KT352" s="412"/>
      <c r="KU352" s="412"/>
      <c r="KV352" s="412"/>
      <c r="KW352" s="412"/>
      <c r="KX352" s="412"/>
      <c r="KY352" s="412"/>
      <c r="KZ352" s="412"/>
      <c r="LA352" s="412"/>
      <c r="LB352" s="412"/>
      <c r="LC352" s="412"/>
      <c r="LD352" s="412"/>
      <c r="LE352" s="412"/>
      <c r="LF352" s="412"/>
      <c r="LG352" s="412"/>
      <c r="LH352" s="412"/>
      <c r="LI352" s="412"/>
      <c r="LJ352" s="412"/>
      <c r="LK352" s="412"/>
      <c r="LL352" s="412"/>
      <c r="LM352" s="412"/>
      <c r="LN352" s="412"/>
      <c r="LO352" s="412"/>
      <c r="LP352" s="412"/>
      <c r="LQ352" s="412"/>
      <c r="LR352" s="412"/>
      <c r="LS352" s="412"/>
      <c r="LT352" s="412"/>
      <c r="LU352" s="412"/>
      <c r="LV352" s="412"/>
      <c r="LW352" s="412"/>
      <c r="LX352" s="412"/>
      <c r="LY352" s="412"/>
      <c r="LZ352" s="412"/>
      <c r="MA352" s="412"/>
      <c r="MB352" s="412"/>
      <c r="MC352" s="412"/>
      <c r="MD352" s="412"/>
      <c r="ME352" s="412"/>
      <c r="MF352" s="412"/>
      <c r="MG352" s="412"/>
      <c r="MH352" s="412"/>
      <c r="MI352" s="412"/>
      <c r="MJ352" s="412"/>
      <c r="MK352" s="412"/>
      <c r="ML352" s="412"/>
      <c r="MM352" s="412"/>
      <c r="MN352" s="412"/>
      <c r="MO352" s="412"/>
      <c r="MP352" s="412"/>
      <c r="MQ352" s="412"/>
      <c r="MR352" s="412"/>
      <c r="MS352" s="412"/>
      <c r="MT352" s="412"/>
      <c r="MU352" s="412"/>
      <c r="MV352" s="412"/>
      <c r="MW352" s="412"/>
      <c r="MX352" s="412"/>
      <c r="MY352" s="412"/>
      <c r="MZ352" s="412"/>
      <c r="NA352" s="412"/>
      <c r="NB352" s="412"/>
      <c r="NC352" s="412"/>
      <c r="ND352" s="412"/>
      <c r="NE352" s="412"/>
      <c r="NF352" s="412"/>
      <c r="NG352" s="412"/>
      <c r="NH352" s="412"/>
      <c r="NI352" s="412"/>
      <c r="NJ352" s="412"/>
      <c r="NK352" s="412"/>
      <c r="NL352" s="412"/>
      <c r="NM352" s="412"/>
      <c r="NN352" s="412"/>
      <c r="NO352" s="412"/>
      <c r="NP352" s="412"/>
      <c r="NQ352" s="412"/>
      <c r="NR352" s="412"/>
      <c r="NS352" s="412"/>
      <c r="NT352" s="412"/>
      <c r="NU352" s="412"/>
      <c r="NV352" s="412"/>
      <c r="NW352" s="412"/>
      <c r="NX352" s="412"/>
      <c r="NY352" s="412"/>
      <c r="NZ352" s="412"/>
      <c r="OA352" s="412"/>
      <c r="OB352" s="412"/>
      <c r="OC352" s="412"/>
      <c r="OD352" s="412"/>
      <c r="OE352" s="412"/>
      <c r="OF352" s="412"/>
      <c r="OG352" s="412"/>
      <c r="OH352" s="412"/>
      <c r="OI352" s="412"/>
      <c r="OJ352" s="412"/>
      <c r="OK352" s="412"/>
      <c r="OL352" s="412"/>
      <c r="OM352" s="412"/>
      <c r="ON352" s="412"/>
      <c r="OO352" s="412"/>
      <c r="OP352" s="412"/>
      <c r="OQ352" s="412"/>
      <c r="OR352" s="412"/>
      <c r="OS352" s="412"/>
      <c r="OT352" s="412"/>
      <c r="OU352" s="412"/>
      <c r="OV352" s="412"/>
      <c r="OW352" s="412"/>
      <c r="OX352" s="412"/>
      <c r="OY352" s="412"/>
      <c r="OZ352" s="412"/>
      <c r="PA352" s="412"/>
      <c r="PB352" s="412"/>
      <c r="PC352" s="412"/>
      <c r="PD352" s="412"/>
      <c r="PE352" s="412"/>
      <c r="PF352" s="412"/>
      <c r="PG352" s="412"/>
      <c r="PH352" s="412"/>
      <c r="PI352" s="412"/>
      <c r="PJ352" s="412"/>
      <c r="PK352" s="412"/>
      <c r="PL352" s="412"/>
      <c r="PM352" s="412"/>
      <c r="PN352" s="412"/>
      <c r="PO352" s="412"/>
      <c r="PP352" s="412"/>
      <c r="PQ352" s="412"/>
      <c r="PR352" s="412"/>
      <c r="PS352" s="412"/>
      <c r="PT352" s="412"/>
      <c r="PU352" s="412"/>
      <c r="PV352" s="412"/>
      <c r="PW352" s="412"/>
      <c r="PX352" s="412"/>
      <c r="PY352" s="412"/>
      <c r="PZ352" s="412"/>
      <c r="QA352" s="412"/>
      <c r="QB352" s="412"/>
      <c r="QC352" s="412"/>
      <c r="QD352" s="412"/>
      <c r="QE352" s="412"/>
      <c r="QF352" s="412"/>
      <c r="QG352" s="412"/>
      <c r="QH352" s="412"/>
      <c r="QI352" s="412"/>
      <c r="QJ352" s="412"/>
      <c r="QK352" s="412"/>
      <c r="QL352" s="412"/>
      <c r="QM352" s="412"/>
      <c r="QN352" s="412"/>
      <c r="QO352" s="412"/>
      <c r="QP352" s="412"/>
      <c r="QQ352" s="412"/>
      <c r="QR352" s="412"/>
      <c r="QS352" s="412"/>
      <c r="QT352" s="412"/>
      <c r="QU352" s="412"/>
      <c r="QV352" s="412"/>
      <c r="QW352" s="412"/>
      <c r="QX352" s="412"/>
      <c r="QY352" s="412"/>
      <c r="QZ352" s="412"/>
      <c r="RA352" s="412"/>
      <c r="RB352" s="412"/>
      <c r="RC352" s="412"/>
      <c r="RD352" s="412"/>
      <c r="RE352" s="412"/>
      <c r="RF352" s="412"/>
      <c r="RG352" s="412"/>
      <c r="RH352" s="412"/>
      <c r="RI352" s="412"/>
      <c r="RJ352" s="412"/>
      <c r="RK352" s="412"/>
      <c r="RL352" s="412"/>
      <c r="RM352" s="412"/>
      <c r="RN352" s="412"/>
      <c r="RO352" s="412"/>
      <c r="RP352" s="412"/>
      <c r="RQ352" s="412"/>
      <c r="RR352" s="412"/>
      <c r="RS352" s="412"/>
      <c r="RT352" s="412"/>
      <c r="RU352" s="412"/>
      <c r="RV352" s="412"/>
      <c r="RW352" s="412"/>
      <c r="RX352" s="412"/>
      <c r="RY352" s="412"/>
      <c r="RZ352" s="412"/>
      <c r="SA352" s="412"/>
      <c r="SB352" s="412"/>
      <c r="SC352" s="412"/>
      <c r="SD352" s="412"/>
      <c r="SE352" s="412"/>
      <c r="SF352" s="412"/>
      <c r="SG352" s="412"/>
      <c r="SH352" s="412"/>
      <c r="SI352" s="412"/>
      <c r="SJ352" s="412"/>
      <c r="SK352" s="412"/>
      <c r="SL352" s="412"/>
      <c r="SM352" s="412"/>
      <c r="SN352" s="412"/>
      <c r="SO352" s="412"/>
      <c r="SP352" s="412"/>
      <c r="SQ352" s="412"/>
      <c r="SR352" s="412"/>
      <c r="SS352" s="412"/>
      <c r="ST352" s="412"/>
      <c r="SU352" s="412"/>
      <c r="SV352" s="412"/>
      <c r="SW352" s="412"/>
      <c r="SX352" s="412"/>
      <c r="SY352" s="412"/>
      <c r="SZ352" s="412"/>
      <c r="TA352" s="412"/>
      <c r="TB352" s="412"/>
      <c r="TC352" s="412"/>
      <c r="TD352" s="412"/>
      <c r="TE352" s="412"/>
      <c r="TF352" s="412"/>
      <c r="TG352" s="412"/>
      <c r="TH352" s="412"/>
      <c r="TI352" s="412"/>
      <c r="TJ352" s="412"/>
      <c r="TK352" s="412"/>
      <c r="TL352" s="412"/>
      <c r="TM352" s="412"/>
      <c r="TN352" s="412"/>
      <c r="TO352" s="412"/>
      <c r="TP352" s="412"/>
      <c r="TQ352" s="412"/>
      <c r="TR352" s="412"/>
      <c r="TS352" s="412"/>
      <c r="TT352" s="412"/>
      <c r="TU352" s="412"/>
      <c r="TV352" s="412"/>
      <c r="TW352" s="412"/>
      <c r="TX352" s="412"/>
      <c r="TY352" s="412"/>
      <c r="TZ352" s="412"/>
      <c r="UA352" s="412"/>
      <c r="UB352" s="412"/>
      <c r="UC352" s="412"/>
      <c r="UD352" s="412"/>
      <c r="UE352" s="412"/>
      <c r="UF352" s="412"/>
      <c r="UG352" s="412"/>
      <c r="UH352" s="412"/>
      <c r="UI352" s="412"/>
      <c r="UJ352" s="412"/>
      <c r="UK352" s="412"/>
      <c r="UL352" s="412"/>
      <c r="UM352" s="412"/>
      <c r="UN352" s="412"/>
      <c r="UO352" s="412"/>
      <c r="UP352" s="412"/>
      <c r="UQ352" s="412"/>
      <c r="UR352" s="412"/>
      <c r="US352" s="412"/>
      <c r="UT352" s="412"/>
      <c r="UU352" s="412"/>
      <c r="UV352" s="412"/>
      <c r="UW352" s="412"/>
      <c r="UX352" s="412"/>
      <c r="UY352" s="412"/>
      <c r="UZ352" s="412"/>
      <c r="VA352" s="412"/>
      <c r="VB352" s="412"/>
      <c r="VC352" s="412"/>
      <c r="VD352" s="412"/>
      <c r="VE352" s="412"/>
      <c r="VF352" s="412"/>
      <c r="VG352" s="412"/>
      <c r="VH352" s="412"/>
      <c r="VI352" s="412"/>
      <c r="VJ352" s="412"/>
      <c r="VK352" s="412"/>
      <c r="VL352" s="412"/>
      <c r="VM352" s="412"/>
      <c r="VN352" s="412"/>
      <c r="VO352" s="412"/>
      <c r="VP352" s="412"/>
      <c r="VQ352" s="412"/>
      <c r="VR352" s="412"/>
      <c r="VS352" s="412"/>
      <c r="VT352" s="412"/>
      <c r="VU352" s="412"/>
      <c r="VV352" s="412"/>
      <c r="VW352" s="412"/>
      <c r="VX352" s="412"/>
      <c r="VY352" s="412"/>
      <c r="VZ352" s="412"/>
      <c r="WA352" s="412"/>
      <c r="WB352" s="412"/>
      <c r="WC352" s="412"/>
      <c r="WD352" s="412"/>
      <c r="WE352" s="412"/>
      <c r="WF352" s="412"/>
      <c r="WG352" s="412"/>
      <c r="WH352" s="412"/>
      <c r="WI352" s="412"/>
      <c r="WJ352" s="412"/>
      <c r="WK352" s="412"/>
      <c r="WL352" s="412"/>
      <c r="WM352" s="412"/>
      <c r="WN352" s="412"/>
      <c r="WO352" s="412"/>
      <c r="WP352" s="412"/>
      <c r="WQ352" s="412"/>
      <c r="WR352" s="412"/>
      <c r="WS352" s="412"/>
      <c r="WT352" s="412"/>
      <c r="WU352" s="412"/>
      <c r="WV352" s="412"/>
      <c r="WW352" s="412"/>
      <c r="WX352" s="412"/>
      <c r="WY352" s="412"/>
      <c r="WZ352" s="412"/>
      <c r="XA352" s="412"/>
      <c r="XB352" s="412"/>
      <c r="XC352" s="412"/>
      <c r="XD352" s="412"/>
      <c r="XE352" s="412"/>
      <c r="XF352" s="412"/>
      <c r="XG352" s="412"/>
      <c r="XH352" s="412"/>
      <c r="XI352" s="412"/>
      <c r="XJ352" s="412"/>
      <c r="XK352" s="412"/>
      <c r="XL352" s="412"/>
      <c r="XM352" s="412"/>
      <c r="XN352" s="412"/>
      <c r="XO352" s="412"/>
      <c r="XP352" s="412"/>
      <c r="XQ352" s="412"/>
      <c r="XR352" s="412"/>
      <c r="XS352" s="412"/>
      <c r="XT352" s="412"/>
      <c r="XU352" s="412"/>
      <c r="XV352" s="412"/>
      <c r="XW352" s="412"/>
      <c r="XX352" s="412"/>
      <c r="XY352" s="412"/>
      <c r="XZ352" s="412"/>
      <c r="YA352" s="412"/>
      <c r="YB352" s="412"/>
      <c r="YC352" s="412"/>
      <c r="YD352" s="412"/>
      <c r="YE352" s="412"/>
      <c r="YF352" s="412"/>
      <c r="YG352" s="412"/>
      <c r="YH352" s="412"/>
      <c r="YI352" s="412"/>
      <c r="YJ352" s="412"/>
      <c r="YK352" s="412"/>
      <c r="YL352" s="412"/>
      <c r="YM352" s="412"/>
      <c r="YN352" s="412"/>
      <c r="YO352" s="412"/>
      <c r="YP352" s="412"/>
      <c r="YQ352" s="412"/>
      <c r="YR352" s="412"/>
      <c r="YS352" s="412"/>
      <c r="YT352" s="412"/>
      <c r="YU352" s="412"/>
      <c r="YV352" s="412"/>
      <c r="YW352" s="412"/>
      <c r="YX352" s="412"/>
      <c r="YY352" s="412"/>
      <c r="YZ352" s="412"/>
      <c r="ZA352" s="412"/>
      <c r="ZB352" s="412"/>
      <c r="ZC352" s="412"/>
      <c r="ZD352" s="412"/>
      <c r="ZE352" s="412"/>
      <c r="ZF352" s="412"/>
      <c r="ZG352" s="412"/>
      <c r="ZH352" s="412"/>
      <c r="ZI352" s="412"/>
      <c r="ZJ352" s="412"/>
      <c r="ZK352" s="412"/>
      <c r="ZL352" s="412"/>
      <c r="ZM352" s="412"/>
      <c r="ZN352" s="412"/>
      <c r="ZO352" s="412"/>
      <c r="ZP352" s="412"/>
      <c r="ZQ352" s="412"/>
      <c r="ZR352" s="412"/>
      <c r="ZS352" s="412"/>
      <c r="ZT352" s="412"/>
      <c r="ZU352" s="412"/>
      <c r="ZV352" s="412"/>
      <c r="ZW352" s="412"/>
      <c r="ZX352" s="412"/>
      <c r="ZY352" s="412"/>
      <c r="ZZ352" s="412"/>
      <c r="AAA352" s="412"/>
      <c r="AAB352" s="412"/>
      <c r="AAC352" s="412"/>
      <c r="AAD352" s="412"/>
      <c r="AAE352" s="412"/>
      <c r="AAF352" s="412"/>
      <c r="AAG352" s="412"/>
      <c r="AAH352" s="412"/>
      <c r="AAI352" s="412"/>
      <c r="AAJ352" s="412"/>
      <c r="AAK352" s="412"/>
      <c r="AAL352" s="412"/>
      <c r="AAM352" s="412"/>
      <c r="AAN352" s="412"/>
      <c r="AAO352" s="412"/>
      <c r="AAP352" s="412"/>
      <c r="AAQ352" s="412"/>
      <c r="AAR352" s="412"/>
      <c r="AAS352" s="412"/>
      <c r="AAT352" s="412"/>
      <c r="AAU352" s="412"/>
      <c r="AAV352" s="412"/>
      <c r="AAW352" s="412"/>
      <c r="AAX352" s="412"/>
      <c r="AAY352" s="412"/>
      <c r="AAZ352" s="412"/>
      <c r="ABA352" s="412"/>
      <c r="ABB352" s="412"/>
      <c r="ABC352" s="412"/>
      <c r="ABD352" s="412"/>
      <c r="ABE352" s="412"/>
      <c r="ABF352" s="412"/>
      <c r="ABG352" s="412"/>
      <c r="ABH352" s="412"/>
      <c r="ABI352" s="412"/>
      <c r="ABJ352" s="412"/>
      <c r="ABK352" s="412"/>
      <c r="ABL352" s="412"/>
      <c r="ABM352" s="412"/>
      <c r="ABN352" s="412"/>
      <c r="ABO352" s="412"/>
      <c r="ABP352" s="412"/>
      <c r="ABQ352" s="412"/>
      <c r="ABR352" s="412"/>
      <c r="ABS352" s="412"/>
      <c r="ABT352" s="412"/>
      <c r="ABU352" s="412"/>
      <c r="ABV352" s="412"/>
      <c r="ABW352" s="412"/>
      <c r="ABX352" s="412"/>
      <c r="ABY352" s="412"/>
      <c r="ABZ352" s="412"/>
      <c r="ACA352" s="412"/>
      <c r="ACB352" s="412"/>
      <c r="ACC352" s="412"/>
      <c r="ACD352" s="412"/>
      <c r="ACE352" s="412"/>
      <c r="ACF352" s="412"/>
      <c r="ACG352" s="412"/>
      <c r="ACH352" s="412"/>
      <c r="ACI352" s="412"/>
      <c r="ACJ352" s="412"/>
      <c r="ACK352" s="412"/>
      <c r="ACL352" s="412"/>
      <c r="ACM352" s="412"/>
      <c r="ACN352" s="412"/>
      <c r="ACO352" s="412"/>
      <c r="ACP352" s="412"/>
      <c r="ACQ352" s="412"/>
      <c r="ACR352" s="412"/>
      <c r="ACS352" s="412"/>
      <c r="ACT352" s="412"/>
      <c r="ACU352" s="412"/>
      <c r="ACV352" s="412"/>
      <c r="ACW352" s="412"/>
      <c r="ACX352" s="412"/>
      <c r="ACY352" s="412"/>
      <c r="ACZ352" s="412"/>
      <c r="ADA352" s="412"/>
      <c r="ADB352" s="412"/>
      <c r="ADC352" s="412"/>
      <c r="ADD352" s="412"/>
      <c r="ADE352" s="412"/>
      <c r="ADF352" s="412"/>
      <c r="ADG352" s="412"/>
      <c r="ADH352" s="412"/>
      <c r="ADI352" s="412"/>
      <c r="ADJ352" s="412"/>
      <c r="ADK352" s="412"/>
      <c r="ADL352" s="412"/>
      <c r="ADM352" s="412"/>
      <c r="ADN352" s="412"/>
      <c r="ADO352" s="412"/>
      <c r="ADP352" s="412"/>
      <c r="ADQ352" s="412"/>
      <c r="ADR352" s="412"/>
      <c r="ADS352" s="412"/>
      <c r="ADT352" s="412"/>
      <c r="ADU352" s="412"/>
      <c r="ADV352" s="412"/>
      <c r="ADW352" s="412"/>
      <c r="ADX352" s="412"/>
      <c r="ADY352" s="412"/>
      <c r="ADZ352" s="412"/>
      <c r="AEA352" s="412"/>
      <c r="AEB352" s="412"/>
      <c r="AEC352" s="412"/>
      <c r="AED352" s="412"/>
      <c r="AEE352" s="412"/>
      <c r="AEF352" s="412"/>
      <c r="AEG352" s="412"/>
      <c r="AEH352" s="412"/>
      <c r="AEI352" s="412"/>
      <c r="AEJ352" s="412"/>
      <c r="AEK352" s="412"/>
      <c r="AEL352" s="412"/>
      <c r="AEM352" s="412"/>
      <c r="AEN352" s="412"/>
      <c r="AEO352" s="412"/>
      <c r="AEP352" s="412"/>
      <c r="AEQ352" s="412"/>
      <c r="AER352" s="412"/>
      <c r="AES352" s="412"/>
      <c r="AET352" s="412"/>
      <c r="AEU352" s="412"/>
      <c r="AEV352" s="412"/>
      <c r="AEW352" s="412"/>
      <c r="AEX352" s="412"/>
      <c r="AEY352" s="412"/>
      <c r="AEZ352" s="412"/>
      <c r="AFA352" s="412"/>
      <c r="AFB352" s="412"/>
      <c r="AFC352" s="412"/>
      <c r="AFD352" s="412"/>
      <c r="AFE352" s="412"/>
      <c r="AFF352" s="412"/>
      <c r="AFG352" s="412"/>
      <c r="AFH352" s="412"/>
      <c r="AFI352" s="412"/>
      <c r="AFJ352" s="412"/>
      <c r="AFK352" s="412"/>
      <c r="AFL352" s="412"/>
      <c r="AFM352" s="412"/>
      <c r="AFN352" s="412"/>
      <c r="AFO352" s="412"/>
      <c r="AFP352" s="412"/>
      <c r="AFQ352" s="412"/>
      <c r="AFR352" s="412"/>
      <c r="AFS352" s="412"/>
      <c r="AFT352" s="412"/>
      <c r="AFU352" s="412"/>
      <c r="AFV352" s="412"/>
      <c r="AFW352" s="412"/>
      <c r="AFX352" s="412"/>
      <c r="AFY352" s="412"/>
      <c r="AFZ352" s="412"/>
      <c r="AGA352" s="412"/>
      <c r="AGB352" s="412"/>
      <c r="AGC352" s="412"/>
      <c r="AGD352" s="412"/>
      <c r="AGE352" s="412"/>
      <c r="AGF352" s="412"/>
      <c r="AGG352" s="412"/>
      <c r="AGH352" s="412"/>
      <c r="AGI352" s="412"/>
      <c r="AGJ352" s="412"/>
      <c r="AGK352" s="412"/>
      <c r="AGL352" s="412"/>
      <c r="AGM352" s="412"/>
      <c r="AGN352" s="412"/>
      <c r="AGO352" s="412"/>
      <c r="AGP352" s="412"/>
      <c r="AGQ352" s="412"/>
      <c r="AGR352" s="412"/>
      <c r="AGS352" s="412"/>
      <c r="AGT352" s="412"/>
      <c r="AGU352" s="412"/>
      <c r="AGV352" s="412"/>
      <c r="AGW352" s="412"/>
      <c r="AGX352" s="412"/>
      <c r="AGY352" s="412"/>
      <c r="AGZ352" s="412"/>
      <c r="AHA352" s="412"/>
      <c r="AHB352" s="412"/>
      <c r="AHC352" s="412"/>
      <c r="AHD352" s="412"/>
      <c r="AHE352" s="412"/>
      <c r="AHF352" s="412"/>
      <c r="AHG352" s="412"/>
      <c r="AHH352" s="412"/>
      <c r="AHI352" s="412"/>
      <c r="AHJ352" s="412"/>
      <c r="AHK352" s="412"/>
      <c r="AHL352" s="412"/>
      <c r="AHM352" s="412"/>
      <c r="AHN352" s="412"/>
      <c r="AHO352" s="412"/>
      <c r="AHP352" s="412"/>
      <c r="AHQ352" s="412"/>
      <c r="AHR352" s="412"/>
      <c r="AHS352" s="412"/>
      <c r="AHT352" s="412"/>
      <c r="AHU352" s="412"/>
      <c r="AHV352" s="412"/>
      <c r="AHW352" s="412"/>
      <c r="AHX352" s="412"/>
      <c r="AHY352" s="412"/>
      <c r="AHZ352" s="412"/>
      <c r="AIA352" s="412"/>
      <c r="AIB352" s="412"/>
      <c r="AIC352" s="412"/>
      <c r="AID352" s="412"/>
      <c r="AIE352" s="412"/>
      <c r="AIF352" s="412"/>
      <c r="AIG352" s="412"/>
      <c r="AIH352" s="412"/>
      <c r="AII352" s="412"/>
      <c r="AIJ352" s="412"/>
      <c r="AIK352" s="412"/>
      <c r="AIL352" s="412"/>
      <c r="AIM352" s="412"/>
      <c r="AIN352" s="412"/>
      <c r="AIO352" s="412"/>
      <c r="AIP352" s="412"/>
      <c r="AIQ352" s="412"/>
      <c r="AIR352" s="412"/>
      <c r="AIS352" s="412"/>
      <c r="AIT352" s="412"/>
      <c r="AIU352" s="412"/>
      <c r="AIV352" s="412"/>
      <c r="AIW352" s="412"/>
      <c r="AIX352" s="412"/>
      <c r="AIY352" s="412"/>
      <c r="AIZ352" s="412"/>
      <c r="AJA352" s="412"/>
      <c r="AJB352" s="412"/>
      <c r="AJC352" s="412"/>
      <c r="AJD352" s="412"/>
      <c r="AJE352" s="412"/>
      <c r="AJF352" s="412"/>
      <c r="AJG352" s="412"/>
      <c r="AJH352" s="412"/>
      <c r="AJI352" s="412"/>
      <c r="AJJ352" s="412"/>
      <c r="AJK352" s="412"/>
      <c r="AJL352" s="412"/>
      <c r="AJM352" s="412"/>
      <c r="AJN352" s="412"/>
      <c r="AJO352" s="412"/>
      <c r="AJP352" s="412"/>
      <c r="AJQ352" s="412"/>
      <c r="AJR352" s="412"/>
      <c r="AJS352" s="412"/>
      <c r="AJT352" s="412"/>
      <c r="AJU352" s="412"/>
      <c r="AJV352" s="412"/>
      <c r="AJW352" s="412"/>
      <c r="AJX352" s="412"/>
      <c r="AJY352" s="412"/>
      <c r="AJZ352" s="412"/>
      <c r="AKA352" s="412"/>
      <c r="AKB352" s="412"/>
      <c r="AKC352" s="412"/>
      <c r="AKD352" s="412"/>
      <c r="AKE352" s="412"/>
      <c r="AKF352" s="412"/>
      <c r="AKG352" s="412"/>
      <c r="AKH352" s="412"/>
      <c r="AKI352" s="412"/>
      <c r="AKJ352" s="412"/>
      <c r="AKK352" s="412"/>
      <c r="AKL352" s="412"/>
      <c r="AKM352" s="412"/>
      <c r="AKN352" s="412"/>
      <c r="AKO352" s="412"/>
      <c r="AKP352" s="412"/>
      <c r="AKQ352" s="412"/>
      <c r="AKR352" s="412"/>
      <c r="AKS352" s="412"/>
      <c r="AKT352" s="412"/>
      <c r="AKU352" s="412"/>
      <c r="AKV352" s="412"/>
      <c r="AKW352" s="412"/>
      <c r="AKX352" s="412"/>
      <c r="AKY352" s="412"/>
      <c r="AKZ352" s="412"/>
      <c r="ALA352" s="412"/>
      <c r="ALB352" s="412"/>
      <c r="ALC352" s="412"/>
      <c r="ALD352" s="412"/>
      <c r="ALE352" s="412"/>
      <c r="ALF352" s="412"/>
      <c r="ALG352" s="412"/>
      <c r="ALH352" s="412"/>
      <c r="ALI352" s="412"/>
      <c r="ALJ352" s="412"/>
      <c r="ALK352" s="412"/>
      <c r="ALL352" s="412"/>
      <c r="ALM352" s="412"/>
      <c r="ALN352" s="412"/>
      <c r="ALO352" s="412"/>
      <c r="ALP352" s="412"/>
      <c r="ALQ352" s="412"/>
      <c r="ALR352" s="412"/>
      <c r="ALS352" s="412"/>
      <c r="ALT352" s="412"/>
      <c r="ALU352" s="412"/>
      <c r="ALV352" s="412"/>
      <c r="ALW352" s="412"/>
      <c r="ALX352" s="412"/>
      <c r="ALY352" s="412"/>
      <c r="ALZ352" s="412"/>
      <c r="AMA352" s="412"/>
      <c r="AMB352" s="412"/>
      <c r="AMC352" s="412"/>
      <c r="AMD352" s="412"/>
      <c r="AME352" s="412"/>
      <c r="AMF352" s="412"/>
      <c r="AMG352" s="412"/>
      <c r="AMH352" s="412"/>
    </row>
    <row r="353" spans="1:1023" x14ac:dyDescent="0.25">
      <c r="A353" s="208" t="s">
        <v>1208</v>
      </c>
      <c r="B353" s="163">
        <v>352</v>
      </c>
      <c r="C353" s="224" t="s">
        <v>25003</v>
      </c>
      <c r="D353" s="175" t="s">
        <v>1058</v>
      </c>
      <c r="E353" s="429"/>
      <c r="F353" s="201"/>
      <c r="G353" s="180"/>
      <c r="H353" s="180"/>
      <c r="I353" s="319"/>
      <c r="J353" s="366"/>
      <c r="K353" s="140"/>
      <c r="L353" s="140"/>
      <c r="M353" s="140"/>
      <c r="N353" s="140"/>
      <c r="O353" s="140"/>
      <c r="P353" s="140"/>
      <c r="Q353" s="140"/>
      <c r="R353" s="140"/>
      <c r="S353" s="140"/>
      <c r="T353" s="140"/>
      <c r="U353" s="140"/>
      <c r="V353" s="219">
        <f t="shared" si="207"/>
        <v>100</v>
      </c>
      <c r="W353" s="219">
        <f t="shared" si="185"/>
        <v>100</v>
      </c>
      <c r="X353" s="219">
        <f t="shared" si="212"/>
        <v>100</v>
      </c>
      <c r="Y353" s="219">
        <f t="shared" si="178"/>
        <v>100</v>
      </c>
      <c r="Z353" s="219">
        <f t="shared" si="204"/>
        <v>100</v>
      </c>
      <c r="AA353" s="220">
        <f t="shared" si="182"/>
        <v>100</v>
      </c>
      <c r="AB353" s="220">
        <f t="shared" si="181"/>
        <v>100</v>
      </c>
      <c r="AC353" s="220">
        <f t="shared" si="205"/>
        <v>100</v>
      </c>
      <c r="AD353" s="416">
        <f t="shared" si="213"/>
        <v>100</v>
      </c>
      <c r="AE353" s="416">
        <f t="shared" si="183"/>
        <v>100</v>
      </c>
      <c r="AF353" s="212">
        <f t="shared" si="208"/>
        <v>100</v>
      </c>
      <c r="AG353" s="212">
        <f t="shared" si="209"/>
        <v>100</v>
      </c>
      <c r="AH353" s="212">
        <f t="shared" si="210"/>
        <v>100</v>
      </c>
      <c r="AI353" s="212">
        <f t="shared" si="211"/>
        <v>100</v>
      </c>
      <c r="AJ353" s="214"/>
      <c r="AK353" s="412"/>
      <c r="AL353" s="185">
        <v>3</v>
      </c>
      <c r="AM353" s="214"/>
      <c r="AN353" s="412"/>
      <c r="AO353" s="412"/>
      <c r="AP353" s="412"/>
      <c r="AQ353" s="234" t="s">
        <v>25004</v>
      </c>
      <c r="AR353" s="412"/>
      <c r="AS353" s="412"/>
      <c r="AT353" s="412"/>
    </row>
    <row r="354" spans="1:1023" x14ac:dyDescent="0.25">
      <c r="A354" s="248" t="s">
        <v>5459</v>
      </c>
      <c r="B354" s="163">
        <v>353</v>
      </c>
      <c r="C354" s="224" t="s">
        <v>25005</v>
      </c>
      <c r="D354" s="175" t="s">
        <v>1209</v>
      </c>
      <c r="E354" s="429"/>
      <c r="F354" s="201"/>
      <c r="G354" s="180"/>
      <c r="H354" s="180"/>
      <c r="I354" s="319">
        <v>117</v>
      </c>
      <c r="J354" s="366"/>
      <c r="K354" s="140"/>
      <c r="L354" s="332">
        <v>1</v>
      </c>
      <c r="M354" s="140"/>
      <c r="N354" s="140"/>
      <c r="O354" s="140"/>
      <c r="P354" s="140"/>
      <c r="Q354" s="140"/>
      <c r="R354" s="140"/>
      <c r="S354" s="140"/>
      <c r="T354" s="140"/>
      <c r="U354" s="140"/>
      <c r="V354" s="219">
        <f t="shared" si="207"/>
        <v>100</v>
      </c>
      <c r="W354" s="219">
        <f t="shared" si="185"/>
        <v>100</v>
      </c>
      <c r="X354" s="219">
        <f t="shared" si="212"/>
        <v>100</v>
      </c>
      <c r="Y354" s="219">
        <f t="shared" si="178"/>
        <v>100</v>
      </c>
      <c r="Z354" s="219">
        <f t="shared" si="204"/>
        <v>100</v>
      </c>
      <c r="AA354" s="220">
        <f t="shared" si="182"/>
        <v>100</v>
      </c>
      <c r="AB354" s="220">
        <f t="shared" si="181"/>
        <v>100</v>
      </c>
      <c r="AC354" s="220">
        <f t="shared" si="205"/>
        <v>100</v>
      </c>
      <c r="AD354" s="416">
        <f t="shared" si="213"/>
        <v>1</v>
      </c>
      <c r="AE354" s="416">
        <f t="shared" si="183"/>
        <v>100</v>
      </c>
      <c r="AF354" s="212">
        <f t="shared" si="208"/>
        <v>100</v>
      </c>
      <c r="AG354" s="212">
        <f t="shared" si="209"/>
        <v>100</v>
      </c>
      <c r="AH354" s="212">
        <f t="shared" si="210"/>
        <v>100</v>
      </c>
      <c r="AI354" s="212">
        <f t="shared" si="211"/>
        <v>100</v>
      </c>
      <c r="AJ354" s="231"/>
      <c r="AK354" s="412"/>
      <c r="AL354" s="412"/>
      <c r="AM354" s="214"/>
      <c r="AN354" s="412"/>
      <c r="AO354" s="412"/>
      <c r="AP354" s="412"/>
      <c r="AQ354" s="167" t="s">
        <v>5460</v>
      </c>
      <c r="AR354" s="412"/>
      <c r="AS354" s="412"/>
      <c r="AT354" s="412"/>
      <c r="AU354" s="412"/>
      <c r="AV354" s="412"/>
      <c r="AW354" s="412"/>
      <c r="AX354" s="412"/>
      <c r="AY354" s="412"/>
      <c r="AZ354" s="412"/>
      <c r="BA354" s="412"/>
      <c r="BB354" s="412"/>
      <c r="BC354" s="412"/>
      <c r="BD354" s="412"/>
      <c r="BE354" s="412"/>
      <c r="BF354" s="412"/>
      <c r="BG354" s="412"/>
      <c r="BH354" s="412"/>
      <c r="BI354" s="412"/>
      <c r="BJ354" s="412"/>
      <c r="BK354" s="412"/>
      <c r="BL354" s="412"/>
      <c r="BM354" s="412"/>
      <c r="BN354" s="412"/>
      <c r="BO354" s="412"/>
      <c r="BP354" s="412"/>
      <c r="BQ354" s="412"/>
      <c r="BR354" s="412"/>
      <c r="BS354" s="412"/>
      <c r="BT354" s="412"/>
      <c r="BU354" s="412"/>
      <c r="BV354" s="412"/>
      <c r="BW354" s="412"/>
      <c r="BX354" s="412"/>
      <c r="BY354" s="412"/>
      <c r="BZ354" s="412"/>
      <c r="CA354" s="412"/>
      <c r="CB354" s="412"/>
      <c r="CC354" s="412"/>
      <c r="CD354" s="412"/>
      <c r="CE354" s="412"/>
      <c r="CF354" s="412"/>
      <c r="CG354" s="412"/>
      <c r="CH354" s="412"/>
      <c r="CI354" s="412"/>
      <c r="CJ354" s="412"/>
      <c r="CK354" s="412"/>
      <c r="CL354" s="412"/>
      <c r="CM354" s="412"/>
      <c r="CN354" s="412"/>
      <c r="CO354" s="412"/>
      <c r="CP354" s="412"/>
      <c r="CQ354" s="412"/>
      <c r="CR354" s="412"/>
      <c r="CS354" s="412"/>
      <c r="CT354" s="412"/>
      <c r="CU354" s="412"/>
      <c r="CV354" s="412"/>
      <c r="CW354" s="412"/>
      <c r="CX354" s="412"/>
      <c r="CY354" s="412"/>
      <c r="CZ354" s="412"/>
      <c r="DA354" s="412"/>
      <c r="DB354" s="412"/>
      <c r="DC354" s="412"/>
      <c r="DD354" s="412"/>
      <c r="DE354" s="412"/>
      <c r="DF354" s="412"/>
      <c r="DG354" s="412"/>
      <c r="DH354" s="412"/>
      <c r="DI354" s="412"/>
      <c r="DJ354" s="412"/>
      <c r="DK354" s="412"/>
      <c r="DL354" s="412"/>
      <c r="DM354" s="412"/>
      <c r="DN354" s="412"/>
      <c r="DO354" s="412"/>
      <c r="DP354" s="412"/>
      <c r="DQ354" s="412"/>
      <c r="DR354" s="412"/>
      <c r="DS354" s="412"/>
      <c r="DT354" s="412"/>
      <c r="DU354" s="412"/>
      <c r="DV354" s="412"/>
      <c r="DW354" s="412"/>
      <c r="DX354" s="412"/>
      <c r="DY354" s="412"/>
      <c r="DZ354" s="412"/>
      <c r="EA354" s="412"/>
      <c r="EB354" s="412"/>
      <c r="EC354" s="412"/>
      <c r="ED354" s="412"/>
      <c r="EE354" s="412"/>
      <c r="EF354" s="412"/>
      <c r="EG354" s="412"/>
      <c r="EH354" s="412"/>
      <c r="EI354" s="412"/>
      <c r="EJ354" s="412"/>
      <c r="EK354" s="412"/>
      <c r="EL354" s="412"/>
      <c r="EM354" s="412"/>
      <c r="EN354" s="412"/>
      <c r="EO354" s="412"/>
      <c r="EP354" s="412"/>
      <c r="EQ354" s="412"/>
      <c r="ER354" s="412"/>
      <c r="ES354" s="412"/>
      <c r="ET354" s="412"/>
      <c r="EU354" s="412"/>
      <c r="EV354" s="412"/>
      <c r="EW354" s="412"/>
      <c r="EX354" s="412"/>
      <c r="EY354" s="412"/>
      <c r="EZ354" s="412"/>
      <c r="FA354" s="412"/>
      <c r="FB354" s="412"/>
      <c r="FC354" s="412"/>
      <c r="FD354" s="412"/>
      <c r="FE354" s="412"/>
      <c r="FF354" s="412"/>
      <c r="FG354" s="412"/>
      <c r="FH354" s="412"/>
      <c r="FI354" s="412"/>
      <c r="FJ354" s="412"/>
      <c r="FK354" s="412"/>
      <c r="FL354" s="412"/>
      <c r="FM354" s="412"/>
      <c r="FN354" s="412"/>
      <c r="FO354" s="412"/>
      <c r="FP354" s="412"/>
      <c r="FQ354" s="412"/>
      <c r="FR354" s="412"/>
      <c r="FS354" s="412"/>
      <c r="FT354" s="412"/>
      <c r="FU354" s="412"/>
      <c r="FV354" s="412"/>
      <c r="FW354" s="412"/>
      <c r="FX354" s="412"/>
      <c r="FY354" s="412"/>
      <c r="FZ354" s="412"/>
      <c r="GA354" s="412"/>
      <c r="GB354" s="412"/>
      <c r="GC354" s="412"/>
      <c r="GD354" s="412"/>
      <c r="GE354" s="412"/>
      <c r="GF354" s="412"/>
      <c r="GG354" s="412"/>
      <c r="GH354" s="412"/>
      <c r="GI354" s="412"/>
      <c r="GJ354" s="412"/>
      <c r="GK354" s="412"/>
      <c r="GL354" s="412"/>
      <c r="GM354" s="412"/>
      <c r="GN354" s="412"/>
      <c r="GO354" s="412"/>
      <c r="GP354" s="412"/>
      <c r="GQ354" s="412"/>
      <c r="GR354" s="412"/>
      <c r="GS354" s="412"/>
      <c r="GT354" s="412"/>
      <c r="GU354" s="412"/>
      <c r="GV354" s="412"/>
      <c r="GW354" s="412"/>
      <c r="GX354" s="412"/>
      <c r="GY354" s="412"/>
      <c r="GZ354" s="412"/>
      <c r="HA354" s="412"/>
      <c r="HB354" s="412"/>
      <c r="HC354" s="412"/>
      <c r="HD354" s="412"/>
      <c r="HE354" s="412"/>
      <c r="HF354" s="412"/>
      <c r="HG354" s="412"/>
      <c r="HH354" s="412"/>
      <c r="HI354" s="412"/>
      <c r="HJ354" s="412"/>
      <c r="HK354" s="412"/>
      <c r="HL354" s="412"/>
      <c r="HM354" s="412"/>
      <c r="HN354" s="412"/>
      <c r="HO354" s="412"/>
      <c r="HP354" s="412"/>
      <c r="HQ354" s="412"/>
      <c r="HR354" s="412"/>
      <c r="HS354" s="412"/>
      <c r="HT354" s="412"/>
      <c r="HU354" s="412"/>
      <c r="HV354" s="412"/>
      <c r="HW354" s="412"/>
      <c r="HX354" s="412"/>
      <c r="HY354" s="412"/>
      <c r="HZ354" s="412"/>
      <c r="IA354" s="412"/>
      <c r="IB354" s="412"/>
      <c r="IC354" s="412"/>
      <c r="ID354" s="412"/>
      <c r="IE354" s="412"/>
      <c r="IF354" s="412"/>
      <c r="IG354" s="412"/>
      <c r="IH354" s="412"/>
      <c r="II354" s="412"/>
      <c r="IJ354" s="412"/>
      <c r="IK354" s="412"/>
      <c r="IL354" s="412"/>
      <c r="IM354" s="412"/>
      <c r="IN354" s="412"/>
      <c r="IO354" s="412"/>
      <c r="IP354" s="412"/>
      <c r="IQ354" s="412"/>
      <c r="IR354" s="412"/>
      <c r="IS354" s="412"/>
      <c r="IT354" s="412"/>
      <c r="IU354" s="412"/>
      <c r="IV354" s="412"/>
      <c r="IW354" s="412"/>
      <c r="IX354" s="412"/>
      <c r="IY354" s="412"/>
      <c r="IZ354" s="412"/>
      <c r="JA354" s="412"/>
      <c r="JB354" s="412"/>
      <c r="JC354" s="412"/>
      <c r="JD354" s="412"/>
      <c r="JE354" s="412"/>
      <c r="JF354" s="412"/>
      <c r="JG354" s="412"/>
      <c r="JH354" s="412"/>
      <c r="JI354" s="412"/>
      <c r="JJ354" s="412"/>
      <c r="JK354" s="412"/>
      <c r="JL354" s="412"/>
      <c r="JM354" s="412"/>
      <c r="JN354" s="412"/>
      <c r="JO354" s="412"/>
      <c r="JP354" s="412"/>
      <c r="JQ354" s="412"/>
      <c r="JR354" s="412"/>
      <c r="JS354" s="412"/>
      <c r="JT354" s="412"/>
      <c r="JU354" s="412"/>
      <c r="JV354" s="412"/>
      <c r="JW354" s="412"/>
      <c r="JX354" s="412"/>
      <c r="JY354" s="412"/>
      <c r="JZ354" s="412"/>
      <c r="KA354" s="412"/>
      <c r="KB354" s="412"/>
      <c r="KC354" s="412"/>
      <c r="KD354" s="412"/>
      <c r="KE354" s="412"/>
      <c r="KF354" s="412"/>
      <c r="KG354" s="412"/>
      <c r="KH354" s="412"/>
      <c r="KI354" s="412"/>
      <c r="KJ354" s="412"/>
      <c r="KK354" s="412"/>
      <c r="KL354" s="412"/>
      <c r="KM354" s="412"/>
      <c r="KN354" s="412"/>
      <c r="KO354" s="412"/>
      <c r="KP354" s="412"/>
      <c r="KQ354" s="412"/>
      <c r="KR354" s="412"/>
      <c r="KS354" s="412"/>
      <c r="KT354" s="412"/>
      <c r="KU354" s="412"/>
      <c r="KV354" s="412"/>
      <c r="KW354" s="412"/>
      <c r="KX354" s="412"/>
      <c r="KY354" s="412"/>
      <c r="KZ354" s="412"/>
      <c r="LA354" s="412"/>
      <c r="LB354" s="412"/>
      <c r="LC354" s="412"/>
      <c r="LD354" s="412"/>
      <c r="LE354" s="412"/>
      <c r="LF354" s="412"/>
      <c r="LG354" s="412"/>
      <c r="LH354" s="412"/>
      <c r="LI354" s="412"/>
      <c r="LJ354" s="412"/>
      <c r="LK354" s="412"/>
      <c r="LL354" s="412"/>
      <c r="LM354" s="412"/>
      <c r="LN354" s="412"/>
      <c r="LO354" s="412"/>
      <c r="LP354" s="412"/>
      <c r="LQ354" s="412"/>
      <c r="LR354" s="412"/>
      <c r="LS354" s="412"/>
      <c r="LT354" s="412"/>
      <c r="LU354" s="412"/>
      <c r="LV354" s="412"/>
      <c r="LW354" s="412"/>
      <c r="LX354" s="412"/>
      <c r="LY354" s="412"/>
      <c r="LZ354" s="412"/>
      <c r="MA354" s="412"/>
      <c r="MB354" s="412"/>
      <c r="MC354" s="412"/>
      <c r="MD354" s="412"/>
      <c r="ME354" s="412"/>
      <c r="MF354" s="412"/>
      <c r="MG354" s="412"/>
      <c r="MH354" s="412"/>
      <c r="MI354" s="412"/>
      <c r="MJ354" s="412"/>
      <c r="MK354" s="412"/>
      <c r="ML354" s="412"/>
      <c r="MM354" s="412"/>
      <c r="MN354" s="412"/>
      <c r="MO354" s="412"/>
      <c r="MP354" s="412"/>
      <c r="MQ354" s="412"/>
      <c r="MR354" s="412"/>
      <c r="MS354" s="412"/>
      <c r="MT354" s="412"/>
      <c r="MU354" s="412"/>
      <c r="MV354" s="412"/>
      <c r="MW354" s="412"/>
      <c r="MX354" s="412"/>
      <c r="MY354" s="412"/>
      <c r="MZ354" s="412"/>
      <c r="NA354" s="412"/>
      <c r="NB354" s="412"/>
      <c r="NC354" s="412"/>
      <c r="ND354" s="412"/>
      <c r="NE354" s="412"/>
      <c r="NF354" s="412"/>
      <c r="NG354" s="412"/>
      <c r="NH354" s="412"/>
      <c r="NI354" s="412"/>
      <c r="NJ354" s="412"/>
      <c r="NK354" s="412"/>
      <c r="NL354" s="412"/>
      <c r="NM354" s="412"/>
      <c r="NN354" s="412"/>
      <c r="NO354" s="412"/>
      <c r="NP354" s="412"/>
      <c r="NQ354" s="412"/>
      <c r="NR354" s="412"/>
      <c r="NS354" s="412"/>
      <c r="NT354" s="412"/>
      <c r="NU354" s="412"/>
      <c r="NV354" s="412"/>
      <c r="NW354" s="412"/>
      <c r="NX354" s="412"/>
      <c r="NY354" s="412"/>
      <c r="NZ354" s="412"/>
      <c r="OA354" s="412"/>
      <c r="OB354" s="412"/>
      <c r="OC354" s="412"/>
      <c r="OD354" s="412"/>
      <c r="OE354" s="412"/>
      <c r="OF354" s="412"/>
      <c r="OG354" s="412"/>
      <c r="OH354" s="412"/>
      <c r="OI354" s="412"/>
      <c r="OJ354" s="412"/>
      <c r="OK354" s="412"/>
      <c r="OL354" s="412"/>
      <c r="OM354" s="412"/>
      <c r="ON354" s="412"/>
      <c r="OO354" s="412"/>
      <c r="OP354" s="412"/>
      <c r="OQ354" s="412"/>
      <c r="OR354" s="412"/>
      <c r="OS354" s="412"/>
      <c r="OT354" s="412"/>
      <c r="OU354" s="412"/>
      <c r="OV354" s="412"/>
      <c r="OW354" s="412"/>
      <c r="OX354" s="412"/>
      <c r="OY354" s="412"/>
      <c r="OZ354" s="412"/>
      <c r="PA354" s="412"/>
      <c r="PB354" s="412"/>
      <c r="PC354" s="412"/>
      <c r="PD354" s="412"/>
      <c r="PE354" s="412"/>
      <c r="PF354" s="412"/>
      <c r="PG354" s="412"/>
      <c r="PH354" s="412"/>
      <c r="PI354" s="412"/>
      <c r="PJ354" s="412"/>
      <c r="PK354" s="412"/>
      <c r="PL354" s="412"/>
      <c r="PM354" s="412"/>
      <c r="PN354" s="412"/>
      <c r="PO354" s="412"/>
      <c r="PP354" s="412"/>
      <c r="PQ354" s="412"/>
      <c r="PR354" s="412"/>
      <c r="PS354" s="412"/>
      <c r="PT354" s="412"/>
      <c r="PU354" s="412"/>
      <c r="PV354" s="412"/>
      <c r="PW354" s="412"/>
      <c r="PX354" s="412"/>
      <c r="PY354" s="412"/>
      <c r="PZ354" s="412"/>
      <c r="QA354" s="412"/>
      <c r="QB354" s="412"/>
      <c r="QC354" s="412"/>
      <c r="QD354" s="412"/>
      <c r="QE354" s="412"/>
      <c r="QF354" s="412"/>
      <c r="QG354" s="412"/>
      <c r="QH354" s="412"/>
      <c r="QI354" s="412"/>
      <c r="QJ354" s="412"/>
      <c r="QK354" s="412"/>
      <c r="QL354" s="412"/>
      <c r="QM354" s="412"/>
      <c r="QN354" s="412"/>
      <c r="QO354" s="412"/>
      <c r="QP354" s="412"/>
      <c r="QQ354" s="412"/>
      <c r="QR354" s="412"/>
      <c r="QS354" s="412"/>
      <c r="QT354" s="412"/>
      <c r="QU354" s="412"/>
      <c r="QV354" s="412"/>
      <c r="QW354" s="412"/>
      <c r="QX354" s="412"/>
      <c r="QY354" s="412"/>
      <c r="QZ354" s="412"/>
      <c r="RA354" s="412"/>
      <c r="RB354" s="412"/>
      <c r="RC354" s="412"/>
      <c r="RD354" s="412"/>
      <c r="RE354" s="412"/>
      <c r="RF354" s="412"/>
      <c r="RG354" s="412"/>
      <c r="RH354" s="412"/>
      <c r="RI354" s="412"/>
      <c r="RJ354" s="412"/>
      <c r="RK354" s="412"/>
      <c r="RL354" s="412"/>
      <c r="RM354" s="412"/>
      <c r="RN354" s="412"/>
      <c r="RO354" s="412"/>
      <c r="RP354" s="412"/>
      <c r="RQ354" s="412"/>
      <c r="RR354" s="412"/>
      <c r="RS354" s="412"/>
      <c r="RT354" s="412"/>
      <c r="RU354" s="412"/>
      <c r="RV354" s="412"/>
      <c r="RW354" s="412"/>
      <c r="RX354" s="412"/>
      <c r="RY354" s="412"/>
      <c r="RZ354" s="412"/>
      <c r="SA354" s="412"/>
      <c r="SB354" s="412"/>
      <c r="SC354" s="412"/>
      <c r="SD354" s="412"/>
      <c r="SE354" s="412"/>
      <c r="SF354" s="412"/>
      <c r="SG354" s="412"/>
      <c r="SH354" s="412"/>
      <c r="SI354" s="412"/>
      <c r="SJ354" s="412"/>
      <c r="SK354" s="412"/>
      <c r="SL354" s="412"/>
      <c r="SM354" s="412"/>
      <c r="SN354" s="412"/>
      <c r="SO354" s="412"/>
      <c r="SP354" s="412"/>
      <c r="SQ354" s="412"/>
      <c r="SR354" s="412"/>
      <c r="SS354" s="412"/>
      <c r="ST354" s="412"/>
      <c r="SU354" s="412"/>
      <c r="SV354" s="412"/>
      <c r="SW354" s="412"/>
      <c r="SX354" s="412"/>
      <c r="SY354" s="412"/>
      <c r="SZ354" s="412"/>
      <c r="TA354" s="412"/>
      <c r="TB354" s="412"/>
      <c r="TC354" s="412"/>
      <c r="TD354" s="412"/>
      <c r="TE354" s="412"/>
      <c r="TF354" s="412"/>
      <c r="TG354" s="412"/>
      <c r="TH354" s="412"/>
      <c r="TI354" s="412"/>
      <c r="TJ354" s="412"/>
      <c r="TK354" s="412"/>
      <c r="TL354" s="412"/>
      <c r="TM354" s="412"/>
      <c r="TN354" s="412"/>
      <c r="TO354" s="412"/>
      <c r="TP354" s="412"/>
      <c r="TQ354" s="412"/>
      <c r="TR354" s="412"/>
      <c r="TS354" s="412"/>
      <c r="TT354" s="412"/>
      <c r="TU354" s="412"/>
      <c r="TV354" s="412"/>
      <c r="TW354" s="412"/>
      <c r="TX354" s="412"/>
      <c r="TY354" s="412"/>
      <c r="TZ354" s="412"/>
      <c r="UA354" s="412"/>
      <c r="UB354" s="412"/>
      <c r="UC354" s="412"/>
      <c r="UD354" s="412"/>
      <c r="UE354" s="412"/>
      <c r="UF354" s="412"/>
      <c r="UG354" s="412"/>
      <c r="UH354" s="412"/>
      <c r="UI354" s="412"/>
      <c r="UJ354" s="412"/>
      <c r="UK354" s="412"/>
      <c r="UL354" s="412"/>
      <c r="UM354" s="412"/>
      <c r="UN354" s="412"/>
      <c r="UO354" s="412"/>
      <c r="UP354" s="412"/>
      <c r="UQ354" s="412"/>
      <c r="UR354" s="412"/>
      <c r="US354" s="412"/>
      <c r="UT354" s="412"/>
      <c r="UU354" s="412"/>
      <c r="UV354" s="412"/>
      <c r="UW354" s="412"/>
      <c r="UX354" s="412"/>
      <c r="UY354" s="412"/>
      <c r="UZ354" s="412"/>
      <c r="VA354" s="412"/>
      <c r="VB354" s="412"/>
      <c r="VC354" s="412"/>
      <c r="VD354" s="412"/>
      <c r="VE354" s="412"/>
      <c r="VF354" s="412"/>
      <c r="VG354" s="412"/>
      <c r="VH354" s="412"/>
      <c r="VI354" s="412"/>
      <c r="VJ354" s="412"/>
      <c r="VK354" s="412"/>
      <c r="VL354" s="412"/>
      <c r="VM354" s="412"/>
      <c r="VN354" s="412"/>
      <c r="VO354" s="412"/>
      <c r="VP354" s="412"/>
      <c r="VQ354" s="412"/>
      <c r="VR354" s="412"/>
      <c r="VS354" s="412"/>
      <c r="VT354" s="412"/>
      <c r="VU354" s="412"/>
      <c r="VV354" s="412"/>
      <c r="VW354" s="412"/>
      <c r="VX354" s="412"/>
      <c r="VY354" s="412"/>
      <c r="VZ354" s="412"/>
      <c r="WA354" s="412"/>
      <c r="WB354" s="412"/>
      <c r="WC354" s="412"/>
      <c r="WD354" s="412"/>
      <c r="WE354" s="412"/>
      <c r="WF354" s="412"/>
      <c r="WG354" s="412"/>
      <c r="WH354" s="412"/>
      <c r="WI354" s="412"/>
      <c r="WJ354" s="412"/>
      <c r="WK354" s="412"/>
      <c r="WL354" s="412"/>
      <c r="WM354" s="412"/>
      <c r="WN354" s="412"/>
      <c r="WO354" s="412"/>
      <c r="WP354" s="412"/>
      <c r="WQ354" s="412"/>
      <c r="WR354" s="412"/>
      <c r="WS354" s="412"/>
      <c r="WT354" s="412"/>
      <c r="WU354" s="412"/>
      <c r="WV354" s="412"/>
      <c r="WW354" s="412"/>
      <c r="WX354" s="412"/>
      <c r="WY354" s="412"/>
      <c r="WZ354" s="412"/>
      <c r="XA354" s="412"/>
      <c r="XB354" s="412"/>
      <c r="XC354" s="412"/>
      <c r="XD354" s="412"/>
      <c r="XE354" s="412"/>
      <c r="XF354" s="412"/>
      <c r="XG354" s="412"/>
      <c r="XH354" s="412"/>
      <c r="XI354" s="412"/>
      <c r="XJ354" s="412"/>
      <c r="XK354" s="412"/>
      <c r="XL354" s="412"/>
      <c r="XM354" s="412"/>
      <c r="XN354" s="412"/>
      <c r="XO354" s="412"/>
      <c r="XP354" s="412"/>
      <c r="XQ354" s="412"/>
      <c r="XR354" s="412"/>
      <c r="XS354" s="412"/>
      <c r="XT354" s="412"/>
      <c r="XU354" s="412"/>
      <c r="XV354" s="412"/>
      <c r="XW354" s="412"/>
      <c r="XX354" s="412"/>
      <c r="XY354" s="412"/>
      <c r="XZ354" s="412"/>
      <c r="YA354" s="412"/>
      <c r="YB354" s="412"/>
      <c r="YC354" s="412"/>
      <c r="YD354" s="412"/>
      <c r="YE354" s="412"/>
      <c r="YF354" s="412"/>
      <c r="YG354" s="412"/>
      <c r="YH354" s="412"/>
      <c r="YI354" s="412"/>
      <c r="YJ354" s="412"/>
      <c r="YK354" s="412"/>
      <c r="YL354" s="412"/>
      <c r="YM354" s="412"/>
      <c r="YN354" s="412"/>
      <c r="YO354" s="412"/>
      <c r="YP354" s="412"/>
      <c r="YQ354" s="412"/>
      <c r="YR354" s="412"/>
      <c r="YS354" s="412"/>
      <c r="YT354" s="412"/>
      <c r="YU354" s="412"/>
      <c r="YV354" s="412"/>
      <c r="YW354" s="412"/>
      <c r="YX354" s="412"/>
      <c r="YY354" s="412"/>
      <c r="YZ354" s="412"/>
      <c r="ZA354" s="412"/>
      <c r="ZB354" s="412"/>
      <c r="ZC354" s="412"/>
      <c r="ZD354" s="412"/>
      <c r="ZE354" s="412"/>
      <c r="ZF354" s="412"/>
      <c r="ZG354" s="412"/>
      <c r="ZH354" s="412"/>
      <c r="ZI354" s="412"/>
      <c r="ZJ354" s="412"/>
      <c r="ZK354" s="412"/>
      <c r="ZL354" s="412"/>
      <c r="ZM354" s="412"/>
      <c r="ZN354" s="412"/>
      <c r="ZO354" s="412"/>
      <c r="ZP354" s="412"/>
      <c r="ZQ354" s="412"/>
      <c r="ZR354" s="412"/>
      <c r="ZS354" s="412"/>
      <c r="ZT354" s="412"/>
      <c r="ZU354" s="412"/>
      <c r="ZV354" s="412"/>
      <c r="ZW354" s="412"/>
      <c r="ZX354" s="412"/>
      <c r="ZY354" s="412"/>
      <c r="ZZ354" s="412"/>
      <c r="AAA354" s="412"/>
      <c r="AAB354" s="412"/>
      <c r="AAC354" s="412"/>
      <c r="AAD354" s="412"/>
      <c r="AAE354" s="412"/>
      <c r="AAF354" s="412"/>
      <c r="AAG354" s="412"/>
      <c r="AAH354" s="412"/>
      <c r="AAI354" s="412"/>
      <c r="AAJ354" s="412"/>
      <c r="AAK354" s="412"/>
      <c r="AAL354" s="412"/>
      <c r="AAM354" s="412"/>
      <c r="AAN354" s="412"/>
      <c r="AAO354" s="412"/>
      <c r="AAP354" s="412"/>
      <c r="AAQ354" s="412"/>
      <c r="AAR354" s="412"/>
      <c r="AAS354" s="412"/>
      <c r="AAT354" s="412"/>
      <c r="AAU354" s="412"/>
      <c r="AAV354" s="412"/>
      <c r="AAW354" s="412"/>
      <c r="AAX354" s="412"/>
      <c r="AAY354" s="412"/>
      <c r="AAZ354" s="412"/>
      <c r="ABA354" s="412"/>
      <c r="ABB354" s="412"/>
      <c r="ABC354" s="412"/>
      <c r="ABD354" s="412"/>
      <c r="ABE354" s="412"/>
      <c r="ABF354" s="412"/>
      <c r="ABG354" s="412"/>
      <c r="ABH354" s="412"/>
      <c r="ABI354" s="412"/>
      <c r="ABJ354" s="412"/>
      <c r="ABK354" s="412"/>
      <c r="ABL354" s="412"/>
      <c r="ABM354" s="412"/>
      <c r="ABN354" s="412"/>
      <c r="ABO354" s="412"/>
      <c r="ABP354" s="412"/>
      <c r="ABQ354" s="412"/>
      <c r="ABR354" s="412"/>
      <c r="ABS354" s="412"/>
      <c r="ABT354" s="412"/>
      <c r="ABU354" s="412"/>
      <c r="ABV354" s="412"/>
      <c r="ABW354" s="412"/>
      <c r="ABX354" s="412"/>
      <c r="ABY354" s="412"/>
      <c r="ABZ354" s="412"/>
      <c r="ACA354" s="412"/>
      <c r="ACB354" s="412"/>
      <c r="ACC354" s="412"/>
      <c r="ACD354" s="412"/>
      <c r="ACE354" s="412"/>
      <c r="ACF354" s="412"/>
      <c r="ACG354" s="412"/>
      <c r="ACH354" s="412"/>
      <c r="ACI354" s="412"/>
      <c r="ACJ354" s="412"/>
      <c r="ACK354" s="412"/>
      <c r="ACL354" s="412"/>
      <c r="ACM354" s="412"/>
      <c r="ACN354" s="412"/>
      <c r="ACO354" s="412"/>
      <c r="ACP354" s="412"/>
      <c r="ACQ354" s="412"/>
      <c r="ACR354" s="412"/>
      <c r="ACS354" s="412"/>
      <c r="ACT354" s="412"/>
      <c r="ACU354" s="412"/>
      <c r="ACV354" s="412"/>
      <c r="ACW354" s="412"/>
      <c r="ACX354" s="412"/>
      <c r="ACY354" s="412"/>
      <c r="ACZ354" s="412"/>
      <c r="ADA354" s="412"/>
      <c r="ADB354" s="412"/>
      <c r="ADC354" s="412"/>
      <c r="ADD354" s="412"/>
      <c r="ADE354" s="412"/>
      <c r="ADF354" s="412"/>
      <c r="ADG354" s="412"/>
      <c r="ADH354" s="412"/>
      <c r="ADI354" s="412"/>
      <c r="ADJ354" s="412"/>
      <c r="ADK354" s="412"/>
      <c r="ADL354" s="412"/>
      <c r="ADM354" s="412"/>
      <c r="ADN354" s="412"/>
      <c r="ADO354" s="412"/>
      <c r="ADP354" s="412"/>
      <c r="ADQ354" s="412"/>
      <c r="ADR354" s="412"/>
      <c r="ADS354" s="412"/>
      <c r="ADT354" s="412"/>
      <c r="ADU354" s="412"/>
      <c r="ADV354" s="412"/>
      <c r="ADW354" s="412"/>
      <c r="ADX354" s="412"/>
      <c r="ADY354" s="412"/>
      <c r="ADZ354" s="412"/>
      <c r="AEA354" s="412"/>
      <c r="AEB354" s="412"/>
      <c r="AEC354" s="412"/>
      <c r="AED354" s="412"/>
      <c r="AEE354" s="412"/>
      <c r="AEF354" s="412"/>
      <c r="AEG354" s="412"/>
      <c r="AEH354" s="412"/>
      <c r="AEI354" s="412"/>
      <c r="AEJ354" s="412"/>
      <c r="AEK354" s="412"/>
      <c r="AEL354" s="412"/>
      <c r="AEM354" s="412"/>
      <c r="AEN354" s="412"/>
      <c r="AEO354" s="412"/>
      <c r="AEP354" s="412"/>
      <c r="AEQ354" s="412"/>
      <c r="AER354" s="412"/>
      <c r="AES354" s="412"/>
      <c r="AET354" s="412"/>
      <c r="AEU354" s="412"/>
      <c r="AEV354" s="412"/>
      <c r="AEW354" s="412"/>
      <c r="AEX354" s="412"/>
      <c r="AEY354" s="412"/>
      <c r="AEZ354" s="412"/>
      <c r="AFA354" s="412"/>
      <c r="AFB354" s="412"/>
      <c r="AFC354" s="412"/>
      <c r="AFD354" s="412"/>
      <c r="AFE354" s="412"/>
      <c r="AFF354" s="412"/>
      <c r="AFG354" s="412"/>
      <c r="AFH354" s="412"/>
      <c r="AFI354" s="412"/>
      <c r="AFJ354" s="412"/>
      <c r="AFK354" s="412"/>
      <c r="AFL354" s="412"/>
      <c r="AFM354" s="412"/>
      <c r="AFN354" s="412"/>
      <c r="AFO354" s="412"/>
      <c r="AFP354" s="412"/>
      <c r="AFQ354" s="412"/>
      <c r="AFR354" s="412"/>
      <c r="AFS354" s="412"/>
      <c r="AFT354" s="412"/>
      <c r="AFU354" s="412"/>
      <c r="AFV354" s="412"/>
      <c r="AFW354" s="412"/>
      <c r="AFX354" s="412"/>
      <c r="AFY354" s="412"/>
      <c r="AFZ354" s="412"/>
      <c r="AGA354" s="412"/>
      <c r="AGB354" s="412"/>
      <c r="AGC354" s="412"/>
      <c r="AGD354" s="412"/>
      <c r="AGE354" s="412"/>
      <c r="AGF354" s="412"/>
      <c r="AGG354" s="412"/>
      <c r="AGH354" s="412"/>
      <c r="AGI354" s="412"/>
      <c r="AGJ354" s="412"/>
      <c r="AGK354" s="412"/>
      <c r="AGL354" s="412"/>
      <c r="AGM354" s="412"/>
      <c r="AGN354" s="412"/>
      <c r="AGO354" s="412"/>
      <c r="AGP354" s="412"/>
      <c r="AGQ354" s="412"/>
      <c r="AGR354" s="412"/>
      <c r="AGS354" s="412"/>
      <c r="AGT354" s="412"/>
      <c r="AGU354" s="412"/>
      <c r="AGV354" s="412"/>
      <c r="AGW354" s="412"/>
      <c r="AGX354" s="412"/>
      <c r="AGY354" s="412"/>
      <c r="AGZ354" s="412"/>
      <c r="AHA354" s="412"/>
      <c r="AHB354" s="412"/>
      <c r="AHC354" s="412"/>
      <c r="AHD354" s="412"/>
      <c r="AHE354" s="412"/>
      <c r="AHF354" s="412"/>
      <c r="AHG354" s="412"/>
      <c r="AHH354" s="412"/>
      <c r="AHI354" s="412"/>
      <c r="AHJ354" s="412"/>
      <c r="AHK354" s="412"/>
      <c r="AHL354" s="412"/>
      <c r="AHM354" s="412"/>
      <c r="AHN354" s="412"/>
      <c r="AHO354" s="412"/>
      <c r="AHP354" s="412"/>
      <c r="AHQ354" s="412"/>
      <c r="AHR354" s="412"/>
      <c r="AHS354" s="412"/>
      <c r="AHT354" s="412"/>
      <c r="AHU354" s="412"/>
      <c r="AHV354" s="412"/>
      <c r="AHW354" s="412"/>
      <c r="AHX354" s="412"/>
      <c r="AHY354" s="412"/>
      <c r="AHZ354" s="412"/>
      <c r="AIA354" s="412"/>
      <c r="AIB354" s="412"/>
      <c r="AIC354" s="412"/>
      <c r="AID354" s="412"/>
      <c r="AIE354" s="412"/>
      <c r="AIF354" s="412"/>
      <c r="AIG354" s="412"/>
      <c r="AIH354" s="412"/>
      <c r="AII354" s="412"/>
      <c r="AIJ354" s="412"/>
      <c r="AIK354" s="412"/>
      <c r="AIL354" s="412"/>
      <c r="AIM354" s="412"/>
      <c r="AIN354" s="412"/>
      <c r="AIO354" s="412"/>
      <c r="AIP354" s="412"/>
      <c r="AIQ354" s="412"/>
      <c r="AIR354" s="412"/>
      <c r="AIS354" s="412"/>
      <c r="AIT354" s="412"/>
      <c r="AIU354" s="412"/>
      <c r="AIV354" s="412"/>
      <c r="AIW354" s="412"/>
      <c r="AIX354" s="412"/>
      <c r="AIY354" s="412"/>
      <c r="AIZ354" s="412"/>
      <c r="AJA354" s="412"/>
      <c r="AJB354" s="412"/>
      <c r="AJC354" s="412"/>
      <c r="AJD354" s="412"/>
      <c r="AJE354" s="412"/>
      <c r="AJF354" s="412"/>
      <c r="AJG354" s="412"/>
      <c r="AJH354" s="412"/>
      <c r="AJI354" s="412"/>
      <c r="AJJ354" s="412"/>
      <c r="AJK354" s="412"/>
      <c r="AJL354" s="412"/>
      <c r="AJM354" s="412"/>
      <c r="AJN354" s="412"/>
      <c r="AJO354" s="412"/>
      <c r="AJP354" s="412"/>
      <c r="AJQ354" s="412"/>
      <c r="AJR354" s="412"/>
      <c r="AJS354" s="412"/>
      <c r="AJT354" s="412"/>
      <c r="AJU354" s="412"/>
      <c r="AJV354" s="412"/>
      <c r="AJW354" s="412"/>
      <c r="AJX354" s="412"/>
      <c r="AJY354" s="412"/>
      <c r="AJZ354" s="412"/>
      <c r="AKA354" s="412"/>
      <c r="AKB354" s="412"/>
      <c r="AKC354" s="412"/>
      <c r="AKD354" s="412"/>
      <c r="AKE354" s="412"/>
      <c r="AKF354" s="412"/>
      <c r="AKG354" s="412"/>
      <c r="AKH354" s="412"/>
      <c r="AKI354" s="412"/>
      <c r="AKJ354" s="412"/>
      <c r="AKK354" s="412"/>
      <c r="AKL354" s="412"/>
      <c r="AKM354" s="412"/>
      <c r="AKN354" s="412"/>
      <c r="AKO354" s="412"/>
      <c r="AKP354" s="412"/>
      <c r="AKQ354" s="412"/>
      <c r="AKR354" s="412"/>
      <c r="AKS354" s="412"/>
      <c r="AKT354" s="412"/>
      <c r="AKU354" s="412"/>
      <c r="AKV354" s="412"/>
      <c r="AKW354" s="412"/>
      <c r="AKX354" s="412"/>
      <c r="AKY354" s="412"/>
      <c r="AKZ354" s="412"/>
      <c r="ALA354" s="412"/>
      <c r="ALB354" s="412"/>
      <c r="ALC354" s="412"/>
      <c r="ALD354" s="412"/>
      <c r="ALE354" s="412"/>
      <c r="ALF354" s="412"/>
      <c r="ALG354" s="412"/>
      <c r="ALH354" s="412"/>
      <c r="ALI354" s="412"/>
      <c r="ALJ354" s="412"/>
      <c r="ALK354" s="412"/>
      <c r="ALL354" s="412"/>
      <c r="ALM354" s="412"/>
      <c r="ALN354" s="412"/>
      <c r="ALO354" s="412"/>
      <c r="ALP354" s="412"/>
      <c r="ALQ354" s="412"/>
      <c r="ALR354" s="412"/>
      <c r="ALS354" s="412"/>
      <c r="ALT354" s="412"/>
      <c r="ALU354" s="412"/>
      <c r="ALV354" s="412"/>
      <c r="ALW354" s="412"/>
      <c r="ALX354" s="412"/>
      <c r="ALY354" s="412"/>
      <c r="ALZ354" s="412"/>
      <c r="AMA354" s="412"/>
      <c r="AMB354" s="412"/>
      <c r="AMC354" s="412"/>
      <c r="AMD354" s="412"/>
      <c r="AME354" s="412"/>
      <c r="AMF354" s="412"/>
      <c r="AMG354" s="412"/>
      <c r="AMH354" s="412"/>
    </row>
    <row r="355" spans="1:1023" x14ac:dyDescent="0.25">
      <c r="A355" s="208" t="s">
        <v>1219</v>
      </c>
      <c r="B355" s="163">
        <v>354</v>
      </c>
      <c r="C355" s="224" t="s">
        <v>25006</v>
      </c>
      <c r="D355" s="178" t="s">
        <v>25007</v>
      </c>
      <c r="E355" s="429"/>
      <c r="F355" s="201"/>
      <c r="G355" s="180"/>
      <c r="H355" s="180"/>
      <c r="I355" s="319">
        <v>0.35</v>
      </c>
      <c r="J355" s="366"/>
      <c r="K355" s="335">
        <v>2</v>
      </c>
      <c r="L355" s="384">
        <v>1</v>
      </c>
      <c r="M355" s="140"/>
      <c r="N355" s="140"/>
      <c r="O355" s="140"/>
      <c r="P355" s="140"/>
      <c r="Q355" s="140"/>
      <c r="R355" s="140"/>
      <c r="S355" s="140"/>
      <c r="T355" s="140"/>
      <c r="U355" s="140"/>
      <c r="V355" s="219">
        <f t="shared" si="207"/>
        <v>100</v>
      </c>
      <c r="W355" s="219">
        <f t="shared" si="185"/>
        <v>100</v>
      </c>
      <c r="X355" s="219">
        <f t="shared" si="212"/>
        <v>100</v>
      </c>
      <c r="Y355" s="219">
        <f t="shared" si="178"/>
        <v>100</v>
      </c>
      <c r="Z355" s="219">
        <f t="shared" si="204"/>
        <v>100</v>
      </c>
      <c r="AA355" s="220">
        <f t="shared" si="182"/>
        <v>100</v>
      </c>
      <c r="AB355" s="220">
        <f t="shared" si="181"/>
        <v>100</v>
      </c>
      <c r="AC355" s="220">
        <f t="shared" si="205"/>
        <v>100</v>
      </c>
      <c r="AD355" s="416">
        <f t="shared" si="213"/>
        <v>1</v>
      </c>
      <c r="AE355" s="416">
        <f t="shared" si="183"/>
        <v>100</v>
      </c>
      <c r="AF355" s="212">
        <f t="shared" si="208"/>
        <v>10</v>
      </c>
      <c r="AG355" s="212">
        <f t="shared" si="209"/>
        <v>100</v>
      </c>
      <c r="AH355" s="212">
        <f t="shared" si="210"/>
        <v>100</v>
      </c>
      <c r="AI355" s="212">
        <f t="shared" si="211"/>
        <v>100</v>
      </c>
      <c r="AJ355" s="231" t="s">
        <v>25008</v>
      </c>
      <c r="AK355" s="412"/>
      <c r="AL355" s="195">
        <v>2</v>
      </c>
      <c r="AM355" s="214"/>
      <c r="AN355" s="412"/>
      <c r="AO355" s="412"/>
      <c r="AP355" s="412"/>
      <c r="AQ355" s="234" t="s">
        <v>25009</v>
      </c>
      <c r="AR355" s="412"/>
      <c r="AS355" s="412"/>
      <c r="AT355" s="412"/>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8"/>
      <c r="CI355" s="118"/>
      <c r="CJ355" s="118"/>
      <c r="CK355" s="118"/>
      <c r="CL355" s="118"/>
      <c r="CM355" s="118"/>
      <c r="CN355" s="118"/>
      <c r="CO355" s="118"/>
      <c r="CP355" s="118"/>
      <c r="CQ355" s="118"/>
      <c r="CR355" s="118"/>
      <c r="CS355" s="118"/>
      <c r="CT355" s="118"/>
      <c r="CU355" s="118"/>
      <c r="CV355" s="118"/>
      <c r="CW355" s="118"/>
      <c r="CX355" s="118"/>
      <c r="CY355" s="118"/>
      <c r="CZ355" s="118"/>
      <c r="DA355" s="118"/>
      <c r="DB355" s="118"/>
      <c r="DC355" s="118"/>
      <c r="DD355" s="118"/>
      <c r="DE355" s="118"/>
      <c r="DF355" s="118"/>
      <c r="DG355" s="118"/>
      <c r="DH355" s="118"/>
      <c r="DI355" s="118"/>
      <c r="DJ355" s="118"/>
      <c r="DK355" s="118"/>
      <c r="DL355" s="118"/>
      <c r="DM355" s="118"/>
      <c r="DN355" s="118"/>
      <c r="DO355" s="118"/>
      <c r="DP355" s="118"/>
      <c r="DQ355" s="118"/>
      <c r="DR355" s="118"/>
      <c r="DS355" s="118"/>
      <c r="DT355" s="118"/>
      <c r="DU355" s="118"/>
      <c r="DV355" s="118"/>
      <c r="DW355" s="118"/>
      <c r="DX355" s="118"/>
      <c r="DY355" s="118"/>
      <c r="DZ355" s="118"/>
      <c r="EA355" s="118"/>
      <c r="EB355" s="118"/>
      <c r="EC355" s="118"/>
      <c r="ED355" s="118"/>
      <c r="EE355" s="118"/>
      <c r="EF355" s="118"/>
      <c r="EG355" s="118"/>
      <c r="EH355" s="118"/>
      <c r="EI355" s="118"/>
      <c r="EJ355" s="118"/>
      <c r="EK355" s="118"/>
      <c r="EL355" s="118"/>
      <c r="EM355" s="118"/>
      <c r="EN355" s="118"/>
      <c r="EO355" s="118"/>
      <c r="EP355" s="118"/>
      <c r="EQ355" s="118"/>
      <c r="ER355" s="118"/>
      <c r="ES355" s="118"/>
      <c r="ET355" s="118"/>
      <c r="EU355" s="118"/>
      <c r="EV355" s="118"/>
      <c r="EW355" s="118"/>
      <c r="EX355" s="118"/>
      <c r="EY355" s="118"/>
      <c r="EZ355" s="118"/>
      <c r="FA355" s="118"/>
      <c r="FB355" s="118"/>
      <c r="FC355" s="118"/>
      <c r="FD355" s="118"/>
      <c r="FE355" s="118"/>
      <c r="FF355" s="118"/>
      <c r="FG355" s="118"/>
      <c r="FH355" s="118"/>
      <c r="FI355" s="118"/>
      <c r="FJ355" s="118"/>
      <c r="FK355" s="118"/>
      <c r="FL355" s="118"/>
      <c r="FM355" s="118"/>
      <c r="FN355" s="118"/>
      <c r="FO355" s="118"/>
      <c r="FP355" s="118"/>
      <c r="FQ355" s="118"/>
      <c r="FR355" s="118"/>
      <c r="FS355" s="118"/>
      <c r="FT355" s="118"/>
      <c r="FU355" s="118"/>
      <c r="FV355" s="118"/>
      <c r="FW355" s="118"/>
      <c r="FX355" s="118"/>
      <c r="FY355" s="118"/>
      <c r="FZ355" s="118"/>
      <c r="GA355" s="118"/>
      <c r="GB355" s="118"/>
      <c r="GC355" s="118"/>
      <c r="GD355" s="118"/>
      <c r="GE355" s="118"/>
      <c r="GF355" s="118"/>
      <c r="GG355" s="118"/>
      <c r="GH355" s="118"/>
      <c r="GI355" s="118"/>
      <c r="GJ355" s="118"/>
      <c r="GK355" s="118"/>
      <c r="GL355" s="118"/>
      <c r="GM355" s="118"/>
      <c r="GN355" s="118"/>
      <c r="GO355" s="118"/>
      <c r="GP355" s="118"/>
      <c r="GQ355" s="118"/>
      <c r="GR355" s="118"/>
      <c r="GS355" s="118"/>
      <c r="GT355" s="118"/>
      <c r="GU355" s="118"/>
      <c r="GV355" s="118"/>
      <c r="GW355" s="118"/>
      <c r="GX355" s="118"/>
      <c r="GY355" s="118"/>
      <c r="GZ355" s="118"/>
      <c r="HA355" s="118"/>
      <c r="HB355" s="118"/>
      <c r="HC355" s="118"/>
      <c r="HD355" s="118"/>
      <c r="HE355" s="118"/>
      <c r="HF355" s="118"/>
      <c r="HG355" s="118"/>
      <c r="HH355" s="118"/>
      <c r="HI355" s="118"/>
      <c r="HJ355" s="118"/>
      <c r="HK355" s="118"/>
      <c r="HL355" s="118"/>
      <c r="HM355" s="118"/>
      <c r="HN355" s="118"/>
      <c r="HO355" s="118"/>
      <c r="HP355" s="118"/>
      <c r="HQ355" s="118"/>
      <c r="HR355" s="118"/>
      <c r="HS355" s="118"/>
      <c r="HT355" s="118"/>
      <c r="HU355" s="118"/>
      <c r="HV355" s="118"/>
      <c r="HW355" s="118"/>
      <c r="HX355" s="118"/>
      <c r="HY355" s="118"/>
      <c r="HZ355" s="118"/>
      <c r="IA355" s="118"/>
      <c r="IB355" s="118"/>
      <c r="IC355" s="118"/>
      <c r="ID355" s="118"/>
      <c r="IE355" s="118"/>
      <c r="IF355" s="118"/>
      <c r="IG355" s="118"/>
      <c r="IH355" s="118"/>
      <c r="II355" s="118"/>
      <c r="IJ355" s="118"/>
      <c r="IK355" s="118"/>
      <c r="IL355" s="118"/>
      <c r="IM355" s="118"/>
      <c r="IN355" s="118"/>
      <c r="IO355" s="118"/>
      <c r="IP355" s="118"/>
      <c r="IQ355" s="118"/>
      <c r="IR355" s="118"/>
      <c r="IS355" s="118"/>
      <c r="IT355" s="118"/>
      <c r="IU355" s="118"/>
      <c r="IV355" s="118"/>
      <c r="IW355" s="118"/>
      <c r="IX355" s="118"/>
      <c r="IY355" s="118"/>
      <c r="IZ355" s="118"/>
      <c r="JA355" s="118"/>
      <c r="JB355" s="118"/>
      <c r="JC355" s="118"/>
      <c r="JD355" s="118"/>
      <c r="JE355" s="118"/>
      <c r="JF355" s="118"/>
      <c r="JG355" s="118"/>
      <c r="JH355" s="118"/>
      <c r="JI355" s="118"/>
      <c r="JJ355" s="118"/>
      <c r="JK355" s="118"/>
      <c r="JL355" s="118"/>
      <c r="JM355" s="118"/>
      <c r="JN355" s="118"/>
      <c r="JO355" s="118"/>
      <c r="JP355" s="118"/>
      <c r="JQ355" s="118"/>
      <c r="JR355" s="118"/>
      <c r="JS355" s="118"/>
      <c r="JT355" s="118"/>
      <c r="JU355" s="118"/>
      <c r="JV355" s="118"/>
      <c r="JW355" s="118"/>
      <c r="JX355" s="118"/>
      <c r="JY355" s="118"/>
      <c r="JZ355" s="118"/>
      <c r="KA355" s="118"/>
      <c r="KB355" s="118"/>
      <c r="KC355" s="118"/>
      <c r="KD355" s="118"/>
      <c r="KE355" s="118"/>
      <c r="KF355" s="118"/>
      <c r="KG355" s="118"/>
      <c r="KH355" s="118"/>
      <c r="KI355" s="118"/>
      <c r="KJ355" s="118"/>
      <c r="KK355" s="118"/>
      <c r="KL355" s="118"/>
      <c r="KM355" s="118"/>
      <c r="KN355" s="118"/>
      <c r="KO355" s="118"/>
      <c r="KP355" s="118"/>
      <c r="KQ355" s="118"/>
      <c r="KR355" s="118"/>
      <c r="KS355" s="118"/>
      <c r="KT355" s="118"/>
      <c r="KU355" s="118"/>
      <c r="KV355" s="118"/>
      <c r="KW355" s="118"/>
      <c r="KX355" s="118"/>
      <c r="KY355" s="118"/>
      <c r="KZ355" s="118"/>
      <c r="LA355" s="118"/>
      <c r="LB355" s="118"/>
      <c r="LC355" s="118"/>
      <c r="LD355" s="118"/>
      <c r="LE355" s="118"/>
      <c r="LF355" s="118"/>
      <c r="LG355" s="118"/>
      <c r="LH355" s="118"/>
      <c r="LI355" s="118"/>
      <c r="LJ355" s="118"/>
      <c r="LK355" s="118"/>
      <c r="LL355" s="118"/>
      <c r="LM355" s="118"/>
      <c r="LN355" s="118"/>
      <c r="LO355" s="118"/>
      <c r="LP355" s="118"/>
      <c r="LQ355" s="118"/>
      <c r="LR355" s="118"/>
      <c r="LS355" s="118"/>
      <c r="LT355" s="118"/>
      <c r="LU355" s="118"/>
      <c r="LV355" s="118"/>
      <c r="LW355" s="118"/>
      <c r="LX355" s="118"/>
      <c r="LY355" s="118"/>
      <c r="LZ355" s="118"/>
      <c r="MA355" s="118"/>
      <c r="MB355" s="118"/>
      <c r="MC355" s="118"/>
      <c r="MD355" s="118"/>
      <c r="ME355" s="118"/>
      <c r="MF355" s="118"/>
      <c r="MG355" s="118"/>
      <c r="MH355" s="118"/>
      <c r="MI355" s="118"/>
      <c r="MJ355" s="118"/>
      <c r="MK355" s="118"/>
      <c r="ML355" s="118"/>
      <c r="MM355" s="118"/>
      <c r="MN355" s="118"/>
      <c r="MO355" s="118"/>
      <c r="MP355" s="118"/>
      <c r="MQ355" s="118"/>
      <c r="MR355" s="118"/>
      <c r="MS355" s="118"/>
      <c r="MT355" s="118"/>
      <c r="MU355" s="118"/>
      <c r="MV355" s="118"/>
      <c r="MW355" s="118"/>
      <c r="MX355" s="118"/>
      <c r="MY355" s="118"/>
      <c r="MZ355" s="118"/>
      <c r="NA355" s="118"/>
      <c r="NB355" s="118"/>
      <c r="NC355" s="118"/>
      <c r="ND355" s="118"/>
      <c r="NE355" s="118"/>
      <c r="NF355" s="118"/>
      <c r="NG355" s="118"/>
      <c r="NH355" s="118"/>
      <c r="NI355" s="118"/>
      <c r="NJ355" s="118"/>
      <c r="NK355" s="118"/>
      <c r="NL355" s="118"/>
      <c r="NM355" s="118"/>
      <c r="NN355" s="118"/>
      <c r="NO355" s="118"/>
      <c r="NP355" s="118"/>
      <c r="NQ355" s="118"/>
      <c r="NR355" s="118"/>
      <c r="NS355" s="118"/>
      <c r="NT355" s="118"/>
      <c r="NU355" s="118"/>
      <c r="NV355" s="118"/>
      <c r="NW355" s="118"/>
      <c r="NX355" s="118"/>
      <c r="NY355" s="118"/>
      <c r="NZ355" s="118"/>
      <c r="OA355" s="118"/>
      <c r="OB355" s="118"/>
      <c r="OC355" s="118"/>
      <c r="OD355" s="118"/>
      <c r="OE355" s="118"/>
      <c r="OF355" s="118"/>
      <c r="OG355" s="118"/>
      <c r="OH355" s="118"/>
      <c r="OI355" s="118"/>
      <c r="OJ355" s="118"/>
      <c r="OK355" s="118"/>
      <c r="OL355" s="118"/>
      <c r="OM355" s="118"/>
      <c r="ON355" s="118"/>
      <c r="OO355" s="118"/>
      <c r="OP355" s="118"/>
      <c r="OQ355" s="118"/>
      <c r="OR355" s="118"/>
      <c r="OS355" s="118"/>
      <c r="OT355" s="118"/>
      <c r="OU355" s="118"/>
      <c r="OV355" s="118"/>
      <c r="OW355" s="118"/>
      <c r="OX355" s="118"/>
      <c r="OY355" s="118"/>
      <c r="OZ355" s="118"/>
      <c r="PA355" s="118"/>
      <c r="PB355" s="118"/>
      <c r="PC355" s="118"/>
      <c r="PD355" s="118"/>
      <c r="PE355" s="118"/>
      <c r="PF355" s="118"/>
      <c r="PG355" s="118"/>
      <c r="PH355" s="118"/>
      <c r="PI355" s="118"/>
      <c r="PJ355" s="118"/>
      <c r="PK355" s="118"/>
      <c r="PL355" s="118"/>
      <c r="PM355" s="118"/>
      <c r="PN355" s="118"/>
      <c r="PO355" s="118"/>
      <c r="PP355" s="118"/>
      <c r="PQ355" s="118"/>
      <c r="PR355" s="118"/>
      <c r="PS355" s="118"/>
      <c r="PT355" s="118"/>
      <c r="PU355" s="118"/>
      <c r="PV355" s="118"/>
      <c r="PW355" s="118"/>
      <c r="PX355" s="118"/>
      <c r="PY355" s="118"/>
      <c r="PZ355" s="118"/>
      <c r="QA355" s="118"/>
      <c r="QB355" s="118"/>
      <c r="QC355" s="118"/>
      <c r="QD355" s="118"/>
      <c r="QE355" s="118"/>
      <c r="QF355" s="118"/>
      <c r="QG355" s="118"/>
      <c r="QH355" s="118"/>
      <c r="QI355" s="118"/>
      <c r="QJ355" s="118"/>
      <c r="QK355" s="118"/>
      <c r="QL355" s="118"/>
      <c r="QM355" s="118"/>
      <c r="QN355" s="118"/>
      <c r="QO355" s="118"/>
      <c r="QP355" s="118"/>
      <c r="QQ355" s="118"/>
      <c r="QR355" s="118"/>
      <c r="QS355" s="118"/>
      <c r="QT355" s="118"/>
      <c r="QU355" s="118"/>
      <c r="QV355" s="118"/>
      <c r="QW355" s="118"/>
      <c r="QX355" s="118"/>
      <c r="QY355" s="118"/>
      <c r="QZ355" s="118"/>
      <c r="RA355" s="118"/>
      <c r="RB355" s="118"/>
      <c r="RC355" s="118"/>
      <c r="RD355" s="118"/>
      <c r="RE355" s="118"/>
      <c r="RF355" s="118"/>
      <c r="RG355" s="118"/>
      <c r="RH355" s="118"/>
      <c r="RI355" s="118"/>
      <c r="RJ355" s="118"/>
      <c r="RK355" s="118"/>
      <c r="RL355" s="118"/>
      <c r="RM355" s="118"/>
      <c r="RN355" s="118"/>
      <c r="RO355" s="118"/>
      <c r="RP355" s="118"/>
      <c r="RQ355" s="118"/>
      <c r="RR355" s="118"/>
      <c r="RS355" s="118"/>
      <c r="RT355" s="118"/>
      <c r="RU355" s="118"/>
      <c r="RV355" s="118"/>
      <c r="RW355" s="118"/>
      <c r="RX355" s="118"/>
      <c r="RY355" s="118"/>
      <c r="RZ355" s="118"/>
      <c r="SA355" s="118"/>
      <c r="SB355" s="118"/>
      <c r="SC355" s="118"/>
      <c r="SD355" s="118"/>
      <c r="SE355" s="118"/>
      <c r="SF355" s="118"/>
      <c r="SG355" s="118"/>
      <c r="SH355" s="118"/>
      <c r="SI355" s="118"/>
      <c r="SJ355" s="118"/>
      <c r="SK355" s="118"/>
      <c r="SL355" s="118"/>
      <c r="SM355" s="118"/>
      <c r="SN355" s="118"/>
      <c r="SO355" s="118"/>
      <c r="SP355" s="118"/>
      <c r="SQ355" s="118"/>
      <c r="SR355" s="118"/>
      <c r="SS355" s="118"/>
      <c r="ST355" s="118"/>
      <c r="SU355" s="118"/>
      <c r="SV355" s="118"/>
      <c r="SW355" s="118"/>
      <c r="SX355" s="118"/>
      <c r="SY355" s="118"/>
      <c r="SZ355" s="118"/>
      <c r="TA355" s="118"/>
      <c r="TB355" s="118"/>
      <c r="TC355" s="118"/>
      <c r="TD355" s="118"/>
      <c r="TE355" s="118"/>
      <c r="TF355" s="118"/>
      <c r="TG355" s="118"/>
      <c r="TH355" s="118"/>
      <c r="TI355" s="118"/>
      <c r="TJ355" s="118"/>
      <c r="TK355" s="118"/>
      <c r="TL355" s="118"/>
      <c r="TM355" s="118"/>
      <c r="TN355" s="118"/>
      <c r="TO355" s="118"/>
      <c r="TP355" s="118"/>
      <c r="TQ355" s="118"/>
      <c r="TR355" s="118"/>
      <c r="TS355" s="118"/>
      <c r="TT355" s="118"/>
      <c r="TU355" s="118"/>
      <c r="TV355" s="118"/>
      <c r="TW355" s="118"/>
      <c r="TX355" s="118"/>
      <c r="TY355" s="118"/>
      <c r="TZ355" s="118"/>
      <c r="UA355" s="118"/>
      <c r="UB355" s="118"/>
      <c r="UC355" s="118"/>
      <c r="UD355" s="118"/>
      <c r="UE355" s="118"/>
      <c r="UF355" s="118"/>
      <c r="UG355" s="118"/>
      <c r="UH355" s="118"/>
      <c r="UI355" s="118"/>
      <c r="UJ355" s="118"/>
      <c r="UK355" s="118"/>
      <c r="UL355" s="118"/>
      <c r="UM355" s="118"/>
      <c r="UN355" s="118"/>
      <c r="UO355" s="118"/>
      <c r="UP355" s="118"/>
      <c r="UQ355" s="118"/>
      <c r="UR355" s="118"/>
      <c r="US355" s="118"/>
      <c r="UT355" s="118"/>
      <c r="UU355" s="118"/>
      <c r="UV355" s="118"/>
      <c r="UW355" s="118"/>
      <c r="UX355" s="118"/>
      <c r="UY355" s="118"/>
      <c r="UZ355" s="118"/>
      <c r="VA355" s="118"/>
      <c r="VB355" s="118"/>
      <c r="VC355" s="118"/>
      <c r="VD355" s="118"/>
      <c r="VE355" s="118"/>
      <c r="VF355" s="118"/>
      <c r="VG355" s="118"/>
      <c r="VH355" s="118"/>
      <c r="VI355" s="118"/>
      <c r="VJ355" s="118"/>
      <c r="VK355" s="118"/>
      <c r="VL355" s="118"/>
      <c r="VM355" s="118"/>
      <c r="VN355" s="118"/>
      <c r="VO355" s="118"/>
      <c r="VP355" s="118"/>
      <c r="VQ355" s="118"/>
      <c r="VR355" s="118"/>
      <c r="VS355" s="118"/>
      <c r="VT355" s="118"/>
      <c r="VU355" s="118"/>
      <c r="VV355" s="118"/>
      <c r="VW355" s="118"/>
      <c r="VX355" s="118"/>
      <c r="VY355" s="118"/>
      <c r="VZ355" s="118"/>
      <c r="WA355" s="118"/>
      <c r="WB355" s="118"/>
      <c r="WC355" s="118"/>
      <c r="WD355" s="118"/>
      <c r="WE355" s="118"/>
      <c r="WF355" s="118"/>
      <c r="WG355" s="118"/>
      <c r="WH355" s="118"/>
      <c r="WI355" s="118"/>
      <c r="WJ355" s="118"/>
      <c r="WK355" s="118"/>
      <c r="WL355" s="118"/>
      <c r="WM355" s="118"/>
      <c r="WN355" s="118"/>
      <c r="WO355" s="118"/>
      <c r="WP355" s="118"/>
      <c r="WQ355" s="118"/>
      <c r="WR355" s="118"/>
      <c r="WS355" s="118"/>
      <c r="WT355" s="118"/>
      <c r="WU355" s="118"/>
      <c r="WV355" s="118"/>
      <c r="WW355" s="118"/>
      <c r="WX355" s="118"/>
      <c r="WY355" s="118"/>
      <c r="WZ355" s="118"/>
      <c r="XA355" s="118"/>
      <c r="XB355" s="118"/>
      <c r="XC355" s="118"/>
      <c r="XD355" s="118"/>
      <c r="XE355" s="118"/>
      <c r="XF355" s="118"/>
      <c r="XG355" s="118"/>
      <c r="XH355" s="118"/>
      <c r="XI355" s="118"/>
      <c r="XJ355" s="118"/>
      <c r="XK355" s="118"/>
      <c r="XL355" s="118"/>
      <c r="XM355" s="118"/>
      <c r="XN355" s="118"/>
      <c r="XO355" s="118"/>
      <c r="XP355" s="118"/>
      <c r="XQ355" s="118"/>
      <c r="XR355" s="118"/>
      <c r="XS355" s="118"/>
      <c r="XT355" s="118"/>
      <c r="XU355" s="118"/>
      <c r="XV355" s="118"/>
      <c r="XW355" s="118"/>
      <c r="XX355" s="118"/>
      <c r="XY355" s="118"/>
      <c r="XZ355" s="118"/>
      <c r="YA355" s="118"/>
      <c r="YB355" s="118"/>
      <c r="YC355" s="118"/>
      <c r="YD355" s="118"/>
      <c r="YE355" s="118"/>
      <c r="YF355" s="118"/>
      <c r="YG355" s="118"/>
      <c r="YH355" s="118"/>
      <c r="YI355" s="118"/>
      <c r="YJ355" s="118"/>
      <c r="YK355" s="118"/>
      <c r="YL355" s="118"/>
      <c r="YM355" s="118"/>
      <c r="YN355" s="118"/>
      <c r="YO355" s="118"/>
      <c r="YP355" s="118"/>
      <c r="YQ355" s="118"/>
      <c r="YR355" s="118"/>
      <c r="YS355" s="118"/>
      <c r="YT355" s="118"/>
      <c r="YU355" s="118"/>
      <c r="YV355" s="118"/>
      <c r="YW355" s="118"/>
      <c r="YX355" s="118"/>
      <c r="YY355" s="118"/>
      <c r="YZ355" s="118"/>
      <c r="ZA355" s="118"/>
      <c r="ZB355" s="118"/>
      <c r="ZC355" s="118"/>
      <c r="ZD355" s="118"/>
      <c r="ZE355" s="118"/>
      <c r="ZF355" s="118"/>
      <c r="ZG355" s="118"/>
      <c r="ZH355" s="118"/>
      <c r="ZI355" s="118"/>
      <c r="ZJ355" s="118"/>
      <c r="ZK355" s="118"/>
      <c r="ZL355" s="118"/>
      <c r="ZM355" s="118"/>
      <c r="ZN355" s="118"/>
      <c r="ZO355" s="118"/>
      <c r="ZP355" s="118"/>
      <c r="ZQ355" s="118"/>
      <c r="ZR355" s="118"/>
      <c r="ZS355" s="118"/>
      <c r="ZT355" s="118"/>
      <c r="ZU355" s="118"/>
      <c r="ZV355" s="118"/>
      <c r="ZW355" s="118"/>
      <c r="ZX355" s="118"/>
      <c r="ZY355" s="118"/>
      <c r="ZZ355" s="118"/>
      <c r="AAA355" s="118"/>
      <c r="AAB355" s="118"/>
      <c r="AAC355" s="118"/>
      <c r="AAD355" s="118"/>
      <c r="AAE355" s="118"/>
      <c r="AAF355" s="118"/>
      <c r="AAG355" s="118"/>
      <c r="AAH355" s="118"/>
      <c r="AAI355" s="118"/>
      <c r="AAJ355" s="118"/>
      <c r="AAK355" s="118"/>
      <c r="AAL355" s="118"/>
      <c r="AAM355" s="118"/>
      <c r="AAN355" s="118"/>
      <c r="AAO355" s="118"/>
      <c r="AAP355" s="118"/>
      <c r="AAQ355" s="118"/>
      <c r="AAR355" s="118"/>
      <c r="AAS355" s="118"/>
      <c r="AAT355" s="118"/>
      <c r="AAU355" s="118"/>
      <c r="AAV355" s="118"/>
      <c r="AAW355" s="118"/>
      <c r="AAX355" s="118"/>
      <c r="AAY355" s="118"/>
      <c r="AAZ355" s="118"/>
      <c r="ABA355" s="118"/>
      <c r="ABB355" s="118"/>
      <c r="ABC355" s="118"/>
      <c r="ABD355" s="118"/>
      <c r="ABE355" s="118"/>
      <c r="ABF355" s="118"/>
      <c r="ABG355" s="118"/>
      <c r="ABH355" s="118"/>
      <c r="ABI355" s="118"/>
      <c r="ABJ355" s="118"/>
      <c r="ABK355" s="118"/>
      <c r="ABL355" s="118"/>
      <c r="ABM355" s="118"/>
      <c r="ABN355" s="118"/>
      <c r="ABO355" s="118"/>
      <c r="ABP355" s="118"/>
      <c r="ABQ355" s="118"/>
      <c r="ABR355" s="118"/>
      <c r="ABS355" s="118"/>
      <c r="ABT355" s="118"/>
      <c r="ABU355" s="118"/>
      <c r="ABV355" s="118"/>
      <c r="ABW355" s="118"/>
      <c r="ABX355" s="118"/>
      <c r="ABY355" s="118"/>
      <c r="ABZ355" s="118"/>
      <c r="ACA355" s="118"/>
      <c r="ACB355" s="118"/>
      <c r="ACC355" s="118"/>
      <c r="ACD355" s="118"/>
      <c r="ACE355" s="118"/>
      <c r="ACF355" s="118"/>
      <c r="ACG355" s="118"/>
      <c r="ACH355" s="118"/>
      <c r="ACI355" s="118"/>
      <c r="ACJ355" s="118"/>
      <c r="ACK355" s="118"/>
      <c r="ACL355" s="118"/>
      <c r="ACM355" s="118"/>
      <c r="ACN355" s="118"/>
      <c r="ACO355" s="118"/>
      <c r="ACP355" s="118"/>
      <c r="ACQ355" s="118"/>
      <c r="ACR355" s="118"/>
      <c r="ACS355" s="118"/>
      <c r="ACT355" s="118"/>
      <c r="ACU355" s="118"/>
      <c r="ACV355" s="118"/>
      <c r="ACW355" s="118"/>
      <c r="ACX355" s="118"/>
      <c r="ACY355" s="118"/>
      <c r="ACZ355" s="118"/>
      <c r="ADA355" s="118"/>
      <c r="ADB355" s="118"/>
      <c r="ADC355" s="118"/>
      <c r="ADD355" s="118"/>
      <c r="ADE355" s="118"/>
      <c r="ADF355" s="118"/>
      <c r="ADG355" s="118"/>
      <c r="ADH355" s="118"/>
      <c r="ADI355" s="118"/>
      <c r="ADJ355" s="118"/>
      <c r="ADK355" s="118"/>
      <c r="ADL355" s="118"/>
      <c r="ADM355" s="118"/>
      <c r="ADN355" s="118"/>
      <c r="ADO355" s="118"/>
      <c r="ADP355" s="118"/>
      <c r="ADQ355" s="118"/>
      <c r="ADR355" s="118"/>
      <c r="ADS355" s="118"/>
      <c r="ADT355" s="118"/>
      <c r="ADU355" s="118"/>
      <c r="ADV355" s="118"/>
      <c r="ADW355" s="118"/>
      <c r="ADX355" s="118"/>
      <c r="ADY355" s="118"/>
      <c r="ADZ355" s="118"/>
      <c r="AEA355" s="118"/>
      <c r="AEB355" s="118"/>
      <c r="AEC355" s="118"/>
      <c r="AED355" s="118"/>
      <c r="AEE355" s="118"/>
      <c r="AEF355" s="118"/>
      <c r="AEG355" s="118"/>
      <c r="AEH355" s="118"/>
      <c r="AEI355" s="118"/>
      <c r="AEJ355" s="118"/>
      <c r="AEK355" s="118"/>
      <c r="AEL355" s="118"/>
      <c r="AEM355" s="118"/>
      <c r="AEN355" s="118"/>
      <c r="AEO355" s="118"/>
      <c r="AEP355" s="118"/>
      <c r="AEQ355" s="118"/>
      <c r="AER355" s="118"/>
      <c r="AES355" s="118"/>
      <c r="AET355" s="118"/>
      <c r="AEU355" s="118"/>
      <c r="AEV355" s="118"/>
      <c r="AEW355" s="118"/>
      <c r="AEX355" s="118"/>
      <c r="AEY355" s="118"/>
      <c r="AEZ355" s="118"/>
      <c r="AFA355" s="118"/>
      <c r="AFB355" s="118"/>
      <c r="AFC355" s="118"/>
      <c r="AFD355" s="118"/>
      <c r="AFE355" s="118"/>
      <c r="AFF355" s="118"/>
      <c r="AFG355" s="118"/>
      <c r="AFH355" s="118"/>
      <c r="AFI355" s="118"/>
      <c r="AFJ355" s="118"/>
      <c r="AFK355" s="118"/>
      <c r="AFL355" s="118"/>
      <c r="AFM355" s="118"/>
      <c r="AFN355" s="118"/>
      <c r="AFO355" s="118"/>
      <c r="AFP355" s="118"/>
      <c r="AFQ355" s="118"/>
      <c r="AFR355" s="118"/>
      <c r="AFS355" s="118"/>
      <c r="AFT355" s="118"/>
      <c r="AFU355" s="118"/>
      <c r="AFV355" s="118"/>
      <c r="AFW355" s="118"/>
      <c r="AFX355" s="118"/>
      <c r="AFY355" s="118"/>
      <c r="AFZ355" s="118"/>
      <c r="AGA355" s="118"/>
      <c r="AGB355" s="118"/>
      <c r="AGC355" s="118"/>
      <c r="AGD355" s="118"/>
      <c r="AGE355" s="118"/>
      <c r="AGF355" s="118"/>
      <c r="AGG355" s="118"/>
      <c r="AGH355" s="118"/>
      <c r="AGI355" s="118"/>
      <c r="AGJ355" s="118"/>
      <c r="AGK355" s="118"/>
      <c r="AGL355" s="118"/>
      <c r="AGM355" s="118"/>
      <c r="AGN355" s="118"/>
      <c r="AGO355" s="118"/>
      <c r="AGP355" s="118"/>
      <c r="AGQ355" s="118"/>
      <c r="AGR355" s="118"/>
      <c r="AGS355" s="118"/>
      <c r="AGT355" s="118"/>
      <c r="AGU355" s="118"/>
      <c r="AGV355" s="118"/>
      <c r="AGW355" s="118"/>
      <c r="AGX355" s="118"/>
      <c r="AGY355" s="118"/>
      <c r="AGZ355" s="118"/>
      <c r="AHA355" s="118"/>
      <c r="AHB355" s="118"/>
      <c r="AHC355" s="118"/>
      <c r="AHD355" s="118"/>
      <c r="AHE355" s="118"/>
      <c r="AHF355" s="118"/>
      <c r="AHG355" s="118"/>
      <c r="AHH355" s="118"/>
      <c r="AHI355" s="118"/>
      <c r="AHJ355" s="118"/>
      <c r="AHK355" s="118"/>
      <c r="AHL355" s="118"/>
      <c r="AHM355" s="118"/>
      <c r="AHN355" s="118"/>
      <c r="AHO355" s="118"/>
      <c r="AHP355" s="118"/>
      <c r="AHQ355" s="118"/>
      <c r="AHR355" s="118"/>
      <c r="AHS355" s="118"/>
      <c r="AHT355" s="118"/>
      <c r="AHU355" s="118"/>
      <c r="AHV355" s="118"/>
      <c r="AHW355" s="118"/>
      <c r="AHX355" s="118"/>
      <c r="AHY355" s="118"/>
      <c r="AHZ355" s="118"/>
      <c r="AIA355" s="118"/>
      <c r="AIB355" s="118"/>
      <c r="AIC355" s="118"/>
      <c r="AID355" s="118"/>
      <c r="AIE355" s="118"/>
      <c r="AIF355" s="118"/>
      <c r="AIG355" s="118"/>
      <c r="AIH355" s="118"/>
      <c r="AII355" s="118"/>
      <c r="AIJ355" s="118"/>
      <c r="AIK355" s="118"/>
      <c r="AIL355" s="118"/>
      <c r="AIM355" s="118"/>
      <c r="AIN355" s="118"/>
      <c r="AIO355" s="118"/>
      <c r="AIP355" s="118"/>
      <c r="AIQ355" s="118"/>
      <c r="AIR355" s="118"/>
      <c r="AIS355" s="118"/>
      <c r="AIT355" s="118"/>
      <c r="AIU355" s="118"/>
      <c r="AIV355" s="118"/>
      <c r="AIW355" s="118"/>
      <c r="AIX355" s="118"/>
      <c r="AIY355" s="118"/>
      <c r="AIZ355" s="118"/>
      <c r="AJA355" s="118"/>
      <c r="AJB355" s="118"/>
      <c r="AJC355" s="118"/>
      <c r="AJD355" s="118"/>
      <c r="AJE355" s="118"/>
      <c r="AJF355" s="118"/>
      <c r="AJG355" s="118"/>
      <c r="AJH355" s="118"/>
      <c r="AJI355" s="118"/>
      <c r="AJJ355" s="118"/>
      <c r="AJK355" s="118"/>
      <c r="AJL355" s="118"/>
      <c r="AJM355" s="118"/>
      <c r="AJN355" s="118"/>
      <c r="AJO355" s="118"/>
      <c r="AJP355" s="118"/>
      <c r="AJQ355" s="118"/>
      <c r="AJR355" s="118"/>
      <c r="AJS355" s="118"/>
      <c r="AJT355" s="118"/>
      <c r="AJU355" s="118"/>
      <c r="AJV355" s="118"/>
      <c r="AJW355" s="118"/>
      <c r="AJX355" s="118"/>
      <c r="AJY355" s="118"/>
      <c r="AJZ355" s="118"/>
      <c r="AKA355" s="118"/>
      <c r="AKB355" s="118"/>
      <c r="AKC355" s="118"/>
      <c r="AKD355" s="118"/>
      <c r="AKE355" s="118"/>
      <c r="AKF355" s="118"/>
      <c r="AKG355" s="118"/>
      <c r="AKH355" s="118"/>
      <c r="AKI355" s="118"/>
      <c r="AKJ355" s="118"/>
      <c r="AKK355" s="118"/>
      <c r="AKL355" s="118"/>
      <c r="AKM355" s="118"/>
      <c r="AKN355" s="118"/>
      <c r="AKO355" s="118"/>
      <c r="AKP355" s="118"/>
      <c r="AKQ355" s="118"/>
      <c r="AKR355" s="118"/>
      <c r="AKS355" s="118"/>
      <c r="AKT355" s="118"/>
      <c r="AKU355" s="118"/>
      <c r="AKV355" s="118"/>
      <c r="AKW355" s="118"/>
      <c r="AKX355" s="118"/>
      <c r="AKY355" s="118"/>
      <c r="AKZ355" s="118"/>
      <c r="ALA355" s="118"/>
      <c r="ALB355" s="118"/>
      <c r="ALC355" s="118"/>
      <c r="ALD355" s="118"/>
      <c r="ALE355" s="118"/>
      <c r="ALF355" s="118"/>
      <c r="ALG355" s="118"/>
      <c r="ALH355" s="118"/>
      <c r="ALI355" s="118"/>
      <c r="ALJ355" s="118"/>
      <c r="ALK355" s="118"/>
      <c r="ALL355" s="118"/>
      <c r="ALM355" s="118"/>
      <c r="ALN355" s="118"/>
      <c r="ALO355" s="118"/>
      <c r="ALP355" s="118"/>
      <c r="ALQ355" s="118"/>
      <c r="ALR355" s="118"/>
      <c r="ALS355" s="118"/>
      <c r="ALT355" s="118"/>
      <c r="ALU355" s="118"/>
      <c r="ALV355" s="118"/>
      <c r="ALW355" s="118"/>
      <c r="ALX355" s="118"/>
      <c r="ALY355" s="118"/>
      <c r="ALZ355" s="118"/>
      <c r="AMA355" s="118"/>
      <c r="AMB355" s="118"/>
      <c r="AMC355" s="118"/>
      <c r="AMD355" s="118"/>
      <c r="AME355" s="118"/>
      <c r="AMF355" s="118"/>
      <c r="AMG355" s="118"/>
      <c r="AMH355" s="118"/>
    </row>
    <row r="356" spans="1:1023" x14ac:dyDescent="0.25">
      <c r="A356" s="208" t="s">
        <v>1225</v>
      </c>
      <c r="B356" s="163">
        <v>355</v>
      </c>
      <c r="C356" s="224" t="s">
        <v>25010</v>
      </c>
      <c r="D356" s="178" t="s">
        <v>1226</v>
      </c>
      <c r="E356" s="429"/>
      <c r="F356" s="185">
        <v>4</v>
      </c>
      <c r="G356" s="175">
        <v>4</v>
      </c>
      <c r="H356" s="180"/>
      <c r="I356" s="319">
        <v>73.44</v>
      </c>
      <c r="J356" s="366"/>
      <c r="K356" s="140"/>
      <c r="L356" s="140"/>
      <c r="M356" s="140"/>
      <c r="N356" s="140"/>
      <c r="O356" s="140"/>
      <c r="P356" s="332">
        <v>2</v>
      </c>
      <c r="Q356" s="140"/>
      <c r="R356" s="140"/>
      <c r="S356" s="140"/>
      <c r="T356" s="140"/>
      <c r="U356" s="140"/>
      <c r="V356" s="219">
        <f t="shared" si="207"/>
        <v>100</v>
      </c>
      <c r="W356" s="219">
        <f t="shared" si="185"/>
        <v>100</v>
      </c>
      <c r="X356" s="219">
        <f t="shared" si="212"/>
        <v>100</v>
      </c>
      <c r="Y356" s="219">
        <f t="shared" si="178"/>
        <v>100</v>
      </c>
      <c r="Z356" s="219">
        <f t="shared" si="204"/>
        <v>10</v>
      </c>
      <c r="AA356" s="220">
        <f t="shared" si="182"/>
        <v>100</v>
      </c>
      <c r="AB356" s="220">
        <f t="shared" si="181"/>
        <v>100</v>
      </c>
      <c r="AC356" s="220">
        <f t="shared" si="205"/>
        <v>100</v>
      </c>
      <c r="AD356" s="416">
        <f t="shared" si="213"/>
        <v>100</v>
      </c>
      <c r="AE356" s="416">
        <f t="shared" si="183"/>
        <v>100</v>
      </c>
      <c r="AF356" s="212">
        <f t="shared" si="208"/>
        <v>100</v>
      </c>
      <c r="AG356" s="212">
        <f t="shared" si="209"/>
        <v>100</v>
      </c>
      <c r="AH356" s="212">
        <f t="shared" si="210"/>
        <v>100</v>
      </c>
      <c r="AI356" s="212">
        <f t="shared" si="211"/>
        <v>100</v>
      </c>
      <c r="AJ356" s="231" t="s">
        <v>24589</v>
      </c>
      <c r="AK356" s="412"/>
      <c r="AL356" s="412"/>
      <c r="AM356" s="214"/>
      <c r="AN356" s="412"/>
      <c r="AO356" s="412"/>
      <c r="AP356" s="412"/>
      <c r="AQ356" s="247" t="s">
        <v>760</v>
      </c>
      <c r="AR356" s="412"/>
      <c r="AS356" s="412"/>
      <c r="AT356" s="412"/>
    </row>
    <row r="357" spans="1:1023" x14ac:dyDescent="0.25">
      <c r="A357" s="149" t="s">
        <v>1227</v>
      </c>
      <c r="B357" s="163">
        <v>356</v>
      </c>
      <c r="C357" s="224" t="s">
        <v>25011</v>
      </c>
      <c r="D357" s="178" t="s">
        <v>1228</v>
      </c>
      <c r="E357" s="429"/>
      <c r="F357" s="185">
        <v>4</v>
      </c>
      <c r="G357" s="180"/>
      <c r="H357" s="180"/>
      <c r="I357" s="319">
        <v>1.74</v>
      </c>
      <c r="J357" s="366"/>
      <c r="K357" s="140"/>
      <c r="L357" s="332" t="s">
        <v>753</v>
      </c>
      <c r="M357" s="140"/>
      <c r="N357" s="140"/>
      <c r="O357" s="140"/>
      <c r="P357" s="140"/>
      <c r="Q357" s="140"/>
      <c r="R357" s="140"/>
      <c r="S357" s="140"/>
      <c r="T357" s="140"/>
      <c r="U357" s="140"/>
      <c r="V357" s="219">
        <f t="shared" si="207"/>
        <v>100</v>
      </c>
      <c r="W357" s="219">
        <f t="shared" si="185"/>
        <v>100</v>
      </c>
      <c r="X357" s="219">
        <f t="shared" si="212"/>
        <v>100</v>
      </c>
      <c r="Y357" s="219">
        <f t="shared" si="178"/>
        <v>100</v>
      </c>
      <c r="Z357" s="219">
        <f t="shared" si="204"/>
        <v>100</v>
      </c>
      <c r="AA357" s="220">
        <f t="shared" si="182"/>
        <v>100</v>
      </c>
      <c r="AB357" s="220">
        <f t="shared" si="181"/>
        <v>100</v>
      </c>
      <c r="AC357" s="220">
        <f t="shared" si="205"/>
        <v>100</v>
      </c>
      <c r="AD357" s="416">
        <f t="shared" si="213"/>
        <v>0.1</v>
      </c>
      <c r="AE357" s="416">
        <f t="shared" si="183"/>
        <v>100</v>
      </c>
      <c r="AF357" s="212">
        <f t="shared" si="208"/>
        <v>100</v>
      </c>
      <c r="AG357" s="212">
        <f t="shared" si="209"/>
        <v>100</v>
      </c>
      <c r="AH357" s="212">
        <f t="shared" si="210"/>
        <v>100</v>
      </c>
      <c r="AI357" s="212">
        <f t="shared" si="211"/>
        <v>100</v>
      </c>
      <c r="AJ357" s="231" t="s">
        <v>25012</v>
      </c>
      <c r="AK357" s="163">
        <v>1</v>
      </c>
      <c r="AL357" s="185">
        <v>1</v>
      </c>
      <c r="AM357" s="214"/>
      <c r="AN357" s="185">
        <v>10</v>
      </c>
      <c r="AO357" s="185">
        <v>10</v>
      </c>
      <c r="AP357" s="412"/>
      <c r="AQ357" s="247" t="s">
        <v>760</v>
      </c>
      <c r="AR357" s="412"/>
      <c r="AS357" s="412"/>
      <c r="AT357" s="412"/>
      <c r="AU357" s="412"/>
      <c r="AV357" s="412"/>
      <c r="AW357" s="412"/>
      <c r="AX357" s="412"/>
      <c r="AY357" s="412"/>
      <c r="AZ357" s="412"/>
      <c r="BA357" s="412"/>
      <c r="BB357" s="412"/>
      <c r="BC357" s="412"/>
      <c r="BD357" s="412"/>
      <c r="BE357" s="412"/>
      <c r="BF357" s="412"/>
      <c r="BG357" s="412"/>
      <c r="BH357" s="412"/>
      <c r="BI357" s="412"/>
      <c r="BJ357" s="412"/>
      <c r="BK357" s="412"/>
      <c r="BL357" s="412"/>
      <c r="BM357" s="412"/>
      <c r="BN357" s="412"/>
      <c r="BO357" s="412"/>
      <c r="BP357" s="412"/>
      <c r="BQ357" s="412"/>
      <c r="BR357" s="412"/>
      <c r="BS357" s="412"/>
      <c r="BT357" s="412"/>
      <c r="BU357" s="412"/>
      <c r="BV357" s="412"/>
      <c r="BW357" s="412"/>
      <c r="BX357" s="412"/>
      <c r="BY357" s="412"/>
      <c r="BZ357" s="412"/>
      <c r="CA357" s="412"/>
      <c r="CB357" s="412"/>
      <c r="CC357" s="412"/>
      <c r="CD357" s="412"/>
      <c r="CE357" s="412"/>
      <c r="CF357" s="412"/>
      <c r="CG357" s="412"/>
      <c r="CH357" s="412"/>
      <c r="CI357" s="412"/>
      <c r="CJ357" s="412"/>
      <c r="CK357" s="412"/>
      <c r="CL357" s="412"/>
      <c r="CM357" s="412"/>
      <c r="CN357" s="412"/>
      <c r="CO357" s="412"/>
      <c r="CP357" s="412"/>
      <c r="CQ357" s="412"/>
      <c r="CR357" s="412"/>
      <c r="CS357" s="412"/>
      <c r="CT357" s="412"/>
      <c r="CU357" s="412"/>
      <c r="CV357" s="412"/>
      <c r="CW357" s="412"/>
      <c r="CX357" s="412"/>
      <c r="CY357" s="412"/>
      <c r="CZ357" s="412"/>
      <c r="DA357" s="412"/>
      <c r="DB357" s="412"/>
      <c r="DC357" s="412"/>
      <c r="DD357" s="412"/>
      <c r="DE357" s="412"/>
      <c r="DF357" s="412"/>
      <c r="DG357" s="412"/>
      <c r="DH357" s="412"/>
      <c r="DI357" s="412"/>
      <c r="DJ357" s="412"/>
      <c r="DK357" s="412"/>
      <c r="DL357" s="412"/>
      <c r="DM357" s="412"/>
      <c r="DN357" s="412"/>
      <c r="DO357" s="412"/>
      <c r="DP357" s="412"/>
      <c r="DQ357" s="412"/>
      <c r="DR357" s="412"/>
      <c r="DS357" s="412"/>
      <c r="DT357" s="412"/>
      <c r="DU357" s="412"/>
      <c r="DV357" s="412"/>
      <c r="DW357" s="412"/>
      <c r="DX357" s="412"/>
      <c r="DY357" s="412"/>
      <c r="DZ357" s="412"/>
      <c r="EA357" s="412"/>
      <c r="EB357" s="412"/>
      <c r="EC357" s="412"/>
      <c r="ED357" s="412"/>
      <c r="EE357" s="412"/>
      <c r="EF357" s="412"/>
      <c r="EG357" s="412"/>
      <c r="EH357" s="412"/>
      <c r="EI357" s="412"/>
      <c r="EJ357" s="412"/>
      <c r="EK357" s="412"/>
      <c r="EL357" s="412"/>
      <c r="EM357" s="412"/>
      <c r="EN357" s="412"/>
      <c r="EO357" s="412"/>
      <c r="EP357" s="412"/>
      <c r="EQ357" s="412"/>
      <c r="ER357" s="412"/>
      <c r="ES357" s="412"/>
      <c r="ET357" s="412"/>
      <c r="EU357" s="412"/>
      <c r="EV357" s="412"/>
      <c r="EW357" s="412"/>
      <c r="EX357" s="412"/>
      <c r="EY357" s="412"/>
      <c r="EZ357" s="412"/>
      <c r="FA357" s="412"/>
      <c r="FB357" s="412"/>
      <c r="FC357" s="412"/>
      <c r="FD357" s="412"/>
      <c r="FE357" s="412"/>
      <c r="FF357" s="412"/>
      <c r="FG357" s="412"/>
      <c r="FH357" s="412"/>
      <c r="FI357" s="412"/>
      <c r="FJ357" s="412"/>
      <c r="FK357" s="412"/>
      <c r="FL357" s="412"/>
      <c r="FM357" s="412"/>
      <c r="FN357" s="412"/>
      <c r="FO357" s="412"/>
      <c r="FP357" s="412"/>
      <c r="FQ357" s="412"/>
      <c r="FR357" s="412"/>
      <c r="FS357" s="412"/>
      <c r="FT357" s="412"/>
      <c r="FU357" s="412"/>
      <c r="FV357" s="412"/>
      <c r="FW357" s="412"/>
      <c r="FX357" s="412"/>
      <c r="FY357" s="412"/>
      <c r="FZ357" s="412"/>
      <c r="GA357" s="412"/>
      <c r="GB357" s="412"/>
      <c r="GC357" s="412"/>
      <c r="GD357" s="412"/>
      <c r="GE357" s="412"/>
      <c r="GF357" s="412"/>
      <c r="GG357" s="412"/>
      <c r="GH357" s="412"/>
      <c r="GI357" s="412"/>
      <c r="GJ357" s="412"/>
      <c r="GK357" s="412"/>
      <c r="GL357" s="412"/>
      <c r="GM357" s="412"/>
      <c r="GN357" s="412"/>
      <c r="GO357" s="412"/>
      <c r="GP357" s="412"/>
      <c r="GQ357" s="412"/>
      <c r="GR357" s="412"/>
      <c r="GS357" s="412"/>
      <c r="GT357" s="412"/>
      <c r="GU357" s="412"/>
      <c r="GV357" s="412"/>
      <c r="GW357" s="412"/>
      <c r="GX357" s="412"/>
      <c r="GY357" s="412"/>
      <c r="GZ357" s="412"/>
      <c r="HA357" s="412"/>
      <c r="HB357" s="412"/>
      <c r="HC357" s="412"/>
      <c r="HD357" s="412"/>
      <c r="HE357" s="412"/>
      <c r="HF357" s="412"/>
      <c r="HG357" s="412"/>
      <c r="HH357" s="412"/>
      <c r="HI357" s="412"/>
      <c r="HJ357" s="412"/>
      <c r="HK357" s="412"/>
      <c r="HL357" s="412"/>
      <c r="HM357" s="412"/>
      <c r="HN357" s="412"/>
      <c r="HO357" s="412"/>
      <c r="HP357" s="412"/>
      <c r="HQ357" s="412"/>
      <c r="HR357" s="412"/>
      <c r="HS357" s="412"/>
      <c r="HT357" s="412"/>
      <c r="HU357" s="412"/>
      <c r="HV357" s="412"/>
      <c r="HW357" s="412"/>
      <c r="HX357" s="412"/>
      <c r="HY357" s="412"/>
      <c r="HZ357" s="412"/>
      <c r="IA357" s="412"/>
      <c r="IB357" s="412"/>
      <c r="IC357" s="412"/>
      <c r="ID357" s="412"/>
      <c r="IE357" s="412"/>
      <c r="IF357" s="412"/>
      <c r="IG357" s="412"/>
      <c r="IH357" s="412"/>
      <c r="II357" s="412"/>
      <c r="IJ357" s="412"/>
      <c r="IK357" s="412"/>
      <c r="IL357" s="412"/>
      <c r="IM357" s="412"/>
      <c r="IN357" s="412"/>
      <c r="IO357" s="412"/>
      <c r="IP357" s="412"/>
      <c r="IQ357" s="412"/>
      <c r="IR357" s="412"/>
      <c r="IS357" s="412"/>
      <c r="IT357" s="412"/>
      <c r="IU357" s="412"/>
      <c r="IV357" s="412"/>
      <c r="IW357" s="412"/>
      <c r="IX357" s="412"/>
      <c r="IY357" s="412"/>
      <c r="IZ357" s="412"/>
      <c r="JA357" s="412"/>
      <c r="JB357" s="412"/>
      <c r="JC357" s="412"/>
      <c r="JD357" s="412"/>
      <c r="JE357" s="412"/>
      <c r="JF357" s="412"/>
      <c r="JG357" s="412"/>
      <c r="JH357" s="412"/>
      <c r="JI357" s="412"/>
      <c r="JJ357" s="412"/>
      <c r="JK357" s="412"/>
      <c r="JL357" s="412"/>
      <c r="JM357" s="412"/>
      <c r="JN357" s="412"/>
      <c r="JO357" s="412"/>
      <c r="JP357" s="412"/>
      <c r="JQ357" s="412"/>
      <c r="JR357" s="412"/>
      <c r="JS357" s="412"/>
      <c r="JT357" s="412"/>
      <c r="JU357" s="412"/>
      <c r="JV357" s="412"/>
      <c r="JW357" s="412"/>
      <c r="JX357" s="412"/>
      <c r="JY357" s="412"/>
      <c r="JZ357" s="412"/>
      <c r="KA357" s="412"/>
      <c r="KB357" s="412"/>
      <c r="KC357" s="412"/>
      <c r="KD357" s="412"/>
      <c r="KE357" s="412"/>
      <c r="KF357" s="412"/>
      <c r="KG357" s="412"/>
      <c r="KH357" s="412"/>
      <c r="KI357" s="412"/>
      <c r="KJ357" s="412"/>
      <c r="KK357" s="412"/>
      <c r="KL357" s="412"/>
      <c r="KM357" s="412"/>
      <c r="KN357" s="412"/>
      <c r="KO357" s="412"/>
      <c r="KP357" s="412"/>
      <c r="KQ357" s="412"/>
      <c r="KR357" s="412"/>
      <c r="KS357" s="412"/>
      <c r="KT357" s="412"/>
      <c r="KU357" s="412"/>
      <c r="KV357" s="412"/>
      <c r="KW357" s="412"/>
      <c r="KX357" s="412"/>
      <c r="KY357" s="412"/>
      <c r="KZ357" s="412"/>
      <c r="LA357" s="412"/>
      <c r="LB357" s="412"/>
      <c r="LC357" s="412"/>
      <c r="LD357" s="412"/>
      <c r="LE357" s="412"/>
      <c r="LF357" s="412"/>
      <c r="LG357" s="412"/>
      <c r="LH357" s="412"/>
      <c r="LI357" s="412"/>
      <c r="LJ357" s="412"/>
      <c r="LK357" s="412"/>
      <c r="LL357" s="412"/>
      <c r="LM357" s="412"/>
      <c r="LN357" s="412"/>
      <c r="LO357" s="412"/>
      <c r="LP357" s="412"/>
      <c r="LQ357" s="412"/>
      <c r="LR357" s="412"/>
      <c r="LS357" s="412"/>
      <c r="LT357" s="412"/>
      <c r="LU357" s="412"/>
      <c r="LV357" s="412"/>
      <c r="LW357" s="412"/>
      <c r="LX357" s="412"/>
      <c r="LY357" s="412"/>
      <c r="LZ357" s="412"/>
      <c r="MA357" s="412"/>
      <c r="MB357" s="412"/>
      <c r="MC357" s="412"/>
      <c r="MD357" s="412"/>
      <c r="ME357" s="412"/>
      <c r="MF357" s="412"/>
      <c r="MG357" s="412"/>
      <c r="MH357" s="412"/>
      <c r="MI357" s="412"/>
      <c r="MJ357" s="412"/>
      <c r="MK357" s="412"/>
      <c r="ML357" s="412"/>
      <c r="MM357" s="412"/>
      <c r="MN357" s="412"/>
      <c r="MO357" s="412"/>
      <c r="MP357" s="412"/>
      <c r="MQ357" s="412"/>
      <c r="MR357" s="412"/>
      <c r="MS357" s="412"/>
      <c r="MT357" s="412"/>
      <c r="MU357" s="412"/>
      <c r="MV357" s="412"/>
      <c r="MW357" s="412"/>
      <c r="MX357" s="412"/>
      <c r="MY357" s="412"/>
      <c r="MZ357" s="412"/>
      <c r="NA357" s="412"/>
      <c r="NB357" s="412"/>
      <c r="NC357" s="412"/>
      <c r="ND357" s="412"/>
      <c r="NE357" s="412"/>
      <c r="NF357" s="412"/>
      <c r="NG357" s="412"/>
      <c r="NH357" s="412"/>
      <c r="NI357" s="412"/>
      <c r="NJ357" s="412"/>
      <c r="NK357" s="412"/>
      <c r="NL357" s="412"/>
      <c r="NM357" s="412"/>
      <c r="NN357" s="412"/>
      <c r="NO357" s="412"/>
      <c r="NP357" s="412"/>
      <c r="NQ357" s="412"/>
      <c r="NR357" s="412"/>
      <c r="NS357" s="412"/>
      <c r="NT357" s="412"/>
      <c r="NU357" s="412"/>
      <c r="NV357" s="412"/>
      <c r="NW357" s="412"/>
      <c r="NX357" s="412"/>
      <c r="NY357" s="412"/>
      <c r="NZ357" s="412"/>
      <c r="OA357" s="412"/>
      <c r="OB357" s="412"/>
      <c r="OC357" s="412"/>
      <c r="OD357" s="412"/>
      <c r="OE357" s="412"/>
      <c r="OF357" s="412"/>
      <c r="OG357" s="412"/>
      <c r="OH357" s="412"/>
      <c r="OI357" s="412"/>
      <c r="OJ357" s="412"/>
      <c r="OK357" s="412"/>
      <c r="OL357" s="412"/>
      <c r="OM357" s="412"/>
      <c r="ON357" s="412"/>
      <c r="OO357" s="412"/>
      <c r="OP357" s="412"/>
      <c r="OQ357" s="412"/>
      <c r="OR357" s="412"/>
      <c r="OS357" s="412"/>
      <c r="OT357" s="412"/>
      <c r="OU357" s="412"/>
      <c r="OV357" s="412"/>
      <c r="OW357" s="412"/>
      <c r="OX357" s="412"/>
      <c r="OY357" s="412"/>
      <c r="OZ357" s="412"/>
      <c r="PA357" s="412"/>
      <c r="PB357" s="412"/>
      <c r="PC357" s="412"/>
      <c r="PD357" s="412"/>
      <c r="PE357" s="412"/>
      <c r="PF357" s="412"/>
      <c r="PG357" s="412"/>
      <c r="PH357" s="412"/>
      <c r="PI357" s="412"/>
      <c r="PJ357" s="412"/>
      <c r="PK357" s="412"/>
      <c r="PL357" s="412"/>
      <c r="PM357" s="412"/>
      <c r="PN357" s="412"/>
      <c r="PO357" s="412"/>
      <c r="PP357" s="412"/>
      <c r="PQ357" s="412"/>
      <c r="PR357" s="412"/>
      <c r="PS357" s="412"/>
      <c r="PT357" s="412"/>
      <c r="PU357" s="412"/>
      <c r="PV357" s="412"/>
      <c r="PW357" s="412"/>
      <c r="PX357" s="412"/>
      <c r="PY357" s="412"/>
      <c r="PZ357" s="412"/>
      <c r="QA357" s="412"/>
      <c r="QB357" s="412"/>
      <c r="QC357" s="412"/>
      <c r="QD357" s="412"/>
      <c r="QE357" s="412"/>
      <c r="QF357" s="412"/>
      <c r="QG357" s="412"/>
      <c r="QH357" s="412"/>
      <c r="QI357" s="412"/>
      <c r="QJ357" s="412"/>
      <c r="QK357" s="412"/>
      <c r="QL357" s="412"/>
      <c r="QM357" s="412"/>
      <c r="QN357" s="412"/>
      <c r="QO357" s="412"/>
      <c r="QP357" s="412"/>
      <c r="QQ357" s="412"/>
      <c r="QR357" s="412"/>
      <c r="QS357" s="412"/>
      <c r="QT357" s="412"/>
      <c r="QU357" s="412"/>
      <c r="QV357" s="412"/>
      <c r="QW357" s="412"/>
      <c r="QX357" s="412"/>
      <c r="QY357" s="412"/>
      <c r="QZ357" s="412"/>
      <c r="RA357" s="412"/>
      <c r="RB357" s="412"/>
      <c r="RC357" s="412"/>
      <c r="RD357" s="412"/>
      <c r="RE357" s="412"/>
      <c r="RF357" s="412"/>
      <c r="RG357" s="412"/>
      <c r="RH357" s="412"/>
      <c r="RI357" s="412"/>
      <c r="RJ357" s="412"/>
      <c r="RK357" s="412"/>
      <c r="RL357" s="412"/>
      <c r="RM357" s="412"/>
      <c r="RN357" s="412"/>
      <c r="RO357" s="412"/>
      <c r="RP357" s="412"/>
      <c r="RQ357" s="412"/>
      <c r="RR357" s="412"/>
      <c r="RS357" s="412"/>
      <c r="RT357" s="412"/>
      <c r="RU357" s="412"/>
      <c r="RV357" s="412"/>
      <c r="RW357" s="412"/>
      <c r="RX357" s="412"/>
      <c r="RY357" s="412"/>
      <c r="RZ357" s="412"/>
      <c r="SA357" s="412"/>
      <c r="SB357" s="412"/>
      <c r="SC357" s="412"/>
      <c r="SD357" s="412"/>
      <c r="SE357" s="412"/>
      <c r="SF357" s="412"/>
      <c r="SG357" s="412"/>
      <c r="SH357" s="412"/>
      <c r="SI357" s="412"/>
      <c r="SJ357" s="412"/>
      <c r="SK357" s="412"/>
      <c r="SL357" s="412"/>
      <c r="SM357" s="412"/>
      <c r="SN357" s="412"/>
      <c r="SO357" s="412"/>
      <c r="SP357" s="412"/>
      <c r="SQ357" s="412"/>
      <c r="SR357" s="412"/>
      <c r="SS357" s="412"/>
      <c r="ST357" s="412"/>
      <c r="SU357" s="412"/>
      <c r="SV357" s="412"/>
      <c r="SW357" s="412"/>
      <c r="SX357" s="412"/>
      <c r="SY357" s="412"/>
      <c r="SZ357" s="412"/>
      <c r="TA357" s="412"/>
      <c r="TB357" s="412"/>
      <c r="TC357" s="412"/>
      <c r="TD357" s="412"/>
      <c r="TE357" s="412"/>
      <c r="TF357" s="412"/>
      <c r="TG357" s="412"/>
      <c r="TH357" s="412"/>
      <c r="TI357" s="412"/>
      <c r="TJ357" s="412"/>
      <c r="TK357" s="412"/>
      <c r="TL357" s="412"/>
      <c r="TM357" s="412"/>
      <c r="TN357" s="412"/>
      <c r="TO357" s="412"/>
      <c r="TP357" s="412"/>
      <c r="TQ357" s="412"/>
      <c r="TR357" s="412"/>
      <c r="TS357" s="412"/>
      <c r="TT357" s="412"/>
      <c r="TU357" s="412"/>
      <c r="TV357" s="412"/>
      <c r="TW357" s="412"/>
      <c r="TX357" s="412"/>
      <c r="TY357" s="412"/>
      <c r="TZ357" s="412"/>
      <c r="UA357" s="412"/>
      <c r="UB357" s="412"/>
      <c r="UC357" s="412"/>
      <c r="UD357" s="412"/>
      <c r="UE357" s="412"/>
      <c r="UF357" s="412"/>
      <c r="UG357" s="412"/>
      <c r="UH357" s="412"/>
      <c r="UI357" s="412"/>
      <c r="UJ357" s="412"/>
      <c r="UK357" s="412"/>
      <c r="UL357" s="412"/>
      <c r="UM357" s="412"/>
      <c r="UN357" s="412"/>
      <c r="UO357" s="412"/>
      <c r="UP357" s="412"/>
      <c r="UQ357" s="412"/>
      <c r="UR357" s="412"/>
      <c r="US357" s="412"/>
      <c r="UT357" s="412"/>
      <c r="UU357" s="412"/>
      <c r="UV357" s="412"/>
      <c r="UW357" s="412"/>
      <c r="UX357" s="412"/>
      <c r="UY357" s="412"/>
      <c r="UZ357" s="412"/>
      <c r="VA357" s="412"/>
      <c r="VB357" s="412"/>
      <c r="VC357" s="412"/>
      <c r="VD357" s="412"/>
      <c r="VE357" s="412"/>
      <c r="VF357" s="412"/>
      <c r="VG357" s="412"/>
      <c r="VH357" s="412"/>
      <c r="VI357" s="412"/>
      <c r="VJ357" s="412"/>
      <c r="VK357" s="412"/>
      <c r="VL357" s="412"/>
      <c r="VM357" s="412"/>
      <c r="VN357" s="412"/>
      <c r="VO357" s="412"/>
      <c r="VP357" s="412"/>
      <c r="VQ357" s="412"/>
      <c r="VR357" s="412"/>
      <c r="VS357" s="412"/>
      <c r="VT357" s="412"/>
      <c r="VU357" s="412"/>
      <c r="VV357" s="412"/>
      <c r="VW357" s="412"/>
      <c r="VX357" s="412"/>
      <c r="VY357" s="412"/>
      <c r="VZ357" s="412"/>
      <c r="WA357" s="412"/>
      <c r="WB357" s="412"/>
      <c r="WC357" s="412"/>
      <c r="WD357" s="412"/>
      <c r="WE357" s="412"/>
      <c r="WF357" s="412"/>
      <c r="WG357" s="412"/>
      <c r="WH357" s="412"/>
      <c r="WI357" s="412"/>
      <c r="WJ357" s="412"/>
      <c r="WK357" s="412"/>
      <c r="WL357" s="412"/>
      <c r="WM357" s="412"/>
      <c r="WN357" s="412"/>
      <c r="WO357" s="412"/>
      <c r="WP357" s="412"/>
      <c r="WQ357" s="412"/>
      <c r="WR357" s="412"/>
      <c r="WS357" s="412"/>
      <c r="WT357" s="412"/>
      <c r="WU357" s="412"/>
      <c r="WV357" s="412"/>
      <c r="WW357" s="412"/>
      <c r="WX357" s="412"/>
      <c r="WY357" s="412"/>
      <c r="WZ357" s="412"/>
      <c r="XA357" s="412"/>
      <c r="XB357" s="412"/>
      <c r="XC357" s="412"/>
      <c r="XD357" s="412"/>
      <c r="XE357" s="412"/>
      <c r="XF357" s="412"/>
      <c r="XG357" s="412"/>
      <c r="XH357" s="412"/>
      <c r="XI357" s="412"/>
      <c r="XJ357" s="412"/>
      <c r="XK357" s="412"/>
      <c r="XL357" s="412"/>
      <c r="XM357" s="412"/>
      <c r="XN357" s="412"/>
      <c r="XO357" s="412"/>
      <c r="XP357" s="412"/>
      <c r="XQ357" s="412"/>
      <c r="XR357" s="412"/>
      <c r="XS357" s="412"/>
      <c r="XT357" s="412"/>
      <c r="XU357" s="412"/>
      <c r="XV357" s="412"/>
      <c r="XW357" s="412"/>
      <c r="XX357" s="412"/>
      <c r="XY357" s="412"/>
      <c r="XZ357" s="412"/>
      <c r="YA357" s="412"/>
      <c r="YB357" s="412"/>
      <c r="YC357" s="412"/>
      <c r="YD357" s="412"/>
      <c r="YE357" s="412"/>
      <c r="YF357" s="412"/>
      <c r="YG357" s="412"/>
      <c r="YH357" s="412"/>
      <c r="YI357" s="412"/>
      <c r="YJ357" s="412"/>
      <c r="YK357" s="412"/>
      <c r="YL357" s="412"/>
      <c r="YM357" s="412"/>
      <c r="YN357" s="412"/>
      <c r="YO357" s="412"/>
      <c r="YP357" s="412"/>
      <c r="YQ357" s="412"/>
      <c r="YR357" s="412"/>
      <c r="YS357" s="412"/>
      <c r="YT357" s="412"/>
      <c r="YU357" s="412"/>
      <c r="YV357" s="412"/>
      <c r="YW357" s="412"/>
      <c r="YX357" s="412"/>
      <c r="YY357" s="412"/>
      <c r="YZ357" s="412"/>
      <c r="ZA357" s="412"/>
      <c r="ZB357" s="412"/>
      <c r="ZC357" s="412"/>
      <c r="ZD357" s="412"/>
      <c r="ZE357" s="412"/>
      <c r="ZF357" s="412"/>
      <c r="ZG357" s="412"/>
      <c r="ZH357" s="412"/>
      <c r="ZI357" s="412"/>
      <c r="ZJ357" s="412"/>
      <c r="ZK357" s="412"/>
      <c r="ZL357" s="412"/>
      <c r="ZM357" s="412"/>
      <c r="ZN357" s="412"/>
      <c r="ZO357" s="412"/>
      <c r="ZP357" s="412"/>
      <c r="ZQ357" s="412"/>
      <c r="ZR357" s="412"/>
      <c r="ZS357" s="412"/>
      <c r="ZT357" s="412"/>
      <c r="ZU357" s="412"/>
      <c r="ZV357" s="412"/>
      <c r="ZW357" s="412"/>
      <c r="ZX357" s="412"/>
      <c r="ZY357" s="412"/>
      <c r="ZZ357" s="412"/>
      <c r="AAA357" s="412"/>
      <c r="AAB357" s="412"/>
      <c r="AAC357" s="412"/>
      <c r="AAD357" s="412"/>
      <c r="AAE357" s="412"/>
      <c r="AAF357" s="412"/>
      <c r="AAG357" s="412"/>
      <c r="AAH357" s="412"/>
      <c r="AAI357" s="412"/>
      <c r="AAJ357" s="412"/>
      <c r="AAK357" s="412"/>
      <c r="AAL357" s="412"/>
      <c r="AAM357" s="412"/>
      <c r="AAN357" s="412"/>
      <c r="AAO357" s="412"/>
      <c r="AAP357" s="412"/>
      <c r="AAQ357" s="412"/>
      <c r="AAR357" s="412"/>
      <c r="AAS357" s="412"/>
      <c r="AAT357" s="412"/>
      <c r="AAU357" s="412"/>
      <c r="AAV357" s="412"/>
      <c r="AAW357" s="412"/>
      <c r="AAX357" s="412"/>
      <c r="AAY357" s="412"/>
      <c r="AAZ357" s="412"/>
      <c r="ABA357" s="412"/>
      <c r="ABB357" s="412"/>
      <c r="ABC357" s="412"/>
      <c r="ABD357" s="412"/>
      <c r="ABE357" s="412"/>
      <c r="ABF357" s="412"/>
      <c r="ABG357" s="412"/>
      <c r="ABH357" s="412"/>
      <c r="ABI357" s="412"/>
      <c r="ABJ357" s="412"/>
      <c r="ABK357" s="412"/>
      <c r="ABL357" s="412"/>
      <c r="ABM357" s="412"/>
      <c r="ABN357" s="412"/>
      <c r="ABO357" s="412"/>
      <c r="ABP357" s="412"/>
      <c r="ABQ357" s="412"/>
      <c r="ABR357" s="412"/>
      <c r="ABS357" s="412"/>
      <c r="ABT357" s="412"/>
      <c r="ABU357" s="412"/>
      <c r="ABV357" s="412"/>
      <c r="ABW357" s="412"/>
      <c r="ABX357" s="412"/>
      <c r="ABY357" s="412"/>
      <c r="ABZ357" s="412"/>
      <c r="ACA357" s="412"/>
      <c r="ACB357" s="412"/>
      <c r="ACC357" s="412"/>
      <c r="ACD357" s="412"/>
      <c r="ACE357" s="412"/>
      <c r="ACF357" s="412"/>
      <c r="ACG357" s="412"/>
      <c r="ACH357" s="412"/>
      <c r="ACI357" s="412"/>
      <c r="ACJ357" s="412"/>
      <c r="ACK357" s="412"/>
      <c r="ACL357" s="412"/>
      <c r="ACM357" s="412"/>
      <c r="ACN357" s="412"/>
      <c r="ACO357" s="412"/>
      <c r="ACP357" s="412"/>
      <c r="ACQ357" s="412"/>
      <c r="ACR357" s="412"/>
      <c r="ACS357" s="412"/>
      <c r="ACT357" s="412"/>
      <c r="ACU357" s="412"/>
      <c r="ACV357" s="412"/>
      <c r="ACW357" s="412"/>
      <c r="ACX357" s="412"/>
      <c r="ACY357" s="412"/>
      <c r="ACZ357" s="412"/>
      <c r="ADA357" s="412"/>
      <c r="ADB357" s="412"/>
      <c r="ADC357" s="412"/>
      <c r="ADD357" s="412"/>
      <c r="ADE357" s="412"/>
      <c r="ADF357" s="412"/>
      <c r="ADG357" s="412"/>
      <c r="ADH357" s="412"/>
      <c r="ADI357" s="412"/>
      <c r="ADJ357" s="412"/>
      <c r="ADK357" s="412"/>
      <c r="ADL357" s="412"/>
      <c r="ADM357" s="412"/>
      <c r="ADN357" s="412"/>
      <c r="ADO357" s="412"/>
      <c r="ADP357" s="412"/>
      <c r="ADQ357" s="412"/>
      <c r="ADR357" s="412"/>
      <c r="ADS357" s="412"/>
      <c r="ADT357" s="412"/>
      <c r="ADU357" s="412"/>
      <c r="ADV357" s="412"/>
      <c r="ADW357" s="412"/>
      <c r="ADX357" s="412"/>
      <c r="ADY357" s="412"/>
      <c r="ADZ357" s="412"/>
      <c r="AEA357" s="412"/>
      <c r="AEB357" s="412"/>
      <c r="AEC357" s="412"/>
      <c r="AED357" s="412"/>
      <c r="AEE357" s="412"/>
      <c r="AEF357" s="412"/>
      <c r="AEG357" s="412"/>
      <c r="AEH357" s="412"/>
      <c r="AEI357" s="412"/>
      <c r="AEJ357" s="412"/>
      <c r="AEK357" s="412"/>
      <c r="AEL357" s="412"/>
      <c r="AEM357" s="412"/>
      <c r="AEN357" s="412"/>
      <c r="AEO357" s="412"/>
      <c r="AEP357" s="412"/>
      <c r="AEQ357" s="412"/>
      <c r="AER357" s="412"/>
      <c r="AES357" s="412"/>
      <c r="AET357" s="412"/>
      <c r="AEU357" s="412"/>
      <c r="AEV357" s="412"/>
      <c r="AEW357" s="412"/>
      <c r="AEX357" s="412"/>
      <c r="AEY357" s="412"/>
      <c r="AEZ357" s="412"/>
      <c r="AFA357" s="412"/>
      <c r="AFB357" s="412"/>
      <c r="AFC357" s="412"/>
      <c r="AFD357" s="412"/>
      <c r="AFE357" s="412"/>
      <c r="AFF357" s="412"/>
      <c r="AFG357" s="412"/>
      <c r="AFH357" s="412"/>
      <c r="AFI357" s="412"/>
      <c r="AFJ357" s="412"/>
      <c r="AFK357" s="412"/>
      <c r="AFL357" s="412"/>
      <c r="AFM357" s="412"/>
      <c r="AFN357" s="412"/>
      <c r="AFO357" s="412"/>
      <c r="AFP357" s="412"/>
      <c r="AFQ357" s="412"/>
      <c r="AFR357" s="412"/>
      <c r="AFS357" s="412"/>
      <c r="AFT357" s="412"/>
      <c r="AFU357" s="412"/>
      <c r="AFV357" s="412"/>
      <c r="AFW357" s="412"/>
      <c r="AFX357" s="412"/>
      <c r="AFY357" s="412"/>
      <c r="AFZ357" s="412"/>
      <c r="AGA357" s="412"/>
      <c r="AGB357" s="412"/>
      <c r="AGC357" s="412"/>
      <c r="AGD357" s="412"/>
      <c r="AGE357" s="412"/>
      <c r="AGF357" s="412"/>
      <c r="AGG357" s="412"/>
      <c r="AGH357" s="412"/>
      <c r="AGI357" s="412"/>
      <c r="AGJ357" s="412"/>
      <c r="AGK357" s="412"/>
      <c r="AGL357" s="412"/>
      <c r="AGM357" s="412"/>
      <c r="AGN357" s="412"/>
      <c r="AGO357" s="412"/>
      <c r="AGP357" s="412"/>
      <c r="AGQ357" s="412"/>
      <c r="AGR357" s="412"/>
      <c r="AGS357" s="412"/>
      <c r="AGT357" s="412"/>
      <c r="AGU357" s="412"/>
      <c r="AGV357" s="412"/>
      <c r="AGW357" s="412"/>
      <c r="AGX357" s="412"/>
      <c r="AGY357" s="412"/>
      <c r="AGZ357" s="412"/>
      <c r="AHA357" s="412"/>
      <c r="AHB357" s="412"/>
      <c r="AHC357" s="412"/>
      <c r="AHD357" s="412"/>
      <c r="AHE357" s="412"/>
      <c r="AHF357" s="412"/>
      <c r="AHG357" s="412"/>
      <c r="AHH357" s="412"/>
      <c r="AHI357" s="412"/>
      <c r="AHJ357" s="412"/>
      <c r="AHK357" s="412"/>
      <c r="AHL357" s="412"/>
      <c r="AHM357" s="412"/>
      <c r="AHN357" s="412"/>
      <c r="AHO357" s="412"/>
      <c r="AHP357" s="412"/>
      <c r="AHQ357" s="412"/>
      <c r="AHR357" s="412"/>
      <c r="AHS357" s="412"/>
      <c r="AHT357" s="412"/>
      <c r="AHU357" s="412"/>
      <c r="AHV357" s="412"/>
      <c r="AHW357" s="412"/>
      <c r="AHX357" s="412"/>
      <c r="AHY357" s="412"/>
      <c r="AHZ357" s="412"/>
      <c r="AIA357" s="412"/>
      <c r="AIB357" s="412"/>
      <c r="AIC357" s="412"/>
      <c r="AID357" s="412"/>
      <c r="AIE357" s="412"/>
      <c r="AIF357" s="412"/>
      <c r="AIG357" s="412"/>
      <c r="AIH357" s="412"/>
      <c r="AII357" s="412"/>
      <c r="AIJ357" s="412"/>
      <c r="AIK357" s="412"/>
      <c r="AIL357" s="412"/>
      <c r="AIM357" s="412"/>
      <c r="AIN357" s="412"/>
      <c r="AIO357" s="412"/>
      <c r="AIP357" s="412"/>
      <c r="AIQ357" s="412"/>
      <c r="AIR357" s="412"/>
      <c r="AIS357" s="412"/>
      <c r="AIT357" s="412"/>
      <c r="AIU357" s="412"/>
      <c r="AIV357" s="412"/>
      <c r="AIW357" s="412"/>
      <c r="AIX357" s="412"/>
      <c r="AIY357" s="412"/>
      <c r="AIZ357" s="412"/>
      <c r="AJA357" s="412"/>
      <c r="AJB357" s="412"/>
      <c r="AJC357" s="412"/>
      <c r="AJD357" s="412"/>
      <c r="AJE357" s="412"/>
      <c r="AJF357" s="412"/>
      <c r="AJG357" s="412"/>
      <c r="AJH357" s="412"/>
      <c r="AJI357" s="412"/>
      <c r="AJJ357" s="412"/>
      <c r="AJK357" s="412"/>
      <c r="AJL357" s="412"/>
      <c r="AJM357" s="412"/>
      <c r="AJN357" s="412"/>
      <c r="AJO357" s="412"/>
      <c r="AJP357" s="412"/>
      <c r="AJQ357" s="412"/>
      <c r="AJR357" s="412"/>
      <c r="AJS357" s="412"/>
      <c r="AJT357" s="412"/>
      <c r="AJU357" s="412"/>
      <c r="AJV357" s="412"/>
      <c r="AJW357" s="412"/>
      <c r="AJX357" s="412"/>
      <c r="AJY357" s="412"/>
      <c r="AJZ357" s="412"/>
      <c r="AKA357" s="412"/>
      <c r="AKB357" s="412"/>
      <c r="AKC357" s="412"/>
      <c r="AKD357" s="412"/>
      <c r="AKE357" s="412"/>
      <c r="AKF357" s="412"/>
      <c r="AKG357" s="412"/>
      <c r="AKH357" s="412"/>
      <c r="AKI357" s="412"/>
      <c r="AKJ357" s="412"/>
      <c r="AKK357" s="412"/>
      <c r="AKL357" s="412"/>
      <c r="AKM357" s="412"/>
      <c r="AKN357" s="412"/>
      <c r="AKO357" s="412"/>
      <c r="AKP357" s="412"/>
      <c r="AKQ357" s="412"/>
      <c r="AKR357" s="412"/>
      <c r="AKS357" s="412"/>
      <c r="AKT357" s="412"/>
      <c r="AKU357" s="412"/>
      <c r="AKV357" s="412"/>
      <c r="AKW357" s="412"/>
      <c r="AKX357" s="412"/>
      <c r="AKY357" s="412"/>
      <c r="AKZ357" s="412"/>
      <c r="ALA357" s="412"/>
      <c r="ALB357" s="412"/>
      <c r="ALC357" s="412"/>
      <c r="ALD357" s="412"/>
      <c r="ALE357" s="412"/>
      <c r="ALF357" s="412"/>
      <c r="ALG357" s="412"/>
      <c r="ALH357" s="412"/>
      <c r="ALI357" s="412"/>
      <c r="ALJ357" s="412"/>
      <c r="ALK357" s="412"/>
      <c r="ALL357" s="412"/>
      <c r="ALM357" s="412"/>
      <c r="ALN357" s="412"/>
      <c r="ALO357" s="412"/>
      <c r="ALP357" s="412"/>
      <c r="ALQ357" s="412"/>
      <c r="ALR357" s="412"/>
      <c r="ALS357" s="412"/>
      <c r="ALT357" s="412"/>
      <c r="ALU357" s="412"/>
      <c r="ALV357" s="412"/>
      <c r="ALW357" s="412"/>
      <c r="ALX357" s="412"/>
      <c r="ALY357" s="412"/>
      <c r="ALZ357" s="412"/>
      <c r="AMA357" s="412"/>
      <c r="AMB357" s="412"/>
      <c r="AMC357" s="412"/>
      <c r="AMD357" s="412"/>
      <c r="AME357" s="412"/>
      <c r="AMF357" s="412"/>
      <c r="AMG357" s="412"/>
      <c r="AMH357" s="412"/>
    </row>
    <row r="358" spans="1:1023" x14ac:dyDescent="0.25">
      <c r="A358" s="208" t="s">
        <v>1352</v>
      </c>
      <c r="B358" s="163">
        <v>357</v>
      </c>
      <c r="C358" s="224" t="s">
        <v>25013</v>
      </c>
      <c r="D358" s="175" t="s">
        <v>1353</v>
      </c>
      <c r="E358" s="185" t="s">
        <v>770</v>
      </c>
      <c r="F358" s="201"/>
      <c r="G358" s="180"/>
      <c r="H358" s="180"/>
      <c r="I358" s="319">
        <v>73</v>
      </c>
      <c r="J358" s="366"/>
      <c r="K358" s="140"/>
      <c r="L358" s="140"/>
      <c r="M358" s="140"/>
      <c r="N358" s="140"/>
      <c r="O358" s="140"/>
      <c r="P358" s="140"/>
      <c r="Q358" s="140"/>
      <c r="R358" s="140"/>
      <c r="S358" s="332">
        <v>2</v>
      </c>
      <c r="V358" s="219">
        <f t="shared" si="207"/>
        <v>100</v>
      </c>
      <c r="W358" s="219">
        <f t="shared" si="185"/>
        <v>100</v>
      </c>
      <c r="X358" s="219">
        <f t="shared" si="212"/>
        <v>100</v>
      </c>
      <c r="Y358" s="219">
        <f t="shared" si="178"/>
        <v>100</v>
      </c>
      <c r="Z358" s="219">
        <f t="shared" si="204"/>
        <v>100</v>
      </c>
      <c r="AA358" s="220">
        <f t="shared" si="182"/>
        <v>100</v>
      </c>
      <c r="AB358" s="220">
        <f t="shared" si="181"/>
        <v>100</v>
      </c>
      <c r="AC358" s="220">
        <f t="shared" si="205"/>
        <v>3</v>
      </c>
      <c r="AD358" s="416">
        <f t="shared" si="213"/>
        <v>100</v>
      </c>
      <c r="AE358" s="416">
        <f t="shared" si="183"/>
        <v>100</v>
      </c>
      <c r="AF358" s="212">
        <f t="shared" si="208"/>
        <v>100</v>
      </c>
      <c r="AG358" s="212">
        <f t="shared" si="209"/>
        <v>100</v>
      </c>
      <c r="AH358" s="212">
        <f t="shared" si="210"/>
        <v>100</v>
      </c>
      <c r="AI358" s="212">
        <f t="shared" si="211"/>
        <v>100</v>
      </c>
      <c r="AJ358" s="231" t="s">
        <v>25014</v>
      </c>
      <c r="AK358" s="412"/>
      <c r="AL358" s="185">
        <v>1</v>
      </c>
      <c r="AM358" s="214"/>
      <c r="AN358" s="412"/>
      <c r="AO358" s="412"/>
      <c r="AP358" s="412"/>
      <c r="AQ358" s="167" t="s">
        <v>1354</v>
      </c>
    </row>
    <row r="359" spans="1:1023" x14ac:dyDescent="0.25">
      <c r="A359" s="149" t="s">
        <v>1235</v>
      </c>
      <c r="B359" s="163">
        <v>358</v>
      </c>
      <c r="C359" s="224" t="s">
        <v>25015</v>
      </c>
      <c r="D359" s="178" t="s">
        <v>1236</v>
      </c>
      <c r="E359" s="429"/>
      <c r="F359" s="201"/>
      <c r="G359" s="180"/>
      <c r="H359" s="180"/>
      <c r="I359" s="319"/>
      <c r="J359" s="332">
        <v>2</v>
      </c>
      <c r="K359" s="332">
        <v>1</v>
      </c>
      <c r="L359" s="140"/>
      <c r="M359" s="140"/>
      <c r="N359" s="140"/>
      <c r="O359" s="140"/>
      <c r="P359" s="140"/>
      <c r="Q359" s="140"/>
      <c r="R359" s="140"/>
      <c r="S359" s="140"/>
      <c r="T359" s="140"/>
      <c r="U359" s="140"/>
      <c r="V359" s="219">
        <f t="shared" si="207"/>
        <v>100</v>
      </c>
      <c r="W359" s="219">
        <f t="shared" si="185"/>
        <v>100</v>
      </c>
      <c r="X359" s="219">
        <f t="shared" si="212"/>
        <v>100</v>
      </c>
      <c r="Y359" s="219">
        <f t="shared" si="178"/>
        <v>100</v>
      </c>
      <c r="Z359" s="219">
        <f t="shared" si="204"/>
        <v>100</v>
      </c>
      <c r="AA359" s="220">
        <f t="shared" si="182"/>
        <v>100</v>
      </c>
      <c r="AB359" s="220">
        <f t="shared" si="181"/>
        <v>100</v>
      </c>
      <c r="AC359" s="220">
        <f t="shared" si="205"/>
        <v>100</v>
      </c>
      <c r="AD359" s="416">
        <f t="shared" si="213"/>
        <v>100</v>
      </c>
      <c r="AE359" s="416">
        <f t="shared" si="183"/>
        <v>100</v>
      </c>
      <c r="AF359" s="212">
        <f t="shared" si="208"/>
        <v>1</v>
      </c>
      <c r="AG359" s="212">
        <f t="shared" si="209"/>
        <v>10</v>
      </c>
      <c r="AH359" s="212">
        <f t="shared" si="210"/>
        <v>3</v>
      </c>
      <c r="AI359" s="212">
        <f t="shared" si="211"/>
        <v>100</v>
      </c>
      <c r="AJ359" s="214"/>
      <c r="AK359" s="163">
        <v>1</v>
      </c>
      <c r="AL359" s="185">
        <v>1</v>
      </c>
      <c r="AM359" s="214"/>
      <c r="AN359" s="412"/>
      <c r="AO359" s="412"/>
      <c r="AP359" s="412"/>
      <c r="AQ359" s="167" t="s">
        <v>1237</v>
      </c>
      <c r="AR359" s="292" t="s">
        <v>1238</v>
      </c>
      <c r="AS359" s="412"/>
      <c r="AT359" s="412"/>
      <c r="AU359" s="412"/>
      <c r="AV359" s="412"/>
      <c r="AW359" s="412"/>
      <c r="AX359" s="412"/>
      <c r="AY359" s="412"/>
      <c r="AZ359" s="412"/>
      <c r="BA359" s="412"/>
      <c r="BB359" s="412"/>
      <c r="BC359" s="412"/>
      <c r="BD359" s="412"/>
      <c r="BE359" s="412"/>
      <c r="BF359" s="412"/>
      <c r="BG359" s="412"/>
      <c r="BH359" s="412"/>
      <c r="BI359" s="412"/>
      <c r="BJ359" s="412"/>
      <c r="BK359" s="412"/>
      <c r="BL359" s="412"/>
      <c r="BM359" s="412"/>
      <c r="BN359" s="412"/>
      <c r="BO359" s="412"/>
      <c r="BP359" s="412"/>
      <c r="BQ359" s="412"/>
      <c r="BR359" s="412"/>
      <c r="BS359" s="412"/>
      <c r="BT359" s="412"/>
      <c r="BU359" s="412"/>
      <c r="BV359" s="412"/>
      <c r="BW359" s="412"/>
      <c r="BX359" s="412"/>
      <c r="BY359" s="412"/>
      <c r="BZ359" s="412"/>
      <c r="CA359" s="412"/>
      <c r="CB359" s="412"/>
      <c r="CC359" s="412"/>
      <c r="CD359" s="412"/>
      <c r="CE359" s="412"/>
      <c r="CF359" s="412"/>
      <c r="CG359" s="412"/>
      <c r="CH359" s="412"/>
      <c r="CI359" s="412"/>
      <c r="CJ359" s="412"/>
      <c r="CK359" s="412"/>
      <c r="CL359" s="412"/>
      <c r="CM359" s="412"/>
      <c r="CN359" s="412"/>
      <c r="CO359" s="412"/>
      <c r="CP359" s="412"/>
      <c r="CQ359" s="412"/>
      <c r="CR359" s="412"/>
      <c r="CS359" s="412"/>
      <c r="CT359" s="412"/>
      <c r="CU359" s="412"/>
      <c r="CV359" s="412"/>
      <c r="CW359" s="412"/>
      <c r="CX359" s="412"/>
      <c r="CY359" s="412"/>
      <c r="CZ359" s="412"/>
      <c r="DA359" s="412"/>
      <c r="DB359" s="412"/>
      <c r="DC359" s="412"/>
      <c r="DD359" s="412"/>
      <c r="DE359" s="412"/>
      <c r="DF359" s="412"/>
      <c r="DG359" s="412"/>
      <c r="DH359" s="412"/>
      <c r="DI359" s="412"/>
      <c r="DJ359" s="412"/>
      <c r="DK359" s="412"/>
      <c r="DL359" s="412"/>
      <c r="DM359" s="412"/>
      <c r="DN359" s="412"/>
      <c r="DO359" s="412"/>
      <c r="DP359" s="412"/>
      <c r="DQ359" s="412"/>
      <c r="DR359" s="412"/>
      <c r="DS359" s="412"/>
      <c r="DT359" s="412"/>
      <c r="DU359" s="412"/>
      <c r="DV359" s="412"/>
      <c r="DW359" s="412"/>
      <c r="DX359" s="412"/>
      <c r="DY359" s="412"/>
      <c r="DZ359" s="412"/>
      <c r="EA359" s="412"/>
      <c r="EB359" s="412"/>
      <c r="EC359" s="412"/>
      <c r="ED359" s="412"/>
      <c r="EE359" s="412"/>
      <c r="EF359" s="412"/>
      <c r="EG359" s="412"/>
      <c r="EH359" s="412"/>
      <c r="EI359" s="412"/>
      <c r="EJ359" s="412"/>
      <c r="EK359" s="412"/>
      <c r="EL359" s="412"/>
      <c r="EM359" s="412"/>
      <c r="EN359" s="412"/>
      <c r="EO359" s="412"/>
      <c r="EP359" s="412"/>
      <c r="EQ359" s="412"/>
      <c r="ER359" s="412"/>
      <c r="ES359" s="412"/>
      <c r="ET359" s="412"/>
      <c r="EU359" s="412"/>
      <c r="EV359" s="412"/>
      <c r="EW359" s="412"/>
      <c r="EX359" s="412"/>
      <c r="EY359" s="412"/>
      <c r="EZ359" s="412"/>
      <c r="FA359" s="412"/>
      <c r="FB359" s="412"/>
      <c r="FC359" s="412"/>
      <c r="FD359" s="412"/>
      <c r="FE359" s="412"/>
      <c r="FF359" s="412"/>
      <c r="FG359" s="412"/>
      <c r="FH359" s="412"/>
      <c r="FI359" s="412"/>
      <c r="FJ359" s="412"/>
      <c r="FK359" s="412"/>
      <c r="FL359" s="412"/>
      <c r="FM359" s="412"/>
      <c r="FN359" s="412"/>
      <c r="FO359" s="412"/>
      <c r="FP359" s="412"/>
      <c r="FQ359" s="412"/>
      <c r="FR359" s="412"/>
      <c r="FS359" s="412"/>
      <c r="FT359" s="412"/>
      <c r="FU359" s="412"/>
      <c r="FV359" s="412"/>
      <c r="FW359" s="412"/>
      <c r="FX359" s="412"/>
      <c r="FY359" s="412"/>
      <c r="FZ359" s="412"/>
      <c r="GA359" s="412"/>
      <c r="GB359" s="412"/>
      <c r="GC359" s="412"/>
      <c r="GD359" s="412"/>
      <c r="GE359" s="412"/>
      <c r="GF359" s="412"/>
      <c r="GG359" s="412"/>
      <c r="GH359" s="412"/>
      <c r="GI359" s="412"/>
      <c r="GJ359" s="412"/>
      <c r="GK359" s="412"/>
      <c r="GL359" s="412"/>
      <c r="GM359" s="412"/>
      <c r="GN359" s="412"/>
      <c r="GO359" s="412"/>
      <c r="GP359" s="412"/>
      <c r="GQ359" s="412"/>
      <c r="GR359" s="412"/>
      <c r="GS359" s="412"/>
      <c r="GT359" s="412"/>
      <c r="GU359" s="412"/>
      <c r="GV359" s="412"/>
      <c r="GW359" s="412"/>
      <c r="GX359" s="412"/>
      <c r="GY359" s="412"/>
      <c r="GZ359" s="412"/>
      <c r="HA359" s="412"/>
      <c r="HB359" s="412"/>
      <c r="HC359" s="412"/>
      <c r="HD359" s="412"/>
      <c r="HE359" s="412"/>
      <c r="HF359" s="412"/>
      <c r="HG359" s="412"/>
      <c r="HH359" s="412"/>
      <c r="HI359" s="412"/>
      <c r="HJ359" s="412"/>
      <c r="HK359" s="412"/>
      <c r="HL359" s="412"/>
      <c r="HM359" s="412"/>
      <c r="HN359" s="412"/>
      <c r="HO359" s="412"/>
      <c r="HP359" s="412"/>
      <c r="HQ359" s="412"/>
      <c r="HR359" s="412"/>
      <c r="HS359" s="412"/>
      <c r="HT359" s="412"/>
      <c r="HU359" s="412"/>
      <c r="HV359" s="412"/>
      <c r="HW359" s="412"/>
      <c r="HX359" s="412"/>
      <c r="HY359" s="412"/>
      <c r="HZ359" s="412"/>
      <c r="IA359" s="412"/>
      <c r="IB359" s="412"/>
      <c r="IC359" s="412"/>
      <c r="ID359" s="412"/>
      <c r="IE359" s="412"/>
      <c r="IF359" s="412"/>
      <c r="IG359" s="412"/>
      <c r="IH359" s="412"/>
      <c r="II359" s="412"/>
      <c r="IJ359" s="412"/>
      <c r="IK359" s="412"/>
      <c r="IL359" s="412"/>
      <c r="IM359" s="412"/>
      <c r="IN359" s="412"/>
      <c r="IO359" s="412"/>
      <c r="IP359" s="412"/>
      <c r="IQ359" s="412"/>
      <c r="IR359" s="412"/>
      <c r="IS359" s="412"/>
      <c r="IT359" s="412"/>
      <c r="IU359" s="412"/>
      <c r="IV359" s="412"/>
      <c r="IW359" s="412"/>
      <c r="IX359" s="412"/>
      <c r="IY359" s="412"/>
      <c r="IZ359" s="412"/>
      <c r="JA359" s="412"/>
      <c r="JB359" s="412"/>
      <c r="JC359" s="412"/>
      <c r="JD359" s="412"/>
      <c r="JE359" s="412"/>
      <c r="JF359" s="412"/>
      <c r="JG359" s="412"/>
      <c r="JH359" s="412"/>
      <c r="JI359" s="412"/>
      <c r="JJ359" s="412"/>
      <c r="JK359" s="412"/>
      <c r="JL359" s="412"/>
      <c r="JM359" s="412"/>
      <c r="JN359" s="412"/>
      <c r="JO359" s="412"/>
      <c r="JP359" s="412"/>
      <c r="JQ359" s="412"/>
      <c r="JR359" s="412"/>
      <c r="JS359" s="412"/>
      <c r="JT359" s="412"/>
      <c r="JU359" s="412"/>
      <c r="JV359" s="412"/>
      <c r="JW359" s="412"/>
      <c r="JX359" s="412"/>
      <c r="JY359" s="412"/>
      <c r="JZ359" s="412"/>
      <c r="KA359" s="412"/>
      <c r="KB359" s="412"/>
      <c r="KC359" s="412"/>
      <c r="KD359" s="412"/>
      <c r="KE359" s="412"/>
      <c r="KF359" s="412"/>
      <c r="KG359" s="412"/>
      <c r="KH359" s="412"/>
      <c r="KI359" s="412"/>
      <c r="KJ359" s="412"/>
      <c r="KK359" s="412"/>
      <c r="KL359" s="412"/>
      <c r="KM359" s="412"/>
      <c r="KN359" s="412"/>
      <c r="KO359" s="412"/>
      <c r="KP359" s="412"/>
      <c r="KQ359" s="412"/>
      <c r="KR359" s="412"/>
      <c r="KS359" s="412"/>
      <c r="KT359" s="412"/>
      <c r="KU359" s="412"/>
      <c r="KV359" s="412"/>
      <c r="KW359" s="412"/>
      <c r="KX359" s="412"/>
      <c r="KY359" s="412"/>
      <c r="KZ359" s="412"/>
      <c r="LA359" s="412"/>
      <c r="LB359" s="412"/>
      <c r="LC359" s="412"/>
      <c r="LD359" s="412"/>
      <c r="LE359" s="412"/>
      <c r="LF359" s="412"/>
      <c r="LG359" s="412"/>
      <c r="LH359" s="412"/>
      <c r="LI359" s="412"/>
      <c r="LJ359" s="412"/>
      <c r="LK359" s="412"/>
      <c r="LL359" s="412"/>
      <c r="LM359" s="412"/>
      <c r="LN359" s="412"/>
      <c r="LO359" s="412"/>
      <c r="LP359" s="412"/>
      <c r="LQ359" s="412"/>
      <c r="LR359" s="412"/>
      <c r="LS359" s="412"/>
      <c r="LT359" s="412"/>
      <c r="LU359" s="412"/>
      <c r="LV359" s="412"/>
      <c r="LW359" s="412"/>
      <c r="LX359" s="412"/>
      <c r="LY359" s="412"/>
      <c r="LZ359" s="412"/>
      <c r="MA359" s="412"/>
      <c r="MB359" s="412"/>
      <c r="MC359" s="412"/>
      <c r="MD359" s="412"/>
      <c r="ME359" s="412"/>
      <c r="MF359" s="412"/>
      <c r="MG359" s="412"/>
      <c r="MH359" s="412"/>
      <c r="MI359" s="412"/>
      <c r="MJ359" s="412"/>
      <c r="MK359" s="412"/>
      <c r="ML359" s="412"/>
      <c r="MM359" s="412"/>
      <c r="MN359" s="412"/>
      <c r="MO359" s="412"/>
      <c r="MP359" s="412"/>
      <c r="MQ359" s="412"/>
      <c r="MR359" s="412"/>
      <c r="MS359" s="412"/>
      <c r="MT359" s="412"/>
      <c r="MU359" s="412"/>
      <c r="MV359" s="412"/>
      <c r="MW359" s="412"/>
      <c r="MX359" s="412"/>
      <c r="MY359" s="412"/>
      <c r="MZ359" s="412"/>
      <c r="NA359" s="412"/>
      <c r="NB359" s="412"/>
      <c r="NC359" s="412"/>
      <c r="ND359" s="412"/>
      <c r="NE359" s="412"/>
      <c r="NF359" s="412"/>
      <c r="NG359" s="412"/>
      <c r="NH359" s="412"/>
      <c r="NI359" s="412"/>
      <c r="NJ359" s="412"/>
      <c r="NK359" s="412"/>
      <c r="NL359" s="412"/>
      <c r="NM359" s="412"/>
      <c r="NN359" s="412"/>
      <c r="NO359" s="412"/>
      <c r="NP359" s="412"/>
      <c r="NQ359" s="412"/>
      <c r="NR359" s="412"/>
      <c r="NS359" s="412"/>
      <c r="NT359" s="412"/>
      <c r="NU359" s="412"/>
      <c r="NV359" s="412"/>
      <c r="NW359" s="412"/>
      <c r="NX359" s="412"/>
      <c r="NY359" s="412"/>
      <c r="NZ359" s="412"/>
      <c r="OA359" s="412"/>
      <c r="OB359" s="412"/>
      <c r="OC359" s="412"/>
      <c r="OD359" s="412"/>
      <c r="OE359" s="412"/>
      <c r="OF359" s="412"/>
      <c r="OG359" s="412"/>
      <c r="OH359" s="412"/>
      <c r="OI359" s="412"/>
      <c r="OJ359" s="412"/>
      <c r="OK359" s="412"/>
      <c r="OL359" s="412"/>
      <c r="OM359" s="412"/>
      <c r="ON359" s="412"/>
      <c r="OO359" s="412"/>
      <c r="OP359" s="412"/>
      <c r="OQ359" s="412"/>
      <c r="OR359" s="412"/>
      <c r="OS359" s="412"/>
      <c r="OT359" s="412"/>
      <c r="OU359" s="412"/>
      <c r="OV359" s="412"/>
      <c r="OW359" s="412"/>
      <c r="OX359" s="412"/>
      <c r="OY359" s="412"/>
      <c r="OZ359" s="412"/>
      <c r="PA359" s="412"/>
      <c r="PB359" s="412"/>
      <c r="PC359" s="412"/>
      <c r="PD359" s="412"/>
      <c r="PE359" s="412"/>
      <c r="PF359" s="412"/>
      <c r="PG359" s="412"/>
      <c r="PH359" s="412"/>
      <c r="PI359" s="412"/>
      <c r="PJ359" s="412"/>
      <c r="PK359" s="412"/>
      <c r="PL359" s="412"/>
      <c r="PM359" s="412"/>
      <c r="PN359" s="412"/>
      <c r="PO359" s="412"/>
      <c r="PP359" s="412"/>
      <c r="PQ359" s="412"/>
      <c r="PR359" s="412"/>
      <c r="PS359" s="412"/>
      <c r="PT359" s="412"/>
      <c r="PU359" s="412"/>
      <c r="PV359" s="412"/>
      <c r="PW359" s="412"/>
      <c r="PX359" s="412"/>
      <c r="PY359" s="412"/>
      <c r="PZ359" s="412"/>
      <c r="QA359" s="412"/>
      <c r="QB359" s="412"/>
      <c r="QC359" s="412"/>
      <c r="QD359" s="412"/>
      <c r="QE359" s="412"/>
      <c r="QF359" s="412"/>
      <c r="QG359" s="412"/>
      <c r="QH359" s="412"/>
      <c r="QI359" s="412"/>
      <c r="QJ359" s="412"/>
      <c r="QK359" s="412"/>
      <c r="QL359" s="412"/>
      <c r="QM359" s="412"/>
      <c r="QN359" s="412"/>
      <c r="QO359" s="412"/>
      <c r="QP359" s="412"/>
      <c r="QQ359" s="412"/>
      <c r="QR359" s="412"/>
      <c r="QS359" s="412"/>
      <c r="QT359" s="412"/>
      <c r="QU359" s="412"/>
      <c r="QV359" s="412"/>
      <c r="QW359" s="412"/>
      <c r="QX359" s="412"/>
      <c r="QY359" s="412"/>
      <c r="QZ359" s="412"/>
      <c r="RA359" s="412"/>
      <c r="RB359" s="412"/>
      <c r="RC359" s="412"/>
      <c r="RD359" s="412"/>
      <c r="RE359" s="412"/>
      <c r="RF359" s="412"/>
      <c r="RG359" s="412"/>
      <c r="RH359" s="412"/>
      <c r="RI359" s="412"/>
      <c r="RJ359" s="412"/>
      <c r="RK359" s="412"/>
      <c r="RL359" s="412"/>
      <c r="RM359" s="412"/>
      <c r="RN359" s="412"/>
      <c r="RO359" s="412"/>
      <c r="RP359" s="412"/>
      <c r="RQ359" s="412"/>
      <c r="RR359" s="412"/>
      <c r="RS359" s="412"/>
      <c r="RT359" s="412"/>
      <c r="RU359" s="412"/>
      <c r="RV359" s="412"/>
      <c r="RW359" s="412"/>
      <c r="RX359" s="412"/>
      <c r="RY359" s="412"/>
      <c r="RZ359" s="412"/>
      <c r="SA359" s="412"/>
      <c r="SB359" s="412"/>
      <c r="SC359" s="412"/>
      <c r="SD359" s="412"/>
      <c r="SE359" s="412"/>
      <c r="SF359" s="412"/>
      <c r="SG359" s="412"/>
      <c r="SH359" s="412"/>
      <c r="SI359" s="412"/>
      <c r="SJ359" s="412"/>
      <c r="SK359" s="412"/>
      <c r="SL359" s="412"/>
      <c r="SM359" s="412"/>
      <c r="SN359" s="412"/>
      <c r="SO359" s="412"/>
      <c r="SP359" s="412"/>
      <c r="SQ359" s="412"/>
      <c r="SR359" s="412"/>
      <c r="SS359" s="412"/>
      <c r="ST359" s="412"/>
      <c r="SU359" s="412"/>
      <c r="SV359" s="412"/>
      <c r="SW359" s="412"/>
      <c r="SX359" s="412"/>
      <c r="SY359" s="412"/>
      <c r="SZ359" s="412"/>
      <c r="TA359" s="412"/>
      <c r="TB359" s="412"/>
      <c r="TC359" s="412"/>
      <c r="TD359" s="412"/>
      <c r="TE359" s="412"/>
      <c r="TF359" s="412"/>
      <c r="TG359" s="412"/>
      <c r="TH359" s="412"/>
      <c r="TI359" s="412"/>
      <c r="TJ359" s="412"/>
      <c r="TK359" s="412"/>
      <c r="TL359" s="412"/>
      <c r="TM359" s="412"/>
      <c r="TN359" s="412"/>
      <c r="TO359" s="412"/>
      <c r="TP359" s="412"/>
      <c r="TQ359" s="412"/>
      <c r="TR359" s="412"/>
      <c r="TS359" s="412"/>
      <c r="TT359" s="412"/>
      <c r="TU359" s="412"/>
      <c r="TV359" s="412"/>
      <c r="TW359" s="412"/>
      <c r="TX359" s="412"/>
      <c r="TY359" s="412"/>
      <c r="TZ359" s="412"/>
      <c r="UA359" s="412"/>
      <c r="UB359" s="412"/>
      <c r="UC359" s="412"/>
      <c r="UD359" s="412"/>
      <c r="UE359" s="412"/>
      <c r="UF359" s="412"/>
      <c r="UG359" s="412"/>
      <c r="UH359" s="412"/>
      <c r="UI359" s="412"/>
      <c r="UJ359" s="412"/>
      <c r="UK359" s="412"/>
      <c r="UL359" s="412"/>
      <c r="UM359" s="412"/>
      <c r="UN359" s="412"/>
      <c r="UO359" s="412"/>
      <c r="UP359" s="412"/>
      <c r="UQ359" s="412"/>
      <c r="UR359" s="412"/>
      <c r="US359" s="412"/>
      <c r="UT359" s="412"/>
      <c r="UU359" s="412"/>
      <c r="UV359" s="412"/>
      <c r="UW359" s="412"/>
      <c r="UX359" s="412"/>
      <c r="UY359" s="412"/>
      <c r="UZ359" s="412"/>
      <c r="VA359" s="412"/>
      <c r="VB359" s="412"/>
      <c r="VC359" s="412"/>
      <c r="VD359" s="412"/>
      <c r="VE359" s="412"/>
      <c r="VF359" s="412"/>
      <c r="VG359" s="412"/>
      <c r="VH359" s="412"/>
      <c r="VI359" s="412"/>
      <c r="VJ359" s="412"/>
      <c r="VK359" s="412"/>
      <c r="VL359" s="412"/>
      <c r="VM359" s="412"/>
      <c r="VN359" s="412"/>
      <c r="VO359" s="412"/>
      <c r="VP359" s="412"/>
      <c r="VQ359" s="412"/>
      <c r="VR359" s="412"/>
      <c r="VS359" s="412"/>
      <c r="VT359" s="412"/>
      <c r="VU359" s="412"/>
      <c r="VV359" s="412"/>
      <c r="VW359" s="412"/>
      <c r="VX359" s="412"/>
      <c r="VY359" s="412"/>
      <c r="VZ359" s="412"/>
      <c r="WA359" s="412"/>
      <c r="WB359" s="412"/>
      <c r="WC359" s="412"/>
      <c r="WD359" s="412"/>
      <c r="WE359" s="412"/>
      <c r="WF359" s="412"/>
      <c r="WG359" s="412"/>
      <c r="WH359" s="412"/>
      <c r="WI359" s="412"/>
      <c r="WJ359" s="412"/>
      <c r="WK359" s="412"/>
      <c r="WL359" s="412"/>
      <c r="WM359" s="412"/>
      <c r="WN359" s="412"/>
      <c r="WO359" s="412"/>
      <c r="WP359" s="412"/>
      <c r="WQ359" s="412"/>
      <c r="WR359" s="412"/>
      <c r="WS359" s="412"/>
      <c r="WT359" s="412"/>
      <c r="WU359" s="412"/>
      <c r="WV359" s="412"/>
      <c r="WW359" s="412"/>
      <c r="WX359" s="412"/>
      <c r="WY359" s="412"/>
      <c r="WZ359" s="412"/>
      <c r="XA359" s="412"/>
      <c r="XB359" s="412"/>
      <c r="XC359" s="412"/>
      <c r="XD359" s="412"/>
      <c r="XE359" s="412"/>
      <c r="XF359" s="412"/>
      <c r="XG359" s="412"/>
      <c r="XH359" s="412"/>
      <c r="XI359" s="412"/>
      <c r="XJ359" s="412"/>
      <c r="XK359" s="412"/>
      <c r="XL359" s="412"/>
      <c r="XM359" s="412"/>
      <c r="XN359" s="412"/>
      <c r="XO359" s="412"/>
      <c r="XP359" s="412"/>
      <c r="XQ359" s="412"/>
      <c r="XR359" s="412"/>
      <c r="XS359" s="412"/>
      <c r="XT359" s="412"/>
      <c r="XU359" s="412"/>
      <c r="XV359" s="412"/>
      <c r="XW359" s="412"/>
      <c r="XX359" s="412"/>
      <c r="XY359" s="412"/>
      <c r="XZ359" s="412"/>
      <c r="YA359" s="412"/>
      <c r="YB359" s="412"/>
      <c r="YC359" s="412"/>
      <c r="YD359" s="412"/>
      <c r="YE359" s="412"/>
      <c r="YF359" s="412"/>
      <c r="YG359" s="412"/>
      <c r="YH359" s="412"/>
      <c r="YI359" s="412"/>
      <c r="YJ359" s="412"/>
      <c r="YK359" s="412"/>
      <c r="YL359" s="412"/>
      <c r="YM359" s="412"/>
      <c r="YN359" s="412"/>
      <c r="YO359" s="412"/>
      <c r="YP359" s="412"/>
      <c r="YQ359" s="412"/>
      <c r="YR359" s="412"/>
      <c r="YS359" s="412"/>
      <c r="YT359" s="412"/>
      <c r="YU359" s="412"/>
      <c r="YV359" s="412"/>
      <c r="YW359" s="412"/>
      <c r="YX359" s="412"/>
      <c r="YY359" s="412"/>
      <c r="YZ359" s="412"/>
      <c r="ZA359" s="412"/>
      <c r="ZB359" s="412"/>
      <c r="ZC359" s="412"/>
      <c r="ZD359" s="412"/>
      <c r="ZE359" s="412"/>
      <c r="ZF359" s="412"/>
      <c r="ZG359" s="412"/>
      <c r="ZH359" s="412"/>
      <c r="ZI359" s="412"/>
      <c r="ZJ359" s="412"/>
      <c r="ZK359" s="412"/>
      <c r="ZL359" s="412"/>
      <c r="ZM359" s="412"/>
      <c r="ZN359" s="412"/>
      <c r="ZO359" s="412"/>
      <c r="ZP359" s="412"/>
      <c r="ZQ359" s="412"/>
      <c r="ZR359" s="412"/>
      <c r="ZS359" s="412"/>
      <c r="ZT359" s="412"/>
      <c r="ZU359" s="412"/>
      <c r="ZV359" s="412"/>
      <c r="ZW359" s="412"/>
      <c r="ZX359" s="412"/>
      <c r="ZY359" s="412"/>
      <c r="ZZ359" s="412"/>
      <c r="AAA359" s="412"/>
      <c r="AAB359" s="412"/>
      <c r="AAC359" s="412"/>
      <c r="AAD359" s="412"/>
      <c r="AAE359" s="412"/>
      <c r="AAF359" s="412"/>
      <c r="AAG359" s="412"/>
      <c r="AAH359" s="412"/>
      <c r="AAI359" s="412"/>
      <c r="AAJ359" s="412"/>
      <c r="AAK359" s="412"/>
      <c r="AAL359" s="412"/>
      <c r="AAM359" s="412"/>
      <c r="AAN359" s="412"/>
      <c r="AAO359" s="412"/>
      <c r="AAP359" s="412"/>
      <c r="AAQ359" s="412"/>
      <c r="AAR359" s="412"/>
      <c r="AAS359" s="412"/>
      <c r="AAT359" s="412"/>
      <c r="AAU359" s="412"/>
      <c r="AAV359" s="412"/>
      <c r="AAW359" s="412"/>
      <c r="AAX359" s="412"/>
      <c r="AAY359" s="412"/>
      <c r="AAZ359" s="412"/>
      <c r="ABA359" s="412"/>
      <c r="ABB359" s="412"/>
      <c r="ABC359" s="412"/>
      <c r="ABD359" s="412"/>
      <c r="ABE359" s="412"/>
      <c r="ABF359" s="412"/>
      <c r="ABG359" s="412"/>
      <c r="ABH359" s="412"/>
      <c r="ABI359" s="412"/>
      <c r="ABJ359" s="412"/>
      <c r="ABK359" s="412"/>
      <c r="ABL359" s="412"/>
      <c r="ABM359" s="412"/>
      <c r="ABN359" s="412"/>
      <c r="ABO359" s="412"/>
      <c r="ABP359" s="412"/>
      <c r="ABQ359" s="412"/>
      <c r="ABR359" s="412"/>
      <c r="ABS359" s="412"/>
      <c r="ABT359" s="412"/>
      <c r="ABU359" s="412"/>
      <c r="ABV359" s="412"/>
      <c r="ABW359" s="412"/>
      <c r="ABX359" s="412"/>
      <c r="ABY359" s="412"/>
      <c r="ABZ359" s="412"/>
      <c r="ACA359" s="412"/>
      <c r="ACB359" s="412"/>
      <c r="ACC359" s="412"/>
      <c r="ACD359" s="412"/>
      <c r="ACE359" s="412"/>
      <c r="ACF359" s="412"/>
      <c r="ACG359" s="412"/>
      <c r="ACH359" s="412"/>
      <c r="ACI359" s="412"/>
      <c r="ACJ359" s="412"/>
      <c r="ACK359" s="412"/>
      <c r="ACL359" s="412"/>
      <c r="ACM359" s="412"/>
      <c r="ACN359" s="412"/>
      <c r="ACO359" s="412"/>
      <c r="ACP359" s="412"/>
      <c r="ACQ359" s="412"/>
      <c r="ACR359" s="412"/>
      <c r="ACS359" s="412"/>
      <c r="ACT359" s="412"/>
      <c r="ACU359" s="412"/>
      <c r="ACV359" s="412"/>
      <c r="ACW359" s="412"/>
      <c r="ACX359" s="412"/>
      <c r="ACY359" s="412"/>
      <c r="ACZ359" s="412"/>
      <c r="ADA359" s="412"/>
      <c r="ADB359" s="412"/>
      <c r="ADC359" s="412"/>
      <c r="ADD359" s="412"/>
      <c r="ADE359" s="412"/>
      <c r="ADF359" s="412"/>
      <c r="ADG359" s="412"/>
      <c r="ADH359" s="412"/>
      <c r="ADI359" s="412"/>
      <c r="ADJ359" s="412"/>
      <c r="ADK359" s="412"/>
      <c r="ADL359" s="412"/>
      <c r="ADM359" s="412"/>
      <c r="ADN359" s="412"/>
      <c r="ADO359" s="412"/>
      <c r="ADP359" s="412"/>
      <c r="ADQ359" s="412"/>
      <c r="ADR359" s="412"/>
      <c r="ADS359" s="412"/>
      <c r="ADT359" s="412"/>
      <c r="ADU359" s="412"/>
      <c r="ADV359" s="412"/>
      <c r="ADW359" s="412"/>
      <c r="ADX359" s="412"/>
      <c r="ADY359" s="412"/>
      <c r="ADZ359" s="412"/>
      <c r="AEA359" s="412"/>
      <c r="AEB359" s="412"/>
      <c r="AEC359" s="412"/>
      <c r="AED359" s="412"/>
      <c r="AEE359" s="412"/>
      <c r="AEF359" s="412"/>
      <c r="AEG359" s="412"/>
      <c r="AEH359" s="412"/>
      <c r="AEI359" s="412"/>
      <c r="AEJ359" s="412"/>
      <c r="AEK359" s="412"/>
      <c r="AEL359" s="412"/>
      <c r="AEM359" s="412"/>
      <c r="AEN359" s="412"/>
      <c r="AEO359" s="412"/>
      <c r="AEP359" s="412"/>
      <c r="AEQ359" s="412"/>
      <c r="AER359" s="412"/>
      <c r="AES359" s="412"/>
      <c r="AET359" s="412"/>
      <c r="AEU359" s="412"/>
      <c r="AEV359" s="412"/>
      <c r="AEW359" s="412"/>
      <c r="AEX359" s="412"/>
      <c r="AEY359" s="412"/>
      <c r="AEZ359" s="412"/>
      <c r="AFA359" s="412"/>
      <c r="AFB359" s="412"/>
      <c r="AFC359" s="412"/>
      <c r="AFD359" s="412"/>
      <c r="AFE359" s="412"/>
      <c r="AFF359" s="412"/>
      <c r="AFG359" s="412"/>
      <c r="AFH359" s="412"/>
      <c r="AFI359" s="412"/>
      <c r="AFJ359" s="412"/>
      <c r="AFK359" s="412"/>
      <c r="AFL359" s="412"/>
      <c r="AFM359" s="412"/>
      <c r="AFN359" s="412"/>
      <c r="AFO359" s="412"/>
      <c r="AFP359" s="412"/>
      <c r="AFQ359" s="412"/>
      <c r="AFR359" s="412"/>
      <c r="AFS359" s="412"/>
      <c r="AFT359" s="412"/>
      <c r="AFU359" s="412"/>
      <c r="AFV359" s="412"/>
      <c r="AFW359" s="412"/>
      <c r="AFX359" s="412"/>
      <c r="AFY359" s="412"/>
      <c r="AFZ359" s="412"/>
      <c r="AGA359" s="412"/>
      <c r="AGB359" s="412"/>
      <c r="AGC359" s="412"/>
      <c r="AGD359" s="412"/>
      <c r="AGE359" s="412"/>
      <c r="AGF359" s="412"/>
      <c r="AGG359" s="412"/>
      <c r="AGH359" s="412"/>
      <c r="AGI359" s="412"/>
      <c r="AGJ359" s="412"/>
      <c r="AGK359" s="412"/>
      <c r="AGL359" s="412"/>
      <c r="AGM359" s="412"/>
      <c r="AGN359" s="412"/>
      <c r="AGO359" s="412"/>
      <c r="AGP359" s="412"/>
      <c r="AGQ359" s="412"/>
      <c r="AGR359" s="412"/>
      <c r="AGS359" s="412"/>
      <c r="AGT359" s="412"/>
      <c r="AGU359" s="412"/>
      <c r="AGV359" s="412"/>
      <c r="AGW359" s="412"/>
      <c r="AGX359" s="412"/>
      <c r="AGY359" s="412"/>
      <c r="AGZ359" s="412"/>
      <c r="AHA359" s="412"/>
      <c r="AHB359" s="412"/>
      <c r="AHC359" s="412"/>
      <c r="AHD359" s="412"/>
      <c r="AHE359" s="412"/>
      <c r="AHF359" s="412"/>
      <c r="AHG359" s="412"/>
      <c r="AHH359" s="412"/>
      <c r="AHI359" s="412"/>
      <c r="AHJ359" s="412"/>
      <c r="AHK359" s="412"/>
      <c r="AHL359" s="412"/>
      <c r="AHM359" s="412"/>
      <c r="AHN359" s="412"/>
      <c r="AHO359" s="412"/>
      <c r="AHP359" s="412"/>
      <c r="AHQ359" s="412"/>
      <c r="AHR359" s="412"/>
      <c r="AHS359" s="412"/>
      <c r="AHT359" s="412"/>
      <c r="AHU359" s="412"/>
      <c r="AHV359" s="412"/>
      <c r="AHW359" s="412"/>
      <c r="AHX359" s="412"/>
      <c r="AHY359" s="412"/>
      <c r="AHZ359" s="412"/>
      <c r="AIA359" s="412"/>
      <c r="AIB359" s="412"/>
      <c r="AIC359" s="412"/>
      <c r="AID359" s="412"/>
      <c r="AIE359" s="412"/>
      <c r="AIF359" s="412"/>
      <c r="AIG359" s="412"/>
      <c r="AIH359" s="412"/>
      <c r="AII359" s="412"/>
      <c r="AIJ359" s="412"/>
      <c r="AIK359" s="412"/>
      <c r="AIL359" s="412"/>
      <c r="AIM359" s="412"/>
      <c r="AIN359" s="412"/>
      <c r="AIO359" s="412"/>
      <c r="AIP359" s="412"/>
      <c r="AIQ359" s="412"/>
      <c r="AIR359" s="412"/>
      <c r="AIS359" s="412"/>
      <c r="AIT359" s="412"/>
      <c r="AIU359" s="412"/>
      <c r="AIV359" s="412"/>
      <c r="AIW359" s="412"/>
      <c r="AIX359" s="412"/>
      <c r="AIY359" s="412"/>
      <c r="AIZ359" s="412"/>
      <c r="AJA359" s="412"/>
      <c r="AJB359" s="412"/>
      <c r="AJC359" s="412"/>
      <c r="AJD359" s="412"/>
      <c r="AJE359" s="412"/>
      <c r="AJF359" s="412"/>
      <c r="AJG359" s="412"/>
      <c r="AJH359" s="412"/>
      <c r="AJI359" s="412"/>
      <c r="AJJ359" s="412"/>
      <c r="AJK359" s="412"/>
      <c r="AJL359" s="412"/>
      <c r="AJM359" s="412"/>
      <c r="AJN359" s="412"/>
      <c r="AJO359" s="412"/>
      <c r="AJP359" s="412"/>
      <c r="AJQ359" s="412"/>
      <c r="AJR359" s="412"/>
      <c r="AJS359" s="412"/>
      <c r="AJT359" s="412"/>
      <c r="AJU359" s="412"/>
      <c r="AJV359" s="412"/>
      <c r="AJW359" s="412"/>
      <c r="AJX359" s="412"/>
      <c r="AJY359" s="412"/>
      <c r="AJZ359" s="412"/>
      <c r="AKA359" s="412"/>
      <c r="AKB359" s="412"/>
      <c r="AKC359" s="412"/>
      <c r="AKD359" s="412"/>
      <c r="AKE359" s="412"/>
      <c r="AKF359" s="412"/>
      <c r="AKG359" s="412"/>
      <c r="AKH359" s="412"/>
      <c r="AKI359" s="412"/>
      <c r="AKJ359" s="412"/>
      <c r="AKK359" s="412"/>
      <c r="AKL359" s="412"/>
      <c r="AKM359" s="412"/>
      <c r="AKN359" s="412"/>
      <c r="AKO359" s="412"/>
      <c r="AKP359" s="412"/>
      <c r="AKQ359" s="412"/>
      <c r="AKR359" s="412"/>
      <c r="AKS359" s="412"/>
      <c r="AKT359" s="412"/>
      <c r="AKU359" s="412"/>
      <c r="AKV359" s="412"/>
      <c r="AKW359" s="412"/>
      <c r="AKX359" s="412"/>
      <c r="AKY359" s="412"/>
      <c r="AKZ359" s="412"/>
      <c r="ALA359" s="412"/>
      <c r="ALB359" s="412"/>
      <c r="ALC359" s="412"/>
      <c r="ALD359" s="412"/>
      <c r="ALE359" s="412"/>
      <c r="ALF359" s="412"/>
      <c r="ALG359" s="412"/>
      <c r="ALH359" s="412"/>
      <c r="ALI359" s="412"/>
      <c r="ALJ359" s="412"/>
      <c r="ALK359" s="412"/>
      <c r="ALL359" s="412"/>
      <c r="ALM359" s="412"/>
      <c r="ALN359" s="412"/>
      <c r="ALO359" s="412"/>
      <c r="ALP359" s="412"/>
      <c r="ALQ359" s="412"/>
      <c r="ALR359" s="412"/>
      <c r="ALS359" s="412"/>
      <c r="ALT359" s="412"/>
      <c r="ALU359" s="412"/>
      <c r="ALV359" s="412"/>
      <c r="ALW359" s="412"/>
      <c r="ALX359" s="412"/>
      <c r="ALY359" s="412"/>
      <c r="ALZ359" s="412"/>
      <c r="AMA359" s="412"/>
      <c r="AMB359" s="412"/>
      <c r="AMC359" s="412"/>
      <c r="AMD359" s="412"/>
      <c r="AME359" s="412"/>
      <c r="AMF359" s="412"/>
      <c r="AMG359" s="412"/>
      <c r="AMH359" s="412"/>
    </row>
    <row r="360" spans="1:1023" x14ac:dyDescent="0.25">
      <c r="A360" s="259" t="s">
        <v>774</v>
      </c>
      <c r="B360" s="163">
        <v>359</v>
      </c>
      <c r="C360" s="224" t="s">
        <v>25016</v>
      </c>
      <c r="D360" s="181" t="s">
        <v>25873</v>
      </c>
      <c r="E360" s="449"/>
      <c r="F360" s="188"/>
      <c r="G360" s="254"/>
      <c r="H360" s="254"/>
      <c r="I360" s="325"/>
      <c r="J360" s="365">
        <v>2</v>
      </c>
      <c r="K360" s="385">
        <v>2</v>
      </c>
      <c r="L360" s="346"/>
      <c r="M360" s="347"/>
      <c r="N360" s="347"/>
      <c r="O360" s="346"/>
      <c r="P360" s="347"/>
      <c r="Q360" s="347"/>
      <c r="R360" s="347"/>
      <c r="S360" s="347"/>
      <c r="T360" s="347"/>
      <c r="U360" s="351"/>
      <c r="V360" s="219">
        <f t="shared" si="207"/>
        <v>100</v>
      </c>
      <c r="W360" s="219">
        <f t="shared" si="185"/>
        <v>100</v>
      </c>
      <c r="X360" s="219">
        <f t="shared" si="212"/>
        <v>100</v>
      </c>
      <c r="Y360" s="219">
        <f t="shared" si="178"/>
        <v>100</v>
      </c>
      <c r="Z360" s="219">
        <f t="shared" si="204"/>
        <v>100</v>
      </c>
      <c r="AA360" s="220">
        <f t="shared" si="182"/>
        <v>100</v>
      </c>
      <c r="AB360" s="220">
        <f t="shared" si="181"/>
        <v>100</v>
      </c>
      <c r="AC360" s="220">
        <f t="shared" si="205"/>
        <v>100</v>
      </c>
      <c r="AD360" s="416">
        <f t="shared" si="213"/>
        <v>100</v>
      </c>
      <c r="AE360" s="416">
        <f t="shared" si="183"/>
        <v>100</v>
      </c>
      <c r="AF360" s="212">
        <f t="shared" si="208"/>
        <v>10</v>
      </c>
      <c r="AG360" s="212">
        <f t="shared" si="209"/>
        <v>10</v>
      </c>
      <c r="AH360" s="212">
        <f t="shared" si="210"/>
        <v>100</v>
      </c>
      <c r="AI360" s="212">
        <f t="shared" si="211"/>
        <v>100</v>
      </c>
      <c r="AJ360" s="214" t="s">
        <v>754</v>
      </c>
      <c r="AK360" s="296"/>
      <c r="AL360" s="262"/>
      <c r="AM360" s="214"/>
      <c r="AN360" s="118"/>
      <c r="AO360" s="118"/>
      <c r="AP360" s="118"/>
      <c r="AQ360" s="167" t="s">
        <v>775</v>
      </c>
      <c r="AR360" s="412"/>
      <c r="AS360" s="118"/>
      <c r="AT360" s="118"/>
      <c r="AU360" s="412"/>
      <c r="AV360" s="412"/>
      <c r="AW360" s="412"/>
      <c r="AX360" s="412"/>
      <c r="AY360" s="412"/>
      <c r="AZ360" s="412"/>
      <c r="BA360" s="412"/>
      <c r="BB360" s="412"/>
      <c r="BC360" s="412"/>
      <c r="BD360" s="412"/>
      <c r="BE360" s="412"/>
      <c r="BF360" s="412"/>
      <c r="BG360" s="412"/>
      <c r="BH360" s="412"/>
      <c r="BI360" s="412"/>
      <c r="BJ360" s="412"/>
      <c r="BK360" s="412"/>
      <c r="BL360" s="412"/>
      <c r="BM360" s="412"/>
      <c r="BN360" s="412"/>
      <c r="BO360" s="412"/>
      <c r="BP360" s="412"/>
      <c r="BQ360" s="412"/>
      <c r="BR360" s="412"/>
      <c r="BS360" s="412"/>
      <c r="BT360" s="412"/>
      <c r="BU360" s="412"/>
      <c r="BV360" s="412"/>
      <c r="BW360" s="412"/>
      <c r="BX360" s="412"/>
      <c r="BY360" s="412"/>
      <c r="BZ360" s="412"/>
      <c r="CA360" s="412"/>
      <c r="CB360" s="412"/>
      <c r="CC360" s="412"/>
      <c r="CD360" s="412"/>
      <c r="CE360" s="412"/>
      <c r="CF360" s="412"/>
      <c r="CG360" s="412"/>
      <c r="CH360" s="412"/>
      <c r="CI360" s="412"/>
      <c r="CJ360" s="412"/>
      <c r="CK360" s="412"/>
      <c r="CL360" s="412"/>
      <c r="CM360" s="412"/>
      <c r="CN360" s="412"/>
      <c r="CO360" s="412"/>
      <c r="CP360" s="412"/>
      <c r="CQ360" s="412"/>
      <c r="CR360" s="412"/>
      <c r="CS360" s="412"/>
      <c r="CT360" s="412"/>
      <c r="CU360" s="412"/>
      <c r="CV360" s="412"/>
      <c r="CW360" s="412"/>
      <c r="CX360" s="412"/>
      <c r="CY360" s="412"/>
      <c r="CZ360" s="412"/>
      <c r="DA360" s="412"/>
      <c r="DB360" s="412"/>
      <c r="DC360" s="412"/>
      <c r="DD360" s="412"/>
      <c r="DE360" s="412"/>
      <c r="DF360" s="412"/>
      <c r="DG360" s="412"/>
      <c r="DH360" s="412"/>
      <c r="DI360" s="412"/>
      <c r="DJ360" s="412"/>
      <c r="DK360" s="412"/>
      <c r="DL360" s="412"/>
      <c r="DM360" s="412"/>
      <c r="DN360" s="412"/>
      <c r="DO360" s="412"/>
      <c r="DP360" s="412"/>
      <c r="DQ360" s="412"/>
      <c r="DR360" s="412"/>
      <c r="DS360" s="412"/>
      <c r="DT360" s="412"/>
      <c r="DU360" s="412"/>
      <c r="DV360" s="412"/>
      <c r="DW360" s="412"/>
      <c r="DX360" s="412"/>
      <c r="DY360" s="412"/>
      <c r="DZ360" s="412"/>
      <c r="EA360" s="412"/>
      <c r="EB360" s="412"/>
      <c r="EC360" s="412"/>
      <c r="ED360" s="412"/>
      <c r="EE360" s="412"/>
      <c r="EF360" s="412"/>
      <c r="EG360" s="412"/>
      <c r="EH360" s="412"/>
      <c r="EI360" s="412"/>
      <c r="EJ360" s="412"/>
      <c r="EK360" s="412"/>
      <c r="EL360" s="412"/>
      <c r="EM360" s="412"/>
      <c r="EN360" s="412"/>
      <c r="EO360" s="412"/>
      <c r="EP360" s="412"/>
      <c r="EQ360" s="412"/>
      <c r="ER360" s="412"/>
      <c r="ES360" s="412"/>
      <c r="ET360" s="412"/>
      <c r="EU360" s="412"/>
      <c r="EV360" s="412"/>
      <c r="EW360" s="412"/>
      <c r="EX360" s="412"/>
      <c r="EY360" s="412"/>
      <c r="EZ360" s="412"/>
      <c r="FA360" s="412"/>
      <c r="FB360" s="412"/>
      <c r="FC360" s="412"/>
      <c r="FD360" s="412"/>
      <c r="FE360" s="412"/>
      <c r="FF360" s="412"/>
      <c r="FG360" s="412"/>
      <c r="FH360" s="412"/>
      <c r="FI360" s="412"/>
      <c r="FJ360" s="412"/>
      <c r="FK360" s="412"/>
      <c r="FL360" s="412"/>
      <c r="FM360" s="412"/>
      <c r="FN360" s="412"/>
      <c r="FO360" s="412"/>
      <c r="FP360" s="412"/>
      <c r="FQ360" s="412"/>
      <c r="FR360" s="412"/>
      <c r="FS360" s="412"/>
      <c r="FT360" s="412"/>
      <c r="FU360" s="412"/>
      <c r="FV360" s="412"/>
      <c r="FW360" s="412"/>
      <c r="FX360" s="412"/>
      <c r="FY360" s="412"/>
      <c r="FZ360" s="412"/>
      <c r="GA360" s="412"/>
      <c r="GB360" s="412"/>
      <c r="GC360" s="412"/>
      <c r="GD360" s="412"/>
      <c r="GE360" s="412"/>
      <c r="GF360" s="412"/>
      <c r="GG360" s="412"/>
      <c r="GH360" s="412"/>
      <c r="GI360" s="412"/>
      <c r="GJ360" s="412"/>
      <c r="GK360" s="412"/>
      <c r="GL360" s="412"/>
      <c r="GM360" s="412"/>
      <c r="GN360" s="412"/>
      <c r="GO360" s="412"/>
      <c r="GP360" s="412"/>
      <c r="GQ360" s="412"/>
      <c r="GR360" s="412"/>
      <c r="GS360" s="412"/>
      <c r="GT360" s="412"/>
      <c r="GU360" s="412"/>
      <c r="GV360" s="412"/>
      <c r="GW360" s="412"/>
      <c r="GX360" s="412"/>
      <c r="GY360" s="412"/>
      <c r="GZ360" s="412"/>
      <c r="HA360" s="412"/>
      <c r="HB360" s="412"/>
      <c r="HC360" s="412"/>
      <c r="HD360" s="412"/>
      <c r="HE360" s="412"/>
      <c r="HF360" s="412"/>
      <c r="HG360" s="412"/>
      <c r="HH360" s="412"/>
      <c r="HI360" s="412"/>
      <c r="HJ360" s="412"/>
      <c r="HK360" s="412"/>
      <c r="HL360" s="412"/>
      <c r="HM360" s="412"/>
      <c r="HN360" s="412"/>
      <c r="HO360" s="412"/>
      <c r="HP360" s="412"/>
      <c r="HQ360" s="412"/>
      <c r="HR360" s="412"/>
      <c r="HS360" s="412"/>
      <c r="HT360" s="412"/>
      <c r="HU360" s="412"/>
      <c r="HV360" s="412"/>
      <c r="HW360" s="412"/>
      <c r="HX360" s="412"/>
      <c r="HY360" s="412"/>
      <c r="HZ360" s="412"/>
      <c r="IA360" s="412"/>
      <c r="IB360" s="412"/>
      <c r="IC360" s="412"/>
      <c r="ID360" s="412"/>
      <c r="IE360" s="412"/>
      <c r="IF360" s="412"/>
      <c r="IG360" s="412"/>
      <c r="IH360" s="412"/>
      <c r="II360" s="412"/>
      <c r="IJ360" s="412"/>
      <c r="IK360" s="412"/>
      <c r="IL360" s="412"/>
      <c r="IM360" s="412"/>
      <c r="IN360" s="412"/>
      <c r="IO360" s="412"/>
      <c r="IP360" s="412"/>
      <c r="IQ360" s="412"/>
      <c r="IR360" s="412"/>
      <c r="IS360" s="412"/>
      <c r="IT360" s="412"/>
      <c r="IU360" s="412"/>
      <c r="IV360" s="412"/>
      <c r="IW360" s="412"/>
      <c r="IX360" s="412"/>
      <c r="IY360" s="412"/>
      <c r="IZ360" s="412"/>
      <c r="JA360" s="412"/>
      <c r="JB360" s="412"/>
      <c r="JC360" s="412"/>
      <c r="JD360" s="412"/>
      <c r="JE360" s="412"/>
      <c r="JF360" s="412"/>
      <c r="JG360" s="412"/>
      <c r="JH360" s="412"/>
      <c r="JI360" s="412"/>
      <c r="JJ360" s="412"/>
      <c r="JK360" s="412"/>
      <c r="JL360" s="412"/>
      <c r="JM360" s="412"/>
      <c r="JN360" s="412"/>
      <c r="JO360" s="412"/>
      <c r="JP360" s="412"/>
      <c r="JQ360" s="412"/>
      <c r="JR360" s="412"/>
      <c r="JS360" s="412"/>
      <c r="JT360" s="412"/>
      <c r="JU360" s="412"/>
      <c r="JV360" s="412"/>
      <c r="JW360" s="412"/>
      <c r="JX360" s="412"/>
      <c r="JY360" s="412"/>
      <c r="JZ360" s="412"/>
      <c r="KA360" s="412"/>
      <c r="KB360" s="412"/>
      <c r="KC360" s="412"/>
      <c r="KD360" s="412"/>
      <c r="KE360" s="412"/>
      <c r="KF360" s="412"/>
      <c r="KG360" s="412"/>
      <c r="KH360" s="412"/>
      <c r="KI360" s="412"/>
      <c r="KJ360" s="412"/>
      <c r="KK360" s="412"/>
      <c r="KL360" s="412"/>
      <c r="KM360" s="412"/>
      <c r="KN360" s="412"/>
      <c r="KO360" s="412"/>
      <c r="KP360" s="412"/>
      <c r="KQ360" s="412"/>
      <c r="KR360" s="412"/>
      <c r="KS360" s="412"/>
      <c r="KT360" s="412"/>
      <c r="KU360" s="412"/>
      <c r="KV360" s="412"/>
      <c r="KW360" s="412"/>
      <c r="KX360" s="412"/>
      <c r="KY360" s="412"/>
      <c r="KZ360" s="412"/>
      <c r="LA360" s="412"/>
      <c r="LB360" s="412"/>
      <c r="LC360" s="412"/>
      <c r="LD360" s="412"/>
      <c r="LE360" s="412"/>
      <c r="LF360" s="412"/>
      <c r="LG360" s="412"/>
      <c r="LH360" s="412"/>
      <c r="LI360" s="412"/>
      <c r="LJ360" s="412"/>
      <c r="LK360" s="412"/>
      <c r="LL360" s="412"/>
      <c r="LM360" s="412"/>
      <c r="LN360" s="412"/>
      <c r="LO360" s="412"/>
      <c r="LP360" s="412"/>
      <c r="LQ360" s="412"/>
      <c r="LR360" s="412"/>
      <c r="LS360" s="412"/>
      <c r="LT360" s="412"/>
      <c r="LU360" s="412"/>
      <c r="LV360" s="412"/>
      <c r="LW360" s="412"/>
      <c r="LX360" s="412"/>
      <c r="LY360" s="412"/>
      <c r="LZ360" s="412"/>
      <c r="MA360" s="412"/>
      <c r="MB360" s="412"/>
      <c r="MC360" s="412"/>
      <c r="MD360" s="412"/>
      <c r="ME360" s="412"/>
      <c r="MF360" s="412"/>
      <c r="MG360" s="412"/>
      <c r="MH360" s="412"/>
      <c r="MI360" s="412"/>
      <c r="MJ360" s="412"/>
      <c r="MK360" s="412"/>
      <c r="ML360" s="412"/>
      <c r="MM360" s="412"/>
      <c r="MN360" s="412"/>
      <c r="MO360" s="412"/>
      <c r="MP360" s="412"/>
      <c r="MQ360" s="412"/>
      <c r="MR360" s="412"/>
      <c r="MS360" s="412"/>
      <c r="MT360" s="412"/>
      <c r="MU360" s="412"/>
      <c r="MV360" s="412"/>
      <c r="MW360" s="412"/>
      <c r="MX360" s="412"/>
      <c r="MY360" s="412"/>
      <c r="MZ360" s="412"/>
      <c r="NA360" s="412"/>
      <c r="NB360" s="412"/>
      <c r="NC360" s="412"/>
      <c r="ND360" s="412"/>
      <c r="NE360" s="412"/>
      <c r="NF360" s="412"/>
      <c r="NG360" s="412"/>
      <c r="NH360" s="412"/>
      <c r="NI360" s="412"/>
      <c r="NJ360" s="412"/>
      <c r="NK360" s="412"/>
      <c r="NL360" s="412"/>
      <c r="NM360" s="412"/>
      <c r="NN360" s="412"/>
      <c r="NO360" s="412"/>
      <c r="NP360" s="412"/>
      <c r="NQ360" s="412"/>
      <c r="NR360" s="412"/>
      <c r="NS360" s="412"/>
      <c r="NT360" s="412"/>
      <c r="NU360" s="412"/>
      <c r="NV360" s="412"/>
      <c r="NW360" s="412"/>
      <c r="NX360" s="412"/>
      <c r="NY360" s="412"/>
      <c r="NZ360" s="412"/>
      <c r="OA360" s="412"/>
      <c r="OB360" s="412"/>
      <c r="OC360" s="412"/>
      <c r="OD360" s="412"/>
      <c r="OE360" s="412"/>
      <c r="OF360" s="412"/>
      <c r="OG360" s="412"/>
      <c r="OH360" s="412"/>
      <c r="OI360" s="412"/>
      <c r="OJ360" s="412"/>
      <c r="OK360" s="412"/>
      <c r="OL360" s="412"/>
      <c r="OM360" s="412"/>
      <c r="ON360" s="412"/>
      <c r="OO360" s="412"/>
      <c r="OP360" s="412"/>
      <c r="OQ360" s="412"/>
      <c r="OR360" s="412"/>
      <c r="OS360" s="412"/>
      <c r="OT360" s="412"/>
      <c r="OU360" s="412"/>
      <c r="OV360" s="412"/>
      <c r="OW360" s="412"/>
      <c r="OX360" s="412"/>
      <c r="OY360" s="412"/>
      <c r="OZ360" s="412"/>
      <c r="PA360" s="412"/>
      <c r="PB360" s="412"/>
      <c r="PC360" s="412"/>
      <c r="PD360" s="412"/>
      <c r="PE360" s="412"/>
      <c r="PF360" s="412"/>
      <c r="PG360" s="412"/>
      <c r="PH360" s="412"/>
      <c r="PI360" s="412"/>
      <c r="PJ360" s="412"/>
      <c r="PK360" s="412"/>
      <c r="PL360" s="412"/>
      <c r="PM360" s="412"/>
      <c r="PN360" s="412"/>
      <c r="PO360" s="412"/>
      <c r="PP360" s="412"/>
      <c r="PQ360" s="412"/>
      <c r="PR360" s="412"/>
      <c r="PS360" s="412"/>
      <c r="PT360" s="412"/>
      <c r="PU360" s="412"/>
      <c r="PV360" s="412"/>
      <c r="PW360" s="412"/>
      <c r="PX360" s="412"/>
      <c r="PY360" s="412"/>
      <c r="PZ360" s="412"/>
      <c r="QA360" s="412"/>
      <c r="QB360" s="412"/>
      <c r="QC360" s="412"/>
      <c r="QD360" s="412"/>
      <c r="QE360" s="412"/>
      <c r="QF360" s="412"/>
      <c r="QG360" s="412"/>
      <c r="QH360" s="412"/>
      <c r="QI360" s="412"/>
      <c r="QJ360" s="412"/>
      <c r="QK360" s="412"/>
      <c r="QL360" s="412"/>
      <c r="QM360" s="412"/>
      <c r="QN360" s="412"/>
      <c r="QO360" s="412"/>
      <c r="QP360" s="412"/>
      <c r="QQ360" s="412"/>
      <c r="QR360" s="412"/>
      <c r="QS360" s="412"/>
      <c r="QT360" s="412"/>
      <c r="QU360" s="412"/>
      <c r="QV360" s="412"/>
      <c r="QW360" s="412"/>
      <c r="QX360" s="412"/>
      <c r="QY360" s="412"/>
      <c r="QZ360" s="412"/>
      <c r="RA360" s="412"/>
      <c r="RB360" s="412"/>
      <c r="RC360" s="412"/>
      <c r="RD360" s="412"/>
      <c r="RE360" s="412"/>
      <c r="RF360" s="412"/>
      <c r="RG360" s="412"/>
      <c r="RH360" s="412"/>
      <c r="RI360" s="412"/>
      <c r="RJ360" s="412"/>
      <c r="RK360" s="412"/>
      <c r="RL360" s="412"/>
      <c r="RM360" s="412"/>
      <c r="RN360" s="412"/>
      <c r="RO360" s="412"/>
      <c r="RP360" s="412"/>
      <c r="RQ360" s="412"/>
      <c r="RR360" s="412"/>
      <c r="RS360" s="412"/>
      <c r="RT360" s="412"/>
      <c r="RU360" s="412"/>
      <c r="RV360" s="412"/>
      <c r="RW360" s="412"/>
      <c r="RX360" s="412"/>
      <c r="RY360" s="412"/>
      <c r="RZ360" s="412"/>
      <c r="SA360" s="412"/>
      <c r="SB360" s="412"/>
      <c r="SC360" s="412"/>
      <c r="SD360" s="412"/>
      <c r="SE360" s="412"/>
      <c r="SF360" s="412"/>
      <c r="SG360" s="412"/>
      <c r="SH360" s="412"/>
      <c r="SI360" s="412"/>
      <c r="SJ360" s="412"/>
      <c r="SK360" s="412"/>
      <c r="SL360" s="412"/>
      <c r="SM360" s="412"/>
      <c r="SN360" s="412"/>
      <c r="SO360" s="412"/>
      <c r="SP360" s="412"/>
      <c r="SQ360" s="412"/>
      <c r="SR360" s="412"/>
      <c r="SS360" s="412"/>
      <c r="ST360" s="412"/>
      <c r="SU360" s="412"/>
      <c r="SV360" s="412"/>
      <c r="SW360" s="412"/>
      <c r="SX360" s="412"/>
      <c r="SY360" s="412"/>
      <c r="SZ360" s="412"/>
      <c r="TA360" s="412"/>
      <c r="TB360" s="412"/>
      <c r="TC360" s="412"/>
      <c r="TD360" s="412"/>
      <c r="TE360" s="412"/>
      <c r="TF360" s="412"/>
      <c r="TG360" s="412"/>
      <c r="TH360" s="412"/>
      <c r="TI360" s="412"/>
      <c r="TJ360" s="412"/>
      <c r="TK360" s="412"/>
      <c r="TL360" s="412"/>
      <c r="TM360" s="412"/>
      <c r="TN360" s="412"/>
      <c r="TO360" s="412"/>
      <c r="TP360" s="412"/>
      <c r="TQ360" s="412"/>
      <c r="TR360" s="412"/>
      <c r="TS360" s="412"/>
      <c r="TT360" s="412"/>
      <c r="TU360" s="412"/>
      <c r="TV360" s="412"/>
      <c r="TW360" s="412"/>
      <c r="TX360" s="412"/>
      <c r="TY360" s="412"/>
      <c r="TZ360" s="412"/>
      <c r="UA360" s="412"/>
      <c r="UB360" s="412"/>
      <c r="UC360" s="412"/>
      <c r="UD360" s="412"/>
      <c r="UE360" s="412"/>
      <c r="UF360" s="412"/>
      <c r="UG360" s="412"/>
      <c r="UH360" s="412"/>
      <c r="UI360" s="412"/>
      <c r="UJ360" s="412"/>
      <c r="UK360" s="412"/>
      <c r="UL360" s="412"/>
      <c r="UM360" s="412"/>
      <c r="UN360" s="412"/>
      <c r="UO360" s="412"/>
      <c r="UP360" s="412"/>
      <c r="UQ360" s="412"/>
      <c r="UR360" s="412"/>
      <c r="US360" s="412"/>
      <c r="UT360" s="412"/>
      <c r="UU360" s="412"/>
      <c r="UV360" s="412"/>
      <c r="UW360" s="412"/>
      <c r="UX360" s="412"/>
      <c r="UY360" s="412"/>
      <c r="UZ360" s="412"/>
      <c r="VA360" s="412"/>
      <c r="VB360" s="412"/>
      <c r="VC360" s="412"/>
      <c r="VD360" s="412"/>
      <c r="VE360" s="412"/>
      <c r="VF360" s="412"/>
      <c r="VG360" s="412"/>
      <c r="VH360" s="412"/>
      <c r="VI360" s="412"/>
      <c r="VJ360" s="412"/>
      <c r="VK360" s="412"/>
      <c r="VL360" s="412"/>
      <c r="VM360" s="412"/>
      <c r="VN360" s="412"/>
      <c r="VO360" s="412"/>
      <c r="VP360" s="412"/>
      <c r="VQ360" s="412"/>
      <c r="VR360" s="412"/>
      <c r="VS360" s="412"/>
      <c r="VT360" s="412"/>
      <c r="VU360" s="412"/>
      <c r="VV360" s="412"/>
      <c r="VW360" s="412"/>
      <c r="VX360" s="412"/>
      <c r="VY360" s="412"/>
      <c r="VZ360" s="412"/>
      <c r="WA360" s="412"/>
      <c r="WB360" s="412"/>
      <c r="WC360" s="412"/>
      <c r="WD360" s="412"/>
      <c r="WE360" s="412"/>
      <c r="WF360" s="412"/>
      <c r="WG360" s="412"/>
      <c r="WH360" s="412"/>
      <c r="WI360" s="412"/>
      <c r="WJ360" s="412"/>
      <c r="WK360" s="412"/>
      <c r="WL360" s="412"/>
      <c r="WM360" s="412"/>
      <c r="WN360" s="412"/>
      <c r="WO360" s="412"/>
      <c r="WP360" s="412"/>
      <c r="WQ360" s="412"/>
      <c r="WR360" s="412"/>
      <c r="WS360" s="412"/>
      <c r="WT360" s="412"/>
      <c r="WU360" s="412"/>
      <c r="WV360" s="412"/>
      <c r="WW360" s="412"/>
      <c r="WX360" s="412"/>
      <c r="WY360" s="412"/>
      <c r="WZ360" s="412"/>
      <c r="XA360" s="412"/>
      <c r="XB360" s="412"/>
      <c r="XC360" s="412"/>
      <c r="XD360" s="412"/>
      <c r="XE360" s="412"/>
      <c r="XF360" s="412"/>
      <c r="XG360" s="412"/>
      <c r="XH360" s="412"/>
      <c r="XI360" s="412"/>
      <c r="XJ360" s="412"/>
      <c r="XK360" s="412"/>
      <c r="XL360" s="412"/>
      <c r="XM360" s="412"/>
      <c r="XN360" s="412"/>
      <c r="XO360" s="412"/>
      <c r="XP360" s="412"/>
      <c r="XQ360" s="412"/>
      <c r="XR360" s="412"/>
      <c r="XS360" s="412"/>
      <c r="XT360" s="412"/>
      <c r="XU360" s="412"/>
      <c r="XV360" s="412"/>
      <c r="XW360" s="412"/>
      <c r="XX360" s="412"/>
      <c r="XY360" s="412"/>
      <c r="XZ360" s="412"/>
      <c r="YA360" s="412"/>
      <c r="YB360" s="412"/>
      <c r="YC360" s="412"/>
      <c r="YD360" s="412"/>
      <c r="YE360" s="412"/>
      <c r="YF360" s="412"/>
      <c r="YG360" s="412"/>
      <c r="YH360" s="412"/>
      <c r="YI360" s="412"/>
      <c r="YJ360" s="412"/>
      <c r="YK360" s="412"/>
      <c r="YL360" s="412"/>
      <c r="YM360" s="412"/>
      <c r="YN360" s="412"/>
      <c r="YO360" s="412"/>
      <c r="YP360" s="412"/>
      <c r="YQ360" s="412"/>
      <c r="YR360" s="412"/>
      <c r="YS360" s="412"/>
      <c r="YT360" s="412"/>
      <c r="YU360" s="412"/>
      <c r="YV360" s="412"/>
      <c r="YW360" s="412"/>
      <c r="YX360" s="412"/>
      <c r="YY360" s="412"/>
      <c r="YZ360" s="412"/>
      <c r="ZA360" s="412"/>
      <c r="ZB360" s="412"/>
      <c r="ZC360" s="412"/>
      <c r="ZD360" s="412"/>
      <c r="ZE360" s="412"/>
      <c r="ZF360" s="412"/>
      <c r="ZG360" s="412"/>
      <c r="ZH360" s="412"/>
      <c r="ZI360" s="412"/>
      <c r="ZJ360" s="412"/>
      <c r="ZK360" s="412"/>
      <c r="ZL360" s="412"/>
      <c r="ZM360" s="412"/>
      <c r="ZN360" s="412"/>
      <c r="ZO360" s="412"/>
      <c r="ZP360" s="412"/>
      <c r="ZQ360" s="412"/>
      <c r="ZR360" s="412"/>
      <c r="ZS360" s="412"/>
      <c r="ZT360" s="412"/>
      <c r="ZU360" s="412"/>
      <c r="ZV360" s="412"/>
      <c r="ZW360" s="412"/>
      <c r="ZX360" s="412"/>
      <c r="ZY360" s="412"/>
      <c r="ZZ360" s="412"/>
      <c r="AAA360" s="412"/>
      <c r="AAB360" s="412"/>
      <c r="AAC360" s="412"/>
      <c r="AAD360" s="412"/>
      <c r="AAE360" s="412"/>
      <c r="AAF360" s="412"/>
      <c r="AAG360" s="412"/>
      <c r="AAH360" s="412"/>
      <c r="AAI360" s="412"/>
      <c r="AAJ360" s="412"/>
      <c r="AAK360" s="412"/>
      <c r="AAL360" s="412"/>
      <c r="AAM360" s="412"/>
      <c r="AAN360" s="412"/>
      <c r="AAO360" s="412"/>
      <c r="AAP360" s="412"/>
      <c r="AAQ360" s="412"/>
      <c r="AAR360" s="412"/>
      <c r="AAS360" s="412"/>
      <c r="AAT360" s="412"/>
      <c r="AAU360" s="412"/>
      <c r="AAV360" s="412"/>
      <c r="AAW360" s="412"/>
      <c r="AAX360" s="412"/>
      <c r="AAY360" s="412"/>
      <c r="AAZ360" s="412"/>
      <c r="ABA360" s="412"/>
      <c r="ABB360" s="412"/>
      <c r="ABC360" s="412"/>
      <c r="ABD360" s="412"/>
      <c r="ABE360" s="412"/>
      <c r="ABF360" s="412"/>
      <c r="ABG360" s="412"/>
      <c r="ABH360" s="412"/>
      <c r="ABI360" s="412"/>
      <c r="ABJ360" s="412"/>
      <c r="ABK360" s="412"/>
      <c r="ABL360" s="412"/>
      <c r="ABM360" s="412"/>
      <c r="ABN360" s="412"/>
      <c r="ABO360" s="412"/>
      <c r="ABP360" s="412"/>
      <c r="ABQ360" s="412"/>
      <c r="ABR360" s="412"/>
      <c r="ABS360" s="412"/>
      <c r="ABT360" s="412"/>
      <c r="ABU360" s="412"/>
      <c r="ABV360" s="412"/>
      <c r="ABW360" s="412"/>
      <c r="ABX360" s="412"/>
      <c r="ABY360" s="412"/>
      <c r="ABZ360" s="412"/>
      <c r="ACA360" s="412"/>
      <c r="ACB360" s="412"/>
      <c r="ACC360" s="412"/>
      <c r="ACD360" s="412"/>
      <c r="ACE360" s="412"/>
      <c r="ACF360" s="412"/>
      <c r="ACG360" s="412"/>
      <c r="ACH360" s="412"/>
      <c r="ACI360" s="412"/>
      <c r="ACJ360" s="412"/>
      <c r="ACK360" s="412"/>
      <c r="ACL360" s="412"/>
      <c r="ACM360" s="412"/>
      <c r="ACN360" s="412"/>
      <c r="ACO360" s="412"/>
      <c r="ACP360" s="412"/>
      <c r="ACQ360" s="412"/>
      <c r="ACR360" s="412"/>
      <c r="ACS360" s="412"/>
      <c r="ACT360" s="412"/>
      <c r="ACU360" s="412"/>
      <c r="ACV360" s="412"/>
      <c r="ACW360" s="412"/>
      <c r="ACX360" s="412"/>
      <c r="ACY360" s="412"/>
      <c r="ACZ360" s="412"/>
      <c r="ADA360" s="412"/>
      <c r="ADB360" s="412"/>
      <c r="ADC360" s="412"/>
      <c r="ADD360" s="412"/>
      <c r="ADE360" s="412"/>
      <c r="ADF360" s="412"/>
      <c r="ADG360" s="412"/>
      <c r="ADH360" s="412"/>
      <c r="ADI360" s="412"/>
      <c r="ADJ360" s="412"/>
      <c r="ADK360" s="412"/>
      <c r="ADL360" s="412"/>
      <c r="ADM360" s="412"/>
      <c r="ADN360" s="412"/>
      <c r="ADO360" s="412"/>
      <c r="ADP360" s="412"/>
      <c r="ADQ360" s="412"/>
      <c r="ADR360" s="412"/>
      <c r="ADS360" s="412"/>
      <c r="ADT360" s="412"/>
      <c r="ADU360" s="412"/>
      <c r="ADV360" s="412"/>
      <c r="ADW360" s="412"/>
      <c r="ADX360" s="412"/>
      <c r="ADY360" s="412"/>
      <c r="ADZ360" s="412"/>
      <c r="AEA360" s="412"/>
      <c r="AEB360" s="412"/>
      <c r="AEC360" s="412"/>
      <c r="AED360" s="412"/>
      <c r="AEE360" s="412"/>
      <c r="AEF360" s="412"/>
      <c r="AEG360" s="412"/>
      <c r="AEH360" s="412"/>
      <c r="AEI360" s="412"/>
      <c r="AEJ360" s="412"/>
      <c r="AEK360" s="412"/>
      <c r="AEL360" s="412"/>
      <c r="AEM360" s="412"/>
      <c r="AEN360" s="412"/>
      <c r="AEO360" s="412"/>
      <c r="AEP360" s="412"/>
      <c r="AEQ360" s="412"/>
      <c r="AER360" s="412"/>
      <c r="AES360" s="412"/>
      <c r="AET360" s="412"/>
      <c r="AEU360" s="412"/>
      <c r="AEV360" s="412"/>
      <c r="AEW360" s="412"/>
      <c r="AEX360" s="412"/>
      <c r="AEY360" s="412"/>
      <c r="AEZ360" s="412"/>
      <c r="AFA360" s="412"/>
      <c r="AFB360" s="412"/>
      <c r="AFC360" s="412"/>
      <c r="AFD360" s="412"/>
      <c r="AFE360" s="412"/>
      <c r="AFF360" s="412"/>
      <c r="AFG360" s="412"/>
      <c r="AFH360" s="412"/>
      <c r="AFI360" s="412"/>
      <c r="AFJ360" s="412"/>
      <c r="AFK360" s="412"/>
      <c r="AFL360" s="412"/>
      <c r="AFM360" s="412"/>
      <c r="AFN360" s="412"/>
      <c r="AFO360" s="412"/>
      <c r="AFP360" s="412"/>
      <c r="AFQ360" s="412"/>
      <c r="AFR360" s="412"/>
      <c r="AFS360" s="412"/>
      <c r="AFT360" s="412"/>
      <c r="AFU360" s="412"/>
      <c r="AFV360" s="412"/>
      <c r="AFW360" s="412"/>
      <c r="AFX360" s="412"/>
      <c r="AFY360" s="412"/>
      <c r="AFZ360" s="412"/>
      <c r="AGA360" s="412"/>
      <c r="AGB360" s="412"/>
      <c r="AGC360" s="412"/>
      <c r="AGD360" s="412"/>
      <c r="AGE360" s="412"/>
      <c r="AGF360" s="412"/>
      <c r="AGG360" s="412"/>
      <c r="AGH360" s="412"/>
      <c r="AGI360" s="412"/>
      <c r="AGJ360" s="412"/>
      <c r="AGK360" s="412"/>
      <c r="AGL360" s="412"/>
      <c r="AGM360" s="412"/>
      <c r="AGN360" s="412"/>
      <c r="AGO360" s="412"/>
      <c r="AGP360" s="412"/>
      <c r="AGQ360" s="412"/>
      <c r="AGR360" s="412"/>
      <c r="AGS360" s="412"/>
      <c r="AGT360" s="412"/>
      <c r="AGU360" s="412"/>
      <c r="AGV360" s="412"/>
      <c r="AGW360" s="412"/>
      <c r="AGX360" s="412"/>
      <c r="AGY360" s="412"/>
      <c r="AGZ360" s="412"/>
      <c r="AHA360" s="412"/>
      <c r="AHB360" s="412"/>
      <c r="AHC360" s="412"/>
      <c r="AHD360" s="412"/>
      <c r="AHE360" s="412"/>
      <c r="AHF360" s="412"/>
      <c r="AHG360" s="412"/>
      <c r="AHH360" s="412"/>
      <c r="AHI360" s="412"/>
      <c r="AHJ360" s="412"/>
      <c r="AHK360" s="412"/>
      <c r="AHL360" s="412"/>
      <c r="AHM360" s="412"/>
      <c r="AHN360" s="412"/>
      <c r="AHO360" s="412"/>
      <c r="AHP360" s="412"/>
      <c r="AHQ360" s="412"/>
      <c r="AHR360" s="412"/>
      <c r="AHS360" s="412"/>
      <c r="AHT360" s="412"/>
      <c r="AHU360" s="412"/>
      <c r="AHV360" s="412"/>
      <c r="AHW360" s="412"/>
      <c r="AHX360" s="412"/>
      <c r="AHY360" s="412"/>
      <c r="AHZ360" s="412"/>
      <c r="AIA360" s="412"/>
      <c r="AIB360" s="412"/>
      <c r="AIC360" s="412"/>
      <c r="AID360" s="412"/>
      <c r="AIE360" s="412"/>
      <c r="AIF360" s="412"/>
      <c r="AIG360" s="412"/>
      <c r="AIH360" s="412"/>
      <c r="AII360" s="412"/>
      <c r="AIJ360" s="412"/>
      <c r="AIK360" s="412"/>
      <c r="AIL360" s="412"/>
      <c r="AIM360" s="412"/>
      <c r="AIN360" s="412"/>
      <c r="AIO360" s="412"/>
      <c r="AIP360" s="412"/>
      <c r="AIQ360" s="412"/>
      <c r="AIR360" s="412"/>
      <c r="AIS360" s="412"/>
      <c r="AIT360" s="412"/>
      <c r="AIU360" s="412"/>
      <c r="AIV360" s="412"/>
      <c r="AIW360" s="412"/>
      <c r="AIX360" s="412"/>
      <c r="AIY360" s="412"/>
      <c r="AIZ360" s="412"/>
      <c r="AJA360" s="412"/>
      <c r="AJB360" s="412"/>
      <c r="AJC360" s="412"/>
      <c r="AJD360" s="412"/>
      <c r="AJE360" s="412"/>
      <c r="AJF360" s="412"/>
      <c r="AJG360" s="412"/>
      <c r="AJH360" s="412"/>
      <c r="AJI360" s="412"/>
      <c r="AJJ360" s="412"/>
      <c r="AJK360" s="412"/>
      <c r="AJL360" s="412"/>
      <c r="AJM360" s="412"/>
      <c r="AJN360" s="412"/>
      <c r="AJO360" s="412"/>
      <c r="AJP360" s="412"/>
      <c r="AJQ360" s="412"/>
      <c r="AJR360" s="412"/>
      <c r="AJS360" s="412"/>
      <c r="AJT360" s="412"/>
      <c r="AJU360" s="412"/>
      <c r="AJV360" s="412"/>
      <c r="AJW360" s="412"/>
      <c r="AJX360" s="412"/>
      <c r="AJY360" s="412"/>
      <c r="AJZ360" s="412"/>
      <c r="AKA360" s="412"/>
      <c r="AKB360" s="412"/>
      <c r="AKC360" s="412"/>
      <c r="AKD360" s="412"/>
      <c r="AKE360" s="412"/>
      <c r="AKF360" s="412"/>
      <c r="AKG360" s="412"/>
      <c r="AKH360" s="412"/>
      <c r="AKI360" s="412"/>
      <c r="AKJ360" s="412"/>
      <c r="AKK360" s="412"/>
      <c r="AKL360" s="412"/>
      <c r="AKM360" s="412"/>
      <c r="AKN360" s="412"/>
      <c r="AKO360" s="412"/>
      <c r="AKP360" s="412"/>
      <c r="AKQ360" s="412"/>
      <c r="AKR360" s="412"/>
      <c r="AKS360" s="412"/>
      <c r="AKT360" s="412"/>
      <c r="AKU360" s="412"/>
      <c r="AKV360" s="412"/>
      <c r="AKW360" s="412"/>
      <c r="AKX360" s="412"/>
      <c r="AKY360" s="412"/>
      <c r="AKZ360" s="412"/>
      <c r="ALA360" s="412"/>
      <c r="ALB360" s="412"/>
      <c r="ALC360" s="412"/>
      <c r="ALD360" s="412"/>
      <c r="ALE360" s="412"/>
      <c r="ALF360" s="412"/>
      <c r="ALG360" s="412"/>
      <c r="ALH360" s="412"/>
      <c r="ALI360" s="412"/>
      <c r="ALJ360" s="412"/>
      <c r="ALK360" s="412"/>
      <c r="ALL360" s="412"/>
      <c r="ALM360" s="412"/>
      <c r="ALN360" s="412"/>
      <c r="ALO360" s="412"/>
      <c r="ALP360" s="412"/>
      <c r="ALQ360" s="412"/>
      <c r="ALR360" s="412"/>
      <c r="ALS360" s="412"/>
      <c r="ALT360" s="412"/>
      <c r="ALU360" s="412"/>
      <c r="ALV360" s="412"/>
      <c r="ALW360" s="412"/>
      <c r="ALX360" s="412"/>
      <c r="ALY360" s="412"/>
      <c r="ALZ360" s="412"/>
      <c r="AMA360" s="412"/>
      <c r="AMB360" s="412"/>
      <c r="AMC360" s="412"/>
      <c r="AMD360" s="412"/>
      <c r="AME360" s="412"/>
      <c r="AMF360" s="412"/>
      <c r="AMG360" s="412"/>
      <c r="AMH360" s="412"/>
    </row>
    <row r="361" spans="1:1023" x14ac:dyDescent="0.25">
      <c r="A361" s="259" t="s">
        <v>832</v>
      </c>
      <c r="B361" s="163">
        <v>360</v>
      </c>
      <c r="C361" s="224" t="s">
        <v>25017</v>
      </c>
      <c r="D361" s="181" t="s">
        <v>25874</v>
      </c>
      <c r="E361" s="445"/>
      <c r="F361" s="202"/>
      <c r="G361" s="173"/>
      <c r="H361" s="173"/>
      <c r="I361" s="321" t="s">
        <v>751</v>
      </c>
      <c r="J361" s="354">
        <v>2</v>
      </c>
      <c r="K361" s="355"/>
      <c r="L361" s="355"/>
      <c r="M361" s="356"/>
      <c r="N361" s="356"/>
      <c r="O361" s="355"/>
      <c r="P361" s="356"/>
      <c r="Q361" s="356"/>
      <c r="R361" s="356"/>
      <c r="S361" s="356"/>
      <c r="T361" s="356"/>
      <c r="U361" s="381"/>
      <c r="V361" s="219">
        <f t="shared" si="207"/>
        <v>100</v>
      </c>
      <c r="W361" s="219">
        <f t="shared" si="185"/>
        <v>100</v>
      </c>
      <c r="X361" s="219">
        <f t="shared" si="212"/>
        <v>100</v>
      </c>
      <c r="Y361" s="219">
        <f t="shared" si="178"/>
        <v>100</v>
      </c>
      <c r="Z361" s="219">
        <f t="shared" ref="Z361:Z379" si="214">IF(P361=1,1,IF(P361=2,10,100))</f>
        <v>100</v>
      </c>
      <c r="AA361" s="220">
        <f t="shared" si="182"/>
        <v>100</v>
      </c>
      <c r="AB361" s="220">
        <f t="shared" si="181"/>
        <v>100</v>
      </c>
      <c r="AC361" s="220">
        <f t="shared" si="205"/>
        <v>100</v>
      </c>
      <c r="AD361" s="416">
        <f t="shared" si="213"/>
        <v>100</v>
      </c>
      <c r="AE361" s="416">
        <f t="shared" si="183"/>
        <v>100</v>
      </c>
      <c r="AF361" s="212">
        <f t="shared" si="208"/>
        <v>100</v>
      </c>
      <c r="AG361" s="212">
        <f t="shared" si="209"/>
        <v>10</v>
      </c>
      <c r="AH361" s="212">
        <f t="shared" si="210"/>
        <v>100</v>
      </c>
      <c r="AI361" s="212">
        <f t="shared" si="211"/>
        <v>100</v>
      </c>
      <c r="AJ361" s="214" t="s">
        <v>751</v>
      </c>
      <c r="AK361" s="255"/>
      <c r="AL361" s="265"/>
      <c r="AM361" s="214"/>
      <c r="AN361" s="118"/>
      <c r="AO361" s="118"/>
      <c r="AP361" s="118"/>
      <c r="AQ361" s="247" t="s">
        <v>783</v>
      </c>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8"/>
      <c r="CI361" s="118"/>
      <c r="CJ361" s="118"/>
      <c r="CK361" s="118"/>
      <c r="CL361" s="118"/>
      <c r="CM361" s="118"/>
      <c r="CN361" s="118"/>
      <c r="CO361" s="118"/>
      <c r="CP361" s="118"/>
      <c r="CQ361" s="118"/>
      <c r="CR361" s="118"/>
      <c r="CS361" s="118"/>
      <c r="CT361" s="118"/>
      <c r="CU361" s="118"/>
      <c r="CV361" s="118"/>
      <c r="CW361" s="118"/>
      <c r="CX361" s="118"/>
      <c r="CY361" s="118"/>
      <c r="CZ361" s="118"/>
      <c r="DA361" s="118"/>
      <c r="DB361" s="118"/>
      <c r="DC361" s="118"/>
      <c r="DD361" s="118"/>
      <c r="DE361" s="118"/>
      <c r="DF361" s="118"/>
      <c r="DG361" s="118"/>
      <c r="DH361" s="118"/>
      <c r="DI361" s="118"/>
      <c r="DJ361" s="118"/>
      <c r="DK361" s="118"/>
      <c r="DL361" s="118"/>
      <c r="DM361" s="118"/>
      <c r="DN361" s="118"/>
      <c r="DO361" s="118"/>
      <c r="DP361" s="118"/>
      <c r="DQ361" s="118"/>
      <c r="DR361" s="118"/>
      <c r="DS361" s="118"/>
      <c r="DT361" s="118"/>
      <c r="DU361" s="118"/>
      <c r="DV361" s="118"/>
      <c r="DW361" s="118"/>
      <c r="DX361" s="118"/>
      <c r="DY361" s="118"/>
      <c r="DZ361" s="118"/>
      <c r="EA361" s="118"/>
      <c r="EB361" s="118"/>
      <c r="EC361" s="118"/>
      <c r="ED361" s="118"/>
      <c r="EE361" s="118"/>
      <c r="EF361" s="118"/>
      <c r="EG361" s="118"/>
      <c r="EH361" s="118"/>
      <c r="EI361" s="118"/>
      <c r="EJ361" s="118"/>
      <c r="EK361" s="118"/>
      <c r="EL361" s="118"/>
      <c r="EM361" s="118"/>
      <c r="EN361" s="118"/>
      <c r="EO361" s="118"/>
      <c r="EP361" s="118"/>
      <c r="EQ361" s="118"/>
      <c r="ER361" s="118"/>
      <c r="ES361" s="118"/>
      <c r="ET361" s="118"/>
      <c r="EU361" s="118"/>
      <c r="EV361" s="118"/>
      <c r="EW361" s="118"/>
      <c r="EX361" s="118"/>
      <c r="EY361" s="118"/>
      <c r="EZ361" s="118"/>
      <c r="FA361" s="118"/>
      <c r="FB361" s="118"/>
      <c r="FC361" s="118"/>
      <c r="FD361" s="118"/>
      <c r="FE361" s="118"/>
      <c r="FF361" s="118"/>
      <c r="FG361" s="118"/>
      <c r="FH361" s="118"/>
      <c r="FI361" s="118"/>
      <c r="FJ361" s="118"/>
      <c r="FK361" s="118"/>
      <c r="FL361" s="118"/>
      <c r="FM361" s="118"/>
      <c r="FN361" s="118"/>
      <c r="FO361" s="118"/>
      <c r="FP361" s="118"/>
      <c r="FQ361" s="118"/>
      <c r="FR361" s="118"/>
      <c r="FS361" s="118"/>
      <c r="FT361" s="118"/>
      <c r="FU361" s="118"/>
      <c r="FV361" s="118"/>
      <c r="FW361" s="118"/>
      <c r="FX361" s="118"/>
      <c r="FY361" s="118"/>
      <c r="FZ361" s="118"/>
      <c r="GA361" s="118"/>
      <c r="GB361" s="118"/>
      <c r="GC361" s="118"/>
      <c r="GD361" s="118"/>
      <c r="GE361" s="118"/>
      <c r="GF361" s="118"/>
      <c r="GG361" s="118"/>
      <c r="GH361" s="118"/>
      <c r="GI361" s="118"/>
      <c r="GJ361" s="118"/>
      <c r="GK361" s="118"/>
      <c r="GL361" s="118"/>
      <c r="GM361" s="118"/>
      <c r="GN361" s="118"/>
      <c r="GO361" s="118"/>
      <c r="GP361" s="118"/>
      <c r="GQ361" s="118"/>
      <c r="GR361" s="118"/>
      <c r="GS361" s="118"/>
      <c r="GT361" s="118"/>
      <c r="GU361" s="118"/>
      <c r="GV361" s="118"/>
      <c r="GW361" s="118"/>
      <c r="GX361" s="118"/>
      <c r="GY361" s="118"/>
      <c r="GZ361" s="118"/>
      <c r="HA361" s="118"/>
      <c r="HB361" s="118"/>
      <c r="HC361" s="118"/>
      <c r="HD361" s="118"/>
      <c r="HE361" s="118"/>
      <c r="HF361" s="118"/>
      <c r="HG361" s="118"/>
      <c r="HH361" s="118"/>
      <c r="HI361" s="118"/>
      <c r="HJ361" s="118"/>
      <c r="HK361" s="118"/>
      <c r="HL361" s="118"/>
      <c r="HM361" s="118"/>
      <c r="HN361" s="118"/>
      <c r="HO361" s="118"/>
      <c r="HP361" s="118"/>
      <c r="HQ361" s="118"/>
      <c r="HR361" s="118"/>
      <c r="HS361" s="118"/>
      <c r="HT361" s="118"/>
      <c r="HU361" s="118"/>
      <c r="HV361" s="118"/>
      <c r="HW361" s="118"/>
      <c r="HX361" s="118"/>
      <c r="HY361" s="118"/>
      <c r="HZ361" s="118"/>
      <c r="IA361" s="118"/>
      <c r="IB361" s="118"/>
      <c r="IC361" s="118"/>
      <c r="ID361" s="118"/>
      <c r="IE361" s="118"/>
      <c r="IF361" s="118"/>
      <c r="IG361" s="118"/>
      <c r="IH361" s="118"/>
      <c r="II361" s="118"/>
      <c r="IJ361" s="118"/>
      <c r="IK361" s="118"/>
      <c r="IL361" s="118"/>
      <c r="IM361" s="118"/>
      <c r="IN361" s="118"/>
      <c r="IO361" s="118"/>
      <c r="IP361" s="118"/>
      <c r="IQ361" s="118"/>
      <c r="IR361" s="118"/>
      <c r="IS361" s="118"/>
      <c r="IT361" s="118"/>
      <c r="IU361" s="118"/>
      <c r="IV361" s="118"/>
      <c r="IW361" s="118"/>
      <c r="IX361" s="118"/>
      <c r="IY361" s="118"/>
      <c r="IZ361" s="118"/>
      <c r="JA361" s="118"/>
      <c r="JB361" s="118"/>
      <c r="JC361" s="118"/>
      <c r="JD361" s="118"/>
      <c r="JE361" s="118"/>
      <c r="JF361" s="118"/>
      <c r="JG361" s="118"/>
      <c r="JH361" s="118"/>
      <c r="JI361" s="118"/>
      <c r="JJ361" s="118"/>
      <c r="JK361" s="118"/>
      <c r="JL361" s="118"/>
      <c r="JM361" s="118"/>
      <c r="JN361" s="118"/>
      <c r="JO361" s="118"/>
      <c r="JP361" s="118"/>
      <c r="JQ361" s="118"/>
      <c r="JR361" s="118"/>
      <c r="JS361" s="118"/>
      <c r="JT361" s="118"/>
      <c r="JU361" s="118"/>
      <c r="JV361" s="118"/>
      <c r="JW361" s="118"/>
      <c r="JX361" s="118"/>
      <c r="JY361" s="118"/>
      <c r="JZ361" s="118"/>
      <c r="KA361" s="118"/>
      <c r="KB361" s="118"/>
      <c r="KC361" s="118"/>
      <c r="KD361" s="118"/>
      <c r="KE361" s="118"/>
      <c r="KF361" s="118"/>
      <c r="KG361" s="118"/>
      <c r="KH361" s="118"/>
      <c r="KI361" s="118"/>
      <c r="KJ361" s="118"/>
      <c r="KK361" s="118"/>
      <c r="KL361" s="118"/>
      <c r="KM361" s="118"/>
      <c r="KN361" s="118"/>
      <c r="KO361" s="118"/>
      <c r="KP361" s="118"/>
      <c r="KQ361" s="118"/>
      <c r="KR361" s="118"/>
      <c r="KS361" s="118"/>
      <c r="KT361" s="118"/>
      <c r="KU361" s="118"/>
      <c r="KV361" s="118"/>
      <c r="KW361" s="118"/>
      <c r="KX361" s="118"/>
      <c r="KY361" s="118"/>
      <c r="KZ361" s="118"/>
      <c r="LA361" s="118"/>
      <c r="LB361" s="118"/>
      <c r="LC361" s="118"/>
      <c r="LD361" s="118"/>
      <c r="LE361" s="118"/>
      <c r="LF361" s="118"/>
      <c r="LG361" s="118"/>
      <c r="LH361" s="118"/>
      <c r="LI361" s="118"/>
      <c r="LJ361" s="118"/>
      <c r="LK361" s="118"/>
      <c r="LL361" s="118"/>
      <c r="LM361" s="118"/>
      <c r="LN361" s="118"/>
      <c r="LO361" s="118"/>
      <c r="LP361" s="118"/>
      <c r="LQ361" s="118"/>
      <c r="LR361" s="118"/>
      <c r="LS361" s="118"/>
      <c r="LT361" s="118"/>
      <c r="LU361" s="118"/>
      <c r="LV361" s="118"/>
      <c r="LW361" s="118"/>
      <c r="LX361" s="118"/>
      <c r="LY361" s="118"/>
      <c r="LZ361" s="118"/>
      <c r="MA361" s="118"/>
      <c r="MB361" s="118"/>
      <c r="MC361" s="118"/>
      <c r="MD361" s="118"/>
      <c r="ME361" s="118"/>
      <c r="MF361" s="118"/>
      <c r="MG361" s="118"/>
      <c r="MH361" s="118"/>
      <c r="MI361" s="118"/>
      <c r="MJ361" s="118"/>
      <c r="MK361" s="118"/>
      <c r="ML361" s="118"/>
      <c r="MM361" s="118"/>
      <c r="MN361" s="118"/>
      <c r="MO361" s="118"/>
      <c r="MP361" s="118"/>
      <c r="MQ361" s="118"/>
      <c r="MR361" s="118"/>
      <c r="MS361" s="118"/>
      <c r="MT361" s="118"/>
      <c r="MU361" s="118"/>
      <c r="MV361" s="118"/>
      <c r="MW361" s="118"/>
      <c r="MX361" s="118"/>
      <c r="MY361" s="118"/>
      <c r="MZ361" s="118"/>
      <c r="NA361" s="118"/>
      <c r="NB361" s="118"/>
      <c r="NC361" s="118"/>
      <c r="ND361" s="118"/>
      <c r="NE361" s="118"/>
      <c r="NF361" s="118"/>
      <c r="NG361" s="118"/>
      <c r="NH361" s="118"/>
      <c r="NI361" s="118"/>
      <c r="NJ361" s="118"/>
      <c r="NK361" s="118"/>
      <c r="NL361" s="118"/>
      <c r="NM361" s="118"/>
      <c r="NN361" s="118"/>
      <c r="NO361" s="118"/>
      <c r="NP361" s="118"/>
      <c r="NQ361" s="118"/>
      <c r="NR361" s="118"/>
      <c r="NS361" s="118"/>
      <c r="NT361" s="118"/>
      <c r="NU361" s="118"/>
      <c r="NV361" s="118"/>
      <c r="NW361" s="118"/>
      <c r="NX361" s="118"/>
      <c r="NY361" s="118"/>
      <c r="NZ361" s="118"/>
      <c r="OA361" s="118"/>
      <c r="OB361" s="118"/>
      <c r="OC361" s="118"/>
      <c r="OD361" s="118"/>
      <c r="OE361" s="118"/>
      <c r="OF361" s="118"/>
      <c r="OG361" s="118"/>
      <c r="OH361" s="118"/>
      <c r="OI361" s="118"/>
      <c r="OJ361" s="118"/>
      <c r="OK361" s="118"/>
      <c r="OL361" s="118"/>
      <c r="OM361" s="118"/>
      <c r="ON361" s="118"/>
      <c r="OO361" s="118"/>
      <c r="OP361" s="118"/>
      <c r="OQ361" s="118"/>
      <c r="OR361" s="118"/>
      <c r="OS361" s="118"/>
      <c r="OT361" s="118"/>
      <c r="OU361" s="118"/>
      <c r="OV361" s="118"/>
      <c r="OW361" s="118"/>
      <c r="OX361" s="118"/>
      <c r="OY361" s="118"/>
      <c r="OZ361" s="118"/>
      <c r="PA361" s="118"/>
      <c r="PB361" s="118"/>
      <c r="PC361" s="118"/>
      <c r="PD361" s="118"/>
      <c r="PE361" s="118"/>
      <c r="PF361" s="118"/>
      <c r="PG361" s="118"/>
      <c r="PH361" s="118"/>
      <c r="PI361" s="118"/>
      <c r="PJ361" s="118"/>
      <c r="PK361" s="118"/>
      <c r="PL361" s="118"/>
      <c r="PM361" s="118"/>
      <c r="PN361" s="118"/>
      <c r="PO361" s="118"/>
      <c r="PP361" s="118"/>
      <c r="PQ361" s="118"/>
      <c r="PR361" s="118"/>
      <c r="PS361" s="118"/>
      <c r="PT361" s="118"/>
      <c r="PU361" s="118"/>
      <c r="PV361" s="118"/>
      <c r="PW361" s="118"/>
      <c r="PX361" s="118"/>
      <c r="PY361" s="118"/>
      <c r="PZ361" s="118"/>
      <c r="QA361" s="118"/>
      <c r="QB361" s="118"/>
      <c r="QC361" s="118"/>
      <c r="QD361" s="118"/>
      <c r="QE361" s="118"/>
      <c r="QF361" s="118"/>
      <c r="QG361" s="118"/>
      <c r="QH361" s="118"/>
      <c r="QI361" s="118"/>
      <c r="QJ361" s="118"/>
      <c r="QK361" s="118"/>
      <c r="QL361" s="118"/>
      <c r="QM361" s="118"/>
      <c r="QN361" s="118"/>
      <c r="QO361" s="118"/>
      <c r="QP361" s="118"/>
      <c r="QQ361" s="118"/>
      <c r="QR361" s="118"/>
      <c r="QS361" s="118"/>
      <c r="QT361" s="118"/>
      <c r="QU361" s="118"/>
      <c r="QV361" s="118"/>
      <c r="QW361" s="118"/>
      <c r="QX361" s="118"/>
      <c r="QY361" s="118"/>
      <c r="QZ361" s="118"/>
      <c r="RA361" s="118"/>
      <c r="RB361" s="118"/>
      <c r="RC361" s="118"/>
      <c r="RD361" s="118"/>
      <c r="RE361" s="118"/>
      <c r="RF361" s="118"/>
      <c r="RG361" s="118"/>
      <c r="RH361" s="118"/>
      <c r="RI361" s="118"/>
      <c r="RJ361" s="118"/>
      <c r="RK361" s="118"/>
      <c r="RL361" s="118"/>
      <c r="RM361" s="118"/>
      <c r="RN361" s="118"/>
      <c r="RO361" s="118"/>
      <c r="RP361" s="118"/>
      <c r="RQ361" s="118"/>
      <c r="RR361" s="118"/>
      <c r="RS361" s="118"/>
      <c r="RT361" s="118"/>
      <c r="RU361" s="118"/>
      <c r="RV361" s="118"/>
      <c r="RW361" s="118"/>
      <c r="RX361" s="118"/>
      <c r="RY361" s="118"/>
      <c r="RZ361" s="118"/>
      <c r="SA361" s="118"/>
      <c r="SB361" s="118"/>
      <c r="SC361" s="118"/>
      <c r="SD361" s="118"/>
      <c r="SE361" s="118"/>
      <c r="SF361" s="118"/>
      <c r="SG361" s="118"/>
      <c r="SH361" s="118"/>
      <c r="SI361" s="118"/>
      <c r="SJ361" s="118"/>
      <c r="SK361" s="118"/>
      <c r="SL361" s="118"/>
      <c r="SM361" s="118"/>
      <c r="SN361" s="118"/>
      <c r="SO361" s="118"/>
      <c r="SP361" s="118"/>
      <c r="SQ361" s="118"/>
      <c r="SR361" s="118"/>
      <c r="SS361" s="118"/>
      <c r="ST361" s="118"/>
      <c r="SU361" s="118"/>
      <c r="SV361" s="118"/>
      <c r="SW361" s="118"/>
      <c r="SX361" s="118"/>
      <c r="SY361" s="118"/>
      <c r="SZ361" s="118"/>
      <c r="TA361" s="118"/>
      <c r="TB361" s="118"/>
      <c r="TC361" s="118"/>
      <c r="TD361" s="118"/>
      <c r="TE361" s="118"/>
      <c r="TF361" s="118"/>
      <c r="TG361" s="118"/>
      <c r="TH361" s="118"/>
      <c r="TI361" s="118"/>
      <c r="TJ361" s="118"/>
      <c r="TK361" s="118"/>
      <c r="TL361" s="118"/>
      <c r="TM361" s="118"/>
      <c r="TN361" s="118"/>
      <c r="TO361" s="118"/>
      <c r="TP361" s="118"/>
      <c r="TQ361" s="118"/>
      <c r="TR361" s="118"/>
      <c r="TS361" s="118"/>
      <c r="TT361" s="118"/>
      <c r="TU361" s="118"/>
      <c r="TV361" s="118"/>
      <c r="TW361" s="118"/>
      <c r="TX361" s="118"/>
      <c r="TY361" s="118"/>
      <c r="TZ361" s="118"/>
      <c r="UA361" s="118"/>
      <c r="UB361" s="118"/>
      <c r="UC361" s="118"/>
      <c r="UD361" s="118"/>
      <c r="UE361" s="118"/>
      <c r="UF361" s="118"/>
      <c r="UG361" s="118"/>
      <c r="UH361" s="118"/>
      <c r="UI361" s="118"/>
      <c r="UJ361" s="118"/>
      <c r="UK361" s="118"/>
      <c r="UL361" s="118"/>
      <c r="UM361" s="118"/>
      <c r="UN361" s="118"/>
      <c r="UO361" s="118"/>
      <c r="UP361" s="118"/>
      <c r="UQ361" s="118"/>
      <c r="UR361" s="118"/>
      <c r="US361" s="118"/>
      <c r="UT361" s="118"/>
      <c r="UU361" s="118"/>
      <c r="UV361" s="118"/>
      <c r="UW361" s="118"/>
      <c r="UX361" s="118"/>
      <c r="UY361" s="118"/>
      <c r="UZ361" s="118"/>
      <c r="VA361" s="118"/>
      <c r="VB361" s="118"/>
      <c r="VC361" s="118"/>
      <c r="VD361" s="118"/>
      <c r="VE361" s="118"/>
      <c r="VF361" s="118"/>
      <c r="VG361" s="118"/>
      <c r="VH361" s="118"/>
      <c r="VI361" s="118"/>
      <c r="VJ361" s="118"/>
      <c r="VK361" s="118"/>
      <c r="VL361" s="118"/>
      <c r="VM361" s="118"/>
      <c r="VN361" s="118"/>
      <c r="VO361" s="118"/>
      <c r="VP361" s="118"/>
      <c r="VQ361" s="118"/>
      <c r="VR361" s="118"/>
      <c r="VS361" s="118"/>
      <c r="VT361" s="118"/>
      <c r="VU361" s="118"/>
      <c r="VV361" s="118"/>
      <c r="VW361" s="118"/>
      <c r="VX361" s="118"/>
      <c r="VY361" s="118"/>
      <c r="VZ361" s="118"/>
      <c r="WA361" s="118"/>
      <c r="WB361" s="118"/>
      <c r="WC361" s="118"/>
      <c r="WD361" s="118"/>
      <c r="WE361" s="118"/>
      <c r="WF361" s="118"/>
      <c r="WG361" s="118"/>
      <c r="WH361" s="118"/>
      <c r="WI361" s="118"/>
      <c r="WJ361" s="118"/>
      <c r="WK361" s="118"/>
      <c r="WL361" s="118"/>
      <c r="WM361" s="118"/>
      <c r="WN361" s="118"/>
      <c r="WO361" s="118"/>
      <c r="WP361" s="118"/>
      <c r="WQ361" s="118"/>
      <c r="WR361" s="118"/>
      <c r="WS361" s="118"/>
      <c r="WT361" s="118"/>
      <c r="WU361" s="118"/>
      <c r="WV361" s="118"/>
      <c r="WW361" s="118"/>
      <c r="WX361" s="118"/>
      <c r="WY361" s="118"/>
      <c r="WZ361" s="118"/>
      <c r="XA361" s="118"/>
      <c r="XB361" s="118"/>
      <c r="XC361" s="118"/>
      <c r="XD361" s="118"/>
      <c r="XE361" s="118"/>
      <c r="XF361" s="118"/>
      <c r="XG361" s="118"/>
      <c r="XH361" s="118"/>
      <c r="XI361" s="118"/>
      <c r="XJ361" s="118"/>
      <c r="XK361" s="118"/>
      <c r="XL361" s="118"/>
      <c r="XM361" s="118"/>
      <c r="XN361" s="118"/>
      <c r="XO361" s="118"/>
      <c r="XP361" s="118"/>
      <c r="XQ361" s="118"/>
      <c r="XR361" s="118"/>
      <c r="XS361" s="118"/>
      <c r="XT361" s="118"/>
      <c r="XU361" s="118"/>
      <c r="XV361" s="118"/>
      <c r="XW361" s="118"/>
      <c r="XX361" s="118"/>
      <c r="XY361" s="118"/>
      <c r="XZ361" s="118"/>
      <c r="YA361" s="118"/>
      <c r="YB361" s="118"/>
      <c r="YC361" s="118"/>
      <c r="YD361" s="118"/>
      <c r="YE361" s="118"/>
      <c r="YF361" s="118"/>
      <c r="YG361" s="118"/>
      <c r="YH361" s="118"/>
      <c r="YI361" s="118"/>
      <c r="YJ361" s="118"/>
      <c r="YK361" s="118"/>
      <c r="YL361" s="118"/>
      <c r="YM361" s="118"/>
      <c r="YN361" s="118"/>
      <c r="YO361" s="118"/>
      <c r="YP361" s="118"/>
      <c r="YQ361" s="118"/>
      <c r="YR361" s="118"/>
      <c r="YS361" s="118"/>
      <c r="YT361" s="118"/>
      <c r="YU361" s="118"/>
      <c r="YV361" s="118"/>
      <c r="YW361" s="118"/>
      <c r="YX361" s="118"/>
      <c r="YY361" s="118"/>
      <c r="YZ361" s="118"/>
      <c r="ZA361" s="118"/>
      <c r="ZB361" s="118"/>
      <c r="ZC361" s="118"/>
      <c r="ZD361" s="118"/>
      <c r="ZE361" s="118"/>
      <c r="ZF361" s="118"/>
      <c r="ZG361" s="118"/>
      <c r="ZH361" s="118"/>
      <c r="ZI361" s="118"/>
      <c r="ZJ361" s="118"/>
      <c r="ZK361" s="118"/>
      <c r="ZL361" s="118"/>
      <c r="ZM361" s="118"/>
      <c r="ZN361" s="118"/>
      <c r="ZO361" s="118"/>
      <c r="ZP361" s="118"/>
      <c r="ZQ361" s="118"/>
      <c r="ZR361" s="118"/>
      <c r="ZS361" s="118"/>
      <c r="ZT361" s="118"/>
      <c r="ZU361" s="118"/>
      <c r="ZV361" s="118"/>
      <c r="ZW361" s="118"/>
      <c r="ZX361" s="118"/>
      <c r="ZY361" s="118"/>
      <c r="ZZ361" s="118"/>
      <c r="AAA361" s="118"/>
      <c r="AAB361" s="118"/>
      <c r="AAC361" s="118"/>
      <c r="AAD361" s="118"/>
      <c r="AAE361" s="118"/>
      <c r="AAF361" s="118"/>
      <c r="AAG361" s="118"/>
      <c r="AAH361" s="118"/>
      <c r="AAI361" s="118"/>
      <c r="AAJ361" s="118"/>
      <c r="AAK361" s="118"/>
      <c r="AAL361" s="118"/>
      <c r="AAM361" s="118"/>
      <c r="AAN361" s="118"/>
      <c r="AAO361" s="118"/>
      <c r="AAP361" s="118"/>
      <c r="AAQ361" s="118"/>
      <c r="AAR361" s="118"/>
      <c r="AAS361" s="118"/>
      <c r="AAT361" s="118"/>
      <c r="AAU361" s="118"/>
      <c r="AAV361" s="118"/>
      <c r="AAW361" s="118"/>
      <c r="AAX361" s="118"/>
      <c r="AAY361" s="118"/>
      <c r="AAZ361" s="118"/>
      <c r="ABA361" s="118"/>
      <c r="ABB361" s="118"/>
      <c r="ABC361" s="118"/>
      <c r="ABD361" s="118"/>
      <c r="ABE361" s="118"/>
      <c r="ABF361" s="118"/>
      <c r="ABG361" s="118"/>
      <c r="ABH361" s="118"/>
      <c r="ABI361" s="118"/>
      <c r="ABJ361" s="118"/>
      <c r="ABK361" s="118"/>
      <c r="ABL361" s="118"/>
      <c r="ABM361" s="118"/>
      <c r="ABN361" s="118"/>
      <c r="ABO361" s="118"/>
      <c r="ABP361" s="118"/>
      <c r="ABQ361" s="118"/>
      <c r="ABR361" s="118"/>
      <c r="ABS361" s="118"/>
      <c r="ABT361" s="118"/>
      <c r="ABU361" s="118"/>
      <c r="ABV361" s="118"/>
      <c r="ABW361" s="118"/>
      <c r="ABX361" s="118"/>
      <c r="ABY361" s="118"/>
      <c r="ABZ361" s="118"/>
      <c r="ACA361" s="118"/>
      <c r="ACB361" s="118"/>
      <c r="ACC361" s="118"/>
      <c r="ACD361" s="118"/>
      <c r="ACE361" s="118"/>
      <c r="ACF361" s="118"/>
      <c r="ACG361" s="118"/>
      <c r="ACH361" s="118"/>
      <c r="ACI361" s="118"/>
      <c r="ACJ361" s="118"/>
      <c r="ACK361" s="118"/>
      <c r="ACL361" s="118"/>
      <c r="ACM361" s="118"/>
      <c r="ACN361" s="118"/>
      <c r="ACO361" s="118"/>
      <c r="ACP361" s="118"/>
      <c r="ACQ361" s="118"/>
      <c r="ACR361" s="118"/>
      <c r="ACS361" s="118"/>
      <c r="ACT361" s="118"/>
      <c r="ACU361" s="118"/>
      <c r="ACV361" s="118"/>
      <c r="ACW361" s="118"/>
      <c r="ACX361" s="118"/>
      <c r="ACY361" s="118"/>
      <c r="ACZ361" s="118"/>
      <c r="ADA361" s="118"/>
      <c r="ADB361" s="118"/>
      <c r="ADC361" s="118"/>
      <c r="ADD361" s="118"/>
      <c r="ADE361" s="118"/>
      <c r="ADF361" s="118"/>
      <c r="ADG361" s="118"/>
      <c r="ADH361" s="118"/>
      <c r="ADI361" s="118"/>
      <c r="ADJ361" s="118"/>
      <c r="ADK361" s="118"/>
      <c r="ADL361" s="118"/>
      <c r="ADM361" s="118"/>
      <c r="ADN361" s="118"/>
      <c r="ADO361" s="118"/>
      <c r="ADP361" s="118"/>
      <c r="ADQ361" s="118"/>
      <c r="ADR361" s="118"/>
      <c r="ADS361" s="118"/>
      <c r="ADT361" s="118"/>
      <c r="ADU361" s="118"/>
      <c r="ADV361" s="118"/>
      <c r="ADW361" s="118"/>
      <c r="ADX361" s="118"/>
      <c r="ADY361" s="118"/>
      <c r="ADZ361" s="118"/>
      <c r="AEA361" s="118"/>
      <c r="AEB361" s="118"/>
      <c r="AEC361" s="118"/>
      <c r="AED361" s="118"/>
      <c r="AEE361" s="118"/>
      <c r="AEF361" s="118"/>
      <c r="AEG361" s="118"/>
      <c r="AEH361" s="118"/>
      <c r="AEI361" s="118"/>
      <c r="AEJ361" s="118"/>
      <c r="AEK361" s="118"/>
      <c r="AEL361" s="118"/>
      <c r="AEM361" s="118"/>
      <c r="AEN361" s="118"/>
      <c r="AEO361" s="118"/>
      <c r="AEP361" s="118"/>
      <c r="AEQ361" s="118"/>
      <c r="AER361" s="118"/>
      <c r="AES361" s="118"/>
      <c r="AET361" s="118"/>
      <c r="AEU361" s="118"/>
      <c r="AEV361" s="118"/>
      <c r="AEW361" s="118"/>
      <c r="AEX361" s="118"/>
      <c r="AEY361" s="118"/>
      <c r="AEZ361" s="118"/>
      <c r="AFA361" s="118"/>
      <c r="AFB361" s="118"/>
      <c r="AFC361" s="118"/>
      <c r="AFD361" s="118"/>
      <c r="AFE361" s="118"/>
      <c r="AFF361" s="118"/>
      <c r="AFG361" s="118"/>
      <c r="AFH361" s="118"/>
      <c r="AFI361" s="118"/>
      <c r="AFJ361" s="118"/>
      <c r="AFK361" s="118"/>
      <c r="AFL361" s="118"/>
      <c r="AFM361" s="118"/>
      <c r="AFN361" s="118"/>
      <c r="AFO361" s="118"/>
      <c r="AFP361" s="118"/>
      <c r="AFQ361" s="118"/>
      <c r="AFR361" s="118"/>
      <c r="AFS361" s="118"/>
      <c r="AFT361" s="118"/>
      <c r="AFU361" s="118"/>
      <c r="AFV361" s="118"/>
      <c r="AFW361" s="118"/>
      <c r="AFX361" s="118"/>
      <c r="AFY361" s="118"/>
      <c r="AFZ361" s="118"/>
      <c r="AGA361" s="118"/>
      <c r="AGB361" s="118"/>
      <c r="AGC361" s="118"/>
      <c r="AGD361" s="118"/>
      <c r="AGE361" s="118"/>
      <c r="AGF361" s="118"/>
      <c r="AGG361" s="118"/>
      <c r="AGH361" s="118"/>
      <c r="AGI361" s="118"/>
      <c r="AGJ361" s="118"/>
      <c r="AGK361" s="118"/>
      <c r="AGL361" s="118"/>
      <c r="AGM361" s="118"/>
      <c r="AGN361" s="118"/>
      <c r="AGO361" s="118"/>
      <c r="AGP361" s="118"/>
      <c r="AGQ361" s="118"/>
      <c r="AGR361" s="118"/>
      <c r="AGS361" s="118"/>
      <c r="AGT361" s="118"/>
      <c r="AGU361" s="118"/>
      <c r="AGV361" s="118"/>
      <c r="AGW361" s="118"/>
      <c r="AGX361" s="118"/>
      <c r="AGY361" s="118"/>
      <c r="AGZ361" s="118"/>
      <c r="AHA361" s="118"/>
      <c r="AHB361" s="118"/>
      <c r="AHC361" s="118"/>
      <c r="AHD361" s="118"/>
      <c r="AHE361" s="118"/>
      <c r="AHF361" s="118"/>
      <c r="AHG361" s="118"/>
      <c r="AHH361" s="118"/>
      <c r="AHI361" s="118"/>
      <c r="AHJ361" s="118"/>
      <c r="AHK361" s="118"/>
      <c r="AHL361" s="118"/>
      <c r="AHM361" s="118"/>
      <c r="AHN361" s="118"/>
      <c r="AHO361" s="118"/>
      <c r="AHP361" s="118"/>
      <c r="AHQ361" s="118"/>
      <c r="AHR361" s="118"/>
      <c r="AHS361" s="118"/>
      <c r="AHT361" s="118"/>
      <c r="AHU361" s="118"/>
      <c r="AHV361" s="118"/>
      <c r="AHW361" s="118"/>
      <c r="AHX361" s="118"/>
      <c r="AHY361" s="118"/>
      <c r="AHZ361" s="118"/>
      <c r="AIA361" s="118"/>
      <c r="AIB361" s="118"/>
      <c r="AIC361" s="118"/>
      <c r="AID361" s="118"/>
      <c r="AIE361" s="118"/>
      <c r="AIF361" s="118"/>
      <c r="AIG361" s="118"/>
      <c r="AIH361" s="118"/>
      <c r="AII361" s="118"/>
      <c r="AIJ361" s="118"/>
      <c r="AIK361" s="118"/>
      <c r="AIL361" s="118"/>
      <c r="AIM361" s="118"/>
      <c r="AIN361" s="118"/>
      <c r="AIO361" s="118"/>
      <c r="AIP361" s="118"/>
      <c r="AIQ361" s="118"/>
      <c r="AIR361" s="118"/>
      <c r="AIS361" s="118"/>
      <c r="AIT361" s="118"/>
      <c r="AIU361" s="118"/>
      <c r="AIV361" s="118"/>
      <c r="AIW361" s="118"/>
      <c r="AIX361" s="118"/>
      <c r="AIY361" s="118"/>
      <c r="AIZ361" s="118"/>
      <c r="AJA361" s="118"/>
      <c r="AJB361" s="118"/>
      <c r="AJC361" s="118"/>
      <c r="AJD361" s="118"/>
      <c r="AJE361" s="118"/>
      <c r="AJF361" s="118"/>
      <c r="AJG361" s="118"/>
      <c r="AJH361" s="118"/>
      <c r="AJI361" s="118"/>
      <c r="AJJ361" s="118"/>
      <c r="AJK361" s="118"/>
      <c r="AJL361" s="118"/>
      <c r="AJM361" s="118"/>
      <c r="AJN361" s="118"/>
      <c r="AJO361" s="118"/>
      <c r="AJP361" s="118"/>
      <c r="AJQ361" s="118"/>
      <c r="AJR361" s="118"/>
      <c r="AJS361" s="118"/>
      <c r="AJT361" s="118"/>
      <c r="AJU361" s="118"/>
      <c r="AJV361" s="118"/>
      <c r="AJW361" s="118"/>
      <c r="AJX361" s="118"/>
      <c r="AJY361" s="118"/>
      <c r="AJZ361" s="118"/>
      <c r="AKA361" s="118"/>
      <c r="AKB361" s="118"/>
      <c r="AKC361" s="118"/>
      <c r="AKD361" s="118"/>
      <c r="AKE361" s="118"/>
      <c r="AKF361" s="118"/>
      <c r="AKG361" s="118"/>
      <c r="AKH361" s="118"/>
      <c r="AKI361" s="118"/>
      <c r="AKJ361" s="118"/>
      <c r="AKK361" s="118"/>
      <c r="AKL361" s="118"/>
      <c r="AKM361" s="118"/>
      <c r="AKN361" s="118"/>
      <c r="AKO361" s="118"/>
      <c r="AKP361" s="118"/>
      <c r="AKQ361" s="118"/>
      <c r="AKR361" s="118"/>
      <c r="AKS361" s="118"/>
      <c r="AKT361" s="118"/>
      <c r="AKU361" s="118"/>
      <c r="AKV361" s="118"/>
      <c r="AKW361" s="118"/>
      <c r="AKX361" s="118"/>
      <c r="AKY361" s="118"/>
      <c r="AKZ361" s="118"/>
      <c r="ALA361" s="118"/>
      <c r="ALB361" s="118"/>
      <c r="ALC361" s="118"/>
      <c r="ALD361" s="118"/>
      <c r="ALE361" s="118"/>
      <c r="ALF361" s="118"/>
      <c r="ALG361" s="118"/>
      <c r="ALH361" s="118"/>
      <c r="ALI361" s="118"/>
      <c r="ALJ361" s="118"/>
      <c r="ALK361" s="118"/>
      <c r="ALL361" s="118"/>
      <c r="ALM361" s="118"/>
      <c r="ALN361" s="118"/>
      <c r="ALO361" s="118"/>
      <c r="ALP361" s="118"/>
      <c r="ALQ361" s="118"/>
      <c r="ALR361" s="118"/>
      <c r="ALS361" s="118"/>
      <c r="ALT361" s="118"/>
      <c r="ALU361" s="118"/>
      <c r="ALV361" s="118"/>
      <c r="ALW361" s="118"/>
      <c r="ALX361" s="118"/>
      <c r="ALY361" s="118"/>
      <c r="ALZ361" s="118"/>
      <c r="AMA361" s="118"/>
      <c r="AMB361" s="118"/>
      <c r="AMC361" s="118"/>
      <c r="AMD361" s="118"/>
      <c r="AME361" s="118"/>
      <c r="AMF361" s="118"/>
      <c r="AMG361" s="118"/>
      <c r="AMH361" s="118"/>
    </row>
    <row r="362" spans="1:1023" x14ac:dyDescent="0.25">
      <c r="A362" s="208" t="s">
        <v>1147</v>
      </c>
      <c r="B362" s="163">
        <v>361</v>
      </c>
      <c r="C362" s="224" t="s">
        <v>25018</v>
      </c>
      <c r="D362" s="178" t="s">
        <v>1271</v>
      </c>
      <c r="E362" s="429"/>
      <c r="F362" s="201"/>
      <c r="G362" s="180"/>
      <c r="H362" s="175">
        <v>4</v>
      </c>
      <c r="I362" s="319"/>
      <c r="J362" s="332">
        <v>2</v>
      </c>
      <c r="K362" s="332">
        <v>2</v>
      </c>
      <c r="L362" s="332">
        <v>1</v>
      </c>
      <c r="M362" s="332">
        <v>1</v>
      </c>
      <c r="N362" s="140"/>
      <c r="O362" s="336">
        <v>3</v>
      </c>
      <c r="P362" s="332">
        <v>2</v>
      </c>
      <c r="Q362" s="332">
        <v>2</v>
      </c>
      <c r="R362" s="140"/>
      <c r="S362" s="140"/>
      <c r="T362" s="140"/>
      <c r="U362" s="337"/>
      <c r="V362" s="219">
        <f t="shared" si="207"/>
        <v>100</v>
      </c>
      <c r="W362" s="219">
        <f t="shared" si="185"/>
        <v>100</v>
      </c>
      <c r="X362" s="219">
        <f t="shared" si="212"/>
        <v>20</v>
      </c>
      <c r="Y362" s="219">
        <f t="shared" si="178"/>
        <v>100</v>
      </c>
      <c r="Z362" s="219">
        <f t="shared" si="214"/>
        <v>10</v>
      </c>
      <c r="AA362" s="220">
        <f t="shared" si="182"/>
        <v>1</v>
      </c>
      <c r="AB362" s="220">
        <f t="shared" si="181"/>
        <v>100</v>
      </c>
      <c r="AC362" s="220">
        <f t="shared" si="205"/>
        <v>100</v>
      </c>
      <c r="AD362" s="416">
        <f t="shared" si="213"/>
        <v>1</v>
      </c>
      <c r="AE362" s="475">
        <v>0.1</v>
      </c>
      <c r="AF362" s="221">
        <v>5</v>
      </c>
      <c r="AG362" s="221">
        <v>5</v>
      </c>
      <c r="AH362" s="212">
        <f t="shared" si="210"/>
        <v>100</v>
      </c>
      <c r="AI362" s="212">
        <f t="shared" si="211"/>
        <v>100</v>
      </c>
      <c r="AJ362" s="214"/>
      <c r="AK362" s="412"/>
      <c r="AL362" s="412"/>
      <c r="AM362" s="214"/>
      <c r="AN362" s="118"/>
      <c r="AO362" s="118"/>
      <c r="AP362" s="185" t="s">
        <v>1272</v>
      </c>
      <c r="AQ362" s="167" t="s">
        <v>1264</v>
      </c>
      <c r="AR362" s="118"/>
      <c r="AS362" s="118"/>
      <c r="AT362" s="118"/>
      <c r="AU362" s="412"/>
      <c r="AV362" s="412"/>
      <c r="AW362" s="412"/>
      <c r="AX362" s="412"/>
      <c r="AY362" s="412"/>
      <c r="AZ362" s="412"/>
      <c r="BA362" s="412"/>
      <c r="BB362" s="412"/>
      <c r="BC362" s="412"/>
      <c r="BD362" s="412"/>
      <c r="BE362" s="412"/>
      <c r="BF362" s="412"/>
      <c r="BG362" s="412"/>
      <c r="BH362" s="412"/>
      <c r="BI362" s="412"/>
      <c r="BJ362" s="412"/>
      <c r="BK362" s="412"/>
      <c r="BL362" s="412"/>
      <c r="BM362" s="412"/>
      <c r="BN362" s="412"/>
      <c r="BO362" s="412"/>
      <c r="BP362" s="412"/>
      <c r="BQ362" s="412"/>
      <c r="BR362" s="412"/>
      <c r="BS362" s="412"/>
      <c r="BT362" s="412"/>
      <c r="BU362" s="412"/>
      <c r="BV362" s="412"/>
      <c r="BW362" s="412"/>
      <c r="BX362" s="412"/>
      <c r="BY362" s="412"/>
      <c r="BZ362" s="412"/>
      <c r="CA362" s="412"/>
      <c r="CB362" s="412"/>
      <c r="CC362" s="412"/>
      <c r="CD362" s="412"/>
      <c r="CE362" s="412"/>
      <c r="CF362" s="412"/>
      <c r="CG362" s="412"/>
      <c r="CH362" s="412"/>
      <c r="CI362" s="412"/>
      <c r="CJ362" s="412"/>
      <c r="CK362" s="412"/>
      <c r="CL362" s="412"/>
      <c r="CM362" s="412"/>
      <c r="CN362" s="412"/>
      <c r="CO362" s="412"/>
      <c r="CP362" s="412"/>
      <c r="CQ362" s="412"/>
      <c r="CR362" s="412"/>
      <c r="CS362" s="412"/>
      <c r="CT362" s="412"/>
      <c r="CU362" s="412"/>
      <c r="CV362" s="412"/>
      <c r="CW362" s="412"/>
      <c r="CX362" s="412"/>
      <c r="CY362" s="412"/>
      <c r="CZ362" s="412"/>
      <c r="DA362" s="412"/>
      <c r="DB362" s="412"/>
      <c r="DC362" s="412"/>
      <c r="DD362" s="412"/>
      <c r="DE362" s="412"/>
      <c r="DF362" s="412"/>
      <c r="DG362" s="412"/>
      <c r="DH362" s="412"/>
      <c r="DI362" s="412"/>
      <c r="DJ362" s="412"/>
      <c r="DK362" s="412"/>
      <c r="DL362" s="412"/>
      <c r="DM362" s="412"/>
      <c r="DN362" s="412"/>
      <c r="DO362" s="412"/>
      <c r="DP362" s="412"/>
      <c r="DQ362" s="412"/>
      <c r="DR362" s="412"/>
      <c r="DS362" s="412"/>
      <c r="DT362" s="412"/>
      <c r="DU362" s="412"/>
      <c r="DV362" s="412"/>
      <c r="DW362" s="412"/>
      <c r="DX362" s="412"/>
      <c r="DY362" s="412"/>
      <c r="DZ362" s="412"/>
      <c r="EA362" s="412"/>
      <c r="EB362" s="412"/>
      <c r="EC362" s="412"/>
      <c r="ED362" s="412"/>
      <c r="EE362" s="412"/>
      <c r="EF362" s="412"/>
      <c r="EG362" s="412"/>
      <c r="EH362" s="412"/>
      <c r="EI362" s="412"/>
      <c r="EJ362" s="412"/>
      <c r="EK362" s="412"/>
      <c r="EL362" s="412"/>
      <c r="EM362" s="412"/>
      <c r="EN362" s="412"/>
      <c r="EO362" s="412"/>
      <c r="EP362" s="412"/>
      <c r="EQ362" s="412"/>
      <c r="ER362" s="412"/>
      <c r="ES362" s="412"/>
      <c r="ET362" s="412"/>
      <c r="EU362" s="412"/>
      <c r="EV362" s="412"/>
      <c r="EW362" s="412"/>
      <c r="EX362" s="412"/>
      <c r="EY362" s="412"/>
      <c r="EZ362" s="412"/>
      <c r="FA362" s="412"/>
      <c r="FB362" s="412"/>
      <c r="FC362" s="412"/>
      <c r="FD362" s="412"/>
      <c r="FE362" s="412"/>
      <c r="FF362" s="412"/>
      <c r="FG362" s="412"/>
      <c r="FH362" s="412"/>
      <c r="FI362" s="412"/>
      <c r="FJ362" s="412"/>
      <c r="FK362" s="412"/>
      <c r="FL362" s="412"/>
      <c r="FM362" s="412"/>
      <c r="FN362" s="412"/>
      <c r="FO362" s="412"/>
      <c r="FP362" s="412"/>
      <c r="FQ362" s="412"/>
      <c r="FR362" s="412"/>
      <c r="FS362" s="412"/>
      <c r="FT362" s="412"/>
      <c r="FU362" s="412"/>
      <c r="FV362" s="412"/>
      <c r="FW362" s="412"/>
      <c r="FX362" s="412"/>
      <c r="FY362" s="412"/>
      <c r="FZ362" s="412"/>
      <c r="GA362" s="412"/>
      <c r="GB362" s="412"/>
      <c r="GC362" s="412"/>
      <c r="GD362" s="412"/>
      <c r="GE362" s="412"/>
      <c r="GF362" s="412"/>
      <c r="GG362" s="412"/>
      <c r="GH362" s="412"/>
      <c r="GI362" s="412"/>
      <c r="GJ362" s="412"/>
      <c r="GK362" s="412"/>
      <c r="GL362" s="412"/>
      <c r="GM362" s="412"/>
      <c r="GN362" s="412"/>
      <c r="GO362" s="412"/>
      <c r="GP362" s="412"/>
      <c r="GQ362" s="412"/>
      <c r="GR362" s="412"/>
      <c r="GS362" s="412"/>
      <c r="GT362" s="412"/>
      <c r="GU362" s="412"/>
      <c r="GV362" s="412"/>
      <c r="GW362" s="412"/>
      <c r="GX362" s="412"/>
      <c r="GY362" s="412"/>
      <c r="GZ362" s="412"/>
      <c r="HA362" s="412"/>
      <c r="HB362" s="412"/>
      <c r="HC362" s="412"/>
      <c r="HD362" s="412"/>
      <c r="HE362" s="412"/>
      <c r="HF362" s="412"/>
      <c r="HG362" s="412"/>
      <c r="HH362" s="412"/>
      <c r="HI362" s="412"/>
      <c r="HJ362" s="412"/>
      <c r="HK362" s="412"/>
      <c r="HL362" s="412"/>
      <c r="HM362" s="412"/>
      <c r="HN362" s="412"/>
      <c r="HO362" s="412"/>
      <c r="HP362" s="412"/>
      <c r="HQ362" s="412"/>
      <c r="HR362" s="412"/>
      <c r="HS362" s="412"/>
      <c r="HT362" s="412"/>
      <c r="HU362" s="412"/>
      <c r="HV362" s="412"/>
      <c r="HW362" s="412"/>
      <c r="HX362" s="412"/>
      <c r="HY362" s="412"/>
      <c r="HZ362" s="412"/>
      <c r="IA362" s="412"/>
      <c r="IB362" s="412"/>
      <c r="IC362" s="412"/>
      <c r="ID362" s="412"/>
      <c r="IE362" s="412"/>
      <c r="IF362" s="412"/>
      <c r="IG362" s="412"/>
      <c r="IH362" s="412"/>
      <c r="II362" s="412"/>
      <c r="IJ362" s="412"/>
      <c r="IK362" s="412"/>
      <c r="IL362" s="412"/>
      <c r="IM362" s="412"/>
      <c r="IN362" s="412"/>
      <c r="IO362" s="412"/>
      <c r="IP362" s="412"/>
      <c r="IQ362" s="412"/>
      <c r="IR362" s="412"/>
      <c r="IS362" s="412"/>
      <c r="IT362" s="412"/>
      <c r="IU362" s="412"/>
      <c r="IV362" s="412"/>
      <c r="IW362" s="412"/>
      <c r="IX362" s="412"/>
      <c r="IY362" s="412"/>
      <c r="IZ362" s="412"/>
      <c r="JA362" s="412"/>
      <c r="JB362" s="412"/>
      <c r="JC362" s="412"/>
      <c r="JD362" s="412"/>
      <c r="JE362" s="412"/>
      <c r="JF362" s="412"/>
      <c r="JG362" s="412"/>
      <c r="JH362" s="412"/>
      <c r="JI362" s="412"/>
      <c r="JJ362" s="412"/>
      <c r="JK362" s="412"/>
      <c r="JL362" s="412"/>
      <c r="JM362" s="412"/>
      <c r="JN362" s="412"/>
      <c r="JO362" s="412"/>
      <c r="JP362" s="412"/>
      <c r="JQ362" s="412"/>
      <c r="JR362" s="412"/>
      <c r="JS362" s="412"/>
      <c r="JT362" s="412"/>
      <c r="JU362" s="412"/>
      <c r="JV362" s="412"/>
      <c r="JW362" s="412"/>
      <c r="JX362" s="412"/>
      <c r="JY362" s="412"/>
      <c r="JZ362" s="412"/>
      <c r="KA362" s="412"/>
      <c r="KB362" s="412"/>
      <c r="KC362" s="412"/>
      <c r="KD362" s="412"/>
      <c r="KE362" s="412"/>
      <c r="KF362" s="412"/>
      <c r="KG362" s="412"/>
      <c r="KH362" s="412"/>
      <c r="KI362" s="412"/>
      <c r="KJ362" s="412"/>
      <c r="KK362" s="412"/>
      <c r="KL362" s="412"/>
      <c r="KM362" s="412"/>
      <c r="KN362" s="412"/>
      <c r="KO362" s="412"/>
      <c r="KP362" s="412"/>
      <c r="KQ362" s="412"/>
      <c r="KR362" s="412"/>
      <c r="KS362" s="412"/>
      <c r="KT362" s="412"/>
      <c r="KU362" s="412"/>
      <c r="KV362" s="412"/>
      <c r="KW362" s="412"/>
      <c r="KX362" s="412"/>
      <c r="KY362" s="412"/>
      <c r="KZ362" s="412"/>
      <c r="LA362" s="412"/>
      <c r="LB362" s="412"/>
      <c r="LC362" s="412"/>
      <c r="LD362" s="412"/>
      <c r="LE362" s="412"/>
      <c r="LF362" s="412"/>
      <c r="LG362" s="412"/>
      <c r="LH362" s="412"/>
      <c r="LI362" s="412"/>
      <c r="LJ362" s="412"/>
      <c r="LK362" s="412"/>
      <c r="LL362" s="412"/>
      <c r="LM362" s="412"/>
      <c r="LN362" s="412"/>
      <c r="LO362" s="412"/>
      <c r="LP362" s="412"/>
      <c r="LQ362" s="412"/>
      <c r="LR362" s="412"/>
      <c r="LS362" s="412"/>
      <c r="LT362" s="412"/>
      <c r="LU362" s="412"/>
      <c r="LV362" s="412"/>
      <c r="LW362" s="412"/>
      <c r="LX362" s="412"/>
      <c r="LY362" s="412"/>
      <c r="LZ362" s="412"/>
      <c r="MA362" s="412"/>
      <c r="MB362" s="412"/>
      <c r="MC362" s="412"/>
      <c r="MD362" s="412"/>
      <c r="ME362" s="412"/>
      <c r="MF362" s="412"/>
      <c r="MG362" s="412"/>
      <c r="MH362" s="412"/>
      <c r="MI362" s="412"/>
      <c r="MJ362" s="412"/>
      <c r="MK362" s="412"/>
      <c r="ML362" s="412"/>
      <c r="MM362" s="412"/>
      <c r="MN362" s="412"/>
      <c r="MO362" s="412"/>
      <c r="MP362" s="412"/>
      <c r="MQ362" s="412"/>
      <c r="MR362" s="412"/>
      <c r="MS362" s="412"/>
      <c r="MT362" s="412"/>
      <c r="MU362" s="412"/>
      <c r="MV362" s="412"/>
      <c r="MW362" s="412"/>
      <c r="MX362" s="412"/>
      <c r="MY362" s="412"/>
      <c r="MZ362" s="412"/>
      <c r="NA362" s="412"/>
      <c r="NB362" s="412"/>
      <c r="NC362" s="412"/>
      <c r="ND362" s="412"/>
      <c r="NE362" s="412"/>
      <c r="NF362" s="412"/>
      <c r="NG362" s="412"/>
      <c r="NH362" s="412"/>
      <c r="NI362" s="412"/>
      <c r="NJ362" s="412"/>
      <c r="NK362" s="412"/>
      <c r="NL362" s="412"/>
      <c r="NM362" s="412"/>
      <c r="NN362" s="412"/>
      <c r="NO362" s="412"/>
      <c r="NP362" s="412"/>
      <c r="NQ362" s="412"/>
      <c r="NR362" s="412"/>
      <c r="NS362" s="412"/>
      <c r="NT362" s="412"/>
      <c r="NU362" s="412"/>
      <c r="NV362" s="412"/>
      <c r="NW362" s="412"/>
      <c r="NX362" s="412"/>
      <c r="NY362" s="412"/>
      <c r="NZ362" s="412"/>
      <c r="OA362" s="412"/>
      <c r="OB362" s="412"/>
      <c r="OC362" s="412"/>
      <c r="OD362" s="412"/>
      <c r="OE362" s="412"/>
      <c r="OF362" s="412"/>
      <c r="OG362" s="412"/>
      <c r="OH362" s="412"/>
      <c r="OI362" s="412"/>
      <c r="OJ362" s="412"/>
      <c r="OK362" s="412"/>
      <c r="OL362" s="412"/>
      <c r="OM362" s="412"/>
      <c r="ON362" s="412"/>
      <c r="OO362" s="412"/>
      <c r="OP362" s="412"/>
      <c r="OQ362" s="412"/>
      <c r="OR362" s="412"/>
      <c r="OS362" s="412"/>
      <c r="OT362" s="412"/>
      <c r="OU362" s="412"/>
      <c r="OV362" s="412"/>
      <c r="OW362" s="412"/>
      <c r="OX362" s="412"/>
      <c r="OY362" s="412"/>
      <c r="OZ362" s="412"/>
      <c r="PA362" s="412"/>
      <c r="PB362" s="412"/>
      <c r="PC362" s="412"/>
      <c r="PD362" s="412"/>
      <c r="PE362" s="412"/>
      <c r="PF362" s="412"/>
      <c r="PG362" s="412"/>
      <c r="PH362" s="412"/>
      <c r="PI362" s="412"/>
      <c r="PJ362" s="412"/>
      <c r="PK362" s="412"/>
      <c r="PL362" s="412"/>
      <c r="PM362" s="412"/>
      <c r="PN362" s="412"/>
      <c r="PO362" s="412"/>
      <c r="PP362" s="412"/>
      <c r="PQ362" s="412"/>
      <c r="PR362" s="412"/>
      <c r="PS362" s="412"/>
      <c r="PT362" s="412"/>
      <c r="PU362" s="412"/>
      <c r="PV362" s="412"/>
      <c r="PW362" s="412"/>
      <c r="PX362" s="412"/>
      <c r="PY362" s="412"/>
      <c r="PZ362" s="412"/>
      <c r="QA362" s="412"/>
      <c r="QB362" s="412"/>
      <c r="QC362" s="412"/>
      <c r="QD362" s="412"/>
      <c r="QE362" s="412"/>
      <c r="QF362" s="412"/>
      <c r="QG362" s="412"/>
      <c r="QH362" s="412"/>
      <c r="QI362" s="412"/>
      <c r="QJ362" s="412"/>
      <c r="QK362" s="412"/>
      <c r="QL362" s="412"/>
      <c r="QM362" s="412"/>
      <c r="QN362" s="412"/>
      <c r="QO362" s="412"/>
      <c r="QP362" s="412"/>
      <c r="QQ362" s="412"/>
      <c r="QR362" s="412"/>
      <c r="QS362" s="412"/>
      <c r="QT362" s="412"/>
      <c r="QU362" s="412"/>
      <c r="QV362" s="412"/>
      <c r="QW362" s="412"/>
      <c r="QX362" s="412"/>
      <c r="QY362" s="412"/>
      <c r="QZ362" s="412"/>
      <c r="RA362" s="412"/>
      <c r="RB362" s="412"/>
      <c r="RC362" s="412"/>
      <c r="RD362" s="412"/>
      <c r="RE362" s="412"/>
      <c r="RF362" s="412"/>
      <c r="RG362" s="412"/>
      <c r="RH362" s="412"/>
      <c r="RI362" s="412"/>
      <c r="RJ362" s="412"/>
      <c r="RK362" s="412"/>
      <c r="RL362" s="412"/>
      <c r="RM362" s="412"/>
      <c r="RN362" s="412"/>
      <c r="RO362" s="412"/>
      <c r="RP362" s="412"/>
      <c r="RQ362" s="412"/>
      <c r="RR362" s="412"/>
      <c r="RS362" s="412"/>
      <c r="RT362" s="412"/>
      <c r="RU362" s="412"/>
      <c r="RV362" s="412"/>
      <c r="RW362" s="412"/>
      <c r="RX362" s="412"/>
      <c r="RY362" s="412"/>
      <c r="RZ362" s="412"/>
      <c r="SA362" s="412"/>
      <c r="SB362" s="412"/>
      <c r="SC362" s="412"/>
      <c r="SD362" s="412"/>
      <c r="SE362" s="412"/>
      <c r="SF362" s="412"/>
      <c r="SG362" s="412"/>
      <c r="SH362" s="412"/>
      <c r="SI362" s="412"/>
      <c r="SJ362" s="412"/>
      <c r="SK362" s="412"/>
      <c r="SL362" s="412"/>
      <c r="SM362" s="412"/>
      <c r="SN362" s="412"/>
      <c r="SO362" s="412"/>
      <c r="SP362" s="412"/>
      <c r="SQ362" s="412"/>
      <c r="SR362" s="412"/>
      <c r="SS362" s="412"/>
      <c r="ST362" s="412"/>
      <c r="SU362" s="412"/>
      <c r="SV362" s="412"/>
      <c r="SW362" s="412"/>
      <c r="SX362" s="412"/>
      <c r="SY362" s="412"/>
      <c r="SZ362" s="412"/>
      <c r="TA362" s="412"/>
      <c r="TB362" s="412"/>
      <c r="TC362" s="412"/>
      <c r="TD362" s="412"/>
      <c r="TE362" s="412"/>
      <c r="TF362" s="412"/>
      <c r="TG362" s="412"/>
      <c r="TH362" s="412"/>
      <c r="TI362" s="412"/>
      <c r="TJ362" s="412"/>
      <c r="TK362" s="412"/>
      <c r="TL362" s="412"/>
      <c r="TM362" s="412"/>
      <c r="TN362" s="412"/>
      <c r="TO362" s="412"/>
      <c r="TP362" s="412"/>
      <c r="TQ362" s="412"/>
      <c r="TR362" s="412"/>
      <c r="TS362" s="412"/>
      <c r="TT362" s="412"/>
      <c r="TU362" s="412"/>
      <c r="TV362" s="412"/>
      <c r="TW362" s="412"/>
      <c r="TX362" s="412"/>
      <c r="TY362" s="412"/>
      <c r="TZ362" s="412"/>
      <c r="UA362" s="412"/>
      <c r="UB362" s="412"/>
      <c r="UC362" s="412"/>
      <c r="UD362" s="412"/>
      <c r="UE362" s="412"/>
      <c r="UF362" s="412"/>
      <c r="UG362" s="412"/>
      <c r="UH362" s="412"/>
      <c r="UI362" s="412"/>
      <c r="UJ362" s="412"/>
      <c r="UK362" s="412"/>
      <c r="UL362" s="412"/>
      <c r="UM362" s="412"/>
      <c r="UN362" s="412"/>
      <c r="UO362" s="412"/>
      <c r="UP362" s="412"/>
      <c r="UQ362" s="412"/>
      <c r="UR362" s="412"/>
      <c r="US362" s="412"/>
      <c r="UT362" s="412"/>
      <c r="UU362" s="412"/>
      <c r="UV362" s="412"/>
      <c r="UW362" s="412"/>
      <c r="UX362" s="412"/>
      <c r="UY362" s="412"/>
      <c r="UZ362" s="412"/>
      <c r="VA362" s="412"/>
      <c r="VB362" s="412"/>
      <c r="VC362" s="412"/>
      <c r="VD362" s="412"/>
      <c r="VE362" s="412"/>
      <c r="VF362" s="412"/>
      <c r="VG362" s="412"/>
      <c r="VH362" s="412"/>
      <c r="VI362" s="412"/>
      <c r="VJ362" s="412"/>
      <c r="VK362" s="412"/>
      <c r="VL362" s="412"/>
      <c r="VM362" s="412"/>
      <c r="VN362" s="412"/>
      <c r="VO362" s="412"/>
      <c r="VP362" s="412"/>
      <c r="VQ362" s="412"/>
      <c r="VR362" s="412"/>
      <c r="VS362" s="412"/>
      <c r="VT362" s="412"/>
      <c r="VU362" s="412"/>
      <c r="VV362" s="412"/>
      <c r="VW362" s="412"/>
      <c r="VX362" s="412"/>
      <c r="VY362" s="412"/>
      <c r="VZ362" s="412"/>
      <c r="WA362" s="412"/>
      <c r="WB362" s="412"/>
      <c r="WC362" s="412"/>
      <c r="WD362" s="412"/>
      <c r="WE362" s="412"/>
      <c r="WF362" s="412"/>
      <c r="WG362" s="412"/>
      <c r="WH362" s="412"/>
      <c r="WI362" s="412"/>
      <c r="WJ362" s="412"/>
      <c r="WK362" s="412"/>
      <c r="WL362" s="412"/>
      <c r="WM362" s="412"/>
      <c r="WN362" s="412"/>
      <c r="WO362" s="412"/>
      <c r="WP362" s="412"/>
      <c r="WQ362" s="412"/>
      <c r="WR362" s="412"/>
      <c r="WS362" s="412"/>
      <c r="WT362" s="412"/>
      <c r="WU362" s="412"/>
      <c r="WV362" s="412"/>
      <c r="WW362" s="412"/>
      <c r="WX362" s="412"/>
      <c r="WY362" s="412"/>
      <c r="WZ362" s="412"/>
      <c r="XA362" s="412"/>
      <c r="XB362" s="412"/>
      <c r="XC362" s="412"/>
      <c r="XD362" s="412"/>
      <c r="XE362" s="412"/>
      <c r="XF362" s="412"/>
      <c r="XG362" s="412"/>
      <c r="XH362" s="412"/>
      <c r="XI362" s="412"/>
      <c r="XJ362" s="412"/>
      <c r="XK362" s="412"/>
      <c r="XL362" s="412"/>
      <c r="XM362" s="412"/>
      <c r="XN362" s="412"/>
      <c r="XO362" s="412"/>
      <c r="XP362" s="412"/>
      <c r="XQ362" s="412"/>
      <c r="XR362" s="412"/>
      <c r="XS362" s="412"/>
      <c r="XT362" s="412"/>
      <c r="XU362" s="412"/>
      <c r="XV362" s="412"/>
      <c r="XW362" s="412"/>
      <c r="XX362" s="412"/>
      <c r="XY362" s="412"/>
      <c r="XZ362" s="412"/>
      <c r="YA362" s="412"/>
      <c r="YB362" s="412"/>
      <c r="YC362" s="412"/>
      <c r="YD362" s="412"/>
      <c r="YE362" s="412"/>
      <c r="YF362" s="412"/>
      <c r="YG362" s="412"/>
      <c r="YH362" s="412"/>
      <c r="YI362" s="412"/>
      <c r="YJ362" s="412"/>
      <c r="YK362" s="412"/>
      <c r="YL362" s="412"/>
      <c r="YM362" s="412"/>
      <c r="YN362" s="412"/>
      <c r="YO362" s="412"/>
      <c r="YP362" s="412"/>
      <c r="YQ362" s="412"/>
      <c r="YR362" s="412"/>
      <c r="YS362" s="412"/>
      <c r="YT362" s="412"/>
      <c r="YU362" s="412"/>
      <c r="YV362" s="412"/>
      <c r="YW362" s="412"/>
      <c r="YX362" s="412"/>
      <c r="YY362" s="412"/>
      <c r="YZ362" s="412"/>
      <c r="ZA362" s="412"/>
      <c r="ZB362" s="412"/>
      <c r="ZC362" s="412"/>
      <c r="ZD362" s="412"/>
      <c r="ZE362" s="412"/>
      <c r="ZF362" s="412"/>
      <c r="ZG362" s="412"/>
      <c r="ZH362" s="412"/>
      <c r="ZI362" s="412"/>
      <c r="ZJ362" s="412"/>
      <c r="ZK362" s="412"/>
      <c r="ZL362" s="412"/>
      <c r="ZM362" s="412"/>
      <c r="ZN362" s="412"/>
      <c r="ZO362" s="412"/>
      <c r="ZP362" s="412"/>
      <c r="ZQ362" s="412"/>
      <c r="ZR362" s="412"/>
      <c r="ZS362" s="412"/>
      <c r="ZT362" s="412"/>
      <c r="ZU362" s="412"/>
      <c r="ZV362" s="412"/>
      <c r="ZW362" s="412"/>
      <c r="ZX362" s="412"/>
      <c r="ZY362" s="412"/>
      <c r="ZZ362" s="412"/>
      <c r="AAA362" s="412"/>
      <c r="AAB362" s="412"/>
      <c r="AAC362" s="412"/>
      <c r="AAD362" s="412"/>
      <c r="AAE362" s="412"/>
      <c r="AAF362" s="412"/>
      <c r="AAG362" s="412"/>
      <c r="AAH362" s="412"/>
      <c r="AAI362" s="412"/>
      <c r="AAJ362" s="412"/>
      <c r="AAK362" s="412"/>
      <c r="AAL362" s="412"/>
      <c r="AAM362" s="412"/>
      <c r="AAN362" s="412"/>
      <c r="AAO362" s="412"/>
      <c r="AAP362" s="412"/>
      <c r="AAQ362" s="412"/>
      <c r="AAR362" s="412"/>
      <c r="AAS362" s="412"/>
      <c r="AAT362" s="412"/>
      <c r="AAU362" s="412"/>
      <c r="AAV362" s="412"/>
      <c r="AAW362" s="412"/>
      <c r="AAX362" s="412"/>
      <c r="AAY362" s="412"/>
      <c r="AAZ362" s="412"/>
      <c r="ABA362" s="412"/>
      <c r="ABB362" s="412"/>
      <c r="ABC362" s="412"/>
      <c r="ABD362" s="412"/>
      <c r="ABE362" s="412"/>
      <c r="ABF362" s="412"/>
      <c r="ABG362" s="412"/>
      <c r="ABH362" s="412"/>
      <c r="ABI362" s="412"/>
      <c r="ABJ362" s="412"/>
      <c r="ABK362" s="412"/>
      <c r="ABL362" s="412"/>
      <c r="ABM362" s="412"/>
      <c r="ABN362" s="412"/>
      <c r="ABO362" s="412"/>
      <c r="ABP362" s="412"/>
      <c r="ABQ362" s="412"/>
      <c r="ABR362" s="412"/>
      <c r="ABS362" s="412"/>
      <c r="ABT362" s="412"/>
      <c r="ABU362" s="412"/>
      <c r="ABV362" s="412"/>
      <c r="ABW362" s="412"/>
      <c r="ABX362" s="412"/>
      <c r="ABY362" s="412"/>
      <c r="ABZ362" s="412"/>
      <c r="ACA362" s="412"/>
      <c r="ACB362" s="412"/>
      <c r="ACC362" s="412"/>
      <c r="ACD362" s="412"/>
      <c r="ACE362" s="412"/>
      <c r="ACF362" s="412"/>
      <c r="ACG362" s="412"/>
      <c r="ACH362" s="412"/>
      <c r="ACI362" s="412"/>
      <c r="ACJ362" s="412"/>
      <c r="ACK362" s="412"/>
      <c r="ACL362" s="412"/>
      <c r="ACM362" s="412"/>
      <c r="ACN362" s="412"/>
      <c r="ACO362" s="412"/>
      <c r="ACP362" s="412"/>
      <c r="ACQ362" s="412"/>
      <c r="ACR362" s="412"/>
      <c r="ACS362" s="412"/>
      <c r="ACT362" s="412"/>
      <c r="ACU362" s="412"/>
      <c r="ACV362" s="412"/>
      <c r="ACW362" s="412"/>
      <c r="ACX362" s="412"/>
      <c r="ACY362" s="412"/>
      <c r="ACZ362" s="412"/>
      <c r="ADA362" s="412"/>
      <c r="ADB362" s="412"/>
      <c r="ADC362" s="412"/>
      <c r="ADD362" s="412"/>
      <c r="ADE362" s="412"/>
      <c r="ADF362" s="412"/>
      <c r="ADG362" s="412"/>
      <c r="ADH362" s="412"/>
      <c r="ADI362" s="412"/>
      <c r="ADJ362" s="412"/>
      <c r="ADK362" s="412"/>
      <c r="ADL362" s="412"/>
      <c r="ADM362" s="412"/>
      <c r="ADN362" s="412"/>
      <c r="ADO362" s="412"/>
      <c r="ADP362" s="412"/>
      <c r="ADQ362" s="412"/>
      <c r="ADR362" s="412"/>
      <c r="ADS362" s="412"/>
      <c r="ADT362" s="412"/>
      <c r="ADU362" s="412"/>
      <c r="ADV362" s="412"/>
      <c r="ADW362" s="412"/>
      <c r="ADX362" s="412"/>
      <c r="ADY362" s="412"/>
      <c r="ADZ362" s="412"/>
      <c r="AEA362" s="412"/>
      <c r="AEB362" s="412"/>
      <c r="AEC362" s="412"/>
      <c r="AED362" s="412"/>
      <c r="AEE362" s="412"/>
      <c r="AEF362" s="412"/>
      <c r="AEG362" s="412"/>
      <c r="AEH362" s="412"/>
      <c r="AEI362" s="412"/>
      <c r="AEJ362" s="412"/>
      <c r="AEK362" s="412"/>
      <c r="AEL362" s="412"/>
      <c r="AEM362" s="412"/>
      <c r="AEN362" s="412"/>
      <c r="AEO362" s="412"/>
      <c r="AEP362" s="412"/>
      <c r="AEQ362" s="412"/>
      <c r="AER362" s="412"/>
      <c r="AES362" s="412"/>
      <c r="AET362" s="412"/>
      <c r="AEU362" s="412"/>
      <c r="AEV362" s="412"/>
      <c r="AEW362" s="412"/>
      <c r="AEX362" s="412"/>
      <c r="AEY362" s="412"/>
      <c r="AEZ362" s="412"/>
      <c r="AFA362" s="412"/>
      <c r="AFB362" s="412"/>
      <c r="AFC362" s="412"/>
      <c r="AFD362" s="412"/>
      <c r="AFE362" s="412"/>
      <c r="AFF362" s="412"/>
      <c r="AFG362" s="412"/>
      <c r="AFH362" s="412"/>
      <c r="AFI362" s="412"/>
      <c r="AFJ362" s="412"/>
      <c r="AFK362" s="412"/>
      <c r="AFL362" s="412"/>
      <c r="AFM362" s="412"/>
      <c r="AFN362" s="412"/>
      <c r="AFO362" s="412"/>
      <c r="AFP362" s="412"/>
      <c r="AFQ362" s="412"/>
      <c r="AFR362" s="412"/>
      <c r="AFS362" s="412"/>
      <c r="AFT362" s="412"/>
      <c r="AFU362" s="412"/>
      <c r="AFV362" s="412"/>
      <c r="AFW362" s="412"/>
      <c r="AFX362" s="412"/>
      <c r="AFY362" s="412"/>
      <c r="AFZ362" s="412"/>
      <c r="AGA362" s="412"/>
      <c r="AGB362" s="412"/>
      <c r="AGC362" s="412"/>
      <c r="AGD362" s="412"/>
      <c r="AGE362" s="412"/>
      <c r="AGF362" s="412"/>
      <c r="AGG362" s="412"/>
      <c r="AGH362" s="412"/>
      <c r="AGI362" s="412"/>
      <c r="AGJ362" s="412"/>
      <c r="AGK362" s="412"/>
      <c r="AGL362" s="412"/>
      <c r="AGM362" s="412"/>
      <c r="AGN362" s="412"/>
      <c r="AGO362" s="412"/>
      <c r="AGP362" s="412"/>
      <c r="AGQ362" s="412"/>
      <c r="AGR362" s="412"/>
      <c r="AGS362" s="412"/>
      <c r="AGT362" s="412"/>
      <c r="AGU362" s="412"/>
      <c r="AGV362" s="412"/>
      <c r="AGW362" s="412"/>
      <c r="AGX362" s="412"/>
      <c r="AGY362" s="412"/>
      <c r="AGZ362" s="412"/>
      <c r="AHA362" s="412"/>
      <c r="AHB362" s="412"/>
      <c r="AHC362" s="412"/>
      <c r="AHD362" s="412"/>
      <c r="AHE362" s="412"/>
      <c r="AHF362" s="412"/>
      <c r="AHG362" s="412"/>
      <c r="AHH362" s="412"/>
      <c r="AHI362" s="412"/>
      <c r="AHJ362" s="412"/>
      <c r="AHK362" s="412"/>
      <c r="AHL362" s="412"/>
      <c r="AHM362" s="412"/>
      <c r="AHN362" s="412"/>
      <c r="AHO362" s="412"/>
      <c r="AHP362" s="412"/>
      <c r="AHQ362" s="412"/>
      <c r="AHR362" s="412"/>
      <c r="AHS362" s="412"/>
      <c r="AHT362" s="412"/>
      <c r="AHU362" s="412"/>
      <c r="AHV362" s="412"/>
      <c r="AHW362" s="412"/>
      <c r="AHX362" s="412"/>
      <c r="AHY362" s="412"/>
      <c r="AHZ362" s="412"/>
      <c r="AIA362" s="412"/>
      <c r="AIB362" s="412"/>
      <c r="AIC362" s="412"/>
      <c r="AID362" s="412"/>
      <c r="AIE362" s="412"/>
      <c r="AIF362" s="412"/>
      <c r="AIG362" s="412"/>
      <c r="AIH362" s="412"/>
      <c r="AII362" s="412"/>
      <c r="AIJ362" s="412"/>
      <c r="AIK362" s="412"/>
      <c r="AIL362" s="412"/>
      <c r="AIM362" s="412"/>
      <c r="AIN362" s="412"/>
      <c r="AIO362" s="412"/>
      <c r="AIP362" s="412"/>
      <c r="AIQ362" s="412"/>
      <c r="AIR362" s="412"/>
      <c r="AIS362" s="412"/>
      <c r="AIT362" s="412"/>
      <c r="AIU362" s="412"/>
      <c r="AIV362" s="412"/>
      <c r="AIW362" s="412"/>
      <c r="AIX362" s="412"/>
      <c r="AIY362" s="412"/>
      <c r="AIZ362" s="412"/>
      <c r="AJA362" s="412"/>
      <c r="AJB362" s="412"/>
      <c r="AJC362" s="412"/>
      <c r="AJD362" s="412"/>
      <c r="AJE362" s="412"/>
      <c r="AJF362" s="412"/>
      <c r="AJG362" s="412"/>
      <c r="AJH362" s="412"/>
      <c r="AJI362" s="412"/>
      <c r="AJJ362" s="412"/>
      <c r="AJK362" s="412"/>
      <c r="AJL362" s="412"/>
      <c r="AJM362" s="412"/>
      <c r="AJN362" s="412"/>
      <c r="AJO362" s="412"/>
      <c r="AJP362" s="412"/>
      <c r="AJQ362" s="412"/>
      <c r="AJR362" s="412"/>
      <c r="AJS362" s="412"/>
      <c r="AJT362" s="412"/>
      <c r="AJU362" s="412"/>
      <c r="AJV362" s="412"/>
      <c r="AJW362" s="412"/>
      <c r="AJX362" s="412"/>
      <c r="AJY362" s="412"/>
      <c r="AJZ362" s="412"/>
      <c r="AKA362" s="412"/>
      <c r="AKB362" s="412"/>
      <c r="AKC362" s="412"/>
      <c r="AKD362" s="412"/>
      <c r="AKE362" s="412"/>
      <c r="AKF362" s="412"/>
      <c r="AKG362" s="412"/>
      <c r="AKH362" s="412"/>
      <c r="AKI362" s="412"/>
      <c r="AKJ362" s="412"/>
      <c r="AKK362" s="412"/>
      <c r="AKL362" s="412"/>
      <c r="AKM362" s="412"/>
      <c r="AKN362" s="412"/>
      <c r="AKO362" s="412"/>
      <c r="AKP362" s="412"/>
      <c r="AKQ362" s="412"/>
      <c r="AKR362" s="412"/>
      <c r="AKS362" s="412"/>
      <c r="AKT362" s="412"/>
      <c r="AKU362" s="412"/>
      <c r="AKV362" s="412"/>
      <c r="AKW362" s="412"/>
      <c r="AKX362" s="412"/>
      <c r="AKY362" s="412"/>
      <c r="AKZ362" s="412"/>
      <c r="ALA362" s="412"/>
      <c r="ALB362" s="412"/>
      <c r="ALC362" s="412"/>
      <c r="ALD362" s="412"/>
      <c r="ALE362" s="412"/>
      <c r="ALF362" s="412"/>
      <c r="ALG362" s="412"/>
      <c r="ALH362" s="412"/>
      <c r="ALI362" s="412"/>
      <c r="ALJ362" s="412"/>
      <c r="ALK362" s="412"/>
      <c r="ALL362" s="412"/>
      <c r="ALM362" s="412"/>
      <c r="ALN362" s="412"/>
      <c r="ALO362" s="412"/>
      <c r="ALP362" s="412"/>
      <c r="ALQ362" s="412"/>
      <c r="ALR362" s="412"/>
      <c r="ALS362" s="412"/>
      <c r="ALT362" s="412"/>
      <c r="ALU362" s="412"/>
      <c r="ALV362" s="412"/>
      <c r="ALW362" s="412"/>
      <c r="ALX362" s="412"/>
      <c r="ALY362" s="412"/>
      <c r="ALZ362" s="412"/>
      <c r="AMA362" s="412"/>
      <c r="AMB362" s="412"/>
      <c r="AMC362" s="412"/>
      <c r="AMD362" s="412"/>
      <c r="AME362" s="412"/>
      <c r="AMF362" s="412"/>
      <c r="AMG362" s="412"/>
      <c r="AMH362" s="412"/>
    </row>
    <row r="363" spans="1:1023" x14ac:dyDescent="0.25">
      <c r="A363" s="224" t="s">
        <v>1273</v>
      </c>
      <c r="B363" s="163">
        <v>362</v>
      </c>
      <c r="C363" s="224" t="s">
        <v>1274</v>
      </c>
      <c r="D363" s="180" t="s">
        <v>1275</v>
      </c>
      <c r="E363" s="429"/>
      <c r="F363" s="201"/>
      <c r="G363" s="180"/>
      <c r="H363" s="175">
        <v>4</v>
      </c>
      <c r="I363" s="319">
        <v>0.05</v>
      </c>
      <c r="J363" s="332">
        <v>2</v>
      </c>
      <c r="K363" s="332">
        <v>2</v>
      </c>
      <c r="L363" s="332">
        <v>1</v>
      </c>
      <c r="M363" s="332">
        <v>1</v>
      </c>
      <c r="N363" s="140"/>
      <c r="O363" s="336">
        <v>3</v>
      </c>
      <c r="P363" s="332">
        <v>2</v>
      </c>
      <c r="Q363" s="332">
        <v>2</v>
      </c>
      <c r="R363" s="140"/>
      <c r="S363" s="140"/>
      <c r="T363" s="140"/>
      <c r="U363" s="337"/>
      <c r="V363" s="219">
        <f t="shared" si="207"/>
        <v>100</v>
      </c>
      <c r="W363" s="219">
        <f t="shared" si="185"/>
        <v>100</v>
      </c>
      <c r="X363" s="219">
        <f t="shared" si="212"/>
        <v>20</v>
      </c>
      <c r="Y363" s="219">
        <f t="shared" si="178"/>
        <v>100</v>
      </c>
      <c r="Z363" s="219">
        <f t="shared" si="214"/>
        <v>10</v>
      </c>
      <c r="AA363" s="220">
        <f t="shared" si="182"/>
        <v>1</v>
      </c>
      <c r="AB363" s="220">
        <f t="shared" si="181"/>
        <v>100</v>
      </c>
      <c r="AC363" s="220">
        <f t="shared" si="205"/>
        <v>100</v>
      </c>
      <c r="AD363" s="416">
        <f t="shared" si="213"/>
        <v>1</v>
      </c>
      <c r="AE363" s="475">
        <v>0.1</v>
      </c>
      <c r="AF363" s="221">
        <v>5</v>
      </c>
      <c r="AG363" s="221">
        <v>5</v>
      </c>
      <c r="AH363" s="212">
        <f t="shared" si="210"/>
        <v>100</v>
      </c>
      <c r="AI363" s="212">
        <f t="shared" si="211"/>
        <v>100</v>
      </c>
      <c r="AJ363" s="231" t="s">
        <v>740</v>
      </c>
      <c r="AK363" s="118"/>
      <c r="AL363" s="118"/>
      <c r="AM363" s="214"/>
      <c r="AN363" s="118"/>
      <c r="AO363" s="118"/>
      <c r="AP363" s="185" t="s">
        <v>1272</v>
      </c>
      <c r="AQ363" s="167" t="s">
        <v>1264</v>
      </c>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8"/>
      <c r="CP363" s="118"/>
      <c r="CQ363" s="118"/>
      <c r="CR363" s="118"/>
      <c r="CS363" s="118"/>
      <c r="CT363" s="118"/>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18"/>
      <c r="DV363" s="118"/>
      <c r="DW363" s="118"/>
      <c r="DX363" s="118"/>
      <c r="DY363" s="118"/>
      <c r="DZ363" s="118"/>
      <c r="EA363" s="118"/>
      <c r="EB363" s="118"/>
      <c r="EC363" s="118"/>
      <c r="ED363" s="118"/>
      <c r="EE363" s="118"/>
      <c r="EF363" s="118"/>
      <c r="EG363" s="118"/>
      <c r="EH363" s="118"/>
      <c r="EI363" s="118"/>
      <c r="EJ363" s="118"/>
      <c r="EK363" s="118"/>
      <c r="EL363" s="118"/>
      <c r="EM363" s="118"/>
      <c r="EN363" s="118"/>
      <c r="EO363" s="118"/>
      <c r="EP363" s="118"/>
      <c r="EQ363" s="118"/>
      <c r="ER363" s="118"/>
      <c r="ES363" s="118"/>
      <c r="ET363" s="118"/>
      <c r="EU363" s="118"/>
      <c r="EV363" s="118"/>
      <c r="EW363" s="118"/>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c r="GJ363" s="118"/>
      <c r="GK363" s="118"/>
      <c r="GL363" s="118"/>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c r="HW363" s="118"/>
      <c r="HX363" s="118"/>
      <c r="HY363" s="118"/>
      <c r="HZ363" s="118"/>
      <c r="IA363" s="118"/>
      <c r="IB363" s="118"/>
      <c r="IC363" s="118"/>
      <c r="ID363" s="118"/>
      <c r="IE363" s="118"/>
      <c r="IF363" s="118"/>
      <c r="IG363" s="118"/>
      <c r="IH363" s="118"/>
      <c r="II363" s="118"/>
      <c r="IJ363" s="118"/>
      <c r="IK363" s="118"/>
      <c r="IL363" s="118"/>
      <c r="IM363" s="118"/>
      <c r="IN363" s="118"/>
      <c r="IO363" s="118"/>
      <c r="IP363" s="118"/>
      <c r="IQ363" s="118"/>
      <c r="IR363" s="118"/>
      <c r="IS363" s="118"/>
      <c r="IT363" s="118"/>
      <c r="IU363" s="118"/>
      <c r="IV363" s="118"/>
      <c r="IW363" s="118"/>
      <c r="IX363" s="118"/>
      <c r="IY363" s="118"/>
      <c r="IZ363" s="118"/>
      <c r="JA363" s="118"/>
      <c r="JB363" s="118"/>
      <c r="JC363" s="118"/>
      <c r="JD363" s="118"/>
      <c r="JE363" s="118"/>
      <c r="JF363" s="118"/>
      <c r="JG363" s="118"/>
      <c r="JH363" s="118"/>
      <c r="JI363" s="118"/>
      <c r="JJ363" s="118"/>
      <c r="JK363" s="118"/>
      <c r="JL363" s="118"/>
      <c r="JM363" s="118"/>
      <c r="JN363" s="118"/>
      <c r="JO363" s="118"/>
      <c r="JP363" s="118"/>
      <c r="JQ363" s="118"/>
      <c r="JR363" s="118"/>
      <c r="JS363" s="118"/>
      <c r="JT363" s="118"/>
      <c r="JU363" s="118"/>
      <c r="JV363" s="118"/>
      <c r="JW363" s="118"/>
      <c r="JX363" s="118"/>
      <c r="JY363" s="118"/>
      <c r="JZ363" s="118"/>
      <c r="KA363" s="118"/>
      <c r="KB363" s="118"/>
      <c r="KC363" s="118"/>
      <c r="KD363" s="118"/>
      <c r="KE363" s="118"/>
      <c r="KF363" s="118"/>
      <c r="KG363" s="118"/>
      <c r="KH363" s="118"/>
      <c r="KI363" s="118"/>
      <c r="KJ363" s="118"/>
      <c r="KK363" s="118"/>
      <c r="KL363" s="118"/>
      <c r="KM363" s="118"/>
      <c r="KN363" s="118"/>
      <c r="KO363" s="118"/>
      <c r="KP363" s="118"/>
      <c r="KQ363" s="118"/>
      <c r="KR363" s="118"/>
      <c r="KS363" s="118"/>
      <c r="KT363" s="118"/>
      <c r="KU363" s="118"/>
      <c r="KV363" s="118"/>
      <c r="KW363" s="118"/>
      <c r="KX363" s="118"/>
      <c r="KY363" s="118"/>
      <c r="KZ363" s="118"/>
      <c r="LA363" s="118"/>
      <c r="LB363" s="118"/>
      <c r="LC363" s="118"/>
      <c r="LD363" s="118"/>
      <c r="LE363" s="118"/>
      <c r="LF363" s="118"/>
      <c r="LG363" s="118"/>
      <c r="LH363" s="118"/>
      <c r="LI363" s="118"/>
      <c r="LJ363" s="118"/>
      <c r="LK363" s="118"/>
      <c r="LL363" s="118"/>
      <c r="LM363" s="118"/>
      <c r="LN363" s="118"/>
      <c r="LO363" s="118"/>
      <c r="LP363" s="118"/>
      <c r="LQ363" s="118"/>
      <c r="LR363" s="118"/>
      <c r="LS363" s="118"/>
      <c r="LT363" s="118"/>
      <c r="LU363" s="118"/>
      <c r="LV363" s="118"/>
      <c r="LW363" s="118"/>
      <c r="LX363" s="118"/>
      <c r="LY363" s="118"/>
      <c r="LZ363" s="118"/>
      <c r="MA363" s="118"/>
      <c r="MB363" s="118"/>
      <c r="MC363" s="118"/>
      <c r="MD363" s="118"/>
      <c r="ME363" s="118"/>
      <c r="MF363" s="118"/>
      <c r="MG363" s="118"/>
      <c r="MH363" s="118"/>
      <c r="MI363" s="118"/>
      <c r="MJ363" s="118"/>
      <c r="MK363" s="118"/>
      <c r="ML363" s="118"/>
      <c r="MM363" s="118"/>
      <c r="MN363" s="118"/>
      <c r="MO363" s="118"/>
      <c r="MP363" s="118"/>
      <c r="MQ363" s="118"/>
      <c r="MR363" s="118"/>
      <c r="MS363" s="118"/>
      <c r="MT363" s="118"/>
      <c r="MU363" s="118"/>
      <c r="MV363" s="118"/>
      <c r="MW363" s="118"/>
      <c r="MX363" s="118"/>
      <c r="MY363" s="118"/>
      <c r="MZ363" s="118"/>
      <c r="NA363" s="118"/>
      <c r="NB363" s="118"/>
      <c r="NC363" s="118"/>
      <c r="ND363" s="118"/>
      <c r="NE363" s="118"/>
      <c r="NF363" s="118"/>
      <c r="NG363" s="118"/>
      <c r="NH363" s="118"/>
      <c r="NI363" s="118"/>
      <c r="NJ363" s="118"/>
      <c r="NK363" s="118"/>
      <c r="NL363" s="118"/>
      <c r="NM363" s="118"/>
      <c r="NN363" s="118"/>
      <c r="NO363" s="118"/>
      <c r="NP363" s="118"/>
      <c r="NQ363" s="118"/>
      <c r="NR363" s="118"/>
      <c r="NS363" s="118"/>
      <c r="NT363" s="118"/>
      <c r="NU363" s="118"/>
      <c r="NV363" s="118"/>
      <c r="NW363" s="118"/>
      <c r="NX363" s="118"/>
      <c r="NY363" s="118"/>
      <c r="NZ363" s="118"/>
      <c r="OA363" s="118"/>
      <c r="OB363" s="118"/>
      <c r="OC363" s="118"/>
      <c r="OD363" s="118"/>
      <c r="OE363" s="118"/>
      <c r="OF363" s="118"/>
      <c r="OG363" s="118"/>
      <c r="OH363" s="118"/>
      <c r="OI363" s="118"/>
      <c r="OJ363" s="118"/>
      <c r="OK363" s="118"/>
      <c r="OL363" s="118"/>
      <c r="OM363" s="118"/>
      <c r="ON363" s="118"/>
      <c r="OO363" s="118"/>
      <c r="OP363" s="118"/>
      <c r="OQ363" s="118"/>
      <c r="OR363" s="118"/>
      <c r="OS363" s="118"/>
      <c r="OT363" s="118"/>
      <c r="OU363" s="118"/>
      <c r="OV363" s="118"/>
      <c r="OW363" s="118"/>
      <c r="OX363" s="118"/>
      <c r="OY363" s="118"/>
      <c r="OZ363" s="118"/>
      <c r="PA363" s="118"/>
      <c r="PB363" s="118"/>
      <c r="PC363" s="118"/>
      <c r="PD363" s="118"/>
      <c r="PE363" s="118"/>
      <c r="PF363" s="118"/>
      <c r="PG363" s="118"/>
      <c r="PH363" s="118"/>
      <c r="PI363" s="118"/>
      <c r="PJ363" s="118"/>
      <c r="PK363" s="118"/>
      <c r="PL363" s="118"/>
      <c r="PM363" s="118"/>
      <c r="PN363" s="118"/>
      <c r="PO363" s="118"/>
      <c r="PP363" s="118"/>
      <c r="PQ363" s="118"/>
      <c r="PR363" s="118"/>
      <c r="PS363" s="118"/>
      <c r="PT363" s="118"/>
      <c r="PU363" s="118"/>
      <c r="PV363" s="118"/>
      <c r="PW363" s="118"/>
      <c r="PX363" s="118"/>
      <c r="PY363" s="118"/>
      <c r="PZ363" s="118"/>
      <c r="QA363" s="118"/>
      <c r="QB363" s="118"/>
      <c r="QC363" s="118"/>
      <c r="QD363" s="118"/>
      <c r="QE363" s="118"/>
      <c r="QF363" s="118"/>
      <c r="QG363" s="118"/>
      <c r="QH363" s="118"/>
      <c r="QI363" s="118"/>
      <c r="QJ363" s="118"/>
      <c r="QK363" s="118"/>
      <c r="QL363" s="118"/>
      <c r="QM363" s="118"/>
      <c r="QN363" s="118"/>
      <c r="QO363" s="118"/>
      <c r="QP363" s="118"/>
      <c r="QQ363" s="118"/>
      <c r="QR363" s="118"/>
      <c r="QS363" s="118"/>
      <c r="QT363" s="118"/>
      <c r="QU363" s="118"/>
      <c r="QV363" s="118"/>
      <c r="QW363" s="118"/>
      <c r="QX363" s="118"/>
      <c r="QY363" s="118"/>
      <c r="QZ363" s="118"/>
      <c r="RA363" s="118"/>
      <c r="RB363" s="118"/>
      <c r="RC363" s="118"/>
      <c r="RD363" s="118"/>
      <c r="RE363" s="118"/>
      <c r="RF363" s="118"/>
      <c r="RG363" s="118"/>
      <c r="RH363" s="118"/>
      <c r="RI363" s="118"/>
      <c r="RJ363" s="118"/>
      <c r="RK363" s="118"/>
      <c r="RL363" s="118"/>
      <c r="RM363" s="118"/>
      <c r="RN363" s="118"/>
      <c r="RO363" s="118"/>
      <c r="RP363" s="118"/>
      <c r="RQ363" s="118"/>
      <c r="RR363" s="118"/>
      <c r="RS363" s="118"/>
      <c r="RT363" s="118"/>
      <c r="RU363" s="118"/>
      <c r="RV363" s="118"/>
      <c r="RW363" s="118"/>
      <c r="RX363" s="118"/>
      <c r="RY363" s="118"/>
      <c r="RZ363" s="118"/>
      <c r="SA363" s="118"/>
      <c r="SB363" s="118"/>
      <c r="SC363" s="118"/>
      <c r="SD363" s="118"/>
      <c r="SE363" s="118"/>
      <c r="SF363" s="118"/>
      <c r="SG363" s="118"/>
      <c r="SH363" s="118"/>
      <c r="SI363" s="118"/>
      <c r="SJ363" s="118"/>
      <c r="SK363" s="118"/>
      <c r="SL363" s="118"/>
      <c r="SM363" s="118"/>
      <c r="SN363" s="118"/>
      <c r="SO363" s="118"/>
      <c r="SP363" s="118"/>
      <c r="SQ363" s="118"/>
      <c r="SR363" s="118"/>
      <c r="SS363" s="118"/>
      <c r="ST363" s="118"/>
      <c r="SU363" s="118"/>
      <c r="SV363" s="118"/>
      <c r="SW363" s="118"/>
      <c r="SX363" s="118"/>
      <c r="SY363" s="118"/>
      <c r="SZ363" s="118"/>
      <c r="TA363" s="118"/>
      <c r="TB363" s="118"/>
      <c r="TC363" s="118"/>
      <c r="TD363" s="118"/>
      <c r="TE363" s="118"/>
      <c r="TF363" s="118"/>
      <c r="TG363" s="118"/>
      <c r="TH363" s="118"/>
      <c r="TI363" s="118"/>
      <c r="TJ363" s="118"/>
      <c r="TK363" s="118"/>
      <c r="TL363" s="118"/>
      <c r="TM363" s="118"/>
      <c r="TN363" s="118"/>
      <c r="TO363" s="118"/>
      <c r="TP363" s="118"/>
      <c r="TQ363" s="118"/>
      <c r="TR363" s="118"/>
      <c r="TS363" s="118"/>
      <c r="TT363" s="118"/>
      <c r="TU363" s="118"/>
      <c r="TV363" s="118"/>
      <c r="TW363" s="118"/>
      <c r="TX363" s="118"/>
      <c r="TY363" s="118"/>
      <c r="TZ363" s="118"/>
      <c r="UA363" s="118"/>
      <c r="UB363" s="118"/>
      <c r="UC363" s="118"/>
      <c r="UD363" s="118"/>
      <c r="UE363" s="118"/>
      <c r="UF363" s="118"/>
      <c r="UG363" s="118"/>
      <c r="UH363" s="118"/>
      <c r="UI363" s="118"/>
      <c r="UJ363" s="118"/>
      <c r="UK363" s="118"/>
      <c r="UL363" s="118"/>
      <c r="UM363" s="118"/>
      <c r="UN363" s="118"/>
      <c r="UO363" s="118"/>
      <c r="UP363" s="118"/>
      <c r="UQ363" s="118"/>
      <c r="UR363" s="118"/>
      <c r="US363" s="118"/>
      <c r="UT363" s="118"/>
      <c r="UU363" s="118"/>
      <c r="UV363" s="118"/>
      <c r="UW363" s="118"/>
      <c r="UX363" s="118"/>
      <c r="UY363" s="118"/>
      <c r="UZ363" s="118"/>
      <c r="VA363" s="118"/>
      <c r="VB363" s="118"/>
      <c r="VC363" s="118"/>
      <c r="VD363" s="118"/>
      <c r="VE363" s="118"/>
      <c r="VF363" s="118"/>
      <c r="VG363" s="118"/>
      <c r="VH363" s="118"/>
      <c r="VI363" s="118"/>
      <c r="VJ363" s="118"/>
      <c r="VK363" s="118"/>
      <c r="VL363" s="118"/>
      <c r="VM363" s="118"/>
      <c r="VN363" s="118"/>
      <c r="VO363" s="118"/>
      <c r="VP363" s="118"/>
      <c r="VQ363" s="118"/>
      <c r="VR363" s="118"/>
      <c r="VS363" s="118"/>
      <c r="VT363" s="118"/>
      <c r="VU363" s="118"/>
      <c r="VV363" s="118"/>
      <c r="VW363" s="118"/>
      <c r="VX363" s="118"/>
      <c r="VY363" s="118"/>
      <c r="VZ363" s="118"/>
      <c r="WA363" s="118"/>
      <c r="WB363" s="118"/>
      <c r="WC363" s="118"/>
      <c r="WD363" s="118"/>
      <c r="WE363" s="118"/>
      <c r="WF363" s="118"/>
      <c r="WG363" s="118"/>
      <c r="WH363" s="118"/>
      <c r="WI363" s="118"/>
      <c r="WJ363" s="118"/>
      <c r="WK363" s="118"/>
      <c r="WL363" s="118"/>
      <c r="WM363" s="118"/>
      <c r="WN363" s="118"/>
      <c r="WO363" s="118"/>
      <c r="WP363" s="118"/>
      <c r="WQ363" s="118"/>
      <c r="WR363" s="118"/>
      <c r="WS363" s="118"/>
      <c r="WT363" s="118"/>
      <c r="WU363" s="118"/>
      <c r="WV363" s="118"/>
      <c r="WW363" s="118"/>
      <c r="WX363" s="118"/>
      <c r="WY363" s="118"/>
      <c r="WZ363" s="118"/>
      <c r="XA363" s="118"/>
      <c r="XB363" s="118"/>
      <c r="XC363" s="118"/>
      <c r="XD363" s="118"/>
      <c r="XE363" s="118"/>
      <c r="XF363" s="118"/>
      <c r="XG363" s="118"/>
      <c r="XH363" s="118"/>
      <c r="XI363" s="118"/>
      <c r="XJ363" s="118"/>
      <c r="XK363" s="118"/>
      <c r="XL363" s="118"/>
      <c r="XM363" s="118"/>
      <c r="XN363" s="118"/>
      <c r="XO363" s="118"/>
      <c r="XP363" s="118"/>
      <c r="XQ363" s="118"/>
      <c r="XR363" s="118"/>
      <c r="XS363" s="118"/>
      <c r="XT363" s="118"/>
      <c r="XU363" s="118"/>
      <c r="XV363" s="118"/>
      <c r="XW363" s="118"/>
      <c r="XX363" s="118"/>
      <c r="XY363" s="118"/>
      <c r="XZ363" s="118"/>
      <c r="YA363" s="118"/>
      <c r="YB363" s="118"/>
      <c r="YC363" s="118"/>
      <c r="YD363" s="118"/>
      <c r="YE363" s="118"/>
      <c r="YF363" s="118"/>
      <c r="YG363" s="118"/>
      <c r="YH363" s="118"/>
      <c r="YI363" s="118"/>
      <c r="YJ363" s="118"/>
      <c r="YK363" s="118"/>
      <c r="YL363" s="118"/>
      <c r="YM363" s="118"/>
      <c r="YN363" s="118"/>
      <c r="YO363" s="118"/>
      <c r="YP363" s="118"/>
      <c r="YQ363" s="118"/>
      <c r="YR363" s="118"/>
      <c r="YS363" s="118"/>
      <c r="YT363" s="118"/>
      <c r="YU363" s="118"/>
      <c r="YV363" s="118"/>
      <c r="YW363" s="118"/>
      <c r="YX363" s="118"/>
      <c r="YY363" s="118"/>
      <c r="YZ363" s="118"/>
      <c r="ZA363" s="118"/>
      <c r="ZB363" s="118"/>
      <c r="ZC363" s="118"/>
      <c r="ZD363" s="118"/>
      <c r="ZE363" s="118"/>
      <c r="ZF363" s="118"/>
      <c r="ZG363" s="118"/>
      <c r="ZH363" s="118"/>
      <c r="ZI363" s="118"/>
      <c r="ZJ363" s="118"/>
      <c r="ZK363" s="118"/>
      <c r="ZL363" s="118"/>
      <c r="ZM363" s="118"/>
      <c r="ZN363" s="118"/>
      <c r="ZO363" s="118"/>
      <c r="ZP363" s="118"/>
      <c r="ZQ363" s="118"/>
      <c r="ZR363" s="118"/>
      <c r="ZS363" s="118"/>
      <c r="ZT363" s="118"/>
      <c r="ZU363" s="118"/>
      <c r="ZV363" s="118"/>
      <c r="ZW363" s="118"/>
      <c r="ZX363" s="118"/>
      <c r="ZY363" s="118"/>
      <c r="ZZ363" s="118"/>
      <c r="AAA363" s="118"/>
      <c r="AAB363" s="118"/>
      <c r="AAC363" s="118"/>
      <c r="AAD363" s="118"/>
      <c r="AAE363" s="118"/>
      <c r="AAF363" s="118"/>
      <c r="AAG363" s="118"/>
      <c r="AAH363" s="118"/>
      <c r="AAI363" s="118"/>
      <c r="AAJ363" s="118"/>
      <c r="AAK363" s="118"/>
      <c r="AAL363" s="118"/>
      <c r="AAM363" s="118"/>
      <c r="AAN363" s="118"/>
      <c r="AAO363" s="118"/>
      <c r="AAP363" s="118"/>
      <c r="AAQ363" s="118"/>
      <c r="AAR363" s="118"/>
      <c r="AAS363" s="118"/>
      <c r="AAT363" s="118"/>
      <c r="AAU363" s="118"/>
      <c r="AAV363" s="118"/>
      <c r="AAW363" s="118"/>
      <c r="AAX363" s="118"/>
      <c r="AAY363" s="118"/>
      <c r="AAZ363" s="118"/>
      <c r="ABA363" s="118"/>
      <c r="ABB363" s="118"/>
      <c r="ABC363" s="118"/>
      <c r="ABD363" s="118"/>
      <c r="ABE363" s="118"/>
      <c r="ABF363" s="118"/>
      <c r="ABG363" s="118"/>
      <c r="ABH363" s="118"/>
      <c r="ABI363" s="118"/>
      <c r="ABJ363" s="118"/>
      <c r="ABK363" s="118"/>
      <c r="ABL363" s="118"/>
      <c r="ABM363" s="118"/>
      <c r="ABN363" s="118"/>
      <c r="ABO363" s="118"/>
      <c r="ABP363" s="118"/>
      <c r="ABQ363" s="118"/>
      <c r="ABR363" s="118"/>
      <c r="ABS363" s="118"/>
      <c r="ABT363" s="118"/>
      <c r="ABU363" s="118"/>
      <c r="ABV363" s="118"/>
      <c r="ABW363" s="118"/>
      <c r="ABX363" s="118"/>
      <c r="ABY363" s="118"/>
      <c r="ABZ363" s="118"/>
      <c r="ACA363" s="118"/>
      <c r="ACB363" s="118"/>
      <c r="ACC363" s="118"/>
      <c r="ACD363" s="118"/>
      <c r="ACE363" s="118"/>
      <c r="ACF363" s="118"/>
      <c r="ACG363" s="118"/>
      <c r="ACH363" s="118"/>
      <c r="ACI363" s="118"/>
      <c r="ACJ363" s="118"/>
      <c r="ACK363" s="118"/>
      <c r="ACL363" s="118"/>
      <c r="ACM363" s="118"/>
      <c r="ACN363" s="118"/>
      <c r="ACO363" s="118"/>
      <c r="ACP363" s="118"/>
      <c r="ACQ363" s="118"/>
      <c r="ACR363" s="118"/>
      <c r="ACS363" s="118"/>
      <c r="ACT363" s="118"/>
      <c r="ACU363" s="118"/>
      <c r="ACV363" s="118"/>
      <c r="ACW363" s="118"/>
      <c r="ACX363" s="118"/>
      <c r="ACY363" s="118"/>
      <c r="ACZ363" s="118"/>
      <c r="ADA363" s="118"/>
      <c r="ADB363" s="118"/>
      <c r="ADC363" s="118"/>
      <c r="ADD363" s="118"/>
      <c r="ADE363" s="118"/>
      <c r="ADF363" s="118"/>
      <c r="ADG363" s="118"/>
      <c r="ADH363" s="118"/>
      <c r="ADI363" s="118"/>
      <c r="ADJ363" s="118"/>
      <c r="ADK363" s="118"/>
      <c r="ADL363" s="118"/>
      <c r="ADM363" s="118"/>
      <c r="ADN363" s="118"/>
      <c r="ADO363" s="118"/>
      <c r="ADP363" s="118"/>
      <c r="ADQ363" s="118"/>
      <c r="ADR363" s="118"/>
      <c r="ADS363" s="118"/>
      <c r="ADT363" s="118"/>
      <c r="ADU363" s="118"/>
      <c r="ADV363" s="118"/>
      <c r="ADW363" s="118"/>
      <c r="ADX363" s="118"/>
      <c r="ADY363" s="118"/>
      <c r="ADZ363" s="118"/>
      <c r="AEA363" s="118"/>
      <c r="AEB363" s="118"/>
      <c r="AEC363" s="118"/>
      <c r="AED363" s="118"/>
      <c r="AEE363" s="118"/>
      <c r="AEF363" s="118"/>
      <c r="AEG363" s="118"/>
      <c r="AEH363" s="118"/>
      <c r="AEI363" s="118"/>
      <c r="AEJ363" s="118"/>
      <c r="AEK363" s="118"/>
      <c r="AEL363" s="118"/>
      <c r="AEM363" s="118"/>
      <c r="AEN363" s="118"/>
      <c r="AEO363" s="118"/>
      <c r="AEP363" s="118"/>
      <c r="AEQ363" s="118"/>
      <c r="AER363" s="118"/>
      <c r="AES363" s="118"/>
      <c r="AET363" s="118"/>
      <c r="AEU363" s="118"/>
      <c r="AEV363" s="118"/>
      <c r="AEW363" s="118"/>
      <c r="AEX363" s="118"/>
      <c r="AEY363" s="118"/>
      <c r="AEZ363" s="118"/>
      <c r="AFA363" s="118"/>
      <c r="AFB363" s="118"/>
      <c r="AFC363" s="118"/>
      <c r="AFD363" s="118"/>
      <c r="AFE363" s="118"/>
      <c r="AFF363" s="118"/>
      <c r="AFG363" s="118"/>
      <c r="AFH363" s="118"/>
      <c r="AFI363" s="118"/>
      <c r="AFJ363" s="118"/>
      <c r="AFK363" s="118"/>
      <c r="AFL363" s="118"/>
      <c r="AFM363" s="118"/>
      <c r="AFN363" s="118"/>
      <c r="AFO363" s="118"/>
      <c r="AFP363" s="118"/>
      <c r="AFQ363" s="118"/>
      <c r="AFR363" s="118"/>
      <c r="AFS363" s="118"/>
      <c r="AFT363" s="118"/>
      <c r="AFU363" s="118"/>
      <c r="AFV363" s="118"/>
      <c r="AFW363" s="118"/>
      <c r="AFX363" s="118"/>
      <c r="AFY363" s="118"/>
      <c r="AFZ363" s="118"/>
      <c r="AGA363" s="118"/>
      <c r="AGB363" s="118"/>
      <c r="AGC363" s="118"/>
      <c r="AGD363" s="118"/>
      <c r="AGE363" s="118"/>
      <c r="AGF363" s="118"/>
      <c r="AGG363" s="118"/>
      <c r="AGH363" s="118"/>
      <c r="AGI363" s="118"/>
      <c r="AGJ363" s="118"/>
      <c r="AGK363" s="118"/>
      <c r="AGL363" s="118"/>
      <c r="AGM363" s="118"/>
      <c r="AGN363" s="118"/>
      <c r="AGO363" s="118"/>
      <c r="AGP363" s="118"/>
      <c r="AGQ363" s="118"/>
      <c r="AGR363" s="118"/>
      <c r="AGS363" s="118"/>
      <c r="AGT363" s="118"/>
      <c r="AGU363" s="118"/>
      <c r="AGV363" s="118"/>
      <c r="AGW363" s="118"/>
      <c r="AGX363" s="118"/>
      <c r="AGY363" s="118"/>
      <c r="AGZ363" s="118"/>
      <c r="AHA363" s="118"/>
      <c r="AHB363" s="118"/>
      <c r="AHC363" s="118"/>
      <c r="AHD363" s="118"/>
      <c r="AHE363" s="118"/>
      <c r="AHF363" s="118"/>
      <c r="AHG363" s="118"/>
      <c r="AHH363" s="118"/>
      <c r="AHI363" s="118"/>
      <c r="AHJ363" s="118"/>
      <c r="AHK363" s="118"/>
      <c r="AHL363" s="118"/>
      <c r="AHM363" s="118"/>
      <c r="AHN363" s="118"/>
      <c r="AHO363" s="118"/>
      <c r="AHP363" s="118"/>
      <c r="AHQ363" s="118"/>
      <c r="AHR363" s="118"/>
      <c r="AHS363" s="118"/>
      <c r="AHT363" s="118"/>
      <c r="AHU363" s="118"/>
      <c r="AHV363" s="118"/>
      <c r="AHW363" s="118"/>
      <c r="AHX363" s="118"/>
      <c r="AHY363" s="118"/>
      <c r="AHZ363" s="118"/>
      <c r="AIA363" s="118"/>
      <c r="AIB363" s="118"/>
      <c r="AIC363" s="118"/>
      <c r="AID363" s="118"/>
      <c r="AIE363" s="118"/>
      <c r="AIF363" s="118"/>
      <c r="AIG363" s="118"/>
      <c r="AIH363" s="118"/>
      <c r="AII363" s="118"/>
      <c r="AIJ363" s="118"/>
      <c r="AIK363" s="118"/>
      <c r="AIL363" s="118"/>
      <c r="AIM363" s="118"/>
      <c r="AIN363" s="118"/>
      <c r="AIO363" s="118"/>
      <c r="AIP363" s="118"/>
      <c r="AIQ363" s="118"/>
      <c r="AIR363" s="118"/>
      <c r="AIS363" s="118"/>
      <c r="AIT363" s="118"/>
      <c r="AIU363" s="118"/>
      <c r="AIV363" s="118"/>
      <c r="AIW363" s="118"/>
      <c r="AIX363" s="118"/>
      <c r="AIY363" s="118"/>
      <c r="AIZ363" s="118"/>
      <c r="AJA363" s="118"/>
      <c r="AJB363" s="118"/>
      <c r="AJC363" s="118"/>
      <c r="AJD363" s="118"/>
      <c r="AJE363" s="118"/>
      <c r="AJF363" s="118"/>
      <c r="AJG363" s="118"/>
      <c r="AJH363" s="118"/>
      <c r="AJI363" s="118"/>
      <c r="AJJ363" s="118"/>
      <c r="AJK363" s="118"/>
      <c r="AJL363" s="118"/>
      <c r="AJM363" s="118"/>
      <c r="AJN363" s="118"/>
      <c r="AJO363" s="118"/>
      <c r="AJP363" s="118"/>
      <c r="AJQ363" s="118"/>
      <c r="AJR363" s="118"/>
      <c r="AJS363" s="118"/>
      <c r="AJT363" s="118"/>
      <c r="AJU363" s="118"/>
      <c r="AJV363" s="118"/>
      <c r="AJW363" s="118"/>
      <c r="AJX363" s="118"/>
      <c r="AJY363" s="118"/>
      <c r="AJZ363" s="118"/>
      <c r="AKA363" s="118"/>
      <c r="AKB363" s="118"/>
      <c r="AKC363" s="118"/>
      <c r="AKD363" s="118"/>
      <c r="AKE363" s="118"/>
      <c r="AKF363" s="118"/>
      <c r="AKG363" s="118"/>
      <c r="AKH363" s="118"/>
      <c r="AKI363" s="118"/>
      <c r="AKJ363" s="118"/>
      <c r="AKK363" s="118"/>
      <c r="AKL363" s="118"/>
      <c r="AKM363" s="118"/>
      <c r="AKN363" s="118"/>
      <c r="AKO363" s="118"/>
      <c r="AKP363" s="118"/>
      <c r="AKQ363" s="118"/>
      <c r="AKR363" s="118"/>
      <c r="AKS363" s="118"/>
      <c r="AKT363" s="118"/>
      <c r="AKU363" s="118"/>
      <c r="AKV363" s="118"/>
      <c r="AKW363" s="118"/>
      <c r="AKX363" s="118"/>
      <c r="AKY363" s="118"/>
      <c r="AKZ363" s="118"/>
      <c r="ALA363" s="118"/>
      <c r="ALB363" s="118"/>
      <c r="ALC363" s="118"/>
      <c r="ALD363" s="118"/>
      <c r="ALE363" s="118"/>
      <c r="ALF363" s="118"/>
      <c r="ALG363" s="118"/>
      <c r="ALH363" s="118"/>
      <c r="ALI363" s="118"/>
      <c r="ALJ363" s="118"/>
      <c r="ALK363" s="118"/>
      <c r="ALL363" s="118"/>
      <c r="ALM363" s="118"/>
      <c r="ALN363" s="118"/>
      <c r="ALO363" s="118"/>
      <c r="ALP363" s="118"/>
      <c r="ALQ363" s="118"/>
      <c r="ALR363" s="118"/>
      <c r="ALS363" s="118"/>
      <c r="ALT363" s="118"/>
      <c r="ALU363" s="118"/>
      <c r="ALV363" s="118"/>
      <c r="ALW363" s="118"/>
      <c r="ALX363" s="118"/>
      <c r="ALY363" s="118"/>
      <c r="ALZ363" s="118"/>
      <c r="AMA363" s="118"/>
      <c r="AMB363" s="118"/>
      <c r="AMC363" s="118"/>
      <c r="AMD363" s="118"/>
      <c r="AME363" s="118"/>
      <c r="AMF363" s="118"/>
      <c r="AMG363" s="118"/>
      <c r="AMH363" s="118"/>
    </row>
    <row r="364" spans="1:1023" x14ac:dyDescent="0.25">
      <c r="A364" s="232" t="s">
        <v>1276</v>
      </c>
      <c r="B364" s="163">
        <v>363</v>
      </c>
      <c r="C364" s="224" t="s">
        <v>1277</v>
      </c>
      <c r="D364" s="180" t="s">
        <v>1278</v>
      </c>
      <c r="E364" s="429"/>
      <c r="F364" s="201"/>
      <c r="G364" s="180"/>
      <c r="H364" s="175">
        <v>4</v>
      </c>
      <c r="I364" s="319">
        <v>0.05</v>
      </c>
      <c r="J364" s="332">
        <v>2</v>
      </c>
      <c r="K364" s="332">
        <v>2</v>
      </c>
      <c r="L364" s="332">
        <v>1</v>
      </c>
      <c r="M364" s="332">
        <v>1</v>
      </c>
      <c r="N364" s="140"/>
      <c r="O364" s="336">
        <v>3</v>
      </c>
      <c r="P364" s="332">
        <v>2</v>
      </c>
      <c r="Q364" s="332">
        <v>2</v>
      </c>
      <c r="R364" s="140"/>
      <c r="S364" s="140"/>
      <c r="T364" s="140"/>
      <c r="U364" s="337"/>
      <c r="V364" s="219">
        <f t="shared" si="207"/>
        <v>100</v>
      </c>
      <c r="W364" s="219">
        <f t="shared" si="185"/>
        <v>100</v>
      </c>
      <c r="X364" s="219">
        <f t="shared" si="212"/>
        <v>20</v>
      </c>
      <c r="Y364" s="219">
        <f t="shared" si="178"/>
        <v>100</v>
      </c>
      <c r="Z364" s="219">
        <f t="shared" si="214"/>
        <v>10</v>
      </c>
      <c r="AA364" s="220">
        <f t="shared" si="182"/>
        <v>1</v>
      </c>
      <c r="AB364" s="220">
        <f t="shared" si="181"/>
        <v>100</v>
      </c>
      <c r="AC364" s="220">
        <f t="shared" si="205"/>
        <v>100</v>
      </c>
      <c r="AD364" s="416">
        <f t="shared" si="213"/>
        <v>1</v>
      </c>
      <c r="AE364" s="475">
        <v>0.1</v>
      </c>
      <c r="AF364" s="221">
        <v>5</v>
      </c>
      <c r="AG364" s="221">
        <v>5</v>
      </c>
      <c r="AH364" s="212">
        <f t="shared" si="210"/>
        <v>100</v>
      </c>
      <c r="AI364" s="212">
        <f t="shared" si="211"/>
        <v>100</v>
      </c>
      <c r="AJ364" s="231" t="s">
        <v>740</v>
      </c>
      <c r="AK364" s="118"/>
      <c r="AL364" s="118"/>
      <c r="AM364" s="214"/>
      <c r="AN364" s="118"/>
      <c r="AO364" s="118"/>
      <c r="AP364" s="185" t="s">
        <v>1272</v>
      </c>
      <c r="AQ364" s="167" t="s">
        <v>1264</v>
      </c>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8"/>
      <c r="CI364" s="118"/>
      <c r="CJ364" s="118"/>
      <c r="CK364" s="118"/>
      <c r="CL364" s="118"/>
      <c r="CM364" s="118"/>
      <c r="CN364" s="118"/>
      <c r="CO364" s="118"/>
      <c r="CP364" s="118"/>
      <c r="CQ364" s="118"/>
      <c r="CR364" s="118"/>
      <c r="CS364" s="118"/>
      <c r="CT364" s="118"/>
      <c r="CU364" s="118"/>
      <c r="CV364" s="118"/>
      <c r="CW364" s="118"/>
      <c r="CX364" s="118"/>
      <c r="CY364" s="118"/>
      <c r="CZ364" s="118"/>
      <c r="DA364" s="118"/>
      <c r="DB364" s="118"/>
      <c r="DC364" s="118"/>
      <c r="DD364" s="118"/>
      <c r="DE364" s="118"/>
      <c r="DF364" s="118"/>
      <c r="DG364" s="118"/>
      <c r="DH364" s="118"/>
      <c r="DI364" s="118"/>
      <c r="DJ364" s="118"/>
      <c r="DK364" s="118"/>
      <c r="DL364" s="118"/>
      <c r="DM364" s="118"/>
      <c r="DN364" s="118"/>
      <c r="DO364" s="118"/>
      <c r="DP364" s="118"/>
      <c r="DQ364" s="118"/>
      <c r="DR364" s="118"/>
      <c r="DS364" s="118"/>
      <c r="DT364" s="118"/>
      <c r="DU364" s="118"/>
      <c r="DV364" s="118"/>
      <c r="DW364" s="118"/>
      <c r="DX364" s="118"/>
      <c r="DY364" s="118"/>
      <c r="DZ364" s="118"/>
      <c r="EA364" s="118"/>
      <c r="EB364" s="118"/>
      <c r="EC364" s="118"/>
      <c r="ED364" s="118"/>
      <c r="EE364" s="118"/>
      <c r="EF364" s="118"/>
      <c r="EG364" s="118"/>
      <c r="EH364" s="118"/>
      <c r="EI364" s="118"/>
      <c r="EJ364" s="118"/>
      <c r="EK364" s="118"/>
      <c r="EL364" s="118"/>
      <c r="EM364" s="118"/>
      <c r="EN364" s="118"/>
      <c r="EO364" s="118"/>
      <c r="EP364" s="118"/>
      <c r="EQ364" s="118"/>
      <c r="ER364" s="118"/>
      <c r="ES364" s="118"/>
      <c r="ET364" s="118"/>
      <c r="EU364" s="118"/>
      <c r="EV364" s="118"/>
      <c r="EW364" s="118"/>
      <c r="EX364" s="118"/>
      <c r="EY364" s="118"/>
      <c r="EZ364" s="118"/>
      <c r="FA364" s="118"/>
      <c r="FB364" s="118"/>
      <c r="FC364" s="118"/>
      <c r="FD364" s="118"/>
      <c r="FE364" s="118"/>
      <c r="FF364" s="118"/>
      <c r="FG364" s="118"/>
      <c r="FH364" s="118"/>
      <c r="FI364" s="118"/>
      <c r="FJ364" s="118"/>
      <c r="FK364" s="118"/>
      <c r="FL364" s="118"/>
      <c r="FM364" s="118"/>
      <c r="FN364" s="118"/>
      <c r="FO364" s="118"/>
      <c r="FP364" s="118"/>
      <c r="FQ364" s="118"/>
      <c r="FR364" s="118"/>
      <c r="FS364" s="118"/>
      <c r="FT364" s="118"/>
      <c r="FU364" s="118"/>
      <c r="FV364" s="118"/>
      <c r="FW364" s="118"/>
      <c r="FX364" s="118"/>
      <c r="FY364" s="118"/>
      <c r="FZ364" s="118"/>
      <c r="GA364" s="118"/>
      <c r="GB364" s="118"/>
      <c r="GC364" s="118"/>
      <c r="GD364" s="118"/>
      <c r="GE364" s="118"/>
      <c r="GF364" s="118"/>
      <c r="GG364" s="118"/>
      <c r="GH364" s="118"/>
      <c r="GI364" s="118"/>
      <c r="GJ364" s="118"/>
      <c r="GK364" s="118"/>
      <c r="GL364" s="118"/>
      <c r="GM364" s="118"/>
      <c r="GN364" s="118"/>
      <c r="GO364" s="118"/>
      <c r="GP364" s="118"/>
      <c r="GQ364" s="118"/>
      <c r="GR364" s="118"/>
      <c r="GS364" s="118"/>
      <c r="GT364" s="118"/>
      <c r="GU364" s="118"/>
      <c r="GV364" s="118"/>
      <c r="GW364" s="118"/>
      <c r="GX364" s="118"/>
      <c r="GY364" s="118"/>
      <c r="GZ364" s="118"/>
      <c r="HA364" s="118"/>
      <c r="HB364" s="118"/>
      <c r="HC364" s="118"/>
      <c r="HD364" s="118"/>
      <c r="HE364" s="118"/>
      <c r="HF364" s="118"/>
      <c r="HG364" s="118"/>
      <c r="HH364" s="118"/>
      <c r="HI364" s="118"/>
      <c r="HJ364" s="118"/>
      <c r="HK364" s="118"/>
      <c r="HL364" s="118"/>
      <c r="HM364" s="118"/>
      <c r="HN364" s="118"/>
      <c r="HO364" s="118"/>
      <c r="HP364" s="118"/>
      <c r="HQ364" s="118"/>
      <c r="HR364" s="118"/>
      <c r="HS364" s="118"/>
      <c r="HT364" s="118"/>
      <c r="HU364" s="118"/>
      <c r="HV364" s="118"/>
      <c r="HW364" s="118"/>
      <c r="HX364" s="118"/>
      <c r="HY364" s="118"/>
      <c r="HZ364" s="118"/>
      <c r="IA364" s="118"/>
      <c r="IB364" s="118"/>
      <c r="IC364" s="118"/>
      <c r="ID364" s="118"/>
      <c r="IE364" s="118"/>
      <c r="IF364" s="118"/>
      <c r="IG364" s="118"/>
      <c r="IH364" s="118"/>
      <c r="II364" s="118"/>
      <c r="IJ364" s="118"/>
      <c r="IK364" s="118"/>
      <c r="IL364" s="118"/>
      <c r="IM364" s="118"/>
      <c r="IN364" s="118"/>
      <c r="IO364" s="118"/>
      <c r="IP364" s="118"/>
      <c r="IQ364" s="118"/>
      <c r="IR364" s="118"/>
      <c r="IS364" s="118"/>
      <c r="IT364" s="118"/>
      <c r="IU364" s="118"/>
      <c r="IV364" s="118"/>
      <c r="IW364" s="118"/>
      <c r="IX364" s="118"/>
      <c r="IY364" s="118"/>
      <c r="IZ364" s="118"/>
      <c r="JA364" s="118"/>
      <c r="JB364" s="118"/>
      <c r="JC364" s="118"/>
      <c r="JD364" s="118"/>
      <c r="JE364" s="118"/>
      <c r="JF364" s="118"/>
      <c r="JG364" s="118"/>
      <c r="JH364" s="118"/>
      <c r="JI364" s="118"/>
      <c r="JJ364" s="118"/>
      <c r="JK364" s="118"/>
      <c r="JL364" s="118"/>
      <c r="JM364" s="118"/>
      <c r="JN364" s="118"/>
      <c r="JO364" s="118"/>
      <c r="JP364" s="118"/>
      <c r="JQ364" s="118"/>
      <c r="JR364" s="118"/>
      <c r="JS364" s="118"/>
      <c r="JT364" s="118"/>
      <c r="JU364" s="118"/>
      <c r="JV364" s="118"/>
      <c r="JW364" s="118"/>
      <c r="JX364" s="118"/>
      <c r="JY364" s="118"/>
      <c r="JZ364" s="118"/>
      <c r="KA364" s="118"/>
      <c r="KB364" s="118"/>
      <c r="KC364" s="118"/>
      <c r="KD364" s="118"/>
      <c r="KE364" s="118"/>
      <c r="KF364" s="118"/>
      <c r="KG364" s="118"/>
      <c r="KH364" s="118"/>
      <c r="KI364" s="118"/>
      <c r="KJ364" s="118"/>
      <c r="KK364" s="118"/>
      <c r="KL364" s="118"/>
      <c r="KM364" s="118"/>
      <c r="KN364" s="118"/>
      <c r="KO364" s="118"/>
      <c r="KP364" s="118"/>
      <c r="KQ364" s="118"/>
      <c r="KR364" s="118"/>
      <c r="KS364" s="118"/>
      <c r="KT364" s="118"/>
      <c r="KU364" s="118"/>
      <c r="KV364" s="118"/>
      <c r="KW364" s="118"/>
      <c r="KX364" s="118"/>
      <c r="KY364" s="118"/>
      <c r="KZ364" s="118"/>
      <c r="LA364" s="118"/>
      <c r="LB364" s="118"/>
      <c r="LC364" s="118"/>
      <c r="LD364" s="118"/>
      <c r="LE364" s="118"/>
      <c r="LF364" s="118"/>
      <c r="LG364" s="118"/>
      <c r="LH364" s="118"/>
      <c r="LI364" s="118"/>
      <c r="LJ364" s="118"/>
      <c r="LK364" s="118"/>
      <c r="LL364" s="118"/>
      <c r="LM364" s="118"/>
      <c r="LN364" s="118"/>
      <c r="LO364" s="118"/>
      <c r="LP364" s="118"/>
      <c r="LQ364" s="118"/>
      <c r="LR364" s="118"/>
      <c r="LS364" s="118"/>
      <c r="LT364" s="118"/>
      <c r="LU364" s="118"/>
      <c r="LV364" s="118"/>
      <c r="LW364" s="118"/>
      <c r="LX364" s="118"/>
      <c r="LY364" s="118"/>
      <c r="LZ364" s="118"/>
      <c r="MA364" s="118"/>
      <c r="MB364" s="118"/>
      <c r="MC364" s="118"/>
      <c r="MD364" s="118"/>
      <c r="ME364" s="118"/>
      <c r="MF364" s="118"/>
      <c r="MG364" s="118"/>
      <c r="MH364" s="118"/>
      <c r="MI364" s="118"/>
      <c r="MJ364" s="118"/>
      <c r="MK364" s="118"/>
      <c r="ML364" s="118"/>
      <c r="MM364" s="118"/>
      <c r="MN364" s="118"/>
      <c r="MO364" s="118"/>
      <c r="MP364" s="118"/>
      <c r="MQ364" s="118"/>
      <c r="MR364" s="118"/>
      <c r="MS364" s="118"/>
      <c r="MT364" s="118"/>
      <c r="MU364" s="118"/>
      <c r="MV364" s="118"/>
      <c r="MW364" s="118"/>
      <c r="MX364" s="118"/>
      <c r="MY364" s="118"/>
      <c r="MZ364" s="118"/>
      <c r="NA364" s="118"/>
      <c r="NB364" s="118"/>
      <c r="NC364" s="118"/>
      <c r="ND364" s="118"/>
      <c r="NE364" s="118"/>
      <c r="NF364" s="118"/>
      <c r="NG364" s="118"/>
      <c r="NH364" s="118"/>
      <c r="NI364" s="118"/>
      <c r="NJ364" s="118"/>
      <c r="NK364" s="118"/>
      <c r="NL364" s="118"/>
      <c r="NM364" s="118"/>
      <c r="NN364" s="118"/>
      <c r="NO364" s="118"/>
      <c r="NP364" s="118"/>
      <c r="NQ364" s="118"/>
      <c r="NR364" s="118"/>
      <c r="NS364" s="118"/>
      <c r="NT364" s="118"/>
      <c r="NU364" s="118"/>
      <c r="NV364" s="118"/>
      <c r="NW364" s="118"/>
      <c r="NX364" s="118"/>
      <c r="NY364" s="118"/>
      <c r="NZ364" s="118"/>
      <c r="OA364" s="118"/>
      <c r="OB364" s="118"/>
      <c r="OC364" s="118"/>
      <c r="OD364" s="118"/>
      <c r="OE364" s="118"/>
      <c r="OF364" s="118"/>
      <c r="OG364" s="118"/>
      <c r="OH364" s="118"/>
      <c r="OI364" s="118"/>
      <c r="OJ364" s="118"/>
      <c r="OK364" s="118"/>
      <c r="OL364" s="118"/>
      <c r="OM364" s="118"/>
      <c r="ON364" s="118"/>
      <c r="OO364" s="118"/>
      <c r="OP364" s="118"/>
      <c r="OQ364" s="118"/>
      <c r="OR364" s="118"/>
      <c r="OS364" s="118"/>
      <c r="OT364" s="118"/>
      <c r="OU364" s="118"/>
      <c r="OV364" s="118"/>
      <c r="OW364" s="118"/>
      <c r="OX364" s="118"/>
      <c r="OY364" s="118"/>
      <c r="OZ364" s="118"/>
      <c r="PA364" s="118"/>
      <c r="PB364" s="118"/>
      <c r="PC364" s="118"/>
      <c r="PD364" s="118"/>
      <c r="PE364" s="118"/>
      <c r="PF364" s="118"/>
      <c r="PG364" s="118"/>
      <c r="PH364" s="118"/>
      <c r="PI364" s="118"/>
      <c r="PJ364" s="118"/>
      <c r="PK364" s="118"/>
      <c r="PL364" s="118"/>
      <c r="PM364" s="118"/>
      <c r="PN364" s="118"/>
      <c r="PO364" s="118"/>
      <c r="PP364" s="118"/>
      <c r="PQ364" s="118"/>
      <c r="PR364" s="118"/>
      <c r="PS364" s="118"/>
      <c r="PT364" s="118"/>
      <c r="PU364" s="118"/>
      <c r="PV364" s="118"/>
      <c r="PW364" s="118"/>
      <c r="PX364" s="118"/>
      <c r="PY364" s="118"/>
      <c r="PZ364" s="118"/>
      <c r="QA364" s="118"/>
      <c r="QB364" s="118"/>
      <c r="QC364" s="118"/>
      <c r="QD364" s="118"/>
      <c r="QE364" s="118"/>
      <c r="QF364" s="118"/>
      <c r="QG364" s="118"/>
      <c r="QH364" s="118"/>
      <c r="QI364" s="118"/>
      <c r="QJ364" s="118"/>
      <c r="QK364" s="118"/>
      <c r="QL364" s="118"/>
      <c r="QM364" s="118"/>
      <c r="QN364" s="118"/>
      <c r="QO364" s="118"/>
      <c r="QP364" s="118"/>
      <c r="QQ364" s="118"/>
      <c r="QR364" s="118"/>
      <c r="QS364" s="118"/>
      <c r="QT364" s="118"/>
      <c r="QU364" s="118"/>
      <c r="QV364" s="118"/>
      <c r="QW364" s="118"/>
      <c r="QX364" s="118"/>
      <c r="QY364" s="118"/>
      <c r="QZ364" s="118"/>
      <c r="RA364" s="118"/>
      <c r="RB364" s="118"/>
      <c r="RC364" s="118"/>
      <c r="RD364" s="118"/>
      <c r="RE364" s="118"/>
      <c r="RF364" s="118"/>
      <c r="RG364" s="118"/>
      <c r="RH364" s="118"/>
      <c r="RI364" s="118"/>
      <c r="RJ364" s="118"/>
      <c r="RK364" s="118"/>
      <c r="RL364" s="118"/>
      <c r="RM364" s="118"/>
      <c r="RN364" s="118"/>
      <c r="RO364" s="118"/>
      <c r="RP364" s="118"/>
      <c r="RQ364" s="118"/>
      <c r="RR364" s="118"/>
      <c r="RS364" s="118"/>
      <c r="RT364" s="118"/>
      <c r="RU364" s="118"/>
      <c r="RV364" s="118"/>
      <c r="RW364" s="118"/>
      <c r="RX364" s="118"/>
      <c r="RY364" s="118"/>
      <c r="RZ364" s="118"/>
      <c r="SA364" s="118"/>
      <c r="SB364" s="118"/>
      <c r="SC364" s="118"/>
      <c r="SD364" s="118"/>
      <c r="SE364" s="118"/>
      <c r="SF364" s="118"/>
      <c r="SG364" s="118"/>
      <c r="SH364" s="118"/>
      <c r="SI364" s="118"/>
      <c r="SJ364" s="118"/>
      <c r="SK364" s="118"/>
      <c r="SL364" s="118"/>
      <c r="SM364" s="118"/>
      <c r="SN364" s="118"/>
      <c r="SO364" s="118"/>
      <c r="SP364" s="118"/>
      <c r="SQ364" s="118"/>
      <c r="SR364" s="118"/>
      <c r="SS364" s="118"/>
      <c r="ST364" s="118"/>
      <c r="SU364" s="118"/>
      <c r="SV364" s="118"/>
      <c r="SW364" s="118"/>
      <c r="SX364" s="118"/>
      <c r="SY364" s="118"/>
      <c r="SZ364" s="118"/>
      <c r="TA364" s="118"/>
      <c r="TB364" s="118"/>
      <c r="TC364" s="118"/>
      <c r="TD364" s="118"/>
      <c r="TE364" s="118"/>
      <c r="TF364" s="118"/>
      <c r="TG364" s="118"/>
      <c r="TH364" s="118"/>
      <c r="TI364" s="118"/>
      <c r="TJ364" s="118"/>
      <c r="TK364" s="118"/>
      <c r="TL364" s="118"/>
      <c r="TM364" s="118"/>
      <c r="TN364" s="118"/>
      <c r="TO364" s="118"/>
      <c r="TP364" s="118"/>
      <c r="TQ364" s="118"/>
      <c r="TR364" s="118"/>
      <c r="TS364" s="118"/>
      <c r="TT364" s="118"/>
      <c r="TU364" s="118"/>
      <c r="TV364" s="118"/>
      <c r="TW364" s="118"/>
      <c r="TX364" s="118"/>
      <c r="TY364" s="118"/>
      <c r="TZ364" s="118"/>
      <c r="UA364" s="118"/>
      <c r="UB364" s="118"/>
      <c r="UC364" s="118"/>
      <c r="UD364" s="118"/>
      <c r="UE364" s="118"/>
      <c r="UF364" s="118"/>
      <c r="UG364" s="118"/>
      <c r="UH364" s="118"/>
      <c r="UI364" s="118"/>
      <c r="UJ364" s="118"/>
      <c r="UK364" s="118"/>
      <c r="UL364" s="118"/>
      <c r="UM364" s="118"/>
      <c r="UN364" s="118"/>
      <c r="UO364" s="118"/>
      <c r="UP364" s="118"/>
      <c r="UQ364" s="118"/>
      <c r="UR364" s="118"/>
      <c r="US364" s="118"/>
      <c r="UT364" s="118"/>
      <c r="UU364" s="118"/>
      <c r="UV364" s="118"/>
      <c r="UW364" s="118"/>
      <c r="UX364" s="118"/>
      <c r="UY364" s="118"/>
      <c r="UZ364" s="118"/>
      <c r="VA364" s="118"/>
      <c r="VB364" s="118"/>
      <c r="VC364" s="118"/>
      <c r="VD364" s="118"/>
      <c r="VE364" s="118"/>
      <c r="VF364" s="118"/>
      <c r="VG364" s="118"/>
      <c r="VH364" s="118"/>
      <c r="VI364" s="118"/>
      <c r="VJ364" s="118"/>
      <c r="VK364" s="118"/>
      <c r="VL364" s="118"/>
      <c r="VM364" s="118"/>
      <c r="VN364" s="118"/>
      <c r="VO364" s="118"/>
      <c r="VP364" s="118"/>
      <c r="VQ364" s="118"/>
      <c r="VR364" s="118"/>
      <c r="VS364" s="118"/>
      <c r="VT364" s="118"/>
      <c r="VU364" s="118"/>
      <c r="VV364" s="118"/>
      <c r="VW364" s="118"/>
      <c r="VX364" s="118"/>
      <c r="VY364" s="118"/>
      <c r="VZ364" s="118"/>
      <c r="WA364" s="118"/>
      <c r="WB364" s="118"/>
      <c r="WC364" s="118"/>
      <c r="WD364" s="118"/>
      <c r="WE364" s="118"/>
      <c r="WF364" s="118"/>
      <c r="WG364" s="118"/>
      <c r="WH364" s="118"/>
      <c r="WI364" s="118"/>
      <c r="WJ364" s="118"/>
      <c r="WK364" s="118"/>
      <c r="WL364" s="118"/>
      <c r="WM364" s="118"/>
      <c r="WN364" s="118"/>
      <c r="WO364" s="118"/>
      <c r="WP364" s="118"/>
      <c r="WQ364" s="118"/>
      <c r="WR364" s="118"/>
      <c r="WS364" s="118"/>
      <c r="WT364" s="118"/>
      <c r="WU364" s="118"/>
      <c r="WV364" s="118"/>
      <c r="WW364" s="118"/>
      <c r="WX364" s="118"/>
      <c r="WY364" s="118"/>
      <c r="WZ364" s="118"/>
      <c r="XA364" s="118"/>
      <c r="XB364" s="118"/>
      <c r="XC364" s="118"/>
      <c r="XD364" s="118"/>
      <c r="XE364" s="118"/>
      <c r="XF364" s="118"/>
      <c r="XG364" s="118"/>
      <c r="XH364" s="118"/>
      <c r="XI364" s="118"/>
      <c r="XJ364" s="118"/>
      <c r="XK364" s="118"/>
      <c r="XL364" s="118"/>
      <c r="XM364" s="118"/>
      <c r="XN364" s="118"/>
      <c r="XO364" s="118"/>
      <c r="XP364" s="118"/>
      <c r="XQ364" s="118"/>
      <c r="XR364" s="118"/>
      <c r="XS364" s="118"/>
      <c r="XT364" s="118"/>
      <c r="XU364" s="118"/>
      <c r="XV364" s="118"/>
      <c r="XW364" s="118"/>
      <c r="XX364" s="118"/>
      <c r="XY364" s="118"/>
      <c r="XZ364" s="118"/>
      <c r="YA364" s="118"/>
      <c r="YB364" s="118"/>
      <c r="YC364" s="118"/>
      <c r="YD364" s="118"/>
      <c r="YE364" s="118"/>
      <c r="YF364" s="118"/>
      <c r="YG364" s="118"/>
      <c r="YH364" s="118"/>
      <c r="YI364" s="118"/>
      <c r="YJ364" s="118"/>
      <c r="YK364" s="118"/>
      <c r="YL364" s="118"/>
      <c r="YM364" s="118"/>
      <c r="YN364" s="118"/>
      <c r="YO364" s="118"/>
      <c r="YP364" s="118"/>
      <c r="YQ364" s="118"/>
      <c r="YR364" s="118"/>
      <c r="YS364" s="118"/>
      <c r="YT364" s="118"/>
      <c r="YU364" s="118"/>
      <c r="YV364" s="118"/>
      <c r="YW364" s="118"/>
      <c r="YX364" s="118"/>
      <c r="YY364" s="118"/>
      <c r="YZ364" s="118"/>
      <c r="ZA364" s="118"/>
      <c r="ZB364" s="118"/>
      <c r="ZC364" s="118"/>
      <c r="ZD364" s="118"/>
      <c r="ZE364" s="118"/>
      <c r="ZF364" s="118"/>
      <c r="ZG364" s="118"/>
      <c r="ZH364" s="118"/>
      <c r="ZI364" s="118"/>
      <c r="ZJ364" s="118"/>
      <c r="ZK364" s="118"/>
      <c r="ZL364" s="118"/>
      <c r="ZM364" s="118"/>
      <c r="ZN364" s="118"/>
      <c r="ZO364" s="118"/>
      <c r="ZP364" s="118"/>
      <c r="ZQ364" s="118"/>
      <c r="ZR364" s="118"/>
      <c r="ZS364" s="118"/>
      <c r="ZT364" s="118"/>
      <c r="ZU364" s="118"/>
      <c r="ZV364" s="118"/>
      <c r="ZW364" s="118"/>
      <c r="ZX364" s="118"/>
      <c r="ZY364" s="118"/>
      <c r="ZZ364" s="118"/>
      <c r="AAA364" s="118"/>
      <c r="AAB364" s="118"/>
      <c r="AAC364" s="118"/>
      <c r="AAD364" s="118"/>
      <c r="AAE364" s="118"/>
      <c r="AAF364" s="118"/>
      <c r="AAG364" s="118"/>
      <c r="AAH364" s="118"/>
      <c r="AAI364" s="118"/>
      <c r="AAJ364" s="118"/>
      <c r="AAK364" s="118"/>
      <c r="AAL364" s="118"/>
      <c r="AAM364" s="118"/>
      <c r="AAN364" s="118"/>
      <c r="AAO364" s="118"/>
      <c r="AAP364" s="118"/>
      <c r="AAQ364" s="118"/>
      <c r="AAR364" s="118"/>
      <c r="AAS364" s="118"/>
      <c r="AAT364" s="118"/>
      <c r="AAU364" s="118"/>
      <c r="AAV364" s="118"/>
      <c r="AAW364" s="118"/>
      <c r="AAX364" s="118"/>
      <c r="AAY364" s="118"/>
      <c r="AAZ364" s="118"/>
      <c r="ABA364" s="118"/>
      <c r="ABB364" s="118"/>
      <c r="ABC364" s="118"/>
      <c r="ABD364" s="118"/>
      <c r="ABE364" s="118"/>
      <c r="ABF364" s="118"/>
      <c r="ABG364" s="118"/>
      <c r="ABH364" s="118"/>
      <c r="ABI364" s="118"/>
      <c r="ABJ364" s="118"/>
      <c r="ABK364" s="118"/>
      <c r="ABL364" s="118"/>
      <c r="ABM364" s="118"/>
      <c r="ABN364" s="118"/>
      <c r="ABO364" s="118"/>
      <c r="ABP364" s="118"/>
      <c r="ABQ364" s="118"/>
      <c r="ABR364" s="118"/>
      <c r="ABS364" s="118"/>
      <c r="ABT364" s="118"/>
      <c r="ABU364" s="118"/>
      <c r="ABV364" s="118"/>
      <c r="ABW364" s="118"/>
      <c r="ABX364" s="118"/>
      <c r="ABY364" s="118"/>
      <c r="ABZ364" s="118"/>
      <c r="ACA364" s="118"/>
      <c r="ACB364" s="118"/>
      <c r="ACC364" s="118"/>
      <c r="ACD364" s="118"/>
      <c r="ACE364" s="118"/>
      <c r="ACF364" s="118"/>
      <c r="ACG364" s="118"/>
      <c r="ACH364" s="118"/>
      <c r="ACI364" s="118"/>
      <c r="ACJ364" s="118"/>
      <c r="ACK364" s="118"/>
      <c r="ACL364" s="118"/>
      <c r="ACM364" s="118"/>
      <c r="ACN364" s="118"/>
      <c r="ACO364" s="118"/>
      <c r="ACP364" s="118"/>
      <c r="ACQ364" s="118"/>
      <c r="ACR364" s="118"/>
      <c r="ACS364" s="118"/>
      <c r="ACT364" s="118"/>
      <c r="ACU364" s="118"/>
      <c r="ACV364" s="118"/>
      <c r="ACW364" s="118"/>
      <c r="ACX364" s="118"/>
      <c r="ACY364" s="118"/>
      <c r="ACZ364" s="118"/>
      <c r="ADA364" s="118"/>
      <c r="ADB364" s="118"/>
      <c r="ADC364" s="118"/>
      <c r="ADD364" s="118"/>
      <c r="ADE364" s="118"/>
      <c r="ADF364" s="118"/>
      <c r="ADG364" s="118"/>
      <c r="ADH364" s="118"/>
      <c r="ADI364" s="118"/>
      <c r="ADJ364" s="118"/>
      <c r="ADK364" s="118"/>
      <c r="ADL364" s="118"/>
      <c r="ADM364" s="118"/>
      <c r="ADN364" s="118"/>
      <c r="ADO364" s="118"/>
      <c r="ADP364" s="118"/>
      <c r="ADQ364" s="118"/>
      <c r="ADR364" s="118"/>
      <c r="ADS364" s="118"/>
      <c r="ADT364" s="118"/>
      <c r="ADU364" s="118"/>
      <c r="ADV364" s="118"/>
      <c r="ADW364" s="118"/>
      <c r="ADX364" s="118"/>
      <c r="ADY364" s="118"/>
      <c r="ADZ364" s="118"/>
      <c r="AEA364" s="118"/>
      <c r="AEB364" s="118"/>
      <c r="AEC364" s="118"/>
      <c r="AED364" s="118"/>
      <c r="AEE364" s="118"/>
      <c r="AEF364" s="118"/>
      <c r="AEG364" s="118"/>
      <c r="AEH364" s="118"/>
      <c r="AEI364" s="118"/>
      <c r="AEJ364" s="118"/>
      <c r="AEK364" s="118"/>
      <c r="AEL364" s="118"/>
      <c r="AEM364" s="118"/>
      <c r="AEN364" s="118"/>
      <c r="AEO364" s="118"/>
      <c r="AEP364" s="118"/>
      <c r="AEQ364" s="118"/>
      <c r="AER364" s="118"/>
      <c r="AES364" s="118"/>
      <c r="AET364" s="118"/>
      <c r="AEU364" s="118"/>
      <c r="AEV364" s="118"/>
      <c r="AEW364" s="118"/>
      <c r="AEX364" s="118"/>
      <c r="AEY364" s="118"/>
      <c r="AEZ364" s="118"/>
      <c r="AFA364" s="118"/>
      <c r="AFB364" s="118"/>
      <c r="AFC364" s="118"/>
      <c r="AFD364" s="118"/>
      <c r="AFE364" s="118"/>
      <c r="AFF364" s="118"/>
      <c r="AFG364" s="118"/>
      <c r="AFH364" s="118"/>
      <c r="AFI364" s="118"/>
      <c r="AFJ364" s="118"/>
      <c r="AFK364" s="118"/>
      <c r="AFL364" s="118"/>
      <c r="AFM364" s="118"/>
      <c r="AFN364" s="118"/>
      <c r="AFO364" s="118"/>
      <c r="AFP364" s="118"/>
      <c r="AFQ364" s="118"/>
      <c r="AFR364" s="118"/>
      <c r="AFS364" s="118"/>
      <c r="AFT364" s="118"/>
      <c r="AFU364" s="118"/>
      <c r="AFV364" s="118"/>
      <c r="AFW364" s="118"/>
      <c r="AFX364" s="118"/>
      <c r="AFY364" s="118"/>
      <c r="AFZ364" s="118"/>
      <c r="AGA364" s="118"/>
      <c r="AGB364" s="118"/>
      <c r="AGC364" s="118"/>
      <c r="AGD364" s="118"/>
      <c r="AGE364" s="118"/>
      <c r="AGF364" s="118"/>
      <c r="AGG364" s="118"/>
      <c r="AGH364" s="118"/>
      <c r="AGI364" s="118"/>
      <c r="AGJ364" s="118"/>
      <c r="AGK364" s="118"/>
      <c r="AGL364" s="118"/>
      <c r="AGM364" s="118"/>
      <c r="AGN364" s="118"/>
      <c r="AGO364" s="118"/>
      <c r="AGP364" s="118"/>
      <c r="AGQ364" s="118"/>
      <c r="AGR364" s="118"/>
      <c r="AGS364" s="118"/>
      <c r="AGT364" s="118"/>
      <c r="AGU364" s="118"/>
      <c r="AGV364" s="118"/>
      <c r="AGW364" s="118"/>
      <c r="AGX364" s="118"/>
      <c r="AGY364" s="118"/>
      <c r="AGZ364" s="118"/>
      <c r="AHA364" s="118"/>
      <c r="AHB364" s="118"/>
      <c r="AHC364" s="118"/>
      <c r="AHD364" s="118"/>
      <c r="AHE364" s="118"/>
      <c r="AHF364" s="118"/>
      <c r="AHG364" s="118"/>
      <c r="AHH364" s="118"/>
      <c r="AHI364" s="118"/>
      <c r="AHJ364" s="118"/>
      <c r="AHK364" s="118"/>
      <c r="AHL364" s="118"/>
      <c r="AHM364" s="118"/>
      <c r="AHN364" s="118"/>
      <c r="AHO364" s="118"/>
      <c r="AHP364" s="118"/>
      <c r="AHQ364" s="118"/>
      <c r="AHR364" s="118"/>
      <c r="AHS364" s="118"/>
      <c r="AHT364" s="118"/>
      <c r="AHU364" s="118"/>
      <c r="AHV364" s="118"/>
      <c r="AHW364" s="118"/>
      <c r="AHX364" s="118"/>
      <c r="AHY364" s="118"/>
      <c r="AHZ364" s="118"/>
      <c r="AIA364" s="118"/>
      <c r="AIB364" s="118"/>
      <c r="AIC364" s="118"/>
      <c r="AID364" s="118"/>
      <c r="AIE364" s="118"/>
      <c r="AIF364" s="118"/>
      <c r="AIG364" s="118"/>
      <c r="AIH364" s="118"/>
      <c r="AII364" s="118"/>
      <c r="AIJ364" s="118"/>
      <c r="AIK364" s="118"/>
      <c r="AIL364" s="118"/>
      <c r="AIM364" s="118"/>
      <c r="AIN364" s="118"/>
      <c r="AIO364" s="118"/>
      <c r="AIP364" s="118"/>
      <c r="AIQ364" s="118"/>
      <c r="AIR364" s="118"/>
      <c r="AIS364" s="118"/>
      <c r="AIT364" s="118"/>
      <c r="AIU364" s="118"/>
      <c r="AIV364" s="118"/>
      <c r="AIW364" s="118"/>
      <c r="AIX364" s="118"/>
      <c r="AIY364" s="118"/>
      <c r="AIZ364" s="118"/>
      <c r="AJA364" s="118"/>
      <c r="AJB364" s="118"/>
      <c r="AJC364" s="118"/>
      <c r="AJD364" s="118"/>
      <c r="AJE364" s="118"/>
      <c r="AJF364" s="118"/>
      <c r="AJG364" s="118"/>
      <c r="AJH364" s="118"/>
      <c r="AJI364" s="118"/>
      <c r="AJJ364" s="118"/>
      <c r="AJK364" s="118"/>
      <c r="AJL364" s="118"/>
      <c r="AJM364" s="118"/>
      <c r="AJN364" s="118"/>
      <c r="AJO364" s="118"/>
      <c r="AJP364" s="118"/>
      <c r="AJQ364" s="118"/>
      <c r="AJR364" s="118"/>
      <c r="AJS364" s="118"/>
      <c r="AJT364" s="118"/>
      <c r="AJU364" s="118"/>
      <c r="AJV364" s="118"/>
      <c r="AJW364" s="118"/>
      <c r="AJX364" s="118"/>
      <c r="AJY364" s="118"/>
      <c r="AJZ364" s="118"/>
      <c r="AKA364" s="118"/>
      <c r="AKB364" s="118"/>
      <c r="AKC364" s="118"/>
      <c r="AKD364" s="118"/>
      <c r="AKE364" s="118"/>
      <c r="AKF364" s="118"/>
      <c r="AKG364" s="118"/>
      <c r="AKH364" s="118"/>
      <c r="AKI364" s="118"/>
      <c r="AKJ364" s="118"/>
      <c r="AKK364" s="118"/>
      <c r="AKL364" s="118"/>
      <c r="AKM364" s="118"/>
      <c r="AKN364" s="118"/>
      <c r="AKO364" s="118"/>
      <c r="AKP364" s="118"/>
      <c r="AKQ364" s="118"/>
      <c r="AKR364" s="118"/>
      <c r="AKS364" s="118"/>
      <c r="AKT364" s="118"/>
      <c r="AKU364" s="118"/>
      <c r="AKV364" s="118"/>
      <c r="AKW364" s="118"/>
      <c r="AKX364" s="118"/>
      <c r="AKY364" s="118"/>
      <c r="AKZ364" s="118"/>
      <c r="ALA364" s="118"/>
      <c r="ALB364" s="118"/>
      <c r="ALC364" s="118"/>
      <c r="ALD364" s="118"/>
      <c r="ALE364" s="118"/>
      <c r="ALF364" s="118"/>
      <c r="ALG364" s="118"/>
      <c r="ALH364" s="118"/>
      <c r="ALI364" s="118"/>
      <c r="ALJ364" s="118"/>
      <c r="ALK364" s="118"/>
      <c r="ALL364" s="118"/>
      <c r="ALM364" s="118"/>
      <c r="ALN364" s="118"/>
      <c r="ALO364" s="118"/>
      <c r="ALP364" s="118"/>
      <c r="ALQ364" s="118"/>
      <c r="ALR364" s="118"/>
      <c r="ALS364" s="118"/>
      <c r="ALT364" s="118"/>
      <c r="ALU364" s="118"/>
      <c r="ALV364" s="118"/>
      <c r="ALW364" s="118"/>
      <c r="ALX364" s="118"/>
      <c r="ALY364" s="118"/>
      <c r="ALZ364" s="118"/>
      <c r="AMA364" s="118"/>
      <c r="AMB364" s="118"/>
      <c r="AMC364" s="118"/>
      <c r="AMD364" s="118"/>
      <c r="AME364" s="118"/>
      <c r="AMF364" s="118"/>
      <c r="AMG364" s="118"/>
      <c r="AMH364" s="118"/>
    </row>
    <row r="365" spans="1:1023" x14ac:dyDescent="0.25">
      <c r="A365" s="232" t="s">
        <v>1279</v>
      </c>
      <c r="B365" s="163">
        <v>364</v>
      </c>
      <c r="C365" s="224" t="s">
        <v>25019</v>
      </c>
      <c r="D365" s="180" t="s">
        <v>1280</v>
      </c>
      <c r="E365" s="429"/>
      <c r="F365" s="201"/>
      <c r="G365" s="180"/>
      <c r="H365" s="175">
        <v>4</v>
      </c>
      <c r="I365" s="319">
        <v>0.05</v>
      </c>
      <c r="J365" s="332">
        <v>2</v>
      </c>
      <c r="K365" s="332">
        <v>2</v>
      </c>
      <c r="L365" s="332">
        <v>1</v>
      </c>
      <c r="M365" s="332">
        <v>1</v>
      </c>
      <c r="N365" s="140"/>
      <c r="O365" s="336">
        <v>3</v>
      </c>
      <c r="P365" s="332">
        <v>2</v>
      </c>
      <c r="Q365" s="332">
        <v>2</v>
      </c>
      <c r="R365" s="140"/>
      <c r="S365" s="140"/>
      <c r="T365" s="140"/>
      <c r="U365" s="337"/>
      <c r="V365" s="219">
        <f t="shared" si="207"/>
        <v>100</v>
      </c>
      <c r="W365" s="219">
        <f t="shared" si="185"/>
        <v>100</v>
      </c>
      <c r="X365" s="219">
        <f t="shared" si="212"/>
        <v>20</v>
      </c>
      <c r="Y365" s="219">
        <f t="shared" si="178"/>
        <v>100</v>
      </c>
      <c r="Z365" s="219">
        <f t="shared" si="214"/>
        <v>10</v>
      </c>
      <c r="AA365" s="220">
        <f t="shared" si="182"/>
        <v>1</v>
      </c>
      <c r="AB365" s="220">
        <f t="shared" si="181"/>
        <v>100</v>
      </c>
      <c r="AC365" s="220">
        <f t="shared" si="205"/>
        <v>100</v>
      </c>
      <c r="AD365" s="416">
        <f t="shared" si="213"/>
        <v>1</v>
      </c>
      <c r="AE365" s="475">
        <v>0.1</v>
      </c>
      <c r="AF365" s="221">
        <v>5</v>
      </c>
      <c r="AG365" s="221">
        <v>5</v>
      </c>
      <c r="AH365" s="212">
        <f t="shared" si="210"/>
        <v>100</v>
      </c>
      <c r="AI365" s="212">
        <f t="shared" si="211"/>
        <v>100</v>
      </c>
      <c r="AJ365" s="231" t="s">
        <v>740</v>
      </c>
      <c r="AK365" s="118"/>
      <c r="AL365" s="118"/>
      <c r="AM365" s="214"/>
      <c r="AN365" s="118"/>
      <c r="AO365" s="118"/>
      <c r="AP365" s="185" t="s">
        <v>1272</v>
      </c>
      <c r="AQ365" s="167" t="s">
        <v>1264</v>
      </c>
      <c r="AR365" s="118"/>
      <c r="AS365" s="118"/>
      <c r="AT365" s="118"/>
      <c r="AU365" s="412"/>
      <c r="AV365" s="412"/>
      <c r="AW365" s="412"/>
      <c r="AX365" s="412"/>
      <c r="AY365" s="412"/>
      <c r="AZ365" s="412"/>
      <c r="BA365" s="412"/>
      <c r="BB365" s="412"/>
      <c r="BC365" s="412"/>
      <c r="BD365" s="412"/>
      <c r="BE365" s="412"/>
      <c r="BF365" s="412"/>
      <c r="BG365" s="412"/>
      <c r="BH365" s="412"/>
      <c r="BI365" s="412"/>
      <c r="BJ365" s="412"/>
      <c r="BK365" s="412"/>
      <c r="BL365" s="412"/>
      <c r="BM365" s="412"/>
      <c r="BN365" s="412"/>
      <c r="BO365" s="412"/>
      <c r="BP365" s="412"/>
      <c r="BQ365" s="412"/>
      <c r="BR365" s="412"/>
      <c r="BS365" s="412"/>
      <c r="BT365" s="412"/>
      <c r="BU365" s="412"/>
      <c r="BV365" s="412"/>
      <c r="BW365" s="412"/>
      <c r="BX365" s="412"/>
      <c r="BY365" s="412"/>
      <c r="BZ365" s="412"/>
      <c r="CA365" s="412"/>
      <c r="CB365" s="412"/>
      <c r="CC365" s="412"/>
      <c r="CD365" s="412"/>
      <c r="CE365" s="412"/>
      <c r="CF365" s="412"/>
      <c r="CG365" s="412"/>
      <c r="CH365" s="412"/>
      <c r="CI365" s="412"/>
      <c r="CJ365" s="412"/>
      <c r="CK365" s="412"/>
      <c r="CL365" s="412"/>
      <c r="CM365" s="412"/>
      <c r="CN365" s="412"/>
      <c r="CO365" s="412"/>
      <c r="CP365" s="412"/>
      <c r="CQ365" s="412"/>
      <c r="CR365" s="412"/>
      <c r="CS365" s="412"/>
      <c r="CT365" s="412"/>
      <c r="CU365" s="412"/>
      <c r="CV365" s="412"/>
      <c r="CW365" s="412"/>
      <c r="CX365" s="412"/>
      <c r="CY365" s="412"/>
      <c r="CZ365" s="412"/>
      <c r="DA365" s="412"/>
      <c r="DB365" s="412"/>
      <c r="DC365" s="412"/>
      <c r="DD365" s="412"/>
      <c r="DE365" s="412"/>
      <c r="DF365" s="412"/>
      <c r="DG365" s="412"/>
      <c r="DH365" s="412"/>
      <c r="DI365" s="412"/>
      <c r="DJ365" s="412"/>
      <c r="DK365" s="412"/>
      <c r="DL365" s="412"/>
      <c r="DM365" s="412"/>
      <c r="DN365" s="412"/>
      <c r="DO365" s="412"/>
      <c r="DP365" s="412"/>
      <c r="DQ365" s="412"/>
      <c r="DR365" s="412"/>
      <c r="DS365" s="412"/>
      <c r="DT365" s="412"/>
      <c r="DU365" s="412"/>
      <c r="DV365" s="412"/>
      <c r="DW365" s="412"/>
      <c r="DX365" s="412"/>
      <c r="DY365" s="412"/>
      <c r="DZ365" s="412"/>
      <c r="EA365" s="412"/>
      <c r="EB365" s="412"/>
      <c r="EC365" s="412"/>
      <c r="ED365" s="412"/>
      <c r="EE365" s="412"/>
      <c r="EF365" s="412"/>
      <c r="EG365" s="412"/>
      <c r="EH365" s="412"/>
      <c r="EI365" s="412"/>
      <c r="EJ365" s="412"/>
      <c r="EK365" s="412"/>
      <c r="EL365" s="412"/>
      <c r="EM365" s="412"/>
      <c r="EN365" s="412"/>
      <c r="EO365" s="412"/>
      <c r="EP365" s="412"/>
      <c r="EQ365" s="412"/>
      <c r="ER365" s="412"/>
      <c r="ES365" s="412"/>
      <c r="ET365" s="412"/>
      <c r="EU365" s="412"/>
      <c r="EV365" s="412"/>
      <c r="EW365" s="412"/>
      <c r="EX365" s="412"/>
      <c r="EY365" s="412"/>
      <c r="EZ365" s="412"/>
      <c r="FA365" s="412"/>
      <c r="FB365" s="412"/>
      <c r="FC365" s="412"/>
      <c r="FD365" s="412"/>
      <c r="FE365" s="412"/>
      <c r="FF365" s="412"/>
      <c r="FG365" s="412"/>
      <c r="FH365" s="412"/>
      <c r="FI365" s="412"/>
      <c r="FJ365" s="412"/>
      <c r="FK365" s="412"/>
      <c r="FL365" s="412"/>
      <c r="FM365" s="412"/>
      <c r="FN365" s="412"/>
      <c r="FO365" s="412"/>
      <c r="FP365" s="412"/>
      <c r="FQ365" s="412"/>
      <c r="FR365" s="412"/>
      <c r="FS365" s="412"/>
      <c r="FT365" s="412"/>
      <c r="FU365" s="412"/>
      <c r="FV365" s="412"/>
      <c r="FW365" s="412"/>
      <c r="FX365" s="412"/>
      <c r="FY365" s="412"/>
      <c r="FZ365" s="412"/>
      <c r="GA365" s="412"/>
      <c r="GB365" s="412"/>
      <c r="GC365" s="412"/>
      <c r="GD365" s="412"/>
      <c r="GE365" s="412"/>
      <c r="GF365" s="412"/>
      <c r="GG365" s="412"/>
      <c r="GH365" s="412"/>
      <c r="GI365" s="412"/>
      <c r="GJ365" s="412"/>
      <c r="GK365" s="412"/>
      <c r="GL365" s="412"/>
      <c r="GM365" s="412"/>
      <c r="GN365" s="412"/>
      <c r="GO365" s="412"/>
      <c r="GP365" s="412"/>
      <c r="GQ365" s="412"/>
      <c r="GR365" s="412"/>
      <c r="GS365" s="412"/>
      <c r="GT365" s="412"/>
      <c r="GU365" s="412"/>
      <c r="GV365" s="412"/>
      <c r="GW365" s="412"/>
      <c r="GX365" s="412"/>
      <c r="GY365" s="412"/>
      <c r="GZ365" s="412"/>
      <c r="HA365" s="412"/>
      <c r="HB365" s="412"/>
      <c r="HC365" s="412"/>
      <c r="HD365" s="412"/>
      <c r="HE365" s="412"/>
      <c r="HF365" s="412"/>
      <c r="HG365" s="412"/>
      <c r="HH365" s="412"/>
      <c r="HI365" s="412"/>
      <c r="HJ365" s="412"/>
      <c r="HK365" s="412"/>
      <c r="HL365" s="412"/>
      <c r="HM365" s="412"/>
      <c r="HN365" s="412"/>
      <c r="HO365" s="412"/>
      <c r="HP365" s="412"/>
      <c r="HQ365" s="412"/>
      <c r="HR365" s="412"/>
      <c r="HS365" s="412"/>
      <c r="HT365" s="412"/>
      <c r="HU365" s="412"/>
      <c r="HV365" s="412"/>
      <c r="HW365" s="412"/>
      <c r="HX365" s="412"/>
      <c r="HY365" s="412"/>
      <c r="HZ365" s="412"/>
      <c r="IA365" s="412"/>
      <c r="IB365" s="412"/>
      <c r="IC365" s="412"/>
      <c r="ID365" s="412"/>
      <c r="IE365" s="412"/>
      <c r="IF365" s="412"/>
      <c r="IG365" s="412"/>
      <c r="IH365" s="412"/>
      <c r="II365" s="412"/>
      <c r="IJ365" s="412"/>
      <c r="IK365" s="412"/>
      <c r="IL365" s="412"/>
      <c r="IM365" s="412"/>
      <c r="IN365" s="412"/>
      <c r="IO365" s="412"/>
      <c r="IP365" s="412"/>
      <c r="IQ365" s="412"/>
      <c r="IR365" s="412"/>
      <c r="IS365" s="412"/>
      <c r="IT365" s="412"/>
      <c r="IU365" s="412"/>
      <c r="IV365" s="412"/>
      <c r="IW365" s="412"/>
      <c r="IX365" s="412"/>
      <c r="IY365" s="412"/>
      <c r="IZ365" s="412"/>
      <c r="JA365" s="412"/>
      <c r="JB365" s="412"/>
      <c r="JC365" s="412"/>
      <c r="JD365" s="412"/>
      <c r="JE365" s="412"/>
      <c r="JF365" s="412"/>
      <c r="JG365" s="412"/>
      <c r="JH365" s="412"/>
      <c r="JI365" s="412"/>
      <c r="JJ365" s="412"/>
      <c r="JK365" s="412"/>
      <c r="JL365" s="412"/>
      <c r="JM365" s="412"/>
      <c r="JN365" s="412"/>
      <c r="JO365" s="412"/>
      <c r="JP365" s="412"/>
      <c r="JQ365" s="412"/>
      <c r="JR365" s="412"/>
      <c r="JS365" s="412"/>
      <c r="JT365" s="412"/>
      <c r="JU365" s="412"/>
      <c r="JV365" s="412"/>
      <c r="JW365" s="412"/>
      <c r="JX365" s="412"/>
      <c r="JY365" s="412"/>
      <c r="JZ365" s="412"/>
      <c r="KA365" s="412"/>
      <c r="KB365" s="412"/>
      <c r="KC365" s="412"/>
      <c r="KD365" s="412"/>
      <c r="KE365" s="412"/>
      <c r="KF365" s="412"/>
      <c r="KG365" s="412"/>
      <c r="KH365" s="412"/>
      <c r="KI365" s="412"/>
      <c r="KJ365" s="412"/>
      <c r="KK365" s="412"/>
      <c r="KL365" s="412"/>
      <c r="KM365" s="412"/>
      <c r="KN365" s="412"/>
      <c r="KO365" s="412"/>
      <c r="KP365" s="412"/>
      <c r="KQ365" s="412"/>
      <c r="KR365" s="412"/>
      <c r="KS365" s="412"/>
      <c r="KT365" s="412"/>
      <c r="KU365" s="412"/>
      <c r="KV365" s="412"/>
      <c r="KW365" s="412"/>
      <c r="KX365" s="412"/>
      <c r="KY365" s="412"/>
      <c r="KZ365" s="412"/>
      <c r="LA365" s="412"/>
      <c r="LB365" s="412"/>
      <c r="LC365" s="412"/>
      <c r="LD365" s="412"/>
      <c r="LE365" s="412"/>
      <c r="LF365" s="412"/>
      <c r="LG365" s="412"/>
      <c r="LH365" s="412"/>
      <c r="LI365" s="412"/>
      <c r="LJ365" s="412"/>
      <c r="LK365" s="412"/>
      <c r="LL365" s="412"/>
      <c r="LM365" s="412"/>
      <c r="LN365" s="412"/>
      <c r="LO365" s="412"/>
      <c r="LP365" s="412"/>
      <c r="LQ365" s="412"/>
      <c r="LR365" s="412"/>
      <c r="LS365" s="412"/>
      <c r="LT365" s="412"/>
      <c r="LU365" s="412"/>
      <c r="LV365" s="412"/>
      <c r="LW365" s="412"/>
      <c r="LX365" s="412"/>
      <c r="LY365" s="412"/>
      <c r="LZ365" s="412"/>
      <c r="MA365" s="412"/>
      <c r="MB365" s="412"/>
      <c r="MC365" s="412"/>
      <c r="MD365" s="412"/>
      <c r="ME365" s="412"/>
      <c r="MF365" s="412"/>
      <c r="MG365" s="412"/>
      <c r="MH365" s="412"/>
      <c r="MI365" s="412"/>
      <c r="MJ365" s="412"/>
      <c r="MK365" s="412"/>
      <c r="ML365" s="412"/>
      <c r="MM365" s="412"/>
      <c r="MN365" s="412"/>
      <c r="MO365" s="412"/>
      <c r="MP365" s="412"/>
      <c r="MQ365" s="412"/>
      <c r="MR365" s="412"/>
      <c r="MS365" s="412"/>
      <c r="MT365" s="412"/>
      <c r="MU365" s="412"/>
      <c r="MV365" s="412"/>
      <c r="MW365" s="412"/>
      <c r="MX365" s="412"/>
      <c r="MY365" s="412"/>
      <c r="MZ365" s="412"/>
      <c r="NA365" s="412"/>
      <c r="NB365" s="412"/>
      <c r="NC365" s="412"/>
      <c r="ND365" s="412"/>
      <c r="NE365" s="412"/>
      <c r="NF365" s="412"/>
      <c r="NG365" s="412"/>
      <c r="NH365" s="412"/>
      <c r="NI365" s="412"/>
      <c r="NJ365" s="412"/>
      <c r="NK365" s="412"/>
      <c r="NL365" s="412"/>
      <c r="NM365" s="412"/>
      <c r="NN365" s="412"/>
      <c r="NO365" s="412"/>
      <c r="NP365" s="412"/>
      <c r="NQ365" s="412"/>
      <c r="NR365" s="412"/>
      <c r="NS365" s="412"/>
      <c r="NT365" s="412"/>
      <c r="NU365" s="412"/>
      <c r="NV365" s="412"/>
      <c r="NW365" s="412"/>
      <c r="NX365" s="412"/>
      <c r="NY365" s="412"/>
      <c r="NZ365" s="412"/>
      <c r="OA365" s="412"/>
      <c r="OB365" s="412"/>
      <c r="OC365" s="412"/>
      <c r="OD365" s="412"/>
      <c r="OE365" s="412"/>
      <c r="OF365" s="412"/>
      <c r="OG365" s="412"/>
      <c r="OH365" s="412"/>
      <c r="OI365" s="412"/>
      <c r="OJ365" s="412"/>
      <c r="OK365" s="412"/>
      <c r="OL365" s="412"/>
      <c r="OM365" s="412"/>
      <c r="ON365" s="412"/>
      <c r="OO365" s="412"/>
      <c r="OP365" s="412"/>
      <c r="OQ365" s="412"/>
      <c r="OR365" s="412"/>
      <c r="OS365" s="412"/>
      <c r="OT365" s="412"/>
      <c r="OU365" s="412"/>
      <c r="OV365" s="412"/>
      <c r="OW365" s="412"/>
      <c r="OX365" s="412"/>
      <c r="OY365" s="412"/>
      <c r="OZ365" s="412"/>
      <c r="PA365" s="412"/>
      <c r="PB365" s="412"/>
      <c r="PC365" s="412"/>
      <c r="PD365" s="412"/>
      <c r="PE365" s="412"/>
      <c r="PF365" s="412"/>
      <c r="PG365" s="412"/>
      <c r="PH365" s="412"/>
      <c r="PI365" s="412"/>
      <c r="PJ365" s="412"/>
      <c r="PK365" s="412"/>
      <c r="PL365" s="412"/>
      <c r="PM365" s="412"/>
      <c r="PN365" s="412"/>
      <c r="PO365" s="412"/>
      <c r="PP365" s="412"/>
      <c r="PQ365" s="412"/>
      <c r="PR365" s="412"/>
      <c r="PS365" s="412"/>
      <c r="PT365" s="412"/>
      <c r="PU365" s="412"/>
      <c r="PV365" s="412"/>
      <c r="PW365" s="412"/>
      <c r="PX365" s="412"/>
      <c r="PY365" s="412"/>
      <c r="PZ365" s="412"/>
      <c r="QA365" s="412"/>
      <c r="QB365" s="412"/>
      <c r="QC365" s="412"/>
      <c r="QD365" s="412"/>
      <c r="QE365" s="412"/>
      <c r="QF365" s="412"/>
      <c r="QG365" s="412"/>
      <c r="QH365" s="412"/>
      <c r="QI365" s="412"/>
      <c r="QJ365" s="412"/>
      <c r="QK365" s="412"/>
      <c r="QL365" s="412"/>
      <c r="QM365" s="412"/>
      <c r="QN365" s="412"/>
      <c r="QO365" s="412"/>
      <c r="QP365" s="412"/>
      <c r="QQ365" s="412"/>
      <c r="QR365" s="412"/>
      <c r="QS365" s="412"/>
      <c r="QT365" s="412"/>
      <c r="QU365" s="412"/>
      <c r="QV365" s="412"/>
      <c r="QW365" s="412"/>
      <c r="QX365" s="412"/>
      <c r="QY365" s="412"/>
      <c r="QZ365" s="412"/>
      <c r="RA365" s="412"/>
      <c r="RB365" s="412"/>
      <c r="RC365" s="412"/>
      <c r="RD365" s="412"/>
      <c r="RE365" s="412"/>
      <c r="RF365" s="412"/>
      <c r="RG365" s="412"/>
      <c r="RH365" s="412"/>
      <c r="RI365" s="412"/>
      <c r="RJ365" s="412"/>
      <c r="RK365" s="412"/>
      <c r="RL365" s="412"/>
      <c r="RM365" s="412"/>
      <c r="RN365" s="412"/>
      <c r="RO365" s="412"/>
      <c r="RP365" s="412"/>
      <c r="RQ365" s="412"/>
      <c r="RR365" s="412"/>
      <c r="RS365" s="412"/>
      <c r="RT365" s="412"/>
      <c r="RU365" s="412"/>
      <c r="RV365" s="412"/>
      <c r="RW365" s="412"/>
      <c r="RX365" s="412"/>
      <c r="RY365" s="412"/>
      <c r="RZ365" s="412"/>
      <c r="SA365" s="412"/>
      <c r="SB365" s="412"/>
      <c r="SC365" s="412"/>
      <c r="SD365" s="412"/>
      <c r="SE365" s="412"/>
      <c r="SF365" s="412"/>
      <c r="SG365" s="412"/>
      <c r="SH365" s="412"/>
      <c r="SI365" s="412"/>
      <c r="SJ365" s="412"/>
      <c r="SK365" s="412"/>
      <c r="SL365" s="412"/>
      <c r="SM365" s="412"/>
      <c r="SN365" s="412"/>
      <c r="SO365" s="412"/>
      <c r="SP365" s="412"/>
      <c r="SQ365" s="412"/>
      <c r="SR365" s="412"/>
      <c r="SS365" s="412"/>
      <c r="ST365" s="412"/>
      <c r="SU365" s="412"/>
      <c r="SV365" s="412"/>
      <c r="SW365" s="412"/>
      <c r="SX365" s="412"/>
      <c r="SY365" s="412"/>
      <c r="SZ365" s="412"/>
      <c r="TA365" s="412"/>
      <c r="TB365" s="412"/>
      <c r="TC365" s="412"/>
      <c r="TD365" s="412"/>
      <c r="TE365" s="412"/>
      <c r="TF365" s="412"/>
      <c r="TG365" s="412"/>
      <c r="TH365" s="412"/>
      <c r="TI365" s="412"/>
      <c r="TJ365" s="412"/>
      <c r="TK365" s="412"/>
      <c r="TL365" s="412"/>
      <c r="TM365" s="412"/>
      <c r="TN365" s="412"/>
      <c r="TO365" s="412"/>
      <c r="TP365" s="412"/>
      <c r="TQ365" s="412"/>
      <c r="TR365" s="412"/>
      <c r="TS365" s="412"/>
      <c r="TT365" s="412"/>
      <c r="TU365" s="412"/>
      <c r="TV365" s="412"/>
      <c r="TW365" s="412"/>
      <c r="TX365" s="412"/>
      <c r="TY365" s="412"/>
      <c r="TZ365" s="412"/>
      <c r="UA365" s="412"/>
      <c r="UB365" s="412"/>
      <c r="UC365" s="412"/>
      <c r="UD365" s="412"/>
      <c r="UE365" s="412"/>
      <c r="UF365" s="412"/>
      <c r="UG365" s="412"/>
      <c r="UH365" s="412"/>
      <c r="UI365" s="412"/>
      <c r="UJ365" s="412"/>
      <c r="UK365" s="412"/>
      <c r="UL365" s="412"/>
      <c r="UM365" s="412"/>
      <c r="UN365" s="412"/>
      <c r="UO365" s="412"/>
      <c r="UP365" s="412"/>
      <c r="UQ365" s="412"/>
      <c r="UR365" s="412"/>
      <c r="US365" s="412"/>
      <c r="UT365" s="412"/>
      <c r="UU365" s="412"/>
      <c r="UV365" s="412"/>
      <c r="UW365" s="412"/>
      <c r="UX365" s="412"/>
      <c r="UY365" s="412"/>
      <c r="UZ365" s="412"/>
      <c r="VA365" s="412"/>
      <c r="VB365" s="412"/>
      <c r="VC365" s="412"/>
      <c r="VD365" s="412"/>
      <c r="VE365" s="412"/>
      <c r="VF365" s="412"/>
      <c r="VG365" s="412"/>
      <c r="VH365" s="412"/>
      <c r="VI365" s="412"/>
      <c r="VJ365" s="412"/>
      <c r="VK365" s="412"/>
      <c r="VL365" s="412"/>
      <c r="VM365" s="412"/>
      <c r="VN365" s="412"/>
      <c r="VO365" s="412"/>
      <c r="VP365" s="412"/>
      <c r="VQ365" s="412"/>
      <c r="VR365" s="412"/>
      <c r="VS365" s="412"/>
      <c r="VT365" s="412"/>
      <c r="VU365" s="412"/>
      <c r="VV365" s="412"/>
      <c r="VW365" s="412"/>
      <c r="VX365" s="412"/>
      <c r="VY365" s="412"/>
      <c r="VZ365" s="412"/>
      <c r="WA365" s="412"/>
      <c r="WB365" s="412"/>
      <c r="WC365" s="412"/>
      <c r="WD365" s="412"/>
      <c r="WE365" s="412"/>
      <c r="WF365" s="412"/>
      <c r="WG365" s="412"/>
      <c r="WH365" s="412"/>
      <c r="WI365" s="412"/>
      <c r="WJ365" s="412"/>
      <c r="WK365" s="412"/>
      <c r="WL365" s="412"/>
      <c r="WM365" s="412"/>
      <c r="WN365" s="412"/>
      <c r="WO365" s="412"/>
      <c r="WP365" s="412"/>
      <c r="WQ365" s="412"/>
      <c r="WR365" s="412"/>
      <c r="WS365" s="412"/>
      <c r="WT365" s="412"/>
      <c r="WU365" s="412"/>
      <c r="WV365" s="412"/>
      <c r="WW365" s="412"/>
      <c r="WX365" s="412"/>
      <c r="WY365" s="412"/>
      <c r="WZ365" s="412"/>
      <c r="XA365" s="412"/>
      <c r="XB365" s="412"/>
      <c r="XC365" s="412"/>
      <c r="XD365" s="412"/>
      <c r="XE365" s="412"/>
      <c r="XF365" s="412"/>
      <c r="XG365" s="412"/>
      <c r="XH365" s="412"/>
      <c r="XI365" s="412"/>
      <c r="XJ365" s="412"/>
      <c r="XK365" s="412"/>
      <c r="XL365" s="412"/>
      <c r="XM365" s="412"/>
      <c r="XN365" s="412"/>
      <c r="XO365" s="412"/>
      <c r="XP365" s="412"/>
      <c r="XQ365" s="412"/>
      <c r="XR365" s="412"/>
      <c r="XS365" s="412"/>
      <c r="XT365" s="412"/>
      <c r="XU365" s="412"/>
      <c r="XV365" s="412"/>
      <c r="XW365" s="412"/>
      <c r="XX365" s="412"/>
      <c r="XY365" s="412"/>
      <c r="XZ365" s="412"/>
      <c r="YA365" s="412"/>
      <c r="YB365" s="412"/>
      <c r="YC365" s="412"/>
      <c r="YD365" s="412"/>
      <c r="YE365" s="412"/>
      <c r="YF365" s="412"/>
      <c r="YG365" s="412"/>
      <c r="YH365" s="412"/>
      <c r="YI365" s="412"/>
      <c r="YJ365" s="412"/>
      <c r="YK365" s="412"/>
      <c r="YL365" s="412"/>
      <c r="YM365" s="412"/>
      <c r="YN365" s="412"/>
      <c r="YO365" s="412"/>
      <c r="YP365" s="412"/>
      <c r="YQ365" s="412"/>
      <c r="YR365" s="412"/>
      <c r="YS365" s="412"/>
      <c r="YT365" s="412"/>
      <c r="YU365" s="412"/>
      <c r="YV365" s="412"/>
      <c r="YW365" s="412"/>
      <c r="YX365" s="412"/>
      <c r="YY365" s="412"/>
      <c r="YZ365" s="412"/>
      <c r="ZA365" s="412"/>
      <c r="ZB365" s="412"/>
      <c r="ZC365" s="412"/>
      <c r="ZD365" s="412"/>
      <c r="ZE365" s="412"/>
      <c r="ZF365" s="412"/>
      <c r="ZG365" s="412"/>
      <c r="ZH365" s="412"/>
      <c r="ZI365" s="412"/>
      <c r="ZJ365" s="412"/>
      <c r="ZK365" s="412"/>
      <c r="ZL365" s="412"/>
      <c r="ZM365" s="412"/>
      <c r="ZN365" s="412"/>
      <c r="ZO365" s="412"/>
      <c r="ZP365" s="412"/>
      <c r="ZQ365" s="412"/>
      <c r="ZR365" s="412"/>
      <c r="ZS365" s="412"/>
      <c r="ZT365" s="412"/>
      <c r="ZU365" s="412"/>
      <c r="ZV365" s="412"/>
      <c r="ZW365" s="412"/>
      <c r="ZX365" s="412"/>
      <c r="ZY365" s="412"/>
      <c r="ZZ365" s="412"/>
      <c r="AAA365" s="412"/>
      <c r="AAB365" s="412"/>
      <c r="AAC365" s="412"/>
      <c r="AAD365" s="412"/>
      <c r="AAE365" s="412"/>
      <c r="AAF365" s="412"/>
      <c r="AAG365" s="412"/>
      <c r="AAH365" s="412"/>
      <c r="AAI365" s="412"/>
      <c r="AAJ365" s="412"/>
      <c r="AAK365" s="412"/>
      <c r="AAL365" s="412"/>
      <c r="AAM365" s="412"/>
      <c r="AAN365" s="412"/>
      <c r="AAO365" s="412"/>
      <c r="AAP365" s="412"/>
      <c r="AAQ365" s="412"/>
      <c r="AAR365" s="412"/>
      <c r="AAS365" s="412"/>
      <c r="AAT365" s="412"/>
      <c r="AAU365" s="412"/>
      <c r="AAV365" s="412"/>
      <c r="AAW365" s="412"/>
      <c r="AAX365" s="412"/>
      <c r="AAY365" s="412"/>
      <c r="AAZ365" s="412"/>
      <c r="ABA365" s="412"/>
      <c r="ABB365" s="412"/>
      <c r="ABC365" s="412"/>
      <c r="ABD365" s="412"/>
      <c r="ABE365" s="412"/>
      <c r="ABF365" s="412"/>
      <c r="ABG365" s="412"/>
      <c r="ABH365" s="412"/>
      <c r="ABI365" s="412"/>
      <c r="ABJ365" s="412"/>
      <c r="ABK365" s="412"/>
      <c r="ABL365" s="412"/>
      <c r="ABM365" s="412"/>
      <c r="ABN365" s="412"/>
      <c r="ABO365" s="412"/>
      <c r="ABP365" s="412"/>
      <c r="ABQ365" s="412"/>
      <c r="ABR365" s="412"/>
      <c r="ABS365" s="412"/>
      <c r="ABT365" s="412"/>
      <c r="ABU365" s="412"/>
      <c r="ABV365" s="412"/>
      <c r="ABW365" s="412"/>
      <c r="ABX365" s="412"/>
      <c r="ABY365" s="412"/>
      <c r="ABZ365" s="412"/>
      <c r="ACA365" s="412"/>
      <c r="ACB365" s="412"/>
      <c r="ACC365" s="412"/>
      <c r="ACD365" s="412"/>
      <c r="ACE365" s="412"/>
      <c r="ACF365" s="412"/>
      <c r="ACG365" s="412"/>
      <c r="ACH365" s="412"/>
      <c r="ACI365" s="412"/>
      <c r="ACJ365" s="412"/>
      <c r="ACK365" s="412"/>
      <c r="ACL365" s="412"/>
      <c r="ACM365" s="412"/>
      <c r="ACN365" s="412"/>
      <c r="ACO365" s="412"/>
      <c r="ACP365" s="412"/>
      <c r="ACQ365" s="412"/>
      <c r="ACR365" s="412"/>
      <c r="ACS365" s="412"/>
      <c r="ACT365" s="412"/>
      <c r="ACU365" s="412"/>
      <c r="ACV365" s="412"/>
      <c r="ACW365" s="412"/>
      <c r="ACX365" s="412"/>
      <c r="ACY365" s="412"/>
      <c r="ACZ365" s="412"/>
      <c r="ADA365" s="412"/>
      <c r="ADB365" s="412"/>
      <c r="ADC365" s="412"/>
      <c r="ADD365" s="412"/>
      <c r="ADE365" s="412"/>
      <c r="ADF365" s="412"/>
      <c r="ADG365" s="412"/>
      <c r="ADH365" s="412"/>
      <c r="ADI365" s="412"/>
      <c r="ADJ365" s="412"/>
      <c r="ADK365" s="412"/>
      <c r="ADL365" s="412"/>
      <c r="ADM365" s="412"/>
      <c r="ADN365" s="412"/>
      <c r="ADO365" s="412"/>
      <c r="ADP365" s="412"/>
      <c r="ADQ365" s="412"/>
      <c r="ADR365" s="412"/>
      <c r="ADS365" s="412"/>
      <c r="ADT365" s="412"/>
      <c r="ADU365" s="412"/>
      <c r="ADV365" s="412"/>
      <c r="ADW365" s="412"/>
      <c r="ADX365" s="412"/>
      <c r="ADY365" s="412"/>
      <c r="ADZ365" s="412"/>
      <c r="AEA365" s="412"/>
      <c r="AEB365" s="412"/>
      <c r="AEC365" s="412"/>
      <c r="AED365" s="412"/>
      <c r="AEE365" s="412"/>
      <c r="AEF365" s="412"/>
      <c r="AEG365" s="412"/>
      <c r="AEH365" s="412"/>
      <c r="AEI365" s="412"/>
      <c r="AEJ365" s="412"/>
      <c r="AEK365" s="412"/>
      <c r="AEL365" s="412"/>
      <c r="AEM365" s="412"/>
      <c r="AEN365" s="412"/>
      <c r="AEO365" s="412"/>
      <c r="AEP365" s="412"/>
      <c r="AEQ365" s="412"/>
      <c r="AER365" s="412"/>
      <c r="AES365" s="412"/>
      <c r="AET365" s="412"/>
      <c r="AEU365" s="412"/>
      <c r="AEV365" s="412"/>
      <c r="AEW365" s="412"/>
      <c r="AEX365" s="412"/>
      <c r="AEY365" s="412"/>
      <c r="AEZ365" s="412"/>
      <c r="AFA365" s="412"/>
      <c r="AFB365" s="412"/>
      <c r="AFC365" s="412"/>
      <c r="AFD365" s="412"/>
      <c r="AFE365" s="412"/>
      <c r="AFF365" s="412"/>
      <c r="AFG365" s="412"/>
      <c r="AFH365" s="412"/>
      <c r="AFI365" s="412"/>
      <c r="AFJ365" s="412"/>
      <c r="AFK365" s="412"/>
      <c r="AFL365" s="412"/>
      <c r="AFM365" s="412"/>
      <c r="AFN365" s="412"/>
      <c r="AFO365" s="412"/>
      <c r="AFP365" s="412"/>
      <c r="AFQ365" s="412"/>
      <c r="AFR365" s="412"/>
      <c r="AFS365" s="412"/>
      <c r="AFT365" s="412"/>
      <c r="AFU365" s="412"/>
      <c r="AFV365" s="412"/>
      <c r="AFW365" s="412"/>
      <c r="AFX365" s="412"/>
      <c r="AFY365" s="412"/>
      <c r="AFZ365" s="412"/>
      <c r="AGA365" s="412"/>
      <c r="AGB365" s="412"/>
      <c r="AGC365" s="412"/>
      <c r="AGD365" s="412"/>
      <c r="AGE365" s="412"/>
      <c r="AGF365" s="412"/>
      <c r="AGG365" s="412"/>
      <c r="AGH365" s="412"/>
      <c r="AGI365" s="412"/>
      <c r="AGJ365" s="412"/>
      <c r="AGK365" s="412"/>
      <c r="AGL365" s="412"/>
      <c r="AGM365" s="412"/>
      <c r="AGN365" s="412"/>
      <c r="AGO365" s="412"/>
      <c r="AGP365" s="412"/>
      <c r="AGQ365" s="412"/>
      <c r="AGR365" s="412"/>
      <c r="AGS365" s="412"/>
      <c r="AGT365" s="412"/>
      <c r="AGU365" s="412"/>
      <c r="AGV365" s="412"/>
      <c r="AGW365" s="412"/>
      <c r="AGX365" s="412"/>
      <c r="AGY365" s="412"/>
      <c r="AGZ365" s="412"/>
      <c r="AHA365" s="412"/>
      <c r="AHB365" s="412"/>
      <c r="AHC365" s="412"/>
      <c r="AHD365" s="412"/>
      <c r="AHE365" s="412"/>
      <c r="AHF365" s="412"/>
      <c r="AHG365" s="412"/>
      <c r="AHH365" s="412"/>
      <c r="AHI365" s="412"/>
      <c r="AHJ365" s="412"/>
      <c r="AHK365" s="412"/>
      <c r="AHL365" s="412"/>
      <c r="AHM365" s="412"/>
      <c r="AHN365" s="412"/>
      <c r="AHO365" s="412"/>
      <c r="AHP365" s="412"/>
      <c r="AHQ365" s="412"/>
      <c r="AHR365" s="412"/>
      <c r="AHS365" s="412"/>
      <c r="AHT365" s="412"/>
      <c r="AHU365" s="412"/>
      <c r="AHV365" s="412"/>
      <c r="AHW365" s="412"/>
      <c r="AHX365" s="412"/>
      <c r="AHY365" s="412"/>
      <c r="AHZ365" s="412"/>
      <c r="AIA365" s="412"/>
      <c r="AIB365" s="412"/>
      <c r="AIC365" s="412"/>
      <c r="AID365" s="412"/>
      <c r="AIE365" s="412"/>
      <c r="AIF365" s="412"/>
      <c r="AIG365" s="412"/>
      <c r="AIH365" s="412"/>
      <c r="AII365" s="412"/>
      <c r="AIJ365" s="412"/>
      <c r="AIK365" s="412"/>
      <c r="AIL365" s="412"/>
      <c r="AIM365" s="412"/>
      <c r="AIN365" s="412"/>
      <c r="AIO365" s="412"/>
      <c r="AIP365" s="412"/>
      <c r="AIQ365" s="412"/>
      <c r="AIR365" s="412"/>
      <c r="AIS365" s="412"/>
      <c r="AIT365" s="412"/>
      <c r="AIU365" s="412"/>
      <c r="AIV365" s="412"/>
      <c r="AIW365" s="412"/>
      <c r="AIX365" s="412"/>
      <c r="AIY365" s="412"/>
      <c r="AIZ365" s="412"/>
      <c r="AJA365" s="412"/>
      <c r="AJB365" s="412"/>
      <c r="AJC365" s="412"/>
      <c r="AJD365" s="412"/>
      <c r="AJE365" s="412"/>
      <c r="AJF365" s="412"/>
      <c r="AJG365" s="412"/>
      <c r="AJH365" s="412"/>
      <c r="AJI365" s="412"/>
      <c r="AJJ365" s="412"/>
      <c r="AJK365" s="412"/>
      <c r="AJL365" s="412"/>
      <c r="AJM365" s="412"/>
      <c r="AJN365" s="412"/>
      <c r="AJO365" s="412"/>
      <c r="AJP365" s="412"/>
      <c r="AJQ365" s="412"/>
      <c r="AJR365" s="412"/>
      <c r="AJS365" s="412"/>
      <c r="AJT365" s="412"/>
      <c r="AJU365" s="412"/>
      <c r="AJV365" s="412"/>
      <c r="AJW365" s="412"/>
      <c r="AJX365" s="412"/>
      <c r="AJY365" s="412"/>
      <c r="AJZ365" s="412"/>
      <c r="AKA365" s="412"/>
      <c r="AKB365" s="412"/>
      <c r="AKC365" s="412"/>
      <c r="AKD365" s="412"/>
      <c r="AKE365" s="412"/>
      <c r="AKF365" s="412"/>
      <c r="AKG365" s="412"/>
      <c r="AKH365" s="412"/>
      <c r="AKI365" s="412"/>
      <c r="AKJ365" s="412"/>
      <c r="AKK365" s="412"/>
      <c r="AKL365" s="412"/>
      <c r="AKM365" s="412"/>
      <c r="AKN365" s="412"/>
      <c r="AKO365" s="412"/>
      <c r="AKP365" s="412"/>
      <c r="AKQ365" s="412"/>
      <c r="AKR365" s="412"/>
      <c r="AKS365" s="412"/>
      <c r="AKT365" s="412"/>
      <c r="AKU365" s="412"/>
      <c r="AKV365" s="412"/>
      <c r="AKW365" s="412"/>
      <c r="AKX365" s="412"/>
      <c r="AKY365" s="412"/>
      <c r="AKZ365" s="412"/>
      <c r="ALA365" s="412"/>
      <c r="ALB365" s="412"/>
      <c r="ALC365" s="412"/>
      <c r="ALD365" s="412"/>
      <c r="ALE365" s="412"/>
      <c r="ALF365" s="412"/>
      <c r="ALG365" s="412"/>
      <c r="ALH365" s="412"/>
      <c r="ALI365" s="412"/>
      <c r="ALJ365" s="412"/>
      <c r="ALK365" s="412"/>
      <c r="ALL365" s="412"/>
      <c r="ALM365" s="412"/>
      <c r="ALN365" s="412"/>
      <c r="ALO365" s="412"/>
      <c r="ALP365" s="412"/>
      <c r="ALQ365" s="412"/>
      <c r="ALR365" s="412"/>
      <c r="ALS365" s="412"/>
      <c r="ALT365" s="412"/>
      <c r="ALU365" s="412"/>
      <c r="ALV365" s="412"/>
      <c r="ALW365" s="412"/>
      <c r="ALX365" s="412"/>
      <c r="ALY365" s="412"/>
      <c r="ALZ365" s="412"/>
      <c r="AMA365" s="412"/>
      <c r="AMB365" s="412"/>
      <c r="AMC365" s="412"/>
      <c r="AMD365" s="412"/>
      <c r="AME365" s="412"/>
      <c r="AMF365" s="412"/>
      <c r="AMG365" s="412"/>
      <c r="AMH365" s="412"/>
    </row>
    <row r="366" spans="1:1023" x14ac:dyDescent="0.25">
      <c r="A366" s="224" t="s">
        <v>1281</v>
      </c>
      <c r="B366" s="163">
        <v>365</v>
      </c>
      <c r="C366" s="224" t="s">
        <v>1282</v>
      </c>
      <c r="D366" s="180" t="s">
        <v>1283</v>
      </c>
      <c r="E366" s="429"/>
      <c r="F366" s="201"/>
      <c r="G366" s="180"/>
      <c r="H366" s="175">
        <v>4</v>
      </c>
      <c r="I366" s="319"/>
      <c r="J366" s="332">
        <v>2</v>
      </c>
      <c r="K366" s="332">
        <v>2</v>
      </c>
      <c r="L366" s="332">
        <v>1</v>
      </c>
      <c r="M366" s="332">
        <v>1</v>
      </c>
      <c r="N366" s="140"/>
      <c r="O366" s="336">
        <v>3</v>
      </c>
      <c r="P366" s="332">
        <v>2</v>
      </c>
      <c r="Q366" s="332">
        <v>2</v>
      </c>
      <c r="R366" s="140"/>
      <c r="S366" s="140"/>
      <c r="T366" s="140"/>
      <c r="U366" s="337"/>
      <c r="V366" s="219">
        <f t="shared" si="207"/>
        <v>100</v>
      </c>
      <c r="W366" s="219">
        <f t="shared" si="185"/>
        <v>100</v>
      </c>
      <c r="X366" s="219">
        <f t="shared" si="212"/>
        <v>20</v>
      </c>
      <c r="Y366" s="219">
        <f t="shared" si="178"/>
        <v>100</v>
      </c>
      <c r="Z366" s="219">
        <f t="shared" si="214"/>
        <v>10</v>
      </c>
      <c r="AA366" s="220">
        <f t="shared" si="182"/>
        <v>1</v>
      </c>
      <c r="AB366" s="220">
        <f t="shared" si="181"/>
        <v>100</v>
      </c>
      <c r="AC366" s="220">
        <f t="shared" si="205"/>
        <v>100</v>
      </c>
      <c r="AD366" s="416">
        <f t="shared" si="213"/>
        <v>1</v>
      </c>
      <c r="AE366" s="475">
        <v>0.1</v>
      </c>
      <c r="AF366" s="221">
        <v>5</v>
      </c>
      <c r="AG366" s="221">
        <v>5</v>
      </c>
      <c r="AH366" s="212">
        <f t="shared" si="210"/>
        <v>100</v>
      </c>
      <c r="AI366" s="212">
        <f t="shared" si="211"/>
        <v>100</v>
      </c>
      <c r="AJ366" s="214"/>
      <c r="AK366" s="118"/>
      <c r="AL366" s="118"/>
      <c r="AM366" s="214"/>
      <c r="AN366" s="118"/>
      <c r="AO366" s="118"/>
      <c r="AP366" s="185" t="s">
        <v>1272</v>
      </c>
      <c r="AQ366" s="167" t="s">
        <v>1264</v>
      </c>
      <c r="AR366" s="118"/>
      <c r="AS366" s="118"/>
      <c r="AT366" s="118"/>
      <c r="AU366" s="412"/>
      <c r="AV366" s="412"/>
      <c r="AW366" s="412"/>
      <c r="AX366" s="412"/>
      <c r="AY366" s="412"/>
      <c r="AZ366" s="412"/>
      <c r="BA366" s="412"/>
      <c r="BB366" s="412"/>
      <c r="BC366" s="412"/>
      <c r="BD366" s="412"/>
      <c r="BE366" s="412"/>
      <c r="BF366" s="412"/>
      <c r="BG366" s="412"/>
      <c r="BH366" s="412"/>
      <c r="BI366" s="412"/>
      <c r="BJ366" s="412"/>
      <c r="BK366" s="412"/>
      <c r="BL366" s="412"/>
      <c r="BM366" s="412"/>
      <c r="BN366" s="412"/>
      <c r="BO366" s="412"/>
      <c r="BP366" s="412"/>
      <c r="BQ366" s="412"/>
      <c r="BR366" s="412"/>
      <c r="BS366" s="412"/>
      <c r="BT366" s="412"/>
      <c r="BU366" s="412"/>
      <c r="BV366" s="412"/>
      <c r="BW366" s="412"/>
      <c r="BX366" s="412"/>
      <c r="BY366" s="412"/>
      <c r="BZ366" s="412"/>
      <c r="CA366" s="412"/>
      <c r="CB366" s="412"/>
      <c r="CC366" s="412"/>
      <c r="CD366" s="412"/>
      <c r="CE366" s="412"/>
      <c r="CF366" s="412"/>
      <c r="CG366" s="412"/>
      <c r="CH366" s="412"/>
      <c r="CI366" s="412"/>
      <c r="CJ366" s="412"/>
      <c r="CK366" s="412"/>
      <c r="CL366" s="412"/>
      <c r="CM366" s="412"/>
      <c r="CN366" s="412"/>
      <c r="CO366" s="412"/>
      <c r="CP366" s="412"/>
      <c r="CQ366" s="412"/>
      <c r="CR366" s="412"/>
      <c r="CS366" s="412"/>
      <c r="CT366" s="412"/>
      <c r="CU366" s="412"/>
      <c r="CV366" s="412"/>
      <c r="CW366" s="412"/>
      <c r="CX366" s="412"/>
      <c r="CY366" s="412"/>
      <c r="CZ366" s="412"/>
      <c r="DA366" s="412"/>
      <c r="DB366" s="412"/>
      <c r="DC366" s="412"/>
      <c r="DD366" s="412"/>
      <c r="DE366" s="412"/>
      <c r="DF366" s="412"/>
      <c r="DG366" s="412"/>
      <c r="DH366" s="412"/>
      <c r="DI366" s="412"/>
      <c r="DJ366" s="412"/>
      <c r="DK366" s="412"/>
      <c r="DL366" s="412"/>
      <c r="DM366" s="412"/>
      <c r="DN366" s="412"/>
      <c r="DO366" s="412"/>
      <c r="DP366" s="412"/>
      <c r="DQ366" s="412"/>
      <c r="DR366" s="412"/>
      <c r="DS366" s="412"/>
      <c r="DT366" s="412"/>
      <c r="DU366" s="412"/>
      <c r="DV366" s="412"/>
      <c r="DW366" s="412"/>
      <c r="DX366" s="412"/>
      <c r="DY366" s="412"/>
      <c r="DZ366" s="412"/>
      <c r="EA366" s="412"/>
      <c r="EB366" s="412"/>
      <c r="EC366" s="412"/>
      <c r="ED366" s="412"/>
      <c r="EE366" s="412"/>
      <c r="EF366" s="412"/>
      <c r="EG366" s="412"/>
      <c r="EH366" s="412"/>
      <c r="EI366" s="412"/>
      <c r="EJ366" s="412"/>
      <c r="EK366" s="412"/>
      <c r="EL366" s="412"/>
      <c r="EM366" s="412"/>
      <c r="EN366" s="412"/>
      <c r="EO366" s="412"/>
      <c r="EP366" s="412"/>
      <c r="EQ366" s="412"/>
      <c r="ER366" s="412"/>
      <c r="ES366" s="412"/>
      <c r="ET366" s="412"/>
      <c r="EU366" s="412"/>
      <c r="EV366" s="412"/>
      <c r="EW366" s="412"/>
      <c r="EX366" s="412"/>
      <c r="EY366" s="412"/>
      <c r="EZ366" s="412"/>
      <c r="FA366" s="412"/>
      <c r="FB366" s="412"/>
      <c r="FC366" s="412"/>
      <c r="FD366" s="412"/>
      <c r="FE366" s="412"/>
      <c r="FF366" s="412"/>
      <c r="FG366" s="412"/>
      <c r="FH366" s="412"/>
      <c r="FI366" s="412"/>
      <c r="FJ366" s="412"/>
      <c r="FK366" s="412"/>
      <c r="FL366" s="412"/>
      <c r="FM366" s="412"/>
      <c r="FN366" s="412"/>
      <c r="FO366" s="412"/>
      <c r="FP366" s="412"/>
      <c r="FQ366" s="412"/>
      <c r="FR366" s="412"/>
      <c r="FS366" s="412"/>
      <c r="FT366" s="412"/>
      <c r="FU366" s="412"/>
      <c r="FV366" s="412"/>
      <c r="FW366" s="412"/>
      <c r="FX366" s="412"/>
      <c r="FY366" s="412"/>
      <c r="FZ366" s="412"/>
      <c r="GA366" s="412"/>
      <c r="GB366" s="412"/>
      <c r="GC366" s="412"/>
      <c r="GD366" s="412"/>
      <c r="GE366" s="412"/>
      <c r="GF366" s="412"/>
      <c r="GG366" s="412"/>
      <c r="GH366" s="412"/>
      <c r="GI366" s="412"/>
      <c r="GJ366" s="412"/>
      <c r="GK366" s="412"/>
      <c r="GL366" s="412"/>
      <c r="GM366" s="412"/>
      <c r="GN366" s="412"/>
      <c r="GO366" s="412"/>
      <c r="GP366" s="412"/>
      <c r="GQ366" s="412"/>
      <c r="GR366" s="412"/>
      <c r="GS366" s="412"/>
      <c r="GT366" s="412"/>
      <c r="GU366" s="412"/>
      <c r="GV366" s="412"/>
      <c r="GW366" s="412"/>
      <c r="GX366" s="412"/>
      <c r="GY366" s="412"/>
      <c r="GZ366" s="412"/>
      <c r="HA366" s="412"/>
      <c r="HB366" s="412"/>
      <c r="HC366" s="412"/>
      <c r="HD366" s="412"/>
      <c r="HE366" s="412"/>
      <c r="HF366" s="412"/>
      <c r="HG366" s="412"/>
      <c r="HH366" s="412"/>
      <c r="HI366" s="412"/>
      <c r="HJ366" s="412"/>
      <c r="HK366" s="412"/>
      <c r="HL366" s="412"/>
      <c r="HM366" s="412"/>
      <c r="HN366" s="412"/>
      <c r="HO366" s="412"/>
      <c r="HP366" s="412"/>
      <c r="HQ366" s="412"/>
      <c r="HR366" s="412"/>
      <c r="HS366" s="412"/>
      <c r="HT366" s="412"/>
      <c r="HU366" s="412"/>
      <c r="HV366" s="412"/>
      <c r="HW366" s="412"/>
      <c r="HX366" s="412"/>
      <c r="HY366" s="412"/>
      <c r="HZ366" s="412"/>
      <c r="IA366" s="412"/>
      <c r="IB366" s="412"/>
      <c r="IC366" s="412"/>
      <c r="ID366" s="412"/>
      <c r="IE366" s="412"/>
      <c r="IF366" s="412"/>
      <c r="IG366" s="412"/>
      <c r="IH366" s="412"/>
      <c r="II366" s="412"/>
      <c r="IJ366" s="412"/>
      <c r="IK366" s="412"/>
      <c r="IL366" s="412"/>
      <c r="IM366" s="412"/>
      <c r="IN366" s="412"/>
      <c r="IO366" s="412"/>
      <c r="IP366" s="412"/>
      <c r="IQ366" s="412"/>
      <c r="IR366" s="412"/>
      <c r="IS366" s="412"/>
      <c r="IT366" s="412"/>
      <c r="IU366" s="412"/>
      <c r="IV366" s="412"/>
      <c r="IW366" s="412"/>
      <c r="IX366" s="412"/>
      <c r="IY366" s="412"/>
      <c r="IZ366" s="412"/>
      <c r="JA366" s="412"/>
      <c r="JB366" s="412"/>
      <c r="JC366" s="412"/>
      <c r="JD366" s="412"/>
      <c r="JE366" s="412"/>
      <c r="JF366" s="412"/>
      <c r="JG366" s="412"/>
      <c r="JH366" s="412"/>
      <c r="JI366" s="412"/>
      <c r="JJ366" s="412"/>
      <c r="JK366" s="412"/>
      <c r="JL366" s="412"/>
      <c r="JM366" s="412"/>
      <c r="JN366" s="412"/>
      <c r="JO366" s="412"/>
      <c r="JP366" s="412"/>
      <c r="JQ366" s="412"/>
      <c r="JR366" s="412"/>
      <c r="JS366" s="412"/>
      <c r="JT366" s="412"/>
      <c r="JU366" s="412"/>
      <c r="JV366" s="412"/>
      <c r="JW366" s="412"/>
      <c r="JX366" s="412"/>
      <c r="JY366" s="412"/>
      <c r="JZ366" s="412"/>
      <c r="KA366" s="412"/>
      <c r="KB366" s="412"/>
      <c r="KC366" s="412"/>
      <c r="KD366" s="412"/>
      <c r="KE366" s="412"/>
      <c r="KF366" s="412"/>
      <c r="KG366" s="412"/>
      <c r="KH366" s="412"/>
      <c r="KI366" s="412"/>
      <c r="KJ366" s="412"/>
      <c r="KK366" s="412"/>
      <c r="KL366" s="412"/>
      <c r="KM366" s="412"/>
      <c r="KN366" s="412"/>
      <c r="KO366" s="412"/>
      <c r="KP366" s="412"/>
      <c r="KQ366" s="412"/>
      <c r="KR366" s="412"/>
      <c r="KS366" s="412"/>
      <c r="KT366" s="412"/>
      <c r="KU366" s="412"/>
      <c r="KV366" s="412"/>
      <c r="KW366" s="412"/>
      <c r="KX366" s="412"/>
      <c r="KY366" s="412"/>
      <c r="KZ366" s="412"/>
      <c r="LA366" s="412"/>
      <c r="LB366" s="412"/>
      <c r="LC366" s="412"/>
      <c r="LD366" s="412"/>
      <c r="LE366" s="412"/>
      <c r="LF366" s="412"/>
      <c r="LG366" s="412"/>
      <c r="LH366" s="412"/>
      <c r="LI366" s="412"/>
      <c r="LJ366" s="412"/>
      <c r="LK366" s="412"/>
      <c r="LL366" s="412"/>
      <c r="LM366" s="412"/>
      <c r="LN366" s="412"/>
      <c r="LO366" s="412"/>
      <c r="LP366" s="412"/>
      <c r="LQ366" s="412"/>
      <c r="LR366" s="412"/>
      <c r="LS366" s="412"/>
      <c r="LT366" s="412"/>
      <c r="LU366" s="412"/>
      <c r="LV366" s="412"/>
      <c r="LW366" s="412"/>
      <c r="LX366" s="412"/>
      <c r="LY366" s="412"/>
      <c r="LZ366" s="412"/>
      <c r="MA366" s="412"/>
      <c r="MB366" s="412"/>
      <c r="MC366" s="412"/>
      <c r="MD366" s="412"/>
      <c r="ME366" s="412"/>
      <c r="MF366" s="412"/>
      <c r="MG366" s="412"/>
      <c r="MH366" s="412"/>
      <c r="MI366" s="412"/>
      <c r="MJ366" s="412"/>
      <c r="MK366" s="412"/>
      <c r="ML366" s="412"/>
      <c r="MM366" s="412"/>
      <c r="MN366" s="412"/>
      <c r="MO366" s="412"/>
      <c r="MP366" s="412"/>
      <c r="MQ366" s="412"/>
      <c r="MR366" s="412"/>
      <c r="MS366" s="412"/>
      <c r="MT366" s="412"/>
      <c r="MU366" s="412"/>
      <c r="MV366" s="412"/>
      <c r="MW366" s="412"/>
      <c r="MX366" s="412"/>
      <c r="MY366" s="412"/>
      <c r="MZ366" s="412"/>
      <c r="NA366" s="412"/>
      <c r="NB366" s="412"/>
      <c r="NC366" s="412"/>
      <c r="ND366" s="412"/>
      <c r="NE366" s="412"/>
      <c r="NF366" s="412"/>
      <c r="NG366" s="412"/>
      <c r="NH366" s="412"/>
      <c r="NI366" s="412"/>
      <c r="NJ366" s="412"/>
      <c r="NK366" s="412"/>
      <c r="NL366" s="412"/>
      <c r="NM366" s="412"/>
      <c r="NN366" s="412"/>
      <c r="NO366" s="412"/>
      <c r="NP366" s="412"/>
      <c r="NQ366" s="412"/>
      <c r="NR366" s="412"/>
      <c r="NS366" s="412"/>
      <c r="NT366" s="412"/>
      <c r="NU366" s="412"/>
      <c r="NV366" s="412"/>
      <c r="NW366" s="412"/>
      <c r="NX366" s="412"/>
      <c r="NY366" s="412"/>
      <c r="NZ366" s="412"/>
      <c r="OA366" s="412"/>
      <c r="OB366" s="412"/>
      <c r="OC366" s="412"/>
      <c r="OD366" s="412"/>
      <c r="OE366" s="412"/>
      <c r="OF366" s="412"/>
      <c r="OG366" s="412"/>
      <c r="OH366" s="412"/>
      <c r="OI366" s="412"/>
      <c r="OJ366" s="412"/>
      <c r="OK366" s="412"/>
      <c r="OL366" s="412"/>
      <c r="OM366" s="412"/>
      <c r="ON366" s="412"/>
      <c r="OO366" s="412"/>
      <c r="OP366" s="412"/>
      <c r="OQ366" s="412"/>
      <c r="OR366" s="412"/>
      <c r="OS366" s="412"/>
      <c r="OT366" s="412"/>
      <c r="OU366" s="412"/>
      <c r="OV366" s="412"/>
      <c r="OW366" s="412"/>
      <c r="OX366" s="412"/>
      <c r="OY366" s="412"/>
      <c r="OZ366" s="412"/>
      <c r="PA366" s="412"/>
      <c r="PB366" s="412"/>
      <c r="PC366" s="412"/>
      <c r="PD366" s="412"/>
      <c r="PE366" s="412"/>
      <c r="PF366" s="412"/>
      <c r="PG366" s="412"/>
      <c r="PH366" s="412"/>
      <c r="PI366" s="412"/>
      <c r="PJ366" s="412"/>
      <c r="PK366" s="412"/>
      <c r="PL366" s="412"/>
      <c r="PM366" s="412"/>
      <c r="PN366" s="412"/>
      <c r="PO366" s="412"/>
      <c r="PP366" s="412"/>
      <c r="PQ366" s="412"/>
      <c r="PR366" s="412"/>
      <c r="PS366" s="412"/>
      <c r="PT366" s="412"/>
      <c r="PU366" s="412"/>
      <c r="PV366" s="412"/>
      <c r="PW366" s="412"/>
      <c r="PX366" s="412"/>
      <c r="PY366" s="412"/>
      <c r="PZ366" s="412"/>
      <c r="QA366" s="412"/>
      <c r="QB366" s="412"/>
      <c r="QC366" s="412"/>
      <c r="QD366" s="412"/>
      <c r="QE366" s="412"/>
      <c r="QF366" s="412"/>
      <c r="QG366" s="412"/>
      <c r="QH366" s="412"/>
      <c r="QI366" s="412"/>
      <c r="QJ366" s="412"/>
      <c r="QK366" s="412"/>
      <c r="QL366" s="412"/>
      <c r="QM366" s="412"/>
      <c r="QN366" s="412"/>
      <c r="QO366" s="412"/>
      <c r="QP366" s="412"/>
      <c r="QQ366" s="412"/>
      <c r="QR366" s="412"/>
      <c r="QS366" s="412"/>
      <c r="QT366" s="412"/>
      <c r="QU366" s="412"/>
      <c r="QV366" s="412"/>
      <c r="QW366" s="412"/>
      <c r="QX366" s="412"/>
      <c r="QY366" s="412"/>
      <c r="QZ366" s="412"/>
      <c r="RA366" s="412"/>
      <c r="RB366" s="412"/>
      <c r="RC366" s="412"/>
      <c r="RD366" s="412"/>
      <c r="RE366" s="412"/>
      <c r="RF366" s="412"/>
      <c r="RG366" s="412"/>
      <c r="RH366" s="412"/>
      <c r="RI366" s="412"/>
      <c r="RJ366" s="412"/>
      <c r="RK366" s="412"/>
      <c r="RL366" s="412"/>
      <c r="RM366" s="412"/>
      <c r="RN366" s="412"/>
      <c r="RO366" s="412"/>
      <c r="RP366" s="412"/>
      <c r="RQ366" s="412"/>
      <c r="RR366" s="412"/>
      <c r="RS366" s="412"/>
      <c r="RT366" s="412"/>
      <c r="RU366" s="412"/>
      <c r="RV366" s="412"/>
      <c r="RW366" s="412"/>
      <c r="RX366" s="412"/>
      <c r="RY366" s="412"/>
      <c r="RZ366" s="412"/>
      <c r="SA366" s="412"/>
      <c r="SB366" s="412"/>
      <c r="SC366" s="412"/>
      <c r="SD366" s="412"/>
      <c r="SE366" s="412"/>
      <c r="SF366" s="412"/>
      <c r="SG366" s="412"/>
      <c r="SH366" s="412"/>
      <c r="SI366" s="412"/>
      <c r="SJ366" s="412"/>
      <c r="SK366" s="412"/>
      <c r="SL366" s="412"/>
      <c r="SM366" s="412"/>
      <c r="SN366" s="412"/>
      <c r="SO366" s="412"/>
      <c r="SP366" s="412"/>
      <c r="SQ366" s="412"/>
      <c r="SR366" s="412"/>
      <c r="SS366" s="412"/>
      <c r="ST366" s="412"/>
      <c r="SU366" s="412"/>
      <c r="SV366" s="412"/>
      <c r="SW366" s="412"/>
      <c r="SX366" s="412"/>
      <c r="SY366" s="412"/>
      <c r="SZ366" s="412"/>
      <c r="TA366" s="412"/>
      <c r="TB366" s="412"/>
      <c r="TC366" s="412"/>
      <c r="TD366" s="412"/>
      <c r="TE366" s="412"/>
      <c r="TF366" s="412"/>
      <c r="TG366" s="412"/>
      <c r="TH366" s="412"/>
      <c r="TI366" s="412"/>
      <c r="TJ366" s="412"/>
      <c r="TK366" s="412"/>
      <c r="TL366" s="412"/>
      <c r="TM366" s="412"/>
      <c r="TN366" s="412"/>
      <c r="TO366" s="412"/>
      <c r="TP366" s="412"/>
      <c r="TQ366" s="412"/>
      <c r="TR366" s="412"/>
      <c r="TS366" s="412"/>
      <c r="TT366" s="412"/>
      <c r="TU366" s="412"/>
      <c r="TV366" s="412"/>
      <c r="TW366" s="412"/>
      <c r="TX366" s="412"/>
      <c r="TY366" s="412"/>
      <c r="TZ366" s="412"/>
      <c r="UA366" s="412"/>
      <c r="UB366" s="412"/>
      <c r="UC366" s="412"/>
      <c r="UD366" s="412"/>
      <c r="UE366" s="412"/>
      <c r="UF366" s="412"/>
      <c r="UG366" s="412"/>
      <c r="UH366" s="412"/>
      <c r="UI366" s="412"/>
      <c r="UJ366" s="412"/>
      <c r="UK366" s="412"/>
      <c r="UL366" s="412"/>
      <c r="UM366" s="412"/>
      <c r="UN366" s="412"/>
      <c r="UO366" s="412"/>
      <c r="UP366" s="412"/>
      <c r="UQ366" s="412"/>
      <c r="UR366" s="412"/>
      <c r="US366" s="412"/>
      <c r="UT366" s="412"/>
      <c r="UU366" s="412"/>
      <c r="UV366" s="412"/>
      <c r="UW366" s="412"/>
      <c r="UX366" s="412"/>
      <c r="UY366" s="412"/>
      <c r="UZ366" s="412"/>
      <c r="VA366" s="412"/>
      <c r="VB366" s="412"/>
      <c r="VC366" s="412"/>
      <c r="VD366" s="412"/>
      <c r="VE366" s="412"/>
      <c r="VF366" s="412"/>
      <c r="VG366" s="412"/>
      <c r="VH366" s="412"/>
      <c r="VI366" s="412"/>
      <c r="VJ366" s="412"/>
      <c r="VK366" s="412"/>
      <c r="VL366" s="412"/>
      <c r="VM366" s="412"/>
      <c r="VN366" s="412"/>
      <c r="VO366" s="412"/>
      <c r="VP366" s="412"/>
      <c r="VQ366" s="412"/>
      <c r="VR366" s="412"/>
      <c r="VS366" s="412"/>
      <c r="VT366" s="412"/>
      <c r="VU366" s="412"/>
      <c r="VV366" s="412"/>
      <c r="VW366" s="412"/>
      <c r="VX366" s="412"/>
      <c r="VY366" s="412"/>
      <c r="VZ366" s="412"/>
      <c r="WA366" s="412"/>
      <c r="WB366" s="412"/>
      <c r="WC366" s="412"/>
      <c r="WD366" s="412"/>
      <c r="WE366" s="412"/>
      <c r="WF366" s="412"/>
      <c r="WG366" s="412"/>
      <c r="WH366" s="412"/>
      <c r="WI366" s="412"/>
      <c r="WJ366" s="412"/>
      <c r="WK366" s="412"/>
      <c r="WL366" s="412"/>
      <c r="WM366" s="412"/>
      <c r="WN366" s="412"/>
      <c r="WO366" s="412"/>
      <c r="WP366" s="412"/>
      <c r="WQ366" s="412"/>
      <c r="WR366" s="412"/>
      <c r="WS366" s="412"/>
      <c r="WT366" s="412"/>
      <c r="WU366" s="412"/>
      <c r="WV366" s="412"/>
      <c r="WW366" s="412"/>
      <c r="WX366" s="412"/>
      <c r="WY366" s="412"/>
      <c r="WZ366" s="412"/>
      <c r="XA366" s="412"/>
      <c r="XB366" s="412"/>
      <c r="XC366" s="412"/>
      <c r="XD366" s="412"/>
      <c r="XE366" s="412"/>
      <c r="XF366" s="412"/>
      <c r="XG366" s="412"/>
      <c r="XH366" s="412"/>
      <c r="XI366" s="412"/>
      <c r="XJ366" s="412"/>
      <c r="XK366" s="412"/>
      <c r="XL366" s="412"/>
      <c r="XM366" s="412"/>
      <c r="XN366" s="412"/>
      <c r="XO366" s="412"/>
      <c r="XP366" s="412"/>
      <c r="XQ366" s="412"/>
      <c r="XR366" s="412"/>
      <c r="XS366" s="412"/>
      <c r="XT366" s="412"/>
      <c r="XU366" s="412"/>
      <c r="XV366" s="412"/>
      <c r="XW366" s="412"/>
      <c r="XX366" s="412"/>
      <c r="XY366" s="412"/>
      <c r="XZ366" s="412"/>
      <c r="YA366" s="412"/>
      <c r="YB366" s="412"/>
      <c r="YC366" s="412"/>
      <c r="YD366" s="412"/>
      <c r="YE366" s="412"/>
      <c r="YF366" s="412"/>
      <c r="YG366" s="412"/>
      <c r="YH366" s="412"/>
      <c r="YI366" s="412"/>
      <c r="YJ366" s="412"/>
      <c r="YK366" s="412"/>
      <c r="YL366" s="412"/>
      <c r="YM366" s="412"/>
      <c r="YN366" s="412"/>
      <c r="YO366" s="412"/>
      <c r="YP366" s="412"/>
      <c r="YQ366" s="412"/>
      <c r="YR366" s="412"/>
      <c r="YS366" s="412"/>
      <c r="YT366" s="412"/>
      <c r="YU366" s="412"/>
      <c r="YV366" s="412"/>
      <c r="YW366" s="412"/>
      <c r="YX366" s="412"/>
      <c r="YY366" s="412"/>
      <c r="YZ366" s="412"/>
      <c r="ZA366" s="412"/>
      <c r="ZB366" s="412"/>
      <c r="ZC366" s="412"/>
      <c r="ZD366" s="412"/>
      <c r="ZE366" s="412"/>
      <c r="ZF366" s="412"/>
      <c r="ZG366" s="412"/>
      <c r="ZH366" s="412"/>
      <c r="ZI366" s="412"/>
      <c r="ZJ366" s="412"/>
      <c r="ZK366" s="412"/>
      <c r="ZL366" s="412"/>
      <c r="ZM366" s="412"/>
      <c r="ZN366" s="412"/>
      <c r="ZO366" s="412"/>
      <c r="ZP366" s="412"/>
      <c r="ZQ366" s="412"/>
      <c r="ZR366" s="412"/>
      <c r="ZS366" s="412"/>
      <c r="ZT366" s="412"/>
      <c r="ZU366" s="412"/>
      <c r="ZV366" s="412"/>
      <c r="ZW366" s="412"/>
      <c r="ZX366" s="412"/>
      <c r="ZY366" s="412"/>
      <c r="ZZ366" s="412"/>
      <c r="AAA366" s="412"/>
      <c r="AAB366" s="412"/>
      <c r="AAC366" s="412"/>
      <c r="AAD366" s="412"/>
      <c r="AAE366" s="412"/>
      <c r="AAF366" s="412"/>
      <c r="AAG366" s="412"/>
      <c r="AAH366" s="412"/>
      <c r="AAI366" s="412"/>
      <c r="AAJ366" s="412"/>
      <c r="AAK366" s="412"/>
      <c r="AAL366" s="412"/>
      <c r="AAM366" s="412"/>
      <c r="AAN366" s="412"/>
      <c r="AAO366" s="412"/>
      <c r="AAP366" s="412"/>
      <c r="AAQ366" s="412"/>
      <c r="AAR366" s="412"/>
      <c r="AAS366" s="412"/>
      <c r="AAT366" s="412"/>
      <c r="AAU366" s="412"/>
      <c r="AAV366" s="412"/>
      <c r="AAW366" s="412"/>
      <c r="AAX366" s="412"/>
      <c r="AAY366" s="412"/>
      <c r="AAZ366" s="412"/>
      <c r="ABA366" s="412"/>
      <c r="ABB366" s="412"/>
      <c r="ABC366" s="412"/>
      <c r="ABD366" s="412"/>
      <c r="ABE366" s="412"/>
      <c r="ABF366" s="412"/>
      <c r="ABG366" s="412"/>
      <c r="ABH366" s="412"/>
      <c r="ABI366" s="412"/>
      <c r="ABJ366" s="412"/>
      <c r="ABK366" s="412"/>
      <c r="ABL366" s="412"/>
      <c r="ABM366" s="412"/>
      <c r="ABN366" s="412"/>
      <c r="ABO366" s="412"/>
      <c r="ABP366" s="412"/>
      <c r="ABQ366" s="412"/>
      <c r="ABR366" s="412"/>
      <c r="ABS366" s="412"/>
      <c r="ABT366" s="412"/>
      <c r="ABU366" s="412"/>
      <c r="ABV366" s="412"/>
      <c r="ABW366" s="412"/>
      <c r="ABX366" s="412"/>
      <c r="ABY366" s="412"/>
      <c r="ABZ366" s="412"/>
      <c r="ACA366" s="412"/>
      <c r="ACB366" s="412"/>
      <c r="ACC366" s="412"/>
      <c r="ACD366" s="412"/>
      <c r="ACE366" s="412"/>
      <c r="ACF366" s="412"/>
      <c r="ACG366" s="412"/>
      <c r="ACH366" s="412"/>
      <c r="ACI366" s="412"/>
      <c r="ACJ366" s="412"/>
      <c r="ACK366" s="412"/>
      <c r="ACL366" s="412"/>
      <c r="ACM366" s="412"/>
      <c r="ACN366" s="412"/>
      <c r="ACO366" s="412"/>
      <c r="ACP366" s="412"/>
      <c r="ACQ366" s="412"/>
      <c r="ACR366" s="412"/>
      <c r="ACS366" s="412"/>
      <c r="ACT366" s="412"/>
      <c r="ACU366" s="412"/>
      <c r="ACV366" s="412"/>
      <c r="ACW366" s="412"/>
      <c r="ACX366" s="412"/>
      <c r="ACY366" s="412"/>
      <c r="ACZ366" s="412"/>
      <c r="ADA366" s="412"/>
      <c r="ADB366" s="412"/>
      <c r="ADC366" s="412"/>
      <c r="ADD366" s="412"/>
      <c r="ADE366" s="412"/>
      <c r="ADF366" s="412"/>
      <c r="ADG366" s="412"/>
      <c r="ADH366" s="412"/>
      <c r="ADI366" s="412"/>
      <c r="ADJ366" s="412"/>
      <c r="ADK366" s="412"/>
      <c r="ADL366" s="412"/>
      <c r="ADM366" s="412"/>
      <c r="ADN366" s="412"/>
      <c r="ADO366" s="412"/>
      <c r="ADP366" s="412"/>
      <c r="ADQ366" s="412"/>
      <c r="ADR366" s="412"/>
      <c r="ADS366" s="412"/>
      <c r="ADT366" s="412"/>
      <c r="ADU366" s="412"/>
      <c r="ADV366" s="412"/>
      <c r="ADW366" s="412"/>
      <c r="ADX366" s="412"/>
      <c r="ADY366" s="412"/>
      <c r="ADZ366" s="412"/>
      <c r="AEA366" s="412"/>
      <c r="AEB366" s="412"/>
      <c r="AEC366" s="412"/>
      <c r="AED366" s="412"/>
      <c r="AEE366" s="412"/>
      <c r="AEF366" s="412"/>
      <c r="AEG366" s="412"/>
      <c r="AEH366" s="412"/>
      <c r="AEI366" s="412"/>
      <c r="AEJ366" s="412"/>
      <c r="AEK366" s="412"/>
      <c r="AEL366" s="412"/>
      <c r="AEM366" s="412"/>
      <c r="AEN366" s="412"/>
      <c r="AEO366" s="412"/>
      <c r="AEP366" s="412"/>
      <c r="AEQ366" s="412"/>
      <c r="AER366" s="412"/>
      <c r="AES366" s="412"/>
      <c r="AET366" s="412"/>
      <c r="AEU366" s="412"/>
      <c r="AEV366" s="412"/>
      <c r="AEW366" s="412"/>
      <c r="AEX366" s="412"/>
      <c r="AEY366" s="412"/>
      <c r="AEZ366" s="412"/>
      <c r="AFA366" s="412"/>
      <c r="AFB366" s="412"/>
      <c r="AFC366" s="412"/>
      <c r="AFD366" s="412"/>
      <c r="AFE366" s="412"/>
      <c r="AFF366" s="412"/>
      <c r="AFG366" s="412"/>
      <c r="AFH366" s="412"/>
      <c r="AFI366" s="412"/>
      <c r="AFJ366" s="412"/>
      <c r="AFK366" s="412"/>
      <c r="AFL366" s="412"/>
      <c r="AFM366" s="412"/>
      <c r="AFN366" s="412"/>
      <c r="AFO366" s="412"/>
      <c r="AFP366" s="412"/>
      <c r="AFQ366" s="412"/>
      <c r="AFR366" s="412"/>
      <c r="AFS366" s="412"/>
      <c r="AFT366" s="412"/>
      <c r="AFU366" s="412"/>
      <c r="AFV366" s="412"/>
      <c r="AFW366" s="412"/>
      <c r="AFX366" s="412"/>
      <c r="AFY366" s="412"/>
      <c r="AFZ366" s="412"/>
      <c r="AGA366" s="412"/>
      <c r="AGB366" s="412"/>
      <c r="AGC366" s="412"/>
      <c r="AGD366" s="412"/>
      <c r="AGE366" s="412"/>
      <c r="AGF366" s="412"/>
      <c r="AGG366" s="412"/>
      <c r="AGH366" s="412"/>
      <c r="AGI366" s="412"/>
      <c r="AGJ366" s="412"/>
      <c r="AGK366" s="412"/>
      <c r="AGL366" s="412"/>
      <c r="AGM366" s="412"/>
      <c r="AGN366" s="412"/>
      <c r="AGO366" s="412"/>
      <c r="AGP366" s="412"/>
      <c r="AGQ366" s="412"/>
      <c r="AGR366" s="412"/>
      <c r="AGS366" s="412"/>
      <c r="AGT366" s="412"/>
      <c r="AGU366" s="412"/>
      <c r="AGV366" s="412"/>
      <c r="AGW366" s="412"/>
      <c r="AGX366" s="412"/>
      <c r="AGY366" s="412"/>
      <c r="AGZ366" s="412"/>
      <c r="AHA366" s="412"/>
      <c r="AHB366" s="412"/>
      <c r="AHC366" s="412"/>
      <c r="AHD366" s="412"/>
      <c r="AHE366" s="412"/>
      <c r="AHF366" s="412"/>
      <c r="AHG366" s="412"/>
      <c r="AHH366" s="412"/>
      <c r="AHI366" s="412"/>
      <c r="AHJ366" s="412"/>
      <c r="AHK366" s="412"/>
      <c r="AHL366" s="412"/>
      <c r="AHM366" s="412"/>
      <c r="AHN366" s="412"/>
      <c r="AHO366" s="412"/>
      <c r="AHP366" s="412"/>
      <c r="AHQ366" s="412"/>
      <c r="AHR366" s="412"/>
      <c r="AHS366" s="412"/>
      <c r="AHT366" s="412"/>
      <c r="AHU366" s="412"/>
      <c r="AHV366" s="412"/>
      <c r="AHW366" s="412"/>
      <c r="AHX366" s="412"/>
      <c r="AHY366" s="412"/>
      <c r="AHZ366" s="412"/>
      <c r="AIA366" s="412"/>
      <c r="AIB366" s="412"/>
      <c r="AIC366" s="412"/>
      <c r="AID366" s="412"/>
      <c r="AIE366" s="412"/>
      <c r="AIF366" s="412"/>
      <c r="AIG366" s="412"/>
      <c r="AIH366" s="412"/>
      <c r="AII366" s="412"/>
      <c r="AIJ366" s="412"/>
      <c r="AIK366" s="412"/>
      <c r="AIL366" s="412"/>
      <c r="AIM366" s="412"/>
      <c r="AIN366" s="412"/>
      <c r="AIO366" s="412"/>
      <c r="AIP366" s="412"/>
      <c r="AIQ366" s="412"/>
      <c r="AIR366" s="412"/>
      <c r="AIS366" s="412"/>
      <c r="AIT366" s="412"/>
      <c r="AIU366" s="412"/>
      <c r="AIV366" s="412"/>
      <c r="AIW366" s="412"/>
      <c r="AIX366" s="412"/>
      <c r="AIY366" s="412"/>
      <c r="AIZ366" s="412"/>
      <c r="AJA366" s="412"/>
      <c r="AJB366" s="412"/>
      <c r="AJC366" s="412"/>
      <c r="AJD366" s="412"/>
      <c r="AJE366" s="412"/>
      <c r="AJF366" s="412"/>
      <c r="AJG366" s="412"/>
      <c r="AJH366" s="412"/>
      <c r="AJI366" s="412"/>
      <c r="AJJ366" s="412"/>
      <c r="AJK366" s="412"/>
      <c r="AJL366" s="412"/>
      <c r="AJM366" s="412"/>
      <c r="AJN366" s="412"/>
      <c r="AJO366" s="412"/>
      <c r="AJP366" s="412"/>
      <c r="AJQ366" s="412"/>
      <c r="AJR366" s="412"/>
      <c r="AJS366" s="412"/>
      <c r="AJT366" s="412"/>
      <c r="AJU366" s="412"/>
      <c r="AJV366" s="412"/>
      <c r="AJW366" s="412"/>
      <c r="AJX366" s="412"/>
      <c r="AJY366" s="412"/>
      <c r="AJZ366" s="412"/>
      <c r="AKA366" s="412"/>
      <c r="AKB366" s="412"/>
      <c r="AKC366" s="412"/>
      <c r="AKD366" s="412"/>
      <c r="AKE366" s="412"/>
      <c r="AKF366" s="412"/>
      <c r="AKG366" s="412"/>
      <c r="AKH366" s="412"/>
      <c r="AKI366" s="412"/>
      <c r="AKJ366" s="412"/>
      <c r="AKK366" s="412"/>
      <c r="AKL366" s="412"/>
      <c r="AKM366" s="412"/>
      <c r="AKN366" s="412"/>
      <c r="AKO366" s="412"/>
      <c r="AKP366" s="412"/>
      <c r="AKQ366" s="412"/>
      <c r="AKR366" s="412"/>
      <c r="AKS366" s="412"/>
      <c r="AKT366" s="412"/>
      <c r="AKU366" s="412"/>
      <c r="AKV366" s="412"/>
      <c r="AKW366" s="412"/>
      <c r="AKX366" s="412"/>
      <c r="AKY366" s="412"/>
      <c r="AKZ366" s="412"/>
      <c r="ALA366" s="412"/>
      <c r="ALB366" s="412"/>
      <c r="ALC366" s="412"/>
      <c r="ALD366" s="412"/>
      <c r="ALE366" s="412"/>
      <c r="ALF366" s="412"/>
      <c r="ALG366" s="412"/>
      <c r="ALH366" s="412"/>
      <c r="ALI366" s="412"/>
      <c r="ALJ366" s="412"/>
      <c r="ALK366" s="412"/>
      <c r="ALL366" s="412"/>
      <c r="ALM366" s="412"/>
      <c r="ALN366" s="412"/>
      <c r="ALO366" s="412"/>
      <c r="ALP366" s="412"/>
      <c r="ALQ366" s="412"/>
      <c r="ALR366" s="412"/>
      <c r="ALS366" s="412"/>
      <c r="ALT366" s="412"/>
      <c r="ALU366" s="412"/>
      <c r="ALV366" s="412"/>
      <c r="ALW366" s="412"/>
      <c r="ALX366" s="412"/>
      <c r="ALY366" s="412"/>
      <c r="ALZ366" s="412"/>
      <c r="AMA366" s="412"/>
      <c r="AMB366" s="412"/>
      <c r="AMC366" s="412"/>
      <c r="AMD366" s="412"/>
      <c r="AME366" s="412"/>
      <c r="AMF366" s="412"/>
      <c r="AMG366" s="412"/>
      <c r="AMH366" s="412"/>
    </row>
    <row r="367" spans="1:1023" x14ac:dyDescent="0.25">
      <c r="A367" s="232" t="s">
        <v>1284</v>
      </c>
      <c r="B367" s="163">
        <v>366</v>
      </c>
      <c r="C367" s="224" t="s">
        <v>1285</v>
      </c>
      <c r="D367" s="180" t="s">
        <v>1286</v>
      </c>
      <c r="E367" s="429"/>
      <c r="F367" s="201"/>
      <c r="G367" s="180"/>
      <c r="H367" s="175">
        <v>4</v>
      </c>
      <c r="I367" s="319"/>
      <c r="J367" s="332">
        <v>2</v>
      </c>
      <c r="K367" s="332">
        <v>2</v>
      </c>
      <c r="L367" s="332">
        <v>1</v>
      </c>
      <c r="M367" s="332">
        <v>1</v>
      </c>
      <c r="N367" s="140"/>
      <c r="O367" s="336">
        <v>3</v>
      </c>
      <c r="P367" s="332">
        <v>2</v>
      </c>
      <c r="Q367" s="332">
        <v>2</v>
      </c>
      <c r="R367" s="140"/>
      <c r="S367" s="140"/>
      <c r="T367" s="140"/>
      <c r="U367" s="337"/>
      <c r="V367" s="219">
        <f t="shared" si="207"/>
        <v>100</v>
      </c>
      <c r="W367" s="219">
        <f t="shared" si="185"/>
        <v>100</v>
      </c>
      <c r="X367" s="219">
        <f t="shared" si="212"/>
        <v>20</v>
      </c>
      <c r="Y367" s="219">
        <f t="shared" si="178"/>
        <v>100</v>
      </c>
      <c r="Z367" s="219">
        <f t="shared" si="214"/>
        <v>10</v>
      </c>
      <c r="AA367" s="220">
        <f t="shared" si="182"/>
        <v>1</v>
      </c>
      <c r="AB367" s="220">
        <f t="shared" si="181"/>
        <v>100</v>
      </c>
      <c r="AC367" s="220">
        <f t="shared" si="205"/>
        <v>100</v>
      </c>
      <c r="AD367" s="416">
        <f t="shared" si="213"/>
        <v>1</v>
      </c>
      <c r="AE367" s="475">
        <v>0.1</v>
      </c>
      <c r="AF367" s="221">
        <v>5</v>
      </c>
      <c r="AG367" s="221">
        <v>5</v>
      </c>
      <c r="AH367" s="212">
        <f t="shared" si="210"/>
        <v>100</v>
      </c>
      <c r="AI367" s="212">
        <f t="shared" si="211"/>
        <v>100</v>
      </c>
      <c r="AJ367" s="214"/>
      <c r="AK367" s="118"/>
      <c r="AL367" s="118"/>
      <c r="AM367" s="214"/>
      <c r="AN367" s="118"/>
      <c r="AO367" s="118"/>
      <c r="AP367" s="185" t="s">
        <v>1272</v>
      </c>
      <c r="AQ367" s="167" t="s">
        <v>1264</v>
      </c>
      <c r="AR367" s="118"/>
      <c r="AS367" s="118"/>
      <c r="AT367" s="118"/>
      <c r="AU367" s="245"/>
      <c r="AV367" s="245"/>
      <c r="AW367" s="245"/>
      <c r="AX367" s="245"/>
      <c r="AY367" s="245"/>
      <c r="AZ367" s="245"/>
      <c r="BA367" s="245"/>
      <c r="BB367" s="245"/>
      <c r="BC367" s="245"/>
      <c r="BD367" s="245"/>
      <c r="BE367" s="245"/>
      <c r="BF367" s="245"/>
      <c r="BG367" s="245"/>
      <c r="BH367" s="245"/>
      <c r="BI367" s="245"/>
      <c r="BJ367" s="245"/>
      <c r="BK367" s="245"/>
      <c r="BL367" s="245"/>
      <c r="BM367" s="245"/>
      <c r="BN367" s="245"/>
      <c r="BO367" s="245"/>
      <c r="BP367" s="245"/>
      <c r="BQ367" s="245"/>
      <c r="BR367" s="245"/>
      <c r="BS367" s="245"/>
      <c r="BT367" s="245"/>
      <c r="BU367" s="245"/>
      <c r="BV367" s="245"/>
      <c r="BW367" s="245"/>
      <c r="BX367" s="245"/>
      <c r="BY367" s="245"/>
      <c r="BZ367" s="245"/>
      <c r="CA367" s="245"/>
      <c r="CB367" s="245"/>
      <c r="CC367" s="245"/>
      <c r="CD367" s="245"/>
      <c r="CE367" s="245"/>
      <c r="CF367" s="245"/>
      <c r="CG367" s="245"/>
      <c r="CH367" s="245"/>
      <c r="CI367" s="245"/>
      <c r="CJ367" s="245"/>
      <c r="CK367" s="245"/>
      <c r="CL367" s="245"/>
      <c r="CM367" s="245"/>
      <c r="CN367" s="245"/>
      <c r="CO367" s="245"/>
      <c r="CP367" s="245"/>
      <c r="CQ367" s="245"/>
      <c r="CR367" s="245"/>
      <c r="CS367" s="245"/>
      <c r="CT367" s="245"/>
      <c r="CU367" s="245"/>
      <c r="CV367" s="245"/>
      <c r="CW367" s="245"/>
      <c r="CX367" s="245"/>
      <c r="CY367" s="245"/>
      <c r="CZ367" s="245"/>
      <c r="DA367" s="245"/>
      <c r="DB367" s="245"/>
      <c r="DC367" s="245"/>
      <c r="DD367" s="245"/>
      <c r="DE367" s="245"/>
      <c r="DF367" s="245"/>
      <c r="DG367" s="245"/>
      <c r="DH367" s="245"/>
      <c r="DI367" s="245"/>
      <c r="DJ367" s="245"/>
      <c r="DK367" s="245"/>
      <c r="DL367" s="245"/>
      <c r="DM367" s="245"/>
      <c r="DN367" s="245"/>
      <c r="DO367" s="245"/>
      <c r="DP367" s="245"/>
      <c r="DQ367" s="245"/>
      <c r="DR367" s="245"/>
      <c r="DS367" s="245"/>
      <c r="DT367" s="245"/>
      <c r="DU367" s="245"/>
      <c r="DV367" s="245"/>
      <c r="DW367" s="245"/>
      <c r="DX367" s="245"/>
      <c r="DY367" s="245"/>
      <c r="DZ367" s="245"/>
      <c r="EA367" s="245"/>
      <c r="EB367" s="245"/>
      <c r="EC367" s="245"/>
      <c r="ED367" s="245"/>
      <c r="EE367" s="245"/>
      <c r="EF367" s="245"/>
      <c r="EG367" s="245"/>
      <c r="EH367" s="245"/>
      <c r="EI367" s="245"/>
      <c r="EJ367" s="245"/>
      <c r="EK367" s="245"/>
      <c r="EL367" s="245"/>
      <c r="EM367" s="245"/>
      <c r="EN367" s="245"/>
      <c r="EO367" s="245"/>
      <c r="EP367" s="245"/>
      <c r="EQ367" s="245"/>
      <c r="ER367" s="245"/>
      <c r="ES367" s="245"/>
      <c r="ET367" s="245"/>
      <c r="EU367" s="245"/>
      <c r="EV367" s="245"/>
      <c r="EW367" s="245"/>
      <c r="EX367" s="245"/>
      <c r="EY367" s="245"/>
      <c r="EZ367" s="245"/>
      <c r="FA367" s="245"/>
      <c r="FB367" s="245"/>
      <c r="FC367" s="245"/>
      <c r="FD367" s="245"/>
      <c r="FE367" s="245"/>
      <c r="FF367" s="245"/>
      <c r="FG367" s="245"/>
      <c r="FH367" s="245"/>
      <c r="FI367" s="245"/>
      <c r="FJ367" s="245"/>
      <c r="FK367" s="245"/>
      <c r="FL367" s="245"/>
      <c r="FM367" s="245"/>
      <c r="FN367" s="245"/>
      <c r="FO367" s="245"/>
      <c r="FP367" s="245"/>
      <c r="FQ367" s="245"/>
      <c r="FR367" s="245"/>
      <c r="FS367" s="245"/>
      <c r="FT367" s="245"/>
      <c r="FU367" s="245"/>
      <c r="FV367" s="245"/>
      <c r="FW367" s="245"/>
      <c r="FX367" s="245"/>
      <c r="FY367" s="245"/>
      <c r="FZ367" s="245"/>
      <c r="GA367" s="245"/>
      <c r="GB367" s="245"/>
      <c r="GC367" s="245"/>
      <c r="GD367" s="245"/>
      <c r="GE367" s="245"/>
      <c r="GF367" s="245"/>
      <c r="GG367" s="245"/>
      <c r="GH367" s="245"/>
      <c r="GI367" s="245"/>
      <c r="GJ367" s="245"/>
      <c r="GK367" s="245"/>
      <c r="GL367" s="245"/>
      <c r="GM367" s="245"/>
      <c r="GN367" s="245"/>
      <c r="GO367" s="245"/>
      <c r="GP367" s="245"/>
      <c r="GQ367" s="245"/>
      <c r="GR367" s="245"/>
      <c r="GS367" s="245"/>
      <c r="GT367" s="245"/>
      <c r="GU367" s="245"/>
      <c r="GV367" s="245"/>
      <c r="GW367" s="245"/>
      <c r="GX367" s="245"/>
      <c r="GY367" s="245"/>
      <c r="GZ367" s="245"/>
      <c r="HA367" s="245"/>
      <c r="HB367" s="245"/>
      <c r="HC367" s="245"/>
      <c r="HD367" s="245"/>
      <c r="HE367" s="245"/>
      <c r="HF367" s="245"/>
      <c r="HG367" s="245"/>
      <c r="HH367" s="245"/>
      <c r="HI367" s="245"/>
      <c r="HJ367" s="245"/>
      <c r="HK367" s="245"/>
      <c r="HL367" s="245"/>
      <c r="HM367" s="245"/>
      <c r="HN367" s="245"/>
      <c r="HO367" s="245"/>
      <c r="HP367" s="245"/>
      <c r="HQ367" s="245"/>
      <c r="HR367" s="245"/>
      <c r="HS367" s="245"/>
      <c r="HT367" s="245"/>
      <c r="HU367" s="245"/>
      <c r="HV367" s="245"/>
      <c r="HW367" s="245"/>
      <c r="HX367" s="245"/>
      <c r="HY367" s="245"/>
      <c r="HZ367" s="245"/>
      <c r="IA367" s="245"/>
      <c r="IB367" s="245"/>
      <c r="IC367" s="245"/>
      <c r="ID367" s="245"/>
      <c r="IE367" s="245"/>
      <c r="IF367" s="245"/>
      <c r="IG367" s="245"/>
      <c r="IH367" s="245"/>
      <c r="II367" s="245"/>
      <c r="IJ367" s="245"/>
      <c r="IK367" s="245"/>
      <c r="IL367" s="245"/>
      <c r="IM367" s="245"/>
      <c r="IN367" s="245"/>
      <c r="IO367" s="245"/>
      <c r="IP367" s="245"/>
      <c r="IQ367" s="245"/>
      <c r="IR367" s="245"/>
      <c r="IS367" s="245"/>
      <c r="IT367" s="245"/>
      <c r="IU367" s="245"/>
      <c r="IV367" s="245"/>
      <c r="IW367" s="245"/>
      <c r="IX367" s="245"/>
      <c r="IY367" s="245"/>
      <c r="IZ367" s="245"/>
      <c r="JA367" s="245"/>
      <c r="JB367" s="245"/>
      <c r="JC367" s="245"/>
      <c r="JD367" s="245"/>
      <c r="JE367" s="245"/>
      <c r="JF367" s="245"/>
      <c r="JG367" s="245"/>
      <c r="JH367" s="245"/>
      <c r="JI367" s="245"/>
      <c r="JJ367" s="245"/>
      <c r="JK367" s="245"/>
      <c r="JL367" s="245"/>
      <c r="JM367" s="245"/>
      <c r="JN367" s="245"/>
      <c r="JO367" s="245"/>
      <c r="JP367" s="245"/>
      <c r="JQ367" s="245"/>
      <c r="JR367" s="245"/>
      <c r="JS367" s="245"/>
      <c r="JT367" s="245"/>
      <c r="JU367" s="245"/>
      <c r="JV367" s="245"/>
      <c r="JW367" s="245"/>
      <c r="JX367" s="245"/>
      <c r="JY367" s="245"/>
      <c r="JZ367" s="245"/>
      <c r="KA367" s="245"/>
      <c r="KB367" s="245"/>
      <c r="KC367" s="245"/>
      <c r="KD367" s="245"/>
      <c r="KE367" s="245"/>
      <c r="KF367" s="245"/>
      <c r="KG367" s="245"/>
      <c r="KH367" s="245"/>
      <c r="KI367" s="245"/>
      <c r="KJ367" s="245"/>
      <c r="KK367" s="245"/>
      <c r="KL367" s="245"/>
      <c r="KM367" s="245"/>
      <c r="KN367" s="245"/>
      <c r="KO367" s="245"/>
      <c r="KP367" s="245"/>
      <c r="KQ367" s="245"/>
      <c r="KR367" s="245"/>
      <c r="KS367" s="245"/>
      <c r="KT367" s="245"/>
      <c r="KU367" s="245"/>
      <c r="KV367" s="245"/>
      <c r="KW367" s="245"/>
      <c r="KX367" s="245"/>
      <c r="KY367" s="245"/>
      <c r="KZ367" s="245"/>
      <c r="LA367" s="245"/>
      <c r="LB367" s="245"/>
      <c r="LC367" s="245"/>
      <c r="LD367" s="245"/>
      <c r="LE367" s="245"/>
      <c r="LF367" s="245"/>
      <c r="LG367" s="245"/>
      <c r="LH367" s="245"/>
      <c r="LI367" s="245"/>
      <c r="LJ367" s="245"/>
      <c r="LK367" s="245"/>
      <c r="LL367" s="245"/>
      <c r="LM367" s="245"/>
      <c r="LN367" s="245"/>
      <c r="LO367" s="245"/>
      <c r="LP367" s="245"/>
      <c r="LQ367" s="245"/>
      <c r="LR367" s="245"/>
      <c r="LS367" s="245"/>
      <c r="LT367" s="245"/>
      <c r="LU367" s="245"/>
      <c r="LV367" s="245"/>
      <c r="LW367" s="245"/>
      <c r="LX367" s="245"/>
      <c r="LY367" s="245"/>
      <c r="LZ367" s="245"/>
      <c r="MA367" s="245"/>
      <c r="MB367" s="245"/>
      <c r="MC367" s="245"/>
      <c r="MD367" s="245"/>
      <c r="ME367" s="245"/>
      <c r="MF367" s="245"/>
      <c r="MG367" s="245"/>
      <c r="MH367" s="245"/>
      <c r="MI367" s="245"/>
      <c r="MJ367" s="245"/>
      <c r="MK367" s="245"/>
      <c r="ML367" s="245"/>
      <c r="MM367" s="245"/>
      <c r="MN367" s="245"/>
      <c r="MO367" s="245"/>
      <c r="MP367" s="245"/>
      <c r="MQ367" s="245"/>
      <c r="MR367" s="245"/>
      <c r="MS367" s="245"/>
      <c r="MT367" s="245"/>
      <c r="MU367" s="245"/>
      <c r="MV367" s="245"/>
      <c r="MW367" s="245"/>
      <c r="MX367" s="245"/>
      <c r="MY367" s="245"/>
      <c r="MZ367" s="245"/>
      <c r="NA367" s="245"/>
      <c r="NB367" s="245"/>
      <c r="NC367" s="245"/>
      <c r="ND367" s="245"/>
      <c r="NE367" s="245"/>
      <c r="NF367" s="245"/>
      <c r="NG367" s="245"/>
      <c r="NH367" s="245"/>
      <c r="NI367" s="245"/>
      <c r="NJ367" s="245"/>
      <c r="NK367" s="245"/>
      <c r="NL367" s="245"/>
      <c r="NM367" s="245"/>
      <c r="NN367" s="245"/>
      <c r="NO367" s="245"/>
      <c r="NP367" s="245"/>
      <c r="NQ367" s="245"/>
      <c r="NR367" s="245"/>
      <c r="NS367" s="245"/>
      <c r="NT367" s="245"/>
      <c r="NU367" s="245"/>
      <c r="NV367" s="245"/>
      <c r="NW367" s="245"/>
      <c r="NX367" s="245"/>
      <c r="NY367" s="245"/>
      <c r="NZ367" s="245"/>
      <c r="OA367" s="245"/>
      <c r="OB367" s="245"/>
      <c r="OC367" s="245"/>
      <c r="OD367" s="245"/>
      <c r="OE367" s="245"/>
      <c r="OF367" s="245"/>
      <c r="OG367" s="245"/>
      <c r="OH367" s="245"/>
      <c r="OI367" s="245"/>
      <c r="OJ367" s="245"/>
      <c r="OK367" s="245"/>
      <c r="OL367" s="245"/>
      <c r="OM367" s="245"/>
      <c r="ON367" s="245"/>
      <c r="OO367" s="245"/>
      <c r="OP367" s="245"/>
      <c r="OQ367" s="245"/>
      <c r="OR367" s="245"/>
      <c r="OS367" s="245"/>
      <c r="OT367" s="245"/>
      <c r="OU367" s="245"/>
      <c r="OV367" s="245"/>
      <c r="OW367" s="245"/>
      <c r="OX367" s="245"/>
      <c r="OY367" s="245"/>
      <c r="OZ367" s="245"/>
      <c r="PA367" s="245"/>
      <c r="PB367" s="245"/>
      <c r="PC367" s="245"/>
      <c r="PD367" s="245"/>
      <c r="PE367" s="245"/>
      <c r="PF367" s="245"/>
      <c r="PG367" s="245"/>
      <c r="PH367" s="245"/>
      <c r="PI367" s="245"/>
      <c r="PJ367" s="245"/>
      <c r="PK367" s="245"/>
      <c r="PL367" s="245"/>
      <c r="PM367" s="245"/>
      <c r="PN367" s="245"/>
      <c r="PO367" s="245"/>
      <c r="PP367" s="245"/>
      <c r="PQ367" s="245"/>
      <c r="PR367" s="245"/>
      <c r="PS367" s="245"/>
      <c r="PT367" s="245"/>
      <c r="PU367" s="245"/>
      <c r="PV367" s="245"/>
      <c r="PW367" s="245"/>
      <c r="PX367" s="245"/>
      <c r="PY367" s="245"/>
      <c r="PZ367" s="245"/>
      <c r="QA367" s="245"/>
      <c r="QB367" s="245"/>
      <c r="QC367" s="245"/>
      <c r="QD367" s="245"/>
      <c r="QE367" s="245"/>
      <c r="QF367" s="245"/>
      <c r="QG367" s="245"/>
      <c r="QH367" s="245"/>
      <c r="QI367" s="245"/>
      <c r="QJ367" s="245"/>
      <c r="QK367" s="245"/>
      <c r="QL367" s="245"/>
      <c r="QM367" s="245"/>
      <c r="QN367" s="245"/>
      <c r="QO367" s="245"/>
      <c r="QP367" s="245"/>
      <c r="QQ367" s="245"/>
      <c r="QR367" s="245"/>
      <c r="QS367" s="245"/>
      <c r="QT367" s="245"/>
      <c r="QU367" s="245"/>
      <c r="QV367" s="245"/>
      <c r="QW367" s="245"/>
      <c r="QX367" s="245"/>
      <c r="QY367" s="245"/>
      <c r="QZ367" s="245"/>
      <c r="RA367" s="245"/>
      <c r="RB367" s="245"/>
      <c r="RC367" s="245"/>
      <c r="RD367" s="245"/>
      <c r="RE367" s="245"/>
      <c r="RF367" s="245"/>
      <c r="RG367" s="245"/>
      <c r="RH367" s="245"/>
      <c r="RI367" s="245"/>
      <c r="RJ367" s="245"/>
      <c r="RK367" s="245"/>
      <c r="RL367" s="245"/>
      <c r="RM367" s="245"/>
      <c r="RN367" s="245"/>
      <c r="RO367" s="245"/>
      <c r="RP367" s="245"/>
      <c r="RQ367" s="245"/>
      <c r="RR367" s="245"/>
      <c r="RS367" s="245"/>
      <c r="RT367" s="245"/>
      <c r="RU367" s="245"/>
      <c r="RV367" s="245"/>
      <c r="RW367" s="245"/>
      <c r="RX367" s="245"/>
      <c r="RY367" s="245"/>
      <c r="RZ367" s="245"/>
      <c r="SA367" s="245"/>
      <c r="SB367" s="245"/>
      <c r="SC367" s="245"/>
      <c r="SD367" s="245"/>
      <c r="SE367" s="245"/>
      <c r="SF367" s="245"/>
      <c r="SG367" s="245"/>
      <c r="SH367" s="245"/>
      <c r="SI367" s="245"/>
      <c r="SJ367" s="245"/>
      <c r="SK367" s="245"/>
      <c r="SL367" s="245"/>
      <c r="SM367" s="245"/>
      <c r="SN367" s="245"/>
      <c r="SO367" s="245"/>
      <c r="SP367" s="245"/>
      <c r="SQ367" s="245"/>
      <c r="SR367" s="245"/>
      <c r="SS367" s="245"/>
      <c r="ST367" s="245"/>
      <c r="SU367" s="245"/>
      <c r="SV367" s="245"/>
      <c r="SW367" s="245"/>
      <c r="SX367" s="245"/>
      <c r="SY367" s="245"/>
      <c r="SZ367" s="245"/>
      <c r="TA367" s="245"/>
      <c r="TB367" s="245"/>
      <c r="TC367" s="245"/>
      <c r="TD367" s="245"/>
      <c r="TE367" s="245"/>
      <c r="TF367" s="245"/>
      <c r="TG367" s="245"/>
      <c r="TH367" s="245"/>
      <c r="TI367" s="245"/>
      <c r="TJ367" s="245"/>
      <c r="TK367" s="245"/>
      <c r="TL367" s="245"/>
      <c r="TM367" s="245"/>
      <c r="TN367" s="245"/>
      <c r="TO367" s="245"/>
      <c r="TP367" s="245"/>
      <c r="TQ367" s="245"/>
      <c r="TR367" s="245"/>
      <c r="TS367" s="245"/>
      <c r="TT367" s="245"/>
      <c r="TU367" s="245"/>
      <c r="TV367" s="245"/>
      <c r="TW367" s="245"/>
      <c r="TX367" s="245"/>
      <c r="TY367" s="245"/>
      <c r="TZ367" s="245"/>
      <c r="UA367" s="245"/>
      <c r="UB367" s="245"/>
      <c r="UC367" s="245"/>
      <c r="UD367" s="245"/>
      <c r="UE367" s="245"/>
      <c r="UF367" s="245"/>
      <c r="UG367" s="245"/>
      <c r="UH367" s="245"/>
      <c r="UI367" s="245"/>
      <c r="UJ367" s="245"/>
      <c r="UK367" s="245"/>
      <c r="UL367" s="245"/>
      <c r="UM367" s="245"/>
      <c r="UN367" s="245"/>
      <c r="UO367" s="245"/>
      <c r="UP367" s="245"/>
      <c r="UQ367" s="245"/>
      <c r="UR367" s="245"/>
      <c r="US367" s="245"/>
      <c r="UT367" s="245"/>
      <c r="UU367" s="245"/>
      <c r="UV367" s="245"/>
      <c r="UW367" s="245"/>
      <c r="UX367" s="245"/>
      <c r="UY367" s="245"/>
      <c r="UZ367" s="245"/>
      <c r="VA367" s="245"/>
      <c r="VB367" s="245"/>
      <c r="VC367" s="245"/>
      <c r="VD367" s="245"/>
      <c r="VE367" s="245"/>
      <c r="VF367" s="245"/>
      <c r="VG367" s="245"/>
      <c r="VH367" s="245"/>
      <c r="VI367" s="245"/>
      <c r="VJ367" s="245"/>
      <c r="VK367" s="245"/>
      <c r="VL367" s="245"/>
      <c r="VM367" s="245"/>
      <c r="VN367" s="245"/>
      <c r="VO367" s="245"/>
      <c r="VP367" s="245"/>
      <c r="VQ367" s="245"/>
      <c r="VR367" s="245"/>
      <c r="VS367" s="245"/>
      <c r="VT367" s="245"/>
      <c r="VU367" s="245"/>
      <c r="VV367" s="245"/>
      <c r="VW367" s="245"/>
      <c r="VX367" s="245"/>
      <c r="VY367" s="245"/>
      <c r="VZ367" s="245"/>
      <c r="WA367" s="245"/>
      <c r="WB367" s="245"/>
      <c r="WC367" s="245"/>
      <c r="WD367" s="245"/>
      <c r="WE367" s="245"/>
      <c r="WF367" s="245"/>
      <c r="WG367" s="245"/>
      <c r="WH367" s="245"/>
      <c r="WI367" s="245"/>
      <c r="WJ367" s="245"/>
      <c r="WK367" s="245"/>
      <c r="WL367" s="245"/>
      <c r="WM367" s="245"/>
      <c r="WN367" s="245"/>
      <c r="WO367" s="245"/>
      <c r="WP367" s="245"/>
      <c r="WQ367" s="245"/>
      <c r="WR367" s="245"/>
      <c r="WS367" s="245"/>
      <c r="WT367" s="245"/>
      <c r="WU367" s="245"/>
      <c r="WV367" s="245"/>
      <c r="WW367" s="245"/>
      <c r="WX367" s="245"/>
      <c r="WY367" s="245"/>
      <c r="WZ367" s="245"/>
      <c r="XA367" s="245"/>
      <c r="XB367" s="245"/>
      <c r="XC367" s="245"/>
      <c r="XD367" s="245"/>
      <c r="XE367" s="245"/>
      <c r="XF367" s="245"/>
      <c r="XG367" s="245"/>
      <c r="XH367" s="245"/>
      <c r="XI367" s="245"/>
      <c r="XJ367" s="245"/>
      <c r="XK367" s="245"/>
      <c r="XL367" s="245"/>
      <c r="XM367" s="245"/>
      <c r="XN367" s="245"/>
      <c r="XO367" s="245"/>
      <c r="XP367" s="245"/>
      <c r="XQ367" s="245"/>
      <c r="XR367" s="245"/>
      <c r="XS367" s="245"/>
      <c r="XT367" s="245"/>
      <c r="XU367" s="245"/>
      <c r="XV367" s="245"/>
      <c r="XW367" s="245"/>
      <c r="XX367" s="245"/>
      <c r="XY367" s="245"/>
      <c r="XZ367" s="245"/>
      <c r="YA367" s="245"/>
      <c r="YB367" s="245"/>
      <c r="YC367" s="245"/>
      <c r="YD367" s="245"/>
      <c r="YE367" s="245"/>
      <c r="YF367" s="245"/>
      <c r="YG367" s="245"/>
      <c r="YH367" s="245"/>
      <c r="YI367" s="245"/>
      <c r="YJ367" s="245"/>
      <c r="YK367" s="245"/>
      <c r="YL367" s="245"/>
      <c r="YM367" s="245"/>
      <c r="YN367" s="245"/>
      <c r="YO367" s="245"/>
      <c r="YP367" s="245"/>
      <c r="YQ367" s="245"/>
      <c r="YR367" s="245"/>
      <c r="YS367" s="245"/>
      <c r="YT367" s="245"/>
      <c r="YU367" s="245"/>
      <c r="YV367" s="245"/>
      <c r="YW367" s="245"/>
      <c r="YX367" s="245"/>
      <c r="YY367" s="245"/>
      <c r="YZ367" s="245"/>
      <c r="ZA367" s="245"/>
      <c r="ZB367" s="245"/>
      <c r="ZC367" s="245"/>
      <c r="ZD367" s="245"/>
      <c r="ZE367" s="245"/>
      <c r="ZF367" s="245"/>
      <c r="ZG367" s="245"/>
      <c r="ZH367" s="245"/>
      <c r="ZI367" s="245"/>
      <c r="ZJ367" s="245"/>
      <c r="ZK367" s="245"/>
      <c r="ZL367" s="245"/>
      <c r="ZM367" s="245"/>
      <c r="ZN367" s="245"/>
      <c r="ZO367" s="245"/>
      <c r="ZP367" s="245"/>
      <c r="ZQ367" s="245"/>
      <c r="ZR367" s="245"/>
      <c r="ZS367" s="245"/>
      <c r="ZT367" s="245"/>
      <c r="ZU367" s="245"/>
      <c r="ZV367" s="245"/>
      <c r="ZW367" s="245"/>
      <c r="ZX367" s="245"/>
      <c r="ZY367" s="245"/>
      <c r="ZZ367" s="245"/>
      <c r="AAA367" s="245"/>
      <c r="AAB367" s="245"/>
      <c r="AAC367" s="245"/>
      <c r="AAD367" s="245"/>
      <c r="AAE367" s="245"/>
      <c r="AAF367" s="245"/>
      <c r="AAG367" s="245"/>
      <c r="AAH367" s="245"/>
      <c r="AAI367" s="245"/>
      <c r="AAJ367" s="245"/>
      <c r="AAK367" s="245"/>
      <c r="AAL367" s="245"/>
      <c r="AAM367" s="245"/>
      <c r="AAN367" s="245"/>
      <c r="AAO367" s="245"/>
      <c r="AAP367" s="245"/>
      <c r="AAQ367" s="245"/>
      <c r="AAR367" s="245"/>
      <c r="AAS367" s="245"/>
      <c r="AAT367" s="245"/>
      <c r="AAU367" s="245"/>
      <c r="AAV367" s="245"/>
      <c r="AAW367" s="245"/>
      <c r="AAX367" s="245"/>
      <c r="AAY367" s="245"/>
      <c r="AAZ367" s="245"/>
      <c r="ABA367" s="245"/>
      <c r="ABB367" s="245"/>
      <c r="ABC367" s="245"/>
      <c r="ABD367" s="245"/>
      <c r="ABE367" s="245"/>
      <c r="ABF367" s="245"/>
      <c r="ABG367" s="245"/>
      <c r="ABH367" s="245"/>
      <c r="ABI367" s="245"/>
      <c r="ABJ367" s="245"/>
      <c r="ABK367" s="245"/>
      <c r="ABL367" s="245"/>
      <c r="ABM367" s="245"/>
      <c r="ABN367" s="245"/>
      <c r="ABO367" s="245"/>
      <c r="ABP367" s="245"/>
      <c r="ABQ367" s="245"/>
      <c r="ABR367" s="245"/>
      <c r="ABS367" s="245"/>
      <c r="ABT367" s="245"/>
      <c r="ABU367" s="245"/>
      <c r="ABV367" s="245"/>
      <c r="ABW367" s="245"/>
      <c r="ABX367" s="245"/>
      <c r="ABY367" s="245"/>
      <c r="ABZ367" s="245"/>
      <c r="ACA367" s="245"/>
      <c r="ACB367" s="245"/>
      <c r="ACC367" s="245"/>
      <c r="ACD367" s="245"/>
      <c r="ACE367" s="245"/>
      <c r="ACF367" s="245"/>
      <c r="ACG367" s="245"/>
      <c r="ACH367" s="245"/>
      <c r="ACI367" s="245"/>
      <c r="ACJ367" s="245"/>
      <c r="ACK367" s="245"/>
      <c r="ACL367" s="245"/>
      <c r="ACM367" s="245"/>
      <c r="ACN367" s="245"/>
      <c r="ACO367" s="245"/>
      <c r="ACP367" s="245"/>
      <c r="ACQ367" s="245"/>
      <c r="ACR367" s="245"/>
      <c r="ACS367" s="245"/>
      <c r="ACT367" s="245"/>
      <c r="ACU367" s="245"/>
      <c r="ACV367" s="245"/>
      <c r="ACW367" s="245"/>
      <c r="ACX367" s="245"/>
      <c r="ACY367" s="245"/>
      <c r="ACZ367" s="245"/>
      <c r="ADA367" s="245"/>
      <c r="ADB367" s="245"/>
      <c r="ADC367" s="245"/>
      <c r="ADD367" s="245"/>
      <c r="ADE367" s="245"/>
      <c r="ADF367" s="245"/>
      <c r="ADG367" s="245"/>
      <c r="ADH367" s="245"/>
      <c r="ADI367" s="245"/>
      <c r="ADJ367" s="245"/>
      <c r="ADK367" s="245"/>
      <c r="ADL367" s="245"/>
      <c r="ADM367" s="245"/>
      <c r="ADN367" s="245"/>
      <c r="ADO367" s="245"/>
      <c r="ADP367" s="245"/>
      <c r="ADQ367" s="245"/>
      <c r="ADR367" s="245"/>
      <c r="ADS367" s="245"/>
      <c r="ADT367" s="245"/>
      <c r="ADU367" s="245"/>
      <c r="ADV367" s="245"/>
      <c r="ADW367" s="245"/>
      <c r="ADX367" s="245"/>
      <c r="ADY367" s="245"/>
      <c r="ADZ367" s="245"/>
      <c r="AEA367" s="245"/>
      <c r="AEB367" s="245"/>
      <c r="AEC367" s="245"/>
      <c r="AED367" s="245"/>
      <c r="AEE367" s="245"/>
      <c r="AEF367" s="245"/>
      <c r="AEG367" s="245"/>
      <c r="AEH367" s="245"/>
      <c r="AEI367" s="245"/>
      <c r="AEJ367" s="245"/>
      <c r="AEK367" s="245"/>
      <c r="AEL367" s="245"/>
      <c r="AEM367" s="245"/>
      <c r="AEN367" s="245"/>
      <c r="AEO367" s="245"/>
      <c r="AEP367" s="245"/>
      <c r="AEQ367" s="245"/>
      <c r="AER367" s="245"/>
      <c r="AES367" s="245"/>
      <c r="AET367" s="245"/>
      <c r="AEU367" s="245"/>
      <c r="AEV367" s="245"/>
      <c r="AEW367" s="245"/>
      <c r="AEX367" s="245"/>
      <c r="AEY367" s="245"/>
      <c r="AEZ367" s="245"/>
      <c r="AFA367" s="245"/>
      <c r="AFB367" s="245"/>
      <c r="AFC367" s="245"/>
      <c r="AFD367" s="245"/>
      <c r="AFE367" s="245"/>
      <c r="AFF367" s="245"/>
      <c r="AFG367" s="245"/>
      <c r="AFH367" s="245"/>
      <c r="AFI367" s="245"/>
      <c r="AFJ367" s="245"/>
      <c r="AFK367" s="245"/>
      <c r="AFL367" s="245"/>
      <c r="AFM367" s="245"/>
      <c r="AFN367" s="245"/>
      <c r="AFO367" s="245"/>
      <c r="AFP367" s="245"/>
      <c r="AFQ367" s="245"/>
      <c r="AFR367" s="245"/>
      <c r="AFS367" s="245"/>
      <c r="AFT367" s="245"/>
      <c r="AFU367" s="245"/>
      <c r="AFV367" s="245"/>
      <c r="AFW367" s="245"/>
      <c r="AFX367" s="245"/>
      <c r="AFY367" s="245"/>
      <c r="AFZ367" s="245"/>
      <c r="AGA367" s="245"/>
      <c r="AGB367" s="245"/>
      <c r="AGC367" s="245"/>
      <c r="AGD367" s="245"/>
      <c r="AGE367" s="245"/>
      <c r="AGF367" s="245"/>
      <c r="AGG367" s="245"/>
      <c r="AGH367" s="245"/>
      <c r="AGI367" s="245"/>
      <c r="AGJ367" s="245"/>
      <c r="AGK367" s="245"/>
      <c r="AGL367" s="245"/>
      <c r="AGM367" s="245"/>
      <c r="AGN367" s="245"/>
      <c r="AGO367" s="245"/>
      <c r="AGP367" s="245"/>
      <c r="AGQ367" s="245"/>
      <c r="AGR367" s="245"/>
      <c r="AGS367" s="245"/>
      <c r="AGT367" s="245"/>
      <c r="AGU367" s="245"/>
      <c r="AGV367" s="245"/>
      <c r="AGW367" s="245"/>
      <c r="AGX367" s="245"/>
      <c r="AGY367" s="245"/>
      <c r="AGZ367" s="245"/>
      <c r="AHA367" s="245"/>
      <c r="AHB367" s="245"/>
      <c r="AHC367" s="245"/>
      <c r="AHD367" s="245"/>
      <c r="AHE367" s="245"/>
      <c r="AHF367" s="245"/>
      <c r="AHG367" s="245"/>
      <c r="AHH367" s="245"/>
      <c r="AHI367" s="245"/>
      <c r="AHJ367" s="245"/>
      <c r="AHK367" s="245"/>
      <c r="AHL367" s="245"/>
      <c r="AHM367" s="245"/>
      <c r="AHN367" s="245"/>
      <c r="AHO367" s="245"/>
      <c r="AHP367" s="245"/>
      <c r="AHQ367" s="245"/>
      <c r="AHR367" s="245"/>
      <c r="AHS367" s="245"/>
      <c r="AHT367" s="245"/>
      <c r="AHU367" s="245"/>
      <c r="AHV367" s="245"/>
      <c r="AHW367" s="245"/>
      <c r="AHX367" s="245"/>
      <c r="AHY367" s="245"/>
      <c r="AHZ367" s="245"/>
      <c r="AIA367" s="245"/>
      <c r="AIB367" s="245"/>
      <c r="AIC367" s="245"/>
      <c r="AID367" s="245"/>
      <c r="AIE367" s="245"/>
      <c r="AIF367" s="245"/>
      <c r="AIG367" s="245"/>
      <c r="AIH367" s="245"/>
      <c r="AII367" s="245"/>
      <c r="AIJ367" s="245"/>
      <c r="AIK367" s="245"/>
      <c r="AIL367" s="245"/>
      <c r="AIM367" s="245"/>
      <c r="AIN367" s="245"/>
      <c r="AIO367" s="245"/>
      <c r="AIP367" s="245"/>
      <c r="AIQ367" s="245"/>
      <c r="AIR367" s="245"/>
      <c r="AIS367" s="245"/>
      <c r="AIT367" s="245"/>
      <c r="AIU367" s="245"/>
      <c r="AIV367" s="245"/>
      <c r="AIW367" s="245"/>
      <c r="AIX367" s="245"/>
      <c r="AIY367" s="245"/>
      <c r="AIZ367" s="245"/>
      <c r="AJA367" s="245"/>
      <c r="AJB367" s="245"/>
      <c r="AJC367" s="245"/>
      <c r="AJD367" s="245"/>
      <c r="AJE367" s="245"/>
      <c r="AJF367" s="245"/>
      <c r="AJG367" s="245"/>
      <c r="AJH367" s="245"/>
      <c r="AJI367" s="245"/>
      <c r="AJJ367" s="245"/>
      <c r="AJK367" s="245"/>
      <c r="AJL367" s="245"/>
      <c r="AJM367" s="245"/>
      <c r="AJN367" s="245"/>
      <c r="AJO367" s="245"/>
      <c r="AJP367" s="245"/>
      <c r="AJQ367" s="245"/>
      <c r="AJR367" s="245"/>
      <c r="AJS367" s="245"/>
      <c r="AJT367" s="245"/>
      <c r="AJU367" s="245"/>
      <c r="AJV367" s="245"/>
      <c r="AJW367" s="245"/>
      <c r="AJX367" s="245"/>
      <c r="AJY367" s="245"/>
      <c r="AJZ367" s="245"/>
      <c r="AKA367" s="245"/>
      <c r="AKB367" s="245"/>
      <c r="AKC367" s="245"/>
      <c r="AKD367" s="245"/>
      <c r="AKE367" s="245"/>
      <c r="AKF367" s="245"/>
      <c r="AKG367" s="245"/>
      <c r="AKH367" s="245"/>
      <c r="AKI367" s="245"/>
      <c r="AKJ367" s="245"/>
      <c r="AKK367" s="245"/>
      <c r="AKL367" s="245"/>
      <c r="AKM367" s="245"/>
      <c r="AKN367" s="245"/>
      <c r="AKO367" s="245"/>
      <c r="AKP367" s="245"/>
      <c r="AKQ367" s="245"/>
      <c r="AKR367" s="245"/>
      <c r="AKS367" s="245"/>
      <c r="AKT367" s="245"/>
      <c r="AKU367" s="245"/>
      <c r="AKV367" s="245"/>
      <c r="AKW367" s="245"/>
      <c r="AKX367" s="245"/>
      <c r="AKY367" s="245"/>
      <c r="AKZ367" s="245"/>
      <c r="ALA367" s="245"/>
      <c r="ALB367" s="245"/>
      <c r="ALC367" s="245"/>
      <c r="ALD367" s="245"/>
      <c r="ALE367" s="245"/>
      <c r="ALF367" s="245"/>
      <c r="ALG367" s="245"/>
      <c r="ALH367" s="245"/>
      <c r="ALI367" s="245"/>
      <c r="ALJ367" s="245"/>
      <c r="ALK367" s="245"/>
      <c r="ALL367" s="245"/>
      <c r="ALM367" s="245"/>
      <c r="ALN367" s="245"/>
      <c r="ALO367" s="245"/>
      <c r="ALP367" s="245"/>
      <c r="ALQ367" s="245"/>
      <c r="ALR367" s="245"/>
      <c r="ALS367" s="245"/>
      <c r="ALT367" s="245"/>
      <c r="ALU367" s="245"/>
      <c r="ALV367" s="245"/>
      <c r="ALW367" s="245"/>
      <c r="ALX367" s="245"/>
      <c r="ALY367" s="245"/>
      <c r="ALZ367" s="245"/>
      <c r="AMA367" s="245"/>
      <c r="AMB367" s="245"/>
      <c r="AMC367" s="245"/>
      <c r="AMD367" s="245"/>
      <c r="AME367" s="245"/>
      <c r="AMF367" s="245"/>
      <c r="AMG367" s="245"/>
      <c r="AMH367" s="245"/>
      <c r="AMI367" s="245"/>
    </row>
    <row r="368" spans="1:1023" x14ac:dyDescent="0.25">
      <c r="A368" s="224" t="s">
        <v>1287</v>
      </c>
      <c r="B368" s="163">
        <v>367</v>
      </c>
      <c r="C368" s="224" t="s">
        <v>1288</v>
      </c>
      <c r="D368" s="180" t="s">
        <v>1289</v>
      </c>
      <c r="E368" s="429"/>
      <c r="F368" s="201"/>
      <c r="G368" s="180"/>
      <c r="H368" s="175">
        <v>4</v>
      </c>
      <c r="I368" s="319"/>
      <c r="J368" s="332">
        <v>2</v>
      </c>
      <c r="K368" s="332">
        <v>2</v>
      </c>
      <c r="L368" s="332">
        <v>1</v>
      </c>
      <c r="M368" s="332">
        <v>1</v>
      </c>
      <c r="N368" s="140"/>
      <c r="O368" s="336">
        <v>3</v>
      </c>
      <c r="P368" s="332">
        <v>2</v>
      </c>
      <c r="Q368" s="332">
        <v>2</v>
      </c>
      <c r="R368" s="140"/>
      <c r="S368" s="140"/>
      <c r="T368" s="140"/>
      <c r="U368" s="337"/>
      <c r="V368" s="219">
        <f t="shared" si="207"/>
        <v>100</v>
      </c>
      <c r="W368" s="219">
        <f t="shared" si="185"/>
        <v>100</v>
      </c>
      <c r="X368" s="219">
        <f t="shared" si="212"/>
        <v>20</v>
      </c>
      <c r="Y368" s="219">
        <f t="shared" si="178"/>
        <v>100</v>
      </c>
      <c r="Z368" s="219">
        <f t="shared" si="214"/>
        <v>10</v>
      </c>
      <c r="AA368" s="220">
        <f t="shared" si="182"/>
        <v>1</v>
      </c>
      <c r="AB368" s="220">
        <f t="shared" si="181"/>
        <v>100</v>
      </c>
      <c r="AC368" s="220">
        <f t="shared" si="205"/>
        <v>100</v>
      </c>
      <c r="AD368" s="416">
        <f t="shared" si="213"/>
        <v>1</v>
      </c>
      <c r="AE368" s="475">
        <v>0.1</v>
      </c>
      <c r="AF368" s="221">
        <v>5</v>
      </c>
      <c r="AG368" s="221">
        <v>5</v>
      </c>
      <c r="AH368" s="212">
        <f t="shared" si="210"/>
        <v>100</v>
      </c>
      <c r="AI368" s="212">
        <f t="shared" si="211"/>
        <v>100</v>
      </c>
      <c r="AJ368" s="214"/>
      <c r="AK368" s="118"/>
      <c r="AL368" s="118"/>
      <c r="AM368" s="214"/>
      <c r="AN368" s="118"/>
      <c r="AO368" s="118"/>
      <c r="AP368" s="185" t="s">
        <v>1272</v>
      </c>
      <c r="AQ368" s="167" t="s">
        <v>1264</v>
      </c>
      <c r="AR368" s="118"/>
      <c r="AS368" s="118"/>
      <c r="AT368" s="118"/>
      <c r="AU368" s="412"/>
      <c r="AV368" s="412"/>
      <c r="AW368" s="412"/>
      <c r="AX368" s="412"/>
      <c r="AY368" s="412"/>
      <c r="AZ368" s="412"/>
      <c r="BA368" s="412"/>
      <c r="BB368" s="412"/>
      <c r="BC368" s="412"/>
      <c r="BD368" s="412"/>
      <c r="BE368" s="412"/>
      <c r="BF368" s="412"/>
      <c r="BG368" s="412"/>
      <c r="BH368" s="412"/>
      <c r="BI368" s="412"/>
      <c r="BJ368" s="412"/>
      <c r="BK368" s="412"/>
      <c r="BL368" s="412"/>
      <c r="BM368" s="412"/>
      <c r="BN368" s="412"/>
      <c r="BO368" s="412"/>
      <c r="BP368" s="412"/>
      <c r="BQ368" s="412"/>
      <c r="BR368" s="412"/>
      <c r="BS368" s="412"/>
      <c r="BT368" s="412"/>
      <c r="BU368" s="412"/>
      <c r="BV368" s="412"/>
      <c r="BW368" s="412"/>
      <c r="BX368" s="412"/>
      <c r="BY368" s="412"/>
      <c r="BZ368" s="412"/>
      <c r="CA368" s="412"/>
      <c r="CB368" s="412"/>
      <c r="CC368" s="412"/>
      <c r="CD368" s="412"/>
      <c r="CE368" s="412"/>
      <c r="CF368" s="412"/>
      <c r="CG368" s="412"/>
      <c r="CH368" s="412"/>
      <c r="CI368" s="412"/>
      <c r="CJ368" s="412"/>
      <c r="CK368" s="412"/>
      <c r="CL368" s="412"/>
      <c r="CM368" s="412"/>
      <c r="CN368" s="412"/>
      <c r="CO368" s="412"/>
      <c r="CP368" s="412"/>
      <c r="CQ368" s="412"/>
      <c r="CR368" s="412"/>
      <c r="CS368" s="412"/>
      <c r="CT368" s="412"/>
      <c r="CU368" s="412"/>
      <c r="CV368" s="412"/>
      <c r="CW368" s="412"/>
      <c r="CX368" s="412"/>
      <c r="CY368" s="412"/>
      <c r="CZ368" s="412"/>
      <c r="DA368" s="412"/>
      <c r="DB368" s="412"/>
      <c r="DC368" s="412"/>
      <c r="DD368" s="412"/>
      <c r="DE368" s="412"/>
      <c r="DF368" s="412"/>
      <c r="DG368" s="412"/>
      <c r="DH368" s="412"/>
      <c r="DI368" s="412"/>
      <c r="DJ368" s="412"/>
      <c r="DK368" s="412"/>
      <c r="DL368" s="412"/>
      <c r="DM368" s="412"/>
      <c r="DN368" s="412"/>
      <c r="DO368" s="412"/>
      <c r="DP368" s="412"/>
      <c r="DQ368" s="412"/>
      <c r="DR368" s="412"/>
      <c r="DS368" s="412"/>
      <c r="DT368" s="412"/>
      <c r="DU368" s="412"/>
      <c r="DV368" s="412"/>
      <c r="DW368" s="412"/>
      <c r="DX368" s="412"/>
      <c r="DY368" s="412"/>
      <c r="DZ368" s="412"/>
      <c r="EA368" s="412"/>
      <c r="EB368" s="412"/>
      <c r="EC368" s="412"/>
      <c r="ED368" s="412"/>
      <c r="EE368" s="412"/>
      <c r="EF368" s="412"/>
      <c r="EG368" s="412"/>
      <c r="EH368" s="412"/>
      <c r="EI368" s="412"/>
      <c r="EJ368" s="412"/>
      <c r="EK368" s="412"/>
      <c r="EL368" s="412"/>
      <c r="EM368" s="412"/>
      <c r="EN368" s="412"/>
      <c r="EO368" s="412"/>
      <c r="EP368" s="412"/>
      <c r="EQ368" s="412"/>
      <c r="ER368" s="412"/>
      <c r="ES368" s="412"/>
      <c r="ET368" s="412"/>
      <c r="EU368" s="412"/>
      <c r="EV368" s="412"/>
      <c r="EW368" s="412"/>
      <c r="EX368" s="412"/>
      <c r="EY368" s="412"/>
      <c r="EZ368" s="412"/>
      <c r="FA368" s="412"/>
      <c r="FB368" s="412"/>
      <c r="FC368" s="412"/>
      <c r="FD368" s="412"/>
      <c r="FE368" s="412"/>
      <c r="FF368" s="412"/>
      <c r="FG368" s="412"/>
      <c r="FH368" s="412"/>
      <c r="FI368" s="412"/>
      <c r="FJ368" s="412"/>
      <c r="FK368" s="412"/>
      <c r="FL368" s="412"/>
      <c r="FM368" s="412"/>
      <c r="FN368" s="412"/>
      <c r="FO368" s="412"/>
      <c r="FP368" s="412"/>
      <c r="FQ368" s="412"/>
      <c r="FR368" s="412"/>
      <c r="FS368" s="412"/>
      <c r="FT368" s="412"/>
      <c r="FU368" s="412"/>
      <c r="FV368" s="412"/>
      <c r="FW368" s="412"/>
      <c r="FX368" s="412"/>
      <c r="FY368" s="412"/>
      <c r="FZ368" s="412"/>
      <c r="GA368" s="412"/>
      <c r="GB368" s="412"/>
      <c r="GC368" s="412"/>
      <c r="GD368" s="412"/>
      <c r="GE368" s="412"/>
      <c r="GF368" s="412"/>
      <c r="GG368" s="412"/>
      <c r="GH368" s="412"/>
      <c r="GI368" s="412"/>
      <c r="GJ368" s="412"/>
      <c r="GK368" s="412"/>
      <c r="GL368" s="412"/>
      <c r="GM368" s="412"/>
      <c r="GN368" s="412"/>
      <c r="GO368" s="412"/>
      <c r="GP368" s="412"/>
      <c r="GQ368" s="412"/>
      <c r="GR368" s="412"/>
      <c r="GS368" s="412"/>
      <c r="GT368" s="412"/>
      <c r="GU368" s="412"/>
      <c r="GV368" s="412"/>
      <c r="GW368" s="412"/>
      <c r="GX368" s="412"/>
      <c r="GY368" s="412"/>
      <c r="GZ368" s="412"/>
      <c r="HA368" s="412"/>
      <c r="HB368" s="412"/>
      <c r="HC368" s="412"/>
      <c r="HD368" s="412"/>
      <c r="HE368" s="412"/>
      <c r="HF368" s="412"/>
      <c r="HG368" s="412"/>
      <c r="HH368" s="412"/>
      <c r="HI368" s="412"/>
      <c r="HJ368" s="412"/>
      <c r="HK368" s="412"/>
      <c r="HL368" s="412"/>
      <c r="HM368" s="412"/>
      <c r="HN368" s="412"/>
      <c r="HO368" s="412"/>
      <c r="HP368" s="412"/>
      <c r="HQ368" s="412"/>
      <c r="HR368" s="412"/>
      <c r="HS368" s="412"/>
      <c r="HT368" s="412"/>
      <c r="HU368" s="412"/>
      <c r="HV368" s="412"/>
      <c r="HW368" s="412"/>
      <c r="HX368" s="412"/>
      <c r="HY368" s="412"/>
      <c r="HZ368" s="412"/>
      <c r="IA368" s="412"/>
      <c r="IB368" s="412"/>
      <c r="IC368" s="412"/>
      <c r="ID368" s="412"/>
      <c r="IE368" s="412"/>
      <c r="IF368" s="412"/>
      <c r="IG368" s="412"/>
      <c r="IH368" s="412"/>
      <c r="II368" s="412"/>
      <c r="IJ368" s="412"/>
      <c r="IK368" s="412"/>
      <c r="IL368" s="412"/>
      <c r="IM368" s="412"/>
      <c r="IN368" s="412"/>
      <c r="IO368" s="412"/>
      <c r="IP368" s="412"/>
      <c r="IQ368" s="412"/>
      <c r="IR368" s="412"/>
      <c r="IS368" s="412"/>
      <c r="IT368" s="412"/>
      <c r="IU368" s="412"/>
      <c r="IV368" s="412"/>
      <c r="IW368" s="412"/>
      <c r="IX368" s="412"/>
      <c r="IY368" s="412"/>
      <c r="IZ368" s="412"/>
      <c r="JA368" s="412"/>
      <c r="JB368" s="412"/>
      <c r="JC368" s="412"/>
      <c r="JD368" s="412"/>
      <c r="JE368" s="412"/>
      <c r="JF368" s="412"/>
      <c r="JG368" s="412"/>
      <c r="JH368" s="412"/>
      <c r="JI368" s="412"/>
      <c r="JJ368" s="412"/>
      <c r="JK368" s="412"/>
      <c r="JL368" s="412"/>
      <c r="JM368" s="412"/>
      <c r="JN368" s="412"/>
      <c r="JO368" s="412"/>
      <c r="JP368" s="412"/>
      <c r="JQ368" s="412"/>
      <c r="JR368" s="412"/>
      <c r="JS368" s="412"/>
      <c r="JT368" s="412"/>
      <c r="JU368" s="412"/>
      <c r="JV368" s="412"/>
      <c r="JW368" s="412"/>
      <c r="JX368" s="412"/>
      <c r="JY368" s="412"/>
      <c r="JZ368" s="412"/>
      <c r="KA368" s="412"/>
      <c r="KB368" s="412"/>
      <c r="KC368" s="412"/>
      <c r="KD368" s="412"/>
      <c r="KE368" s="412"/>
      <c r="KF368" s="412"/>
      <c r="KG368" s="412"/>
      <c r="KH368" s="412"/>
      <c r="KI368" s="412"/>
      <c r="KJ368" s="412"/>
      <c r="KK368" s="412"/>
      <c r="KL368" s="412"/>
      <c r="KM368" s="412"/>
      <c r="KN368" s="412"/>
      <c r="KO368" s="412"/>
      <c r="KP368" s="412"/>
      <c r="KQ368" s="412"/>
      <c r="KR368" s="412"/>
      <c r="KS368" s="412"/>
      <c r="KT368" s="412"/>
      <c r="KU368" s="412"/>
      <c r="KV368" s="412"/>
      <c r="KW368" s="412"/>
      <c r="KX368" s="412"/>
      <c r="KY368" s="412"/>
      <c r="KZ368" s="412"/>
      <c r="LA368" s="412"/>
      <c r="LB368" s="412"/>
      <c r="LC368" s="412"/>
      <c r="LD368" s="412"/>
      <c r="LE368" s="412"/>
      <c r="LF368" s="412"/>
      <c r="LG368" s="412"/>
      <c r="LH368" s="412"/>
      <c r="LI368" s="412"/>
      <c r="LJ368" s="412"/>
      <c r="LK368" s="412"/>
      <c r="LL368" s="412"/>
      <c r="LM368" s="412"/>
      <c r="LN368" s="412"/>
      <c r="LO368" s="412"/>
      <c r="LP368" s="412"/>
      <c r="LQ368" s="412"/>
      <c r="LR368" s="412"/>
      <c r="LS368" s="412"/>
      <c r="LT368" s="412"/>
      <c r="LU368" s="412"/>
      <c r="LV368" s="412"/>
      <c r="LW368" s="412"/>
      <c r="LX368" s="412"/>
      <c r="LY368" s="412"/>
      <c r="LZ368" s="412"/>
      <c r="MA368" s="412"/>
      <c r="MB368" s="412"/>
      <c r="MC368" s="412"/>
      <c r="MD368" s="412"/>
      <c r="ME368" s="412"/>
      <c r="MF368" s="412"/>
      <c r="MG368" s="412"/>
      <c r="MH368" s="412"/>
      <c r="MI368" s="412"/>
      <c r="MJ368" s="412"/>
      <c r="MK368" s="412"/>
      <c r="ML368" s="412"/>
      <c r="MM368" s="412"/>
      <c r="MN368" s="412"/>
      <c r="MO368" s="412"/>
      <c r="MP368" s="412"/>
      <c r="MQ368" s="412"/>
      <c r="MR368" s="412"/>
      <c r="MS368" s="412"/>
      <c r="MT368" s="412"/>
      <c r="MU368" s="412"/>
      <c r="MV368" s="412"/>
      <c r="MW368" s="412"/>
      <c r="MX368" s="412"/>
      <c r="MY368" s="412"/>
      <c r="MZ368" s="412"/>
      <c r="NA368" s="412"/>
      <c r="NB368" s="412"/>
      <c r="NC368" s="412"/>
      <c r="ND368" s="412"/>
      <c r="NE368" s="412"/>
      <c r="NF368" s="412"/>
      <c r="NG368" s="412"/>
      <c r="NH368" s="412"/>
      <c r="NI368" s="412"/>
      <c r="NJ368" s="412"/>
      <c r="NK368" s="412"/>
      <c r="NL368" s="412"/>
      <c r="NM368" s="412"/>
      <c r="NN368" s="412"/>
      <c r="NO368" s="412"/>
      <c r="NP368" s="412"/>
      <c r="NQ368" s="412"/>
      <c r="NR368" s="412"/>
      <c r="NS368" s="412"/>
      <c r="NT368" s="412"/>
      <c r="NU368" s="412"/>
      <c r="NV368" s="412"/>
      <c r="NW368" s="412"/>
      <c r="NX368" s="412"/>
      <c r="NY368" s="412"/>
      <c r="NZ368" s="412"/>
      <c r="OA368" s="412"/>
      <c r="OB368" s="412"/>
      <c r="OC368" s="412"/>
      <c r="OD368" s="412"/>
      <c r="OE368" s="412"/>
      <c r="OF368" s="412"/>
      <c r="OG368" s="412"/>
      <c r="OH368" s="412"/>
      <c r="OI368" s="412"/>
      <c r="OJ368" s="412"/>
      <c r="OK368" s="412"/>
      <c r="OL368" s="412"/>
      <c r="OM368" s="412"/>
      <c r="ON368" s="412"/>
      <c r="OO368" s="412"/>
      <c r="OP368" s="412"/>
      <c r="OQ368" s="412"/>
      <c r="OR368" s="412"/>
      <c r="OS368" s="412"/>
      <c r="OT368" s="412"/>
      <c r="OU368" s="412"/>
      <c r="OV368" s="412"/>
      <c r="OW368" s="412"/>
      <c r="OX368" s="412"/>
      <c r="OY368" s="412"/>
      <c r="OZ368" s="412"/>
      <c r="PA368" s="412"/>
      <c r="PB368" s="412"/>
      <c r="PC368" s="412"/>
      <c r="PD368" s="412"/>
      <c r="PE368" s="412"/>
      <c r="PF368" s="412"/>
      <c r="PG368" s="412"/>
      <c r="PH368" s="412"/>
      <c r="PI368" s="412"/>
      <c r="PJ368" s="412"/>
      <c r="PK368" s="412"/>
      <c r="PL368" s="412"/>
      <c r="PM368" s="412"/>
      <c r="PN368" s="412"/>
      <c r="PO368" s="412"/>
      <c r="PP368" s="412"/>
      <c r="PQ368" s="412"/>
      <c r="PR368" s="412"/>
      <c r="PS368" s="412"/>
      <c r="PT368" s="412"/>
      <c r="PU368" s="412"/>
      <c r="PV368" s="412"/>
      <c r="PW368" s="412"/>
      <c r="PX368" s="412"/>
      <c r="PY368" s="412"/>
      <c r="PZ368" s="412"/>
      <c r="QA368" s="412"/>
      <c r="QB368" s="412"/>
      <c r="QC368" s="412"/>
      <c r="QD368" s="412"/>
      <c r="QE368" s="412"/>
      <c r="QF368" s="412"/>
      <c r="QG368" s="412"/>
      <c r="QH368" s="412"/>
      <c r="QI368" s="412"/>
      <c r="QJ368" s="412"/>
      <c r="QK368" s="412"/>
      <c r="QL368" s="412"/>
      <c r="QM368" s="412"/>
      <c r="QN368" s="412"/>
      <c r="QO368" s="412"/>
      <c r="QP368" s="412"/>
      <c r="QQ368" s="412"/>
      <c r="QR368" s="412"/>
      <c r="QS368" s="412"/>
      <c r="QT368" s="412"/>
      <c r="QU368" s="412"/>
      <c r="QV368" s="412"/>
      <c r="QW368" s="412"/>
      <c r="QX368" s="412"/>
      <c r="QY368" s="412"/>
      <c r="QZ368" s="412"/>
      <c r="RA368" s="412"/>
      <c r="RB368" s="412"/>
      <c r="RC368" s="412"/>
      <c r="RD368" s="412"/>
      <c r="RE368" s="412"/>
      <c r="RF368" s="412"/>
      <c r="RG368" s="412"/>
      <c r="RH368" s="412"/>
      <c r="RI368" s="412"/>
      <c r="RJ368" s="412"/>
      <c r="RK368" s="412"/>
      <c r="RL368" s="412"/>
      <c r="RM368" s="412"/>
      <c r="RN368" s="412"/>
      <c r="RO368" s="412"/>
      <c r="RP368" s="412"/>
      <c r="RQ368" s="412"/>
      <c r="RR368" s="412"/>
      <c r="RS368" s="412"/>
      <c r="RT368" s="412"/>
      <c r="RU368" s="412"/>
      <c r="RV368" s="412"/>
      <c r="RW368" s="412"/>
      <c r="RX368" s="412"/>
      <c r="RY368" s="412"/>
      <c r="RZ368" s="412"/>
      <c r="SA368" s="412"/>
      <c r="SB368" s="412"/>
      <c r="SC368" s="412"/>
      <c r="SD368" s="412"/>
      <c r="SE368" s="412"/>
      <c r="SF368" s="412"/>
      <c r="SG368" s="412"/>
      <c r="SH368" s="412"/>
      <c r="SI368" s="412"/>
      <c r="SJ368" s="412"/>
      <c r="SK368" s="412"/>
      <c r="SL368" s="412"/>
      <c r="SM368" s="412"/>
      <c r="SN368" s="412"/>
      <c r="SO368" s="412"/>
      <c r="SP368" s="412"/>
      <c r="SQ368" s="412"/>
      <c r="SR368" s="412"/>
      <c r="SS368" s="412"/>
      <c r="ST368" s="412"/>
      <c r="SU368" s="412"/>
      <c r="SV368" s="412"/>
      <c r="SW368" s="412"/>
      <c r="SX368" s="412"/>
      <c r="SY368" s="412"/>
      <c r="SZ368" s="412"/>
      <c r="TA368" s="412"/>
      <c r="TB368" s="412"/>
      <c r="TC368" s="412"/>
      <c r="TD368" s="412"/>
      <c r="TE368" s="412"/>
      <c r="TF368" s="412"/>
      <c r="TG368" s="412"/>
      <c r="TH368" s="412"/>
      <c r="TI368" s="412"/>
      <c r="TJ368" s="412"/>
      <c r="TK368" s="412"/>
      <c r="TL368" s="412"/>
      <c r="TM368" s="412"/>
      <c r="TN368" s="412"/>
      <c r="TO368" s="412"/>
      <c r="TP368" s="412"/>
      <c r="TQ368" s="412"/>
      <c r="TR368" s="412"/>
      <c r="TS368" s="412"/>
      <c r="TT368" s="412"/>
      <c r="TU368" s="412"/>
      <c r="TV368" s="412"/>
      <c r="TW368" s="412"/>
      <c r="TX368" s="412"/>
      <c r="TY368" s="412"/>
      <c r="TZ368" s="412"/>
      <c r="UA368" s="412"/>
      <c r="UB368" s="412"/>
      <c r="UC368" s="412"/>
      <c r="UD368" s="412"/>
      <c r="UE368" s="412"/>
      <c r="UF368" s="412"/>
      <c r="UG368" s="412"/>
      <c r="UH368" s="412"/>
      <c r="UI368" s="412"/>
      <c r="UJ368" s="412"/>
      <c r="UK368" s="412"/>
      <c r="UL368" s="412"/>
      <c r="UM368" s="412"/>
      <c r="UN368" s="412"/>
      <c r="UO368" s="412"/>
      <c r="UP368" s="412"/>
      <c r="UQ368" s="412"/>
      <c r="UR368" s="412"/>
      <c r="US368" s="412"/>
      <c r="UT368" s="412"/>
      <c r="UU368" s="412"/>
      <c r="UV368" s="412"/>
      <c r="UW368" s="412"/>
      <c r="UX368" s="412"/>
      <c r="UY368" s="412"/>
      <c r="UZ368" s="412"/>
      <c r="VA368" s="412"/>
      <c r="VB368" s="412"/>
      <c r="VC368" s="412"/>
      <c r="VD368" s="412"/>
      <c r="VE368" s="412"/>
      <c r="VF368" s="412"/>
      <c r="VG368" s="412"/>
      <c r="VH368" s="412"/>
      <c r="VI368" s="412"/>
      <c r="VJ368" s="412"/>
      <c r="VK368" s="412"/>
      <c r="VL368" s="412"/>
      <c r="VM368" s="412"/>
      <c r="VN368" s="412"/>
      <c r="VO368" s="412"/>
      <c r="VP368" s="412"/>
      <c r="VQ368" s="412"/>
      <c r="VR368" s="412"/>
      <c r="VS368" s="412"/>
      <c r="VT368" s="412"/>
      <c r="VU368" s="412"/>
      <c r="VV368" s="412"/>
      <c r="VW368" s="412"/>
      <c r="VX368" s="412"/>
      <c r="VY368" s="412"/>
      <c r="VZ368" s="412"/>
      <c r="WA368" s="412"/>
      <c r="WB368" s="412"/>
      <c r="WC368" s="412"/>
      <c r="WD368" s="412"/>
      <c r="WE368" s="412"/>
      <c r="WF368" s="412"/>
      <c r="WG368" s="412"/>
      <c r="WH368" s="412"/>
      <c r="WI368" s="412"/>
      <c r="WJ368" s="412"/>
      <c r="WK368" s="412"/>
      <c r="WL368" s="412"/>
      <c r="WM368" s="412"/>
      <c r="WN368" s="412"/>
      <c r="WO368" s="412"/>
      <c r="WP368" s="412"/>
      <c r="WQ368" s="412"/>
      <c r="WR368" s="412"/>
      <c r="WS368" s="412"/>
      <c r="WT368" s="412"/>
      <c r="WU368" s="412"/>
      <c r="WV368" s="412"/>
      <c r="WW368" s="412"/>
      <c r="WX368" s="412"/>
      <c r="WY368" s="412"/>
      <c r="WZ368" s="412"/>
      <c r="XA368" s="412"/>
      <c r="XB368" s="412"/>
      <c r="XC368" s="412"/>
      <c r="XD368" s="412"/>
      <c r="XE368" s="412"/>
      <c r="XF368" s="412"/>
      <c r="XG368" s="412"/>
      <c r="XH368" s="412"/>
      <c r="XI368" s="412"/>
      <c r="XJ368" s="412"/>
      <c r="XK368" s="412"/>
      <c r="XL368" s="412"/>
      <c r="XM368" s="412"/>
      <c r="XN368" s="412"/>
      <c r="XO368" s="412"/>
      <c r="XP368" s="412"/>
      <c r="XQ368" s="412"/>
      <c r="XR368" s="412"/>
      <c r="XS368" s="412"/>
      <c r="XT368" s="412"/>
      <c r="XU368" s="412"/>
      <c r="XV368" s="412"/>
      <c r="XW368" s="412"/>
      <c r="XX368" s="412"/>
      <c r="XY368" s="412"/>
      <c r="XZ368" s="412"/>
      <c r="YA368" s="412"/>
      <c r="YB368" s="412"/>
      <c r="YC368" s="412"/>
      <c r="YD368" s="412"/>
      <c r="YE368" s="412"/>
      <c r="YF368" s="412"/>
      <c r="YG368" s="412"/>
      <c r="YH368" s="412"/>
      <c r="YI368" s="412"/>
      <c r="YJ368" s="412"/>
      <c r="YK368" s="412"/>
      <c r="YL368" s="412"/>
      <c r="YM368" s="412"/>
      <c r="YN368" s="412"/>
      <c r="YO368" s="412"/>
      <c r="YP368" s="412"/>
      <c r="YQ368" s="412"/>
      <c r="YR368" s="412"/>
      <c r="YS368" s="412"/>
      <c r="YT368" s="412"/>
      <c r="YU368" s="412"/>
      <c r="YV368" s="412"/>
      <c r="YW368" s="412"/>
      <c r="YX368" s="412"/>
      <c r="YY368" s="412"/>
      <c r="YZ368" s="412"/>
      <c r="ZA368" s="412"/>
      <c r="ZB368" s="412"/>
      <c r="ZC368" s="412"/>
      <c r="ZD368" s="412"/>
      <c r="ZE368" s="412"/>
      <c r="ZF368" s="412"/>
      <c r="ZG368" s="412"/>
      <c r="ZH368" s="412"/>
      <c r="ZI368" s="412"/>
      <c r="ZJ368" s="412"/>
      <c r="ZK368" s="412"/>
      <c r="ZL368" s="412"/>
      <c r="ZM368" s="412"/>
      <c r="ZN368" s="412"/>
      <c r="ZO368" s="412"/>
      <c r="ZP368" s="412"/>
      <c r="ZQ368" s="412"/>
      <c r="ZR368" s="412"/>
      <c r="ZS368" s="412"/>
      <c r="ZT368" s="412"/>
      <c r="ZU368" s="412"/>
      <c r="ZV368" s="412"/>
      <c r="ZW368" s="412"/>
      <c r="ZX368" s="412"/>
      <c r="ZY368" s="412"/>
      <c r="ZZ368" s="412"/>
      <c r="AAA368" s="412"/>
      <c r="AAB368" s="412"/>
      <c r="AAC368" s="412"/>
      <c r="AAD368" s="412"/>
      <c r="AAE368" s="412"/>
      <c r="AAF368" s="412"/>
      <c r="AAG368" s="412"/>
      <c r="AAH368" s="412"/>
      <c r="AAI368" s="412"/>
      <c r="AAJ368" s="412"/>
      <c r="AAK368" s="412"/>
      <c r="AAL368" s="412"/>
      <c r="AAM368" s="412"/>
      <c r="AAN368" s="412"/>
      <c r="AAO368" s="412"/>
      <c r="AAP368" s="412"/>
      <c r="AAQ368" s="412"/>
      <c r="AAR368" s="412"/>
      <c r="AAS368" s="412"/>
      <c r="AAT368" s="412"/>
      <c r="AAU368" s="412"/>
      <c r="AAV368" s="412"/>
      <c r="AAW368" s="412"/>
      <c r="AAX368" s="412"/>
      <c r="AAY368" s="412"/>
      <c r="AAZ368" s="412"/>
      <c r="ABA368" s="412"/>
      <c r="ABB368" s="412"/>
      <c r="ABC368" s="412"/>
      <c r="ABD368" s="412"/>
      <c r="ABE368" s="412"/>
      <c r="ABF368" s="412"/>
      <c r="ABG368" s="412"/>
      <c r="ABH368" s="412"/>
      <c r="ABI368" s="412"/>
      <c r="ABJ368" s="412"/>
      <c r="ABK368" s="412"/>
      <c r="ABL368" s="412"/>
      <c r="ABM368" s="412"/>
      <c r="ABN368" s="412"/>
      <c r="ABO368" s="412"/>
      <c r="ABP368" s="412"/>
      <c r="ABQ368" s="412"/>
      <c r="ABR368" s="412"/>
      <c r="ABS368" s="412"/>
      <c r="ABT368" s="412"/>
      <c r="ABU368" s="412"/>
      <c r="ABV368" s="412"/>
      <c r="ABW368" s="412"/>
      <c r="ABX368" s="412"/>
      <c r="ABY368" s="412"/>
      <c r="ABZ368" s="412"/>
      <c r="ACA368" s="412"/>
      <c r="ACB368" s="412"/>
      <c r="ACC368" s="412"/>
      <c r="ACD368" s="412"/>
      <c r="ACE368" s="412"/>
      <c r="ACF368" s="412"/>
      <c r="ACG368" s="412"/>
      <c r="ACH368" s="412"/>
      <c r="ACI368" s="412"/>
      <c r="ACJ368" s="412"/>
      <c r="ACK368" s="412"/>
      <c r="ACL368" s="412"/>
      <c r="ACM368" s="412"/>
      <c r="ACN368" s="412"/>
      <c r="ACO368" s="412"/>
      <c r="ACP368" s="412"/>
      <c r="ACQ368" s="412"/>
      <c r="ACR368" s="412"/>
      <c r="ACS368" s="412"/>
      <c r="ACT368" s="412"/>
      <c r="ACU368" s="412"/>
      <c r="ACV368" s="412"/>
      <c r="ACW368" s="412"/>
      <c r="ACX368" s="412"/>
      <c r="ACY368" s="412"/>
      <c r="ACZ368" s="412"/>
      <c r="ADA368" s="412"/>
      <c r="ADB368" s="412"/>
      <c r="ADC368" s="412"/>
      <c r="ADD368" s="412"/>
      <c r="ADE368" s="412"/>
      <c r="ADF368" s="412"/>
      <c r="ADG368" s="412"/>
      <c r="ADH368" s="412"/>
      <c r="ADI368" s="412"/>
      <c r="ADJ368" s="412"/>
      <c r="ADK368" s="412"/>
      <c r="ADL368" s="412"/>
      <c r="ADM368" s="412"/>
      <c r="ADN368" s="412"/>
      <c r="ADO368" s="412"/>
      <c r="ADP368" s="412"/>
      <c r="ADQ368" s="412"/>
      <c r="ADR368" s="412"/>
      <c r="ADS368" s="412"/>
      <c r="ADT368" s="412"/>
      <c r="ADU368" s="412"/>
      <c r="ADV368" s="412"/>
      <c r="ADW368" s="412"/>
      <c r="ADX368" s="412"/>
      <c r="ADY368" s="412"/>
      <c r="ADZ368" s="412"/>
      <c r="AEA368" s="412"/>
      <c r="AEB368" s="412"/>
      <c r="AEC368" s="412"/>
      <c r="AED368" s="412"/>
      <c r="AEE368" s="412"/>
      <c r="AEF368" s="412"/>
      <c r="AEG368" s="412"/>
      <c r="AEH368" s="412"/>
      <c r="AEI368" s="412"/>
      <c r="AEJ368" s="412"/>
      <c r="AEK368" s="412"/>
      <c r="AEL368" s="412"/>
      <c r="AEM368" s="412"/>
      <c r="AEN368" s="412"/>
      <c r="AEO368" s="412"/>
      <c r="AEP368" s="412"/>
      <c r="AEQ368" s="412"/>
      <c r="AER368" s="412"/>
      <c r="AES368" s="412"/>
      <c r="AET368" s="412"/>
      <c r="AEU368" s="412"/>
      <c r="AEV368" s="412"/>
      <c r="AEW368" s="412"/>
      <c r="AEX368" s="412"/>
      <c r="AEY368" s="412"/>
      <c r="AEZ368" s="412"/>
      <c r="AFA368" s="412"/>
      <c r="AFB368" s="412"/>
      <c r="AFC368" s="412"/>
      <c r="AFD368" s="412"/>
      <c r="AFE368" s="412"/>
      <c r="AFF368" s="412"/>
      <c r="AFG368" s="412"/>
      <c r="AFH368" s="412"/>
      <c r="AFI368" s="412"/>
      <c r="AFJ368" s="412"/>
      <c r="AFK368" s="412"/>
      <c r="AFL368" s="412"/>
      <c r="AFM368" s="412"/>
      <c r="AFN368" s="412"/>
      <c r="AFO368" s="412"/>
      <c r="AFP368" s="412"/>
      <c r="AFQ368" s="412"/>
      <c r="AFR368" s="412"/>
      <c r="AFS368" s="412"/>
      <c r="AFT368" s="412"/>
      <c r="AFU368" s="412"/>
      <c r="AFV368" s="412"/>
      <c r="AFW368" s="412"/>
      <c r="AFX368" s="412"/>
      <c r="AFY368" s="412"/>
      <c r="AFZ368" s="412"/>
      <c r="AGA368" s="412"/>
      <c r="AGB368" s="412"/>
      <c r="AGC368" s="412"/>
      <c r="AGD368" s="412"/>
      <c r="AGE368" s="412"/>
      <c r="AGF368" s="412"/>
      <c r="AGG368" s="412"/>
      <c r="AGH368" s="412"/>
      <c r="AGI368" s="412"/>
      <c r="AGJ368" s="412"/>
      <c r="AGK368" s="412"/>
      <c r="AGL368" s="412"/>
      <c r="AGM368" s="412"/>
      <c r="AGN368" s="412"/>
      <c r="AGO368" s="412"/>
      <c r="AGP368" s="412"/>
      <c r="AGQ368" s="412"/>
      <c r="AGR368" s="412"/>
      <c r="AGS368" s="412"/>
      <c r="AGT368" s="412"/>
      <c r="AGU368" s="412"/>
      <c r="AGV368" s="412"/>
      <c r="AGW368" s="412"/>
      <c r="AGX368" s="412"/>
      <c r="AGY368" s="412"/>
      <c r="AGZ368" s="412"/>
      <c r="AHA368" s="412"/>
      <c r="AHB368" s="412"/>
      <c r="AHC368" s="412"/>
      <c r="AHD368" s="412"/>
      <c r="AHE368" s="412"/>
      <c r="AHF368" s="412"/>
      <c r="AHG368" s="412"/>
      <c r="AHH368" s="412"/>
      <c r="AHI368" s="412"/>
      <c r="AHJ368" s="412"/>
      <c r="AHK368" s="412"/>
      <c r="AHL368" s="412"/>
      <c r="AHM368" s="412"/>
      <c r="AHN368" s="412"/>
      <c r="AHO368" s="412"/>
      <c r="AHP368" s="412"/>
      <c r="AHQ368" s="412"/>
      <c r="AHR368" s="412"/>
      <c r="AHS368" s="412"/>
      <c r="AHT368" s="412"/>
      <c r="AHU368" s="412"/>
      <c r="AHV368" s="412"/>
      <c r="AHW368" s="412"/>
      <c r="AHX368" s="412"/>
      <c r="AHY368" s="412"/>
      <c r="AHZ368" s="412"/>
      <c r="AIA368" s="412"/>
      <c r="AIB368" s="412"/>
      <c r="AIC368" s="412"/>
      <c r="AID368" s="412"/>
      <c r="AIE368" s="412"/>
      <c r="AIF368" s="412"/>
      <c r="AIG368" s="412"/>
      <c r="AIH368" s="412"/>
      <c r="AII368" s="412"/>
      <c r="AIJ368" s="412"/>
      <c r="AIK368" s="412"/>
      <c r="AIL368" s="412"/>
      <c r="AIM368" s="412"/>
      <c r="AIN368" s="412"/>
      <c r="AIO368" s="412"/>
      <c r="AIP368" s="412"/>
      <c r="AIQ368" s="412"/>
      <c r="AIR368" s="412"/>
      <c r="AIS368" s="412"/>
      <c r="AIT368" s="412"/>
      <c r="AIU368" s="412"/>
      <c r="AIV368" s="412"/>
      <c r="AIW368" s="412"/>
      <c r="AIX368" s="412"/>
      <c r="AIY368" s="412"/>
      <c r="AIZ368" s="412"/>
      <c r="AJA368" s="412"/>
      <c r="AJB368" s="412"/>
      <c r="AJC368" s="412"/>
      <c r="AJD368" s="412"/>
      <c r="AJE368" s="412"/>
      <c r="AJF368" s="412"/>
      <c r="AJG368" s="412"/>
      <c r="AJH368" s="412"/>
      <c r="AJI368" s="412"/>
      <c r="AJJ368" s="412"/>
      <c r="AJK368" s="412"/>
      <c r="AJL368" s="412"/>
      <c r="AJM368" s="412"/>
      <c r="AJN368" s="412"/>
      <c r="AJO368" s="412"/>
      <c r="AJP368" s="412"/>
      <c r="AJQ368" s="412"/>
      <c r="AJR368" s="412"/>
      <c r="AJS368" s="412"/>
      <c r="AJT368" s="412"/>
      <c r="AJU368" s="412"/>
      <c r="AJV368" s="412"/>
      <c r="AJW368" s="412"/>
      <c r="AJX368" s="412"/>
      <c r="AJY368" s="412"/>
      <c r="AJZ368" s="412"/>
      <c r="AKA368" s="412"/>
      <c r="AKB368" s="412"/>
      <c r="AKC368" s="412"/>
      <c r="AKD368" s="412"/>
      <c r="AKE368" s="412"/>
      <c r="AKF368" s="412"/>
      <c r="AKG368" s="412"/>
      <c r="AKH368" s="412"/>
      <c r="AKI368" s="412"/>
      <c r="AKJ368" s="412"/>
      <c r="AKK368" s="412"/>
      <c r="AKL368" s="412"/>
      <c r="AKM368" s="412"/>
      <c r="AKN368" s="412"/>
      <c r="AKO368" s="412"/>
      <c r="AKP368" s="412"/>
      <c r="AKQ368" s="412"/>
      <c r="AKR368" s="412"/>
      <c r="AKS368" s="412"/>
      <c r="AKT368" s="412"/>
      <c r="AKU368" s="412"/>
      <c r="AKV368" s="412"/>
      <c r="AKW368" s="412"/>
      <c r="AKX368" s="412"/>
      <c r="AKY368" s="412"/>
      <c r="AKZ368" s="412"/>
      <c r="ALA368" s="412"/>
      <c r="ALB368" s="412"/>
      <c r="ALC368" s="412"/>
      <c r="ALD368" s="412"/>
      <c r="ALE368" s="412"/>
      <c r="ALF368" s="412"/>
      <c r="ALG368" s="412"/>
      <c r="ALH368" s="412"/>
      <c r="ALI368" s="412"/>
      <c r="ALJ368" s="412"/>
      <c r="ALK368" s="412"/>
      <c r="ALL368" s="412"/>
      <c r="ALM368" s="412"/>
      <c r="ALN368" s="412"/>
      <c r="ALO368" s="412"/>
      <c r="ALP368" s="412"/>
      <c r="ALQ368" s="412"/>
      <c r="ALR368" s="412"/>
      <c r="ALS368" s="412"/>
      <c r="ALT368" s="412"/>
      <c r="ALU368" s="412"/>
      <c r="ALV368" s="412"/>
      <c r="ALW368" s="412"/>
      <c r="ALX368" s="412"/>
      <c r="ALY368" s="412"/>
      <c r="ALZ368" s="412"/>
      <c r="AMA368" s="412"/>
      <c r="AMB368" s="412"/>
      <c r="AMC368" s="412"/>
      <c r="AMD368" s="412"/>
      <c r="AME368" s="412"/>
      <c r="AMF368" s="412"/>
      <c r="AMG368" s="412"/>
      <c r="AMH368" s="412"/>
    </row>
    <row r="369" spans="1:1022" x14ac:dyDescent="0.25">
      <c r="A369" s="224" t="s">
        <v>1290</v>
      </c>
      <c r="B369" s="163">
        <v>368</v>
      </c>
      <c r="C369" s="224" t="s">
        <v>1291</v>
      </c>
      <c r="D369" s="180" t="s">
        <v>1292</v>
      </c>
      <c r="E369" s="429"/>
      <c r="F369" s="201"/>
      <c r="G369" s="180"/>
      <c r="H369" s="175">
        <v>4</v>
      </c>
      <c r="I369" s="319"/>
      <c r="J369" s="332">
        <v>2</v>
      </c>
      <c r="K369" s="332">
        <v>2</v>
      </c>
      <c r="L369" s="332">
        <v>1</v>
      </c>
      <c r="M369" s="332">
        <v>1</v>
      </c>
      <c r="N369" s="140"/>
      <c r="O369" s="336">
        <v>3</v>
      </c>
      <c r="P369" s="332">
        <v>2</v>
      </c>
      <c r="Q369" s="332">
        <v>2</v>
      </c>
      <c r="R369" s="140"/>
      <c r="S369" s="140"/>
      <c r="T369" s="140"/>
      <c r="U369" s="337"/>
      <c r="V369" s="219">
        <f t="shared" si="207"/>
        <v>100</v>
      </c>
      <c r="W369" s="219">
        <f t="shared" si="185"/>
        <v>100</v>
      </c>
      <c r="X369" s="219">
        <f t="shared" si="212"/>
        <v>20</v>
      </c>
      <c r="Y369" s="219">
        <f t="shared" ref="Y369:Y379" si="215">IF(P369=1,10,100)</f>
        <v>100</v>
      </c>
      <c r="Z369" s="219">
        <f t="shared" si="214"/>
        <v>10</v>
      </c>
      <c r="AA369" s="220">
        <f t="shared" si="182"/>
        <v>1</v>
      </c>
      <c r="AB369" s="220">
        <f t="shared" si="181"/>
        <v>100</v>
      </c>
      <c r="AC369" s="220">
        <f t="shared" si="205"/>
        <v>100</v>
      </c>
      <c r="AD369" s="416">
        <f t="shared" si="213"/>
        <v>1</v>
      </c>
      <c r="AE369" s="475">
        <v>0.1</v>
      </c>
      <c r="AF369" s="221">
        <v>5</v>
      </c>
      <c r="AG369" s="221">
        <v>5</v>
      </c>
      <c r="AH369" s="212">
        <f t="shared" si="210"/>
        <v>100</v>
      </c>
      <c r="AI369" s="212">
        <f t="shared" si="211"/>
        <v>100</v>
      </c>
      <c r="AJ369" s="214"/>
      <c r="AK369" s="412"/>
      <c r="AL369" s="412"/>
      <c r="AM369" s="214"/>
      <c r="AN369" s="412"/>
      <c r="AO369" s="412"/>
      <c r="AP369" s="185" t="s">
        <v>1272</v>
      </c>
      <c r="AQ369" s="167" t="s">
        <v>1264</v>
      </c>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8"/>
      <c r="CI369" s="118"/>
      <c r="CJ369" s="118"/>
      <c r="CK369" s="118"/>
      <c r="CL369" s="118"/>
      <c r="CM369" s="118"/>
      <c r="CN369" s="118"/>
      <c r="CO369" s="118"/>
      <c r="CP369" s="118"/>
      <c r="CQ369" s="118"/>
      <c r="CR369" s="118"/>
      <c r="CS369" s="118"/>
      <c r="CT369" s="118"/>
      <c r="CU369" s="118"/>
      <c r="CV369" s="118"/>
      <c r="CW369" s="118"/>
      <c r="CX369" s="118"/>
      <c r="CY369" s="118"/>
      <c r="CZ369" s="118"/>
      <c r="DA369" s="118"/>
      <c r="DB369" s="118"/>
      <c r="DC369" s="118"/>
      <c r="DD369" s="118"/>
      <c r="DE369" s="118"/>
      <c r="DF369" s="118"/>
      <c r="DG369" s="118"/>
      <c r="DH369" s="118"/>
      <c r="DI369" s="118"/>
      <c r="DJ369" s="118"/>
      <c r="DK369" s="118"/>
      <c r="DL369" s="118"/>
      <c r="DM369" s="118"/>
      <c r="DN369" s="118"/>
      <c r="DO369" s="118"/>
      <c r="DP369" s="118"/>
      <c r="DQ369" s="118"/>
      <c r="DR369" s="118"/>
      <c r="DS369" s="118"/>
      <c r="DT369" s="118"/>
      <c r="DU369" s="118"/>
      <c r="DV369" s="118"/>
      <c r="DW369" s="118"/>
      <c r="DX369" s="118"/>
      <c r="DY369" s="118"/>
      <c r="DZ369" s="118"/>
      <c r="EA369" s="118"/>
      <c r="EB369" s="118"/>
      <c r="EC369" s="118"/>
      <c r="ED369" s="118"/>
      <c r="EE369" s="118"/>
      <c r="EF369" s="118"/>
      <c r="EG369" s="118"/>
      <c r="EH369" s="118"/>
      <c r="EI369" s="118"/>
      <c r="EJ369" s="118"/>
      <c r="EK369" s="118"/>
      <c r="EL369" s="118"/>
      <c r="EM369" s="118"/>
      <c r="EN369" s="118"/>
      <c r="EO369" s="118"/>
      <c r="EP369" s="118"/>
      <c r="EQ369" s="118"/>
      <c r="ER369" s="118"/>
      <c r="ES369" s="118"/>
      <c r="ET369" s="118"/>
      <c r="EU369" s="118"/>
      <c r="EV369" s="118"/>
      <c r="EW369" s="118"/>
      <c r="EX369" s="118"/>
      <c r="EY369" s="118"/>
      <c r="EZ369" s="118"/>
      <c r="FA369" s="118"/>
      <c r="FB369" s="118"/>
      <c r="FC369" s="118"/>
      <c r="FD369" s="118"/>
      <c r="FE369" s="118"/>
      <c r="FF369" s="118"/>
      <c r="FG369" s="118"/>
      <c r="FH369" s="118"/>
      <c r="FI369" s="118"/>
      <c r="FJ369" s="118"/>
      <c r="FK369" s="118"/>
      <c r="FL369" s="118"/>
      <c r="FM369" s="118"/>
      <c r="FN369" s="118"/>
      <c r="FO369" s="118"/>
      <c r="FP369" s="118"/>
      <c r="FQ369" s="118"/>
      <c r="FR369" s="118"/>
      <c r="FS369" s="118"/>
      <c r="FT369" s="118"/>
      <c r="FU369" s="118"/>
      <c r="FV369" s="118"/>
      <c r="FW369" s="118"/>
      <c r="FX369" s="118"/>
      <c r="FY369" s="118"/>
      <c r="FZ369" s="118"/>
      <c r="GA369" s="118"/>
      <c r="GB369" s="118"/>
      <c r="GC369" s="118"/>
      <c r="GD369" s="118"/>
      <c r="GE369" s="118"/>
      <c r="GF369" s="118"/>
      <c r="GG369" s="118"/>
      <c r="GH369" s="118"/>
      <c r="GI369" s="118"/>
      <c r="GJ369" s="118"/>
      <c r="GK369" s="118"/>
      <c r="GL369" s="118"/>
      <c r="GM369" s="118"/>
      <c r="GN369" s="118"/>
      <c r="GO369" s="118"/>
      <c r="GP369" s="118"/>
      <c r="GQ369" s="118"/>
      <c r="GR369" s="118"/>
      <c r="GS369" s="118"/>
      <c r="GT369" s="118"/>
      <c r="GU369" s="118"/>
      <c r="GV369" s="118"/>
      <c r="GW369" s="118"/>
      <c r="GX369" s="118"/>
      <c r="GY369" s="118"/>
      <c r="GZ369" s="118"/>
      <c r="HA369" s="118"/>
      <c r="HB369" s="118"/>
      <c r="HC369" s="118"/>
      <c r="HD369" s="118"/>
      <c r="HE369" s="118"/>
      <c r="HF369" s="118"/>
      <c r="HG369" s="118"/>
      <c r="HH369" s="118"/>
      <c r="HI369" s="118"/>
      <c r="HJ369" s="118"/>
      <c r="HK369" s="118"/>
      <c r="HL369" s="118"/>
      <c r="HM369" s="118"/>
      <c r="HN369" s="118"/>
      <c r="HO369" s="118"/>
      <c r="HP369" s="118"/>
      <c r="HQ369" s="118"/>
      <c r="HR369" s="118"/>
      <c r="HS369" s="118"/>
      <c r="HT369" s="118"/>
      <c r="HU369" s="118"/>
      <c r="HV369" s="118"/>
      <c r="HW369" s="118"/>
      <c r="HX369" s="118"/>
      <c r="HY369" s="118"/>
      <c r="HZ369" s="118"/>
      <c r="IA369" s="118"/>
      <c r="IB369" s="118"/>
      <c r="IC369" s="118"/>
      <c r="ID369" s="118"/>
      <c r="IE369" s="118"/>
      <c r="IF369" s="118"/>
      <c r="IG369" s="118"/>
      <c r="IH369" s="118"/>
      <c r="II369" s="118"/>
      <c r="IJ369" s="118"/>
      <c r="IK369" s="118"/>
      <c r="IL369" s="118"/>
      <c r="IM369" s="118"/>
      <c r="IN369" s="118"/>
      <c r="IO369" s="118"/>
      <c r="IP369" s="118"/>
      <c r="IQ369" s="118"/>
      <c r="IR369" s="118"/>
      <c r="IS369" s="118"/>
      <c r="IT369" s="118"/>
      <c r="IU369" s="118"/>
      <c r="IV369" s="118"/>
      <c r="IW369" s="118"/>
      <c r="IX369" s="118"/>
      <c r="IY369" s="118"/>
      <c r="IZ369" s="118"/>
      <c r="JA369" s="118"/>
      <c r="JB369" s="118"/>
      <c r="JC369" s="118"/>
      <c r="JD369" s="118"/>
      <c r="JE369" s="118"/>
      <c r="JF369" s="118"/>
      <c r="JG369" s="118"/>
      <c r="JH369" s="118"/>
      <c r="JI369" s="118"/>
      <c r="JJ369" s="118"/>
      <c r="JK369" s="118"/>
      <c r="JL369" s="118"/>
      <c r="JM369" s="118"/>
      <c r="JN369" s="118"/>
      <c r="JO369" s="118"/>
      <c r="JP369" s="118"/>
      <c r="JQ369" s="118"/>
      <c r="JR369" s="118"/>
      <c r="JS369" s="118"/>
      <c r="JT369" s="118"/>
      <c r="JU369" s="118"/>
      <c r="JV369" s="118"/>
      <c r="JW369" s="118"/>
      <c r="JX369" s="118"/>
      <c r="JY369" s="118"/>
      <c r="JZ369" s="118"/>
      <c r="KA369" s="118"/>
      <c r="KB369" s="118"/>
      <c r="KC369" s="118"/>
      <c r="KD369" s="118"/>
      <c r="KE369" s="118"/>
      <c r="KF369" s="118"/>
      <c r="KG369" s="118"/>
      <c r="KH369" s="118"/>
      <c r="KI369" s="118"/>
      <c r="KJ369" s="118"/>
      <c r="KK369" s="118"/>
      <c r="KL369" s="118"/>
      <c r="KM369" s="118"/>
      <c r="KN369" s="118"/>
      <c r="KO369" s="118"/>
      <c r="KP369" s="118"/>
      <c r="KQ369" s="118"/>
      <c r="KR369" s="118"/>
      <c r="KS369" s="118"/>
      <c r="KT369" s="118"/>
      <c r="KU369" s="118"/>
      <c r="KV369" s="118"/>
      <c r="KW369" s="118"/>
      <c r="KX369" s="118"/>
      <c r="KY369" s="118"/>
      <c r="KZ369" s="118"/>
      <c r="LA369" s="118"/>
      <c r="LB369" s="118"/>
      <c r="LC369" s="118"/>
      <c r="LD369" s="118"/>
      <c r="LE369" s="118"/>
      <c r="LF369" s="118"/>
      <c r="LG369" s="118"/>
      <c r="LH369" s="118"/>
      <c r="LI369" s="118"/>
      <c r="LJ369" s="118"/>
      <c r="LK369" s="118"/>
      <c r="LL369" s="118"/>
      <c r="LM369" s="118"/>
      <c r="LN369" s="118"/>
      <c r="LO369" s="118"/>
      <c r="LP369" s="118"/>
      <c r="LQ369" s="118"/>
      <c r="LR369" s="118"/>
      <c r="LS369" s="118"/>
      <c r="LT369" s="118"/>
      <c r="LU369" s="118"/>
      <c r="LV369" s="118"/>
      <c r="LW369" s="118"/>
      <c r="LX369" s="118"/>
      <c r="LY369" s="118"/>
      <c r="LZ369" s="118"/>
      <c r="MA369" s="118"/>
      <c r="MB369" s="118"/>
      <c r="MC369" s="118"/>
      <c r="MD369" s="118"/>
      <c r="ME369" s="118"/>
      <c r="MF369" s="118"/>
      <c r="MG369" s="118"/>
      <c r="MH369" s="118"/>
      <c r="MI369" s="118"/>
      <c r="MJ369" s="118"/>
      <c r="MK369" s="118"/>
      <c r="ML369" s="118"/>
      <c r="MM369" s="118"/>
      <c r="MN369" s="118"/>
      <c r="MO369" s="118"/>
      <c r="MP369" s="118"/>
      <c r="MQ369" s="118"/>
      <c r="MR369" s="118"/>
      <c r="MS369" s="118"/>
      <c r="MT369" s="118"/>
      <c r="MU369" s="118"/>
      <c r="MV369" s="118"/>
      <c r="MW369" s="118"/>
      <c r="MX369" s="118"/>
      <c r="MY369" s="118"/>
      <c r="MZ369" s="118"/>
      <c r="NA369" s="118"/>
      <c r="NB369" s="118"/>
      <c r="NC369" s="118"/>
      <c r="ND369" s="118"/>
      <c r="NE369" s="118"/>
      <c r="NF369" s="118"/>
      <c r="NG369" s="118"/>
      <c r="NH369" s="118"/>
      <c r="NI369" s="118"/>
      <c r="NJ369" s="118"/>
      <c r="NK369" s="118"/>
      <c r="NL369" s="118"/>
      <c r="NM369" s="118"/>
      <c r="NN369" s="118"/>
      <c r="NO369" s="118"/>
      <c r="NP369" s="118"/>
      <c r="NQ369" s="118"/>
      <c r="NR369" s="118"/>
      <c r="NS369" s="118"/>
      <c r="NT369" s="118"/>
      <c r="NU369" s="118"/>
      <c r="NV369" s="118"/>
      <c r="NW369" s="118"/>
      <c r="NX369" s="118"/>
      <c r="NY369" s="118"/>
      <c r="NZ369" s="118"/>
      <c r="OA369" s="118"/>
      <c r="OB369" s="118"/>
      <c r="OC369" s="118"/>
      <c r="OD369" s="118"/>
      <c r="OE369" s="118"/>
      <c r="OF369" s="118"/>
      <c r="OG369" s="118"/>
      <c r="OH369" s="118"/>
      <c r="OI369" s="118"/>
      <c r="OJ369" s="118"/>
      <c r="OK369" s="118"/>
      <c r="OL369" s="118"/>
      <c r="OM369" s="118"/>
      <c r="ON369" s="118"/>
      <c r="OO369" s="118"/>
      <c r="OP369" s="118"/>
      <c r="OQ369" s="118"/>
      <c r="OR369" s="118"/>
      <c r="OS369" s="118"/>
      <c r="OT369" s="118"/>
      <c r="OU369" s="118"/>
      <c r="OV369" s="118"/>
      <c r="OW369" s="118"/>
      <c r="OX369" s="118"/>
      <c r="OY369" s="118"/>
      <c r="OZ369" s="118"/>
      <c r="PA369" s="118"/>
      <c r="PB369" s="118"/>
      <c r="PC369" s="118"/>
      <c r="PD369" s="118"/>
      <c r="PE369" s="118"/>
      <c r="PF369" s="118"/>
      <c r="PG369" s="118"/>
      <c r="PH369" s="118"/>
      <c r="PI369" s="118"/>
      <c r="PJ369" s="118"/>
      <c r="PK369" s="118"/>
      <c r="PL369" s="118"/>
      <c r="PM369" s="118"/>
      <c r="PN369" s="118"/>
      <c r="PO369" s="118"/>
      <c r="PP369" s="118"/>
      <c r="PQ369" s="118"/>
      <c r="PR369" s="118"/>
      <c r="PS369" s="118"/>
      <c r="PT369" s="118"/>
      <c r="PU369" s="118"/>
      <c r="PV369" s="118"/>
      <c r="PW369" s="118"/>
      <c r="PX369" s="118"/>
      <c r="PY369" s="118"/>
      <c r="PZ369" s="118"/>
      <c r="QA369" s="118"/>
      <c r="QB369" s="118"/>
      <c r="QC369" s="118"/>
      <c r="QD369" s="118"/>
      <c r="QE369" s="118"/>
      <c r="QF369" s="118"/>
      <c r="QG369" s="118"/>
      <c r="QH369" s="118"/>
      <c r="QI369" s="118"/>
      <c r="QJ369" s="118"/>
      <c r="QK369" s="118"/>
      <c r="QL369" s="118"/>
      <c r="QM369" s="118"/>
      <c r="QN369" s="118"/>
      <c r="QO369" s="118"/>
      <c r="QP369" s="118"/>
      <c r="QQ369" s="118"/>
      <c r="QR369" s="118"/>
      <c r="QS369" s="118"/>
      <c r="QT369" s="118"/>
      <c r="QU369" s="118"/>
      <c r="QV369" s="118"/>
      <c r="QW369" s="118"/>
      <c r="QX369" s="118"/>
      <c r="QY369" s="118"/>
      <c r="QZ369" s="118"/>
      <c r="RA369" s="118"/>
      <c r="RB369" s="118"/>
      <c r="RC369" s="118"/>
      <c r="RD369" s="118"/>
      <c r="RE369" s="118"/>
      <c r="RF369" s="118"/>
      <c r="RG369" s="118"/>
      <c r="RH369" s="118"/>
      <c r="RI369" s="118"/>
      <c r="RJ369" s="118"/>
      <c r="RK369" s="118"/>
      <c r="RL369" s="118"/>
      <c r="RM369" s="118"/>
      <c r="RN369" s="118"/>
      <c r="RO369" s="118"/>
      <c r="RP369" s="118"/>
      <c r="RQ369" s="118"/>
      <c r="RR369" s="118"/>
      <c r="RS369" s="118"/>
      <c r="RT369" s="118"/>
      <c r="RU369" s="118"/>
      <c r="RV369" s="118"/>
      <c r="RW369" s="118"/>
      <c r="RX369" s="118"/>
      <c r="RY369" s="118"/>
      <c r="RZ369" s="118"/>
      <c r="SA369" s="118"/>
      <c r="SB369" s="118"/>
      <c r="SC369" s="118"/>
      <c r="SD369" s="118"/>
      <c r="SE369" s="118"/>
      <c r="SF369" s="118"/>
      <c r="SG369" s="118"/>
      <c r="SH369" s="118"/>
      <c r="SI369" s="118"/>
      <c r="SJ369" s="118"/>
      <c r="SK369" s="118"/>
      <c r="SL369" s="118"/>
      <c r="SM369" s="118"/>
      <c r="SN369" s="118"/>
      <c r="SO369" s="118"/>
      <c r="SP369" s="118"/>
      <c r="SQ369" s="118"/>
      <c r="SR369" s="118"/>
      <c r="SS369" s="118"/>
      <c r="ST369" s="118"/>
      <c r="SU369" s="118"/>
      <c r="SV369" s="118"/>
      <c r="SW369" s="118"/>
      <c r="SX369" s="118"/>
      <c r="SY369" s="118"/>
      <c r="SZ369" s="118"/>
      <c r="TA369" s="118"/>
      <c r="TB369" s="118"/>
      <c r="TC369" s="118"/>
      <c r="TD369" s="118"/>
      <c r="TE369" s="118"/>
      <c r="TF369" s="118"/>
      <c r="TG369" s="118"/>
      <c r="TH369" s="118"/>
      <c r="TI369" s="118"/>
      <c r="TJ369" s="118"/>
      <c r="TK369" s="118"/>
      <c r="TL369" s="118"/>
      <c r="TM369" s="118"/>
      <c r="TN369" s="118"/>
      <c r="TO369" s="118"/>
      <c r="TP369" s="118"/>
      <c r="TQ369" s="118"/>
      <c r="TR369" s="118"/>
      <c r="TS369" s="118"/>
      <c r="TT369" s="118"/>
      <c r="TU369" s="118"/>
      <c r="TV369" s="118"/>
      <c r="TW369" s="118"/>
      <c r="TX369" s="118"/>
      <c r="TY369" s="118"/>
      <c r="TZ369" s="118"/>
      <c r="UA369" s="118"/>
      <c r="UB369" s="118"/>
      <c r="UC369" s="118"/>
      <c r="UD369" s="118"/>
      <c r="UE369" s="118"/>
      <c r="UF369" s="118"/>
      <c r="UG369" s="118"/>
      <c r="UH369" s="118"/>
      <c r="UI369" s="118"/>
      <c r="UJ369" s="118"/>
      <c r="UK369" s="118"/>
      <c r="UL369" s="118"/>
      <c r="UM369" s="118"/>
      <c r="UN369" s="118"/>
      <c r="UO369" s="118"/>
      <c r="UP369" s="118"/>
      <c r="UQ369" s="118"/>
      <c r="UR369" s="118"/>
      <c r="US369" s="118"/>
      <c r="UT369" s="118"/>
      <c r="UU369" s="118"/>
      <c r="UV369" s="118"/>
      <c r="UW369" s="118"/>
      <c r="UX369" s="118"/>
      <c r="UY369" s="118"/>
      <c r="UZ369" s="118"/>
      <c r="VA369" s="118"/>
      <c r="VB369" s="118"/>
      <c r="VC369" s="118"/>
      <c r="VD369" s="118"/>
      <c r="VE369" s="118"/>
      <c r="VF369" s="118"/>
      <c r="VG369" s="118"/>
      <c r="VH369" s="118"/>
      <c r="VI369" s="118"/>
      <c r="VJ369" s="118"/>
      <c r="VK369" s="118"/>
      <c r="VL369" s="118"/>
      <c r="VM369" s="118"/>
      <c r="VN369" s="118"/>
      <c r="VO369" s="118"/>
      <c r="VP369" s="118"/>
      <c r="VQ369" s="118"/>
      <c r="VR369" s="118"/>
      <c r="VS369" s="118"/>
      <c r="VT369" s="118"/>
      <c r="VU369" s="118"/>
      <c r="VV369" s="118"/>
      <c r="VW369" s="118"/>
      <c r="VX369" s="118"/>
      <c r="VY369" s="118"/>
      <c r="VZ369" s="118"/>
      <c r="WA369" s="118"/>
      <c r="WB369" s="118"/>
      <c r="WC369" s="118"/>
      <c r="WD369" s="118"/>
      <c r="WE369" s="118"/>
      <c r="WF369" s="118"/>
      <c r="WG369" s="118"/>
      <c r="WH369" s="118"/>
      <c r="WI369" s="118"/>
      <c r="WJ369" s="118"/>
      <c r="WK369" s="118"/>
      <c r="WL369" s="118"/>
      <c r="WM369" s="118"/>
      <c r="WN369" s="118"/>
      <c r="WO369" s="118"/>
      <c r="WP369" s="118"/>
      <c r="WQ369" s="118"/>
      <c r="WR369" s="118"/>
      <c r="WS369" s="118"/>
      <c r="WT369" s="118"/>
      <c r="WU369" s="118"/>
      <c r="WV369" s="118"/>
      <c r="WW369" s="118"/>
      <c r="WX369" s="118"/>
      <c r="WY369" s="118"/>
      <c r="WZ369" s="118"/>
      <c r="XA369" s="118"/>
      <c r="XB369" s="118"/>
      <c r="XC369" s="118"/>
      <c r="XD369" s="118"/>
      <c r="XE369" s="118"/>
      <c r="XF369" s="118"/>
      <c r="XG369" s="118"/>
      <c r="XH369" s="118"/>
      <c r="XI369" s="118"/>
      <c r="XJ369" s="118"/>
      <c r="XK369" s="118"/>
      <c r="XL369" s="118"/>
      <c r="XM369" s="118"/>
      <c r="XN369" s="118"/>
      <c r="XO369" s="118"/>
      <c r="XP369" s="118"/>
      <c r="XQ369" s="118"/>
      <c r="XR369" s="118"/>
      <c r="XS369" s="118"/>
      <c r="XT369" s="118"/>
      <c r="XU369" s="118"/>
      <c r="XV369" s="118"/>
      <c r="XW369" s="118"/>
      <c r="XX369" s="118"/>
      <c r="XY369" s="118"/>
      <c r="XZ369" s="118"/>
      <c r="YA369" s="118"/>
      <c r="YB369" s="118"/>
      <c r="YC369" s="118"/>
      <c r="YD369" s="118"/>
      <c r="YE369" s="118"/>
      <c r="YF369" s="118"/>
      <c r="YG369" s="118"/>
      <c r="YH369" s="118"/>
      <c r="YI369" s="118"/>
      <c r="YJ369" s="118"/>
      <c r="YK369" s="118"/>
      <c r="YL369" s="118"/>
      <c r="YM369" s="118"/>
      <c r="YN369" s="118"/>
      <c r="YO369" s="118"/>
      <c r="YP369" s="118"/>
      <c r="YQ369" s="118"/>
      <c r="YR369" s="118"/>
      <c r="YS369" s="118"/>
      <c r="YT369" s="118"/>
      <c r="YU369" s="118"/>
      <c r="YV369" s="118"/>
      <c r="YW369" s="118"/>
      <c r="YX369" s="118"/>
      <c r="YY369" s="118"/>
      <c r="YZ369" s="118"/>
      <c r="ZA369" s="118"/>
      <c r="ZB369" s="118"/>
      <c r="ZC369" s="118"/>
      <c r="ZD369" s="118"/>
      <c r="ZE369" s="118"/>
      <c r="ZF369" s="118"/>
      <c r="ZG369" s="118"/>
      <c r="ZH369" s="118"/>
      <c r="ZI369" s="118"/>
      <c r="ZJ369" s="118"/>
      <c r="ZK369" s="118"/>
      <c r="ZL369" s="118"/>
      <c r="ZM369" s="118"/>
      <c r="ZN369" s="118"/>
      <c r="ZO369" s="118"/>
      <c r="ZP369" s="118"/>
      <c r="ZQ369" s="118"/>
      <c r="ZR369" s="118"/>
      <c r="ZS369" s="118"/>
      <c r="ZT369" s="118"/>
      <c r="ZU369" s="118"/>
      <c r="ZV369" s="118"/>
      <c r="ZW369" s="118"/>
      <c r="ZX369" s="118"/>
      <c r="ZY369" s="118"/>
      <c r="ZZ369" s="118"/>
      <c r="AAA369" s="118"/>
      <c r="AAB369" s="118"/>
      <c r="AAC369" s="118"/>
      <c r="AAD369" s="118"/>
      <c r="AAE369" s="118"/>
      <c r="AAF369" s="118"/>
      <c r="AAG369" s="118"/>
      <c r="AAH369" s="118"/>
      <c r="AAI369" s="118"/>
      <c r="AAJ369" s="118"/>
      <c r="AAK369" s="118"/>
      <c r="AAL369" s="118"/>
      <c r="AAM369" s="118"/>
      <c r="AAN369" s="118"/>
      <c r="AAO369" s="118"/>
      <c r="AAP369" s="118"/>
      <c r="AAQ369" s="118"/>
      <c r="AAR369" s="118"/>
      <c r="AAS369" s="118"/>
      <c r="AAT369" s="118"/>
      <c r="AAU369" s="118"/>
      <c r="AAV369" s="118"/>
      <c r="AAW369" s="118"/>
      <c r="AAX369" s="118"/>
      <c r="AAY369" s="118"/>
      <c r="AAZ369" s="118"/>
      <c r="ABA369" s="118"/>
      <c r="ABB369" s="118"/>
      <c r="ABC369" s="118"/>
      <c r="ABD369" s="118"/>
      <c r="ABE369" s="118"/>
      <c r="ABF369" s="118"/>
      <c r="ABG369" s="118"/>
      <c r="ABH369" s="118"/>
      <c r="ABI369" s="118"/>
      <c r="ABJ369" s="118"/>
      <c r="ABK369" s="118"/>
      <c r="ABL369" s="118"/>
      <c r="ABM369" s="118"/>
      <c r="ABN369" s="118"/>
      <c r="ABO369" s="118"/>
      <c r="ABP369" s="118"/>
      <c r="ABQ369" s="118"/>
      <c r="ABR369" s="118"/>
      <c r="ABS369" s="118"/>
      <c r="ABT369" s="118"/>
      <c r="ABU369" s="118"/>
      <c r="ABV369" s="118"/>
      <c r="ABW369" s="118"/>
      <c r="ABX369" s="118"/>
      <c r="ABY369" s="118"/>
      <c r="ABZ369" s="118"/>
      <c r="ACA369" s="118"/>
      <c r="ACB369" s="118"/>
      <c r="ACC369" s="118"/>
      <c r="ACD369" s="118"/>
      <c r="ACE369" s="118"/>
      <c r="ACF369" s="118"/>
      <c r="ACG369" s="118"/>
      <c r="ACH369" s="118"/>
      <c r="ACI369" s="118"/>
      <c r="ACJ369" s="118"/>
      <c r="ACK369" s="118"/>
      <c r="ACL369" s="118"/>
      <c r="ACM369" s="118"/>
      <c r="ACN369" s="118"/>
      <c r="ACO369" s="118"/>
      <c r="ACP369" s="118"/>
      <c r="ACQ369" s="118"/>
      <c r="ACR369" s="118"/>
      <c r="ACS369" s="118"/>
      <c r="ACT369" s="118"/>
      <c r="ACU369" s="118"/>
      <c r="ACV369" s="118"/>
      <c r="ACW369" s="118"/>
      <c r="ACX369" s="118"/>
      <c r="ACY369" s="118"/>
      <c r="ACZ369" s="118"/>
      <c r="ADA369" s="118"/>
      <c r="ADB369" s="118"/>
      <c r="ADC369" s="118"/>
      <c r="ADD369" s="118"/>
      <c r="ADE369" s="118"/>
      <c r="ADF369" s="118"/>
      <c r="ADG369" s="118"/>
      <c r="ADH369" s="118"/>
      <c r="ADI369" s="118"/>
      <c r="ADJ369" s="118"/>
      <c r="ADK369" s="118"/>
      <c r="ADL369" s="118"/>
      <c r="ADM369" s="118"/>
      <c r="ADN369" s="118"/>
      <c r="ADO369" s="118"/>
      <c r="ADP369" s="118"/>
      <c r="ADQ369" s="118"/>
      <c r="ADR369" s="118"/>
      <c r="ADS369" s="118"/>
      <c r="ADT369" s="118"/>
      <c r="ADU369" s="118"/>
      <c r="ADV369" s="118"/>
      <c r="ADW369" s="118"/>
      <c r="ADX369" s="118"/>
      <c r="ADY369" s="118"/>
      <c r="ADZ369" s="118"/>
      <c r="AEA369" s="118"/>
      <c r="AEB369" s="118"/>
      <c r="AEC369" s="118"/>
      <c r="AED369" s="118"/>
      <c r="AEE369" s="118"/>
      <c r="AEF369" s="118"/>
      <c r="AEG369" s="118"/>
      <c r="AEH369" s="118"/>
      <c r="AEI369" s="118"/>
      <c r="AEJ369" s="118"/>
      <c r="AEK369" s="118"/>
      <c r="AEL369" s="118"/>
      <c r="AEM369" s="118"/>
      <c r="AEN369" s="118"/>
      <c r="AEO369" s="118"/>
      <c r="AEP369" s="118"/>
      <c r="AEQ369" s="118"/>
      <c r="AER369" s="118"/>
      <c r="AES369" s="118"/>
      <c r="AET369" s="118"/>
      <c r="AEU369" s="118"/>
      <c r="AEV369" s="118"/>
      <c r="AEW369" s="118"/>
      <c r="AEX369" s="118"/>
      <c r="AEY369" s="118"/>
      <c r="AEZ369" s="118"/>
      <c r="AFA369" s="118"/>
      <c r="AFB369" s="118"/>
      <c r="AFC369" s="118"/>
      <c r="AFD369" s="118"/>
      <c r="AFE369" s="118"/>
      <c r="AFF369" s="118"/>
      <c r="AFG369" s="118"/>
      <c r="AFH369" s="118"/>
      <c r="AFI369" s="118"/>
      <c r="AFJ369" s="118"/>
      <c r="AFK369" s="118"/>
      <c r="AFL369" s="118"/>
      <c r="AFM369" s="118"/>
      <c r="AFN369" s="118"/>
      <c r="AFO369" s="118"/>
      <c r="AFP369" s="118"/>
      <c r="AFQ369" s="118"/>
      <c r="AFR369" s="118"/>
      <c r="AFS369" s="118"/>
      <c r="AFT369" s="118"/>
      <c r="AFU369" s="118"/>
      <c r="AFV369" s="118"/>
      <c r="AFW369" s="118"/>
      <c r="AFX369" s="118"/>
      <c r="AFY369" s="118"/>
      <c r="AFZ369" s="118"/>
      <c r="AGA369" s="118"/>
      <c r="AGB369" s="118"/>
      <c r="AGC369" s="118"/>
      <c r="AGD369" s="118"/>
      <c r="AGE369" s="118"/>
      <c r="AGF369" s="118"/>
      <c r="AGG369" s="118"/>
      <c r="AGH369" s="118"/>
      <c r="AGI369" s="118"/>
      <c r="AGJ369" s="118"/>
      <c r="AGK369" s="118"/>
      <c r="AGL369" s="118"/>
      <c r="AGM369" s="118"/>
      <c r="AGN369" s="118"/>
      <c r="AGO369" s="118"/>
      <c r="AGP369" s="118"/>
      <c r="AGQ369" s="118"/>
      <c r="AGR369" s="118"/>
      <c r="AGS369" s="118"/>
      <c r="AGT369" s="118"/>
      <c r="AGU369" s="118"/>
      <c r="AGV369" s="118"/>
      <c r="AGW369" s="118"/>
      <c r="AGX369" s="118"/>
      <c r="AGY369" s="118"/>
      <c r="AGZ369" s="118"/>
      <c r="AHA369" s="118"/>
      <c r="AHB369" s="118"/>
      <c r="AHC369" s="118"/>
      <c r="AHD369" s="118"/>
      <c r="AHE369" s="118"/>
      <c r="AHF369" s="118"/>
      <c r="AHG369" s="118"/>
      <c r="AHH369" s="118"/>
      <c r="AHI369" s="118"/>
      <c r="AHJ369" s="118"/>
      <c r="AHK369" s="118"/>
      <c r="AHL369" s="118"/>
      <c r="AHM369" s="118"/>
      <c r="AHN369" s="118"/>
      <c r="AHO369" s="118"/>
      <c r="AHP369" s="118"/>
      <c r="AHQ369" s="118"/>
      <c r="AHR369" s="118"/>
      <c r="AHS369" s="118"/>
      <c r="AHT369" s="118"/>
      <c r="AHU369" s="118"/>
      <c r="AHV369" s="118"/>
      <c r="AHW369" s="118"/>
      <c r="AHX369" s="118"/>
      <c r="AHY369" s="118"/>
      <c r="AHZ369" s="118"/>
      <c r="AIA369" s="118"/>
      <c r="AIB369" s="118"/>
      <c r="AIC369" s="118"/>
      <c r="AID369" s="118"/>
      <c r="AIE369" s="118"/>
      <c r="AIF369" s="118"/>
      <c r="AIG369" s="118"/>
      <c r="AIH369" s="118"/>
      <c r="AII369" s="118"/>
      <c r="AIJ369" s="118"/>
      <c r="AIK369" s="118"/>
      <c r="AIL369" s="118"/>
      <c r="AIM369" s="118"/>
      <c r="AIN369" s="118"/>
      <c r="AIO369" s="118"/>
      <c r="AIP369" s="118"/>
      <c r="AIQ369" s="118"/>
      <c r="AIR369" s="118"/>
      <c r="AIS369" s="118"/>
      <c r="AIT369" s="118"/>
      <c r="AIU369" s="118"/>
      <c r="AIV369" s="118"/>
      <c r="AIW369" s="118"/>
      <c r="AIX369" s="118"/>
      <c r="AIY369" s="118"/>
      <c r="AIZ369" s="118"/>
      <c r="AJA369" s="118"/>
      <c r="AJB369" s="118"/>
      <c r="AJC369" s="118"/>
      <c r="AJD369" s="118"/>
      <c r="AJE369" s="118"/>
      <c r="AJF369" s="118"/>
      <c r="AJG369" s="118"/>
      <c r="AJH369" s="118"/>
      <c r="AJI369" s="118"/>
      <c r="AJJ369" s="118"/>
      <c r="AJK369" s="118"/>
      <c r="AJL369" s="118"/>
      <c r="AJM369" s="118"/>
      <c r="AJN369" s="118"/>
      <c r="AJO369" s="118"/>
      <c r="AJP369" s="118"/>
      <c r="AJQ369" s="118"/>
      <c r="AJR369" s="118"/>
      <c r="AJS369" s="118"/>
      <c r="AJT369" s="118"/>
      <c r="AJU369" s="118"/>
      <c r="AJV369" s="118"/>
      <c r="AJW369" s="118"/>
      <c r="AJX369" s="118"/>
      <c r="AJY369" s="118"/>
      <c r="AJZ369" s="118"/>
      <c r="AKA369" s="118"/>
      <c r="AKB369" s="118"/>
      <c r="AKC369" s="118"/>
      <c r="AKD369" s="118"/>
      <c r="AKE369" s="118"/>
      <c r="AKF369" s="118"/>
      <c r="AKG369" s="118"/>
      <c r="AKH369" s="118"/>
      <c r="AKI369" s="118"/>
      <c r="AKJ369" s="118"/>
      <c r="AKK369" s="118"/>
      <c r="AKL369" s="118"/>
      <c r="AKM369" s="118"/>
      <c r="AKN369" s="118"/>
      <c r="AKO369" s="118"/>
      <c r="AKP369" s="118"/>
      <c r="AKQ369" s="118"/>
      <c r="AKR369" s="118"/>
      <c r="AKS369" s="118"/>
      <c r="AKT369" s="118"/>
      <c r="AKU369" s="118"/>
      <c r="AKV369" s="118"/>
      <c r="AKW369" s="118"/>
      <c r="AKX369" s="118"/>
      <c r="AKY369" s="118"/>
      <c r="AKZ369" s="118"/>
      <c r="ALA369" s="118"/>
      <c r="ALB369" s="118"/>
      <c r="ALC369" s="118"/>
      <c r="ALD369" s="118"/>
      <c r="ALE369" s="118"/>
      <c r="ALF369" s="118"/>
      <c r="ALG369" s="118"/>
      <c r="ALH369" s="118"/>
      <c r="ALI369" s="118"/>
      <c r="ALJ369" s="118"/>
      <c r="ALK369" s="118"/>
      <c r="ALL369" s="118"/>
      <c r="ALM369" s="118"/>
      <c r="ALN369" s="118"/>
      <c r="ALO369" s="118"/>
      <c r="ALP369" s="118"/>
      <c r="ALQ369" s="118"/>
      <c r="ALR369" s="118"/>
      <c r="ALS369" s="118"/>
      <c r="ALT369" s="118"/>
      <c r="ALU369" s="118"/>
      <c r="ALV369" s="118"/>
      <c r="ALW369" s="118"/>
      <c r="ALX369" s="118"/>
      <c r="ALY369" s="118"/>
      <c r="ALZ369" s="118"/>
      <c r="AMA369" s="118"/>
      <c r="AMB369" s="118"/>
      <c r="AMC369" s="118"/>
      <c r="AMD369" s="118"/>
      <c r="AME369" s="118"/>
      <c r="AMF369" s="118"/>
      <c r="AMG369" s="118"/>
      <c r="AMH369" s="118"/>
    </row>
    <row r="370" spans="1:1022" x14ac:dyDescent="0.25">
      <c r="A370" s="224" t="s">
        <v>1293</v>
      </c>
      <c r="B370" s="163">
        <v>369</v>
      </c>
      <c r="C370" s="224" t="s">
        <v>1294</v>
      </c>
      <c r="D370" s="180" t="s">
        <v>1295</v>
      </c>
      <c r="E370" s="429"/>
      <c r="F370" s="201"/>
      <c r="G370" s="180"/>
      <c r="H370" s="175">
        <v>4</v>
      </c>
      <c r="I370" s="319">
        <v>0.05</v>
      </c>
      <c r="J370" s="332">
        <v>2</v>
      </c>
      <c r="K370" s="332">
        <v>2</v>
      </c>
      <c r="L370" s="332">
        <v>1</v>
      </c>
      <c r="M370" s="332">
        <v>1</v>
      </c>
      <c r="N370" s="140"/>
      <c r="O370" s="336">
        <v>3</v>
      </c>
      <c r="P370" s="332">
        <v>2</v>
      </c>
      <c r="Q370" s="332">
        <v>2</v>
      </c>
      <c r="R370" s="140"/>
      <c r="S370" s="140"/>
      <c r="T370" s="140"/>
      <c r="U370" s="337"/>
      <c r="V370" s="219">
        <f t="shared" si="207"/>
        <v>100</v>
      </c>
      <c r="W370" s="219">
        <f t="shared" si="185"/>
        <v>100</v>
      </c>
      <c r="X370" s="219">
        <f t="shared" si="212"/>
        <v>20</v>
      </c>
      <c r="Y370" s="219">
        <f t="shared" si="215"/>
        <v>100</v>
      </c>
      <c r="Z370" s="219">
        <f t="shared" si="214"/>
        <v>10</v>
      </c>
      <c r="AA370" s="220">
        <f t="shared" si="182"/>
        <v>1</v>
      </c>
      <c r="AB370" s="220">
        <f t="shared" si="181"/>
        <v>100</v>
      </c>
      <c r="AC370" s="220">
        <f t="shared" si="205"/>
        <v>100</v>
      </c>
      <c r="AD370" s="416">
        <f t="shared" si="213"/>
        <v>1</v>
      </c>
      <c r="AE370" s="475">
        <v>0.1</v>
      </c>
      <c r="AF370" s="221">
        <v>5</v>
      </c>
      <c r="AG370" s="221">
        <v>5</v>
      </c>
      <c r="AH370" s="212">
        <f t="shared" si="210"/>
        <v>100</v>
      </c>
      <c r="AI370" s="212">
        <f t="shared" si="211"/>
        <v>100</v>
      </c>
      <c r="AJ370" s="231" t="s">
        <v>740</v>
      </c>
      <c r="AK370" s="118"/>
      <c r="AL370" s="118"/>
      <c r="AM370" s="214"/>
      <c r="AN370" s="118"/>
      <c r="AO370" s="118"/>
      <c r="AP370" s="185" t="s">
        <v>1272</v>
      </c>
      <c r="AQ370" s="233" t="s">
        <v>1264</v>
      </c>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8"/>
      <c r="CI370" s="118"/>
      <c r="CJ370" s="118"/>
      <c r="CK370" s="118"/>
      <c r="CL370" s="118"/>
      <c r="CM370" s="118"/>
      <c r="CN370" s="118"/>
      <c r="CO370" s="118"/>
      <c r="CP370" s="118"/>
      <c r="CQ370" s="118"/>
      <c r="CR370" s="118"/>
      <c r="CS370" s="118"/>
      <c r="CT370" s="118"/>
      <c r="CU370" s="118"/>
      <c r="CV370" s="118"/>
      <c r="CW370" s="118"/>
      <c r="CX370" s="118"/>
      <c r="CY370" s="118"/>
      <c r="CZ370" s="118"/>
      <c r="DA370" s="118"/>
      <c r="DB370" s="118"/>
      <c r="DC370" s="118"/>
      <c r="DD370" s="118"/>
      <c r="DE370" s="118"/>
      <c r="DF370" s="118"/>
      <c r="DG370" s="118"/>
      <c r="DH370" s="118"/>
      <c r="DI370" s="118"/>
      <c r="DJ370" s="118"/>
      <c r="DK370" s="118"/>
      <c r="DL370" s="118"/>
      <c r="DM370" s="118"/>
      <c r="DN370" s="118"/>
      <c r="DO370" s="118"/>
      <c r="DP370" s="118"/>
      <c r="DQ370" s="118"/>
      <c r="DR370" s="118"/>
      <c r="DS370" s="118"/>
      <c r="DT370" s="118"/>
      <c r="DU370" s="118"/>
      <c r="DV370" s="118"/>
      <c r="DW370" s="118"/>
      <c r="DX370" s="118"/>
      <c r="DY370" s="118"/>
      <c r="DZ370" s="118"/>
      <c r="EA370" s="118"/>
      <c r="EB370" s="118"/>
      <c r="EC370" s="118"/>
      <c r="ED370" s="118"/>
      <c r="EE370" s="118"/>
      <c r="EF370" s="118"/>
      <c r="EG370" s="118"/>
      <c r="EH370" s="118"/>
      <c r="EI370" s="118"/>
      <c r="EJ370" s="118"/>
      <c r="EK370" s="118"/>
      <c r="EL370" s="118"/>
      <c r="EM370" s="118"/>
      <c r="EN370" s="118"/>
      <c r="EO370" s="118"/>
      <c r="EP370" s="118"/>
      <c r="EQ370" s="118"/>
      <c r="ER370" s="118"/>
      <c r="ES370" s="118"/>
      <c r="ET370" s="118"/>
      <c r="EU370" s="118"/>
      <c r="EV370" s="118"/>
      <c r="EW370" s="118"/>
      <c r="EX370" s="118"/>
      <c r="EY370" s="118"/>
      <c r="EZ370" s="118"/>
      <c r="FA370" s="118"/>
      <c r="FB370" s="118"/>
      <c r="FC370" s="118"/>
      <c r="FD370" s="118"/>
      <c r="FE370" s="118"/>
      <c r="FF370" s="118"/>
      <c r="FG370" s="118"/>
      <c r="FH370" s="118"/>
      <c r="FI370" s="118"/>
      <c r="FJ370" s="118"/>
      <c r="FK370" s="118"/>
      <c r="FL370" s="118"/>
      <c r="FM370" s="118"/>
      <c r="FN370" s="118"/>
      <c r="FO370" s="118"/>
      <c r="FP370" s="118"/>
      <c r="FQ370" s="118"/>
      <c r="FR370" s="118"/>
      <c r="FS370" s="118"/>
      <c r="FT370" s="118"/>
      <c r="FU370" s="118"/>
      <c r="FV370" s="118"/>
      <c r="FW370" s="118"/>
      <c r="FX370" s="118"/>
      <c r="FY370" s="118"/>
      <c r="FZ370" s="118"/>
      <c r="GA370" s="118"/>
      <c r="GB370" s="118"/>
      <c r="GC370" s="118"/>
      <c r="GD370" s="118"/>
      <c r="GE370" s="118"/>
      <c r="GF370" s="118"/>
      <c r="GG370" s="118"/>
      <c r="GH370" s="118"/>
      <c r="GI370" s="118"/>
      <c r="GJ370" s="118"/>
      <c r="GK370" s="118"/>
      <c r="GL370" s="118"/>
      <c r="GM370" s="118"/>
      <c r="GN370" s="118"/>
      <c r="GO370" s="118"/>
      <c r="GP370" s="118"/>
      <c r="GQ370" s="118"/>
      <c r="GR370" s="118"/>
      <c r="GS370" s="118"/>
      <c r="GT370" s="118"/>
      <c r="GU370" s="118"/>
      <c r="GV370" s="118"/>
      <c r="GW370" s="118"/>
      <c r="GX370" s="118"/>
      <c r="GY370" s="118"/>
      <c r="GZ370" s="118"/>
      <c r="HA370" s="118"/>
      <c r="HB370" s="118"/>
      <c r="HC370" s="118"/>
      <c r="HD370" s="118"/>
      <c r="HE370" s="118"/>
      <c r="HF370" s="118"/>
      <c r="HG370" s="118"/>
      <c r="HH370" s="118"/>
      <c r="HI370" s="118"/>
      <c r="HJ370" s="118"/>
      <c r="HK370" s="118"/>
      <c r="HL370" s="118"/>
      <c r="HM370" s="118"/>
      <c r="HN370" s="118"/>
      <c r="HO370" s="118"/>
      <c r="HP370" s="118"/>
      <c r="HQ370" s="118"/>
      <c r="HR370" s="118"/>
      <c r="HS370" s="118"/>
      <c r="HT370" s="118"/>
      <c r="HU370" s="118"/>
      <c r="HV370" s="118"/>
      <c r="HW370" s="118"/>
      <c r="HX370" s="118"/>
      <c r="HY370" s="118"/>
      <c r="HZ370" s="118"/>
      <c r="IA370" s="118"/>
      <c r="IB370" s="118"/>
      <c r="IC370" s="118"/>
      <c r="ID370" s="118"/>
      <c r="IE370" s="118"/>
      <c r="IF370" s="118"/>
      <c r="IG370" s="118"/>
      <c r="IH370" s="118"/>
      <c r="II370" s="118"/>
      <c r="IJ370" s="118"/>
      <c r="IK370" s="118"/>
      <c r="IL370" s="118"/>
      <c r="IM370" s="118"/>
      <c r="IN370" s="118"/>
      <c r="IO370" s="118"/>
      <c r="IP370" s="118"/>
      <c r="IQ370" s="118"/>
      <c r="IR370" s="118"/>
      <c r="IS370" s="118"/>
      <c r="IT370" s="118"/>
      <c r="IU370" s="118"/>
      <c r="IV370" s="118"/>
      <c r="IW370" s="118"/>
      <c r="IX370" s="118"/>
      <c r="IY370" s="118"/>
      <c r="IZ370" s="118"/>
      <c r="JA370" s="118"/>
      <c r="JB370" s="118"/>
      <c r="JC370" s="118"/>
      <c r="JD370" s="118"/>
      <c r="JE370" s="118"/>
      <c r="JF370" s="118"/>
      <c r="JG370" s="118"/>
      <c r="JH370" s="118"/>
      <c r="JI370" s="118"/>
      <c r="JJ370" s="118"/>
      <c r="JK370" s="118"/>
      <c r="JL370" s="118"/>
      <c r="JM370" s="118"/>
      <c r="JN370" s="118"/>
      <c r="JO370" s="118"/>
      <c r="JP370" s="118"/>
      <c r="JQ370" s="118"/>
      <c r="JR370" s="118"/>
      <c r="JS370" s="118"/>
      <c r="JT370" s="118"/>
      <c r="JU370" s="118"/>
      <c r="JV370" s="118"/>
      <c r="JW370" s="118"/>
      <c r="JX370" s="118"/>
      <c r="JY370" s="118"/>
      <c r="JZ370" s="118"/>
      <c r="KA370" s="118"/>
      <c r="KB370" s="118"/>
      <c r="KC370" s="118"/>
      <c r="KD370" s="118"/>
      <c r="KE370" s="118"/>
      <c r="KF370" s="118"/>
      <c r="KG370" s="118"/>
      <c r="KH370" s="118"/>
      <c r="KI370" s="118"/>
      <c r="KJ370" s="118"/>
      <c r="KK370" s="118"/>
      <c r="KL370" s="118"/>
      <c r="KM370" s="118"/>
      <c r="KN370" s="118"/>
      <c r="KO370" s="118"/>
      <c r="KP370" s="118"/>
      <c r="KQ370" s="118"/>
      <c r="KR370" s="118"/>
      <c r="KS370" s="118"/>
      <c r="KT370" s="118"/>
      <c r="KU370" s="118"/>
      <c r="KV370" s="118"/>
      <c r="KW370" s="118"/>
      <c r="KX370" s="118"/>
      <c r="KY370" s="118"/>
      <c r="KZ370" s="118"/>
      <c r="LA370" s="118"/>
      <c r="LB370" s="118"/>
      <c r="LC370" s="118"/>
      <c r="LD370" s="118"/>
      <c r="LE370" s="118"/>
      <c r="LF370" s="118"/>
      <c r="LG370" s="118"/>
      <c r="LH370" s="118"/>
      <c r="LI370" s="118"/>
      <c r="LJ370" s="118"/>
      <c r="LK370" s="118"/>
      <c r="LL370" s="118"/>
      <c r="LM370" s="118"/>
      <c r="LN370" s="118"/>
      <c r="LO370" s="118"/>
      <c r="LP370" s="118"/>
      <c r="LQ370" s="118"/>
      <c r="LR370" s="118"/>
      <c r="LS370" s="118"/>
      <c r="LT370" s="118"/>
      <c r="LU370" s="118"/>
      <c r="LV370" s="118"/>
      <c r="LW370" s="118"/>
      <c r="LX370" s="118"/>
      <c r="LY370" s="118"/>
      <c r="LZ370" s="118"/>
      <c r="MA370" s="118"/>
      <c r="MB370" s="118"/>
      <c r="MC370" s="118"/>
      <c r="MD370" s="118"/>
      <c r="ME370" s="118"/>
      <c r="MF370" s="118"/>
      <c r="MG370" s="118"/>
      <c r="MH370" s="118"/>
      <c r="MI370" s="118"/>
      <c r="MJ370" s="118"/>
      <c r="MK370" s="118"/>
      <c r="ML370" s="118"/>
      <c r="MM370" s="118"/>
      <c r="MN370" s="118"/>
      <c r="MO370" s="118"/>
      <c r="MP370" s="118"/>
      <c r="MQ370" s="118"/>
      <c r="MR370" s="118"/>
      <c r="MS370" s="118"/>
      <c r="MT370" s="118"/>
      <c r="MU370" s="118"/>
      <c r="MV370" s="118"/>
      <c r="MW370" s="118"/>
      <c r="MX370" s="118"/>
      <c r="MY370" s="118"/>
      <c r="MZ370" s="118"/>
      <c r="NA370" s="118"/>
      <c r="NB370" s="118"/>
      <c r="NC370" s="118"/>
      <c r="ND370" s="118"/>
      <c r="NE370" s="118"/>
      <c r="NF370" s="118"/>
      <c r="NG370" s="118"/>
      <c r="NH370" s="118"/>
      <c r="NI370" s="118"/>
      <c r="NJ370" s="118"/>
      <c r="NK370" s="118"/>
      <c r="NL370" s="118"/>
      <c r="NM370" s="118"/>
      <c r="NN370" s="118"/>
      <c r="NO370" s="118"/>
      <c r="NP370" s="118"/>
      <c r="NQ370" s="118"/>
      <c r="NR370" s="118"/>
      <c r="NS370" s="118"/>
      <c r="NT370" s="118"/>
      <c r="NU370" s="118"/>
      <c r="NV370" s="118"/>
      <c r="NW370" s="118"/>
      <c r="NX370" s="118"/>
      <c r="NY370" s="118"/>
      <c r="NZ370" s="118"/>
      <c r="OA370" s="118"/>
      <c r="OB370" s="118"/>
      <c r="OC370" s="118"/>
      <c r="OD370" s="118"/>
      <c r="OE370" s="118"/>
      <c r="OF370" s="118"/>
      <c r="OG370" s="118"/>
      <c r="OH370" s="118"/>
      <c r="OI370" s="118"/>
      <c r="OJ370" s="118"/>
      <c r="OK370" s="118"/>
      <c r="OL370" s="118"/>
      <c r="OM370" s="118"/>
      <c r="ON370" s="118"/>
      <c r="OO370" s="118"/>
      <c r="OP370" s="118"/>
      <c r="OQ370" s="118"/>
      <c r="OR370" s="118"/>
      <c r="OS370" s="118"/>
      <c r="OT370" s="118"/>
      <c r="OU370" s="118"/>
      <c r="OV370" s="118"/>
      <c r="OW370" s="118"/>
      <c r="OX370" s="118"/>
      <c r="OY370" s="118"/>
      <c r="OZ370" s="118"/>
      <c r="PA370" s="118"/>
      <c r="PB370" s="118"/>
      <c r="PC370" s="118"/>
      <c r="PD370" s="118"/>
      <c r="PE370" s="118"/>
      <c r="PF370" s="118"/>
      <c r="PG370" s="118"/>
      <c r="PH370" s="118"/>
      <c r="PI370" s="118"/>
      <c r="PJ370" s="118"/>
      <c r="PK370" s="118"/>
      <c r="PL370" s="118"/>
      <c r="PM370" s="118"/>
      <c r="PN370" s="118"/>
      <c r="PO370" s="118"/>
      <c r="PP370" s="118"/>
      <c r="PQ370" s="118"/>
      <c r="PR370" s="118"/>
      <c r="PS370" s="118"/>
      <c r="PT370" s="118"/>
      <c r="PU370" s="118"/>
      <c r="PV370" s="118"/>
      <c r="PW370" s="118"/>
      <c r="PX370" s="118"/>
      <c r="PY370" s="118"/>
      <c r="PZ370" s="118"/>
      <c r="QA370" s="118"/>
      <c r="QB370" s="118"/>
      <c r="QC370" s="118"/>
      <c r="QD370" s="118"/>
      <c r="QE370" s="118"/>
      <c r="QF370" s="118"/>
      <c r="QG370" s="118"/>
      <c r="QH370" s="118"/>
      <c r="QI370" s="118"/>
      <c r="QJ370" s="118"/>
      <c r="QK370" s="118"/>
      <c r="QL370" s="118"/>
      <c r="QM370" s="118"/>
      <c r="QN370" s="118"/>
      <c r="QO370" s="118"/>
      <c r="QP370" s="118"/>
      <c r="QQ370" s="118"/>
      <c r="QR370" s="118"/>
      <c r="QS370" s="118"/>
      <c r="QT370" s="118"/>
      <c r="QU370" s="118"/>
      <c r="QV370" s="118"/>
      <c r="QW370" s="118"/>
      <c r="QX370" s="118"/>
      <c r="QY370" s="118"/>
      <c r="QZ370" s="118"/>
      <c r="RA370" s="118"/>
      <c r="RB370" s="118"/>
      <c r="RC370" s="118"/>
      <c r="RD370" s="118"/>
      <c r="RE370" s="118"/>
      <c r="RF370" s="118"/>
      <c r="RG370" s="118"/>
      <c r="RH370" s="118"/>
      <c r="RI370" s="118"/>
      <c r="RJ370" s="118"/>
      <c r="RK370" s="118"/>
      <c r="RL370" s="118"/>
      <c r="RM370" s="118"/>
      <c r="RN370" s="118"/>
      <c r="RO370" s="118"/>
      <c r="RP370" s="118"/>
      <c r="RQ370" s="118"/>
      <c r="RR370" s="118"/>
      <c r="RS370" s="118"/>
      <c r="RT370" s="118"/>
      <c r="RU370" s="118"/>
      <c r="RV370" s="118"/>
      <c r="RW370" s="118"/>
      <c r="RX370" s="118"/>
      <c r="RY370" s="118"/>
      <c r="RZ370" s="118"/>
      <c r="SA370" s="118"/>
      <c r="SB370" s="118"/>
      <c r="SC370" s="118"/>
      <c r="SD370" s="118"/>
      <c r="SE370" s="118"/>
      <c r="SF370" s="118"/>
      <c r="SG370" s="118"/>
      <c r="SH370" s="118"/>
      <c r="SI370" s="118"/>
      <c r="SJ370" s="118"/>
      <c r="SK370" s="118"/>
      <c r="SL370" s="118"/>
      <c r="SM370" s="118"/>
      <c r="SN370" s="118"/>
      <c r="SO370" s="118"/>
      <c r="SP370" s="118"/>
      <c r="SQ370" s="118"/>
      <c r="SR370" s="118"/>
      <c r="SS370" s="118"/>
      <c r="ST370" s="118"/>
      <c r="SU370" s="118"/>
      <c r="SV370" s="118"/>
      <c r="SW370" s="118"/>
      <c r="SX370" s="118"/>
      <c r="SY370" s="118"/>
      <c r="SZ370" s="118"/>
      <c r="TA370" s="118"/>
      <c r="TB370" s="118"/>
      <c r="TC370" s="118"/>
      <c r="TD370" s="118"/>
      <c r="TE370" s="118"/>
      <c r="TF370" s="118"/>
      <c r="TG370" s="118"/>
      <c r="TH370" s="118"/>
      <c r="TI370" s="118"/>
      <c r="TJ370" s="118"/>
      <c r="TK370" s="118"/>
      <c r="TL370" s="118"/>
      <c r="TM370" s="118"/>
      <c r="TN370" s="118"/>
      <c r="TO370" s="118"/>
      <c r="TP370" s="118"/>
      <c r="TQ370" s="118"/>
      <c r="TR370" s="118"/>
      <c r="TS370" s="118"/>
      <c r="TT370" s="118"/>
      <c r="TU370" s="118"/>
      <c r="TV370" s="118"/>
      <c r="TW370" s="118"/>
      <c r="TX370" s="118"/>
      <c r="TY370" s="118"/>
      <c r="TZ370" s="118"/>
      <c r="UA370" s="118"/>
      <c r="UB370" s="118"/>
      <c r="UC370" s="118"/>
      <c r="UD370" s="118"/>
      <c r="UE370" s="118"/>
      <c r="UF370" s="118"/>
      <c r="UG370" s="118"/>
      <c r="UH370" s="118"/>
      <c r="UI370" s="118"/>
      <c r="UJ370" s="118"/>
      <c r="UK370" s="118"/>
      <c r="UL370" s="118"/>
      <c r="UM370" s="118"/>
      <c r="UN370" s="118"/>
      <c r="UO370" s="118"/>
      <c r="UP370" s="118"/>
      <c r="UQ370" s="118"/>
      <c r="UR370" s="118"/>
      <c r="US370" s="118"/>
      <c r="UT370" s="118"/>
      <c r="UU370" s="118"/>
      <c r="UV370" s="118"/>
      <c r="UW370" s="118"/>
      <c r="UX370" s="118"/>
      <c r="UY370" s="118"/>
      <c r="UZ370" s="118"/>
      <c r="VA370" s="118"/>
      <c r="VB370" s="118"/>
      <c r="VC370" s="118"/>
      <c r="VD370" s="118"/>
      <c r="VE370" s="118"/>
      <c r="VF370" s="118"/>
      <c r="VG370" s="118"/>
      <c r="VH370" s="118"/>
      <c r="VI370" s="118"/>
      <c r="VJ370" s="118"/>
      <c r="VK370" s="118"/>
      <c r="VL370" s="118"/>
      <c r="VM370" s="118"/>
      <c r="VN370" s="118"/>
      <c r="VO370" s="118"/>
      <c r="VP370" s="118"/>
      <c r="VQ370" s="118"/>
      <c r="VR370" s="118"/>
      <c r="VS370" s="118"/>
      <c r="VT370" s="118"/>
      <c r="VU370" s="118"/>
      <c r="VV370" s="118"/>
      <c r="VW370" s="118"/>
      <c r="VX370" s="118"/>
      <c r="VY370" s="118"/>
      <c r="VZ370" s="118"/>
      <c r="WA370" s="118"/>
      <c r="WB370" s="118"/>
      <c r="WC370" s="118"/>
      <c r="WD370" s="118"/>
      <c r="WE370" s="118"/>
      <c r="WF370" s="118"/>
      <c r="WG370" s="118"/>
      <c r="WH370" s="118"/>
      <c r="WI370" s="118"/>
      <c r="WJ370" s="118"/>
      <c r="WK370" s="118"/>
      <c r="WL370" s="118"/>
      <c r="WM370" s="118"/>
      <c r="WN370" s="118"/>
      <c r="WO370" s="118"/>
      <c r="WP370" s="118"/>
      <c r="WQ370" s="118"/>
      <c r="WR370" s="118"/>
      <c r="WS370" s="118"/>
      <c r="WT370" s="118"/>
      <c r="WU370" s="118"/>
      <c r="WV370" s="118"/>
      <c r="WW370" s="118"/>
      <c r="WX370" s="118"/>
      <c r="WY370" s="118"/>
      <c r="WZ370" s="118"/>
      <c r="XA370" s="118"/>
      <c r="XB370" s="118"/>
      <c r="XC370" s="118"/>
      <c r="XD370" s="118"/>
      <c r="XE370" s="118"/>
      <c r="XF370" s="118"/>
      <c r="XG370" s="118"/>
      <c r="XH370" s="118"/>
      <c r="XI370" s="118"/>
      <c r="XJ370" s="118"/>
      <c r="XK370" s="118"/>
      <c r="XL370" s="118"/>
      <c r="XM370" s="118"/>
      <c r="XN370" s="118"/>
      <c r="XO370" s="118"/>
      <c r="XP370" s="118"/>
      <c r="XQ370" s="118"/>
      <c r="XR370" s="118"/>
      <c r="XS370" s="118"/>
      <c r="XT370" s="118"/>
      <c r="XU370" s="118"/>
      <c r="XV370" s="118"/>
      <c r="XW370" s="118"/>
      <c r="XX370" s="118"/>
      <c r="XY370" s="118"/>
      <c r="XZ370" s="118"/>
      <c r="YA370" s="118"/>
      <c r="YB370" s="118"/>
      <c r="YC370" s="118"/>
      <c r="YD370" s="118"/>
      <c r="YE370" s="118"/>
      <c r="YF370" s="118"/>
      <c r="YG370" s="118"/>
      <c r="YH370" s="118"/>
      <c r="YI370" s="118"/>
      <c r="YJ370" s="118"/>
      <c r="YK370" s="118"/>
      <c r="YL370" s="118"/>
      <c r="YM370" s="118"/>
      <c r="YN370" s="118"/>
      <c r="YO370" s="118"/>
      <c r="YP370" s="118"/>
      <c r="YQ370" s="118"/>
      <c r="YR370" s="118"/>
      <c r="YS370" s="118"/>
      <c r="YT370" s="118"/>
      <c r="YU370" s="118"/>
      <c r="YV370" s="118"/>
      <c r="YW370" s="118"/>
      <c r="YX370" s="118"/>
      <c r="YY370" s="118"/>
      <c r="YZ370" s="118"/>
      <c r="ZA370" s="118"/>
      <c r="ZB370" s="118"/>
      <c r="ZC370" s="118"/>
      <c r="ZD370" s="118"/>
      <c r="ZE370" s="118"/>
      <c r="ZF370" s="118"/>
      <c r="ZG370" s="118"/>
      <c r="ZH370" s="118"/>
      <c r="ZI370" s="118"/>
      <c r="ZJ370" s="118"/>
      <c r="ZK370" s="118"/>
      <c r="ZL370" s="118"/>
      <c r="ZM370" s="118"/>
      <c r="ZN370" s="118"/>
      <c r="ZO370" s="118"/>
      <c r="ZP370" s="118"/>
      <c r="ZQ370" s="118"/>
      <c r="ZR370" s="118"/>
      <c r="ZS370" s="118"/>
      <c r="ZT370" s="118"/>
      <c r="ZU370" s="118"/>
      <c r="ZV370" s="118"/>
      <c r="ZW370" s="118"/>
      <c r="ZX370" s="118"/>
      <c r="ZY370" s="118"/>
      <c r="ZZ370" s="118"/>
      <c r="AAA370" s="118"/>
      <c r="AAB370" s="118"/>
      <c r="AAC370" s="118"/>
      <c r="AAD370" s="118"/>
      <c r="AAE370" s="118"/>
      <c r="AAF370" s="118"/>
      <c r="AAG370" s="118"/>
      <c r="AAH370" s="118"/>
      <c r="AAI370" s="118"/>
      <c r="AAJ370" s="118"/>
      <c r="AAK370" s="118"/>
      <c r="AAL370" s="118"/>
      <c r="AAM370" s="118"/>
      <c r="AAN370" s="118"/>
      <c r="AAO370" s="118"/>
      <c r="AAP370" s="118"/>
      <c r="AAQ370" s="118"/>
      <c r="AAR370" s="118"/>
      <c r="AAS370" s="118"/>
      <c r="AAT370" s="118"/>
      <c r="AAU370" s="118"/>
      <c r="AAV370" s="118"/>
      <c r="AAW370" s="118"/>
      <c r="AAX370" s="118"/>
      <c r="AAY370" s="118"/>
      <c r="AAZ370" s="118"/>
      <c r="ABA370" s="118"/>
      <c r="ABB370" s="118"/>
      <c r="ABC370" s="118"/>
      <c r="ABD370" s="118"/>
      <c r="ABE370" s="118"/>
      <c r="ABF370" s="118"/>
      <c r="ABG370" s="118"/>
      <c r="ABH370" s="118"/>
      <c r="ABI370" s="118"/>
      <c r="ABJ370" s="118"/>
      <c r="ABK370" s="118"/>
      <c r="ABL370" s="118"/>
      <c r="ABM370" s="118"/>
      <c r="ABN370" s="118"/>
      <c r="ABO370" s="118"/>
      <c r="ABP370" s="118"/>
      <c r="ABQ370" s="118"/>
      <c r="ABR370" s="118"/>
      <c r="ABS370" s="118"/>
      <c r="ABT370" s="118"/>
      <c r="ABU370" s="118"/>
      <c r="ABV370" s="118"/>
      <c r="ABW370" s="118"/>
      <c r="ABX370" s="118"/>
      <c r="ABY370" s="118"/>
      <c r="ABZ370" s="118"/>
      <c r="ACA370" s="118"/>
      <c r="ACB370" s="118"/>
      <c r="ACC370" s="118"/>
      <c r="ACD370" s="118"/>
      <c r="ACE370" s="118"/>
      <c r="ACF370" s="118"/>
      <c r="ACG370" s="118"/>
      <c r="ACH370" s="118"/>
      <c r="ACI370" s="118"/>
      <c r="ACJ370" s="118"/>
      <c r="ACK370" s="118"/>
      <c r="ACL370" s="118"/>
      <c r="ACM370" s="118"/>
      <c r="ACN370" s="118"/>
      <c r="ACO370" s="118"/>
      <c r="ACP370" s="118"/>
      <c r="ACQ370" s="118"/>
      <c r="ACR370" s="118"/>
      <c r="ACS370" s="118"/>
      <c r="ACT370" s="118"/>
      <c r="ACU370" s="118"/>
      <c r="ACV370" s="118"/>
      <c r="ACW370" s="118"/>
      <c r="ACX370" s="118"/>
      <c r="ACY370" s="118"/>
      <c r="ACZ370" s="118"/>
      <c r="ADA370" s="118"/>
      <c r="ADB370" s="118"/>
      <c r="ADC370" s="118"/>
      <c r="ADD370" s="118"/>
      <c r="ADE370" s="118"/>
      <c r="ADF370" s="118"/>
      <c r="ADG370" s="118"/>
      <c r="ADH370" s="118"/>
      <c r="ADI370" s="118"/>
      <c r="ADJ370" s="118"/>
      <c r="ADK370" s="118"/>
      <c r="ADL370" s="118"/>
      <c r="ADM370" s="118"/>
      <c r="ADN370" s="118"/>
      <c r="ADO370" s="118"/>
      <c r="ADP370" s="118"/>
      <c r="ADQ370" s="118"/>
      <c r="ADR370" s="118"/>
      <c r="ADS370" s="118"/>
      <c r="ADT370" s="118"/>
      <c r="ADU370" s="118"/>
      <c r="ADV370" s="118"/>
      <c r="ADW370" s="118"/>
      <c r="ADX370" s="118"/>
      <c r="ADY370" s="118"/>
      <c r="ADZ370" s="118"/>
      <c r="AEA370" s="118"/>
      <c r="AEB370" s="118"/>
      <c r="AEC370" s="118"/>
      <c r="AED370" s="118"/>
      <c r="AEE370" s="118"/>
      <c r="AEF370" s="118"/>
      <c r="AEG370" s="118"/>
      <c r="AEH370" s="118"/>
      <c r="AEI370" s="118"/>
      <c r="AEJ370" s="118"/>
      <c r="AEK370" s="118"/>
      <c r="AEL370" s="118"/>
      <c r="AEM370" s="118"/>
      <c r="AEN370" s="118"/>
      <c r="AEO370" s="118"/>
      <c r="AEP370" s="118"/>
      <c r="AEQ370" s="118"/>
      <c r="AER370" s="118"/>
      <c r="AES370" s="118"/>
      <c r="AET370" s="118"/>
      <c r="AEU370" s="118"/>
      <c r="AEV370" s="118"/>
      <c r="AEW370" s="118"/>
      <c r="AEX370" s="118"/>
      <c r="AEY370" s="118"/>
      <c r="AEZ370" s="118"/>
      <c r="AFA370" s="118"/>
      <c r="AFB370" s="118"/>
      <c r="AFC370" s="118"/>
      <c r="AFD370" s="118"/>
      <c r="AFE370" s="118"/>
      <c r="AFF370" s="118"/>
      <c r="AFG370" s="118"/>
      <c r="AFH370" s="118"/>
      <c r="AFI370" s="118"/>
      <c r="AFJ370" s="118"/>
      <c r="AFK370" s="118"/>
      <c r="AFL370" s="118"/>
      <c r="AFM370" s="118"/>
      <c r="AFN370" s="118"/>
      <c r="AFO370" s="118"/>
      <c r="AFP370" s="118"/>
      <c r="AFQ370" s="118"/>
      <c r="AFR370" s="118"/>
      <c r="AFS370" s="118"/>
      <c r="AFT370" s="118"/>
      <c r="AFU370" s="118"/>
      <c r="AFV370" s="118"/>
      <c r="AFW370" s="118"/>
      <c r="AFX370" s="118"/>
      <c r="AFY370" s="118"/>
      <c r="AFZ370" s="118"/>
      <c r="AGA370" s="118"/>
      <c r="AGB370" s="118"/>
      <c r="AGC370" s="118"/>
      <c r="AGD370" s="118"/>
      <c r="AGE370" s="118"/>
      <c r="AGF370" s="118"/>
      <c r="AGG370" s="118"/>
      <c r="AGH370" s="118"/>
      <c r="AGI370" s="118"/>
      <c r="AGJ370" s="118"/>
      <c r="AGK370" s="118"/>
      <c r="AGL370" s="118"/>
      <c r="AGM370" s="118"/>
      <c r="AGN370" s="118"/>
      <c r="AGO370" s="118"/>
      <c r="AGP370" s="118"/>
      <c r="AGQ370" s="118"/>
      <c r="AGR370" s="118"/>
      <c r="AGS370" s="118"/>
      <c r="AGT370" s="118"/>
      <c r="AGU370" s="118"/>
      <c r="AGV370" s="118"/>
      <c r="AGW370" s="118"/>
      <c r="AGX370" s="118"/>
      <c r="AGY370" s="118"/>
      <c r="AGZ370" s="118"/>
      <c r="AHA370" s="118"/>
      <c r="AHB370" s="118"/>
      <c r="AHC370" s="118"/>
      <c r="AHD370" s="118"/>
      <c r="AHE370" s="118"/>
      <c r="AHF370" s="118"/>
      <c r="AHG370" s="118"/>
      <c r="AHH370" s="118"/>
      <c r="AHI370" s="118"/>
      <c r="AHJ370" s="118"/>
      <c r="AHK370" s="118"/>
      <c r="AHL370" s="118"/>
      <c r="AHM370" s="118"/>
      <c r="AHN370" s="118"/>
      <c r="AHO370" s="118"/>
      <c r="AHP370" s="118"/>
      <c r="AHQ370" s="118"/>
      <c r="AHR370" s="118"/>
      <c r="AHS370" s="118"/>
      <c r="AHT370" s="118"/>
      <c r="AHU370" s="118"/>
      <c r="AHV370" s="118"/>
      <c r="AHW370" s="118"/>
      <c r="AHX370" s="118"/>
      <c r="AHY370" s="118"/>
      <c r="AHZ370" s="118"/>
      <c r="AIA370" s="118"/>
      <c r="AIB370" s="118"/>
      <c r="AIC370" s="118"/>
      <c r="AID370" s="118"/>
      <c r="AIE370" s="118"/>
      <c r="AIF370" s="118"/>
      <c r="AIG370" s="118"/>
      <c r="AIH370" s="118"/>
      <c r="AII370" s="118"/>
      <c r="AIJ370" s="118"/>
      <c r="AIK370" s="118"/>
      <c r="AIL370" s="118"/>
      <c r="AIM370" s="118"/>
      <c r="AIN370" s="118"/>
      <c r="AIO370" s="118"/>
      <c r="AIP370" s="118"/>
      <c r="AIQ370" s="118"/>
      <c r="AIR370" s="118"/>
      <c r="AIS370" s="118"/>
      <c r="AIT370" s="118"/>
      <c r="AIU370" s="118"/>
      <c r="AIV370" s="118"/>
      <c r="AIW370" s="118"/>
      <c r="AIX370" s="118"/>
      <c r="AIY370" s="118"/>
      <c r="AIZ370" s="118"/>
      <c r="AJA370" s="118"/>
      <c r="AJB370" s="118"/>
      <c r="AJC370" s="118"/>
      <c r="AJD370" s="118"/>
      <c r="AJE370" s="118"/>
      <c r="AJF370" s="118"/>
      <c r="AJG370" s="118"/>
      <c r="AJH370" s="118"/>
      <c r="AJI370" s="118"/>
      <c r="AJJ370" s="118"/>
      <c r="AJK370" s="118"/>
      <c r="AJL370" s="118"/>
      <c r="AJM370" s="118"/>
      <c r="AJN370" s="118"/>
      <c r="AJO370" s="118"/>
      <c r="AJP370" s="118"/>
      <c r="AJQ370" s="118"/>
      <c r="AJR370" s="118"/>
      <c r="AJS370" s="118"/>
      <c r="AJT370" s="118"/>
      <c r="AJU370" s="118"/>
      <c r="AJV370" s="118"/>
      <c r="AJW370" s="118"/>
      <c r="AJX370" s="118"/>
      <c r="AJY370" s="118"/>
      <c r="AJZ370" s="118"/>
      <c r="AKA370" s="118"/>
      <c r="AKB370" s="118"/>
      <c r="AKC370" s="118"/>
      <c r="AKD370" s="118"/>
      <c r="AKE370" s="118"/>
      <c r="AKF370" s="118"/>
      <c r="AKG370" s="118"/>
      <c r="AKH370" s="118"/>
      <c r="AKI370" s="118"/>
      <c r="AKJ370" s="118"/>
      <c r="AKK370" s="118"/>
      <c r="AKL370" s="118"/>
      <c r="AKM370" s="118"/>
      <c r="AKN370" s="118"/>
      <c r="AKO370" s="118"/>
      <c r="AKP370" s="118"/>
      <c r="AKQ370" s="118"/>
      <c r="AKR370" s="118"/>
      <c r="AKS370" s="118"/>
      <c r="AKT370" s="118"/>
      <c r="AKU370" s="118"/>
      <c r="AKV370" s="118"/>
      <c r="AKW370" s="118"/>
      <c r="AKX370" s="118"/>
      <c r="AKY370" s="118"/>
      <c r="AKZ370" s="118"/>
      <c r="ALA370" s="118"/>
      <c r="ALB370" s="118"/>
      <c r="ALC370" s="118"/>
      <c r="ALD370" s="118"/>
      <c r="ALE370" s="118"/>
      <c r="ALF370" s="118"/>
      <c r="ALG370" s="118"/>
      <c r="ALH370" s="118"/>
      <c r="ALI370" s="118"/>
      <c r="ALJ370" s="118"/>
      <c r="ALK370" s="118"/>
      <c r="ALL370" s="118"/>
      <c r="ALM370" s="118"/>
      <c r="ALN370" s="118"/>
      <c r="ALO370" s="118"/>
      <c r="ALP370" s="118"/>
      <c r="ALQ370" s="118"/>
      <c r="ALR370" s="118"/>
      <c r="ALS370" s="118"/>
      <c r="ALT370" s="118"/>
      <c r="ALU370" s="118"/>
      <c r="ALV370" s="118"/>
      <c r="ALW370" s="118"/>
      <c r="ALX370" s="118"/>
      <c r="ALY370" s="118"/>
      <c r="ALZ370" s="118"/>
      <c r="AMA370" s="118"/>
      <c r="AMB370" s="118"/>
      <c r="AMC370" s="118"/>
      <c r="AMD370" s="118"/>
      <c r="AME370" s="118"/>
      <c r="AMF370" s="118"/>
      <c r="AMG370" s="118"/>
      <c r="AMH370" s="118"/>
    </row>
    <row r="371" spans="1:1022" x14ac:dyDescent="0.25">
      <c r="A371" s="224" t="s">
        <v>1296</v>
      </c>
      <c r="B371" s="163">
        <v>370</v>
      </c>
      <c r="C371" s="224" t="s">
        <v>25020</v>
      </c>
      <c r="D371" s="180" t="s">
        <v>1297</v>
      </c>
      <c r="E371" s="429"/>
      <c r="F371" s="201"/>
      <c r="G371" s="180"/>
      <c r="H371" s="175">
        <v>4</v>
      </c>
      <c r="I371" s="319">
        <v>0.05</v>
      </c>
      <c r="J371" s="332">
        <v>2</v>
      </c>
      <c r="K371" s="332">
        <v>2</v>
      </c>
      <c r="L371" s="332">
        <v>1</v>
      </c>
      <c r="M371" s="332">
        <v>1</v>
      </c>
      <c r="N371" s="140"/>
      <c r="O371" s="336">
        <v>3</v>
      </c>
      <c r="P371" s="332">
        <v>2</v>
      </c>
      <c r="Q371" s="332">
        <v>2</v>
      </c>
      <c r="R371" s="140"/>
      <c r="S371" s="140"/>
      <c r="T371" s="140"/>
      <c r="U371" s="337"/>
      <c r="V371" s="219">
        <f t="shared" si="207"/>
        <v>100</v>
      </c>
      <c r="W371" s="219">
        <f t="shared" si="185"/>
        <v>100</v>
      </c>
      <c r="X371" s="219">
        <f t="shared" si="212"/>
        <v>20</v>
      </c>
      <c r="Y371" s="219">
        <f t="shared" si="215"/>
        <v>100</v>
      </c>
      <c r="Z371" s="219">
        <f t="shared" si="214"/>
        <v>10</v>
      </c>
      <c r="AA371" s="220">
        <f t="shared" si="182"/>
        <v>1</v>
      </c>
      <c r="AB371" s="220">
        <f t="shared" si="181"/>
        <v>100</v>
      </c>
      <c r="AC371" s="220">
        <f t="shared" si="205"/>
        <v>100</v>
      </c>
      <c r="AD371" s="416">
        <f t="shared" si="213"/>
        <v>1</v>
      </c>
      <c r="AE371" s="475">
        <v>0.1</v>
      </c>
      <c r="AF371" s="221">
        <v>5</v>
      </c>
      <c r="AG371" s="221">
        <v>5</v>
      </c>
      <c r="AH371" s="212">
        <f t="shared" si="210"/>
        <v>100</v>
      </c>
      <c r="AI371" s="212">
        <f t="shared" si="211"/>
        <v>100</v>
      </c>
      <c r="AJ371" s="231" t="s">
        <v>740</v>
      </c>
      <c r="AK371" s="412"/>
      <c r="AL371" s="412"/>
      <c r="AM371" s="214"/>
      <c r="AN371" s="118"/>
      <c r="AO371" s="118"/>
      <c r="AP371" s="185" t="s">
        <v>1272</v>
      </c>
      <c r="AQ371" s="167" t="s">
        <v>1264</v>
      </c>
      <c r="AR371" s="118"/>
      <c r="AS371" s="118"/>
      <c r="AT371" s="118"/>
      <c r="AU371" s="412"/>
      <c r="AV371" s="412"/>
      <c r="AW371" s="412"/>
      <c r="AX371" s="412"/>
      <c r="AY371" s="412"/>
      <c r="AZ371" s="412"/>
      <c r="BA371" s="412"/>
      <c r="BB371" s="412"/>
      <c r="BC371" s="412"/>
      <c r="BD371" s="412"/>
      <c r="BE371" s="412"/>
      <c r="BF371" s="412"/>
      <c r="BG371" s="412"/>
      <c r="BH371" s="412"/>
      <c r="BI371" s="412"/>
      <c r="BJ371" s="412"/>
      <c r="BK371" s="412"/>
      <c r="BL371" s="412"/>
      <c r="BM371" s="412"/>
      <c r="BN371" s="412"/>
      <c r="BO371" s="412"/>
      <c r="BP371" s="412"/>
      <c r="BQ371" s="412"/>
      <c r="BR371" s="412"/>
      <c r="BS371" s="412"/>
      <c r="BT371" s="412"/>
      <c r="BU371" s="412"/>
      <c r="BV371" s="412"/>
      <c r="BW371" s="412"/>
      <c r="BX371" s="412"/>
      <c r="BY371" s="412"/>
      <c r="BZ371" s="412"/>
      <c r="CA371" s="412"/>
      <c r="CB371" s="412"/>
      <c r="CC371" s="412"/>
      <c r="CD371" s="412"/>
      <c r="CE371" s="412"/>
      <c r="CF371" s="412"/>
      <c r="CG371" s="412"/>
      <c r="CH371" s="412"/>
      <c r="CI371" s="412"/>
      <c r="CJ371" s="412"/>
      <c r="CK371" s="412"/>
      <c r="CL371" s="412"/>
      <c r="CM371" s="412"/>
      <c r="CN371" s="412"/>
      <c r="CO371" s="412"/>
      <c r="CP371" s="412"/>
      <c r="CQ371" s="412"/>
      <c r="CR371" s="412"/>
      <c r="CS371" s="412"/>
      <c r="CT371" s="412"/>
      <c r="CU371" s="412"/>
      <c r="CV371" s="412"/>
      <c r="CW371" s="412"/>
      <c r="CX371" s="412"/>
      <c r="CY371" s="412"/>
      <c r="CZ371" s="412"/>
      <c r="DA371" s="412"/>
      <c r="DB371" s="412"/>
      <c r="DC371" s="412"/>
      <c r="DD371" s="412"/>
      <c r="DE371" s="412"/>
      <c r="DF371" s="412"/>
      <c r="DG371" s="412"/>
      <c r="DH371" s="412"/>
      <c r="DI371" s="412"/>
      <c r="DJ371" s="412"/>
      <c r="DK371" s="412"/>
      <c r="DL371" s="412"/>
      <c r="DM371" s="412"/>
      <c r="DN371" s="412"/>
      <c r="DO371" s="412"/>
      <c r="DP371" s="412"/>
      <c r="DQ371" s="412"/>
      <c r="DR371" s="412"/>
      <c r="DS371" s="412"/>
      <c r="DT371" s="412"/>
      <c r="DU371" s="412"/>
      <c r="DV371" s="412"/>
      <c r="DW371" s="412"/>
      <c r="DX371" s="412"/>
      <c r="DY371" s="412"/>
      <c r="DZ371" s="412"/>
      <c r="EA371" s="412"/>
      <c r="EB371" s="412"/>
      <c r="EC371" s="412"/>
      <c r="ED371" s="412"/>
      <c r="EE371" s="412"/>
      <c r="EF371" s="412"/>
      <c r="EG371" s="412"/>
      <c r="EH371" s="412"/>
      <c r="EI371" s="412"/>
      <c r="EJ371" s="412"/>
      <c r="EK371" s="412"/>
      <c r="EL371" s="412"/>
      <c r="EM371" s="412"/>
      <c r="EN371" s="412"/>
      <c r="EO371" s="412"/>
      <c r="EP371" s="412"/>
      <c r="EQ371" s="412"/>
      <c r="ER371" s="412"/>
      <c r="ES371" s="412"/>
      <c r="ET371" s="412"/>
      <c r="EU371" s="412"/>
      <c r="EV371" s="412"/>
      <c r="EW371" s="412"/>
      <c r="EX371" s="412"/>
      <c r="EY371" s="412"/>
      <c r="EZ371" s="412"/>
      <c r="FA371" s="412"/>
      <c r="FB371" s="412"/>
      <c r="FC371" s="412"/>
      <c r="FD371" s="412"/>
      <c r="FE371" s="412"/>
      <c r="FF371" s="412"/>
      <c r="FG371" s="412"/>
      <c r="FH371" s="412"/>
      <c r="FI371" s="412"/>
      <c r="FJ371" s="412"/>
      <c r="FK371" s="412"/>
      <c r="FL371" s="412"/>
      <c r="FM371" s="412"/>
      <c r="FN371" s="412"/>
      <c r="FO371" s="412"/>
      <c r="FP371" s="412"/>
      <c r="FQ371" s="412"/>
      <c r="FR371" s="412"/>
      <c r="FS371" s="412"/>
      <c r="FT371" s="412"/>
      <c r="FU371" s="412"/>
      <c r="FV371" s="412"/>
      <c r="FW371" s="412"/>
      <c r="FX371" s="412"/>
      <c r="FY371" s="412"/>
      <c r="FZ371" s="412"/>
      <c r="GA371" s="412"/>
      <c r="GB371" s="412"/>
      <c r="GC371" s="412"/>
      <c r="GD371" s="412"/>
      <c r="GE371" s="412"/>
      <c r="GF371" s="412"/>
      <c r="GG371" s="412"/>
      <c r="GH371" s="412"/>
      <c r="GI371" s="412"/>
      <c r="GJ371" s="412"/>
      <c r="GK371" s="412"/>
      <c r="GL371" s="412"/>
      <c r="GM371" s="412"/>
      <c r="GN371" s="412"/>
      <c r="GO371" s="412"/>
      <c r="GP371" s="412"/>
      <c r="GQ371" s="412"/>
      <c r="GR371" s="412"/>
      <c r="GS371" s="412"/>
      <c r="GT371" s="412"/>
      <c r="GU371" s="412"/>
      <c r="GV371" s="412"/>
      <c r="GW371" s="412"/>
      <c r="GX371" s="412"/>
      <c r="GY371" s="412"/>
      <c r="GZ371" s="412"/>
      <c r="HA371" s="412"/>
      <c r="HB371" s="412"/>
      <c r="HC371" s="412"/>
      <c r="HD371" s="412"/>
      <c r="HE371" s="412"/>
      <c r="HF371" s="412"/>
      <c r="HG371" s="412"/>
      <c r="HH371" s="412"/>
      <c r="HI371" s="412"/>
      <c r="HJ371" s="412"/>
      <c r="HK371" s="412"/>
      <c r="HL371" s="412"/>
      <c r="HM371" s="412"/>
      <c r="HN371" s="412"/>
      <c r="HO371" s="412"/>
      <c r="HP371" s="412"/>
      <c r="HQ371" s="412"/>
      <c r="HR371" s="412"/>
      <c r="HS371" s="412"/>
      <c r="HT371" s="412"/>
      <c r="HU371" s="412"/>
      <c r="HV371" s="412"/>
      <c r="HW371" s="412"/>
      <c r="HX371" s="412"/>
      <c r="HY371" s="412"/>
      <c r="HZ371" s="412"/>
      <c r="IA371" s="412"/>
      <c r="IB371" s="412"/>
      <c r="IC371" s="412"/>
      <c r="ID371" s="412"/>
      <c r="IE371" s="412"/>
      <c r="IF371" s="412"/>
      <c r="IG371" s="412"/>
      <c r="IH371" s="412"/>
      <c r="II371" s="412"/>
      <c r="IJ371" s="412"/>
      <c r="IK371" s="412"/>
      <c r="IL371" s="412"/>
      <c r="IM371" s="412"/>
      <c r="IN371" s="412"/>
      <c r="IO371" s="412"/>
      <c r="IP371" s="412"/>
      <c r="IQ371" s="412"/>
      <c r="IR371" s="412"/>
      <c r="IS371" s="412"/>
      <c r="IT371" s="412"/>
      <c r="IU371" s="412"/>
      <c r="IV371" s="412"/>
      <c r="IW371" s="412"/>
      <c r="IX371" s="412"/>
      <c r="IY371" s="412"/>
      <c r="IZ371" s="412"/>
      <c r="JA371" s="412"/>
      <c r="JB371" s="412"/>
      <c r="JC371" s="412"/>
      <c r="JD371" s="412"/>
      <c r="JE371" s="412"/>
      <c r="JF371" s="412"/>
      <c r="JG371" s="412"/>
      <c r="JH371" s="412"/>
      <c r="JI371" s="412"/>
      <c r="JJ371" s="412"/>
      <c r="JK371" s="412"/>
      <c r="JL371" s="412"/>
      <c r="JM371" s="412"/>
      <c r="JN371" s="412"/>
      <c r="JO371" s="412"/>
      <c r="JP371" s="412"/>
      <c r="JQ371" s="412"/>
      <c r="JR371" s="412"/>
      <c r="JS371" s="412"/>
      <c r="JT371" s="412"/>
      <c r="JU371" s="412"/>
      <c r="JV371" s="412"/>
      <c r="JW371" s="412"/>
      <c r="JX371" s="412"/>
      <c r="JY371" s="412"/>
      <c r="JZ371" s="412"/>
      <c r="KA371" s="412"/>
      <c r="KB371" s="412"/>
      <c r="KC371" s="412"/>
      <c r="KD371" s="412"/>
      <c r="KE371" s="412"/>
      <c r="KF371" s="412"/>
      <c r="KG371" s="412"/>
      <c r="KH371" s="412"/>
      <c r="KI371" s="412"/>
      <c r="KJ371" s="412"/>
      <c r="KK371" s="412"/>
      <c r="KL371" s="412"/>
      <c r="KM371" s="412"/>
      <c r="KN371" s="412"/>
      <c r="KO371" s="412"/>
      <c r="KP371" s="412"/>
      <c r="KQ371" s="412"/>
      <c r="KR371" s="412"/>
      <c r="KS371" s="412"/>
      <c r="KT371" s="412"/>
      <c r="KU371" s="412"/>
      <c r="KV371" s="412"/>
      <c r="KW371" s="412"/>
      <c r="KX371" s="412"/>
      <c r="KY371" s="412"/>
      <c r="KZ371" s="412"/>
      <c r="LA371" s="412"/>
      <c r="LB371" s="412"/>
      <c r="LC371" s="412"/>
      <c r="LD371" s="412"/>
      <c r="LE371" s="412"/>
      <c r="LF371" s="412"/>
      <c r="LG371" s="412"/>
      <c r="LH371" s="412"/>
      <c r="LI371" s="412"/>
      <c r="LJ371" s="412"/>
      <c r="LK371" s="412"/>
      <c r="LL371" s="412"/>
      <c r="LM371" s="412"/>
      <c r="LN371" s="412"/>
      <c r="LO371" s="412"/>
      <c r="LP371" s="412"/>
      <c r="LQ371" s="412"/>
      <c r="LR371" s="412"/>
      <c r="LS371" s="412"/>
      <c r="LT371" s="412"/>
      <c r="LU371" s="412"/>
      <c r="LV371" s="412"/>
      <c r="LW371" s="412"/>
      <c r="LX371" s="412"/>
      <c r="LY371" s="412"/>
      <c r="LZ371" s="412"/>
      <c r="MA371" s="412"/>
      <c r="MB371" s="412"/>
      <c r="MC371" s="412"/>
      <c r="MD371" s="412"/>
      <c r="ME371" s="412"/>
      <c r="MF371" s="412"/>
      <c r="MG371" s="412"/>
      <c r="MH371" s="412"/>
      <c r="MI371" s="412"/>
      <c r="MJ371" s="412"/>
      <c r="MK371" s="412"/>
      <c r="ML371" s="412"/>
      <c r="MM371" s="412"/>
      <c r="MN371" s="412"/>
      <c r="MO371" s="412"/>
      <c r="MP371" s="412"/>
      <c r="MQ371" s="412"/>
      <c r="MR371" s="412"/>
      <c r="MS371" s="412"/>
      <c r="MT371" s="412"/>
      <c r="MU371" s="412"/>
      <c r="MV371" s="412"/>
      <c r="MW371" s="412"/>
      <c r="MX371" s="412"/>
      <c r="MY371" s="412"/>
      <c r="MZ371" s="412"/>
      <c r="NA371" s="412"/>
      <c r="NB371" s="412"/>
      <c r="NC371" s="412"/>
      <c r="ND371" s="412"/>
      <c r="NE371" s="412"/>
      <c r="NF371" s="412"/>
      <c r="NG371" s="412"/>
      <c r="NH371" s="412"/>
      <c r="NI371" s="412"/>
      <c r="NJ371" s="412"/>
      <c r="NK371" s="412"/>
      <c r="NL371" s="412"/>
      <c r="NM371" s="412"/>
      <c r="NN371" s="412"/>
      <c r="NO371" s="412"/>
      <c r="NP371" s="412"/>
      <c r="NQ371" s="412"/>
      <c r="NR371" s="412"/>
      <c r="NS371" s="412"/>
      <c r="NT371" s="412"/>
      <c r="NU371" s="412"/>
      <c r="NV371" s="412"/>
      <c r="NW371" s="412"/>
      <c r="NX371" s="412"/>
      <c r="NY371" s="412"/>
      <c r="NZ371" s="412"/>
      <c r="OA371" s="412"/>
      <c r="OB371" s="412"/>
      <c r="OC371" s="412"/>
      <c r="OD371" s="412"/>
      <c r="OE371" s="412"/>
      <c r="OF371" s="412"/>
      <c r="OG371" s="412"/>
      <c r="OH371" s="412"/>
      <c r="OI371" s="412"/>
      <c r="OJ371" s="412"/>
      <c r="OK371" s="412"/>
      <c r="OL371" s="412"/>
      <c r="OM371" s="412"/>
      <c r="ON371" s="412"/>
      <c r="OO371" s="412"/>
      <c r="OP371" s="412"/>
      <c r="OQ371" s="412"/>
      <c r="OR371" s="412"/>
      <c r="OS371" s="412"/>
      <c r="OT371" s="412"/>
      <c r="OU371" s="412"/>
      <c r="OV371" s="412"/>
      <c r="OW371" s="412"/>
      <c r="OX371" s="412"/>
      <c r="OY371" s="412"/>
      <c r="OZ371" s="412"/>
      <c r="PA371" s="412"/>
      <c r="PB371" s="412"/>
      <c r="PC371" s="412"/>
      <c r="PD371" s="412"/>
      <c r="PE371" s="412"/>
      <c r="PF371" s="412"/>
      <c r="PG371" s="412"/>
      <c r="PH371" s="412"/>
      <c r="PI371" s="412"/>
      <c r="PJ371" s="412"/>
      <c r="PK371" s="412"/>
      <c r="PL371" s="412"/>
      <c r="PM371" s="412"/>
      <c r="PN371" s="412"/>
      <c r="PO371" s="412"/>
      <c r="PP371" s="412"/>
      <c r="PQ371" s="412"/>
      <c r="PR371" s="412"/>
      <c r="PS371" s="412"/>
      <c r="PT371" s="412"/>
      <c r="PU371" s="412"/>
      <c r="PV371" s="412"/>
      <c r="PW371" s="412"/>
      <c r="PX371" s="412"/>
      <c r="PY371" s="412"/>
      <c r="PZ371" s="412"/>
      <c r="QA371" s="412"/>
      <c r="QB371" s="412"/>
      <c r="QC371" s="412"/>
      <c r="QD371" s="412"/>
      <c r="QE371" s="412"/>
      <c r="QF371" s="412"/>
      <c r="QG371" s="412"/>
      <c r="QH371" s="412"/>
      <c r="QI371" s="412"/>
      <c r="QJ371" s="412"/>
      <c r="QK371" s="412"/>
      <c r="QL371" s="412"/>
      <c r="QM371" s="412"/>
      <c r="QN371" s="412"/>
      <c r="QO371" s="412"/>
      <c r="QP371" s="412"/>
      <c r="QQ371" s="412"/>
      <c r="QR371" s="412"/>
      <c r="QS371" s="412"/>
      <c r="QT371" s="412"/>
      <c r="QU371" s="412"/>
      <c r="QV371" s="412"/>
      <c r="QW371" s="412"/>
      <c r="QX371" s="412"/>
      <c r="QY371" s="412"/>
      <c r="QZ371" s="412"/>
      <c r="RA371" s="412"/>
      <c r="RB371" s="412"/>
      <c r="RC371" s="412"/>
      <c r="RD371" s="412"/>
      <c r="RE371" s="412"/>
      <c r="RF371" s="412"/>
      <c r="RG371" s="412"/>
      <c r="RH371" s="412"/>
      <c r="RI371" s="412"/>
      <c r="RJ371" s="412"/>
      <c r="RK371" s="412"/>
      <c r="RL371" s="412"/>
      <c r="RM371" s="412"/>
      <c r="RN371" s="412"/>
      <c r="RO371" s="412"/>
      <c r="RP371" s="412"/>
      <c r="RQ371" s="412"/>
      <c r="RR371" s="412"/>
      <c r="RS371" s="412"/>
      <c r="RT371" s="412"/>
      <c r="RU371" s="412"/>
      <c r="RV371" s="412"/>
      <c r="RW371" s="412"/>
      <c r="RX371" s="412"/>
      <c r="RY371" s="412"/>
      <c r="RZ371" s="412"/>
      <c r="SA371" s="412"/>
      <c r="SB371" s="412"/>
      <c r="SC371" s="412"/>
      <c r="SD371" s="412"/>
      <c r="SE371" s="412"/>
      <c r="SF371" s="412"/>
      <c r="SG371" s="412"/>
      <c r="SH371" s="412"/>
      <c r="SI371" s="412"/>
      <c r="SJ371" s="412"/>
      <c r="SK371" s="412"/>
      <c r="SL371" s="412"/>
      <c r="SM371" s="412"/>
      <c r="SN371" s="412"/>
      <c r="SO371" s="412"/>
      <c r="SP371" s="412"/>
      <c r="SQ371" s="412"/>
      <c r="SR371" s="412"/>
      <c r="SS371" s="412"/>
      <c r="ST371" s="412"/>
      <c r="SU371" s="412"/>
      <c r="SV371" s="412"/>
      <c r="SW371" s="412"/>
      <c r="SX371" s="412"/>
      <c r="SY371" s="412"/>
      <c r="SZ371" s="412"/>
      <c r="TA371" s="412"/>
      <c r="TB371" s="412"/>
      <c r="TC371" s="412"/>
      <c r="TD371" s="412"/>
      <c r="TE371" s="412"/>
      <c r="TF371" s="412"/>
      <c r="TG371" s="412"/>
      <c r="TH371" s="412"/>
      <c r="TI371" s="412"/>
      <c r="TJ371" s="412"/>
      <c r="TK371" s="412"/>
      <c r="TL371" s="412"/>
      <c r="TM371" s="412"/>
      <c r="TN371" s="412"/>
      <c r="TO371" s="412"/>
      <c r="TP371" s="412"/>
      <c r="TQ371" s="412"/>
      <c r="TR371" s="412"/>
      <c r="TS371" s="412"/>
      <c r="TT371" s="412"/>
      <c r="TU371" s="412"/>
      <c r="TV371" s="412"/>
      <c r="TW371" s="412"/>
      <c r="TX371" s="412"/>
      <c r="TY371" s="412"/>
      <c r="TZ371" s="412"/>
      <c r="UA371" s="412"/>
      <c r="UB371" s="412"/>
      <c r="UC371" s="412"/>
      <c r="UD371" s="412"/>
      <c r="UE371" s="412"/>
      <c r="UF371" s="412"/>
      <c r="UG371" s="412"/>
      <c r="UH371" s="412"/>
      <c r="UI371" s="412"/>
      <c r="UJ371" s="412"/>
      <c r="UK371" s="412"/>
      <c r="UL371" s="412"/>
      <c r="UM371" s="412"/>
      <c r="UN371" s="412"/>
      <c r="UO371" s="412"/>
      <c r="UP371" s="412"/>
      <c r="UQ371" s="412"/>
      <c r="UR371" s="412"/>
      <c r="US371" s="412"/>
      <c r="UT371" s="412"/>
      <c r="UU371" s="412"/>
      <c r="UV371" s="412"/>
      <c r="UW371" s="412"/>
      <c r="UX371" s="412"/>
      <c r="UY371" s="412"/>
      <c r="UZ371" s="412"/>
      <c r="VA371" s="412"/>
      <c r="VB371" s="412"/>
      <c r="VC371" s="412"/>
      <c r="VD371" s="412"/>
      <c r="VE371" s="412"/>
      <c r="VF371" s="412"/>
      <c r="VG371" s="412"/>
      <c r="VH371" s="412"/>
      <c r="VI371" s="412"/>
      <c r="VJ371" s="412"/>
      <c r="VK371" s="412"/>
      <c r="VL371" s="412"/>
      <c r="VM371" s="412"/>
      <c r="VN371" s="412"/>
      <c r="VO371" s="412"/>
      <c r="VP371" s="412"/>
      <c r="VQ371" s="412"/>
      <c r="VR371" s="412"/>
      <c r="VS371" s="412"/>
      <c r="VT371" s="412"/>
      <c r="VU371" s="412"/>
      <c r="VV371" s="412"/>
      <c r="VW371" s="412"/>
      <c r="VX371" s="412"/>
      <c r="VY371" s="412"/>
      <c r="VZ371" s="412"/>
      <c r="WA371" s="412"/>
      <c r="WB371" s="412"/>
      <c r="WC371" s="412"/>
      <c r="WD371" s="412"/>
      <c r="WE371" s="412"/>
      <c r="WF371" s="412"/>
      <c r="WG371" s="412"/>
      <c r="WH371" s="412"/>
      <c r="WI371" s="412"/>
      <c r="WJ371" s="412"/>
      <c r="WK371" s="412"/>
      <c r="WL371" s="412"/>
      <c r="WM371" s="412"/>
      <c r="WN371" s="412"/>
      <c r="WO371" s="412"/>
      <c r="WP371" s="412"/>
      <c r="WQ371" s="412"/>
      <c r="WR371" s="412"/>
      <c r="WS371" s="412"/>
      <c r="WT371" s="412"/>
      <c r="WU371" s="412"/>
      <c r="WV371" s="412"/>
      <c r="WW371" s="412"/>
      <c r="WX371" s="412"/>
      <c r="WY371" s="412"/>
      <c r="WZ371" s="412"/>
      <c r="XA371" s="412"/>
      <c r="XB371" s="412"/>
      <c r="XC371" s="412"/>
      <c r="XD371" s="412"/>
      <c r="XE371" s="412"/>
      <c r="XF371" s="412"/>
      <c r="XG371" s="412"/>
      <c r="XH371" s="412"/>
      <c r="XI371" s="412"/>
      <c r="XJ371" s="412"/>
      <c r="XK371" s="412"/>
      <c r="XL371" s="412"/>
      <c r="XM371" s="412"/>
      <c r="XN371" s="412"/>
      <c r="XO371" s="412"/>
      <c r="XP371" s="412"/>
      <c r="XQ371" s="412"/>
      <c r="XR371" s="412"/>
      <c r="XS371" s="412"/>
      <c r="XT371" s="412"/>
      <c r="XU371" s="412"/>
      <c r="XV371" s="412"/>
      <c r="XW371" s="412"/>
      <c r="XX371" s="412"/>
      <c r="XY371" s="412"/>
      <c r="XZ371" s="412"/>
      <c r="YA371" s="412"/>
      <c r="YB371" s="412"/>
      <c r="YC371" s="412"/>
      <c r="YD371" s="412"/>
      <c r="YE371" s="412"/>
      <c r="YF371" s="412"/>
      <c r="YG371" s="412"/>
      <c r="YH371" s="412"/>
      <c r="YI371" s="412"/>
      <c r="YJ371" s="412"/>
      <c r="YK371" s="412"/>
      <c r="YL371" s="412"/>
      <c r="YM371" s="412"/>
      <c r="YN371" s="412"/>
      <c r="YO371" s="412"/>
      <c r="YP371" s="412"/>
      <c r="YQ371" s="412"/>
      <c r="YR371" s="412"/>
      <c r="YS371" s="412"/>
      <c r="YT371" s="412"/>
      <c r="YU371" s="412"/>
      <c r="YV371" s="412"/>
      <c r="YW371" s="412"/>
      <c r="YX371" s="412"/>
      <c r="YY371" s="412"/>
      <c r="YZ371" s="412"/>
      <c r="ZA371" s="412"/>
      <c r="ZB371" s="412"/>
      <c r="ZC371" s="412"/>
      <c r="ZD371" s="412"/>
      <c r="ZE371" s="412"/>
      <c r="ZF371" s="412"/>
      <c r="ZG371" s="412"/>
      <c r="ZH371" s="412"/>
      <c r="ZI371" s="412"/>
      <c r="ZJ371" s="412"/>
      <c r="ZK371" s="412"/>
      <c r="ZL371" s="412"/>
      <c r="ZM371" s="412"/>
      <c r="ZN371" s="412"/>
      <c r="ZO371" s="412"/>
      <c r="ZP371" s="412"/>
      <c r="ZQ371" s="412"/>
      <c r="ZR371" s="412"/>
      <c r="ZS371" s="412"/>
      <c r="ZT371" s="412"/>
      <c r="ZU371" s="412"/>
      <c r="ZV371" s="412"/>
      <c r="ZW371" s="412"/>
      <c r="ZX371" s="412"/>
      <c r="ZY371" s="412"/>
      <c r="ZZ371" s="412"/>
      <c r="AAA371" s="412"/>
      <c r="AAB371" s="412"/>
      <c r="AAC371" s="412"/>
      <c r="AAD371" s="412"/>
      <c r="AAE371" s="412"/>
      <c r="AAF371" s="412"/>
      <c r="AAG371" s="412"/>
      <c r="AAH371" s="412"/>
      <c r="AAI371" s="412"/>
      <c r="AAJ371" s="412"/>
      <c r="AAK371" s="412"/>
      <c r="AAL371" s="412"/>
      <c r="AAM371" s="412"/>
      <c r="AAN371" s="412"/>
      <c r="AAO371" s="412"/>
      <c r="AAP371" s="412"/>
      <c r="AAQ371" s="412"/>
      <c r="AAR371" s="412"/>
      <c r="AAS371" s="412"/>
      <c r="AAT371" s="412"/>
      <c r="AAU371" s="412"/>
      <c r="AAV371" s="412"/>
      <c r="AAW371" s="412"/>
      <c r="AAX371" s="412"/>
      <c r="AAY371" s="412"/>
      <c r="AAZ371" s="412"/>
      <c r="ABA371" s="412"/>
      <c r="ABB371" s="412"/>
      <c r="ABC371" s="412"/>
      <c r="ABD371" s="412"/>
      <c r="ABE371" s="412"/>
      <c r="ABF371" s="412"/>
      <c r="ABG371" s="412"/>
      <c r="ABH371" s="412"/>
      <c r="ABI371" s="412"/>
      <c r="ABJ371" s="412"/>
      <c r="ABK371" s="412"/>
      <c r="ABL371" s="412"/>
      <c r="ABM371" s="412"/>
      <c r="ABN371" s="412"/>
      <c r="ABO371" s="412"/>
      <c r="ABP371" s="412"/>
      <c r="ABQ371" s="412"/>
      <c r="ABR371" s="412"/>
      <c r="ABS371" s="412"/>
      <c r="ABT371" s="412"/>
      <c r="ABU371" s="412"/>
      <c r="ABV371" s="412"/>
      <c r="ABW371" s="412"/>
      <c r="ABX371" s="412"/>
      <c r="ABY371" s="412"/>
      <c r="ABZ371" s="412"/>
      <c r="ACA371" s="412"/>
      <c r="ACB371" s="412"/>
      <c r="ACC371" s="412"/>
      <c r="ACD371" s="412"/>
      <c r="ACE371" s="412"/>
      <c r="ACF371" s="412"/>
      <c r="ACG371" s="412"/>
      <c r="ACH371" s="412"/>
      <c r="ACI371" s="412"/>
      <c r="ACJ371" s="412"/>
      <c r="ACK371" s="412"/>
      <c r="ACL371" s="412"/>
      <c r="ACM371" s="412"/>
      <c r="ACN371" s="412"/>
      <c r="ACO371" s="412"/>
      <c r="ACP371" s="412"/>
      <c r="ACQ371" s="412"/>
      <c r="ACR371" s="412"/>
      <c r="ACS371" s="412"/>
      <c r="ACT371" s="412"/>
      <c r="ACU371" s="412"/>
      <c r="ACV371" s="412"/>
      <c r="ACW371" s="412"/>
      <c r="ACX371" s="412"/>
      <c r="ACY371" s="412"/>
      <c r="ACZ371" s="412"/>
      <c r="ADA371" s="412"/>
      <c r="ADB371" s="412"/>
      <c r="ADC371" s="412"/>
      <c r="ADD371" s="412"/>
      <c r="ADE371" s="412"/>
      <c r="ADF371" s="412"/>
      <c r="ADG371" s="412"/>
      <c r="ADH371" s="412"/>
      <c r="ADI371" s="412"/>
      <c r="ADJ371" s="412"/>
      <c r="ADK371" s="412"/>
      <c r="ADL371" s="412"/>
      <c r="ADM371" s="412"/>
      <c r="ADN371" s="412"/>
      <c r="ADO371" s="412"/>
      <c r="ADP371" s="412"/>
      <c r="ADQ371" s="412"/>
      <c r="ADR371" s="412"/>
      <c r="ADS371" s="412"/>
      <c r="ADT371" s="412"/>
      <c r="ADU371" s="412"/>
      <c r="ADV371" s="412"/>
      <c r="ADW371" s="412"/>
      <c r="ADX371" s="412"/>
      <c r="ADY371" s="412"/>
      <c r="ADZ371" s="412"/>
      <c r="AEA371" s="412"/>
      <c r="AEB371" s="412"/>
      <c r="AEC371" s="412"/>
      <c r="AED371" s="412"/>
      <c r="AEE371" s="412"/>
      <c r="AEF371" s="412"/>
      <c r="AEG371" s="412"/>
      <c r="AEH371" s="412"/>
      <c r="AEI371" s="412"/>
      <c r="AEJ371" s="412"/>
      <c r="AEK371" s="412"/>
      <c r="AEL371" s="412"/>
      <c r="AEM371" s="412"/>
      <c r="AEN371" s="412"/>
      <c r="AEO371" s="412"/>
      <c r="AEP371" s="412"/>
      <c r="AEQ371" s="412"/>
      <c r="AER371" s="412"/>
      <c r="AES371" s="412"/>
      <c r="AET371" s="412"/>
      <c r="AEU371" s="412"/>
      <c r="AEV371" s="412"/>
      <c r="AEW371" s="412"/>
      <c r="AEX371" s="412"/>
      <c r="AEY371" s="412"/>
      <c r="AEZ371" s="412"/>
      <c r="AFA371" s="412"/>
      <c r="AFB371" s="412"/>
      <c r="AFC371" s="412"/>
      <c r="AFD371" s="412"/>
      <c r="AFE371" s="412"/>
      <c r="AFF371" s="412"/>
      <c r="AFG371" s="412"/>
      <c r="AFH371" s="412"/>
      <c r="AFI371" s="412"/>
      <c r="AFJ371" s="412"/>
      <c r="AFK371" s="412"/>
      <c r="AFL371" s="412"/>
      <c r="AFM371" s="412"/>
      <c r="AFN371" s="412"/>
      <c r="AFO371" s="412"/>
      <c r="AFP371" s="412"/>
      <c r="AFQ371" s="412"/>
      <c r="AFR371" s="412"/>
      <c r="AFS371" s="412"/>
      <c r="AFT371" s="412"/>
      <c r="AFU371" s="412"/>
      <c r="AFV371" s="412"/>
      <c r="AFW371" s="412"/>
      <c r="AFX371" s="412"/>
      <c r="AFY371" s="412"/>
      <c r="AFZ371" s="412"/>
      <c r="AGA371" s="412"/>
      <c r="AGB371" s="412"/>
      <c r="AGC371" s="412"/>
      <c r="AGD371" s="412"/>
      <c r="AGE371" s="412"/>
      <c r="AGF371" s="412"/>
      <c r="AGG371" s="412"/>
      <c r="AGH371" s="412"/>
      <c r="AGI371" s="412"/>
      <c r="AGJ371" s="412"/>
      <c r="AGK371" s="412"/>
      <c r="AGL371" s="412"/>
      <c r="AGM371" s="412"/>
      <c r="AGN371" s="412"/>
      <c r="AGO371" s="412"/>
      <c r="AGP371" s="412"/>
      <c r="AGQ371" s="412"/>
      <c r="AGR371" s="412"/>
      <c r="AGS371" s="412"/>
      <c r="AGT371" s="412"/>
      <c r="AGU371" s="412"/>
      <c r="AGV371" s="412"/>
      <c r="AGW371" s="412"/>
      <c r="AGX371" s="412"/>
      <c r="AGY371" s="412"/>
      <c r="AGZ371" s="412"/>
      <c r="AHA371" s="412"/>
      <c r="AHB371" s="412"/>
      <c r="AHC371" s="412"/>
      <c r="AHD371" s="412"/>
      <c r="AHE371" s="412"/>
      <c r="AHF371" s="412"/>
      <c r="AHG371" s="412"/>
      <c r="AHH371" s="412"/>
      <c r="AHI371" s="412"/>
      <c r="AHJ371" s="412"/>
      <c r="AHK371" s="412"/>
      <c r="AHL371" s="412"/>
      <c r="AHM371" s="412"/>
      <c r="AHN371" s="412"/>
      <c r="AHO371" s="412"/>
      <c r="AHP371" s="412"/>
      <c r="AHQ371" s="412"/>
      <c r="AHR371" s="412"/>
      <c r="AHS371" s="412"/>
      <c r="AHT371" s="412"/>
      <c r="AHU371" s="412"/>
      <c r="AHV371" s="412"/>
      <c r="AHW371" s="412"/>
      <c r="AHX371" s="412"/>
      <c r="AHY371" s="412"/>
      <c r="AHZ371" s="412"/>
      <c r="AIA371" s="412"/>
      <c r="AIB371" s="412"/>
      <c r="AIC371" s="412"/>
      <c r="AID371" s="412"/>
      <c r="AIE371" s="412"/>
      <c r="AIF371" s="412"/>
      <c r="AIG371" s="412"/>
      <c r="AIH371" s="412"/>
      <c r="AII371" s="412"/>
      <c r="AIJ371" s="412"/>
      <c r="AIK371" s="412"/>
      <c r="AIL371" s="412"/>
      <c r="AIM371" s="412"/>
      <c r="AIN371" s="412"/>
      <c r="AIO371" s="412"/>
      <c r="AIP371" s="412"/>
      <c r="AIQ371" s="412"/>
      <c r="AIR371" s="412"/>
      <c r="AIS371" s="412"/>
      <c r="AIT371" s="412"/>
      <c r="AIU371" s="412"/>
      <c r="AIV371" s="412"/>
      <c r="AIW371" s="412"/>
      <c r="AIX371" s="412"/>
      <c r="AIY371" s="412"/>
      <c r="AIZ371" s="412"/>
      <c r="AJA371" s="412"/>
      <c r="AJB371" s="412"/>
      <c r="AJC371" s="412"/>
      <c r="AJD371" s="412"/>
      <c r="AJE371" s="412"/>
      <c r="AJF371" s="412"/>
      <c r="AJG371" s="412"/>
      <c r="AJH371" s="412"/>
      <c r="AJI371" s="412"/>
      <c r="AJJ371" s="412"/>
      <c r="AJK371" s="412"/>
      <c r="AJL371" s="412"/>
      <c r="AJM371" s="412"/>
      <c r="AJN371" s="412"/>
      <c r="AJO371" s="412"/>
      <c r="AJP371" s="412"/>
      <c r="AJQ371" s="412"/>
      <c r="AJR371" s="412"/>
      <c r="AJS371" s="412"/>
      <c r="AJT371" s="412"/>
      <c r="AJU371" s="412"/>
      <c r="AJV371" s="412"/>
      <c r="AJW371" s="412"/>
      <c r="AJX371" s="412"/>
      <c r="AJY371" s="412"/>
      <c r="AJZ371" s="412"/>
      <c r="AKA371" s="412"/>
      <c r="AKB371" s="412"/>
      <c r="AKC371" s="412"/>
      <c r="AKD371" s="412"/>
      <c r="AKE371" s="412"/>
      <c r="AKF371" s="412"/>
      <c r="AKG371" s="412"/>
      <c r="AKH371" s="412"/>
      <c r="AKI371" s="412"/>
      <c r="AKJ371" s="412"/>
      <c r="AKK371" s="412"/>
      <c r="AKL371" s="412"/>
      <c r="AKM371" s="412"/>
      <c r="AKN371" s="412"/>
      <c r="AKO371" s="412"/>
      <c r="AKP371" s="412"/>
      <c r="AKQ371" s="412"/>
      <c r="AKR371" s="412"/>
      <c r="AKS371" s="412"/>
      <c r="AKT371" s="412"/>
      <c r="AKU371" s="412"/>
      <c r="AKV371" s="412"/>
      <c r="AKW371" s="412"/>
      <c r="AKX371" s="412"/>
      <c r="AKY371" s="412"/>
      <c r="AKZ371" s="412"/>
      <c r="ALA371" s="412"/>
      <c r="ALB371" s="412"/>
      <c r="ALC371" s="412"/>
      <c r="ALD371" s="412"/>
      <c r="ALE371" s="412"/>
      <c r="ALF371" s="412"/>
      <c r="ALG371" s="412"/>
      <c r="ALH371" s="412"/>
      <c r="ALI371" s="412"/>
      <c r="ALJ371" s="412"/>
      <c r="ALK371" s="412"/>
      <c r="ALL371" s="412"/>
      <c r="ALM371" s="412"/>
      <c r="ALN371" s="412"/>
      <c r="ALO371" s="412"/>
      <c r="ALP371" s="412"/>
      <c r="ALQ371" s="412"/>
      <c r="ALR371" s="412"/>
      <c r="ALS371" s="412"/>
      <c r="ALT371" s="412"/>
      <c r="ALU371" s="412"/>
      <c r="ALV371" s="412"/>
      <c r="ALW371" s="412"/>
      <c r="ALX371" s="412"/>
      <c r="ALY371" s="412"/>
      <c r="ALZ371" s="412"/>
      <c r="AMA371" s="412"/>
      <c r="AMB371" s="412"/>
      <c r="AMC371" s="412"/>
      <c r="AMD371" s="412"/>
      <c r="AME371" s="412"/>
      <c r="AMF371" s="412"/>
      <c r="AMG371" s="412"/>
      <c r="AMH371" s="412"/>
    </row>
    <row r="372" spans="1:1022" x14ac:dyDescent="0.25">
      <c r="A372" s="224" t="s">
        <v>1298</v>
      </c>
      <c r="B372" s="163">
        <v>371</v>
      </c>
      <c r="C372" s="224" t="s">
        <v>25021</v>
      </c>
      <c r="D372" s="180" t="s">
        <v>1299</v>
      </c>
      <c r="E372" s="429"/>
      <c r="F372" s="201"/>
      <c r="G372" s="180"/>
      <c r="H372" s="175">
        <v>4</v>
      </c>
      <c r="I372" s="319">
        <v>0.05</v>
      </c>
      <c r="J372" s="332">
        <v>2</v>
      </c>
      <c r="K372" s="332">
        <v>2</v>
      </c>
      <c r="L372" s="332">
        <v>1</v>
      </c>
      <c r="M372" s="332">
        <v>1</v>
      </c>
      <c r="N372" s="140"/>
      <c r="O372" s="336">
        <v>3</v>
      </c>
      <c r="P372" s="332">
        <v>2</v>
      </c>
      <c r="Q372" s="332">
        <v>2</v>
      </c>
      <c r="R372" s="140"/>
      <c r="S372" s="140"/>
      <c r="T372" s="140"/>
      <c r="U372" s="337"/>
      <c r="V372" s="219">
        <f t="shared" si="207"/>
        <v>100</v>
      </c>
      <c r="W372" s="219">
        <f t="shared" si="185"/>
        <v>100</v>
      </c>
      <c r="X372" s="219">
        <f t="shared" si="212"/>
        <v>20</v>
      </c>
      <c r="Y372" s="219">
        <f t="shared" si="215"/>
        <v>100</v>
      </c>
      <c r="Z372" s="219">
        <f t="shared" si="214"/>
        <v>10</v>
      </c>
      <c r="AA372" s="220">
        <f t="shared" si="182"/>
        <v>1</v>
      </c>
      <c r="AB372" s="220">
        <f t="shared" ref="AB372:AB435" si="216">IF(OR(EXACT(R372,"1A"),EXACT(R372,"1B")),0.1,IF(R372=2,1,100))</f>
        <v>100</v>
      </c>
      <c r="AC372" s="220">
        <f t="shared" si="205"/>
        <v>100</v>
      </c>
      <c r="AD372" s="416">
        <f t="shared" si="213"/>
        <v>1</v>
      </c>
      <c r="AE372" s="475">
        <v>0.1</v>
      </c>
      <c r="AF372" s="221">
        <v>5</v>
      </c>
      <c r="AG372" s="221">
        <v>5</v>
      </c>
      <c r="AH372" s="212">
        <f t="shared" si="210"/>
        <v>100</v>
      </c>
      <c r="AI372" s="212">
        <f t="shared" si="211"/>
        <v>100</v>
      </c>
      <c r="AJ372" s="231" t="s">
        <v>25022</v>
      </c>
      <c r="AK372" s="412"/>
      <c r="AL372" s="412"/>
      <c r="AM372" s="214"/>
      <c r="AN372" s="118"/>
      <c r="AO372" s="118"/>
      <c r="AP372" s="185" t="s">
        <v>1272</v>
      </c>
      <c r="AQ372" s="233" t="s">
        <v>1264</v>
      </c>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8"/>
      <c r="CI372" s="118"/>
      <c r="CJ372" s="118"/>
      <c r="CK372" s="118"/>
      <c r="CL372" s="118"/>
      <c r="CM372" s="118"/>
      <c r="CN372" s="118"/>
      <c r="CO372" s="118"/>
      <c r="CP372" s="118"/>
      <c r="CQ372" s="118"/>
      <c r="CR372" s="118"/>
      <c r="CS372" s="118"/>
      <c r="CT372" s="118"/>
      <c r="CU372" s="118"/>
      <c r="CV372" s="118"/>
      <c r="CW372" s="118"/>
      <c r="CX372" s="118"/>
      <c r="CY372" s="118"/>
      <c r="CZ372" s="118"/>
      <c r="DA372" s="118"/>
      <c r="DB372" s="118"/>
      <c r="DC372" s="118"/>
      <c r="DD372" s="118"/>
      <c r="DE372" s="118"/>
      <c r="DF372" s="118"/>
      <c r="DG372" s="118"/>
      <c r="DH372" s="118"/>
      <c r="DI372" s="118"/>
      <c r="DJ372" s="118"/>
      <c r="DK372" s="118"/>
      <c r="DL372" s="118"/>
      <c r="DM372" s="118"/>
      <c r="DN372" s="118"/>
      <c r="DO372" s="118"/>
      <c r="DP372" s="118"/>
      <c r="DQ372" s="118"/>
      <c r="DR372" s="118"/>
      <c r="DS372" s="118"/>
      <c r="DT372" s="118"/>
      <c r="DU372" s="118"/>
      <c r="DV372" s="118"/>
      <c r="DW372" s="118"/>
      <c r="DX372" s="118"/>
      <c r="DY372" s="118"/>
      <c r="DZ372" s="118"/>
      <c r="EA372" s="118"/>
      <c r="EB372" s="118"/>
      <c r="EC372" s="118"/>
      <c r="ED372" s="118"/>
      <c r="EE372" s="118"/>
      <c r="EF372" s="118"/>
      <c r="EG372" s="118"/>
      <c r="EH372" s="118"/>
      <c r="EI372" s="118"/>
      <c r="EJ372" s="118"/>
      <c r="EK372" s="118"/>
      <c r="EL372" s="118"/>
      <c r="EM372" s="118"/>
      <c r="EN372" s="118"/>
      <c r="EO372" s="118"/>
      <c r="EP372" s="118"/>
      <c r="EQ372" s="118"/>
      <c r="ER372" s="118"/>
      <c r="ES372" s="118"/>
      <c r="ET372" s="118"/>
      <c r="EU372" s="118"/>
      <c r="EV372" s="118"/>
      <c r="EW372" s="118"/>
      <c r="EX372" s="118"/>
      <c r="EY372" s="118"/>
      <c r="EZ372" s="118"/>
      <c r="FA372" s="118"/>
      <c r="FB372" s="118"/>
      <c r="FC372" s="118"/>
      <c r="FD372" s="118"/>
      <c r="FE372" s="118"/>
      <c r="FF372" s="118"/>
      <c r="FG372" s="118"/>
      <c r="FH372" s="118"/>
      <c r="FI372" s="118"/>
      <c r="FJ372" s="118"/>
      <c r="FK372" s="118"/>
      <c r="FL372" s="118"/>
      <c r="FM372" s="118"/>
      <c r="FN372" s="118"/>
      <c r="FO372" s="118"/>
      <c r="FP372" s="118"/>
      <c r="FQ372" s="118"/>
      <c r="FR372" s="118"/>
      <c r="FS372" s="118"/>
      <c r="FT372" s="118"/>
      <c r="FU372" s="118"/>
      <c r="FV372" s="118"/>
      <c r="FW372" s="118"/>
      <c r="FX372" s="118"/>
      <c r="FY372" s="118"/>
      <c r="FZ372" s="118"/>
      <c r="GA372" s="118"/>
      <c r="GB372" s="118"/>
      <c r="GC372" s="118"/>
      <c r="GD372" s="118"/>
      <c r="GE372" s="118"/>
      <c r="GF372" s="118"/>
      <c r="GG372" s="118"/>
      <c r="GH372" s="118"/>
      <c r="GI372" s="118"/>
      <c r="GJ372" s="118"/>
      <c r="GK372" s="118"/>
      <c r="GL372" s="118"/>
      <c r="GM372" s="118"/>
      <c r="GN372" s="118"/>
      <c r="GO372" s="118"/>
      <c r="GP372" s="118"/>
      <c r="GQ372" s="118"/>
      <c r="GR372" s="118"/>
      <c r="GS372" s="118"/>
      <c r="GT372" s="118"/>
      <c r="GU372" s="118"/>
      <c r="GV372" s="118"/>
      <c r="GW372" s="118"/>
      <c r="GX372" s="118"/>
      <c r="GY372" s="118"/>
      <c r="GZ372" s="118"/>
      <c r="HA372" s="118"/>
      <c r="HB372" s="118"/>
      <c r="HC372" s="118"/>
      <c r="HD372" s="118"/>
      <c r="HE372" s="118"/>
      <c r="HF372" s="118"/>
      <c r="HG372" s="118"/>
      <c r="HH372" s="118"/>
      <c r="HI372" s="118"/>
      <c r="HJ372" s="118"/>
      <c r="HK372" s="118"/>
      <c r="HL372" s="118"/>
      <c r="HM372" s="118"/>
      <c r="HN372" s="118"/>
      <c r="HO372" s="118"/>
      <c r="HP372" s="118"/>
      <c r="HQ372" s="118"/>
      <c r="HR372" s="118"/>
      <c r="HS372" s="118"/>
      <c r="HT372" s="118"/>
      <c r="HU372" s="118"/>
      <c r="HV372" s="118"/>
      <c r="HW372" s="118"/>
      <c r="HX372" s="118"/>
      <c r="HY372" s="118"/>
      <c r="HZ372" s="118"/>
      <c r="IA372" s="118"/>
      <c r="IB372" s="118"/>
      <c r="IC372" s="118"/>
      <c r="ID372" s="118"/>
      <c r="IE372" s="118"/>
      <c r="IF372" s="118"/>
      <c r="IG372" s="118"/>
      <c r="IH372" s="118"/>
      <c r="II372" s="118"/>
      <c r="IJ372" s="118"/>
      <c r="IK372" s="118"/>
      <c r="IL372" s="118"/>
      <c r="IM372" s="118"/>
      <c r="IN372" s="118"/>
      <c r="IO372" s="118"/>
      <c r="IP372" s="118"/>
      <c r="IQ372" s="118"/>
      <c r="IR372" s="118"/>
      <c r="IS372" s="118"/>
      <c r="IT372" s="118"/>
      <c r="IU372" s="118"/>
      <c r="IV372" s="118"/>
      <c r="IW372" s="118"/>
      <c r="IX372" s="118"/>
      <c r="IY372" s="118"/>
      <c r="IZ372" s="118"/>
      <c r="JA372" s="118"/>
      <c r="JB372" s="118"/>
      <c r="JC372" s="118"/>
      <c r="JD372" s="118"/>
      <c r="JE372" s="118"/>
      <c r="JF372" s="118"/>
      <c r="JG372" s="118"/>
      <c r="JH372" s="118"/>
      <c r="JI372" s="118"/>
      <c r="JJ372" s="118"/>
      <c r="JK372" s="118"/>
      <c r="JL372" s="118"/>
      <c r="JM372" s="118"/>
      <c r="JN372" s="118"/>
      <c r="JO372" s="118"/>
      <c r="JP372" s="118"/>
      <c r="JQ372" s="118"/>
      <c r="JR372" s="118"/>
      <c r="JS372" s="118"/>
      <c r="JT372" s="118"/>
      <c r="JU372" s="118"/>
      <c r="JV372" s="118"/>
      <c r="JW372" s="118"/>
      <c r="JX372" s="118"/>
      <c r="JY372" s="118"/>
      <c r="JZ372" s="118"/>
      <c r="KA372" s="118"/>
      <c r="KB372" s="118"/>
      <c r="KC372" s="118"/>
      <c r="KD372" s="118"/>
      <c r="KE372" s="118"/>
      <c r="KF372" s="118"/>
      <c r="KG372" s="118"/>
      <c r="KH372" s="118"/>
      <c r="KI372" s="118"/>
      <c r="KJ372" s="118"/>
      <c r="KK372" s="118"/>
      <c r="KL372" s="118"/>
      <c r="KM372" s="118"/>
      <c r="KN372" s="118"/>
      <c r="KO372" s="118"/>
      <c r="KP372" s="118"/>
      <c r="KQ372" s="118"/>
      <c r="KR372" s="118"/>
      <c r="KS372" s="118"/>
      <c r="KT372" s="118"/>
      <c r="KU372" s="118"/>
      <c r="KV372" s="118"/>
      <c r="KW372" s="118"/>
      <c r="KX372" s="118"/>
      <c r="KY372" s="118"/>
      <c r="KZ372" s="118"/>
      <c r="LA372" s="118"/>
      <c r="LB372" s="118"/>
      <c r="LC372" s="118"/>
      <c r="LD372" s="118"/>
      <c r="LE372" s="118"/>
      <c r="LF372" s="118"/>
      <c r="LG372" s="118"/>
      <c r="LH372" s="118"/>
      <c r="LI372" s="118"/>
      <c r="LJ372" s="118"/>
      <c r="LK372" s="118"/>
      <c r="LL372" s="118"/>
      <c r="LM372" s="118"/>
      <c r="LN372" s="118"/>
      <c r="LO372" s="118"/>
      <c r="LP372" s="118"/>
      <c r="LQ372" s="118"/>
      <c r="LR372" s="118"/>
      <c r="LS372" s="118"/>
      <c r="LT372" s="118"/>
      <c r="LU372" s="118"/>
      <c r="LV372" s="118"/>
      <c r="LW372" s="118"/>
      <c r="LX372" s="118"/>
      <c r="LY372" s="118"/>
      <c r="LZ372" s="118"/>
      <c r="MA372" s="118"/>
      <c r="MB372" s="118"/>
      <c r="MC372" s="118"/>
      <c r="MD372" s="118"/>
      <c r="ME372" s="118"/>
      <c r="MF372" s="118"/>
      <c r="MG372" s="118"/>
      <c r="MH372" s="118"/>
      <c r="MI372" s="118"/>
      <c r="MJ372" s="118"/>
      <c r="MK372" s="118"/>
      <c r="ML372" s="118"/>
      <c r="MM372" s="118"/>
      <c r="MN372" s="118"/>
      <c r="MO372" s="118"/>
      <c r="MP372" s="118"/>
      <c r="MQ372" s="118"/>
      <c r="MR372" s="118"/>
      <c r="MS372" s="118"/>
      <c r="MT372" s="118"/>
      <c r="MU372" s="118"/>
      <c r="MV372" s="118"/>
      <c r="MW372" s="118"/>
      <c r="MX372" s="118"/>
      <c r="MY372" s="118"/>
      <c r="MZ372" s="118"/>
      <c r="NA372" s="118"/>
      <c r="NB372" s="118"/>
      <c r="NC372" s="118"/>
      <c r="ND372" s="118"/>
      <c r="NE372" s="118"/>
      <c r="NF372" s="118"/>
      <c r="NG372" s="118"/>
      <c r="NH372" s="118"/>
      <c r="NI372" s="118"/>
      <c r="NJ372" s="118"/>
      <c r="NK372" s="118"/>
      <c r="NL372" s="118"/>
      <c r="NM372" s="118"/>
      <c r="NN372" s="118"/>
      <c r="NO372" s="118"/>
      <c r="NP372" s="118"/>
      <c r="NQ372" s="118"/>
      <c r="NR372" s="118"/>
      <c r="NS372" s="118"/>
      <c r="NT372" s="118"/>
      <c r="NU372" s="118"/>
      <c r="NV372" s="118"/>
      <c r="NW372" s="118"/>
      <c r="NX372" s="118"/>
      <c r="NY372" s="118"/>
      <c r="NZ372" s="118"/>
      <c r="OA372" s="118"/>
      <c r="OB372" s="118"/>
      <c r="OC372" s="118"/>
      <c r="OD372" s="118"/>
      <c r="OE372" s="118"/>
      <c r="OF372" s="118"/>
      <c r="OG372" s="118"/>
      <c r="OH372" s="118"/>
      <c r="OI372" s="118"/>
      <c r="OJ372" s="118"/>
      <c r="OK372" s="118"/>
      <c r="OL372" s="118"/>
      <c r="OM372" s="118"/>
      <c r="ON372" s="118"/>
      <c r="OO372" s="118"/>
      <c r="OP372" s="118"/>
      <c r="OQ372" s="118"/>
      <c r="OR372" s="118"/>
      <c r="OS372" s="118"/>
      <c r="OT372" s="118"/>
      <c r="OU372" s="118"/>
      <c r="OV372" s="118"/>
      <c r="OW372" s="118"/>
      <c r="OX372" s="118"/>
      <c r="OY372" s="118"/>
      <c r="OZ372" s="118"/>
      <c r="PA372" s="118"/>
      <c r="PB372" s="118"/>
      <c r="PC372" s="118"/>
      <c r="PD372" s="118"/>
      <c r="PE372" s="118"/>
      <c r="PF372" s="118"/>
      <c r="PG372" s="118"/>
      <c r="PH372" s="118"/>
      <c r="PI372" s="118"/>
      <c r="PJ372" s="118"/>
      <c r="PK372" s="118"/>
      <c r="PL372" s="118"/>
      <c r="PM372" s="118"/>
      <c r="PN372" s="118"/>
      <c r="PO372" s="118"/>
      <c r="PP372" s="118"/>
      <c r="PQ372" s="118"/>
      <c r="PR372" s="118"/>
      <c r="PS372" s="118"/>
      <c r="PT372" s="118"/>
      <c r="PU372" s="118"/>
      <c r="PV372" s="118"/>
      <c r="PW372" s="118"/>
      <c r="PX372" s="118"/>
      <c r="PY372" s="118"/>
      <c r="PZ372" s="118"/>
      <c r="QA372" s="118"/>
      <c r="QB372" s="118"/>
      <c r="QC372" s="118"/>
      <c r="QD372" s="118"/>
      <c r="QE372" s="118"/>
      <c r="QF372" s="118"/>
      <c r="QG372" s="118"/>
      <c r="QH372" s="118"/>
      <c r="QI372" s="118"/>
      <c r="QJ372" s="118"/>
      <c r="QK372" s="118"/>
      <c r="QL372" s="118"/>
      <c r="QM372" s="118"/>
      <c r="QN372" s="118"/>
      <c r="QO372" s="118"/>
      <c r="QP372" s="118"/>
      <c r="QQ372" s="118"/>
      <c r="QR372" s="118"/>
      <c r="QS372" s="118"/>
      <c r="QT372" s="118"/>
      <c r="QU372" s="118"/>
      <c r="QV372" s="118"/>
      <c r="QW372" s="118"/>
      <c r="QX372" s="118"/>
      <c r="QY372" s="118"/>
      <c r="QZ372" s="118"/>
      <c r="RA372" s="118"/>
      <c r="RB372" s="118"/>
      <c r="RC372" s="118"/>
      <c r="RD372" s="118"/>
      <c r="RE372" s="118"/>
      <c r="RF372" s="118"/>
      <c r="RG372" s="118"/>
      <c r="RH372" s="118"/>
      <c r="RI372" s="118"/>
      <c r="RJ372" s="118"/>
      <c r="RK372" s="118"/>
      <c r="RL372" s="118"/>
      <c r="RM372" s="118"/>
      <c r="RN372" s="118"/>
      <c r="RO372" s="118"/>
      <c r="RP372" s="118"/>
      <c r="RQ372" s="118"/>
      <c r="RR372" s="118"/>
      <c r="RS372" s="118"/>
      <c r="RT372" s="118"/>
      <c r="RU372" s="118"/>
      <c r="RV372" s="118"/>
      <c r="RW372" s="118"/>
      <c r="RX372" s="118"/>
      <c r="RY372" s="118"/>
      <c r="RZ372" s="118"/>
      <c r="SA372" s="118"/>
      <c r="SB372" s="118"/>
      <c r="SC372" s="118"/>
      <c r="SD372" s="118"/>
      <c r="SE372" s="118"/>
      <c r="SF372" s="118"/>
      <c r="SG372" s="118"/>
      <c r="SH372" s="118"/>
      <c r="SI372" s="118"/>
      <c r="SJ372" s="118"/>
      <c r="SK372" s="118"/>
      <c r="SL372" s="118"/>
      <c r="SM372" s="118"/>
      <c r="SN372" s="118"/>
      <c r="SO372" s="118"/>
      <c r="SP372" s="118"/>
      <c r="SQ372" s="118"/>
      <c r="SR372" s="118"/>
      <c r="SS372" s="118"/>
      <c r="ST372" s="118"/>
      <c r="SU372" s="118"/>
      <c r="SV372" s="118"/>
      <c r="SW372" s="118"/>
      <c r="SX372" s="118"/>
      <c r="SY372" s="118"/>
      <c r="SZ372" s="118"/>
      <c r="TA372" s="118"/>
      <c r="TB372" s="118"/>
      <c r="TC372" s="118"/>
      <c r="TD372" s="118"/>
      <c r="TE372" s="118"/>
      <c r="TF372" s="118"/>
      <c r="TG372" s="118"/>
      <c r="TH372" s="118"/>
      <c r="TI372" s="118"/>
      <c r="TJ372" s="118"/>
      <c r="TK372" s="118"/>
      <c r="TL372" s="118"/>
      <c r="TM372" s="118"/>
      <c r="TN372" s="118"/>
      <c r="TO372" s="118"/>
      <c r="TP372" s="118"/>
      <c r="TQ372" s="118"/>
      <c r="TR372" s="118"/>
      <c r="TS372" s="118"/>
      <c r="TT372" s="118"/>
      <c r="TU372" s="118"/>
      <c r="TV372" s="118"/>
      <c r="TW372" s="118"/>
      <c r="TX372" s="118"/>
      <c r="TY372" s="118"/>
      <c r="TZ372" s="118"/>
      <c r="UA372" s="118"/>
      <c r="UB372" s="118"/>
      <c r="UC372" s="118"/>
      <c r="UD372" s="118"/>
      <c r="UE372" s="118"/>
      <c r="UF372" s="118"/>
      <c r="UG372" s="118"/>
      <c r="UH372" s="118"/>
      <c r="UI372" s="118"/>
      <c r="UJ372" s="118"/>
      <c r="UK372" s="118"/>
      <c r="UL372" s="118"/>
      <c r="UM372" s="118"/>
      <c r="UN372" s="118"/>
      <c r="UO372" s="118"/>
      <c r="UP372" s="118"/>
      <c r="UQ372" s="118"/>
      <c r="UR372" s="118"/>
      <c r="US372" s="118"/>
      <c r="UT372" s="118"/>
      <c r="UU372" s="118"/>
      <c r="UV372" s="118"/>
      <c r="UW372" s="118"/>
      <c r="UX372" s="118"/>
      <c r="UY372" s="118"/>
      <c r="UZ372" s="118"/>
      <c r="VA372" s="118"/>
      <c r="VB372" s="118"/>
      <c r="VC372" s="118"/>
      <c r="VD372" s="118"/>
      <c r="VE372" s="118"/>
      <c r="VF372" s="118"/>
      <c r="VG372" s="118"/>
      <c r="VH372" s="118"/>
      <c r="VI372" s="118"/>
      <c r="VJ372" s="118"/>
      <c r="VK372" s="118"/>
      <c r="VL372" s="118"/>
      <c r="VM372" s="118"/>
      <c r="VN372" s="118"/>
      <c r="VO372" s="118"/>
      <c r="VP372" s="118"/>
      <c r="VQ372" s="118"/>
      <c r="VR372" s="118"/>
      <c r="VS372" s="118"/>
      <c r="VT372" s="118"/>
      <c r="VU372" s="118"/>
      <c r="VV372" s="118"/>
      <c r="VW372" s="118"/>
      <c r="VX372" s="118"/>
      <c r="VY372" s="118"/>
      <c r="VZ372" s="118"/>
      <c r="WA372" s="118"/>
      <c r="WB372" s="118"/>
      <c r="WC372" s="118"/>
      <c r="WD372" s="118"/>
      <c r="WE372" s="118"/>
      <c r="WF372" s="118"/>
      <c r="WG372" s="118"/>
      <c r="WH372" s="118"/>
      <c r="WI372" s="118"/>
      <c r="WJ372" s="118"/>
      <c r="WK372" s="118"/>
      <c r="WL372" s="118"/>
      <c r="WM372" s="118"/>
      <c r="WN372" s="118"/>
      <c r="WO372" s="118"/>
      <c r="WP372" s="118"/>
      <c r="WQ372" s="118"/>
      <c r="WR372" s="118"/>
      <c r="WS372" s="118"/>
      <c r="WT372" s="118"/>
      <c r="WU372" s="118"/>
      <c r="WV372" s="118"/>
      <c r="WW372" s="118"/>
      <c r="WX372" s="118"/>
      <c r="WY372" s="118"/>
      <c r="WZ372" s="118"/>
      <c r="XA372" s="118"/>
      <c r="XB372" s="118"/>
      <c r="XC372" s="118"/>
      <c r="XD372" s="118"/>
      <c r="XE372" s="118"/>
      <c r="XF372" s="118"/>
      <c r="XG372" s="118"/>
      <c r="XH372" s="118"/>
      <c r="XI372" s="118"/>
      <c r="XJ372" s="118"/>
      <c r="XK372" s="118"/>
      <c r="XL372" s="118"/>
      <c r="XM372" s="118"/>
      <c r="XN372" s="118"/>
      <c r="XO372" s="118"/>
      <c r="XP372" s="118"/>
      <c r="XQ372" s="118"/>
      <c r="XR372" s="118"/>
      <c r="XS372" s="118"/>
      <c r="XT372" s="118"/>
      <c r="XU372" s="118"/>
      <c r="XV372" s="118"/>
      <c r="XW372" s="118"/>
      <c r="XX372" s="118"/>
      <c r="XY372" s="118"/>
      <c r="XZ372" s="118"/>
      <c r="YA372" s="118"/>
      <c r="YB372" s="118"/>
      <c r="YC372" s="118"/>
      <c r="YD372" s="118"/>
      <c r="YE372" s="118"/>
      <c r="YF372" s="118"/>
      <c r="YG372" s="118"/>
      <c r="YH372" s="118"/>
      <c r="YI372" s="118"/>
      <c r="YJ372" s="118"/>
      <c r="YK372" s="118"/>
      <c r="YL372" s="118"/>
      <c r="YM372" s="118"/>
      <c r="YN372" s="118"/>
      <c r="YO372" s="118"/>
      <c r="YP372" s="118"/>
      <c r="YQ372" s="118"/>
      <c r="YR372" s="118"/>
      <c r="YS372" s="118"/>
      <c r="YT372" s="118"/>
      <c r="YU372" s="118"/>
      <c r="YV372" s="118"/>
      <c r="YW372" s="118"/>
      <c r="YX372" s="118"/>
      <c r="YY372" s="118"/>
      <c r="YZ372" s="118"/>
      <c r="ZA372" s="118"/>
      <c r="ZB372" s="118"/>
      <c r="ZC372" s="118"/>
      <c r="ZD372" s="118"/>
      <c r="ZE372" s="118"/>
      <c r="ZF372" s="118"/>
      <c r="ZG372" s="118"/>
      <c r="ZH372" s="118"/>
      <c r="ZI372" s="118"/>
      <c r="ZJ372" s="118"/>
      <c r="ZK372" s="118"/>
      <c r="ZL372" s="118"/>
      <c r="ZM372" s="118"/>
      <c r="ZN372" s="118"/>
      <c r="ZO372" s="118"/>
      <c r="ZP372" s="118"/>
      <c r="ZQ372" s="118"/>
      <c r="ZR372" s="118"/>
      <c r="ZS372" s="118"/>
      <c r="ZT372" s="118"/>
      <c r="ZU372" s="118"/>
      <c r="ZV372" s="118"/>
      <c r="ZW372" s="118"/>
      <c r="ZX372" s="118"/>
      <c r="ZY372" s="118"/>
      <c r="ZZ372" s="118"/>
      <c r="AAA372" s="118"/>
      <c r="AAB372" s="118"/>
      <c r="AAC372" s="118"/>
      <c r="AAD372" s="118"/>
      <c r="AAE372" s="118"/>
      <c r="AAF372" s="118"/>
      <c r="AAG372" s="118"/>
      <c r="AAH372" s="118"/>
      <c r="AAI372" s="118"/>
      <c r="AAJ372" s="118"/>
      <c r="AAK372" s="118"/>
      <c r="AAL372" s="118"/>
      <c r="AAM372" s="118"/>
      <c r="AAN372" s="118"/>
      <c r="AAO372" s="118"/>
      <c r="AAP372" s="118"/>
      <c r="AAQ372" s="118"/>
      <c r="AAR372" s="118"/>
      <c r="AAS372" s="118"/>
      <c r="AAT372" s="118"/>
      <c r="AAU372" s="118"/>
      <c r="AAV372" s="118"/>
      <c r="AAW372" s="118"/>
      <c r="AAX372" s="118"/>
      <c r="AAY372" s="118"/>
      <c r="AAZ372" s="118"/>
      <c r="ABA372" s="118"/>
      <c r="ABB372" s="118"/>
      <c r="ABC372" s="118"/>
      <c r="ABD372" s="118"/>
      <c r="ABE372" s="118"/>
      <c r="ABF372" s="118"/>
      <c r="ABG372" s="118"/>
      <c r="ABH372" s="118"/>
      <c r="ABI372" s="118"/>
      <c r="ABJ372" s="118"/>
      <c r="ABK372" s="118"/>
      <c r="ABL372" s="118"/>
      <c r="ABM372" s="118"/>
      <c r="ABN372" s="118"/>
      <c r="ABO372" s="118"/>
      <c r="ABP372" s="118"/>
      <c r="ABQ372" s="118"/>
      <c r="ABR372" s="118"/>
      <c r="ABS372" s="118"/>
      <c r="ABT372" s="118"/>
      <c r="ABU372" s="118"/>
      <c r="ABV372" s="118"/>
      <c r="ABW372" s="118"/>
      <c r="ABX372" s="118"/>
      <c r="ABY372" s="118"/>
      <c r="ABZ372" s="118"/>
      <c r="ACA372" s="118"/>
      <c r="ACB372" s="118"/>
      <c r="ACC372" s="118"/>
      <c r="ACD372" s="118"/>
      <c r="ACE372" s="118"/>
      <c r="ACF372" s="118"/>
      <c r="ACG372" s="118"/>
      <c r="ACH372" s="118"/>
      <c r="ACI372" s="118"/>
      <c r="ACJ372" s="118"/>
      <c r="ACK372" s="118"/>
      <c r="ACL372" s="118"/>
      <c r="ACM372" s="118"/>
      <c r="ACN372" s="118"/>
      <c r="ACO372" s="118"/>
      <c r="ACP372" s="118"/>
      <c r="ACQ372" s="118"/>
      <c r="ACR372" s="118"/>
      <c r="ACS372" s="118"/>
      <c r="ACT372" s="118"/>
      <c r="ACU372" s="118"/>
      <c r="ACV372" s="118"/>
      <c r="ACW372" s="118"/>
      <c r="ACX372" s="118"/>
      <c r="ACY372" s="118"/>
      <c r="ACZ372" s="118"/>
      <c r="ADA372" s="118"/>
      <c r="ADB372" s="118"/>
      <c r="ADC372" s="118"/>
      <c r="ADD372" s="118"/>
      <c r="ADE372" s="118"/>
      <c r="ADF372" s="118"/>
      <c r="ADG372" s="118"/>
      <c r="ADH372" s="118"/>
      <c r="ADI372" s="118"/>
      <c r="ADJ372" s="118"/>
      <c r="ADK372" s="118"/>
      <c r="ADL372" s="118"/>
      <c r="ADM372" s="118"/>
      <c r="ADN372" s="118"/>
      <c r="ADO372" s="118"/>
      <c r="ADP372" s="118"/>
      <c r="ADQ372" s="118"/>
      <c r="ADR372" s="118"/>
      <c r="ADS372" s="118"/>
      <c r="ADT372" s="118"/>
      <c r="ADU372" s="118"/>
      <c r="ADV372" s="118"/>
      <c r="ADW372" s="118"/>
      <c r="ADX372" s="118"/>
      <c r="ADY372" s="118"/>
      <c r="ADZ372" s="118"/>
      <c r="AEA372" s="118"/>
      <c r="AEB372" s="118"/>
      <c r="AEC372" s="118"/>
      <c r="AED372" s="118"/>
      <c r="AEE372" s="118"/>
      <c r="AEF372" s="118"/>
      <c r="AEG372" s="118"/>
      <c r="AEH372" s="118"/>
      <c r="AEI372" s="118"/>
      <c r="AEJ372" s="118"/>
      <c r="AEK372" s="118"/>
      <c r="AEL372" s="118"/>
      <c r="AEM372" s="118"/>
      <c r="AEN372" s="118"/>
      <c r="AEO372" s="118"/>
      <c r="AEP372" s="118"/>
      <c r="AEQ372" s="118"/>
      <c r="AER372" s="118"/>
      <c r="AES372" s="118"/>
      <c r="AET372" s="118"/>
      <c r="AEU372" s="118"/>
      <c r="AEV372" s="118"/>
      <c r="AEW372" s="118"/>
      <c r="AEX372" s="118"/>
      <c r="AEY372" s="118"/>
      <c r="AEZ372" s="118"/>
      <c r="AFA372" s="118"/>
      <c r="AFB372" s="118"/>
      <c r="AFC372" s="118"/>
      <c r="AFD372" s="118"/>
      <c r="AFE372" s="118"/>
      <c r="AFF372" s="118"/>
      <c r="AFG372" s="118"/>
      <c r="AFH372" s="118"/>
      <c r="AFI372" s="118"/>
      <c r="AFJ372" s="118"/>
      <c r="AFK372" s="118"/>
      <c r="AFL372" s="118"/>
      <c r="AFM372" s="118"/>
      <c r="AFN372" s="118"/>
      <c r="AFO372" s="118"/>
      <c r="AFP372" s="118"/>
      <c r="AFQ372" s="118"/>
      <c r="AFR372" s="118"/>
      <c r="AFS372" s="118"/>
      <c r="AFT372" s="118"/>
      <c r="AFU372" s="118"/>
      <c r="AFV372" s="118"/>
      <c r="AFW372" s="118"/>
      <c r="AFX372" s="118"/>
      <c r="AFY372" s="118"/>
      <c r="AFZ372" s="118"/>
      <c r="AGA372" s="118"/>
      <c r="AGB372" s="118"/>
      <c r="AGC372" s="118"/>
      <c r="AGD372" s="118"/>
      <c r="AGE372" s="118"/>
      <c r="AGF372" s="118"/>
      <c r="AGG372" s="118"/>
      <c r="AGH372" s="118"/>
      <c r="AGI372" s="118"/>
      <c r="AGJ372" s="118"/>
      <c r="AGK372" s="118"/>
      <c r="AGL372" s="118"/>
      <c r="AGM372" s="118"/>
      <c r="AGN372" s="118"/>
      <c r="AGO372" s="118"/>
      <c r="AGP372" s="118"/>
      <c r="AGQ372" s="118"/>
      <c r="AGR372" s="118"/>
      <c r="AGS372" s="118"/>
      <c r="AGT372" s="118"/>
      <c r="AGU372" s="118"/>
      <c r="AGV372" s="118"/>
      <c r="AGW372" s="118"/>
      <c r="AGX372" s="118"/>
      <c r="AGY372" s="118"/>
      <c r="AGZ372" s="118"/>
      <c r="AHA372" s="118"/>
      <c r="AHB372" s="118"/>
      <c r="AHC372" s="118"/>
      <c r="AHD372" s="118"/>
      <c r="AHE372" s="118"/>
      <c r="AHF372" s="118"/>
      <c r="AHG372" s="118"/>
      <c r="AHH372" s="118"/>
      <c r="AHI372" s="118"/>
      <c r="AHJ372" s="118"/>
      <c r="AHK372" s="118"/>
      <c r="AHL372" s="118"/>
      <c r="AHM372" s="118"/>
      <c r="AHN372" s="118"/>
      <c r="AHO372" s="118"/>
      <c r="AHP372" s="118"/>
      <c r="AHQ372" s="118"/>
      <c r="AHR372" s="118"/>
      <c r="AHS372" s="118"/>
      <c r="AHT372" s="118"/>
      <c r="AHU372" s="118"/>
      <c r="AHV372" s="118"/>
      <c r="AHW372" s="118"/>
      <c r="AHX372" s="118"/>
      <c r="AHY372" s="118"/>
      <c r="AHZ372" s="118"/>
      <c r="AIA372" s="118"/>
      <c r="AIB372" s="118"/>
      <c r="AIC372" s="118"/>
      <c r="AID372" s="118"/>
      <c r="AIE372" s="118"/>
      <c r="AIF372" s="118"/>
      <c r="AIG372" s="118"/>
      <c r="AIH372" s="118"/>
      <c r="AII372" s="118"/>
      <c r="AIJ372" s="118"/>
      <c r="AIK372" s="118"/>
      <c r="AIL372" s="118"/>
      <c r="AIM372" s="118"/>
      <c r="AIN372" s="118"/>
      <c r="AIO372" s="118"/>
      <c r="AIP372" s="118"/>
      <c r="AIQ372" s="118"/>
      <c r="AIR372" s="118"/>
      <c r="AIS372" s="118"/>
      <c r="AIT372" s="118"/>
      <c r="AIU372" s="118"/>
      <c r="AIV372" s="118"/>
      <c r="AIW372" s="118"/>
      <c r="AIX372" s="118"/>
      <c r="AIY372" s="118"/>
      <c r="AIZ372" s="118"/>
      <c r="AJA372" s="118"/>
      <c r="AJB372" s="118"/>
      <c r="AJC372" s="118"/>
      <c r="AJD372" s="118"/>
      <c r="AJE372" s="118"/>
      <c r="AJF372" s="118"/>
      <c r="AJG372" s="118"/>
      <c r="AJH372" s="118"/>
      <c r="AJI372" s="118"/>
      <c r="AJJ372" s="118"/>
      <c r="AJK372" s="118"/>
      <c r="AJL372" s="118"/>
      <c r="AJM372" s="118"/>
      <c r="AJN372" s="118"/>
      <c r="AJO372" s="118"/>
      <c r="AJP372" s="118"/>
      <c r="AJQ372" s="118"/>
      <c r="AJR372" s="118"/>
      <c r="AJS372" s="118"/>
      <c r="AJT372" s="118"/>
      <c r="AJU372" s="118"/>
      <c r="AJV372" s="118"/>
      <c r="AJW372" s="118"/>
      <c r="AJX372" s="118"/>
      <c r="AJY372" s="118"/>
      <c r="AJZ372" s="118"/>
      <c r="AKA372" s="118"/>
      <c r="AKB372" s="118"/>
      <c r="AKC372" s="118"/>
      <c r="AKD372" s="118"/>
      <c r="AKE372" s="118"/>
      <c r="AKF372" s="118"/>
      <c r="AKG372" s="118"/>
      <c r="AKH372" s="118"/>
      <c r="AKI372" s="118"/>
      <c r="AKJ372" s="118"/>
      <c r="AKK372" s="118"/>
      <c r="AKL372" s="118"/>
      <c r="AKM372" s="118"/>
      <c r="AKN372" s="118"/>
      <c r="AKO372" s="118"/>
      <c r="AKP372" s="118"/>
      <c r="AKQ372" s="118"/>
      <c r="AKR372" s="118"/>
      <c r="AKS372" s="118"/>
      <c r="AKT372" s="118"/>
      <c r="AKU372" s="118"/>
      <c r="AKV372" s="118"/>
      <c r="AKW372" s="118"/>
      <c r="AKX372" s="118"/>
      <c r="AKY372" s="118"/>
      <c r="AKZ372" s="118"/>
      <c r="ALA372" s="118"/>
      <c r="ALB372" s="118"/>
      <c r="ALC372" s="118"/>
      <c r="ALD372" s="118"/>
      <c r="ALE372" s="118"/>
      <c r="ALF372" s="118"/>
      <c r="ALG372" s="118"/>
      <c r="ALH372" s="118"/>
      <c r="ALI372" s="118"/>
      <c r="ALJ372" s="118"/>
      <c r="ALK372" s="118"/>
      <c r="ALL372" s="118"/>
      <c r="ALM372" s="118"/>
      <c r="ALN372" s="118"/>
      <c r="ALO372" s="118"/>
      <c r="ALP372" s="118"/>
      <c r="ALQ372" s="118"/>
      <c r="ALR372" s="118"/>
      <c r="ALS372" s="118"/>
      <c r="ALT372" s="118"/>
      <c r="ALU372" s="118"/>
      <c r="ALV372" s="118"/>
      <c r="ALW372" s="118"/>
      <c r="ALX372" s="118"/>
      <c r="ALY372" s="118"/>
      <c r="ALZ372" s="118"/>
      <c r="AMA372" s="118"/>
      <c r="AMB372" s="118"/>
      <c r="AMC372" s="118"/>
      <c r="AMD372" s="118"/>
      <c r="AME372" s="118"/>
      <c r="AMF372" s="118"/>
      <c r="AMG372" s="118"/>
      <c r="AMH372" s="118"/>
    </row>
    <row r="373" spans="1:1022" x14ac:dyDescent="0.25">
      <c r="A373" s="224" t="s">
        <v>1300</v>
      </c>
      <c r="B373" s="163">
        <v>372</v>
      </c>
      <c r="C373" s="224" t="s">
        <v>1301</v>
      </c>
      <c r="D373" s="180" t="s">
        <v>1302</v>
      </c>
      <c r="E373" s="429"/>
      <c r="F373" s="201"/>
      <c r="G373" s="180"/>
      <c r="H373" s="175">
        <v>4</v>
      </c>
      <c r="I373" s="319"/>
      <c r="J373" s="332">
        <v>2</v>
      </c>
      <c r="K373" s="332">
        <v>2</v>
      </c>
      <c r="L373" s="332">
        <v>1</v>
      </c>
      <c r="M373" s="332">
        <v>1</v>
      </c>
      <c r="N373" s="140"/>
      <c r="O373" s="336">
        <v>3</v>
      </c>
      <c r="P373" s="332">
        <v>2</v>
      </c>
      <c r="Q373" s="332">
        <v>2</v>
      </c>
      <c r="R373" s="140"/>
      <c r="S373" s="140"/>
      <c r="T373" s="140"/>
      <c r="U373" s="337"/>
      <c r="V373" s="219">
        <f t="shared" si="207"/>
        <v>100</v>
      </c>
      <c r="W373" s="219">
        <f t="shared" si="185"/>
        <v>100</v>
      </c>
      <c r="X373" s="219">
        <f t="shared" si="212"/>
        <v>20</v>
      </c>
      <c r="Y373" s="219">
        <f t="shared" si="215"/>
        <v>100</v>
      </c>
      <c r="Z373" s="219">
        <f t="shared" si="214"/>
        <v>10</v>
      </c>
      <c r="AA373" s="220">
        <f t="shared" si="182"/>
        <v>1</v>
      </c>
      <c r="AB373" s="220">
        <f t="shared" si="216"/>
        <v>100</v>
      </c>
      <c r="AC373" s="220">
        <f t="shared" si="205"/>
        <v>100</v>
      </c>
      <c r="AD373" s="416">
        <f t="shared" si="213"/>
        <v>1</v>
      </c>
      <c r="AE373" s="475">
        <v>0.1</v>
      </c>
      <c r="AF373" s="221">
        <v>5</v>
      </c>
      <c r="AG373" s="221">
        <v>5</v>
      </c>
      <c r="AH373" s="212">
        <f t="shared" si="210"/>
        <v>100</v>
      </c>
      <c r="AI373" s="212">
        <f t="shared" si="211"/>
        <v>100</v>
      </c>
      <c r="AJ373" s="214"/>
      <c r="AK373" s="412"/>
      <c r="AL373" s="412"/>
      <c r="AM373" s="214"/>
      <c r="AN373" s="118"/>
      <c r="AO373" s="118"/>
      <c r="AP373" s="185" t="s">
        <v>1272</v>
      </c>
      <c r="AQ373" s="167" t="s">
        <v>1264</v>
      </c>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8"/>
      <c r="CI373" s="118"/>
      <c r="CJ373" s="118"/>
      <c r="CK373" s="118"/>
      <c r="CL373" s="118"/>
      <c r="CM373" s="118"/>
      <c r="CN373" s="118"/>
      <c r="CO373" s="118"/>
      <c r="CP373" s="118"/>
      <c r="CQ373" s="118"/>
      <c r="CR373" s="118"/>
      <c r="CS373" s="118"/>
      <c r="CT373" s="118"/>
      <c r="CU373" s="118"/>
      <c r="CV373" s="118"/>
      <c r="CW373" s="118"/>
      <c r="CX373" s="118"/>
      <c r="CY373" s="118"/>
      <c r="CZ373" s="118"/>
      <c r="DA373" s="118"/>
      <c r="DB373" s="118"/>
      <c r="DC373" s="118"/>
      <c r="DD373" s="118"/>
      <c r="DE373" s="118"/>
      <c r="DF373" s="118"/>
      <c r="DG373" s="118"/>
      <c r="DH373" s="118"/>
      <c r="DI373" s="118"/>
      <c r="DJ373" s="118"/>
      <c r="DK373" s="118"/>
      <c r="DL373" s="118"/>
      <c r="DM373" s="118"/>
      <c r="DN373" s="118"/>
      <c r="DO373" s="118"/>
      <c r="DP373" s="118"/>
      <c r="DQ373" s="118"/>
      <c r="DR373" s="118"/>
      <c r="DS373" s="118"/>
      <c r="DT373" s="118"/>
      <c r="DU373" s="118"/>
      <c r="DV373" s="118"/>
      <c r="DW373" s="118"/>
      <c r="DX373" s="118"/>
      <c r="DY373" s="118"/>
      <c r="DZ373" s="118"/>
      <c r="EA373" s="118"/>
      <c r="EB373" s="118"/>
      <c r="EC373" s="118"/>
      <c r="ED373" s="118"/>
      <c r="EE373" s="118"/>
      <c r="EF373" s="118"/>
      <c r="EG373" s="118"/>
      <c r="EH373" s="118"/>
      <c r="EI373" s="118"/>
      <c r="EJ373" s="118"/>
      <c r="EK373" s="118"/>
      <c r="EL373" s="118"/>
      <c r="EM373" s="118"/>
      <c r="EN373" s="118"/>
      <c r="EO373" s="118"/>
      <c r="EP373" s="118"/>
      <c r="EQ373" s="118"/>
      <c r="ER373" s="118"/>
      <c r="ES373" s="118"/>
      <c r="ET373" s="118"/>
      <c r="EU373" s="118"/>
      <c r="EV373" s="118"/>
      <c r="EW373" s="118"/>
      <c r="EX373" s="118"/>
      <c r="EY373" s="118"/>
      <c r="EZ373" s="118"/>
      <c r="FA373" s="118"/>
      <c r="FB373" s="118"/>
      <c r="FC373" s="118"/>
      <c r="FD373" s="118"/>
      <c r="FE373" s="118"/>
      <c r="FF373" s="118"/>
      <c r="FG373" s="118"/>
      <c r="FH373" s="118"/>
      <c r="FI373" s="118"/>
      <c r="FJ373" s="118"/>
      <c r="FK373" s="118"/>
      <c r="FL373" s="118"/>
      <c r="FM373" s="118"/>
      <c r="FN373" s="118"/>
      <c r="FO373" s="118"/>
      <c r="FP373" s="118"/>
      <c r="FQ373" s="118"/>
      <c r="FR373" s="118"/>
      <c r="FS373" s="118"/>
      <c r="FT373" s="118"/>
      <c r="FU373" s="118"/>
      <c r="FV373" s="118"/>
      <c r="FW373" s="118"/>
      <c r="FX373" s="118"/>
      <c r="FY373" s="118"/>
      <c r="FZ373" s="118"/>
      <c r="GA373" s="118"/>
      <c r="GB373" s="118"/>
      <c r="GC373" s="118"/>
      <c r="GD373" s="118"/>
      <c r="GE373" s="118"/>
      <c r="GF373" s="118"/>
      <c r="GG373" s="118"/>
      <c r="GH373" s="118"/>
      <c r="GI373" s="118"/>
      <c r="GJ373" s="118"/>
      <c r="GK373" s="118"/>
      <c r="GL373" s="118"/>
      <c r="GM373" s="118"/>
      <c r="GN373" s="118"/>
      <c r="GO373" s="118"/>
      <c r="GP373" s="118"/>
      <c r="GQ373" s="118"/>
      <c r="GR373" s="118"/>
      <c r="GS373" s="118"/>
      <c r="GT373" s="118"/>
      <c r="GU373" s="118"/>
      <c r="GV373" s="118"/>
      <c r="GW373" s="118"/>
      <c r="GX373" s="118"/>
      <c r="GY373" s="118"/>
      <c r="GZ373" s="118"/>
      <c r="HA373" s="118"/>
      <c r="HB373" s="118"/>
      <c r="HC373" s="118"/>
      <c r="HD373" s="118"/>
      <c r="HE373" s="118"/>
      <c r="HF373" s="118"/>
      <c r="HG373" s="118"/>
      <c r="HH373" s="118"/>
      <c r="HI373" s="118"/>
      <c r="HJ373" s="118"/>
      <c r="HK373" s="118"/>
      <c r="HL373" s="118"/>
      <c r="HM373" s="118"/>
      <c r="HN373" s="118"/>
      <c r="HO373" s="118"/>
      <c r="HP373" s="118"/>
      <c r="HQ373" s="118"/>
      <c r="HR373" s="118"/>
      <c r="HS373" s="118"/>
      <c r="HT373" s="118"/>
      <c r="HU373" s="118"/>
      <c r="HV373" s="118"/>
      <c r="HW373" s="118"/>
      <c r="HX373" s="118"/>
      <c r="HY373" s="118"/>
      <c r="HZ373" s="118"/>
      <c r="IA373" s="118"/>
      <c r="IB373" s="118"/>
      <c r="IC373" s="118"/>
      <c r="ID373" s="118"/>
      <c r="IE373" s="118"/>
      <c r="IF373" s="118"/>
      <c r="IG373" s="118"/>
      <c r="IH373" s="118"/>
      <c r="II373" s="118"/>
      <c r="IJ373" s="118"/>
      <c r="IK373" s="118"/>
      <c r="IL373" s="118"/>
      <c r="IM373" s="118"/>
      <c r="IN373" s="118"/>
      <c r="IO373" s="118"/>
      <c r="IP373" s="118"/>
      <c r="IQ373" s="118"/>
      <c r="IR373" s="118"/>
      <c r="IS373" s="118"/>
      <c r="IT373" s="118"/>
      <c r="IU373" s="118"/>
      <c r="IV373" s="118"/>
      <c r="IW373" s="118"/>
      <c r="IX373" s="118"/>
      <c r="IY373" s="118"/>
      <c r="IZ373" s="118"/>
      <c r="JA373" s="118"/>
      <c r="JB373" s="118"/>
      <c r="JC373" s="118"/>
      <c r="JD373" s="118"/>
      <c r="JE373" s="118"/>
      <c r="JF373" s="118"/>
      <c r="JG373" s="118"/>
      <c r="JH373" s="118"/>
      <c r="JI373" s="118"/>
      <c r="JJ373" s="118"/>
      <c r="JK373" s="118"/>
      <c r="JL373" s="118"/>
      <c r="JM373" s="118"/>
      <c r="JN373" s="118"/>
      <c r="JO373" s="118"/>
      <c r="JP373" s="118"/>
      <c r="JQ373" s="118"/>
      <c r="JR373" s="118"/>
      <c r="JS373" s="118"/>
      <c r="JT373" s="118"/>
      <c r="JU373" s="118"/>
      <c r="JV373" s="118"/>
      <c r="JW373" s="118"/>
      <c r="JX373" s="118"/>
      <c r="JY373" s="118"/>
      <c r="JZ373" s="118"/>
      <c r="KA373" s="118"/>
      <c r="KB373" s="118"/>
      <c r="KC373" s="118"/>
      <c r="KD373" s="118"/>
      <c r="KE373" s="118"/>
      <c r="KF373" s="118"/>
      <c r="KG373" s="118"/>
      <c r="KH373" s="118"/>
      <c r="KI373" s="118"/>
      <c r="KJ373" s="118"/>
      <c r="KK373" s="118"/>
      <c r="KL373" s="118"/>
      <c r="KM373" s="118"/>
      <c r="KN373" s="118"/>
      <c r="KO373" s="118"/>
      <c r="KP373" s="118"/>
      <c r="KQ373" s="118"/>
      <c r="KR373" s="118"/>
      <c r="KS373" s="118"/>
      <c r="KT373" s="118"/>
      <c r="KU373" s="118"/>
      <c r="KV373" s="118"/>
      <c r="KW373" s="118"/>
      <c r="KX373" s="118"/>
      <c r="KY373" s="118"/>
      <c r="KZ373" s="118"/>
      <c r="LA373" s="118"/>
      <c r="LB373" s="118"/>
      <c r="LC373" s="118"/>
      <c r="LD373" s="118"/>
      <c r="LE373" s="118"/>
      <c r="LF373" s="118"/>
      <c r="LG373" s="118"/>
      <c r="LH373" s="118"/>
      <c r="LI373" s="118"/>
      <c r="LJ373" s="118"/>
      <c r="LK373" s="118"/>
      <c r="LL373" s="118"/>
      <c r="LM373" s="118"/>
      <c r="LN373" s="118"/>
      <c r="LO373" s="118"/>
      <c r="LP373" s="118"/>
      <c r="LQ373" s="118"/>
      <c r="LR373" s="118"/>
      <c r="LS373" s="118"/>
      <c r="LT373" s="118"/>
      <c r="LU373" s="118"/>
      <c r="LV373" s="118"/>
      <c r="LW373" s="118"/>
      <c r="LX373" s="118"/>
      <c r="LY373" s="118"/>
      <c r="LZ373" s="118"/>
      <c r="MA373" s="118"/>
      <c r="MB373" s="118"/>
      <c r="MC373" s="118"/>
      <c r="MD373" s="118"/>
      <c r="ME373" s="118"/>
      <c r="MF373" s="118"/>
      <c r="MG373" s="118"/>
      <c r="MH373" s="118"/>
      <c r="MI373" s="118"/>
      <c r="MJ373" s="118"/>
      <c r="MK373" s="118"/>
      <c r="ML373" s="118"/>
      <c r="MM373" s="118"/>
      <c r="MN373" s="118"/>
      <c r="MO373" s="118"/>
      <c r="MP373" s="118"/>
      <c r="MQ373" s="118"/>
      <c r="MR373" s="118"/>
      <c r="MS373" s="118"/>
      <c r="MT373" s="118"/>
      <c r="MU373" s="118"/>
      <c r="MV373" s="118"/>
      <c r="MW373" s="118"/>
      <c r="MX373" s="118"/>
      <c r="MY373" s="118"/>
      <c r="MZ373" s="118"/>
      <c r="NA373" s="118"/>
      <c r="NB373" s="118"/>
      <c r="NC373" s="118"/>
      <c r="ND373" s="118"/>
      <c r="NE373" s="118"/>
      <c r="NF373" s="118"/>
      <c r="NG373" s="118"/>
      <c r="NH373" s="118"/>
      <c r="NI373" s="118"/>
      <c r="NJ373" s="118"/>
      <c r="NK373" s="118"/>
      <c r="NL373" s="118"/>
      <c r="NM373" s="118"/>
      <c r="NN373" s="118"/>
      <c r="NO373" s="118"/>
      <c r="NP373" s="118"/>
      <c r="NQ373" s="118"/>
      <c r="NR373" s="118"/>
      <c r="NS373" s="118"/>
      <c r="NT373" s="118"/>
      <c r="NU373" s="118"/>
      <c r="NV373" s="118"/>
      <c r="NW373" s="118"/>
      <c r="NX373" s="118"/>
      <c r="NY373" s="118"/>
      <c r="NZ373" s="118"/>
      <c r="OA373" s="118"/>
      <c r="OB373" s="118"/>
      <c r="OC373" s="118"/>
      <c r="OD373" s="118"/>
      <c r="OE373" s="118"/>
      <c r="OF373" s="118"/>
      <c r="OG373" s="118"/>
      <c r="OH373" s="118"/>
      <c r="OI373" s="118"/>
      <c r="OJ373" s="118"/>
      <c r="OK373" s="118"/>
      <c r="OL373" s="118"/>
      <c r="OM373" s="118"/>
      <c r="ON373" s="118"/>
      <c r="OO373" s="118"/>
      <c r="OP373" s="118"/>
      <c r="OQ373" s="118"/>
      <c r="OR373" s="118"/>
      <c r="OS373" s="118"/>
      <c r="OT373" s="118"/>
      <c r="OU373" s="118"/>
      <c r="OV373" s="118"/>
      <c r="OW373" s="118"/>
      <c r="OX373" s="118"/>
      <c r="OY373" s="118"/>
      <c r="OZ373" s="118"/>
      <c r="PA373" s="118"/>
      <c r="PB373" s="118"/>
      <c r="PC373" s="118"/>
      <c r="PD373" s="118"/>
      <c r="PE373" s="118"/>
      <c r="PF373" s="118"/>
      <c r="PG373" s="118"/>
      <c r="PH373" s="118"/>
      <c r="PI373" s="118"/>
      <c r="PJ373" s="118"/>
      <c r="PK373" s="118"/>
      <c r="PL373" s="118"/>
      <c r="PM373" s="118"/>
      <c r="PN373" s="118"/>
      <c r="PO373" s="118"/>
      <c r="PP373" s="118"/>
      <c r="PQ373" s="118"/>
      <c r="PR373" s="118"/>
      <c r="PS373" s="118"/>
      <c r="PT373" s="118"/>
      <c r="PU373" s="118"/>
      <c r="PV373" s="118"/>
      <c r="PW373" s="118"/>
      <c r="PX373" s="118"/>
      <c r="PY373" s="118"/>
      <c r="PZ373" s="118"/>
      <c r="QA373" s="118"/>
      <c r="QB373" s="118"/>
      <c r="QC373" s="118"/>
      <c r="QD373" s="118"/>
      <c r="QE373" s="118"/>
      <c r="QF373" s="118"/>
      <c r="QG373" s="118"/>
      <c r="QH373" s="118"/>
      <c r="QI373" s="118"/>
      <c r="QJ373" s="118"/>
      <c r="QK373" s="118"/>
      <c r="QL373" s="118"/>
      <c r="QM373" s="118"/>
      <c r="QN373" s="118"/>
      <c r="QO373" s="118"/>
      <c r="QP373" s="118"/>
      <c r="QQ373" s="118"/>
      <c r="QR373" s="118"/>
      <c r="QS373" s="118"/>
      <c r="QT373" s="118"/>
      <c r="QU373" s="118"/>
      <c r="QV373" s="118"/>
      <c r="QW373" s="118"/>
      <c r="QX373" s="118"/>
      <c r="QY373" s="118"/>
      <c r="QZ373" s="118"/>
      <c r="RA373" s="118"/>
      <c r="RB373" s="118"/>
      <c r="RC373" s="118"/>
      <c r="RD373" s="118"/>
      <c r="RE373" s="118"/>
      <c r="RF373" s="118"/>
      <c r="RG373" s="118"/>
      <c r="RH373" s="118"/>
      <c r="RI373" s="118"/>
      <c r="RJ373" s="118"/>
      <c r="RK373" s="118"/>
      <c r="RL373" s="118"/>
      <c r="RM373" s="118"/>
      <c r="RN373" s="118"/>
      <c r="RO373" s="118"/>
      <c r="RP373" s="118"/>
      <c r="RQ373" s="118"/>
      <c r="RR373" s="118"/>
      <c r="RS373" s="118"/>
      <c r="RT373" s="118"/>
      <c r="RU373" s="118"/>
      <c r="RV373" s="118"/>
      <c r="RW373" s="118"/>
      <c r="RX373" s="118"/>
      <c r="RY373" s="118"/>
      <c r="RZ373" s="118"/>
      <c r="SA373" s="118"/>
      <c r="SB373" s="118"/>
      <c r="SC373" s="118"/>
      <c r="SD373" s="118"/>
      <c r="SE373" s="118"/>
      <c r="SF373" s="118"/>
      <c r="SG373" s="118"/>
      <c r="SH373" s="118"/>
      <c r="SI373" s="118"/>
      <c r="SJ373" s="118"/>
      <c r="SK373" s="118"/>
      <c r="SL373" s="118"/>
      <c r="SM373" s="118"/>
      <c r="SN373" s="118"/>
      <c r="SO373" s="118"/>
      <c r="SP373" s="118"/>
      <c r="SQ373" s="118"/>
      <c r="SR373" s="118"/>
      <c r="SS373" s="118"/>
      <c r="ST373" s="118"/>
      <c r="SU373" s="118"/>
      <c r="SV373" s="118"/>
      <c r="SW373" s="118"/>
      <c r="SX373" s="118"/>
      <c r="SY373" s="118"/>
      <c r="SZ373" s="118"/>
      <c r="TA373" s="118"/>
      <c r="TB373" s="118"/>
      <c r="TC373" s="118"/>
      <c r="TD373" s="118"/>
      <c r="TE373" s="118"/>
      <c r="TF373" s="118"/>
      <c r="TG373" s="118"/>
      <c r="TH373" s="118"/>
      <c r="TI373" s="118"/>
      <c r="TJ373" s="118"/>
      <c r="TK373" s="118"/>
      <c r="TL373" s="118"/>
      <c r="TM373" s="118"/>
      <c r="TN373" s="118"/>
      <c r="TO373" s="118"/>
      <c r="TP373" s="118"/>
      <c r="TQ373" s="118"/>
      <c r="TR373" s="118"/>
      <c r="TS373" s="118"/>
      <c r="TT373" s="118"/>
      <c r="TU373" s="118"/>
      <c r="TV373" s="118"/>
      <c r="TW373" s="118"/>
      <c r="TX373" s="118"/>
      <c r="TY373" s="118"/>
      <c r="TZ373" s="118"/>
      <c r="UA373" s="118"/>
      <c r="UB373" s="118"/>
      <c r="UC373" s="118"/>
      <c r="UD373" s="118"/>
      <c r="UE373" s="118"/>
      <c r="UF373" s="118"/>
      <c r="UG373" s="118"/>
      <c r="UH373" s="118"/>
      <c r="UI373" s="118"/>
      <c r="UJ373" s="118"/>
      <c r="UK373" s="118"/>
      <c r="UL373" s="118"/>
      <c r="UM373" s="118"/>
      <c r="UN373" s="118"/>
      <c r="UO373" s="118"/>
      <c r="UP373" s="118"/>
      <c r="UQ373" s="118"/>
      <c r="UR373" s="118"/>
      <c r="US373" s="118"/>
      <c r="UT373" s="118"/>
      <c r="UU373" s="118"/>
      <c r="UV373" s="118"/>
      <c r="UW373" s="118"/>
      <c r="UX373" s="118"/>
      <c r="UY373" s="118"/>
      <c r="UZ373" s="118"/>
      <c r="VA373" s="118"/>
      <c r="VB373" s="118"/>
      <c r="VC373" s="118"/>
      <c r="VD373" s="118"/>
      <c r="VE373" s="118"/>
      <c r="VF373" s="118"/>
      <c r="VG373" s="118"/>
      <c r="VH373" s="118"/>
      <c r="VI373" s="118"/>
      <c r="VJ373" s="118"/>
      <c r="VK373" s="118"/>
      <c r="VL373" s="118"/>
      <c r="VM373" s="118"/>
      <c r="VN373" s="118"/>
      <c r="VO373" s="118"/>
      <c r="VP373" s="118"/>
      <c r="VQ373" s="118"/>
      <c r="VR373" s="118"/>
      <c r="VS373" s="118"/>
      <c r="VT373" s="118"/>
      <c r="VU373" s="118"/>
      <c r="VV373" s="118"/>
      <c r="VW373" s="118"/>
      <c r="VX373" s="118"/>
      <c r="VY373" s="118"/>
      <c r="VZ373" s="118"/>
      <c r="WA373" s="118"/>
      <c r="WB373" s="118"/>
      <c r="WC373" s="118"/>
      <c r="WD373" s="118"/>
      <c r="WE373" s="118"/>
      <c r="WF373" s="118"/>
      <c r="WG373" s="118"/>
      <c r="WH373" s="118"/>
      <c r="WI373" s="118"/>
      <c r="WJ373" s="118"/>
      <c r="WK373" s="118"/>
      <c r="WL373" s="118"/>
      <c r="WM373" s="118"/>
      <c r="WN373" s="118"/>
      <c r="WO373" s="118"/>
      <c r="WP373" s="118"/>
      <c r="WQ373" s="118"/>
      <c r="WR373" s="118"/>
      <c r="WS373" s="118"/>
      <c r="WT373" s="118"/>
      <c r="WU373" s="118"/>
      <c r="WV373" s="118"/>
      <c r="WW373" s="118"/>
      <c r="WX373" s="118"/>
      <c r="WY373" s="118"/>
      <c r="WZ373" s="118"/>
      <c r="XA373" s="118"/>
      <c r="XB373" s="118"/>
      <c r="XC373" s="118"/>
      <c r="XD373" s="118"/>
      <c r="XE373" s="118"/>
      <c r="XF373" s="118"/>
      <c r="XG373" s="118"/>
      <c r="XH373" s="118"/>
      <c r="XI373" s="118"/>
      <c r="XJ373" s="118"/>
      <c r="XK373" s="118"/>
      <c r="XL373" s="118"/>
      <c r="XM373" s="118"/>
      <c r="XN373" s="118"/>
      <c r="XO373" s="118"/>
      <c r="XP373" s="118"/>
      <c r="XQ373" s="118"/>
      <c r="XR373" s="118"/>
      <c r="XS373" s="118"/>
      <c r="XT373" s="118"/>
      <c r="XU373" s="118"/>
      <c r="XV373" s="118"/>
      <c r="XW373" s="118"/>
      <c r="XX373" s="118"/>
      <c r="XY373" s="118"/>
      <c r="XZ373" s="118"/>
      <c r="YA373" s="118"/>
      <c r="YB373" s="118"/>
      <c r="YC373" s="118"/>
      <c r="YD373" s="118"/>
      <c r="YE373" s="118"/>
      <c r="YF373" s="118"/>
      <c r="YG373" s="118"/>
      <c r="YH373" s="118"/>
      <c r="YI373" s="118"/>
      <c r="YJ373" s="118"/>
      <c r="YK373" s="118"/>
      <c r="YL373" s="118"/>
      <c r="YM373" s="118"/>
      <c r="YN373" s="118"/>
      <c r="YO373" s="118"/>
      <c r="YP373" s="118"/>
      <c r="YQ373" s="118"/>
      <c r="YR373" s="118"/>
      <c r="YS373" s="118"/>
      <c r="YT373" s="118"/>
      <c r="YU373" s="118"/>
      <c r="YV373" s="118"/>
      <c r="YW373" s="118"/>
      <c r="YX373" s="118"/>
      <c r="YY373" s="118"/>
      <c r="YZ373" s="118"/>
      <c r="ZA373" s="118"/>
      <c r="ZB373" s="118"/>
      <c r="ZC373" s="118"/>
      <c r="ZD373" s="118"/>
      <c r="ZE373" s="118"/>
      <c r="ZF373" s="118"/>
      <c r="ZG373" s="118"/>
      <c r="ZH373" s="118"/>
      <c r="ZI373" s="118"/>
      <c r="ZJ373" s="118"/>
      <c r="ZK373" s="118"/>
      <c r="ZL373" s="118"/>
      <c r="ZM373" s="118"/>
      <c r="ZN373" s="118"/>
      <c r="ZO373" s="118"/>
      <c r="ZP373" s="118"/>
      <c r="ZQ373" s="118"/>
      <c r="ZR373" s="118"/>
      <c r="ZS373" s="118"/>
      <c r="ZT373" s="118"/>
      <c r="ZU373" s="118"/>
      <c r="ZV373" s="118"/>
      <c r="ZW373" s="118"/>
      <c r="ZX373" s="118"/>
      <c r="ZY373" s="118"/>
      <c r="ZZ373" s="118"/>
      <c r="AAA373" s="118"/>
      <c r="AAB373" s="118"/>
      <c r="AAC373" s="118"/>
      <c r="AAD373" s="118"/>
      <c r="AAE373" s="118"/>
      <c r="AAF373" s="118"/>
      <c r="AAG373" s="118"/>
      <c r="AAH373" s="118"/>
      <c r="AAI373" s="118"/>
      <c r="AAJ373" s="118"/>
      <c r="AAK373" s="118"/>
      <c r="AAL373" s="118"/>
      <c r="AAM373" s="118"/>
      <c r="AAN373" s="118"/>
      <c r="AAO373" s="118"/>
      <c r="AAP373" s="118"/>
      <c r="AAQ373" s="118"/>
      <c r="AAR373" s="118"/>
      <c r="AAS373" s="118"/>
      <c r="AAT373" s="118"/>
      <c r="AAU373" s="118"/>
      <c r="AAV373" s="118"/>
      <c r="AAW373" s="118"/>
      <c r="AAX373" s="118"/>
      <c r="AAY373" s="118"/>
      <c r="AAZ373" s="118"/>
      <c r="ABA373" s="118"/>
      <c r="ABB373" s="118"/>
      <c r="ABC373" s="118"/>
      <c r="ABD373" s="118"/>
      <c r="ABE373" s="118"/>
      <c r="ABF373" s="118"/>
      <c r="ABG373" s="118"/>
      <c r="ABH373" s="118"/>
      <c r="ABI373" s="118"/>
      <c r="ABJ373" s="118"/>
      <c r="ABK373" s="118"/>
      <c r="ABL373" s="118"/>
      <c r="ABM373" s="118"/>
      <c r="ABN373" s="118"/>
      <c r="ABO373" s="118"/>
      <c r="ABP373" s="118"/>
      <c r="ABQ373" s="118"/>
      <c r="ABR373" s="118"/>
      <c r="ABS373" s="118"/>
      <c r="ABT373" s="118"/>
      <c r="ABU373" s="118"/>
      <c r="ABV373" s="118"/>
      <c r="ABW373" s="118"/>
      <c r="ABX373" s="118"/>
      <c r="ABY373" s="118"/>
      <c r="ABZ373" s="118"/>
      <c r="ACA373" s="118"/>
      <c r="ACB373" s="118"/>
      <c r="ACC373" s="118"/>
      <c r="ACD373" s="118"/>
      <c r="ACE373" s="118"/>
      <c r="ACF373" s="118"/>
      <c r="ACG373" s="118"/>
      <c r="ACH373" s="118"/>
      <c r="ACI373" s="118"/>
      <c r="ACJ373" s="118"/>
      <c r="ACK373" s="118"/>
      <c r="ACL373" s="118"/>
      <c r="ACM373" s="118"/>
      <c r="ACN373" s="118"/>
      <c r="ACO373" s="118"/>
      <c r="ACP373" s="118"/>
      <c r="ACQ373" s="118"/>
      <c r="ACR373" s="118"/>
      <c r="ACS373" s="118"/>
      <c r="ACT373" s="118"/>
      <c r="ACU373" s="118"/>
      <c r="ACV373" s="118"/>
      <c r="ACW373" s="118"/>
      <c r="ACX373" s="118"/>
      <c r="ACY373" s="118"/>
      <c r="ACZ373" s="118"/>
      <c r="ADA373" s="118"/>
      <c r="ADB373" s="118"/>
      <c r="ADC373" s="118"/>
      <c r="ADD373" s="118"/>
      <c r="ADE373" s="118"/>
      <c r="ADF373" s="118"/>
      <c r="ADG373" s="118"/>
      <c r="ADH373" s="118"/>
      <c r="ADI373" s="118"/>
      <c r="ADJ373" s="118"/>
      <c r="ADK373" s="118"/>
      <c r="ADL373" s="118"/>
      <c r="ADM373" s="118"/>
      <c r="ADN373" s="118"/>
      <c r="ADO373" s="118"/>
      <c r="ADP373" s="118"/>
      <c r="ADQ373" s="118"/>
      <c r="ADR373" s="118"/>
      <c r="ADS373" s="118"/>
      <c r="ADT373" s="118"/>
      <c r="ADU373" s="118"/>
      <c r="ADV373" s="118"/>
      <c r="ADW373" s="118"/>
      <c r="ADX373" s="118"/>
      <c r="ADY373" s="118"/>
      <c r="ADZ373" s="118"/>
      <c r="AEA373" s="118"/>
      <c r="AEB373" s="118"/>
      <c r="AEC373" s="118"/>
      <c r="AED373" s="118"/>
      <c r="AEE373" s="118"/>
      <c r="AEF373" s="118"/>
      <c r="AEG373" s="118"/>
      <c r="AEH373" s="118"/>
      <c r="AEI373" s="118"/>
      <c r="AEJ373" s="118"/>
      <c r="AEK373" s="118"/>
      <c r="AEL373" s="118"/>
      <c r="AEM373" s="118"/>
      <c r="AEN373" s="118"/>
      <c r="AEO373" s="118"/>
      <c r="AEP373" s="118"/>
      <c r="AEQ373" s="118"/>
      <c r="AER373" s="118"/>
      <c r="AES373" s="118"/>
      <c r="AET373" s="118"/>
      <c r="AEU373" s="118"/>
      <c r="AEV373" s="118"/>
      <c r="AEW373" s="118"/>
      <c r="AEX373" s="118"/>
      <c r="AEY373" s="118"/>
      <c r="AEZ373" s="118"/>
      <c r="AFA373" s="118"/>
      <c r="AFB373" s="118"/>
      <c r="AFC373" s="118"/>
      <c r="AFD373" s="118"/>
      <c r="AFE373" s="118"/>
      <c r="AFF373" s="118"/>
      <c r="AFG373" s="118"/>
      <c r="AFH373" s="118"/>
      <c r="AFI373" s="118"/>
      <c r="AFJ373" s="118"/>
      <c r="AFK373" s="118"/>
      <c r="AFL373" s="118"/>
      <c r="AFM373" s="118"/>
      <c r="AFN373" s="118"/>
      <c r="AFO373" s="118"/>
      <c r="AFP373" s="118"/>
      <c r="AFQ373" s="118"/>
      <c r="AFR373" s="118"/>
      <c r="AFS373" s="118"/>
      <c r="AFT373" s="118"/>
      <c r="AFU373" s="118"/>
      <c r="AFV373" s="118"/>
      <c r="AFW373" s="118"/>
      <c r="AFX373" s="118"/>
      <c r="AFY373" s="118"/>
      <c r="AFZ373" s="118"/>
      <c r="AGA373" s="118"/>
      <c r="AGB373" s="118"/>
      <c r="AGC373" s="118"/>
      <c r="AGD373" s="118"/>
      <c r="AGE373" s="118"/>
      <c r="AGF373" s="118"/>
      <c r="AGG373" s="118"/>
      <c r="AGH373" s="118"/>
      <c r="AGI373" s="118"/>
      <c r="AGJ373" s="118"/>
      <c r="AGK373" s="118"/>
      <c r="AGL373" s="118"/>
      <c r="AGM373" s="118"/>
      <c r="AGN373" s="118"/>
      <c r="AGO373" s="118"/>
      <c r="AGP373" s="118"/>
      <c r="AGQ373" s="118"/>
      <c r="AGR373" s="118"/>
      <c r="AGS373" s="118"/>
      <c r="AGT373" s="118"/>
      <c r="AGU373" s="118"/>
      <c r="AGV373" s="118"/>
      <c r="AGW373" s="118"/>
      <c r="AGX373" s="118"/>
      <c r="AGY373" s="118"/>
      <c r="AGZ373" s="118"/>
      <c r="AHA373" s="118"/>
      <c r="AHB373" s="118"/>
      <c r="AHC373" s="118"/>
      <c r="AHD373" s="118"/>
      <c r="AHE373" s="118"/>
      <c r="AHF373" s="118"/>
      <c r="AHG373" s="118"/>
      <c r="AHH373" s="118"/>
      <c r="AHI373" s="118"/>
      <c r="AHJ373" s="118"/>
      <c r="AHK373" s="118"/>
      <c r="AHL373" s="118"/>
      <c r="AHM373" s="118"/>
      <c r="AHN373" s="118"/>
      <c r="AHO373" s="118"/>
      <c r="AHP373" s="118"/>
      <c r="AHQ373" s="118"/>
      <c r="AHR373" s="118"/>
      <c r="AHS373" s="118"/>
      <c r="AHT373" s="118"/>
      <c r="AHU373" s="118"/>
      <c r="AHV373" s="118"/>
      <c r="AHW373" s="118"/>
      <c r="AHX373" s="118"/>
      <c r="AHY373" s="118"/>
      <c r="AHZ373" s="118"/>
      <c r="AIA373" s="118"/>
      <c r="AIB373" s="118"/>
      <c r="AIC373" s="118"/>
      <c r="AID373" s="118"/>
      <c r="AIE373" s="118"/>
      <c r="AIF373" s="118"/>
      <c r="AIG373" s="118"/>
      <c r="AIH373" s="118"/>
      <c r="AII373" s="118"/>
      <c r="AIJ373" s="118"/>
      <c r="AIK373" s="118"/>
      <c r="AIL373" s="118"/>
      <c r="AIM373" s="118"/>
      <c r="AIN373" s="118"/>
      <c r="AIO373" s="118"/>
      <c r="AIP373" s="118"/>
      <c r="AIQ373" s="118"/>
      <c r="AIR373" s="118"/>
      <c r="AIS373" s="118"/>
      <c r="AIT373" s="118"/>
      <c r="AIU373" s="118"/>
      <c r="AIV373" s="118"/>
      <c r="AIW373" s="118"/>
      <c r="AIX373" s="118"/>
      <c r="AIY373" s="118"/>
      <c r="AIZ373" s="118"/>
      <c r="AJA373" s="118"/>
      <c r="AJB373" s="118"/>
      <c r="AJC373" s="118"/>
      <c r="AJD373" s="118"/>
      <c r="AJE373" s="118"/>
      <c r="AJF373" s="118"/>
      <c r="AJG373" s="118"/>
      <c r="AJH373" s="118"/>
      <c r="AJI373" s="118"/>
      <c r="AJJ373" s="118"/>
      <c r="AJK373" s="118"/>
      <c r="AJL373" s="118"/>
      <c r="AJM373" s="118"/>
      <c r="AJN373" s="118"/>
      <c r="AJO373" s="118"/>
      <c r="AJP373" s="118"/>
      <c r="AJQ373" s="118"/>
      <c r="AJR373" s="118"/>
      <c r="AJS373" s="118"/>
      <c r="AJT373" s="118"/>
      <c r="AJU373" s="118"/>
      <c r="AJV373" s="118"/>
      <c r="AJW373" s="118"/>
      <c r="AJX373" s="118"/>
      <c r="AJY373" s="118"/>
      <c r="AJZ373" s="118"/>
      <c r="AKA373" s="118"/>
      <c r="AKB373" s="118"/>
      <c r="AKC373" s="118"/>
      <c r="AKD373" s="118"/>
      <c r="AKE373" s="118"/>
      <c r="AKF373" s="118"/>
      <c r="AKG373" s="118"/>
      <c r="AKH373" s="118"/>
      <c r="AKI373" s="118"/>
      <c r="AKJ373" s="118"/>
      <c r="AKK373" s="118"/>
      <c r="AKL373" s="118"/>
      <c r="AKM373" s="118"/>
      <c r="AKN373" s="118"/>
      <c r="AKO373" s="118"/>
      <c r="AKP373" s="118"/>
      <c r="AKQ373" s="118"/>
      <c r="AKR373" s="118"/>
      <c r="AKS373" s="118"/>
      <c r="AKT373" s="118"/>
      <c r="AKU373" s="118"/>
      <c r="AKV373" s="118"/>
      <c r="AKW373" s="118"/>
      <c r="AKX373" s="118"/>
      <c r="AKY373" s="118"/>
      <c r="AKZ373" s="118"/>
      <c r="ALA373" s="118"/>
      <c r="ALB373" s="118"/>
      <c r="ALC373" s="118"/>
      <c r="ALD373" s="118"/>
      <c r="ALE373" s="118"/>
      <c r="ALF373" s="118"/>
      <c r="ALG373" s="118"/>
      <c r="ALH373" s="118"/>
      <c r="ALI373" s="118"/>
      <c r="ALJ373" s="118"/>
      <c r="ALK373" s="118"/>
      <c r="ALL373" s="118"/>
      <c r="ALM373" s="118"/>
      <c r="ALN373" s="118"/>
      <c r="ALO373" s="118"/>
      <c r="ALP373" s="118"/>
      <c r="ALQ373" s="118"/>
      <c r="ALR373" s="118"/>
      <c r="ALS373" s="118"/>
      <c r="ALT373" s="118"/>
      <c r="ALU373" s="118"/>
      <c r="ALV373" s="118"/>
      <c r="ALW373" s="118"/>
      <c r="ALX373" s="118"/>
      <c r="ALY373" s="118"/>
      <c r="ALZ373" s="118"/>
      <c r="AMA373" s="118"/>
      <c r="AMB373" s="118"/>
      <c r="AMC373" s="118"/>
      <c r="AMD373" s="118"/>
      <c r="AME373" s="118"/>
      <c r="AMF373" s="118"/>
      <c r="AMG373" s="118"/>
      <c r="AMH373" s="118"/>
    </row>
    <row r="374" spans="1:1022" ht="15.75" x14ac:dyDescent="0.25">
      <c r="A374" s="169" t="s">
        <v>25023</v>
      </c>
      <c r="B374" s="163">
        <v>373</v>
      </c>
      <c r="C374" s="224" t="s">
        <v>1303</v>
      </c>
      <c r="D374" s="178" t="s">
        <v>1304</v>
      </c>
      <c r="E374" s="196"/>
      <c r="F374" s="196"/>
      <c r="H374" s="175">
        <v>4</v>
      </c>
      <c r="I374" s="319"/>
      <c r="J374" s="335">
        <v>2</v>
      </c>
      <c r="K374" s="335">
        <v>2</v>
      </c>
      <c r="L374" s="335">
        <v>1</v>
      </c>
      <c r="M374" s="335">
        <v>1</v>
      </c>
      <c r="N374" s="335"/>
      <c r="O374" s="383">
        <v>3</v>
      </c>
      <c r="P374" s="335">
        <v>2</v>
      </c>
      <c r="Q374" s="335">
        <v>2</v>
      </c>
      <c r="R374" s="335"/>
      <c r="S374" s="335"/>
      <c r="T374" s="335"/>
      <c r="U374" s="337"/>
      <c r="V374" s="219">
        <f t="shared" si="207"/>
        <v>100</v>
      </c>
      <c r="W374" s="219">
        <f t="shared" si="185"/>
        <v>100</v>
      </c>
      <c r="X374" s="219">
        <f t="shared" si="212"/>
        <v>20</v>
      </c>
      <c r="Y374" s="219">
        <f t="shared" si="215"/>
        <v>100</v>
      </c>
      <c r="Z374" s="219">
        <f t="shared" si="214"/>
        <v>10</v>
      </c>
      <c r="AA374" s="220">
        <f t="shared" ref="AA374:AA437" si="217">IF(OR(EXACT(Q374,"1A"),EXACT(Q374,"1B")),0.1,IF(Q374=2,1,100))</f>
        <v>1</v>
      </c>
      <c r="AB374" s="220">
        <f t="shared" si="216"/>
        <v>100</v>
      </c>
      <c r="AC374" s="220">
        <f t="shared" si="205"/>
        <v>100</v>
      </c>
      <c r="AD374" s="416">
        <f t="shared" si="213"/>
        <v>1</v>
      </c>
      <c r="AE374" s="475">
        <v>0.1</v>
      </c>
      <c r="AF374" s="212">
        <f>IF(OR(OR(EXACT(J374,"1A"),EXACT(J374,"1B"),EXACT(J374,"1C")),K374=1),1,IF(K374=2,10,100))</f>
        <v>10</v>
      </c>
      <c r="AG374" s="212">
        <f>IF(OR(EXACT(J374,"1A"),EXACT(J374,"1B"),EXACT(J374,"1C")),1,IF(J374=2,10,100))</f>
        <v>10</v>
      </c>
      <c r="AH374" s="212">
        <f t="shared" si="210"/>
        <v>100</v>
      </c>
      <c r="AI374" s="212">
        <f t="shared" si="211"/>
        <v>100</v>
      </c>
      <c r="AJ374" s="231"/>
      <c r="AK374" s="163"/>
      <c r="AM374" s="214"/>
      <c r="AP374" s="185" t="s">
        <v>1272</v>
      </c>
      <c r="AQ374" s="167" t="s">
        <v>1264</v>
      </c>
      <c r="AR374" s="196"/>
      <c r="AS374" s="196"/>
      <c r="AT374" s="196"/>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118"/>
      <c r="CD374" s="118"/>
      <c r="CE374" s="118"/>
      <c r="CF374" s="118"/>
      <c r="CG374" s="118"/>
      <c r="CH374" s="118"/>
      <c r="CI374" s="118"/>
      <c r="CJ374" s="118"/>
      <c r="CK374" s="118"/>
      <c r="CL374" s="118"/>
      <c r="CM374" s="118"/>
      <c r="CN374" s="118"/>
      <c r="CO374" s="118"/>
      <c r="CP374" s="118"/>
      <c r="CQ374" s="118"/>
      <c r="CR374" s="118"/>
      <c r="CS374" s="118"/>
      <c r="CT374" s="118"/>
      <c r="CU374" s="118"/>
      <c r="CV374" s="118"/>
      <c r="CW374" s="118"/>
      <c r="CX374" s="118"/>
      <c r="CY374" s="118"/>
      <c r="CZ374" s="118"/>
      <c r="DA374" s="118"/>
      <c r="DB374" s="118"/>
      <c r="DC374" s="118"/>
      <c r="DD374" s="118"/>
      <c r="DE374" s="118"/>
      <c r="DF374" s="118"/>
      <c r="DG374" s="118"/>
      <c r="DH374" s="118"/>
      <c r="DI374" s="118"/>
      <c r="DJ374" s="118"/>
      <c r="DK374" s="118"/>
      <c r="DL374" s="118"/>
      <c r="DM374" s="118"/>
      <c r="DN374" s="118"/>
      <c r="DO374" s="118"/>
      <c r="DP374" s="118"/>
      <c r="DQ374" s="118"/>
      <c r="DR374" s="118"/>
      <c r="DS374" s="118"/>
      <c r="DT374" s="118"/>
      <c r="DU374" s="118"/>
      <c r="DV374" s="118"/>
      <c r="DW374" s="118"/>
      <c r="DX374" s="118"/>
      <c r="DY374" s="118"/>
      <c r="DZ374" s="118"/>
      <c r="EA374" s="118"/>
      <c r="EB374" s="118"/>
      <c r="EC374" s="118"/>
      <c r="ED374" s="118"/>
      <c r="EE374" s="118"/>
      <c r="EF374" s="118"/>
      <c r="EG374" s="118"/>
      <c r="EH374" s="118"/>
      <c r="EI374" s="118"/>
      <c r="EJ374" s="118"/>
      <c r="EK374" s="118"/>
      <c r="EL374" s="118"/>
      <c r="EM374" s="118"/>
      <c r="EN374" s="118"/>
      <c r="EO374" s="118"/>
      <c r="EP374" s="118"/>
      <c r="EQ374" s="118"/>
      <c r="ER374" s="118"/>
      <c r="ES374" s="118"/>
      <c r="ET374" s="118"/>
      <c r="EU374" s="118"/>
      <c r="EV374" s="118"/>
      <c r="EW374" s="118"/>
      <c r="EX374" s="118"/>
      <c r="EY374" s="118"/>
      <c r="EZ374" s="118"/>
      <c r="FA374" s="118"/>
      <c r="FB374" s="118"/>
      <c r="FC374" s="118"/>
      <c r="FD374" s="118"/>
      <c r="FE374" s="118"/>
      <c r="FF374" s="118"/>
      <c r="FG374" s="118"/>
      <c r="FH374" s="118"/>
      <c r="FI374" s="118"/>
      <c r="FJ374" s="118"/>
      <c r="FK374" s="118"/>
      <c r="FL374" s="118"/>
      <c r="FM374" s="118"/>
      <c r="FN374" s="118"/>
      <c r="FO374" s="118"/>
      <c r="FP374" s="118"/>
      <c r="FQ374" s="118"/>
      <c r="FR374" s="118"/>
      <c r="FS374" s="118"/>
      <c r="FT374" s="118"/>
      <c r="FU374" s="118"/>
      <c r="FV374" s="118"/>
      <c r="FW374" s="118"/>
      <c r="FX374" s="118"/>
      <c r="FY374" s="118"/>
      <c r="FZ374" s="118"/>
      <c r="GA374" s="118"/>
      <c r="GB374" s="118"/>
      <c r="GC374" s="118"/>
      <c r="GD374" s="118"/>
      <c r="GE374" s="118"/>
      <c r="GF374" s="118"/>
      <c r="GG374" s="118"/>
      <c r="GH374" s="118"/>
      <c r="GI374" s="118"/>
      <c r="GJ374" s="118"/>
      <c r="GK374" s="118"/>
      <c r="GL374" s="118"/>
      <c r="GM374" s="118"/>
      <c r="GN374" s="118"/>
      <c r="GO374" s="118"/>
      <c r="GP374" s="118"/>
      <c r="GQ374" s="118"/>
      <c r="GR374" s="118"/>
      <c r="GS374" s="118"/>
      <c r="GT374" s="118"/>
      <c r="GU374" s="118"/>
      <c r="GV374" s="118"/>
      <c r="GW374" s="118"/>
      <c r="GX374" s="118"/>
      <c r="GY374" s="118"/>
      <c r="GZ374" s="118"/>
      <c r="HA374" s="118"/>
      <c r="HB374" s="118"/>
      <c r="HC374" s="118"/>
      <c r="HD374" s="118"/>
      <c r="HE374" s="118"/>
      <c r="HF374" s="118"/>
      <c r="HG374" s="118"/>
      <c r="HH374" s="118"/>
      <c r="HI374" s="118"/>
      <c r="HJ374" s="118"/>
      <c r="HK374" s="118"/>
      <c r="HL374" s="118"/>
      <c r="HM374" s="118"/>
      <c r="HN374" s="118"/>
      <c r="HO374" s="118"/>
      <c r="HP374" s="118"/>
      <c r="HQ374" s="118"/>
      <c r="HR374" s="118"/>
      <c r="HS374" s="118"/>
      <c r="HT374" s="118"/>
      <c r="HU374" s="118"/>
      <c r="HV374" s="118"/>
      <c r="HW374" s="118"/>
      <c r="HX374" s="118"/>
      <c r="HY374" s="118"/>
      <c r="HZ374" s="118"/>
      <c r="IA374" s="118"/>
      <c r="IB374" s="118"/>
      <c r="IC374" s="118"/>
      <c r="ID374" s="118"/>
      <c r="IE374" s="118"/>
      <c r="IF374" s="118"/>
      <c r="IG374" s="118"/>
      <c r="IH374" s="118"/>
      <c r="II374" s="118"/>
      <c r="IJ374" s="118"/>
      <c r="IK374" s="118"/>
      <c r="IL374" s="118"/>
      <c r="IM374" s="118"/>
      <c r="IN374" s="118"/>
      <c r="IO374" s="118"/>
      <c r="IP374" s="118"/>
      <c r="IQ374" s="118"/>
      <c r="IR374" s="118"/>
      <c r="IS374" s="118"/>
      <c r="IT374" s="118"/>
      <c r="IU374" s="118"/>
      <c r="IV374" s="118"/>
      <c r="IW374" s="118"/>
      <c r="IX374" s="118"/>
      <c r="IY374" s="118"/>
      <c r="IZ374" s="118"/>
      <c r="JA374" s="118"/>
      <c r="JB374" s="118"/>
      <c r="JC374" s="118"/>
      <c r="JD374" s="118"/>
      <c r="JE374" s="118"/>
      <c r="JF374" s="118"/>
      <c r="JG374" s="118"/>
      <c r="JH374" s="118"/>
      <c r="JI374" s="118"/>
      <c r="JJ374" s="118"/>
      <c r="JK374" s="118"/>
      <c r="JL374" s="118"/>
      <c r="JM374" s="118"/>
      <c r="JN374" s="118"/>
      <c r="JO374" s="118"/>
      <c r="JP374" s="118"/>
      <c r="JQ374" s="118"/>
      <c r="JR374" s="118"/>
      <c r="JS374" s="118"/>
      <c r="JT374" s="118"/>
      <c r="JU374" s="118"/>
      <c r="JV374" s="118"/>
      <c r="JW374" s="118"/>
      <c r="JX374" s="118"/>
      <c r="JY374" s="118"/>
      <c r="JZ374" s="118"/>
      <c r="KA374" s="118"/>
      <c r="KB374" s="118"/>
      <c r="KC374" s="118"/>
      <c r="KD374" s="118"/>
      <c r="KE374" s="118"/>
      <c r="KF374" s="118"/>
      <c r="KG374" s="118"/>
      <c r="KH374" s="118"/>
      <c r="KI374" s="118"/>
      <c r="KJ374" s="118"/>
      <c r="KK374" s="118"/>
      <c r="KL374" s="118"/>
      <c r="KM374" s="118"/>
      <c r="KN374" s="118"/>
      <c r="KO374" s="118"/>
      <c r="KP374" s="118"/>
      <c r="KQ374" s="118"/>
      <c r="KR374" s="118"/>
      <c r="KS374" s="118"/>
      <c r="KT374" s="118"/>
      <c r="KU374" s="118"/>
      <c r="KV374" s="118"/>
      <c r="KW374" s="118"/>
      <c r="KX374" s="118"/>
      <c r="KY374" s="118"/>
      <c r="KZ374" s="118"/>
      <c r="LA374" s="118"/>
      <c r="LB374" s="118"/>
      <c r="LC374" s="118"/>
      <c r="LD374" s="118"/>
      <c r="LE374" s="118"/>
      <c r="LF374" s="118"/>
      <c r="LG374" s="118"/>
      <c r="LH374" s="118"/>
      <c r="LI374" s="118"/>
      <c r="LJ374" s="118"/>
      <c r="LK374" s="118"/>
      <c r="LL374" s="118"/>
      <c r="LM374" s="118"/>
      <c r="LN374" s="118"/>
      <c r="LO374" s="118"/>
      <c r="LP374" s="118"/>
      <c r="LQ374" s="118"/>
      <c r="LR374" s="118"/>
      <c r="LS374" s="118"/>
      <c r="LT374" s="118"/>
      <c r="LU374" s="118"/>
      <c r="LV374" s="118"/>
      <c r="LW374" s="118"/>
      <c r="LX374" s="118"/>
      <c r="LY374" s="118"/>
      <c r="LZ374" s="118"/>
      <c r="MA374" s="118"/>
      <c r="MB374" s="118"/>
      <c r="MC374" s="118"/>
      <c r="MD374" s="118"/>
      <c r="ME374" s="118"/>
      <c r="MF374" s="118"/>
      <c r="MG374" s="118"/>
      <c r="MH374" s="118"/>
      <c r="MI374" s="118"/>
      <c r="MJ374" s="118"/>
      <c r="MK374" s="118"/>
      <c r="ML374" s="118"/>
      <c r="MM374" s="118"/>
      <c r="MN374" s="118"/>
      <c r="MO374" s="118"/>
      <c r="MP374" s="118"/>
      <c r="MQ374" s="118"/>
      <c r="MR374" s="118"/>
      <c r="MS374" s="118"/>
      <c r="MT374" s="118"/>
      <c r="MU374" s="118"/>
      <c r="MV374" s="118"/>
      <c r="MW374" s="118"/>
      <c r="MX374" s="118"/>
      <c r="MY374" s="118"/>
      <c r="MZ374" s="118"/>
      <c r="NA374" s="118"/>
      <c r="NB374" s="118"/>
      <c r="NC374" s="118"/>
      <c r="ND374" s="118"/>
      <c r="NE374" s="118"/>
      <c r="NF374" s="118"/>
      <c r="NG374" s="118"/>
      <c r="NH374" s="118"/>
      <c r="NI374" s="118"/>
      <c r="NJ374" s="118"/>
      <c r="NK374" s="118"/>
      <c r="NL374" s="118"/>
      <c r="NM374" s="118"/>
      <c r="NN374" s="118"/>
      <c r="NO374" s="118"/>
      <c r="NP374" s="118"/>
      <c r="NQ374" s="118"/>
      <c r="NR374" s="118"/>
      <c r="NS374" s="118"/>
      <c r="NT374" s="118"/>
      <c r="NU374" s="118"/>
      <c r="NV374" s="118"/>
      <c r="NW374" s="118"/>
      <c r="NX374" s="118"/>
      <c r="NY374" s="118"/>
      <c r="NZ374" s="118"/>
      <c r="OA374" s="118"/>
      <c r="OB374" s="118"/>
      <c r="OC374" s="118"/>
      <c r="OD374" s="118"/>
      <c r="OE374" s="118"/>
      <c r="OF374" s="118"/>
      <c r="OG374" s="118"/>
      <c r="OH374" s="118"/>
      <c r="OI374" s="118"/>
      <c r="OJ374" s="118"/>
      <c r="OK374" s="118"/>
      <c r="OL374" s="118"/>
      <c r="OM374" s="118"/>
      <c r="ON374" s="118"/>
      <c r="OO374" s="118"/>
      <c r="OP374" s="118"/>
      <c r="OQ374" s="118"/>
      <c r="OR374" s="118"/>
      <c r="OS374" s="118"/>
      <c r="OT374" s="118"/>
      <c r="OU374" s="118"/>
      <c r="OV374" s="118"/>
      <c r="OW374" s="118"/>
      <c r="OX374" s="118"/>
      <c r="OY374" s="118"/>
      <c r="OZ374" s="118"/>
      <c r="PA374" s="118"/>
      <c r="PB374" s="118"/>
      <c r="PC374" s="118"/>
      <c r="PD374" s="118"/>
      <c r="PE374" s="118"/>
      <c r="PF374" s="118"/>
      <c r="PG374" s="118"/>
      <c r="PH374" s="118"/>
      <c r="PI374" s="118"/>
      <c r="PJ374" s="118"/>
      <c r="PK374" s="118"/>
      <c r="PL374" s="118"/>
      <c r="PM374" s="118"/>
      <c r="PN374" s="118"/>
      <c r="PO374" s="118"/>
      <c r="PP374" s="118"/>
      <c r="PQ374" s="118"/>
      <c r="PR374" s="118"/>
      <c r="PS374" s="118"/>
      <c r="PT374" s="118"/>
      <c r="PU374" s="118"/>
      <c r="PV374" s="118"/>
      <c r="PW374" s="118"/>
      <c r="PX374" s="118"/>
      <c r="PY374" s="118"/>
      <c r="PZ374" s="118"/>
      <c r="QA374" s="118"/>
      <c r="QB374" s="118"/>
      <c r="QC374" s="118"/>
      <c r="QD374" s="118"/>
      <c r="QE374" s="118"/>
      <c r="QF374" s="118"/>
      <c r="QG374" s="118"/>
      <c r="QH374" s="118"/>
      <c r="QI374" s="118"/>
      <c r="QJ374" s="118"/>
      <c r="QK374" s="118"/>
      <c r="QL374" s="118"/>
      <c r="QM374" s="118"/>
      <c r="QN374" s="118"/>
      <c r="QO374" s="118"/>
      <c r="QP374" s="118"/>
      <c r="QQ374" s="118"/>
      <c r="QR374" s="118"/>
      <c r="QS374" s="118"/>
      <c r="QT374" s="118"/>
      <c r="QU374" s="118"/>
      <c r="QV374" s="118"/>
      <c r="QW374" s="118"/>
      <c r="QX374" s="118"/>
      <c r="QY374" s="118"/>
      <c r="QZ374" s="118"/>
      <c r="RA374" s="118"/>
      <c r="RB374" s="118"/>
      <c r="RC374" s="118"/>
      <c r="RD374" s="118"/>
      <c r="RE374" s="118"/>
      <c r="RF374" s="118"/>
      <c r="RG374" s="118"/>
      <c r="RH374" s="118"/>
      <c r="RI374" s="118"/>
      <c r="RJ374" s="118"/>
      <c r="RK374" s="118"/>
      <c r="RL374" s="118"/>
      <c r="RM374" s="118"/>
      <c r="RN374" s="118"/>
      <c r="RO374" s="118"/>
      <c r="RP374" s="118"/>
      <c r="RQ374" s="118"/>
      <c r="RR374" s="118"/>
      <c r="RS374" s="118"/>
      <c r="RT374" s="118"/>
      <c r="RU374" s="118"/>
      <c r="RV374" s="118"/>
      <c r="RW374" s="118"/>
      <c r="RX374" s="118"/>
      <c r="RY374" s="118"/>
      <c r="RZ374" s="118"/>
      <c r="SA374" s="118"/>
      <c r="SB374" s="118"/>
      <c r="SC374" s="118"/>
      <c r="SD374" s="118"/>
      <c r="SE374" s="118"/>
      <c r="SF374" s="118"/>
      <c r="SG374" s="118"/>
      <c r="SH374" s="118"/>
      <c r="SI374" s="118"/>
      <c r="SJ374" s="118"/>
      <c r="SK374" s="118"/>
      <c r="SL374" s="118"/>
      <c r="SM374" s="118"/>
      <c r="SN374" s="118"/>
      <c r="SO374" s="118"/>
      <c r="SP374" s="118"/>
      <c r="SQ374" s="118"/>
      <c r="SR374" s="118"/>
      <c r="SS374" s="118"/>
      <c r="ST374" s="118"/>
      <c r="SU374" s="118"/>
      <c r="SV374" s="118"/>
      <c r="SW374" s="118"/>
      <c r="SX374" s="118"/>
      <c r="SY374" s="118"/>
      <c r="SZ374" s="118"/>
      <c r="TA374" s="118"/>
      <c r="TB374" s="118"/>
      <c r="TC374" s="118"/>
      <c r="TD374" s="118"/>
      <c r="TE374" s="118"/>
      <c r="TF374" s="118"/>
      <c r="TG374" s="118"/>
      <c r="TH374" s="118"/>
      <c r="TI374" s="118"/>
      <c r="TJ374" s="118"/>
      <c r="TK374" s="118"/>
      <c r="TL374" s="118"/>
      <c r="TM374" s="118"/>
      <c r="TN374" s="118"/>
      <c r="TO374" s="118"/>
      <c r="TP374" s="118"/>
      <c r="TQ374" s="118"/>
      <c r="TR374" s="118"/>
      <c r="TS374" s="118"/>
      <c r="TT374" s="118"/>
      <c r="TU374" s="118"/>
      <c r="TV374" s="118"/>
      <c r="TW374" s="118"/>
      <c r="TX374" s="118"/>
      <c r="TY374" s="118"/>
      <c r="TZ374" s="118"/>
      <c r="UA374" s="118"/>
      <c r="UB374" s="118"/>
      <c r="UC374" s="118"/>
      <c r="UD374" s="118"/>
      <c r="UE374" s="118"/>
      <c r="UF374" s="118"/>
      <c r="UG374" s="118"/>
      <c r="UH374" s="118"/>
      <c r="UI374" s="118"/>
      <c r="UJ374" s="118"/>
      <c r="UK374" s="118"/>
      <c r="UL374" s="118"/>
      <c r="UM374" s="118"/>
      <c r="UN374" s="118"/>
      <c r="UO374" s="118"/>
      <c r="UP374" s="118"/>
      <c r="UQ374" s="118"/>
      <c r="UR374" s="118"/>
      <c r="US374" s="118"/>
      <c r="UT374" s="118"/>
      <c r="UU374" s="118"/>
      <c r="UV374" s="118"/>
      <c r="UW374" s="118"/>
      <c r="UX374" s="118"/>
      <c r="UY374" s="118"/>
      <c r="UZ374" s="118"/>
      <c r="VA374" s="118"/>
      <c r="VB374" s="118"/>
      <c r="VC374" s="118"/>
      <c r="VD374" s="118"/>
      <c r="VE374" s="118"/>
      <c r="VF374" s="118"/>
      <c r="VG374" s="118"/>
      <c r="VH374" s="118"/>
      <c r="VI374" s="118"/>
      <c r="VJ374" s="118"/>
      <c r="VK374" s="118"/>
      <c r="VL374" s="118"/>
      <c r="VM374" s="118"/>
      <c r="VN374" s="118"/>
      <c r="VO374" s="118"/>
      <c r="VP374" s="118"/>
      <c r="VQ374" s="118"/>
      <c r="VR374" s="118"/>
      <c r="VS374" s="118"/>
      <c r="VT374" s="118"/>
      <c r="VU374" s="118"/>
      <c r="VV374" s="118"/>
      <c r="VW374" s="118"/>
      <c r="VX374" s="118"/>
      <c r="VY374" s="118"/>
      <c r="VZ374" s="118"/>
      <c r="WA374" s="118"/>
      <c r="WB374" s="118"/>
      <c r="WC374" s="118"/>
      <c r="WD374" s="118"/>
      <c r="WE374" s="118"/>
      <c r="WF374" s="118"/>
      <c r="WG374" s="118"/>
      <c r="WH374" s="118"/>
      <c r="WI374" s="118"/>
      <c r="WJ374" s="118"/>
      <c r="WK374" s="118"/>
      <c r="WL374" s="118"/>
      <c r="WM374" s="118"/>
      <c r="WN374" s="118"/>
      <c r="WO374" s="118"/>
      <c r="WP374" s="118"/>
      <c r="WQ374" s="118"/>
      <c r="WR374" s="118"/>
      <c r="WS374" s="118"/>
      <c r="WT374" s="118"/>
      <c r="WU374" s="118"/>
      <c r="WV374" s="118"/>
      <c r="WW374" s="118"/>
      <c r="WX374" s="118"/>
      <c r="WY374" s="118"/>
      <c r="WZ374" s="118"/>
      <c r="XA374" s="118"/>
      <c r="XB374" s="118"/>
      <c r="XC374" s="118"/>
      <c r="XD374" s="118"/>
      <c r="XE374" s="118"/>
      <c r="XF374" s="118"/>
      <c r="XG374" s="118"/>
      <c r="XH374" s="118"/>
      <c r="XI374" s="118"/>
      <c r="XJ374" s="118"/>
      <c r="XK374" s="118"/>
      <c r="XL374" s="118"/>
      <c r="XM374" s="118"/>
      <c r="XN374" s="118"/>
      <c r="XO374" s="118"/>
      <c r="XP374" s="118"/>
      <c r="XQ374" s="118"/>
      <c r="XR374" s="118"/>
      <c r="XS374" s="118"/>
      <c r="XT374" s="118"/>
      <c r="XU374" s="118"/>
      <c r="XV374" s="118"/>
      <c r="XW374" s="118"/>
      <c r="XX374" s="118"/>
      <c r="XY374" s="118"/>
      <c r="XZ374" s="118"/>
      <c r="YA374" s="118"/>
      <c r="YB374" s="118"/>
      <c r="YC374" s="118"/>
      <c r="YD374" s="118"/>
      <c r="YE374" s="118"/>
      <c r="YF374" s="118"/>
      <c r="YG374" s="118"/>
      <c r="YH374" s="118"/>
      <c r="YI374" s="118"/>
      <c r="YJ374" s="118"/>
      <c r="YK374" s="118"/>
      <c r="YL374" s="118"/>
      <c r="YM374" s="118"/>
      <c r="YN374" s="118"/>
      <c r="YO374" s="118"/>
      <c r="YP374" s="118"/>
      <c r="YQ374" s="118"/>
      <c r="YR374" s="118"/>
      <c r="YS374" s="118"/>
      <c r="YT374" s="118"/>
      <c r="YU374" s="118"/>
      <c r="YV374" s="118"/>
      <c r="YW374" s="118"/>
      <c r="YX374" s="118"/>
      <c r="YY374" s="118"/>
      <c r="YZ374" s="118"/>
      <c r="ZA374" s="118"/>
      <c r="ZB374" s="118"/>
      <c r="ZC374" s="118"/>
      <c r="ZD374" s="118"/>
      <c r="ZE374" s="118"/>
      <c r="ZF374" s="118"/>
      <c r="ZG374" s="118"/>
      <c r="ZH374" s="118"/>
      <c r="ZI374" s="118"/>
      <c r="ZJ374" s="118"/>
      <c r="ZK374" s="118"/>
      <c r="ZL374" s="118"/>
      <c r="ZM374" s="118"/>
      <c r="ZN374" s="118"/>
      <c r="ZO374" s="118"/>
      <c r="ZP374" s="118"/>
      <c r="ZQ374" s="118"/>
      <c r="ZR374" s="118"/>
      <c r="ZS374" s="118"/>
      <c r="ZT374" s="118"/>
      <c r="ZU374" s="118"/>
      <c r="ZV374" s="118"/>
      <c r="ZW374" s="118"/>
      <c r="ZX374" s="118"/>
      <c r="ZY374" s="118"/>
      <c r="ZZ374" s="118"/>
      <c r="AAA374" s="118"/>
      <c r="AAB374" s="118"/>
      <c r="AAC374" s="118"/>
      <c r="AAD374" s="118"/>
      <c r="AAE374" s="118"/>
      <c r="AAF374" s="118"/>
      <c r="AAG374" s="118"/>
      <c r="AAH374" s="118"/>
      <c r="AAI374" s="118"/>
      <c r="AAJ374" s="118"/>
      <c r="AAK374" s="118"/>
      <c r="AAL374" s="118"/>
      <c r="AAM374" s="118"/>
      <c r="AAN374" s="118"/>
      <c r="AAO374" s="118"/>
      <c r="AAP374" s="118"/>
      <c r="AAQ374" s="118"/>
      <c r="AAR374" s="118"/>
      <c r="AAS374" s="118"/>
      <c r="AAT374" s="118"/>
      <c r="AAU374" s="118"/>
      <c r="AAV374" s="118"/>
      <c r="AAW374" s="118"/>
      <c r="AAX374" s="118"/>
      <c r="AAY374" s="118"/>
      <c r="AAZ374" s="118"/>
      <c r="ABA374" s="118"/>
      <c r="ABB374" s="118"/>
      <c r="ABC374" s="118"/>
      <c r="ABD374" s="118"/>
      <c r="ABE374" s="118"/>
      <c r="ABF374" s="118"/>
      <c r="ABG374" s="118"/>
      <c r="ABH374" s="118"/>
      <c r="ABI374" s="118"/>
      <c r="ABJ374" s="118"/>
      <c r="ABK374" s="118"/>
      <c r="ABL374" s="118"/>
      <c r="ABM374" s="118"/>
      <c r="ABN374" s="118"/>
      <c r="ABO374" s="118"/>
      <c r="ABP374" s="118"/>
      <c r="ABQ374" s="118"/>
      <c r="ABR374" s="118"/>
      <c r="ABS374" s="118"/>
      <c r="ABT374" s="118"/>
      <c r="ABU374" s="118"/>
      <c r="ABV374" s="118"/>
      <c r="ABW374" s="118"/>
      <c r="ABX374" s="118"/>
      <c r="ABY374" s="118"/>
      <c r="ABZ374" s="118"/>
      <c r="ACA374" s="118"/>
      <c r="ACB374" s="118"/>
      <c r="ACC374" s="118"/>
      <c r="ACD374" s="118"/>
      <c r="ACE374" s="118"/>
      <c r="ACF374" s="118"/>
      <c r="ACG374" s="118"/>
      <c r="ACH374" s="118"/>
      <c r="ACI374" s="118"/>
      <c r="ACJ374" s="118"/>
      <c r="ACK374" s="118"/>
      <c r="ACL374" s="118"/>
      <c r="ACM374" s="118"/>
      <c r="ACN374" s="118"/>
      <c r="ACO374" s="118"/>
      <c r="ACP374" s="118"/>
      <c r="ACQ374" s="118"/>
      <c r="ACR374" s="118"/>
      <c r="ACS374" s="118"/>
      <c r="ACT374" s="118"/>
      <c r="ACU374" s="118"/>
      <c r="ACV374" s="118"/>
      <c r="ACW374" s="118"/>
      <c r="ACX374" s="118"/>
      <c r="ACY374" s="118"/>
      <c r="ACZ374" s="118"/>
      <c r="ADA374" s="118"/>
      <c r="ADB374" s="118"/>
      <c r="ADC374" s="118"/>
      <c r="ADD374" s="118"/>
      <c r="ADE374" s="118"/>
      <c r="ADF374" s="118"/>
      <c r="ADG374" s="118"/>
      <c r="ADH374" s="118"/>
      <c r="ADI374" s="118"/>
      <c r="ADJ374" s="118"/>
      <c r="ADK374" s="118"/>
      <c r="ADL374" s="118"/>
      <c r="ADM374" s="118"/>
      <c r="ADN374" s="118"/>
      <c r="ADO374" s="118"/>
      <c r="ADP374" s="118"/>
      <c r="ADQ374" s="118"/>
      <c r="ADR374" s="118"/>
      <c r="ADS374" s="118"/>
      <c r="ADT374" s="118"/>
      <c r="ADU374" s="118"/>
      <c r="ADV374" s="118"/>
      <c r="ADW374" s="118"/>
      <c r="ADX374" s="118"/>
      <c r="ADY374" s="118"/>
      <c r="ADZ374" s="118"/>
      <c r="AEA374" s="118"/>
      <c r="AEB374" s="118"/>
      <c r="AEC374" s="118"/>
      <c r="AED374" s="118"/>
      <c r="AEE374" s="118"/>
      <c r="AEF374" s="118"/>
      <c r="AEG374" s="118"/>
      <c r="AEH374" s="118"/>
      <c r="AEI374" s="118"/>
      <c r="AEJ374" s="118"/>
      <c r="AEK374" s="118"/>
      <c r="AEL374" s="118"/>
      <c r="AEM374" s="118"/>
      <c r="AEN374" s="118"/>
      <c r="AEO374" s="118"/>
      <c r="AEP374" s="118"/>
      <c r="AEQ374" s="118"/>
      <c r="AER374" s="118"/>
      <c r="AES374" s="118"/>
      <c r="AET374" s="118"/>
      <c r="AEU374" s="118"/>
      <c r="AEV374" s="118"/>
      <c r="AEW374" s="118"/>
      <c r="AEX374" s="118"/>
      <c r="AEY374" s="118"/>
      <c r="AEZ374" s="118"/>
      <c r="AFA374" s="118"/>
      <c r="AFB374" s="118"/>
      <c r="AFC374" s="118"/>
      <c r="AFD374" s="118"/>
      <c r="AFE374" s="118"/>
      <c r="AFF374" s="118"/>
      <c r="AFG374" s="118"/>
      <c r="AFH374" s="118"/>
      <c r="AFI374" s="118"/>
      <c r="AFJ374" s="118"/>
      <c r="AFK374" s="118"/>
      <c r="AFL374" s="118"/>
      <c r="AFM374" s="118"/>
      <c r="AFN374" s="118"/>
      <c r="AFO374" s="118"/>
      <c r="AFP374" s="118"/>
      <c r="AFQ374" s="118"/>
      <c r="AFR374" s="118"/>
      <c r="AFS374" s="118"/>
      <c r="AFT374" s="118"/>
      <c r="AFU374" s="118"/>
      <c r="AFV374" s="118"/>
      <c r="AFW374" s="118"/>
      <c r="AFX374" s="118"/>
      <c r="AFY374" s="118"/>
      <c r="AFZ374" s="118"/>
      <c r="AGA374" s="118"/>
      <c r="AGB374" s="118"/>
      <c r="AGC374" s="118"/>
      <c r="AGD374" s="118"/>
      <c r="AGE374" s="118"/>
      <c r="AGF374" s="118"/>
      <c r="AGG374" s="118"/>
      <c r="AGH374" s="118"/>
      <c r="AGI374" s="118"/>
      <c r="AGJ374" s="118"/>
      <c r="AGK374" s="118"/>
      <c r="AGL374" s="118"/>
      <c r="AGM374" s="118"/>
      <c r="AGN374" s="118"/>
      <c r="AGO374" s="118"/>
      <c r="AGP374" s="118"/>
      <c r="AGQ374" s="118"/>
      <c r="AGR374" s="118"/>
      <c r="AGS374" s="118"/>
      <c r="AGT374" s="118"/>
      <c r="AGU374" s="118"/>
      <c r="AGV374" s="118"/>
      <c r="AGW374" s="118"/>
      <c r="AGX374" s="118"/>
      <c r="AGY374" s="118"/>
      <c r="AGZ374" s="118"/>
      <c r="AHA374" s="118"/>
      <c r="AHB374" s="118"/>
      <c r="AHC374" s="118"/>
      <c r="AHD374" s="118"/>
      <c r="AHE374" s="118"/>
      <c r="AHF374" s="118"/>
      <c r="AHG374" s="118"/>
      <c r="AHH374" s="118"/>
      <c r="AHI374" s="118"/>
      <c r="AHJ374" s="118"/>
      <c r="AHK374" s="118"/>
      <c r="AHL374" s="118"/>
      <c r="AHM374" s="118"/>
      <c r="AHN374" s="118"/>
      <c r="AHO374" s="118"/>
      <c r="AHP374" s="118"/>
      <c r="AHQ374" s="118"/>
      <c r="AHR374" s="118"/>
      <c r="AHS374" s="118"/>
      <c r="AHT374" s="118"/>
      <c r="AHU374" s="118"/>
      <c r="AHV374" s="118"/>
      <c r="AHW374" s="118"/>
      <c r="AHX374" s="118"/>
      <c r="AHY374" s="118"/>
      <c r="AHZ374" s="118"/>
      <c r="AIA374" s="118"/>
      <c r="AIB374" s="118"/>
      <c r="AIC374" s="118"/>
      <c r="AID374" s="118"/>
      <c r="AIE374" s="118"/>
      <c r="AIF374" s="118"/>
      <c r="AIG374" s="118"/>
      <c r="AIH374" s="118"/>
      <c r="AII374" s="118"/>
      <c r="AIJ374" s="118"/>
      <c r="AIK374" s="118"/>
      <c r="AIL374" s="118"/>
      <c r="AIM374" s="118"/>
      <c r="AIN374" s="118"/>
      <c r="AIO374" s="118"/>
      <c r="AIP374" s="118"/>
      <c r="AIQ374" s="118"/>
      <c r="AIR374" s="118"/>
      <c r="AIS374" s="118"/>
      <c r="AIT374" s="118"/>
      <c r="AIU374" s="118"/>
      <c r="AIV374" s="118"/>
      <c r="AIW374" s="118"/>
      <c r="AIX374" s="118"/>
      <c r="AIY374" s="118"/>
      <c r="AIZ374" s="118"/>
      <c r="AJA374" s="118"/>
      <c r="AJB374" s="118"/>
      <c r="AJC374" s="118"/>
      <c r="AJD374" s="118"/>
      <c r="AJE374" s="118"/>
      <c r="AJF374" s="118"/>
      <c r="AJG374" s="118"/>
      <c r="AJH374" s="118"/>
      <c r="AJI374" s="118"/>
      <c r="AJJ374" s="118"/>
      <c r="AJK374" s="118"/>
      <c r="AJL374" s="118"/>
      <c r="AJM374" s="118"/>
      <c r="AJN374" s="118"/>
      <c r="AJO374" s="118"/>
      <c r="AJP374" s="118"/>
      <c r="AJQ374" s="118"/>
      <c r="AJR374" s="118"/>
      <c r="AJS374" s="118"/>
      <c r="AJT374" s="118"/>
      <c r="AJU374" s="118"/>
      <c r="AJV374" s="118"/>
      <c r="AJW374" s="118"/>
      <c r="AJX374" s="118"/>
      <c r="AJY374" s="118"/>
      <c r="AJZ374" s="118"/>
      <c r="AKA374" s="118"/>
      <c r="AKB374" s="118"/>
      <c r="AKC374" s="118"/>
      <c r="AKD374" s="118"/>
      <c r="AKE374" s="118"/>
      <c r="AKF374" s="118"/>
      <c r="AKG374" s="118"/>
      <c r="AKH374" s="118"/>
      <c r="AKI374" s="118"/>
      <c r="AKJ374" s="118"/>
      <c r="AKK374" s="118"/>
      <c r="AKL374" s="118"/>
      <c r="AKM374" s="118"/>
      <c r="AKN374" s="118"/>
      <c r="AKO374" s="118"/>
      <c r="AKP374" s="118"/>
      <c r="AKQ374" s="118"/>
      <c r="AKR374" s="118"/>
      <c r="AKS374" s="118"/>
      <c r="AKT374" s="118"/>
      <c r="AKU374" s="118"/>
      <c r="AKV374" s="118"/>
      <c r="AKW374" s="118"/>
      <c r="AKX374" s="118"/>
      <c r="AKY374" s="118"/>
      <c r="AKZ374" s="118"/>
      <c r="ALA374" s="118"/>
      <c r="ALB374" s="118"/>
      <c r="ALC374" s="118"/>
      <c r="ALD374" s="118"/>
      <c r="ALE374" s="118"/>
      <c r="ALF374" s="118"/>
      <c r="ALG374" s="118"/>
      <c r="ALH374" s="118"/>
      <c r="ALI374" s="118"/>
      <c r="ALJ374" s="118"/>
      <c r="ALK374" s="118"/>
      <c r="ALL374" s="118"/>
      <c r="ALM374" s="118"/>
      <c r="ALN374" s="118"/>
      <c r="ALO374" s="118"/>
      <c r="ALP374" s="118"/>
      <c r="ALQ374" s="118"/>
      <c r="ALR374" s="118"/>
      <c r="ALS374" s="118"/>
      <c r="ALT374" s="118"/>
      <c r="ALU374" s="118"/>
      <c r="ALV374" s="118"/>
      <c r="ALW374" s="118"/>
      <c r="ALX374" s="118"/>
      <c r="ALY374" s="118"/>
      <c r="ALZ374" s="118"/>
      <c r="AMA374" s="118"/>
      <c r="AMB374" s="118"/>
      <c r="AMC374" s="118"/>
      <c r="AMD374" s="118"/>
      <c r="AME374" s="118"/>
      <c r="AMF374" s="118"/>
      <c r="AMG374" s="118"/>
      <c r="AMH374" s="118"/>
    </row>
    <row r="375" spans="1:1022" x14ac:dyDescent="0.25">
      <c r="A375" s="168" t="s">
        <v>1328</v>
      </c>
      <c r="B375" s="163">
        <v>374</v>
      </c>
      <c r="C375" s="224" t="s">
        <v>25024</v>
      </c>
      <c r="D375" s="175" t="s">
        <v>1329</v>
      </c>
      <c r="E375" s="429"/>
      <c r="F375" s="185">
        <v>3</v>
      </c>
      <c r="G375" s="175">
        <v>4</v>
      </c>
      <c r="H375" s="180"/>
      <c r="I375" s="319">
        <v>14.92</v>
      </c>
      <c r="J375" s="332">
        <v>2</v>
      </c>
      <c r="K375" s="332">
        <v>2</v>
      </c>
      <c r="L375" s="140"/>
      <c r="M375" s="140"/>
      <c r="N375" s="140"/>
      <c r="O375" s="140"/>
      <c r="P375" s="140"/>
      <c r="Q375" s="332" t="s">
        <v>752</v>
      </c>
      <c r="R375" s="332">
        <v>2</v>
      </c>
      <c r="S375" s="140"/>
      <c r="V375" s="219">
        <f t="shared" si="207"/>
        <v>100</v>
      </c>
      <c r="W375" s="219">
        <f t="shared" si="185"/>
        <v>100</v>
      </c>
      <c r="X375" s="219">
        <f t="shared" si="212"/>
        <v>100</v>
      </c>
      <c r="Y375" s="219">
        <f t="shared" si="215"/>
        <v>100</v>
      </c>
      <c r="Z375" s="219">
        <f t="shared" si="214"/>
        <v>100</v>
      </c>
      <c r="AA375" s="220">
        <f t="shared" si="217"/>
        <v>0.1</v>
      </c>
      <c r="AB375" s="220">
        <f t="shared" si="216"/>
        <v>1</v>
      </c>
      <c r="AC375" s="220">
        <f t="shared" si="205"/>
        <v>100</v>
      </c>
      <c r="AD375" s="416">
        <f t="shared" si="213"/>
        <v>100</v>
      </c>
      <c r="AE375" s="416">
        <f t="shared" ref="AE375:AE406" si="218">IF(M375=0,100,IF(M375=1,1,IF(M375="1B",1,IF(M375="1A",0.1,100))))</f>
        <v>100</v>
      </c>
      <c r="AF375" s="212">
        <f>IF(OR(OR(EXACT(J375,"1A"),EXACT(J375,"1B"),EXACT(J375,"1C")),K375=1),1,IF(K375=2,10,100))</f>
        <v>10</v>
      </c>
      <c r="AG375" s="212">
        <f>IF(OR(EXACT(J375,"1A"),EXACT(J375,"1B"),EXACT(J375,"1C")),1,IF(J375=2,10,100))</f>
        <v>10</v>
      </c>
      <c r="AH375" s="212">
        <f t="shared" si="210"/>
        <v>100</v>
      </c>
      <c r="AI375" s="212">
        <f t="shared" si="211"/>
        <v>100</v>
      </c>
      <c r="AJ375" s="231" t="s">
        <v>24830</v>
      </c>
      <c r="AK375" s="412"/>
      <c r="AL375" s="185">
        <v>2</v>
      </c>
      <c r="AM375" s="214"/>
      <c r="AN375" s="412"/>
      <c r="AO375" s="412"/>
      <c r="AP375" s="412"/>
      <c r="AQ375" s="167" t="s">
        <v>760</v>
      </c>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8"/>
      <c r="CI375" s="118"/>
      <c r="CJ375" s="118"/>
      <c r="CK375" s="118"/>
      <c r="CL375" s="118"/>
      <c r="CM375" s="118"/>
      <c r="CN375" s="118"/>
      <c r="CO375" s="118"/>
      <c r="CP375" s="118"/>
      <c r="CQ375" s="118"/>
      <c r="CR375" s="118"/>
      <c r="CS375" s="118"/>
      <c r="CT375" s="118"/>
      <c r="CU375" s="118"/>
      <c r="CV375" s="118"/>
      <c r="CW375" s="118"/>
      <c r="CX375" s="118"/>
      <c r="CY375" s="118"/>
      <c r="CZ375" s="118"/>
      <c r="DA375" s="118"/>
      <c r="DB375" s="118"/>
      <c r="DC375" s="118"/>
      <c r="DD375" s="118"/>
      <c r="DE375" s="118"/>
      <c r="DF375" s="118"/>
      <c r="DG375" s="118"/>
      <c r="DH375" s="118"/>
      <c r="DI375" s="118"/>
      <c r="DJ375" s="118"/>
      <c r="DK375" s="118"/>
      <c r="DL375" s="118"/>
      <c r="DM375" s="118"/>
      <c r="DN375" s="118"/>
      <c r="DO375" s="118"/>
      <c r="DP375" s="118"/>
      <c r="DQ375" s="118"/>
      <c r="DR375" s="118"/>
      <c r="DS375" s="118"/>
      <c r="DT375" s="118"/>
      <c r="DU375" s="118"/>
      <c r="DV375" s="118"/>
      <c r="DW375" s="118"/>
      <c r="DX375" s="118"/>
      <c r="DY375" s="118"/>
      <c r="DZ375" s="118"/>
      <c r="EA375" s="118"/>
      <c r="EB375" s="118"/>
      <c r="EC375" s="118"/>
      <c r="ED375" s="118"/>
      <c r="EE375" s="118"/>
      <c r="EF375" s="118"/>
      <c r="EG375" s="118"/>
      <c r="EH375" s="118"/>
      <c r="EI375" s="118"/>
      <c r="EJ375" s="118"/>
      <c r="EK375" s="118"/>
      <c r="EL375" s="118"/>
      <c r="EM375" s="118"/>
      <c r="EN375" s="118"/>
      <c r="EO375" s="118"/>
      <c r="EP375" s="118"/>
      <c r="EQ375" s="118"/>
      <c r="ER375" s="118"/>
      <c r="ES375" s="118"/>
      <c r="ET375" s="118"/>
      <c r="EU375" s="118"/>
      <c r="EV375" s="118"/>
      <c r="EW375" s="118"/>
      <c r="EX375" s="118"/>
      <c r="EY375" s="118"/>
      <c r="EZ375" s="118"/>
      <c r="FA375" s="118"/>
      <c r="FB375" s="118"/>
      <c r="FC375" s="118"/>
      <c r="FD375" s="118"/>
      <c r="FE375" s="118"/>
      <c r="FF375" s="118"/>
      <c r="FG375" s="118"/>
      <c r="FH375" s="118"/>
      <c r="FI375" s="118"/>
      <c r="FJ375" s="118"/>
      <c r="FK375" s="118"/>
      <c r="FL375" s="118"/>
      <c r="FM375" s="118"/>
      <c r="FN375" s="118"/>
      <c r="FO375" s="118"/>
      <c r="FP375" s="118"/>
      <c r="FQ375" s="118"/>
      <c r="FR375" s="118"/>
      <c r="FS375" s="118"/>
      <c r="FT375" s="118"/>
      <c r="FU375" s="118"/>
      <c r="FV375" s="118"/>
      <c r="FW375" s="118"/>
      <c r="FX375" s="118"/>
      <c r="FY375" s="118"/>
      <c r="FZ375" s="118"/>
      <c r="GA375" s="118"/>
      <c r="GB375" s="118"/>
      <c r="GC375" s="118"/>
      <c r="GD375" s="118"/>
      <c r="GE375" s="118"/>
      <c r="GF375" s="118"/>
      <c r="GG375" s="118"/>
      <c r="GH375" s="118"/>
      <c r="GI375" s="118"/>
      <c r="GJ375" s="118"/>
      <c r="GK375" s="118"/>
      <c r="GL375" s="118"/>
      <c r="GM375" s="118"/>
      <c r="GN375" s="118"/>
      <c r="GO375" s="118"/>
      <c r="GP375" s="118"/>
      <c r="GQ375" s="118"/>
      <c r="GR375" s="118"/>
      <c r="GS375" s="118"/>
      <c r="GT375" s="118"/>
      <c r="GU375" s="118"/>
      <c r="GV375" s="118"/>
      <c r="GW375" s="118"/>
      <c r="GX375" s="118"/>
      <c r="GY375" s="118"/>
      <c r="GZ375" s="118"/>
      <c r="HA375" s="118"/>
      <c r="HB375" s="118"/>
      <c r="HC375" s="118"/>
      <c r="HD375" s="118"/>
      <c r="HE375" s="118"/>
      <c r="HF375" s="118"/>
      <c r="HG375" s="118"/>
      <c r="HH375" s="118"/>
      <c r="HI375" s="118"/>
      <c r="HJ375" s="118"/>
      <c r="HK375" s="118"/>
      <c r="HL375" s="118"/>
      <c r="HM375" s="118"/>
      <c r="HN375" s="118"/>
      <c r="HO375" s="118"/>
      <c r="HP375" s="118"/>
      <c r="HQ375" s="118"/>
      <c r="HR375" s="118"/>
      <c r="HS375" s="118"/>
      <c r="HT375" s="118"/>
      <c r="HU375" s="118"/>
      <c r="HV375" s="118"/>
      <c r="HW375" s="118"/>
      <c r="HX375" s="118"/>
      <c r="HY375" s="118"/>
      <c r="HZ375" s="118"/>
      <c r="IA375" s="118"/>
      <c r="IB375" s="118"/>
      <c r="IC375" s="118"/>
      <c r="ID375" s="118"/>
      <c r="IE375" s="118"/>
      <c r="IF375" s="118"/>
      <c r="IG375" s="118"/>
      <c r="IH375" s="118"/>
      <c r="II375" s="118"/>
      <c r="IJ375" s="118"/>
      <c r="IK375" s="118"/>
      <c r="IL375" s="118"/>
      <c r="IM375" s="118"/>
      <c r="IN375" s="118"/>
      <c r="IO375" s="118"/>
      <c r="IP375" s="118"/>
      <c r="IQ375" s="118"/>
      <c r="IR375" s="118"/>
      <c r="IS375" s="118"/>
      <c r="IT375" s="118"/>
      <c r="IU375" s="118"/>
      <c r="IV375" s="118"/>
      <c r="IW375" s="118"/>
      <c r="IX375" s="118"/>
      <c r="IY375" s="118"/>
      <c r="IZ375" s="118"/>
      <c r="JA375" s="118"/>
      <c r="JB375" s="118"/>
      <c r="JC375" s="118"/>
      <c r="JD375" s="118"/>
      <c r="JE375" s="118"/>
      <c r="JF375" s="118"/>
      <c r="JG375" s="118"/>
      <c r="JH375" s="118"/>
      <c r="JI375" s="118"/>
      <c r="JJ375" s="118"/>
      <c r="JK375" s="118"/>
      <c r="JL375" s="118"/>
      <c r="JM375" s="118"/>
      <c r="JN375" s="118"/>
      <c r="JO375" s="118"/>
      <c r="JP375" s="118"/>
      <c r="JQ375" s="118"/>
      <c r="JR375" s="118"/>
      <c r="JS375" s="118"/>
      <c r="JT375" s="118"/>
      <c r="JU375" s="118"/>
      <c r="JV375" s="118"/>
      <c r="JW375" s="118"/>
      <c r="JX375" s="118"/>
      <c r="JY375" s="118"/>
      <c r="JZ375" s="118"/>
      <c r="KA375" s="118"/>
      <c r="KB375" s="118"/>
      <c r="KC375" s="118"/>
      <c r="KD375" s="118"/>
      <c r="KE375" s="118"/>
      <c r="KF375" s="118"/>
      <c r="KG375" s="118"/>
      <c r="KH375" s="118"/>
      <c r="KI375" s="118"/>
      <c r="KJ375" s="118"/>
      <c r="KK375" s="118"/>
      <c r="KL375" s="118"/>
      <c r="KM375" s="118"/>
      <c r="KN375" s="118"/>
      <c r="KO375" s="118"/>
      <c r="KP375" s="118"/>
      <c r="KQ375" s="118"/>
      <c r="KR375" s="118"/>
      <c r="KS375" s="118"/>
      <c r="KT375" s="118"/>
      <c r="KU375" s="118"/>
      <c r="KV375" s="118"/>
      <c r="KW375" s="118"/>
      <c r="KX375" s="118"/>
      <c r="KY375" s="118"/>
      <c r="KZ375" s="118"/>
      <c r="LA375" s="118"/>
      <c r="LB375" s="118"/>
      <c r="LC375" s="118"/>
      <c r="LD375" s="118"/>
      <c r="LE375" s="118"/>
      <c r="LF375" s="118"/>
      <c r="LG375" s="118"/>
      <c r="LH375" s="118"/>
      <c r="LI375" s="118"/>
      <c r="LJ375" s="118"/>
      <c r="LK375" s="118"/>
      <c r="LL375" s="118"/>
      <c r="LM375" s="118"/>
      <c r="LN375" s="118"/>
      <c r="LO375" s="118"/>
      <c r="LP375" s="118"/>
      <c r="LQ375" s="118"/>
      <c r="LR375" s="118"/>
      <c r="LS375" s="118"/>
      <c r="LT375" s="118"/>
      <c r="LU375" s="118"/>
      <c r="LV375" s="118"/>
      <c r="LW375" s="118"/>
      <c r="LX375" s="118"/>
      <c r="LY375" s="118"/>
      <c r="LZ375" s="118"/>
      <c r="MA375" s="118"/>
      <c r="MB375" s="118"/>
      <c r="MC375" s="118"/>
      <c r="MD375" s="118"/>
      <c r="ME375" s="118"/>
      <c r="MF375" s="118"/>
      <c r="MG375" s="118"/>
      <c r="MH375" s="118"/>
      <c r="MI375" s="118"/>
      <c r="MJ375" s="118"/>
      <c r="MK375" s="118"/>
      <c r="ML375" s="118"/>
      <c r="MM375" s="118"/>
      <c r="MN375" s="118"/>
      <c r="MO375" s="118"/>
      <c r="MP375" s="118"/>
      <c r="MQ375" s="118"/>
      <c r="MR375" s="118"/>
      <c r="MS375" s="118"/>
      <c r="MT375" s="118"/>
      <c r="MU375" s="118"/>
      <c r="MV375" s="118"/>
      <c r="MW375" s="118"/>
      <c r="MX375" s="118"/>
      <c r="MY375" s="118"/>
      <c r="MZ375" s="118"/>
      <c r="NA375" s="118"/>
      <c r="NB375" s="118"/>
      <c r="NC375" s="118"/>
      <c r="ND375" s="118"/>
      <c r="NE375" s="118"/>
      <c r="NF375" s="118"/>
      <c r="NG375" s="118"/>
      <c r="NH375" s="118"/>
      <c r="NI375" s="118"/>
      <c r="NJ375" s="118"/>
      <c r="NK375" s="118"/>
      <c r="NL375" s="118"/>
      <c r="NM375" s="118"/>
      <c r="NN375" s="118"/>
      <c r="NO375" s="118"/>
      <c r="NP375" s="118"/>
      <c r="NQ375" s="118"/>
      <c r="NR375" s="118"/>
      <c r="NS375" s="118"/>
      <c r="NT375" s="118"/>
      <c r="NU375" s="118"/>
      <c r="NV375" s="118"/>
      <c r="NW375" s="118"/>
      <c r="NX375" s="118"/>
      <c r="NY375" s="118"/>
      <c r="NZ375" s="118"/>
      <c r="OA375" s="118"/>
      <c r="OB375" s="118"/>
      <c r="OC375" s="118"/>
      <c r="OD375" s="118"/>
      <c r="OE375" s="118"/>
      <c r="OF375" s="118"/>
      <c r="OG375" s="118"/>
      <c r="OH375" s="118"/>
      <c r="OI375" s="118"/>
      <c r="OJ375" s="118"/>
      <c r="OK375" s="118"/>
      <c r="OL375" s="118"/>
      <c r="OM375" s="118"/>
      <c r="ON375" s="118"/>
      <c r="OO375" s="118"/>
      <c r="OP375" s="118"/>
      <c r="OQ375" s="118"/>
      <c r="OR375" s="118"/>
      <c r="OS375" s="118"/>
      <c r="OT375" s="118"/>
      <c r="OU375" s="118"/>
      <c r="OV375" s="118"/>
      <c r="OW375" s="118"/>
      <c r="OX375" s="118"/>
      <c r="OY375" s="118"/>
      <c r="OZ375" s="118"/>
      <c r="PA375" s="118"/>
      <c r="PB375" s="118"/>
      <c r="PC375" s="118"/>
      <c r="PD375" s="118"/>
      <c r="PE375" s="118"/>
      <c r="PF375" s="118"/>
      <c r="PG375" s="118"/>
      <c r="PH375" s="118"/>
      <c r="PI375" s="118"/>
      <c r="PJ375" s="118"/>
      <c r="PK375" s="118"/>
      <c r="PL375" s="118"/>
      <c r="PM375" s="118"/>
      <c r="PN375" s="118"/>
      <c r="PO375" s="118"/>
      <c r="PP375" s="118"/>
      <c r="PQ375" s="118"/>
      <c r="PR375" s="118"/>
      <c r="PS375" s="118"/>
      <c r="PT375" s="118"/>
      <c r="PU375" s="118"/>
      <c r="PV375" s="118"/>
      <c r="PW375" s="118"/>
      <c r="PX375" s="118"/>
      <c r="PY375" s="118"/>
      <c r="PZ375" s="118"/>
      <c r="QA375" s="118"/>
      <c r="QB375" s="118"/>
      <c r="QC375" s="118"/>
      <c r="QD375" s="118"/>
      <c r="QE375" s="118"/>
      <c r="QF375" s="118"/>
      <c r="QG375" s="118"/>
      <c r="QH375" s="118"/>
      <c r="QI375" s="118"/>
      <c r="QJ375" s="118"/>
      <c r="QK375" s="118"/>
      <c r="QL375" s="118"/>
      <c r="QM375" s="118"/>
      <c r="QN375" s="118"/>
      <c r="QO375" s="118"/>
      <c r="QP375" s="118"/>
      <c r="QQ375" s="118"/>
      <c r="QR375" s="118"/>
      <c r="QS375" s="118"/>
      <c r="QT375" s="118"/>
      <c r="QU375" s="118"/>
      <c r="QV375" s="118"/>
      <c r="QW375" s="118"/>
      <c r="QX375" s="118"/>
      <c r="QY375" s="118"/>
      <c r="QZ375" s="118"/>
      <c r="RA375" s="118"/>
      <c r="RB375" s="118"/>
      <c r="RC375" s="118"/>
      <c r="RD375" s="118"/>
      <c r="RE375" s="118"/>
      <c r="RF375" s="118"/>
      <c r="RG375" s="118"/>
      <c r="RH375" s="118"/>
      <c r="RI375" s="118"/>
      <c r="RJ375" s="118"/>
      <c r="RK375" s="118"/>
      <c r="RL375" s="118"/>
      <c r="RM375" s="118"/>
      <c r="RN375" s="118"/>
      <c r="RO375" s="118"/>
      <c r="RP375" s="118"/>
      <c r="RQ375" s="118"/>
      <c r="RR375" s="118"/>
      <c r="RS375" s="118"/>
      <c r="RT375" s="118"/>
      <c r="RU375" s="118"/>
      <c r="RV375" s="118"/>
      <c r="RW375" s="118"/>
      <c r="RX375" s="118"/>
      <c r="RY375" s="118"/>
      <c r="RZ375" s="118"/>
      <c r="SA375" s="118"/>
      <c r="SB375" s="118"/>
      <c r="SC375" s="118"/>
      <c r="SD375" s="118"/>
      <c r="SE375" s="118"/>
      <c r="SF375" s="118"/>
      <c r="SG375" s="118"/>
      <c r="SH375" s="118"/>
      <c r="SI375" s="118"/>
      <c r="SJ375" s="118"/>
      <c r="SK375" s="118"/>
      <c r="SL375" s="118"/>
      <c r="SM375" s="118"/>
      <c r="SN375" s="118"/>
      <c r="SO375" s="118"/>
      <c r="SP375" s="118"/>
      <c r="SQ375" s="118"/>
      <c r="SR375" s="118"/>
      <c r="SS375" s="118"/>
      <c r="ST375" s="118"/>
      <c r="SU375" s="118"/>
      <c r="SV375" s="118"/>
      <c r="SW375" s="118"/>
      <c r="SX375" s="118"/>
      <c r="SY375" s="118"/>
      <c r="SZ375" s="118"/>
      <c r="TA375" s="118"/>
      <c r="TB375" s="118"/>
      <c r="TC375" s="118"/>
      <c r="TD375" s="118"/>
      <c r="TE375" s="118"/>
      <c r="TF375" s="118"/>
      <c r="TG375" s="118"/>
      <c r="TH375" s="118"/>
      <c r="TI375" s="118"/>
      <c r="TJ375" s="118"/>
      <c r="TK375" s="118"/>
      <c r="TL375" s="118"/>
      <c r="TM375" s="118"/>
      <c r="TN375" s="118"/>
      <c r="TO375" s="118"/>
      <c r="TP375" s="118"/>
      <c r="TQ375" s="118"/>
      <c r="TR375" s="118"/>
      <c r="TS375" s="118"/>
      <c r="TT375" s="118"/>
      <c r="TU375" s="118"/>
      <c r="TV375" s="118"/>
      <c r="TW375" s="118"/>
      <c r="TX375" s="118"/>
      <c r="TY375" s="118"/>
      <c r="TZ375" s="118"/>
      <c r="UA375" s="118"/>
      <c r="UB375" s="118"/>
      <c r="UC375" s="118"/>
      <c r="UD375" s="118"/>
      <c r="UE375" s="118"/>
      <c r="UF375" s="118"/>
      <c r="UG375" s="118"/>
      <c r="UH375" s="118"/>
      <c r="UI375" s="118"/>
      <c r="UJ375" s="118"/>
      <c r="UK375" s="118"/>
      <c r="UL375" s="118"/>
      <c r="UM375" s="118"/>
      <c r="UN375" s="118"/>
      <c r="UO375" s="118"/>
      <c r="UP375" s="118"/>
      <c r="UQ375" s="118"/>
      <c r="UR375" s="118"/>
      <c r="US375" s="118"/>
      <c r="UT375" s="118"/>
      <c r="UU375" s="118"/>
      <c r="UV375" s="118"/>
      <c r="UW375" s="118"/>
      <c r="UX375" s="118"/>
      <c r="UY375" s="118"/>
      <c r="UZ375" s="118"/>
      <c r="VA375" s="118"/>
      <c r="VB375" s="118"/>
      <c r="VC375" s="118"/>
      <c r="VD375" s="118"/>
      <c r="VE375" s="118"/>
      <c r="VF375" s="118"/>
      <c r="VG375" s="118"/>
      <c r="VH375" s="118"/>
      <c r="VI375" s="118"/>
      <c r="VJ375" s="118"/>
      <c r="VK375" s="118"/>
      <c r="VL375" s="118"/>
      <c r="VM375" s="118"/>
      <c r="VN375" s="118"/>
      <c r="VO375" s="118"/>
      <c r="VP375" s="118"/>
      <c r="VQ375" s="118"/>
      <c r="VR375" s="118"/>
      <c r="VS375" s="118"/>
      <c r="VT375" s="118"/>
      <c r="VU375" s="118"/>
      <c r="VV375" s="118"/>
      <c r="VW375" s="118"/>
      <c r="VX375" s="118"/>
      <c r="VY375" s="118"/>
      <c r="VZ375" s="118"/>
      <c r="WA375" s="118"/>
      <c r="WB375" s="118"/>
      <c r="WC375" s="118"/>
      <c r="WD375" s="118"/>
      <c r="WE375" s="118"/>
      <c r="WF375" s="118"/>
      <c r="WG375" s="118"/>
      <c r="WH375" s="118"/>
      <c r="WI375" s="118"/>
      <c r="WJ375" s="118"/>
      <c r="WK375" s="118"/>
      <c r="WL375" s="118"/>
      <c r="WM375" s="118"/>
      <c r="WN375" s="118"/>
      <c r="WO375" s="118"/>
      <c r="WP375" s="118"/>
      <c r="WQ375" s="118"/>
      <c r="WR375" s="118"/>
      <c r="WS375" s="118"/>
      <c r="WT375" s="118"/>
      <c r="WU375" s="118"/>
      <c r="WV375" s="118"/>
      <c r="WW375" s="118"/>
      <c r="WX375" s="118"/>
      <c r="WY375" s="118"/>
      <c r="WZ375" s="118"/>
      <c r="XA375" s="118"/>
      <c r="XB375" s="118"/>
      <c r="XC375" s="118"/>
      <c r="XD375" s="118"/>
      <c r="XE375" s="118"/>
      <c r="XF375" s="118"/>
      <c r="XG375" s="118"/>
      <c r="XH375" s="118"/>
      <c r="XI375" s="118"/>
      <c r="XJ375" s="118"/>
      <c r="XK375" s="118"/>
      <c r="XL375" s="118"/>
      <c r="XM375" s="118"/>
      <c r="XN375" s="118"/>
      <c r="XO375" s="118"/>
      <c r="XP375" s="118"/>
      <c r="XQ375" s="118"/>
      <c r="XR375" s="118"/>
      <c r="XS375" s="118"/>
      <c r="XT375" s="118"/>
      <c r="XU375" s="118"/>
      <c r="XV375" s="118"/>
      <c r="XW375" s="118"/>
      <c r="XX375" s="118"/>
      <c r="XY375" s="118"/>
      <c r="XZ375" s="118"/>
      <c r="YA375" s="118"/>
      <c r="YB375" s="118"/>
      <c r="YC375" s="118"/>
      <c r="YD375" s="118"/>
      <c r="YE375" s="118"/>
      <c r="YF375" s="118"/>
      <c r="YG375" s="118"/>
      <c r="YH375" s="118"/>
      <c r="YI375" s="118"/>
      <c r="YJ375" s="118"/>
      <c r="YK375" s="118"/>
      <c r="YL375" s="118"/>
      <c r="YM375" s="118"/>
      <c r="YN375" s="118"/>
      <c r="YO375" s="118"/>
      <c r="YP375" s="118"/>
      <c r="YQ375" s="118"/>
      <c r="YR375" s="118"/>
      <c r="YS375" s="118"/>
      <c r="YT375" s="118"/>
      <c r="YU375" s="118"/>
      <c r="YV375" s="118"/>
      <c r="YW375" s="118"/>
      <c r="YX375" s="118"/>
      <c r="YY375" s="118"/>
      <c r="YZ375" s="118"/>
      <c r="ZA375" s="118"/>
      <c r="ZB375" s="118"/>
      <c r="ZC375" s="118"/>
      <c r="ZD375" s="118"/>
      <c r="ZE375" s="118"/>
      <c r="ZF375" s="118"/>
      <c r="ZG375" s="118"/>
      <c r="ZH375" s="118"/>
      <c r="ZI375" s="118"/>
      <c r="ZJ375" s="118"/>
      <c r="ZK375" s="118"/>
      <c r="ZL375" s="118"/>
      <c r="ZM375" s="118"/>
      <c r="ZN375" s="118"/>
      <c r="ZO375" s="118"/>
      <c r="ZP375" s="118"/>
      <c r="ZQ375" s="118"/>
      <c r="ZR375" s="118"/>
      <c r="ZS375" s="118"/>
      <c r="ZT375" s="118"/>
      <c r="ZU375" s="118"/>
      <c r="ZV375" s="118"/>
      <c r="ZW375" s="118"/>
      <c r="ZX375" s="118"/>
      <c r="ZY375" s="118"/>
      <c r="ZZ375" s="118"/>
      <c r="AAA375" s="118"/>
      <c r="AAB375" s="118"/>
      <c r="AAC375" s="118"/>
      <c r="AAD375" s="118"/>
      <c r="AAE375" s="118"/>
      <c r="AAF375" s="118"/>
      <c r="AAG375" s="118"/>
      <c r="AAH375" s="118"/>
      <c r="AAI375" s="118"/>
      <c r="AAJ375" s="118"/>
      <c r="AAK375" s="118"/>
      <c r="AAL375" s="118"/>
      <c r="AAM375" s="118"/>
      <c r="AAN375" s="118"/>
      <c r="AAO375" s="118"/>
      <c r="AAP375" s="118"/>
      <c r="AAQ375" s="118"/>
      <c r="AAR375" s="118"/>
      <c r="AAS375" s="118"/>
      <c r="AAT375" s="118"/>
      <c r="AAU375" s="118"/>
      <c r="AAV375" s="118"/>
      <c r="AAW375" s="118"/>
      <c r="AAX375" s="118"/>
      <c r="AAY375" s="118"/>
      <c r="AAZ375" s="118"/>
      <c r="ABA375" s="118"/>
      <c r="ABB375" s="118"/>
      <c r="ABC375" s="118"/>
      <c r="ABD375" s="118"/>
      <c r="ABE375" s="118"/>
      <c r="ABF375" s="118"/>
      <c r="ABG375" s="118"/>
      <c r="ABH375" s="118"/>
      <c r="ABI375" s="118"/>
      <c r="ABJ375" s="118"/>
      <c r="ABK375" s="118"/>
      <c r="ABL375" s="118"/>
      <c r="ABM375" s="118"/>
      <c r="ABN375" s="118"/>
      <c r="ABO375" s="118"/>
      <c r="ABP375" s="118"/>
      <c r="ABQ375" s="118"/>
      <c r="ABR375" s="118"/>
      <c r="ABS375" s="118"/>
      <c r="ABT375" s="118"/>
      <c r="ABU375" s="118"/>
      <c r="ABV375" s="118"/>
      <c r="ABW375" s="118"/>
      <c r="ABX375" s="118"/>
      <c r="ABY375" s="118"/>
      <c r="ABZ375" s="118"/>
      <c r="ACA375" s="118"/>
      <c r="ACB375" s="118"/>
      <c r="ACC375" s="118"/>
      <c r="ACD375" s="118"/>
      <c r="ACE375" s="118"/>
      <c r="ACF375" s="118"/>
      <c r="ACG375" s="118"/>
      <c r="ACH375" s="118"/>
      <c r="ACI375" s="118"/>
      <c r="ACJ375" s="118"/>
      <c r="ACK375" s="118"/>
      <c r="ACL375" s="118"/>
      <c r="ACM375" s="118"/>
      <c r="ACN375" s="118"/>
      <c r="ACO375" s="118"/>
      <c r="ACP375" s="118"/>
      <c r="ACQ375" s="118"/>
      <c r="ACR375" s="118"/>
      <c r="ACS375" s="118"/>
      <c r="ACT375" s="118"/>
      <c r="ACU375" s="118"/>
      <c r="ACV375" s="118"/>
      <c r="ACW375" s="118"/>
      <c r="ACX375" s="118"/>
      <c r="ACY375" s="118"/>
      <c r="ACZ375" s="118"/>
      <c r="ADA375" s="118"/>
      <c r="ADB375" s="118"/>
      <c r="ADC375" s="118"/>
      <c r="ADD375" s="118"/>
      <c r="ADE375" s="118"/>
      <c r="ADF375" s="118"/>
      <c r="ADG375" s="118"/>
      <c r="ADH375" s="118"/>
      <c r="ADI375" s="118"/>
      <c r="ADJ375" s="118"/>
      <c r="ADK375" s="118"/>
      <c r="ADL375" s="118"/>
      <c r="ADM375" s="118"/>
      <c r="ADN375" s="118"/>
      <c r="ADO375" s="118"/>
      <c r="ADP375" s="118"/>
      <c r="ADQ375" s="118"/>
      <c r="ADR375" s="118"/>
      <c r="ADS375" s="118"/>
      <c r="ADT375" s="118"/>
      <c r="ADU375" s="118"/>
      <c r="ADV375" s="118"/>
      <c r="ADW375" s="118"/>
      <c r="ADX375" s="118"/>
      <c r="ADY375" s="118"/>
      <c r="ADZ375" s="118"/>
      <c r="AEA375" s="118"/>
      <c r="AEB375" s="118"/>
      <c r="AEC375" s="118"/>
      <c r="AED375" s="118"/>
      <c r="AEE375" s="118"/>
      <c r="AEF375" s="118"/>
      <c r="AEG375" s="118"/>
      <c r="AEH375" s="118"/>
      <c r="AEI375" s="118"/>
      <c r="AEJ375" s="118"/>
      <c r="AEK375" s="118"/>
      <c r="AEL375" s="118"/>
      <c r="AEM375" s="118"/>
      <c r="AEN375" s="118"/>
      <c r="AEO375" s="118"/>
      <c r="AEP375" s="118"/>
      <c r="AEQ375" s="118"/>
      <c r="AER375" s="118"/>
      <c r="AES375" s="118"/>
      <c r="AET375" s="118"/>
      <c r="AEU375" s="118"/>
      <c r="AEV375" s="118"/>
      <c r="AEW375" s="118"/>
      <c r="AEX375" s="118"/>
      <c r="AEY375" s="118"/>
      <c r="AEZ375" s="118"/>
      <c r="AFA375" s="118"/>
      <c r="AFB375" s="118"/>
      <c r="AFC375" s="118"/>
      <c r="AFD375" s="118"/>
      <c r="AFE375" s="118"/>
      <c r="AFF375" s="118"/>
      <c r="AFG375" s="118"/>
      <c r="AFH375" s="118"/>
      <c r="AFI375" s="118"/>
      <c r="AFJ375" s="118"/>
      <c r="AFK375" s="118"/>
      <c r="AFL375" s="118"/>
      <c r="AFM375" s="118"/>
      <c r="AFN375" s="118"/>
      <c r="AFO375" s="118"/>
      <c r="AFP375" s="118"/>
      <c r="AFQ375" s="118"/>
      <c r="AFR375" s="118"/>
      <c r="AFS375" s="118"/>
      <c r="AFT375" s="118"/>
      <c r="AFU375" s="118"/>
      <c r="AFV375" s="118"/>
      <c r="AFW375" s="118"/>
      <c r="AFX375" s="118"/>
      <c r="AFY375" s="118"/>
      <c r="AFZ375" s="118"/>
      <c r="AGA375" s="118"/>
      <c r="AGB375" s="118"/>
      <c r="AGC375" s="118"/>
      <c r="AGD375" s="118"/>
      <c r="AGE375" s="118"/>
      <c r="AGF375" s="118"/>
      <c r="AGG375" s="118"/>
      <c r="AGH375" s="118"/>
      <c r="AGI375" s="118"/>
      <c r="AGJ375" s="118"/>
      <c r="AGK375" s="118"/>
      <c r="AGL375" s="118"/>
      <c r="AGM375" s="118"/>
      <c r="AGN375" s="118"/>
      <c r="AGO375" s="118"/>
      <c r="AGP375" s="118"/>
      <c r="AGQ375" s="118"/>
      <c r="AGR375" s="118"/>
      <c r="AGS375" s="118"/>
      <c r="AGT375" s="118"/>
      <c r="AGU375" s="118"/>
      <c r="AGV375" s="118"/>
      <c r="AGW375" s="118"/>
      <c r="AGX375" s="118"/>
      <c r="AGY375" s="118"/>
      <c r="AGZ375" s="118"/>
      <c r="AHA375" s="118"/>
      <c r="AHB375" s="118"/>
      <c r="AHC375" s="118"/>
      <c r="AHD375" s="118"/>
      <c r="AHE375" s="118"/>
      <c r="AHF375" s="118"/>
      <c r="AHG375" s="118"/>
      <c r="AHH375" s="118"/>
      <c r="AHI375" s="118"/>
      <c r="AHJ375" s="118"/>
      <c r="AHK375" s="118"/>
      <c r="AHL375" s="118"/>
      <c r="AHM375" s="118"/>
      <c r="AHN375" s="118"/>
      <c r="AHO375" s="118"/>
      <c r="AHP375" s="118"/>
      <c r="AHQ375" s="118"/>
      <c r="AHR375" s="118"/>
      <c r="AHS375" s="118"/>
      <c r="AHT375" s="118"/>
      <c r="AHU375" s="118"/>
      <c r="AHV375" s="118"/>
      <c r="AHW375" s="118"/>
      <c r="AHX375" s="118"/>
      <c r="AHY375" s="118"/>
      <c r="AHZ375" s="118"/>
      <c r="AIA375" s="118"/>
      <c r="AIB375" s="118"/>
      <c r="AIC375" s="118"/>
      <c r="AID375" s="118"/>
      <c r="AIE375" s="118"/>
      <c r="AIF375" s="118"/>
      <c r="AIG375" s="118"/>
      <c r="AIH375" s="118"/>
      <c r="AII375" s="118"/>
      <c r="AIJ375" s="118"/>
      <c r="AIK375" s="118"/>
      <c r="AIL375" s="118"/>
      <c r="AIM375" s="118"/>
      <c r="AIN375" s="118"/>
      <c r="AIO375" s="118"/>
      <c r="AIP375" s="118"/>
      <c r="AIQ375" s="118"/>
      <c r="AIR375" s="118"/>
      <c r="AIS375" s="118"/>
      <c r="AIT375" s="118"/>
      <c r="AIU375" s="118"/>
      <c r="AIV375" s="118"/>
      <c r="AIW375" s="118"/>
      <c r="AIX375" s="118"/>
      <c r="AIY375" s="118"/>
      <c r="AIZ375" s="118"/>
      <c r="AJA375" s="118"/>
      <c r="AJB375" s="118"/>
      <c r="AJC375" s="118"/>
      <c r="AJD375" s="118"/>
      <c r="AJE375" s="118"/>
      <c r="AJF375" s="118"/>
      <c r="AJG375" s="118"/>
      <c r="AJH375" s="118"/>
      <c r="AJI375" s="118"/>
      <c r="AJJ375" s="118"/>
      <c r="AJK375" s="118"/>
      <c r="AJL375" s="118"/>
      <c r="AJM375" s="118"/>
      <c r="AJN375" s="118"/>
      <c r="AJO375" s="118"/>
      <c r="AJP375" s="118"/>
      <c r="AJQ375" s="118"/>
      <c r="AJR375" s="118"/>
      <c r="AJS375" s="118"/>
      <c r="AJT375" s="118"/>
      <c r="AJU375" s="118"/>
      <c r="AJV375" s="118"/>
      <c r="AJW375" s="118"/>
      <c r="AJX375" s="118"/>
      <c r="AJY375" s="118"/>
      <c r="AJZ375" s="118"/>
      <c r="AKA375" s="118"/>
      <c r="AKB375" s="118"/>
      <c r="AKC375" s="118"/>
      <c r="AKD375" s="118"/>
      <c r="AKE375" s="118"/>
      <c r="AKF375" s="118"/>
      <c r="AKG375" s="118"/>
      <c r="AKH375" s="118"/>
      <c r="AKI375" s="118"/>
      <c r="AKJ375" s="118"/>
      <c r="AKK375" s="118"/>
      <c r="AKL375" s="118"/>
      <c r="AKM375" s="118"/>
      <c r="AKN375" s="118"/>
      <c r="AKO375" s="118"/>
      <c r="AKP375" s="118"/>
      <c r="AKQ375" s="118"/>
      <c r="AKR375" s="118"/>
      <c r="AKS375" s="118"/>
      <c r="AKT375" s="118"/>
      <c r="AKU375" s="118"/>
      <c r="AKV375" s="118"/>
      <c r="AKW375" s="118"/>
      <c r="AKX375" s="118"/>
      <c r="AKY375" s="118"/>
      <c r="AKZ375" s="118"/>
      <c r="ALA375" s="118"/>
      <c r="ALB375" s="118"/>
      <c r="ALC375" s="118"/>
      <c r="ALD375" s="118"/>
      <c r="ALE375" s="118"/>
      <c r="ALF375" s="118"/>
      <c r="ALG375" s="118"/>
      <c r="ALH375" s="118"/>
      <c r="ALI375" s="118"/>
      <c r="ALJ375" s="118"/>
      <c r="ALK375" s="118"/>
      <c r="ALL375" s="118"/>
      <c r="ALM375" s="118"/>
      <c r="ALN375" s="118"/>
      <c r="ALO375" s="118"/>
      <c r="ALP375" s="118"/>
      <c r="ALQ375" s="118"/>
      <c r="ALR375" s="118"/>
      <c r="ALS375" s="118"/>
      <c r="ALT375" s="118"/>
      <c r="ALU375" s="118"/>
      <c r="ALV375" s="118"/>
      <c r="ALW375" s="118"/>
      <c r="ALX375" s="118"/>
      <c r="ALY375" s="118"/>
      <c r="ALZ375" s="118"/>
      <c r="AMA375" s="118"/>
      <c r="AMB375" s="118"/>
      <c r="AMC375" s="118"/>
      <c r="AMD375" s="118"/>
      <c r="AME375" s="118"/>
      <c r="AMF375" s="118"/>
      <c r="AMG375" s="118"/>
      <c r="AMH375" s="118"/>
    </row>
    <row r="376" spans="1:1022" x14ac:dyDescent="0.25">
      <c r="A376" s="208" t="s">
        <v>1348</v>
      </c>
      <c r="B376" s="163">
        <v>375</v>
      </c>
      <c r="C376" s="224" t="s">
        <v>25025</v>
      </c>
      <c r="D376" s="175" t="s">
        <v>1349</v>
      </c>
      <c r="E376" s="185" t="s">
        <v>1350</v>
      </c>
      <c r="F376" s="201"/>
      <c r="G376" s="180"/>
      <c r="H376" s="180"/>
      <c r="I376" s="319">
        <v>11</v>
      </c>
      <c r="J376" s="332">
        <v>2</v>
      </c>
      <c r="K376" s="140"/>
      <c r="L376" s="140"/>
      <c r="M376" s="140"/>
      <c r="N376" s="140"/>
      <c r="O376" s="140"/>
      <c r="P376" s="140"/>
      <c r="Q376" s="140"/>
      <c r="R376" s="140"/>
      <c r="S376" s="140"/>
      <c r="V376" s="219">
        <f t="shared" si="207"/>
        <v>100</v>
      </c>
      <c r="W376" s="219">
        <f t="shared" si="185"/>
        <v>100</v>
      </c>
      <c r="X376" s="219">
        <f t="shared" si="212"/>
        <v>100</v>
      </c>
      <c r="Y376" s="219">
        <f t="shared" si="215"/>
        <v>100</v>
      </c>
      <c r="Z376" s="219">
        <f t="shared" si="214"/>
        <v>100</v>
      </c>
      <c r="AA376" s="220">
        <f t="shared" si="217"/>
        <v>100</v>
      </c>
      <c r="AB376" s="220">
        <f t="shared" si="216"/>
        <v>100</v>
      </c>
      <c r="AC376" s="220">
        <f t="shared" si="205"/>
        <v>100</v>
      </c>
      <c r="AD376" s="416">
        <f t="shared" si="213"/>
        <v>100</v>
      </c>
      <c r="AE376" s="416">
        <f t="shared" si="218"/>
        <v>100</v>
      </c>
      <c r="AF376" s="212">
        <f>IF(OR(OR(EXACT(J376,"1A"),EXACT(J376,"1B"),EXACT(J376,"1C")),K376=1),1,IF(K376=2,10,100))</f>
        <v>100</v>
      </c>
      <c r="AG376" s="212">
        <f>IF(OR(EXACT(J376,"1A"),EXACT(J376,"1B"),EXACT(J376,"1C")),1,IF(J376=2,10,100))</f>
        <v>10</v>
      </c>
      <c r="AH376" s="212">
        <f t="shared" si="210"/>
        <v>100</v>
      </c>
      <c r="AI376" s="212">
        <f t="shared" si="211"/>
        <v>100</v>
      </c>
      <c r="AJ376" s="231" t="s">
        <v>25026</v>
      </c>
      <c r="AK376" s="412"/>
      <c r="AL376" s="412"/>
      <c r="AM376" s="214"/>
      <c r="AN376" s="412"/>
      <c r="AO376" s="412"/>
      <c r="AP376" s="118"/>
      <c r="AQ376" s="167" t="s">
        <v>1351</v>
      </c>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8"/>
      <c r="CI376" s="118"/>
      <c r="CJ376" s="118"/>
      <c r="CK376" s="118"/>
      <c r="CL376" s="118"/>
      <c r="CM376" s="118"/>
      <c r="CN376" s="118"/>
      <c r="CO376" s="118"/>
      <c r="CP376" s="118"/>
      <c r="CQ376" s="118"/>
      <c r="CR376" s="118"/>
      <c r="CS376" s="118"/>
      <c r="CT376" s="118"/>
      <c r="CU376" s="118"/>
      <c r="CV376" s="118"/>
      <c r="CW376" s="118"/>
      <c r="CX376" s="118"/>
      <c r="CY376" s="118"/>
      <c r="CZ376" s="118"/>
      <c r="DA376" s="118"/>
      <c r="DB376" s="118"/>
      <c r="DC376" s="118"/>
      <c r="DD376" s="118"/>
      <c r="DE376" s="118"/>
      <c r="DF376" s="118"/>
      <c r="DG376" s="118"/>
      <c r="DH376" s="118"/>
      <c r="DI376" s="118"/>
      <c r="DJ376" s="118"/>
      <c r="DK376" s="118"/>
      <c r="DL376" s="118"/>
      <c r="DM376" s="118"/>
      <c r="DN376" s="118"/>
      <c r="DO376" s="118"/>
      <c r="DP376" s="118"/>
      <c r="DQ376" s="118"/>
      <c r="DR376" s="118"/>
      <c r="DS376" s="118"/>
      <c r="DT376" s="118"/>
      <c r="DU376" s="118"/>
      <c r="DV376" s="118"/>
      <c r="DW376" s="118"/>
      <c r="DX376" s="118"/>
      <c r="DY376" s="118"/>
      <c r="DZ376" s="118"/>
      <c r="EA376" s="118"/>
      <c r="EB376" s="118"/>
      <c r="EC376" s="118"/>
      <c r="ED376" s="118"/>
      <c r="EE376" s="118"/>
      <c r="EF376" s="118"/>
      <c r="EG376" s="118"/>
      <c r="EH376" s="118"/>
      <c r="EI376" s="118"/>
      <c r="EJ376" s="118"/>
      <c r="EK376" s="118"/>
      <c r="EL376" s="118"/>
      <c r="EM376" s="118"/>
      <c r="EN376" s="118"/>
      <c r="EO376" s="118"/>
      <c r="EP376" s="118"/>
      <c r="EQ376" s="118"/>
      <c r="ER376" s="118"/>
      <c r="ES376" s="118"/>
      <c r="ET376" s="118"/>
      <c r="EU376" s="118"/>
      <c r="EV376" s="118"/>
      <c r="EW376" s="118"/>
      <c r="EX376" s="118"/>
      <c r="EY376" s="118"/>
      <c r="EZ376" s="118"/>
      <c r="FA376" s="118"/>
      <c r="FB376" s="118"/>
      <c r="FC376" s="118"/>
      <c r="FD376" s="118"/>
      <c r="FE376" s="118"/>
      <c r="FF376" s="118"/>
      <c r="FG376" s="118"/>
      <c r="FH376" s="118"/>
      <c r="FI376" s="118"/>
      <c r="FJ376" s="118"/>
      <c r="FK376" s="118"/>
      <c r="FL376" s="118"/>
      <c r="FM376" s="118"/>
      <c r="FN376" s="118"/>
      <c r="FO376" s="118"/>
      <c r="FP376" s="118"/>
      <c r="FQ376" s="118"/>
      <c r="FR376" s="118"/>
      <c r="FS376" s="118"/>
      <c r="FT376" s="118"/>
      <c r="FU376" s="118"/>
      <c r="FV376" s="118"/>
      <c r="FW376" s="118"/>
      <c r="FX376" s="118"/>
      <c r="FY376" s="118"/>
      <c r="FZ376" s="118"/>
      <c r="GA376" s="118"/>
      <c r="GB376" s="118"/>
      <c r="GC376" s="118"/>
      <c r="GD376" s="118"/>
      <c r="GE376" s="118"/>
      <c r="GF376" s="118"/>
      <c r="GG376" s="118"/>
      <c r="GH376" s="118"/>
      <c r="GI376" s="118"/>
      <c r="GJ376" s="118"/>
      <c r="GK376" s="118"/>
      <c r="GL376" s="118"/>
      <c r="GM376" s="118"/>
      <c r="GN376" s="118"/>
      <c r="GO376" s="118"/>
      <c r="GP376" s="118"/>
      <c r="GQ376" s="118"/>
      <c r="GR376" s="118"/>
      <c r="GS376" s="118"/>
      <c r="GT376" s="118"/>
      <c r="GU376" s="118"/>
      <c r="GV376" s="118"/>
      <c r="GW376" s="118"/>
      <c r="GX376" s="118"/>
      <c r="GY376" s="118"/>
      <c r="GZ376" s="118"/>
      <c r="HA376" s="118"/>
      <c r="HB376" s="118"/>
      <c r="HC376" s="118"/>
      <c r="HD376" s="118"/>
      <c r="HE376" s="118"/>
      <c r="HF376" s="118"/>
      <c r="HG376" s="118"/>
      <c r="HH376" s="118"/>
      <c r="HI376" s="118"/>
      <c r="HJ376" s="118"/>
      <c r="HK376" s="118"/>
      <c r="HL376" s="118"/>
      <c r="HM376" s="118"/>
      <c r="HN376" s="118"/>
      <c r="HO376" s="118"/>
      <c r="HP376" s="118"/>
      <c r="HQ376" s="118"/>
      <c r="HR376" s="118"/>
      <c r="HS376" s="118"/>
      <c r="HT376" s="118"/>
      <c r="HU376" s="118"/>
      <c r="HV376" s="118"/>
      <c r="HW376" s="118"/>
      <c r="HX376" s="118"/>
      <c r="HY376" s="118"/>
      <c r="HZ376" s="118"/>
      <c r="IA376" s="118"/>
      <c r="IB376" s="118"/>
      <c r="IC376" s="118"/>
      <c r="ID376" s="118"/>
      <c r="IE376" s="118"/>
      <c r="IF376" s="118"/>
      <c r="IG376" s="118"/>
      <c r="IH376" s="118"/>
      <c r="II376" s="118"/>
      <c r="IJ376" s="118"/>
      <c r="IK376" s="118"/>
      <c r="IL376" s="118"/>
      <c r="IM376" s="118"/>
      <c r="IN376" s="118"/>
      <c r="IO376" s="118"/>
      <c r="IP376" s="118"/>
      <c r="IQ376" s="118"/>
      <c r="IR376" s="118"/>
      <c r="IS376" s="118"/>
      <c r="IT376" s="118"/>
      <c r="IU376" s="118"/>
      <c r="IV376" s="118"/>
      <c r="IW376" s="118"/>
      <c r="IX376" s="118"/>
      <c r="IY376" s="118"/>
      <c r="IZ376" s="118"/>
      <c r="JA376" s="118"/>
      <c r="JB376" s="118"/>
      <c r="JC376" s="118"/>
      <c r="JD376" s="118"/>
      <c r="JE376" s="118"/>
      <c r="JF376" s="118"/>
      <c r="JG376" s="118"/>
      <c r="JH376" s="118"/>
      <c r="JI376" s="118"/>
      <c r="JJ376" s="118"/>
      <c r="JK376" s="118"/>
      <c r="JL376" s="118"/>
      <c r="JM376" s="118"/>
      <c r="JN376" s="118"/>
      <c r="JO376" s="118"/>
      <c r="JP376" s="118"/>
      <c r="JQ376" s="118"/>
      <c r="JR376" s="118"/>
      <c r="JS376" s="118"/>
      <c r="JT376" s="118"/>
      <c r="JU376" s="118"/>
      <c r="JV376" s="118"/>
      <c r="JW376" s="118"/>
      <c r="JX376" s="118"/>
      <c r="JY376" s="118"/>
      <c r="JZ376" s="118"/>
      <c r="KA376" s="118"/>
      <c r="KB376" s="118"/>
      <c r="KC376" s="118"/>
      <c r="KD376" s="118"/>
      <c r="KE376" s="118"/>
      <c r="KF376" s="118"/>
      <c r="KG376" s="118"/>
      <c r="KH376" s="118"/>
      <c r="KI376" s="118"/>
      <c r="KJ376" s="118"/>
      <c r="KK376" s="118"/>
      <c r="KL376" s="118"/>
      <c r="KM376" s="118"/>
      <c r="KN376" s="118"/>
      <c r="KO376" s="118"/>
      <c r="KP376" s="118"/>
      <c r="KQ376" s="118"/>
      <c r="KR376" s="118"/>
      <c r="KS376" s="118"/>
      <c r="KT376" s="118"/>
      <c r="KU376" s="118"/>
      <c r="KV376" s="118"/>
      <c r="KW376" s="118"/>
      <c r="KX376" s="118"/>
      <c r="KY376" s="118"/>
      <c r="KZ376" s="118"/>
      <c r="LA376" s="118"/>
      <c r="LB376" s="118"/>
      <c r="LC376" s="118"/>
      <c r="LD376" s="118"/>
      <c r="LE376" s="118"/>
      <c r="LF376" s="118"/>
      <c r="LG376" s="118"/>
      <c r="LH376" s="118"/>
      <c r="LI376" s="118"/>
      <c r="LJ376" s="118"/>
      <c r="LK376" s="118"/>
      <c r="LL376" s="118"/>
      <c r="LM376" s="118"/>
      <c r="LN376" s="118"/>
      <c r="LO376" s="118"/>
      <c r="LP376" s="118"/>
      <c r="LQ376" s="118"/>
      <c r="LR376" s="118"/>
      <c r="LS376" s="118"/>
      <c r="LT376" s="118"/>
      <c r="LU376" s="118"/>
      <c r="LV376" s="118"/>
      <c r="LW376" s="118"/>
      <c r="LX376" s="118"/>
      <c r="LY376" s="118"/>
      <c r="LZ376" s="118"/>
      <c r="MA376" s="118"/>
      <c r="MB376" s="118"/>
      <c r="MC376" s="118"/>
      <c r="MD376" s="118"/>
      <c r="ME376" s="118"/>
      <c r="MF376" s="118"/>
      <c r="MG376" s="118"/>
      <c r="MH376" s="118"/>
      <c r="MI376" s="118"/>
      <c r="MJ376" s="118"/>
      <c r="MK376" s="118"/>
      <c r="ML376" s="118"/>
      <c r="MM376" s="118"/>
      <c r="MN376" s="118"/>
      <c r="MO376" s="118"/>
      <c r="MP376" s="118"/>
      <c r="MQ376" s="118"/>
      <c r="MR376" s="118"/>
      <c r="MS376" s="118"/>
      <c r="MT376" s="118"/>
      <c r="MU376" s="118"/>
      <c r="MV376" s="118"/>
      <c r="MW376" s="118"/>
      <c r="MX376" s="118"/>
      <c r="MY376" s="118"/>
      <c r="MZ376" s="118"/>
      <c r="NA376" s="118"/>
      <c r="NB376" s="118"/>
      <c r="NC376" s="118"/>
      <c r="ND376" s="118"/>
      <c r="NE376" s="118"/>
      <c r="NF376" s="118"/>
      <c r="NG376" s="118"/>
      <c r="NH376" s="118"/>
      <c r="NI376" s="118"/>
      <c r="NJ376" s="118"/>
      <c r="NK376" s="118"/>
      <c r="NL376" s="118"/>
      <c r="NM376" s="118"/>
      <c r="NN376" s="118"/>
      <c r="NO376" s="118"/>
      <c r="NP376" s="118"/>
      <c r="NQ376" s="118"/>
      <c r="NR376" s="118"/>
      <c r="NS376" s="118"/>
      <c r="NT376" s="118"/>
      <c r="NU376" s="118"/>
      <c r="NV376" s="118"/>
      <c r="NW376" s="118"/>
      <c r="NX376" s="118"/>
      <c r="NY376" s="118"/>
      <c r="NZ376" s="118"/>
      <c r="OA376" s="118"/>
      <c r="OB376" s="118"/>
      <c r="OC376" s="118"/>
      <c r="OD376" s="118"/>
      <c r="OE376" s="118"/>
      <c r="OF376" s="118"/>
      <c r="OG376" s="118"/>
      <c r="OH376" s="118"/>
      <c r="OI376" s="118"/>
      <c r="OJ376" s="118"/>
      <c r="OK376" s="118"/>
      <c r="OL376" s="118"/>
      <c r="OM376" s="118"/>
      <c r="ON376" s="118"/>
      <c r="OO376" s="118"/>
      <c r="OP376" s="118"/>
      <c r="OQ376" s="118"/>
      <c r="OR376" s="118"/>
      <c r="OS376" s="118"/>
      <c r="OT376" s="118"/>
      <c r="OU376" s="118"/>
      <c r="OV376" s="118"/>
      <c r="OW376" s="118"/>
      <c r="OX376" s="118"/>
      <c r="OY376" s="118"/>
      <c r="OZ376" s="118"/>
      <c r="PA376" s="118"/>
      <c r="PB376" s="118"/>
      <c r="PC376" s="118"/>
      <c r="PD376" s="118"/>
      <c r="PE376" s="118"/>
      <c r="PF376" s="118"/>
      <c r="PG376" s="118"/>
      <c r="PH376" s="118"/>
      <c r="PI376" s="118"/>
      <c r="PJ376" s="118"/>
      <c r="PK376" s="118"/>
      <c r="PL376" s="118"/>
      <c r="PM376" s="118"/>
      <c r="PN376" s="118"/>
      <c r="PO376" s="118"/>
      <c r="PP376" s="118"/>
      <c r="PQ376" s="118"/>
      <c r="PR376" s="118"/>
      <c r="PS376" s="118"/>
      <c r="PT376" s="118"/>
      <c r="PU376" s="118"/>
      <c r="PV376" s="118"/>
      <c r="PW376" s="118"/>
      <c r="PX376" s="118"/>
      <c r="PY376" s="118"/>
      <c r="PZ376" s="118"/>
      <c r="QA376" s="118"/>
      <c r="QB376" s="118"/>
      <c r="QC376" s="118"/>
      <c r="QD376" s="118"/>
      <c r="QE376" s="118"/>
      <c r="QF376" s="118"/>
      <c r="QG376" s="118"/>
      <c r="QH376" s="118"/>
      <c r="QI376" s="118"/>
      <c r="QJ376" s="118"/>
      <c r="QK376" s="118"/>
      <c r="QL376" s="118"/>
      <c r="QM376" s="118"/>
      <c r="QN376" s="118"/>
      <c r="QO376" s="118"/>
      <c r="QP376" s="118"/>
      <c r="QQ376" s="118"/>
      <c r="QR376" s="118"/>
      <c r="QS376" s="118"/>
      <c r="QT376" s="118"/>
      <c r="QU376" s="118"/>
      <c r="QV376" s="118"/>
      <c r="QW376" s="118"/>
      <c r="QX376" s="118"/>
      <c r="QY376" s="118"/>
      <c r="QZ376" s="118"/>
      <c r="RA376" s="118"/>
      <c r="RB376" s="118"/>
      <c r="RC376" s="118"/>
      <c r="RD376" s="118"/>
      <c r="RE376" s="118"/>
      <c r="RF376" s="118"/>
      <c r="RG376" s="118"/>
      <c r="RH376" s="118"/>
      <c r="RI376" s="118"/>
      <c r="RJ376" s="118"/>
      <c r="RK376" s="118"/>
      <c r="RL376" s="118"/>
      <c r="RM376" s="118"/>
      <c r="RN376" s="118"/>
      <c r="RO376" s="118"/>
      <c r="RP376" s="118"/>
      <c r="RQ376" s="118"/>
      <c r="RR376" s="118"/>
      <c r="RS376" s="118"/>
      <c r="RT376" s="118"/>
      <c r="RU376" s="118"/>
      <c r="RV376" s="118"/>
      <c r="RW376" s="118"/>
      <c r="RX376" s="118"/>
      <c r="RY376" s="118"/>
      <c r="RZ376" s="118"/>
      <c r="SA376" s="118"/>
      <c r="SB376" s="118"/>
      <c r="SC376" s="118"/>
      <c r="SD376" s="118"/>
      <c r="SE376" s="118"/>
      <c r="SF376" s="118"/>
      <c r="SG376" s="118"/>
      <c r="SH376" s="118"/>
      <c r="SI376" s="118"/>
      <c r="SJ376" s="118"/>
      <c r="SK376" s="118"/>
      <c r="SL376" s="118"/>
      <c r="SM376" s="118"/>
      <c r="SN376" s="118"/>
      <c r="SO376" s="118"/>
      <c r="SP376" s="118"/>
      <c r="SQ376" s="118"/>
      <c r="SR376" s="118"/>
      <c r="SS376" s="118"/>
      <c r="ST376" s="118"/>
      <c r="SU376" s="118"/>
      <c r="SV376" s="118"/>
      <c r="SW376" s="118"/>
      <c r="SX376" s="118"/>
      <c r="SY376" s="118"/>
      <c r="SZ376" s="118"/>
      <c r="TA376" s="118"/>
      <c r="TB376" s="118"/>
      <c r="TC376" s="118"/>
      <c r="TD376" s="118"/>
      <c r="TE376" s="118"/>
      <c r="TF376" s="118"/>
      <c r="TG376" s="118"/>
      <c r="TH376" s="118"/>
      <c r="TI376" s="118"/>
      <c r="TJ376" s="118"/>
      <c r="TK376" s="118"/>
      <c r="TL376" s="118"/>
      <c r="TM376" s="118"/>
      <c r="TN376" s="118"/>
      <c r="TO376" s="118"/>
      <c r="TP376" s="118"/>
      <c r="TQ376" s="118"/>
      <c r="TR376" s="118"/>
      <c r="TS376" s="118"/>
      <c r="TT376" s="118"/>
      <c r="TU376" s="118"/>
      <c r="TV376" s="118"/>
      <c r="TW376" s="118"/>
      <c r="TX376" s="118"/>
      <c r="TY376" s="118"/>
      <c r="TZ376" s="118"/>
      <c r="UA376" s="118"/>
      <c r="UB376" s="118"/>
      <c r="UC376" s="118"/>
      <c r="UD376" s="118"/>
      <c r="UE376" s="118"/>
      <c r="UF376" s="118"/>
      <c r="UG376" s="118"/>
      <c r="UH376" s="118"/>
      <c r="UI376" s="118"/>
      <c r="UJ376" s="118"/>
      <c r="UK376" s="118"/>
      <c r="UL376" s="118"/>
      <c r="UM376" s="118"/>
      <c r="UN376" s="118"/>
      <c r="UO376" s="118"/>
      <c r="UP376" s="118"/>
      <c r="UQ376" s="118"/>
      <c r="UR376" s="118"/>
      <c r="US376" s="118"/>
      <c r="UT376" s="118"/>
      <c r="UU376" s="118"/>
      <c r="UV376" s="118"/>
      <c r="UW376" s="118"/>
      <c r="UX376" s="118"/>
      <c r="UY376" s="118"/>
      <c r="UZ376" s="118"/>
      <c r="VA376" s="118"/>
      <c r="VB376" s="118"/>
      <c r="VC376" s="118"/>
      <c r="VD376" s="118"/>
      <c r="VE376" s="118"/>
      <c r="VF376" s="118"/>
      <c r="VG376" s="118"/>
      <c r="VH376" s="118"/>
      <c r="VI376" s="118"/>
      <c r="VJ376" s="118"/>
      <c r="VK376" s="118"/>
      <c r="VL376" s="118"/>
      <c r="VM376" s="118"/>
      <c r="VN376" s="118"/>
      <c r="VO376" s="118"/>
      <c r="VP376" s="118"/>
      <c r="VQ376" s="118"/>
      <c r="VR376" s="118"/>
      <c r="VS376" s="118"/>
      <c r="VT376" s="118"/>
      <c r="VU376" s="118"/>
      <c r="VV376" s="118"/>
      <c r="VW376" s="118"/>
      <c r="VX376" s="118"/>
      <c r="VY376" s="118"/>
      <c r="VZ376" s="118"/>
      <c r="WA376" s="118"/>
      <c r="WB376" s="118"/>
      <c r="WC376" s="118"/>
      <c r="WD376" s="118"/>
      <c r="WE376" s="118"/>
      <c r="WF376" s="118"/>
      <c r="WG376" s="118"/>
      <c r="WH376" s="118"/>
      <c r="WI376" s="118"/>
      <c r="WJ376" s="118"/>
      <c r="WK376" s="118"/>
      <c r="WL376" s="118"/>
      <c r="WM376" s="118"/>
      <c r="WN376" s="118"/>
      <c r="WO376" s="118"/>
      <c r="WP376" s="118"/>
      <c r="WQ376" s="118"/>
      <c r="WR376" s="118"/>
      <c r="WS376" s="118"/>
      <c r="WT376" s="118"/>
      <c r="WU376" s="118"/>
      <c r="WV376" s="118"/>
      <c r="WW376" s="118"/>
      <c r="WX376" s="118"/>
      <c r="WY376" s="118"/>
      <c r="WZ376" s="118"/>
      <c r="XA376" s="118"/>
      <c r="XB376" s="118"/>
      <c r="XC376" s="118"/>
      <c r="XD376" s="118"/>
      <c r="XE376" s="118"/>
      <c r="XF376" s="118"/>
      <c r="XG376" s="118"/>
      <c r="XH376" s="118"/>
      <c r="XI376" s="118"/>
      <c r="XJ376" s="118"/>
      <c r="XK376" s="118"/>
      <c r="XL376" s="118"/>
      <c r="XM376" s="118"/>
      <c r="XN376" s="118"/>
      <c r="XO376" s="118"/>
      <c r="XP376" s="118"/>
      <c r="XQ376" s="118"/>
      <c r="XR376" s="118"/>
      <c r="XS376" s="118"/>
      <c r="XT376" s="118"/>
      <c r="XU376" s="118"/>
      <c r="XV376" s="118"/>
      <c r="XW376" s="118"/>
      <c r="XX376" s="118"/>
      <c r="XY376" s="118"/>
      <c r="XZ376" s="118"/>
      <c r="YA376" s="118"/>
      <c r="YB376" s="118"/>
      <c r="YC376" s="118"/>
      <c r="YD376" s="118"/>
      <c r="YE376" s="118"/>
      <c r="YF376" s="118"/>
      <c r="YG376" s="118"/>
      <c r="YH376" s="118"/>
      <c r="YI376" s="118"/>
      <c r="YJ376" s="118"/>
      <c r="YK376" s="118"/>
      <c r="YL376" s="118"/>
      <c r="YM376" s="118"/>
      <c r="YN376" s="118"/>
      <c r="YO376" s="118"/>
      <c r="YP376" s="118"/>
      <c r="YQ376" s="118"/>
      <c r="YR376" s="118"/>
      <c r="YS376" s="118"/>
      <c r="YT376" s="118"/>
      <c r="YU376" s="118"/>
      <c r="YV376" s="118"/>
      <c r="YW376" s="118"/>
      <c r="YX376" s="118"/>
      <c r="YY376" s="118"/>
      <c r="YZ376" s="118"/>
      <c r="ZA376" s="118"/>
      <c r="ZB376" s="118"/>
      <c r="ZC376" s="118"/>
      <c r="ZD376" s="118"/>
      <c r="ZE376" s="118"/>
      <c r="ZF376" s="118"/>
      <c r="ZG376" s="118"/>
      <c r="ZH376" s="118"/>
      <c r="ZI376" s="118"/>
      <c r="ZJ376" s="118"/>
      <c r="ZK376" s="118"/>
      <c r="ZL376" s="118"/>
      <c r="ZM376" s="118"/>
      <c r="ZN376" s="118"/>
      <c r="ZO376" s="118"/>
      <c r="ZP376" s="118"/>
      <c r="ZQ376" s="118"/>
      <c r="ZR376" s="118"/>
      <c r="ZS376" s="118"/>
      <c r="ZT376" s="118"/>
      <c r="ZU376" s="118"/>
      <c r="ZV376" s="118"/>
      <c r="ZW376" s="118"/>
      <c r="ZX376" s="118"/>
      <c r="ZY376" s="118"/>
      <c r="ZZ376" s="118"/>
      <c r="AAA376" s="118"/>
      <c r="AAB376" s="118"/>
      <c r="AAC376" s="118"/>
      <c r="AAD376" s="118"/>
      <c r="AAE376" s="118"/>
      <c r="AAF376" s="118"/>
      <c r="AAG376" s="118"/>
      <c r="AAH376" s="118"/>
      <c r="AAI376" s="118"/>
      <c r="AAJ376" s="118"/>
      <c r="AAK376" s="118"/>
      <c r="AAL376" s="118"/>
      <c r="AAM376" s="118"/>
      <c r="AAN376" s="118"/>
      <c r="AAO376" s="118"/>
      <c r="AAP376" s="118"/>
      <c r="AAQ376" s="118"/>
      <c r="AAR376" s="118"/>
      <c r="AAS376" s="118"/>
      <c r="AAT376" s="118"/>
      <c r="AAU376" s="118"/>
      <c r="AAV376" s="118"/>
      <c r="AAW376" s="118"/>
      <c r="AAX376" s="118"/>
      <c r="AAY376" s="118"/>
      <c r="AAZ376" s="118"/>
      <c r="ABA376" s="118"/>
      <c r="ABB376" s="118"/>
      <c r="ABC376" s="118"/>
      <c r="ABD376" s="118"/>
      <c r="ABE376" s="118"/>
      <c r="ABF376" s="118"/>
      <c r="ABG376" s="118"/>
      <c r="ABH376" s="118"/>
      <c r="ABI376" s="118"/>
      <c r="ABJ376" s="118"/>
      <c r="ABK376" s="118"/>
      <c r="ABL376" s="118"/>
      <c r="ABM376" s="118"/>
      <c r="ABN376" s="118"/>
      <c r="ABO376" s="118"/>
      <c r="ABP376" s="118"/>
      <c r="ABQ376" s="118"/>
      <c r="ABR376" s="118"/>
      <c r="ABS376" s="118"/>
      <c r="ABT376" s="118"/>
      <c r="ABU376" s="118"/>
      <c r="ABV376" s="118"/>
      <c r="ABW376" s="118"/>
      <c r="ABX376" s="118"/>
      <c r="ABY376" s="118"/>
      <c r="ABZ376" s="118"/>
      <c r="ACA376" s="118"/>
      <c r="ACB376" s="118"/>
      <c r="ACC376" s="118"/>
      <c r="ACD376" s="118"/>
      <c r="ACE376" s="118"/>
      <c r="ACF376" s="118"/>
      <c r="ACG376" s="118"/>
      <c r="ACH376" s="118"/>
      <c r="ACI376" s="118"/>
      <c r="ACJ376" s="118"/>
      <c r="ACK376" s="118"/>
      <c r="ACL376" s="118"/>
      <c r="ACM376" s="118"/>
      <c r="ACN376" s="118"/>
      <c r="ACO376" s="118"/>
      <c r="ACP376" s="118"/>
      <c r="ACQ376" s="118"/>
      <c r="ACR376" s="118"/>
      <c r="ACS376" s="118"/>
      <c r="ACT376" s="118"/>
      <c r="ACU376" s="118"/>
      <c r="ACV376" s="118"/>
      <c r="ACW376" s="118"/>
      <c r="ACX376" s="118"/>
      <c r="ACY376" s="118"/>
      <c r="ACZ376" s="118"/>
      <c r="ADA376" s="118"/>
      <c r="ADB376" s="118"/>
      <c r="ADC376" s="118"/>
      <c r="ADD376" s="118"/>
      <c r="ADE376" s="118"/>
      <c r="ADF376" s="118"/>
      <c r="ADG376" s="118"/>
      <c r="ADH376" s="118"/>
      <c r="ADI376" s="118"/>
      <c r="ADJ376" s="118"/>
      <c r="ADK376" s="118"/>
      <c r="ADL376" s="118"/>
      <c r="ADM376" s="118"/>
      <c r="ADN376" s="118"/>
      <c r="ADO376" s="118"/>
      <c r="ADP376" s="118"/>
      <c r="ADQ376" s="118"/>
      <c r="ADR376" s="118"/>
      <c r="ADS376" s="118"/>
      <c r="ADT376" s="118"/>
      <c r="ADU376" s="118"/>
      <c r="ADV376" s="118"/>
      <c r="ADW376" s="118"/>
      <c r="ADX376" s="118"/>
      <c r="ADY376" s="118"/>
      <c r="ADZ376" s="118"/>
      <c r="AEA376" s="118"/>
      <c r="AEB376" s="118"/>
      <c r="AEC376" s="118"/>
      <c r="AED376" s="118"/>
      <c r="AEE376" s="118"/>
      <c r="AEF376" s="118"/>
      <c r="AEG376" s="118"/>
      <c r="AEH376" s="118"/>
      <c r="AEI376" s="118"/>
      <c r="AEJ376" s="118"/>
      <c r="AEK376" s="118"/>
      <c r="AEL376" s="118"/>
      <c r="AEM376" s="118"/>
      <c r="AEN376" s="118"/>
      <c r="AEO376" s="118"/>
      <c r="AEP376" s="118"/>
      <c r="AEQ376" s="118"/>
      <c r="AER376" s="118"/>
      <c r="AES376" s="118"/>
      <c r="AET376" s="118"/>
      <c r="AEU376" s="118"/>
      <c r="AEV376" s="118"/>
      <c r="AEW376" s="118"/>
      <c r="AEX376" s="118"/>
      <c r="AEY376" s="118"/>
      <c r="AEZ376" s="118"/>
      <c r="AFA376" s="118"/>
      <c r="AFB376" s="118"/>
      <c r="AFC376" s="118"/>
      <c r="AFD376" s="118"/>
      <c r="AFE376" s="118"/>
      <c r="AFF376" s="118"/>
      <c r="AFG376" s="118"/>
      <c r="AFH376" s="118"/>
      <c r="AFI376" s="118"/>
      <c r="AFJ376" s="118"/>
      <c r="AFK376" s="118"/>
      <c r="AFL376" s="118"/>
      <c r="AFM376" s="118"/>
      <c r="AFN376" s="118"/>
      <c r="AFO376" s="118"/>
      <c r="AFP376" s="118"/>
      <c r="AFQ376" s="118"/>
      <c r="AFR376" s="118"/>
      <c r="AFS376" s="118"/>
      <c r="AFT376" s="118"/>
      <c r="AFU376" s="118"/>
      <c r="AFV376" s="118"/>
      <c r="AFW376" s="118"/>
      <c r="AFX376" s="118"/>
      <c r="AFY376" s="118"/>
      <c r="AFZ376" s="118"/>
      <c r="AGA376" s="118"/>
      <c r="AGB376" s="118"/>
      <c r="AGC376" s="118"/>
      <c r="AGD376" s="118"/>
      <c r="AGE376" s="118"/>
      <c r="AGF376" s="118"/>
      <c r="AGG376" s="118"/>
      <c r="AGH376" s="118"/>
      <c r="AGI376" s="118"/>
      <c r="AGJ376" s="118"/>
      <c r="AGK376" s="118"/>
      <c r="AGL376" s="118"/>
      <c r="AGM376" s="118"/>
      <c r="AGN376" s="118"/>
      <c r="AGO376" s="118"/>
      <c r="AGP376" s="118"/>
      <c r="AGQ376" s="118"/>
      <c r="AGR376" s="118"/>
      <c r="AGS376" s="118"/>
      <c r="AGT376" s="118"/>
      <c r="AGU376" s="118"/>
      <c r="AGV376" s="118"/>
      <c r="AGW376" s="118"/>
      <c r="AGX376" s="118"/>
      <c r="AGY376" s="118"/>
      <c r="AGZ376" s="118"/>
      <c r="AHA376" s="118"/>
      <c r="AHB376" s="118"/>
      <c r="AHC376" s="118"/>
      <c r="AHD376" s="118"/>
      <c r="AHE376" s="118"/>
      <c r="AHF376" s="118"/>
      <c r="AHG376" s="118"/>
      <c r="AHH376" s="118"/>
      <c r="AHI376" s="118"/>
      <c r="AHJ376" s="118"/>
      <c r="AHK376" s="118"/>
      <c r="AHL376" s="118"/>
      <c r="AHM376" s="118"/>
      <c r="AHN376" s="118"/>
      <c r="AHO376" s="118"/>
      <c r="AHP376" s="118"/>
      <c r="AHQ376" s="118"/>
      <c r="AHR376" s="118"/>
      <c r="AHS376" s="118"/>
      <c r="AHT376" s="118"/>
      <c r="AHU376" s="118"/>
      <c r="AHV376" s="118"/>
      <c r="AHW376" s="118"/>
      <c r="AHX376" s="118"/>
      <c r="AHY376" s="118"/>
      <c r="AHZ376" s="118"/>
      <c r="AIA376" s="118"/>
      <c r="AIB376" s="118"/>
      <c r="AIC376" s="118"/>
      <c r="AID376" s="118"/>
      <c r="AIE376" s="118"/>
      <c r="AIF376" s="118"/>
      <c r="AIG376" s="118"/>
      <c r="AIH376" s="118"/>
      <c r="AII376" s="118"/>
      <c r="AIJ376" s="118"/>
      <c r="AIK376" s="118"/>
      <c r="AIL376" s="118"/>
      <c r="AIM376" s="118"/>
      <c r="AIN376" s="118"/>
      <c r="AIO376" s="118"/>
      <c r="AIP376" s="118"/>
      <c r="AIQ376" s="118"/>
      <c r="AIR376" s="118"/>
      <c r="AIS376" s="118"/>
      <c r="AIT376" s="118"/>
      <c r="AIU376" s="118"/>
      <c r="AIV376" s="118"/>
      <c r="AIW376" s="118"/>
      <c r="AIX376" s="118"/>
      <c r="AIY376" s="118"/>
      <c r="AIZ376" s="118"/>
      <c r="AJA376" s="118"/>
      <c r="AJB376" s="118"/>
      <c r="AJC376" s="118"/>
      <c r="AJD376" s="118"/>
      <c r="AJE376" s="118"/>
      <c r="AJF376" s="118"/>
      <c r="AJG376" s="118"/>
      <c r="AJH376" s="118"/>
      <c r="AJI376" s="118"/>
      <c r="AJJ376" s="118"/>
      <c r="AJK376" s="118"/>
      <c r="AJL376" s="118"/>
      <c r="AJM376" s="118"/>
      <c r="AJN376" s="118"/>
      <c r="AJO376" s="118"/>
      <c r="AJP376" s="118"/>
      <c r="AJQ376" s="118"/>
      <c r="AJR376" s="118"/>
      <c r="AJS376" s="118"/>
      <c r="AJT376" s="118"/>
      <c r="AJU376" s="118"/>
      <c r="AJV376" s="118"/>
      <c r="AJW376" s="118"/>
      <c r="AJX376" s="118"/>
      <c r="AJY376" s="118"/>
      <c r="AJZ376" s="118"/>
      <c r="AKA376" s="118"/>
      <c r="AKB376" s="118"/>
      <c r="AKC376" s="118"/>
      <c r="AKD376" s="118"/>
      <c r="AKE376" s="118"/>
      <c r="AKF376" s="118"/>
      <c r="AKG376" s="118"/>
      <c r="AKH376" s="118"/>
      <c r="AKI376" s="118"/>
      <c r="AKJ376" s="118"/>
      <c r="AKK376" s="118"/>
      <c r="AKL376" s="118"/>
      <c r="AKM376" s="118"/>
      <c r="AKN376" s="118"/>
      <c r="AKO376" s="118"/>
      <c r="AKP376" s="118"/>
      <c r="AKQ376" s="118"/>
      <c r="AKR376" s="118"/>
      <c r="AKS376" s="118"/>
      <c r="AKT376" s="118"/>
      <c r="AKU376" s="118"/>
      <c r="AKV376" s="118"/>
      <c r="AKW376" s="118"/>
      <c r="AKX376" s="118"/>
      <c r="AKY376" s="118"/>
      <c r="AKZ376" s="118"/>
      <c r="ALA376" s="118"/>
      <c r="ALB376" s="118"/>
      <c r="ALC376" s="118"/>
      <c r="ALD376" s="118"/>
      <c r="ALE376" s="118"/>
      <c r="ALF376" s="118"/>
      <c r="ALG376" s="118"/>
      <c r="ALH376" s="118"/>
      <c r="ALI376" s="118"/>
      <c r="ALJ376" s="118"/>
      <c r="ALK376" s="118"/>
      <c r="ALL376" s="118"/>
      <c r="ALM376" s="118"/>
      <c r="ALN376" s="118"/>
      <c r="ALO376" s="118"/>
      <c r="ALP376" s="118"/>
      <c r="ALQ376" s="118"/>
      <c r="ALR376" s="118"/>
      <c r="ALS376" s="118"/>
      <c r="ALT376" s="118"/>
      <c r="ALU376" s="118"/>
      <c r="ALV376" s="118"/>
      <c r="ALW376" s="118"/>
      <c r="ALX376" s="118"/>
      <c r="ALY376" s="118"/>
      <c r="ALZ376" s="118"/>
      <c r="AMA376" s="118"/>
      <c r="AMB376" s="118"/>
      <c r="AMC376" s="118"/>
      <c r="AMD376" s="118"/>
      <c r="AME376" s="118"/>
      <c r="AMF376" s="118"/>
      <c r="AMG376" s="118"/>
      <c r="AMH376" s="118"/>
    </row>
    <row r="377" spans="1:1022" x14ac:dyDescent="0.25">
      <c r="A377" s="149" t="s">
        <v>21618</v>
      </c>
      <c r="B377" s="163">
        <v>376</v>
      </c>
      <c r="C377" s="303" t="s">
        <v>25215</v>
      </c>
      <c r="D377" s="178" t="s">
        <v>21617</v>
      </c>
      <c r="E377" s="185" t="s">
        <v>25216</v>
      </c>
      <c r="F377" s="201">
        <v>4</v>
      </c>
      <c r="G377" s="180">
        <v>4</v>
      </c>
      <c r="H377" s="180">
        <v>3</v>
      </c>
      <c r="I377" s="319"/>
      <c r="J377" s="332" t="s">
        <v>752</v>
      </c>
      <c r="K377" s="140">
        <v>1</v>
      </c>
      <c r="L377" s="140"/>
      <c r="M377" s="140"/>
      <c r="N377" s="140"/>
      <c r="O377" s="140">
        <v>3</v>
      </c>
      <c r="P377" s="140">
        <v>2</v>
      </c>
      <c r="Q377" s="140"/>
      <c r="R377" s="140"/>
      <c r="S377" s="140"/>
      <c r="V377" s="219">
        <f t="shared" si="207"/>
        <v>100</v>
      </c>
      <c r="W377" s="219">
        <f t="shared" si="185"/>
        <v>100</v>
      </c>
      <c r="X377" s="230">
        <v>10</v>
      </c>
      <c r="Y377" s="219">
        <f t="shared" si="215"/>
        <v>100</v>
      </c>
      <c r="Z377" s="219">
        <f t="shared" si="214"/>
        <v>10</v>
      </c>
      <c r="AA377" s="220">
        <f t="shared" si="217"/>
        <v>100</v>
      </c>
      <c r="AB377" s="220">
        <f t="shared" si="216"/>
        <v>100</v>
      </c>
      <c r="AC377" s="220">
        <f t="shared" si="205"/>
        <v>100</v>
      </c>
      <c r="AD377" s="416">
        <f t="shared" si="213"/>
        <v>100</v>
      </c>
      <c r="AE377" s="416">
        <f t="shared" si="218"/>
        <v>100</v>
      </c>
      <c r="AF377" s="221">
        <v>1</v>
      </c>
      <c r="AG377" s="221">
        <v>3</v>
      </c>
      <c r="AH377" s="221">
        <v>3</v>
      </c>
      <c r="AI377" s="221">
        <v>10</v>
      </c>
      <c r="AJ377" s="231"/>
      <c r="AK377" s="412"/>
      <c r="AL377" s="185">
        <v>2</v>
      </c>
      <c r="AM377" s="214"/>
      <c r="AN377" s="118"/>
      <c r="AO377" s="118"/>
      <c r="AP377" s="118"/>
      <c r="AQ377" s="167" t="s">
        <v>25217</v>
      </c>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8"/>
      <c r="CI377" s="118"/>
      <c r="CJ377" s="118"/>
      <c r="CK377" s="118"/>
      <c r="CL377" s="118"/>
      <c r="CM377" s="118"/>
      <c r="CN377" s="118"/>
      <c r="CO377" s="118"/>
      <c r="CP377" s="118"/>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c r="DK377" s="118"/>
      <c r="DL377" s="118"/>
      <c r="DM377" s="118"/>
      <c r="DN377" s="118"/>
      <c r="DO377" s="118"/>
      <c r="DP377" s="118"/>
      <c r="DQ377" s="118"/>
      <c r="DR377" s="118"/>
      <c r="DS377" s="118"/>
      <c r="DT377" s="118"/>
      <c r="DU377" s="118"/>
      <c r="DV377" s="118"/>
      <c r="DW377" s="118"/>
      <c r="DX377" s="118"/>
      <c r="DY377" s="118"/>
      <c r="DZ377" s="118"/>
      <c r="EA377" s="118"/>
      <c r="EB377" s="118"/>
      <c r="EC377" s="118"/>
      <c r="ED377" s="118"/>
      <c r="EE377" s="118"/>
      <c r="EF377" s="118"/>
      <c r="EG377" s="118"/>
      <c r="EH377" s="118"/>
      <c r="EI377" s="118"/>
      <c r="EJ377" s="118"/>
      <c r="EK377" s="118"/>
      <c r="EL377" s="118"/>
      <c r="EM377" s="118"/>
      <c r="EN377" s="118"/>
      <c r="EO377" s="118"/>
      <c r="EP377" s="118"/>
      <c r="EQ377" s="118"/>
      <c r="ER377" s="118"/>
      <c r="ES377" s="118"/>
      <c r="ET377" s="118"/>
      <c r="EU377" s="118"/>
      <c r="EV377" s="118"/>
      <c r="EW377" s="118"/>
      <c r="EX377" s="118"/>
      <c r="EY377" s="118"/>
      <c r="EZ377" s="118"/>
      <c r="FA377" s="118"/>
      <c r="FB377" s="118"/>
      <c r="FC377" s="118"/>
      <c r="FD377" s="118"/>
      <c r="FE377" s="118"/>
      <c r="FF377" s="118"/>
      <c r="FG377" s="118"/>
      <c r="FH377" s="118"/>
      <c r="FI377" s="118"/>
      <c r="FJ377" s="118"/>
      <c r="FK377" s="118"/>
      <c r="FL377" s="118"/>
      <c r="FM377" s="118"/>
      <c r="FN377" s="118"/>
      <c r="FO377" s="118"/>
      <c r="FP377" s="118"/>
      <c r="FQ377" s="118"/>
      <c r="FR377" s="118"/>
      <c r="FS377" s="118"/>
      <c r="FT377" s="118"/>
      <c r="FU377" s="118"/>
      <c r="FV377" s="118"/>
      <c r="FW377" s="118"/>
      <c r="FX377" s="118"/>
      <c r="FY377" s="118"/>
      <c r="FZ377" s="118"/>
      <c r="GA377" s="118"/>
      <c r="GB377" s="118"/>
      <c r="GC377" s="118"/>
      <c r="GD377" s="118"/>
      <c r="GE377" s="118"/>
      <c r="GF377" s="118"/>
      <c r="GG377" s="118"/>
      <c r="GH377" s="118"/>
      <c r="GI377" s="118"/>
      <c r="GJ377" s="118"/>
      <c r="GK377" s="118"/>
      <c r="GL377" s="118"/>
      <c r="GM377" s="118"/>
      <c r="GN377" s="118"/>
      <c r="GO377" s="118"/>
      <c r="GP377" s="118"/>
      <c r="GQ377" s="118"/>
      <c r="GR377" s="118"/>
      <c r="GS377" s="118"/>
      <c r="GT377" s="118"/>
      <c r="GU377" s="118"/>
      <c r="GV377" s="118"/>
      <c r="GW377" s="118"/>
      <c r="GX377" s="118"/>
      <c r="GY377" s="118"/>
      <c r="GZ377" s="118"/>
      <c r="HA377" s="118"/>
      <c r="HB377" s="118"/>
      <c r="HC377" s="118"/>
      <c r="HD377" s="118"/>
      <c r="HE377" s="118"/>
      <c r="HF377" s="118"/>
      <c r="HG377" s="118"/>
      <c r="HH377" s="118"/>
      <c r="HI377" s="118"/>
      <c r="HJ377" s="118"/>
      <c r="HK377" s="118"/>
      <c r="HL377" s="118"/>
      <c r="HM377" s="118"/>
      <c r="HN377" s="118"/>
      <c r="HO377" s="118"/>
      <c r="HP377" s="118"/>
      <c r="HQ377" s="118"/>
      <c r="HR377" s="118"/>
      <c r="HS377" s="118"/>
      <c r="HT377" s="118"/>
      <c r="HU377" s="118"/>
      <c r="HV377" s="118"/>
      <c r="HW377" s="118"/>
      <c r="HX377" s="118"/>
      <c r="HY377" s="118"/>
      <c r="HZ377" s="118"/>
      <c r="IA377" s="118"/>
      <c r="IB377" s="118"/>
      <c r="IC377" s="118"/>
      <c r="ID377" s="118"/>
      <c r="IE377" s="118"/>
      <c r="IF377" s="118"/>
      <c r="IG377" s="118"/>
      <c r="IH377" s="118"/>
      <c r="II377" s="118"/>
      <c r="IJ377" s="118"/>
      <c r="IK377" s="118"/>
      <c r="IL377" s="118"/>
      <c r="IM377" s="118"/>
      <c r="IN377" s="118"/>
      <c r="IO377" s="118"/>
      <c r="IP377" s="118"/>
      <c r="IQ377" s="118"/>
      <c r="IR377" s="118"/>
      <c r="IS377" s="118"/>
      <c r="IT377" s="118"/>
      <c r="IU377" s="118"/>
      <c r="IV377" s="118"/>
      <c r="IW377" s="118"/>
      <c r="IX377" s="118"/>
      <c r="IY377" s="118"/>
      <c r="IZ377" s="118"/>
      <c r="JA377" s="118"/>
      <c r="JB377" s="118"/>
      <c r="JC377" s="118"/>
      <c r="JD377" s="118"/>
      <c r="JE377" s="118"/>
      <c r="JF377" s="118"/>
      <c r="JG377" s="118"/>
      <c r="JH377" s="118"/>
      <c r="JI377" s="118"/>
      <c r="JJ377" s="118"/>
      <c r="JK377" s="118"/>
      <c r="JL377" s="118"/>
      <c r="JM377" s="118"/>
      <c r="JN377" s="118"/>
      <c r="JO377" s="118"/>
      <c r="JP377" s="118"/>
      <c r="JQ377" s="118"/>
      <c r="JR377" s="118"/>
      <c r="JS377" s="118"/>
      <c r="JT377" s="118"/>
      <c r="JU377" s="118"/>
      <c r="JV377" s="118"/>
      <c r="JW377" s="118"/>
      <c r="JX377" s="118"/>
      <c r="JY377" s="118"/>
      <c r="JZ377" s="118"/>
      <c r="KA377" s="118"/>
      <c r="KB377" s="118"/>
      <c r="KC377" s="118"/>
      <c r="KD377" s="118"/>
      <c r="KE377" s="118"/>
      <c r="KF377" s="118"/>
      <c r="KG377" s="118"/>
      <c r="KH377" s="118"/>
      <c r="KI377" s="118"/>
      <c r="KJ377" s="118"/>
      <c r="KK377" s="118"/>
      <c r="KL377" s="118"/>
      <c r="KM377" s="118"/>
      <c r="KN377" s="118"/>
      <c r="KO377" s="118"/>
      <c r="KP377" s="118"/>
      <c r="KQ377" s="118"/>
      <c r="KR377" s="118"/>
      <c r="KS377" s="118"/>
      <c r="KT377" s="118"/>
      <c r="KU377" s="118"/>
      <c r="KV377" s="118"/>
      <c r="KW377" s="118"/>
      <c r="KX377" s="118"/>
      <c r="KY377" s="118"/>
      <c r="KZ377" s="118"/>
      <c r="LA377" s="118"/>
      <c r="LB377" s="118"/>
      <c r="LC377" s="118"/>
      <c r="LD377" s="118"/>
      <c r="LE377" s="118"/>
      <c r="LF377" s="118"/>
      <c r="LG377" s="118"/>
      <c r="LH377" s="118"/>
      <c r="LI377" s="118"/>
      <c r="LJ377" s="118"/>
      <c r="LK377" s="118"/>
      <c r="LL377" s="118"/>
      <c r="LM377" s="118"/>
      <c r="LN377" s="118"/>
      <c r="LO377" s="118"/>
      <c r="LP377" s="118"/>
      <c r="LQ377" s="118"/>
      <c r="LR377" s="118"/>
      <c r="LS377" s="118"/>
      <c r="LT377" s="118"/>
      <c r="LU377" s="118"/>
      <c r="LV377" s="118"/>
      <c r="LW377" s="118"/>
      <c r="LX377" s="118"/>
      <c r="LY377" s="118"/>
      <c r="LZ377" s="118"/>
      <c r="MA377" s="118"/>
      <c r="MB377" s="118"/>
      <c r="MC377" s="118"/>
      <c r="MD377" s="118"/>
      <c r="ME377" s="118"/>
      <c r="MF377" s="118"/>
      <c r="MG377" s="118"/>
      <c r="MH377" s="118"/>
      <c r="MI377" s="118"/>
      <c r="MJ377" s="118"/>
      <c r="MK377" s="118"/>
      <c r="ML377" s="118"/>
      <c r="MM377" s="118"/>
      <c r="MN377" s="118"/>
      <c r="MO377" s="118"/>
      <c r="MP377" s="118"/>
      <c r="MQ377" s="118"/>
      <c r="MR377" s="118"/>
      <c r="MS377" s="118"/>
      <c r="MT377" s="118"/>
      <c r="MU377" s="118"/>
      <c r="MV377" s="118"/>
      <c r="MW377" s="118"/>
      <c r="MX377" s="118"/>
      <c r="MY377" s="118"/>
      <c r="MZ377" s="118"/>
      <c r="NA377" s="118"/>
      <c r="NB377" s="118"/>
      <c r="NC377" s="118"/>
      <c r="ND377" s="118"/>
      <c r="NE377" s="118"/>
      <c r="NF377" s="118"/>
      <c r="NG377" s="118"/>
      <c r="NH377" s="118"/>
      <c r="NI377" s="118"/>
      <c r="NJ377" s="118"/>
      <c r="NK377" s="118"/>
      <c r="NL377" s="118"/>
      <c r="NM377" s="118"/>
      <c r="NN377" s="118"/>
      <c r="NO377" s="118"/>
      <c r="NP377" s="118"/>
      <c r="NQ377" s="118"/>
      <c r="NR377" s="118"/>
      <c r="NS377" s="118"/>
      <c r="NT377" s="118"/>
      <c r="NU377" s="118"/>
      <c r="NV377" s="118"/>
      <c r="NW377" s="118"/>
      <c r="NX377" s="118"/>
      <c r="NY377" s="118"/>
      <c r="NZ377" s="118"/>
      <c r="OA377" s="118"/>
      <c r="OB377" s="118"/>
      <c r="OC377" s="118"/>
      <c r="OD377" s="118"/>
      <c r="OE377" s="118"/>
      <c r="OF377" s="118"/>
      <c r="OG377" s="118"/>
      <c r="OH377" s="118"/>
      <c r="OI377" s="118"/>
      <c r="OJ377" s="118"/>
      <c r="OK377" s="118"/>
      <c r="OL377" s="118"/>
      <c r="OM377" s="118"/>
      <c r="ON377" s="118"/>
      <c r="OO377" s="118"/>
      <c r="OP377" s="118"/>
      <c r="OQ377" s="118"/>
      <c r="OR377" s="118"/>
      <c r="OS377" s="118"/>
      <c r="OT377" s="118"/>
      <c r="OU377" s="118"/>
      <c r="OV377" s="118"/>
      <c r="OW377" s="118"/>
      <c r="OX377" s="118"/>
      <c r="OY377" s="118"/>
      <c r="OZ377" s="118"/>
      <c r="PA377" s="118"/>
      <c r="PB377" s="118"/>
      <c r="PC377" s="118"/>
      <c r="PD377" s="118"/>
      <c r="PE377" s="118"/>
      <c r="PF377" s="118"/>
      <c r="PG377" s="118"/>
      <c r="PH377" s="118"/>
      <c r="PI377" s="118"/>
      <c r="PJ377" s="118"/>
      <c r="PK377" s="118"/>
      <c r="PL377" s="118"/>
      <c r="PM377" s="118"/>
      <c r="PN377" s="118"/>
      <c r="PO377" s="118"/>
      <c r="PP377" s="118"/>
      <c r="PQ377" s="118"/>
      <c r="PR377" s="118"/>
      <c r="PS377" s="118"/>
      <c r="PT377" s="118"/>
      <c r="PU377" s="118"/>
      <c r="PV377" s="118"/>
      <c r="PW377" s="118"/>
      <c r="PX377" s="118"/>
      <c r="PY377" s="118"/>
      <c r="PZ377" s="118"/>
      <c r="QA377" s="118"/>
      <c r="QB377" s="118"/>
      <c r="QC377" s="118"/>
      <c r="QD377" s="118"/>
      <c r="QE377" s="118"/>
      <c r="QF377" s="118"/>
      <c r="QG377" s="118"/>
      <c r="QH377" s="118"/>
      <c r="QI377" s="118"/>
      <c r="QJ377" s="118"/>
      <c r="QK377" s="118"/>
      <c r="QL377" s="118"/>
      <c r="QM377" s="118"/>
      <c r="QN377" s="118"/>
      <c r="QO377" s="118"/>
      <c r="QP377" s="118"/>
      <c r="QQ377" s="118"/>
      <c r="QR377" s="118"/>
      <c r="QS377" s="118"/>
      <c r="QT377" s="118"/>
      <c r="QU377" s="118"/>
      <c r="QV377" s="118"/>
      <c r="QW377" s="118"/>
      <c r="QX377" s="118"/>
      <c r="QY377" s="118"/>
      <c r="QZ377" s="118"/>
      <c r="RA377" s="118"/>
      <c r="RB377" s="118"/>
      <c r="RC377" s="118"/>
      <c r="RD377" s="118"/>
      <c r="RE377" s="118"/>
      <c r="RF377" s="118"/>
      <c r="RG377" s="118"/>
      <c r="RH377" s="118"/>
      <c r="RI377" s="118"/>
      <c r="RJ377" s="118"/>
      <c r="RK377" s="118"/>
      <c r="RL377" s="118"/>
      <c r="RM377" s="118"/>
      <c r="RN377" s="118"/>
      <c r="RO377" s="118"/>
      <c r="RP377" s="118"/>
      <c r="RQ377" s="118"/>
      <c r="RR377" s="118"/>
      <c r="RS377" s="118"/>
      <c r="RT377" s="118"/>
      <c r="RU377" s="118"/>
      <c r="RV377" s="118"/>
      <c r="RW377" s="118"/>
      <c r="RX377" s="118"/>
      <c r="RY377" s="118"/>
      <c r="RZ377" s="118"/>
      <c r="SA377" s="118"/>
      <c r="SB377" s="118"/>
      <c r="SC377" s="118"/>
      <c r="SD377" s="118"/>
      <c r="SE377" s="118"/>
      <c r="SF377" s="118"/>
      <c r="SG377" s="118"/>
      <c r="SH377" s="118"/>
      <c r="SI377" s="118"/>
      <c r="SJ377" s="118"/>
      <c r="SK377" s="118"/>
      <c r="SL377" s="118"/>
      <c r="SM377" s="118"/>
      <c r="SN377" s="118"/>
      <c r="SO377" s="118"/>
      <c r="SP377" s="118"/>
      <c r="SQ377" s="118"/>
      <c r="SR377" s="118"/>
      <c r="SS377" s="118"/>
      <c r="ST377" s="118"/>
      <c r="SU377" s="118"/>
      <c r="SV377" s="118"/>
      <c r="SW377" s="118"/>
      <c r="SX377" s="118"/>
      <c r="SY377" s="118"/>
      <c r="SZ377" s="118"/>
      <c r="TA377" s="118"/>
      <c r="TB377" s="118"/>
      <c r="TC377" s="118"/>
      <c r="TD377" s="118"/>
      <c r="TE377" s="118"/>
      <c r="TF377" s="118"/>
      <c r="TG377" s="118"/>
      <c r="TH377" s="118"/>
      <c r="TI377" s="118"/>
      <c r="TJ377" s="118"/>
      <c r="TK377" s="118"/>
      <c r="TL377" s="118"/>
      <c r="TM377" s="118"/>
      <c r="TN377" s="118"/>
      <c r="TO377" s="118"/>
      <c r="TP377" s="118"/>
      <c r="TQ377" s="118"/>
      <c r="TR377" s="118"/>
      <c r="TS377" s="118"/>
      <c r="TT377" s="118"/>
      <c r="TU377" s="118"/>
      <c r="TV377" s="118"/>
      <c r="TW377" s="118"/>
      <c r="TX377" s="118"/>
      <c r="TY377" s="118"/>
      <c r="TZ377" s="118"/>
      <c r="UA377" s="118"/>
      <c r="UB377" s="118"/>
      <c r="UC377" s="118"/>
      <c r="UD377" s="118"/>
      <c r="UE377" s="118"/>
      <c r="UF377" s="118"/>
      <c r="UG377" s="118"/>
      <c r="UH377" s="118"/>
      <c r="UI377" s="118"/>
      <c r="UJ377" s="118"/>
      <c r="UK377" s="118"/>
      <c r="UL377" s="118"/>
      <c r="UM377" s="118"/>
      <c r="UN377" s="118"/>
      <c r="UO377" s="118"/>
      <c r="UP377" s="118"/>
      <c r="UQ377" s="118"/>
      <c r="UR377" s="118"/>
      <c r="US377" s="118"/>
      <c r="UT377" s="118"/>
      <c r="UU377" s="118"/>
      <c r="UV377" s="118"/>
      <c r="UW377" s="118"/>
      <c r="UX377" s="118"/>
      <c r="UY377" s="118"/>
      <c r="UZ377" s="118"/>
      <c r="VA377" s="118"/>
      <c r="VB377" s="118"/>
      <c r="VC377" s="118"/>
      <c r="VD377" s="118"/>
      <c r="VE377" s="118"/>
      <c r="VF377" s="118"/>
      <c r="VG377" s="118"/>
      <c r="VH377" s="118"/>
      <c r="VI377" s="118"/>
      <c r="VJ377" s="118"/>
      <c r="VK377" s="118"/>
      <c r="VL377" s="118"/>
      <c r="VM377" s="118"/>
      <c r="VN377" s="118"/>
      <c r="VO377" s="118"/>
      <c r="VP377" s="118"/>
      <c r="VQ377" s="118"/>
      <c r="VR377" s="118"/>
      <c r="VS377" s="118"/>
      <c r="VT377" s="118"/>
      <c r="VU377" s="118"/>
      <c r="VV377" s="118"/>
      <c r="VW377" s="118"/>
      <c r="VX377" s="118"/>
      <c r="VY377" s="118"/>
      <c r="VZ377" s="118"/>
      <c r="WA377" s="118"/>
      <c r="WB377" s="118"/>
      <c r="WC377" s="118"/>
      <c r="WD377" s="118"/>
      <c r="WE377" s="118"/>
      <c r="WF377" s="118"/>
      <c r="WG377" s="118"/>
      <c r="WH377" s="118"/>
      <c r="WI377" s="118"/>
      <c r="WJ377" s="118"/>
      <c r="WK377" s="118"/>
      <c r="WL377" s="118"/>
      <c r="WM377" s="118"/>
      <c r="WN377" s="118"/>
      <c r="WO377" s="118"/>
      <c r="WP377" s="118"/>
      <c r="WQ377" s="118"/>
      <c r="WR377" s="118"/>
      <c r="WS377" s="118"/>
      <c r="WT377" s="118"/>
      <c r="WU377" s="118"/>
      <c r="WV377" s="118"/>
      <c r="WW377" s="118"/>
      <c r="WX377" s="118"/>
      <c r="WY377" s="118"/>
      <c r="WZ377" s="118"/>
      <c r="XA377" s="118"/>
      <c r="XB377" s="118"/>
      <c r="XC377" s="118"/>
      <c r="XD377" s="118"/>
      <c r="XE377" s="118"/>
      <c r="XF377" s="118"/>
      <c r="XG377" s="118"/>
      <c r="XH377" s="118"/>
      <c r="XI377" s="118"/>
      <c r="XJ377" s="118"/>
      <c r="XK377" s="118"/>
      <c r="XL377" s="118"/>
      <c r="XM377" s="118"/>
      <c r="XN377" s="118"/>
      <c r="XO377" s="118"/>
      <c r="XP377" s="118"/>
      <c r="XQ377" s="118"/>
      <c r="XR377" s="118"/>
      <c r="XS377" s="118"/>
      <c r="XT377" s="118"/>
      <c r="XU377" s="118"/>
      <c r="XV377" s="118"/>
      <c r="XW377" s="118"/>
      <c r="XX377" s="118"/>
      <c r="XY377" s="118"/>
      <c r="XZ377" s="118"/>
      <c r="YA377" s="118"/>
      <c r="YB377" s="118"/>
      <c r="YC377" s="118"/>
      <c r="YD377" s="118"/>
      <c r="YE377" s="118"/>
      <c r="YF377" s="118"/>
      <c r="YG377" s="118"/>
      <c r="YH377" s="118"/>
      <c r="YI377" s="118"/>
      <c r="YJ377" s="118"/>
      <c r="YK377" s="118"/>
      <c r="YL377" s="118"/>
      <c r="YM377" s="118"/>
      <c r="YN377" s="118"/>
      <c r="YO377" s="118"/>
      <c r="YP377" s="118"/>
      <c r="YQ377" s="118"/>
      <c r="YR377" s="118"/>
      <c r="YS377" s="118"/>
      <c r="YT377" s="118"/>
      <c r="YU377" s="118"/>
      <c r="YV377" s="118"/>
      <c r="YW377" s="118"/>
      <c r="YX377" s="118"/>
      <c r="YY377" s="118"/>
      <c r="YZ377" s="118"/>
      <c r="ZA377" s="118"/>
      <c r="ZB377" s="118"/>
      <c r="ZC377" s="118"/>
      <c r="ZD377" s="118"/>
      <c r="ZE377" s="118"/>
      <c r="ZF377" s="118"/>
      <c r="ZG377" s="118"/>
      <c r="ZH377" s="118"/>
      <c r="ZI377" s="118"/>
      <c r="ZJ377" s="118"/>
      <c r="ZK377" s="118"/>
      <c r="ZL377" s="118"/>
      <c r="ZM377" s="118"/>
      <c r="ZN377" s="118"/>
      <c r="ZO377" s="118"/>
      <c r="ZP377" s="118"/>
      <c r="ZQ377" s="118"/>
      <c r="ZR377" s="118"/>
      <c r="ZS377" s="118"/>
      <c r="ZT377" s="118"/>
      <c r="ZU377" s="118"/>
      <c r="ZV377" s="118"/>
      <c r="ZW377" s="118"/>
      <c r="ZX377" s="118"/>
      <c r="ZY377" s="118"/>
      <c r="ZZ377" s="118"/>
      <c r="AAA377" s="118"/>
      <c r="AAB377" s="118"/>
      <c r="AAC377" s="118"/>
      <c r="AAD377" s="118"/>
      <c r="AAE377" s="118"/>
      <c r="AAF377" s="118"/>
      <c r="AAG377" s="118"/>
      <c r="AAH377" s="118"/>
      <c r="AAI377" s="118"/>
      <c r="AAJ377" s="118"/>
      <c r="AAK377" s="118"/>
      <c r="AAL377" s="118"/>
      <c r="AAM377" s="118"/>
      <c r="AAN377" s="118"/>
      <c r="AAO377" s="118"/>
      <c r="AAP377" s="118"/>
      <c r="AAQ377" s="118"/>
      <c r="AAR377" s="118"/>
      <c r="AAS377" s="118"/>
      <c r="AAT377" s="118"/>
      <c r="AAU377" s="118"/>
      <c r="AAV377" s="118"/>
      <c r="AAW377" s="118"/>
      <c r="AAX377" s="118"/>
      <c r="AAY377" s="118"/>
      <c r="AAZ377" s="118"/>
      <c r="ABA377" s="118"/>
      <c r="ABB377" s="118"/>
      <c r="ABC377" s="118"/>
      <c r="ABD377" s="118"/>
      <c r="ABE377" s="118"/>
      <c r="ABF377" s="118"/>
      <c r="ABG377" s="118"/>
      <c r="ABH377" s="118"/>
      <c r="ABI377" s="118"/>
      <c r="ABJ377" s="118"/>
      <c r="ABK377" s="118"/>
      <c r="ABL377" s="118"/>
      <c r="ABM377" s="118"/>
      <c r="ABN377" s="118"/>
      <c r="ABO377" s="118"/>
      <c r="ABP377" s="118"/>
      <c r="ABQ377" s="118"/>
      <c r="ABR377" s="118"/>
      <c r="ABS377" s="118"/>
      <c r="ABT377" s="118"/>
      <c r="ABU377" s="118"/>
      <c r="ABV377" s="118"/>
      <c r="ABW377" s="118"/>
      <c r="ABX377" s="118"/>
      <c r="ABY377" s="118"/>
      <c r="ABZ377" s="118"/>
      <c r="ACA377" s="118"/>
      <c r="ACB377" s="118"/>
      <c r="ACC377" s="118"/>
      <c r="ACD377" s="118"/>
      <c r="ACE377" s="118"/>
      <c r="ACF377" s="118"/>
      <c r="ACG377" s="118"/>
      <c r="ACH377" s="118"/>
      <c r="ACI377" s="118"/>
      <c r="ACJ377" s="118"/>
      <c r="ACK377" s="118"/>
      <c r="ACL377" s="118"/>
      <c r="ACM377" s="118"/>
      <c r="ACN377" s="118"/>
      <c r="ACO377" s="118"/>
      <c r="ACP377" s="118"/>
      <c r="ACQ377" s="118"/>
      <c r="ACR377" s="118"/>
      <c r="ACS377" s="118"/>
      <c r="ACT377" s="118"/>
      <c r="ACU377" s="118"/>
      <c r="ACV377" s="118"/>
      <c r="ACW377" s="118"/>
      <c r="ACX377" s="118"/>
      <c r="ACY377" s="118"/>
      <c r="ACZ377" s="118"/>
      <c r="ADA377" s="118"/>
      <c r="ADB377" s="118"/>
      <c r="ADC377" s="118"/>
      <c r="ADD377" s="118"/>
      <c r="ADE377" s="118"/>
      <c r="ADF377" s="118"/>
      <c r="ADG377" s="118"/>
      <c r="ADH377" s="118"/>
      <c r="ADI377" s="118"/>
      <c r="ADJ377" s="118"/>
      <c r="ADK377" s="118"/>
      <c r="ADL377" s="118"/>
      <c r="ADM377" s="118"/>
      <c r="ADN377" s="118"/>
      <c r="ADO377" s="118"/>
      <c r="ADP377" s="118"/>
      <c r="ADQ377" s="118"/>
      <c r="ADR377" s="118"/>
      <c r="ADS377" s="118"/>
      <c r="ADT377" s="118"/>
      <c r="ADU377" s="118"/>
      <c r="ADV377" s="118"/>
      <c r="ADW377" s="118"/>
      <c r="ADX377" s="118"/>
      <c r="ADY377" s="118"/>
      <c r="ADZ377" s="118"/>
      <c r="AEA377" s="118"/>
      <c r="AEB377" s="118"/>
      <c r="AEC377" s="118"/>
      <c r="AED377" s="118"/>
      <c r="AEE377" s="118"/>
      <c r="AEF377" s="118"/>
      <c r="AEG377" s="118"/>
      <c r="AEH377" s="118"/>
      <c r="AEI377" s="118"/>
      <c r="AEJ377" s="118"/>
      <c r="AEK377" s="118"/>
      <c r="AEL377" s="118"/>
      <c r="AEM377" s="118"/>
      <c r="AEN377" s="118"/>
      <c r="AEO377" s="118"/>
      <c r="AEP377" s="118"/>
      <c r="AEQ377" s="118"/>
      <c r="AER377" s="118"/>
      <c r="AES377" s="118"/>
      <c r="AET377" s="118"/>
      <c r="AEU377" s="118"/>
      <c r="AEV377" s="118"/>
      <c r="AEW377" s="118"/>
      <c r="AEX377" s="118"/>
      <c r="AEY377" s="118"/>
      <c r="AEZ377" s="118"/>
      <c r="AFA377" s="118"/>
      <c r="AFB377" s="118"/>
      <c r="AFC377" s="118"/>
      <c r="AFD377" s="118"/>
      <c r="AFE377" s="118"/>
      <c r="AFF377" s="118"/>
      <c r="AFG377" s="118"/>
      <c r="AFH377" s="118"/>
      <c r="AFI377" s="118"/>
      <c r="AFJ377" s="118"/>
      <c r="AFK377" s="118"/>
      <c r="AFL377" s="118"/>
      <c r="AFM377" s="118"/>
      <c r="AFN377" s="118"/>
      <c r="AFO377" s="118"/>
      <c r="AFP377" s="118"/>
      <c r="AFQ377" s="118"/>
      <c r="AFR377" s="118"/>
      <c r="AFS377" s="118"/>
      <c r="AFT377" s="118"/>
      <c r="AFU377" s="118"/>
      <c r="AFV377" s="118"/>
      <c r="AFW377" s="118"/>
      <c r="AFX377" s="118"/>
      <c r="AFY377" s="118"/>
      <c r="AFZ377" s="118"/>
      <c r="AGA377" s="118"/>
      <c r="AGB377" s="118"/>
      <c r="AGC377" s="118"/>
      <c r="AGD377" s="118"/>
      <c r="AGE377" s="118"/>
      <c r="AGF377" s="118"/>
      <c r="AGG377" s="118"/>
      <c r="AGH377" s="118"/>
      <c r="AGI377" s="118"/>
      <c r="AGJ377" s="118"/>
      <c r="AGK377" s="118"/>
      <c r="AGL377" s="118"/>
      <c r="AGM377" s="118"/>
      <c r="AGN377" s="118"/>
      <c r="AGO377" s="118"/>
      <c r="AGP377" s="118"/>
      <c r="AGQ377" s="118"/>
      <c r="AGR377" s="118"/>
      <c r="AGS377" s="118"/>
      <c r="AGT377" s="118"/>
      <c r="AGU377" s="118"/>
      <c r="AGV377" s="118"/>
      <c r="AGW377" s="118"/>
      <c r="AGX377" s="118"/>
      <c r="AGY377" s="118"/>
      <c r="AGZ377" s="118"/>
      <c r="AHA377" s="118"/>
      <c r="AHB377" s="118"/>
      <c r="AHC377" s="118"/>
      <c r="AHD377" s="118"/>
      <c r="AHE377" s="118"/>
      <c r="AHF377" s="118"/>
      <c r="AHG377" s="118"/>
      <c r="AHH377" s="118"/>
      <c r="AHI377" s="118"/>
      <c r="AHJ377" s="118"/>
      <c r="AHK377" s="118"/>
      <c r="AHL377" s="118"/>
      <c r="AHM377" s="118"/>
      <c r="AHN377" s="118"/>
      <c r="AHO377" s="118"/>
      <c r="AHP377" s="118"/>
      <c r="AHQ377" s="118"/>
      <c r="AHR377" s="118"/>
      <c r="AHS377" s="118"/>
      <c r="AHT377" s="118"/>
      <c r="AHU377" s="118"/>
      <c r="AHV377" s="118"/>
      <c r="AHW377" s="118"/>
      <c r="AHX377" s="118"/>
      <c r="AHY377" s="118"/>
      <c r="AHZ377" s="118"/>
      <c r="AIA377" s="118"/>
      <c r="AIB377" s="118"/>
      <c r="AIC377" s="118"/>
      <c r="AID377" s="118"/>
      <c r="AIE377" s="118"/>
      <c r="AIF377" s="118"/>
      <c r="AIG377" s="118"/>
      <c r="AIH377" s="118"/>
      <c r="AII377" s="118"/>
      <c r="AIJ377" s="118"/>
      <c r="AIK377" s="118"/>
      <c r="AIL377" s="118"/>
      <c r="AIM377" s="118"/>
      <c r="AIN377" s="118"/>
      <c r="AIO377" s="118"/>
      <c r="AIP377" s="118"/>
      <c r="AIQ377" s="118"/>
      <c r="AIR377" s="118"/>
      <c r="AIS377" s="118"/>
      <c r="AIT377" s="118"/>
      <c r="AIU377" s="118"/>
      <c r="AIV377" s="118"/>
      <c r="AIW377" s="118"/>
      <c r="AIX377" s="118"/>
      <c r="AIY377" s="118"/>
      <c r="AIZ377" s="118"/>
      <c r="AJA377" s="118"/>
      <c r="AJB377" s="118"/>
      <c r="AJC377" s="118"/>
      <c r="AJD377" s="118"/>
      <c r="AJE377" s="118"/>
      <c r="AJF377" s="118"/>
      <c r="AJG377" s="118"/>
      <c r="AJH377" s="118"/>
      <c r="AJI377" s="118"/>
      <c r="AJJ377" s="118"/>
      <c r="AJK377" s="118"/>
      <c r="AJL377" s="118"/>
      <c r="AJM377" s="118"/>
      <c r="AJN377" s="118"/>
      <c r="AJO377" s="118"/>
      <c r="AJP377" s="118"/>
      <c r="AJQ377" s="118"/>
      <c r="AJR377" s="118"/>
      <c r="AJS377" s="118"/>
      <c r="AJT377" s="118"/>
      <c r="AJU377" s="118"/>
      <c r="AJV377" s="118"/>
      <c r="AJW377" s="118"/>
      <c r="AJX377" s="118"/>
      <c r="AJY377" s="118"/>
      <c r="AJZ377" s="118"/>
      <c r="AKA377" s="118"/>
      <c r="AKB377" s="118"/>
      <c r="AKC377" s="118"/>
      <c r="AKD377" s="118"/>
      <c r="AKE377" s="118"/>
      <c r="AKF377" s="118"/>
      <c r="AKG377" s="118"/>
      <c r="AKH377" s="118"/>
      <c r="AKI377" s="118"/>
      <c r="AKJ377" s="118"/>
      <c r="AKK377" s="118"/>
      <c r="AKL377" s="118"/>
      <c r="AKM377" s="118"/>
      <c r="AKN377" s="118"/>
      <c r="AKO377" s="118"/>
      <c r="AKP377" s="118"/>
      <c r="AKQ377" s="118"/>
      <c r="AKR377" s="118"/>
      <c r="AKS377" s="118"/>
      <c r="AKT377" s="118"/>
      <c r="AKU377" s="118"/>
      <c r="AKV377" s="118"/>
      <c r="AKW377" s="118"/>
      <c r="AKX377" s="118"/>
      <c r="AKY377" s="118"/>
      <c r="AKZ377" s="118"/>
      <c r="ALA377" s="118"/>
      <c r="ALB377" s="118"/>
      <c r="ALC377" s="118"/>
      <c r="ALD377" s="118"/>
      <c r="ALE377" s="118"/>
      <c r="ALF377" s="118"/>
      <c r="ALG377" s="118"/>
      <c r="ALH377" s="118"/>
      <c r="ALI377" s="118"/>
      <c r="ALJ377" s="118"/>
      <c r="ALK377" s="118"/>
      <c r="ALL377" s="118"/>
      <c r="ALM377" s="118"/>
      <c r="ALN377" s="118"/>
      <c r="ALO377" s="118"/>
      <c r="ALP377" s="118"/>
      <c r="ALQ377" s="118"/>
      <c r="ALR377" s="118"/>
      <c r="ALS377" s="118"/>
      <c r="ALT377" s="118"/>
      <c r="ALU377" s="118"/>
      <c r="ALV377" s="118"/>
      <c r="ALW377" s="118"/>
      <c r="ALX377" s="118"/>
      <c r="ALY377" s="118"/>
      <c r="ALZ377" s="118"/>
      <c r="AMA377" s="118"/>
      <c r="AMB377" s="118"/>
      <c r="AMC377" s="118"/>
      <c r="AMD377" s="118"/>
      <c r="AME377" s="118"/>
      <c r="AMF377" s="118"/>
      <c r="AMG377" s="118"/>
      <c r="AMH377" s="118"/>
    </row>
    <row r="378" spans="1:1022" x14ac:dyDescent="0.25">
      <c r="A378" s="208" t="s">
        <v>1355</v>
      </c>
      <c r="B378" s="163">
        <v>377</v>
      </c>
      <c r="C378" s="224" t="s">
        <v>25027</v>
      </c>
      <c r="D378" s="175" t="s">
        <v>1356</v>
      </c>
      <c r="E378" s="185" t="s">
        <v>1350</v>
      </c>
      <c r="F378" s="201"/>
      <c r="G378" s="180"/>
      <c r="H378" s="180"/>
      <c r="I378" s="319">
        <v>3.53</v>
      </c>
      <c r="J378" s="366"/>
      <c r="K378" s="140"/>
      <c r="L378" s="332">
        <v>1</v>
      </c>
      <c r="M378" s="140"/>
      <c r="N378" s="140"/>
      <c r="O378" s="140"/>
      <c r="P378" s="140"/>
      <c r="Q378" s="140"/>
      <c r="R378" s="140"/>
      <c r="S378" s="384" t="s">
        <v>752</v>
      </c>
      <c r="V378" s="219">
        <f t="shared" si="207"/>
        <v>100</v>
      </c>
      <c r="W378" s="219">
        <f t="shared" si="185"/>
        <v>100</v>
      </c>
      <c r="X378" s="219">
        <f>IF(O378=3,20,100)</f>
        <v>100</v>
      </c>
      <c r="Y378" s="219">
        <f t="shared" si="215"/>
        <v>100</v>
      </c>
      <c r="Z378" s="219">
        <f t="shared" si="214"/>
        <v>100</v>
      </c>
      <c r="AA378" s="220">
        <f t="shared" si="217"/>
        <v>100</v>
      </c>
      <c r="AB378" s="220">
        <f t="shared" si="216"/>
        <v>100</v>
      </c>
      <c r="AC378" s="220">
        <f t="shared" si="205"/>
        <v>0.3</v>
      </c>
      <c r="AD378" s="416">
        <f t="shared" si="213"/>
        <v>1</v>
      </c>
      <c r="AE378" s="416">
        <f t="shared" si="218"/>
        <v>100</v>
      </c>
      <c r="AF378" s="212">
        <f>IF(OR(OR(EXACT(J378,"1A"),EXACT(J378,"1B"),EXACT(J378,"1C")),K378=1),1,IF(K378=2,10,100))</f>
        <v>100</v>
      </c>
      <c r="AG378" s="212">
        <f>IF(OR(EXACT(J378,"1A"),EXACT(J378,"1B"),EXACT(J378,"1C")),1,IF(J378=2,10,100))</f>
        <v>100</v>
      </c>
      <c r="AH378" s="212">
        <f>IF(OR(EXACT(J378,"1A"),EXACT(J378,"1B"),EXACT(J378,"1C"),K378=1),3,100)</f>
        <v>100</v>
      </c>
      <c r="AI378" s="212">
        <f t="shared" ref="AI378:AI409" si="219">IF(OR(EXACT(J378,"1A"),EXACT(J378,"1B"),EXACT(J378,"1C")),5,100)</f>
        <v>100</v>
      </c>
      <c r="AJ378" s="231" t="s">
        <v>25028</v>
      </c>
      <c r="AK378" s="412"/>
      <c r="AL378" s="412"/>
      <c r="AM378" s="214"/>
      <c r="AN378" s="118"/>
      <c r="AO378" s="118"/>
      <c r="AP378" s="118"/>
      <c r="AQ378" s="167" t="s">
        <v>1351</v>
      </c>
      <c r="AU378" s="412"/>
      <c r="AV378" s="412"/>
      <c r="AW378" s="412"/>
      <c r="AX378" s="412"/>
      <c r="AY378" s="412"/>
      <c r="AZ378" s="412"/>
      <c r="BA378" s="412"/>
      <c r="BB378" s="412"/>
      <c r="BC378" s="412"/>
      <c r="BD378" s="412"/>
      <c r="BE378" s="412"/>
      <c r="BF378" s="412"/>
      <c r="BG378" s="412"/>
      <c r="BH378" s="412"/>
      <c r="BI378" s="412"/>
      <c r="BJ378" s="412"/>
      <c r="BK378" s="412"/>
      <c r="BL378" s="412"/>
      <c r="BM378" s="412"/>
      <c r="BN378" s="412"/>
      <c r="BO378" s="412"/>
      <c r="BP378" s="412"/>
      <c r="BQ378" s="412"/>
      <c r="BR378" s="412"/>
      <c r="BS378" s="412"/>
      <c r="BT378" s="412"/>
      <c r="BU378" s="412"/>
      <c r="BV378" s="412"/>
      <c r="BW378" s="412"/>
      <c r="BX378" s="412"/>
      <c r="BY378" s="412"/>
      <c r="BZ378" s="412"/>
      <c r="CA378" s="412"/>
      <c r="CB378" s="412"/>
      <c r="CC378" s="412"/>
      <c r="CD378" s="412"/>
      <c r="CE378" s="412"/>
      <c r="CF378" s="412"/>
      <c r="CG378" s="412"/>
      <c r="CH378" s="412"/>
      <c r="CI378" s="412"/>
      <c r="CJ378" s="412"/>
      <c r="CK378" s="412"/>
      <c r="CL378" s="412"/>
      <c r="CM378" s="412"/>
      <c r="CN378" s="412"/>
      <c r="CO378" s="412"/>
      <c r="CP378" s="412"/>
      <c r="CQ378" s="412"/>
      <c r="CR378" s="412"/>
      <c r="CS378" s="412"/>
      <c r="CT378" s="412"/>
      <c r="CU378" s="412"/>
      <c r="CV378" s="412"/>
      <c r="CW378" s="412"/>
      <c r="CX378" s="412"/>
      <c r="CY378" s="412"/>
      <c r="CZ378" s="412"/>
      <c r="DA378" s="412"/>
      <c r="DB378" s="412"/>
      <c r="DC378" s="412"/>
      <c r="DD378" s="412"/>
      <c r="DE378" s="412"/>
      <c r="DF378" s="412"/>
      <c r="DG378" s="412"/>
      <c r="DH378" s="412"/>
      <c r="DI378" s="412"/>
      <c r="DJ378" s="412"/>
      <c r="DK378" s="412"/>
      <c r="DL378" s="412"/>
      <c r="DM378" s="412"/>
      <c r="DN378" s="412"/>
      <c r="DO378" s="412"/>
      <c r="DP378" s="412"/>
      <c r="DQ378" s="412"/>
      <c r="DR378" s="412"/>
      <c r="DS378" s="412"/>
      <c r="DT378" s="412"/>
      <c r="DU378" s="412"/>
      <c r="DV378" s="412"/>
      <c r="DW378" s="412"/>
      <c r="DX378" s="412"/>
      <c r="DY378" s="412"/>
      <c r="DZ378" s="412"/>
      <c r="EA378" s="412"/>
      <c r="EB378" s="412"/>
      <c r="EC378" s="412"/>
      <c r="ED378" s="412"/>
      <c r="EE378" s="412"/>
      <c r="EF378" s="412"/>
      <c r="EG378" s="412"/>
      <c r="EH378" s="412"/>
      <c r="EI378" s="412"/>
      <c r="EJ378" s="412"/>
      <c r="EK378" s="412"/>
      <c r="EL378" s="412"/>
      <c r="EM378" s="412"/>
      <c r="EN378" s="412"/>
      <c r="EO378" s="412"/>
      <c r="EP378" s="412"/>
      <c r="EQ378" s="412"/>
      <c r="ER378" s="412"/>
      <c r="ES378" s="412"/>
      <c r="ET378" s="412"/>
      <c r="EU378" s="412"/>
      <c r="EV378" s="412"/>
      <c r="EW378" s="412"/>
      <c r="EX378" s="412"/>
      <c r="EY378" s="412"/>
      <c r="EZ378" s="412"/>
      <c r="FA378" s="412"/>
      <c r="FB378" s="412"/>
      <c r="FC378" s="412"/>
      <c r="FD378" s="412"/>
      <c r="FE378" s="412"/>
      <c r="FF378" s="412"/>
      <c r="FG378" s="412"/>
      <c r="FH378" s="412"/>
      <c r="FI378" s="412"/>
      <c r="FJ378" s="412"/>
      <c r="FK378" s="412"/>
      <c r="FL378" s="412"/>
      <c r="FM378" s="412"/>
      <c r="FN378" s="412"/>
      <c r="FO378" s="412"/>
      <c r="FP378" s="412"/>
      <c r="FQ378" s="412"/>
      <c r="FR378" s="412"/>
      <c r="FS378" s="412"/>
      <c r="FT378" s="412"/>
      <c r="FU378" s="412"/>
      <c r="FV378" s="412"/>
      <c r="FW378" s="412"/>
      <c r="FX378" s="412"/>
      <c r="FY378" s="412"/>
      <c r="FZ378" s="412"/>
      <c r="GA378" s="412"/>
      <c r="GB378" s="412"/>
      <c r="GC378" s="412"/>
      <c r="GD378" s="412"/>
      <c r="GE378" s="412"/>
      <c r="GF378" s="412"/>
      <c r="GG378" s="412"/>
      <c r="GH378" s="412"/>
      <c r="GI378" s="412"/>
      <c r="GJ378" s="412"/>
      <c r="GK378" s="412"/>
      <c r="GL378" s="412"/>
      <c r="GM378" s="412"/>
      <c r="GN378" s="412"/>
      <c r="GO378" s="412"/>
      <c r="GP378" s="412"/>
      <c r="GQ378" s="412"/>
      <c r="GR378" s="412"/>
      <c r="GS378" s="412"/>
      <c r="GT378" s="412"/>
      <c r="GU378" s="412"/>
      <c r="GV378" s="412"/>
      <c r="GW378" s="412"/>
      <c r="GX378" s="412"/>
      <c r="GY378" s="412"/>
      <c r="GZ378" s="412"/>
      <c r="HA378" s="412"/>
      <c r="HB378" s="412"/>
      <c r="HC378" s="412"/>
      <c r="HD378" s="412"/>
      <c r="HE378" s="412"/>
      <c r="HF378" s="412"/>
      <c r="HG378" s="412"/>
      <c r="HH378" s="412"/>
      <c r="HI378" s="412"/>
      <c r="HJ378" s="412"/>
      <c r="HK378" s="412"/>
      <c r="HL378" s="412"/>
      <c r="HM378" s="412"/>
      <c r="HN378" s="412"/>
      <c r="HO378" s="412"/>
      <c r="HP378" s="412"/>
      <c r="HQ378" s="412"/>
      <c r="HR378" s="412"/>
      <c r="HS378" s="412"/>
      <c r="HT378" s="412"/>
      <c r="HU378" s="412"/>
      <c r="HV378" s="412"/>
      <c r="HW378" s="412"/>
      <c r="HX378" s="412"/>
      <c r="HY378" s="412"/>
      <c r="HZ378" s="412"/>
      <c r="IA378" s="412"/>
      <c r="IB378" s="412"/>
      <c r="IC378" s="412"/>
      <c r="ID378" s="412"/>
      <c r="IE378" s="412"/>
      <c r="IF378" s="412"/>
      <c r="IG378" s="412"/>
      <c r="IH378" s="412"/>
      <c r="II378" s="412"/>
      <c r="IJ378" s="412"/>
      <c r="IK378" s="412"/>
      <c r="IL378" s="412"/>
      <c r="IM378" s="412"/>
      <c r="IN378" s="412"/>
      <c r="IO378" s="412"/>
      <c r="IP378" s="412"/>
      <c r="IQ378" s="412"/>
      <c r="IR378" s="412"/>
      <c r="IS378" s="412"/>
      <c r="IT378" s="412"/>
      <c r="IU378" s="412"/>
      <c r="IV378" s="412"/>
      <c r="IW378" s="412"/>
      <c r="IX378" s="412"/>
      <c r="IY378" s="412"/>
      <c r="IZ378" s="412"/>
      <c r="JA378" s="412"/>
      <c r="JB378" s="412"/>
      <c r="JC378" s="412"/>
      <c r="JD378" s="412"/>
      <c r="JE378" s="412"/>
      <c r="JF378" s="412"/>
      <c r="JG378" s="412"/>
      <c r="JH378" s="412"/>
      <c r="JI378" s="412"/>
      <c r="JJ378" s="412"/>
      <c r="JK378" s="412"/>
      <c r="JL378" s="412"/>
      <c r="JM378" s="412"/>
      <c r="JN378" s="412"/>
      <c r="JO378" s="412"/>
      <c r="JP378" s="412"/>
      <c r="JQ378" s="412"/>
      <c r="JR378" s="412"/>
      <c r="JS378" s="412"/>
      <c r="JT378" s="412"/>
      <c r="JU378" s="412"/>
      <c r="JV378" s="412"/>
      <c r="JW378" s="412"/>
      <c r="JX378" s="412"/>
      <c r="JY378" s="412"/>
      <c r="JZ378" s="412"/>
      <c r="KA378" s="412"/>
      <c r="KB378" s="412"/>
      <c r="KC378" s="412"/>
      <c r="KD378" s="412"/>
      <c r="KE378" s="412"/>
      <c r="KF378" s="412"/>
      <c r="KG378" s="412"/>
      <c r="KH378" s="412"/>
      <c r="KI378" s="412"/>
      <c r="KJ378" s="412"/>
      <c r="KK378" s="412"/>
      <c r="KL378" s="412"/>
      <c r="KM378" s="412"/>
      <c r="KN378" s="412"/>
      <c r="KO378" s="412"/>
      <c r="KP378" s="412"/>
      <c r="KQ378" s="412"/>
      <c r="KR378" s="412"/>
      <c r="KS378" s="412"/>
      <c r="KT378" s="412"/>
      <c r="KU378" s="412"/>
      <c r="KV378" s="412"/>
      <c r="KW378" s="412"/>
      <c r="KX378" s="412"/>
      <c r="KY378" s="412"/>
      <c r="KZ378" s="412"/>
      <c r="LA378" s="412"/>
      <c r="LB378" s="412"/>
      <c r="LC378" s="412"/>
      <c r="LD378" s="412"/>
      <c r="LE378" s="412"/>
      <c r="LF378" s="412"/>
      <c r="LG378" s="412"/>
      <c r="LH378" s="412"/>
      <c r="LI378" s="412"/>
      <c r="LJ378" s="412"/>
      <c r="LK378" s="412"/>
      <c r="LL378" s="412"/>
      <c r="LM378" s="412"/>
      <c r="LN378" s="412"/>
      <c r="LO378" s="412"/>
      <c r="LP378" s="412"/>
      <c r="LQ378" s="412"/>
      <c r="LR378" s="412"/>
      <c r="LS378" s="412"/>
      <c r="LT378" s="412"/>
      <c r="LU378" s="412"/>
      <c r="LV378" s="412"/>
      <c r="LW378" s="412"/>
      <c r="LX378" s="412"/>
      <c r="LY378" s="412"/>
      <c r="LZ378" s="412"/>
      <c r="MA378" s="412"/>
      <c r="MB378" s="412"/>
      <c r="MC378" s="412"/>
      <c r="MD378" s="412"/>
      <c r="ME378" s="412"/>
      <c r="MF378" s="412"/>
      <c r="MG378" s="412"/>
      <c r="MH378" s="412"/>
      <c r="MI378" s="412"/>
      <c r="MJ378" s="412"/>
      <c r="MK378" s="412"/>
      <c r="ML378" s="412"/>
      <c r="MM378" s="412"/>
      <c r="MN378" s="412"/>
      <c r="MO378" s="412"/>
      <c r="MP378" s="412"/>
      <c r="MQ378" s="412"/>
      <c r="MR378" s="412"/>
      <c r="MS378" s="412"/>
      <c r="MT378" s="412"/>
      <c r="MU378" s="412"/>
      <c r="MV378" s="412"/>
      <c r="MW378" s="412"/>
      <c r="MX378" s="412"/>
      <c r="MY378" s="412"/>
      <c r="MZ378" s="412"/>
      <c r="NA378" s="412"/>
      <c r="NB378" s="412"/>
      <c r="NC378" s="412"/>
      <c r="ND378" s="412"/>
      <c r="NE378" s="412"/>
      <c r="NF378" s="412"/>
      <c r="NG378" s="412"/>
      <c r="NH378" s="412"/>
      <c r="NI378" s="412"/>
      <c r="NJ378" s="412"/>
      <c r="NK378" s="412"/>
      <c r="NL378" s="412"/>
      <c r="NM378" s="412"/>
      <c r="NN378" s="412"/>
      <c r="NO378" s="412"/>
      <c r="NP378" s="412"/>
      <c r="NQ378" s="412"/>
      <c r="NR378" s="412"/>
      <c r="NS378" s="412"/>
      <c r="NT378" s="412"/>
      <c r="NU378" s="412"/>
      <c r="NV378" s="412"/>
      <c r="NW378" s="412"/>
      <c r="NX378" s="412"/>
      <c r="NY378" s="412"/>
      <c r="NZ378" s="412"/>
      <c r="OA378" s="412"/>
      <c r="OB378" s="412"/>
      <c r="OC378" s="412"/>
      <c r="OD378" s="412"/>
      <c r="OE378" s="412"/>
      <c r="OF378" s="412"/>
      <c r="OG378" s="412"/>
      <c r="OH378" s="412"/>
      <c r="OI378" s="412"/>
      <c r="OJ378" s="412"/>
      <c r="OK378" s="412"/>
      <c r="OL378" s="412"/>
      <c r="OM378" s="412"/>
      <c r="ON378" s="412"/>
      <c r="OO378" s="412"/>
      <c r="OP378" s="412"/>
      <c r="OQ378" s="412"/>
      <c r="OR378" s="412"/>
      <c r="OS378" s="412"/>
      <c r="OT378" s="412"/>
      <c r="OU378" s="412"/>
      <c r="OV378" s="412"/>
      <c r="OW378" s="412"/>
      <c r="OX378" s="412"/>
      <c r="OY378" s="412"/>
      <c r="OZ378" s="412"/>
      <c r="PA378" s="412"/>
      <c r="PB378" s="412"/>
      <c r="PC378" s="412"/>
      <c r="PD378" s="412"/>
      <c r="PE378" s="412"/>
      <c r="PF378" s="412"/>
      <c r="PG378" s="412"/>
      <c r="PH378" s="412"/>
      <c r="PI378" s="412"/>
      <c r="PJ378" s="412"/>
      <c r="PK378" s="412"/>
      <c r="PL378" s="412"/>
      <c r="PM378" s="412"/>
      <c r="PN378" s="412"/>
      <c r="PO378" s="412"/>
      <c r="PP378" s="412"/>
      <c r="PQ378" s="412"/>
      <c r="PR378" s="412"/>
      <c r="PS378" s="412"/>
      <c r="PT378" s="412"/>
      <c r="PU378" s="412"/>
      <c r="PV378" s="412"/>
      <c r="PW378" s="412"/>
      <c r="PX378" s="412"/>
      <c r="PY378" s="412"/>
      <c r="PZ378" s="412"/>
      <c r="QA378" s="412"/>
      <c r="QB378" s="412"/>
      <c r="QC378" s="412"/>
      <c r="QD378" s="412"/>
      <c r="QE378" s="412"/>
      <c r="QF378" s="412"/>
      <c r="QG378" s="412"/>
      <c r="QH378" s="412"/>
      <c r="QI378" s="412"/>
      <c r="QJ378" s="412"/>
      <c r="QK378" s="412"/>
      <c r="QL378" s="412"/>
      <c r="QM378" s="412"/>
      <c r="QN378" s="412"/>
      <c r="QO378" s="412"/>
      <c r="QP378" s="412"/>
      <c r="QQ378" s="412"/>
      <c r="QR378" s="412"/>
      <c r="QS378" s="412"/>
      <c r="QT378" s="412"/>
      <c r="QU378" s="412"/>
      <c r="QV378" s="412"/>
      <c r="QW378" s="412"/>
      <c r="QX378" s="412"/>
      <c r="QY378" s="412"/>
      <c r="QZ378" s="412"/>
      <c r="RA378" s="412"/>
      <c r="RB378" s="412"/>
      <c r="RC378" s="412"/>
      <c r="RD378" s="412"/>
      <c r="RE378" s="412"/>
      <c r="RF378" s="412"/>
      <c r="RG378" s="412"/>
      <c r="RH378" s="412"/>
      <c r="RI378" s="412"/>
      <c r="RJ378" s="412"/>
      <c r="RK378" s="412"/>
      <c r="RL378" s="412"/>
      <c r="RM378" s="412"/>
      <c r="RN378" s="412"/>
      <c r="RO378" s="412"/>
      <c r="RP378" s="412"/>
      <c r="RQ378" s="412"/>
      <c r="RR378" s="412"/>
      <c r="RS378" s="412"/>
      <c r="RT378" s="412"/>
      <c r="RU378" s="412"/>
      <c r="RV378" s="412"/>
      <c r="RW378" s="412"/>
      <c r="RX378" s="412"/>
      <c r="RY378" s="412"/>
      <c r="RZ378" s="412"/>
      <c r="SA378" s="412"/>
      <c r="SB378" s="412"/>
      <c r="SC378" s="412"/>
      <c r="SD378" s="412"/>
      <c r="SE378" s="412"/>
      <c r="SF378" s="412"/>
      <c r="SG378" s="412"/>
      <c r="SH378" s="412"/>
      <c r="SI378" s="412"/>
      <c r="SJ378" s="412"/>
      <c r="SK378" s="412"/>
      <c r="SL378" s="412"/>
      <c r="SM378" s="412"/>
      <c r="SN378" s="412"/>
      <c r="SO378" s="412"/>
      <c r="SP378" s="412"/>
      <c r="SQ378" s="412"/>
      <c r="SR378" s="412"/>
      <c r="SS378" s="412"/>
      <c r="ST378" s="412"/>
      <c r="SU378" s="412"/>
      <c r="SV378" s="412"/>
      <c r="SW378" s="412"/>
      <c r="SX378" s="412"/>
      <c r="SY378" s="412"/>
      <c r="SZ378" s="412"/>
      <c r="TA378" s="412"/>
      <c r="TB378" s="412"/>
      <c r="TC378" s="412"/>
      <c r="TD378" s="412"/>
      <c r="TE378" s="412"/>
      <c r="TF378" s="412"/>
      <c r="TG378" s="412"/>
      <c r="TH378" s="412"/>
      <c r="TI378" s="412"/>
      <c r="TJ378" s="412"/>
      <c r="TK378" s="412"/>
      <c r="TL378" s="412"/>
      <c r="TM378" s="412"/>
      <c r="TN378" s="412"/>
      <c r="TO378" s="412"/>
      <c r="TP378" s="412"/>
      <c r="TQ378" s="412"/>
      <c r="TR378" s="412"/>
      <c r="TS378" s="412"/>
      <c r="TT378" s="412"/>
      <c r="TU378" s="412"/>
      <c r="TV378" s="412"/>
      <c r="TW378" s="412"/>
      <c r="TX378" s="412"/>
      <c r="TY378" s="412"/>
      <c r="TZ378" s="412"/>
      <c r="UA378" s="412"/>
      <c r="UB378" s="412"/>
      <c r="UC378" s="412"/>
      <c r="UD378" s="412"/>
      <c r="UE378" s="412"/>
      <c r="UF378" s="412"/>
      <c r="UG378" s="412"/>
      <c r="UH378" s="412"/>
      <c r="UI378" s="412"/>
      <c r="UJ378" s="412"/>
      <c r="UK378" s="412"/>
      <c r="UL378" s="412"/>
      <c r="UM378" s="412"/>
      <c r="UN378" s="412"/>
      <c r="UO378" s="412"/>
      <c r="UP378" s="412"/>
      <c r="UQ378" s="412"/>
      <c r="UR378" s="412"/>
      <c r="US378" s="412"/>
      <c r="UT378" s="412"/>
      <c r="UU378" s="412"/>
      <c r="UV378" s="412"/>
      <c r="UW378" s="412"/>
      <c r="UX378" s="412"/>
      <c r="UY378" s="412"/>
      <c r="UZ378" s="412"/>
      <c r="VA378" s="412"/>
      <c r="VB378" s="412"/>
      <c r="VC378" s="412"/>
      <c r="VD378" s="412"/>
      <c r="VE378" s="412"/>
      <c r="VF378" s="412"/>
      <c r="VG378" s="412"/>
      <c r="VH378" s="412"/>
      <c r="VI378" s="412"/>
      <c r="VJ378" s="412"/>
      <c r="VK378" s="412"/>
      <c r="VL378" s="412"/>
      <c r="VM378" s="412"/>
      <c r="VN378" s="412"/>
      <c r="VO378" s="412"/>
      <c r="VP378" s="412"/>
      <c r="VQ378" s="412"/>
      <c r="VR378" s="412"/>
      <c r="VS378" s="412"/>
      <c r="VT378" s="412"/>
      <c r="VU378" s="412"/>
      <c r="VV378" s="412"/>
      <c r="VW378" s="412"/>
      <c r="VX378" s="412"/>
      <c r="VY378" s="412"/>
      <c r="VZ378" s="412"/>
      <c r="WA378" s="412"/>
      <c r="WB378" s="412"/>
      <c r="WC378" s="412"/>
      <c r="WD378" s="412"/>
      <c r="WE378" s="412"/>
      <c r="WF378" s="412"/>
      <c r="WG378" s="412"/>
      <c r="WH378" s="412"/>
      <c r="WI378" s="412"/>
      <c r="WJ378" s="412"/>
      <c r="WK378" s="412"/>
      <c r="WL378" s="412"/>
      <c r="WM378" s="412"/>
      <c r="WN378" s="412"/>
      <c r="WO378" s="412"/>
      <c r="WP378" s="412"/>
      <c r="WQ378" s="412"/>
      <c r="WR378" s="412"/>
      <c r="WS378" s="412"/>
      <c r="WT378" s="412"/>
      <c r="WU378" s="412"/>
      <c r="WV378" s="412"/>
      <c r="WW378" s="412"/>
      <c r="WX378" s="412"/>
      <c r="WY378" s="412"/>
      <c r="WZ378" s="412"/>
      <c r="XA378" s="412"/>
      <c r="XB378" s="412"/>
      <c r="XC378" s="412"/>
      <c r="XD378" s="412"/>
      <c r="XE378" s="412"/>
      <c r="XF378" s="412"/>
      <c r="XG378" s="412"/>
      <c r="XH378" s="412"/>
      <c r="XI378" s="412"/>
      <c r="XJ378" s="412"/>
      <c r="XK378" s="412"/>
      <c r="XL378" s="412"/>
      <c r="XM378" s="412"/>
      <c r="XN378" s="412"/>
      <c r="XO378" s="412"/>
      <c r="XP378" s="412"/>
      <c r="XQ378" s="412"/>
      <c r="XR378" s="412"/>
      <c r="XS378" s="412"/>
      <c r="XT378" s="412"/>
      <c r="XU378" s="412"/>
      <c r="XV378" s="412"/>
      <c r="XW378" s="412"/>
      <c r="XX378" s="412"/>
      <c r="XY378" s="412"/>
      <c r="XZ378" s="412"/>
      <c r="YA378" s="412"/>
      <c r="YB378" s="412"/>
      <c r="YC378" s="412"/>
      <c r="YD378" s="412"/>
      <c r="YE378" s="412"/>
      <c r="YF378" s="412"/>
      <c r="YG378" s="412"/>
      <c r="YH378" s="412"/>
      <c r="YI378" s="412"/>
      <c r="YJ378" s="412"/>
      <c r="YK378" s="412"/>
      <c r="YL378" s="412"/>
      <c r="YM378" s="412"/>
      <c r="YN378" s="412"/>
      <c r="YO378" s="412"/>
      <c r="YP378" s="412"/>
      <c r="YQ378" s="412"/>
      <c r="YR378" s="412"/>
      <c r="YS378" s="412"/>
      <c r="YT378" s="412"/>
      <c r="YU378" s="412"/>
      <c r="YV378" s="412"/>
      <c r="YW378" s="412"/>
      <c r="YX378" s="412"/>
      <c r="YY378" s="412"/>
      <c r="YZ378" s="412"/>
      <c r="ZA378" s="412"/>
      <c r="ZB378" s="412"/>
      <c r="ZC378" s="412"/>
      <c r="ZD378" s="412"/>
      <c r="ZE378" s="412"/>
      <c r="ZF378" s="412"/>
      <c r="ZG378" s="412"/>
      <c r="ZH378" s="412"/>
      <c r="ZI378" s="412"/>
      <c r="ZJ378" s="412"/>
      <c r="ZK378" s="412"/>
      <c r="ZL378" s="412"/>
      <c r="ZM378" s="412"/>
      <c r="ZN378" s="412"/>
      <c r="ZO378" s="412"/>
      <c r="ZP378" s="412"/>
      <c r="ZQ378" s="412"/>
      <c r="ZR378" s="412"/>
      <c r="ZS378" s="412"/>
      <c r="ZT378" s="412"/>
      <c r="ZU378" s="412"/>
      <c r="ZV378" s="412"/>
      <c r="ZW378" s="412"/>
      <c r="ZX378" s="412"/>
      <c r="ZY378" s="412"/>
      <c r="ZZ378" s="412"/>
      <c r="AAA378" s="412"/>
      <c r="AAB378" s="412"/>
      <c r="AAC378" s="412"/>
      <c r="AAD378" s="412"/>
      <c r="AAE378" s="412"/>
      <c r="AAF378" s="412"/>
      <c r="AAG378" s="412"/>
      <c r="AAH378" s="412"/>
      <c r="AAI378" s="412"/>
      <c r="AAJ378" s="412"/>
      <c r="AAK378" s="412"/>
      <c r="AAL378" s="412"/>
      <c r="AAM378" s="412"/>
      <c r="AAN378" s="412"/>
      <c r="AAO378" s="412"/>
      <c r="AAP378" s="412"/>
      <c r="AAQ378" s="412"/>
      <c r="AAR378" s="412"/>
      <c r="AAS378" s="412"/>
      <c r="AAT378" s="412"/>
      <c r="AAU378" s="412"/>
      <c r="AAV378" s="412"/>
      <c r="AAW378" s="412"/>
      <c r="AAX378" s="412"/>
      <c r="AAY378" s="412"/>
      <c r="AAZ378" s="412"/>
      <c r="ABA378" s="412"/>
      <c r="ABB378" s="412"/>
      <c r="ABC378" s="412"/>
      <c r="ABD378" s="412"/>
      <c r="ABE378" s="412"/>
      <c r="ABF378" s="412"/>
      <c r="ABG378" s="412"/>
      <c r="ABH378" s="412"/>
      <c r="ABI378" s="412"/>
      <c r="ABJ378" s="412"/>
      <c r="ABK378" s="412"/>
      <c r="ABL378" s="412"/>
      <c r="ABM378" s="412"/>
      <c r="ABN378" s="412"/>
      <c r="ABO378" s="412"/>
      <c r="ABP378" s="412"/>
      <c r="ABQ378" s="412"/>
      <c r="ABR378" s="412"/>
      <c r="ABS378" s="412"/>
      <c r="ABT378" s="412"/>
      <c r="ABU378" s="412"/>
      <c r="ABV378" s="412"/>
      <c r="ABW378" s="412"/>
      <c r="ABX378" s="412"/>
      <c r="ABY378" s="412"/>
      <c r="ABZ378" s="412"/>
      <c r="ACA378" s="412"/>
      <c r="ACB378" s="412"/>
      <c r="ACC378" s="412"/>
      <c r="ACD378" s="412"/>
      <c r="ACE378" s="412"/>
      <c r="ACF378" s="412"/>
      <c r="ACG378" s="412"/>
      <c r="ACH378" s="412"/>
      <c r="ACI378" s="412"/>
      <c r="ACJ378" s="412"/>
      <c r="ACK378" s="412"/>
      <c r="ACL378" s="412"/>
      <c r="ACM378" s="412"/>
      <c r="ACN378" s="412"/>
      <c r="ACO378" s="412"/>
      <c r="ACP378" s="412"/>
      <c r="ACQ378" s="412"/>
      <c r="ACR378" s="412"/>
      <c r="ACS378" s="412"/>
      <c r="ACT378" s="412"/>
      <c r="ACU378" s="412"/>
      <c r="ACV378" s="412"/>
      <c r="ACW378" s="412"/>
      <c r="ACX378" s="412"/>
      <c r="ACY378" s="412"/>
      <c r="ACZ378" s="412"/>
      <c r="ADA378" s="412"/>
      <c r="ADB378" s="412"/>
      <c r="ADC378" s="412"/>
      <c r="ADD378" s="412"/>
      <c r="ADE378" s="412"/>
      <c r="ADF378" s="412"/>
      <c r="ADG378" s="412"/>
      <c r="ADH378" s="412"/>
      <c r="ADI378" s="412"/>
      <c r="ADJ378" s="412"/>
      <c r="ADK378" s="412"/>
      <c r="ADL378" s="412"/>
      <c r="ADM378" s="412"/>
      <c r="ADN378" s="412"/>
      <c r="ADO378" s="412"/>
      <c r="ADP378" s="412"/>
      <c r="ADQ378" s="412"/>
      <c r="ADR378" s="412"/>
      <c r="ADS378" s="412"/>
      <c r="ADT378" s="412"/>
      <c r="ADU378" s="412"/>
      <c r="ADV378" s="412"/>
      <c r="ADW378" s="412"/>
      <c r="ADX378" s="412"/>
      <c r="ADY378" s="412"/>
      <c r="ADZ378" s="412"/>
      <c r="AEA378" s="412"/>
      <c r="AEB378" s="412"/>
      <c r="AEC378" s="412"/>
      <c r="AED378" s="412"/>
      <c r="AEE378" s="412"/>
      <c r="AEF378" s="412"/>
      <c r="AEG378" s="412"/>
      <c r="AEH378" s="412"/>
      <c r="AEI378" s="412"/>
      <c r="AEJ378" s="412"/>
      <c r="AEK378" s="412"/>
      <c r="AEL378" s="412"/>
      <c r="AEM378" s="412"/>
      <c r="AEN378" s="412"/>
      <c r="AEO378" s="412"/>
      <c r="AEP378" s="412"/>
      <c r="AEQ378" s="412"/>
      <c r="AER378" s="412"/>
      <c r="AES378" s="412"/>
      <c r="AET378" s="412"/>
      <c r="AEU378" s="412"/>
      <c r="AEV378" s="412"/>
      <c r="AEW378" s="412"/>
      <c r="AEX378" s="412"/>
      <c r="AEY378" s="412"/>
      <c r="AEZ378" s="412"/>
      <c r="AFA378" s="412"/>
      <c r="AFB378" s="412"/>
      <c r="AFC378" s="412"/>
      <c r="AFD378" s="412"/>
      <c r="AFE378" s="412"/>
      <c r="AFF378" s="412"/>
      <c r="AFG378" s="412"/>
      <c r="AFH378" s="412"/>
      <c r="AFI378" s="412"/>
      <c r="AFJ378" s="412"/>
      <c r="AFK378" s="412"/>
      <c r="AFL378" s="412"/>
      <c r="AFM378" s="412"/>
      <c r="AFN378" s="412"/>
      <c r="AFO378" s="412"/>
      <c r="AFP378" s="412"/>
      <c r="AFQ378" s="412"/>
      <c r="AFR378" s="412"/>
      <c r="AFS378" s="412"/>
      <c r="AFT378" s="412"/>
      <c r="AFU378" s="412"/>
      <c r="AFV378" s="412"/>
      <c r="AFW378" s="412"/>
      <c r="AFX378" s="412"/>
      <c r="AFY378" s="412"/>
      <c r="AFZ378" s="412"/>
      <c r="AGA378" s="412"/>
      <c r="AGB378" s="412"/>
      <c r="AGC378" s="412"/>
      <c r="AGD378" s="412"/>
      <c r="AGE378" s="412"/>
      <c r="AGF378" s="412"/>
      <c r="AGG378" s="412"/>
      <c r="AGH378" s="412"/>
      <c r="AGI378" s="412"/>
      <c r="AGJ378" s="412"/>
      <c r="AGK378" s="412"/>
      <c r="AGL378" s="412"/>
      <c r="AGM378" s="412"/>
      <c r="AGN378" s="412"/>
      <c r="AGO378" s="412"/>
      <c r="AGP378" s="412"/>
      <c r="AGQ378" s="412"/>
      <c r="AGR378" s="412"/>
      <c r="AGS378" s="412"/>
      <c r="AGT378" s="412"/>
      <c r="AGU378" s="412"/>
      <c r="AGV378" s="412"/>
      <c r="AGW378" s="412"/>
      <c r="AGX378" s="412"/>
      <c r="AGY378" s="412"/>
      <c r="AGZ378" s="412"/>
      <c r="AHA378" s="412"/>
      <c r="AHB378" s="412"/>
      <c r="AHC378" s="412"/>
      <c r="AHD378" s="412"/>
      <c r="AHE378" s="412"/>
      <c r="AHF378" s="412"/>
      <c r="AHG378" s="412"/>
      <c r="AHH378" s="412"/>
      <c r="AHI378" s="412"/>
      <c r="AHJ378" s="412"/>
      <c r="AHK378" s="412"/>
      <c r="AHL378" s="412"/>
      <c r="AHM378" s="412"/>
      <c r="AHN378" s="412"/>
      <c r="AHO378" s="412"/>
      <c r="AHP378" s="412"/>
      <c r="AHQ378" s="412"/>
      <c r="AHR378" s="412"/>
      <c r="AHS378" s="412"/>
      <c r="AHT378" s="412"/>
      <c r="AHU378" s="412"/>
      <c r="AHV378" s="412"/>
      <c r="AHW378" s="412"/>
      <c r="AHX378" s="412"/>
      <c r="AHY378" s="412"/>
      <c r="AHZ378" s="412"/>
      <c r="AIA378" s="412"/>
      <c r="AIB378" s="412"/>
      <c r="AIC378" s="412"/>
      <c r="AID378" s="412"/>
      <c r="AIE378" s="412"/>
      <c r="AIF378" s="412"/>
      <c r="AIG378" s="412"/>
      <c r="AIH378" s="412"/>
      <c r="AII378" s="412"/>
      <c r="AIJ378" s="412"/>
      <c r="AIK378" s="412"/>
      <c r="AIL378" s="412"/>
      <c r="AIM378" s="412"/>
      <c r="AIN378" s="412"/>
      <c r="AIO378" s="412"/>
      <c r="AIP378" s="412"/>
      <c r="AIQ378" s="412"/>
      <c r="AIR378" s="412"/>
      <c r="AIS378" s="412"/>
      <c r="AIT378" s="412"/>
      <c r="AIU378" s="412"/>
      <c r="AIV378" s="412"/>
      <c r="AIW378" s="412"/>
      <c r="AIX378" s="412"/>
      <c r="AIY378" s="412"/>
      <c r="AIZ378" s="412"/>
      <c r="AJA378" s="412"/>
      <c r="AJB378" s="412"/>
      <c r="AJC378" s="412"/>
      <c r="AJD378" s="412"/>
      <c r="AJE378" s="412"/>
      <c r="AJF378" s="412"/>
      <c r="AJG378" s="412"/>
      <c r="AJH378" s="412"/>
      <c r="AJI378" s="412"/>
      <c r="AJJ378" s="412"/>
      <c r="AJK378" s="412"/>
      <c r="AJL378" s="412"/>
      <c r="AJM378" s="412"/>
      <c r="AJN378" s="412"/>
      <c r="AJO378" s="412"/>
      <c r="AJP378" s="412"/>
      <c r="AJQ378" s="412"/>
      <c r="AJR378" s="412"/>
      <c r="AJS378" s="412"/>
      <c r="AJT378" s="412"/>
      <c r="AJU378" s="412"/>
      <c r="AJV378" s="412"/>
      <c r="AJW378" s="412"/>
      <c r="AJX378" s="412"/>
      <c r="AJY378" s="412"/>
      <c r="AJZ378" s="412"/>
      <c r="AKA378" s="412"/>
      <c r="AKB378" s="412"/>
      <c r="AKC378" s="412"/>
      <c r="AKD378" s="412"/>
      <c r="AKE378" s="412"/>
      <c r="AKF378" s="412"/>
      <c r="AKG378" s="412"/>
      <c r="AKH378" s="412"/>
      <c r="AKI378" s="412"/>
      <c r="AKJ378" s="412"/>
      <c r="AKK378" s="412"/>
      <c r="AKL378" s="412"/>
      <c r="AKM378" s="412"/>
      <c r="AKN378" s="412"/>
      <c r="AKO378" s="412"/>
      <c r="AKP378" s="412"/>
      <c r="AKQ378" s="412"/>
      <c r="AKR378" s="412"/>
      <c r="AKS378" s="412"/>
      <c r="AKT378" s="412"/>
      <c r="AKU378" s="412"/>
      <c r="AKV378" s="412"/>
      <c r="AKW378" s="412"/>
      <c r="AKX378" s="412"/>
      <c r="AKY378" s="412"/>
      <c r="AKZ378" s="412"/>
      <c r="ALA378" s="412"/>
      <c r="ALB378" s="412"/>
      <c r="ALC378" s="412"/>
      <c r="ALD378" s="412"/>
      <c r="ALE378" s="412"/>
      <c r="ALF378" s="412"/>
      <c r="ALG378" s="412"/>
      <c r="ALH378" s="412"/>
      <c r="ALI378" s="412"/>
      <c r="ALJ378" s="412"/>
      <c r="ALK378" s="412"/>
      <c r="ALL378" s="412"/>
      <c r="ALM378" s="412"/>
      <c r="ALN378" s="412"/>
      <c r="ALO378" s="412"/>
      <c r="ALP378" s="412"/>
      <c r="ALQ378" s="412"/>
      <c r="ALR378" s="412"/>
      <c r="ALS378" s="412"/>
      <c r="ALT378" s="412"/>
      <c r="ALU378" s="412"/>
      <c r="ALV378" s="412"/>
      <c r="ALW378" s="412"/>
      <c r="ALX378" s="412"/>
      <c r="ALY378" s="412"/>
      <c r="ALZ378" s="412"/>
      <c r="AMA378" s="412"/>
      <c r="AMB378" s="412"/>
      <c r="AMC378" s="412"/>
      <c r="AMD378" s="412"/>
      <c r="AME378" s="412"/>
      <c r="AMF378" s="412"/>
      <c r="AMG378" s="412"/>
      <c r="AMH378" s="412"/>
    </row>
    <row r="379" spans="1:1022" x14ac:dyDescent="0.25">
      <c r="A379" s="208" t="s">
        <v>1357</v>
      </c>
      <c r="B379" s="163">
        <v>378</v>
      </c>
      <c r="C379" s="224" t="s">
        <v>25029</v>
      </c>
      <c r="D379" s="175" t="s">
        <v>1358</v>
      </c>
      <c r="E379" s="185" t="s">
        <v>770</v>
      </c>
      <c r="F379" s="201"/>
      <c r="G379" s="180"/>
      <c r="H379" s="180"/>
      <c r="I379" s="319">
        <v>127</v>
      </c>
      <c r="J379" s="332">
        <v>2</v>
      </c>
      <c r="K379" s="332">
        <v>1</v>
      </c>
      <c r="L379" s="140"/>
      <c r="M379" s="140"/>
      <c r="N379" s="140"/>
      <c r="O379" s="336">
        <v>3</v>
      </c>
      <c r="P379" s="140"/>
      <c r="Q379" s="140"/>
      <c r="R379" s="140"/>
      <c r="S379" s="140"/>
      <c r="V379" s="219">
        <f t="shared" si="207"/>
        <v>100</v>
      </c>
      <c r="W379" s="219">
        <f t="shared" si="185"/>
        <v>100</v>
      </c>
      <c r="X379" s="219">
        <f>IF(O379=3,20,100)</f>
        <v>20</v>
      </c>
      <c r="Y379" s="219">
        <f t="shared" si="215"/>
        <v>100</v>
      </c>
      <c r="Z379" s="219">
        <f t="shared" si="214"/>
        <v>100</v>
      </c>
      <c r="AA379" s="220">
        <f t="shared" si="217"/>
        <v>100</v>
      </c>
      <c r="AB379" s="220">
        <f t="shared" si="216"/>
        <v>100</v>
      </c>
      <c r="AC379" s="220">
        <f t="shared" si="205"/>
        <v>100</v>
      </c>
      <c r="AD379" s="416">
        <f t="shared" si="213"/>
        <v>100</v>
      </c>
      <c r="AE379" s="416">
        <f t="shared" si="218"/>
        <v>100</v>
      </c>
      <c r="AF379" s="212">
        <f>IF(OR(OR(EXACT(J379,"1A"),EXACT(J379,"1B"),EXACT(J379,"1C")),K379=1),1,IF(K379=2,10,100))</f>
        <v>1</v>
      </c>
      <c r="AG379" s="212">
        <f>IF(OR(EXACT(J379,"1A"),EXACT(J379,"1B"),EXACT(J379,"1C")),1,IF(J379=2,10,100))</f>
        <v>10</v>
      </c>
      <c r="AH379" s="212">
        <f>IF(OR(EXACT(J379,"1A"),EXACT(J379,"1B"),EXACT(J379,"1C"),K379=1),3,100)</f>
        <v>3</v>
      </c>
      <c r="AI379" s="212">
        <f t="shared" si="219"/>
        <v>100</v>
      </c>
      <c r="AJ379" s="231" t="s">
        <v>25030</v>
      </c>
      <c r="AK379" s="412"/>
      <c r="AL379" s="412"/>
      <c r="AM379" s="214"/>
      <c r="AN379" s="118"/>
      <c r="AO379" s="118"/>
      <c r="AP379" s="118"/>
      <c r="AQ379" s="167" t="s">
        <v>760</v>
      </c>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8"/>
      <c r="CI379" s="118"/>
      <c r="CJ379" s="118"/>
      <c r="CK379" s="118"/>
      <c r="CL379" s="118"/>
      <c r="CM379" s="118"/>
      <c r="CN379" s="118"/>
      <c r="CO379" s="118"/>
      <c r="CP379" s="118"/>
      <c r="CQ379" s="118"/>
      <c r="CR379" s="118"/>
      <c r="CS379" s="118"/>
      <c r="CT379" s="118"/>
      <c r="CU379" s="118"/>
      <c r="CV379" s="118"/>
      <c r="CW379" s="118"/>
      <c r="CX379" s="118"/>
      <c r="CY379" s="118"/>
      <c r="CZ379" s="118"/>
      <c r="DA379" s="118"/>
      <c r="DB379" s="118"/>
      <c r="DC379" s="118"/>
      <c r="DD379" s="118"/>
      <c r="DE379" s="118"/>
      <c r="DF379" s="118"/>
      <c r="DG379" s="118"/>
      <c r="DH379" s="118"/>
      <c r="DI379" s="118"/>
      <c r="DJ379" s="118"/>
      <c r="DK379" s="118"/>
      <c r="DL379" s="118"/>
      <c r="DM379" s="118"/>
      <c r="DN379" s="118"/>
      <c r="DO379" s="118"/>
      <c r="DP379" s="118"/>
      <c r="DQ379" s="118"/>
      <c r="DR379" s="118"/>
      <c r="DS379" s="118"/>
      <c r="DT379" s="118"/>
      <c r="DU379" s="118"/>
      <c r="DV379" s="118"/>
      <c r="DW379" s="118"/>
      <c r="DX379" s="118"/>
      <c r="DY379" s="118"/>
      <c r="DZ379" s="118"/>
      <c r="EA379" s="118"/>
      <c r="EB379" s="118"/>
      <c r="EC379" s="118"/>
      <c r="ED379" s="118"/>
      <c r="EE379" s="118"/>
      <c r="EF379" s="118"/>
      <c r="EG379" s="118"/>
      <c r="EH379" s="118"/>
      <c r="EI379" s="118"/>
      <c r="EJ379" s="118"/>
      <c r="EK379" s="118"/>
      <c r="EL379" s="118"/>
      <c r="EM379" s="118"/>
      <c r="EN379" s="118"/>
      <c r="EO379" s="118"/>
      <c r="EP379" s="118"/>
      <c r="EQ379" s="118"/>
      <c r="ER379" s="118"/>
      <c r="ES379" s="118"/>
      <c r="ET379" s="118"/>
      <c r="EU379" s="118"/>
      <c r="EV379" s="118"/>
      <c r="EW379" s="118"/>
      <c r="EX379" s="118"/>
      <c r="EY379" s="118"/>
      <c r="EZ379" s="118"/>
      <c r="FA379" s="118"/>
      <c r="FB379" s="118"/>
      <c r="FC379" s="118"/>
      <c r="FD379" s="118"/>
      <c r="FE379" s="118"/>
      <c r="FF379" s="118"/>
      <c r="FG379" s="118"/>
      <c r="FH379" s="118"/>
      <c r="FI379" s="118"/>
      <c r="FJ379" s="118"/>
      <c r="FK379" s="118"/>
      <c r="FL379" s="118"/>
      <c r="FM379" s="118"/>
      <c r="FN379" s="118"/>
      <c r="FO379" s="118"/>
      <c r="FP379" s="118"/>
      <c r="FQ379" s="118"/>
      <c r="FR379" s="118"/>
      <c r="FS379" s="118"/>
      <c r="FT379" s="118"/>
      <c r="FU379" s="118"/>
      <c r="FV379" s="118"/>
      <c r="FW379" s="118"/>
      <c r="FX379" s="118"/>
      <c r="FY379" s="118"/>
      <c r="FZ379" s="118"/>
      <c r="GA379" s="118"/>
      <c r="GB379" s="118"/>
      <c r="GC379" s="118"/>
      <c r="GD379" s="118"/>
      <c r="GE379" s="118"/>
      <c r="GF379" s="118"/>
      <c r="GG379" s="118"/>
      <c r="GH379" s="118"/>
      <c r="GI379" s="118"/>
      <c r="GJ379" s="118"/>
      <c r="GK379" s="118"/>
      <c r="GL379" s="118"/>
      <c r="GM379" s="118"/>
      <c r="GN379" s="118"/>
      <c r="GO379" s="118"/>
      <c r="GP379" s="118"/>
      <c r="GQ379" s="118"/>
      <c r="GR379" s="118"/>
      <c r="GS379" s="118"/>
      <c r="GT379" s="118"/>
      <c r="GU379" s="118"/>
      <c r="GV379" s="118"/>
      <c r="GW379" s="118"/>
      <c r="GX379" s="118"/>
      <c r="GY379" s="118"/>
      <c r="GZ379" s="118"/>
      <c r="HA379" s="118"/>
      <c r="HB379" s="118"/>
      <c r="HC379" s="118"/>
      <c r="HD379" s="118"/>
      <c r="HE379" s="118"/>
      <c r="HF379" s="118"/>
      <c r="HG379" s="118"/>
      <c r="HH379" s="118"/>
      <c r="HI379" s="118"/>
      <c r="HJ379" s="118"/>
      <c r="HK379" s="118"/>
      <c r="HL379" s="118"/>
      <c r="HM379" s="118"/>
      <c r="HN379" s="118"/>
      <c r="HO379" s="118"/>
      <c r="HP379" s="118"/>
      <c r="HQ379" s="118"/>
      <c r="HR379" s="118"/>
      <c r="HS379" s="118"/>
      <c r="HT379" s="118"/>
      <c r="HU379" s="118"/>
      <c r="HV379" s="118"/>
      <c r="HW379" s="118"/>
      <c r="HX379" s="118"/>
      <c r="HY379" s="118"/>
      <c r="HZ379" s="118"/>
      <c r="IA379" s="118"/>
      <c r="IB379" s="118"/>
      <c r="IC379" s="118"/>
      <c r="ID379" s="118"/>
      <c r="IE379" s="118"/>
      <c r="IF379" s="118"/>
      <c r="IG379" s="118"/>
      <c r="IH379" s="118"/>
      <c r="II379" s="118"/>
      <c r="IJ379" s="118"/>
      <c r="IK379" s="118"/>
      <c r="IL379" s="118"/>
      <c r="IM379" s="118"/>
      <c r="IN379" s="118"/>
      <c r="IO379" s="118"/>
      <c r="IP379" s="118"/>
      <c r="IQ379" s="118"/>
      <c r="IR379" s="118"/>
      <c r="IS379" s="118"/>
      <c r="IT379" s="118"/>
      <c r="IU379" s="118"/>
      <c r="IV379" s="118"/>
      <c r="IW379" s="118"/>
      <c r="IX379" s="118"/>
      <c r="IY379" s="118"/>
      <c r="IZ379" s="118"/>
      <c r="JA379" s="118"/>
      <c r="JB379" s="118"/>
      <c r="JC379" s="118"/>
      <c r="JD379" s="118"/>
      <c r="JE379" s="118"/>
      <c r="JF379" s="118"/>
      <c r="JG379" s="118"/>
      <c r="JH379" s="118"/>
      <c r="JI379" s="118"/>
      <c r="JJ379" s="118"/>
      <c r="JK379" s="118"/>
      <c r="JL379" s="118"/>
      <c r="JM379" s="118"/>
      <c r="JN379" s="118"/>
      <c r="JO379" s="118"/>
      <c r="JP379" s="118"/>
      <c r="JQ379" s="118"/>
      <c r="JR379" s="118"/>
      <c r="JS379" s="118"/>
      <c r="JT379" s="118"/>
      <c r="JU379" s="118"/>
      <c r="JV379" s="118"/>
      <c r="JW379" s="118"/>
      <c r="JX379" s="118"/>
      <c r="JY379" s="118"/>
      <c r="JZ379" s="118"/>
      <c r="KA379" s="118"/>
      <c r="KB379" s="118"/>
      <c r="KC379" s="118"/>
      <c r="KD379" s="118"/>
      <c r="KE379" s="118"/>
      <c r="KF379" s="118"/>
      <c r="KG379" s="118"/>
      <c r="KH379" s="118"/>
      <c r="KI379" s="118"/>
      <c r="KJ379" s="118"/>
      <c r="KK379" s="118"/>
      <c r="KL379" s="118"/>
      <c r="KM379" s="118"/>
      <c r="KN379" s="118"/>
      <c r="KO379" s="118"/>
      <c r="KP379" s="118"/>
      <c r="KQ379" s="118"/>
      <c r="KR379" s="118"/>
      <c r="KS379" s="118"/>
      <c r="KT379" s="118"/>
      <c r="KU379" s="118"/>
      <c r="KV379" s="118"/>
      <c r="KW379" s="118"/>
      <c r="KX379" s="118"/>
      <c r="KY379" s="118"/>
      <c r="KZ379" s="118"/>
      <c r="LA379" s="118"/>
      <c r="LB379" s="118"/>
      <c r="LC379" s="118"/>
      <c r="LD379" s="118"/>
      <c r="LE379" s="118"/>
      <c r="LF379" s="118"/>
      <c r="LG379" s="118"/>
      <c r="LH379" s="118"/>
      <c r="LI379" s="118"/>
      <c r="LJ379" s="118"/>
      <c r="LK379" s="118"/>
      <c r="LL379" s="118"/>
      <c r="LM379" s="118"/>
      <c r="LN379" s="118"/>
      <c r="LO379" s="118"/>
      <c r="LP379" s="118"/>
      <c r="LQ379" s="118"/>
      <c r="LR379" s="118"/>
      <c r="LS379" s="118"/>
      <c r="LT379" s="118"/>
      <c r="LU379" s="118"/>
      <c r="LV379" s="118"/>
      <c r="LW379" s="118"/>
      <c r="LX379" s="118"/>
      <c r="LY379" s="118"/>
      <c r="LZ379" s="118"/>
      <c r="MA379" s="118"/>
      <c r="MB379" s="118"/>
      <c r="MC379" s="118"/>
      <c r="MD379" s="118"/>
      <c r="ME379" s="118"/>
      <c r="MF379" s="118"/>
      <c r="MG379" s="118"/>
      <c r="MH379" s="118"/>
      <c r="MI379" s="118"/>
      <c r="MJ379" s="118"/>
      <c r="MK379" s="118"/>
      <c r="ML379" s="118"/>
      <c r="MM379" s="118"/>
      <c r="MN379" s="118"/>
      <c r="MO379" s="118"/>
      <c r="MP379" s="118"/>
      <c r="MQ379" s="118"/>
      <c r="MR379" s="118"/>
      <c r="MS379" s="118"/>
      <c r="MT379" s="118"/>
      <c r="MU379" s="118"/>
      <c r="MV379" s="118"/>
      <c r="MW379" s="118"/>
      <c r="MX379" s="118"/>
      <c r="MY379" s="118"/>
      <c r="MZ379" s="118"/>
      <c r="NA379" s="118"/>
      <c r="NB379" s="118"/>
      <c r="NC379" s="118"/>
      <c r="ND379" s="118"/>
      <c r="NE379" s="118"/>
      <c r="NF379" s="118"/>
      <c r="NG379" s="118"/>
      <c r="NH379" s="118"/>
      <c r="NI379" s="118"/>
      <c r="NJ379" s="118"/>
      <c r="NK379" s="118"/>
      <c r="NL379" s="118"/>
      <c r="NM379" s="118"/>
      <c r="NN379" s="118"/>
      <c r="NO379" s="118"/>
      <c r="NP379" s="118"/>
      <c r="NQ379" s="118"/>
      <c r="NR379" s="118"/>
      <c r="NS379" s="118"/>
      <c r="NT379" s="118"/>
      <c r="NU379" s="118"/>
      <c r="NV379" s="118"/>
      <c r="NW379" s="118"/>
      <c r="NX379" s="118"/>
      <c r="NY379" s="118"/>
      <c r="NZ379" s="118"/>
      <c r="OA379" s="118"/>
      <c r="OB379" s="118"/>
      <c r="OC379" s="118"/>
      <c r="OD379" s="118"/>
      <c r="OE379" s="118"/>
      <c r="OF379" s="118"/>
      <c r="OG379" s="118"/>
      <c r="OH379" s="118"/>
      <c r="OI379" s="118"/>
      <c r="OJ379" s="118"/>
      <c r="OK379" s="118"/>
      <c r="OL379" s="118"/>
      <c r="OM379" s="118"/>
      <c r="ON379" s="118"/>
      <c r="OO379" s="118"/>
      <c r="OP379" s="118"/>
      <c r="OQ379" s="118"/>
      <c r="OR379" s="118"/>
      <c r="OS379" s="118"/>
      <c r="OT379" s="118"/>
      <c r="OU379" s="118"/>
      <c r="OV379" s="118"/>
      <c r="OW379" s="118"/>
      <c r="OX379" s="118"/>
      <c r="OY379" s="118"/>
      <c r="OZ379" s="118"/>
      <c r="PA379" s="118"/>
      <c r="PB379" s="118"/>
      <c r="PC379" s="118"/>
      <c r="PD379" s="118"/>
      <c r="PE379" s="118"/>
      <c r="PF379" s="118"/>
      <c r="PG379" s="118"/>
      <c r="PH379" s="118"/>
      <c r="PI379" s="118"/>
      <c r="PJ379" s="118"/>
      <c r="PK379" s="118"/>
      <c r="PL379" s="118"/>
      <c r="PM379" s="118"/>
      <c r="PN379" s="118"/>
      <c r="PO379" s="118"/>
      <c r="PP379" s="118"/>
      <c r="PQ379" s="118"/>
      <c r="PR379" s="118"/>
      <c r="PS379" s="118"/>
      <c r="PT379" s="118"/>
      <c r="PU379" s="118"/>
      <c r="PV379" s="118"/>
      <c r="PW379" s="118"/>
      <c r="PX379" s="118"/>
      <c r="PY379" s="118"/>
      <c r="PZ379" s="118"/>
      <c r="QA379" s="118"/>
      <c r="QB379" s="118"/>
      <c r="QC379" s="118"/>
      <c r="QD379" s="118"/>
      <c r="QE379" s="118"/>
      <c r="QF379" s="118"/>
      <c r="QG379" s="118"/>
      <c r="QH379" s="118"/>
      <c r="QI379" s="118"/>
      <c r="QJ379" s="118"/>
      <c r="QK379" s="118"/>
      <c r="QL379" s="118"/>
      <c r="QM379" s="118"/>
      <c r="QN379" s="118"/>
      <c r="QO379" s="118"/>
      <c r="QP379" s="118"/>
      <c r="QQ379" s="118"/>
      <c r="QR379" s="118"/>
      <c r="QS379" s="118"/>
      <c r="QT379" s="118"/>
      <c r="QU379" s="118"/>
      <c r="QV379" s="118"/>
      <c r="QW379" s="118"/>
      <c r="QX379" s="118"/>
      <c r="QY379" s="118"/>
      <c r="QZ379" s="118"/>
      <c r="RA379" s="118"/>
      <c r="RB379" s="118"/>
      <c r="RC379" s="118"/>
      <c r="RD379" s="118"/>
      <c r="RE379" s="118"/>
      <c r="RF379" s="118"/>
      <c r="RG379" s="118"/>
      <c r="RH379" s="118"/>
      <c r="RI379" s="118"/>
      <c r="RJ379" s="118"/>
      <c r="RK379" s="118"/>
      <c r="RL379" s="118"/>
      <c r="RM379" s="118"/>
      <c r="RN379" s="118"/>
      <c r="RO379" s="118"/>
      <c r="RP379" s="118"/>
      <c r="RQ379" s="118"/>
      <c r="RR379" s="118"/>
      <c r="RS379" s="118"/>
      <c r="RT379" s="118"/>
      <c r="RU379" s="118"/>
      <c r="RV379" s="118"/>
      <c r="RW379" s="118"/>
      <c r="RX379" s="118"/>
      <c r="RY379" s="118"/>
      <c r="RZ379" s="118"/>
      <c r="SA379" s="118"/>
      <c r="SB379" s="118"/>
      <c r="SC379" s="118"/>
      <c r="SD379" s="118"/>
      <c r="SE379" s="118"/>
      <c r="SF379" s="118"/>
      <c r="SG379" s="118"/>
      <c r="SH379" s="118"/>
      <c r="SI379" s="118"/>
      <c r="SJ379" s="118"/>
      <c r="SK379" s="118"/>
      <c r="SL379" s="118"/>
      <c r="SM379" s="118"/>
      <c r="SN379" s="118"/>
      <c r="SO379" s="118"/>
      <c r="SP379" s="118"/>
      <c r="SQ379" s="118"/>
      <c r="SR379" s="118"/>
      <c r="SS379" s="118"/>
      <c r="ST379" s="118"/>
      <c r="SU379" s="118"/>
      <c r="SV379" s="118"/>
      <c r="SW379" s="118"/>
      <c r="SX379" s="118"/>
      <c r="SY379" s="118"/>
      <c r="SZ379" s="118"/>
      <c r="TA379" s="118"/>
      <c r="TB379" s="118"/>
      <c r="TC379" s="118"/>
      <c r="TD379" s="118"/>
      <c r="TE379" s="118"/>
      <c r="TF379" s="118"/>
      <c r="TG379" s="118"/>
      <c r="TH379" s="118"/>
      <c r="TI379" s="118"/>
      <c r="TJ379" s="118"/>
      <c r="TK379" s="118"/>
      <c r="TL379" s="118"/>
      <c r="TM379" s="118"/>
      <c r="TN379" s="118"/>
      <c r="TO379" s="118"/>
      <c r="TP379" s="118"/>
      <c r="TQ379" s="118"/>
      <c r="TR379" s="118"/>
      <c r="TS379" s="118"/>
      <c r="TT379" s="118"/>
      <c r="TU379" s="118"/>
      <c r="TV379" s="118"/>
      <c r="TW379" s="118"/>
      <c r="TX379" s="118"/>
      <c r="TY379" s="118"/>
      <c r="TZ379" s="118"/>
      <c r="UA379" s="118"/>
      <c r="UB379" s="118"/>
      <c r="UC379" s="118"/>
      <c r="UD379" s="118"/>
      <c r="UE379" s="118"/>
      <c r="UF379" s="118"/>
      <c r="UG379" s="118"/>
      <c r="UH379" s="118"/>
      <c r="UI379" s="118"/>
      <c r="UJ379" s="118"/>
      <c r="UK379" s="118"/>
      <c r="UL379" s="118"/>
      <c r="UM379" s="118"/>
      <c r="UN379" s="118"/>
      <c r="UO379" s="118"/>
      <c r="UP379" s="118"/>
      <c r="UQ379" s="118"/>
      <c r="UR379" s="118"/>
      <c r="US379" s="118"/>
      <c r="UT379" s="118"/>
      <c r="UU379" s="118"/>
      <c r="UV379" s="118"/>
      <c r="UW379" s="118"/>
      <c r="UX379" s="118"/>
      <c r="UY379" s="118"/>
      <c r="UZ379" s="118"/>
      <c r="VA379" s="118"/>
      <c r="VB379" s="118"/>
      <c r="VC379" s="118"/>
      <c r="VD379" s="118"/>
      <c r="VE379" s="118"/>
      <c r="VF379" s="118"/>
      <c r="VG379" s="118"/>
      <c r="VH379" s="118"/>
      <c r="VI379" s="118"/>
      <c r="VJ379" s="118"/>
      <c r="VK379" s="118"/>
      <c r="VL379" s="118"/>
      <c r="VM379" s="118"/>
      <c r="VN379" s="118"/>
      <c r="VO379" s="118"/>
      <c r="VP379" s="118"/>
      <c r="VQ379" s="118"/>
      <c r="VR379" s="118"/>
      <c r="VS379" s="118"/>
      <c r="VT379" s="118"/>
      <c r="VU379" s="118"/>
      <c r="VV379" s="118"/>
      <c r="VW379" s="118"/>
      <c r="VX379" s="118"/>
      <c r="VY379" s="118"/>
      <c r="VZ379" s="118"/>
      <c r="WA379" s="118"/>
      <c r="WB379" s="118"/>
      <c r="WC379" s="118"/>
      <c r="WD379" s="118"/>
      <c r="WE379" s="118"/>
      <c r="WF379" s="118"/>
      <c r="WG379" s="118"/>
      <c r="WH379" s="118"/>
      <c r="WI379" s="118"/>
      <c r="WJ379" s="118"/>
      <c r="WK379" s="118"/>
      <c r="WL379" s="118"/>
      <c r="WM379" s="118"/>
      <c r="WN379" s="118"/>
      <c r="WO379" s="118"/>
      <c r="WP379" s="118"/>
      <c r="WQ379" s="118"/>
      <c r="WR379" s="118"/>
      <c r="WS379" s="118"/>
      <c r="WT379" s="118"/>
      <c r="WU379" s="118"/>
      <c r="WV379" s="118"/>
      <c r="WW379" s="118"/>
      <c r="WX379" s="118"/>
      <c r="WY379" s="118"/>
      <c r="WZ379" s="118"/>
      <c r="XA379" s="118"/>
      <c r="XB379" s="118"/>
      <c r="XC379" s="118"/>
      <c r="XD379" s="118"/>
      <c r="XE379" s="118"/>
      <c r="XF379" s="118"/>
      <c r="XG379" s="118"/>
      <c r="XH379" s="118"/>
      <c r="XI379" s="118"/>
      <c r="XJ379" s="118"/>
      <c r="XK379" s="118"/>
      <c r="XL379" s="118"/>
      <c r="XM379" s="118"/>
      <c r="XN379" s="118"/>
      <c r="XO379" s="118"/>
      <c r="XP379" s="118"/>
      <c r="XQ379" s="118"/>
      <c r="XR379" s="118"/>
      <c r="XS379" s="118"/>
      <c r="XT379" s="118"/>
      <c r="XU379" s="118"/>
      <c r="XV379" s="118"/>
      <c r="XW379" s="118"/>
      <c r="XX379" s="118"/>
      <c r="XY379" s="118"/>
      <c r="XZ379" s="118"/>
      <c r="YA379" s="118"/>
      <c r="YB379" s="118"/>
      <c r="YC379" s="118"/>
      <c r="YD379" s="118"/>
      <c r="YE379" s="118"/>
      <c r="YF379" s="118"/>
      <c r="YG379" s="118"/>
      <c r="YH379" s="118"/>
      <c r="YI379" s="118"/>
      <c r="YJ379" s="118"/>
      <c r="YK379" s="118"/>
      <c r="YL379" s="118"/>
      <c r="YM379" s="118"/>
      <c r="YN379" s="118"/>
      <c r="YO379" s="118"/>
      <c r="YP379" s="118"/>
      <c r="YQ379" s="118"/>
      <c r="YR379" s="118"/>
      <c r="YS379" s="118"/>
      <c r="YT379" s="118"/>
      <c r="YU379" s="118"/>
      <c r="YV379" s="118"/>
      <c r="YW379" s="118"/>
      <c r="YX379" s="118"/>
      <c r="YY379" s="118"/>
      <c r="YZ379" s="118"/>
      <c r="ZA379" s="118"/>
      <c r="ZB379" s="118"/>
      <c r="ZC379" s="118"/>
      <c r="ZD379" s="118"/>
      <c r="ZE379" s="118"/>
      <c r="ZF379" s="118"/>
      <c r="ZG379" s="118"/>
      <c r="ZH379" s="118"/>
      <c r="ZI379" s="118"/>
      <c r="ZJ379" s="118"/>
      <c r="ZK379" s="118"/>
      <c r="ZL379" s="118"/>
      <c r="ZM379" s="118"/>
      <c r="ZN379" s="118"/>
      <c r="ZO379" s="118"/>
      <c r="ZP379" s="118"/>
      <c r="ZQ379" s="118"/>
      <c r="ZR379" s="118"/>
      <c r="ZS379" s="118"/>
      <c r="ZT379" s="118"/>
      <c r="ZU379" s="118"/>
      <c r="ZV379" s="118"/>
      <c r="ZW379" s="118"/>
      <c r="ZX379" s="118"/>
      <c r="ZY379" s="118"/>
      <c r="ZZ379" s="118"/>
      <c r="AAA379" s="118"/>
      <c r="AAB379" s="118"/>
      <c r="AAC379" s="118"/>
      <c r="AAD379" s="118"/>
      <c r="AAE379" s="118"/>
      <c r="AAF379" s="118"/>
      <c r="AAG379" s="118"/>
      <c r="AAH379" s="118"/>
      <c r="AAI379" s="118"/>
      <c r="AAJ379" s="118"/>
      <c r="AAK379" s="118"/>
      <c r="AAL379" s="118"/>
      <c r="AAM379" s="118"/>
      <c r="AAN379" s="118"/>
      <c r="AAO379" s="118"/>
      <c r="AAP379" s="118"/>
      <c r="AAQ379" s="118"/>
      <c r="AAR379" s="118"/>
      <c r="AAS379" s="118"/>
      <c r="AAT379" s="118"/>
      <c r="AAU379" s="118"/>
      <c r="AAV379" s="118"/>
      <c r="AAW379" s="118"/>
      <c r="AAX379" s="118"/>
      <c r="AAY379" s="118"/>
      <c r="AAZ379" s="118"/>
      <c r="ABA379" s="118"/>
      <c r="ABB379" s="118"/>
      <c r="ABC379" s="118"/>
      <c r="ABD379" s="118"/>
      <c r="ABE379" s="118"/>
      <c r="ABF379" s="118"/>
      <c r="ABG379" s="118"/>
      <c r="ABH379" s="118"/>
      <c r="ABI379" s="118"/>
      <c r="ABJ379" s="118"/>
      <c r="ABK379" s="118"/>
      <c r="ABL379" s="118"/>
      <c r="ABM379" s="118"/>
      <c r="ABN379" s="118"/>
      <c r="ABO379" s="118"/>
      <c r="ABP379" s="118"/>
      <c r="ABQ379" s="118"/>
      <c r="ABR379" s="118"/>
      <c r="ABS379" s="118"/>
      <c r="ABT379" s="118"/>
      <c r="ABU379" s="118"/>
      <c r="ABV379" s="118"/>
      <c r="ABW379" s="118"/>
      <c r="ABX379" s="118"/>
      <c r="ABY379" s="118"/>
      <c r="ABZ379" s="118"/>
      <c r="ACA379" s="118"/>
      <c r="ACB379" s="118"/>
      <c r="ACC379" s="118"/>
      <c r="ACD379" s="118"/>
      <c r="ACE379" s="118"/>
      <c r="ACF379" s="118"/>
      <c r="ACG379" s="118"/>
      <c r="ACH379" s="118"/>
      <c r="ACI379" s="118"/>
      <c r="ACJ379" s="118"/>
      <c r="ACK379" s="118"/>
      <c r="ACL379" s="118"/>
      <c r="ACM379" s="118"/>
      <c r="ACN379" s="118"/>
      <c r="ACO379" s="118"/>
      <c r="ACP379" s="118"/>
      <c r="ACQ379" s="118"/>
      <c r="ACR379" s="118"/>
      <c r="ACS379" s="118"/>
      <c r="ACT379" s="118"/>
      <c r="ACU379" s="118"/>
      <c r="ACV379" s="118"/>
      <c r="ACW379" s="118"/>
      <c r="ACX379" s="118"/>
      <c r="ACY379" s="118"/>
      <c r="ACZ379" s="118"/>
      <c r="ADA379" s="118"/>
      <c r="ADB379" s="118"/>
      <c r="ADC379" s="118"/>
      <c r="ADD379" s="118"/>
      <c r="ADE379" s="118"/>
      <c r="ADF379" s="118"/>
      <c r="ADG379" s="118"/>
      <c r="ADH379" s="118"/>
      <c r="ADI379" s="118"/>
      <c r="ADJ379" s="118"/>
      <c r="ADK379" s="118"/>
      <c r="ADL379" s="118"/>
      <c r="ADM379" s="118"/>
      <c r="ADN379" s="118"/>
      <c r="ADO379" s="118"/>
      <c r="ADP379" s="118"/>
      <c r="ADQ379" s="118"/>
      <c r="ADR379" s="118"/>
      <c r="ADS379" s="118"/>
      <c r="ADT379" s="118"/>
      <c r="ADU379" s="118"/>
      <c r="ADV379" s="118"/>
      <c r="ADW379" s="118"/>
      <c r="ADX379" s="118"/>
      <c r="ADY379" s="118"/>
      <c r="ADZ379" s="118"/>
      <c r="AEA379" s="118"/>
      <c r="AEB379" s="118"/>
      <c r="AEC379" s="118"/>
      <c r="AED379" s="118"/>
      <c r="AEE379" s="118"/>
      <c r="AEF379" s="118"/>
      <c r="AEG379" s="118"/>
      <c r="AEH379" s="118"/>
      <c r="AEI379" s="118"/>
      <c r="AEJ379" s="118"/>
      <c r="AEK379" s="118"/>
      <c r="AEL379" s="118"/>
      <c r="AEM379" s="118"/>
      <c r="AEN379" s="118"/>
      <c r="AEO379" s="118"/>
      <c r="AEP379" s="118"/>
      <c r="AEQ379" s="118"/>
      <c r="AER379" s="118"/>
      <c r="AES379" s="118"/>
      <c r="AET379" s="118"/>
      <c r="AEU379" s="118"/>
      <c r="AEV379" s="118"/>
      <c r="AEW379" s="118"/>
      <c r="AEX379" s="118"/>
      <c r="AEY379" s="118"/>
      <c r="AEZ379" s="118"/>
      <c r="AFA379" s="118"/>
      <c r="AFB379" s="118"/>
      <c r="AFC379" s="118"/>
      <c r="AFD379" s="118"/>
      <c r="AFE379" s="118"/>
      <c r="AFF379" s="118"/>
      <c r="AFG379" s="118"/>
      <c r="AFH379" s="118"/>
      <c r="AFI379" s="118"/>
      <c r="AFJ379" s="118"/>
      <c r="AFK379" s="118"/>
      <c r="AFL379" s="118"/>
      <c r="AFM379" s="118"/>
      <c r="AFN379" s="118"/>
      <c r="AFO379" s="118"/>
      <c r="AFP379" s="118"/>
      <c r="AFQ379" s="118"/>
      <c r="AFR379" s="118"/>
      <c r="AFS379" s="118"/>
      <c r="AFT379" s="118"/>
      <c r="AFU379" s="118"/>
      <c r="AFV379" s="118"/>
      <c r="AFW379" s="118"/>
      <c r="AFX379" s="118"/>
      <c r="AFY379" s="118"/>
      <c r="AFZ379" s="118"/>
      <c r="AGA379" s="118"/>
      <c r="AGB379" s="118"/>
      <c r="AGC379" s="118"/>
      <c r="AGD379" s="118"/>
      <c r="AGE379" s="118"/>
      <c r="AGF379" s="118"/>
      <c r="AGG379" s="118"/>
      <c r="AGH379" s="118"/>
      <c r="AGI379" s="118"/>
      <c r="AGJ379" s="118"/>
      <c r="AGK379" s="118"/>
      <c r="AGL379" s="118"/>
      <c r="AGM379" s="118"/>
      <c r="AGN379" s="118"/>
      <c r="AGO379" s="118"/>
      <c r="AGP379" s="118"/>
      <c r="AGQ379" s="118"/>
      <c r="AGR379" s="118"/>
      <c r="AGS379" s="118"/>
      <c r="AGT379" s="118"/>
      <c r="AGU379" s="118"/>
      <c r="AGV379" s="118"/>
      <c r="AGW379" s="118"/>
      <c r="AGX379" s="118"/>
      <c r="AGY379" s="118"/>
      <c r="AGZ379" s="118"/>
      <c r="AHA379" s="118"/>
      <c r="AHB379" s="118"/>
      <c r="AHC379" s="118"/>
      <c r="AHD379" s="118"/>
      <c r="AHE379" s="118"/>
      <c r="AHF379" s="118"/>
      <c r="AHG379" s="118"/>
      <c r="AHH379" s="118"/>
      <c r="AHI379" s="118"/>
      <c r="AHJ379" s="118"/>
      <c r="AHK379" s="118"/>
      <c r="AHL379" s="118"/>
      <c r="AHM379" s="118"/>
      <c r="AHN379" s="118"/>
      <c r="AHO379" s="118"/>
      <c r="AHP379" s="118"/>
      <c r="AHQ379" s="118"/>
      <c r="AHR379" s="118"/>
      <c r="AHS379" s="118"/>
      <c r="AHT379" s="118"/>
      <c r="AHU379" s="118"/>
      <c r="AHV379" s="118"/>
      <c r="AHW379" s="118"/>
      <c r="AHX379" s="118"/>
      <c r="AHY379" s="118"/>
      <c r="AHZ379" s="118"/>
      <c r="AIA379" s="118"/>
      <c r="AIB379" s="118"/>
      <c r="AIC379" s="118"/>
      <c r="AID379" s="118"/>
      <c r="AIE379" s="118"/>
      <c r="AIF379" s="118"/>
      <c r="AIG379" s="118"/>
      <c r="AIH379" s="118"/>
      <c r="AII379" s="118"/>
      <c r="AIJ379" s="118"/>
      <c r="AIK379" s="118"/>
      <c r="AIL379" s="118"/>
      <c r="AIM379" s="118"/>
      <c r="AIN379" s="118"/>
      <c r="AIO379" s="118"/>
      <c r="AIP379" s="118"/>
      <c r="AIQ379" s="118"/>
      <c r="AIR379" s="118"/>
      <c r="AIS379" s="118"/>
      <c r="AIT379" s="118"/>
      <c r="AIU379" s="118"/>
      <c r="AIV379" s="118"/>
      <c r="AIW379" s="118"/>
      <c r="AIX379" s="118"/>
      <c r="AIY379" s="118"/>
      <c r="AIZ379" s="118"/>
      <c r="AJA379" s="118"/>
      <c r="AJB379" s="118"/>
      <c r="AJC379" s="118"/>
      <c r="AJD379" s="118"/>
      <c r="AJE379" s="118"/>
      <c r="AJF379" s="118"/>
      <c r="AJG379" s="118"/>
      <c r="AJH379" s="118"/>
      <c r="AJI379" s="118"/>
      <c r="AJJ379" s="118"/>
      <c r="AJK379" s="118"/>
      <c r="AJL379" s="118"/>
      <c r="AJM379" s="118"/>
      <c r="AJN379" s="118"/>
      <c r="AJO379" s="118"/>
      <c r="AJP379" s="118"/>
      <c r="AJQ379" s="118"/>
      <c r="AJR379" s="118"/>
      <c r="AJS379" s="118"/>
      <c r="AJT379" s="118"/>
      <c r="AJU379" s="118"/>
      <c r="AJV379" s="118"/>
      <c r="AJW379" s="118"/>
      <c r="AJX379" s="118"/>
      <c r="AJY379" s="118"/>
      <c r="AJZ379" s="118"/>
      <c r="AKA379" s="118"/>
      <c r="AKB379" s="118"/>
      <c r="AKC379" s="118"/>
      <c r="AKD379" s="118"/>
      <c r="AKE379" s="118"/>
      <c r="AKF379" s="118"/>
      <c r="AKG379" s="118"/>
      <c r="AKH379" s="118"/>
      <c r="AKI379" s="118"/>
      <c r="AKJ379" s="118"/>
      <c r="AKK379" s="118"/>
      <c r="AKL379" s="118"/>
      <c r="AKM379" s="118"/>
      <c r="AKN379" s="118"/>
      <c r="AKO379" s="118"/>
      <c r="AKP379" s="118"/>
      <c r="AKQ379" s="118"/>
      <c r="AKR379" s="118"/>
      <c r="AKS379" s="118"/>
      <c r="AKT379" s="118"/>
      <c r="AKU379" s="118"/>
      <c r="AKV379" s="118"/>
      <c r="AKW379" s="118"/>
      <c r="AKX379" s="118"/>
      <c r="AKY379" s="118"/>
      <c r="AKZ379" s="118"/>
      <c r="ALA379" s="118"/>
      <c r="ALB379" s="118"/>
      <c r="ALC379" s="118"/>
      <c r="ALD379" s="118"/>
      <c r="ALE379" s="118"/>
      <c r="ALF379" s="118"/>
      <c r="ALG379" s="118"/>
      <c r="ALH379" s="118"/>
      <c r="ALI379" s="118"/>
      <c r="ALJ379" s="118"/>
      <c r="ALK379" s="118"/>
      <c r="ALL379" s="118"/>
      <c r="ALM379" s="118"/>
      <c r="ALN379" s="118"/>
      <c r="ALO379" s="118"/>
      <c r="ALP379" s="118"/>
      <c r="ALQ379" s="118"/>
      <c r="ALR379" s="118"/>
      <c r="ALS379" s="118"/>
      <c r="ALT379" s="118"/>
      <c r="ALU379" s="118"/>
      <c r="ALV379" s="118"/>
      <c r="ALW379" s="118"/>
      <c r="ALX379" s="118"/>
      <c r="ALY379" s="118"/>
      <c r="ALZ379" s="118"/>
      <c r="AMA379" s="118"/>
      <c r="AMB379" s="118"/>
      <c r="AMC379" s="118"/>
      <c r="AMD379" s="118"/>
      <c r="AME379" s="118"/>
      <c r="AMF379" s="118"/>
      <c r="AMG379" s="118"/>
      <c r="AMH379" s="118"/>
    </row>
    <row r="380" spans="1:1022" x14ac:dyDescent="0.25">
      <c r="A380" s="149" t="s">
        <v>5972</v>
      </c>
      <c r="B380" s="163">
        <v>379</v>
      </c>
      <c r="C380" s="224" t="s">
        <v>25031</v>
      </c>
      <c r="D380" s="175" t="s">
        <v>5973</v>
      </c>
      <c r="E380" s="186" t="s">
        <v>25032</v>
      </c>
      <c r="F380" s="185">
        <v>4</v>
      </c>
      <c r="H380" s="175">
        <v>4</v>
      </c>
      <c r="I380" s="319">
        <v>0.9</v>
      </c>
      <c r="J380" s="335">
        <v>2</v>
      </c>
      <c r="K380" s="332">
        <v>1</v>
      </c>
      <c r="O380" s="332">
        <v>3</v>
      </c>
      <c r="V380" s="237">
        <f t="shared" si="207"/>
        <v>100</v>
      </c>
      <c r="W380" s="237">
        <f t="shared" si="185"/>
        <v>100</v>
      </c>
      <c r="X380" s="230">
        <v>5</v>
      </c>
      <c r="Y380" s="219">
        <f>IF(O380=1,10,100)</f>
        <v>100</v>
      </c>
      <c r="Z380" s="219">
        <f>IF(O380=1,1,IF(O380=2,10,100))</f>
        <v>100</v>
      </c>
      <c r="AA380" s="220">
        <f t="shared" si="217"/>
        <v>100</v>
      </c>
      <c r="AB380" s="220">
        <f t="shared" si="216"/>
        <v>100</v>
      </c>
      <c r="AC380" s="220">
        <f t="shared" si="205"/>
        <v>100</v>
      </c>
      <c r="AD380" s="416">
        <f t="shared" si="213"/>
        <v>100</v>
      </c>
      <c r="AE380" s="416">
        <f t="shared" si="218"/>
        <v>100</v>
      </c>
      <c r="AF380" s="250">
        <v>0.5</v>
      </c>
      <c r="AG380" s="221">
        <v>5</v>
      </c>
      <c r="AH380" s="212">
        <v>5</v>
      </c>
      <c r="AI380" s="212">
        <f t="shared" si="219"/>
        <v>100</v>
      </c>
      <c r="AJ380" s="231" t="s">
        <v>24830</v>
      </c>
      <c r="AM380" s="214"/>
      <c r="AQ380" s="167" t="s">
        <v>760</v>
      </c>
      <c r="AU380" s="412"/>
      <c r="AV380" s="412"/>
      <c r="AW380" s="412"/>
      <c r="AX380" s="412"/>
      <c r="AY380" s="412"/>
      <c r="AZ380" s="412"/>
      <c r="BA380" s="412"/>
      <c r="BB380" s="412"/>
      <c r="BC380" s="412"/>
      <c r="BD380" s="412"/>
      <c r="BE380" s="412"/>
      <c r="BF380" s="412"/>
      <c r="BG380" s="412"/>
      <c r="BH380" s="412"/>
      <c r="BI380" s="412"/>
      <c r="BJ380" s="412"/>
      <c r="BK380" s="412"/>
      <c r="BL380" s="412"/>
      <c r="BM380" s="412"/>
      <c r="BN380" s="412"/>
      <c r="BO380" s="412"/>
      <c r="BP380" s="412"/>
      <c r="BQ380" s="412"/>
      <c r="BR380" s="412"/>
      <c r="BS380" s="412"/>
      <c r="BT380" s="412"/>
      <c r="BU380" s="412"/>
      <c r="BV380" s="412"/>
      <c r="BW380" s="412"/>
      <c r="BX380" s="412"/>
      <c r="BY380" s="412"/>
      <c r="BZ380" s="412"/>
      <c r="CA380" s="412"/>
      <c r="CB380" s="412"/>
      <c r="CC380" s="412"/>
      <c r="CD380" s="412"/>
      <c r="CE380" s="412"/>
      <c r="CF380" s="412"/>
      <c r="CG380" s="412"/>
      <c r="CH380" s="412"/>
      <c r="CI380" s="412"/>
      <c r="CJ380" s="412"/>
      <c r="CK380" s="412"/>
      <c r="CL380" s="412"/>
      <c r="CM380" s="412"/>
      <c r="CN380" s="412"/>
      <c r="CO380" s="412"/>
      <c r="CP380" s="412"/>
      <c r="CQ380" s="412"/>
      <c r="CR380" s="412"/>
      <c r="CS380" s="412"/>
      <c r="CT380" s="412"/>
      <c r="CU380" s="412"/>
      <c r="CV380" s="412"/>
      <c r="CW380" s="412"/>
      <c r="CX380" s="412"/>
      <c r="CY380" s="412"/>
      <c r="CZ380" s="412"/>
      <c r="DA380" s="412"/>
      <c r="DB380" s="412"/>
      <c r="DC380" s="412"/>
      <c r="DD380" s="412"/>
      <c r="DE380" s="412"/>
      <c r="DF380" s="412"/>
      <c r="DG380" s="412"/>
      <c r="DH380" s="412"/>
      <c r="DI380" s="412"/>
      <c r="DJ380" s="412"/>
      <c r="DK380" s="412"/>
      <c r="DL380" s="412"/>
      <c r="DM380" s="412"/>
      <c r="DN380" s="412"/>
      <c r="DO380" s="412"/>
      <c r="DP380" s="412"/>
      <c r="DQ380" s="412"/>
      <c r="DR380" s="412"/>
      <c r="DS380" s="412"/>
      <c r="DT380" s="412"/>
      <c r="DU380" s="412"/>
      <c r="DV380" s="412"/>
      <c r="DW380" s="412"/>
      <c r="DX380" s="412"/>
      <c r="DY380" s="412"/>
      <c r="DZ380" s="412"/>
      <c r="EA380" s="412"/>
      <c r="EB380" s="412"/>
      <c r="EC380" s="412"/>
      <c r="ED380" s="412"/>
      <c r="EE380" s="412"/>
      <c r="EF380" s="412"/>
      <c r="EG380" s="412"/>
      <c r="EH380" s="412"/>
      <c r="EI380" s="412"/>
      <c r="EJ380" s="412"/>
      <c r="EK380" s="412"/>
      <c r="EL380" s="412"/>
      <c r="EM380" s="412"/>
      <c r="EN380" s="412"/>
      <c r="EO380" s="412"/>
      <c r="EP380" s="412"/>
      <c r="EQ380" s="412"/>
      <c r="ER380" s="412"/>
      <c r="ES380" s="412"/>
      <c r="ET380" s="412"/>
      <c r="EU380" s="412"/>
      <c r="EV380" s="412"/>
      <c r="EW380" s="412"/>
      <c r="EX380" s="412"/>
      <c r="EY380" s="412"/>
      <c r="EZ380" s="412"/>
      <c r="FA380" s="412"/>
      <c r="FB380" s="412"/>
      <c r="FC380" s="412"/>
      <c r="FD380" s="412"/>
      <c r="FE380" s="412"/>
      <c r="FF380" s="412"/>
      <c r="FG380" s="412"/>
      <c r="FH380" s="412"/>
      <c r="FI380" s="412"/>
      <c r="FJ380" s="412"/>
      <c r="FK380" s="412"/>
      <c r="FL380" s="412"/>
      <c r="FM380" s="412"/>
      <c r="FN380" s="412"/>
      <c r="FO380" s="412"/>
      <c r="FP380" s="412"/>
      <c r="FQ380" s="412"/>
      <c r="FR380" s="412"/>
      <c r="FS380" s="412"/>
      <c r="FT380" s="412"/>
      <c r="FU380" s="412"/>
      <c r="FV380" s="412"/>
      <c r="FW380" s="412"/>
      <c r="FX380" s="412"/>
      <c r="FY380" s="412"/>
      <c r="FZ380" s="412"/>
      <c r="GA380" s="412"/>
      <c r="GB380" s="412"/>
      <c r="GC380" s="412"/>
      <c r="GD380" s="412"/>
      <c r="GE380" s="412"/>
      <c r="GF380" s="412"/>
      <c r="GG380" s="412"/>
      <c r="GH380" s="412"/>
      <c r="GI380" s="412"/>
      <c r="GJ380" s="412"/>
      <c r="GK380" s="412"/>
      <c r="GL380" s="412"/>
      <c r="GM380" s="412"/>
      <c r="GN380" s="412"/>
      <c r="GO380" s="412"/>
      <c r="GP380" s="412"/>
      <c r="GQ380" s="412"/>
      <c r="GR380" s="412"/>
      <c r="GS380" s="412"/>
      <c r="GT380" s="412"/>
      <c r="GU380" s="412"/>
      <c r="GV380" s="412"/>
      <c r="GW380" s="412"/>
      <c r="GX380" s="412"/>
      <c r="GY380" s="412"/>
      <c r="GZ380" s="412"/>
      <c r="HA380" s="412"/>
      <c r="HB380" s="412"/>
      <c r="HC380" s="412"/>
      <c r="HD380" s="412"/>
      <c r="HE380" s="412"/>
      <c r="HF380" s="412"/>
      <c r="HG380" s="412"/>
      <c r="HH380" s="412"/>
      <c r="HI380" s="412"/>
      <c r="HJ380" s="412"/>
      <c r="HK380" s="412"/>
      <c r="HL380" s="412"/>
      <c r="HM380" s="412"/>
      <c r="HN380" s="412"/>
      <c r="HO380" s="412"/>
      <c r="HP380" s="412"/>
      <c r="HQ380" s="412"/>
      <c r="HR380" s="412"/>
      <c r="HS380" s="412"/>
      <c r="HT380" s="412"/>
      <c r="HU380" s="412"/>
      <c r="HV380" s="412"/>
      <c r="HW380" s="412"/>
      <c r="HX380" s="412"/>
      <c r="HY380" s="412"/>
      <c r="HZ380" s="412"/>
      <c r="IA380" s="412"/>
      <c r="IB380" s="412"/>
      <c r="IC380" s="412"/>
      <c r="ID380" s="412"/>
      <c r="IE380" s="412"/>
      <c r="IF380" s="412"/>
      <c r="IG380" s="412"/>
      <c r="IH380" s="412"/>
      <c r="II380" s="412"/>
      <c r="IJ380" s="412"/>
      <c r="IK380" s="412"/>
      <c r="IL380" s="412"/>
      <c r="IM380" s="412"/>
      <c r="IN380" s="412"/>
      <c r="IO380" s="412"/>
      <c r="IP380" s="412"/>
      <c r="IQ380" s="412"/>
      <c r="IR380" s="412"/>
      <c r="IS380" s="412"/>
      <c r="IT380" s="412"/>
      <c r="IU380" s="412"/>
      <c r="IV380" s="412"/>
      <c r="IW380" s="412"/>
      <c r="IX380" s="412"/>
      <c r="IY380" s="412"/>
      <c r="IZ380" s="412"/>
      <c r="JA380" s="412"/>
      <c r="JB380" s="412"/>
      <c r="JC380" s="412"/>
      <c r="JD380" s="412"/>
      <c r="JE380" s="412"/>
      <c r="JF380" s="412"/>
      <c r="JG380" s="412"/>
      <c r="JH380" s="412"/>
      <c r="JI380" s="412"/>
      <c r="JJ380" s="412"/>
      <c r="JK380" s="412"/>
      <c r="JL380" s="412"/>
      <c r="JM380" s="412"/>
      <c r="JN380" s="412"/>
      <c r="JO380" s="412"/>
      <c r="JP380" s="412"/>
      <c r="JQ380" s="412"/>
      <c r="JR380" s="412"/>
      <c r="JS380" s="412"/>
      <c r="JT380" s="412"/>
      <c r="JU380" s="412"/>
      <c r="JV380" s="412"/>
      <c r="JW380" s="412"/>
      <c r="JX380" s="412"/>
      <c r="JY380" s="412"/>
      <c r="JZ380" s="412"/>
      <c r="KA380" s="412"/>
      <c r="KB380" s="412"/>
      <c r="KC380" s="412"/>
      <c r="KD380" s="412"/>
      <c r="KE380" s="412"/>
      <c r="KF380" s="412"/>
      <c r="KG380" s="412"/>
      <c r="KH380" s="412"/>
      <c r="KI380" s="412"/>
      <c r="KJ380" s="412"/>
      <c r="KK380" s="412"/>
      <c r="KL380" s="412"/>
      <c r="KM380" s="412"/>
      <c r="KN380" s="412"/>
      <c r="KO380" s="412"/>
      <c r="KP380" s="412"/>
      <c r="KQ380" s="412"/>
      <c r="KR380" s="412"/>
      <c r="KS380" s="412"/>
      <c r="KT380" s="412"/>
      <c r="KU380" s="412"/>
      <c r="KV380" s="412"/>
      <c r="KW380" s="412"/>
      <c r="KX380" s="412"/>
      <c r="KY380" s="412"/>
      <c r="KZ380" s="412"/>
      <c r="LA380" s="412"/>
      <c r="LB380" s="412"/>
      <c r="LC380" s="412"/>
      <c r="LD380" s="412"/>
      <c r="LE380" s="412"/>
      <c r="LF380" s="412"/>
      <c r="LG380" s="412"/>
      <c r="LH380" s="412"/>
      <c r="LI380" s="412"/>
      <c r="LJ380" s="412"/>
      <c r="LK380" s="412"/>
      <c r="LL380" s="412"/>
      <c r="LM380" s="412"/>
      <c r="LN380" s="412"/>
      <c r="LO380" s="412"/>
      <c r="LP380" s="412"/>
      <c r="LQ380" s="412"/>
      <c r="LR380" s="412"/>
      <c r="LS380" s="412"/>
      <c r="LT380" s="412"/>
      <c r="LU380" s="412"/>
      <c r="LV380" s="412"/>
      <c r="LW380" s="412"/>
      <c r="LX380" s="412"/>
      <c r="LY380" s="412"/>
      <c r="LZ380" s="412"/>
      <c r="MA380" s="412"/>
      <c r="MB380" s="412"/>
      <c r="MC380" s="412"/>
      <c r="MD380" s="412"/>
      <c r="ME380" s="412"/>
      <c r="MF380" s="412"/>
      <c r="MG380" s="412"/>
      <c r="MH380" s="412"/>
      <c r="MI380" s="412"/>
      <c r="MJ380" s="412"/>
      <c r="MK380" s="412"/>
      <c r="ML380" s="412"/>
      <c r="MM380" s="412"/>
      <c r="MN380" s="412"/>
      <c r="MO380" s="412"/>
      <c r="MP380" s="412"/>
      <c r="MQ380" s="412"/>
      <c r="MR380" s="412"/>
      <c r="MS380" s="412"/>
      <c r="MT380" s="412"/>
      <c r="MU380" s="412"/>
      <c r="MV380" s="412"/>
      <c r="MW380" s="412"/>
      <c r="MX380" s="412"/>
      <c r="MY380" s="412"/>
      <c r="MZ380" s="412"/>
      <c r="NA380" s="412"/>
      <c r="NB380" s="412"/>
      <c r="NC380" s="412"/>
      <c r="ND380" s="412"/>
      <c r="NE380" s="412"/>
      <c r="NF380" s="412"/>
      <c r="NG380" s="412"/>
      <c r="NH380" s="412"/>
      <c r="NI380" s="412"/>
      <c r="NJ380" s="412"/>
      <c r="NK380" s="412"/>
      <c r="NL380" s="412"/>
      <c r="NM380" s="412"/>
      <c r="NN380" s="412"/>
      <c r="NO380" s="412"/>
      <c r="NP380" s="412"/>
      <c r="NQ380" s="412"/>
      <c r="NR380" s="412"/>
      <c r="NS380" s="412"/>
      <c r="NT380" s="412"/>
      <c r="NU380" s="412"/>
      <c r="NV380" s="412"/>
      <c r="NW380" s="412"/>
      <c r="NX380" s="412"/>
      <c r="NY380" s="412"/>
      <c r="NZ380" s="412"/>
      <c r="OA380" s="412"/>
      <c r="OB380" s="412"/>
      <c r="OC380" s="412"/>
      <c r="OD380" s="412"/>
      <c r="OE380" s="412"/>
      <c r="OF380" s="412"/>
      <c r="OG380" s="412"/>
      <c r="OH380" s="412"/>
      <c r="OI380" s="412"/>
      <c r="OJ380" s="412"/>
      <c r="OK380" s="412"/>
      <c r="OL380" s="412"/>
      <c r="OM380" s="412"/>
      <c r="ON380" s="412"/>
      <c r="OO380" s="412"/>
      <c r="OP380" s="412"/>
      <c r="OQ380" s="412"/>
      <c r="OR380" s="412"/>
      <c r="OS380" s="412"/>
      <c r="OT380" s="412"/>
      <c r="OU380" s="412"/>
      <c r="OV380" s="412"/>
      <c r="OW380" s="412"/>
      <c r="OX380" s="412"/>
      <c r="OY380" s="412"/>
      <c r="OZ380" s="412"/>
      <c r="PA380" s="412"/>
      <c r="PB380" s="412"/>
      <c r="PC380" s="412"/>
      <c r="PD380" s="412"/>
      <c r="PE380" s="412"/>
      <c r="PF380" s="412"/>
      <c r="PG380" s="412"/>
      <c r="PH380" s="412"/>
      <c r="PI380" s="412"/>
      <c r="PJ380" s="412"/>
      <c r="PK380" s="412"/>
      <c r="PL380" s="412"/>
      <c r="PM380" s="412"/>
      <c r="PN380" s="412"/>
      <c r="PO380" s="412"/>
      <c r="PP380" s="412"/>
      <c r="PQ380" s="412"/>
      <c r="PR380" s="412"/>
      <c r="PS380" s="412"/>
      <c r="PT380" s="412"/>
      <c r="PU380" s="412"/>
      <c r="PV380" s="412"/>
      <c r="PW380" s="412"/>
      <c r="PX380" s="412"/>
      <c r="PY380" s="412"/>
      <c r="PZ380" s="412"/>
      <c r="QA380" s="412"/>
      <c r="QB380" s="412"/>
      <c r="QC380" s="412"/>
      <c r="QD380" s="412"/>
      <c r="QE380" s="412"/>
      <c r="QF380" s="412"/>
      <c r="QG380" s="412"/>
      <c r="QH380" s="412"/>
      <c r="QI380" s="412"/>
      <c r="QJ380" s="412"/>
      <c r="QK380" s="412"/>
      <c r="QL380" s="412"/>
      <c r="QM380" s="412"/>
      <c r="QN380" s="412"/>
      <c r="QO380" s="412"/>
      <c r="QP380" s="412"/>
      <c r="QQ380" s="412"/>
      <c r="QR380" s="412"/>
      <c r="QS380" s="412"/>
      <c r="QT380" s="412"/>
      <c r="QU380" s="412"/>
      <c r="QV380" s="412"/>
      <c r="QW380" s="412"/>
      <c r="QX380" s="412"/>
      <c r="QY380" s="412"/>
      <c r="QZ380" s="412"/>
      <c r="RA380" s="412"/>
      <c r="RB380" s="412"/>
      <c r="RC380" s="412"/>
      <c r="RD380" s="412"/>
      <c r="RE380" s="412"/>
      <c r="RF380" s="412"/>
      <c r="RG380" s="412"/>
      <c r="RH380" s="412"/>
      <c r="RI380" s="412"/>
      <c r="RJ380" s="412"/>
      <c r="RK380" s="412"/>
      <c r="RL380" s="412"/>
      <c r="RM380" s="412"/>
      <c r="RN380" s="412"/>
      <c r="RO380" s="412"/>
      <c r="RP380" s="412"/>
      <c r="RQ380" s="412"/>
      <c r="RR380" s="412"/>
      <c r="RS380" s="412"/>
      <c r="RT380" s="412"/>
      <c r="RU380" s="412"/>
      <c r="RV380" s="412"/>
      <c r="RW380" s="412"/>
      <c r="RX380" s="412"/>
      <c r="RY380" s="412"/>
      <c r="RZ380" s="412"/>
      <c r="SA380" s="412"/>
      <c r="SB380" s="412"/>
      <c r="SC380" s="412"/>
      <c r="SD380" s="412"/>
      <c r="SE380" s="412"/>
      <c r="SF380" s="412"/>
      <c r="SG380" s="412"/>
      <c r="SH380" s="412"/>
      <c r="SI380" s="412"/>
      <c r="SJ380" s="412"/>
      <c r="SK380" s="412"/>
      <c r="SL380" s="412"/>
      <c r="SM380" s="412"/>
      <c r="SN380" s="412"/>
      <c r="SO380" s="412"/>
      <c r="SP380" s="412"/>
      <c r="SQ380" s="412"/>
      <c r="SR380" s="412"/>
      <c r="SS380" s="412"/>
      <c r="ST380" s="412"/>
      <c r="SU380" s="412"/>
      <c r="SV380" s="412"/>
      <c r="SW380" s="412"/>
      <c r="SX380" s="412"/>
      <c r="SY380" s="412"/>
      <c r="SZ380" s="412"/>
      <c r="TA380" s="412"/>
      <c r="TB380" s="412"/>
      <c r="TC380" s="412"/>
      <c r="TD380" s="412"/>
      <c r="TE380" s="412"/>
      <c r="TF380" s="412"/>
      <c r="TG380" s="412"/>
      <c r="TH380" s="412"/>
      <c r="TI380" s="412"/>
      <c r="TJ380" s="412"/>
      <c r="TK380" s="412"/>
      <c r="TL380" s="412"/>
      <c r="TM380" s="412"/>
      <c r="TN380" s="412"/>
      <c r="TO380" s="412"/>
      <c r="TP380" s="412"/>
      <c r="TQ380" s="412"/>
      <c r="TR380" s="412"/>
      <c r="TS380" s="412"/>
      <c r="TT380" s="412"/>
      <c r="TU380" s="412"/>
      <c r="TV380" s="412"/>
      <c r="TW380" s="412"/>
      <c r="TX380" s="412"/>
      <c r="TY380" s="412"/>
      <c r="TZ380" s="412"/>
      <c r="UA380" s="412"/>
      <c r="UB380" s="412"/>
      <c r="UC380" s="412"/>
      <c r="UD380" s="412"/>
      <c r="UE380" s="412"/>
      <c r="UF380" s="412"/>
      <c r="UG380" s="412"/>
      <c r="UH380" s="412"/>
      <c r="UI380" s="412"/>
      <c r="UJ380" s="412"/>
      <c r="UK380" s="412"/>
      <c r="UL380" s="412"/>
      <c r="UM380" s="412"/>
      <c r="UN380" s="412"/>
      <c r="UO380" s="412"/>
      <c r="UP380" s="412"/>
      <c r="UQ380" s="412"/>
      <c r="UR380" s="412"/>
      <c r="US380" s="412"/>
      <c r="UT380" s="412"/>
      <c r="UU380" s="412"/>
      <c r="UV380" s="412"/>
      <c r="UW380" s="412"/>
      <c r="UX380" s="412"/>
      <c r="UY380" s="412"/>
      <c r="UZ380" s="412"/>
      <c r="VA380" s="412"/>
      <c r="VB380" s="412"/>
      <c r="VC380" s="412"/>
      <c r="VD380" s="412"/>
      <c r="VE380" s="412"/>
      <c r="VF380" s="412"/>
      <c r="VG380" s="412"/>
      <c r="VH380" s="412"/>
      <c r="VI380" s="412"/>
      <c r="VJ380" s="412"/>
      <c r="VK380" s="412"/>
      <c r="VL380" s="412"/>
      <c r="VM380" s="412"/>
      <c r="VN380" s="412"/>
      <c r="VO380" s="412"/>
      <c r="VP380" s="412"/>
      <c r="VQ380" s="412"/>
      <c r="VR380" s="412"/>
      <c r="VS380" s="412"/>
      <c r="VT380" s="412"/>
      <c r="VU380" s="412"/>
      <c r="VV380" s="412"/>
      <c r="VW380" s="412"/>
      <c r="VX380" s="412"/>
      <c r="VY380" s="412"/>
      <c r="VZ380" s="412"/>
      <c r="WA380" s="412"/>
      <c r="WB380" s="412"/>
      <c r="WC380" s="412"/>
      <c r="WD380" s="412"/>
      <c r="WE380" s="412"/>
      <c r="WF380" s="412"/>
      <c r="WG380" s="412"/>
      <c r="WH380" s="412"/>
      <c r="WI380" s="412"/>
      <c r="WJ380" s="412"/>
      <c r="WK380" s="412"/>
      <c r="WL380" s="412"/>
      <c r="WM380" s="412"/>
      <c r="WN380" s="412"/>
      <c r="WO380" s="412"/>
      <c r="WP380" s="412"/>
      <c r="WQ380" s="412"/>
      <c r="WR380" s="412"/>
      <c r="WS380" s="412"/>
      <c r="WT380" s="412"/>
      <c r="WU380" s="412"/>
      <c r="WV380" s="412"/>
      <c r="WW380" s="412"/>
      <c r="WX380" s="412"/>
      <c r="WY380" s="412"/>
      <c r="WZ380" s="412"/>
      <c r="XA380" s="412"/>
      <c r="XB380" s="412"/>
      <c r="XC380" s="412"/>
      <c r="XD380" s="412"/>
      <c r="XE380" s="412"/>
      <c r="XF380" s="412"/>
      <c r="XG380" s="412"/>
      <c r="XH380" s="412"/>
      <c r="XI380" s="412"/>
      <c r="XJ380" s="412"/>
      <c r="XK380" s="412"/>
      <c r="XL380" s="412"/>
      <c r="XM380" s="412"/>
      <c r="XN380" s="412"/>
      <c r="XO380" s="412"/>
      <c r="XP380" s="412"/>
      <c r="XQ380" s="412"/>
      <c r="XR380" s="412"/>
      <c r="XS380" s="412"/>
      <c r="XT380" s="412"/>
      <c r="XU380" s="412"/>
      <c r="XV380" s="412"/>
      <c r="XW380" s="412"/>
      <c r="XX380" s="412"/>
      <c r="XY380" s="412"/>
      <c r="XZ380" s="412"/>
      <c r="YA380" s="412"/>
      <c r="YB380" s="412"/>
      <c r="YC380" s="412"/>
      <c r="YD380" s="412"/>
      <c r="YE380" s="412"/>
      <c r="YF380" s="412"/>
      <c r="YG380" s="412"/>
      <c r="YH380" s="412"/>
      <c r="YI380" s="412"/>
      <c r="YJ380" s="412"/>
      <c r="YK380" s="412"/>
      <c r="YL380" s="412"/>
      <c r="YM380" s="412"/>
      <c r="YN380" s="412"/>
      <c r="YO380" s="412"/>
      <c r="YP380" s="412"/>
      <c r="YQ380" s="412"/>
      <c r="YR380" s="412"/>
      <c r="YS380" s="412"/>
      <c r="YT380" s="412"/>
      <c r="YU380" s="412"/>
      <c r="YV380" s="412"/>
      <c r="YW380" s="412"/>
      <c r="YX380" s="412"/>
      <c r="YY380" s="412"/>
      <c r="YZ380" s="412"/>
      <c r="ZA380" s="412"/>
      <c r="ZB380" s="412"/>
      <c r="ZC380" s="412"/>
      <c r="ZD380" s="412"/>
      <c r="ZE380" s="412"/>
      <c r="ZF380" s="412"/>
      <c r="ZG380" s="412"/>
      <c r="ZH380" s="412"/>
      <c r="ZI380" s="412"/>
      <c r="ZJ380" s="412"/>
      <c r="ZK380" s="412"/>
      <c r="ZL380" s="412"/>
      <c r="ZM380" s="412"/>
      <c r="ZN380" s="412"/>
      <c r="ZO380" s="412"/>
      <c r="ZP380" s="412"/>
      <c r="ZQ380" s="412"/>
      <c r="ZR380" s="412"/>
      <c r="ZS380" s="412"/>
      <c r="ZT380" s="412"/>
      <c r="ZU380" s="412"/>
      <c r="ZV380" s="412"/>
      <c r="ZW380" s="412"/>
      <c r="ZX380" s="412"/>
      <c r="ZY380" s="412"/>
      <c r="ZZ380" s="412"/>
      <c r="AAA380" s="412"/>
      <c r="AAB380" s="412"/>
      <c r="AAC380" s="412"/>
      <c r="AAD380" s="412"/>
      <c r="AAE380" s="412"/>
      <c r="AAF380" s="412"/>
      <c r="AAG380" s="412"/>
      <c r="AAH380" s="412"/>
      <c r="AAI380" s="412"/>
      <c r="AAJ380" s="412"/>
      <c r="AAK380" s="412"/>
      <c r="AAL380" s="412"/>
      <c r="AAM380" s="412"/>
      <c r="AAN380" s="412"/>
      <c r="AAO380" s="412"/>
      <c r="AAP380" s="412"/>
      <c r="AAQ380" s="412"/>
      <c r="AAR380" s="412"/>
      <c r="AAS380" s="412"/>
      <c r="AAT380" s="412"/>
      <c r="AAU380" s="412"/>
      <c r="AAV380" s="412"/>
      <c r="AAW380" s="412"/>
      <c r="AAX380" s="412"/>
      <c r="AAY380" s="412"/>
      <c r="AAZ380" s="412"/>
      <c r="ABA380" s="412"/>
      <c r="ABB380" s="412"/>
      <c r="ABC380" s="412"/>
      <c r="ABD380" s="412"/>
      <c r="ABE380" s="412"/>
      <c r="ABF380" s="412"/>
      <c r="ABG380" s="412"/>
      <c r="ABH380" s="412"/>
      <c r="ABI380" s="412"/>
      <c r="ABJ380" s="412"/>
      <c r="ABK380" s="412"/>
      <c r="ABL380" s="412"/>
      <c r="ABM380" s="412"/>
      <c r="ABN380" s="412"/>
      <c r="ABO380" s="412"/>
      <c r="ABP380" s="412"/>
      <c r="ABQ380" s="412"/>
      <c r="ABR380" s="412"/>
      <c r="ABS380" s="412"/>
      <c r="ABT380" s="412"/>
      <c r="ABU380" s="412"/>
      <c r="ABV380" s="412"/>
      <c r="ABW380" s="412"/>
      <c r="ABX380" s="412"/>
      <c r="ABY380" s="412"/>
      <c r="ABZ380" s="412"/>
      <c r="ACA380" s="412"/>
      <c r="ACB380" s="412"/>
      <c r="ACC380" s="412"/>
      <c r="ACD380" s="412"/>
      <c r="ACE380" s="412"/>
      <c r="ACF380" s="412"/>
      <c r="ACG380" s="412"/>
      <c r="ACH380" s="412"/>
      <c r="ACI380" s="412"/>
      <c r="ACJ380" s="412"/>
      <c r="ACK380" s="412"/>
      <c r="ACL380" s="412"/>
      <c r="ACM380" s="412"/>
      <c r="ACN380" s="412"/>
      <c r="ACO380" s="412"/>
      <c r="ACP380" s="412"/>
      <c r="ACQ380" s="412"/>
      <c r="ACR380" s="412"/>
      <c r="ACS380" s="412"/>
      <c r="ACT380" s="412"/>
      <c r="ACU380" s="412"/>
      <c r="ACV380" s="412"/>
      <c r="ACW380" s="412"/>
      <c r="ACX380" s="412"/>
      <c r="ACY380" s="412"/>
      <c r="ACZ380" s="412"/>
      <c r="ADA380" s="412"/>
      <c r="ADB380" s="412"/>
      <c r="ADC380" s="412"/>
      <c r="ADD380" s="412"/>
      <c r="ADE380" s="412"/>
      <c r="ADF380" s="412"/>
      <c r="ADG380" s="412"/>
      <c r="ADH380" s="412"/>
      <c r="ADI380" s="412"/>
      <c r="ADJ380" s="412"/>
      <c r="ADK380" s="412"/>
      <c r="ADL380" s="412"/>
      <c r="ADM380" s="412"/>
      <c r="ADN380" s="412"/>
      <c r="ADO380" s="412"/>
      <c r="ADP380" s="412"/>
      <c r="ADQ380" s="412"/>
      <c r="ADR380" s="412"/>
      <c r="ADS380" s="412"/>
      <c r="ADT380" s="412"/>
      <c r="ADU380" s="412"/>
      <c r="ADV380" s="412"/>
      <c r="ADW380" s="412"/>
      <c r="ADX380" s="412"/>
      <c r="ADY380" s="412"/>
      <c r="ADZ380" s="412"/>
      <c r="AEA380" s="412"/>
      <c r="AEB380" s="412"/>
      <c r="AEC380" s="412"/>
      <c r="AED380" s="412"/>
      <c r="AEE380" s="412"/>
      <c r="AEF380" s="412"/>
      <c r="AEG380" s="412"/>
      <c r="AEH380" s="412"/>
      <c r="AEI380" s="412"/>
      <c r="AEJ380" s="412"/>
      <c r="AEK380" s="412"/>
      <c r="AEL380" s="412"/>
      <c r="AEM380" s="412"/>
      <c r="AEN380" s="412"/>
      <c r="AEO380" s="412"/>
      <c r="AEP380" s="412"/>
      <c r="AEQ380" s="412"/>
      <c r="AER380" s="412"/>
      <c r="AES380" s="412"/>
      <c r="AET380" s="412"/>
      <c r="AEU380" s="412"/>
      <c r="AEV380" s="412"/>
      <c r="AEW380" s="412"/>
      <c r="AEX380" s="412"/>
      <c r="AEY380" s="412"/>
      <c r="AEZ380" s="412"/>
      <c r="AFA380" s="412"/>
      <c r="AFB380" s="412"/>
      <c r="AFC380" s="412"/>
      <c r="AFD380" s="412"/>
      <c r="AFE380" s="412"/>
      <c r="AFF380" s="412"/>
      <c r="AFG380" s="412"/>
      <c r="AFH380" s="412"/>
      <c r="AFI380" s="412"/>
      <c r="AFJ380" s="412"/>
      <c r="AFK380" s="412"/>
      <c r="AFL380" s="412"/>
      <c r="AFM380" s="412"/>
      <c r="AFN380" s="412"/>
      <c r="AFO380" s="412"/>
      <c r="AFP380" s="412"/>
      <c r="AFQ380" s="412"/>
      <c r="AFR380" s="412"/>
      <c r="AFS380" s="412"/>
      <c r="AFT380" s="412"/>
      <c r="AFU380" s="412"/>
      <c r="AFV380" s="412"/>
      <c r="AFW380" s="412"/>
      <c r="AFX380" s="412"/>
      <c r="AFY380" s="412"/>
      <c r="AFZ380" s="412"/>
      <c r="AGA380" s="412"/>
      <c r="AGB380" s="412"/>
      <c r="AGC380" s="412"/>
      <c r="AGD380" s="412"/>
      <c r="AGE380" s="412"/>
      <c r="AGF380" s="412"/>
      <c r="AGG380" s="412"/>
      <c r="AGH380" s="412"/>
      <c r="AGI380" s="412"/>
      <c r="AGJ380" s="412"/>
      <c r="AGK380" s="412"/>
      <c r="AGL380" s="412"/>
      <c r="AGM380" s="412"/>
      <c r="AGN380" s="412"/>
      <c r="AGO380" s="412"/>
      <c r="AGP380" s="412"/>
      <c r="AGQ380" s="412"/>
      <c r="AGR380" s="412"/>
      <c r="AGS380" s="412"/>
      <c r="AGT380" s="412"/>
      <c r="AGU380" s="412"/>
      <c r="AGV380" s="412"/>
      <c r="AGW380" s="412"/>
      <c r="AGX380" s="412"/>
      <c r="AGY380" s="412"/>
      <c r="AGZ380" s="412"/>
      <c r="AHA380" s="412"/>
      <c r="AHB380" s="412"/>
      <c r="AHC380" s="412"/>
      <c r="AHD380" s="412"/>
      <c r="AHE380" s="412"/>
      <c r="AHF380" s="412"/>
      <c r="AHG380" s="412"/>
      <c r="AHH380" s="412"/>
      <c r="AHI380" s="412"/>
      <c r="AHJ380" s="412"/>
      <c r="AHK380" s="412"/>
      <c r="AHL380" s="412"/>
      <c r="AHM380" s="412"/>
      <c r="AHN380" s="412"/>
      <c r="AHO380" s="412"/>
      <c r="AHP380" s="412"/>
      <c r="AHQ380" s="412"/>
      <c r="AHR380" s="412"/>
      <c r="AHS380" s="412"/>
      <c r="AHT380" s="412"/>
      <c r="AHU380" s="412"/>
      <c r="AHV380" s="412"/>
      <c r="AHW380" s="412"/>
      <c r="AHX380" s="412"/>
      <c r="AHY380" s="412"/>
      <c r="AHZ380" s="412"/>
      <c r="AIA380" s="412"/>
      <c r="AIB380" s="412"/>
      <c r="AIC380" s="412"/>
      <c r="AID380" s="412"/>
      <c r="AIE380" s="412"/>
      <c r="AIF380" s="412"/>
      <c r="AIG380" s="412"/>
      <c r="AIH380" s="412"/>
      <c r="AII380" s="412"/>
      <c r="AIJ380" s="412"/>
      <c r="AIK380" s="412"/>
      <c r="AIL380" s="412"/>
      <c r="AIM380" s="412"/>
      <c r="AIN380" s="412"/>
      <c r="AIO380" s="412"/>
      <c r="AIP380" s="412"/>
      <c r="AIQ380" s="412"/>
      <c r="AIR380" s="412"/>
      <c r="AIS380" s="412"/>
      <c r="AIT380" s="412"/>
      <c r="AIU380" s="412"/>
      <c r="AIV380" s="412"/>
      <c r="AIW380" s="412"/>
      <c r="AIX380" s="412"/>
      <c r="AIY380" s="412"/>
      <c r="AIZ380" s="412"/>
      <c r="AJA380" s="412"/>
      <c r="AJB380" s="412"/>
      <c r="AJC380" s="412"/>
      <c r="AJD380" s="412"/>
      <c r="AJE380" s="412"/>
      <c r="AJF380" s="412"/>
      <c r="AJG380" s="412"/>
      <c r="AJH380" s="412"/>
      <c r="AJI380" s="412"/>
      <c r="AJJ380" s="412"/>
      <c r="AJK380" s="412"/>
      <c r="AJL380" s="412"/>
      <c r="AJM380" s="412"/>
      <c r="AJN380" s="412"/>
      <c r="AJO380" s="412"/>
      <c r="AJP380" s="412"/>
      <c r="AJQ380" s="412"/>
      <c r="AJR380" s="412"/>
      <c r="AJS380" s="412"/>
      <c r="AJT380" s="412"/>
      <c r="AJU380" s="412"/>
      <c r="AJV380" s="412"/>
      <c r="AJW380" s="412"/>
      <c r="AJX380" s="412"/>
      <c r="AJY380" s="412"/>
      <c r="AJZ380" s="412"/>
      <c r="AKA380" s="412"/>
      <c r="AKB380" s="412"/>
      <c r="AKC380" s="412"/>
      <c r="AKD380" s="412"/>
      <c r="AKE380" s="412"/>
      <c r="AKF380" s="412"/>
      <c r="AKG380" s="412"/>
      <c r="AKH380" s="412"/>
      <c r="AKI380" s="412"/>
      <c r="AKJ380" s="412"/>
      <c r="AKK380" s="412"/>
      <c r="AKL380" s="412"/>
      <c r="AKM380" s="412"/>
      <c r="AKN380" s="412"/>
      <c r="AKO380" s="412"/>
      <c r="AKP380" s="412"/>
      <c r="AKQ380" s="412"/>
      <c r="AKR380" s="412"/>
      <c r="AKS380" s="412"/>
      <c r="AKT380" s="412"/>
      <c r="AKU380" s="412"/>
      <c r="AKV380" s="412"/>
      <c r="AKW380" s="412"/>
      <c r="AKX380" s="412"/>
      <c r="AKY380" s="412"/>
      <c r="AKZ380" s="412"/>
      <c r="ALA380" s="412"/>
      <c r="ALB380" s="412"/>
      <c r="ALC380" s="412"/>
      <c r="ALD380" s="412"/>
      <c r="ALE380" s="412"/>
      <c r="ALF380" s="412"/>
      <c r="ALG380" s="412"/>
      <c r="ALH380" s="412"/>
      <c r="ALI380" s="412"/>
      <c r="ALJ380" s="412"/>
      <c r="ALK380" s="412"/>
      <c r="ALL380" s="412"/>
      <c r="ALM380" s="412"/>
      <c r="ALN380" s="412"/>
      <c r="ALO380" s="412"/>
      <c r="ALP380" s="412"/>
      <c r="ALQ380" s="412"/>
      <c r="ALR380" s="412"/>
      <c r="ALS380" s="412"/>
      <c r="ALT380" s="412"/>
      <c r="ALU380" s="412"/>
      <c r="ALV380" s="412"/>
      <c r="ALW380" s="412"/>
      <c r="ALX380" s="412"/>
      <c r="ALY380" s="412"/>
      <c r="ALZ380" s="412"/>
      <c r="AMA380" s="412"/>
      <c r="AMB380" s="412"/>
      <c r="AMC380" s="412"/>
      <c r="AMD380" s="412"/>
      <c r="AME380" s="412"/>
      <c r="AMF380" s="412"/>
      <c r="AMG380" s="412"/>
      <c r="AMH380" s="412"/>
    </row>
    <row r="381" spans="1:1022" x14ac:dyDescent="0.25">
      <c r="A381" s="248" t="s">
        <v>2043</v>
      </c>
      <c r="B381" s="163">
        <v>380</v>
      </c>
      <c r="C381" s="224" t="s">
        <v>25033</v>
      </c>
      <c r="D381" s="175" t="s">
        <v>5974</v>
      </c>
      <c r="E381" s="186" t="s">
        <v>25032</v>
      </c>
      <c r="F381" s="185">
        <v>4</v>
      </c>
      <c r="G381" s="175">
        <v>3</v>
      </c>
      <c r="I381" s="319">
        <v>9</v>
      </c>
      <c r="J381" s="335" t="s">
        <v>753</v>
      </c>
      <c r="K381" s="335" t="s">
        <v>24738</v>
      </c>
      <c r="O381" s="332">
        <v>3</v>
      </c>
      <c r="V381" s="219">
        <f t="shared" si="207"/>
        <v>100</v>
      </c>
      <c r="W381" s="219">
        <f t="shared" si="185"/>
        <v>100</v>
      </c>
      <c r="X381" s="219">
        <f>IF(O381=3,20,100)</f>
        <v>20</v>
      </c>
      <c r="Y381" s="219">
        <f t="shared" ref="Y381:Y421" si="220">IF(P381=1,10,100)</f>
        <v>100</v>
      </c>
      <c r="Z381" s="219">
        <f t="shared" ref="Z381:Z421" si="221">IF(P381=1,1,IF(P381=2,10,100))</f>
        <v>100</v>
      </c>
      <c r="AA381" s="220">
        <f t="shared" si="217"/>
        <v>100</v>
      </c>
      <c r="AB381" s="220">
        <f t="shared" si="216"/>
        <v>100</v>
      </c>
      <c r="AC381" s="220">
        <f t="shared" si="205"/>
        <v>100</v>
      </c>
      <c r="AD381" s="416">
        <f t="shared" si="213"/>
        <v>100</v>
      </c>
      <c r="AE381" s="416">
        <f t="shared" si="218"/>
        <v>100</v>
      </c>
      <c r="AF381" s="212">
        <f t="shared" ref="AF381:AF412" si="222">IF(OR(OR(EXACT(J381,"1A"),EXACT(J381,"1B"),EXACT(J381,"1C")),K381=1),1,IF(K381=2,10,100))</f>
        <v>1</v>
      </c>
      <c r="AG381" s="212">
        <f t="shared" ref="AG381:AG412" si="223">IF(OR(EXACT(J381,"1A"),EXACT(J381,"1B"),EXACT(J381,"1C")),1,IF(J381=2,10,100))</f>
        <v>1</v>
      </c>
      <c r="AH381" s="212">
        <f t="shared" ref="AH381:AH412" si="224">IF(OR(EXACT(J381,"1A"),EXACT(J381,"1B"),EXACT(J381,"1C"),K381=1),3,100)</f>
        <v>3</v>
      </c>
      <c r="AI381" s="212">
        <f t="shared" si="219"/>
        <v>5</v>
      </c>
      <c r="AJ381" s="231" t="s">
        <v>25034</v>
      </c>
      <c r="AM381" s="214"/>
      <c r="AQ381" s="229" t="s">
        <v>760</v>
      </c>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8"/>
      <c r="CI381" s="118"/>
      <c r="CJ381" s="118"/>
      <c r="CK381" s="118"/>
      <c r="CL381" s="118"/>
      <c r="CM381" s="118"/>
      <c r="CN381" s="118"/>
      <c r="CO381" s="118"/>
      <c r="CP381" s="118"/>
      <c r="CQ381" s="118"/>
      <c r="CR381" s="118"/>
      <c r="CS381" s="118"/>
      <c r="CT381" s="118"/>
      <c r="CU381" s="118"/>
      <c r="CV381" s="118"/>
      <c r="CW381" s="118"/>
      <c r="CX381" s="118"/>
      <c r="CY381" s="118"/>
      <c r="CZ381" s="118"/>
      <c r="DA381" s="118"/>
      <c r="DB381" s="118"/>
      <c r="DC381" s="118"/>
      <c r="DD381" s="118"/>
      <c r="DE381" s="118"/>
      <c r="DF381" s="118"/>
      <c r="DG381" s="118"/>
      <c r="DH381" s="118"/>
      <c r="DI381" s="118"/>
      <c r="DJ381" s="118"/>
      <c r="DK381" s="118"/>
      <c r="DL381" s="118"/>
      <c r="DM381" s="118"/>
      <c r="DN381" s="118"/>
      <c r="DO381" s="118"/>
      <c r="DP381" s="118"/>
      <c r="DQ381" s="118"/>
      <c r="DR381" s="118"/>
      <c r="DS381" s="118"/>
      <c r="DT381" s="118"/>
      <c r="DU381" s="118"/>
      <c r="DV381" s="118"/>
      <c r="DW381" s="118"/>
      <c r="DX381" s="118"/>
      <c r="DY381" s="118"/>
      <c r="DZ381" s="118"/>
      <c r="EA381" s="118"/>
      <c r="EB381" s="118"/>
      <c r="EC381" s="118"/>
      <c r="ED381" s="118"/>
      <c r="EE381" s="118"/>
      <c r="EF381" s="118"/>
      <c r="EG381" s="118"/>
      <c r="EH381" s="118"/>
      <c r="EI381" s="118"/>
      <c r="EJ381" s="118"/>
      <c r="EK381" s="118"/>
      <c r="EL381" s="118"/>
      <c r="EM381" s="118"/>
      <c r="EN381" s="118"/>
      <c r="EO381" s="118"/>
      <c r="EP381" s="118"/>
      <c r="EQ381" s="118"/>
      <c r="ER381" s="118"/>
      <c r="ES381" s="118"/>
      <c r="ET381" s="118"/>
      <c r="EU381" s="118"/>
      <c r="EV381" s="118"/>
      <c r="EW381" s="118"/>
      <c r="EX381" s="118"/>
      <c r="EY381" s="118"/>
      <c r="EZ381" s="118"/>
      <c r="FA381" s="118"/>
      <c r="FB381" s="118"/>
      <c r="FC381" s="118"/>
      <c r="FD381" s="118"/>
      <c r="FE381" s="118"/>
      <c r="FF381" s="118"/>
      <c r="FG381" s="118"/>
      <c r="FH381" s="118"/>
      <c r="FI381" s="118"/>
      <c r="FJ381" s="118"/>
      <c r="FK381" s="118"/>
      <c r="FL381" s="118"/>
      <c r="FM381" s="118"/>
      <c r="FN381" s="118"/>
      <c r="FO381" s="118"/>
      <c r="FP381" s="118"/>
      <c r="FQ381" s="118"/>
      <c r="FR381" s="118"/>
      <c r="FS381" s="118"/>
      <c r="FT381" s="118"/>
      <c r="FU381" s="118"/>
      <c r="FV381" s="118"/>
      <c r="FW381" s="118"/>
      <c r="FX381" s="118"/>
      <c r="FY381" s="118"/>
      <c r="FZ381" s="118"/>
      <c r="GA381" s="118"/>
      <c r="GB381" s="118"/>
      <c r="GC381" s="118"/>
      <c r="GD381" s="118"/>
      <c r="GE381" s="118"/>
      <c r="GF381" s="118"/>
      <c r="GG381" s="118"/>
      <c r="GH381" s="118"/>
      <c r="GI381" s="118"/>
      <c r="GJ381" s="118"/>
      <c r="GK381" s="118"/>
      <c r="GL381" s="118"/>
      <c r="GM381" s="118"/>
      <c r="GN381" s="118"/>
      <c r="GO381" s="118"/>
      <c r="GP381" s="118"/>
      <c r="GQ381" s="118"/>
      <c r="GR381" s="118"/>
      <c r="GS381" s="118"/>
      <c r="GT381" s="118"/>
      <c r="GU381" s="118"/>
      <c r="GV381" s="118"/>
      <c r="GW381" s="118"/>
      <c r="GX381" s="118"/>
      <c r="GY381" s="118"/>
      <c r="GZ381" s="118"/>
      <c r="HA381" s="118"/>
      <c r="HB381" s="118"/>
      <c r="HC381" s="118"/>
      <c r="HD381" s="118"/>
      <c r="HE381" s="118"/>
      <c r="HF381" s="118"/>
      <c r="HG381" s="118"/>
      <c r="HH381" s="118"/>
      <c r="HI381" s="118"/>
      <c r="HJ381" s="118"/>
      <c r="HK381" s="118"/>
      <c r="HL381" s="118"/>
      <c r="HM381" s="118"/>
      <c r="HN381" s="118"/>
      <c r="HO381" s="118"/>
      <c r="HP381" s="118"/>
      <c r="HQ381" s="118"/>
      <c r="HR381" s="118"/>
      <c r="HS381" s="118"/>
      <c r="HT381" s="118"/>
      <c r="HU381" s="118"/>
      <c r="HV381" s="118"/>
      <c r="HW381" s="118"/>
      <c r="HX381" s="118"/>
      <c r="HY381" s="118"/>
      <c r="HZ381" s="118"/>
      <c r="IA381" s="118"/>
      <c r="IB381" s="118"/>
      <c r="IC381" s="118"/>
      <c r="ID381" s="118"/>
      <c r="IE381" s="118"/>
      <c r="IF381" s="118"/>
      <c r="IG381" s="118"/>
      <c r="IH381" s="118"/>
      <c r="II381" s="118"/>
      <c r="IJ381" s="118"/>
      <c r="IK381" s="118"/>
      <c r="IL381" s="118"/>
      <c r="IM381" s="118"/>
      <c r="IN381" s="118"/>
      <c r="IO381" s="118"/>
      <c r="IP381" s="118"/>
      <c r="IQ381" s="118"/>
      <c r="IR381" s="118"/>
      <c r="IS381" s="118"/>
      <c r="IT381" s="118"/>
      <c r="IU381" s="118"/>
      <c r="IV381" s="118"/>
      <c r="IW381" s="118"/>
      <c r="IX381" s="118"/>
      <c r="IY381" s="118"/>
      <c r="IZ381" s="118"/>
      <c r="JA381" s="118"/>
      <c r="JB381" s="118"/>
      <c r="JC381" s="118"/>
      <c r="JD381" s="118"/>
      <c r="JE381" s="118"/>
      <c r="JF381" s="118"/>
      <c r="JG381" s="118"/>
      <c r="JH381" s="118"/>
      <c r="JI381" s="118"/>
      <c r="JJ381" s="118"/>
      <c r="JK381" s="118"/>
      <c r="JL381" s="118"/>
      <c r="JM381" s="118"/>
      <c r="JN381" s="118"/>
      <c r="JO381" s="118"/>
      <c r="JP381" s="118"/>
      <c r="JQ381" s="118"/>
      <c r="JR381" s="118"/>
      <c r="JS381" s="118"/>
      <c r="JT381" s="118"/>
      <c r="JU381" s="118"/>
      <c r="JV381" s="118"/>
      <c r="JW381" s="118"/>
      <c r="JX381" s="118"/>
      <c r="JY381" s="118"/>
      <c r="JZ381" s="118"/>
      <c r="KA381" s="118"/>
      <c r="KB381" s="118"/>
      <c r="KC381" s="118"/>
      <c r="KD381" s="118"/>
      <c r="KE381" s="118"/>
      <c r="KF381" s="118"/>
      <c r="KG381" s="118"/>
      <c r="KH381" s="118"/>
      <c r="KI381" s="118"/>
      <c r="KJ381" s="118"/>
      <c r="KK381" s="118"/>
      <c r="KL381" s="118"/>
      <c r="KM381" s="118"/>
      <c r="KN381" s="118"/>
      <c r="KO381" s="118"/>
      <c r="KP381" s="118"/>
      <c r="KQ381" s="118"/>
      <c r="KR381" s="118"/>
      <c r="KS381" s="118"/>
      <c r="KT381" s="118"/>
      <c r="KU381" s="118"/>
      <c r="KV381" s="118"/>
      <c r="KW381" s="118"/>
      <c r="KX381" s="118"/>
      <c r="KY381" s="118"/>
      <c r="KZ381" s="118"/>
      <c r="LA381" s="118"/>
      <c r="LB381" s="118"/>
      <c r="LC381" s="118"/>
      <c r="LD381" s="118"/>
      <c r="LE381" s="118"/>
      <c r="LF381" s="118"/>
      <c r="LG381" s="118"/>
      <c r="LH381" s="118"/>
      <c r="LI381" s="118"/>
      <c r="LJ381" s="118"/>
      <c r="LK381" s="118"/>
      <c r="LL381" s="118"/>
      <c r="LM381" s="118"/>
      <c r="LN381" s="118"/>
      <c r="LO381" s="118"/>
      <c r="LP381" s="118"/>
      <c r="LQ381" s="118"/>
      <c r="LR381" s="118"/>
      <c r="LS381" s="118"/>
      <c r="LT381" s="118"/>
      <c r="LU381" s="118"/>
      <c r="LV381" s="118"/>
      <c r="LW381" s="118"/>
      <c r="LX381" s="118"/>
      <c r="LY381" s="118"/>
      <c r="LZ381" s="118"/>
      <c r="MA381" s="118"/>
      <c r="MB381" s="118"/>
      <c r="MC381" s="118"/>
      <c r="MD381" s="118"/>
      <c r="ME381" s="118"/>
      <c r="MF381" s="118"/>
      <c r="MG381" s="118"/>
      <c r="MH381" s="118"/>
      <c r="MI381" s="118"/>
      <c r="MJ381" s="118"/>
      <c r="MK381" s="118"/>
      <c r="ML381" s="118"/>
      <c r="MM381" s="118"/>
      <c r="MN381" s="118"/>
      <c r="MO381" s="118"/>
      <c r="MP381" s="118"/>
      <c r="MQ381" s="118"/>
      <c r="MR381" s="118"/>
      <c r="MS381" s="118"/>
      <c r="MT381" s="118"/>
      <c r="MU381" s="118"/>
      <c r="MV381" s="118"/>
      <c r="MW381" s="118"/>
      <c r="MX381" s="118"/>
      <c r="MY381" s="118"/>
      <c r="MZ381" s="118"/>
      <c r="NA381" s="118"/>
      <c r="NB381" s="118"/>
      <c r="NC381" s="118"/>
      <c r="ND381" s="118"/>
      <c r="NE381" s="118"/>
      <c r="NF381" s="118"/>
      <c r="NG381" s="118"/>
      <c r="NH381" s="118"/>
      <c r="NI381" s="118"/>
      <c r="NJ381" s="118"/>
      <c r="NK381" s="118"/>
      <c r="NL381" s="118"/>
      <c r="NM381" s="118"/>
      <c r="NN381" s="118"/>
      <c r="NO381" s="118"/>
      <c r="NP381" s="118"/>
      <c r="NQ381" s="118"/>
      <c r="NR381" s="118"/>
      <c r="NS381" s="118"/>
      <c r="NT381" s="118"/>
      <c r="NU381" s="118"/>
      <c r="NV381" s="118"/>
      <c r="NW381" s="118"/>
      <c r="NX381" s="118"/>
      <c r="NY381" s="118"/>
      <c r="NZ381" s="118"/>
      <c r="OA381" s="118"/>
      <c r="OB381" s="118"/>
      <c r="OC381" s="118"/>
      <c r="OD381" s="118"/>
      <c r="OE381" s="118"/>
      <c r="OF381" s="118"/>
      <c r="OG381" s="118"/>
      <c r="OH381" s="118"/>
      <c r="OI381" s="118"/>
      <c r="OJ381" s="118"/>
      <c r="OK381" s="118"/>
      <c r="OL381" s="118"/>
      <c r="OM381" s="118"/>
      <c r="ON381" s="118"/>
      <c r="OO381" s="118"/>
      <c r="OP381" s="118"/>
      <c r="OQ381" s="118"/>
      <c r="OR381" s="118"/>
      <c r="OS381" s="118"/>
      <c r="OT381" s="118"/>
      <c r="OU381" s="118"/>
      <c r="OV381" s="118"/>
      <c r="OW381" s="118"/>
      <c r="OX381" s="118"/>
      <c r="OY381" s="118"/>
      <c r="OZ381" s="118"/>
      <c r="PA381" s="118"/>
      <c r="PB381" s="118"/>
      <c r="PC381" s="118"/>
      <c r="PD381" s="118"/>
      <c r="PE381" s="118"/>
      <c r="PF381" s="118"/>
      <c r="PG381" s="118"/>
      <c r="PH381" s="118"/>
      <c r="PI381" s="118"/>
      <c r="PJ381" s="118"/>
      <c r="PK381" s="118"/>
      <c r="PL381" s="118"/>
      <c r="PM381" s="118"/>
      <c r="PN381" s="118"/>
      <c r="PO381" s="118"/>
      <c r="PP381" s="118"/>
      <c r="PQ381" s="118"/>
      <c r="PR381" s="118"/>
      <c r="PS381" s="118"/>
      <c r="PT381" s="118"/>
      <c r="PU381" s="118"/>
      <c r="PV381" s="118"/>
      <c r="PW381" s="118"/>
      <c r="PX381" s="118"/>
      <c r="PY381" s="118"/>
      <c r="PZ381" s="118"/>
      <c r="QA381" s="118"/>
      <c r="QB381" s="118"/>
      <c r="QC381" s="118"/>
      <c r="QD381" s="118"/>
      <c r="QE381" s="118"/>
      <c r="QF381" s="118"/>
      <c r="QG381" s="118"/>
      <c r="QH381" s="118"/>
      <c r="QI381" s="118"/>
      <c r="QJ381" s="118"/>
      <c r="QK381" s="118"/>
      <c r="QL381" s="118"/>
      <c r="QM381" s="118"/>
      <c r="QN381" s="118"/>
      <c r="QO381" s="118"/>
      <c r="QP381" s="118"/>
      <c r="QQ381" s="118"/>
      <c r="QR381" s="118"/>
      <c r="QS381" s="118"/>
      <c r="QT381" s="118"/>
      <c r="QU381" s="118"/>
      <c r="QV381" s="118"/>
      <c r="QW381" s="118"/>
      <c r="QX381" s="118"/>
      <c r="QY381" s="118"/>
      <c r="QZ381" s="118"/>
      <c r="RA381" s="118"/>
      <c r="RB381" s="118"/>
      <c r="RC381" s="118"/>
      <c r="RD381" s="118"/>
      <c r="RE381" s="118"/>
      <c r="RF381" s="118"/>
      <c r="RG381" s="118"/>
      <c r="RH381" s="118"/>
      <c r="RI381" s="118"/>
      <c r="RJ381" s="118"/>
      <c r="RK381" s="118"/>
      <c r="RL381" s="118"/>
      <c r="RM381" s="118"/>
      <c r="RN381" s="118"/>
      <c r="RO381" s="118"/>
      <c r="RP381" s="118"/>
      <c r="RQ381" s="118"/>
      <c r="RR381" s="118"/>
      <c r="RS381" s="118"/>
      <c r="RT381" s="118"/>
      <c r="RU381" s="118"/>
      <c r="RV381" s="118"/>
      <c r="RW381" s="118"/>
      <c r="RX381" s="118"/>
      <c r="RY381" s="118"/>
      <c r="RZ381" s="118"/>
      <c r="SA381" s="118"/>
      <c r="SB381" s="118"/>
      <c r="SC381" s="118"/>
      <c r="SD381" s="118"/>
      <c r="SE381" s="118"/>
      <c r="SF381" s="118"/>
      <c r="SG381" s="118"/>
      <c r="SH381" s="118"/>
      <c r="SI381" s="118"/>
      <c r="SJ381" s="118"/>
      <c r="SK381" s="118"/>
      <c r="SL381" s="118"/>
      <c r="SM381" s="118"/>
      <c r="SN381" s="118"/>
      <c r="SO381" s="118"/>
      <c r="SP381" s="118"/>
      <c r="SQ381" s="118"/>
      <c r="SR381" s="118"/>
      <c r="SS381" s="118"/>
      <c r="ST381" s="118"/>
      <c r="SU381" s="118"/>
      <c r="SV381" s="118"/>
      <c r="SW381" s="118"/>
      <c r="SX381" s="118"/>
      <c r="SY381" s="118"/>
      <c r="SZ381" s="118"/>
      <c r="TA381" s="118"/>
      <c r="TB381" s="118"/>
      <c r="TC381" s="118"/>
      <c r="TD381" s="118"/>
      <c r="TE381" s="118"/>
      <c r="TF381" s="118"/>
      <c r="TG381" s="118"/>
      <c r="TH381" s="118"/>
      <c r="TI381" s="118"/>
      <c r="TJ381" s="118"/>
      <c r="TK381" s="118"/>
      <c r="TL381" s="118"/>
      <c r="TM381" s="118"/>
      <c r="TN381" s="118"/>
      <c r="TO381" s="118"/>
      <c r="TP381" s="118"/>
      <c r="TQ381" s="118"/>
      <c r="TR381" s="118"/>
      <c r="TS381" s="118"/>
      <c r="TT381" s="118"/>
      <c r="TU381" s="118"/>
      <c r="TV381" s="118"/>
      <c r="TW381" s="118"/>
      <c r="TX381" s="118"/>
      <c r="TY381" s="118"/>
      <c r="TZ381" s="118"/>
      <c r="UA381" s="118"/>
      <c r="UB381" s="118"/>
      <c r="UC381" s="118"/>
      <c r="UD381" s="118"/>
      <c r="UE381" s="118"/>
      <c r="UF381" s="118"/>
      <c r="UG381" s="118"/>
      <c r="UH381" s="118"/>
      <c r="UI381" s="118"/>
      <c r="UJ381" s="118"/>
      <c r="UK381" s="118"/>
      <c r="UL381" s="118"/>
      <c r="UM381" s="118"/>
      <c r="UN381" s="118"/>
      <c r="UO381" s="118"/>
      <c r="UP381" s="118"/>
      <c r="UQ381" s="118"/>
      <c r="UR381" s="118"/>
      <c r="US381" s="118"/>
      <c r="UT381" s="118"/>
      <c r="UU381" s="118"/>
      <c r="UV381" s="118"/>
      <c r="UW381" s="118"/>
      <c r="UX381" s="118"/>
      <c r="UY381" s="118"/>
      <c r="UZ381" s="118"/>
      <c r="VA381" s="118"/>
      <c r="VB381" s="118"/>
      <c r="VC381" s="118"/>
      <c r="VD381" s="118"/>
      <c r="VE381" s="118"/>
      <c r="VF381" s="118"/>
      <c r="VG381" s="118"/>
      <c r="VH381" s="118"/>
      <c r="VI381" s="118"/>
      <c r="VJ381" s="118"/>
      <c r="VK381" s="118"/>
      <c r="VL381" s="118"/>
      <c r="VM381" s="118"/>
      <c r="VN381" s="118"/>
      <c r="VO381" s="118"/>
      <c r="VP381" s="118"/>
      <c r="VQ381" s="118"/>
      <c r="VR381" s="118"/>
      <c r="VS381" s="118"/>
      <c r="VT381" s="118"/>
      <c r="VU381" s="118"/>
      <c r="VV381" s="118"/>
      <c r="VW381" s="118"/>
      <c r="VX381" s="118"/>
      <c r="VY381" s="118"/>
      <c r="VZ381" s="118"/>
      <c r="WA381" s="118"/>
      <c r="WB381" s="118"/>
      <c r="WC381" s="118"/>
      <c r="WD381" s="118"/>
      <c r="WE381" s="118"/>
      <c r="WF381" s="118"/>
      <c r="WG381" s="118"/>
      <c r="WH381" s="118"/>
      <c r="WI381" s="118"/>
      <c r="WJ381" s="118"/>
      <c r="WK381" s="118"/>
      <c r="WL381" s="118"/>
      <c r="WM381" s="118"/>
      <c r="WN381" s="118"/>
      <c r="WO381" s="118"/>
      <c r="WP381" s="118"/>
      <c r="WQ381" s="118"/>
      <c r="WR381" s="118"/>
      <c r="WS381" s="118"/>
      <c r="WT381" s="118"/>
      <c r="WU381" s="118"/>
      <c r="WV381" s="118"/>
      <c r="WW381" s="118"/>
      <c r="WX381" s="118"/>
      <c r="WY381" s="118"/>
      <c r="WZ381" s="118"/>
      <c r="XA381" s="118"/>
      <c r="XB381" s="118"/>
      <c r="XC381" s="118"/>
      <c r="XD381" s="118"/>
      <c r="XE381" s="118"/>
      <c r="XF381" s="118"/>
      <c r="XG381" s="118"/>
      <c r="XH381" s="118"/>
      <c r="XI381" s="118"/>
      <c r="XJ381" s="118"/>
      <c r="XK381" s="118"/>
      <c r="XL381" s="118"/>
      <c r="XM381" s="118"/>
      <c r="XN381" s="118"/>
      <c r="XO381" s="118"/>
      <c r="XP381" s="118"/>
      <c r="XQ381" s="118"/>
      <c r="XR381" s="118"/>
      <c r="XS381" s="118"/>
      <c r="XT381" s="118"/>
      <c r="XU381" s="118"/>
      <c r="XV381" s="118"/>
      <c r="XW381" s="118"/>
      <c r="XX381" s="118"/>
      <c r="XY381" s="118"/>
      <c r="XZ381" s="118"/>
      <c r="YA381" s="118"/>
      <c r="YB381" s="118"/>
      <c r="YC381" s="118"/>
      <c r="YD381" s="118"/>
      <c r="YE381" s="118"/>
      <c r="YF381" s="118"/>
      <c r="YG381" s="118"/>
      <c r="YH381" s="118"/>
      <c r="YI381" s="118"/>
      <c r="YJ381" s="118"/>
      <c r="YK381" s="118"/>
      <c r="YL381" s="118"/>
      <c r="YM381" s="118"/>
      <c r="YN381" s="118"/>
      <c r="YO381" s="118"/>
      <c r="YP381" s="118"/>
      <c r="YQ381" s="118"/>
      <c r="YR381" s="118"/>
      <c r="YS381" s="118"/>
      <c r="YT381" s="118"/>
      <c r="YU381" s="118"/>
      <c r="YV381" s="118"/>
      <c r="YW381" s="118"/>
      <c r="YX381" s="118"/>
      <c r="YY381" s="118"/>
      <c r="YZ381" s="118"/>
      <c r="ZA381" s="118"/>
      <c r="ZB381" s="118"/>
      <c r="ZC381" s="118"/>
      <c r="ZD381" s="118"/>
      <c r="ZE381" s="118"/>
      <c r="ZF381" s="118"/>
      <c r="ZG381" s="118"/>
      <c r="ZH381" s="118"/>
      <c r="ZI381" s="118"/>
      <c r="ZJ381" s="118"/>
      <c r="ZK381" s="118"/>
      <c r="ZL381" s="118"/>
      <c r="ZM381" s="118"/>
      <c r="ZN381" s="118"/>
      <c r="ZO381" s="118"/>
      <c r="ZP381" s="118"/>
      <c r="ZQ381" s="118"/>
      <c r="ZR381" s="118"/>
      <c r="ZS381" s="118"/>
      <c r="ZT381" s="118"/>
      <c r="ZU381" s="118"/>
      <c r="ZV381" s="118"/>
      <c r="ZW381" s="118"/>
      <c r="ZX381" s="118"/>
      <c r="ZY381" s="118"/>
      <c r="ZZ381" s="118"/>
      <c r="AAA381" s="118"/>
      <c r="AAB381" s="118"/>
      <c r="AAC381" s="118"/>
      <c r="AAD381" s="118"/>
      <c r="AAE381" s="118"/>
      <c r="AAF381" s="118"/>
      <c r="AAG381" s="118"/>
      <c r="AAH381" s="118"/>
      <c r="AAI381" s="118"/>
      <c r="AAJ381" s="118"/>
      <c r="AAK381" s="118"/>
      <c r="AAL381" s="118"/>
      <c r="AAM381" s="118"/>
      <c r="AAN381" s="118"/>
      <c r="AAO381" s="118"/>
      <c r="AAP381" s="118"/>
      <c r="AAQ381" s="118"/>
      <c r="AAR381" s="118"/>
      <c r="AAS381" s="118"/>
      <c r="AAT381" s="118"/>
      <c r="AAU381" s="118"/>
      <c r="AAV381" s="118"/>
      <c r="AAW381" s="118"/>
      <c r="AAX381" s="118"/>
      <c r="AAY381" s="118"/>
      <c r="AAZ381" s="118"/>
      <c r="ABA381" s="118"/>
      <c r="ABB381" s="118"/>
      <c r="ABC381" s="118"/>
      <c r="ABD381" s="118"/>
      <c r="ABE381" s="118"/>
      <c r="ABF381" s="118"/>
      <c r="ABG381" s="118"/>
      <c r="ABH381" s="118"/>
      <c r="ABI381" s="118"/>
      <c r="ABJ381" s="118"/>
      <c r="ABK381" s="118"/>
      <c r="ABL381" s="118"/>
      <c r="ABM381" s="118"/>
      <c r="ABN381" s="118"/>
      <c r="ABO381" s="118"/>
      <c r="ABP381" s="118"/>
      <c r="ABQ381" s="118"/>
      <c r="ABR381" s="118"/>
      <c r="ABS381" s="118"/>
      <c r="ABT381" s="118"/>
      <c r="ABU381" s="118"/>
      <c r="ABV381" s="118"/>
      <c r="ABW381" s="118"/>
      <c r="ABX381" s="118"/>
      <c r="ABY381" s="118"/>
      <c r="ABZ381" s="118"/>
      <c r="ACA381" s="118"/>
      <c r="ACB381" s="118"/>
      <c r="ACC381" s="118"/>
      <c r="ACD381" s="118"/>
      <c r="ACE381" s="118"/>
      <c r="ACF381" s="118"/>
      <c r="ACG381" s="118"/>
      <c r="ACH381" s="118"/>
      <c r="ACI381" s="118"/>
      <c r="ACJ381" s="118"/>
      <c r="ACK381" s="118"/>
      <c r="ACL381" s="118"/>
      <c r="ACM381" s="118"/>
      <c r="ACN381" s="118"/>
      <c r="ACO381" s="118"/>
      <c r="ACP381" s="118"/>
      <c r="ACQ381" s="118"/>
      <c r="ACR381" s="118"/>
      <c r="ACS381" s="118"/>
      <c r="ACT381" s="118"/>
      <c r="ACU381" s="118"/>
      <c r="ACV381" s="118"/>
      <c r="ACW381" s="118"/>
      <c r="ACX381" s="118"/>
      <c r="ACY381" s="118"/>
      <c r="ACZ381" s="118"/>
      <c r="ADA381" s="118"/>
      <c r="ADB381" s="118"/>
      <c r="ADC381" s="118"/>
      <c r="ADD381" s="118"/>
      <c r="ADE381" s="118"/>
      <c r="ADF381" s="118"/>
      <c r="ADG381" s="118"/>
      <c r="ADH381" s="118"/>
      <c r="ADI381" s="118"/>
      <c r="ADJ381" s="118"/>
      <c r="ADK381" s="118"/>
      <c r="ADL381" s="118"/>
      <c r="ADM381" s="118"/>
      <c r="ADN381" s="118"/>
      <c r="ADO381" s="118"/>
      <c r="ADP381" s="118"/>
      <c r="ADQ381" s="118"/>
      <c r="ADR381" s="118"/>
      <c r="ADS381" s="118"/>
      <c r="ADT381" s="118"/>
      <c r="ADU381" s="118"/>
      <c r="ADV381" s="118"/>
      <c r="ADW381" s="118"/>
      <c r="ADX381" s="118"/>
      <c r="ADY381" s="118"/>
      <c r="ADZ381" s="118"/>
      <c r="AEA381" s="118"/>
      <c r="AEB381" s="118"/>
      <c r="AEC381" s="118"/>
      <c r="AED381" s="118"/>
      <c r="AEE381" s="118"/>
      <c r="AEF381" s="118"/>
      <c r="AEG381" s="118"/>
      <c r="AEH381" s="118"/>
      <c r="AEI381" s="118"/>
      <c r="AEJ381" s="118"/>
      <c r="AEK381" s="118"/>
      <c r="AEL381" s="118"/>
      <c r="AEM381" s="118"/>
      <c r="AEN381" s="118"/>
      <c r="AEO381" s="118"/>
      <c r="AEP381" s="118"/>
      <c r="AEQ381" s="118"/>
      <c r="AER381" s="118"/>
      <c r="AES381" s="118"/>
      <c r="AET381" s="118"/>
      <c r="AEU381" s="118"/>
      <c r="AEV381" s="118"/>
      <c r="AEW381" s="118"/>
      <c r="AEX381" s="118"/>
      <c r="AEY381" s="118"/>
      <c r="AEZ381" s="118"/>
      <c r="AFA381" s="118"/>
      <c r="AFB381" s="118"/>
      <c r="AFC381" s="118"/>
      <c r="AFD381" s="118"/>
      <c r="AFE381" s="118"/>
      <c r="AFF381" s="118"/>
      <c r="AFG381" s="118"/>
      <c r="AFH381" s="118"/>
      <c r="AFI381" s="118"/>
      <c r="AFJ381" s="118"/>
      <c r="AFK381" s="118"/>
      <c r="AFL381" s="118"/>
      <c r="AFM381" s="118"/>
      <c r="AFN381" s="118"/>
      <c r="AFO381" s="118"/>
      <c r="AFP381" s="118"/>
      <c r="AFQ381" s="118"/>
      <c r="AFR381" s="118"/>
      <c r="AFS381" s="118"/>
      <c r="AFT381" s="118"/>
      <c r="AFU381" s="118"/>
      <c r="AFV381" s="118"/>
      <c r="AFW381" s="118"/>
      <c r="AFX381" s="118"/>
      <c r="AFY381" s="118"/>
      <c r="AFZ381" s="118"/>
      <c r="AGA381" s="118"/>
      <c r="AGB381" s="118"/>
      <c r="AGC381" s="118"/>
      <c r="AGD381" s="118"/>
      <c r="AGE381" s="118"/>
      <c r="AGF381" s="118"/>
      <c r="AGG381" s="118"/>
      <c r="AGH381" s="118"/>
      <c r="AGI381" s="118"/>
      <c r="AGJ381" s="118"/>
      <c r="AGK381" s="118"/>
      <c r="AGL381" s="118"/>
      <c r="AGM381" s="118"/>
      <c r="AGN381" s="118"/>
      <c r="AGO381" s="118"/>
      <c r="AGP381" s="118"/>
      <c r="AGQ381" s="118"/>
      <c r="AGR381" s="118"/>
      <c r="AGS381" s="118"/>
      <c r="AGT381" s="118"/>
      <c r="AGU381" s="118"/>
      <c r="AGV381" s="118"/>
      <c r="AGW381" s="118"/>
      <c r="AGX381" s="118"/>
      <c r="AGY381" s="118"/>
      <c r="AGZ381" s="118"/>
      <c r="AHA381" s="118"/>
      <c r="AHB381" s="118"/>
      <c r="AHC381" s="118"/>
      <c r="AHD381" s="118"/>
      <c r="AHE381" s="118"/>
      <c r="AHF381" s="118"/>
      <c r="AHG381" s="118"/>
      <c r="AHH381" s="118"/>
      <c r="AHI381" s="118"/>
      <c r="AHJ381" s="118"/>
      <c r="AHK381" s="118"/>
      <c r="AHL381" s="118"/>
      <c r="AHM381" s="118"/>
      <c r="AHN381" s="118"/>
      <c r="AHO381" s="118"/>
      <c r="AHP381" s="118"/>
      <c r="AHQ381" s="118"/>
      <c r="AHR381" s="118"/>
      <c r="AHS381" s="118"/>
      <c r="AHT381" s="118"/>
      <c r="AHU381" s="118"/>
      <c r="AHV381" s="118"/>
      <c r="AHW381" s="118"/>
      <c r="AHX381" s="118"/>
      <c r="AHY381" s="118"/>
      <c r="AHZ381" s="118"/>
      <c r="AIA381" s="118"/>
      <c r="AIB381" s="118"/>
      <c r="AIC381" s="118"/>
      <c r="AID381" s="118"/>
      <c r="AIE381" s="118"/>
      <c r="AIF381" s="118"/>
      <c r="AIG381" s="118"/>
      <c r="AIH381" s="118"/>
      <c r="AII381" s="118"/>
      <c r="AIJ381" s="118"/>
      <c r="AIK381" s="118"/>
      <c r="AIL381" s="118"/>
      <c r="AIM381" s="118"/>
      <c r="AIN381" s="118"/>
      <c r="AIO381" s="118"/>
      <c r="AIP381" s="118"/>
      <c r="AIQ381" s="118"/>
      <c r="AIR381" s="118"/>
      <c r="AIS381" s="118"/>
      <c r="AIT381" s="118"/>
      <c r="AIU381" s="118"/>
      <c r="AIV381" s="118"/>
      <c r="AIW381" s="118"/>
      <c r="AIX381" s="118"/>
      <c r="AIY381" s="118"/>
      <c r="AIZ381" s="118"/>
      <c r="AJA381" s="118"/>
      <c r="AJB381" s="118"/>
      <c r="AJC381" s="118"/>
      <c r="AJD381" s="118"/>
      <c r="AJE381" s="118"/>
      <c r="AJF381" s="118"/>
      <c r="AJG381" s="118"/>
      <c r="AJH381" s="118"/>
      <c r="AJI381" s="118"/>
      <c r="AJJ381" s="118"/>
      <c r="AJK381" s="118"/>
      <c r="AJL381" s="118"/>
      <c r="AJM381" s="118"/>
      <c r="AJN381" s="118"/>
      <c r="AJO381" s="118"/>
      <c r="AJP381" s="118"/>
      <c r="AJQ381" s="118"/>
      <c r="AJR381" s="118"/>
      <c r="AJS381" s="118"/>
      <c r="AJT381" s="118"/>
      <c r="AJU381" s="118"/>
      <c r="AJV381" s="118"/>
      <c r="AJW381" s="118"/>
      <c r="AJX381" s="118"/>
      <c r="AJY381" s="118"/>
      <c r="AJZ381" s="118"/>
      <c r="AKA381" s="118"/>
      <c r="AKB381" s="118"/>
      <c r="AKC381" s="118"/>
      <c r="AKD381" s="118"/>
      <c r="AKE381" s="118"/>
      <c r="AKF381" s="118"/>
      <c r="AKG381" s="118"/>
      <c r="AKH381" s="118"/>
      <c r="AKI381" s="118"/>
      <c r="AKJ381" s="118"/>
      <c r="AKK381" s="118"/>
      <c r="AKL381" s="118"/>
      <c r="AKM381" s="118"/>
      <c r="AKN381" s="118"/>
      <c r="AKO381" s="118"/>
      <c r="AKP381" s="118"/>
      <c r="AKQ381" s="118"/>
      <c r="AKR381" s="118"/>
      <c r="AKS381" s="118"/>
      <c r="AKT381" s="118"/>
      <c r="AKU381" s="118"/>
      <c r="AKV381" s="118"/>
      <c r="AKW381" s="118"/>
      <c r="AKX381" s="118"/>
      <c r="AKY381" s="118"/>
      <c r="AKZ381" s="118"/>
      <c r="ALA381" s="118"/>
      <c r="ALB381" s="118"/>
      <c r="ALC381" s="118"/>
      <c r="ALD381" s="118"/>
      <c r="ALE381" s="118"/>
      <c r="ALF381" s="118"/>
      <c r="ALG381" s="118"/>
      <c r="ALH381" s="118"/>
      <c r="ALI381" s="118"/>
      <c r="ALJ381" s="118"/>
      <c r="ALK381" s="118"/>
      <c r="ALL381" s="118"/>
      <c r="ALM381" s="118"/>
      <c r="ALN381" s="118"/>
      <c r="ALO381" s="118"/>
      <c r="ALP381" s="118"/>
      <c r="ALQ381" s="118"/>
      <c r="ALR381" s="118"/>
      <c r="ALS381" s="118"/>
      <c r="ALT381" s="118"/>
      <c r="ALU381" s="118"/>
      <c r="ALV381" s="118"/>
      <c r="ALW381" s="118"/>
      <c r="ALX381" s="118"/>
      <c r="ALY381" s="118"/>
      <c r="ALZ381" s="118"/>
      <c r="AMA381" s="118"/>
      <c r="AMB381" s="118"/>
      <c r="AMC381" s="118"/>
      <c r="AMD381" s="118"/>
      <c r="AME381" s="118"/>
      <c r="AMF381" s="118"/>
      <c r="AMG381" s="118"/>
      <c r="AMH381" s="118"/>
    </row>
    <row r="382" spans="1:1022" x14ac:dyDescent="0.25">
      <c r="A382" s="162" t="s">
        <v>5978</v>
      </c>
      <c r="B382" s="163">
        <v>381</v>
      </c>
      <c r="C382" s="162" t="s">
        <v>5977</v>
      </c>
      <c r="D382" s="175" t="s">
        <v>5979</v>
      </c>
      <c r="E382" s="185" t="s">
        <v>5975</v>
      </c>
      <c r="F382" s="185">
        <v>3</v>
      </c>
      <c r="G382" s="175">
        <v>3</v>
      </c>
      <c r="H382" s="175">
        <v>3</v>
      </c>
      <c r="I382" s="319">
        <v>10</v>
      </c>
      <c r="J382" s="332" t="s">
        <v>753</v>
      </c>
      <c r="K382" s="332">
        <v>1</v>
      </c>
      <c r="O382" s="332">
        <v>3</v>
      </c>
      <c r="V382" s="219">
        <f t="shared" si="207"/>
        <v>100</v>
      </c>
      <c r="W382" s="219">
        <f t="shared" si="185"/>
        <v>100</v>
      </c>
      <c r="X382" s="219">
        <f>IF(O382=3,20,100)</f>
        <v>20</v>
      </c>
      <c r="Y382" s="219">
        <f t="shared" si="220"/>
        <v>100</v>
      </c>
      <c r="Z382" s="219">
        <f t="shared" si="221"/>
        <v>100</v>
      </c>
      <c r="AA382" s="220">
        <f t="shared" si="217"/>
        <v>100</v>
      </c>
      <c r="AB382" s="220">
        <f t="shared" si="216"/>
        <v>100</v>
      </c>
      <c r="AC382" s="220">
        <f t="shared" si="205"/>
        <v>100</v>
      </c>
      <c r="AD382" s="416">
        <f t="shared" si="213"/>
        <v>100</v>
      </c>
      <c r="AE382" s="416">
        <f t="shared" si="218"/>
        <v>100</v>
      </c>
      <c r="AF382" s="212">
        <f t="shared" si="222"/>
        <v>1</v>
      </c>
      <c r="AG382" s="212">
        <f t="shared" si="223"/>
        <v>1</v>
      </c>
      <c r="AH382" s="212">
        <f t="shared" si="224"/>
        <v>3</v>
      </c>
      <c r="AI382" s="212">
        <f t="shared" si="219"/>
        <v>5</v>
      </c>
      <c r="AJ382" s="231" t="s">
        <v>24615</v>
      </c>
      <c r="AM382" s="214"/>
      <c r="AQ382" s="167" t="s">
        <v>25035</v>
      </c>
      <c r="AU382" s="412"/>
      <c r="AV382" s="412"/>
      <c r="AW382" s="412"/>
      <c r="AX382" s="412"/>
      <c r="AY382" s="412"/>
      <c r="AZ382" s="412"/>
      <c r="BA382" s="412"/>
      <c r="BB382" s="412"/>
      <c r="BC382" s="412"/>
      <c r="BD382" s="412"/>
      <c r="BE382" s="412"/>
      <c r="BF382" s="412"/>
      <c r="BG382" s="412"/>
      <c r="BH382" s="412"/>
      <c r="BI382" s="412"/>
      <c r="BJ382" s="412"/>
      <c r="BK382" s="412"/>
      <c r="BL382" s="412"/>
      <c r="BM382" s="412"/>
      <c r="BN382" s="412"/>
      <c r="BO382" s="412"/>
      <c r="BP382" s="412"/>
      <c r="BQ382" s="412"/>
      <c r="BR382" s="412"/>
      <c r="BS382" s="412"/>
      <c r="BT382" s="412"/>
      <c r="BU382" s="412"/>
      <c r="BV382" s="412"/>
      <c r="BW382" s="412"/>
      <c r="BX382" s="412"/>
      <c r="BY382" s="412"/>
      <c r="BZ382" s="412"/>
      <c r="CA382" s="412"/>
      <c r="CB382" s="412"/>
      <c r="CC382" s="412"/>
      <c r="CD382" s="412"/>
      <c r="CE382" s="412"/>
      <c r="CF382" s="412"/>
      <c r="CG382" s="412"/>
      <c r="CH382" s="412"/>
      <c r="CI382" s="412"/>
      <c r="CJ382" s="412"/>
      <c r="CK382" s="412"/>
      <c r="CL382" s="412"/>
      <c r="CM382" s="412"/>
      <c r="CN382" s="412"/>
      <c r="CO382" s="412"/>
      <c r="CP382" s="412"/>
      <c r="CQ382" s="412"/>
      <c r="CR382" s="412"/>
      <c r="CS382" s="412"/>
      <c r="CT382" s="412"/>
      <c r="CU382" s="412"/>
      <c r="CV382" s="412"/>
      <c r="CW382" s="412"/>
      <c r="CX382" s="412"/>
      <c r="CY382" s="412"/>
      <c r="CZ382" s="412"/>
      <c r="DA382" s="412"/>
      <c r="DB382" s="412"/>
      <c r="DC382" s="412"/>
      <c r="DD382" s="412"/>
      <c r="DE382" s="412"/>
      <c r="DF382" s="412"/>
      <c r="DG382" s="412"/>
      <c r="DH382" s="412"/>
      <c r="DI382" s="412"/>
      <c r="DJ382" s="412"/>
      <c r="DK382" s="412"/>
      <c r="DL382" s="412"/>
      <c r="DM382" s="412"/>
      <c r="DN382" s="412"/>
      <c r="DO382" s="412"/>
      <c r="DP382" s="412"/>
      <c r="DQ382" s="412"/>
      <c r="DR382" s="412"/>
      <c r="DS382" s="412"/>
      <c r="DT382" s="412"/>
      <c r="DU382" s="412"/>
      <c r="DV382" s="412"/>
      <c r="DW382" s="412"/>
      <c r="DX382" s="412"/>
      <c r="DY382" s="412"/>
      <c r="DZ382" s="412"/>
      <c r="EA382" s="412"/>
      <c r="EB382" s="412"/>
      <c r="EC382" s="412"/>
      <c r="ED382" s="412"/>
      <c r="EE382" s="412"/>
      <c r="EF382" s="412"/>
      <c r="EG382" s="412"/>
      <c r="EH382" s="412"/>
      <c r="EI382" s="412"/>
      <c r="EJ382" s="412"/>
      <c r="EK382" s="412"/>
      <c r="EL382" s="412"/>
      <c r="EM382" s="412"/>
      <c r="EN382" s="412"/>
      <c r="EO382" s="412"/>
      <c r="EP382" s="412"/>
      <c r="EQ382" s="412"/>
      <c r="ER382" s="412"/>
      <c r="ES382" s="412"/>
      <c r="ET382" s="412"/>
      <c r="EU382" s="412"/>
      <c r="EV382" s="412"/>
      <c r="EW382" s="412"/>
      <c r="EX382" s="412"/>
      <c r="EY382" s="412"/>
      <c r="EZ382" s="412"/>
      <c r="FA382" s="412"/>
      <c r="FB382" s="412"/>
      <c r="FC382" s="412"/>
      <c r="FD382" s="412"/>
      <c r="FE382" s="412"/>
      <c r="FF382" s="412"/>
      <c r="FG382" s="412"/>
      <c r="FH382" s="412"/>
      <c r="FI382" s="412"/>
      <c r="FJ382" s="412"/>
      <c r="FK382" s="412"/>
      <c r="FL382" s="412"/>
      <c r="FM382" s="412"/>
      <c r="FN382" s="412"/>
      <c r="FO382" s="412"/>
      <c r="FP382" s="412"/>
      <c r="FQ382" s="412"/>
      <c r="FR382" s="412"/>
      <c r="FS382" s="412"/>
      <c r="FT382" s="412"/>
      <c r="FU382" s="412"/>
      <c r="FV382" s="412"/>
      <c r="FW382" s="412"/>
      <c r="FX382" s="412"/>
      <c r="FY382" s="412"/>
      <c r="FZ382" s="412"/>
      <c r="GA382" s="412"/>
      <c r="GB382" s="412"/>
      <c r="GC382" s="412"/>
      <c r="GD382" s="412"/>
      <c r="GE382" s="412"/>
      <c r="GF382" s="412"/>
      <c r="GG382" s="412"/>
      <c r="GH382" s="412"/>
      <c r="GI382" s="412"/>
      <c r="GJ382" s="412"/>
      <c r="GK382" s="412"/>
      <c r="GL382" s="412"/>
      <c r="GM382" s="412"/>
      <c r="GN382" s="412"/>
      <c r="GO382" s="412"/>
      <c r="GP382" s="412"/>
      <c r="GQ382" s="412"/>
      <c r="GR382" s="412"/>
      <c r="GS382" s="412"/>
      <c r="GT382" s="412"/>
      <c r="GU382" s="412"/>
      <c r="GV382" s="412"/>
      <c r="GW382" s="412"/>
      <c r="GX382" s="412"/>
      <c r="GY382" s="412"/>
      <c r="GZ382" s="412"/>
      <c r="HA382" s="412"/>
      <c r="HB382" s="412"/>
      <c r="HC382" s="412"/>
      <c r="HD382" s="412"/>
      <c r="HE382" s="412"/>
      <c r="HF382" s="412"/>
      <c r="HG382" s="412"/>
      <c r="HH382" s="412"/>
      <c r="HI382" s="412"/>
      <c r="HJ382" s="412"/>
      <c r="HK382" s="412"/>
      <c r="HL382" s="412"/>
      <c r="HM382" s="412"/>
      <c r="HN382" s="412"/>
      <c r="HO382" s="412"/>
      <c r="HP382" s="412"/>
      <c r="HQ382" s="412"/>
      <c r="HR382" s="412"/>
      <c r="HS382" s="412"/>
      <c r="HT382" s="412"/>
      <c r="HU382" s="412"/>
      <c r="HV382" s="412"/>
      <c r="HW382" s="412"/>
      <c r="HX382" s="412"/>
      <c r="HY382" s="412"/>
      <c r="HZ382" s="412"/>
      <c r="IA382" s="412"/>
      <c r="IB382" s="412"/>
      <c r="IC382" s="412"/>
      <c r="ID382" s="412"/>
      <c r="IE382" s="412"/>
      <c r="IF382" s="412"/>
      <c r="IG382" s="412"/>
      <c r="IH382" s="412"/>
      <c r="II382" s="412"/>
      <c r="IJ382" s="412"/>
      <c r="IK382" s="412"/>
      <c r="IL382" s="412"/>
      <c r="IM382" s="412"/>
      <c r="IN382" s="412"/>
      <c r="IO382" s="412"/>
      <c r="IP382" s="412"/>
      <c r="IQ382" s="412"/>
      <c r="IR382" s="412"/>
      <c r="IS382" s="412"/>
      <c r="IT382" s="412"/>
      <c r="IU382" s="412"/>
      <c r="IV382" s="412"/>
      <c r="IW382" s="412"/>
      <c r="IX382" s="412"/>
      <c r="IY382" s="412"/>
      <c r="IZ382" s="412"/>
      <c r="JA382" s="412"/>
      <c r="JB382" s="412"/>
      <c r="JC382" s="412"/>
      <c r="JD382" s="412"/>
      <c r="JE382" s="412"/>
      <c r="JF382" s="412"/>
      <c r="JG382" s="412"/>
      <c r="JH382" s="412"/>
      <c r="JI382" s="412"/>
      <c r="JJ382" s="412"/>
      <c r="JK382" s="412"/>
      <c r="JL382" s="412"/>
      <c r="JM382" s="412"/>
      <c r="JN382" s="412"/>
      <c r="JO382" s="412"/>
      <c r="JP382" s="412"/>
      <c r="JQ382" s="412"/>
      <c r="JR382" s="412"/>
      <c r="JS382" s="412"/>
      <c r="JT382" s="412"/>
      <c r="JU382" s="412"/>
      <c r="JV382" s="412"/>
      <c r="JW382" s="412"/>
      <c r="JX382" s="412"/>
      <c r="JY382" s="412"/>
      <c r="JZ382" s="412"/>
      <c r="KA382" s="412"/>
      <c r="KB382" s="412"/>
      <c r="KC382" s="412"/>
      <c r="KD382" s="412"/>
      <c r="KE382" s="412"/>
      <c r="KF382" s="412"/>
      <c r="KG382" s="412"/>
      <c r="KH382" s="412"/>
      <c r="KI382" s="412"/>
      <c r="KJ382" s="412"/>
      <c r="KK382" s="412"/>
      <c r="KL382" s="412"/>
      <c r="KM382" s="412"/>
      <c r="KN382" s="412"/>
      <c r="KO382" s="412"/>
      <c r="KP382" s="412"/>
      <c r="KQ382" s="412"/>
      <c r="KR382" s="412"/>
      <c r="KS382" s="412"/>
      <c r="KT382" s="412"/>
      <c r="KU382" s="412"/>
      <c r="KV382" s="412"/>
      <c r="KW382" s="412"/>
      <c r="KX382" s="412"/>
      <c r="KY382" s="412"/>
      <c r="KZ382" s="412"/>
      <c r="LA382" s="412"/>
      <c r="LB382" s="412"/>
      <c r="LC382" s="412"/>
      <c r="LD382" s="412"/>
      <c r="LE382" s="412"/>
      <c r="LF382" s="412"/>
      <c r="LG382" s="412"/>
      <c r="LH382" s="412"/>
      <c r="LI382" s="412"/>
      <c r="LJ382" s="412"/>
      <c r="LK382" s="412"/>
      <c r="LL382" s="412"/>
      <c r="LM382" s="412"/>
      <c r="LN382" s="412"/>
      <c r="LO382" s="412"/>
      <c r="LP382" s="412"/>
      <c r="LQ382" s="412"/>
      <c r="LR382" s="412"/>
      <c r="LS382" s="412"/>
      <c r="LT382" s="412"/>
      <c r="LU382" s="412"/>
      <c r="LV382" s="412"/>
      <c r="LW382" s="412"/>
      <c r="LX382" s="412"/>
      <c r="LY382" s="412"/>
      <c r="LZ382" s="412"/>
      <c r="MA382" s="412"/>
      <c r="MB382" s="412"/>
      <c r="MC382" s="412"/>
      <c r="MD382" s="412"/>
      <c r="ME382" s="412"/>
      <c r="MF382" s="412"/>
      <c r="MG382" s="412"/>
      <c r="MH382" s="412"/>
      <c r="MI382" s="412"/>
      <c r="MJ382" s="412"/>
      <c r="MK382" s="412"/>
      <c r="ML382" s="412"/>
      <c r="MM382" s="412"/>
      <c r="MN382" s="412"/>
      <c r="MO382" s="412"/>
      <c r="MP382" s="412"/>
      <c r="MQ382" s="412"/>
      <c r="MR382" s="412"/>
      <c r="MS382" s="412"/>
      <c r="MT382" s="412"/>
      <c r="MU382" s="412"/>
      <c r="MV382" s="412"/>
      <c r="MW382" s="412"/>
      <c r="MX382" s="412"/>
      <c r="MY382" s="412"/>
      <c r="MZ382" s="412"/>
      <c r="NA382" s="412"/>
      <c r="NB382" s="412"/>
      <c r="NC382" s="412"/>
      <c r="ND382" s="412"/>
      <c r="NE382" s="412"/>
      <c r="NF382" s="412"/>
      <c r="NG382" s="412"/>
      <c r="NH382" s="412"/>
      <c r="NI382" s="412"/>
      <c r="NJ382" s="412"/>
      <c r="NK382" s="412"/>
      <c r="NL382" s="412"/>
      <c r="NM382" s="412"/>
      <c r="NN382" s="412"/>
      <c r="NO382" s="412"/>
      <c r="NP382" s="412"/>
      <c r="NQ382" s="412"/>
      <c r="NR382" s="412"/>
      <c r="NS382" s="412"/>
      <c r="NT382" s="412"/>
      <c r="NU382" s="412"/>
      <c r="NV382" s="412"/>
      <c r="NW382" s="412"/>
      <c r="NX382" s="412"/>
      <c r="NY382" s="412"/>
      <c r="NZ382" s="412"/>
      <c r="OA382" s="412"/>
      <c r="OB382" s="412"/>
      <c r="OC382" s="412"/>
      <c r="OD382" s="412"/>
      <c r="OE382" s="412"/>
      <c r="OF382" s="412"/>
      <c r="OG382" s="412"/>
      <c r="OH382" s="412"/>
      <c r="OI382" s="412"/>
      <c r="OJ382" s="412"/>
      <c r="OK382" s="412"/>
      <c r="OL382" s="412"/>
      <c r="OM382" s="412"/>
      <c r="ON382" s="412"/>
      <c r="OO382" s="412"/>
      <c r="OP382" s="412"/>
      <c r="OQ382" s="412"/>
      <c r="OR382" s="412"/>
      <c r="OS382" s="412"/>
      <c r="OT382" s="412"/>
      <c r="OU382" s="412"/>
      <c r="OV382" s="412"/>
      <c r="OW382" s="412"/>
      <c r="OX382" s="412"/>
      <c r="OY382" s="412"/>
      <c r="OZ382" s="412"/>
      <c r="PA382" s="412"/>
      <c r="PB382" s="412"/>
      <c r="PC382" s="412"/>
      <c r="PD382" s="412"/>
      <c r="PE382" s="412"/>
      <c r="PF382" s="412"/>
      <c r="PG382" s="412"/>
      <c r="PH382" s="412"/>
      <c r="PI382" s="412"/>
      <c r="PJ382" s="412"/>
      <c r="PK382" s="412"/>
      <c r="PL382" s="412"/>
      <c r="PM382" s="412"/>
      <c r="PN382" s="412"/>
      <c r="PO382" s="412"/>
      <c r="PP382" s="412"/>
      <c r="PQ382" s="412"/>
      <c r="PR382" s="412"/>
      <c r="PS382" s="412"/>
      <c r="PT382" s="412"/>
      <c r="PU382" s="412"/>
      <c r="PV382" s="412"/>
      <c r="PW382" s="412"/>
      <c r="PX382" s="412"/>
      <c r="PY382" s="412"/>
      <c r="PZ382" s="412"/>
      <c r="QA382" s="412"/>
      <c r="QB382" s="412"/>
      <c r="QC382" s="412"/>
      <c r="QD382" s="412"/>
      <c r="QE382" s="412"/>
      <c r="QF382" s="412"/>
      <c r="QG382" s="412"/>
      <c r="QH382" s="412"/>
      <c r="QI382" s="412"/>
      <c r="QJ382" s="412"/>
      <c r="QK382" s="412"/>
      <c r="QL382" s="412"/>
      <c r="QM382" s="412"/>
      <c r="QN382" s="412"/>
      <c r="QO382" s="412"/>
      <c r="QP382" s="412"/>
      <c r="QQ382" s="412"/>
      <c r="QR382" s="412"/>
      <c r="QS382" s="412"/>
      <c r="QT382" s="412"/>
      <c r="QU382" s="412"/>
      <c r="QV382" s="412"/>
      <c r="QW382" s="412"/>
      <c r="QX382" s="412"/>
      <c r="QY382" s="412"/>
      <c r="QZ382" s="412"/>
      <c r="RA382" s="412"/>
      <c r="RB382" s="412"/>
      <c r="RC382" s="412"/>
      <c r="RD382" s="412"/>
      <c r="RE382" s="412"/>
      <c r="RF382" s="412"/>
      <c r="RG382" s="412"/>
      <c r="RH382" s="412"/>
      <c r="RI382" s="412"/>
      <c r="RJ382" s="412"/>
      <c r="RK382" s="412"/>
      <c r="RL382" s="412"/>
      <c r="RM382" s="412"/>
      <c r="RN382" s="412"/>
      <c r="RO382" s="412"/>
      <c r="RP382" s="412"/>
      <c r="RQ382" s="412"/>
      <c r="RR382" s="412"/>
      <c r="RS382" s="412"/>
      <c r="RT382" s="412"/>
      <c r="RU382" s="412"/>
      <c r="RV382" s="412"/>
      <c r="RW382" s="412"/>
      <c r="RX382" s="412"/>
      <c r="RY382" s="412"/>
      <c r="RZ382" s="412"/>
      <c r="SA382" s="412"/>
      <c r="SB382" s="412"/>
      <c r="SC382" s="412"/>
      <c r="SD382" s="412"/>
      <c r="SE382" s="412"/>
      <c r="SF382" s="412"/>
      <c r="SG382" s="412"/>
      <c r="SH382" s="412"/>
      <c r="SI382" s="412"/>
      <c r="SJ382" s="412"/>
      <c r="SK382" s="412"/>
      <c r="SL382" s="412"/>
      <c r="SM382" s="412"/>
      <c r="SN382" s="412"/>
      <c r="SO382" s="412"/>
      <c r="SP382" s="412"/>
      <c r="SQ382" s="412"/>
      <c r="SR382" s="412"/>
      <c r="SS382" s="412"/>
      <c r="ST382" s="412"/>
      <c r="SU382" s="412"/>
      <c r="SV382" s="412"/>
      <c r="SW382" s="412"/>
      <c r="SX382" s="412"/>
      <c r="SY382" s="412"/>
      <c r="SZ382" s="412"/>
      <c r="TA382" s="412"/>
      <c r="TB382" s="412"/>
      <c r="TC382" s="412"/>
      <c r="TD382" s="412"/>
      <c r="TE382" s="412"/>
      <c r="TF382" s="412"/>
      <c r="TG382" s="412"/>
      <c r="TH382" s="412"/>
      <c r="TI382" s="412"/>
      <c r="TJ382" s="412"/>
      <c r="TK382" s="412"/>
      <c r="TL382" s="412"/>
      <c r="TM382" s="412"/>
      <c r="TN382" s="412"/>
      <c r="TO382" s="412"/>
      <c r="TP382" s="412"/>
      <c r="TQ382" s="412"/>
      <c r="TR382" s="412"/>
      <c r="TS382" s="412"/>
      <c r="TT382" s="412"/>
      <c r="TU382" s="412"/>
      <c r="TV382" s="412"/>
      <c r="TW382" s="412"/>
      <c r="TX382" s="412"/>
      <c r="TY382" s="412"/>
      <c r="TZ382" s="412"/>
      <c r="UA382" s="412"/>
      <c r="UB382" s="412"/>
      <c r="UC382" s="412"/>
      <c r="UD382" s="412"/>
      <c r="UE382" s="412"/>
      <c r="UF382" s="412"/>
      <c r="UG382" s="412"/>
      <c r="UH382" s="412"/>
      <c r="UI382" s="412"/>
      <c r="UJ382" s="412"/>
      <c r="UK382" s="412"/>
      <c r="UL382" s="412"/>
      <c r="UM382" s="412"/>
      <c r="UN382" s="412"/>
      <c r="UO382" s="412"/>
      <c r="UP382" s="412"/>
      <c r="UQ382" s="412"/>
      <c r="UR382" s="412"/>
      <c r="US382" s="412"/>
      <c r="UT382" s="412"/>
      <c r="UU382" s="412"/>
      <c r="UV382" s="412"/>
      <c r="UW382" s="412"/>
      <c r="UX382" s="412"/>
      <c r="UY382" s="412"/>
      <c r="UZ382" s="412"/>
      <c r="VA382" s="412"/>
      <c r="VB382" s="412"/>
      <c r="VC382" s="412"/>
      <c r="VD382" s="412"/>
      <c r="VE382" s="412"/>
      <c r="VF382" s="412"/>
      <c r="VG382" s="412"/>
      <c r="VH382" s="412"/>
      <c r="VI382" s="412"/>
      <c r="VJ382" s="412"/>
      <c r="VK382" s="412"/>
      <c r="VL382" s="412"/>
      <c r="VM382" s="412"/>
      <c r="VN382" s="412"/>
      <c r="VO382" s="412"/>
      <c r="VP382" s="412"/>
      <c r="VQ382" s="412"/>
      <c r="VR382" s="412"/>
      <c r="VS382" s="412"/>
      <c r="VT382" s="412"/>
      <c r="VU382" s="412"/>
      <c r="VV382" s="412"/>
      <c r="VW382" s="412"/>
      <c r="VX382" s="412"/>
      <c r="VY382" s="412"/>
      <c r="VZ382" s="412"/>
      <c r="WA382" s="412"/>
      <c r="WB382" s="412"/>
      <c r="WC382" s="412"/>
      <c r="WD382" s="412"/>
      <c r="WE382" s="412"/>
      <c r="WF382" s="412"/>
      <c r="WG382" s="412"/>
      <c r="WH382" s="412"/>
      <c r="WI382" s="412"/>
      <c r="WJ382" s="412"/>
      <c r="WK382" s="412"/>
      <c r="WL382" s="412"/>
      <c r="WM382" s="412"/>
      <c r="WN382" s="412"/>
      <c r="WO382" s="412"/>
      <c r="WP382" s="412"/>
      <c r="WQ382" s="412"/>
      <c r="WR382" s="412"/>
      <c r="WS382" s="412"/>
      <c r="WT382" s="412"/>
      <c r="WU382" s="412"/>
      <c r="WV382" s="412"/>
      <c r="WW382" s="412"/>
      <c r="WX382" s="412"/>
      <c r="WY382" s="412"/>
      <c r="WZ382" s="412"/>
      <c r="XA382" s="412"/>
      <c r="XB382" s="412"/>
      <c r="XC382" s="412"/>
      <c r="XD382" s="412"/>
      <c r="XE382" s="412"/>
      <c r="XF382" s="412"/>
      <c r="XG382" s="412"/>
      <c r="XH382" s="412"/>
      <c r="XI382" s="412"/>
      <c r="XJ382" s="412"/>
      <c r="XK382" s="412"/>
      <c r="XL382" s="412"/>
      <c r="XM382" s="412"/>
      <c r="XN382" s="412"/>
      <c r="XO382" s="412"/>
      <c r="XP382" s="412"/>
      <c r="XQ382" s="412"/>
      <c r="XR382" s="412"/>
      <c r="XS382" s="412"/>
      <c r="XT382" s="412"/>
      <c r="XU382" s="412"/>
      <c r="XV382" s="412"/>
      <c r="XW382" s="412"/>
      <c r="XX382" s="412"/>
      <c r="XY382" s="412"/>
      <c r="XZ382" s="412"/>
      <c r="YA382" s="412"/>
      <c r="YB382" s="412"/>
      <c r="YC382" s="412"/>
      <c r="YD382" s="412"/>
      <c r="YE382" s="412"/>
      <c r="YF382" s="412"/>
      <c r="YG382" s="412"/>
      <c r="YH382" s="412"/>
      <c r="YI382" s="412"/>
      <c r="YJ382" s="412"/>
      <c r="YK382" s="412"/>
      <c r="YL382" s="412"/>
      <c r="YM382" s="412"/>
      <c r="YN382" s="412"/>
      <c r="YO382" s="412"/>
      <c r="YP382" s="412"/>
      <c r="YQ382" s="412"/>
      <c r="YR382" s="412"/>
      <c r="YS382" s="412"/>
      <c r="YT382" s="412"/>
      <c r="YU382" s="412"/>
      <c r="YV382" s="412"/>
      <c r="YW382" s="412"/>
      <c r="YX382" s="412"/>
      <c r="YY382" s="412"/>
      <c r="YZ382" s="412"/>
      <c r="ZA382" s="412"/>
      <c r="ZB382" s="412"/>
      <c r="ZC382" s="412"/>
      <c r="ZD382" s="412"/>
      <c r="ZE382" s="412"/>
      <c r="ZF382" s="412"/>
      <c r="ZG382" s="412"/>
      <c r="ZH382" s="412"/>
      <c r="ZI382" s="412"/>
      <c r="ZJ382" s="412"/>
      <c r="ZK382" s="412"/>
      <c r="ZL382" s="412"/>
      <c r="ZM382" s="412"/>
      <c r="ZN382" s="412"/>
      <c r="ZO382" s="412"/>
      <c r="ZP382" s="412"/>
      <c r="ZQ382" s="412"/>
      <c r="ZR382" s="412"/>
      <c r="ZS382" s="412"/>
      <c r="ZT382" s="412"/>
      <c r="ZU382" s="412"/>
      <c r="ZV382" s="412"/>
      <c r="ZW382" s="412"/>
      <c r="ZX382" s="412"/>
      <c r="ZY382" s="412"/>
      <c r="ZZ382" s="412"/>
      <c r="AAA382" s="412"/>
      <c r="AAB382" s="412"/>
      <c r="AAC382" s="412"/>
      <c r="AAD382" s="412"/>
      <c r="AAE382" s="412"/>
      <c r="AAF382" s="412"/>
      <c r="AAG382" s="412"/>
      <c r="AAH382" s="412"/>
      <c r="AAI382" s="412"/>
      <c r="AAJ382" s="412"/>
      <c r="AAK382" s="412"/>
      <c r="AAL382" s="412"/>
      <c r="AAM382" s="412"/>
      <c r="AAN382" s="412"/>
      <c r="AAO382" s="412"/>
      <c r="AAP382" s="412"/>
      <c r="AAQ382" s="412"/>
      <c r="AAR382" s="412"/>
      <c r="AAS382" s="412"/>
      <c r="AAT382" s="412"/>
      <c r="AAU382" s="412"/>
      <c r="AAV382" s="412"/>
      <c r="AAW382" s="412"/>
      <c r="AAX382" s="412"/>
      <c r="AAY382" s="412"/>
      <c r="AAZ382" s="412"/>
      <c r="ABA382" s="412"/>
      <c r="ABB382" s="412"/>
      <c r="ABC382" s="412"/>
      <c r="ABD382" s="412"/>
      <c r="ABE382" s="412"/>
      <c r="ABF382" s="412"/>
      <c r="ABG382" s="412"/>
      <c r="ABH382" s="412"/>
      <c r="ABI382" s="412"/>
      <c r="ABJ382" s="412"/>
      <c r="ABK382" s="412"/>
      <c r="ABL382" s="412"/>
      <c r="ABM382" s="412"/>
      <c r="ABN382" s="412"/>
      <c r="ABO382" s="412"/>
      <c r="ABP382" s="412"/>
      <c r="ABQ382" s="412"/>
      <c r="ABR382" s="412"/>
      <c r="ABS382" s="412"/>
      <c r="ABT382" s="412"/>
      <c r="ABU382" s="412"/>
      <c r="ABV382" s="412"/>
      <c r="ABW382" s="412"/>
      <c r="ABX382" s="412"/>
      <c r="ABY382" s="412"/>
      <c r="ABZ382" s="412"/>
      <c r="ACA382" s="412"/>
      <c r="ACB382" s="412"/>
      <c r="ACC382" s="412"/>
      <c r="ACD382" s="412"/>
      <c r="ACE382" s="412"/>
      <c r="ACF382" s="412"/>
      <c r="ACG382" s="412"/>
      <c r="ACH382" s="412"/>
      <c r="ACI382" s="412"/>
      <c r="ACJ382" s="412"/>
      <c r="ACK382" s="412"/>
      <c r="ACL382" s="412"/>
      <c r="ACM382" s="412"/>
      <c r="ACN382" s="412"/>
      <c r="ACO382" s="412"/>
      <c r="ACP382" s="412"/>
      <c r="ACQ382" s="412"/>
      <c r="ACR382" s="412"/>
      <c r="ACS382" s="412"/>
      <c r="ACT382" s="412"/>
      <c r="ACU382" s="412"/>
      <c r="ACV382" s="412"/>
      <c r="ACW382" s="412"/>
      <c r="ACX382" s="412"/>
      <c r="ACY382" s="412"/>
      <c r="ACZ382" s="412"/>
      <c r="ADA382" s="412"/>
      <c r="ADB382" s="412"/>
      <c r="ADC382" s="412"/>
      <c r="ADD382" s="412"/>
      <c r="ADE382" s="412"/>
      <c r="ADF382" s="412"/>
      <c r="ADG382" s="412"/>
      <c r="ADH382" s="412"/>
      <c r="ADI382" s="412"/>
      <c r="ADJ382" s="412"/>
      <c r="ADK382" s="412"/>
      <c r="ADL382" s="412"/>
      <c r="ADM382" s="412"/>
      <c r="ADN382" s="412"/>
      <c r="ADO382" s="412"/>
      <c r="ADP382" s="412"/>
      <c r="ADQ382" s="412"/>
      <c r="ADR382" s="412"/>
      <c r="ADS382" s="412"/>
      <c r="ADT382" s="412"/>
      <c r="ADU382" s="412"/>
      <c r="ADV382" s="412"/>
      <c r="ADW382" s="412"/>
      <c r="ADX382" s="412"/>
      <c r="ADY382" s="412"/>
      <c r="ADZ382" s="412"/>
      <c r="AEA382" s="412"/>
      <c r="AEB382" s="412"/>
      <c r="AEC382" s="412"/>
      <c r="AED382" s="412"/>
      <c r="AEE382" s="412"/>
      <c r="AEF382" s="412"/>
      <c r="AEG382" s="412"/>
      <c r="AEH382" s="412"/>
      <c r="AEI382" s="412"/>
      <c r="AEJ382" s="412"/>
      <c r="AEK382" s="412"/>
      <c r="AEL382" s="412"/>
      <c r="AEM382" s="412"/>
      <c r="AEN382" s="412"/>
      <c r="AEO382" s="412"/>
      <c r="AEP382" s="412"/>
      <c r="AEQ382" s="412"/>
      <c r="AER382" s="412"/>
      <c r="AES382" s="412"/>
      <c r="AET382" s="412"/>
      <c r="AEU382" s="412"/>
      <c r="AEV382" s="412"/>
      <c r="AEW382" s="412"/>
      <c r="AEX382" s="412"/>
      <c r="AEY382" s="412"/>
      <c r="AEZ382" s="412"/>
      <c r="AFA382" s="412"/>
      <c r="AFB382" s="412"/>
      <c r="AFC382" s="412"/>
      <c r="AFD382" s="412"/>
      <c r="AFE382" s="412"/>
      <c r="AFF382" s="412"/>
      <c r="AFG382" s="412"/>
      <c r="AFH382" s="412"/>
      <c r="AFI382" s="412"/>
      <c r="AFJ382" s="412"/>
      <c r="AFK382" s="412"/>
      <c r="AFL382" s="412"/>
      <c r="AFM382" s="412"/>
      <c r="AFN382" s="412"/>
      <c r="AFO382" s="412"/>
      <c r="AFP382" s="412"/>
      <c r="AFQ382" s="412"/>
      <c r="AFR382" s="412"/>
      <c r="AFS382" s="412"/>
      <c r="AFT382" s="412"/>
      <c r="AFU382" s="412"/>
      <c r="AFV382" s="412"/>
      <c r="AFW382" s="412"/>
      <c r="AFX382" s="412"/>
      <c r="AFY382" s="412"/>
      <c r="AFZ382" s="412"/>
      <c r="AGA382" s="412"/>
      <c r="AGB382" s="412"/>
      <c r="AGC382" s="412"/>
      <c r="AGD382" s="412"/>
      <c r="AGE382" s="412"/>
      <c r="AGF382" s="412"/>
      <c r="AGG382" s="412"/>
      <c r="AGH382" s="412"/>
      <c r="AGI382" s="412"/>
      <c r="AGJ382" s="412"/>
      <c r="AGK382" s="412"/>
      <c r="AGL382" s="412"/>
      <c r="AGM382" s="412"/>
      <c r="AGN382" s="412"/>
      <c r="AGO382" s="412"/>
      <c r="AGP382" s="412"/>
      <c r="AGQ382" s="412"/>
      <c r="AGR382" s="412"/>
      <c r="AGS382" s="412"/>
      <c r="AGT382" s="412"/>
      <c r="AGU382" s="412"/>
      <c r="AGV382" s="412"/>
      <c r="AGW382" s="412"/>
      <c r="AGX382" s="412"/>
      <c r="AGY382" s="412"/>
      <c r="AGZ382" s="412"/>
      <c r="AHA382" s="412"/>
      <c r="AHB382" s="412"/>
      <c r="AHC382" s="412"/>
      <c r="AHD382" s="412"/>
      <c r="AHE382" s="412"/>
      <c r="AHF382" s="412"/>
      <c r="AHG382" s="412"/>
      <c r="AHH382" s="412"/>
      <c r="AHI382" s="412"/>
      <c r="AHJ382" s="412"/>
      <c r="AHK382" s="412"/>
      <c r="AHL382" s="412"/>
      <c r="AHM382" s="412"/>
      <c r="AHN382" s="412"/>
      <c r="AHO382" s="412"/>
      <c r="AHP382" s="412"/>
      <c r="AHQ382" s="412"/>
      <c r="AHR382" s="412"/>
      <c r="AHS382" s="412"/>
      <c r="AHT382" s="412"/>
      <c r="AHU382" s="412"/>
      <c r="AHV382" s="412"/>
      <c r="AHW382" s="412"/>
      <c r="AHX382" s="412"/>
      <c r="AHY382" s="412"/>
      <c r="AHZ382" s="412"/>
      <c r="AIA382" s="412"/>
      <c r="AIB382" s="412"/>
      <c r="AIC382" s="412"/>
      <c r="AID382" s="412"/>
      <c r="AIE382" s="412"/>
      <c r="AIF382" s="412"/>
      <c r="AIG382" s="412"/>
      <c r="AIH382" s="412"/>
      <c r="AII382" s="412"/>
      <c r="AIJ382" s="412"/>
      <c r="AIK382" s="412"/>
      <c r="AIL382" s="412"/>
      <c r="AIM382" s="412"/>
      <c r="AIN382" s="412"/>
      <c r="AIO382" s="412"/>
      <c r="AIP382" s="412"/>
      <c r="AIQ382" s="412"/>
      <c r="AIR382" s="412"/>
      <c r="AIS382" s="412"/>
      <c r="AIT382" s="412"/>
      <c r="AIU382" s="412"/>
      <c r="AIV382" s="412"/>
      <c r="AIW382" s="412"/>
      <c r="AIX382" s="412"/>
      <c r="AIY382" s="412"/>
      <c r="AIZ382" s="412"/>
      <c r="AJA382" s="412"/>
      <c r="AJB382" s="412"/>
      <c r="AJC382" s="412"/>
      <c r="AJD382" s="412"/>
      <c r="AJE382" s="412"/>
      <c r="AJF382" s="412"/>
      <c r="AJG382" s="412"/>
      <c r="AJH382" s="412"/>
      <c r="AJI382" s="412"/>
      <c r="AJJ382" s="412"/>
      <c r="AJK382" s="412"/>
      <c r="AJL382" s="412"/>
      <c r="AJM382" s="412"/>
      <c r="AJN382" s="412"/>
      <c r="AJO382" s="412"/>
      <c r="AJP382" s="412"/>
      <c r="AJQ382" s="412"/>
      <c r="AJR382" s="412"/>
      <c r="AJS382" s="412"/>
      <c r="AJT382" s="412"/>
      <c r="AJU382" s="412"/>
      <c r="AJV382" s="412"/>
      <c r="AJW382" s="412"/>
      <c r="AJX382" s="412"/>
      <c r="AJY382" s="412"/>
      <c r="AJZ382" s="412"/>
      <c r="AKA382" s="412"/>
      <c r="AKB382" s="412"/>
      <c r="AKC382" s="412"/>
      <c r="AKD382" s="412"/>
      <c r="AKE382" s="412"/>
      <c r="AKF382" s="412"/>
      <c r="AKG382" s="412"/>
      <c r="AKH382" s="412"/>
      <c r="AKI382" s="412"/>
      <c r="AKJ382" s="412"/>
      <c r="AKK382" s="412"/>
      <c r="AKL382" s="412"/>
      <c r="AKM382" s="412"/>
      <c r="AKN382" s="412"/>
      <c r="AKO382" s="412"/>
      <c r="AKP382" s="412"/>
      <c r="AKQ382" s="412"/>
      <c r="AKR382" s="412"/>
      <c r="AKS382" s="412"/>
      <c r="AKT382" s="412"/>
      <c r="AKU382" s="412"/>
      <c r="AKV382" s="412"/>
      <c r="AKW382" s="412"/>
      <c r="AKX382" s="412"/>
      <c r="AKY382" s="412"/>
      <c r="AKZ382" s="412"/>
      <c r="ALA382" s="412"/>
      <c r="ALB382" s="412"/>
      <c r="ALC382" s="412"/>
      <c r="ALD382" s="412"/>
      <c r="ALE382" s="412"/>
      <c r="ALF382" s="412"/>
      <c r="ALG382" s="412"/>
      <c r="ALH382" s="412"/>
      <c r="ALI382" s="412"/>
      <c r="ALJ382" s="412"/>
      <c r="ALK382" s="412"/>
      <c r="ALL382" s="412"/>
      <c r="ALM382" s="412"/>
      <c r="ALN382" s="412"/>
      <c r="ALO382" s="412"/>
      <c r="ALP382" s="412"/>
      <c r="ALQ382" s="412"/>
      <c r="ALR382" s="412"/>
      <c r="ALS382" s="412"/>
      <c r="ALT382" s="412"/>
      <c r="ALU382" s="412"/>
      <c r="ALV382" s="412"/>
      <c r="ALW382" s="412"/>
      <c r="ALX382" s="412"/>
      <c r="ALY382" s="412"/>
      <c r="ALZ382" s="412"/>
      <c r="AMA382" s="412"/>
      <c r="AMB382" s="412"/>
      <c r="AMC382" s="412"/>
      <c r="AMD382" s="412"/>
      <c r="AME382" s="412"/>
      <c r="AMF382" s="412"/>
      <c r="AMG382" s="412"/>
      <c r="AMH382" s="412"/>
    </row>
    <row r="383" spans="1:1022" x14ac:dyDescent="0.25">
      <c r="A383" s="164" t="s">
        <v>5987</v>
      </c>
      <c r="B383" s="163">
        <v>382</v>
      </c>
      <c r="C383" s="162" t="s">
        <v>5986</v>
      </c>
      <c r="D383" s="175" t="s">
        <v>5988</v>
      </c>
      <c r="E383" s="185" t="s">
        <v>5989</v>
      </c>
      <c r="F383" s="185">
        <v>4</v>
      </c>
      <c r="G383" s="175">
        <v>3</v>
      </c>
      <c r="H383" s="175">
        <v>3</v>
      </c>
      <c r="I383" s="319">
        <v>4.91</v>
      </c>
      <c r="J383" s="332" t="s">
        <v>752</v>
      </c>
      <c r="K383" s="332">
        <v>1</v>
      </c>
      <c r="O383" s="332">
        <v>3</v>
      </c>
      <c r="V383" s="219">
        <f t="shared" si="207"/>
        <v>100</v>
      </c>
      <c r="W383" s="219">
        <f t="shared" si="185"/>
        <v>100</v>
      </c>
      <c r="X383" s="219">
        <f>IF(O383=3,20,100)</f>
        <v>20</v>
      </c>
      <c r="Y383" s="219">
        <f t="shared" si="220"/>
        <v>100</v>
      </c>
      <c r="Z383" s="219">
        <f t="shared" si="221"/>
        <v>100</v>
      </c>
      <c r="AA383" s="220">
        <f t="shared" si="217"/>
        <v>100</v>
      </c>
      <c r="AB383" s="220">
        <f t="shared" si="216"/>
        <v>100</v>
      </c>
      <c r="AC383" s="220">
        <f t="shared" si="205"/>
        <v>100</v>
      </c>
      <c r="AD383" s="416">
        <f t="shared" ref="AD383:AD414" si="225">IF(L383=0,100,IF(L383=1,1,IF(L383="1B",1,IF(L383="1A",0.1,100))))</f>
        <v>100</v>
      </c>
      <c r="AE383" s="416">
        <f t="shared" si="218"/>
        <v>100</v>
      </c>
      <c r="AF383" s="212">
        <f t="shared" si="222"/>
        <v>1</v>
      </c>
      <c r="AG383" s="212">
        <f t="shared" si="223"/>
        <v>1</v>
      </c>
      <c r="AH383" s="212">
        <f t="shared" si="224"/>
        <v>3</v>
      </c>
      <c r="AI383" s="212">
        <f t="shared" si="219"/>
        <v>5</v>
      </c>
      <c r="AJ383" s="231" t="s">
        <v>24919</v>
      </c>
      <c r="AM383" s="214"/>
      <c r="AQ383" s="167" t="s">
        <v>760</v>
      </c>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8"/>
      <c r="CI383" s="118"/>
      <c r="CJ383" s="118"/>
      <c r="CK383" s="118"/>
      <c r="CL383" s="118"/>
      <c r="CM383" s="118"/>
      <c r="CN383" s="118"/>
      <c r="CO383" s="118"/>
      <c r="CP383" s="118"/>
      <c r="CQ383" s="118"/>
      <c r="CR383" s="118"/>
      <c r="CS383" s="118"/>
      <c r="CT383" s="118"/>
      <c r="CU383" s="118"/>
      <c r="CV383" s="118"/>
      <c r="CW383" s="118"/>
      <c r="CX383" s="118"/>
      <c r="CY383" s="118"/>
      <c r="CZ383" s="118"/>
      <c r="DA383" s="118"/>
      <c r="DB383" s="118"/>
      <c r="DC383" s="118"/>
      <c r="DD383" s="118"/>
      <c r="DE383" s="118"/>
      <c r="DF383" s="118"/>
      <c r="DG383" s="118"/>
      <c r="DH383" s="118"/>
      <c r="DI383" s="118"/>
      <c r="DJ383" s="118"/>
      <c r="DK383" s="118"/>
      <c r="DL383" s="118"/>
      <c r="DM383" s="118"/>
      <c r="DN383" s="118"/>
      <c r="DO383" s="118"/>
      <c r="DP383" s="118"/>
      <c r="DQ383" s="118"/>
      <c r="DR383" s="118"/>
      <c r="DS383" s="118"/>
      <c r="DT383" s="118"/>
      <c r="DU383" s="118"/>
      <c r="DV383" s="118"/>
      <c r="DW383" s="118"/>
      <c r="DX383" s="118"/>
      <c r="DY383" s="118"/>
      <c r="DZ383" s="118"/>
      <c r="EA383" s="118"/>
      <c r="EB383" s="118"/>
      <c r="EC383" s="118"/>
      <c r="ED383" s="118"/>
      <c r="EE383" s="118"/>
      <c r="EF383" s="118"/>
      <c r="EG383" s="118"/>
      <c r="EH383" s="118"/>
      <c r="EI383" s="118"/>
      <c r="EJ383" s="118"/>
      <c r="EK383" s="118"/>
      <c r="EL383" s="118"/>
      <c r="EM383" s="118"/>
      <c r="EN383" s="118"/>
      <c r="EO383" s="118"/>
      <c r="EP383" s="118"/>
      <c r="EQ383" s="118"/>
      <c r="ER383" s="118"/>
      <c r="ES383" s="118"/>
      <c r="ET383" s="118"/>
      <c r="EU383" s="118"/>
      <c r="EV383" s="118"/>
      <c r="EW383" s="118"/>
      <c r="EX383" s="118"/>
      <c r="EY383" s="118"/>
      <c r="EZ383" s="118"/>
      <c r="FA383" s="118"/>
      <c r="FB383" s="118"/>
      <c r="FC383" s="118"/>
      <c r="FD383" s="118"/>
      <c r="FE383" s="118"/>
      <c r="FF383" s="118"/>
      <c r="FG383" s="118"/>
      <c r="FH383" s="118"/>
      <c r="FI383" s="118"/>
      <c r="FJ383" s="118"/>
      <c r="FK383" s="118"/>
      <c r="FL383" s="118"/>
      <c r="FM383" s="118"/>
      <c r="FN383" s="118"/>
      <c r="FO383" s="118"/>
      <c r="FP383" s="118"/>
      <c r="FQ383" s="118"/>
      <c r="FR383" s="118"/>
      <c r="FS383" s="118"/>
      <c r="FT383" s="118"/>
      <c r="FU383" s="118"/>
      <c r="FV383" s="118"/>
      <c r="FW383" s="118"/>
      <c r="FX383" s="118"/>
      <c r="FY383" s="118"/>
      <c r="FZ383" s="118"/>
      <c r="GA383" s="118"/>
      <c r="GB383" s="118"/>
      <c r="GC383" s="118"/>
      <c r="GD383" s="118"/>
      <c r="GE383" s="118"/>
      <c r="GF383" s="118"/>
      <c r="GG383" s="118"/>
      <c r="GH383" s="118"/>
      <c r="GI383" s="118"/>
      <c r="GJ383" s="118"/>
      <c r="GK383" s="118"/>
      <c r="GL383" s="118"/>
      <c r="GM383" s="118"/>
      <c r="GN383" s="118"/>
      <c r="GO383" s="118"/>
      <c r="GP383" s="118"/>
      <c r="GQ383" s="118"/>
      <c r="GR383" s="118"/>
      <c r="GS383" s="118"/>
      <c r="GT383" s="118"/>
      <c r="GU383" s="118"/>
      <c r="GV383" s="118"/>
      <c r="GW383" s="118"/>
      <c r="GX383" s="118"/>
      <c r="GY383" s="118"/>
      <c r="GZ383" s="118"/>
      <c r="HA383" s="118"/>
      <c r="HB383" s="118"/>
      <c r="HC383" s="118"/>
      <c r="HD383" s="118"/>
      <c r="HE383" s="118"/>
      <c r="HF383" s="118"/>
      <c r="HG383" s="118"/>
      <c r="HH383" s="118"/>
      <c r="HI383" s="118"/>
      <c r="HJ383" s="118"/>
      <c r="HK383" s="118"/>
      <c r="HL383" s="118"/>
      <c r="HM383" s="118"/>
      <c r="HN383" s="118"/>
      <c r="HO383" s="118"/>
      <c r="HP383" s="118"/>
      <c r="HQ383" s="118"/>
      <c r="HR383" s="118"/>
      <c r="HS383" s="118"/>
      <c r="HT383" s="118"/>
      <c r="HU383" s="118"/>
      <c r="HV383" s="118"/>
      <c r="HW383" s="118"/>
      <c r="HX383" s="118"/>
      <c r="HY383" s="118"/>
      <c r="HZ383" s="118"/>
      <c r="IA383" s="118"/>
      <c r="IB383" s="118"/>
      <c r="IC383" s="118"/>
      <c r="ID383" s="118"/>
      <c r="IE383" s="118"/>
      <c r="IF383" s="118"/>
      <c r="IG383" s="118"/>
      <c r="IH383" s="118"/>
      <c r="II383" s="118"/>
      <c r="IJ383" s="118"/>
      <c r="IK383" s="118"/>
      <c r="IL383" s="118"/>
      <c r="IM383" s="118"/>
      <c r="IN383" s="118"/>
      <c r="IO383" s="118"/>
      <c r="IP383" s="118"/>
      <c r="IQ383" s="118"/>
      <c r="IR383" s="118"/>
      <c r="IS383" s="118"/>
      <c r="IT383" s="118"/>
      <c r="IU383" s="118"/>
      <c r="IV383" s="118"/>
      <c r="IW383" s="118"/>
      <c r="IX383" s="118"/>
      <c r="IY383" s="118"/>
      <c r="IZ383" s="118"/>
      <c r="JA383" s="118"/>
      <c r="JB383" s="118"/>
      <c r="JC383" s="118"/>
      <c r="JD383" s="118"/>
      <c r="JE383" s="118"/>
      <c r="JF383" s="118"/>
      <c r="JG383" s="118"/>
      <c r="JH383" s="118"/>
      <c r="JI383" s="118"/>
      <c r="JJ383" s="118"/>
      <c r="JK383" s="118"/>
      <c r="JL383" s="118"/>
      <c r="JM383" s="118"/>
      <c r="JN383" s="118"/>
      <c r="JO383" s="118"/>
      <c r="JP383" s="118"/>
      <c r="JQ383" s="118"/>
      <c r="JR383" s="118"/>
      <c r="JS383" s="118"/>
      <c r="JT383" s="118"/>
      <c r="JU383" s="118"/>
      <c r="JV383" s="118"/>
      <c r="JW383" s="118"/>
      <c r="JX383" s="118"/>
      <c r="JY383" s="118"/>
      <c r="JZ383" s="118"/>
      <c r="KA383" s="118"/>
      <c r="KB383" s="118"/>
      <c r="KC383" s="118"/>
      <c r="KD383" s="118"/>
      <c r="KE383" s="118"/>
      <c r="KF383" s="118"/>
      <c r="KG383" s="118"/>
      <c r="KH383" s="118"/>
      <c r="KI383" s="118"/>
      <c r="KJ383" s="118"/>
      <c r="KK383" s="118"/>
      <c r="KL383" s="118"/>
      <c r="KM383" s="118"/>
      <c r="KN383" s="118"/>
      <c r="KO383" s="118"/>
      <c r="KP383" s="118"/>
      <c r="KQ383" s="118"/>
      <c r="KR383" s="118"/>
      <c r="KS383" s="118"/>
      <c r="KT383" s="118"/>
      <c r="KU383" s="118"/>
      <c r="KV383" s="118"/>
      <c r="KW383" s="118"/>
      <c r="KX383" s="118"/>
      <c r="KY383" s="118"/>
      <c r="KZ383" s="118"/>
      <c r="LA383" s="118"/>
      <c r="LB383" s="118"/>
      <c r="LC383" s="118"/>
      <c r="LD383" s="118"/>
      <c r="LE383" s="118"/>
      <c r="LF383" s="118"/>
      <c r="LG383" s="118"/>
      <c r="LH383" s="118"/>
      <c r="LI383" s="118"/>
      <c r="LJ383" s="118"/>
      <c r="LK383" s="118"/>
      <c r="LL383" s="118"/>
      <c r="LM383" s="118"/>
      <c r="LN383" s="118"/>
      <c r="LO383" s="118"/>
      <c r="LP383" s="118"/>
      <c r="LQ383" s="118"/>
      <c r="LR383" s="118"/>
      <c r="LS383" s="118"/>
      <c r="LT383" s="118"/>
      <c r="LU383" s="118"/>
      <c r="LV383" s="118"/>
      <c r="LW383" s="118"/>
      <c r="LX383" s="118"/>
      <c r="LY383" s="118"/>
      <c r="LZ383" s="118"/>
      <c r="MA383" s="118"/>
      <c r="MB383" s="118"/>
      <c r="MC383" s="118"/>
      <c r="MD383" s="118"/>
      <c r="ME383" s="118"/>
      <c r="MF383" s="118"/>
      <c r="MG383" s="118"/>
      <c r="MH383" s="118"/>
      <c r="MI383" s="118"/>
      <c r="MJ383" s="118"/>
      <c r="MK383" s="118"/>
      <c r="ML383" s="118"/>
      <c r="MM383" s="118"/>
      <c r="MN383" s="118"/>
      <c r="MO383" s="118"/>
      <c r="MP383" s="118"/>
      <c r="MQ383" s="118"/>
      <c r="MR383" s="118"/>
      <c r="MS383" s="118"/>
      <c r="MT383" s="118"/>
      <c r="MU383" s="118"/>
      <c r="MV383" s="118"/>
      <c r="MW383" s="118"/>
      <c r="MX383" s="118"/>
      <c r="MY383" s="118"/>
      <c r="MZ383" s="118"/>
      <c r="NA383" s="118"/>
      <c r="NB383" s="118"/>
      <c r="NC383" s="118"/>
      <c r="ND383" s="118"/>
      <c r="NE383" s="118"/>
      <c r="NF383" s="118"/>
      <c r="NG383" s="118"/>
      <c r="NH383" s="118"/>
      <c r="NI383" s="118"/>
      <c r="NJ383" s="118"/>
      <c r="NK383" s="118"/>
      <c r="NL383" s="118"/>
      <c r="NM383" s="118"/>
      <c r="NN383" s="118"/>
      <c r="NO383" s="118"/>
      <c r="NP383" s="118"/>
      <c r="NQ383" s="118"/>
      <c r="NR383" s="118"/>
      <c r="NS383" s="118"/>
      <c r="NT383" s="118"/>
      <c r="NU383" s="118"/>
      <c r="NV383" s="118"/>
      <c r="NW383" s="118"/>
      <c r="NX383" s="118"/>
      <c r="NY383" s="118"/>
      <c r="NZ383" s="118"/>
      <c r="OA383" s="118"/>
      <c r="OB383" s="118"/>
      <c r="OC383" s="118"/>
      <c r="OD383" s="118"/>
      <c r="OE383" s="118"/>
      <c r="OF383" s="118"/>
      <c r="OG383" s="118"/>
      <c r="OH383" s="118"/>
      <c r="OI383" s="118"/>
      <c r="OJ383" s="118"/>
      <c r="OK383" s="118"/>
      <c r="OL383" s="118"/>
      <c r="OM383" s="118"/>
      <c r="ON383" s="118"/>
      <c r="OO383" s="118"/>
      <c r="OP383" s="118"/>
      <c r="OQ383" s="118"/>
      <c r="OR383" s="118"/>
      <c r="OS383" s="118"/>
      <c r="OT383" s="118"/>
      <c r="OU383" s="118"/>
      <c r="OV383" s="118"/>
      <c r="OW383" s="118"/>
      <c r="OX383" s="118"/>
      <c r="OY383" s="118"/>
      <c r="OZ383" s="118"/>
      <c r="PA383" s="118"/>
      <c r="PB383" s="118"/>
      <c r="PC383" s="118"/>
      <c r="PD383" s="118"/>
      <c r="PE383" s="118"/>
      <c r="PF383" s="118"/>
      <c r="PG383" s="118"/>
      <c r="PH383" s="118"/>
      <c r="PI383" s="118"/>
      <c r="PJ383" s="118"/>
      <c r="PK383" s="118"/>
      <c r="PL383" s="118"/>
      <c r="PM383" s="118"/>
      <c r="PN383" s="118"/>
      <c r="PO383" s="118"/>
      <c r="PP383" s="118"/>
      <c r="PQ383" s="118"/>
      <c r="PR383" s="118"/>
      <c r="PS383" s="118"/>
      <c r="PT383" s="118"/>
      <c r="PU383" s="118"/>
      <c r="PV383" s="118"/>
      <c r="PW383" s="118"/>
      <c r="PX383" s="118"/>
      <c r="PY383" s="118"/>
      <c r="PZ383" s="118"/>
      <c r="QA383" s="118"/>
      <c r="QB383" s="118"/>
      <c r="QC383" s="118"/>
      <c r="QD383" s="118"/>
      <c r="QE383" s="118"/>
      <c r="QF383" s="118"/>
      <c r="QG383" s="118"/>
      <c r="QH383" s="118"/>
      <c r="QI383" s="118"/>
      <c r="QJ383" s="118"/>
      <c r="QK383" s="118"/>
      <c r="QL383" s="118"/>
      <c r="QM383" s="118"/>
      <c r="QN383" s="118"/>
      <c r="QO383" s="118"/>
      <c r="QP383" s="118"/>
      <c r="QQ383" s="118"/>
      <c r="QR383" s="118"/>
      <c r="QS383" s="118"/>
      <c r="QT383" s="118"/>
      <c r="QU383" s="118"/>
      <c r="QV383" s="118"/>
      <c r="QW383" s="118"/>
      <c r="QX383" s="118"/>
      <c r="QY383" s="118"/>
      <c r="QZ383" s="118"/>
      <c r="RA383" s="118"/>
      <c r="RB383" s="118"/>
      <c r="RC383" s="118"/>
      <c r="RD383" s="118"/>
      <c r="RE383" s="118"/>
      <c r="RF383" s="118"/>
      <c r="RG383" s="118"/>
      <c r="RH383" s="118"/>
      <c r="RI383" s="118"/>
      <c r="RJ383" s="118"/>
      <c r="RK383" s="118"/>
      <c r="RL383" s="118"/>
      <c r="RM383" s="118"/>
      <c r="RN383" s="118"/>
      <c r="RO383" s="118"/>
      <c r="RP383" s="118"/>
      <c r="RQ383" s="118"/>
      <c r="RR383" s="118"/>
      <c r="RS383" s="118"/>
      <c r="RT383" s="118"/>
      <c r="RU383" s="118"/>
      <c r="RV383" s="118"/>
      <c r="RW383" s="118"/>
      <c r="RX383" s="118"/>
      <c r="RY383" s="118"/>
      <c r="RZ383" s="118"/>
      <c r="SA383" s="118"/>
      <c r="SB383" s="118"/>
      <c r="SC383" s="118"/>
      <c r="SD383" s="118"/>
      <c r="SE383" s="118"/>
      <c r="SF383" s="118"/>
      <c r="SG383" s="118"/>
      <c r="SH383" s="118"/>
      <c r="SI383" s="118"/>
      <c r="SJ383" s="118"/>
      <c r="SK383" s="118"/>
      <c r="SL383" s="118"/>
      <c r="SM383" s="118"/>
      <c r="SN383" s="118"/>
      <c r="SO383" s="118"/>
      <c r="SP383" s="118"/>
      <c r="SQ383" s="118"/>
      <c r="SR383" s="118"/>
      <c r="SS383" s="118"/>
      <c r="ST383" s="118"/>
      <c r="SU383" s="118"/>
      <c r="SV383" s="118"/>
      <c r="SW383" s="118"/>
      <c r="SX383" s="118"/>
      <c r="SY383" s="118"/>
      <c r="SZ383" s="118"/>
      <c r="TA383" s="118"/>
      <c r="TB383" s="118"/>
      <c r="TC383" s="118"/>
      <c r="TD383" s="118"/>
      <c r="TE383" s="118"/>
      <c r="TF383" s="118"/>
      <c r="TG383" s="118"/>
      <c r="TH383" s="118"/>
      <c r="TI383" s="118"/>
      <c r="TJ383" s="118"/>
      <c r="TK383" s="118"/>
      <c r="TL383" s="118"/>
      <c r="TM383" s="118"/>
      <c r="TN383" s="118"/>
      <c r="TO383" s="118"/>
      <c r="TP383" s="118"/>
      <c r="TQ383" s="118"/>
      <c r="TR383" s="118"/>
      <c r="TS383" s="118"/>
      <c r="TT383" s="118"/>
      <c r="TU383" s="118"/>
      <c r="TV383" s="118"/>
      <c r="TW383" s="118"/>
      <c r="TX383" s="118"/>
      <c r="TY383" s="118"/>
      <c r="TZ383" s="118"/>
      <c r="UA383" s="118"/>
      <c r="UB383" s="118"/>
      <c r="UC383" s="118"/>
      <c r="UD383" s="118"/>
      <c r="UE383" s="118"/>
      <c r="UF383" s="118"/>
      <c r="UG383" s="118"/>
      <c r="UH383" s="118"/>
      <c r="UI383" s="118"/>
      <c r="UJ383" s="118"/>
      <c r="UK383" s="118"/>
      <c r="UL383" s="118"/>
      <c r="UM383" s="118"/>
      <c r="UN383" s="118"/>
      <c r="UO383" s="118"/>
      <c r="UP383" s="118"/>
      <c r="UQ383" s="118"/>
      <c r="UR383" s="118"/>
      <c r="US383" s="118"/>
      <c r="UT383" s="118"/>
      <c r="UU383" s="118"/>
      <c r="UV383" s="118"/>
      <c r="UW383" s="118"/>
      <c r="UX383" s="118"/>
      <c r="UY383" s="118"/>
      <c r="UZ383" s="118"/>
      <c r="VA383" s="118"/>
      <c r="VB383" s="118"/>
      <c r="VC383" s="118"/>
      <c r="VD383" s="118"/>
      <c r="VE383" s="118"/>
      <c r="VF383" s="118"/>
      <c r="VG383" s="118"/>
      <c r="VH383" s="118"/>
      <c r="VI383" s="118"/>
      <c r="VJ383" s="118"/>
      <c r="VK383" s="118"/>
      <c r="VL383" s="118"/>
      <c r="VM383" s="118"/>
      <c r="VN383" s="118"/>
      <c r="VO383" s="118"/>
      <c r="VP383" s="118"/>
      <c r="VQ383" s="118"/>
      <c r="VR383" s="118"/>
      <c r="VS383" s="118"/>
      <c r="VT383" s="118"/>
      <c r="VU383" s="118"/>
      <c r="VV383" s="118"/>
      <c r="VW383" s="118"/>
      <c r="VX383" s="118"/>
      <c r="VY383" s="118"/>
      <c r="VZ383" s="118"/>
      <c r="WA383" s="118"/>
      <c r="WB383" s="118"/>
      <c r="WC383" s="118"/>
      <c r="WD383" s="118"/>
      <c r="WE383" s="118"/>
      <c r="WF383" s="118"/>
      <c r="WG383" s="118"/>
      <c r="WH383" s="118"/>
      <c r="WI383" s="118"/>
      <c r="WJ383" s="118"/>
      <c r="WK383" s="118"/>
      <c r="WL383" s="118"/>
      <c r="WM383" s="118"/>
      <c r="WN383" s="118"/>
      <c r="WO383" s="118"/>
      <c r="WP383" s="118"/>
      <c r="WQ383" s="118"/>
      <c r="WR383" s="118"/>
      <c r="WS383" s="118"/>
      <c r="WT383" s="118"/>
      <c r="WU383" s="118"/>
      <c r="WV383" s="118"/>
      <c r="WW383" s="118"/>
      <c r="WX383" s="118"/>
      <c r="WY383" s="118"/>
      <c r="WZ383" s="118"/>
      <c r="XA383" s="118"/>
      <c r="XB383" s="118"/>
      <c r="XC383" s="118"/>
      <c r="XD383" s="118"/>
      <c r="XE383" s="118"/>
      <c r="XF383" s="118"/>
      <c r="XG383" s="118"/>
      <c r="XH383" s="118"/>
      <c r="XI383" s="118"/>
      <c r="XJ383" s="118"/>
      <c r="XK383" s="118"/>
      <c r="XL383" s="118"/>
      <c r="XM383" s="118"/>
      <c r="XN383" s="118"/>
      <c r="XO383" s="118"/>
      <c r="XP383" s="118"/>
      <c r="XQ383" s="118"/>
      <c r="XR383" s="118"/>
      <c r="XS383" s="118"/>
      <c r="XT383" s="118"/>
      <c r="XU383" s="118"/>
      <c r="XV383" s="118"/>
      <c r="XW383" s="118"/>
      <c r="XX383" s="118"/>
      <c r="XY383" s="118"/>
      <c r="XZ383" s="118"/>
      <c r="YA383" s="118"/>
      <c r="YB383" s="118"/>
      <c r="YC383" s="118"/>
      <c r="YD383" s="118"/>
      <c r="YE383" s="118"/>
      <c r="YF383" s="118"/>
      <c r="YG383" s="118"/>
      <c r="YH383" s="118"/>
      <c r="YI383" s="118"/>
      <c r="YJ383" s="118"/>
      <c r="YK383" s="118"/>
      <c r="YL383" s="118"/>
      <c r="YM383" s="118"/>
      <c r="YN383" s="118"/>
      <c r="YO383" s="118"/>
      <c r="YP383" s="118"/>
      <c r="YQ383" s="118"/>
      <c r="YR383" s="118"/>
      <c r="YS383" s="118"/>
      <c r="YT383" s="118"/>
      <c r="YU383" s="118"/>
      <c r="YV383" s="118"/>
      <c r="YW383" s="118"/>
      <c r="YX383" s="118"/>
      <c r="YY383" s="118"/>
      <c r="YZ383" s="118"/>
      <c r="ZA383" s="118"/>
      <c r="ZB383" s="118"/>
      <c r="ZC383" s="118"/>
      <c r="ZD383" s="118"/>
      <c r="ZE383" s="118"/>
      <c r="ZF383" s="118"/>
      <c r="ZG383" s="118"/>
      <c r="ZH383" s="118"/>
      <c r="ZI383" s="118"/>
      <c r="ZJ383" s="118"/>
      <c r="ZK383" s="118"/>
      <c r="ZL383" s="118"/>
      <c r="ZM383" s="118"/>
      <c r="ZN383" s="118"/>
      <c r="ZO383" s="118"/>
      <c r="ZP383" s="118"/>
      <c r="ZQ383" s="118"/>
      <c r="ZR383" s="118"/>
      <c r="ZS383" s="118"/>
      <c r="ZT383" s="118"/>
      <c r="ZU383" s="118"/>
      <c r="ZV383" s="118"/>
      <c r="ZW383" s="118"/>
      <c r="ZX383" s="118"/>
      <c r="ZY383" s="118"/>
      <c r="ZZ383" s="118"/>
      <c r="AAA383" s="118"/>
      <c r="AAB383" s="118"/>
      <c r="AAC383" s="118"/>
      <c r="AAD383" s="118"/>
      <c r="AAE383" s="118"/>
      <c r="AAF383" s="118"/>
      <c r="AAG383" s="118"/>
      <c r="AAH383" s="118"/>
      <c r="AAI383" s="118"/>
      <c r="AAJ383" s="118"/>
      <c r="AAK383" s="118"/>
      <c r="AAL383" s="118"/>
      <c r="AAM383" s="118"/>
      <c r="AAN383" s="118"/>
      <c r="AAO383" s="118"/>
      <c r="AAP383" s="118"/>
      <c r="AAQ383" s="118"/>
      <c r="AAR383" s="118"/>
      <c r="AAS383" s="118"/>
      <c r="AAT383" s="118"/>
      <c r="AAU383" s="118"/>
      <c r="AAV383" s="118"/>
      <c r="AAW383" s="118"/>
      <c r="AAX383" s="118"/>
      <c r="AAY383" s="118"/>
      <c r="AAZ383" s="118"/>
      <c r="ABA383" s="118"/>
      <c r="ABB383" s="118"/>
      <c r="ABC383" s="118"/>
      <c r="ABD383" s="118"/>
      <c r="ABE383" s="118"/>
      <c r="ABF383" s="118"/>
      <c r="ABG383" s="118"/>
      <c r="ABH383" s="118"/>
      <c r="ABI383" s="118"/>
      <c r="ABJ383" s="118"/>
      <c r="ABK383" s="118"/>
      <c r="ABL383" s="118"/>
      <c r="ABM383" s="118"/>
      <c r="ABN383" s="118"/>
      <c r="ABO383" s="118"/>
      <c r="ABP383" s="118"/>
      <c r="ABQ383" s="118"/>
      <c r="ABR383" s="118"/>
      <c r="ABS383" s="118"/>
      <c r="ABT383" s="118"/>
      <c r="ABU383" s="118"/>
      <c r="ABV383" s="118"/>
      <c r="ABW383" s="118"/>
      <c r="ABX383" s="118"/>
      <c r="ABY383" s="118"/>
      <c r="ABZ383" s="118"/>
      <c r="ACA383" s="118"/>
      <c r="ACB383" s="118"/>
      <c r="ACC383" s="118"/>
      <c r="ACD383" s="118"/>
      <c r="ACE383" s="118"/>
      <c r="ACF383" s="118"/>
      <c r="ACG383" s="118"/>
      <c r="ACH383" s="118"/>
      <c r="ACI383" s="118"/>
      <c r="ACJ383" s="118"/>
      <c r="ACK383" s="118"/>
      <c r="ACL383" s="118"/>
      <c r="ACM383" s="118"/>
      <c r="ACN383" s="118"/>
      <c r="ACO383" s="118"/>
      <c r="ACP383" s="118"/>
      <c r="ACQ383" s="118"/>
      <c r="ACR383" s="118"/>
      <c r="ACS383" s="118"/>
      <c r="ACT383" s="118"/>
      <c r="ACU383" s="118"/>
      <c r="ACV383" s="118"/>
      <c r="ACW383" s="118"/>
      <c r="ACX383" s="118"/>
      <c r="ACY383" s="118"/>
      <c r="ACZ383" s="118"/>
      <c r="ADA383" s="118"/>
      <c r="ADB383" s="118"/>
      <c r="ADC383" s="118"/>
      <c r="ADD383" s="118"/>
      <c r="ADE383" s="118"/>
      <c r="ADF383" s="118"/>
      <c r="ADG383" s="118"/>
      <c r="ADH383" s="118"/>
      <c r="ADI383" s="118"/>
      <c r="ADJ383" s="118"/>
      <c r="ADK383" s="118"/>
      <c r="ADL383" s="118"/>
      <c r="ADM383" s="118"/>
      <c r="ADN383" s="118"/>
      <c r="ADO383" s="118"/>
      <c r="ADP383" s="118"/>
      <c r="ADQ383" s="118"/>
      <c r="ADR383" s="118"/>
      <c r="ADS383" s="118"/>
      <c r="ADT383" s="118"/>
      <c r="ADU383" s="118"/>
      <c r="ADV383" s="118"/>
      <c r="ADW383" s="118"/>
      <c r="ADX383" s="118"/>
      <c r="ADY383" s="118"/>
      <c r="ADZ383" s="118"/>
      <c r="AEA383" s="118"/>
      <c r="AEB383" s="118"/>
      <c r="AEC383" s="118"/>
      <c r="AED383" s="118"/>
      <c r="AEE383" s="118"/>
      <c r="AEF383" s="118"/>
      <c r="AEG383" s="118"/>
      <c r="AEH383" s="118"/>
      <c r="AEI383" s="118"/>
      <c r="AEJ383" s="118"/>
      <c r="AEK383" s="118"/>
      <c r="AEL383" s="118"/>
      <c r="AEM383" s="118"/>
      <c r="AEN383" s="118"/>
      <c r="AEO383" s="118"/>
      <c r="AEP383" s="118"/>
      <c r="AEQ383" s="118"/>
      <c r="AER383" s="118"/>
      <c r="AES383" s="118"/>
      <c r="AET383" s="118"/>
      <c r="AEU383" s="118"/>
      <c r="AEV383" s="118"/>
      <c r="AEW383" s="118"/>
      <c r="AEX383" s="118"/>
      <c r="AEY383" s="118"/>
      <c r="AEZ383" s="118"/>
      <c r="AFA383" s="118"/>
      <c r="AFB383" s="118"/>
      <c r="AFC383" s="118"/>
      <c r="AFD383" s="118"/>
      <c r="AFE383" s="118"/>
      <c r="AFF383" s="118"/>
      <c r="AFG383" s="118"/>
      <c r="AFH383" s="118"/>
      <c r="AFI383" s="118"/>
      <c r="AFJ383" s="118"/>
      <c r="AFK383" s="118"/>
      <c r="AFL383" s="118"/>
      <c r="AFM383" s="118"/>
      <c r="AFN383" s="118"/>
      <c r="AFO383" s="118"/>
      <c r="AFP383" s="118"/>
      <c r="AFQ383" s="118"/>
      <c r="AFR383" s="118"/>
      <c r="AFS383" s="118"/>
      <c r="AFT383" s="118"/>
      <c r="AFU383" s="118"/>
      <c r="AFV383" s="118"/>
      <c r="AFW383" s="118"/>
      <c r="AFX383" s="118"/>
      <c r="AFY383" s="118"/>
      <c r="AFZ383" s="118"/>
      <c r="AGA383" s="118"/>
      <c r="AGB383" s="118"/>
      <c r="AGC383" s="118"/>
      <c r="AGD383" s="118"/>
      <c r="AGE383" s="118"/>
      <c r="AGF383" s="118"/>
      <c r="AGG383" s="118"/>
      <c r="AGH383" s="118"/>
      <c r="AGI383" s="118"/>
      <c r="AGJ383" s="118"/>
      <c r="AGK383" s="118"/>
      <c r="AGL383" s="118"/>
      <c r="AGM383" s="118"/>
      <c r="AGN383" s="118"/>
      <c r="AGO383" s="118"/>
      <c r="AGP383" s="118"/>
      <c r="AGQ383" s="118"/>
      <c r="AGR383" s="118"/>
      <c r="AGS383" s="118"/>
      <c r="AGT383" s="118"/>
      <c r="AGU383" s="118"/>
      <c r="AGV383" s="118"/>
      <c r="AGW383" s="118"/>
      <c r="AGX383" s="118"/>
      <c r="AGY383" s="118"/>
      <c r="AGZ383" s="118"/>
      <c r="AHA383" s="118"/>
      <c r="AHB383" s="118"/>
      <c r="AHC383" s="118"/>
      <c r="AHD383" s="118"/>
      <c r="AHE383" s="118"/>
      <c r="AHF383" s="118"/>
      <c r="AHG383" s="118"/>
      <c r="AHH383" s="118"/>
      <c r="AHI383" s="118"/>
      <c r="AHJ383" s="118"/>
      <c r="AHK383" s="118"/>
      <c r="AHL383" s="118"/>
      <c r="AHM383" s="118"/>
      <c r="AHN383" s="118"/>
      <c r="AHO383" s="118"/>
      <c r="AHP383" s="118"/>
      <c r="AHQ383" s="118"/>
      <c r="AHR383" s="118"/>
      <c r="AHS383" s="118"/>
      <c r="AHT383" s="118"/>
      <c r="AHU383" s="118"/>
      <c r="AHV383" s="118"/>
      <c r="AHW383" s="118"/>
      <c r="AHX383" s="118"/>
      <c r="AHY383" s="118"/>
      <c r="AHZ383" s="118"/>
      <c r="AIA383" s="118"/>
      <c r="AIB383" s="118"/>
      <c r="AIC383" s="118"/>
      <c r="AID383" s="118"/>
      <c r="AIE383" s="118"/>
      <c r="AIF383" s="118"/>
      <c r="AIG383" s="118"/>
      <c r="AIH383" s="118"/>
      <c r="AII383" s="118"/>
      <c r="AIJ383" s="118"/>
      <c r="AIK383" s="118"/>
      <c r="AIL383" s="118"/>
      <c r="AIM383" s="118"/>
      <c r="AIN383" s="118"/>
      <c r="AIO383" s="118"/>
      <c r="AIP383" s="118"/>
      <c r="AIQ383" s="118"/>
      <c r="AIR383" s="118"/>
      <c r="AIS383" s="118"/>
      <c r="AIT383" s="118"/>
      <c r="AIU383" s="118"/>
      <c r="AIV383" s="118"/>
      <c r="AIW383" s="118"/>
      <c r="AIX383" s="118"/>
      <c r="AIY383" s="118"/>
      <c r="AIZ383" s="118"/>
      <c r="AJA383" s="118"/>
      <c r="AJB383" s="118"/>
      <c r="AJC383" s="118"/>
      <c r="AJD383" s="118"/>
      <c r="AJE383" s="118"/>
      <c r="AJF383" s="118"/>
      <c r="AJG383" s="118"/>
      <c r="AJH383" s="118"/>
      <c r="AJI383" s="118"/>
      <c r="AJJ383" s="118"/>
      <c r="AJK383" s="118"/>
      <c r="AJL383" s="118"/>
      <c r="AJM383" s="118"/>
      <c r="AJN383" s="118"/>
      <c r="AJO383" s="118"/>
      <c r="AJP383" s="118"/>
      <c r="AJQ383" s="118"/>
      <c r="AJR383" s="118"/>
      <c r="AJS383" s="118"/>
      <c r="AJT383" s="118"/>
      <c r="AJU383" s="118"/>
      <c r="AJV383" s="118"/>
      <c r="AJW383" s="118"/>
      <c r="AJX383" s="118"/>
      <c r="AJY383" s="118"/>
      <c r="AJZ383" s="118"/>
      <c r="AKA383" s="118"/>
      <c r="AKB383" s="118"/>
      <c r="AKC383" s="118"/>
      <c r="AKD383" s="118"/>
      <c r="AKE383" s="118"/>
      <c r="AKF383" s="118"/>
      <c r="AKG383" s="118"/>
      <c r="AKH383" s="118"/>
      <c r="AKI383" s="118"/>
      <c r="AKJ383" s="118"/>
      <c r="AKK383" s="118"/>
      <c r="AKL383" s="118"/>
      <c r="AKM383" s="118"/>
      <c r="AKN383" s="118"/>
      <c r="AKO383" s="118"/>
      <c r="AKP383" s="118"/>
      <c r="AKQ383" s="118"/>
      <c r="AKR383" s="118"/>
      <c r="AKS383" s="118"/>
      <c r="AKT383" s="118"/>
      <c r="AKU383" s="118"/>
      <c r="AKV383" s="118"/>
      <c r="AKW383" s="118"/>
      <c r="AKX383" s="118"/>
      <c r="AKY383" s="118"/>
      <c r="AKZ383" s="118"/>
      <c r="ALA383" s="118"/>
      <c r="ALB383" s="118"/>
      <c r="ALC383" s="118"/>
      <c r="ALD383" s="118"/>
      <c r="ALE383" s="118"/>
      <c r="ALF383" s="118"/>
      <c r="ALG383" s="118"/>
      <c r="ALH383" s="118"/>
      <c r="ALI383" s="118"/>
      <c r="ALJ383" s="118"/>
      <c r="ALK383" s="118"/>
      <c r="ALL383" s="118"/>
      <c r="ALM383" s="118"/>
      <c r="ALN383" s="118"/>
      <c r="ALO383" s="118"/>
      <c r="ALP383" s="118"/>
      <c r="ALQ383" s="118"/>
      <c r="ALR383" s="118"/>
      <c r="ALS383" s="118"/>
      <c r="ALT383" s="118"/>
      <c r="ALU383" s="118"/>
      <c r="ALV383" s="118"/>
      <c r="ALW383" s="118"/>
      <c r="ALX383" s="118"/>
      <c r="ALY383" s="118"/>
      <c r="ALZ383" s="118"/>
      <c r="AMA383" s="118"/>
      <c r="AMB383" s="118"/>
      <c r="AMC383" s="118"/>
      <c r="AMD383" s="118"/>
      <c r="AME383" s="118"/>
      <c r="AMF383" s="118"/>
      <c r="AMG383" s="118"/>
      <c r="AMH383" s="118"/>
    </row>
    <row r="384" spans="1:1022" x14ac:dyDescent="0.25">
      <c r="A384" s="162" t="s">
        <v>5982</v>
      </c>
      <c r="B384" s="163">
        <v>383</v>
      </c>
      <c r="C384" s="162" t="s">
        <v>25036</v>
      </c>
      <c r="D384" s="175" t="s">
        <v>5983</v>
      </c>
      <c r="E384" s="185" t="s">
        <v>5976</v>
      </c>
      <c r="F384" s="185">
        <v>4</v>
      </c>
      <c r="H384" s="175">
        <v>3</v>
      </c>
      <c r="I384" s="319"/>
      <c r="J384" s="332" t="s">
        <v>753</v>
      </c>
      <c r="K384" s="332">
        <v>1</v>
      </c>
      <c r="L384" s="332" t="s">
        <v>5926</v>
      </c>
      <c r="V384" s="219">
        <f t="shared" si="207"/>
        <v>100</v>
      </c>
      <c r="W384" s="219">
        <f t="shared" si="185"/>
        <v>100</v>
      </c>
      <c r="X384" s="219">
        <f>IF(O384=3,20,100)</f>
        <v>100</v>
      </c>
      <c r="Y384" s="219">
        <f t="shared" si="220"/>
        <v>100</v>
      </c>
      <c r="Z384" s="219">
        <f t="shared" si="221"/>
        <v>100</v>
      </c>
      <c r="AA384" s="220">
        <f t="shared" si="217"/>
        <v>100</v>
      </c>
      <c r="AB384" s="220">
        <f t="shared" si="216"/>
        <v>100</v>
      </c>
      <c r="AC384" s="220">
        <f t="shared" si="205"/>
        <v>100</v>
      </c>
      <c r="AD384" s="416">
        <f t="shared" si="225"/>
        <v>100</v>
      </c>
      <c r="AE384" s="416">
        <f t="shared" si="218"/>
        <v>100</v>
      </c>
      <c r="AF384" s="212">
        <f t="shared" si="222"/>
        <v>1</v>
      </c>
      <c r="AG384" s="212">
        <f t="shared" si="223"/>
        <v>1</v>
      </c>
      <c r="AH384" s="212">
        <f t="shared" si="224"/>
        <v>3</v>
      </c>
      <c r="AI384" s="212">
        <f t="shared" si="219"/>
        <v>5</v>
      </c>
      <c r="AJ384" s="231" t="s">
        <v>25037</v>
      </c>
      <c r="AL384" s="185">
        <v>3</v>
      </c>
      <c r="AM384" s="214"/>
      <c r="AQ384" s="167" t="s">
        <v>760</v>
      </c>
    </row>
    <row r="385" spans="1:1022" x14ac:dyDescent="0.25">
      <c r="A385" s="162" t="s">
        <v>1427</v>
      </c>
      <c r="B385" s="163">
        <v>384</v>
      </c>
      <c r="C385" s="162" t="s">
        <v>5993</v>
      </c>
      <c r="D385" s="175" t="s">
        <v>1428</v>
      </c>
      <c r="E385" s="185" t="s">
        <v>5994</v>
      </c>
      <c r="F385" s="185">
        <v>4</v>
      </c>
      <c r="G385" s="175">
        <v>3</v>
      </c>
      <c r="H385" s="175">
        <v>3</v>
      </c>
      <c r="I385" s="319">
        <v>7.7</v>
      </c>
      <c r="J385" s="332" t="s">
        <v>753</v>
      </c>
      <c r="K385" s="332">
        <v>1</v>
      </c>
      <c r="O385" s="332">
        <v>3</v>
      </c>
      <c r="V385" s="219">
        <f t="shared" si="207"/>
        <v>100</v>
      </c>
      <c r="W385" s="219">
        <f t="shared" si="185"/>
        <v>100</v>
      </c>
      <c r="X385" s="230">
        <v>1</v>
      </c>
      <c r="Y385" s="219">
        <f t="shared" si="220"/>
        <v>100</v>
      </c>
      <c r="Z385" s="219">
        <f t="shared" si="221"/>
        <v>100</v>
      </c>
      <c r="AA385" s="220">
        <f t="shared" si="217"/>
        <v>100</v>
      </c>
      <c r="AB385" s="220">
        <f t="shared" si="216"/>
        <v>100</v>
      </c>
      <c r="AC385" s="220">
        <f t="shared" si="205"/>
        <v>100</v>
      </c>
      <c r="AD385" s="416">
        <f t="shared" si="225"/>
        <v>100</v>
      </c>
      <c r="AE385" s="416">
        <f t="shared" si="218"/>
        <v>100</v>
      </c>
      <c r="AF385" s="212">
        <f t="shared" si="222"/>
        <v>1</v>
      </c>
      <c r="AG385" s="212">
        <f t="shared" si="223"/>
        <v>1</v>
      </c>
      <c r="AH385" s="212">
        <f t="shared" si="224"/>
        <v>3</v>
      </c>
      <c r="AI385" s="212">
        <f t="shared" si="219"/>
        <v>5</v>
      </c>
      <c r="AJ385" s="231" t="s">
        <v>25038</v>
      </c>
      <c r="AM385" s="214"/>
      <c r="AQ385" s="167" t="s">
        <v>5995</v>
      </c>
      <c r="AU385" s="412"/>
      <c r="AV385" s="412"/>
      <c r="AW385" s="412"/>
      <c r="AX385" s="412"/>
      <c r="AY385" s="412"/>
      <c r="AZ385" s="412"/>
      <c r="BA385" s="412"/>
      <c r="BB385" s="412"/>
      <c r="BC385" s="412"/>
      <c r="BD385" s="412"/>
      <c r="BE385" s="412"/>
      <c r="BF385" s="412"/>
      <c r="BG385" s="412"/>
      <c r="BH385" s="412"/>
      <c r="BI385" s="412"/>
      <c r="BJ385" s="412"/>
      <c r="BK385" s="412"/>
      <c r="BL385" s="412"/>
      <c r="BM385" s="412"/>
      <c r="BN385" s="412"/>
      <c r="BO385" s="412"/>
      <c r="BP385" s="412"/>
      <c r="BQ385" s="412"/>
      <c r="BR385" s="412"/>
      <c r="BS385" s="412"/>
      <c r="BT385" s="412"/>
      <c r="BU385" s="412"/>
      <c r="BV385" s="412"/>
      <c r="BW385" s="412"/>
      <c r="BX385" s="412"/>
      <c r="BY385" s="412"/>
      <c r="BZ385" s="412"/>
      <c r="CA385" s="412"/>
      <c r="CB385" s="412"/>
      <c r="CC385" s="412"/>
      <c r="CD385" s="412"/>
      <c r="CE385" s="412"/>
      <c r="CF385" s="412"/>
      <c r="CG385" s="412"/>
      <c r="CH385" s="412"/>
      <c r="CI385" s="412"/>
      <c r="CJ385" s="412"/>
      <c r="CK385" s="412"/>
      <c r="CL385" s="412"/>
      <c r="CM385" s="412"/>
      <c r="CN385" s="412"/>
      <c r="CO385" s="412"/>
      <c r="CP385" s="412"/>
      <c r="CQ385" s="412"/>
      <c r="CR385" s="412"/>
      <c r="CS385" s="412"/>
      <c r="CT385" s="412"/>
      <c r="CU385" s="412"/>
      <c r="CV385" s="412"/>
      <c r="CW385" s="412"/>
      <c r="CX385" s="412"/>
      <c r="CY385" s="412"/>
      <c r="CZ385" s="412"/>
      <c r="DA385" s="412"/>
      <c r="DB385" s="412"/>
      <c r="DC385" s="412"/>
      <c r="DD385" s="412"/>
      <c r="DE385" s="412"/>
      <c r="DF385" s="412"/>
      <c r="DG385" s="412"/>
      <c r="DH385" s="412"/>
      <c r="DI385" s="412"/>
      <c r="DJ385" s="412"/>
      <c r="DK385" s="412"/>
      <c r="DL385" s="412"/>
      <c r="DM385" s="412"/>
      <c r="DN385" s="412"/>
      <c r="DO385" s="412"/>
      <c r="DP385" s="412"/>
      <c r="DQ385" s="412"/>
      <c r="DR385" s="412"/>
      <c r="DS385" s="412"/>
      <c r="DT385" s="412"/>
      <c r="DU385" s="412"/>
      <c r="DV385" s="412"/>
      <c r="DW385" s="412"/>
      <c r="DX385" s="412"/>
      <c r="DY385" s="412"/>
      <c r="DZ385" s="412"/>
      <c r="EA385" s="412"/>
      <c r="EB385" s="412"/>
      <c r="EC385" s="412"/>
      <c r="ED385" s="412"/>
      <c r="EE385" s="412"/>
      <c r="EF385" s="412"/>
      <c r="EG385" s="412"/>
      <c r="EH385" s="412"/>
      <c r="EI385" s="412"/>
      <c r="EJ385" s="412"/>
      <c r="EK385" s="412"/>
      <c r="EL385" s="412"/>
      <c r="EM385" s="412"/>
      <c r="EN385" s="412"/>
      <c r="EO385" s="412"/>
      <c r="EP385" s="412"/>
      <c r="EQ385" s="412"/>
      <c r="ER385" s="412"/>
      <c r="ES385" s="412"/>
      <c r="ET385" s="412"/>
      <c r="EU385" s="412"/>
      <c r="EV385" s="412"/>
      <c r="EW385" s="412"/>
      <c r="EX385" s="412"/>
      <c r="EY385" s="412"/>
      <c r="EZ385" s="412"/>
      <c r="FA385" s="412"/>
      <c r="FB385" s="412"/>
      <c r="FC385" s="412"/>
      <c r="FD385" s="412"/>
      <c r="FE385" s="412"/>
      <c r="FF385" s="412"/>
      <c r="FG385" s="412"/>
      <c r="FH385" s="412"/>
      <c r="FI385" s="412"/>
      <c r="FJ385" s="412"/>
      <c r="FK385" s="412"/>
      <c r="FL385" s="412"/>
      <c r="FM385" s="412"/>
      <c r="FN385" s="412"/>
      <c r="FO385" s="412"/>
      <c r="FP385" s="412"/>
      <c r="FQ385" s="412"/>
      <c r="FR385" s="412"/>
      <c r="FS385" s="412"/>
      <c r="FT385" s="412"/>
      <c r="FU385" s="412"/>
      <c r="FV385" s="412"/>
      <c r="FW385" s="412"/>
      <c r="FX385" s="412"/>
      <c r="FY385" s="412"/>
      <c r="FZ385" s="412"/>
      <c r="GA385" s="412"/>
      <c r="GB385" s="412"/>
      <c r="GC385" s="412"/>
      <c r="GD385" s="412"/>
      <c r="GE385" s="412"/>
      <c r="GF385" s="412"/>
      <c r="GG385" s="412"/>
      <c r="GH385" s="412"/>
      <c r="GI385" s="412"/>
      <c r="GJ385" s="412"/>
      <c r="GK385" s="412"/>
      <c r="GL385" s="412"/>
      <c r="GM385" s="412"/>
      <c r="GN385" s="412"/>
      <c r="GO385" s="412"/>
      <c r="GP385" s="412"/>
      <c r="GQ385" s="412"/>
      <c r="GR385" s="412"/>
      <c r="GS385" s="412"/>
      <c r="GT385" s="412"/>
      <c r="GU385" s="412"/>
      <c r="GV385" s="412"/>
      <c r="GW385" s="412"/>
      <c r="GX385" s="412"/>
      <c r="GY385" s="412"/>
      <c r="GZ385" s="412"/>
      <c r="HA385" s="412"/>
      <c r="HB385" s="412"/>
      <c r="HC385" s="412"/>
      <c r="HD385" s="412"/>
      <c r="HE385" s="412"/>
      <c r="HF385" s="412"/>
      <c r="HG385" s="412"/>
      <c r="HH385" s="412"/>
      <c r="HI385" s="412"/>
      <c r="HJ385" s="412"/>
      <c r="HK385" s="412"/>
      <c r="HL385" s="412"/>
      <c r="HM385" s="412"/>
      <c r="HN385" s="412"/>
      <c r="HO385" s="412"/>
      <c r="HP385" s="412"/>
      <c r="HQ385" s="412"/>
      <c r="HR385" s="412"/>
      <c r="HS385" s="412"/>
      <c r="HT385" s="412"/>
      <c r="HU385" s="412"/>
      <c r="HV385" s="412"/>
      <c r="HW385" s="412"/>
      <c r="HX385" s="412"/>
      <c r="HY385" s="412"/>
      <c r="HZ385" s="412"/>
      <c r="IA385" s="412"/>
      <c r="IB385" s="412"/>
      <c r="IC385" s="412"/>
      <c r="ID385" s="412"/>
      <c r="IE385" s="412"/>
      <c r="IF385" s="412"/>
      <c r="IG385" s="412"/>
      <c r="IH385" s="412"/>
      <c r="II385" s="412"/>
      <c r="IJ385" s="412"/>
      <c r="IK385" s="412"/>
      <c r="IL385" s="412"/>
      <c r="IM385" s="412"/>
      <c r="IN385" s="412"/>
      <c r="IO385" s="412"/>
      <c r="IP385" s="412"/>
      <c r="IQ385" s="412"/>
      <c r="IR385" s="412"/>
      <c r="IS385" s="412"/>
      <c r="IT385" s="412"/>
      <c r="IU385" s="412"/>
      <c r="IV385" s="412"/>
      <c r="IW385" s="412"/>
      <c r="IX385" s="412"/>
      <c r="IY385" s="412"/>
      <c r="IZ385" s="412"/>
      <c r="JA385" s="412"/>
      <c r="JB385" s="412"/>
      <c r="JC385" s="412"/>
      <c r="JD385" s="412"/>
      <c r="JE385" s="412"/>
      <c r="JF385" s="412"/>
      <c r="JG385" s="412"/>
      <c r="JH385" s="412"/>
      <c r="JI385" s="412"/>
      <c r="JJ385" s="412"/>
      <c r="JK385" s="412"/>
      <c r="JL385" s="412"/>
      <c r="JM385" s="412"/>
      <c r="JN385" s="412"/>
      <c r="JO385" s="412"/>
      <c r="JP385" s="412"/>
      <c r="JQ385" s="412"/>
      <c r="JR385" s="412"/>
      <c r="JS385" s="412"/>
      <c r="JT385" s="412"/>
      <c r="JU385" s="412"/>
      <c r="JV385" s="412"/>
      <c r="JW385" s="412"/>
      <c r="JX385" s="412"/>
      <c r="JY385" s="412"/>
      <c r="JZ385" s="412"/>
      <c r="KA385" s="412"/>
      <c r="KB385" s="412"/>
      <c r="KC385" s="412"/>
      <c r="KD385" s="412"/>
      <c r="KE385" s="412"/>
      <c r="KF385" s="412"/>
      <c r="KG385" s="412"/>
      <c r="KH385" s="412"/>
      <c r="KI385" s="412"/>
      <c r="KJ385" s="412"/>
      <c r="KK385" s="412"/>
      <c r="KL385" s="412"/>
      <c r="KM385" s="412"/>
      <c r="KN385" s="412"/>
      <c r="KO385" s="412"/>
      <c r="KP385" s="412"/>
      <c r="KQ385" s="412"/>
      <c r="KR385" s="412"/>
      <c r="KS385" s="412"/>
      <c r="KT385" s="412"/>
      <c r="KU385" s="412"/>
      <c r="KV385" s="412"/>
      <c r="KW385" s="412"/>
      <c r="KX385" s="412"/>
      <c r="KY385" s="412"/>
      <c r="KZ385" s="412"/>
      <c r="LA385" s="412"/>
      <c r="LB385" s="412"/>
      <c r="LC385" s="412"/>
      <c r="LD385" s="412"/>
      <c r="LE385" s="412"/>
      <c r="LF385" s="412"/>
      <c r="LG385" s="412"/>
      <c r="LH385" s="412"/>
      <c r="LI385" s="412"/>
      <c r="LJ385" s="412"/>
      <c r="LK385" s="412"/>
      <c r="LL385" s="412"/>
      <c r="LM385" s="412"/>
      <c r="LN385" s="412"/>
      <c r="LO385" s="412"/>
      <c r="LP385" s="412"/>
      <c r="LQ385" s="412"/>
      <c r="LR385" s="412"/>
      <c r="LS385" s="412"/>
      <c r="LT385" s="412"/>
      <c r="LU385" s="412"/>
      <c r="LV385" s="412"/>
      <c r="LW385" s="412"/>
      <c r="LX385" s="412"/>
      <c r="LY385" s="412"/>
      <c r="LZ385" s="412"/>
      <c r="MA385" s="412"/>
      <c r="MB385" s="412"/>
      <c r="MC385" s="412"/>
      <c r="MD385" s="412"/>
      <c r="ME385" s="412"/>
      <c r="MF385" s="412"/>
      <c r="MG385" s="412"/>
      <c r="MH385" s="412"/>
      <c r="MI385" s="412"/>
      <c r="MJ385" s="412"/>
      <c r="MK385" s="412"/>
      <c r="ML385" s="412"/>
      <c r="MM385" s="412"/>
      <c r="MN385" s="412"/>
      <c r="MO385" s="412"/>
      <c r="MP385" s="412"/>
      <c r="MQ385" s="412"/>
      <c r="MR385" s="412"/>
      <c r="MS385" s="412"/>
      <c r="MT385" s="412"/>
      <c r="MU385" s="412"/>
      <c r="MV385" s="412"/>
      <c r="MW385" s="412"/>
      <c r="MX385" s="412"/>
      <c r="MY385" s="412"/>
      <c r="MZ385" s="412"/>
      <c r="NA385" s="412"/>
      <c r="NB385" s="412"/>
      <c r="NC385" s="412"/>
      <c r="ND385" s="412"/>
      <c r="NE385" s="412"/>
      <c r="NF385" s="412"/>
      <c r="NG385" s="412"/>
      <c r="NH385" s="412"/>
      <c r="NI385" s="412"/>
      <c r="NJ385" s="412"/>
      <c r="NK385" s="412"/>
      <c r="NL385" s="412"/>
      <c r="NM385" s="412"/>
      <c r="NN385" s="412"/>
      <c r="NO385" s="412"/>
      <c r="NP385" s="412"/>
      <c r="NQ385" s="412"/>
      <c r="NR385" s="412"/>
      <c r="NS385" s="412"/>
      <c r="NT385" s="412"/>
      <c r="NU385" s="412"/>
      <c r="NV385" s="412"/>
      <c r="NW385" s="412"/>
      <c r="NX385" s="412"/>
      <c r="NY385" s="412"/>
      <c r="NZ385" s="412"/>
      <c r="OA385" s="412"/>
      <c r="OB385" s="412"/>
      <c r="OC385" s="412"/>
      <c r="OD385" s="412"/>
      <c r="OE385" s="412"/>
      <c r="OF385" s="412"/>
      <c r="OG385" s="412"/>
      <c r="OH385" s="412"/>
      <c r="OI385" s="412"/>
      <c r="OJ385" s="412"/>
      <c r="OK385" s="412"/>
      <c r="OL385" s="412"/>
      <c r="OM385" s="412"/>
      <c r="ON385" s="412"/>
      <c r="OO385" s="412"/>
      <c r="OP385" s="412"/>
      <c r="OQ385" s="412"/>
      <c r="OR385" s="412"/>
      <c r="OS385" s="412"/>
      <c r="OT385" s="412"/>
      <c r="OU385" s="412"/>
      <c r="OV385" s="412"/>
      <c r="OW385" s="412"/>
      <c r="OX385" s="412"/>
      <c r="OY385" s="412"/>
      <c r="OZ385" s="412"/>
      <c r="PA385" s="412"/>
      <c r="PB385" s="412"/>
      <c r="PC385" s="412"/>
      <c r="PD385" s="412"/>
      <c r="PE385" s="412"/>
      <c r="PF385" s="412"/>
      <c r="PG385" s="412"/>
      <c r="PH385" s="412"/>
      <c r="PI385" s="412"/>
      <c r="PJ385" s="412"/>
      <c r="PK385" s="412"/>
      <c r="PL385" s="412"/>
      <c r="PM385" s="412"/>
      <c r="PN385" s="412"/>
      <c r="PO385" s="412"/>
      <c r="PP385" s="412"/>
      <c r="PQ385" s="412"/>
      <c r="PR385" s="412"/>
      <c r="PS385" s="412"/>
      <c r="PT385" s="412"/>
      <c r="PU385" s="412"/>
      <c r="PV385" s="412"/>
      <c r="PW385" s="412"/>
      <c r="PX385" s="412"/>
      <c r="PY385" s="412"/>
      <c r="PZ385" s="412"/>
      <c r="QA385" s="412"/>
      <c r="QB385" s="412"/>
      <c r="QC385" s="412"/>
      <c r="QD385" s="412"/>
      <c r="QE385" s="412"/>
      <c r="QF385" s="412"/>
      <c r="QG385" s="412"/>
      <c r="QH385" s="412"/>
      <c r="QI385" s="412"/>
      <c r="QJ385" s="412"/>
      <c r="QK385" s="412"/>
      <c r="QL385" s="412"/>
      <c r="QM385" s="412"/>
      <c r="QN385" s="412"/>
      <c r="QO385" s="412"/>
      <c r="QP385" s="412"/>
      <c r="QQ385" s="412"/>
      <c r="QR385" s="412"/>
      <c r="QS385" s="412"/>
      <c r="QT385" s="412"/>
      <c r="QU385" s="412"/>
      <c r="QV385" s="412"/>
      <c r="QW385" s="412"/>
      <c r="QX385" s="412"/>
      <c r="QY385" s="412"/>
      <c r="QZ385" s="412"/>
      <c r="RA385" s="412"/>
      <c r="RB385" s="412"/>
      <c r="RC385" s="412"/>
      <c r="RD385" s="412"/>
      <c r="RE385" s="412"/>
      <c r="RF385" s="412"/>
      <c r="RG385" s="412"/>
      <c r="RH385" s="412"/>
      <c r="RI385" s="412"/>
      <c r="RJ385" s="412"/>
      <c r="RK385" s="412"/>
      <c r="RL385" s="412"/>
      <c r="RM385" s="412"/>
      <c r="RN385" s="412"/>
      <c r="RO385" s="412"/>
      <c r="RP385" s="412"/>
      <c r="RQ385" s="412"/>
      <c r="RR385" s="412"/>
      <c r="RS385" s="412"/>
      <c r="RT385" s="412"/>
      <c r="RU385" s="412"/>
      <c r="RV385" s="412"/>
      <c r="RW385" s="412"/>
      <c r="RX385" s="412"/>
      <c r="RY385" s="412"/>
      <c r="RZ385" s="412"/>
      <c r="SA385" s="412"/>
      <c r="SB385" s="412"/>
      <c r="SC385" s="412"/>
      <c r="SD385" s="412"/>
      <c r="SE385" s="412"/>
      <c r="SF385" s="412"/>
      <c r="SG385" s="412"/>
      <c r="SH385" s="412"/>
      <c r="SI385" s="412"/>
      <c r="SJ385" s="412"/>
      <c r="SK385" s="412"/>
      <c r="SL385" s="412"/>
      <c r="SM385" s="412"/>
      <c r="SN385" s="412"/>
      <c r="SO385" s="412"/>
      <c r="SP385" s="412"/>
      <c r="SQ385" s="412"/>
      <c r="SR385" s="412"/>
      <c r="SS385" s="412"/>
      <c r="ST385" s="412"/>
      <c r="SU385" s="412"/>
      <c r="SV385" s="412"/>
      <c r="SW385" s="412"/>
      <c r="SX385" s="412"/>
      <c r="SY385" s="412"/>
      <c r="SZ385" s="412"/>
      <c r="TA385" s="412"/>
      <c r="TB385" s="412"/>
      <c r="TC385" s="412"/>
      <c r="TD385" s="412"/>
      <c r="TE385" s="412"/>
      <c r="TF385" s="412"/>
      <c r="TG385" s="412"/>
      <c r="TH385" s="412"/>
      <c r="TI385" s="412"/>
      <c r="TJ385" s="412"/>
      <c r="TK385" s="412"/>
      <c r="TL385" s="412"/>
      <c r="TM385" s="412"/>
      <c r="TN385" s="412"/>
      <c r="TO385" s="412"/>
      <c r="TP385" s="412"/>
      <c r="TQ385" s="412"/>
      <c r="TR385" s="412"/>
      <c r="TS385" s="412"/>
      <c r="TT385" s="412"/>
      <c r="TU385" s="412"/>
      <c r="TV385" s="412"/>
      <c r="TW385" s="412"/>
      <c r="TX385" s="412"/>
      <c r="TY385" s="412"/>
      <c r="TZ385" s="412"/>
      <c r="UA385" s="412"/>
      <c r="UB385" s="412"/>
      <c r="UC385" s="412"/>
      <c r="UD385" s="412"/>
      <c r="UE385" s="412"/>
      <c r="UF385" s="412"/>
      <c r="UG385" s="412"/>
      <c r="UH385" s="412"/>
      <c r="UI385" s="412"/>
      <c r="UJ385" s="412"/>
      <c r="UK385" s="412"/>
      <c r="UL385" s="412"/>
      <c r="UM385" s="412"/>
      <c r="UN385" s="412"/>
      <c r="UO385" s="412"/>
      <c r="UP385" s="412"/>
      <c r="UQ385" s="412"/>
      <c r="UR385" s="412"/>
      <c r="US385" s="412"/>
      <c r="UT385" s="412"/>
      <c r="UU385" s="412"/>
      <c r="UV385" s="412"/>
      <c r="UW385" s="412"/>
      <c r="UX385" s="412"/>
      <c r="UY385" s="412"/>
      <c r="UZ385" s="412"/>
      <c r="VA385" s="412"/>
      <c r="VB385" s="412"/>
      <c r="VC385" s="412"/>
      <c r="VD385" s="412"/>
      <c r="VE385" s="412"/>
      <c r="VF385" s="412"/>
      <c r="VG385" s="412"/>
      <c r="VH385" s="412"/>
      <c r="VI385" s="412"/>
      <c r="VJ385" s="412"/>
      <c r="VK385" s="412"/>
      <c r="VL385" s="412"/>
      <c r="VM385" s="412"/>
      <c r="VN385" s="412"/>
      <c r="VO385" s="412"/>
      <c r="VP385" s="412"/>
      <c r="VQ385" s="412"/>
      <c r="VR385" s="412"/>
      <c r="VS385" s="412"/>
      <c r="VT385" s="412"/>
      <c r="VU385" s="412"/>
      <c r="VV385" s="412"/>
      <c r="VW385" s="412"/>
      <c r="VX385" s="412"/>
      <c r="VY385" s="412"/>
      <c r="VZ385" s="412"/>
      <c r="WA385" s="412"/>
      <c r="WB385" s="412"/>
      <c r="WC385" s="412"/>
      <c r="WD385" s="412"/>
      <c r="WE385" s="412"/>
      <c r="WF385" s="412"/>
      <c r="WG385" s="412"/>
      <c r="WH385" s="412"/>
      <c r="WI385" s="412"/>
      <c r="WJ385" s="412"/>
      <c r="WK385" s="412"/>
      <c r="WL385" s="412"/>
      <c r="WM385" s="412"/>
      <c r="WN385" s="412"/>
      <c r="WO385" s="412"/>
      <c r="WP385" s="412"/>
      <c r="WQ385" s="412"/>
      <c r="WR385" s="412"/>
      <c r="WS385" s="412"/>
      <c r="WT385" s="412"/>
      <c r="WU385" s="412"/>
      <c r="WV385" s="412"/>
      <c r="WW385" s="412"/>
      <c r="WX385" s="412"/>
      <c r="WY385" s="412"/>
      <c r="WZ385" s="412"/>
      <c r="XA385" s="412"/>
      <c r="XB385" s="412"/>
      <c r="XC385" s="412"/>
      <c r="XD385" s="412"/>
      <c r="XE385" s="412"/>
      <c r="XF385" s="412"/>
      <c r="XG385" s="412"/>
      <c r="XH385" s="412"/>
      <c r="XI385" s="412"/>
      <c r="XJ385" s="412"/>
      <c r="XK385" s="412"/>
      <c r="XL385" s="412"/>
      <c r="XM385" s="412"/>
      <c r="XN385" s="412"/>
      <c r="XO385" s="412"/>
      <c r="XP385" s="412"/>
      <c r="XQ385" s="412"/>
      <c r="XR385" s="412"/>
      <c r="XS385" s="412"/>
      <c r="XT385" s="412"/>
      <c r="XU385" s="412"/>
      <c r="XV385" s="412"/>
      <c r="XW385" s="412"/>
      <c r="XX385" s="412"/>
      <c r="XY385" s="412"/>
      <c r="XZ385" s="412"/>
      <c r="YA385" s="412"/>
      <c r="YB385" s="412"/>
      <c r="YC385" s="412"/>
      <c r="YD385" s="412"/>
      <c r="YE385" s="412"/>
      <c r="YF385" s="412"/>
      <c r="YG385" s="412"/>
      <c r="YH385" s="412"/>
      <c r="YI385" s="412"/>
      <c r="YJ385" s="412"/>
      <c r="YK385" s="412"/>
      <c r="YL385" s="412"/>
      <c r="YM385" s="412"/>
      <c r="YN385" s="412"/>
      <c r="YO385" s="412"/>
      <c r="YP385" s="412"/>
      <c r="YQ385" s="412"/>
      <c r="YR385" s="412"/>
      <c r="YS385" s="412"/>
      <c r="YT385" s="412"/>
      <c r="YU385" s="412"/>
      <c r="YV385" s="412"/>
      <c r="YW385" s="412"/>
      <c r="YX385" s="412"/>
      <c r="YY385" s="412"/>
      <c r="YZ385" s="412"/>
      <c r="ZA385" s="412"/>
      <c r="ZB385" s="412"/>
      <c r="ZC385" s="412"/>
      <c r="ZD385" s="412"/>
      <c r="ZE385" s="412"/>
      <c r="ZF385" s="412"/>
      <c r="ZG385" s="412"/>
      <c r="ZH385" s="412"/>
      <c r="ZI385" s="412"/>
      <c r="ZJ385" s="412"/>
      <c r="ZK385" s="412"/>
      <c r="ZL385" s="412"/>
      <c r="ZM385" s="412"/>
      <c r="ZN385" s="412"/>
      <c r="ZO385" s="412"/>
      <c r="ZP385" s="412"/>
      <c r="ZQ385" s="412"/>
      <c r="ZR385" s="412"/>
      <c r="ZS385" s="412"/>
      <c r="ZT385" s="412"/>
      <c r="ZU385" s="412"/>
      <c r="ZV385" s="412"/>
      <c r="ZW385" s="412"/>
      <c r="ZX385" s="412"/>
      <c r="ZY385" s="412"/>
      <c r="ZZ385" s="412"/>
      <c r="AAA385" s="412"/>
      <c r="AAB385" s="412"/>
      <c r="AAC385" s="412"/>
      <c r="AAD385" s="412"/>
      <c r="AAE385" s="412"/>
      <c r="AAF385" s="412"/>
      <c r="AAG385" s="412"/>
      <c r="AAH385" s="412"/>
      <c r="AAI385" s="412"/>
      <c r="AAJ385" s="412"/>
      <c r="AAK385" s="412"/>
      <c r="AAL385" s="412"/>
      <c r="AAM385" s="412"/>
      <c r="AAN385" s="412"/>
      <c r="AAO385" s="412"/>
      <c r="AAP385" s="412"/>
      <c r="AAQ385" s="412"/>
      <c r="AAR385" s="412"/>
      <c r="AAS385" s="412"/>
      <c r="AAT385" s="412"/>
      <c r="AAU385" s="412"/>
      <c r="AAV385" s="412"/>
      <c r="AAW385" s="412"/>
      <c r="AAX385" s="412"/>
      <c r="AAY385" s="412"/>
      <c r="AAZ385" s="412"/>
      <c r="ABA385" s="412"/>
      <c r="ABB385" s="412"/>
      <c r="ABC385" s="412"/>
      <c r="ABD385" s="412"/>
      <c r="ABE385" s="412"/>
      <c r="ABF385" s="412"/>
      <c r="ABG385" s="412"/>
      <c r="ABH385" s="412"/>
      <c r="ABI385" s="412"/>
      <c r="ABJ385" s="412"/>
      <c r="ABK385" s="412"/>
      <c r="ABL385" s="412"/>
      <c r="ABM385" s="412"/>
      <c r="ABN385" s="412"/>
      <c r="ABO385" s="412"/>
      <c r="ABP385" s="412"/>
      <c r="ABQ385" s="412"/>
      <c r="ABR385" s="412"/>
      <c r="ABS385" s="412"/>
      <c r="ABT385" s="412"/>
      <c r="ABU385" s="412"/>
      <c r="ABV385" s="412"/>
      <c r="ABW385" s="412"/>
      <c r="ABX385" s="412"/>
      <c r="ABY385" s="412"/>
      <c r="ABZ385" s="412"/>
      <c r="ACA385" s="412"/>
      <c r="ACB385" s="412"/>
      <c r="ACC385" s="412"/>
      <c r="ACD385" s="412"/>
      <c r="ACE385" s="412"/>
      <c r="ACF385" s="412"/>
      <c r="ACG385" s="412"/>
      <c r="ACH385" s="412"/>
      <c r="ACI385" s="412"/>
      <c r="ACJ385" s="412"/>
      <c r="ACK385" s="412"/>
      <c r="ACL385" s="412"/>
      <c r="ACM385" s="412"/>
      <c r="ACN385" s="412"/>
      <c r="ACO385" s="412"/>
      <c r="ACP385" s="412"/>
      <c r="ACQ385" s="412"/>
      <c r="ACR385" s="412"/>
      <c r="ACS385" s="412"/>
      <c r="ACT385" s="412"/>
      <c r="ACU385" s="412"/>
      <c r="ACV385" s="412"/>
      <c r="ACW385" s="412"/>
      <c r="ACX385" s="412"/>
      <c r="ACY385" s="412"/>
      <c r="ACZ385" s="412"/>
      <c r="ADA385" s="412"/>
      <c r="ADB385" s="412"/>
      <c r="ADC385" s="412"/>
      <c r="ADD385" s="412"/>
      <c r="ADE385" s="412"/>
      <c r="ADF385" s="412"/>
      <c r="ADG385" s="412"/>
      <c r="ADH385" s="412"/>
      <c r="ADI385" s="412"/>
      <c r="ADJ385" s="412"/>
      <c r="ADK385" s="412"/>
      <c r="ADL385" s="412"/>
      <c r="ADM385" s="412"/>
      <c r="ADN385" s="412"/>
      <c r="ADO385" s="412"/>
      <c r="ADP385" s="412"/>
      <c r="ADQ385" s="412"/>
      <c r="ADR385" s="412"/>
      <c r="ADS385" s="412"/>
      <c r="ADT385" s="412"/>
      <c r="ADU385" s="412"/>
      <c r="ADV385" s="412"/>
      <c r="ADW385" s="412"/>
      <c r="ADX385" s="412"/>
      <c r="ADY385" s="412"/>
      <c r="ADZ385" s="412"/>
      <c r="AEA385" s="412"/>
      <c r="AEB385" s="412"/>
      <c r="AEC385" s="412"/>
      <c r="AED385" s="412"/>
      <c r="AEE385" s="412"/>
      <c r="AEF385" s="412"/>
      <c r="AEG385" s="412"/>
      <c r="AEH385" s="412"/>
      <c r="AEI385" s="412"/>
      <c r="AEJ385" s="412"/>
      <c r="AEK385" s="412"/>
      <c r="AEL385" s="412"/>
      <c r="AEM385" s="412"/>
      <c r="AEN385" s="412"/>
      <c r="AEO385" s="412"/>
      <c r="AEP385" s="412"/>
      <c r="AEQ385" s="412"/>
      <c r="AER385" s="412"/>
      <c r="AES385" s="412"/>
      <c r="AET385" s="412"/>
      <c r="AEU385" s="412"/>
      <c r="AEV385" s="412"/>
      <c r="AEW385" s="412"/>
      <c r="AEX385" s="412"/>
      <c r="AEY385" s="412"/>
      <c r="AEZ385" s="412"/>
      <c r="AFA385" s="412"/>
      <c r="AFB385" s="412"/>
      <c r="AFC385" s="412"/>
      <c r="AFD385" s="412"/>
      <c r="AFE385" s="412"/>
      <c r="AFF385" s="412"/>
      <c r="AFG385" s="412"/>
      <c r="AFH385" s="412"/>
      <c r="AFI385" s="412"/>
      <c r="AFJ385" s="412"/>
      <c r="AFK385" s="412"/>
      <c r="AFL385" s="412"/>
      <c r="AFM385" s="412"/>
      <c r="AFN385" s="412"/>
      <c r="AFO385" s="412"/>
      <c r="AFP385" s="412"/>
      <c r="AFQ385" s="412"/>
      <c r="AFR385" s="412"/>
      <c r="AFS385" s="412"/>
      <c r="AFT385" s="412"/>
      <c r="AFU385" s="412"/>
      <c r="AFV385" s="412"/>
      <c r="AFW385" s="412"/>
      <c r="AFX385" s="412"/>
      <c r="AFY385" s="412"/>
      <c r="AFZ385" s="412"/>
      <c r="AGA385" s="412"/>
      <c r="AGB385" s="412"/>
      <c r="AGC385" s="412"/>
      <c r="AGD385" s="412"/>
      <c r="AGE385" s="412"/>
      <c r="AGF385" s="412"/>
      <c r="AGG385" s="412"/>
      <c r="AGH385" s="412"/>
      <c r="AGI385" s="412"/>
      <c r="AGJ385" s="412"/>
      <c r="AGK385" s="412"/>
      <c r="AGL385" s="412"/>
      <c r="AGM385" s="412"/>
      <c r="AGN385" s="412"/>
      <c r="AGO385" s="412"/>
      <c r="AGP385" s="412"/>
      <c r="AGQ385" s="412"/>
      <c r="AGR385" s="412"/>
      <c r="AGS385" s="412"/>
      <c r="AGT385" s="412"/>
      <c r="AGU385" s="412"/>
      <c r="AGV385" s="412"/>
      <c r="AGW385" s="412"/>
      <c r="AGX385" s="412"/>
      <c r="AGY385" s="412"/>
      <c r="AGZ385" s="412"/>
      <c r="AHA385" s="412"/>
      <c r="AHB385" s="412"/>
      <c r="AHC385" s="412"/>
      <c r="AHD385" s="412"/>
      <c r="AHE385" s="412"/>
      <c r="AHF385" s="412"/>
      <c r="AHG385" s="412"/>
      <c r="AHH385" s="412"/>
      <c r="AHI385" s="412"/>
      <c r="AHJ385" s="412"/>
      <c r="AHK385" s="412"/>
      <c r="AHL385" s="412"/>
      <c r="AHM385" s="412"/>
      <c r="AHN385" s="412"/>
      <c r="AHO385" s="412"/>
      <c r="AHP385" s="412"/>
      <c r="AHQ385" s="412"/>
      <c r="AHR385" s="412"/>
      <c r="AHS385" s="412"/>
      <c r="AHT385" s="412"/>
      <c r="AHU385" s="412"/>
      <c r="AHV385" s="412"/>
      <c r="AHW385" s="412"/>
      <c r="AHX385" s="412"/>
      <c r="AHY385" s="412"/>
      <c r="AHZ385" s="412"/>
      <c r="AIA385" s="412"/>
      <c r="AIB385" s="412"/>
      <c r="AIC385" s="412"/>
      <c r="AID385" s="412"/>
      <c r="AIE385" s="412"/>
      <c r="AIF385" s="412"/>
      <c r="AIG385" s="412"/>
      <c r="AIH385" s="412"/>
      <c r="AII385" s="412"/>
      <c r="AIJ385" s="412"/>
      <c r="AIK385" s="412"/>
      <c r="AIL385" s="412"/>
      <c r="AIM385" s="412"/>
      <c r="AIN385" s="412"/>
      <c r="AIO385" s="412"/>
      <c r="AIP385" s="412"/>
      <c r="AIQ385" s="412"/>
      <c r="AIR385" s="412"/>
      <c r="AIS385" s="412"/>
      <c r="AIT385" s="412"/>
      <c r="AIU385" s="412"/>
      <c r="AIV385" s="412"/>
      <c r="AIW385" s="412"/>
      <c r="AIX385" s="412"/>
      <c r="AIY385" s="412"/>
      <c r="AIZ385" s="412"/>
      <c r="AJA385" s="412"/>
      <c r="AJB385" s="412"/>
      <c r="AJC385" s="412"/>
      <c r="AJD385" s="412"/>
      <c r="AJE385" s="412"/>
      <c r="AJF385" s="412"/>
      <c r="AJG385" s="412"/>
      <c r="AJH385" s="412"/>
      <c r="AJI385" s="412"/>
      <c r="AJJ385" s="412"/>
      <c r="AJK385" s="412"/>
      <c r="AJL385" s="412"/>
      <c r="AJM385" s="412"/>
      <c r="AJN385" s="412"/>
      <c r="AJO385" s="412"/>
      <c r="AJP385" s="412"/>
      <c r="AJQ385" s="412"/>
      <c r="AJR385" s="412"/>
      <c r="AJS385" s="412"/>
      <c r="AJT385" s="412"/>
      <c r="AJU385" s="412"/>
      <c r="AJV385" s="412"/>
      <c r="AJW385" s="412"/>
      <c r="AJX385" s="412"/>
      <c r="AJY385" s="412"/>
      <c r="AJZ385" s="412"/>
      <c r="AKA385" s="412"/>
      <c r="AKB385" s="412"/>
      <c r="AKC385" s="412"/>
      <c r="AKD385" s="412"/>
      <c r="AKE385" s="412"/>
      <c r="AKF385" s="412"/>
      <c r="AKG385" s="412"/>
      <c r="AKH385" s="412"/>
      <c r="AKI385" s="412"/>
      <c r="AKJ385" s="412"/>
      <c r="AKK385" s="412"/>
      <c r="AKL385" s="412"/>
      <c r="AKM385" s="412"/>
      <c r="AKN385" s="412"/>
      <c r="AKO385" s="412"/>
      <c r="AKP385" s="412"/>
      <c r="AKQ385" s="412"/>
      <c r="AKR385" s="412"/>
      <c r="AKS385" s="412"/>
      <c r="AKT385" s="412"/>
      <c r="AKU385" s="412"/>
      <c r="AKV385" s="412"/>
      <c r="AKW385" s="412"/>
      <c r="AKX385" s="412"/>
      <c r="AKY385" s="412"/>
      <c r="AKZ385" s="412"/>
      <c r="ALA385" s="412"/>
      <c r="ALB385" s="412"/>
      <c r="ALC385" s="412"/>
      <c r="ALD385" s="412"/>
      <c r="ALE385" s="412"/>
      <c r="ALF385" s="412"/>
      <c r="ALG385" s="412"/>
      <c r="ALH385" s="412"/>
      <c r="ALI385" s="412"/>
      <c r="ALJ385" s="412"/>
      <c r="ALK385" s="412"/>
      <c r="ALL385" s="412"/>
      <c r="ALM385" s="412"/>
      <c r="ALN385" s="412"/>
      <c r="ALO385" s="412"/>
      <c r="ALP385" s="412"/>
      <c r="ALQ385" s="412"/>
      <c r="ALR385" s="412"/>
      <c r="ALS385" s="412"/>
      <c r="ALT385" s="412"/>
      <c r="ALU385" s="412"/>
      <c r="ALV385" s="412"/>
      <c r="ALW385" s="412"/>
      <c r="ALX385" s="412"/>
      <c r="ALY385" s="412"/>
      <c r="ALZ385" s="412"/>
      <c r="AMA385" s="412"/>
      <c r="AMB385" s="412"/>
      <c r="AMC385" s="412"/>
      <c r="AMD385" s="412"/>
      <c r="AME385" s="412"/>
      <c r="AMF385" s="412"/>
      <c r="AMG385" s="412"/>
      <c r="AMH385" s="412"/>
    </row>
    <row r="386" spans="1:1022" x14ac:dyDescent="0.25">
      <c r="A386" s="162" t="s">
        <v>24511</v>
      </c>
      <c r="B386" s="163">
        <v>385</v>
      </c>
      <c r="C386" s="162" t="s">
        <v>5996</v>
      </c>
      <c r="D386" s="175" t="s">
        <v>5997</v>
      </c>
      <c r="E386" s="185" t="s">
        <v>822</v>
      </c>
      <c r="F386" s="185">
        <v>4</v>
      </c>
      <c r="G386" s="175">
        <v>4</v>
      </c>
      <c r="H386" s="175">
        <v>3</v>
      </c>
      <c r="I386" s="319"/>
      <c r="J386" s="332" t="s">
        <v>752</v>
      </c>
      <c r="K386" s="332">
        <v>1</v>
      </c>
      <c r="V386" s="219">
        <f t="shared" si="207"/>
        <v>100</v>
      </c>
      <c r="W386" s="219">
        <f t="shared" si="185"/>
        <v>100</v>
      </c>
      <c r="X386" s="219">
        <f t="shared" ref="X386:X405" si="226">IF(O386=3,20,100)</f>
        <v>100</v>
      </c>
      <c r="Y386" s="219">
        <f t="shared" si="220"/>
        <v>100</v>
      </c>
      <c r="Z386" s="219">
        <f t="shared" si="221"/>
        <v>100</v>
      </c>
      <c r="AA386" s="220">
        <f t="shared" si="217"/>
        <v>100</v>
      </c>
      <c r="AB386" s="220">
        <f t="shared" si="216"/>
        <v>100</v>
      </c>
      <c r="AC386" s="220">
        <f t="shared" si="205"/>
        <v>100</v>
      </c>
      <c r="AD386" s="416">
        <f t="shared" si="225"/>
        <v>100</v>
      </c>
      <c r="AE386" s="416">
        <f t="shared" si="218"/>
        <v>100</v>
      </c>
      <c r="AF386" s="212">
        <f t="shared" si="222"/>
        <v>1</v>
      </c>
      <c r="AG386" s="212">
        <f t="shared" si="223"/>
        <v>1</v>
      </c>
      <c r="AH386" s="212">
        <f t="shared" si="224"/>
        <v>3</v>
      </c>
      <c r="AI386" s="212">
        <f t="shared" si="219"/>
        <v>5</v>
      </c>
      <c r="AJ386" s="214"/>
      <c r="AM386" s="214"/>
      <c r="AQ386" s="167" t="s">
        <v>760</v>
      </c>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18"/>
      <c r="DV386" s="118"/>
      <c r="DW386" s="118"/>
      <c r="DX386" s="118"/>
      <c r="DY386" s="118"/>
      <c r="DZ386" s="118"/>
      <c r="EA386" s="118"/>
      <c r="EB386" s="118"/>
      <c r="EC386" s="118"/>
      <c r="ED386" s="118"/>
      <c r="EE386" s="118"/>
      <c r="EF386" s="118"/>
      <c r="EG386" s="118"/>
      <c r="EH386" s="118"/>
      <c r="EI386" s="118"/>
      <c r="EJ386" s="118"/>
      <c r="EK386" s="118"/>
      <c r="EL386" s="118"/>
      <c r="EM386" s="118"/>
      <c r="EN386" s="118"/>
      <c r="EO386" s="118"/>
      <c r="EP386" s="118"/>
      <c r="EQ386" s="118"/>
      <c r="ER386" s="118"/>
      <c r="ES386" s="118"/>
      <c r="ET386" s="118"/>
      <c r="EU386" s="118"/>
      <c r="EV386" s="118"/>
      <c r="EW386" s="118"/>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c r="HW386" s="118"/>
      <c r="HX386" s="118"/>
      <c r="HY386" s="118"/>
      <c r="HZ386" s="118"/>
      <c r="IA386" s="118"/>
      <c r="IB386" s="118"/>
      <c r="IC386" s="118"/>
      <c r="ID386" s="118"/>
      <c r="IE386" s="118"/>
      <c r="IF386" s="118"/>
      <c r="IG386" s="118"/>
      <c r="IH386" s="118"/>
      <c r="II386" s="118"/>
      <c r="IJ386" s="118"/>
      <c r="IK386" s="118"/>
      <c r="IL386" s="118"/>
      <c r="IM386" s="118"/>
      <c r="IN386" s="118"/>
      <c r="IO386" s="118"/>
      <c r="IP386" s="118"/>
      <c r="IQ386" s="118"/>
      <c r="IR386" s="118"/>
      <c r="IS386" s="118"/>
      <c r="IT386" s="118"/>
      <c r="IU386" s="118"/>
      <c r="IV386" s="118"/>
      <c r="IW386" s="118"/>
      <c r="IX386" s="118"/>
      <c r="IY386" s="118"/>
      <c r="IZ386" s="118"/>
      <c r="JA386" s="118"/>
      <c r="JB386" s="118"/>
      <c r="JC386" s="118"/>
      <c r="JD386" s="118"/>
      <c r="JE386" s="118"/>
      <c r="JF386" s="118"/>
      <c r="JG386" s="118"/>
      <c r="JH386" s="118"/>
      <c r="JI386" s="118"/>
      <c r="JJ386" s="118"/>
      <c r="JK386" s="118"/>
      <c r="JL386" s="118"/>
      <c r="JM386" s="118"/>
      <c r="JN386" s="118"/>
      <c r="JO386" s="118"/>
      <c r="JP386" s="118"/>
      <c r="JQ386" s="118"/>
      <c r="JR386" s="118"/>
      <c r="JS386" s="118"/>
      <c r="JT386" s="118"/>
      <c r="JU386" s="118"/>
      <c r="JV386" s="118"/>
      <c r="JW386" s="118"/>
      <c r="JX386" s="118"/>
      <c r="JY386" s="118"/>
      <c r="JZ386" s="118"/>
      <c r="KA386" s="118"/>
      <c r="KB386" s="118"/>
      <c r="KC386" s="118"/>
      <c r="KD386" s="118"/>
      <c r="KE386" s="118"/>
      <c r="KF386" s="118"/>
      <c r="KG386" s="118"/>
      <c r="KH386" s="118"/>
      <c r="KI386" s="118"/>
      <c r="KJ386" s="118"/>
      <c r="KK386" s="118"/>
      <c r="KL386" s="118"/>
      <c r="KM386" s="118"/>
      <c r="KN386" s="118"/>
      <c r="KO386" s="118"/>
      <c r="KP386" s="118"/>
      <c r="KQ386" s="118"/>
      <c r="KR386" s="118"/>
      <c r="KS386" s="118"/>
      <c r="KT386" s="118"/>
      <c r="KU386" s="118"/>
      <c r="KV386" s="118"/>
      <c r="KW386" s="118"/>
      <c r="KX386" s="118"/>
      <c r="KY386" s="118"/>
      <c r="KZ386" s="118"/>
      <c r="LA386" s="118"/>
      <c r="LB386" s="118"/>
      <c r="LC386" s="118"/>
      <c r="LD386" s="118"/>
      <c r="LE386" s="118"/>
      <c r="LF386" s="118"/>
      <c r="LG386" s="118"/>
      <c r="LH386" s="118"/>
      <c r="LI386" s="118"/>
      <c r="LJ386" s="118"/>
      <c r="LK386" s="118"/>
      <c r="LL386" s="118"/>
      <c r="LM386" s="118"/>
      <c r="LN386" s="118"/>
      <c r="LO386" s="118"/>
      <c r="LP386" s="118"/>
      <c r="LQ386" s="118"/>
      <c r="LR386" s="118"/>
      <c r="LS386" s="118"/>
      <c r="LT386" s="118"/>
      <c r="LU386" s="118"/>
      <c r="LV386" s="118"/>
      <c r="LW386" s="118"/>
      <c r="LX386" s="118"/>
      <c r="LY386" s="118"/>
      <c r="LZ386" s="118"/>
      <c r="MA386" s="118"/>
      <c r="MB386" s="118"/>
      <c r="MC386" s="118"/>
      <c r="MD386" s="118"/>
      <c r="ME386" s="118"/>
      <c r="MF386" s="118"/>
      <c r="MG386" s="118"/>
      <c r="MH386" s="118"/>
      <c r="MI386" s="118"/>
      <c r="MJ386" s="118"/>
      <c r="MK386" s="118"/>
      <c r="ML386" s="118"/>
      <c r="MM386" s="118"/>
      <c r="MN386" s="118"/>
      <c r="MO386" s="118"/>
      <c r="MP386" s="118"/>
      <c r="MQ386" s="118"/>
      <c r="MR386" s="118"/>
      <c r="MS386" s="118"/>
      <c r="MT386" s="118"/>
      <c r="MU386" s="118"/>
      <c r="MV386" s="118"/>
      <c r="MW386" s="118"/>
      <c r="MX386" s="118"/>
      <c r="MY386" s="118"/>
      <c r="MZ386" s="118"/>
      <c r="NA386" s="118"/>
      <c r="NB386" s="118"/>
      <c r="NC386" s="118"/>
      <c r="ND386" s="118"/>
      <c r="NE386" s="118"/>
      <c r="NF386" s="118"/>
      <c r="NG386" s="118"/>
      <c r="NH386" s="118"/>
      <c r="NI386" s="118"/>
      <c r="NJ386" s="118"/>
      <c r="NK386" s="118"/>
      <c r="NL386" s="118"/>
      <c r="NM386" s="118"/>
      <c r="NN386" s="118"/>
      <c r="NO386" s="118"/>
      <c r="NP386" s="118"/>
      <c r="NQ386" s="118"/>
      <c r="NR386" s="118"/>
      <c r="NS386" s="118"/>
      <c r="NT386" s="118"/>
      <c r="NU386" s="118"/>
      <c r="NV386" s="118"/>
      <c r="NW386" s="118"/>
      <c r="NX386" s="118"/>
      <c r="NY386" s="118"/>
      <c r="NZ386" s="118"/>
      <c r="OA386" s="118"/>
      <c r="OB386" s="118"/>
      <c r="OC386" s="118"/>
      <c r="OD386" s="118"/>
      <c r="OE386" s="118"/>
      <c r="OF386" s="118"/>
      <c r="OG386" s="118"/>
      <c r="OH386" s="118"/>
      <c r="OI386" s="118"/>
      <c r="OJ386" s="118"/>
      <c r="OK386" s="118"/>
      <c r="OL386" s="118"/>
      <c r="OM386" s="118"/>
      <c r="ON386" s="118"/>
      <c r="OO386" s="118"/>
      <c r="OP386" s="118"/>
      <c r="OQ386" s="118"/>
      <c r="OR386" s="118"/>
      <c r="OS386" s="118"/>
      <c r="OT386" s="118"/>
      <c r="OU386" s="118"/>
      <c r="OV386" s="118"/>
      <c r="OW386" s="118"/>
      <c r="OX386" s="118"/>
      <c r="OY386" s="118"/>
      <c r="OZ386" s="118"/>
      <c r="PA386" s="118"/>
      <c r="PB386" s="118"/>
      <c r="PC386" s="118"/>
      <c r="PD386" s="118"/>
      <c r="PE386" s="118"/>
      <c r="PF386" s="118"/>
      <c r="PG386" s="118"/>
      <c r="PH386" s="118"/>
      <c r="PI386" s="118"/>
      <c r="PJ386" s="118"/>
      <c r="PK386" s="118"/>
      <c r="PL386" s="118"/>
      <c r="PM386" s="118"/>
      <c r="PN386" s="118"/>
      <c r="PO386" s="118"/>
      <c r="PP386" s="118"/>
      <c r="PQ386" s="118"/>
      <c r="PR386" s="118"/>
      <c r="PS386" s="118"/>
      <c r="PT386" s="118"/>
      <c r="PU386" s="118"/>
      <c r="PV386" s="118"/>
      <c r="PW386" s="118"/>
      <c r="PX386" s="118"/>
      <c r="PY386" s="118"/>
      <c r="PZ386" s="118"/>
      <c r="QA386" s="118"/>
      <c r="QB386" s="118"/>
      <c r="QC386" s="118"/>
      <c r="QD386" s="118"/>
      <c r="QE386" s="118"/>
      <c r="QF386" s="118"/>
      <c r="QG386" s="118"/>
      <c r="QH386" s="118"/>
      <c r="QI386" s="118"/>
      <c r="QJ386" s="118"/>
      <c r="QK386" s="118"/>
      <c r="QL386" s="118"/>
      <c r="QM386" s="118"/>
      <c r="QN386" s="118"/>
      <c r="QO386" s="118"/>
      <c r="QP386" s="118"/>
      <c r="QQ386" s="118"/>
      <c r="QR386" s="118"/>
      <c r="QS386" s="118"/>
      <c r="QT386" s="118"/>
      <c r="QU386" s="118"/>
      <c r="QV386" s="118"/>
      <c r="QW386" s="118"/>
      <c r="QX386" s="118"/>
      <c r="QY386" s="118"/>
      <c r="QZ386" s="118"/>
      <c r="RA386" s="118"/>
      <c r="RB386" s="118"/>
      <c r="RC386" s="118"/>
      <c r="RD386" s="118"/>
      <c r="RE386" s="118"/>
      <c r="RF386" s="118"/>
      <c r="RG386" s="118"/>
      <c r="RH386" s="118"/>
      <c r="RI386" s="118"/>
      <c r="RJ386" s="118"/>
      <c r="RK386" s="118"/>
      <c r="RL386" s="118"/>
      <c r="RM386" s="118"/>
      <c r="RN386" s="118"/>
      <c r="RO386" s="118"/>
      <c r="RP386" s="118"/>
      <c r="RQ386" s="118"/>
      <c r="RR386" s="118"/>
      <c r="RS386" s="118"/>
      <c r="RT386" s="118"/>
      <c r="RU386" s="118"/>
      <c r="RV386" s="118"/>
      <c r="RW386" s="118"/>
      <c r="RX386" s="118"/>
      <c r="RY386" s="118"/>
      <c r="RZ386" s="118"/>
      <c r="SA386" s="118"/>
      <c r="SB386" s="118"/>
      <c r="SC386" s="118"/>
      <c r="SD386" s="118"/>
      <c r="SE386" s="118"/>
      <c r="SF386" s="118"/>
      <c r="SG386" s="118"/>
      <c r="SH386" s="118"/>
      <c r="SI386" s="118"/>
      <c r="SJ386" s="118"/>
      <c r="SK386" s="118"/>
      <c r="SL386" s="118"/>
      <c r="SM386" s="118"/>
      <c r="SN386" s="118"/>
      <c r="SO386" s="118"/>
      <c r="SP386" s="118"/>
      <c r="SQ386" s="118"/>
      <c r="SR386" s="118"/>
      <c r="SS386" s="118"/>
      <c r="ST386" s="118"/>
      <c r="SU386" s="118"/>
      <c r="SV386" s="118"/>
      <c r="SW386" s="118"/>
      <c r="SX386" s="118"/>
      <c r="SY386" s="118"/>
      <c r="SZ386" s="118"/>
      <c r="TA386" s="118"/>
      <c r="TB386" s="118"/>
      <c r="TC386" s="118"/>
      <c r="TD386" s="118"/>
      <c r="TE386" s="118"/>
      <c r="TF386" s="118"/>
      <c r="TG386" s="118"/>
      <c r="TH386" s="118"/>
      <c r="TI386" s="118"/>
      <c r="TJ386" s="118"/>
      <c r="TK386" s="118"/>
      <c r="TL386" s="118"/>
      <c r="TM386" s="118"/>
      <c r="TN386" s="118"/>
      <c r="TO386" s="118"/>
      <c r="TP386" s="118"/>
      <c r="TQ386" s="118"/>
      <c r="TR386" s="118"/>
      <c r="TS386" s="118"/>
      <c r="TT386" s="118"/>
      <c r="TU386" s="118"/>
      <c r="TV386" s="118"/>
      <c r="TW386" s="118"/>
      <c r="TX386" s="118"/>
      <c r="TY386" s="118"/>
      <c r="TZ386" s="118"/>
      <c r="UA386" s="118"/>
      <c r="UB386" s="118"/>
      <c r="UC386" s="118"/>
      <c r="UD386" s="118"/>
      <c r="UE386" s="118"/>
      <c r="UF386" s="118"/>
      <c r="UG386" s="118"/>
      <c r="UH386" s="118"/>
      <c r="UI386" s="118"/>
      <c r="UJ386" s="118"/>
      <c r="UK386" s="118"/>
      <c r="UL386" s="118"/>
      <c r="UM386" s="118"/>
      <c r="UN386" s="118"/>
      <c r="UO386" s="118"/>
      <c r="UP386" s="118"/>
      <c r="UQ386" s="118"/>
      <c r="UR386" s="118"/>
      <c r="US386" s="118"/>
      <c r="UT386" s="118"/>
      <c r="UU386" s="118"/>
      <c r="UV386" s="118"/>
      <c r="UW386" s="118"/>
      <c r="UX386" s="118"/>
      <c r="UY386" s="118"/>
      <c r="UZ386" s="118"/>
      <c r="VA386" s="118"/>
      <c r="VB386" s="118"/>
      <c r="VC386" s="118"/>
      <c r="VD386" s="118"/>
      <c r="VE386" s="118"/>
      <c r="VF386" s="118"/>
      <c r="VG386" s="118"/>
      <c r="VH386" s="118"/>
      <c r="VI386" s="118"/>
      <c r="VJ386" s="118"/>
      <c r="VK386" s="118"/>
      <c r="VL386" s="118"/>
      <c r="VM386" s="118"/>
      <c r="VN386" s="118"/>
      <c r="VO386" s="118"/>
      <c r="VP386" s="118"/>
      <c r="VQ386" s="118"/>
      <c r="VR386" s="118"/>
      <c r="VS386" s="118"/>
      <c r="VT386" s="118"/>
      <c r="VU386" s="118"/>
      <c r="VV386" s="118"/>
      <c r="VW386" s="118"/>
      <c r="VX386" s="118"/>
      <c r="VY386" s="118"/>
      <c r="VZ386" s="118"/>
      <c r="WA386" s="118"/>
      <c r="WB386" s="118"/>
      <c r="WC386" s="118"/>
      <c r="WD386" s="118"/>
      <c r="WE386" s="118"/>
      <c r="WF386" s="118"/>
      <c r="WG386" s="118"/>
      <c r="WH386" s="118"/>
      <c r="WI386" s="118"/>
      <c r="WJ386" s="118"/>
      <c r="WK386" s="118"/>
      <c r="WL386" s="118"/>
      <c r="WM386" s="118"/>
      <c r="WN386" s="118"/>
      <c r="WO386" s="118"/>
      <c r="WP386" s="118"/>
      <c r="WQ386" s="118"/>
      <c r="WR386" s="118"/>
      <c r="WS386" s="118"/>
      <c r="WT386" s="118"/>
      <c r="WU386" s="118"/>
      <c r="WV386" s="118"/>
      <c r="WW386" s="118"/>
      <c r="WX386" s="118"/>
      <c r="WY386" s="118"/>
      <c r="WZ386" s="118"/>
      <c r="XA386" s="118"/>
      <c r="XB386" s="118"/>
      <c r="XC386" s="118"/>
      <c r="XD386" s="118"/>
      <c r="XE386" s="118"/>
      <c r="XF386" s="118"/>
      <c r="XG386" s="118"/>
      <c r="XH386" s="118"/>
      <c r="XI386" s="118"/>
      <c r="XJ386" s="118"/>
      <c r="XK386" s="118"/>
      <c r="XL386" s="118"/>
      <c r="XM386" s="118"/>
      <c r="XN386" s="118"/>
      <c r="XO386" s="118"/>
      <c r="XP386" s="118"/>
      <c r="XQ386" s="118"/>
      <c r="XR386" s="118"/>
      <c r="XS386" s="118"/>
      <c r="XT386" s="118"/>
      <c r="XU386" s="118"/>
      <c r="XV386" s="118"/>
      <c r="XW386" s="118"/>
      <c r="XX386" s="118"/>
      <c r="XY386" s="118"/>
      <c r="XZ386" s="118"/>
      <c r="YA386" s="118"/>
      <c r="YB386" s="118"/>
      <c r="YC386" s="118"/>
      <c r="YD386" s="118"/>
      <c r="YE386" s="118"/>
      <c r="YF386" s="118"/>
      <c r="YG386" s="118"/>
      <c r="YH386" s="118"/>
      <c r="YI386" s="118"/>
      <c r="YJ386" s="118"/>
      <c r="YK386" s="118"/>
      <c r="YL386" s="118"/>
      <c r="YM386" s="118"/>
      <c r="YN386" s="118"/>
      <c r="YO386" s="118"/>
      <c r="YP386" s="118"/>
      <c r="YQ386" s="118"/>
      <c r="YR386" s="118"/>
      <c r="YS386" s="118"/>
      <c r="YT386" s="118"/>
      <c r="YU386" s="118"/>
      <c r="YV386" s="118"/>
      <c r="YW386" s="118"/>
      <c r="YX386" s="118"/>
      <c r="YY386" s="118"/>
      <c r="YZ386" s="118"/>
      <c r="ZA386" s="118"/>
      <c r="ZB386" s="118"/>
      <c r="ZC386" s="118"/>
      <c r="ZD386" s="118"/>
      <c r="ZE386" s="118"/>
      <c r="ZF386" s="118"/>
      <c r="ZG386" s="118"/>
      <c r="ZH386" s="118"/>
      <c r="ZI386" s="118"/>
      <c r="ZJ386" s="118"/>
      <c r="ZK386" s="118"/>
      <c r="ZL386" s="118"/>
      <c r="ZM386" s="118"/>
      <c r="ZN386" s="118"/>
      <c r="ZO386" s="118"/>
      <c r="ZP386" s="118"/>
      <c r="ZQ386" s="118"/>
      <c r="ZR386" s="118"/>
      <c r="ZS386" s="118"/>
      <c r="ZT386" s="118"/>
      <c r="ZU386" s="118"/>
      <c r="ZV386" s="118"/>
      <c r="ZW386" s="118"/>
      <c r="ZX386" s="118"/>
      <c r="ZY386" s="118"/>
      <c r="ZZ386" s="118"/>
      <c r="AAA386" s="118"/>
      <c r="AAB386" s="118"/>
      <c r="AAC386" s="118"/>
      <c r="AAD386" s="118"/>
      <c r="AAE386" s="118"/>
      <c r="AAF386" s="118"/>
      <c r="AAG386" s="118"/>
      <c r="AAH386" s="118"/>
      <c r="AAI386" s="118"/>
      <c r="AAJ386" s="118"/>
      <c r="AAK386" s="118"/>
      <c r="AAL386" s="118"/>
      <c r="AAM386" s="118"/>
      <c r="AAN386" s="118"/>
      <c r="AAO386" s="118"/>
      <c r="AAP386" s="118"/>
      <c r="AAQ386" s="118"/>
      <c r="AAR386" s="118"/>
      <c r="AAS386" s="118"/>
      <c r="AAT386" s="118"/>
      <c r="AAU386" s="118"/>
      <c r="AAV386" s="118"/>
      <c r="AAW386" s="118"/>
      <c r="AAX386" s="118"/>
      <c r="AAY386" s="118"/>
      <c r="AAZ386" s="118"/>
      <c r="ABA386" s="118"/>
      <c r="ABB386" s="118"/>
      <c r="ABC386" s="118"/>
      <c r="ABD386" s="118"/>
      <c r="ABE386" s="118"/>
      <c r="ABF386" s="118"/>
      <c r="ABG386" s="118"/>
      <c r="ABH386" s="118"/>
      <c r="ABI386" s="118"/>
      <c r="ABJ386" s="118"/>
      <c r="ABK386" s="118"/>
      <c r="ABL386" s="118"/>
      <c r="ABM386" s="118"/>
      <c r="ABN386" s="118"/>
      <c r="ABO386" s="118"/>
      <c r="ABP386" s="118"/>
      <c r="ABQ386" s="118"/>
      <c r="ABR386" s="118"/>
      <c r="ABS386" s="118"/>
      <c r="ABT386" s="118"/>
      <c r="ABU386" s="118"/>
      <c r="ABV386" s="118"/>
      <c r="ABW386" s="118"/>
      <c r="ABX386" s="118"/>
      <c r="ABY386" s="118"/>
      <c r="ABZ386" s="118"/>
      <c r="ACA386" s="118"/>
      <c r="ACB386" s="118"/>
      <c r="ACC386" s="118"/>
      <c r="ACD386" s="118"/>
      <c r="ACE386" s="118"/>
      <c r="ACF386" s="118"/>
      <c r="ACG386" s="118"/>
      <c r="ACH386" s="118"/>
      <c r="ACI386" s="118"/>
      <c r="ACJ386" s="118"/>
      <c r="ACK386" s="118"/>
      <c r="ACL386" s="118"/>
      <c r="ACM386" s="118"/>
      <c r="ACN386" s="118"/>
      <c r="ACO386" s="118"/>
      <c r="ACP386" s="118"/>
      <c r="ACQ386" s="118"/>
      <c r="ACR386" s="118"/>
      <c r="ACS386" s="118"/>
      <c r="ACT386" s="118"/>
      <c r="ACU386" s="118"/>
      <c r="ACV386" s="118"/>
      <c r="ACW386" s="118"/>
      <c r="ACX386" s="118"/>
      <c r="ACY386" s="118"/>
      <c r="ACZ386" s="118"/>
      <c r="ADA386" s="118"/>
      <c r="ADB386" s="118"/>
      <c r="ADC386" s="118"/>
      <c r="ADD386" s="118"/>
      <c r="ADE386" s="118"/>
      <c r="ADF386" s="118"/>
      <c r="ADG386" s="118"/>
      <c r="ADH386" s="118"/>
      <c r="ADI386" s="118"/>
      <c r="ADJ386" s="118"/>
      <c r="ADK386" s="118"/>
      <c r="ADL386" s="118"/>
      <c r="ADM386" s="118"/>
      <c r="ADN386" s="118"/>
      <c r="ADO386" s="118"/>
      <c r="ADP386" s="118"/>
      <c r="ADQ386" s="118"/>
      <c r="ADR386" s="118"/>
      <c r="ADS386" s="118"/>
      <c r="ADT386" s="118"/>
      <c r="ADU386" s="118"/>
      <c r="ADV386" s="118"/>
      <c r="ADW386" s="118"/>
      <c r="ADX386" s="118"/>
      <c r="ADY386" s="118"/>
      <c r="ADZ386" s="118"/>
      <c r="AEA386" s="118"/>
      <c r="AEB386" s="118"/>
      <c r="AEC386" s="118"/>
      <c r="AED386" s="118"/>
      <c r="AEE386" s="118"/>
      <c r="AEF386" s="118"/>
      <c r="AEG386" s="118"/>
      <c r="AEH386" s="118"/>
      <c r="AEI386" s="118"/>
      <c r="AEJ386" s="118"/>
      <c r="AEK386" s="118"/>
      <c r="AEL386" s="118"/>
      <c r="AEM386" s="118"/>
      <c r="AEN386" s="118"/>
      <c r="AEO386" s="118"/>
      <c r="AEP386" s="118"/>
      <c r="AEQ386" s="118"/>
      <c r="AER386" s="118"/>
      <c r="AES386" s="118"/>
      <c r="AET386" s="118"/>
      <c r="AEU386" s="118"/>
      <c r="AEV386" s="118"/>
      <c r="AEW386" s="118"/>
      <c r="AEX386" s="118"/>
      <c r="AEY386" s="118"/>
      <c r="AEZ386" s="118"/>
      <c r="AFA386" s="118"/>
      <c r="AFB386" s="118"/>
      <c r="AFC386" s="118"/>
      <c r="AFD386" s="118"/>
      <c r="AFE386" s="118"/>
      <c r="AFF386" s="118"/>
      <c r="AFG386" s="118"/>
      <c r="AFH386" s="118"/>
      <c r="AFI386" s="118"/>
      <c r="AFJ386" s="118"/>
      <c r="AFK386" s="118"/>
      <c r="AFL386" s="118"/>
      <c r="AFM386" s="118"/>
      <c r="AFN386" s="118"/>
      <c r="AFO386" s="118"/>
      <c r="AFP386" s="118"/>
      <c r="AFQ386" s="118"/>
      <c r="AFR386" s="118"/>
      <c r="AFS386" s="118"/>
      <c r="AFT386" s="118"/>
      <c r="AFU386" s="118"/>
      <c r="AFV386" s="118"/>
      <c r="AFW386" s="118"/>
      <c r="AFX386" s="118"/>
      <c r="AFY386" s="118"/>
      <c r="AFZ386" s="118"/>
      <c r="AGA386" s="118"/>
      <c r="AGB386" s="118"/>
      <c r="AGC386" s="118"/>
      <c r="AGD386" s="118"/>
      <c r="AGE386" s="118"/>
      <c r="AGF386" s="118"/>
      <c r="AGG386" s="118"/>
      <c r="AGH386" s="118"/>
      <c r="AGI386" s="118"/>
      <c r="AGJ386" s="118"/>
      <c r="AGK386" s="118"/>
      <c r="AGL386" s="118"/>
      <c r="AGM386" s="118"/>
      <c r="AGN386" s="118"/>
      <c r="AGO386" s="118"/>
      <c r="AGP386" s="118"/>
      <c r="AGQ386" s="118"/>
      <c r="AGR386" s="118"/>
      <c r="AGS386" s="118"/>
      <c r="AGT386" s="118"/>
      <c r="AGU386" s="118"/>
      <c r="AGV386" s="118"/>
      <c r="AGW386" s="118"/>
      <c r="AGX386" s="118"/>
      <c r="AGY386" s="118"/>
      <c r="AGZ386" s="118"/>
      <c r="AHA386" s="118"/>
      <c r="AHB386" s="118"/>
      <c r="AHC386" s="118"/>
      <c r="AHD386" s="118"/>
      <c r="AHE386" s="118"/>
      <c r="AHF386" s="118"/>
      <c r="AHG386" s="118"/>
      <c r="AHH386" s="118"/>
      <c r="AHI386" s="118"/>
      <c r="AHJ386" s="118"/>
      <c r="AHK386" s="118"/>
      <c r="AHL386" s="118"/>
      <c r="AHM386" s="118"/>
      <c r="AHN386" s="118"/>
      <c r="AHO386" s="118"/>
      <c r="AHP386" s="118"/>
      <c r="AHQ386" s="118"/>
      <c r="AHR386" s="118"/>
      <c r="AHS386" s="118"/>
      <c r="AHT386" s="118"/>
      <c r="AHU386" s="118"/>
      <c r="AHV386" s="118"/>
      <c r="AHW386" s="118"/>
      <c r="AHX386" s="118"/>
      <c r="AHY386" s="118"/>
      <c r="AHZ386" s="118"/>
      <c r="AIA386" s="118"/>
      <c r="AIB386" s="118"/>
      <c r="AIC386" s="118"/>
      <c r="AID386" s="118"/>
      <c r="AIE386" s="118"/>
      <c r="AIF386" s="118"/>
      <c r="AIG386" s="118"/>
      <c r="AIH386" s="118"/>
      <c r="AII386" s="118"/>
      <c r="AIJ386" s="118"/>
      <c r="AIK386" s="118"/>
      <c r="AIL386" s="118"/>
      <c r="AIM386" s="118"/>
      <c r="AIN386" s="118"/>
      <c r="AIO386" s="118"/>
      <c r="AIP386" s="118"/>
      <c r="AIQ386" s="118"/>
      <c r="AIR386" s="118"/>
      <c r="AIS386" s="118"/>
      <c r="AIT386" s="118"/>
      <c r="AIU386" s="118"/>
      <c r="AIV386" s="118"/>
      <c r="AIW386" s="118"/>
      <c r="AIX386" s="118"/>
      <c r="AIY386" s="118"/>
      <c r="AIZ386" s="118"/>
      <c r="AJA386" s="118"/>
      <c r="AJB386" s="118"/>
      <c r="AJC386" s="118"/>
      <c r="AJD386" s="118"/>
      <c r="AJE386" s="118"/>
      <c r="AJF386" s="118"/>
      <c r="AJG386" s="118"/>
      <c r="AJH386" s="118"/>
      <c r="AJI386" s="118"/>
      <c r="AJJ386" s="118"/>
      <c r="AJK386" s="118"/>
      <c r="AJL386" s="118"/>
      <c r="AJM386" s="118"/>
      <c r="AJN386" s="118"/>
      <c r="AJO386" s="118"/>
      <c r="AJP386" s="118"/>
      <c r="AJQ386" s="118"/>
      <c r="AJR386" s="118"/>
      <c r="AJS386" s="118"/>
      <c r="AJT386" s="118"/>
      <c r="AJU386" s="118"/>
      <c r="AJV386" s="118"/>
      <c r="AJW386" s="118"/>
      <c r="AJX386" s="118"/>
      <c r="AJY386" s="118"/>
      <c r="AJZ386" s="118"/>
      <c r="AKA386" s="118"/>
      <c r="AKB386" s="118"/>
      <c r="AKC386" s="118"/>
      <c r="AKD386" s="118"/>
      <c r="AKE386" s="118"/>
      <c r="AKF386" s="118"/>
      <c r="AKG386" s="118"/>
      <c r="AKH386" s="118"/>
      <c r="AKI386" s="118"/>
      <c r="AKJ386" s="118"/>
      <c r="AKK386" s="118"/>
      <c r="AKL386" s="118"/>
      <c r="AKM386" s="118"/>
      <c r="AKN386" s="118"/>
      <c r="AKO386" s="118"/>
      <c r="AKP386" s="118"/>
      <c r="AKQ386" s="118"/>
      <c r="AKR386" s="118"/>
      <c r="AKS386" s="118"/>
      <c r="AKT386" s="118"/>
      <c r="AKU386" s="118"/>
      <c r="AKV386" s="118"/>
      <c r="AKW386" s="118"/>
      <c r="AKX386" s="118"/>
      <c r="AKY386" s="118"/>
      <c r="AKZ386" s="118"/>
      <c r="ALA386" s="118"/>
      <c r="ALB386" s="118"/>
      <c r="ALC386" s="118"/>
      <c r="ALD386" s="118"/>
      <c r="ALE386" s="118"/>
      <c r="ALF386" s="118"/>
      <c r="ALG386" s="118"/>
      <c r="ALH386" s="118"/>
      <c r="ALI386" s="118"/>
      <c r="ALJ386" s="118"/>
      <c r="ALK386" s="118"/>
      <c r="ALL386" s="118"/>
      <c r="ALM386" s="118"/>
      <c r="ALN386" s="118"/>
      <c r="ALO386" s="118"/>
      <c r="ALP386" s="118"/>
      <c r="ALQ386" s="118"/>
      <c r="ALR386" s="118"/>
      <c r="ALS386" s="118"/>
      <c r="ALT386" s="118"/>
      <c r="ALU386" s="118"/>
      <c r="ALV386" s="118"/>
      <c r="ALW386" s="118"/>
      <c r="ALX386" s="118"/>
      <c r="ALY386" s="118"/>
      <c r="ALZ386" s="118"/>
      <c r="AMA386" s="118"/>
      <c r="AMB386" s="118"/>
      <c r="AMC386" s="118"/>
      <c r="AMD386" s="118"/>
      <c r="AME386" s="118"/>
      <c r="AMF386" s="118"/>
      <c r="AMG386" s="118"/>
      <c r="AMH386" s="118"/>
    </row>
    <row r="387" spans="1:1022" x14ac:dyDescent="0.25">
      <c r="A387" s="162" t="s">
        <v>5991</v>
      </c>
      <c r="B387" s="163">
        <v>386</v>
      </c>
      <c r="C387" s="162" t="s">
        <v>5990</v>
      </c>
      <c r="D387" s="175" t="s">
        <v>5992</v>
      </c>
      <c r="E387" s="185" t="s">
        <v>822</v>
      </c>
      <c r="F387" s="185">
        <v>4</v>
      </c>
      <c r="G387" s="175">
        <v>4</v>
      </c>
      <c r="H387" s="175">
        <v>4</v>
      </c>
      <c r="I387" s="319"/>
      <c r="J387" s="332" t="s">
        <v>753</v>
      </c>
      <c r="K387" s="332">
        <v>1</v>
      </c>
      <c r="O387" s="332">
        <v>3</v>
      </c>
      <c r="V387" s="219">
        <f t="shared" si="207"/>
        <v>100</v>
      </c>
      <c r="W387" s="219">
        <f t="shared" si="185"/>
        <v>100</v>
      </c>
      <c r="X387" s="219">
        <f t="shared" si="226"/>
        <v>20</v>
      </c>
      <c r="Y387" s="219">
        <f t="shared" si="220"/>
        <v>100</v>
      </c>
      <c r="Z387" s="219">
        <f t="shared" si="221"/>
        <v>100</v>
      </c>
      <c r="AA387" s="220">
        <f t="shared" si="217"/>
        <v>100</v>
      </c>
      <c r="AB387" s="220">
        <f t="shared" si="216"/>
        <v>100</v>
      </c>
      <c r="AC387" s="220">
        <f t="shared" si="205"/>
        <v>100</v>
      </c>
      <c r="AD387" s="416">
        <f t="shared" si="225"/>
        <v>100</v>
      </c>
      <c r="AE387" s="416">
        <f t="shared" si="218"/>
        <v>100</v>
      </c>
      <c r="AF387" s="212">
        <f t="shared" si="222"/>
        <v>1</v>
      </c>
      <c r="AG387" s="212">
        <f t="shared" si="223"/>
        <v>1</v>
      </c>
      <c r="AH387" s="212">
        <f t="shared" si="224"/>
        <v>3</v>
      </c>
      <c r="AI387" s="212">
        <f t="shared" si="219"/>
        <v>5</v>
      </c>
      <c r="AJ387" s="214"/>
      <c r="AM387" s="214"/>
      <c r="AQ387" s="229" t="s">
        <v>760</v>
      </c>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8"/>
      <c r="CI387" s="118"/>
      <c r="CJ387" s="118"/>
      <c r="CK387" s="118"/>
      <c r="CL387" s="118"/>
      <c r="CM387" s="118"/>
      <c r="CN387" s="118"/>
      <c r="CO387" s="118"/>
      <c r="CP387" s="118"/>
      <c r="CQ387" s="118"/>
      <c r="CR387" s="118"/>
      <c r="CS387" s="118"/>
      <c r="CT387" s="118"/>
      <c r="CU387" s="118"/>
      <c r="CV387" s="118"/>
      <c r="CW387" s="118"/>
      <c r="CX387" s="118"/>
      <c r="CY387" s="118"/>
      <c r="CZ387" s="118"/>
      <c r="DA387" s="118"/>
      <c r="DB387" s="118"/>
      <c r="DC387" s="118"/>
      <c r="DD387" s="118"/>
      <c r="DE387" s="118"/>
      <c r="DF387" s="118"/>
      <c r="DG387" s="118"/>
      <c r="DH387" s="118"/>
      <c r="DI387" s="118"/>
      <c r="DJ387" s="118"/>
      <c r="DK387" s="118"/>
      <c r="DL387" s="118"/>
      <c r="DM387" s="118"/>
      <c r="DN387" s="118"/>
      <c r="DO387" s="118"/>
      <c r="DP387" s="118"/>
      <c r="DQ387" s="118"/>
      <c r="DR387" s="118"/>
      <c r="DS387" s="118"/>
      <c r="DT387" s="118"/>
      <c r="DU387" s="118"/>
      <c r="DV387" s="118"/>
      <c r="DW387" s="118"/>
      <c r="DX387" s="118"/>
      <c r="DY387" s="118"/>
      <c r="DZ387" s="118"/>
      <c r="EA387" s="118"/>
      <c r="EB387" s="118"/>
      <c r="EC387" s="118"/>
      <c r="ED387" s="118"/>
      <c r="EE387" s="118"/>
      <c r="EF387" s="118"/>
      <c r="EG387" s="118"/>
      <c r="EH387" s="118"/>
      <c r="EI387" s="118"/>
      <c r="EJ387" s="118"/>
      <c r="EK387" s="118"/>
      <c r="EL387" s="118"/>
      <c r="EM387" s="118"/>
      <c r="EN387" s="118"/>
      <c r="EO387" s="118"/>
      <c r="EP387" s="118"/>
      <c r="EQ387" s="118"/>
      <c r="ER387" s="118"/>
      <c r="ES387" s="118"/>
      <c r="ET387" s="118"/>
      <c r="EU387" s="118"/>
      <c r="EV387" s="118"/>
      <c r="EW387" s="118"/>
      <c r="EX387" s="118"/>
      <c r="EY387" s="118"/>
      <c r="EZ387" s="118"/>
      <c r="FA387" s="118"/>
      <c r="FB387" s="118"/>
      <c r="FC387" s="118"/>
      <c r="FD387" s="118"/>
      <c r="FE387" s="118"/>
      <c r="FF387" s="118"/>
      <c r="FG387" s="118"/>
      <c r="FH387" s="118"/>
      <c r="FI387" s="118"/>
      <c r="FJ387" s="118"/>
      <c r="FK387" s="118"/>
      <c r="FL387" s="118"/>
      <c r="FM387" s="118"/>
      <c r="FN387" s="118"/>
      <c r="FO387" s="118"/>
      <c r="FP387" s="118"/>
      <c r="FQ387" s="118"/>
      <c r="FR387" s="118"/>
      <c r="FS387" s="118"/>
      <c r="FT387" s="118"/>
      <c r="FU387" s="118"/>
      <c r="FV387" s="118"/>
      <c r="FW387" s="118"/>
      <c r="FX387" s="118"/>
      <c r="FY387" s="118"/>
      <c r="FZ387" s="118"/>
      <c r="GA387" s="118"/>
      <c r="GB387" s="118"/>
      <c r="GC387" s="118"/>
      <c r="GD387" s="118"/>
      <c r="GE387" s="118"/>
      <c r="GF387" s="118"/>
      <c r="GG387" s="118"/>
      <c r="GH387" s="118"/>
      <c r="GI387" s="118"/>
      <c r="GJ387" s="118"/>
      <c r="GK387" s="118"/>
      <c r="GL387" s="118"/>
      <c r="GM387" s="118"/>
      <c r="GN387" s="118"/>
      <c r="GO387" s="118"/>
      <c r="GP387" s="118"/>
      <c r="GQ387" s="118"/>
      <c r="GR387" s="118"/>
      <c r="GS387" s="118"/>
      <c r="GT387" s="118"/>
      <c r="GU387" s="118"/>
      <c r="GV387" s="118"/>
      <c r="GW387" s="118"/>
      <c r="GX387" s="118"/>
      <c r="GY387" s="118"/>
      <c r="GZ387" s="118"/>
      <c r="HA387" s="118"/>
      <c r="HB387" s="118"/>
      <c r="HC387" s="118"/>
      <c r="HD387" s="118"/>
      <c r="HE387" s="118"/>
      <c r="HF387" s="118"/>
      <c r="HG387" s="118"/>
      <c r="HH387" s="118"/>
      <c r="HI387" s="118"/>
      <c r="HJ387" s="118"/>
      <c r="HK387" s="118"/>
      <c r="HL387" s="118"/>
      <c r="HM387" s="118"/>
      <c r="HN387" s="118"/>
      <c r="HO387" s="118"/>
      <c r="HP387" s="118"/>
      <c r="HQ387" s="118"/>
      <c r="HR387" s="118"/>
      <c r="HS387" s="118"/>
      <c r="HT387" s="118"/>
      <c r="HU387" s="118"/>
      <c r="HV387" s="118"/>
      <c r="HW387" s="118"/>
      <c r="HX387" s="118"/>
      <c r="HY387" s="118"/>
      <c r="HZ387" s="118"/>
      <c r="IA387" s="118"/>
      <c r="IB387" s="118"/>
      <c r="IC387" s="118"/>
      <c r="ID387" s="118"/>
      <c r="IE387" s="118"/>
      <c r="IF387" s="118"/>
      <c r="IG387" s="118"/>
      <c r="IH387" s="118"/>
      <c r="II387" s="118"/>
      <c r="IJ387" s="118"/>
      <c r="IK387" s="118"/>
      <c r="IL387" s="118"/>
      <c r="IM387" s="118"/>
      <c r="IN387" s="118"/>
      <c r="IO387" s="118"/>
      <c r="IP387" s="118"/>
      <c r="IQ387" s="118"/>
      <c r="IR387" s="118"/>
      <c r="IS387" s="118"/>
      <c r="IT387" s="118"/>
      <c r="IU387" s="118"/>
      <c r="IV387" s="118"/>
      <c r="IW387" s="118"/>
      <c r="IX387" s="118"/>
      <c r="IY387" s="118"/>
      <c r="IZ387" s="118"/>
      <c r="JA387" s="118"/>
      <c r="JB387" s="118"/>
      <c r="JC387" s="118"/>
      <c r="JD387" s="118"/>
      <c r="JE387" s="118"/>
      <c r="JF387" s="118"/>
      <c r="JG387" s="118"/>
      <c r="JH387" s="118"/>
      <c r="JI387" s="118"/>
      <c r="JJ387" s="118"/>
      <c r="JK387" s="118"/>
      <c r="JL387" s="118"/>
      <c r="JM387" s="118"/>
      <c r="JN387" s="118"/>
      <c r="JO387" s="118"/>
      <c r="JP387" s="118"/>
      <c r="JQ387" s="118"/>
      <c r="JR387" s="118"/>
      <c r="JS387" s="118"/>
      <c r="JT387" s="118"/>
      <c r="JU387" s="118"/>
      <c r="JV387" s="118"/>
      <c r="JW387" s="118"/>
      <c r="JX387" s="118"/>
      <c r="JY387" s="118"/>
      <c r="JZ387" s="118"/>
      <c r="KA387" s="118"/>
      <c r="KB387" s="118"/>
      <c r="KC387" s="118"/>
      <c r="KD387" s="118"/>
      <c r="KE387" s="118"/>
      <c r="KF387" s="118"/>
      <c r="KG387" s="118"/>
      <c r="KH387" s="118"/>
      <c r="KI387" s="118"/>
      <c r="KJ387" s="118"/>
      <c r="KK387" s="118"/>
      <c r="KL387" s="118"/>
      <c r="KM387" s="118"/>
      <c r="KN387" s="118"/>
      <c r="KO387" s="118"/>
      <c r="KP387" s="118"/>
      <c r="KQ387" s="118"/>
      <c r="KR387" s="118"/>
      <c r="KS387" s="118"/>
      <c r="KT387" s="118"/>
      <c r="KU387" s="118"/>
      <c r="KV387" s="118"/>
      <c r="KW387" s="118"/>
      <c r="KX387" s="118"/>
      <c r="KY387" s="118"/>
      <c r="KZ387" s="118"/>
      <c r="LA387" s="118"/>
      <c r="LB387" s="118"/>
      <c r="LC387" s="118"/>
      <c r="LD387" s="118"/>
      <c r="LE387" s="118"/>
      <c r="LF387" s="118"/>
      <c r="LG387" s="118"/>
      <c r="LH387" s="118"/>
      <c r="LI387" s="118"/>
      <c r="LJ387" s="118"/>
      <c r="LK387" s="118"/>
      <c r="LL387" s="118"/>
      <c r="LM387" s="118"/>
      <c r="LN387" s="118"/>
      <c r="LO387" s="118"/>
      <c r="LP387" s="118"/>
      <c r="LQ387" s="118"/>
      <c r="LR387" s="118"/>
      <c r="LS387" s="118"/>
      <c r="LT387" s="118"/>
      <c r="LU387" s="118"/>
      <c r="LV387" s="118"/>
      <c r="LW387" s="118"/>
      <c r="LX387" s="118"/>
      <c r="LY387" s="118"/>
      <c r="LZ387" s="118"/>
      <c r="MA387" s="118"/>
      <c r="MB387" s="118"/>
      <c r="MC387" s="118"/>
      <c r="MD387" s="118"/>
      <c r="ME387" s="118"/>
      <c r="MF387" s="118"/>
      <c r="MG387" s="118"/>
      <c r="MH387" s="118"/>
      <c r="MI387" s="118"/>
      <c r="MJ387" s="118"/>
      <c r="MK387" s="118"/>
      <c r="ML387" s="118"/>
      <c r="MM387" s="118"/>
      <c r="MN387" s="118"/>
      <c r="MO387" s="118"/>
      <c r="MP387" s="118"/>
      <c r="MQ387" s="118"/>
      <c r="MR387" s="118"/>
      <c r="MS387" s="118"/>
      <c r="MT387" s="118"/>
      <c r="MU387" s="118"/>
      <c r="MV387" s="118"/>
      <c r="MW387" s="118"/>
      <c r="MX387" s="118"/>
      <c r="MY387" s="118"/>
      <c r="MZ387" s="118"/>
      <c r="NA387" s="118"/>
      <c r="NB387" s="118"/>
      <c r="NC387" s="118"/>
      <c r="ND387" s="118"/>
      <c r="NE387" s="118"/>
      <c r="NF387" s="118"/>
      <c r="NG387" s="118"/>
      <c r="NH387" s="118"/>
      <c r="NI387" s="118"/>
      <c r="NJ387" s="118"/>
      <c r="NK387" s="118"/>
      <c r="NL387" s="118"/>
      <c r="NM387" s="118"/>
      <c r="NN387" s="118"/>
      <c r="NO387" s="118"/>
      <c r="NP387" s="118"/>
      <c r="NQ387" s="118"/>
      <c r="NR387" s="118"/>
      <c r="NS387" s="118"/>
      <c r="NT387" s="118"/>
      <c r="NU387" s="118"/>
      <c r="NV387" s="118"/>
      <c r="NW387" s="118"/>
      <c r="NX387" s="118"/>
      <c r="NY387" s="118"/>
      <c r="NZ387" s="118"/>
      <c r="OA387" s="118"/>
      <c r="OB387" s="118"/>
      <c r="OC387" s="118"/>
      <c r="OD387" s="118"/>
      <c r="OE387" s="118"/>
      <c r="OF387" s="118"/>
      <c r="OG387" s="118"/>
      <c r="OH387" s="118"/>
      <c r="OI387" s="118"/>
      <c r="OJ387" s="118"/>
      <c r="OK387" s="118"/>
      <c r="OL387" s="118"/>
      <c r="OM387" s="118"/>
      <c r="ON387" s="118"/>
      <c r="OO387" s="118"/>
      <c r="OP387" s="118"/>
      <c r="OQ387" s="118"/>
      <c r="OR387" s="118"/>
      <c r="OS387" s="118"/>
      <c r="OT387" s="118"/>
      <c r="OU387" s="118"/>
      <c r="OV387" s="118"/>
      <c r="OW387" s="118"/>
      <c r="OX387" s="118"/>
      <c r="OY387" s="118"/>
      <c r="OZ387" s="118"/>
      <c r="PA387" s="118"/>
      <c r="PB387" s="118"/>
      <c r="PC387" s="118"/>
      <c r="PD387" s="118"/>
      <c r="PE387" s="118"/>
      <c r="PF387" s="118"/>
      <c r="PG387" s="118"/>
      <c r="PH387" s="118"/>
      <c r="PI387" s="118"/>
      <c r="PJ387" s="118"/>
      <c r="PK387" s="118"/>
      <c r="PL387" s="118"/>
      <c r="PM387" s="118"/>
      <c r="PN387" s="118"/>
      <c r="PO387" s="118"/>
      <c r="PP387" s="118"/>
      <c r="PQ387" s="118"/>
      <c r="PR387" s="118"/>
      <c r="PS387" s="118"/>
      <c r="PT387" s="118"/>
      <c r="PU387" s="118"/>
      <c r="PV387" s="118"/>
      <c r="PW387" s="118"/>
      <c r="PX387" s="118"/>
      <c r="PY387" s="118"/>
      <c r="PZ387" s="118"/>
      <c r="QA387" s="118"/>
      <c r="QB387" s="118"/>
      <c r="QC387" s="118"/>
      <c r="QD387" s="118"/>
      <c r="QE387" s="118"/>
      <c r="QF387" s="118"/>
      <c r="QG387" s="118"/>
      <c r="QH387" s="118"/>
      <c r="QI387" s="118"/>
      <c r="QJ387" s="118"/>
      <c r="QK387" s="118"/>
      <c r="QL387" s="118"/>
      <c r="QM387" s="118"/>
      <c r="QN387" s="118"/>
      <c r="QO387" s="118"/>
      <c r="QP387" s="118"/>
      <c r="QQ387" s="118"/>
      <c r="QR387" s="118"/>
      <c r="QS387" s="118"/>
      <c r="QT387" s="118"/>
      <c r="QU387" s="118"/>
      <c r="QV387" s="118"/>
      <c r="QW387" s="118"/>
      <c r="QX387" s="118"/>
      <c r="QY387" s="118"/>
      <c r="QZ387" s="118"/>
      <c r="RA387" s="118"/>
      <c r="RB387" s="118"/>
      <c r="RC387" s="118"/>
      <c r="RD387" s="118"/>
      <c r="RE387" s="118"/>
      <c r="RF387" s="118"/>
      <c r="RG387" s="118"/>
      <c r="RH387" s="118"/>
      <c r="RI387" s="118"/>
      <c r="RJ387" s="118"/>
      <c r="RK387" s="118"/>
      <c r="RL387" s="118"/>
      <c r="RM387" s="118"/>
      <c r="RN387" s="118"/>
      <c r="RO387" s="118"/>
      <c r="RP387" s="118"/>
      <c r="RQ387" s="118"/>
      <c r="RR387" s="118"/>
      <c r="RS387" s="118"/>
      <c r="RT387" s="118"/>
      <c r="RU387" s="118"/>
      <c r="RV387" s="118"/>
      <c r="RW387" s="118"/>
      <c r="RX387" s="118"/>
      <c r="RY387" s="118"/>
      <c r="RZ387" s="118"/>
      <c r="SA387" s="118"/>
      <c r="SB387" s="118"/>
      <c r="SC387" s="118"/>
      <c r="SD387" s="118"/>
      <c r="SE387" s="118"/>
      <c r="SF387" s="118"/>
      <c r="SG387" s="118"/>
      <c r="SH387" s="118"/>
      <c r="SI387" s="118"/>
      <c r="SJ387" s="118"/>
      <c r="SK387" s="118"/>
      <c r="SL387" s="118"/>
      <c r="SM387" s="118"/>
      <c r="SN387" s="118"/>
      <c r="SO387" s="118"/>
      <c r="SP387" s="118"/>
      <c r="SQ387" s="118"/>
      <c r="SR387" s="118"/>
      <c r="SS387" s="118"/>
      <c r="ST387" s="118"/>
      <c r="SU387" s="118"/>
      <c r="SV387" s="118"/>
      <c r="SW387" s="118"/>
      <c r="SX387" s="118"/>
      <c r="SY387" s="118"/>
      <c r="SZ387" s="118"/>
      <c r="TA387" s="118"/>
      <c r="TB387" s="118"/>
      <c r="TC387" s="118"/>
      <c r="TD387" s="118"/>
      <c r="TE387" s="118"/>
      <c r="TF387" s="118"/>
      <c r="TG387" s="118"/>
      <c r="TH387" s="118"/>
      <c r="TI387" s="118"/>
      <c r="TJ387" s="118"/>
      <c r="TK387" s="118"/>
      <c r="TL387" s="118"/>
      <c r="TM387" s="118"/>
      <c r="TN387" s="118"/>
      <c r="TO387" s="118"/>
      <c r="TP387" s="118"/>
      <c r="TQ387" s="118"/>
      <c r="TR387" s="118"/>
      <c r="TS387" s="118"/>
      <c r="TT387" s="118"/>
      <c r="TU387" s="118"/>
      <c r="TV387" s="118"/>
      <c r="TW387" s="118"/>
      <c r="TX387" s="118"/>
      <c r="TY387" s="118"/>
      <c r="TZ387" s="118"/>
      <c r="UA387" s="118"/>
      <c r="UB387" s="118"/>
      <c r="UC387" s="118"/>
      <c r="UD387" s="118"/>
      <c r="UE387" s="118"/>
      <c r="UF387" s="118"/>
      <c r="UG387" s="118"/>
      <c r="UH387" s="118"/>
      <c r="UI387" s="118"/>
      <c r="UJ387" s="118"/>
      <c r="UK387" s="118"/>
      <c r="UL387" s="118"/>
      <c r="UM387" s="118"/>
      <c r="UN387" s="118"/>
      <c r="UO387" s="118"/>
      <c r="UP387" s="118"/>
      <c r="UQ387" s="118"/>
      <c r="UR387" s="118"/>
      <c r="US387" s="118"/>
      <c r="UT387" s="118"/>
      <c r="UU387" s="118"/>
      <c r="UV387" s="118"/>
      <c r="UW387" s="118"/>
      <c r="UX387" s="118"/>
      <c r="UY387" s="118"/>
      <c r="UZ387" s="118"/>
      <c r="VA387" s="118"/>
      <c r="VB387" s="118"/>
      <c r="VC387" s="118"/>
      <c r="VD387" s="118"/>
      <c r="VE387" s="118"/>
      <c r="VF387" s="118"/>
      <c r="VG387" s="118"/>
      <c r="VH387" s="118"/>
      <c r="VI387" s="118"/>
      <c r="VJ387" s="118"/>
      <c r="VK387" s="118"/>
      <c r="VL387" s="118"/>
      <c r="VM387" s="118"/>
      <c r="VN387" s="118"/>
      <c r="VO387" s="118"/>
      <c r="VP387" s="118"/>
      <c r="VQ387" s="118"/>
      <c r="VR387" s="118"/>
      <c r="VS387" s="118"/>
      <c r="VT387" s="118"/>
      <c r="VU387" s="118"/>
      <c r="VV387" s="118"/>
      <c r="VW387" s="118"/>
      <c r="VX387" s="118"/>
      <c r="VY387" s="118"/>
      <c r="VZ387" s="118"/>
      <c r="WA387" s="118"/>
      <c r="WB387" s="118"/>
      <c r="WC387" s="118"/>
      <c r="WD387" s="118"/>
      <c r="WE387" s="118"/>
      <c r="WF387" s="118"/>
      <c r="WG387" s="118"/>
      <c r="WH387" s="118"/>
      <c r="WI387" s="118"/>
      <c r="WJ387" s="118"/>
      <c r="WK387" s="118"/>
      <c r="WL387" s="118"/>
      <c r="WM387" s="118"/>
      <c r="WN387" s="118"/>
      <c r="WO387" s="118"/>
      <c r="WP387" s="118"/>
      <c r="WQ387" s="118"/>
      <c r="WR387" s="118"/>
      <c r="WS387" s="118"/>
      <c r="WT387" s="118"/>
      <c r="WU387" s="118"/>
      <c r="WV387" s="118"/>
      <c r="WW387" s="118"/>
      <c r="WX387" s="118"/>
      <c r="WY387" s="118"/>
      <c r="WZ387" s="118"/>
      <c r="XA387" s="118"/>
      <c r="XB387" s="118"/>
      <c r="XC387" s="118"/>
      <c r="XD387" s="118"/>
      <c r="XE387" s="118"/>
      <c r="XF387" s="118"/>
      <c r="XG387" s="118"/>
      <c r="XH387" s="118"/>
      <c r="XI387" s="118"/>
      <c r="XJ387" s="118"/>
      <c r="XK387" s="118"/>
      <c r="XL387" s="118"/>
      <c r="XM387" s="118"/>
      <c r="XN387" s="118"/>
      <c r="XO387" s="118"/>
      <c r="XP387" s="118"/>
      <c r="XQ387" s="118"/>
      <c r="XR387" s="118"/>
      <c r="XS387" s="118"/>
      <c r="XT387" s="118"/>
      <c r="XU387" s="118"/>
      <c r="XV387" s="118"/>
      <c r="XW387" s="118"/>
      <c r="XX387" s="118"/>
      <c r="XY387" s="118"/>
      <c r="XZ387" s="118"/>
      <c r="YA387" s="118"/>
      <c r="YB387" s="118"/>
      <c r="YC387" s="118"/>
      <c r="YD387" s="118"/>
      <c r="YE387" s="118"/>
      <c r="YF387" s="118"/>
      <c r="YG387" s="118"/>
      <c r="YH387" s="118"/>
      <c r="YI387" s="118"/>
      <c r="YJ387" s="118"/>
      <c r="YK387" s="118"/>
      <c r="YL387" s="118"/>
      <c r="YM387" s="118"/>
      <c r="YN387" s="118"/>
      <c r="YO387" s="118"/>
      <c r="YP387" s="118"/>
      <c r="YQ387" s="118"/>
      <c r="YR387" s="118"/>
      <c r="YS387" s="118"/>
      <c r="YT387" s="118"/>
      <c r="YU387" s="118"/>
      <c r="YV387" s="118"/>
      <c r="YW387" s="118"/>
      <c r="YX387" s="118"/>
      <c r="YY387" s="118"/>
      <c r="YZ387" s="118"/>
      <c r="ZA387" s="118"/>
      <c r="ZB387" s="118"/>
      <c r="ZC387" s="118"/>
      <c r="ZD387" s="118"/>
      <c r="ZE387" s="118"/>
      <c r="ZF387" s="118"/>
      <c r="ZG387" s="118"/>
      <c r="ZH387" s="118"/>
      <c r="ZI387" s="118"/>
      <c r="ZJ387" s="118"/>
      <c r="ZK387" s="118"/>
      <c r="ZL387" s="118"/>
      <c r="ZM387" s="118"/>
      <c r="ZN387" s="118"/>
      <c r="ZO387" s="118"/>
      <c r="ZP387" s="118"/>
      <c r="ZQ387" s="118"/>
      <c r="ZR387" s="118"/>
      <c r="ZS387" s="118"/>
      <c r="ZT387" s="118"/>
      <c r="ZU387" s="118"/>
      <c r="ZV387" s="118"/>
      <c r="ZW387" s="118"/>
      <c r="ZX387" s="118"/>
      <c r="ZY387" s="118"/>
      <c r="ZZ387" s="118"/>
      <c r="AAA387" s="118"/>
      <c r="AAB387" s="118"/>
      <c r="AAC387" s="118"/>
      <c r="AAD387" s="118"/>
      <c r="AAE387" s="118"/>
      <c r="AAF387" s="118"/>
      <c r="AAG387" s="118"/>
      <c r="AAH387" s="118"/>
      <c r="AAI387" s="118"/>
      <c r="AAJ387" s="118"/>
      <c r="AAK387" s="118"/>
      <c r="AAL387" s="118"/>
      <c r="AAM387" s="118"/>
      <c r="AAN387" s="118"/>
      <c r="AAO387" s="118"/>
      <c r="AAP387" s="118"/>
      <c r="AAQ387" s="118"/>
      <c r="AAR387" s="118"/>
      <c r="AAS387" s="118"/>
      <c r="AAT387" s="118"/>
      <c r="AAU387" s="118"/>
      <c r="AAV387" s="118"/>
      <c r="AAW387" s="118"/>
      <c r="AAX387" s="118"/>
      <c r="AAY387" s="118"/>
      <c r="AAZ387" s="118"/>
      <c r="ABA387" s="118"/>
      <c r="ABB387" s="118"/>
      <c r="ABC387" s="118"/>
      <c r="ABD387" s="118"/>
      <c r="ABE387" s="118"/>
      <c r="ABF387" s="118"/>
      <c r="ABG387" s="118"/>
      <c r="ABH387" s="118"/>
      <c r="ABI387" s="118"/>
      <c r="ABJ387" s="118"/>
      <c r="ABK387" s="118"/>
      <c r="ABL387" s="118"/>
      <c r="ABM387" s="118"/>
      <c r="ABN387" s="118"/>
      <c r="ABO387" s="118"/>
      <c r="ABP387" s="118"/>
      <c r="ABQ387" s="118"/>
      <c r="ABR387" s="118"/>
      <c r="ABS387" s="118"/>
      <c r="ABT387" s="118"/>
      <c r="ABU387" s="118"/>
      <c r="ABV387" s="118"/>
      <c r="ABW387" s="118"/>
      <c r="ABX387" s="118"/>
      <c r="ABY387" s="118"/>
      <c r="ABZ387" s="118"/>
      <c r="ACA387" s="118"/>
      <c r="ACB387" s="118"/>
      <c r="ACC387" s="118"/>
      <c r="ACD387" s="118"/>
      <c r="ACE387" s="118"/>
      <c r="ACF387" s="118"/>
      <c r="ACG387" s="118"/>
      <c r="ACH387" s="118"/>
      <c r="ACI387" s="118"/>
      <c r="ACJ387" s="118"/>
      <c r="ACK387" s="118"/>
      <c r="ACL387" s="118"/>
      <c r="ACM387" s="118"/>
      <c r="ACN387" s="118"/>
      <c r="ACO387" s="118"/>
      <c r="ACP387" s="118"/>
      <c r="ACQ387" s="118"/>
      <c r="ACR387" s="118"/>
      <c r="ACS387" s="118"/>
      <c r="ACT387" s="118"/>
      <c r="ACU387" s="118"/>
      <c r="ACV387" s="118"/>
      <c r="ACW387" s="118"/>
      <c r="ACX387" s="118"/>
      <c r="ACY387" s="118"/>
      <c r="ACZ387" s="118"/>
      <c r="ADA387" s="118"/>
      <c r="ADB387" s="118"/>
      <c r="ADC387" s="118"/>
      <c r="ADD387" s="118"/>
      <c r="ADE387" s="118"/>
      <c r="ADF387" s="118"/>
      <c r="ADG387" s="118"/>
      <c r="ADH387" s="118"/>
      <c r="ADI387" s="118"/>
      <c r="ADJ387" s="118"/>
      <c r="ADK387" s="118"/>
      <c r="ADL387" s="118"/>
      <c r="ADM387" s="118"/>
      <c r="ADN387" s="118"/>
      <c r="ADO387" s="118"/>
      <c r="ADP387" s="118"/>
      <c r="ADQ387" s="118"/>
      <c r="ADR387" s="118"/>
      <c r="ADS387" s="118"/>
      <c r="ADT387" s="118"/>
      <c r="ADU387" s="118"/>
      <c r="ADV387" s="118"/>
      <c r="ADW387" s="118"/>
      <c r="ADX387" s="118"/>
      <c r="ADY387" s="118"/>
      <c r="ADZ387" s="118"/>
      <c r="AEA387" s="118"/>
      <c r="AEB387" s="118"/>
      <c r="AEC387" s="118"/>
      <c r="AED387" s="118"/>
      <c r="AEE387" s="118"/>
      <c r="AEF387" s="118"/>
      <c r="AEG387" s="118"/>
      <c r="AEH387" s="118"/>
      <c r="AEI387" s="118"/>
      <c r="AEJ387" s="118"/>
      <c r="AEK387" s="118"/>
      <c r="AEL387" s="118"/>
      <c r="AEM387" s="118"/>
      <c r="AEN387" s="118"/>
      <c r="AEO387" s="118"/>
      <c r="AEP387" s="118"/>
      <c r="AEQ387" s="118"/>
      <c r="AER387" s="118"/>
      <c r="AES387" s="118"/>
      <c r="AET387" s="118"/>
      <c r="AEU387" s="118"/>
      <c r="AEV387" s="118"/>
      <c r="AEW387" s="118"/>
      <c r="AEX387" s="118"/>
      <c r="AEY387" s="118"/>
      <c r="AEZ387" s="118"/>
      <c r="AFA387" s="118"/>
      <c r="AFB387" s="118"/>
      <c r="AFC387" s="118"/>
      <c r="AFD387" s="118"/>
      <c r="AFE387" s="118"/>
      <c r="AFF387" s="118"/>
      <c r="AFG387" s="118"/>
      <c r="AFH387" s="118"/>
      <c r="AFI387" s="118"/>
      <c r="AFJ387" s="118"/>
      <c r="AFK387" s="118"/>
      <c r="AFL387" s="118"/>
      <c r="AFM387" s="118"/>
      <c r="AFN387" s="118"/>
      <c r="AFO387" s="118"/>
      <c r="AFP387" s="118"/>
      <c r="AFQ387" s="118"/>
      <c r="AFR387" s="118"/>
      <c r="AFS387" s="118"/>
      <c r="AFT387" s="118"/>
      <c r="AFU387" s="118"/>
      <c r="AFV387" s="118"/>
      <c r="AFW387" s="118"/>
      <c r="AFX387" s="118"/>
      <c r="AFY387" s="118"/>
      <c r="AFZ387" s="118"/>
      <c r="AGA387" s="118"/>
      <c r="AGB387" s="118"/>
      <c r="AGC387" s="118"/>
      <c r="AGD387" s="118"/>
      <c r="AGE387" s="118"/>
      <c r="AGF387" s="118"/>
      <c r="AGG387" s="118"/>
      <c r="AGH387" s="118"/>
      <c r="AGI387" s="118"/>
      <c r="AGJ387" s="118"/>
      <c r="AGK387" s="118"/>
      <c r="AGL387" s="118"/>
      <c r="AGM387" s="118"/>
      <c r="AGN387" s="118"/>
      <c r="AGO387" s="118"/>
      <c r="AGP387" s="118"/>
      <c r="AGQ387" s="118"/>
      <c r="AGR387" s="118"/>
      <c r="AGS387" s="118"/>
      <c r="AGT387" s="118"/>
      <c r="AGU387" s="118"/>
      <c r="AGV387" s="118"/>
      <c r="AGW387" s="118"/>
      <c r="AGX387" s="118"/>
      <c r="AGY387" s="118"/>
      <c r="AGZ387" s="118"/>
      <c r="AHA387" s="118"/>
      <c r="AHB387" s="118"/>
      <c r="AHC387" s="118"/>
      <c r="AHD387" s="118"/>
      <c r="AHE387" s="118"/>
      <c r="AHF387" s="118"/>
      <c r="AHG387" s="118"/>
      <c r="AHH387" s="118"/>
      <c r="AHI387" s="118"/>
      <c r="AHJ387" s="118"/>
      <c r="AHK387" s="118"/>
      <c r="AHL387" s="118"/>
      <c r="AHM387" s="118"/>
      <c r="AHN387" s="118"/>
      <c r="AHO387" s="118"/>
      <c r="AHP387" s="118"/>
      <c r="AHQ387" s="118"/>
      <c r="AHR387" s="118"/>
      <c r="AHS387" s="118"/>
      <c r="AHT387" s="118"/>
      <c r="AHU387" s="118"/>
      <c r="AHV387" s="118"/>
      <c r="AHW387" s="118"/>
      <c r="AHX387" s="118"/>
      <c r="AHY387" s="118"/>
      <c r="AHZ387" s="118"/>
      <c r="AIA387" s="118"/>
      <c r="AIB387" s="118"/>
      <c r="AIC387" s="118"/>
      <c r="AID387" s="118"/>
      <c r="AIE387" s="118"/>
      <c r="AIF387" s="118"/>
      <c r="AIG387" s="118"/>
      <c r="AIH387" s="118"/>
      <c r="AII387" s="118"/>
      <c r="AIJ387" s="118"/>
      <c r="AIK387" s="118"/>
      <c r="AIL387" s="118"/>
      <c r="AIM387" s="118"/>
      <c r="AIN387" s="118"/>
      <c r="AIO387" s="118"/>
      <c r="AIP387" s="118"/>
      <c r="AIQ387" s="118"/>
      <c r="AIR387" s="118"/>
      <c r="AIS387" s="118"/>
      <c r="AIT387" s="118"/>
      <c r="AIU387" s="118"/>
      <c r="AIV387" s="118"/>
      <c r="AIW387" s="118"/>
      <c r="AIX387" s="118"/>
      <c r="AIY387" s="118"/>
      <c r="AIZ387" s="118"/>
      <c r="AJA387" s="118"/>
      <c r="AJB387" s="118"/>
      <c r="AJC387" s="118"/>
      <c r="AJD387" s="118"/>
      <c r="AJE387" s="118"/>
      <c r="AJF387" s="118"/>
      <c r="AJG387" s="118"/>
      <c r="AJH387" s="118"/>
      <c r="AJI387" s="118"/>
      <c r="AJJ387" s="118"/>
      <c r="AJK387" s="118"/>
      <c r="AJL387" s="118"/>
      <c r="AJM387" s="118"/>
      <c r="AJN387" s="118"/>
      <c r="AJO387" s="118"/>
      <c r="AJP387" s="118"/>
      <c r="AJQ387" s="118"/>
      <c r="AJR387" s="118"/>
      <c r="AJS387" s="118"/>
      <c r="AJT387" s="118"/>
      <c r="AJU387" s="118"/>
      <c r="AJV387" s="118"/>
      <c r="AJW387" s="118"/>
      <c r="AJX387" s="118"/>
      <c r="AJY387" s="118"/>
      <c r="AJZ387" s="118"/>
      <c r="AKA387" s="118"/>
      <c r="AKB387" s="118"/>
      <c r="AKC387" s="118"/>
      <c r="AKD387" s="118"/>
      <c r="AKE387" s="118"/>
      <c r="AKF387" s="118"/>
      <c r="AKG387" s="118"/>
      <c r="AKH387" s="118"/>
      <c r="AKI387" s="118"/>
      <c r="AKJ387" s="118"/>
      <c r="AKK387" s="118"/>
      <c r="AKL387" s="118"/>
      <c r="AKM387" s="118"/>
      <c r="AKN387" s="118"/>
      <c r="AKO387" s="118"/>
      <c r="AKP387" s="118"/>
      <c r="AKQ387" s="118"/>
      <c r="AKR387" s="118"/>
      <c r="AKS387" s="118"/>
      <c r="AKT387" s="118"/>
      <c r="AKU387" s="118"/>
      <c r="AKV387" s="118"/>
      <c r="AKW387" s="118"/>
      <c r="AKX387" s="118"/>
      <c r="AKY387" s="118"/>
      <c r="AKZ387" s="118"/>
      <c r="ALA387" s="118"/>
      <c r="ALB387" s="118"/>
      <c r="ALC387" s="118"/>
      <c r="ALD387" s="118"/>
      <c r="ALE387" s="118"/>
      <c r="ALF387" s="118"/>
      <c r="ALG387" s="118"/>
      <c r="ALH387" s="118"/>
      <c r="ALI387" s="118"/>
      <c r="ALJ387" s="118"/>
      <c r="ALK387" s="118"/>
      <c r="ALL387" s="118"/>
      <c r="ALM387" s="118"/>
      <c r="ALN387" s="118"/>
      <c r="ALO387" s="118"/>
      <c r="ALP387" s="118"/>
      <c r="ALQ387" s="118"/>
      <c r="ALR387" s="118"/>
      <c r="ALS387" s="118"/>
      <c r="ALT387" s="118"/>
      <c r="ALU387" s="118"/>
      <c r="ALV387" s="118"/>
      <c r="ALW387" s="118"/>
      <c r="ALX387" s="118"/>
      <c r="ALY387" s="118"/>
      <c r="ALZ387" s="118"/>
      <c r="AMA387" s="118"/>
      <c r="AMB387" s="118"/>
      <c r="AMC387" s="118"/>
      <c r="AMD387" s="118"/>
      <c r="AME387" s="118"/>
      <c r="AMF387" s="118"/>
      <c r="AMG387" s="118"/>
      <c r="AMH387" s="118"/>
    </row>
    <row r="388" spans="1:1022" ht="23.25" customHeight="1" x14ac:dyDescent="0.25">
      <c r="A388" s="162" t="s">
        <v>5999</v>
      </c>
      <c r="B388" s="163">
        <v>387</v>
      </c>
      <c r="C388" s="162" t="s">
        <v>5998</v>
      </c>
      <c r="D388" s="175" t="s">
        <v>6000</v>
      </c>
      <c r="E388" s="185" t="s">
        <v>770</v>
      </c>
      <c r="F388" s="185">
        <v>3</v>
      </c>
      <c r="G388" s="175">
        <v>3</v>
      </c>
      <c r="I388" s="319" t="s">
        <v>751</v>
      </c>
      <c r="J388" s="332" t="s">
        <v>753</v>
      </c>
      <c r="K388" s="332">
        <v>1</v>
      </c>
      <c r="V388" s="219">
        <f t="shared" si="207"/>
        <v>100</v>
      </c>
      <c r="W388" s="219">
        <f t="shared" si="185"/>
        <v>100</v>
      </c>
      <c r="X388" s="219">
        <f t="shared" si="226"/>
        <v>100</v>
      </c>
      <c r="Y388" s="219">
        <f t="shared" si="220"/>
        <v>100</v>
      </c>
      <c r="Z388" s="219">
        <f t="shared" si="221"/>
        <v>100</v>
      </c>
      <c r="AA388" s="220">
        <f t="shared" si="217"/>
        <v>100</v>
      </c>
      <c r="AB388" s="220">
        <f t="shared" si="216"/>
        <v>100</v>
      </c>
      <c r="AC388" s="220">
        <f t="shared" si="205"/>
        <v>100</v>
      </c>
      <c r="AD388" s="416">
        <f t="shared" si="225"/>
        <v>100</v>
      </c>
      <c r="AE388" s="416">
        <f t="shared" si="218"/>
        <v>100</v>
      </c>
      <c r="AF388" s="212">
        <f t="shared" si="222"/>
        <v>1</v>
      </c>
      <c r="AG388" s="212">
        <f t="shared" si="223"/>
        <v>1</v>
      </c>
      <c r="AH388" s="212">
        <f t="shared" si="224"/>
        <v>3</v>
      </c>
      <c r="AI388" s="212">
        <f t="shared" si="219"/>
        <v>5</v>
      </c>
      <c r="AJ388" s="231" t="s">
        <v>24787</v>
      </c>
      <c r="AL388" s="190">
        <v>3</v>
      </c>
      <c r="AM388" s="214"/>
      <c r="AN388" s="412"/>
      <c r="AQ388" s="148" t="s">
        <v>760</v>
      </c>
    </row>
    <row r="389" spans="1:1022" x14ac:dyDescent="0.25">
      <c r="A389" s="162" t="s">
        <v>25039</v>
      </c>
      <c r="B389" s="163">
        <v>388</v>
      </c>
      <c r="C389" s="162" t="s">
        <v>5984</v>
      </c>
      <c r="D389" s="175" t="s">
        <v>5985</v>
      </c>
      <c r="E389" s="185" t="s">
        <v>770</v>
      </c>
      <c r="F389" s="185">
        <v>4</v>
      </c>
      <c r="G389" s="175">
        <v>3</v>
      </c>
      <c r="H389" s="175">
        <v>2</v>
      </c>
      <c r="I389" s="319">
        <v>4.58</v>
      </c>
      <c r="J389" s="332" t="s">
        <v>753</v>
      </c>
      <c r="K389" s="332">
        <v>1</v>
      </c>
      <c r="V389" s="219">
        <f t="shared" si="207"/>
        <v>100</v>
      </c>
      <c r="W389" s="219">
        <f t="shared" ref="W389:W422" si="227">IF(O389=1,1,IF(O389=2,10,100))</f>
        <v>100</v>
      </c>
      <c r="X389" s="219">
        <f t="shared" si="226"/>
        <v>100</v>
      </c>
      <c r="Y389" s="219">
        <f t="shared" si="220"/>
        <v>100</v>
      </c>
      <c r="Z389" s="219">
        <f t="shared" si="221"/>
        <v>100</v>
      </c>
      <c r="AA389" s="220">
        <f t="shared" si="217"/>
        <v>100</v>
      </c>
      <c r="AB389" s="220">
        <f t="shared" si="216"/>
        <v>100</v>
      </c>
      <c r="AC389" s="220">
        <f t="shared" si="205"/>
        <v>100</v>
      </c>
      <c r="AD389" s="416">
        <f t="shared" si="225"/>
        <v>100</v>
      </c>
      <c r="AE389" s="416">
        <f t="shared" si="218"/>
        <v>100</v>
      </c>
      <c r="AF389" s="212">
        <f t="shared" si="222"/>
        <v>1</v>
      </c>
      <c r="AG389" s="212">
        <f t="shared" si="223"/>
        <v>1</v>
      </c>
      <c r="AH389" s="212">
        <f t="shared" si="224"/>
        <v>3</v>
      </c>
      <c r="AI389" s="212">
        <f t="shared" si="219"/>
        <v>5</v>
      </c>
      <c r="AJ389" s="231" t="s">
        <v>24787</v>
      </c>
      <c r="AL389" s="186">
        <v>3</v>
      </c>
      <c r="AM389" s="214"/>
      <c r="AQ389" s="167" t="s">
        <v>760</v>
      </c>
      <c r="AU389" s="412"/>
      <c r="AV389" s="412"/>
      <c r="AW389" s="412"/>
      <c r="AX389" s="412"/>
      <c r="AY389" s="412"/>
      <c r="AZ389" s="412"/>
      <c r="BA389" s="412"/>
      <c r="BB389" s="412"/>
      <c r="BC389" s="412"/>
      <c r="BD389" s="412"/>
      <c r="BE389" s="412"/>
      <c r="BF389" s="412"/>
      <c r="BG389" s="412"/>
      <c r="BH389" s="412"/>
      <c r="BI389" s="412"/>
      <c r="BJ389" s="412"/>
      <c r="BK389" s="412"/>
      <c r="BL389" s="412"/>
      <c r="BM389" s="412"/>
      <c r="BN389" s="412"/>
      <c r="BO389" s="412"/>
      <c r="BP389" s="412"/>
      <c r="BQ389" s="412"/>
      <c r="BR389" s="412"/>
      <c r="BS389" s="412"/>
      <c r="BT389" s="412"/>
      <c r="BU389" s="412"/>
      <c r="BV389" s="412"/>
      <c r="BW389" s="412"/>
      <c r="BX389" s="412"/>
      <c r="BY389" s="412"/>
      <c r="BZ389" s="412"/>
      <c r="CA389" s="412"/>
      <c r="CB389" s="412"/>
      <c r="CC389" s="412"/>
      <c r="CD389" s="412"/>
      <c r="CE389" s="412"/>
      <c r="CF389" s="412"/>
      <c r="CG389" s="412"/>
      <c r="CH389" s="412"/>
      <c r="CI389" s="412"/>
      <c r="CJ389" s="412"/>
      <c r="CK389" s="412"/>
      <c r="CL389" s="412"/>
      <c r="CM389" s="412"/>
      <c r="CN389" s="412"/>
      <c r="CO389" s="412"/>
      <c r="CP389" s="412"/>
      <c r="CQ389" s="412"/>
      <c r="CR389" s="412"/>
      <c r="CS389" s="412"/>
      <c r="CT389" s="412"/>
      <c r="CU389" s="412"/>
      <c r="CV389" s="412"/>
      <c r="CW389" s="412"/>
      <c r="CX389" s="412"/>
      <c r="CY389" s="412"/>
      <c r="CZ389" s="412"/>
      <c r="DA389" s="412"/>
      <c r="DB389" s="412"/>
      <c r="DC389" s="412"/>
      <c r="DD389" s="412"/>
      <c r="DE389" s="412"/>
      <c r="DF389" s="412"/>
      <c r="DG389" s="412"/>
      <c r="DH389" s="412"/>
      <c r="DI389" s="412"/>
      <c r="DJ389" s="412"/>
      <c r="DK389" s="412"/>
      <c r="DL389" s="412"/>
      <c r="DM389" s="412"/>
      <c r="DN389" s="412"/>
      <c r="DO389" s="412"/>
      <c r="DP389" s="412"/>
      <c r="DQ389" s="412"/>
      <c r="DR389" s="412"/>
      <c r="DS389" s="412"/>
      <c r="DT389" s="412"/>
      <c r="DU389" s="412"/>
      <c r="DV389" s="412"/>
      <c r="DW389" s="412"/>
      <c r="DX389" s="412"/>
      <c r="DY389" s="412"/>
      <c r="DZ389" s="412"/>
      <c r="EA389" s="412"/>
      <c r="EB389" s="412"/>
      <c r="EC389" s="412"/>
      <c r="ED389" s="412"/>
      <c r="EE389" s="412"/>
      <c r="EF389" s="412"/>
      <c r="EG389" s="412"/>
      <c r="EH389" s="412"/>
      <c r="EI389" s="412"/>
      <c r="EJ389" s="412"/>
      <c r="EK389" s="412"/>
      <c r="EL389" s="412"/>
      <c r="EM389" s="412"/>
      <c r="EN389" s="412"/>
      <c r="EO389" s="412"/>
      <c r="EP389" s="412"/>
      <c r="EQ389" s="412"/>
      <c r="ER389" s="412"/>
      <c r="ES389" s="412"/>
      <c r="ET389" s="412"/>
      <c r="EU389" s="412"/>
      <c r="EV389" s="412"/>
      <c r="EW389" s="412"/>
      <c r="EX389" s="412"/>
      <c r="EY389" s="412"/>
      <c r="EZ389" s="412"/>
      <c r="FA389" s="412"/>
      <c r="FB389" s="412"/>
      <c r="FC389" s="412"/>
      <c r="FD389" s="412"/>
      <c r="FE389" s="412"/>
      <c r="FF389" s="412"/>
      <c r="FG389" s="412"/>
      <c r="FH389" s="412"/>
      <c r="FI389" s="412"/>
      <c r="FJ389" s="412"/>
      <c r="FK389" s="412"/>
      <c r="FL389" s="412"/>
      <c r="FM389" s="412"/>
      <c r="FN389" s="412"/>
      <c r="FO389" s="412"/>
      <c r="FP389" s="412"/>
      <c r="FQ389" s="412"/>
      <c r="FR389" s="412"/>
      <c r="FS389" s="412"/>
      <c r="FT389" s="412"/>
      <c r="FU389" s="412"/>
      <c r="FV389" s="412"/>
      <c r="FW389" s="412"/>
      <c r="FX389" s="412"/>
      <c r="FY389" s="412"/>
      <c r="FZ389" s="412"/>
      <c r="GA389" s="412"/>
      <c r="GB389" s="412"/>
      <c r="GC389" s="412"/>
      <c r="GD389" s="412"/>
      <c r="GE389" s="412"/>
      <c r="GF389" s="412"/>
      <c r="GG389" s="412"/>
      <c r="GH389" s="412"/>
      <c r="GI389" s="412"/>
      <c r="GJ389" s="412"/>
      <c r="GK389" s="412"/>
      <c r="GL389" s="412"/>
      <c r="GM389" s="412"/>
      <c r="GN389" s="412"/>
      <c r="GO389" s="412"/>
      <c r="GP389" s="412"/>
      <c r="GQ389" s="412"/>
      <c r="GR389" s="412"/>
      <c r="GS389" s="412"/>
      <c r="GT389" s="412"/>
      <c r="GU389" s="412"/>
      <c r="GV389" s="412"/>
      <c r="GW389" s="412"/>
      <c r="GX389" s="412"/>
      <c r="GY389" s="412"/>
      <c r="GZ389" s="412"/>
      <c r="HA389" s="412"/>
      <c r="HB389" s="412"/>
      <c r="HC389" s="412"/>
      <c r="HD389" s="412"/>
      <c r="HE389" s="412"/>
      <c r="HF389" s="412"/>
      <c r="HG389" s="412"/>
      <c r="HH389" s="412"/>
      <c r="HI389" s="412"/>
      <c r="HJ389" s="412"/>
      <c r="HK389" s="412"/>
      <c r="HL389" s="412"/>
      <c r="HM389" s="412"/>
      <c r="HN389" s="412"/>
      <c r="HO389" s="412"/>
      <c r="HP389" s="412"/>
      <c r="HQ389" s="412"/>
      <c r="HR389" s="412"/>
      <c r="HS389" s="412"/>
      <c r="HT389" s="412"/>
      <c r="HU389" s="412"/>
      <c r="HV389" s="412"/>
      <c r="HW389" s="412"/>
      <c r="HX389" s="412"/>
      <c r="HY389" s="412"/>
      <c r="HZ389" s="412"/>
      <c r="IA389" s="412"/>
      <c r="IB389" s="412"/>
      <c r="IC389" s="412"/>
      <c r="ID389" s="412"/>
      <c r="IE389" s="412"/>
      <c r="IF389" s="412"/>
      <c r="IG389" s="412"/>
      <c r="IH389" s="412"/>
      <c r="II389" s="412"/>
      <c r="IJ389" s="412"/>
      <c r="IK389" s="412"/>
      <c r="IL389" s="412"/>
      <c r="IM389" s="412"/>
      <c r="IN389" s="412"/>
      <c r="IO389" s="412"/>
      <c r="IP389" s="412"/>
      <c r="IQ389" s="412"/>
      <c r="IR389" s="412"/>
      <c r="IS389" s="412"/>
      <c r="IT389" s="412"/>
      <c r="IU389" s="412"/>
      <c r="IV389" s="412"/>
      <c r="IW389" s="412"/>
      <c r="IX389" s="412"/>
      <c r="IY389" s="412"/>
      <c r="IZ389" s="412"/>
      <c r="JA389" s="412"/>
      <c r="JB389" s="412"/>
      <c r="JC389" s="412"/>
      <c r="JD389" s="412"/>
      <c r="JE389" s="412"/>
      <c r="JF389" s="412"/>
      <c r="JG389" s="412"/>
      <c r="JH389" s="412"/>
      <c r="JI389" s="412"/>
      <c r="JJ389" s="412"/>
      <c r="JK389" s="412"/>
      <c r="JL389" s="412"/>
      <c r="JM389" s="412"/>
      <c r="JN389" s="412"/>
      <c r="JO389" s="412"/>
      <c r="JP389" s="412"/>
      <c r="JQ389" s="412"/>
      <c r="JR389" s="412"/>
      <c r="JS389" s="412"/>
      <c r="JT389" s="412"/>
      <c r="JU389" s="412"/>
      <c r="JV389" s="412"/>
      <c r="JW389" s="412"/>
      <c r="JX389" s="412"/>
      <c r="JY389" s="412"/>
      <c r="JZ389" s="412"/>
      <c r="KA389" s="412"/>
      <c r="KB389" s="412"/>
      <c r="KC389" s="412"/>
      <c r="KD389" s="412"/>
      <c r="KE389" s="412"/>
      <c r="KF389" s="412"/>
      <c r="KG389" s="412"/>
      <c r="KH389" s="412"/>
      <c r="KI389" s="412"/>
      <c r="KJ389" s="412"/>
      <c r="KK389" s="412"/>
      <c r="KL389" s="412"/>
      <c r="KM389" s="412"/>
      <c r="KN389" s="412"/>
      <c r="KO389" s="412"/>
      <c r="KP389" s="412"/>
      <c r="KQ389" s="412"/>
      <c r="KR389" s="412"/>
      <c r="KS389" s="412"/>
      <c r="KT389" s="412"/>
      <c r="KU389" s="412"/>
      <c r="KV389" s="412"/>
      <c r="KW389" s="412"/>
      <c r="KX389" s="412"/>
      <c r="KY389" s="412"/>
      <c r="KZ389" s="412"/>
      <c r="LA389" s="412"/>
      <c r="LB389" s="412"/>
      <c r="LC389" s="412"/>
      <c r="LD389" s="412"/>
      <c r="LE389" s="412"/>
      <c r="LF389" s="412"/>
      <c r="LG389" s="412"/>
      <c r="LH389" s="412"/>
      <c r="LI389" s="412"/>
      <c r="LJ389" s="412"/>
      <c r="LK389" s="412"/>
      <c r="LL389" s="412"/>
      <c r="LM389" s="412"/>
      <c r="LN389" s="412"/>
      <c r="LO389" s="412"/>
      <c r="LP389" s="412"/>
      <c r="LQ389" s="412"/>
      <c r="LR389" s="412"/>
      <c r="LS389" s="412"/>
      <c r="LT389" s="412"/>
      <c r="LU389" s="412"/>
      <c r="LV389" s="412"/>
      <c r="LW389" s="412"/>
      <c r="LX389" s="412"/>
      <c r="LY389" s="412"/>
      <c r="LZ389" s="412"/>
      <c r="MA389" s="412"/>
      <c r="MB389" s="412"/>
      <c r="MC389" s="412"/>
      <c r="MD389" s="412"/>
      <c r="ME389" s="412"/>
      <c r="MF389" s="412"/>
      <c r="MG389" s="412"/>
      <c r="MH389" s="412"/>
      <c r="MI389" s="412"/>
      <c r="MJ389" s="412"/>
      <c r="MK389" s="412"/>
      <c r="ML389" s="412"/>
      <c r="MM389" s="412"/>
      <c r="MN389" s="412"/>
      <c r="MO389" s="412"/>
      <c r="MP389" s="412"/>
      <c r="MQ389" s="412"/>
      <c r="MR389" s="412"/>
      <c r="MS389" s="412"/>
      <c r="MT389" s="412"/>
      <c r="MU389" s="412"/>
      <c r="MV389" s="412"/>
      <c r="MW389" s="412"/>
      <c r="MX389" s="412"/>
      <c r="MY389" s="412"/>
      <c r="MZ389" s="412"/>
      <c r="NA389" s="412"/>
      <c r="NB389" s="412"/>
      <c r="NC389" s="412"/>
      <c r="ND389" s="412"/>
      <c r="NE389" s="412"/>
      <c r="NF389" s="412"/>
      <c r="NG389" s="412"/>
      <c r="NH389" s="412"/>
      <c r="NI389" s="412"/>
      <c r="NJ389" s="412"/>
      <c r="NK389" s="412"/>
      <c r="NL389" s="412"/>
      <c r="NM389" s="412"/>
      <c r="NN389" s="412"/>
      <c r="NO389" s="412"/>
      <c r="NP389" s="412"/>
      <c r="NQ389" s="412"/>
      <c r="NR389" s="412"/>
      <c r="NS389" s="412"/>
      <c r="NT389" s="412"/>
      <c r="NU389" s="412"/>
      <c r="NV389" s="412"/>
      <c r="NW389" s="412"/>
      <c r="NX389" s="412"/>
      <c r="NY389" s="412"/>
      <c r="NZ389" s="412"/>
      <c r="OA389" s="412"/>
      <c r="OB389" s="412"/>
      <c r="OC389" s="412"/>
      <c r="OD389" s="412"/>
      <c r="OE389" s="412"/>
      <c r="OF389" s="412"/>
      <c r="OG389" s="412"/>
      <c r="OH389" s="412"/>
      <c r="OI389" s="412"/>
      <c r="OJ389" s="412"/>
      <c r="OK389" s="412"/>
      <c r="OL389" s="412"/>
      <c r="OM389" s="412"/>
      <c r="ON389" s="412"/>
      <c r="OO389" s="412"/>
      <c r="OP389" s="412"/>
      <c r="OQ389" s="412"/>
      <c r="OR389" s="412"/>
      <c r="OS389" s="412"/>
      <c r="OT389" s="412"/>
      <c r="OU389" s="412"/>
      <c r="OV389" s="412"/>
      <c r="OW389" s="412"/>
      <c r="OX389" s="412"/>
      <c r="OY389" s="412"/>
      <c r="OZ389" s="412"/>
      <c r="PA389" s="412"/>
      <c r="PB389" s="412"/>
      <c r="PC389" s="412"/>
      <c r="PD389" s="412"/>
      <c r="PE389" s="412"/>
      <c r="PF389" s="412"/>
      <c r="PG389" s="412"/>
      <c r="PH389" s="412"/>
      <c r="PI389" s="412"/>
      <c r="PJ389" s="412"/>
      <c r="PK389" s="412"/>
      <c r="PL389" s="412"/>
      <c r="PM389" s="412"/>
      <c r="PN389" s="412"/>
      <c r="PO389" s="412"/>
      <c r="PP389" s="412"/>
      <c r="PQ389" s="412"/>
      <c r="PR389" s="412"/>
      <c r="PS389" s="412"/>
      <c r="PT389" s="412"/>
      <c r="PU389" s="412"/>
      <c r="PV389" s="412"/>
      <c r="PW389" s="412"/>
      <c r="PX389" s="412"/>
      <c r="PY389" s="412"/>
      <c r="PZ389" s="412"/>
      <c r="QA389" s="412"/>
      <c r="QB389" s="412"/>
      <c r="QC389" s="412"/>
      <c r="QD389" s="412"/>
      <c r="QE389" s="412"/>
      <c r="QF389" s="412"/>
      <c r="QG389" s="412"/>
      <c r="QH389" s="412"/>
      <c r="QI389" s="412"/>
      <c r="QJ389" s="412"/>
      <c r="QK389" s="412"/>
      <c r="QL389" s="412"/>
      <c r="QM389" s="412"/>
      <c r="QN389" s="412"/>
      <c r="QO389" s="412"/>
      <c r="QP389" s="412"/>
      <c r="QQ389" s="412"/>
      <c r="QR389" s="412"/>
      <c r="QS389" s="412"/>
      <c r="QT389" s="412"/>
      <c r="QU389" s="412"/>
      <c r="QV389" s="412"/>
      <c r="QW389" s="412"/>
      <c r="QX389" s="412"/>
      <c r="QY389" s="412"/>
      <c r="QZ389" s="412"/>
      <c r="RA389" s="412"/>
      <c r="RB389" s="412"/>
      <c r="RC389" s="412"/>
      <c r="RD389" s="412"/>
      <c r="RE389" s="412"/>
      <c r="RF389" s="412"/>
      <c r="RG389" s="412"/>
      <c r="RH389" s="412"/>
      <c r="RI389" s="412"/>
      <c r="RJ389" s="412"/>
      <c r="RK389" s="412"/>
      <c r="RL389" s="412"/>
      <c r="RM389" s="412"/>
      <c r="RN389" s="412"/>
      <c r="RO389" s="412"/>
      <c r="RP389" s="412"/>
      <c r="RQ389" s="412"/>
      <c r="RR389" s="412"/>
      <c r="RS389" s="412"/>
      <c r="RT389" s="412"/>
      <c r="RU389" s="412"/>
      <c r="RV389" s="412"/>
      <c r="RW389" s="412"/>
      <c r="RX389" s="412"/>
      <c r="RY389" s="412"/>
      <c r="RZ389" s="412"/>
      <c r="SA389" s="412"/>
      <c r="SB389" s="412"/>
      <c r="SC389" s="412"/>
      <c r="SD389" s="412"/>
      <c r="SE389" s="412"/>
      <c r="SF389" s="412"/>
      <c r="SG389" s="412"/>
      <c r="SH389" s="412"/>
      <c r="SI389" s="412"/>
      <c r="SJ389" s="412"/>
      <c r="SK389" s="412"/>
      <c r="SL389" s="412"/>
      <c r="SM389" s="412"/>
      <c r="SN389" s="412"/>
      <c r="SO389" s="412"/>
      <c r="SP389" s="412"/>
      <c r="SQ389" s="412"/>
      <c r="SR389" s="412"/>
      <c r="SS389" s="412"/>
      <c r="ST389" s="412"/>
      <c r="SU389" s="412"/>
      <c r="SV389" s="412"/>
      <c r="SW389" s="412"/>
      <c r="SX389" s="412"/>
      <c r="SY389" s="412"/>
      <c r="SZ389" s="412"/>
      <c r="TA389" s="412"/>
      <c r="TB389" s="412"/>
      <c r="TC389" s="412"/>
      <c r="TD389" s="412"/>
      <c r="TE389" s="412"/>
      <c r="TF389" s="412"/>
      <c r="TG389" s="412"/>
      <c r="TH389" s="412"/>
      <c r="TI389" s="412"/>
      <c r="TJ389" s="412"/>
      <c r="TK389" s="412"/>
      <c r="TL389" s="412"/>
      <c r="TM389" s="412"/>
      <c r="TN389" s="412"/>
      <c r="TO389" s="412"/>
      <c r="TP389" s="412"/>
      <c r="TQ389" s="412"/>
      <c r="TR389" s="412"/>
      <c r="TS389" s="412"/>
      <c r="TT389" s="412"/>
      <c r="TU389" s="412"/>
      <c r="TV389" s="412"/>
      <c r="TW389" s="412"/>
      <c r="TX389" s="412"/>
      <c r="TY389" s="412"/>
      <c r="TZ389" s="412"/>
      <c r="UA389" s="412"/>
      <c r="UB389" s="412"/>
      <c r="UC389" s="412"/>
      <c r="UD389" s="412"/>
      <c r="UE389" s="412"/>
      <c r="UF389" s="412"/>
      <c r="UG389" s="412"/>
      <c r="UH389" s="412"/>
      <c r="UI389" s="412"/>
      <c r="UJ389" s="412"/>
      <c r="UK389" s="412"/>
      <c r="UL389" s="412"/>
      <c r="UM389" s="412"/>
      <c r="UN389" s="412"/>
      <c r="UO389" s="412"/>
      <c r="UP389" s="412"/>
      <c r="UQ389" s="412"/>
      <c r="UR389" s="412"/>
      <c r="US389" s="412"/>
      <c r="UT389" s="412"/>
      <c r="UU389" s="412"/>
      <c r="UV389" s="412"/>
      <c r="UW389" s="412"/>
      <c r="UX389" s="412"/>
      <c r="UY389" s="412"/>
      <c r="UZ389" s="412"/>
      <c r="VA389" s="412"/>
      <c r="VB389" s="412"/>
      <c r="VC389" s="412"/>
      <c r="VD389" s="412"/>
      <c r="VE389" s="412"/>
      <c r="VF389" s="412"/>
      <c r="VG389" s="412"/>
      <c r="VH389" s="412"/>
      <c r="VI389" s="412"/>
      <c r="VJ389" s="412"/>
      <c r="VK389" s="412"/>
      <c r="VL389" s="412"/>
      <c r="VM389" s="412"/>
      <c r="VN389" s="412"/>
      <c r="VO389" s="412"/>
      <c r="VP389" s="412"/>
      <c r="VQ389" s="412"/>
      <c r="VR389" s="412"/>
      <c r="VS389" s="412"/>
      <c r="VT389" s="412"/>
      <c r="VU389" s="412"/>
      <c r="VV389" s="412"/>
      <c r="VW389" s="412"/>
      <c r="VX389" s="412"/>
      <c r="VY389" s="412"/>
      <c r="VZ389" s="412"/>
      <c r="WA389" s="412"/>
      <c r="WB389" s="412"/>
      <c r="WC389" s="412"/>
      <c r="WD389" s="412"/>
      <c r="WE389" s="412"/>
      <c r="WF389" s="412"/>
      <c r="WG389" s="412"/>
      <c r="WH389" s="412"/>
      <c r="WI389" s="412"/>
      <c r="WJ389" s="412"/>
      <c r="WK389" s="412"/>
      <c r="WL389" s="412"/>
      <c r="WM389" s="412"/>
      <c r="WN389" s="412"/>
      <c r="WO389" s="412"/>
      <c r="WP389" s="412"/>
      <c r="WQ389" s="412"/>
      <c r="WR389" s="412"/>
      <c r="WS389" s="412"/>
      <c r="WT389" s="412"/>
      <c r="WU389" s="412"/>
      <c r="WV389" s="412"/>
      <c r="WW389" s="412"/>
      <c r="WX389" s="412"/>
      <c r="WY389" s="412"/>
      <c r="WZ389" s="412"/>
      <c r="XA389" s="412"/>
      <c r="XB389" s="412"/>
      <c r="XC389" s="412"/>
      <c r="XD389" s="412"/>
      <c r="XE389" s="412"/>
      <c r="XF389" s="412"/>
      <c r="XG389" s="412"/>
      <c r="XH389" s="412"/>
      <c r="XI389" s="412"/>
      <c r="XJ389" s="412"/>
      <c r="XK389" s="412"/>
      <c r="XL389" s="412"/>
      <c r="XM389" s="412"/>
      <c r="XN389" s="412"/>
      <c r="XO389" s="412"/>
      <c r="XP389" s="412"/>
      <c r="XQ389" s="412"/>
      <c r="XR389" s="412"/>
      <c r="XS389" s="412"/>
      <c r="XT389" s="412"/>
      <c r="XU389" s="412"/>
      <c r="XV389" s="412"/>
      <c r="XW389" s="412"/>
      <c r="XX389" s="412"/>
      <c r="XY389" s="412"/>
      <c r="XZ389" s="412"/>
      <c r="YA389" s="412"/>
      <c r="YB389" s="412"/>
      <c r="YC389" s="412"/>
      <c r="YD389" s="412"/>
      <c r="YE389" s="412"/>
      <c r="YF389" s="412"/>
      <c r="YG389" s="412"/>
      <c r="YH389" s="412"/>
      <c r="YI389" s="412"/>
      <c r="YJ389" s="412"/>
      <c r="YK389" s="412"/>
      <c r="YL389" s="412"/>
      <c r="YM389" s="412"/>
      <c r="YN389" s="412"/>
      <c r="YO389" s="412"/>
      <c r="YP389" s="412"/>
      <c r="YQ389" s="412"/>
      <c r="YR389" s="412"/>
      <c r="YS389" s="412"/>
      <c r="YT389" s="412"/>
      <c r="YU389" s="412"/>
      <c r="YV389" s="412"/>
      <c r="YW389" s="412"/>
      <c r="YX389" s="412"/>
      <c r="YY389" s="412"/>
      <c r="YZ389" s="412"/>
      <c r="ZA389" s="412"/>
      <c r="ZB389" s="412"/>
      <c r="ZC389" s="412"/>
      <c r="ZD389" s="412"/>
      <c r="ZE389" s="412"/>
      <c r="ZF389" s="412"/>
      <c r="ZG389" s="412"/>
      <c r="ZH389" s="412"/>
      <c r="ZI389" s="412"/>
      <c r="ZJ389" s="412"/>
      <c r="ZK389" s="412"/>
      <c r="ZL389" s="412"/>
      <c r="ZM389" s="412"/>
      <c r="ZN389" s="412"/>
      <c r="ZO389" s="412"/>
      <c r="ZP389" s="412"/>
      <c r="ZQ389" s="412"/>
      <c r="ZR389" s="412"/>
      <c r="ZS389" s="412"/>
      <c r="ZT389" s="412"/>
      <c r="ZU389" s="412"/>
      <c r="ZV389" s="412"/>
      <c r="ZW389" s="412"/>
      <c r="ZX389" s="412"/>
      <c r="ZY389" s="412"/>
      <c r="ZZ389" s="412"/>
      <c r="AAA389" s="412"/>
      <c r="AAB389" s="412"/>
      <c r="AAC389" s="412"/>
      <c r="AAD389" s="412"/>
      <c r="AAE389" s="412"/>
      <c r="AAF389" s="412"/>
      <c r="AAG389" s="412"/>
      <c r="AAH389" s="412"/>
      <c r="AAI389" s="412"/>
      <c r="AAJ389" s="412"/>
      <c r="AAK389" s="412"/>
      <c r="AAL389" s="412"/>
      <c r="AAM389" s="412"/>
      <c r="AAN389" s="412"/>
      <c r="AAO389" s="412"/>
      <c r="AAP389" s="412"/>
      <c r="AAQ389" s="412"/>
      <c r="AAR389" s="412"/>
      <c r="AAS389" s="412"/>
      <c r="AAT389" s="412"/>
      <c r="AAU389" s="412"/>
      <c r="AAV389" s="412"/>
      <c r="AAW389" s="412"/>
      <c r="AAX389" s="412"/>
      <c r="AAY389" s="412"/>
      <c r="AAZ389" s="412"/>
      <c r="ABA389" s="412"/>
      <c r="ABB389" s="412"/>
      <c r="ABC389" s="412"/>
      <c r="ABD389" s="412"/>
      <c r="ABE389" s="412"/>
      <c r="ABF389" s="412"/>
      <c r="ABG389" s="412"/>
      <c r="ABH389" s="412"/>
      <c r="ABI389" s="412"/>
      <c r="ABJ389" s="412"/>
      <c r="ABK389" s="412"/>
      <c r="ABL389" s="412"/>
      <c r="ABM389" s="412"/>
      <c r="ABN389" s="412"/>
      <c r="ABO389" s="412"/>
      <c r="ABP389" s="412"/>
      <c r="ABQ389" s="412"/>
      <c r="ABR389" s="412"/>
      <c r="ABS389" s="412"/>
      <c r="ABT389" s="412"/>
      <c r="ABU389" s="412"/>
      <c r="ABV389" s="412"/>
      <c r="ABW389" s="412"/>
      <c r="ABX389" s="412"/>
      <c r="ABY389" s="412"/>
      <c r="ABZ389" s="412"/>
      <c r="ACA389" s="412"/>
      <c r="ACB389" s="412"/>
      <c r="ACC389" s="412"/>
      <c r="ACD389" s="412"/>
      <c r="ACE389" s="412"/>
      <c r="ACF389" s="412"/>
      <c r="ACG389" s="412"/>
      <c r="ACH389" s="412"/>
      <c r="ACI389" s="412"/>
      <c r="ACJ389" s="412"/>
      <c r="ACK389" s="412"/>
      <c r="ACL389" s="412"/>
      <c r="ACM389" s="412"/>
      <c r="ACN389" s="412"/>
      <c r="ACO389" s="412"/>
      <c r="ACP389" s="412"/>
      <c r="ACQ389" s="412"/>
      <c r="ACR389" s="412"/>
      <c r="ACS389" s="412"/>
      <c r="ACT389" s="412"/>
      <c r="ACU389" s="412"/>
      <c r="ACV389" s="412"/>
      <c r="ACW389" s="412"/>
      <c r="ACX389" s="412"/>
      <c r="ACY389" s="412"/>
      <c r="ACZ389" s="412"/>
      <c r="ADA389" s="412"/>
      <c r="ADB389" s="412"/>
      <c r="ADC389" s="412"/>
      <c r="ADD389" s="412"/>
      <c r="ADE389" s="412"/>
      <c r="ADF389" s="412"/>
      <c r="ADG389" s="412"/>
      <c r="ADH389" s="412"/>
      <c r="ADI389" s="412"/>
      <c r="ADJ389" s="412"/>
      <c r="ADK389" s="412"/>
      <c r="ADL389" s="412"/>
      <c r="ADM389" s="412"/>
      <c r="ADN389" s="412"/>
      <c r="ADO389" s="412"/>
      <c r="ADP389" s="412"/>
      <c r="ADQ389" s="412"/>
      <c r="ADR389" s="412"/>
      <c r="ADS389" s="412"/>
      <c r="ADT389" s="412"/>
      <c r="ADU389" s="412"/>
      <c r="ADV389" s="412"/>
      <c r="ADW389" s="412"/>
      <c r="ADX389" s="412"/>
      <c r="ADY389" s="412"/>
      <c r="ADZ389" s="412"/>
      <c r="AEA389" s="412"/>
      <c r="AEB389" s="412"/>
      <c r="AEC389" s="412"/>
      <c r="AED389" s="412"/>
      <c r="AEE389" s="412"/>
      <c r="AEF389" s="412"/>
      <c r="AEG389" s="412"/>
      <c r="AEH389" s="412"/>
      <c r="AEI389" s="412"/>
      <c r="AEJ389" s="412"/>
      <c r="AEK389" s="412"/>
      <c r="AEL389" s="412"/>
      <c r="AEM389" s="412"/>
      <c r="AEN389" s="412"/>
      <c r="AEO389" s="412"/>
      <c r="AEP389" s="412"/>
      <c r="AEQ389" s="412"/>
      <c r="AER389" s="412"/>
      <c r="AES389" s="412"/>
      <c r="AET389" s="412"/>
      <c r="AEU389" s="412"/>
      <c r="AEV389" s="412"/>
      <c r="AEW389" s="412"/>
      <c r="AEX389" s="412"/>
      <c r="AEY389" s="412"/>
      <c r="AEZ389" s="412"/>
      <c r="AFA389" s="412"/>
      <c r="AFB389" s="412"/>
      <c r="AFC389" s="412"/>
      <c r="AFD389" s="412"/>
      <c r="AFE389" s="412"/>
      <c r="AFF389" s="412"/>
      <c r="AFG389" s="412"/>
      <c r="AFH389" s="412"/>
      <c r="AFI389" s="412"/>
      <c r="AFJ389" s="412"/>
      <c r="AFK389" s="412"/>
      <c r="AFL389" s="412"/>
      <c r="AFM389" s="412"/>
      <c r="AFN389" s="412"/>
      <c r="AFO389" s="412"/>
      <c r="AFP389" s="412"/>
      <c r="AFQ389" s="412"/>
      <c r="AFR389" s="412"/>
      <c r="AFS389" s="412"/>
      <c r="AFT389" s="412"/>
      <c r="AFU389" s="412"/>
      <c r="AFV389" s="412"/>
      <c r="AFW389" s="412"/>
      <c r="AFX389" s="412"/>
      <c r="AFY389" s="412"/>
      <c r="AFZ389" s="412"/>
      <c r="AGA389" s="412"/>
      <c r="AGB389" s="412"/>
      <c r="AGC389" s="412"/>
      <c r="AGD389" s="412"/>
      <c r="AGE389" s="412"/>
      <c r="AGF389" s="412"/>
      <c r="AGG389" s="412"/>
      <c r="AGH389" s="412"/>
      <c r="AGI389" s="412"/>
      <c r="AGJ389" s="412"/>
      <c r="AGK389" s="412"/>
      <c r="AGL389" s="412"/>
      <c r="AGM389" s="412"/>
      <c r="AGN389" s="412"/>
      <c r="AGO389" s="412"/>
      <c r="AGP389" s="412"/>
      <c r="AGQ389" s="412"/>
      <c r="AGR389" s="412"/>
      <c r="AGS389" s="412"/>
      <c r="AGT389" s="412"/>
      <c r="AGU389" s="412"/>
      <c r="AGV389" s="412"/>
      <c r="AGW389" s="412"/>
      <c r="AGX389" s="412"/>
      <c r="AGY389" s="412"/>
      <c r="AGZ389" s="412"/>
      <c r="AHA389" s="412"/>
      <c r="AHB389" s="412"/>
      <c r="AHC389" s="412"/>
      <c r="AHD389" s="412"/>
      <c r="AHE389" s="412"/>
      <c r="AHF389" s="412"/>
      <c r="AHG389" s="412"/>
      <c r="AHH389" s="412"/>
      <c r="AHI389" s="412"/>
      <c r="AHJ389" s="412"/>
      <c r="AHK389" s="412"/>
      <c r="AHL389" s="412"/>
      <c r="AHM389" s="412"/>
      <c r="AHN389" s="412"/>
      <c r="AHO389" s="412"/>
      <c r="AHP389" s="412"/>
      <c r="AHQ389" s="412"/>
      <c r="AHR389" s="412"/>
      <c r="AHS389" s="412"/>
      <c r="AHT389" s="412"/>
      <c r="AHU389" s="412"/>
      <c r="AHV389" s="412"/>
      <c r="AHW389" s="412"/>
      <c r="AHX389" s="412"/>
      <c r="AHY389" s="412"/>
      <c r="AHZ389" s="412"/>
      <c r="AIA389" s="412"/>
      <c r="AIB389" s="412"/>
      <c r="AIC389" s="412"/>
      <c r="AID389" s="412"/>
      <c r="AIE389" s="412"/>
      <c r="AIF389" s="412"/>
      <c r="AIG389" s="412"/>
      <c r="AIH389" s="412"/>
      <c r="AII389" s="412"/>
      <c r="AIJ389" s="412"/>
      <c r="AIK389" s="412"/>
      <c r="AIL389" s="412"/>
      <c r="AIM389" s="412"/>
      <c r="AIN389" s="412"/>
      <c r="AIO389" s="412"/>
      <c r="AIP389" s="412"/>
      <c r="AIQ389" s="412"/>
      <c r="AIR389" s="412"/>
      <c r="AIS389" s="412"/>
      <c r="AIT389" s="412"/>
      <c r="AIU389" s="412"/>
      <c r="AIV389" s="412"/>
      <c r="AIW389" s="412"/>
      <c r="AIX389" s="412"/>
      <c r="AIY389" s="412"/>
      <c r="AIZ389" s="412"/>
      <c r="AJA389" s="412"/>
      <c r="AJB389" s="412"/>
      <c r="AJC389" s="412"/>
      <c r="AJD389" s="412"/>
      <c r="AJE389" s="412"/>
      <c r="AJF389" s="412"/>
      <c r="AJG389" s="412"/>
      <c r="AJH389" s="412"/>
      <c r="AJI389" s="412"/>
      <c r="AJJ389" s="412"/>
      <c r="AJK389" s="412"/>
      <c r="AJL389" s="412"/>
      <c r="AJM389" s="412"/>
      <c r="AJN389" s="412"/>
      <c r="AJO389" s="412"/>
      <c r="AJP389" s="412"/>
      <c r="AJQ389" s="412"/>
      <c r="AJR389" s="412"/>
      <c r="AJS389" s="412"/>
      <c r="AJT389" s="412"/>
      <c r="AJU389" s="412"/>
      <c r="AJV389" s="412"/>
      <c r="AJW389" s="412"/>
      <c r="AJX389" s="412"/>
      <c r="AJY389" s="412"/>
      <c r="AJZ389" s="412"/>
      <c r="AKA389" s="412"/>
      <c r="AKB389" s="412"/>
      <c r="AKC389" s="412"/>
      <c r="AKD389" s="412"/>
      <c r="AKE389" s="412"/>
      <c r="AKF389" s="412"/>
      <c r="AKG389" s="412"/>
      <c r="AKH389" s="412"/>
      <c r="AKI389" s="412"/>
      <c r="AKJ389" s="412"/>
      <c r="AKK389" s="412"/>
      <c r="AKL389" s="412"/>
      <c r="AKM389" s="412"/>
      <c r="AKN389" s="412"/>
      <c r="AKO389" s="412"/>
      <c r="AKP389" s="412"/>
      <c r="AKQ389" s="412"/>
      <c r="AKR389" s="412"/>
      <c r="AKS389" s="412"/>
      <c r="AKT389" s="412"/>
      <c r="AKU389" s="412"/>
      <c r="AKV389" s="412"/>
      <c r="AKW389" s="412"/>
      <c r="AKX389" s="412"/>
      <c r="AKY389" s="412"/>
      <c r="AKZ389" s="412"/>
      <c r="ALA389" s="412"/>
      <c r="ALB389" s="412"/>
      <c r="ALC389" s="412"/>
      <c r="ALD389" s="412"/>
      <c r="ALE389" s="412"/>
      <c r="ALF389" s="412"/>
      <c r="ALG389" s="412"/>
      <c r="ALH389" s="412"/>
      <c r="ALI389" s="412"/>
      <c r="ALJ389" s="412"/>
      <c r="ALK389" s="412"/>
      <c r="ALL389" s="412"/>
      <c r="ALM389" s="412"/>
      <c r="ALN389" s="412"/>
      <c r="ALO389" s="412"/>
      <c r="ALP389" s="412"/>
      <c r="ALQ389" s="412"/>
      <c r="ALR389" s="412"/>
      <c r="ALS389" s="412"/>
      <c r="ALT389" s="412"/>
      <c r="ALU389" s="412"/>
      <c r="ALV389" s="412"/>
      <c r="ALW389" s="412"/>
      <c r="ALX389" s="412"/>
      <c r="ALY389" s="412"/>
      <c r="ALZ389" s="412"/>
      <c r="AMA389" s="412"/>
      <c r="AMB389" s="412"/>
      <c r="AMC389" s="412"/>
      <c r="AMD389" s="412"/>
      <c r="AME389" s="412"/>
      <c r="AMF389" s="412"/>
      <c r="AMG389" s="412"/>
      <c r="AMH389" s="412"/>
    </row>
    <row r="390" spans="1:1022" x14ac:dyDescent="0.25">
      <c r="A390" s="162" t="s">
        <v>6002</v>
      </c>
      <c r="B390" s="163">
        <v>389</v>
      </c>
      <c r="C390" s="162" t="s">
        <v>6001</v>
      </c>
      <c r="D390" s="175" t="s">
        <v>6003</v>
      </c>
      <c r="E390" s="185" t="s">
        <v>770</v>
      </c>
      <c r="F390" s="185">
        <v>3</v>
      </c>
      <c r="G390" s="175">
        <v>3</v>
      </c>
      <c r="H390" s="175">
        <v>4</v>
      </c>
      <c r="I390" s="319">
        <v>4.5999999999999996</v>
      </c>
      <c r="J390" s="332" t="s">
        <v>753</v>
      </c>
      <c r="K390" s="332">
        <v>1</v>
      </c>
      <c r="O390" s="332">
        <v>3</v>
      </c>
      <c r="V390" s="219">
        <f t="shared" si="207"/>
        <v>100</v>
      </c>
      <c r="W390" s="219">
        <f t="shared" si="227"/>
        <v>100</v>
      </c>
      <c r="X390" s="219">
        <f t="shared" si="226"/>
        <v>20</v>
      </c>
      <c r="Y390" s="219">
        <f t="shared" si="220"/>
        <v>100</v>
      </c>
      <c r="Z390" s="219">
        <f t="shared" si="221"/>
        <v>100</v>
      </c>
      <c r="AA390" s="220">
        <f t="shared" si="217"/>
        <v>100</v>
      </c>
      <c r="AB390" s="220">
        <f t="shared" si="216"/>
        <v>100</v>
      </c>
      <c r="AC390" s="220">
        <f t="shared" si="205"/>
        <v>100</v>
      </c>
      <c r="AD390" s="416">
        <f t="shared" si="225"/>
        <v>100</v>
      </c>
      <c r="AE390" s="416">
        <f t="shared" si="218"/>
        <v>100</v>
      </c>
      <c r="AF390" s="212">
        <f t="shared" si="222"/>
        <v>1</v>
      </c>
      <c r="AG390" s="212">
        <f t="shared" si="223"/>
        <v>1</v>
      </c>
      <c r="AH390" s="212">
        <f t="shared" si="224"/>
        <v>3</v>
      </c>
      <c r="AI390" s="212">
        <f t="shared" si="219"/>
        <v>5</v>
      </c>
      <c r="AJ390" s="214"/>
      <c r="AK390" s="185">
        <v>1</v>
      </c>
      <c r="AL390" s="185">
        <v>2</v>
      </c>
      <c r="AM390" s="214"/>
      <c r="AQ390" s="247" t="s">
        <v>760</v>
      </c>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8"/>
      <c r="CI390" s="118"/>
      <c r="CJ390" s="118"/>
      <c r="CK390" s="118"/>
      <c r="CL390" s="118"/>
      <c r="CM390" s="118"/>
      <c r="CN390" s="118"/>
      <c r="CO390" s="118"/>
      <c r="CP390" s="118"/>
      <c r="CQ390" s="118"/>
      <c r="CR390" s="118"/>
      <c r="CS390" s="118"/>
      <c r="CT390" s="118"/>
      <c r="CU390" s="118"/>
      <c r="CV390" s="118"/>
      <c r="CW390" s="118"/>
      <c r="CX390" s="118"/>
      <c r="CY390" s="118"/>
      <c r="CZ390" s="118"/>
      <c r="DA390" s="118"/>
      <c r="DB390" s="118"/>
      <c r="DC390" s="118"/>
      <c r="DD390" s="118"/>
      <c r="DE390" s="118"/>
      <c r="DF390" s="118"/>
      <c r="DG390" s="118"/>
      <c r="DH390" s="118"/>
      <c r="DI390" s="118"/>
      <c r="DJ390" s="118"/>
      <c r="DK390" s="118"/>
      <c r="DL390" s="118"/>
      <c r="DM390" s="118"/>
      <c r="DN390" s="118"/>
      <c r="DO390" s="118"/>
      <c r="DP390" s="118"/>
      <c r="DQ390" s="118"/>
      <c r="DR390" s="118"/>
      <c r="DS390" s="118"/>
      <c r="DT390" s="118"/>
      <c r="DU390" s="118"/>
      <c r="DV390" s="118"/>
      <c r="DW390" s="118"/>
      <c r="DX390" s="118"/>
      <c r="DY390" s="118"/>
      <c r="DZ390" s="118"/>
      <c r="EA390" s="118"/>
      <c r="EB390" s="118"/>
      <c r="EC390" s="118"/>
      <c r="ED390" s="118"/>
      <c r="EE390" s="118"/>
      <c r="EF390" s="118"/>
      <c r="EG390" s="118"/>
      <c r="EH390" s="118"/>
      <c r="EI390" s="118"/>
      <c r="EJ390" s="118"/>
      <c r="EK390" s="118"/>
      <c r="EL390" s="118"/>
      <c r="EM390" s="118"/>
      <c r="EN390" s="118"/>
      <c r="EO390" s="118"/>
      <c r="EP390" s="118"/>
      <c r="EQ390" s="118"/>
      <c r="ER390" s="118"/>
      <c r="ES390" s="118"/>
      <c r="ET390" s="118"/>
      <c r="EU390" s="118"/>
      <c r="EV390" s="118"/>
      <c r="EW390" s="118"/>
      <c r="EX390" s="118"/>
      <c r="EY390" s="118"/>
      <c r="EZ390" s="118"/>
      <c r="FA390" s="118"/>
      <c r="FB390" s="118"/>
      <c r="FC390" s="118"/>
      <c r="FD390" s="118"/>
      <c r="FE390" s="118"/>
      <c r="FF390" s="118"/>
      <c r="FG390" s="118"/>
      <c r="FH390" s="118"/>
      <c r="FI390" s="118"/>
      <c r="FJ390" s="118"/>
      <c r="FK390" s="118"/>
      <c r="FL390" s="118"/>
      <c r="FM390" s="118"/>
      <c r="FN390" s="118"/>
      <c r="FO390" s="118"/>
      <c r="FP390" s="118"/>
      <c r="FQ390" s="118"/>
      <c r="FR390" s="118"/>
      <c r="FS390" s="118"/>
      <c r="FT390" s="118"/>
      <c r="FU390" s="118"/>
      <c r="FV390" s="118"/>
      <c r="FW390" s="118"/>
      <c r="FX390" s="118"/>
      <c r="FY390" s="118"/>
      <c r="FZ390" s="118"/>
      <c r="GA390" s="118"/>
      <c r="GB390" s="118"/>
      <c r="GC390" s="118"/>
      <c r="GD390" s="118"/>
      <c r="GE390" s="118"/>
      <c r="GF390" s="118"/>
      <c r="GG390" s="118"/>
      <c r="GH390" s="118"/>
      <c r="GI390" s="118"/>
      <c r="GJ390" s="118"/>
      <c r="GK390" s="118"/>
      <c r="GL390" s="118"/>
      <c r="GM390" s="118"/>
      <c r="GN390" s="118"/>
      <c r="GO390" s="118"/>
      <c r="GP390" s="118"/>
      <c r="GQ390" s="118"/>
      <c r="GR390" s="118"/>
      <c r="GS390" s="118"/>
      <c r="GT390" s="118"/>
      <c r="GU390" s="118"/>
      <c r="GV390" s="118"/>
      <c r="GW390" s="118"/>
      <c r="GX390" s="118"/>
      <c r="GY390" s="118"/>
      <c r="GZ390" s="118"/>
      <c r="HA390" s="118"/>
      <c r="HB390" s="118"/>
      <c r="HC390" s="118"/>
      <c r="HD390" s="118"/>
      <c r="HE390" s="118"/>
      <c r="HF390" s="118"/>
      <c r="HG390" s="118"/>
      <c r="HH390" s="118"/>
      <c r="HI390" s="118"/>
      <c r="HJ390" s="118"/>
      <c r="HK390" s="118"/>
      <c r="HL390" s="118"/>
      <c r="HM390" s="118"/>
      <c r="HN390" s="118"/>
      <c r="HO390" s="118"/>
      <c r="HP390" s="118"/>
      <c r="HQ390" s="118"/>
      <c r="HR390" s="118"/>
      <c r="HS390" s="118"/>
      <c r="HT390" s="118"/>
      <c r="HU390" s="118"/>
      <c r="HV390" s="118"/>
      <c r="HW390" s="118"/>
      <c r="HX390" s="118"/>
      <c r="HY390" s="118"/>
      <c r="HZ390" s="118"/>
      <c r="IA390" s="118"/>
      <c r="IB390" s="118"/>
      <c r="IC390" s="118"/>
      <c r="ID390" s="118"/>
      <c r="IE390" s="118"/>
      <c r="IF390" s="118"/>
      <c r="IG390" s="118"/>
      <c r="IH390" s="118"/>
      <c r="II390" s="118"/>
      <c r="IJ390" s="118"/>
      <c r="IK390" s="118"/>
      <c r="IL390" s="118"/>
      <c r="IM390" s="118"/>
      <c r="IN390" s="118"/>
      <c r="IO390" s="118"/>
      <c r="IP390" s="118"/>
      <c r="IQ390" s="118"/>
      <c r="IR390" s="118"/>
      <c r="IS390" s="118"/>
      <c r="IT390" s="118"/>
      <c r="IU390" s="118"/>
      <c r="IV390" s="118"/>
      <c r="IW390" s="118"/>
      <c r="IX390" s="118"/>
      <c r="IY390" s="118"/>
      <c r="IZ390" s="118"/>
      <c r="JA390" s="118"/>
      <c r="JB390" s="118"/>
      <c r="JC390" s="118"/>
      <c r="JD390" s="118"/>
      <c r="JE390" s="118"/>
      <c r="JF390" s="118"/>
      <c r="JG390" s="118"/>
      <c r="JH390" s="118"/>
      <c r="JI390" s="118"/>
      <c r="JJ390" s="118"/>
      <c r="JK390" s="118"/>
      <c r="JL390" s="118"/>
      <c r="JM390" s="118"/>
      <c r="JN390" s="118"/>
      <c r="JO390" s="118"/>
      <c r="JP390" s="118"/>
      <c r="JQ390" s="118"/>
      <c r="JR390" s="118"/>
      <c r="JS390" s="118"/>
      <c r="JT390" s="118"/>
      <c r="JU390" s="118"/>
      <c r="JV390" s="118"/>
      <c r="JW390" s="118"/>
      <c r="JX390" s="118"/>
      <c r="JY390" s="118"/>
      <c r="JZ390" s="118"/>
      <c r="KA390" s="118"/>
      <c r="KB390" s="118"/>
      <c r="KC390" s="118"/>
      <c r="KD390" s="118"/>
      <c r="KE390" s="118"/>
      <c r="KF390" s="118"/>
      <c r="KG390" s="118"/>
      <c r="KH390" s="118"/>
      <c r="KI390" s="118"/>
      <c r="KJ390" s="118"/>
      <c r="KK390" s="118"/>
      <c r="KL390" s="118"/>
      <c r="KM390" s="118"/>
      <c r="KN390" s="118"/>
      <c r="KO390" s="118"/>
      <c r="KP390" s="118"/>
      <c r="KQ390" s="118"/>
      <c r="KR390" s="118"/>
      <c r="KS390" s="118"/>
      <c r="KT390" s="118"/>
      <c r="KU390" s="118"/>
      <c r="KV390" s="118"/>
      <c r="KW390" s="118"/>
      <c r="KX390" s="118"/>
      <c r="KY390" s="118"/>
      <c r="KZ390" s="118"/>
      <c r="LA390" s="118"/>
      <c r="LB390" s="118"/>
      <c r="LC390" s="118"/>
      <c r="LD390" s="118"/>
      <c r="LE390" s="118"/>
      <c r="LF390" s="118"/>
      <c r="LG390" s="118"/>
      <c r="LH390" s="118"/>
      <c r="LI390" s="118"/>
      <c r="LJ390" s="118"/>
      <c r="LK390" s="118"/>
      <c r="LL390" s="118"/>
      <c r="LM390" s="118"/>
      <c r="LN390" s="118"/>
      <c r="LO390" s="118"/>
      <c r="LP390" s="118"/>
      <c r="LQ390" s="118"/>
      <c r="LR390" s="118"/>
      <c r="LS390" s="118"/>
      <c r="LT390" s="118"/>
      <c r="LU390" s="118"/>
      <c r="LV390" s="118"/>
      <c r="LW390" s="118"/>
      <c r="LX390" s="118"/>
      <c r="LY390" s="118"/>
      <c r="LZ390" s="118"/>
      <c r="MA390" s="118"/>
      <c r="MB390" s="118"/>
      <c r="MC390" s="118"/>
      <c r="MD390" s="118"/>
      <c r="ME390" s="118"/>
      <c r="MF390" s="118"/>
      <c r="MG390" s="118"/>
      <c r="MH390" s="118"/>
      <c r="MI390" s="118"/>
      <c r="MJ390" s="118"/>
      <c r="MK390" s="118"/>
      <c r="ML390" s="118"/>
      <c r="MM390" s="118"/>
      <c r="MN390" s="118"/>
      <c r="MO390" s="118"/>
      <c r="MP390" s="118"/>
      <c r="MQ390" s="118"/>
      <c r="MR390" s="118"/>
      <c r="MS390" s="118"/>
      <c r="MT390" s="118"/>
      <c r="MU390" s="118"/>
      <c r="MV390" s="118"/>
      <c r="MW390" s="118"/>
      <c r="MX390" s="118"/>
      <c r="MY390" s="118"/>
      <c r="MZ390" s="118"/>
      <c r="NA390" s="118"/>
      <c r="NB390" s="118"/>
      <c r="NC390" s="118"/>
      <c r="ND390" s="118"/>
      <c r="NE390" s="118"/>
      <c r="NF390" s="118"/>
      <c r="NG390" s="118"/>
      <c r="NH390" s="118"/>
      <c r="NI390" s="118"/>
      <c r="NJ390" s="118"/>
      <c r="NK390" s="118"/>
      <c r="NL390" s="118"/>
      <c r="NM390" s="118"/>
      <c r="NN390" s="118"/>
      <c r="NO390" s="118"/>
      <c r="NP390" s="118"/>
      <c r="NQ390" s="118"/>
      <c r="NR390" s="118"/>
      <c r="NS390" s="118"/>
      <c r="NT390" s="118"/>
      <c r="NU390" s="118"/>
      <c r="NV390" s="118"/>
      <c r="NW390" s="118"/>
      <c r="NX390" s="118"/>
      <c r="NY390" s="118"/>
      <c r="NZ390" s="118"/>
      <c r="OA390" s="118"/>
      <c r="OB390" s="118"/>
      <c r="OC390" s="118"/>
      <c r="OD390" s="118"/>
      <c r="OE390" s="118"/>
      <c r="OF390" s="118"/>
      <c r="OG390" s="118"/>
      <c r="OH390" s="118"/>
      <c r="OI390" s="118"/>
      <c r="OJ390" s="118"/>
      <c r="OK390" s="118"/>
      <c r="OL390" s="118"/>
      <c r="OM390" s="118"/>
      <c r="ON390" s="118"/>
      <c r="OO390" s="118"/>
      <c r="OP390" s="118"/>
      <c r="OQ390" s="118"/>
      <c r="OR390" s="118"/>
      <c r="OS390" s="118"/>
      <c r="OT390" s="118"/>
      <c r="OU390" s="118"/>
      <c r="OV390" s="118"/>
      <c r="OW390" s="118"/>
      <c r="OX390" s="118"/>
      <c r="OY390" s="118"/>
      <c r="OZ390" s="118"/>
      <c r="PA390" s="118"/>
      <c r="PB390" s="118"/>
      <c r="PC390" s="118"/>
      <c r="PD390" s="118"/>
      <c r="PE390" s="118"/>
      <c r="PF390" s="118"/>
      <c r="PG390" s="118"/>
      <c r="PH390" s="118"/>
      <c r="PI390" s="118"/>
      <c r="PJ390" s="118"/>
      <c r="PK390" s="118"/>
      <c r="PL390" s="118"/>
      <c r="PM390" s="118"/>
      <c r="PN390" s="118"/>
      <c r="PO390" s="118"/>
      <c r="PP390" s="118"/>
      <c r="PQ390" s="118"/>
      <c r="PR390" s="118"/>
      <c r="PS390" s="118"/>
      <c r="PT390" s="118"/>
      <c r="PU390" s="118"/>
      <c r="PV390" s="118"/>
      <c r="PW390" s="118"/>
      <c r="PX390" s="118"/>
      <c r="PY390" s="118"/>
      <c r="PZ390" s="118"/>
      <c r="QA390" s="118"/>
      <c r="QB390" s="118"/>
      <c r="QC390" s="118"/>
      <c r="QD390" s="118"/>
      <c r="QE390" s="118"/>
      <c r="QF390" s="118"/>
      <c r="QG390" s="118"/>
      <c r="QH390" s="118"/>
      <c r="QI390" s="118"/>
      <c r="QJ390" s="118"/>
      <c r="QK390" s="118"/>
      <c r="QL390" s="118"/>
      <c r="QM390" s="118"/>
      <c r="QN390" s="118"/>
      <c r="QO390" s="118"/>
      <c r="QP390" s="118"/>
      <c r="QQ390" s="118"/>
      <c r="QR390" s="118"/>
      <c r="QS390" s="118"/>
      <c r="QT390" s="118"/>
      <c r="QU390" s="118"/>
      <c r="QV390" s="118"/>
      <c r="QW390" s="118"/>
      <c r="QX390" s="118"/>
      <c r="QY390" s="118"/>
      <c r="QZ390" s="118"/>
      <c r="RA390" s="118"/>
      <c r="RB390" s="118"/>
      <c r="RC390" s="118"/>
      <c r="RD390" s="118"/>
      <c r="RE390" s="118"/>
      <c r="RF390" s="118"/>
      <c r="RG390" s="118"/>
      <c r="RH390" s="118"/>
      <c r="RI390" s="118"/>
      <c r="RJ390" s="118"/>
      <c r="RK390" s="118"/>
      <c r="RL390" s="118"/>
      <c r="RM390" s="118"/>
      <c r="RN390" s="118"/>
      <c r="RO390" s="118"/>
      <c r="RP390" s="118"/>
      <c r="RQ390" s="118"/>
      <c r="RR390" s="118"/>
      <c r="RS390" s="118"/>
      <c r="RT390" s="118"/>
      <c r="RU390" s="118"/>
      <c r="RV390" s="118"/>
      <c r="RW390" s="118"/>
      <c r="RX390" s="118"/>
      <c r="RY390" s="118"/>
      <c r="RZ390" s="118"/>
      <c r="SA390" s="118"/>
      <c r="SB390" s="118"/>
      <c r="SC390" s="118"/>
      <c r="SD390" s="118"/>
      <c r="SE390" s="118"/>
      <c r="SF390" s="118"/>
      <c r="SG390" s="118"/>
      <c r="SH390" s="118"/>
      <c r="SI390" s="118"/>
      <c r="SJ390" s="118"/>
      <c r="SK390" s="118"/>
      <c r="SL390" s="118"/>
      <c r="SM390" s="118"/>
      <c r="SN390" s="118"/>
      <c r="SO390" s="118"/>
      <c r="SP390" s="118"/>
      <c r="SQ390" s="118"/>
      <c r="SR390" s="118"/>
      <c r="SS390" s="118"/>
      <c r="ST390" s="118"/>
      <c r="SU390" s="118"/>
      <c r="SV390" s="118"/>
      <c r="SW390" s="118"/>
      <c r="SX390" s="118"/>
      <c r="SY390" s="118"/>
      <c r="SZ390" s="118"/>
      <c r="TA390" s="118"/>
      <c r="TB390" s="118"/>
      <c r="TC390" s="118"/>
      <c r="TD390" s="118"/>
      <c r="TE390" s="118"/>
      <c r="TF390" s="118"/>
      <c r="TG390" s="118"/>
      <c r="TH390" s="118"/>
      <c r="TI390" s="118"/>
      <c r="TJ390" s="118"/>
      <c r="TK390" s="118"/>
      <c r="TL390" s="118"/>
      <c r="TM390" s="118"/>
      <c r="TN390" s="118"/>
      <c r="TO390" s="118"/>
      <c r="TP390" s="118"/>
      <c r="TQ390" s="118"/>
      <c r="TR390" s="118"/>
      <c r="TS390" s="118"/>
      <c r="TT390" s="118"/>
      <c r="TU390" s="118"/>
      <c r="TV390" s="118"/>
      <c r="TW390" s="118"/>
      <c r="TX390" s="118"/>
      <c r="TY390" s="118"/>
      <c r="TZ390" s="118"/>
      <c r="UA390" s="118"/>
      <c r="UB390" s="118"/>
      <c r="UC390" s="118"/>
      <c r="UD390" s="118"/>
      <c r="UE390" s="118"/>
      <c r="UF390" s="118"/>
      <c r="UG390" s="118"/>
      <c r="UH390" s="118"/>
      <c r="UI390" s="118"/>
      <c r="UJ390" s="118"/>
      <c r="UK390" s="118"/>
      <c r="UL390" s="118"/>
      <c r="UM390" s="118"/>
      <c r="UN390" s="118"/>
      <c r="UO390" s="118"/>
      <c r="UP390" s="118"/>
      <c r="UQ390" s="118"/>
      <c r="UR390" s="118"/>
      <c r="US390" s="118"/>
      <c r="UT390" s="118"/>
      <c r="UU390" s="118"/>
      <c r="UV390" s="118"/>
      <c r="UW390" s="118"/>
      <c r="UX390" s="118"/>
      <c r="UY390" s="118"/>
      <c r="UZ390" s="118"/>
      <c r="VA390" s="118"/>
      <c r="VB390" s="118"/>
      <c r="VC390" s="118"/>
      <c r="VD390" s="118"/>
      <c r="VE390" s="118"/>
      <c r="VF390" s="118"/>
      <c r="VG390" s="118"/>
      <c r="VH390" s="118"/>
      <c r="VI390" s="118"/>
      <c r="VJ390" s="118"/>
      <c r="VK390" s="118"/>
      <c r="VL390" s="118"/>
      <c r="VM390" s="118"/>
      <c r="VN390" s="118"/>
      <c r="VO390" s="118"/>
      <c r="VP390" s="118"/>
      <c r="VQ390" s="118"/>
      <c r="VR390" s="118"/>
      <c r="VS390" s="118"/>
      <c r="VT390" s="118"/>
      <c r="VU390" s="118"/>
      <c r="VV390" s="118"/>
      <c r="VW390" s="118"/>
      <c r="VX390" s="118"/>
      <c r="VY390" s="118"/>
      <c r="VZ390" s="118"/>
      <c r="WA390" s="118"/>
      <c r="WB390" s="118"/>
      <c r="WC390" s="118"/>
      <c r="WD390" s="118"/>
      <c r="WE390" s="118"/>
      <c r="WF390" s="118"/>
      <c r="WG390" s="118"/>
      <c r="WH390" s="118"/>
      <c r="WI390" s="118"/>
      <c r="WJ390" s="118"/>
      <c r="WK390" s="118"/>
      <c r="WL390" s="118"/>
      <c r="WM390" s="118"/>
      <c r="WN390" s="118"/>
      <c r="WO390" s="118"/>
      <c r="WP390" s="118"/>
      <c r="WQ390" s="118"/>
      <c r="WR390" s="118"/>
      <c r="WS390" s="118"/>
      <c r="WT390" s="118"/>
      <c r="WU390" s="118"/>
      <c r="WV390" s="118"/>
      <c r="WW390" s="118"/>
      <c r="WX390" s="118"/>
      <c r="WY390" s="118"/>
      <c r="WZ390" s="118"/>
      <c r="XA390" s="118"/>
      <c r="XB390" s="118"/>
      <c r="XC390" s="118"/>
      <c r="XD390" s="118"/>
      <c r="XE390" s="118"/>
      <c r="XF390" s="118"/>
      <c r="XG390" s="118"/>
      <c r="XH390" s="118"/>
      <c r="XI390" s="118"/>
      <c r="XJ390" s="118"/>
      <c r="XK390" s="118"/>
      <c r="XL390" s="118"/>
      <c r="XM390" s="118"/>
      <c r="XN390" s="118"/>
      <c r="XO390" s="118"/>
      <c r="XP390" s="118"/>
      <c r="XQ390" s="118"/>
      <c r="XR390" s="118"/>
      <c r="XS390" s="118"/>
      <c r="XT390" s="118"/>
      <c r="XU390" s="118"/>
      <c r="XV390" s="118"/>
      <c r="XW390" s="118"/>
      <c r="XX390" s="118"/>
      <c r="XY390" s="118"/>
      <c r="XZ390" s="118"/>
      <c r="YA390" s="118"/>
      <c r="YB390" s="118"/>
      <c r="YC390" s="118"/>
      <c r="YD390" s="118"/>
      <c r="YE390" s="118"/>
      <c r="YF390" s="118"/>
      <c r="YG390" s="118"/>
      <c r="YH390" s="118"/>
      <c r="YI390" s="118"/>
      <c r="YJ390" s="118"/>
      <c r="YK390" s="118"/>
      <c r="YL390" s="118"/>
      <c r="YM390" s="118"/>
      <c r="YN390" s="118"/>
      <c r="YO390" s="118"/>
      <c r="YP390" s="118"/>
      <c r="YQ390" s="118"/>
      <c r="YR390" s="118"/>
      <c r="YS390" s="118"/>
      <c r="YT390" s="118"/>
      <c r="YU390" s="118"/>
      <c r="YV390" s="118"/>
      <c r="YW390" s="118"/>
      <c r="YX390" s="118"/>
      <c r="YY390" s="118"/>
      <c r="YZ390" s="118"/>
      <c r="ZA390" s="118"/>
      <c r="ZB390" s="118"/>
      <c r="ZC390" s="118"/>
      <c r="ZD390" s="118"/>
      <c r="ZE390" s="118"/>
      <c r="ZF390" s="118"/>
      <c r="ZG390" s="118"/>
      <c r="ZH390" s="118"/>
      <c r="ZI390" s="118"/>
      <c r="ZJ390" s="118"/>
      <c r="ZK390" s="118"/>
      <c r="ZL390" s="118"/>
      <c r="ZM390" s="118"/>
      <c r="ZN390" s="118"/>
      <c r="ZO390" s="118"/>
      <c r="ZP390" s="118"/>
      <c r="ZQ390" s="118"/>
      <c r="ZR390" s="118"/>
      <c r="ZS390" s="118"/>
      <c r="ZT390" s="118"/>
      <c r="ZU390" s="118"/>
      <c r="ZV390" s="118"/>
      <c r="ZW390" s="118"/>
      <c r="ZX390" s="118"/>
      <c r="ZY390" s="118"/>
      <c r="ZZ390" s="118"/>
      <c r="AAA390" s="118"/>
      <c r="AAB390" s="118"/>
      <c r="AAC390" s="118"/>
      <c r="AAD390" s="118"/>
      <c r="AAE390" s="118"/>
      <c r="AAF390" s="118"/>
      <c r="AAG390" s="118"/>
      <c r="AAH390" s="118"/>
      <c r="AAI390" s="118"/>
      <c r="AAJ390" s="118"/>
      <c r="AAK390" s="118"/>
      <c r="AAL390" s="118"/>
      <c r="AAM390" s="118"/>
      <c r="AAN390" s="118"/>
      <c r="AAO390" s="118"/>
      <c r="AAP390" s="118"/>
      <c r="AAQ390" s="118"/>
      <c r="AAR390" s="118"/>
      <c r="AAS390" s="118"/>
      <c r="AAT390" s="118"/>
      <c r="AAU390" s="118"/>
      <c r="AAV390" s="118"/>
      <c r="AAW390" s="118"/>
      <c r="AAX390" s="118"/>
      <c r="AAY390" s="118"/>
      <c r="AAZ390" s="118"/>
      <c r="ABA390" s="118"/>
      <c r="ABB390" s="118"/>
      <c r="ABC390" s="118"/>
      <c r="ABD390" s="118"/>
      <c r="ABE390" s="118"/>
      <c r="ABF390" s="118"/>
      <c r="ABG390" s="118"/>
      <c r="ABH390" s="118"/>
      <c r="ABI390" s="118"/>
      <c r="ABJ390" s="118"/>
      <c r="ABK390" s="118"/>
      <c r="ABL390" s="118"/>
      <c r="ABM390" s="118"/>
      <c r="ABN390" s="118"/>
      <c r="ABO390" s="118"/>
      <c r="ABP390" s="118"/>
      <c r="ABQ390" s="118"/>
      <c r="ABR390" s="118"/>
      <c r="ABS390" s="118"/>
      <c r="ABT390" s="118"/>
      <c r="ABU390" s="118"/>
      <c r="ABV390" s="118"/>
      <c r="ABW390" s="118"/>
      <c r="ABX390" s="118"/>
      <c r="ABY390" s="118"/>
      <c r="ABZ390" s="118"/>
      <c r="ACA390" s="118"/>
      <c r="ACB390" s="118"/>
      <c r="ACC390" s="118"/>
      <c r="ACD390" s="118"/>
      <c r="ACE390" s="118"/>
      <c r="ACF390" s="118"/>
      <c r="ACG390" s="118"/>
      <c r="ACH390" s="118"/>
      <c r="ACI390" s="118"/>
      <c r="ACJ390" s="118"/>
      <c r="ACK390" s="118"/>
      <c r="ACL390" s="118"/>
      <c r="ACM390" s="118"/>
      <c r="ACN390" s="118"/>
      <c r="ACO390" s="118"/>
      <c r="ACP390" s="118"/>
      <c r="ACQ390" s="118"/>
      <c r="ACR390" s="118"/>
      <c r="ACS390" s="118"/>
      <c r="ACT390" s="118"/>
      <c r="ACU390" s="118"/>
      <c r="ACV390" s="118"/>
      <c r="ACW390" s="118"/>
      <c r="ACX390" s="118"/>
      <c r="ACY390" s="118"/>
      <c r="ACZ390" s="118"/>
      <c r="ADA390" s="118"/>
      <c r="ADB390" s="118"/>
      <c r="ADC390" s="118"/>
      <c r="ADD390" s="118"/>
      <c r="ADE390" s="118"/>
      <c r="ADF390" s="118"/>
      <c r="ADG390" s="118"/>
      <c r="ADH390" s="118"/>
      <c r="ADI390" s="118"/>
      <c r="ADJ390" s="118"/>
      <c r="ADK390" s="118"/>
      <c r="ADL390" s="118"/>
      <c r="ADM390" s="118"/>
      <c r="ADN390" s="118"/>
      <c r="ADO390" s="118"/>
      <c r="ADP390" s="118"/>
      <c r="ADQ390" s="118"/>
      <c r="ADR390" s="118"/>
      <c r="ADS390" s="118"/>
      <c r="ADT390" s="118"/>
      <c r="ADU390" s="118"/>
      <c r="ADV390" s="118"/>
      <c r="ADW390" s="118"/>
      <c r="ADX390" s="118"/>
      <c r="ADY390" s="118"/>
      <c r="ADZ390" s="118"/>
      <c r="AEA390" s="118"/>
      <c r="AEB390" s="118"/>
      <c r="AEC390" s="118"/>
      <c r="AED390" s="118"/>
      <c r="AEE390" s="118"/>
      <c r="AEF390" s="118"/>
      <c r="AEG390" s="118"/>
      <c r="AEH390" s="118"/>
      <c r="AEI390" s="118"/>
      <c r="AEJ390" s="118"/>
      <c r="AEK390" s="118"/>
      <c r="AEL390" s="118"/>
      <c r="AEM390" s="118"/>
      <c r="AEN390" s="118"/>
      <c r="AEO390" s="118"/>
      <c r="AEP390" s="118"/>
      <c r="AEQ390" s="118"/>
      <c r="AER390" s="118"/>
      <c r="AES390" s="118"/>
      <c r="AET390" s="118"/>
      <c r="AEU390" s="118"/>
      <c r="AEV390" s="118"/>
      <c r="AEW390" s="118"/>
      <c r="AEX390" s="118"/>
      <c r="AEY390" s="118"/>
      <c r="AEZ390" s="118"/>
      <c r="AFA390" s="118"/>
      <c r="AFB390" s="118"/>
      <c r="AFC390" s="118"/>
      <c r="AFD390" s="118"/>
      <c r="AFE390" s="118"/>
      <c r="AFF390" s="118"/>
      <c r="AFG390" s="118"/>
      <c r="AFH390" s="118"/>
      <c r="AFI390" s="118"/>
      <c r="AFJ390" s="118"/>
      <c r="AFK390" s="118"/>
      <c r="AFL390" s="118"/>
      <c r="AFM390" s="118"/>
      <c r="AFN390" s="118"/>
      <c r="AFO390" s="118"/>
      <c r="AFP390" s="118"/>
      <c r="AFQ390" s="118"/>
      <c r="AFR390" s="118"/>
      <c r="AFS390" s="118"/>
      <c r="AFT390" s="118"/>
      <c r="AFU390" s="118"/>
      <c r="AFV390" s="118"/>
      <c r="AFW390" s="118"/>
      <c r="AFX390" s="118"/>
      <c r="AFY390" s="118"/>
      <c r="AFZ390" s="118"/>
      <c r="AGA390" s="118"/>
      <c r="AGB390" s="118"/>
      <c r="AGC390" s="118"/>
      <c r="AGD390" s="118"/>
      <c r="AGE390" s="118"/>
      <c r="AGF390" s="118"/>
      <c r="AGG390" s="118"/>
      <c r="AGH390" s="118"/>
      <c r="AGI390" s="118"/>
      <c r="AGJ390" s="118"/>
      <c r="AGK390" s="118"/>
      <c r="AGL390" s="118"/>
      <c r="AGM390" s="118"/>
      <c r="AGN390" s="118"/>
      <c r="AGO390" s="118"/>
      <c r="AGP390" s="118"/>
      <c r="AGQ390" s="118"/>
      <c r="AGR390" s="118"/>
      <c r="AGS390" s="118"/>
      <c r="AGT390" s="118"/>
      <c r="AGU390" s="118"/>
      <c r="AGV390" s="118"/>
      <c r="AGW390" s="118"/>
      <c r="AGX390" s="118"/>
      <c r="AGY390" s="118"/>
      <c r="AGZ390" s="118"/>
      <c r="AHA390" s="118"/>
      <c r="AHB390" s="118"/>
      <c r="AHC390" s="118"/>
      <c r="AHD390" s="118"/>
      <c r="AHE390" s="118"/>
      <c r="AHF390" s="118"/>
      <c r="AHG390" s="118"/>
      <c r="AHH390" s="118"/>
      <c r="AHI390" s="118"/>
      <c r="AHJ390" s="118"/>
      <c r="AHK390" s="118"/>
      <c r="AHL390" s="118"/>
      <c r="AHM390" s="118"/>
      <c r="AHN390" s="118"/>
      <c r="AHO390" s="118"/>
      <c r="AHP390" s="118"/>
      <c r="AHQ390" s="118"/>
      <c r="AHR390" s="118"/>
      <c r="AHS390" s="118"/>
      <c r="AHT390" s="118"/>
      <c r="AHU390" s="118"/>
      <c r="AHV390" s="118"/>
      <c r="AHW390" s="118"/>
      <c r="AHX390" s="118"/>
      <c r="AHY390" s="118"/>
      <c r="AHZ390" s="118"/>
      <c r="AIA390" s="118"/>
      <c r="AIB390" s="118"/>
      <c r="AIC390" s="118"/>
      <c r="AID390" s="118"/>
      <c r="AIE390" s="118"/>
      <c r="AIF390" s="118"/>
      <c r="AIG390" s="118"/>
      <c r="AIH390" s="118"/>
      <c r="AII390" s="118"/>
      <c r="AIJ390" s="118"/>
      <c r="AIK390" s="118"/>
      <c r="AIL390" s="118"/>
      <c r="AIM390" s="118"/>
      <c r="AIN390" s="118"/>
      <c r="AIO390" s="118"/>
      <c r="AIP390" s="118"/>
      <c r="AIQ390" s="118"/>
      <c r="AIR390" s="118"/>
      <c r="AIS390" s="118"/>
      <c r="AIT390" s="118"/>
      <c r="AIU390" s="118"/>
      <c r="AIV390" s="118"/>
      <c r="AIW390" s="118"/>
      <c r="AIX390" s="118"/>
      <c r="AIY390" s="118"/>
      <c r="AIZ390" s="118"/>
      <c r="AJA390" s="118"/>
      <c r="AJB390" s="118"/>
      <c r="AJC390" s="118"/>
      <c r="AJD390" s="118"/>
      <c r="AJE390" s="118"/>
      <c r="AJF390" s="118"/>
      <c r="AJG390" s="118"/>
      <c r="AJH390" s="118"/>
      <c r="AJI390" s="118"/>
      <c r="AJJ390" s="118"/>
      <c r="AJK390" s="118"/>
      <c r="AJL390" s="118"/>
      <c r="AJM390" s="118"/>
      <c r="AJN390" s="118"/>
      <c r="AJO390" s="118"/>
      <c r="AJP390" s="118"/>
      <c r="AJQ390" s="118"/>
      <c r="AJR390" s="118"/>
      <c r="AJS390" s="118"/>
      <c r="AJT390" s="118"/>
      <c r="AJU390" s="118"/>
      <c r="AJV390" s="118"/>
      <c r="AJW390" s="118"/>
      <c r="AJX390" s="118"/>
      <c r="AJY390" s="118"/>
      <c r="AJZ390" s="118"/>
      <c r="AKA390" s="118"/>
      <c r="AKB390" s="118"/>
      <c r="AKC390" s="118"/>
      <c r="AKD390" s="118"/>
      <c r="AKE390" s="118"/>
      <c r="AKF390" s="118"/>
      <c r="AKG390" s="118"/>
      <c r="AKH390" s="118"/>
      <c r="AKI390" s="118"/>
      <c r="AKJ390" s="118"/>
      <c r="AKK390" s="118"/>
      <c r="AKL390" s="118"/>
      <c r="AKM390" s="118"/>
      <c r="AKN390" s="118"/>
      <c r="AKO390" s="118"/>
      <c r="AKP390" s="118"/>
      <c r="AKQ390" s="118"/>
      <c r="AKR390" s="118"/>
      <c r="AKS390" s="118"/>
      <c r="AKT390" s="118"/>
      <c r="AKU390" s="118"/>
      <c r="AKV390" s="118"/>
      <c r="AKW390" s="118"/>
      <c r="AKX390" s="118"/>
      <c r="AKY390" s="118"/>
      <c r="AKZ390" s="118"/>
      <c r="ALA390" s="118"/>
      <c r="ALB390" s="118"/>
      <c r="ALC390" s="118"/>
      <c r="ALD390" s="118"/>
      <c r="ALE390" s="118"/>
      <c r="ALF390" s="118"/>
      <c r="ALG390" s="118"/>
      <c r="ALH390" s="118"/>
      <c r="ALI390" s="118"/>
      <c r="ALJ390" s="118"/>
      <c r="ALK390" s="118"/>
      <c r="ALL390" s="118"/>
      <c r="ALM390" s="118"/>
      <c r="ALN390" s="118"/>
      <c r="ALO390" s="118"/>
      <c r="ALP390" s="118"/>
      <c r="ALQ390" s="118"/>
      <c r="ALR390" s="118"/>
      <c r="ALS390" s="118"/>
      <c r="ALT390" s="118"/>
      <c r="ALU390" s="118"/>
      <c r="ALV390" s="118"/>
      <c r="ALW390" s="118"/>
      <c r="ALX390" s="118"/>
      <c r="ALY390" s="118"/>
      <c r="ALZ390" s="118"/>
      <c r="AMA390" s="118"/>
      <c r="AMB390" s="118"/>
      <c r="AMC390" s="118"/>
      <c r="AMD390" s="118"/>
      <c r="AME390" s="118"/>
      <c r="AMF390" s="118"/>
      <c r="AMG390" s="118"/>
      <c r="AMH390" s="118"/>
    </row>
    <row r="391" spans="1:1022" x14ac:dyDescent="0.25">
      <c r="A391" s="162" t="s">
        <v>6004</v>
      </c>
      <c r="B391" s="163">
        <v>390</v>
      </c>
      <c r="C391" s="162" t="s">
        <v>6005</v>
      </c>
      <c r="D391" s="175" t="s">
        <v>6006</v>
      </c>
      <c r="I391" s="319">
        <v>0.38</v>
      </c>
      <c r="J391" s="332" t="s">
        <v>752</v>
      </c>
      <c r="K391" s="332">
        <v>1</v>
      </c>
      <c r="N391" s="332">
        <v>1</v>
      </c>
      <c r="V391" s="219">
        <f t="shared" si="207"/>
        <v>100</v>
      </c>
      <c r="W391" s="219">
        <f t="shared" si="227"/>
        <v>100</v>
      </c>
      <c r="X391" s="219">
        <f t="shared" si="226"/>
        <v>100</v>
      </c>
      <c r="Y391" s="219">
        <f t="shared" si="220"/>
        <v>100</v>
      </c>
      <c r="Z391" s="219">
        <f t="shared" si="221"/>
        <v>100</v>
      </c>
      <c r="AA391" s="220">
        <f t="shared" si="217"/>
        <v>100</v>
      </c>
      <c r="AB391" s="220">
        <f t="shared" si="216"/>
        <v>100</v>
      </c>
      <c r="AC391" s="220">
        <f t="shared" si="205"/>
        <v>100</v>
      </c>
      <c r="AD391" s="416">
        <f t="shared" si="225"/>
        <v>100</v>
      </c>
      <c r="AE391" s="416">
        <f t="shared" si="218"/>
        <v>100</v>
      </c>
      <c r="AF391" s="212">
        <f t="shared" si="222"/>
        <v>1</v>
      </c>
      <c r="AG391" s="212">
        <f t="shared" si="223"/>
        <v>1</v>
      </c>
      <c r="AH391" s="212">
        <f t="shared" si="224"/>
        <v>3</v>
      </c>
      <c r="AI391" s="212">
        <f t="shared" si="219"/>
        <v>5</v>
      </c>
      <c r="AJ391" s="231" t="s">
        <v>25040</v>
      </c>
      <c r="AK391" s="185">
        <v>1</v>
      </c>
      <c r="AL391" s="185">
        <v>1</v>
      </c>
      <c r="AM391" s="214"/>
      <c r="AN391" s="185">
        <v>10</v>
      </c>
      <c r="AO391" s="185">
        <v>10</v>
      </c>
      <c r="AQ391" s="167" t="s">
        <v>760</v>
      </c>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8"/>
      <c r="CI391" s="118"/>
      <c r="CJ391" s="118"/>
      <c r="CK391" s="118"/>
      <c r="CL391" s="118"/>
      <c r="CM391" s="118"/>
      <c r="CN391" s="118"/>
      <c r="CO391" s="118"/>
      <c r="CP391" s="118"/>
      <c r="CQ391" s="118"/>
      <c r="CR391" s="118"/>
      <c r="CS391" s="118"/>
      <c r="CT391" s="118"/>
      <c r="CU391" s="118"/>
      <c r="CV391" s="118"/>
      <c r="CW391" s="118"/>
      <c r="CX391" s="118"/>
      <c r="CY391" s="118"/>
      <c r="CZ391" s="118"/>
      <c r="DA391" s="118"/>
      <c r="DB391" s="118"/>
      <c r="DC391" s="118"/>
      <c r="DD391" s="118"/>
      <c r="DE391" s="118"/>
      <c r="DF391" s="118"/>
      <c r="DG391" s="118"/>
      <c r="DH391" s="118"/>
      <c r="DI391" s="118"/>
      <c r="DJ391" s="118"/>
      <c r="DK391" s="118"/>
      <c r="DL391" s="118"/>
      <c r="DM391" s="118"/>
      <c r="DN391" s="118"/>
      <c r="DO391" s="118"/>
      <c r="DP391" s="118"/>
      <c r="DQ391" s="118"/>
      <c r="DR391" s="118"/>
      <c r="DS391" s="118"/>
      <c r="DT391" s="118"/>
      <c r="DU391" s="118"/>
      <c r="DV391" s="118"/>
      <c r="DW391" s="118"/>
      <c r="DX391" s="118"/>
      <c r="DY391" s="118"/>
      <c r="DZ391" s="118"/>
      <c r="EA391" s="118"/>
      <c r="EB391" s="118"/>
      <c r="EC391" s="118"/>
      <c r="ED391" s="118"/>
      <c r="EE391" s="118"/>
      <c r="EF391" s="118"/>
      <c r="EG391" s="118"/>
      <c r="EH391" s="118"/>
      <c r="EI391" s="118"/>
      <c r="EJ391" s="118"/>
      <c r="EK391" s="118"/>
      <c r="EL391" s="118"/>
      <c r="EM391" s="118"/>
      <c r="EN391" s="118"/>
      <c r="EO391" s="118"/>
      <c r="EP391" s="118"/>
      <c r="EQ391" s="118"/>
      <c r="ER391" s="118"/>
      <c r="ES391" s="118"/>
      <c r="ET391" s="118"/>
      <c r="EU391" s="118"/>
      <c r="EV391" s="118"/>
      <c r="EW391" s="118"/>
      <c r="EX391" s="118"/>
      <c r="EY391" s="118"/>
      <c r="EZ391" s="118"/>
      <c r="FA391" s="118"/>
      <c r="FB391" s="118"/>
      <c r="FC391" s="118"/>
      <c r="FD391" s="118"/>
      <c r="FE391" s="118"/>
      <c r="FF391" s="118"/>
      <c r="FG391" s="118"/>
      <c r="FH391" s="118"/>
      <c r="FI391" s="118"/>
      <c r="FJ391" s="118"/>
      <c r="FK391" s="118"/>
      <c r="FL391" s="118"/>
      <c r="FM391" s="118"/>
      <c r="FN391" s="118"/>
      <c r="FO391" s="118"/>
      <c r="FP391" s="118"/>
      <c r="FQ391" s="118"/>
      <c r="FR391" s="118"/>
      <c r="FS391" s="118"/>
      <c r="FT391" s="118"/>
      <c r="FU391" s="118"/>
      <c r="FV391" s="118"/>
      <c r="FW391" s="118"/>
      <c r="FX391" s="118"/>
      <c r="FY391" s="118"/>
      <c r="FZ391" s="118"/>
      <c r="GA391" s="118"/>
      <c r="GB391" s="118"/>
      <c r="GC391" s="118"/>
      <c r="GD391" s="118"/>
      <c r="GE391" s="118"/>
      <c r="GF391" s="118"/>
      <c r="GG391" s="118"/>
      <c r="GH391" s="118"/>
      <c r="GI391" s="118"/>
      <c r="GJ391" s="118"/>
      <c r="GK391" s="118"/>
      <c r="GL391" s="118"/>
      <c r="GM391" s="118"/>
      <c r="GN391" s="118"/>
      <c r="GO391" s="118"/>
      <c r="GP391" s="118"/>
      <c r="GQ391" s="118"/>
      <c r="GR391" s="118"/>
      <c r="GS391" s="118"/>
      <c r="GT391" s="118"/>
      <c r="GU391" s="118"/>
      <c r="GV391" s="118"/>
      <c r="GW391" s="118"/>
      <c r="GX391" s="118"/>
      <c r="GY391" s="118"/>
      <c r="GZ391" s="118"/>
      <c r="HA391" s="118"/>
      <c r="HB391" s="118"/>
      <c r="HC391" s="118"/>
      <c r="HD391" s="118"/>
      <c r="HE391" s="118"/>
      <c r="HF391" s="118"/>
      <c r="HG391" s="118"/>
      <c r="HH391" s="118"/>
      <c r="HI391" s="118"/>
      <c r="HJ391" s="118"/>
      <c r="HK391" s="118"/>
      <c r="HL391" s="118"/>
      <c r="HM391" s="118"/>
      <c r="HN391" s="118"/>
      <c r="HO391" s="118"/>
      <c r="HP391" s="118"/>
      <c r="HQ391" s="118"/>
      <c r="HR391" s="118"/>
      <c r="HS391" s="118"/>
      <c r="HT391" s="118"/>
      <c r="HU391" s="118"/>
      <c r="HV391" s="118"/>
      <c r="HW391" s="118"/>
      <c r="HX391" s="118"/>
      <c r="HY391" s="118"/>
      <c r="HZ391" s="118"/>
      <c r="IA391" s="118"/>
      <c r="IB391" s="118"/>
      <c r="IC391" s="118"/>
      <c r="ID391" s="118"/>
      <c r="IE391" s="118"/>
      <c r="IF391" s="118"/>
      <c r="IG391" s="118"/>
      <c r="IH391" s="118"/>
      <c r="II391" s="118"/>
      <c r="IJ391" s="118"/>
      <c r="IK391" s="118"/>
      <c r="IL391" s="118"/>
      <c r="IM391" s="118"/>
      <c r="IN391" s="118"/>
      <c r="IO391" s="118"/>
      <c r="IP391" s="118"/>
      <c r="IQ391" s="118"/>
      <c r="IR391" s="118"/>
      <c r="IS391" s="118"/>
      <c r="IT391" s="118"/>
      <c r="IU391" s="118"/>
      <c r="IV391" s="118"/>
      <c r="IW391" s="118"/>
      <c r="IX391" s="118"/>
      <c r="IY391" s="118"/>
      <c r="IZ391" s="118"/>
      <c r="JA391" s="118"/>
      <c r="JB391" s="118"/>
      <c r="JC391" s="118"/>
      <c r="JD391" s="118"/>
      <c r="JE391" s="118"/>
      <c r="JF391" s="118"/>
      <c r="JG391" s="118"/>
      <c r="JH391" s="118"/>
      <c r="JI391" s="118"/>
      <c r="JJ391" s="118"/>
      <c r="JK391" s="118"/>
      <c r="JL391" s="118"/>
      <c r="JM391" s="118"/>
      <c r="JN391" s="118"/>
      <c r="JO391" s="118"/>
      <c r="JP391" s="118"/>
      <c r="JQ391" s="118"/>
      <c r="JR391" s="118"/>
      <c r="JS391" s="118"/>
      <c r="JT391" s="118"/>
      <c r="JU391" s="118"/>
      <c r="JV391" s="118"/>
      <c r="JW391" s="118"/>
      <c r="JX391" s="118"/>
      <c r="JY391" s="118"/>
      <c r="JZ391" s="118"/>
      <c r="KA391" s="118"/>
      <c r="KB391" s="118"/>
      <c r="KC391" s="118"/>
      <c r="KD391" s="118"/>
      <c r="KE391" s="118"/>
      <c r="KF391" s="118"/>
      <c r="KG391" s="118"/>
      <c r="KH391" s="118"/>
      <c r="KI391" s="118"/>
      <c r="KJ391" s="118"/>
      <c r="KK391" s="118"/>
      <c r="KL391" s="118"/>
      <c r="KM391" s="118"/>
      <c r="KN391" s="118"/>
      <c r="KO391" s="118"/>
      <c r="KP391" s="118"/>
      <c r="KQ391" s="118"/>
      <c r="KR391" s="118"/>
      <c r="KS391" s="118"/>
      <c r="KT391" s="118"/>
      <c r="KU391" s="118"/>
      <c r="KV391" s="118"/>
      <c r="KW391" s="118"/>
      <c r="KX391" s="118"/>
      <c r="KY391" s="118"/>
      <c r="KZ391" s="118"/>
      <c r="LA391" s="118"/>
      <c r="LB391" s="118"/>
      <c r="LC391" s="118"/>
      <c r="LD391" s="118"/>
      <c r="LE391" s="118"/>
      <c r="LF391" s="118"/>
      <c r="LG391" s="118"/>
      <c r="LH391" s="118"/>
      <c r="LI391" s="118"/>
      <c r="LJ391" s="118"/>
      <c r="LK391" s="118"/>
      <c r="LL391" s="118"/>
      <c r="LM391" s="118"/>
      <c r="LN391" s="118"/>
      <c r="LO391" s="118"/>
      <c r="LP391" s="118"/>
      <c r="LQ391" s="118"/>
      <c r="LR391" s="118"/>
      <c r="LS391" s="118"/>
      <c r="LT391" s="118"/>
      <c r="LU391" s="118"/>
      <c r="LV391" s="118"/>
      <c r="LW391" s="118"/>
      <c r="LX391" s="118"/>
      <c r="LY391" s="118"/>
      <c r="LZ391" s="118"/>
      <c r="MA391" s="118"/>
      <c r="MB391" s="118"/>
      <c r="MC391" s="118"/>
      <c r="MD391" s="118"/>
      <c r="ME391" s="118"/>
      <c r="MF391" s="118"/>
      <c r="MG391" s="118"/>
      <c r="MH391" s="118"/>
      <c r="MI391" s="118"/>
      <c r="MJ391" s="118"/>
      <c r="MK391" s="118"/>
      <c r="ML391" s="118"/>
      <c r="MM391" s="118"/>
      <c r="MN391" s="118"/>
      <c r="MO391" s="118"/>
      <c r="MP391" s="118"/>
      <c r="MQ391" s="118"/>
      <c r="MR391" s="118"/>
      <c r="MS391" s="118"/>
      <c r="MT391" s="118"/>
      <c r="MU391" s="118"/>
      <c r="MV391" s="118"/>
      <c r="MW391" s="118"/>
      <c r="MX391" s="118"/>
      <c r="MY391" s="118"/>
      <c r="MZ391" s="118"/>
      <c r="NA391" s="118"/>
      <c r="NB391" s="118"/>
      <c r="NC391" s="118"/>
      <c r="ND391" s="118"/>
      <c r="NE391" s="118"/>
      <c r="NF391" s="118"/>
      <c r="NG391" s="118"/>
      <c r="NH391" s="118"/>
      <c r="NI391" s="118"/>
      <c r="NJ391" s="118"/>
      <c r="NK391" s="118"/>
      <c r="NL391" s="118"/>
      <c r="NM391" s="118"/>
      <c r="NN391" s="118"/>
      <c r="NO391" s="118"/>
      <c r="NP391" s="118"/>
      <c r="NQ391" s="118"/>
      <c r="NR391" s="118"/>
      <c r="NS391" s="118"/>
      <c r="NT391" s="118"/>
      <c r="NU391" s="118"/>
      <c r="NV391" s="118"/>
      <c r="NW391" s="118"/>
      <c r="NX391" s="118"/>
      <c r="NY391" s="118"/>
      <c r="NZ391" s="118"/>
      <c r="OA391" s="118"/>
      <c r="OB391" s="118"/>
      <c r="OC391" s="118"/>
      <c r="OD391" s="118"/>
      <c r="OE391" s="118"/>
      <c r="OF391" s="118"/>
      <c r="OG391" s="118"/>
      <c r="OH391" s="118"/>
      <c r="OI391" s="118"/>
      <c r="OJ391" s="118"/>
      <c r="OK391" s="118"/>
      <c r="OL391" s="118"/>
      <c r="OM391" s="118"/>
      <c r="ON391" s="118"/>
      <c r="OO391" s="118"/>
      <c r="OP391" s="118"/>
      <c r="OQ391" s="118"/>
      <c r="OR391" s="118"/>
      <c r="OS391" s="118"/>
      <c r="OT391" s="118"/>
      <c r="OU391" s="118"/>
      <c r="OV391" s="118"/>
      <c r="OW391" s="118"/>
      <c r="OX391" s="118"/>
      <c r="OY391" s="118"/>
      <c r="OZ391" s="118"/>
      <c r="PA391" s="118"/>
      <c r="PB391" s="118"/>
      <c r="PC391" s="118"/>
      <c r="PD391" s="118"/>
      <c r="PE391" s="118"/>
      <c r="PF391" s="118"/>
      <c r="PG391" s="118"/>
      <c r="PH391" s="118"/>
      <c r="PI391" s="118"/>
      <c r="PJ391" s="118"/>
      <c r="PK391" s="118"/>
      <c r="PL391" s="118"/>
      <c r="PM391" s="118"/>
      <c r="PN391" s="118"/>
      <c r="PO391" s="118"/>
      <c r="PP391" s="118"/>
      <c r="PQ391" s="118"/>
      <c r="PR391" s="118"/>
      <c r="PS391" s="118"/>
      <c r="PT391" s="118"/>
      <c r="PU391" s="118"/>
      <c r="PV391" s="118"/>
      <c r="PW391" s="118"/>
      <c r="PX391" s="118"/>
      <c r="PY391" s="118"/>
      <c r="PZ391" s="118"/>
      <c r="QA391" s="118"/>
      <c r="QB391" s="118"/>
      <c r="QC391" s="118"/>
      <c r="QD391" s="118"/>
      <c r="QE391" s="118"/>
      <c r="QF391" s="118"/>
      <c r="QG391" s="118"/>
      <c r="QH391" s="118"/>
      <c r="QI391" s="118"/>
      <c r="QJ391" s="118"/>
      <c r="QK391" s="118"/>
      <c r="QL391" s="118"/>
      <c r="QM391" s="118"/>
      <c r="QN391" s="118"/>
      <c r="QO391" s="118"/>
      <c r="QP391" s="118"/>
      <c r="QQ391" s="118"/>
      <c r="QR391" s="118"/>
      <c r="QS391" s="118"/>
      <c r="QT391" s="118"/>
      <c r="QU391" s="118"/>
      <c r="QV391" s="118"/>
      <c r="QW391" s="118"/>
      <c r="QX391" s="118"/>
      <c r="QY391" s="118"/>
      <c r="QZ391" s="118"/>
      <c r="RA391" s="118"/>
      <c r="RB391" s="118"/>
      <c r="RC391" s="118"/>
      <c r="RD391" s="118"/>
      <c r="RE391" s="118"/>
      <c r="RF391" s="118"/>
      <c r="RG391" s="118"/>
      <c r="RH391" s="118"/>
      <c r="RI391" s="118"/>
      <c r="RJ391" s="118"/>
      <c r="RK391" s="118"/>
      <c r="RL391" s="118"/>
      <c r="RM391" s="118"/>
      <c r="RN391" s="118"/>
      <c r="RO391" s="118"/>
      <c r="RP391" s="118"/>
      <c r="RQ391" s="118"/>
      <c r="RR391" s="118"/>
      <c r="RS391" s="118"/>
      <c r="RT391" s="118"/>
      <c r="RU391" s="118"/>
      <c r="RV391" s="118"/>
      <c r="RW391" s="118"/>
      <c r="RX391" s="118"/>
      <c r="RY391" s="118"/>
      <c r="RZ391" s="118"/>
      <c r="SA391" s="118"/>
      <c r="SB391" s="118"/>
      <c r="SC391" s="118"/>
      <c r="SD391" s="118"/>
      <c r="SE391" s="118"/>
      <c r="SF391" s="118"/>
      <c r="SG391" s="118"/>
      <c r="SH391" s="118"/>
      <c r="SI391" s="118"/>
      <c r="SJ391" s="118"/>
      <c r="SK391" s="118"/>
      <c r="SL391" s="118"/>
      <c r="SM391" s="118"/>
      <c r="SN391" s="118"/>
      <c r="SO391" s="118"/>
      <c r="SP391" s="118"/>
      <c r="SQ391" s="118"/>
      <c r="SR391" s="118"/>
      <c r="SS391" s="118"/>
      <c r="ST391" s="118"/>
      <c r="SU391" s="118"/>
      <c r="SV391" s="118"/>
      <c r="SW391" s="118"/>
      <c r="SX391" s="118"/>
      <c r="SY391" s="118"/>
      <c r="SZ391" s="118"/>
      <c r="TA391" s="118"/>
      <c r="TB391" s="118"/>
      <c r="TC391" s="118"/>
      <c r="TD391" s="118"/>
      <c r="TE391" s="118"/>
      <c r="TF391" s="118"/>
      <c r="TG391" s="118"/>
      <c r="TH391" s="118"/>
      <c r="TI391" s="118"/>
      <c r="TJ391" s="118"/>
      <c r="TK391" s="118"/>
      <c r="TL391" s="118"/>
      <c r="TM391" s="118"/>
      <c r="TN391" s="118"/>
      <c r="TO391" s="118"/>
      <c r="TP391" s="118"/>
      <c r="TQ391" s="118"/>
      <c r="TR391" s="118"/>
      <c r="TS391" s="118"/>
      <c r="TT391" s="118"/>
      <c r="TU391" s="118"/>
      <c r="TV391" s="118"/>
      <c r="TW391" s="118"/>
      <c r="TX391" s="118"/>
      <c r="TY391" s="118"/>
      <c r="TZ391" s="118"/>
      <c r="UA391" s="118"/>
      <c r="UB391" s="118"/>
      <c r="UC391" s="118"/>
      <c r="UD391" s="118"/>
      <c r="UE391" s="118"/>
      <c r="UF391" s="118"/>
      <c r="UG391" s="118"/>
      <c r="UH391" s="118"/>
      <c r="UI391" s="118"/>
      <c r="UJ391" s="118"/>
      <c r="UK391" s="118"/>
      <c r="UL391" s="118"/>
      <c r="UM391" s="118"/>
      <c r="UN391" s="118"/>
      <c r="UO391" s="118"/>
      <c r="UP391" s="118"/>
      <c r="UQ391" s="118"/>
      <c r="UR391" s="118"/>
      <c r="US391" s="118"/>
      <c r="UT391" s="118"/>
      <c r="UU391" s="118"/>
      <c r="UV391" s="118"/>
      <c r="UW391" s="118"/>
      <c r="UX391" s="118"/>
      <c r="UY391" s="118"/>
      <c r="UZ391" s="118"/>
      <c r="VA391" s="118"/>
      <c r="VB391" s="118"/>
      <c r="VC391" s="118"/>
      <c r="VD391" s="118"/>
      <c r="VE391" s="118"/>
      <c r="VF391" s="118"/>
      <c r="VG391" s="118"/>
      <c r="VH391" s="118"/>
      <c r="VI391" s="118"/>
      <c r="VJ391" s="118"/>
      <c r="VK391" s="118"/>
      <c r="VL391" s="118"/>
      <c r="VM391" s="118"/>
      <c r="VN391" s="118"/>
      <c r="VO391" s="118"/>
      <c r="VP391" s="118"/>
      <c r="VQ391" s="118"/>
      <c r="VR391" s="118"/>
      <c r="VS391" s="118"/>
      <c r="VT391" s="118"/>
      <c r="VU391" s="118"/>
      <c r="VV391" s="118"/>
      <c r="VW391" s="118"/>
      <c r="VX391" s="118"/>
      <c r="VY391" s="118"/>
      <c r="VZ391" s="118"/>
      <c r="WA391" s="118"/>
      <c r="WB391" s="118"/>
      <c r="WC391" s="118"/>
      <c r="WD391" s="118"/>
      <c r="WE391" s="118"/>
      <c r="WF391" s="118"/>
      <c r="WG391" s="118"/>
      <c r="WH391" s="118"/>
      <c r="WI391" s="118"/>
      <c r="WJ391" s="118"/>
      <c r="WK391" s="118"/>
      <c r="WL391" s="118"/>
      <c r="WM391" s="118"/>
      <c r="WN391" s="118"/>
      <c r="WO391" s="118"/>
      <c r="WP391" s="118"/>
      <c r="WQ391" s="118"/>
      <c r="WR391" s="118"/>
      <c r="WS391" s="118"/>
      <c r="WT391" s="118"/>
      <c r="WU391" s="118"/>
      <c r="WV391" s="118"/>
      <c r="WW391" s="118"/>
      <c r="WX391" s="118"/>
      <c r="WY391" s="118"/>
      <c r="WZ391" s="118"/>
      <c r="XA391" s="118"/>
      <c r="XB391" s="118"/>
      <c r="XC391" s="118"/>
      <c r="XD391" s="118"/>
      <c r="XE391" s="118"/>
      <c r="XF391" s="118"/>
      <c r="XG391" s="118"/>
      <c r="XH391" s="118"/>
      <c r="XI391" s="118"/>
      <c r="XJ391" s="118"/>
      <c r="XK391" s="118"/>
      <c r="XL391" s="118"/>
      <c r="XM391" s="118"/>
      <c r="XN391" s="118"/>
      <c r="XO391" s="118"/>
      <c r="XP391" s="118"/>
      <c r="XQ391" s="118"/>
      <c r="XR391" s="118"/>
      <c r="XS391" s="118"/>
      <c r="XT391" s="118"/>
      <c r="XU391" s="118"/>
      <c r="XV391" s="118"/>
      <c r="XW391" s="118"/>
      <c r="XX391" s="118"/>
      <c r="XY391" s="118"/>
      <c r="XZ391" s="118"/>
      <c r="YA391" s="118"/>
      <c r="YB391" s="118"/>
      <c r="YC391" s="118"/>
      <c r="YD391" s="118"/>
      <c r="YE391" s="118"/>
      <c r="YF391" s="118"/>
      <c r="YG391" s="118"/>
      <c r="YH391" s="118"/>
      <c r="YI391" s="118"/>
      <c r="YJ391" s="118"/>
      <c r="YK391" s="118"/>
      <c r="YL391" s="118"/>
      <c r="YM391" s="118"/>
      <c r="YN391" s="118"/>
      <c r="YO391" s="118"/>
      <c r="YP391" s="118"/>
      <c r="YQ391" s="118"/>
      <c r="YR391" s="118"/>
      <c r="YS391" s="118"/>
      <c r="YT391" s="118"/>
      <c r="YU391" s="118"/>
      <c r="YV391" s="118"/>
      <c r="YW391" s="118"/>
      <c r="YX391" s="118"/>
      <c r="YY391" s="118"/>
      <c r="YZ391" s="118"/>
      <c r="ZA391" s="118"/>
      <c r="ZB391" s="118"/>
      <c r="ZC391" s="118"/>
      <c r="ZD391" s="118"/>
      <c r="ZE391" s="118"/>
      <c r="ZF391" s="118"/>
      <c r="ZG391" s="118"/>
      <c r="ZH391" s="118"/>
      <c r="ZI391" s="118"/>
      <c r="ZJ391" s="118"/>
      <c r="ZK391" s="118"/>
      <c r="ZL391" s="118"/>
      <c r="ZM391" s="118"/>
      <c r="ZN391" s="118"/>
      <c r="ZO391" s="118"/>
      <c r="ZP391" s="118"/>
      <c r="ZQ391" s="118"/>
      <c r="ZR391" s="118"/>
      <c r="ZS391" s="118"/>
      <c r="ZT391" s="118"/>
      <c r="ZU391" s="118"/>
      <c r="ZV391" s="118"/>
      <c r="ZW391" s="118"/>
      <c r="ZX391" s="118"/>
      <c r="ZY391" s="118"/>
      <c r="ZZ391" s="118"/>
      <c r="AAA391" s="118"/>
      <c r="AAB391" s="118"/>
      <c r="AAC391" s="118"/>
      <c r="AAD391" s="118"/>
      <c r="AAE391" s="118"/>
      <c r="AAF391" s="118"/>
      <c r="AAG391" s="118"/>
      <c r="AAH391" s="118"/>
      <c r="AAI391" s="118"/>
      <c r="AAJ391" s="118"/>
      <c r="AAK391" s="118"/>
      <c r="AAL391" s="118"/>
      <c r="AAM391" s="118"/>
      <c r="AAN391" s="118"/>
      <c r="AAO391" s="118"/>
      <c r="AAP391" s="118"/>
      <c r="AAQ391" s="118"/>
      <c r="AAR391" s="118"/>
      <c r="AAS391" s="118"/>
      <c r="AAT391" s="118"/>
      <c r="AAU391" s="118"/>
      <c r="AAV391" s="118"/>
      <c r="AAW391" s="118"/>
      <c r="AAX391" s="118"/>
      <c r="AAY391" s="118"/>
      <c r="AAZ391" s="118"/>
      <c r="ABA391" s="118"/>
      <c r="ABB391" s="118"/>
      <c r="ABC391" s="118"/>
      <c r="ABD391" s="118"/>
      <c r="ABE391" s="118"/>
      <c r="ABF391" s="118"/>
      <c r="ABG391" s="118"/>
      <c r="ABH391" s="118"/>
      <c r="ABI391" s="118"/>
      <c r="ABJ391" s="118"/>
      <c r="ABK391" s="118"/>
      <c r="ABL391" s="118"/>
      <c r="ABM391" s="118"/>
      <c r="ABN391" s="118"/>
      <c r="ABO391" s="118"/>
      <c r="ABP391" s="118"/>
      <c r="ABQ391" s="118"/>
      <c r="ABR391" s="118"/>
      <c r="ABS391" s="118"/>
      <c r="ABT391" s="118"/>
      <c r="ABU391" s="118"/>
      <c r="ABV391" s="118"/>
      <c r="ABW391" s="118"/>
      <c r="ABX391" s="118"/>
      <c r="ABY391" s="118"/>
      <c r="ABZ391" s="118"/>
      <c r="ACA391" s="118"/>
      <c r="ACB391" s="118"/>
      <c r="ACC391" s="118"/>
      <c r="ACD391" s="118"/>
      <c r="ACE391" s="118"/>
      <c r="ACF391" s="118"/>
      <c r="ACG391" s="118"/>
      <c r="ACH391" s="118"/>
      <c r="ACI391" s="118"/>
      <c r="ACJ391" s="118"/>
      <c r="ACK391" s="118"/>
      <c r="ACL391" s="118"/>
      <c r="ACM391" s="118"/>
      <c r="ACN391" s="118"/>
      <c r="ACO391" s="118"/>
      <c r="ACP391" s="118"/>
      <c r="ACQ391" s="118"/>
      <c r="ACR391" s="118"/>
      <c r="ACS391" s="118"/>
      <c r="ACT391" s="118"/>
      <c r="ACU391" s="118"/>
      <c r="ACV391" s="118"/>
      <c r="ACW391" s="118"/>
      <c r="ACX391" s="118"/>
      <c r="ACY391" s="118"/>
      <c r="ACZ391" s="118"/>
      <c r="ADA391" s="118"/>
      <c r="ADB391" s="118"/>
      <c r="ADC391" s="118"/>
      <c r="ADD391" s="118"/>
      <c r="ADE391" s="118"/>
      <c r="ADF391" s="118"/>
      <c r="ADG391" s="118"/>
      <c r="ADH391" s="118"/>
      <c r="ADI391" s="118"/>
      <c r="ADJ391" s="118"/>
      <c r="ADK391" s="118"/>
      <c r="ADL391" s="118"/>
      <c r="ADM391" s="118"/>
      <c r="ADN391" s="118"/>
      <c r="ADO391" s="118"/>
      <c r="ADP391" s="118"/>
      <c r="ADQ391" s="118"/>
      <c r="ADR391" s="118"/>
      <c r="ADS391" s="118"/>
      <c r="ADT391" s="118"/>
      <c r="ADU391" s="118"/>
      <c r="ADV391" s="118"/>
      <c r="ADW391" s="118"/>
      <c r="ADX391" s="118"/>
      <c r="ADY391" s="118"/>
      <c r="ADZ391" s="118"/>
      <c r="AEA391" s="118"/>
      <c r="AEB391" s="118"/>
      <c r="AEC391" s="118"/>
      <c r="AED391" s="118"/>
      <c r="AEE391" s="118"/>
      <c r="AEF391" s="118"/>
      <c r="AEG391" s="118"/>
      <c r="AEH391" s="118"/>
      <c r="AEI391" s="118"/>
      <c r="AEJ391" s="118"/>
      <c r="AEK391" s="118"/>
      <c r="AEL391" s="118"/>
      <c r="AEM391" s="118"/>
      <c r="AEN391" s="118"/>
      <c r="AEO391" s="118"/>
      <c r="AEP391" s="118"/>
      <c r="AEQ391" s="118"/>
      <c r="AER391" s="118"/>
      <c r="AES391" s="118"/>
      <c r="AET391" s="118"/>
      <c r="AEU391" s="118"/>
      <c r="AEV391" s="118"/>
      <c r="AEW391" s="118"/>
      <c r="AEX391" s="118"/>
      <c r="AEY391" s="118"/>
      <c r="AEZ391" s="118"/>
      <c r="AFA391" s="118"/>
      <c r="AFB391" s="118"/>
      <c r="AFC391" s="118"/>
      <c r="AFD391" s="118"/>
      <c r="AFE391" s="118"/>
      <c r="AFF391" s="118"/>
      <c r="AFG391" s="118"/>
      <c r="AFH391" s="118"/>
      <c r="AFI391" s="118"/>
      <c r="AFJ391" s="118"/>
      <c r="AFK391" s="118"/>
      <c r="AFL391" s="118"/>
      <c r="AFM391" s="118"/>
      <c r="AFN391" s="118"/>
      <c r="AFO391" s="118"/>
      <c r="AFP391" s="118"/>
      <c r="AFQ391" s="118"/>
      <c r="AFR391" s="118"/>
      <c r="AFS391" s="118"/>
      <c r="AFT391" s="118"/>
      <c r="AFU391" s="118"/>
      <c r="AFV391" s="118"/>
      <c r="AFW391" s="118"/>
      <c r="AFX391" s="118"/>
      <c r="AFY391" s="118"/>
      <c r="AFZ391" s="118"/>
      <c r="AGA391" s="118"/>
      <c r="AGB391" s="118"/>
      <c r="AGC391" s="118"/>
      <c r="AGD391" s="118"/>
      <c r="AGE391" s="118"/>
      <c r="AGF391" s="118"/>
      <c r="AGG391" s="118"/>
      <c r="AGH391" s="118"/>
      <c r="AGI391" s="118"/>
      <c r="AGJ391" s="118"/>
      <c r="AGK391" s="118"/>
      <c r="AGL391" s="118"/>
      <c r="AGM391" s="118"/>
      <c r="AGN391" s="118"/>
      <c r="AGO391" s="118"/>
      <c r="AGP391" s="118"/>
      <c r="AGQ391" s="118"/>
      <c r="AGR391" s="118"/>
      <c r="AGS391" s="118"/>
      <c r="AGT391" s="118"/>
      <c r="AGU391" s="118"/>
      <c r="AGV391" s="118"/>
      <c r="AGW391" s="118"/>
      <c r="AGX391" s="118"/>
      <c r="AGY391" s="118"/>
      <c r="AGZ391" s="118"/>
      <c r="AHA391" s="118"/>
      <c r="AHB391" s="118"/>
      <c r="AHC391" s="118"/>
      <c r="AHD391" s="118"/>
      <c r="AHE391" s="118"/>
      <c r="AHF391" s="118"/>
      <c r="AHG391" s="118"/>
      <c r="AHH391" s="118"/>
      <c r="AHI391" s="118"/>
      <c r="AHJ391" s="118"/>
      <c r="AHK391" s="118"/>
      <c r="AHL391" s="118"/>
      <c r="AHM391" s="118"/>
      <c r="AHN391" s="118"/>
      <c r="AHO391" s="118"/>
      <c r="AHP391" s="118"/>
      <c r="AHQ391" s="118"/>
      <c r="AHR391" s="118"/>
      <c r="AHS391" s="118"/>
      <c r="AHT391" s="118"/>
      <c r="AHU391" s="118"/>
      <c r="AHV391" s="118"/>
      <c r="AHW391" s="118"/>
      <c r="AHX391" s="118"/>
      <c r="AHY391" s="118"/>
      <c r="AHZ391" s="118"/>
      <c r="AIA391" s="118"/>
      <c r="AIB391" s="118"/>
      <c r="AIC391" s="118"/>
      <c r="AID391" s="118"/>
      <c r="AIE391" s="118"/>
      <c r="AIF391" s="118"/>
      <c r="AIG391" s="118"/>
      <c r="AIH391" s="118"/>
      <c r="AII391" s="118"/>
      <c r="AIJ391" s="118"/>
      <c r="AIK391" s="118"/>
      <c r="AIL391" s="118"/>
      <c r="AIM391" s="118"/>
      <c r="AIN391" s="118"/>
      <c r="AIO391" s="118"/>
      <c r="AIP391" s="118"/>
      <c r="AIQ391" s="118"/>
      <c r="AIR391" s="118"/>
      <c r="AIS391" s="118"/>
      <c r="AIT391" s="118"/>
      <c r="AIU391" s="118"/>
      <c r="AIV391" s="118"/>
      <c r="AIW391" s="118"/>
      <c r="AIX391" s="118"/>
      <c r="AIY391" s="118"/>
      <c r="AIZ391" s="118"/>
      <c r="AJA391" s="118"/>
      <c r="AJB391" s="118"/>
      <c r="AJC391" s="118"/>
      <c r="AJD391" s="118"/>
      <c r="AJE391" s="118"/>
      <c r="AJF391" s="118"/>
      <c r="AJG391" s="118"/>
      <c r="AJH391" s="118"/>
      <c r="AJI391" s="118"/>
      <c r="AJJ391" s="118"/>
      <c r="AJK391" s="118"/>
      <c r="AJL391" s="118"/>
      <c r="AJM391" s="118"/>
      <c r="AJN391" s="118"/>
      <c r="AJO391" s="118"/>
      <c r="AJP391" s="118"/>
      <c r="AJQ391" s="118"/>
      <c r="AJR391" s="118"/>
      <c r="AJS391" s="118"/>
      <c r="AJT391" s="118"/>
      <c r="AJU391" s="118"/>
      <c r="AJV391" s="118"/>
      <c r="AJW391" s="118"/>
      <c r="AJX391" s="118"/>
      <c r="AJY391" s="118"/>
      <c r="AJZ391" s="118"/>
      <c r="AKA391" s="118"/>
      <c r="AKB391" s="118"/>
      <c r="AKC391" s="118"/>
      <c r="AKD391" s="118"/>
      <c r="AKE391" s="118"/>
      <c r="AKF391" s="118"/>
      <c r="AKG391" s="118"/>
      <c r="AKH391" s="118"/>
      <c r="AKI391" s="118"/>
      <c r="AKJ391" s="118"/>
      <c r="AKK391" s="118"/>
      <c r="AKL391" s="118"/>
      <c r="AKM391" s="118"/>
      <c r="AKN391" s="118"/>
      <c r="AKO391" s="118"/>
      <c r="AKP391" s="118"/>
      <c r="AKQ391" s="118"/>
      <c r="AKR391" s="118"/>
      <c r="AKS391" s="118"/>
      <c r="AKT391" s="118"/>
      <c r="AKU391" s="118"/>
      <c r="AKV391" s="118"/>
      <c r="AKW391" s="118"/>
      <c r="AKX391" s="118"/>
      <c r="AKY391" s="118"/>
      <c r="AKZ391" s="118"/>
      <c r="ALA391" s="118"/>
      <c r="ALB391" s="118"/>
      <c r="ALC391" s="118"/>
      <c r="ALD391" s="118"/>
      <c r="ALE391" s="118"/>
      <c r="ALF391" s="118"/>
      <c r="ALG391" s="118"/>
      <c r="ALH391" s="118"/>
      <c r="ALI391" s="118"/>
      <c r="ALJ391" s="118"/>
      <c r="ALK391" s="118"/>
      <c r="ALL391" s="118"/>
      <c r="ALM391" s="118"/>
      <c r="ALN391" s="118"/>
      <c r="ALO391" s="118"/>
      <c r="ALP391" s="118"/>
      <c r="ALQ391" s="118"/>
      <c r="ALR391" s="118"/>
      <c r="ALS391" s="118"/>
      <c r="ALT391" s="118"/>
      <c r="ALU391" s="118"/>
      <c r="ALV391" s="118"/>
      <c r="ALW391" s="118"/>
      <c r="ALX391" s="118"/>
      <c r="ALY391" s="118"/>
      <c r="ALZ391" s="118"/>
      <c r="AMA391" s="118"/>
      <c r="AMB391" s="118"/>
      <c r="AMC391" s="118"/>
      <c r="AMD391" s="118"/>
      <c r="AME391" s="118"/>
      <c r="AMF391" s="118"/>
      <c r="AMG391" s="118"/>
      <c r="AMH391" s="118"/>
    </row>
    <row r="392" spans="1:1022" x14ac:dyDescent="0.25">
      <c r="A392" s="162" t="s">
        <v>6008</v>
      </c>
      <c r="B392" s="163">
        <v>391</v>
      </c>
      <c r="C392" s="162" t="s">
        <v>6007</v>
      </c>
      <c r="D392" s="175" t="s">
        <v>6009</v>
      </c>
      <c r="F392" s="185">
        <v>4</v>
      </c>
      <c r="I392" s="319">
        <v>0.875</v>
      </c>
      <c r="J392" s="332" t="s">
        <v>752</v>
      </c>
      <c r="K392" s="332">
        <v>1</v>
      </c>
      <c r="V392" s="219">
        <f t="shared" si="207"/>
        <v>100</v>
      </c>
      <c r="W392" s="219">
        <f t="shared" si="227"/>
        <v>100</v>
      </c>
      <c r="X392" s="219">
        <f t="shared" si="226"/>
        <v>100</v>
      </c>
      <c r="Y392" s="219">
        <f t="shared" si="220"/>
        <v>100</v>
      </c>
      <c r="Z392" s="219">
        <f t="shared" si="221"/>
        <v>100</v>
      </c>
      <c r="AA392" s="220">
        <f t="shared" si="217"/>
        <v>100</v>
      </c>
      <c r="AB392" s="220">
        <f t="shared" si="216"/>
        <v>100</v>
      </c>
      <c r="AC392" s="220">
        <f t="shared" si="205"/>
        <v>100</v>
      </c>
      <c r="AD392" s="416">
        <f t="shared" si="225"/>
        <v>100</v>
      </c>
      <c r="AE392" s="416">
        <f t="shared" si="218"/>
        <v>100</v>
      </c>
      <c r="AF392" s="212">
        <f t="shared" si="222"/>
        <v>1</v>
      </c>
      <c r="AG392" s="212">
        <f t="shared" si="223"/>
        <v>1</v>
      </c>
      <c r="AH392" s="212">
        <f t="shared" si="224"/>
        <v>3</v>
      </c>
      <c r="AI392" s="212">
        <f t="shared" si="219"/>
        <v>5</v>
      </c>
      <c r="AJ392" s="231" t="s">
        <v>24597</v>
      </c>
      <c r="AK392" s="185">
        <v>1</v>
      </c>
      <c r="AL392" s="185">
        <v>1</v>
      </c>
      <c r="AM392" s="214"/>
      <c r="AN392" s="185">
        <v>10</v>
      </c>
      <c r="AO392" s="185">
        <v>10</v>
      </c>
      <c r="AQ392" s="167" t="s">
        <v>760</v>
      </c>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c r="DK392" s="118"/>
      <c r="DL392" s="118"/>
      <c r="DM392" s="118"/>
      <c r="DN392" s="118"/>
      <c r="DO392" s="118"/>
      <c r="DP392" s="118"/>
      <c r="DQ392" s="118"/>
      <c r="DR392" s="118"/>
      <c r="DS392" s="118"/>
      <c r="DT392" s="118"/>
      <c r="DU392" s="118"/>
      <c r="DV392" s="118"/>
      <c r="DW392" s="118"/>
      <c r="DX392" s="118"/>
      <c r="DY392" s="118"/>
      <c r="DZ392" s="118"/>
      <c r="EA392" s="118"/>
      <c r="EB392" s="118"/>
      <c r="EC392" s="118"/>
      <c r="ED392" s="118"/>
      <c r="EE392" s="118"/>
      <c r="EF392" s="118"/>
      <c r="EG392" s="118"/>
      <c r="EH392" s="118"/>
      <c r="EI392" s="118"/>
      <c r="EJ392" s="118"/>
      <c r="EK392" s="118"/>
      <c r="EL392" s="118"/>
      <c r="EM392" s="118"/>
      <c r="EN392" s="118"/>
      <c r="EO392" s="118"/>
      <c r="EP392" s="118"/>
      <c r="EQ392" s="118"/>
      <c r="ER392" s="118"/>
      <c r="ES392" s="118"/>
      <c r="ET392" s="118"/>
      <c r="EU392" s="118"/>
      <c r="EV392" s="118"/>
      <c r="EW392" s="118"/>
      <c r="EX392" s="118"/>
      <c r="EY392" s="118"/>
      <c r="EZ392" s="118"/>
      <c r="FA392" s="118"/>
      <c r="FB392" s="118"/>
      <c r="FC392" s="118"/>
      <c r="FD392" s="118"/>
      <c r="FE392" s="118"/>
      <c r="FF392" s="118"/>
      <c r="FG392" s="118"/>
      <c r="FH392" s="118"/>
      <c r="FI392" s="118"/>
      <c r="FJ392" s="118"/>
      <c r="FK392" s="118"/>
      <c r="FL392" s="118"/>
      <c r="FM392" s="118"/>
      <c r="FN392" s="118"/>
      <c r="FO392" s="118"/>
      <c r="FP392" s="118"/>
      <c r="FQ392" s="118"/>
      <c r="FR392" s="118"/>
      <c r="FS392" s="118"/>
      <c r="FT392" s="118"/>
      <c r="FU392" s="118"/>
      <c r="FV392" s="118"/>
      <c r="FW392" s="118"/>
      <c r="FX392" s="118"/>
      <c r="FY392" s="118"/>
      <c r="FZ392" s="118"/>
      <c r="GA392" s="118"/>
      <c r="GB392" s="118"/>
      <c r="GC392" s="118"/>
      <c r="GD392" s="118"/>
      <c r="GE392" s="118"/>
      <c r="GF392" s="118"/>
      <c r="GG392" s="118"/>
      <c r="GH392" s="118"/>
      <c r="GI392" s="118"/>
      <c r="GJ392" s="118"/>
      <c r="GK392" s="118"/>
      <c r="GL392" s="118"/>
      <c r="GM392" s="118"/>
      <c r="GN392" s="118"/>
      <c r="GO392" s="118"/>
      <c r="GP392" s="118"/>
      <c r="GQ392" s="118"/>
      <c r="GR392" s="118"/>
      <c r="GS392" s="118"/>
      <c r="GT392" s="118"/>
      <c r="GU392" s="118"/>
      <c r="GV392" s="118"/>
      <c r="GW392" s="118"/>
      <c r="GX392" s="118"/>
      <c r="GY392" s="118"/>
      <c r="GZ392" s="118"/>
      <c r="HA392" s="118"/>
      <c r="HB392" s="118"/>
      <c r="HC392" s="118"/>
      <c r="HD392" s="118"/>
      <c r="HE392" s="118"/>
      <c r="HF392" s="118"/>
      <c r="HG392" s="118"/>
      <c r="HH392" s="118"/>
      <c r="HI392" s="118"/>
      <c r="HJ392" s="118"/>
      <c r="HK392" s="118"/>
      <c r="HL392" s="118"/>
      <c r="HM392" s="118"/>
      <c r="HN392" s="118"/>
      <c r="HO392" s="118"/>
      <c r="HP392" s="118"/>
      <c r="HQ392" s="118"/>
      <c r="HR392" s="118"/>
      <c r="HS392" s="118"/>
      <c r="HT392" s="118"/>
      <c r="HU392" s="118"/>
      <c r="HV392" s="118"/>
      <c r="HW392" s="118"/>
      <c r="HX392" s="118"/>
      <c r="HY392" s="118"/>
      <c r="HZ392" s="118"/>
      <c r="IA392" s="118"/>
      <c r="IB392" s="118"/>
      <c r="IC392" s="118"/>
      <c r="ID392" s="118"/>
      <c r="IE392" s="118"/>
      <c r="IF392" s="118"/>
      <c r="IG392" s="118"/>
      <c r="IH392" s="118"/>
      <c r="II392" s="118"/>
      <c r="IJ392" s="118"/>
      <c r="IK392" s="118"/>
      <c r="IL392" s="118"/>
      <c r="IM392" s="118"/>
      <c r="IN392" s="118"/>
      <c r="IO392" s="118"/>
      <c r="IP392" s="118"/>
      <c r="IQ392" s="118"/>
      <c r="IR392" s="118"/>
      <c r="IS392" s="118"/>
      <c r="IT392" s="118"/>
      <c r="IU392" s="118"/>
      <c r="IV392" s="118"/>
      <c r="IW392" s="118"/>
      <c r="IX392" s="118"/>
      <c r="IY392" s="118"/>
      <c r="IZ392" s="118"/>
      <c r="JA392" s="118"/>
      <c r="JB392" s="118"/>
      <c r="JC392" s="118"/>
      <c r="JD392" s="118"/>
      <c r="JE392" s="118"/>
      <c r="JF392" s="118"/>
      <c r="JG392" s="118"/>
      <c r="JH392" s="118"/>
      <c r="JI392" s="118"/>
      <c r="JJ392" s="118"/>
      <c r="JK392" s="118"/>
      <c r="JL392" s="118"/>
      <c r="JM392" s="118"/>
      <c r="JN392" s="118"/>
      <c r="JO392" s="118"/>
      <c r="JP392" s="118"/>
      <c r="JQ392" s="118"/>
      <c r="JR392" s="118"/>
      <c r="JS392" s="118"/>
      <c r="JT392" s="118"/>
      <c r="JU392" s="118"/>
      <c r="JV392" s="118"/>
      <c r="JW392" s="118"/>
      <c r="JX392" s="118"/>
      <c r="JY392" s="118"/>
      <c r="JZ392" s="118"/>
      <c r="KA392" s="118"/>
      <c r="KB392" s="118"/>
      <c r="KC392" s="118"/>
      <c r="KD392" s="118"/>
      <c r="KE392" s="118"/>
      <c r="KF392" s="118"/>
      <c r="KG392" s="118"/>
      <c r="KH392" s="118"/>
      <c r="KI392" s="118"/>
      <c r="KJ392" s="118"/>
      <c r="KK392" s="118"/>
      <c r="KL392" s="118"/>
      <c r="KM392" s="118"/>
      <c r="KN392" s="118"/>
      <c r="KO392" s="118"/>
      <c r="KP392" s="118"/>
      <c r="KQ392" s="118"/>
      <c r="KR392" s="118"/>
      <c r="KS392" s="118"/>
      <c r="KT392" s="118"/>
      <c r="KU392" s="118"/>
      <c r="KV392" s="118"/>
      <c r="KW392" s="118"/>
      <c r="KX392" s="118"/>
      <c r="KY392" s="118"/>
      <c r="KZ392" s="118"/>
      <c r="LA392" s="118"/>
      <c r="LB392" s="118"/>
      <c r="LC392" s="118"/>
      <c r="LD392" s="118"/>
      <c r="LE392" s="118"/>
      <c r="LF392" s="118"/>
      <c r="LG392" s="118"/>
      <c r="LH392" s="118"/>
      <c r="LI392" s="118"/>
      <c r="LJ392" s="118"/>
      <c r="LK392" s="118"/>
      <c r="LL392" s="118"/>
      <c r="LM392" s="118"/>
      <c r="LN392" s="118"/>
      <c r="LO392" s="118"/>
      <c r="LP392" s="118"/>
      <c r="LQ392" s="118"/>
      <c r="LR392" s="118"/>
      <c r="LS392" s="118"/>
      <c r="LT392" s="118"/>
      <c r="LU392" s="118"/>
      <c r="LV392" s="118"/>
      <c r="LW392" s="118"/>
      <c r="LX392" s="118"/>
      <c r="LY392" s="118"/>
      <c r="LZ392" s="118"/>
      <c r="MA392" s="118"/>
      <c r="MB392" s="118"/>
      <c r="MC392" s="118"/>
      <c r="MD392" s="118"/>
      <c r="ME392" s="118"/>
      <c r="MF392" s="118"/>
      <c r="MG392" s="118"/>
      <c r="MH392" s="118"/>
      <c r="MI392" s="118"/>
      <c r="MJ392" s="118"/>
      <c r="MK392" s="118"/>
      <c r="ML392" s="118"/>
      <c r="MM392" s="118"/>
      <c r="MN392" s="118"/>
      <c r="MO392" s="118"/>
      <c r="MP392" s="118"/>
      <c r="MQ392" s="118"/>
      <c r="MR392" s="118"/>
      <c r="MS392" s="118"/>
      <c r="MT392" s="118"/>
      <c r="MU392" s="118"/>
      <c r="MV392" s="118"/>
      <c r="MW392" s="118"/>
      <c r="MX392" s="118"/>
      <c r="MY392" s="118"/>
      <c r="MZ392" s="118"/>
      <c r="NA392" s="118"/>
      <c r="NB392" s="118"/>
      <c r="NC392" s="118"/>
      <c r="ND392" s="118"/>
      <c r="NE392" s="118"/>
      <c r="NF392" s="118"/>
      <c r="NG392" s="118"/>
      <c r="NH392" s="118"/>
      <c r="NI392" s="118"/>
      <c r="NJ392" s="118"/>
      <c r="NK392" s="118"/>
      <c r="NL392" s="118"/>
      <c r="NM392" s="118"/>
      <c r="NN392" s="118"/>
      <c r="NO392" s="118"/>
      <c r="NP392" s="118"/>
      <c r="NQ392" s="118"/>
      <c r="NR392" s="118"/>
      <c r="NS392" s="118"/>
      <c r="NT392" s="118"/>
      <c r="NU392" s="118"/>
      <c r="NV392" s="118"/>
      <c r="NW392" s="118"/>
      <c r="NX392" s="118"/>
      <c r="NY392" s="118"/>
      <c r="NZ392" s="118"/>
      <c r="OA392" s="118"/>
      <c r="OB392" s="118"/>
      <c r="OC392" s="118"/>
      <c r="OD392" s="118"/>
      <c r="OE392" s="118"/>
      <c r="OF392" s="118"/>
      <c r="OG392" s="118"/>
      <c r="OH392" s="118"/>
      <c r="OI392" s="118"/>
      <c r="OJ392" s="118"/>
      <c r="OK392" s="118"/>
      <c r="OL392" s="118"/>
      <c r="OM392" s="118"/>
      <c r="ON392" s="118"/>
      <c r="OO392" s="118"/>
      <c r="OP392" s="118"/>
      <c r="OQ392" s="118"/>
      <c r="OR392" s="118"/>
      <c r="OS392" s="118"/>
      <c r="OT392" s="118"/>
      <c r="OU392" s="118"/>
      <c r="OV392" s="118"/>
      <c r="OW392" s="118"/>
      <c r="OX392" s="118"/>
      <c r="OY392" s="118"/>
      <c r="OZ392" s="118"/>
      <c r="PA392" s="118"/>
      <c r="PB392" s="118"/>
      <c r="PC392" s="118"/>
      <c r="PD392" s="118"/>
      <c r="PE392" s="118"/>
      <c r="PF392" s="118"/>
      <c r="PG392" s="118"/>
      <c r="PH392" s="118"/>
      <c r="PI392" s="118"/>
      <c r="PJ392" s="118"/>
      <c r="PK392" s="118"/>
      <c r="PL392" s="118"/>
      <c r="PM392" s="118"/>
      <c r="PN392" s="118"/>
      <c r="PO392" s="118"/>
      <c r="PP392" s="118"/>
      <c r="PQ392" s="118"/>
      <c r="PR392" s="118"/>
      <c r="PS392" s="118"/>
      <c r="PT392" s="118"/>
      <c r="PU392" s="118"/>
      <c r="PV392" s="118"/>
      <c r="PW392" s="118"/>
      <c r="PX392" s="118"/>
      <c r="PY392" s="118"/>
      <c r="PZ392" s="118"/>
      <c r="QA392" s="118"/>
      <c r="QB392" s="118"/>
      <c r="QC392" s="118"/>
      <c r="QD392" s="118"/>
      <c r="QE392" s="118"/>
      <c r="QF392" s="118"/>
      <c r="QG392" s="118"/>
      <c r="QH392" s="118"/>
      <c r="QI392" s="118"/>
      <c r="QJ392" s="118"/>
      <c r="QK392" s="118"/>
      <c r="QL392" s="118"/>
      <c r="QM392" s="118"/>
      <c r="QN392" s="118"/>
      <c r="QO392" s="118"/>
      <c r="QP392" s="118"/>
      <c r="QQ392" s="118"/>
      <c r="QR392" s="118"/>
      <c r="QS392" s="118"/>
      <c r="QT392" s="118"/>
      <c r="QU392" s="118"/>
      <c r="QV392" s="118"/>
      <c r="QW392" s="118"/>
      <c r="QX392" s="118"/>
      <c r="QY392" s="118"/>
      <c r="QZ392" s="118"/>
      <c r="RA392" s="118"/>
      <c r="RB392" s="118"/>
      <c r="RC392" s="118"/>
      <c r="RD392" s="118"/>
      <c r="RE392" s="118"/>
      <c r="RF392" s="118"/>
      <c r="RG392" s="118"/>
      <c r="RH392" s="118"/>
      <c r="RI392" s="118"/>
      <c r="RJ392" s="118"/>
      <c r="RK392" s="118"/>
      <c r="RL392" s="118"/>
      <c r="RM392" s="118"/>
      <c r="RN392" s="118"/>
      <c r="RO392" s="118"/>
      <c r="RP392" s="118"/>
      <c r="RQ392" s="118"/>
      <c r="RR392" s="118"/>
      <c r="RS392" s="118"/>
      <c r="RT392" s="118"/>
      <c r="RU392" s="118"/>
      <c r="RV392" s="118"/>
      <c r="RW392" s="118"/>
      <c r="RX392" s="118"/>
      <c r="RY392" s="118"/>
      <c r="RZ392" s="118"/>
      <c r="SA392" s="118"/>
      <c r="SB392" s="118"/>
      <c r="SC392" s="118"/>
      <c r="SD392" s="118"/>
      <c r="SE392" s="118"/>
      <c r="SF392" s="118"/>
      <c r="SG392" s="118"/>
      <c r="SH392" s="118"/>
      <c r="SI392" s="118"/>
      <c r="SJ392" s="118"/>
      <c r="SK392" s="118"/>
      <c r="SL392" s="118"/>
      <c r="SM392" s="118"/>
      <c r="SN392" s="118"/>
      <c r="SO392" s="118"/>
      <c r="SP392" s="118"/>
      <c r="SQ392" s="118"/>
      <c r="SR392" s="118"/>
      <c r="SS392" s="118"/>
      <c r="ST392" s="118"/>
      <c r="SU392" s="118"/>
      <c r="SV392" s="118"/>
      <c r="SW392" s="118"/>
      <c r="SX392" s="118"/>
      <c r="SY392" s="118"/>
      <c r="SZ392" s="118"/>
      <c r="TA392" s="118"/>
      <c r="TB392" s="118"/>
      <c r="TC392" s="118"/>
      <c r="TD392" s="118"/>
      <c r="TE392" s="118"/>
      <c r="TF392" s="118"/>
      <c r="TG392" s="118"/>
      <c r="TH392" s="118"/>
      <c r="TI392" s="118"/>
      <c r="TJ392" s="118"/>
      <c r="TK392" s="118"/>
      <c r="TL392" s="118"/>
      <c r="TM392" s="118"/>
      <c r="TN392" s="118"/>
      <c r="TO392" s="118"/>
      <c r="TP392" s="118"/>
      <c r="TQ392" s="118"/>
      <c r="TR392" s="118"/>
      <c r="TS392" s="118"/>
      <c r="TT392" s="118"/>
      <c r="TU392" s="118"/>
      <c r="TV392" s="118"/>
      <c r="TW392" s="118"/>
      <c r="TX392" s="118"/>
      <c r="TY392" s="118"/>
      <c r="TZ392" s="118"/>
      <c r="UA392" s="118"/>
      <c r="UB392" s="118"/>
      <c r="UC392" s="118"/>
      <c r="UD392" s="118"/>
      <c r="UE392" s="118"/>
      <c r="UF392" s="118"/>
      <c r="UG392" s="118"/>
      <c r="UH392" s="118"/>
      <c r="UI392" s="118"/>
      <c r="UJ392" s="118"/>
      <c r="UK392" s="118"/>
      <c r="UL392" s="118"/>
      <c r="UM392" s="118"/>
      <c r="UN392" s="118"/>
      <c r="UO392" s="118"/>
      <c r="UP392" s="118"/>
      <c r="UQ392" s="118"/>
      <c r="UR392" s="118"/>
      <c r="US392" s="118"/>
      <c r="UT392" s="118"/>
      <c r="UU392" s="118"/>
      <c r="UV392" s="118"/>
      <c r="UW392" s="118"/>
      <c r="UX392" s="118"/>
      <c r="UY392" s="118"/>
      <c r="UZ392" s="118"/>
      <c r="VA392" s="118"/>
      <c r="VB392" s="118"/>
      <c r="VC392" s="118"/>
      <c r="VD392" s="118"/>
      <c r="VE392" s="118"/>
      <c r="VF392" s="118"/>
      <c r="VG392" s="118"/>
      <c r="VH392" s="118"/>
      <c r="VI392" s="118"/>
      <c r="VJ392" s="118"/>
      <c r="VK392" s="118"/>
      <c r="VL392" s="118"/>
      <c r="VM392" s="118"/>
      <c r="VN392" s="118"/>
      <c r="VO392" s="118"/>
      <c r="VP392" s="118"/>
      <c r="VQ392" s="118"/>
      <c r="VR392" s="118"/>
      <c r="VS392" s="118"/>
      <c r="VT392" s="118"/>
      <c r="VU392" s="118"/>
      <c r="VV392" s="118"/>
      <c r="VW392" s="118"/>
      <c r="VX392" s="118"/>
      <c r="VY392" s="118"/>
      <c r="VZ392" s="118"/>
      <c r="WA392" s="118"/>
      <c r="WB392" s="118"/>
      <c r="WC392" s="118"/>
      <c r="WD392" s="118"/>
      <c r="WE392" s="118"/>
      <c r="WF392" s="118"/>
      <c r="WG392" s="118"/>
      <c r="WH392" s="118"/>
      <c r="WI392" s="118"/>
      <c r="WJ392" s="118"/>
      <c r="WK392" s="118"/>
      <c r="WL392" s="118"/>
      <c r="WM392" s="118"/>
      <c r="WN392" s="118"/>
      <c r="WO392" s="118"/>
      <c r="WP392" s="118"/>
      <c r="WQ392" s="118"/>
      <c r="WR392" s="118"/>
      <c r="WS392" s="118"/>
      <c r="WT392" s="118"/>
      <c r="WU392" s="118"/>
      <c r="WV392" s="118"/>
      <c r="WW392" s="118"/>
      <c r="WX392" s="118"/>
      <c r="WY392" s="118"/>
      <c r="WZ392" s="118"/>
      <c r="XA392" s="118"/>
      <c r="XB392" s="118"/>
      <c r="XC392" s="118"/>
      <c r="XD392" s="118"/>
      <c r="XE392" s="118"/>
      <c r="XF392" s="118"/>
      <c r="XG392" s="118"/>
      <c r="XH392" s="118"/>
      <c r="XI392" s="118"/>
      <c r="XJ392" s="118"/>
      <c r="XK392" s="118"/>
      <c r="XL392" s="118"/>
      <c r="XM392" s="118"/>
      <c r="XN392" s="118"/>
      <c r="XO392" s="118"/>
      <c r="XP392" s="118"/>
      <c r="XQ392" s="118"/>
      <c r="XR392" s="118"/>
      <c r="XS392" s="118"/>
      <c r="XT392" s="118"/>
      <c r="XU392" s="118"/>
      <c r="XV392" s="118"/>
      <c r="XW392" s="118"/>
      <c r="XX392" s="118"/>
      <c r="XY392" s="118"/>
      <c r="XZ392" s="118"/>
      <c r="YA392" s="118"/>
      <c r="YB392" s="118"/>
      <c r="YC392" s="118"/>
      <c r="YD392" s="118"/>
      <c r="YE392" s="118"/>
      <c r="YF392" s="118"/>
      <c r="YG392" s="118"/>
      <c r="YH392" s="118"/>
      <c r="YI392" s="118"/>
      <c r="YJ392" s="118"/>
      <c r="YK392" s="118"/>
      <c r="YL392" s="118"/>
      <c r="YM392" s="118"/>
      <c r="YN392" s="118"/>
      <c r="YO392" s="118"/>
      <c r="YP392" s="118"/>
      <c r="YQ392" s="118"/>
      <c r="YR392" s="118"/>
      <c r="YS392" s="118"/>
      <c r="YT392" s="118"/>
      <c r="YU392" s="118"/>
      <c r="YV392" s="118"/>
      <c r="YW392" s="118"/>
      <c r="YX392" s="118"/>
      <c r="YY392" s="118"/>
      <c r="YZ392" s="118"/>
      <c r="ZA392" s="118"/>
      <c r="ZB392" s="118"/>
      <c r="ZC392" s="118"/>
      <c r="ZD392" s="118"/>
      <c r="ZE392" s="118"/>
      <c r="ZF392" s="118"/>
      <c r="ZG392" s="118"/>
      <c r="ZH392" s="118"/>
      <c r="ZI392" s="118"/>
      <c r="ZJ392" s="118"/>
      <c r="ZK392" s="118"/>
      <c r="ZL392" s="118"/>
      <c r="ZM392" s="118"/>
      <c r="ZN392" s="118"/>
      <c r="ZO392" s="118"/>
      <c r="ZP392" s="118"/>
      <c r="ZQ392" s="118"/>
      <c r="ZR392" s="118"/>
      <c r="ZS392" s="118"/>
      <c r="ZT392" s="118"/>
      <c r="ZU392" s="118"/>
      <c r="ZV392" s="118"/>
      <c r="ZW392" s="118"/>
      <c r="ZX392" s="118"/>
      <c r="ZY392" s="118"/>
      <c r="ZZ392" s="118"/>
      <c r="AAA392" s="118"/>
      <c r="AAB392" s="118"/>
      <c r="AAC392" s="118"/>
      <c r="AAD392" s="118"/>
      <c r="AAE392" s="118"/>
      <c r="AAF392" s="118"/>
      <c r="AAG392" s="118"/>
      <c r="AAH392" s="118"/>
      <c r="AAI392" s="118"/>
      <c r="AAJ392" s="118"/>
      <c r="AAK392" s="118"/>
      <c r="AAL392" s="118"/>
      <c r="AAM392" s="118"/>
      <c r="AAN392" s="118"/>
      <c r="AAO392" s="118"/>
      <c r="AAP392" s="118"/>
      <c r="AAQ392" s="118"/>
      <c r="AAR392" s="118"/>
      <c r="AAS392" s="118"/>
      <c r="AAT392" s="118"/>
      <c r="AAU392" s="118"/>
      <c r="AAV392" s="118"/>
      <c r="AAW392" s="118"/>
      <c r="AAX392" s="118"/>
      <c r="AAY392" s="118"/>
      <c r="AAZ392" s="118"/>
      <c r="ABA392" s="118"/>
      <c r="ABB392" s="118"/>
      <c r="ABC392" s="118"/>
      <c r="ABD392" s="118"/>
      <c r="ABE392" s="118"/>
      <c r="ABF392" s="118"/>
      <c r="ABG392" s="118"/>
      <c r="ABH392" s="118"/>
      <c r="ABI392" s="118"/>
      <c r="ABJ392" s="118"/>
      <c r="ABK392" s="118"/>
      <c r="ABL392" s="118"/>
      <c r="ABM392" s="118"/>
      <c r="ABN392" s="118"/>
      <c r="ABO392" s="118"/>
      <c r="ABP392" s="118"/>
      <c r="ABQ392" s="118"/>
      <c r="ABR392" s="118"/>
      <c r="ABS392" s="118"/>
      <c r="ABT392" s="118"/>
      <c r="ABU392" s="118"/>
      <c r="ABV392" s="118"/>
      <c r="ABW392" s="118"/>
      <c r="ABX392" s="118"/>
      <c r="ABY392" s="118"/>
      <c r="ABZ392" s="118"/>
      <c r="ACA392" s="118"/>
      <c r="ACB392" s="118"/>
      <c r="ACC392" s="118"/>
      <c r="ACD392" s="118"/>
      <c r="ACE392" s="118"/>
      <c r="ACF392" s="118"/>
      <c r="ACG392" s="118"/>
      <c r="ACH392" s="118"/>
      <c r="ACI392" s="118"/>
      <c r="ACJ392" s="118"/>
      <c r="ACK392" s="118"/>
      <c r="ACL392" s="118"/>
      <c r="ACM392" s="118"/>
      <c r="ACN392" s="118"/>
      <c r="ACO392" s="118"/>
      <c r="ACP392" s="118"/>
      <c r="ACQ392" s="118"/>
      <c r="ACR392" s="118"/>
      <c r="ACS392" s="118"/>
      <c r="ACT392" s="118"/>
      <c r="ACU392" s="118"/>
      <c r="ACV392" s="118"/>
      <c r="ACW392" s="118"/>
      <c r="ACX392" s="118"/>
      <c r="ACY392" s="118"/>
      <c r="ACZ392" s="118"/>
      <c r="ADA392" s="118"/>
      <c r="ADB392" s="118"/>
      <c r="ADC392" s="118"/>
      <c r="ADD392" s="118"/>
      <c r="ADE392" s="118"/>
      <c r="ADF392" s="118"/>
      <c r="ADG392" s="118"/>
      <c r="ADH392" s="118"/>
      <c r="ADI392" s="118"/>
      <c r="ADJ392" s="118"/>
      <c r="ADK392" s="118"/>
      <c r="ADL392" s="118"/>
      <c r="ADM392" s="118"/>
      <c r="ADN392" s="118"/>
      <c r="ADO392" s="118"/>
      <c r="ADP392" s="118"/>
      <c r="ADQ392" s="118"/>
      <c r="ADR392" s="118"/>
      <c r="ADS392" s="118"/>
      <c r="ADT392" s="118"/>
      <c r="ADU392" s="118"/>
      <c r="ADV392" s="118"/>
      <c r="ADW392" s="118"/>
      <c r="ADX392" s="118"/>
      <c r="ADY392" s="118"/>
      <c r="ADZ392" s="118"/>
      <c r="AEA392" s="118"/>
      <c r="AEB392" s="118"/>
      <c r="AEC392" s="118"/>
      <c r="AED392" s="118"/>
      <c r="AEE392" s="118"/>
      <c r="AEF392" s="118"/>
      <c r="AEG392" s="118"/>
      <c r="AEH392" s="118"/>
      <c r="AEI392" s="118"/>
      <c r="AEJ392" s="118"/>
      <c r="AEK392" s="118"/>
      <c r="AEL392" s="118"/>
      <c r="AEM392" s="118"/>
      <c r="AEN392" s="118"/>
      <c r="AEO392" s="118"/>
      <c r="AEP392" s="118"/>
      <c r="AEQ392" s="118"/>
      <c r="AER392" s="118"/>
      <c r="AES392" s="118"/>
      <c r="AET392" s="118"/>
      <c r="AEU392" s="118"/>
      <c r="AEV392" s="118"/>
      <c r="AEW392" s="118"/>
      <c r="AEX392" s="118"/>
      <c r="AEY392" s="118"/>
      <c r="AEZ392" s="118"/>
      <c r="AFA392" s="118"/>
      <c r="AFB392" s="118"/>
      <c r="AFC392" s="118"/>
      <c r="AFD392" s="118"/>
      <c r="AFE392" s="118"/>
      <c r="AFF392" s="118"/>
      <c r="AFG392" s="118"/>
      <c r="AFH392" s="118"/>
      <c r="AFI392" s="118"/>
      <c r="AFJ392" s="118"/>
      <c r="AFK392" s="118"/>
      <c r="AFL392" s="118"/>
      <c r="AFM392" s="118"/>
      <c r="AFN392" s="118"/>
      <c r="AFO392" s="118"/>
      <c r="AFP392" s="118"/>
      <c r="AFQ392" s="118"/>
      <c r="AFR392" s="118"/>
      <c r="AFS392" s="118"/>
      <c r="AFT392" s="118"/>
      <c r="AFU392" s="118"/>
      <c r="AFV392" s="118"/>
      <c r="AFW392" s="118"/>
      <c r="AFX392" s="118"/>
      <c r="AFY392" s="118"/>
      <c r="AFZ392" s="118"/>
      <c r="AGA392" s="118"/>
      <c r="AGB392" s="118"/>
      <c r="AGC392" s="118"/>
      <c r="AGD392" s="118"/>
      <c r="AGE392" s="118"/>
      <c r="AGF392" s="118"/>
      <c r="AGG392" s="118"/>
      <c r="AGH392" s="118"/>
      <c r="AGI392" s="118"/>
      <c r="AGJ392" s="118"/>
      <c r="AGK392" s="118"/>
      <c r="AGL392" s="118"/>
      <c r="AGM392" s="118"/>
      <c r="AGN392" s="118"/>
      <c r="AGO392" s="118"/>
      <c r="AGP392" s="118"/>
      <c r="AGQ392" s="118"/>
      <c r="AGR392" s="118"/>
      <c r="AGS392" s="118"/>
      <c r="AGT392" s="118"/>
      <c r="AGU392" s="118"/>
      <c r="AGV392" s="118"/>
      <c r="AGW392" s="118"/>
      <c r="AGX392" s="118"/>
      <c r="AGY392" s="118"/>
      <c r="AGZ392" s="118"/>
      <c r="AHA392" s="118"/>
      <c r="AHB392" s="118"/>
      <c r="AHC392" s="118"/>
      <c r="AHD392" s="118"/>
      <c r="AHE392" s="118"/>
      <c r="AHF392" s="118"/>
      <c r="AHG392" s="118"/>
      <c r="AHH392" s="118"/>
      <c r="AHI392" s="118"/>
      <c r="AHJ392" s="118"/>
      <c r="AHK392" s="118"/>
      <c r="AHL392" s="118"/>
      <c r="AHM392" s="118"/>
      <c r="AHN392" s="118"/>
      <c r="AHO392" s="118"/>
      <c r="AHP392" s="118"/>
      <c r="AHQ392" s="118"/>
      <c r="AHR392" s="118"/>
      <c r="AHS392" s="118"/>
      <c r="AHT392" s="118"/>
      <c r="AHU392" s="118"/>
      <c r="AHV392" s="118"/>
      <c r="AHW392" s="118"/>
      <c r="AHX392" s="118"/>
      <c r="AHY392" s="118"/>
      <c r="AHZ392" s="118"/>
      <c r="AIA392" s="118"/>
      <c r="AIB392" s="118"/>
      <c r="AIC392" s="118"/>
      <c r="AID392" s="118"/>
      <c r="AIE392" s="118"/>
      <c r="AIF392" s="118"/>
      <c r="AIG392" s="118"/>
      <c r="AIH392" s="118"/>
      <c r="AII392" s="118"/>
      <c r="AIJ392" s="118"/>
      <c r="AIK392" s="118"/>
      <c r="AIL392" s="118"/>
      <c r="AIM392" s="118"/>
      <c r="AIN392" s="118"/>
      <c r="AIO392" s="118"/>
      <c r="AIP392" s="118"/>
      <c r="AIQ392" s="118"/>
      <c r="AIR392" s="118"/>
      <c r="AIS392" s="118"/>
      <c r="AIT392" s="118"/>
      <c r="AIU392" s="118"/>
      <c r="AIV392" s="118"/>
      <c r="AIW392" s="118"/>
      <c r="AIX392" s="118"/>
      <c r="AIY392" s="118"/>
      <c r="AIZ392" s="118"/>
      <c r="AJA392" s="118"/>
      <c r="AJB392" s="118"/>
      <c r="AJC392" s="118"/>
      <c r="AJD392" s="118"/>
      <c r="AJE392" s="118"/>
      <c r="AJF392" s="118"/>
      <c r="AJG392" s="118"/>
      <c r="AJH392" s="118"/>
      <c r="AJI392" s="118"/>
      <c r="AJJ392" s="118"/>
      <c r="AJK392" s="118"/>
      <c r="AJL392" s="118"/>
      <c r="AJM392" s="118"/>
      <c r="AJN392" s="118"/>
      <c r="AJO392" s="118"/>
      <c r="AJP392" s="118"/>
      <c r="AJQ392" s="118"/>
      <c r="AJR392" s="118"/>
      <c r="AJS392" s="118"/>
      <c r="AJT392" s="118"/>
      <c r="AJU392" s="118"/>
      <c r="AJV392" s="118"/>
      <c r="AJW392" s="118"/>
      <c r="AJX392" s="118"/>
      <c r="AJY392" s="118"/>
      <c r="AJZ392" s="118"/>
      <c r="AKA392" s="118"/>
      <c r="AKB392" s="118"/>
      <c r="AKC392" s="118"/>
      <c r="AKD392" s="118"/>
      <c r="AKE392" s="118"/>
      <c r="AKF392" s="118"/>
      <c r="AKG392" s="118"/>
      <c r="AKH392" s="118"/>
      <c r="AKI392" s="118"/>
      <c r="AKJ392" s="118"/>
      <c r="AKK392" s="118"/>
      <c r="AKL392" s="118"/>
      <c r="AKM392" s="118"/>
      <c r="AKN392" s="118"/>
      <c r="AKO392" s="118"/>
      <c r="AKP392" s="118"/>
      <c r="AKQ392" s="118"/>
      <c r="AKR392" s="118"/>
      <c r="AKS392" s="118"/>
      <c r="AKT392" s="118"/>
      <c r="AKU392" s="118"/>
      <c r="AKV392" s="118"/>
      <c r="AKW392" s="118"/>
      <c r="AKX392" s="118"/>
      <c r="AKY392" s="118"/>
      <c r="AKZ392" s="118"/>
      <c r="ALA392" s="118"/>
      <c r="ALB392" s="118"/>
      <c r="ALC392" s="118"/>
      <c r="ALD392" s="118"/>
      <c r="ALE392" s="118"/>
      <c r="ALF392" s="118"/>
      <c r="ALG392" s="118"/>
      <c r="ALH392" s="118"/>
      <c r="ALI392" s="118"/>
      <c r="ALJ392" s="118"/>
      <c r="ALK392" s="118"/>
      <c r="ALL392" s="118"/>
      <c r="ALM392" s="118"/>
      <c r="ALN392" s="118"/>
      <c r="ALO392" s="118"/>
      <c r="ALP392" s="118"/>
      <c r="ALQ392" s="118"/>
      <c r="ALR392" s="118"/>
      <c r="ALS392" s="118"/>
      <c r="ALT392" s="118"/>
      <c r="ALU392" s="118"/>
      <c r="ALV392" s="118"/>
      <c r="ALW392" s="118"/>
      <c r="ALX392" s="118"/>
      <c r="ALY392" s="118"/>
      <c r="ALZ392" s="118"/>
      <c r="AMA392" s="118"/>
      <c r="AMB392" s="118"/>
      <c r="AMC392" s="118"/>
      <c r="AMD392" s="118"/>
      <c r="AME392" s="118"/>
      <c r="AMF392" s="118"/>
      <c r="AMG392" s="118"/>
      <c r="AMH392" s="118"/>
    </row>
    <row r="393" spans="1:1022" x14ac:dyDescent="0.25">
      <c r="A393" s="162" t="s">
        <v>5932</v>
      </c>
      <c r="B393" s="163">
        <v>392</v>
      </c>
      <c r="C393" s="162" t="s">
        <v>5937</v>
      </c>
      <c r="D393" s="175" t="s">
        <v>5938</v>
      </c>
      <c r="I393" s="319"/>
      <c r="J393" s="335">
        <v>2</v>
      </c>
      <c r="K393" s="335">
        <v>1</v>
      </c>
      <c r="L393" s="335"/>
      <c r="M393" s="335"/>
      <c r="N393" s="335">
        <v>1</v>
      </c>
      <c r="O393" s="335"/>
      <c r="P393" s="335">
        <v>2</v>
      </c>
      <c r="Q393" s="335"/>
      <c r="V393" s="219">
        <f t="shared" si="207"/>
        <v>100</v>
      </c>
      <c r="W393" s="219">
        <f t="shared" si="227"/>
        <v>100</v>
      </c>
      <c r="X393" s="219">
        <f t="shared" si="226"/>
        <v>100</v>
      </c>
      <c r="Y393" s="219">
        <f t="shared" si="220"/>
        <v>100</v>
      </c>
      <c r="Z393" s="219">
        <f t="shared" si="221"/>
        <v>10</v>
      </c>
      <c r="AA393" s="220">
        <f t="shared" si="217"/>
        <v>100</v>
      </c>
      <c r="AB393" s="220">
        <f t="shared" si="216"/>
        <v>100</v>
      </c>
      <c r="AC393" s="220">
        <f t="shared" ref="AC393:AC456" si="228">IF(OR(EXACT(S393,"1A"),EXACT(S393,"1B")),0.3,IF(S393=2,3,100))</f>
        <v>100</v>
      </c>
      <c r="AD393" s="416">
        <f t="shared" si="225"/>
        <v>100</v>
      </c>
      <c r="AE393" s="416">
        <f t="shared" si="218"/>
        <v>100</v>
      </c>
      <c r="AF393" s="212">
        <f t="shared" si="222"/>
        <v>1</v>
      </c>
      <c r="AG393" s="212">
        <f t="shared" si="223"/>
        <v>10</v>
      </c>
      <c r="AH393" s="212">
        <f t="shared" si="224"/>
        <v>3</v>
      </c>
      <c r="AI393" s="212">
        <f t="shared" si="219"/>
        <v>100</v>
      </c>
      <c r="AJ393" s="214"/>
      <c r="AK393" s="186">
        <v>1</v>
      </c>
      <c r="AL393" s="186">
        <v>1</v>
      </c>
      <c r="AM393" s="214"/>
      <c r="AN393" s="185">
        <v>10</v>
      </c>
      <c r="AO393" s="185">
        <v>10</v>
      </c>
      <c r="AQ393" s="167" t="s">
        <v>5936</v>
      </c>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8"/>
      <c r="CI393" s="118"/>
      <c r="CJ393" s="118"/>
      <c r="CK393" s="118"/>
      <c r="CL393" s="118"/>
      <c r="CM393" s="118"/>
      <c r="CN393" s="118"/>
      <c r="CO393" s="118"/>
      <c r="CP393" s="118"/>
      <c r="CQ393" s="118"/>
      <c r="CR393" s="118"/>
      <c r="CS393" s="118"/>
      <c r="CT393" s="118"/>
      <c r="CU393" s="118"/>
      <c r="CV393" s="118"/>
      <c r="CW393" s="118"/>
      <c r="CX393" s="118"/>
      <c r="CY393" s="118"/>
      <c r="CZ393" s="118"/>
      <c r="DA393" s="118"/>
      <c r="DB393" s="118"/>
      <c r="DC393" s="118"/>
      <c r="DD393" s="118"/>
      <c r="DE393" s="118"/>
      <c r="DF393" s="118"/>
      <c r="DG393" s="118"/>
      <c r="DH393" s="118"/>
      <c r="DI393" s="118"/>
      <c r="DJ393" s="118"/>
      <c r="DK393" s="118"/>
      <c r="DL393" s="118"/>
      <c r="DM393" s="118"/>
      <c r="DN393" s="118"/>
      <c r="DO393" s="118"/>
      <c r="DP393" s="118"/>
      <c r="DQ393" s="118"/>
      <c r="DR393" s="118"/>
      <c r="DS393" s="118"/>
      <c r="DT393" s="118"/>
      <c r="DU393" s="118"/>
      <c r="DV393" s="118"/>
      <c r="DW393" s="118"/>
      <c r="DX393" s="118"/>
      <c r="DY393" s="118"/>
      <c r="DZ393" s="118"/>
      <c r="EA393" s="118"/>
      <c r="EB393" s="118"/>
      <c r="EC393" s="118"/>
      <c r="ED393" s="118"/>
      <c r="EE393" s="118"/>
      <c r="EF393" s="118"/>
      <c r="EG393" s="118"/>
      <c r="EH393" s="118"/>
      <c r="EI393" s="118"/>
      <c r="EJ393" s="118"/>
      <c r="EK393" s="118"/>
      <c r="EL393" s="118"/>
      <c r="EM393" s="118"/>
      <c r="EN393" s="118"/>
      <c r="EO393" s="118"/>
      <c r="EP393" s="118"/>
      <c r="EQ393" s="118"/>
      <c r="ER393" s="118"/>
      <c r="ES393" s="118"/>
      <c r="ET393" s="118"/>
      <c r="EU393" s="118"/>
      <c r="EV393" s="118"/>
      <c r="EW393" s="118"/>
      <c r="EX393" s="118"/>
      <c r="EY393" s="118"/>
      <c r="EZ393" s="118"/>
      <c r="FA393" s="118"/>
      <c r="FB393" s="118"/>
      <c r="FC393" s="118"/>
      <c r="FD393" s="118"/>
      <c r="FE393" s="118"/>
      <c r="FF393" s="118"/>
      <c r="FG393" s="118"/>
      <c r="FH393" s="118"/>
      <c r="FI393" s="118"/>
      <c r="FJ393" s="118"/>
      <c r="FK393" s="118"/>
      <c r="FL393" s="118"/>
      <c r="FM393" s="118"/>
      <c r="FN393" s="118"/>
      <c r="FO393" s="118"/>
      <c r="FP393" s="118"/>
      <c r="FQ393" s="118"/>
      <c r="FR393" s="118"/>
      <c r="FS393" s="118"/>
      <c r="FT393" s="118"/>
      <c r="FU393" s="118"/>
      <c r="FV393" s="118"/>
      <c r="FW393" s="118"/>
      <c r="FX393" s="118"/>
      <c r="FY393" s="118"/>
      <c r="FZ393" s="118"/>
      <c r="GA393" s="118"/>
      <c r="GB393" s="118"/>
      <c r="GC393" s="118"/>
      <c r="GD393" s="118"/>
      <c r="GE393" s="118"/>
      <c r="GF393" s="118"/>
      <c r="GG393" s="118"/>
      <c r="GH393" s="118"/>
      <c r="GI393" s="118"/>
      <c r="GJ393" s="118"/>
      <c r="GK393" s="118"/>
      <c r="GL393" s="118"/>
      <c r="GM393" s="118"/>
      <c r="GN393" s="118"/>
      <c r="GO393" s="118"/>
      <c r="GP393" s="118"/>
      <c r="GQ393" s="118"/>
      <c r="GR393" s="118"/>
      <c r="GS393" s="118"/>
      <c r="GT393" s="118"/>
      <c r="GU393" s="118"/>
      <c r="GV393" s="118"/>
      <c r="GW393" s="118"/>
      <c r="GX393" s="118"/>
      <c r="GY393" s="118"/>
      <c r="GZ393" s="118"/>
      <c r="HA393" s="118"/>
      <c r="HB393" s="118"/>
      <c r="HC393" s="118"/>
      <c r="HD393" s="118"/>
      <c r="HE393" s="118"/>
      <c r="HF393" s="118"/>
      <c r="HG393" s="118"/>
      <c r="HH393" s="118"/>
      <c r="HI393" s="118"/>
      <c r="HJ393" s="118"/>
      <c r="HK393" s="118"/>
      <c r="HL393" s="118"/>
      <c r="HM393" s="118"/>
      <c r="HN393" s="118"/>
      <c r="HO393" s="118"/>
      <c r="HP393" s="118"/>
      <c r="HQ393" s="118"/>
      <c r="HR393" s="118"/>
      <c r="HS393" s="118"/>
      <c r="HT393" s="118"/>
      <c r="HU393" s="118"/>
      <c r="HV393" s="118"/>
      <c r="HW393" s="118"/>
      <c r="HX393" s="118"/>
      <c r="HY393" s="118"/>
      <c r="HZ393" s="118"/>
      <c r="IA393" s="118"/>
      <c r="IB393" s="118"/>
      <c r="IC393" s="118"/>
      <c r="ID393" s="118"/>
      <c r="IE393" s="118"/>
      <c r="IF393" s="118"/>
      <c r="IG393" s="118"/>
      <c r="IH393" s="118"/>
      <c r="II393" s="118"/>
      <c r="IJ393" s="118"/>
      <c r="IK393" s="118"/>
      <c r="IL393" s="118"/>
      <c r="IM393" s="118"/>
      <c r="IN393" s="118"/>
      <c r="IO393" s="118"/>
      <c r="IP393" s="118"/>
      <c r="IQ393" s="118"/>
      <c r="IR393" s="118"/>
      <c r="IS393" s="118"/>
      <c r="IT393" s="118"/>
      <c r="IU393" s="118"/>
      <c r="IV393" s="118"/>
      <c r="IW393" s="118"/>
      <c r="IX393" s="118"/>
      <c r="IY393" s="118"/>
      <c r="IZ393" s="118"/>
      <c r="JA393" s="118"/>
      <c r="JB393" s="118"/>
      <c r="JC393" s="118"/>
      <c r="JD393" s="118"/>
      <c r="JE393" s="118"/>
      <c r="JF393" s="118"/>
      <c r="JG393" s="118"/>
      <c r="JH393" s="118"/>
      <c r="JI393" s="118"/>
      <c r="JJ393" s="118"/>
      <c r="JK393" s="118"/>
      <c r="JL393" s="118"/>
      <c r="JM393" s="118"/>
      <c r="JN393" s="118"/>
      <c r="JO393" s="118"/>
      <c r="JP393" s="118"/>
      <c r="JQ393" s="118"/>
      <c r="JR393" s="118"/>
      <c r="JS393" s="118"/>
      <c r="JT393" s="118"/>
      <c r="JU393" s="118"/>
      <c r="JV393" s="118"/>
      <c r="JW393" s="118"/>
      <c r="JX393" s="118"/>
      <c r="JY393" s="118"/>
      <c r="JZ393" s="118"/>
      <c r="KA393" s="118"/>
      <c r="KB393" s="118"/>
      <c r="KC393" s="118"/>
      <c r="KD393" s="118"/>
      <c r="KE393" s="118"/>
      <c r="KF393" s="118"/>
      <c r="KG393" s="118"/>
      <c r="KH393" s="118"/>
      <c r="KI393" s="118"/>
      <c r="KJ393" s="118"/>
      <c r="KK393" s="118"/>
      <c r="KL393" s="118"/>
      <c r="KM393" s="118"/>
      <c r="KN393" s="118"/>
      <c r="KO393" s="118"/>
      <c r="KP393" s="118"/>
      <c r="KQ393" s="118"/>
      <c r="KR393" s="118"/>
      <c r="KS393" s="118"/>
      <c r="KT393" s="118"/>
      <c r="KU393" s="118"/>
      <c r="KV393" s="118"/>
      <c r="KW393" s="118"/>
      <c r="KX393" s="118"/>
      <c r="KY393" s="118"/>
      <c r="KZ393" s="118"/>
      <c r="LA393" s="118"/>
      <c r="LB393" s="118"/>
      <c r="LC393" s="118"/>
      <c r="LD393" s="118"/>
      <c r="LE393" s="118"/>
      <c r="LF393" s="118"/>
      <c r="LG393" s="118"/>
      <c r="LH393" s="118"/>
      <c r="LI393" s="118"/>
      <c r="LJ393" s="118"/>
      <c r="LK393" s="118"/>
      <c r="LL393" s="118"/>
      <c r="LM393" s="118"/>
      <c r="LN393" s="118"/>
      <c r="LO393" s="118"/>
      <c r="LP393" s="118"/>
      <c r="LQ393" s="118"/>
      <c r="LR393" s="118"/>
      <c r="LS393" s="118"/>
      <c r="LT393" s="118"/>
      <c r="LU393" s="118"/>
      <c r="LV393" s="118"/>
      <c r="LW393" s="118"/>
      <c r="LX393" s="118"/>
      <c r="LY393" s="118"/>
      <c r="LZ393" s="118"/>
      <c r="MA393" s="118"/>
      <c r="MB393" s="118"/>
      <c r="MC393" s="118"/>
      <c r="MD393" s="118"/>
      <c r="ME393" s="118"/>
      <c r="MF393" s="118"/>
      <c r="MG393" s="118"/>
      <c r="MH393" s="118"/>
      <c r="MI393" s="118"/>
      <c r="MJ393" s="118"/>
      <c r="MK393" s="118"/>
      <c r="ML393" s="118"/>
      <c r="MM393" s="118"/>
      <c r="MN393" s="118"/>
      <c r="MO393" s="118"/>
      <c r="MP393" s="118"/>
      <c r="MQ393" s="118"/>
      <c r="MR393" s="118"/>
      <c r="MS393" s="118"/>
      <c r="MT393" s="118"/>
      <c r="MU393" s="118"/>
      <c r="MV393" s="118"/>
      <c r="MW393" s="118"/>
      <c r="MX393" s="118"/>
      <c r="MY393" s="118"/>
      <c r="MZ393" s="118"/>
      <c r="NA393" s="118"/>
      <c r="NB393" s="118"/>
      <c r="NC393" s="118"/>
      <c r="ND393" s="118"/>
      <c r="NE393" s="118"/>
      <c r="NF393" s="118"/>
      <c r="NG393" s="118"/>
      <c r="NH393" s="118"/>
      <c r="NI393" s="118"/>
      <c r="NJ393" s="118"/>
      <c r="NK393" s="118"/>
      <c r="NL393" s="118"/>
      <c r="NM393" s="118"/>
      <c r="NN393" s="118"/>
      <c r="NO393" s="118"/>
      <c r="NP393" s="118"/>
      <c r="NQ393" s="118"/>
      <c r="NR393" s="118"/>
      <c r="NS393" s="118"/>
      <c r="NT393" s="118"/>
      <c r="NU393" s="118"/>
      <c r="NV393" s="118"/>
      <c r="NW393" s="118"/>
      <c r="NX393" s="118"/>
      <c r="NY393" s="118"/>
      <c r="NZ393" s="118"/>
      <c r="OA393" s="118"/>
      <c r="OB393" s="118"/>
      <c r="OC393" s="118"/>
      <c r="OD393" s="118"/>
      <c r="OE393" s="118"/>
      <c r="OF393" s="118"/>
      <c r="OG393" s="118"/>
      <c r="OH393" s="118"/>
      <c r="OI393" s="118"/>
      <c r="OJ393" s="118"/>
      <c r="OK393" s="118"/>
      <c r="OL393" s="118"/>
      <c r="OM393" s="118"/>
      <c r="ON393" s="118"/>
      <c r="OO393" s="118"/>
      <c r="OP393" s="118"/>
      <c r="OQ393" s="118"/>
      <c r="OR393" s="118"/>
      <c r="OS393" s="118"/>
      <c r="OT393" s="118"/>
      <c r="OU393" s="118"/>
      <c r="OV393" s="118"/>
      <c r="OW393" s="118"/>
      <c r="OX393" s="118"/>
      <c r="OY393" s="118"/>
      <c r="OZ393" s="118"/>
      <c r="PA393" s="118"/>
      <c r="PB393" s="118"/>
      <c r="PC393" s="118"/>
      <c r="PD393" s="118"/>
      <c r="PE393" s="118"/>
      <c r="PF393" s="118"/>
      <c r="PG393" s="118"/>
      <c r="PH393" s="118"/>
      <c r="PI393" s="118"/>
      <c r="PJ393" s="118"/>
      <c r="PK393" s="118"/>
      <c r="PL393" s="118"/>
      <c r="PM393" s="118"/>
      <c r="PN393" s="118"/>
      <c r="PO393" s="118"/>
      <c r="PP393" s="118"/>
      <c r="PQ393" s="118"/>
      <c r="PR393" s="118"/>
      <c r="PS393" s="118"/>
      <c r="PT393" s="118"/>
      <c r="PU393" s="118"/>
      <c r="PV393" s="118"/>
      <c r="PW393" s="118"/>
      <c r="PX393" s="118"/>
      <c r="PY393" s="118"/>
      <c r="PZ393" s="118"/>
      <c r="QA393" s="118"/>
      <c r="QB393" s="118"/>
      <c r="QC393" s="118"/>
      <c r="QD393" s="118"/>
      <c r="QE393" s="118"/>
      <c r="QF393" s="118"/>
      <c r="QG393" s="118"/>
      <c r="QH393" s="118"/>
      <c r="QI393" s="118"/>
      <c r="QJ393" s="118"/>
      <c r="QK393" s="118"/>
      <c r="QL393" s="118"/>
      <c r="QM393" s="118"/>
      <c r="QN393" s="118"/>
      <c r="QO393" s="118"/>
      <c r="QP393" s="118"/>
      <c r="QQ393" s="118"/>
      <c r="QR393" s="118"/>
      <c r="QS393" s="118"/>
      <c r="QT393" s="118"/>
      <c r="QU393" s="118"/>
      <c r="QV393" s="118"/>
      <c r="QW393" s="118"/>
      <c r="QX393" s="118"/>
      <c r="QY393" s="118"/>
      <c r="QZ393" s="118"/>
      <c r="RA393" s="118"/>
      <c r="RB393" s="118"/>
      <c r="RC393" s="118"/>
      <c r="RD393" s="118"/>
      <c r="RE393" s="118"/>
      <c r="RF393" s="118"/>
      <c r="RG393" s="118"/>
      <c r="RH393" s="118"/>
      <c r="RI393" s="118"/>
      <c r="RJ393" s="118"/>
      <c r="RK393" s="118"/>
      <c r="RL393" s="118"/>
      <c r="RM393" s="118"/>
      <c r="RN393" s="118"/>
      <c r="RO393" s="118"/>
      <c r="RP393" s="118"/>
      <c r="RQ393" s="118"/>
      <c r="RR393" s="118"/>
      <c r="RS393" s="118"/>
      <c r="RT393" s="118"/>
      <c r="RU393" s="118"/>
      <c r="RV393" s="118"/>
      <c r="RW393" s="118"/>
      <c r="RX393" s="118"/>
      <c r="RY393" s="118"/>
      <c r="RZ393" s="118"/>
      <c r="SA393" s="118"/>
      <c r="SB393" s="118"/>
      <c r="SC393" s="118"/>
      <c r="SD393" s="118"/>
      <c r="SE393" s="118"/>
      <c r="SF393" s="118"/>
      <c r="SG393" s="118"/>
      <c r="SH393" s="118"/>
      <c r="SI393" s="118"/>
      <c r="SJ393" s="118"/>
      <c r="SK393" s="118"/>
      <c r="SL393" s="118"/>
      <c r="SM393" s="118"/>
      <c r="SN393" s="118"/>
      <c r="SO393" s="118"/>
      <c r="SP393" s="118"/>
      <c r="SQ393" s="118"/>
      <c r="SR393" s="118"/>
      <c r="SS393" s="118"/>
      <c r="ST393" s="118"/>
      <c r="SU393" s="118"/>
      <c r="SV393" s="118"/>
      <c r="SW393" s="118"/>
      <c r="SX393" s="118"/>
      <c r="SY393" s="118"/>
      <c r="SZ393" s="118"/>
      <c r="TA393" s="118"/>
      <c r="TB393" s="118"/>
      <c r="TC393" s="118"/>
      <c r="TD393" s="118"/>
      <c r="TE393" s="118"/>
      <c r="TF393" s="118"/>
      <c r="TG393" s="118"/>
      <c r="TH393" s="118"/>
      <c r="TI393" s="118"/>
      <c r="TJ393" s="118"/>
      <c r="TK393" s="118"/>
      <c r="TL393" s="118"/>
      <c r="TM393" s="118"/>
      <c r="TN393" s="118"/>
      <c r="TO393" s="118"/>
      <c r="TP393" s="118"/>
      <c r="TQ393" s="118"/>
      <c r="TR393" s="118"/>
      <c r="TS393" s="118"/>
      <c r="TT393" s="118"/>
      <c r="TU393" s="118"/>
      <c r="TV393" s="118"/>
      <c r="TW393" s="118"/>
      <c r="TX393" s="118"/>
      <c r="TY393" s="118"/>
      <c r="TZ393" s="118"/>
      <c r="UA393" s="118"/>
      <c r="UB393" s="118"/>
      <c r="UC393" s="118"/>
      <c r="UD393" s="118"/>
      <c r="UE393" s="118"/>
      <c r="UF393" s="118"/>
      <c r="UG393" s="118"/>
      <c r="UH393" s="118"/>
      <c r="UI393" s="118"/>
      <c r="UJ393" s="118"/>
      <c r="UK393" s="118"/>
      <c r="UL393" s="118"/>
      <c r="UM393" s="118"/>
      <c r="UN393" s="118"/>
      <c r="UO393" s="118"/>
      <c r="UP393" s="118"/>
      <c r="UQ393" s="118"/>
      <c r="UR393" s="118"/>
      <c r="US393" s="118"/>
      <c r="UT393" s="118"/>
      <c r="UU393" s="118"/>
      <c r="UV393" s="118"/>
      <c r="UW393" s="118"/>
      <c r="UX393" s="118"/>
      <c r="UY393" s="118"/>
      <c r="UZ393" s="118"/>
      <c r="VA393" s="118"/>
      <c r="VB393" s="118"/>
      <c r="VC393" s="118"/>
      <c r="VD393" s="118"/>
      <c r="VE393" s="118"/>
      <c r="VF393" s="118"/>
      <c r="VG393" s="118"/>
      <c r="VH393" s="118"/>
      <c r="VI393" s="118"/>
      <c r="VJ393" s="118"/>
      <c r="VK393" s="118"/>
      <c r="VL393" s="118"/>
      <c r="VM393" s="118"/>
      <c r="VN393" s="118"/>
      <c r="VO393" s="118"/>
      <c r="VP393" s="118"/>
      <c r="VQ393" s="118"/>
      <c r="VR393" s="118"/>
      <c r="VS393" s="118"/>
      <c r="VT393" s="118"/>
      <c r="VU393" s="118"/>
      <c r="VV393" s="118"/>
      <c r="VW393" s="118"/>
      <c r="VX393" s="118"/>
      <c r="VY393" s="118"/>
      <c r="VZ393" s="118"/>
      <c r="WA393" s="118"/>
      <c r="WB393" s="118"/>
      <c r="WC393" s="118"/>
      <c r="WD393" s="118"/>
      <c r="WE393" s="118"/>
      <c r="WF393" s="118"/>
      <c r="WG393" s="118"/>
      <c r="WH393" s="118"/>
      <c r="WI393" s="118"/>
      <c r="WJ393" s="118"/>
      <c r="WK393" s="118"/>
      <c r="WL393" s="118"/>
      <c r="WM393" s="118"/>
      <c r="WN393" s="118"/>
      <c r="WO393" s="118"/>
      <c r="WP393" s="118"/>
      <c r="WQ393" s="118"/>
      <c r="WR393" s="118"/>
      <c r="WS393" s="118"/>
      <c r="WT393" s="118"/>
      <c r="WU393" s="118"/>
      <c r="WV393" s="118"/>
      <c r="WW393" s="118"/>
      <c r="WX393" s="118"/>
      <c r="WY393" s="118"/>
      <c r="WZ393" s="118"/>
      <c r="XA393" s="118"/>
      <c r="XB393" s="118"/>
      <c r="XC393" s="118"/>
      <c r="XD393" s="118"/>
      <c r="XE393" s="118"/>
      <c r="XF393" s="118"/>
      <c r="XG393" s="118"/>
      <c r="XH393" s="118"/>
      <c r="XI393" s="118"/>
      <c r="XJ393" s="118"/>
      <c r="XK393" s="118"/>
      <c r="XL393" s="118"/>
      <c r="XM393" s="118"/>
      <c r="XN393" s="118"/>
      <c r="XO393" s="118"/>
      <c r="XP393" s="118"/>
      <c r="XQ393" s="118"/>
      <c r="XR393" s="118"/>
      <c r="XS393" s="118"/>
      <c r="XT393" s="118"/>
      <c r="XU393" s="118"/>
      <c r="XV393" s="118"/>
      <c r="XW393" s="118"/>
      <c r="XX393" s="118"/>
      <c r="XY393" s="118"/>
      <c r="XZ393" s="118"/>
      <c r="YA393" s="118"/>
      <c r="YB393" s="118"/>
      <c r="YC393" s="118"/>
      <c r="YD393" s="118"/>
      <c r="YE393" s="118"/>
      <c r="YF393" s="118"/>
      <c r="YG393" s="118"/>
      <c r="YH393" s="118"/>
      <c r="YI393" s="118"/>
      <c r="YJ393" s="118"/>
      <c r="YK393" s="118"/>
      <c r="YL393" s="118"/>
      <c r="YM393" s="118"/>
      <c r="YN393" s="118"/>
      <c r="YO393" s="118"/>
      <c r="YP393" s="118"/>
      <c r="YQ393" s="118"/>
      <c r="YR393" s="118"/>
      <c r="YS393" s="118"/>
      <c r="YT393" s="118"/>
      <c r="YU393" s="118"/>
      <c r="YV393" s="118"/>
      <c r="YW393" s="118"/>
      <c r="YX393" s="118"/>
      <c r="YY393" s="118"/>
      <c r="YZ393" s="118"/>
      <c r="ZA393" s="118"/>
      <c r="ZB393" s="118"/>
      <c r="ZC393" s="118"/>
      <c r="ZD393" s="118"/>
      <c r="ZE393" s="118"/>
      <c r="ZF393" s="118"/>
      <c r="ZG393" s="118"/>
      <c r="ZH393" s="118"/>
      <c r="ZI393" s="118"/>
      <c r="ZJ393" s="118"/>
      <c r="ZK393" s="118"/>
      <c r="ZL393" s="118"/>
      <c r="ZM393" s="118"/>
      <c r="ZN393" s="118"/>
      <c r="ZO393" s="118"/>
      <c r="ZP393" s="118"/>
      <c r="ZQ393" s="118"/>
      <c r="ZR393" s="118"/>
      <c r="ZS393" s="118"/>
      <c r="ZT393" s="118"/>
      <c r="ZU393" s="118"/>
      <c r="ZV393" s="118"/>
      <c r="ZW393" s="118"/>
      <c r="ZX393" s="118"/>
      <c r="ZY393" s="118"/>
      <c r="ZZ393" s="118"/>
      <c r="AAA393" s="118"/>
      <c r="AAB393" s="118"/>
      <c r="AAC393" s="118"/>
      <c r="AAD393" s="118"/>
      <c r="AAE393" s="118"/>
      <c r="AAF393" s="118"/>
      <c r="AAG393" s="118"/>
      <c r="AAH393" s="118"/>
      <c r="AAI393" s="118"/>
      <c r="AAJ393" s="118"/>
      <c r="AAK393" s="118"/>
      <c r="AAL393" s="118"/>
      <c r="AAM393" s="118"/>
      <c r="AAN393" s="118"/>
      <c r="AAO393" s="118"/>
      <c r="AAP393" s="118"/>
      <c r="AAQ393" s="118"/>
      <c r="AAR393" s="118"/>
      <c r="AAS393" s="118"/>
      <c r="AAT393" s="118"/>
      <c r="AAU393" s="118"/>
      <c r="AAV393" s="118"/>
      <c r="AAW393" s="118"/>
      <c r="AAX393" s="118"/>
      <c r="AAY393" s="118"/>
      <c r="AAZ393" s="118"/>
      <c r="ABA393" s="118"/>
      <c r="ABB393" s="118"/>
      <c r="ABC393" s="118"/>
      <c r="ABD393" s="118"/>
      <c r="ABE393" s="118"/>
      <c r="ABF393" s="118"/>
      <c r="ABG393" s="118"/>
      <c r="ABH393" s="118"/>
      <c r="ABI393" s="118"/>
      <c r="ABJ393" s="118"/>
      <c r="ABK393" s="118"/>
      <c r="ABL393" s="118"/>
      <c r="ABM393" s="118"/>
      <c r="ABN393" s="118"/>
      <c r="ABO393" s="118"/>
      <c r="ABP393" s="118"/>
      <c r="ABQ393" s="118"/>
      <c r="ABR393" s="118"/>
      <c r="ABS393" s="118"/>
      <c r="ABT393" s="118"/>
      <c r="ABU393" s="118"/>
      <c r="ABV393" s="118"/>
      <c r="ABW393" s="118"/>
      <c r="ABX393" s="118"/>
      <c r="ABY393" s="118"/>
      <c r="ABZ393" s="118"/>
      <c r="ACA393" s="118"/>
      <c r="ACB393" s="118"/>
      <c r="ACC393" s="118"/>
      <c r="ACD393" s="118"/>
      <c r="ACE393" s="118"/>
      <c r="ACF393" s="118"/>
      <c r="ACG393" s="118"/>
      <c r="ACH393" s="118"/>
      <c r="ACI393" s="118"/>
      <c r="ACJ393" s="118"/>
      <c r="ACK393" s="118"/>
      <c r="ACL393" s="118"/>
      <c r="ACM393" s="118"/>
      <c r="ACN393" s="118"/>
      <c r="ACO393" s="118"/>
      <c r="ACP393" s="118"/>
      <c r="ACQ393" s="118"/>
      <c r="ACR393" s="118"/>
      <c r="ACS393" s="118"/>
      <c r="ACT393" s="118"/>
      <c r="ACU393" s="118"/>
      <c r="ACV393" s="118"/>
      <c r="ACW393" s="118"/>
      <c r="ACX393" s="118"/>
      <c r="ACY393" s="118"/>
      <c r="ACZ393" s="118"/>
      <c r="ADA393" s="118"/>
      <c r="ADB393" s="118"/>
      <c r="ADC393" s="118"/>
      <c r="ADD393" s="118"/>
      <c r="ADE393" s="118"/>
      <c r="ADF393" s="118"/>
      <c r="ADG393" s="118"/>
      <c r="ADH393" s="118"/>
      <c r="ADI393" s="118"/>
      <c r="ADJ393" s="118"/>
      <c r="ADK393" s="118"/>
      <c r="ADL393" s="118"/>
      <c r="ADM393" s="118"/>
      <c r="ADN393" s="118"/>
      <c r="ADO393" s="118"/>
      <c r="ADP393" s="118"/>
      <c r="ADQ393" s="118"/>
      <c r="ADR393" s="118"/>
      <c r="ADS393" s="118"/>
      <c r="ADT393" s="118"/>
      <c r="ADU393" s="118"/>
      <c r="ADV393" s="118"/>
      <c r="ADW393" s="118"/>
      <c r="ADX393" s="118"/>
      <c r="ADY393" s="118"/>
      <c r="ADZ393" s="118"/>
      <c r="AEA393" s="118"/>
      <c r="AEB393" s="118"/>
      <c r="AEC393" s="118"/>
      <c r="AED393" s="118"/>
      <c r="AEE393" s="118"/>
      <c r="AEF393" s="118"/>
      <c r="AEG393" s="118"/>
      <c r="AEH393" s="118"/>
      <c r="AEI393" s="118"/>
      <c r="AEJ393" s="118"/>
      <c r="AEK393" s="118"/>
      <c r="AEL393" s="118"/>
      <c r="AEM393" s="118"/>
      <c r="AEN393" s="118"/>
      <c r="AEO393" s="118"/>
      <c r="AEP393" s="118"/>
      <c r="AEQ393" s="118"/>
      <c r="AER393" s="118"/>
      <c r="AES393" s="118"/>
      <c r="AET393" s="118"/>
      <c r="AEU393" s="118"/>
      <c r="AEV393" s="118"/>
      <c r="AEW393" s="118"/>
      <c r="AEX393" s="118"/>
      <c r="AEY393" s="118"/>
      <c r="AEZ393" s="118"/>
      <c r="AFA393" s="118"/>
      <c r="AFB393" s="118"/>
      <c r="AFC393" s="118"/>
      <c r="AFD393" s="118"/>
      <c r="AFE393" s="118"/>
      <c r="AFF393" s="118"/>
      <c r="AFG393" s="118"/>
      <c r="AFH393" s="118"/>
      <c r="AFI393" s="118"/>
      <c r="AFJ393" s="118"/>
      <c r="AFK393" s="118"/>
      <c r="AFL393" s="118"/>
      <c r="AFM393" s="118"/>
      <c r="AFN393" s="118"/>
      <c r="AFO393" s="118"/>
      <c r="AFP393" s="118"/>
      <c r="AFQ393" s="118"/>
      <c r="AFR393" s="118"/>
      <c r="AFS393" s="118"/>
      <c r="AFT393" s="118"/>
      <c r="AFU393" s="118"/>
      <c r="AFV393" s="118"/>
      <c r="AFW393" s="118"/>
      <c r="AFX393" s="118"/>
      <c r="AFY393" s="118"/>
      <c r="AFZ393" s="118"/>
      <c r="AGA393" s="118"/>
      <c r="AGB393" s="118"/>
      <c r="AGC393" s="118"/>
      <c r="AGD393" s="118"/>
      <c r="AGE393" s="118"/>
      <c r="AGF393" s="118"/>
      <c r="AGG393" s="118"/>
      <c r="AGH393" s="118"/>
      <c r="AGI393" s="118"/>
      <c r="AGJ393" s="118"/>
      <c r="AGK393" s="118"/>
      <c r="AGL393" s="118"/>
      <c r="AGM393" s="118"/>
      <c r="AGN393" s="118"/>
      <c r="AGO393" s="118"/>
      <c r="AGP393" s="118"/>
      <c r="AGQ393" s="118"/>
      <c r="AGR393" s="118"/>
      <c r="AGS393" s="118"/>
      <c r="AGT393" s="118"/>
      <c r="AGU393" s="118"/>
      <c r="AGV393" s="118"/>
      <c r="AGW393" s="118"/>
      <c r="AGX393" s="118"/>
      <c r="AGY393" s="118"/>
      <c r="AGZ393" s="118"/>
      <c r="AHA393" s="118"/>
      <c r="AHB393" s="118"/>
      <c r="AHC393" s="118"/>
      <c r="AHD393" s="118"/>
      <c r="AHE393" s="118"/>
      <c r="AHF393" s="118"/>
      <c r="AHG393" s="118"/>
      <c r="AHH393" s="118"/>
      <c r="AHI393" s="118"/>
      <c r="AHJ393" s="118"/>
      <c r="AHK393" s="118"/>
      <c r="AHL393" s="118"/>
      <c r="AHM393" s="118"/>
      <c r="AHN393" s="118"/>
      <c r="AHO393" s="118"/>
      <c r="AHP393" s="118"/>
      <c r="AHQ393" s="118"/>
      <c r="AHR393" s="118"/>
      <c r="AHS393" s="118"/>
      <c r="AHT393" s="118"/>
      <c r="AHU393" s="118"/>
      <c r="AHV393" s="118"/>
      <c r="AHW393" s="118"/>
      <c r="AHX393" s="118"/>
      <c r="AHY393" s="118"/>
      <c r="AHZ393" s="118"/>
      <c r="AIA393" s="118"/>
      <c r="AIB393" s="118"/>
      <c r="AIC393" s="118"/>
      <c r="AID393" s="118"/>
      <c r="AIE393" s="118"/>
      <c r="AIF393" s="118"/>
      <c r="AIG393" s="118"/>
      <c r="AIH393" s="118"/>
      <c r="AII393" s="118"/>
      <c r="AIJ393" s="118"/>
      <c r="AIK393" s="118"/>
      <c r="AIL393" s="118"/>
      <c r="AIM393" s="118"/>
      <c r="AIN393" s="118"/>
      <c r="AIO393" s="118"/>
      <c r="AIP393" s="118"/>
      <c r="AIQ393" s="118"/>
      <c r="AIR393" s="118"/>
      <c r="AIS393" s="118"/>
      <c r="AIT393" s="118"/>
      <c r="AIU393" s="118"/>
      <c r="AIV393" s="118"/>
      <c r="AIW393" s="118"/>
      <c r="AIX393" s="118"/>
      <c r="AIY393" s="118"/>
      <c r="AIZ393" s="118"/>
      <c r="AJA393" s="118"/>
      <c r="AJB393" s="118"/>
      <c r="AJC393" s="118"/>
      <c r="AJD393" s="118"/>
      <c r="AJE393" s="118"/>
      <c r="AJF393" s="118"/>
      <c r="AJG393" s="118"/>
      <c r="AJH393" s="118"/>
      <c r="AJI393" s="118"/>
      <c r="AJJ393" s="118"/>
      <c r="AJK393" s="118"/>
      <c r="AJL393" s="118"/>
      <c r="AJM393" s="118"/>
      <c r="AJN393" s="118"/>
      <c r="AJO393" s="118"/>
      <c r="AJP393" s="118"/>
      <c r="AJQ393" s="118"/>
      <c r="AJR393" s="118"/>
      <c r="AJS393" s="118"/>
      <c r="AJT393" s="118"/>
      <c r="AJU393" s="118"/>
      <c r="AJV393" s="118"/>
      <c r="AJW393" s="118"/>
      <c r="AJX393" s="118"/>
      <c r="AJY393" s="118"/>
      <c r="AJZ393" s="118"/>
      <c r="AKA393" s="118"/>
      <c r="AKB393" s="118"/>
      <c r="AKC393" s="118"/>
      <c r="AKD393" s="118"/>
      <c r="AKE393" s="118"/>
      <c r="AKF393" s="118"/>
      <c r="AKG393" s="118"/>
      <c r="AKH393" s="118"/>
      <c r="AKI393" s="118"/>
      <c r="AKJ393" s="118"/>
      <c r="AKK393" s="118"/>
      <c r="AKL393" s="118"/>
      <c r="AKM393" s="118"/>
      <c r="AKN393" s="118"/>
      <c r="AKO393" s="118"/>
      <c r="AKP393" s="118"/>
      <c r="AKQ393" s="118"/>
      <c r="AKR393" s="118"/>
      <c r="AKS393" s="118"/>
      <c r="AKT393" s="118"/>
      <c r="AKU393" s="118"/>
      <c r="AKV393" s="118"/>
      <c r="AKW393" s="118"/>
      <c r="AKX393" s="118"/>
      <c r="AKY393" s="118"/>
      <c r="AKZ393" s="118"/>
      <c r="ALA393" s="118"/>
      <c r="ALB393" s="118"/>
      <c r="ALC393" s="118"/>
      <c r="ALD393" s="118"/>
      <c r="ALE393" s="118"/>
      <c r="ALF393" s="118"/>
      <c r="ALG393" s="118"/>
      <c r="ALH393" s="118"/>
      <c r="ALI393" s="118"/>
      <c r="ALJ393" s="118"/>
      <c r="ALK393" s="118"/>
      <c r="ALL393" s="118"/>
      <c r="ALM393" s="118"/>
      <c r="ALN393" s="118"/>
      <c r="ALO393" s="118"/>
      <c r="ALP393" s="118"/>
      <c r="ALQ393" s="118"/>
      <c r="ALR393" s="118"/>
      <c r="ALS393" s="118"/>
      <c r="ALT393" s="118"/>
      <c r="ALU393" s="118"/>
      <c r="ALV393" s="118"/>
      <c r="ALW393" s="118"/>
      <c r="ALX393" s="118"/>
      <c r="ALY393" s="118"/>
      <c r="ALZ393" s="118"/>
      <c r="AMA393" s="118"/>
      <c r="AMB393" s="118"/>
      <c r="AMC393" s="118"/>
      <c r="AMD393" s="118"/>
      <c r="AME393" s="118"/>
      <c r="AMF393" s="118"/>
      <c r="AMG393" s="118"/>
      <c r="AMH393" s="118"/>
    </row>
    <row r="394" spans="1:1022" x14ac:dyDescent="0.25">
      <c r="A394" s="162" t="s">
        <v>5939</v>
      </c>
      <c r="B394" s="163">
        <v>393</v>
      </c>
      <c r="C394" s="162" t="s">
        <v>5940</v>
      </c>
      <c r="D394" s="175" t="s">
        <v>5941</v>
      </c>
      <c r="F394" s="185">
        <v>4</v>
      </c>
      <c r="I394" s="319"/>
      <c r="J394" s="335" t="s">
        <v>752</v>
      </c>
      <c r="K394" s="332">
        <v>1</v>
      </c>
      <c r="N394" s="332">
        <v>1</v>
      </c>
      <c r="O394" s="338">
        <v>3</v>
      </c>
      <c r="P394" s="332">
        <v>2</v>
      </c>
      <c r="V394" s="219">
        <f t="shared" si="207"/>
        <v>100</v>
      </c>
      <c r="W394" s="219">
        <f t="shared" si="227"/>
        <v>100</v>
      </c>
      <c r="X394" s="219">
        <f t="shared" si="226"/>
        <v>20</v>
      </c>
      <c r="Y394" s="219">
        <f t="shared" si="220"/>
        <v>100</v>
      </c>
      <c r="Z394" s="219">
        <f t="shared" si="221"/>
        <v>10</v>
      </c>
      <c r="AA394" s="220">
        <f t="shared" si="217"/>
        <v>100</v>
      </c>
      <c r="AB394" s="220">
        <f t="shared" si="216"/>
        <v>100</v>
      </c>
      <c r="AC394" s="220">
        <f t="shared" si="228"/>
        <v>100</v>
      </c>
      <c r="AD394" s="416">
        <f t="shared" si="225"/>
        <v>100</v>
      </c>
      <c r="AE394" s="416">
        <f t="shared" si="218"/>
        <v>100</v>
      </c>
      <c r="AF394" s="212">
        <f t="shared" si="222"/>
        <v>1</v>
      </c>
      <c r="AG394" s="212">
        <f t="shared" si="223"/>
        <v>1</v>
      </c>
      <c r="AH394" s="212">
        <f t="shared" si="224"/>
        <v>3</v>
      </c>
      <c r="AI394" s="212">
        <f t="shared" si="219"/>
        <v>5</v>
      </c>
      <c r="AJ394" s="214"/>
      <c r="AK394" s="185">
        <v>1</v>
      </c>
      <c r="AL394" s="185">
        <v>1</v>
      </c>
      <c r="AM394" s="214"/>
      <c r="AN394" s="185">
        <v>10</v>
      </c>
      <c r="AO394" s="185">
        <v>10</v>
      </c>
      <c r="AQ394" s="167" t="s">
        <v>5952</v>
      </c>
    </row>
    <row r="395" spans="1:1022" x14ac:dyDescent="0.25">
      <c r="A395" s="162" t="s">
        <v>5943</v>
      </c>
      <c r="B395" s="163">
        <v>394</v>
      </c>
      <c r="C395" s="162" t="s">
        <v>5942</v>
      </c>
      <c r="D395" s="175" t="s">
        <v>5944</v>
      </c>
      <c r="F395" s="185">
        <v>4</v>
      </c>
      <c r="I395" s="319"/>
      <c r="J395" s="335" t="s">
        <v>752</v>
      </c>
      <c r="K395" s="332">
        <v>1</v>
      </c>
      <c r="N395" s="332">
        <v>1</v>
      </c>
      <c r="O395" s="338">
        <v>3</v>
      </c>
      <c r="P395" s="332">
        <v>2</v>
      </c>
      <c r="V395" s="219">
        <f t="shared" si="207"/>
        <v>100</v>
      </c>
      <c r="W395" s="219">
        <f t="shared" si="227"/>
        <v>100</v>
      </c>
      <c r="X395" s="219">
        <f t="shared" si="226"/>
        <v>20</v>
      </c>
      <c r="Y395" s="219">
        <f t="shared" si="220"/>
        <v>100</v>
      </c>
      <c r="Z395" s="219">
        <f t="shared" si="221"/>
        <v>10</v>
      </c>
      <c r="AA395" s="220">
        <f t="shared" si="217"/>
        <v>100</v>
      </c>
      <c r="AB395" s="220">
        <f t="shared" si="216"/>
        <v>100</v>
      </c>
      <c r="AC395" s="220">
        <f t="shared" si="228"/>
        <v>100</v>
      </c>
      <c r="AD395" s="416">
        <f t="shared" si="225"/>
        <v>100</v>
      </c>
      <c r="AE395" s="416">
        <f t="shared" si="218"/>
        <v>100</v>
      </c>
      <c r="AF395" s="212">
        <f t="shared" si="222"/>
        <v>1</v>
      </c>
      <c r="AG395" s="212">
        <f t="shared" si="223"/>
        <v>1</v>
      </c>
      <c r="AH395" s="212">
        <f t="shared" si="224"/>
        <v>3</v>
      </c>
      <c r="AI395" s="212">
        <f t="shared" si="219"/>
        <v>5</v>
      </c>
      <c r="AJ395" s="214"/>
      <c r="AK395" s="185">
        <v>1</v>
      </c>
      <c r="AL395" s="185">
        <v>1</v>
      </c>
      <c r="AM395" s="214"/>
      <c r="AN395" s="185">
        <v>10</v>
      </c>
      <c r="AO395" s="185">
        <v>10</v>
      </c>
      <c r="AQ395" s="167" t="s">
        <v>5953</v>
      </c>
    </row>
    <row r="396" spans="1:1022" ht="16.5" customHeight="1" x14ac:dyDescent="0.25">
      <c r="A396" s="162" t="s">
        <v>5946</v>
      </c>
      <c r="B396" s="163">
        <v>395</v>
      </c>
      <c r="C396" s="162" t="s">
        <v>5945</v>
      </c>
      <c r="D396" s="175" t="s">
        <v>5947</v>
      </c>
      <c r="I396" s="319">
        <v>0.38</v>
      </c>
      <c r="J396" s="332">
        <v>2</v>
      </c>
      <c r="K396" s="332">
        <v>1</v>
      </c>
      <c r="N396" s="332">
        <v>1</v>
      </c>
      <c r="P396" s="332">
        <v>2</v>
      </c>
      <c r="V396" s="219">
        <f t="shared" si="207"/>
        <v>100</v>
      </c>
      <c r="W396" s="219">
        <f t="shared" si="227"/>
        <v>100</v>
      </c>
      <c r="X396" s="219">
        <f t="shared" si="226"/>
        <v>100</v>
      </c>
      <c r="Y396" s="219">
        <f t="shared" si="220"/>
        <v>100</v>
      </c>
      <c r="Z396" s="219">
        <f t="shared" si="221"/>
        <v>10</v>
      </c>
      <c r="AA396" s="220">
        <f t="shared" si="217"/>
        <v>100</v>
      </c>
      <c r="AB396" s="220">
        <f t="shared" si="216"/>
        <v>100</v>
      </c>
      <c r="AC396" s="220">
        <f t="shared" si="228"/>
        <v>100</v>
      </c>
      <c r="AD396" s="416">
        <f t="shared" si="225"/>
        <v>100</v>
      </c>
      <c r="AE396" s="416">
        <f t="shared" si="218"/>
        <v>100</v>
      </c>
      <c r="AF396" s="212">
        <f t="shared" si="222"/>
        <v>1</v>
      </c>
      <c r="AG396" s="212">
        <f t="shared" si="223"/>
        <v>10</v>
      </c>
      <c r="AH396" s="212">
        <f t="shared" si="224"/>
        <v>3</v>
      </c>
      <c r="AI396" s="212">
        <f t="shared" si="219"/>
        <v>100</v>
      </c>
      <c r="AJ396" s="231" t="s">
        <v>25040</v>
      </c>
      <c r="AK396" s="185">
        <v>1</v>
      </c>
      <c r="AL396" s="185">
        <v>1</v>
      </c>
      <c r="AM396" s="214"/>
      <c r="AN396" s="185">
        <v>10</v>
      </c>
      <c r="AO396" s="185">
        <v>10</v>
      </c>
      <c r="AQ396" s="167" t="s">
        <v>5936</v>
      </c>
    </row>
    <row r="397" spans="1:1022" x14ac:dyDescent="0.25">
      <c r="A397" s="162" t="s">
        <v>5949</v>
      </c>
      <c r="B397" s="163">
        <v>396</v>
      </c>
      <c r="C397" s="162" t="s">
        <v>5948</v>
      </c>
      <c r="D397" s="175" t="s">
        <v>5950</v>
      </c>
      <c r="F397" s="185">
        <v>4</v>
      </c>
      <c r="I397" s="319"/>
      <c r="J397" s="335" t="s">
        <v>752</v>
      </c>
      <c r="K397" s="332">
        <v>1</v>
      </c>
      <c r="N397" s="332">
        <v>1</v>
      </c>
      <c r="P397" s="332">
        <v>2</v>
      </c>
      <c r="V397" s="219">
        <f t="shared" si="207"/>
        <v>100</v>
      </c>
      <c r="W397" s="219">
        <f t="shared" si="227"/>
        <v>100</v>
      </c>
      <c r="X397" s="219">
        <f t="shared" si="226"/>
        <v>100</v>
      </c>
      <c r="Y397" s="219">
        <f t="shared" si="220"/>
        <v>100</v>
      </c>
      <c r="Z397" s="219">
        <f t="shared" si="221"/>
        <v>10</v>
      </c>
      <c r="AA397" s="220">
        <f t="shared" si="217"/>
        <v>100</v>
      </c>
      <c r="AB397" s="220">
        <f t="shared" si="216"/>
        <v>100</v>
      </c>
      <c r="AC397" s="220">
        <f t="shared" si="228"/>
        <v>100</v>
      </c>
      <c r="AD397" s="416">
        <f t="shared" si="225"/>
        <v>100</v>
      </c>
      <c r="AE397" s="416">
        <f t="shared" si="218"/>
        <v>100</v>
      </c>
      <c r="AF397" s="212">
        <f t="shared" si="222"/>
        <v>1</v>
      </c>
      <c r="AG397" s="212">
        <f t="shared" si="223"/>
        <v>1</v>
      </c>
      <c r="AH397" s="212">
        <f t="shared" si="224"/>
        <v>3</v>
      </c>
      <c r="AI397" s="212">
        <f t="shared" si="219"/>
        <v>5</v>
      </c>
      <c r="AJ397" s="214"/>
      <c r="AK397" s="185">
        <v>1</v>
      </c>
      <c r="AL397" s="185">
        <v>1</v>
      </c>
      <c r="AM397" s="214"/>
      <c r="AN397" s="185">
        <v>10</v>
      </c>
      <c r="AO397" s="185">
        <v>10</v>
      </c>
      <c r="AQ397" s="167" t="s">
        <v>5951</v>
      </c>
    </row>
    <row r="398" spans="1:1022" x14ac:dyDescent="0.25">
      <c r="A398" s="162" t="s">
        <v>5955</v>
      </c>
      <c r="B398" s="163">
        <v>397</v>
      </c>
      <c r="C398" s="162" t="s">
        <v>5954</v>
      </c>
      <c r="D398" s="175" t="s">
        <v>5956</v>
      </c>
      <c r="F398" s="185">
        <v>4</v>
      </c>
      <c r="I398" s="319"/>
      <c r="J398" s="332" t="s">
        <v>753</v>
      </c>
      <c r="K398" s="332">
        <v>1</v>
      </c>
      <c r="V398" s="219">
        <f t="shared" si="207"/>
        <v>100</v>
      </c>
      <c r="W398" s="219">
        <f t="shared" si="227"/>
        <v>100</v>
      </c>
      <c r="X398" s="219">
        <f t="shared" si="226"/>
        <v>100</v>
      </c>
      <c r="Y398" s="219">
        <f t="shared" si="220"/>
        <v>100</v>
      </c>
      <c r="Z398" s="219">
        <f t="shared" si="221"/>
        <v>100</v>
      </c>
      <c r="AA398" s="220">
        <f t="shared" si="217"/>
        <v>100</v>
      </c>
      <c r="AB398" s="220">
        <f t="shared" si="216"/>
        <v>100</v>
      </c>
      <c r="AC398" s="220">
        <f t="shared" si="228"/>
        <v>100</v>
      </c>
      <c r="AD398" s="416">
        <f t="shared" si="225"/>
        <v>100</v>
      </c>
      <c r="AE398" s="416">
        <f t="shared" si="218"/>
        <v>100</v>
      </c>
      <c r="AF398" s="212">
        <f t="shared" si="222"/>
        <v>1</v>
      </c>
      <c r="AG398" s="212">
        <f t="shared" si="223"/>
        <v>1</v>
      </c>
      <c r="AH398" s="212">
        <f t="shared" si="224"/>
        <v>3</v>
      </c>
      <c r="AI398" s="212">
        <f t="shared" si="219"/>
        <v>5</v>
      </c>
      <c r="AJ398" s="214"/>
      <c r="AK398" s="185">
        <v>1</v>
      </c>
      <c r="AM398" s="214"/>
      <c r="AQ398" s="167" t="s">
        <v>760</v>
      </c>
    </row>
    <row r="399" spans="1:1022" x14ac:dyDescent="0.25">
      <c r="A399" s="162" t="s">
        <v>5957</v>
      </c>
      <c r="B399" s="163">
        <v>398</v>
      </c>
      <c r="C399" s="162" t="s">
        <v>5959</v>
      </c>
      <c r="D399" s="175" t="s">
        <v>5958</v>
      </c>
      <c r="F399" s="185">
        <v>4</v>
      </c>
      <c r="I399" s="319">
        <v>0.38</v>
      </c>
      <c r="J399" s="332" t="s">
        <v>752</v>
      </c>
      <c r="K399" s="332">
        <v>1</v>
      </c>
      <c r="P399" s="332">
        <v>1</v>
      </c>
      <c r="V399" s="219">
        <f t="shared" si="207"/>
        <v>100</v>
      </c>
      <c r="W399" s="219">
        <f t="shared" si="227"/>
        <v>100</v>
      </c>
      <c r="X399" s="219">
        <f t="shared" si="226"/>
        <v>100</v>
      </c>
      <c r="Y399" s="219">
        <f t="shared" si="220"/>
        <v>10</v>
      </c>
      <c r="Z399" s="219">
        <f t="shared" si="221"/>
        <v>1</v>
      </c>
      <c r="AA399" s="220">
        <f t="shared" si="217"/>
        <v>100</v>
      </c>
      <c r="AB399" s="220">
        <f t="shared" si="216"/>
        <v>100</v>
      </c>
      <c r="AC399" s="220">
        <f t="shared" si="228"/>
        <v>100</v>
      </c>
      <c r="AD399" s="416">
        <f t="shared" si="225"/>
        <v>100</v>
      </c>
      <c r="AE399" s="416">
        <f t="shared" si="218"/>
        <v>100</v>
      </c>
      <c r="AF399" s="212">
        <f t="shared" si="222"/>
        <v>1</v>
      </c>
      <c r="AG399" s="212">
        <f t="shared" si="223"/>
        <v>1</v>
      </c>
      <c r="AH399" s="212">
        <f t="shared" si="224"/>
        <v>3</v>
      </c>
      <c r="AI399" s="212">
        <f t="shared" si="219"/>
        <v>5</v>
      </c>
      <c r="AJ399" s="231" t="s">
        <v>25014</v>
      </c>
      <c r="AK399" s="185">
        <v>1</v>
      </c>
      <c r="AL399" s="186">
        <v>1</v>
      </c>
      <c r="AM399" s="214"/>
      <c r="AN399" s="185">
        <v>10</v>
      </c>
      <c r="AO399" s="185">
        <v>10</v>
      </c>
      <c r="AQ399" s="167" t="s">
        <v>760</v>
      </c>
    </row>
    <row r="400" spans="1:1022" x14ac:dyDescent="0.25">
      <c r="A400" s="149" t="s">
        <v>25041</v>
      </c>
      <c r="B400" s="163">
        <v>399</v>
      </c>
      <c r="C400" s="162" t="s">
        <v>5960</v>
      </c>
      <c r="D400" s="175" t="s">
        <v>5961</v>
      </c>
      <c r="F400" s="185">
        <v>4</v>
      </c>
      <c r="I400" s="319">
        <v>0.38</v>
      </c>
      <c r="J400" s="332" t="s">
        <v>752</v>
      </c>
      <c r="K400" s="332">
        <v>1</v>
      </c>
      <c r="N400" s="332">
        <v>1</v>
      </c>
      <c r="P400" s="332">
        <v>2</v>
      </c>
      <c r="V400" s="219">
        <f t="shared" si="207"/>
        <v>100</v>
      </c>
      <c r="W400" s="219">
        <f t="shared" si="227"/>
        <v>100</v>
      </c>
      <c r="X400" s="219">
        <f t="shared" si="226"/>
        <v>100</v>
      </c>
      <c r="Y400" s="219">
        <f t="shared" si="220"/>
        <v>100</v>
      </c>
      <c r="Z400" s="219">
        <f t="shared" si="221"/>
        <v>10</v>
      </c>
      <c r="AA400" s="220">
        <f t="shared" si="217"/>
        <v>100</v>
      </c>
      <c r="AB400" s="220">
        <f t="shared" si="216"/>
        <v>100</v>
      </c>
      <c r="AC400" s="220">
        <f t="shared" si="228"/>
        <v>100</v>
      </c>
      <c r="AD400" s="416">
        <f t="shared" si="225"/>
        <v>100</v>
      </c>
      <c r="AE400" s="416">
        <f t="shared" si="218"/>
        <v>100</v>
      </c>
      <c r="AF400" s="212">
        <f t="shared" si="222"/>
        <v>1</v>
      </c>
      <c r="AG400" s="212">
        <f t="shared" si="223"/>
        <v>1</v>
      </c>
      <c r="AH400" s="212">
        <f t="shared" si="224"/>
        <v>3</v>
      </c>
      <c r="AI400" s="212">
        <f t="shared" si="219"/>
        <v>5</v>
      </c>
      <c r="AJ400" s="231" t="s">
        <v>25040</v>
      </c>
      <c r="AK400" s="185">
        <v>1</v>
      </c>
      <c r="AL400" s="185">
        <v>1</v>
      </c>
      <c r="AM400" s="214"/>
      <c r="AN400" s="185">
        <v>10</v>
      </c>
      <c r="AO400" s="185">
        <v>10</v>
      </c>
      <c r="AQ400" s="167" t="s">
        <v>760</v>
      </c>
    </row>
    <row r="401" spans="1:1022" x14ac:dyDescent="0.25">
      <c r="A401" s="162" t="s">
        <v>5963</v>
      </c>
      <c r="B401" s="163">
        <v>400</v>
      </c>
      <c r="C401" s="162" t="s">
        <v>5962</v>
      </c>
      <c r="D401" s="175" t="s">
        <v>5964</v>
      </c>
      <c r="F401" s="185">
        <v>4</v>
      </c>
      <c r="I401" s="319">
        <v>0.38</v>
      </c>
      <c r="J401" s="332" t="s">
        <v>752</v>
      </c>
      <c r="K401" s="332">
        <v>1</v>
      </c>
      <c r="N401" s="332">
        <v>1</v>
      </c>
      <c r="O401" s="332">
        <v>3</v>
      </c>
      <c r="P401" s="332">
        <v>2</v>
      </c>
      <c r="V401" s="219">
        <f t="shared" si="207"/>
        <v>100</v>
      </c>
      <c r="W401" s="219">
        <f t="shared" si="227"/>
        <v>100</v>
      </c>
      <c r="X401" s="219">
        <f t="shared" si="226"/>
        <v>20</v>
      </c>
      <c r="Y401" s="219">
        <f t="shared" si="220"/>
        <v>100</v>
      </c>
      <c r="Z401" s="219">
        <f t="shared" si="221"/>
        <v>10</v>
      </c>
      <c r="AA401" s="220">
        <f t="shared" si="217"/>
        <v>100</v>
      </c>
      <c r="AB401" s="220">
        <f t="shared" si="216"/>
        <v>100</v>
      </c>
      <c r="AC401" s="220">
        <f t="shared" si="228"/>
        <v>100</v>
      </c>
      <c r="AD401" s="416">
        <f t="shared" si="225"/>
        <v>100</v>
      </c>
      <c r="AE401" s="416">
        <f t="shared" si="218"/>
        <v>100</v>
      </c>
      <c r="AF401" s="212">
        <f t="shared" si="222"/>
        <v>1</v>
      </c>
      <c r="AG401" s="212">
        <f t="shared" si="223"/>
        <v>1</v>
      </c>
      <c r="AH401" s="212">
        <f t="shared" si="224"/>
        <v>3</v>
      </c>
      <c r="AI401" s="212">
        <f t="shared" si="219"/>
        <v>5</v>
      </c>
      <c r="AJ401" s="231" t="s">
        <v>25040</v>
      </c>
      <c r="AK401" s="185">
        <v>1</v>
      </c>
      <c r="AL401" s="185">
        <v>1</v>
      </c>
      <c r="AM401" s="214"/>
      <c r="AN401" s="185">
        <v>10</v>
      </c>
      <c r="AO401" s="185">
        <v>10</v>
      </c>
      <c r="AQ401" s="167" t="s">
        <v>760</v>
      </c>
    </row>
    <row r="402" spans="1:1022" x14ac:dyDescent="0.25">
      <c r="A402" s="162" t="s">
        <v>5933</v>
      </c>
      <c r="B402" s="163">
        <v>401</v>
      </c>
      <c r="C402" s="162" t="s">
        <v>5935</v>
      </c>
      <c r="D402" s="175" t="s">
        <v>5934</v>
      </c>
      <c r="I402" s="319">
        <v>0.38</v>
      </c>
      <c r="J402" s="332">
        <v>2</v>
      </c>
      <c r="K402" s="332">
        <v>1</v>
      </c>
      <c r="N402" s="332">
        <v>1</v>
      </c>
      <c r="O402" s="338"/>
      <c r="P402" s="332">
        <v>2</v>
      </c>
      <c r="V402" s="219">
        <f t="shared" si="207"/>
        <v>100</v>
      </c>
      <c r="W402" s="219">
        <f t="shared" si="227"/>
        <v>100</v>
      </c>
      <c r="X402" s="219">
        <f t="shared" si="226"/>
        <v>100</v>
      </c>
      <c r="Y402" s="219">
        <f t="shared" si="220"/>
        <v>100</v>
      </c>
      <c r="Z402" s="219">
        <f t="shared" si="221"/>
        <v>10</v>
      </c>
      <c r="AA402" s="220">
        <f t="shared" si="217"/>
        <v>100</v>
      </c>
      <c r="AB402" s="220">
        <f t="shared" si="216"/>
        <v>100</v>
      </c>
      <c r="AC402" s="220">
        <f t="shared" si="228"/>
        <v>100</v>
      </c>
      <c r="AD402" s="416">
        <f t="shared" si="225"/>
        <v>100</v>
      </c>
      <c r="AE402" s="416">
        <f t="shared" si="218"/>
        <v>100</v>
      </c>
      <c r="AF402" s="212">
        <f t="shared" si="222"/>
        <v>1</v>
      </c>
      <c r="AG402" s="212">
        <f t="shared" si="223"/>
        <v>10</v>
      </c>
      <c r="AH402" s="212">
        <f t="shared" si="224"/>
        <v>3</v>
      </c>
      <c r="AI402" s="212">
        <f t="shared" si="219"/>
        <v>100</v>
      </c>
      <c r="AJ402" s="231" t="s">
        <v>25040</v>
      </c>
      <c r="AK402" s="185">
        <v>1</v>
      </c>
      <c r="AL402" s="185">
        <v>1</v>
      </c>
      <c r="AM402" s="214"/>
      <c r="AN402" s="185">
        <v>10</v>
      </c>
      <c r="AO402" s="185">
        <v>10</v>
      </c>
      <c r="AQ402" s="167" t="s">
        <v>760</v>
      </c>
    </row>
    <row r="403" spans="1:1022" x14ac:dyDescent="0.25">
      <c r="A403" s="162" t="s">
        <v>5966</v>
      </c>
      <c r="B403" s="163">
        <v>402</v>
      </c>
      <c r="C403" s="224" t="s">
        <v>5965</v>
      </c>
      <c r="D403" s="175" t="s">
        <v>5967</v>
      </c>
      <c r="F403" s="185">
        <v>4</v>
      </c>
      <c r="I403" s="319">
        <v>0.38</v>
      </c>
      <c r="J403" s="332" t="s">
        <v>752</v>
      </c>
      <c r="K403" s="332">
        <v>1</v>
      </c>
      <c r="N403" s="332">
        <v>1</v>
      </c>
      <c r="O403" s="332">
        <v>3</v>
      </c>
      <c r="P403" s="332">
        <v>2</v>
      </c>
      <c r="V403" s="219">
        <f t="shared" si="207"/>
        <v>100</v>
      </c>
      <c r="W403" s="219">
        <f t="shared" si="227"/>
        <v>100</v>
      </c>
      <c r="X403" s="219">
        <f t="shared" si="226"/>
        <v>20</v>
      </c>
      <c r="Y403" s="219">
        <f t="shared" si="220"/>
        <v>100</v>
      </c>
      <c r="Z403" s="219">
        <f t="shared" si="221"/>
        <v>10</v>
      </c>
      <c r="AA403" s="220">
        <f t="shared" si="217"/>
        <v>100</v>
      </c>
      <c r="AB403" s="220">
        <f t="shared" si="216"/>
        <v>100</v>
      </c>
      <c r="AC403" s="220">
        <f t="shared" si="228"/>
        <v>100</v>
      </c>
      <c r="AD403" s="416">
        <f t="shared" si="225"/>
        <v>100</v>
      </c>
      <c r="AE403" s="416">
        <f t="shared" si="218"/>
        <v>100</v>
      </c>
      <c r="AF403" s="212">
        <f t="shared" si="222"/>
        <v>1</v>
      </c>
      <c r="AG403" s="212">
        <f t="shared" si="223"/>
        <v>1</v>
      </c>
      <c r="AH403" s="212">
        <f t="shared" si="224"/>
        <v>3</v>
      </c>
      <c r="AI403" s="212">
        <f t="shared" si="219"/>
        <v>5</v>
      </c>
      <c r="AJ403" s="231" t="s">
        <v>25040</v>
      </c>
      <c r="AK403" s="185">
        <v>1</v>
      </c>
      <c r="AL403" s="185">
        <v>1</v>
      </c>
      <c r="AM403" s="214"/>
      <c r="AN403" s="185">
        <v>10</v>
      </c>
      <c r="AO403" s="185">
        <v>10</v>
      </c>
      <c r="AQ403" s="167" t="s">
        <v>760</v>
      </c>
    </row>
    <row r="404" spans="1:1022" x14ac:dyDescent="0.25">
      <c r="A404" s="162" t="s">
        <v>5968</v>
      </c>
      <c r="B404" s="163">
        <v>403</v>
      </c>
      <c r="C404" s="162" t="s">
        <v>6010</v>
      </c>
      <c r="D404" s="175" t="s">
        <v>24515</v>
      </c>
      <c r="F404" s="185">
        <v>4</v>
      </c>
      <c r="I404" s="319"/>
      <c r="J404" s="332" t="s">
        <v>752</v>
      </c>
      <c r="K404" s="332">
        <v>1</v>
      </c>
      <c r="N404" s="332">
        <v>1</v>
      </c>
      <c r="O404" s="332">
        <v>3</v>
      </c>
      <c r="P404" s="332">
        <v>2</v>
      </c>
      <c r="V404" s="219">
        <f t="shared" si="207"/>
        <v>100</v>
      </c>
      <c r="W404" s="219">
        <f t="shared" si="227"/>
        <v>100</v>
      </c>
      <c r="X404" s="219">
        <f t="shared" si="226"/>
        <v>20</v>
      </c>
      <c r="Y404" s="219">
        <f t="shared" si="220"/>
        <v>100</v>
      </c>
      <c r="Z404" s="219">
        <f t="shared" si="221"/>
        <v>10</v>
      </c>
      <c r="AA404" s="220">
        <f t="shared" si="217"/>
        <v>100</v>
      </c>
      <c r="AB404" s="220">
        <f t="shared" si="216"/>
        <v>100</v>
      </c>
      <c r="AC404" s="220">
        <f t="shared" si="228"/>
        <v>100</v>
      </c>
      <c r="AD404" s="416">
        <f t="shared" si="225"/>
        <v>100</v>
      </c>
      <c r="AE404" s="416">
        <f t="shared" si="218"/>
        <v>100</v>
      </c>
      <c r="AF404" s="212">
        <f t="shared" si="222"/>
        <v>1</v>
      </c>
      <c r="AG404" s="212">
        <f t="shared" si="223"/>
        <v>1</v>
      </c>
      <c r="AH404" s="212">
        <f t="shared" si="224"/>
        <v>3</v>
      </c>
      <c r="AI404" s="212">
        <f t="shared" si="219"/>
        <v>5</v>
      </c>
      <c r="AJ404" s="214"/>
      <c r="AK404" s="185">
        <v>1</v>
      </c>
      <c r="AL404" s="185">
        <v>1</v>
      </c>
      <c r="AM404" s="214"/>
      <c r="AN404" s="185">
        <v>10</v>
      </c>
      <c r="AO404" s="185">
        <v>10</v>
      </c>
      <c r="AQ404" s="167" t="s">
        <v>760</v>
      </c>
    </row>
    <row r="405" spans="1:1022" x14ac:dyDescent="0.25">
      <c r="A405" s="162" t="s">
        <v>5970</v>
      </c>
      <c r="B405" s="163">
        <v>404</v>
      </c>
      <c r="C405" s="162" t="s">
        <v>5969</v>
      </c>
      <c r="D405" s="175" t="s">
        <v>5971</v>
      </c>
      <c r="I405" s="319">
        <v>0.38</v>
      </c>
      <c r="J405" s="335">
        <v>2</v>
      </c>
      <c r="K405" s="332">
        <v>1</v>
      </c>
      <c r="P405" s="332">
        <v>2</v>
      </c>
      <c r="V405" s="219">
        <f t="shared" si="207"/>
        <v>100</v>
      </c>
      <c r="W405" s="219">
        <f t="shared" si="227"/>
        <v>100</v>
      </c>
      <c r="X405" s="219">
        <f t="shared" si="226"/>
        <v>100</v>
      </c>
      <c r="Y405" s="219">
        <f t="shared" si="220"/>
        <v>100</v>
      </c>
      <c r="Z405" s="219">
        <f t="shared" si="221"/>
        <v>10</v>
      </c>
      <c r="AA405" s="220">
        <f t="shared" si="217"/>
        <v>100</v>
      </c>
      <c r="AB405" s="220">
        <f t="shared" si="216"/>
        <v>100</v>
      </c>
      <c r="AC405" s="220">
        <f t="shared" si="228"/>
        <v>100</v>
      </c>
      <c r="AD405" s="416">
        <f t="shared" si="225"/>
        <v>100</v>
      </c>
      <c r="AE405" s="416">
        <f t="shared" si="218"/>
        <v>100</v>
      </c>
      <c r="AF405" s="212">
        <f t="shared" si="222"/>
        <v>1</v>
      </c>
      <c r="AG405" s="212">
        <f t="shared" si="223"/>
        <v>10</v>
      </c>
      <c r="AH405" s="212">
        <f t="shared" si="224"/>
        <v>3</v>
      </c>
      <c r="AI405" s="212">
        <f t="shared" si="219"/>
        <v>100</v>
      </c>
      <c r="AJ405" s="231" t="s">
        <v>25042</v>
      </c>
      <c r="AK405" s="185">
        <v>1</v>
      </c>
      <c r="AL405" s="185">
        <v>1</v>
      </c>
      <c r="AM405" s="214"/>
      <c r="AN405" s="185">
        <v>10</v>
      </c>
      <c r="AO405" s="185">
        <v>10</v>
      </c>
      <c r="AQ405" s="229" t="s">
        <v>760</v>
      </c>
      <c r="AU405" s="412"/>
      <c r="AV405" s="412"/>
      <c r="AW405" s="412"/>
      <c r="AX405" s="412"/>
      <c r="AY405" s="412"/>
      <c r="AZ405" s="412"/>
      <c r="BA405" s="412"/>
      <c r="BB405" s="412"/>
      <c r="BC405" s="412"/>
      <c r="BD405" s="412"/>
      <c r="BE405" s="412"/>
      <c r="BF405" s="412"/>
      <c r="BG405" s="412"/>
      <c r="BH405" s="412"/>
      <c r="BI405" s="412"/>
      <c r="BJ405" s="412"/>
      <c r="BK405" s="412"/>
      <c r="BL405" s="412"/>
      <c r="BM405" s="412"/>
      <c r="BN405" s="412"/>
      <c r="BO405" s="412"/>
      <c r="BP405" s="412"/>
      <c r="BQ405" s="412"/>
      <c r="BR405" s="412"/>
      <c r="BS405" s="412"/>
      <c r="BT405" s="412"/>
      <c r="BU405" s="412"/>
      <c r="BV405" s="412"/>
      <c r="BW405" s="412"/>
      <c r="BX405" s="412"/>
      <c r="BY405" s="412"/>
      <c r="BZ405" s="412"/>
      <c r="CA405" s="412"/>
      <c r="CB405" s="412"/>
      <c r="CC405" s="412"/>
      <c r="CD405" s="412"/>
      <c r="CE405" s="412"/>
      <c r="CF405" s="412"/>
      <c r="CG405" s="412"/>
      <c r="CH405" s="412"/>
      <c r="CI405" s="412"/>
      <c r="CJ405" s="412"/>
      <c r="CK405" s="412"/>
      <c r="CL405" s="412"/>
      <c r="CM405" s="412"/>
      <c r="CN405" s="412"/>
      <c r="CO405" s="412"/>
      <c r="CP405" s="412"/>
      <c r="CQ405" s="412"/>
      <c r="CR405" s="412"/>
      <c r="CS405" s="412"/>
      <c r="CT405" s="412"/>
      <c r="CU405" s="412"/>
      <c r="CV405" s="412"/>
      <c r="CW405" s="412"/>
      <c r="CX405" s="412"/>
      <c r="CY405" s="412"/>
      <c r="CZ405" s="412"/>
      <c r="DA405" s="412"/>
      <c r="DB405" s="412"/>
      <c r="DC405" s="412"/>
      <c r="DD405" s="412"/>
      <c r="DE405" s="412"/>
      <c r="DF405" s="412"/>
      <c r="DG405" s="412"/>
      <c r="DH405" s="412"/>
      <c r="DI405" s="412"/>
      <c r="DJ405" s="412"/>
      <c r="DK405" s="412"/>
      <c r="DL405" s="412"/>
      <c r="DM405" s="412"/>
      <c r="DN405" s="412"/>
      <c r="DO405" s="412"/>
      <c r="DP405" s="412"/>
      <c r="DQ405" s="412"/>
      <c r="DR405" s="412"/>
      <c r="DS405" s="412"/>
      <c r="DT405" s="412"/>
      <c r="DU405" s="412"/>
      <c r="DV405" s="412"/>
      <c r="DW405" s="412"/>
      <c r="DX405" s="412"/>
      <c r="DY405" s="412"/>
      <c r="DZ405" s="412"/>
      <c r="EA405" s="412"/>
      <c r="EB405" s="412"/>
      <c r="EC405" s="412"/>
      <c r="ED405" s="412"/>
      <c r="EE405" s="412"/>
      <c r="EF405" s="412"/>
      <c r="EG405" s="412"/>
      <c r="EH405" s="412"/>
      <c r="EI405" s="412"/>
      <c r="EJ405" s="412"/>
      <c r="EK405" s="412"/>
      <c r="EL405" s="412"/>
      <c r="EM405" s="412"/>
      <c r="EN405" s="412"/>
      <c r="EO405" s="412"/>
      <c r="EP405" s="412"/>
      <c r="EQ405" s="412"/>
      <c r="ER405" s="412"/>
      <c r="ES405" s="412"/>
      <c r="ET405" s="412"/>
      <c r="EU405" s="412"/>
      <c r="EV405" s="412"/>
      <c r="EW405" s="412"/>
      <c r="EX405" s="412"/>
      <c r="EY405" s="412"/>
      <c r="EZ405" s="412"/>
      <c r="FA405" s="412"/>
      <c r="FB405" s="412"/>
      <c r="FC405" s="412"/>
      <c r="FD405" s="412"/>
      <c r="FE405" s="412"/>
      <c r="FF405" s="412"/>
      <c r="FG405" s="412"/>
      <c r="FH405" s="412"/>
      <c r="FI405" s="412"/>
      <c r="FJ405" s="412"/>
      <c r="FK405" s="412"/>
      <c r="FL405" s="412"/>
      <c r="FM405" s="412"/>
      <c r="FN405" s="412"/>
      <c r="FO405" s="412"/>
      <c r="FP405" s="412"/>
      <c r="FQ405" s="412"/>
      <c r="FR405" s="412"/>
      <c r="FS405" s="412"/>
      <c r="FT405" s="412"/>
      <c r="FU405" s="412"/>
      <c r="FV405" s="412"/>
      <c r="FW405" s="412"/>
      <c r="FX405" s="412"/>
      <c r="FY405" s="412"/>
      <c r="FZ405" s="412"/>
      <c r="GA405" s="412"/>
      <c r="GB405" s="412"/>
      <c r="GC405" s="412"/>
      <c r="GD405" s="412"/>
      <c r="GE405" s="412"/>
      <c r="GF405" s="412"/>
      <c r="GG405" s="412"/>
      <c r="GH405" s="412"/>
      <c r="GI405" s="412"/>
      <c r="GJ405" s="412"/>
      <c r="GK405" s="412"/>
      <c r="GL405" s="412"/>
      <c r="GM405" s="412"/>
      <c r="GN405" s="412"/>
      <c r="GO405" s="412"/>
      <c r="GP405" s="412"/>
      <c r="GQ405" s="412"/>
      <c r="GR405" s="412"/>
      <c r="GS405" s="412"/>
      <c r="GT405" s="412"/>
      <c r="GU405" s="412"/>
      <c r="GV405" s="412"/>
      <c r="GW405" s="412"/>
      <c r="GX405" s="412"/>
      <c r="GY405" s="412"/>
      <c r="GZ405" s="412"/>
      <c r="HA405" s="412"/>
      <c r="HB405" s="412"/>
      <c r="HC405" s="412"/>
      <c r="HD405" s="412"/>
      <c r="HE405" s="412"/>
      <c r="HF405" s="412"/>
      <c r="HG405" s="412"/>
      <c r="HH405" s="412"/>
      <c r="HI405" s="412"/>
      <c r="HJ405" s="412"/>
      <c r="HK405" s="412"/>
      <c r="HL405" s="412"/>
      <c r="HM405" s="412"/>
      <c r="HN405" s="412"/>
      <c r="HO405" s="412"/>
      <c r="HP405" s="412"/>
      <c r="HQ405" s="412"/>
      <c r="HR405" s="412"/>
      <c r="HS405" s="412"/>
      <c r="HT405" s="412"/>
      <c r="HU405" s="412"/>
      <c r="HV405" s="412"/>
      <c r="HW405" s="412"/>
      <c r="HX405" s="412"/>
      <c r="HY405" s="412"/>
      <c r="HZ405" s="412"/>
      <c r="IA405" s="412"/>
      <c r="IB405" s="412"/>
      <c r="IC405" s="412"/>
      <c r="ID405" s="412"/>
      <c r="IE405" s="412"/>
      <c r="IF405" s="412"/>
      <c r="IG405" s="412"/>
      <c r="IH405" s="412"/>
      <c r="II405" s="412"/>
      <c r="IJ405" s="412"/>
      <c r="IK405" s="412"/>
      <c r="IL405" s="412"/>
      <c r="IM405" s="412"/>
      <c r="IN405" s="412"/>
      <c r="IO405" s="412"/>
      <c r="IP405" s="412"/>
      <c r="IQ405" s="412"/>
      <c r="IR405" s="412"/>
      <c r="IS405" s="412"/>
      <c r="IT405" s="412"/>
      <c r="IU405" s="412"/>
      <c r="IV405" s="412"/>
      <c r="IW405" s="412"/>
      <c r="IX405" s="412"/>
      <c r="IY405" s="412"/>
      <c r="IZ405" s="412"/>
      <c r="JA405" s="412"/>
      <c r="JB405" s="412"/>
      <c r="JC405" s="412"/>
      <c r="JD405" s="412"/>
      <c r="JE405" s="412"/>
      <c r="JF405" s="412"/>
      <c r="JG405" s="412"/>
      <c r="JH405" s="412"/>
      <c r="JI405" s="412"/>
      <c r="JJ405" s="412"/>
      <c r="JK405" s="412"/>
      <c r="JL405" s="412"/>
      <c r="JM405" s="412"/>
      <c r="JN405" s="412"/>
      <c r="JO405" s="412"/>
      <c r="JP405" s="412"/>
      <c r="JQ405" s="412"/>
      <c r="JR405" s="412"/>
      <c r="JS405" s="412"/>
      <c r="JT405" s="412"/>
      <c r="JU405" s="412"/>
      <c r="JV405" s="412"/>
      <c r="JW405" s="412"/>
      <c r="JX405" s="412"/>
      <c r="JY405" s="412"/>
      <c r="JZ405" s="412"/>
      <c r="KA405" s="412"/>
      <c r="KB405" s="412"/>
      <c r="KC405" s="412"/>
      <c r="KD405" s="412"/>
      <c r="KE405" s="412"/>
      <c r="KF405" s="412"/>
      <c r="KG405" s="412"/>
      <c r="KH405" s="412"/>
      <c r="KI405" s="412"/>
      <c r="KJ405" s="412"/>
      <c r="KK405" s="412"/>
      <c r="KL405" s="412"/>
      <c r="KM405" s="412"/>
      <c r="KN405" s="412"/>
      <c r="KO405" s="412"/>
      <c r="KP405" s="412"/>
      <c r="KQ405" s="412"/>
      <c r="KR405" s="412"/>
      <c r="KS405" s="412"/>
      <c r="KT405" s="412"/>
      <c r="KU405" s="412"/>
      <c r="KV405" s="412"/>
      <c r="KW405" s="412"/>
      <c r="KX405" s="412"/>
      <c r="KY405" s="412"/>
      <c r="KZ405" s="412"/>
      <c r="LA405" s="412"/>
      <c r="LB405" s="412"/>
      <c r="LC405" s="412"/>
      <c r="LD405" s="412"/>
      <c r="LE405" s="412"/>
      <c r="LF405" s="412"/>
      <c r="LG405" s="412"/>
      <c r="LH405" s="412"/>
      <c r="LI405" s="412"/>
      <c r="LJ405" s="412"/>
      <c r="LK405" s="412"/>
      <c r="LL405" s="412"/>
      <c r="LM405" s="412"/>
      <c r="LN405" s="412"/>
      <c r="LO405" s="412"/>
      <c r="LP405" s="412"/>
      <c r="LQ405" s="412"/>
      <c r="LR405" s="412"/>
      <c r="LS405" s="412"/>
      <c r="LT405" s="412"/>
      <c r="LU405" s="412"/>
      <c r="LV405" s="412"/>
      <c r="LW405" s="412"/>
      <c r="LX405" s="412"/>
      <c r="LY405" s="412"/>
      <c r="LZ405" s="412"/>
      <c r="MA405" s="412"/>
      <c r="MB405" s="412"/>
      <c r="MC405" s="412"/>
      <c r="MD405" s="412"/>
      <c r="ME405" s="412"/>
      <c r="MF405" s="412"/>
      <c r="MG405" s="412"/>
      <c r="MH405" s="412"/>
      <c r="MI405" s="412"/>
      <c r="MJ405" s="412"/>
      <c r="MK405" s="412"/>
      <c r="ML405" s="412"/>
      <c r="MM405" s="412"/>
      <c r="MN405" s="412"/>
      <c r="MO405" s="412"/>
      <c r="MP405" s="412"/>
      <c r="MQ405" s="412"/>
      <c r="MR405" s="412"/>
      <c r="MS405" s="412"/>
      <c r="MT405" s="412"/>
      <c r="MU405" s="412"/>
      <c r="MV405" s="412"/>
      <c r="MW405" s="412"/>
      <c r="MX405" s="412"/>
      <c r="MY405" s="412"/>
      <c r="MZ405" s="412"/>
      <c r="NA405" s="412"/>
      <c r="NB405" s="412"/>
      <c r="NC405" s="412"/>
      <c r="ND405" s="412"/>
      <c r="NE405" s="412"/>
      <c r="NF405" s="412"/>
      <c r="NG405" s="412"/>
      <c r="NH405" s="412"/>
      <c r="NI405" s="412"/>
      <c r="NJ405" s="412"/>
      <c r="NK405" s="412"/>
      <c r="NL405" s="412"/>
      <c r="NM405" s="412"/>
      <c r="NN405" s="412"/>
      <c r="NO405" s="412"/>
      <c r="NP405" s="412"/>
      <c r="NQ405" s="412"/>
      <c r="NR405" s="412"/>
      <c r="NS405" s="412"/>
      <c r="NT405" s="412"/>
      <c r="NU405" s="412"/>
      <c r="NV405" s="412"/>
      <c r="NW405" s="412"/>
      <c r="NX405" s="412"/>
      <c r="NY405" s="412"/>
      <c r="NZ405" s="412"/>
      <c r="OA405" s="412"/>
      <c r="OB405" s="412"/>
      <c r="OC405" s="412"/>
      <c r="OD405" s="412"/>
      <c r="OE405" s="412"/>
      <c r="OF405" s="412"/>
      <c r="OG405" s="412"/>
      <c r="OH405" s="412"/>
      <c r="OI405" s="412"/>
      <c r="OJ405" s="412"/>
      <c r="OK405" s="412"/>
      <c r="OL405" s="412"/>
      <c r="OM405" s="412"/>
      <c r="ON405" s="412"/>
      <c r="OO405" s="412"/>
      <c r="OP405" s="412"/>
      <c r="OQ405" s="412"/>
      <c r="OR405" s="412"/>
      <c r="OS405" s="412"/>
      <c r="OT405" s="412"/>
      <c r="OU405" s="412"/>
      <c r="OV405" s="412"/>
      <c r="OW405" s="412"/>
      <c r="OX405" s="412"/>
      <c r="OY405" s="412"/>
      <c r="OZ405" s="412"/>
      <c r="PA405" s="412"/>
      <c r="PB405" s="412"/>
      <c r="PC405" s="412"/>
      <c r="PD405" s="412"/>
      <c r="PE405" s="412"/>
      <c r="PF405" s="412"/>
      <c r="PG405" s="412"/>
      <c r="PH405" s="412"/>
      <c r="PI405" s="412"/>
      <c r="PJ405" s="412"/>
      <c r="PK405" s="412"/>
      <c r="PL405" s="412"/>
      <c r="PM405" s="412"/>
      <c r="PN405" s="412"/>
      <c r="PO405" s="412"/>
      <c r="PP405" s="412"/>
      <c r="PQ405" s="412"/>
      <c r="PR405" s="412"/>
      <c r="PS405" s="412"/>
      <c r="PT405" s="412"/>
      <c r="PU405" s="412"/>
      <c r="PV405" s="412"/>
      <c r="PW405" s="412"/>
      <c r="PX405" s="412"/>
      <c r="PY405" s="412"/>
      <c r="PZ405" s="412"/>
      <c r="QA405" s="412"/>
      <c r="QB405" s="412"/>
      <c r="QC405" s="412"/>
      <c r="QD405" s="412"/>
      <c r="QE405" s="412"/>
      <c r="QF405" s="412"/>
      <c r="QG405" s="412"/>
      <c r="QH405" s="412"/>
      <c r="QI405" s="412"/>
      <c r="QJ405" s="412"/>
      <c r="QK405" s="412"/>
      <c r="QL405" s="412"/>
      <c r="QM405" s="412"/>
      <c r="QN405" s="412"/>
      <c r="QO405" s="412"/>
      <c r="QP405" s="412"/>
      <c r="QQ405" s="412"/>
      <c r="QR405" s="412"/>
      <c r="QS405" s="412"/>
      <c r="QT405" s="412"/>
      <c r="QU405" s="412"/>
      <c r="QV405" s="412"/>
      <c r="QW405" s="412"/>
      <c r="QX405" s="412"/>
      <c r="QY405" s="412"/>
      <c r="QZ405" s="412"/>
      <c r="RA405" s="412"/>
      <c r="RB405" s="412"/>
      <c r="RC405" s="412"/>
      <c r="RD405" s="412"/>
      <c r="RE405" s="412"/>
      <c r="RF405" s="412"/>
      <c r="RG405" s="412"/>
      <c r="RH405" s="412"/>
      <c r="RI405" s="412"/>
      <c r="RJ405" s="412"/>
      <c r="RK405" s="412"/>
      <c r="RL405" s="412"/>
      <c r="RM405" s="412"/>
      <c r="RN405" s="412"/>
      <c r="RO405" s="412"/>
      <c r="RP405" s="412"/>
      <c r="RQ405" s="412"/>
      <c r="RR405" s="412"/>
      <c r="RS405" s="412"/>
      <c r="RT405" s="412"/>
      <c r="RU405" s="412"/>
      <c r="RV405" s="412"/>
      <c r="RW405" s="412"/>
      <c r="RX405" s="412"/>
      <c r="RY405" s="412"/>
      <c r="RZ405" s="412"/>
      <c r="SA405" s="412"/>
      <c r="SB405" s="412"/>
      <c r="SC405" s="412"/>
      <c r="SD405" s="412"/>
      <c r="SE405" s="412"/>
      <c r="SF405" s="412"/>
      <c r="SG405" s="412"/>
      <c r="SH405" s="412"/>
      <c r="SI405" s="412"/>
      <c r="SJ405" s="412"/>
      <c r="SK405" s="412"/>
      <c r="SL405" s="412"/>
      <c r="SM405" s="412"/>
      <c r="SN405" s="412"/>
      <c r="SO405" s="412"/>
      <c r="SP405" s="412"/>
      <c r="SQ405" s="412"/>
      <c r="SR405" s="412"/>
      <c r="SS405" s="412"/>
      <c r="ST405" s="412"/>
      <c r="SU405" s="412"/>
      <c r="SV405" s="412"/>
      <c r="SW405" s="412"/>
      <c r="SX405" s="412"/>
      <c r="SY405" s="412"/>
      <c r="SZ405" s="412"/>
      <c r="TA405" s="412"/>
      <c r="TB405" s="412"/>
      <c r="TC405" s="412"/>
      <c r="TD405" s="412"/>
      <c r="TE405" s="412"/>
      <c r="TF405" s="412"/>
      <c r="TG405" s="412"/>
      <c r="TH405" s="412"/>
      <c r="TI405" s="412"/>
      <c r="TJ405" s="412"/>
      <c r="TK405" s="412"/>
      <c r="TL405" s="412"/>
      <c r="TM405" s="412"/>
      <c r="TN405" s="412"/>
      <c r="TO405" s="412"/>
      <c r="TP405" s="412"/>
      <c r="TQ405" s="412"/>
      <c r="TR405" s="412"/>
      <c r="TS405" s="412"/>
      <c r="TT405" s="412"/>
      <c r="TU405" s="412"/>
      <c r="TV405" s="412"/>
      <c r="TW405" s="412"/>
      <c r="TX405" s="412"/>
      <c r="TY405" s="412"/>
      <c r="TZ405" s="412"/>
      <c r="UA405" s="412"/>
      <c r="UB405" s="412"/>
      <c r="UC405" s="412"/>
      <c r="UD405" s="412"/>
      <c r="UE405" s="412"/>
      <c r="UF405" s="412"/>
      <c r="UG405" s="412"/>
      <c r="UH405" s="412"/>
      <c r="UI405" s="412"/>
      <c r="UJ405" s="412"/>
      <c r="UK405" s="412"/>
      <c r="UL405" s="412"/>
      <c r="UM405" s="412"/>
      <c r="UN405" s="412"/>
      <c r="UO405" s="412"/>
      <c r="UP405" s="412"/>
      <c r="UQ405" s="412"/>
      <c r="UR405" s="412"/>
      <c r="US405" s="412"/>
      <c r="UT405" s="412"/>
      <c r="UU405" s="412"/>
      <c r="UV405" s="412"/>
      <c r="UW405" s="412"/>
      <c r="UX405" s="412"/>
      <c r="UY405" s="412"/>
      <c r="UZ405" s="412"/>
      <c r="VA405" s="412"/>
      <c r="VB405" s="412"/>
      <c r="VC405" s="412"/>
      <c r="VD405" s="412"/>
      <c r="VE405" s="412"/>
      <c r="VF405" s="412"/>
      <c r="VG405" s="412"/>
      <c r="VH405" s="412"/>
      <c r="VI405" s="412"/>
      <c r="VJ405" s="412"/>
      <c r="VK405" s="412"/>
      <c r="VL405" s="412"/>
      <c r="VM405" s="412"/>
      <c r="VN405" s="412"/>
      <c r="VO405" s="412"/>
      <c r="VP405" s="412"/>
      <c r="VQ405" s="412"/>
      <c r="VR405" s="412"/>
      <c r="VS405" s="412"/>
      <c r="VT405" s="412"/>
      <c r="VU405" s="412"/>
      <c r="VV405" s="412"/>
      <c r="VW405" s="412"/>
      <c r="VX405" s="412"/>
      <c r="VY405" s="412"/>
      <c r="VZ405" s="412"/>
      <c r="WA405" s="412"/>
      <c r="WB405" s="412"/>
      <c r="WC405" s="412"/>
      <c r="WD405" s="412"/>
      <c r="WE405" s="412"/>
      <c r="WF405" s="412"/>
      <c r="WG405" s="412"/>
      <c r="WH405" s="412"/>
      <c r="WI405" s="412"/>
      <c r="WJ405" s="412"/>
      <c r="WK405" s="412"/>
      <c r="WL405" s="412"/>
      <c r="WM405" s="412"/>
      <c r="WN405" s="412"/>
      <c r="WO405" s="412"/>
      <c r="WP405" s="412"/>
      <c r="WQ405" s="412"/>
      <c r="WR405" s="412"/>
      <c r="WS405" s="412"/>
      <c r="WT405" s="412"/>
      <c r="WU405" s="412"/>
      <c r="WV405" s="412"/>
      <c r="WW405" s="412"/>
      <c r="WX405" s="412"/>
      <c r="WY405" s="412"/>
      <c r="WZ405" s="412"/>
      <c r="XA405" s="412"/>
      <c r="XB405" s="412"/>
      <c r="XC405" s="412"/>
      <c r="XD405" s="412"/>
      <c r="XE405" s="412"/>
      <c r="XF405" s="412"/>
      <c r="XG405" s="412"/>
      <c r="XH405" s="412"/>
      <c r="XI405" s="412"/>
      <c r="XJ405" s="412"/>
      <c r="XK405" s="412"/>
      <c r="XL405" s="412"/>
      <c r="XM405" s="412"/>
      <c r="XN405" s="412"/>
      <c r="XO405" s="412"/>
      <c r="XP405" s="412"/>
      <c r="XQ405" s="412"/>
      <c r="XR405" s="412"/>
      <c r="XS405" s="412"/>
      <c r="XT405" s="412"/>
      <c r="XU405" s="412"/>
      <c r="XV405" s="412"/>
      <c r="XW405" s="412"/>
      <c r="XX405" s="412"/>
      <c r="XY405" s="412"/>
      <c r="XZ405" s="412"/>
      <c r="YA405" s="412"/>
      <c r="YB405" s="412"/>
      <c r="YC405" s="412"/>
      <c r="YD405" s="412"/>
      <c r="YE405" s="412"/>
      <c r="YF405" s="412"/>
      <c r="YG405" s="412"/>
      <c r="YH405" s="412"/>
      <c r="YI405" s="412"/>
      <c r="YJ405" s="412"/>
      <c r="YK405" s="412"/>
      <c r="YL405" s="412"/>
      <c r="YM405" s="412"/>
      <c r="YN405" s="412"/>
      <c r="YO405" s="412"/>
      <c r="YP405" s="412"/>
      <c r="YQ405" s="412"/>
      <c r="YR405" s="412"/>
      <c r="YS405" s="412"/>
      <c r="YT405" s="412"/>
      <c r="YU405" s="412"/>
      <c r="YV405" s="412"/>
      <c r="YW405" s="412"/>
      <c r="YX405" s="412"/>
      <c r="YY405" s="412"/>
      <c r="YZ405" s="412"/>
      <c r="ZA405" s="412"/>
      <c r="ZB405" s="412"/>
      <c r="ZC405" s="412"/>
      <c r="ZD405" s="412"/>
      <c r="ZE405" s="412"/>
      <c r="ZF405" s="412"/>
      <c r="ZG405" s="412"/>
      <c r="ZH405" s="412"/>
      <c r="ZI405" s="412"/>
      <c r="ZJ405" s="412"/>
      <c r="ZK405" s="412"/>
      <c r="ZL405" s="412"/>
      <c r="ZM405" s="412"/>
      <c r="ZN405" s="412"/>
      <c r="ZO405" s="412"/>
      <c r="ZP405" s="412"/>
      <c r="ZQ405" s="412"/>
      <c r="ZR405" s="412"/>
      <c r="ZS405" s="412"/>
      <c r="ZT405" s="412"/>
      <c r="ZU405" s="412"/>
      <c r="ZV405" s="412"/>
      <c r="ZW405" s="412"/>
      <c r="ZX405" s="412"/>
      <c r="ZY405" s="412"/>
      <c r="ZZ405" s="412"/>
      <c r="AAA405" s="412"/>
      <c r="AAB405" s="412"/>
      <c r="AAC405" s="412"/>
      <c r="AAD405" s="412"/>
      <c r="AAE405" s="412"/>
      <c r="AAF405" s="412"/>
      <c r="AAG405" s="412"/>
      <c r="AAH405" s="412"/>
      <c r="AAI405" s="412"/>
      <c r="AAJ405" s="412"/>
      <c r="AAK405" s="412"/>
      <c r="AAL405" s="412"/>
      <c r="AAM405" s="412"/>
      <c r="AAN405" s="412"/>
      <c r="AAO405" s="412"/>
      <c r="AAP405" s="412"/>
      <c r="AAQ405" s="412"/>
      <c r="AAR405" s="412"/>
      <c r="AAS405" s="412"/>
      <c r="AAT405" s="412"/>
      <c r="AAU405" s="412"/>
      <c r="AAV405" s="412"/>
      <c r="AAW405" s="412"/>
      <c r="AAX405" s="412"/>
      <c r="AAY405" s="412"/>
      <c r="AAZ405" s="412"/>
      <c r="ABA405" s="412"/>
      <c r="ABB405" s="412"/>
      <c r="ABC405" s="412"/>
      <c r="ABD405" s="412"/>
      <c r="ABE405" s="412"/>
      <c r="ABF405" s="412"/>
      <c r="ABG405" s="412"/>
      <c r="ABH405" s="412"/>
      <c r="ABI405" s="412"/>
      <c r="ABJ405" s="412"/>
      <c r="ABK405" s="412"/>
      <c r="ABL405" s="412"/>
      <c r="ABM405" s="412"/>
      <c r="ABN405" s="412"/>
      <c r="ABO405" s="412"/>
      <c r="ABP405" s="412"/>
      <c r="ABQ405" s="412"/>
      <c r="ABR405" s="412"/>
      <c r="ABS405" s="412"/>
      <c r="ABT405" s="412"/>
      <c r="ABU405" s="412"/>
      <c r="ABV405" s="412"/>
      <c r="ABW405" s="412"/>
      <c r="ABX405" s="412"/>
      <c r="ABY405" s="412"/>
      <c r="ABZ405" s="412"/>
      <c r="ACA405" s="412"/>
      <c r="ACB405" s="412"/>
      <c r="ACC405" s="412"/>
      <c r="ACD405" s="412"/>
      <c r="ACE405" s="412"/>
      <c r="ACF405" s="412"/>
      <c r="ACG405" s="412"/>
      <c r="ACH405" s="412"/>
      <c r="ACI405" s="412"/>
      <c r="ACJ405" s="412"/>
      <c r="ACK405" s="412"/>
      <c r="ACL405" s="412"/>
      <c r="ACM405" s="412"/>
      <c r="ACN405" s="412"/>
      <c r="ACO405" s="412"/>
      <c r="ACP405" s="412"/>
      <c r="ACQ405" s="412"/>
      <c r="ACR405" s="412"/>
      <c r="ACS405" s="412"/>
      <c r="ACT405" s="412"/>
      <c r="ACU405" s="412"/>
      <c r="ACV405" s="412"/>
      <c r="ACW405" s="412"/>
      <c r="ACX405" s="412"/>
      <c r="ACY405" s="412"/>
      <c r="ACZ405" s="412"/>
      <c r="ADA405" s="412"/>
      <c r="ADB405" s="412"/>
      <c r="ADC405" s="412"/>
      <c r="ADD405" s="412"/>
      <c r="ADE405" s="412"/>
      <c r="ADF405" s="412"/>
      <c r="ADG405" s="412"/>
      <c r="ADH405" s="412"/>
      <c r="ADI405" s="412"/>
      <c r="ADJ405" s="412"/>
      <c r="ADK405" s="412"/>
      <c r="ADL405" s="412"/>
      <c r="ADM405" s="412"/>
      <c r="ADN405" s="412"/>
      <c r="ADO405" s="412"/>
      <c r="ADP405" s="412"/>
      <c r="ADQ405" s="412"/>
      <c r="ADR405" s="412"/>
      <c r="ADS405" s="412"/>
      <c r="ADT405" s="412"/>
      <c r="ADU405" s="412"/>
      <c r="ADV405" s="412"/>
      <c r="ADW405" s="412"/>
      <c r="ADX405" s="412"/>
      <c r="ADY405" s="412"/>
      <c r="ADZ405" s="412"/>
      <c r="AEA405" s="412"/>
      <c r="AEB405" s="412"/>
      <c r="AEC405" s="412"/>
      <c r="AED405" s="412"/>
      <c r="AEE405" s="412"/>
      <c r="AEF405" s="412"/>
      <c r="AEG405" s="412"/>
      <c r="AEH405" s="412"/>
      <c r="AEI405" s="412"/>
      <c r="AEJ405" s="412"/>
      <c r="AEK405" s="412"/>
      <c r="AEL405" s="412"/>
      <c r="AEM405" s="412"/>
      <c r="AEN405" s="412"/>
      <c r="AEO405" s="412"/>
      <c r="AEP405" s="412"/>
      <c r="AEQ405" s="412"/>
      <c r="AER405" s="412"/>
      <c r="AES405" s="412"/>
      <c r="AET405" s="412"/>
      <c r="AEU405" s="412"/>
      <c r="AEV405" s="412"/>
      <c r="AEW405" s="412"/>
      <c r="AEX405" s="412"/>
      <c r="AEY405" s="412"/>
      <c r="AEZ405" s="412"/>
      <c r="AFA405" s="412"/>
      <c r="AFB405" s="412"/>
      <c r="AFC405" s="412"/>
      <c r="AFD405" s="412"/>
      <c r="AFE405" s="412"/>
      <c r="AFF405" s="412"/>
      <c r="AFG405" s="412"/>
      <c r="AFH405" s="412"/>
      <c r="AFI405" s="412"/>
      <c r="AFJ405" s="412"/>
      <c r="AFK405" s="412"/>
      <c r="AFL405" s="412"/>
      <c r="AFM405" s="412"/>
      <c r="AFN405" s="412"/>
      <c r="AFO405" s="412"/>
      <c r="AFP405" s="412"/>
      <c r="AFQ405" s="412"/>
      <c r="AFR405" s="412"/>
      <c r="AFS405" s="412"/>
      <c r="AFT405" s="412"/>
      <c r="AFU405" s="412"/>
      <c r="AFV405" s="412"/>
      <c r="AFW405" s="412"/>
      <c r="AFX405" s="412"/>
      <c r="AFY405" s="412"/>
      <c r="AFZ405" s="412"/>
      <c r="AGA405" s="412"/>
      <c r="AGB405" s="412"/>
      <c r="AGC405" s="412"/>
      <c r="AGD405" s="412"/>
      <c r="AGE405" s="412"/>
      <c r="AGF405" s="412"/>
      <c r="AGG405" s="412"/>
      <c r="AGH405" s="412"/>
      <c r="AGI405" s="412"/>
      <c r="AGJ405" s="412"/>
      <c r="AGK405" s="412"/>
      <c r="AGL405" s="412"/>
      <c r="AGM405" s="412"/>
      <c r="AGN405" s="412"/>
      <c r="AGO405" s="412"/>
      <c r="AGP405" s="412"/>
      <c r="AGQ405" s="412"/>
      <c r="AGR405" s="412"/>
      <c r="AGS405" s="412"/>
      <c r="AGT405" s="412"/>
      <c r="AGU405" s="412"/>
      <c r="AGV405" s="412"/>
      <c r="AGW405" s="412"/>
      <c r="AGX405" s="412"/>
      <c r="AGY405" s="412"/>
      <c r="AGZ405" s="412"/>
      <c r="AHA405" s="412"/>
      <c r="AHB405" s="412"/>
      <c r="AHC405" s="412"/>
      <c r="AHD405" s="412"/>
      <c r="AHE405" s="412"/>
      <c r="AHF405" s="412"/>
      <c r="AHG405" s="412"/>
      <c r="AHH405" s="412"/>
      <c r="AHI405" s="412"/>
      <c r="AHJ405" s="412"/>
      <c r="AHK405" s="412"/>
      <c r="AHL405" s="412"/>
      <c r="AHM405" s="412"/>
      <c r="AHN405" s="412"/>
      <c r="AHO405" s="412"/>
      <c r="AHP405" s="412"/>
      <c r="AHQ405" s="412"/>
      <c r="AHR405" s="412"/>
      <c r="AHS405" s="412"/>
      <c r="AHT405" s="412"/>
      <c r="AHU405" s="412"/>
      <c r="AHV405" s="412"/>
      <c r="AHW405" s="412"/>
      <c r="AHX405" s="412"/>
      <c r="AHY405" s="412"/>
      <c r="AHZ405" s="412"/>
      <c r="AIA405" s="412"/>
      <c r="AIB405" s="412"/>
      <c r="AIC405" s="412"/>
      <c r="AID405" s="412"/>
      <c r="AIE405" s="412"/>
      <c r="AIF405" s="412"/>
      <c r="AIG405" s="412"/>
      <c r="AIH405" s="412"/>
      <c r="AII405" s="412"/>
      <c r="AIJ405" s="412"/>
      <c r="AIK405" s="412"/>
      <c r="AIL405" s="412"/>
      <c r="AIM405" s="412"/>
      <c r="AIN405" s="412"/>
      <c r="AIO405" s="412"/>
      <c r="AIP405" s="412"/>
      <c r="AIQ405" s="412"/>
      <c r="AIR405" s="412"/>
      <c r="AIS405" s="412"/>
      <c r="AIT405" s="412"/>
      <c r="AIU405" s="412"/>
      <c r="AIV405" s="412"/>
      <c r="AIW405" s="412"/>
      <c r="AIX405" s="412"/>
      <c r="AIY405" s="412"/>
      <c r="AIZ405" s="412"/>
      <c r="AJA405" s="412"/>
      <c r="AJB405" s="412"/>
      <c r="AJC405" s="412"/>
      <c r="AJD405" s="412"/>
      <c r="AJE405" s="412"/>
      <c r="AJF405" s="412"/>
      <c r="AJG405" s="412"/>
      <c r="AJH405" s="412"/>
      <c r="AJI405" s="412"/>
      <c r="AJJ405" s="412"/>
      <c r="AJK405" s="412"/>
      <c r="AJL405" s="412"/>
      <c r="AJM405" s="412"/>
      <c r="AJN405" s="412"/>
      <c r="AJO405" s="412"/>
      <c r="AJP405" s="412"/>
      <c r="AJQ405" s="412"/>
      <c r="AJR405" s="412"/>
      <c r="AJS405" s="412"/>
      <c r="AJT405" s="412"/>
      <c r="AJU405" s="412"/>
      <c r="AJV405" s="412"/>
      <c r="AJW405" s="412"/>
      <c r="AJX405" s="412"/>
      <c r="AJY405" s="412"/>
      <c r="AJZ405" s="412"/>
      <c r="AKA405" s="412"/>
      <c r="AKB405" s="412"/>
      <c r="AKC405" s="412"/>
      <c r="AKD405" s="412"/>
      <c r="AKE405" s="412"/>
      <c r="AKF405" s="412"/>
      <c r="AKG405" s="412"/>
      <c r="AKH405" s="412"/>
      <c r="AKI405" s="412"/>
      <c r="AKJ405" s="412"/>
      <c r="AKK405" s="412"/>
      <c r="AKL405" s="412"/>
      <c r="AKM405" s="412"/>
      <c r="AKN405" s="412"/>
      <c r="AKO405" s="412"/>
      <c r="AKP405" s="412"/>
      <c r="AKQ405" s="412"/>
      <c r="AKR405" s="412"/>
      <c r="AKS405" s="412"/>
      <c r="AKT405" s="412"/>
      <c r="AKU405" s="412"/>
      <c r="AKV405" s="412"/>
      <c r="AKW405" s="412"/>
      <c r="AKX405" s="412"/>
      <c r="AKY405" s="412"/>
      <c r="AKZ405" s="412"/>
      <c r="ALA405" s="412"/>
      <c r="ALB405" s="412"/>
      <c r="ALC405" s="412"/>
      <c r="ALD405" s="412"/>
      <c r="ALE405" s="412"/>
      <c r="ALF405" s="412"/>
      <c r="ALG405" s="412"/>
      <c r="ALH405" s="412"/>
      <c r="ALI405" s="412"/>
      <c r="ALJ405" s="412"/>
      <c r="ALK405" s="412"/>
      <c r="ALL405" s="412"/>
      <c r="ALM405" s="412"/>
      <c r="ALN405" s="412"/>
      <c r="ALO405" s="412"/>
      <c r="ALP405" s="412"/>
      <c r="ALQ405" s="412"/>
      <c r="ALR405" s="412"/>
      <c r="ALS405" s="412"/>
      <c r="ALT405" s="412"/>
      <c r="ALU405" s="412"/>
      <c r="ALV405" s="412"/>
      <c r="ALW405" s="412"/>
      <c r="ALX405" s="412"/>
      <c r="ALY405" s="412"/>
      <c r="ALZ405" s="412"/>
      <c r="AMA405" s="412"/>
      <c r="AMB405" s="412"/>
      <c r="AMC405" s="412"/>
      <c r="AMD405" s="412"/>
      <c r="AME405" s="412"/>
      <c r="AMF405" s="412"/>
      <c r="AMG405" s="412"/>
      <c r="AMH405" s="412"/>
    </row>
    <row r="406" spans="1:1022" x14ac:dyDescent="0.25">
      <c r="A406" s="149" t="s">
        <v>1424</v>
      </c>
      <c r="B406" s="163">
        <v>405</v>
      </c>
      <c r="C406" s="224" t="s">
        <v>25043</v>
      </c>
      <c r="D406" s="175" t="s">
        <v>1425</v>
      </c>
      <c r="E406" s="185" t="s">
        <v>822</v>
      </c>
      <c r="F406" s="185">
        <v>4</v>
      </c>
      <c r="G406" s="175">
        <v>3</v>
      </c>
      <c r="H406" s="175">
        <v>4</v>
      </c>
      <c r="I406" s="319">
        <v>1.5</v>
      </c>
      <c r="J406" s="332" t="s">
        <v>753</v>
      </c>
      <c r="K406" s="332">
        <v>1</v>
      </c>
      <c r="L406" s="140"/>
      <c r="M406" s="140"/>
      <c r="O406" s="336">
        <v>3</v>
      </c>
      <c r="V406" s="219">
        <f t="shared" ref="V406:V422" si="229">IF(O406=1,10,100)</f>
        <v>100</v>
      </c>
      <c r="W406" s="219">
        <f t="shared" si="227"/>
        <v>100</v>
      </c>
      <c r="X406" s="230">
        <v>1</v>
      </c>
      <c r="Y406" s="219">
        <f t="shared" si="220"/>
        <v>100</v>
      </c>
      <c r="Z406" s="219">
        <f t="shared" si="221"/>
        <v>100</v>
      </c>
      <c r="AA406" s="220">
        <f t="shared" si="217"/>
        <v>100</v>
      </c>
      <c r="AB406" s="220">
        <f t="shared" si="216"/>
        <v>100</v>
      </c>
      <c r="AC406" s="220">
        <f t="shared" si="228"/>
        <v>100</v>
      </c>
      <c r="AD406" s="416">
        <f t="shared" si="225"/>
        <v>100</v>
      </c>
      <c r="AE406" s="416">
        <f t="shared" si="218"/>
        <v>100</v>
      </c>
      <c r="AF406" s="212">
        <f t="shared" si="222"/>
        <v>1</v>
      </c>
      <c r="AG406" s="212">
        <f t="shared" si="223"/>
        <v>1</v>
      </c>
      <c r="AH406" s="212">
        <f t="shared" si="224"/>
        <v>3</v>
      </c>
      <c r="AI406" s="212">
        <f t="shared" si="219"/>
        <v>5</v>
      </c>
      <c r="AJ406" s="231" t="s">
        <v>25044</v>
      </c>
      <c r="AL406" s="412"/>
      <c r="AM406" s="214"/>
      <c r="AQ406" s="167" t="s">
        <v>1426</v>
      </c>
    </row>
    <row r="407" spans="1:1022" x14ac:dyDescent="0.25">
      <c r="A407" s="162" t="s">
        <v>6197</v>
      </c>
      <c r="B407" s="163">
        <v>406</v>
      </c>
      <c r="C407" s="224" t="s">
        <v>25045</v>
      </c>
      <c r="D407" s="175" t="s">
        <v>6198</v>
      </c>
      <c r="E407" s="185" t="s">
        <v>770</v>
      </c>
      <c r="F407" s="185">
        <v>3</v>
      </c>
      <c r="G407" s="175">
        <v>2</v>
      </c>
      <c r="H407" s="175">
        <v>3</v>
      </c>
      <c r="I407" s="319"/>
      <c r="J407" s="332" t="s">
        <v>752</v>
      </c>
      <c r="K407" s="332">
        <v>1</v>
      </c>
      <c r="V407" s="219">
        <f t="shared" si="229"/>
        <v>100</v>
      </c>
      <c r="W407" s="219">
        <f t="shared" si="227"/>
        <v>100</v>
      </c>
      <c r="X407" s="219">
        <f>IF(O407=3,20,100)</f>
        <v>100</v>
      </c>
      <c r="Y407" s="219">
        <f t="shared" si="220"/>
        <v>100</v>
      </c>
      <c r="Z407" s="219">
        <f t="shared" si="221"/>
        <v>100</v>
      </c>
      <c r="AA407" s="220">
        <f t="shared" si="217"/>
        <v>100</v>
      </c>
      <c r="AB407" s="220">
        <f t="shared" si="216"/>
        <v>100</v>
      </c>
      <c r="AC407" s="220">
        <f t="shared" si="228"/>
        <v>100</v>
      </c>
      <c r="AD407" s="416">
        <f t="shared" si="225"/>
        <v>100</v>
      </c>
      <c r="AE407" s="416">
        <f t="shared" ref="AE407:AE438" si="230">IF(M407=0,100,IF(M407=1,1,IF(M407="1B",1,IF(M407="1A",0.1,100))))</f>
        <v>100</v>
      </c>
      <c r="AF407" s="212">
        <f t="shared" si="222"/>
        <v>1</v>
      </c>
      <c r="AG407" s="212">
        <f t="shared" si="223"/>
        <v>1</v>
      </c>
      <c r="AH407" s="212">
        <f t="shared" si="224"/>
        <v>3</v>
      </c>
      <c r="AI407" s="212">
        <f t="shared" si="219"/>
        <v>5</v>
      </c>
      <c r="AJ407" s="214"/>
      <c r="AM407" s="214"/>
      <c r="AQ407" s="394" t="s">
        <v>760</v>
      </c>
      <c r="AU407" s="412"/>
      <c r="AV407" s="412"/>
      <c r="AW407" s="412"/>
      <c r="AX407" s="412"/>
      <c r="AY407" s="412"/>
      <c r="AZ407" s="412"/>
      <c r="BA407" s="412"/>
      <c r="BB407" s="412"/>
      <c r="BC407" s="412"/>
      <c r="BD407" s="412"/>
      <c r="BE407" s="412"/>
      <c r="BF407" s="412"/>
      <c r="BG407" s="412"/>
      <c r="BH407" s="412"/>
      <c r="BI407" s="412"/>
      <c r="BJ407" s="412"/>
      <c r="BK407" s="412"/>
      <c r="BL407" s="412"/>
      <c r="BM407" s="412"/>
      <c r="BN407" s="412"/>
      <c r="BO407" s="412"/>
      <c r="BP407" s="412"/>
      <c r="BQ407" s="412"/>
      <c r="BR407" s="412"/>
      <c r="BS407" s="412"/>
      <c r="BT407" s="412"/>
      <c r="BU407" s="412"/>
      <c r="BV407" s="412"/>
      <c r="BW407" s="412"/>
      <c r="BX407" s="412"/>
      <c r="BY407" s="412"/>
      <c r="BZ407" s="412"/>
      <c r="CA407" s="412"/>
      <c r="CB407" s="412"/>
      <c r="CC407" s="412"/>
      <c r="CD407" s="412"/>
      <c r="CE407" s="412"/>
      <c r="CF407" s="412"/>
      <c r="CG407" s="412"/>
      <c r="CH407" s="412"/>
      <c r="CI407" s="412"/>
      <c r="CJ407" s="412"/>
      <c r="CK407" s="412"/>
      <c r="CL407" s="412"/>
      <c r="CM407" s="412"/>
      <c r="CN407" s="412"/>
      <c r="CO407" s="412"/>
      <c r="CP407" s="412"/>
      <c r="CQ407" s="412"/>
      <c r="CR407" s="412"/>
      <c r="CS407" s="412"/>
      <c r="CT407" s="412"/>
      <c r="CU407" s="412"/>
      <c r="CV407" s="412"/>
      <c r="CW407" s="412"/>
      <c r="CX407" s="412"/>
      <c r="CY407" s="412"/>
      <c r="CZ407" s="412"/>
      <c r="DA407" s="412"/>
      <c r="DB407" s="412"/>
      <c r="DC407" s="412"/>
      <c r="DD407" s="412"/>
      <c r="DE407" s="412"/>
      <c r="DF407" s="412"/>
      <c r="DG407" s="412"/>
      <c r="DH407" s="412"/>
      <c r="DI407" s="412"/>
      <c r="DJ407" s="412"/>
      <c r="DK407" s="412"/>
      <c r="DL407" s="412"/>
      <c r="DM407" s="412"/>
      <c r="DN407" s="412"/>
      <c r="DO407" s="412"/>
      <c r="DP407" s="412"/>
      <c r="DQ407" s="412"/>
      <c r="DR407" s="412"/>
      <c r="DS407" s="412"/>
      <c r="DT407" s="412"/>
      <c r="DU407" s="412"/>
      <c r="DV407" s="412"/>
      <c r="DW407" s="412"/>
      <c r="DX407" s="412"/>
      <c r="DY407" s="412"/>
      <c r="DZ407" s="412"/>
      <c r="EA407" s="412"/>
      <c r="EB407" s="412"/>
      <c r="EC407" s="412"/>
      <c r="ED407" s="412"/>
      <c r="EE407" s="412"/>
      <c r="EF407" s="412"/>
      <c r="EG407" s="412"/>
      <c r="EH407" s="412"/>
      <c r="EI407" s="412"/>
      <c r="EJ407" s="412"/>
      <c r="EK407" s="412"/>
      <c r="EL407" s="412"/>
      <c r="EM407" s="412"/>
      <c r="EN407" s="412"/>
      <c r="EO407" s="412"/>
      <c r="EP407" s="412"/>
      <c r="EQ407" s="412"/>
      <c r="ER407" s="412"/>
      <c r="ES407" s="412"/>
      <c r="ET407" s="412"/>
      <c r="EU407" s="412"/>
      <c r="EV407" s="412"/>
      <c r="EW407" s="412"/>
      <c r="EX407" s="412"/>
      <c r="EY407" s="412"/>
      <c r="EZ407" s="412"/>
      <c r="FA407" s="412"/>
      <c r="FB407" s="412"/>
      <c r="FC407" s="412"/>
      <c r="FD407" s="412"/>
      <c r="FE407" s="412"/>
      <c r="FF407" s="412"/>
      <c r="FG407" s="412"/>
      <c r="FH407" s="412"/>
      <c r="FI407" s="412"/>
      <c r="FJ407" s="412"/>
      <c r="FK407" s="412"/>
      <c r="FL407" s="412"/>
      <c r="FM407" s="412"/>
      <c r="FN407" s="412"/>
      <c r="FO407" s="412"/>
      <c r="FP407" s="412"/>
      <c r="FQ407" s="412"/>
      <c r="FR407" s="412"/>
      <c r="FS407" s="412"/>
      <c r="FT407" s="412"/>
      <c r="FU407" s="412"/>
      <c r="FV407" s="412"/>
      <c r="FW407" s="412"/>
      <c r="FX407" s="412"/>
      <c r="FY407" s="412"/>
      <c r="FZ407" s="412"/>
      <c r="GA407" s="412"/>
      <c r="GB407" s="412"/>
      <c r="GC407" s="412"/>
      <c r="GD407" s="412"/>
      <c r="GE407" s="412"/>
      <c r="GF407" s="412"/>
      <c r="GG407" s="412"/>
      <c r="GH407" s="412"/>
      <c r="GI407" s="412"/>
      <c r="GJ407" s="412"/>
      <c r="GK407" s="412"/>
      <c r="GL407" s="412"/>
      <c r="GM407" s="412"/>
      <c r="GN407" s="412"/>
      <c r="GO407" s="412"/>
      <c r="GP407" s="412"/>
      <c r="GQ407" s="412"/>
      <c r="GR407" s="412"/>
      <c r="GS407" s="412"/>
      <c r="GT407" s="412"/>
      <c r="GU407" s="412"/>
      <c r="GV407" s="412"/>
      <c r="GW407" s="412"/>
      <c r="GX407" s="412"/>
      <c r="GY407" s="412"/>
      <c r="GZ407" s="412"/>
      <c r="HA407" s="412"/>
      <c r="HB407" s="412"/>
      <c r="HC407" s="412"/>
      <c r="HD407" s="412"/>
      <c r="HE407" s="412"/>
      <c r="HF407" s="412"/>
      <c r="HG407" s="412"/>
      <c r="HH407" s="412"/>
      <c r="HI407" s="412"/>
      <c r="HJ407" s="412"/>
      <c r="HK407" s="412"/>
      <c r="HL407" s="412"/>
      <c r="HM407" s="412"/>
      <c r="HN407" s="412"/>
      <c r="HO407" s="412"/>
      <c r="HP407" s="412"/>
      <c r="HQ407" s="412"/>
      <c r="HR407" s="412"/>
      <c r="HS407" s="412"/>
      <c r="HT407" s="412"/>
      <c r="HU407" s="412"/>
      <c r="HV407" s="412"/>
      <c r="HW407" s="412"/>
      <c r="HX407" s="412"/>
      <c r="HY407" s="412"/>
      <c r="HZ407" s="412"/>
      <c r="IA407" s="412"/>
      <c r="IB407" s="412"/>
      <c r="IC407" s="412"/>
      <c r="ID407" s="412"/>
      <c r="IE407" s="412"/>
      <c r="IF407" s="412"/>
      <c r="IG407" s="412"/>
      <c r="IH407" s="412"/>
      <c r="II407" s="412"/>
      <c r="IJ407" s="412"/>
      <c r="IK407" s="412"/>
      <c r="IL407" s="412"/>
      <c r="IM407" s="412"/>
      <c r="IN407" s="412"/>
      <c r="IO407" s="412"/>
      <c r="IP407" s="412"/>
      <c r="IQ407" s="412"/>
      <c r="IR407" s="412"/>
      <c r="IS407" s="412"/>
      <c r="IT407" s="412"/>
      <c r="IU407" s="412"/>
      <c r="IV407" s="412"/>
      <c r="IW407" s="412"/>
      <c r="IX407" s="412"/>
      <c r="IY407" s="412"/>
      <c r="IZ407" s="412"/>
      <c r="JA407" s="412"/>
      <c r="JB407" s="412"/>
      <c r="JC407" s="412"/>
      <c r="JD407" s="412"/>
      <c r="JE407" s="412"/>
      <c r="JF407" s="412"/>
      <c r="JG407" s="412"/>
      <c r="JH407" s="412"/>
      <c r="JI407" s="412"/>
      <c r="JJ407" s="412"/>
      <c r="JK407" s="412"/>
      <c r="JL407" s="412"/>
      <c r="JM407" s="412"/>
      <c r="JN407" s="412"/>
      <c r="JO407" s="412"/>
      <c r="JP407" s="412"/>
      <c r="JQ407" s="412"/>
      <c r="JR407" s="412"/>
      <c r="JS407" s="412"/>
      <c r="JT407" s="412"/>
      <c r="JU407" s="412"/>
      <c r="JV407" s="412"/>
      <c r="JW407" s="412"/>
      <c r="JX407" s="412"/>
      <c r="JY407" s="412"/>
      <c r="JZ407" s="412"/>
      <c r="KA407" s="412"/>
      <c r="KB407" s="412"/>
      <c r="KC407" s="412"/>
      <c r="KD407" s="412"/>
      <c r="KE407" s="412"/>
      <c r="KF407" s="412"/>
      <c r="KG407" s="412"/>
      <c r="KH407" s="412"/>
      <c r="KI407" s="412"/>
      <c r="KJ407" s="412"/>
      <c r="KK407" s="412"/>
      <c r="KL407" s="412"/>
      <c r="KM407" s="412"/>
      <c r="KN407" s="412"/>
      <c r="KO407" s="412"/>
      <c r="KP407" s="412"/>
      <c r="KQ407" s="412"/>
      <c r="KR407" s="412"/>
      <c r="KS407" s="412"/>
      <c r="KT407" s="412"/>
      <c r="KU407" s="412"/>
      <c r="KV407" s="412"/>
      <c r="KW407" s="412"/>
      <c r="KX407" s="412"/>
      <c r="KY407" s="412"/>
      <c r="KZ407" s="412"/>
      <c r="LA407" s="412"/>
      <c r="LB407" s="412"/>
      <c r="LC407" s="412"/>
      <c r="LD407" s="412"/>
      <c r="LE407" s="412"/>
      <c r="LF407" s="412"/>
      <c r="LG407" s="412"/>
      <c r="LH407" s="412"/>
      <c r="LI407" s="412"/>
      <c r="LJ407" s="412"/>
      <c r="LK407" s="412"/>
      <c r="LL407" s="412"/>
      <c r="LM407" s="412"/>
      <c r="LN407" s="412"/>
      <c r="LO407" s="412"/>
      <c r="LP407" s="412"/>
      <c r="LQ407" s="412"/>
      <c r="LR407" s="412"/>
      <c r="LS407" s="412"/>
      <c r="LT407" s="412"/>
      <c r="LU407" s="412"/>
      <c r="LV407" s="412"/>
      <c r="LW407" s="412"/>
      <c r="LX407" s="412"/>
      <c r="LY407" s="412"/>
      <c r="LZ407" s="412"/>
      <c r="MA407" s="412"/>
      <c r="MB407" s="412"/>
      <c r="MC407" s="412"/>
      <c r="MD407" s="412"/>
      <c r="ME407" s="412"/>
      <c r="MF407" s="412"/>
      <c r="MG407" s="412"/>
      <c r="MH407" s="412"/>
      <c r="MI407" s="412"/>
      <c r="MJ407" s="412"/>
      <c r="MK407" s="412"/>
      <c r="ML407" s="412"/>
      <c r="MM407" s="412"/>
      <c r="MN407" s="412"/>
      <c r="MO407" s="412"/>
      <c r="MP407" s="412"/>
      <c r="MQ407" s="412"/>
      <c r="MR407" s="412"/>
      <c r="MS407" s="412"/>
      <c r="MT407" s="412"/>
      <c r="MU407" s="412"/>
      <c r="MV407" s="412"/>
      <c r="MW407" s="412"/>
      <c r="MX407" s="412"/>
      <c r="MY407" s="412"/>
      <c r="MZ407" s="412"/>
      <c r="NA407" s="412"/>
      <c r="NB407" s="412"/>
      <c r="NC407" s="412"/>
      <c r="ND407" s="412"/>
      <c r="NE407" s="412"/>
      <c r="NF407" s="412"/>
      <c r="NG407" s="412"/>
      <c r="NH407" s="412"/>
      <c r="NI407" s="412"/>
      <c r="NJ407" s="412"/>
      <c r="NK407" s="412"/>
      <c r="NL407" s="412"/>
      <c r="NM407" s="412"/>
      <c r="NN407" s="412"/>
      <c r="NO407" s="412"/>
      <c r="NP407" s="412"/>
      <c r="NQ407" s="412"/>
      <c r="NR407" s="412"/>
      <c r="NS407" s="412"/>
      <c r="NT407" s="412"/>
      <c r="NU407" s="412"/>
      <c r="NV407" s="412"/>
      <c r="NW407" s="412"/>
      <c r="NX407" s="412"/>
      <c r="NY407" s="412"/>
      <c r="NZ407" s="412"/>
      <c r="OA407" s="412"/>
      <c r="OB407" s="412"/>
      <c r="OC407" s="412"/>
      <c r="OD407" s="412"/>
      <c r="OE407" s="412"/>
      <c r="OF407" s="412"/>
      <c r="OG407" s="412"/>
      <c r="OH407" s="412"/>
      <c r="OI407" s="412"/>
      <c r="OJ407" s="412"/>
      <c r="OK407" s="412"/>
      <c r="OL407" s="412"/>
      <c r="OM407" s="412"/>
      <c r="ON407" s="412"/>
      <c r="OO407" s="412"/>
      <c r="OP407" s="412"/>
      <c r="OQ407" s="412"/>
      <c r="OR407" s="412"/>
      <c r="OS407" s="412"/>
      <c r="OT407" s="412"/>
      <c r="OU407" s="412"/>
      <c r="OV407" s="412"/>
      <c r="OW407" s="412"/>
      <c r="OX407" s="412"/>
      <c r="OY407" s="412"/>
      <c r="OZ407" s="412"/>
      <c r="PA407" s="412"/>
      <c r="PB407" s="412"/>
      <c r="PC407" s="412"/>
      <c r="PD407" s="412"/>
      <c r="PE407" s="412"/>
      <c r="PF407" s="412"/>
      <c r="PG407" s="412"/>
      <c r="PH407" s="412"/>
      <c r="PI407" s="412"/>
      <c r="PJ407" s="412"/>
      <c r="PK407" s="412"/>
      <c r="PL407" s="412"/>
      <c r="PM407" s="412"/>
      <c r="PN407" s="412"/>
      <c r="PO407" s="412"/>
      <c r="PP407" s="412"/>
      <c r="PQ407" s="412"/>
      <c r="PR407" s="412"/>
      <c r="PS407" s="412"/>
      <c r="PT407" s="412"/>
      <c r="PU407" s="412"/>
      <c r="PV407" s="412"/>
      <c r="PW407" s="412"/>
      <c r="PX407" s="412"/>
      <c r="PY407" s="412"/>
      <c r="PZ407" s="412"/>
      <c r="QA407" s="412"/>
      <c r="QB407" s="412"/>
      <c r="QC407" s="412"/>
      <c r="QD407" s="412"/>
      <c r="QE407" s="412"/>
      <c r="QF407" s="412"/>
      <c r="QG407" s="412"/>
      <c r="QH407" s="412"/>
      <c r="QI407" s="412"/>
      <c r="QJ407" s="412"/>
      <c r="QK407" s="412"/>
      <c r="QL407" s="412"/>
      <c r="QM407" s="412"/>
      <c r="QN407" s="412"/>
      <c r="QO407" s="412"/>
      <c r="QP407" s="412"/>
      <c r="QQ407" s="412"/>
      <c r="QR407" s="412"/>
      <c r="QS407" s="412"/>
      <c r="QT407" s="412"/>
      <c r="QU407" s="412"/>
      <c r="QV407" s="412"/>
      <c r="QW407" s="412"/>
      <c r="QX407" s="412"/>
      <c r="QY407" s="412"/>
      <c r="QZ407" s="412"/>
      <c r="RA407" s="412"/>
      <c r="RB407" s="412"/>
      <c r="RC407" s="412"/>
      <c r="RD407" s="412"/>
      <c r="RE407" s="412"/>
      <c r="RF407" s="412"/>
      <c r="RG407" s="412"/>
      <c r="RH407" s="412"/>
      <c r="RI407" s="412"/>
      <c r="RJ407" s="412"/>
      <c r="RK407" s="412"/>
      <c r="RL407" s="412"/>
      <c r="RM407" s="412"/>
      <c r="RN407" s="412"/>
      <c r="RO407" s="412"/>
      <c r="RP407" s="412"/>
      <c r="RQ407" s="412"/>
      <c r="RR407" s="412"/>
      <c r="RS407" s="412"/>
      <c r="RT407" s="412"/>
      <c r="RU407" s="412"/>
      <c r="RV407" s="412"/>
      <c r="RW407" s="412"/>
      <c r="RX407" s="412"/>
      <c r="RY407" s="412"/>
      <c r="RZ407" s="412"/>
      <c r="SA407" s="412"/>
      <c r="SB407" s="412"/>
      <c r="SC407" s="412"/>
      <c r="SD407" s="412"/>
      <c r="SE407" s="412"/>
      <c r="SF407" s="412"/>
      <c r="SG407" s="412"/>
      <c r="SH407" s="412"/>
      <c r="SI407" s="412"/>
      <c r="SJ407" s="412"/>
      <c r="SK407" s="412"/>
      <c r="SL407" s="412"/>
      <c r="SM407" s="412"/>
      <c r="SN407" s="412"/>
      <c r="SO407" s="412"/>
      <c r="SP407" s="412"/>
      <c r="SQ407" s="412"/>
      <c r="SR407" s="412"/>
      <c r="SS407" s="412"/>
      <c r="ST407" s="412"/>
      <c r="SU407" s="412"/>
      <c r="SV407" s="412"/>
      <c r="SW407" s="412"/>
      <c r="SX407" s="412"/>
      <c r="SY407" s="412"/>
      <c r="SZ407" s="412"/>
      <c r="TA407" s="412"/>
      <c r="TB407" s="412"/>
      <c r="TC407" s="412"/>
      <c r="TD407" s="412"/>
      <c r="TE407" s="412"/>
      <c r="TF407" s="412"/>
      <c r="TG407" s="412"/>
      <c r="TH407" s="412"/>
      <c r="TI407" s="412"/>
      <c r="TJ407" s="412"/>
      <c r="TK407" s="412"/>
      <c r="TL407" s="412"/>
      <c r="TM407" s="412"/>
      <c r="TN407" s="412"/>
      <c r="TO407" s="412"/>
      <c r="TP407" s="412"/>
      <c r="TQ407" s="412"/>
      <c r="TR407" s="412"/>
      <c r="TS407" s="412"/>
      <c r="TT407" s="412"/>
      <c r="TU407" s="412"/>
      <c r="TV407" s="412"/>
      <c r="TW407" s="412"/>
      <c r="TX407" s="412"/>
      <c r="TY407" s="412"/>
      <c r="TZ407" s="412"/>
      <c r="UA407" s="412"/>
      <c r="UB407" s="412"/>
      <c r="UC407" s="412"/>
      <c r="UD407" s="412"/>
      <c r="UE407" s="412"/>
      <c r="UF407" s="412"/>
      <c r="UG407" s="412"/>
      <c r="UH407" s="412"/>
      <c r="UI407" s="412"/>
      <c r="UJ407" s="412"/>
      <c r="UK407" s="412"/>
      <c r="UL407" s="412"/>
      <c r="UM407" s="412"/>
      <c r="UN407" s="412"/>
      <c r="UO407" s="412"/>
      <c r="UP407" s="412"/>
      <c r="UQ407" s="412"/>
      <c r="UR407" s="412"/>
      <c r="US407" s="412"/>
      <c r="UT407" s="412"/>
      <c r="UU407" s="412"/>
      <c r="UV407" s="412"/>
      <c r="UW407" s="412"/>
      <c r="UX407" s="412"/>
      <c r="UY407" s="412"/>
      <c r="UZ407" s="412"/>
      <c r="VA407" s="412"/>
      <c r="VB407" s="412"/>
      <c r="VC407" s="412"/>
      <c r="VD407" s="412"/>
      <c r="VE407" s="412"/>
      <c r="VF407" s="412"/>
      <c r="VG407" s="412"/>
      <c r="VH407" s="412"/>
      <c r="VI407" s="412"/>
      <c r="VJ407" s="412"/>
      <c r="VK407" s="412"/>
      <c r="VL407" s="412"/>
      <c r="VM407" s="412"/>
      <c r="VN407" s="412"/>
      <c r="VO407" s="412"/>
      <c r="VP407" s="412"/>
      <c r="VQ407" s="412"/>
      <c r="VR407" s="412"/>
      <c r="VS407" s="412"/>
      <c r="VT407" s="412"/>
      <c r="VU407" s="412"/>
      <c r="VV407" s="412"/>
      <c r="VW407" s="412"/>
      <c r="VX407" s="412"/>
      <c r="VY407" s="412"/>
      <c r="VZ407" s="412"/>
      <c r="WA407" s="412"/>
      <c r="WB407" s="412"/>
      <c r="WC407" s="412"/>
      <c r="WD407" s="412"/>
      <c r="WE407" s="412"/>
      <c r="WF407" s="412"/>
      <c r="WG407" s="412"/>
      <c r="WH407" s="412"/>
      <c r="WI407" s="412"/>
      <c r="WJ407" s="412"/>
      <c r="WK407" s="412"/>
      <c r="WL407" s="412"/>
      <c r="WM407" s="412"/>
      <c r="WN407" s="412"/>
      <c r="WO407" s="412"/>
      <c r="WP407" s="412"/>
      <c r="WQ407" s="412"/>
      <c r="WR407" s="412"/>
      <c r="WS407" s="412"/>
      <c r="WT407" s="412"/>
      <c r="WU407" s="412"/>
      <c r="WV407" s="412"/>
      <c r="WW407" s="412"/>
      <c r="WX407" s="412"/>
      <c r="WY407" s="412"/>
      <c r="WZ407" s="412"/>
      <c r="XA407" s="412"/>
      <c r="XB407" s="412"/>
      <c r="XC407" s="412"/>
      <c r="XD407" s="412"/>
      <c r="XE407" s="412"/>
      <c r="XF407" s="412"/>
      <c r="XG407" s="412"/>
      <c r="XH407" s="412"/>
      <c r="XI407" s="412"/>
      <c r="XJ407" s="412"/>
      <c r="XK407" s="412"/>
      <c r="XL407" s="412"/>
      <c r="XM407" s="412"/>
      <c r="XN407" s="412"/>
      <c r="XO407" s="412"/>
      <c r="XP407" s="412"/>
      <c r="XQ407" s="412"/>
      <c r="XR407" s="412"/>
      <c r="XS407" s="412"/>
      <c r="XT407" s="412"/>
      <c r="XU407" s="412"/>
      <c r="XV407" s="412"/>
      <c r="XW407" s="412"/>
      <c r="XX407" s="412"/>
      <c r="XY407" s="412"/>
      <c r="XZ407" s="412"/>
      <c r="YA407" s="412"/>
      <c r="YB407" s="412"/>
      <c r="YC407" s="412"/>
      <c r="YD407" s="412"/>
      <c r="YE407" s="412"/>
      <c r="YF407" s="412"/>
      <c r="YG407" s="412"/>
      <c r="YH407" s="412"/>
      <c r="YI407" s="412"/>
      <c r="YJ407" s="412"/>
      <c r="YK407" s="412"/>
      <c r="YL407" s="412"/>
      <c r="YM407" s="412"/>
      <c r="YN407" s="412"/>
      <c r="YO407" s="412"/>
      <c r="YP407" s="412"/>
      <c r="YQ407" s="412"/>
      <c r="YR407" s="412"/>
      <c r="YS407" s="412"/>
      <c r="YT407" s="412"/>
      <c r="YU407" s="412"/>
      <c r="YV407" s="412"/>
      <c r="YW407" s="412"/>
      <c r="YX407" s="412"/>
      <c r="YY407" s="412"/>
      <c r="YZ407" s="412"/>
      <c r="ZA407" s="412"/>
      <c r="ZB407" s="412"/>
      <c r="ZC407" s="412"/>
      <c r="ZD407" s="412"/>
      <c r="ZE407" s="412"/>
      <c r="ZF407" s="412"/>
      <c r="ZG407" s="412"/>
      <c r="ZH407" s="412"/>
      <c r="ZI407" s="412"/>
      <c r="ZJ407" s="412"/>
      <c r="ZK407" s="412"/>
      <c r="ZL407" s="412"/>
      <c r="ZM407" s="412"/>
      <c r="ZN407" s="412"/>
      <c r="ZO407" s="412"/>
      <c r="ZP407" s="412"/>
      <c r="ZQ407" s="412"/>
      <c r="ZR407" s="412"/>
      <c r="ZS407" s="412"/>
      <c r="ZT407" s="412"/>
      <c r="ZU407" s="412"/>
      <c r="ZV407" s="412"/>
      <c r="ZW407" s="412"/>
      <c r="ZX407" s="412"/>
      <c r="ZY407" s="412"/>
      <c r="ZZ407" s="412"/>
      <c r="AAA407" s="412"/>
      <c r="AAB407" s="412"/>
      <c r="AAC407" s="412"/>
      <c r="AAD407" s="412"/>
      <c r="AAE407" s="412"/>
      <c r="AAF407" s="412"/>
      <c r="AAG407" s="412"/>
      <c r="AAH407" s="412"/>
      <c r="AAI407" s="412"/>
      <c r="AAJ407" s="412"/>
      <c r="AAK407" s="412"/>
      <c r="AAL407" s="412"/>
      <c r="AAM407" s="412"/>
      <c r="AAN407" s="412"/>
      <c r="AAO407" s="412"/>
      <c r="AAP407" s="412"/>
      <c r="AAQ407" s="412"/>
      <c r="AAR407" s="412"/>
      <c r="AAS407" s="412"/>
      <c r="AAT407" s="412"/>
      <c r="AAU407" s="412"/>
      <c r="AAV407" s="412"/>
      <c r="AAW407" s="412"/>
      <c r="AAX407" s="412"/>
      <c r="AAY407" s="412"/>
      <c r="AAZ407" s="412"/>
      <c r="ABA407" s="412"/>
      <c r="ABB407" s="412"/>
      <c r="ABC407" s="412"/>
      <c r="ABD407" s="412"/>
      <c r="ABE407" s="412"/>
      <c r="ABF407" s="412"/>
      <c r="ABG407" s="412"/>
      <c r="ABH407" s="412"/>
      <c r="ABI407" s="412"/>
      <c r="ABJ407" s="412"/>
      <c r="ABK407" s="412"/>
      <c r="ABL407" s="412"/>
      <c r="ABM407" s="412"/>
      <c r="ABN407" s="412"/>
      <c r="ABO407" s="412"/>
      <c r="ABP407" s="412"/>
      <c r="ABQ407" s="412"/>
      <c r="ABR407" s="412"/>
      <c r="ABS407" s="412"/>
      <c r="ABT407" s="412"/>
      <c r="ABU407" s="412"/>
      <c r="ABV407" s="412"/>
      <c r="ABW407" s="412"/>
      <c r="ABX407" s="412"/>
      <c r="ABY407" s="412"/>
      <c r="ABZ407" s="412"/>
      <c r="ACA407" s="412"/>
      <c r="ACB407" s="412"/>
      <c r="ACC407" s="412"/>
      <c r="ACD407" s="412"/>
      <c r="ACE407" s="412"/>
      <c r="ACF407" s="412"/>
      <c r="ACG407" s="412"/>
      <c r="ACH407" s="412"/>
      <c r="ACI407" s="412"/>
      <c r="ACJ407" s="412"/>
      <c r="ACK407" s="412"/>
      <c r="ACL407" s="412"/>
      <c r="ACM407" s="412"/>
      <c r="ACN407" s="412"/>
      <c r="ACO407" s="412"/>
      <c r="ACP407" s="412"/>
      <c r="ACQ407" s="412"/>
      <c r="ACR407" s="412"/>
      <c r="ACS407" s="412"/>
      <c r="ACT407" s="412"/>
      <c r="ACU407" s="412"/>
      <c r="ACV407" s="412"/>
      <c r="ACW407" s="412"/>
      <c r="ACX407" s="412"/>
      <c r="ACY407" s="412"/>
      <c r="ACZ407" s="412"/>
      <c r="ADA407" s="412"/>
      <c r="ADB407" s="412"/>
      <c r="ADC407" s="412"/>
      <c r="ADD407" s="412"/>
      <c r="ADE407" s="412"/>
      <c r="ADF407" s="412"/>
      <c r="ADG407" s="412"/>
      <c r="ADH407" s="412"/>
      <c r="ADI407" s="412"/>
      <c r="ADJ407" s="412"/>
      <c r="ADK407" s="412"/>
      <c r="ADL407" s="412"/>
      <c r="ADM407" s="412"/>
      <c r="ADN407" s="412"/>
      <c r="ADO407" s="412"/>
      <c r="ADP407" s="412"/>
      <c r="ADQ407" s="412"/>
      <c r="ADR407" s="412"/>
      <c r="ADS407" s="412"/>
      <c r="ADT407" s="412"/>
      <c r="ADU407" s="412"/>
      <c r="ADV407" s="412"/>
      <c r="ADW407" s="412"/>
      <c r="ADX407" s="412"/>
      <c r="ADY407" s="412"/>
      <c r="ADZ407" s="412"/>
      <c r="AEA407" s="412"/>
      <c r="AEB407" s="412"/>
      <c r="AEC407" s="412"/>
      <c r="AED407" s="412"/>
      <c r="AEE407" s="412"/>
      <c r="AEF407" s="412"/>
      <c r="AEG407" s="412"/>
      <c r="AEH407" s="412"/>
      <c r="AEI407" s="412"/>
      <c r="AEJ407" s="412"/>
      <c r="AEK407" s="412"/>
      <c r="AEL407" s="412"/>
      <c r="AEM407" s="412"/>
      <c r="AEN407" s="412"/>
      <c r="AEO407" s="412"/>
      <c r="AEP407" s="412"/>
      <c r="AEQ407" s="412"/>
      <c r="AER407" s="412"/>
      <c r="AES407" s="412"/>
      <c r="AET407" s="412"/>
      <c r="AEU407" s="412"/>
      <c r="AEV407" s="412"/>
      <c r="AEW407" s="412"/>
      <c r="AEX407" s="412"/>
      <c r="AEY407" s="412"/>
      <c r="AEZ407" s="412"/>
      <c r="AFA407" s="412"/>
      <c r="AFB407" s="412"/>
      <c r="AFC407" s="412"/>
      <c r="AFD407" s="412"/>
      <c r="AFE407" s="412"/>
      <c r="AFF407" s="412"/>
      <c r="AFG407" s="412"/>
      <c r="AFH407" s="412"/>
      <c r="AFI407" s="412"/>
      <c r="AFJ407" s="412"/>
      <c r="AFK407" s="412"/>
      <c r="AFL407" s="412"/>
      <c r="AFM407" s="412"/>
      <c r="AFN407" s="412"/>
      <c r="AFO407" s="412"/>
      <c r="AFP407" s="412"/>
      <c r="AFQ407" s="412"/>
      <c r="AFR407" s="412"/>
      <c r="AFS407" s="412"/>
      <c r="AFT407" s="412"/>
      <c r="AFU407" s="412"/>
      <c r="AFV407" s="412"/>
      <c r="AFW407" s="412"/>
      <c r="AFX407" s="412"/>
      <c r="AFY407" s="412"/>
      <c r="AFZ407" s="412"/>
      <c r="AGA407" s="412"/>
      <c r="AGB407" s="412"/>
      <c r="AGC407" s="412"/>
      <c r="AGD407" s="412"/>
      <c r="AGE407" s="412"/>
      <c r="AGF407" s="412"/>
      <c r="AGG407" s="412"/>
      <c r="AGH407" s="412"/>
      <c r="AGI407" s="412"/>
      <c r="AGJ407" s="412"/>
      <c r="AGK407" s="412"/>
      <c r="AGL407" s="412"/>
      <c r="AGM407" s="412"/>
      <c r="AGN407" s="412"/>
      <c r="AGO407" s="412"/>
      <c r="AGP407" s="412"/>
      <c r="AGQ407" s="412"/>
      <c r="AGR407" s="412"/>
      <c r="AGS407" s="412"/>
      <c r="AGT407" s="412"/>
      <c r="AGU407" s="412"/>
      <c r="AGV407" s="412"/>
      <c r="AGW407" s="412"/>
      <c r="AGX407" s="412"/>
      <c r="AGY407" s="412"/>
      <c r="AGZ407" s="412"/>
      <c r="AHA407" s="412"/>
      <c r="AHB407" s="412"/>
      <c r="AHC407" s="412"/>
      <c r="AHD407" s="412"/>
      <c r="AHE407" s="412"/>
      <c r="AHF407" s="412"/>
      <c r="AHG407" s="412"/>
      <c r="AHH407" s="412"/>
      <c r="AHI407" s="412"/>
      <c r="AHJ407" s="412"/>
      <c r="AHK407" s="412"/>
      <c r="AHL407" s="412"/>
      <c r="AHM407" s="412"/>
      <c r="AHN407" s="412"/>
      <c r="AHO407" s="412"/>
      <c r="AHP407" s="412"/>
      <c r="AHQ407" s="412"/>
      <c r="AHR407" s="412"/>
      <c r="AHS407" s="412"/>
      <c r="AHT407" s="412"/>
      <c r="AHU407" s="412"/>
      <c r="AHV407" s="412"/>
      <c r="AHW407" s="412"/>
      <c r="AHX407" s="412"/>
      <c r="AHY407" s="412"/>
      <c r="AHZ407" s="412"/>
      <c r="AIA407" s="412"/>
      <c r="AIB407" s="412"/>
      <c r="AIC407" s="412"/>
      <c r="AID407" s="412"/>
      <c r="AIE407" s="412"/>
      <c r="AIF407" s="412"/>
      <c r="AIG407" s="412"/>
      <c r="AIH407" s="412"/>
      <c r="AII407" s="412"/>
      <c r="AIJ407" s="412"/>
      <c r="AIK407" s="412"/>
      <c r="AIL407" s="412"/>
      <c r="AIM407" s="412"/>
      <c r="AIN407" s="412"/>
      <c r="AIO407" s="412"/>
      <c r="AIP407" s="412"/>
      <c r="AIQ407" s="412"/>
      <c r="AIR407" s="412"/>
      <c r="AIS407" s="412"/>
      <c r="AIT407" s="412"/>
      <c r="AIU407" s="412"/>
      <c r="AIV407" s="412"/>
      <c r="AIW407" s="412"/>
      <c r="AIX407" s="412"/>
      <c r="AIY407" s="412"/>
      <c r="AIZ407" s="412"/>
      <c r="AJA407" s="412"/>
      <c r="AJB407" s="412"/>
      <c r="AJC407" s="412"/>
      <c r="AJD407" s="412"/>
      <c r="AJE407" s="412"/>
      <c r="AJF407" s="412"/>
      <c r="AJG407" s="412"/>
      <c r="AJH407" s="412"/>
      <c r="AJI407" s="412"/>
      <c r="AJJ407" s="412"/>
      <c r="AJK407" s="412"/>
      <c r="AJL407" s="412"/>
      <c r="AJM407" s="412"/>
      <c r="AJN407" s="412"/>
      <c r="AJO407" s="412"/>
      <c r="AJP407" s="412"/>
      <c r="AJQ407" s="412"/>
      <c r="AJR407" s="412"/>
      <c r="AJS407" s="412"/>
      <c r="AJT407" s="412"/>
      <c r="AJU407" s="412"/>
      <c r="AJV407" s="412"/>
      <c r="AJW407" s="412"/>
      <c r="AJX407" s="412"/>
      <c r="AJY407" s="412"/>
      <c r="AJZ407" s="412"/>
      <c r="AKA407" s="412"/>
      <c r="AKB407" s="412"/>
      <c r="AKC407" s="412"/>
      <c r="AKD407" s="412"/>
      <c r="AKE407" s="412"/>
      <c r="AKF407" s="412"/>
      <c r="AKG407" s="412"/>
      <c r="AKH407" s="412"/>
      <c r="AKI407" s="412"/>
      <c r="AKJ407" s="412"/>
      <c r="AKK407" s="412"/>
      <c r="AKL407" s="412"/>
      <c r="AKM407" s="412"/>
      <c r="AKN407" s="412"/>
      <c r="AKO407" s="412"/>
      <c r="AKP407" s="412"/>
      <c r="AKQ407" s="412"/>
      <c r="AKR407" s="412"/>
      <c r="AKS407" s="412"/>
      <c r="AKT407" s="412"/>
      <c r="AKU407" s="412"/>
      <c r="AKV407" s="412"/>
      <c r="AKW407" s="412"/>
      <c r="AKX407" s="412"/>
      <c r="AKY407" s="412"/>
      <c r="AKZ407" s="412"/>
      <c r="ALA407" s="412"/>
      <c r="ALB407" s="412"/>
      <c r="ALC407" s="412"/>
      <c r="ALD407" s="412"/>
      <c r="ALE407" s="412"/>
      <c r="ALF407" s="412"/>
      <c r="ALG407" s="412"/>
      <c r="ALH407" s="412"/>
      <c r="ALI407" s="412"/>
      <c r="ALJ407" s="412"/>
      <c r="ALK407" s="412"/>
      <c r="ALL407" s="412"/>
      <c r="ALM407" s="412"/>
      <c r="ALN407" s="412"/>
      <c r="ALO407" s="412"/>
      <c r="ALP407" s="412"/>
      <c r="ALQ407" s="412"/>
      <c r="ALR407" s="412"/>
      <c r="ALS407" s="412"/>
      <c r="ALT407" s="412"/>
      <c r="ALU407" s="412"/>
      <c r="ALV407" s="412"/>
      <c r="ALW407" s="412"/>
      <c r="ALX407" s="412"/>
      <c r="ALY407" s="412"/>
      <c r="ALZ407" s="412"/>
      <c r="AMA407" s="412"/>
      <c r="AMB407" s="412"/>
      <c r="AMC407" s="412"/>
      <c r="AMD407" s="412"/>
      <c r="AME407" s="412"/>
      <c r="AMF407" s="412"/>
      <c r="AMG407" s="412"/>
      <c r="AMH407" s="412"/>
    </row>
    <row r="408" spans="1:1022" x14ac:dyDescent="0.25">
      <c r="A408" s="208" t="s">
        <v>1430</v>
      </c>
      <c r="B408" s="163">
        <v>407</v>
      </c>
      <c r="C408" s="224" t="s">
        <v>25046</v>
      </c>
      <c r="D408" s="175" t="s">
        <v>1431</v>
      </c>
      <c r="E408" s="185" t="s">
        <v>822</v>
      </c>
      <c r="F408" s="185">
        <v>4</v>
      </c>
      <c r="G408" s="175">
        <v>3</v>
      </c>
      <c r="H408" s="175">
        <v>3</v>
      </c>
      <c r="I408" s="319"/>
      <c r="J408" s="332" t="s">
        <v>753</v>
      </c>
      <c r="K408" s="332">
        <v>1</v>
      </c>
      <c r="L408" s="140"/>
      <c r="M408" s="140"/>
      <c r="O408" s="383">
        <v>3</v>
      </c>
      <c r="V408" s="219">
        <f t="shared" si="229"/>
        <v>100</v>
      </c>
      <c r="W408" s="219">
        <f t="shared" si="227"/>
        <v>100</v>
      </c>
      <c r="X408" s="230">
        <v>1</v>
      </c>
      <c r="Y408" s="219">
        <f t="shared" si="220"/>
        <v>100</v>
      </c>
      <c r="Z408" s="219">
        <f t="shared" si="221"/>
        <v>100</v>
      </c>
      <c r="AA408" s="220">
        <f t="shared" si="217"/>
        <v>100</v>
      </c>
      <c r="AB408" s="220">
        <f t="shared" si="216"/>
        <v>100</v>
      </c>
      <c r="AC408" s="220">
        <f t="shared" si="228"/>
        <v>100</v>
      </c>
      <c r="AD408" s="416">
        <f t="shared" si="225"/>
        <v>100</v>
      </c>
      <c r="AE408" s="416">
        <f t="shared" si="230"/>
        <v>100</v>
      </c>
      <c r="AF408" s="212">
        <f t="shared" si="222"/>
        <v>1</v>
      </c>
      <c r="AG408" s="212">
        <f t="shared" si="223"/>
        <v>1</v>
      </c>
      <c r="AH408" s="212">
        <f t="shared" si="224"/>
        <v>3</v>
      </c>
      <c r="AI408" s="212">
        <f t="shared" si="219"/>
        <v>5</v>
      </c>
      <c r="AJ408" s="231" t="s">
        <v>25047</v>
      </c>
      <c r="AL408" s="412"/>
      <c r="AM408" s="214"/>
      <c r="AQ408" s="229" t="s">
        <v>1429</v>
      </c>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8"/>
      <c r="CU408" s="118"/>
      <c r="CV408" s="118"/>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18"/>
      <c r="DV408" s="118"/>
      <c r="DW408" s="118"/>
      <c r="DX408" s="118"/>
      <c r="DY408" s="118"/>
      <c r="DZ408" s="118"/>
      <c r="EA408" s="118"/>
      <c r="EB408" s="118"/>
      <c r="EC408" s="118"/>
      <c r="ED408" s="118"/>
      <c r="EE408" s="118"/>
      <c r="EF408" s="118"/>
      <c r="EG408" s="118"/>
      <c r="EH408" s="118"/>
      <c r="EI408" s="118"/>
      <c r="EJ408" s="118"/>
      <c r="EK408" s="118"/>
      <c r="EL408" s="118"/>
      <c r="EM408" s="118"/>
      <c r="EN408" s="118"/>
      <c r="EO408" s="118"/>
      <c r="EP408" s="118"/>
      <c r="EQ408" s="118"/>
      <c r="ER408" s="118"/>
      <c r="ES408" s="118"/>
      <c r="ET408" s="118"/>
      <c r="EU408" s="118"/>
      <c r="EV408" s="118"/>
      <c r="EW408" s="118"/>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c r="GJ408" s="118"/>
      <c r="GK408" s="118"/>
      <c r="GL408" s="118"/>
      <c r="GM408" s="118"/>
      <c r="GN408" s="118"/>
      <c r="GO408" s="118"/>
      <c r="GP408" s="118"/>
      <c r="GQ408" s="118"/>
      <c r="GR408" s="118"/>
      <c r="GS408" s="118"/>
      <c r="GT408" s="118"/>
      <c r="GU408" s="118"/>
      <c r="GV408" s="118"/>
      <c r="GW408" s="118"/>
      <c r="GX408" s="118"/>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c r="HW408" s="118"/>
      <c r="HX408" s="118"/>
      <c r="HY408" s="118"/>
      <c r="HZ408" s="118"/>
      <c r="IA408" s="118"/>
      <c r="IB408" s="118"/>
      <c r="IC408" s="118"/>
      <c r="ID408" s="118"/>
      <c r="IE408" s="118"/>
      <c r="IF408" s="118"/>
      <c r="IG408" s="118"/>
      <c r="IH408" s="118"/>
      <c r="II408" s="118"/>
      <c r="IJ408" s="118"/>
      <c r="IK408" s="118"/>
      <c r="IL408" s="118"/>
      <c r="IM408" s="118"/>
      <c r="IN408" s="118"/>
      <c r="IO408" s="118"/>
      <c r="IP408" s="118"/>
      <c r="IQ408" s="118"/>
      <c r="IR408" s="118"/>
      <c r="IS408" s="118"/>
      <c r="IT408" s="118"/>
      <c r="IU408" s="118"/>
      <c r="IV408" s="118"/>
      <c r="IW408" s="118"/>
      <c r="IX408" s="118"/>
      <c r="IY408" s="118"/>
      <c r="IZ408" s="118"/>
      <c r="JA408" s="118"/>
      <c r="JB408" s="118"/>
      <c r="JC408" s="118"/>
      <c r="JD408" s="118"/>
      <c r="JE408" s="118"/>
      <c r="JF408" s="118"/>
      <c r="JG408" s="118"/>
      <c r="JH408" s="118"/>
      <c r="JI408" s="118"/>
      <c r="JJ408" s="118"/>
      <c r="JK408" s="118"/>
      <c r="JL408" s="118"/>
      <c r="JM408" s="118"/>
      <c r="JN408" s="118"/>
      <c r="JO408" s="118"/>
      <c r="JP408" s="118"/>
      <c r="JQ408" s="118"/>
      <c r="JR408" s="118"/>
      <c r="JS408" s="118"/>
      <c r="JT408" s="118"/>
      <c r="JU408" s="118"/>
      <c r="JV408" s="118"/>
      <c r="JW408" s="118"/>
      <c r="JX408" s="118"/>
      <c r="JY408" s="118"/>
      <c r="JZ408" s="118"/>
      <c r="KA408" s="118"/>
      <c r="KB408" s="118"/>
      <c r="KC408" s="118"/>
      <c r="KD408" s="118"/>
      <c r="KE408" s="118"/>
      <c r="KF408" s="118"/>
      <c r="KG408" s="118"/>
      <c r="KH408" s="118"/>
      <c r="KI408" s="118"/>
      <c r="KJ408" s="118"/>
      <c r="KK408" s="118"/>
      <c r="KL408" s="118"/>
      <c r="KM408" s="118"/>
      <c r="KN408" s="118"/>
      <c r="KO408" s="118"/>
      <c r="KP408" s="118"/>
      <c r="KQ408" s="118"/>
      <c r="KR408" s="118"/>
      <c r="KS408" s="118"/>
      <c r="KT408" s="118"/>
      <c r="KU408" s="118"/>
      <c r="KV408" s="118"/>
      <c r="KW408" s="118"/>
      <c r="KX408" s="118"/>
      <c r="KY408" s="118"/>
      <c r="KZ408" s="118"/>
      <c r="LA408" s="118"/>
      <c r="LB408" s="118"/>
      <c r="LC408" s="118"/>
      <c r="LD408" s="118"/>
      <c r="LE408" s="118"/>
      <c r="LF408" s="118"/>
      <c r="LG408" s="118"/>
      <c r="LH408" s="118"/>
      <c r="LI408" s="118"/>
      <c r="LJ408" s="118"/>
      <c r="LK408" s="118"/>
      <c r="LL408" s="118"/>
      <c r="LM408" s="118"/>
      <c r="LN408" s="118"/>
      <c r="LO408" s="118"/>
      <c r="LP408" s="118"/>
      <c r="LQ408" s="118"/>
      <c r="LR408" s="118"/>
      <c r="LS408" s="118"/>
      <c r="LT408" s="118"/>
      <c r="LU408" s="118"/>
      <c r="LV408" s="118"/>
      <c r="LW408" s="118"/>
      <c r="LX408" s="118"/>
      <c r="LY408" s="118"/>
      <c r="LZ408" s="118"/>
      <c r="MA408" s="118"/>
      <c r="MB408" s="118"/>
      <c r="MC408" s="118"/>
      <c r="MD408" s="118"/>
      <c r="ME408" s="118"/>
      <c r="MF408" s="118"/>
      <c r="MG408" s="118"/>
      <c r="MH408" s="118"/>
      <c r="MI408" s="118"/>
      <c r="MJ408" s="118"/>
      <c r="MK408" s="118"/>
      <c r="ML408" s="118"/>
      <c r="MM408" s="118"/>
      <c r="MN408" s="118"/>
      <c r="MO408" s="118"/>
      <c r="MP408" s="118"/>
      <c r="MQ408" s="118"/>
      <c r="MR408" s="118"/>
      <c r="MS408" s="118"/>
      <c r="MT408" s="118"/>
      <c r="MU408" s="118"/>
      <c r="MV408" s="118"/>
      <c r="MW408" s="118"/>
      <c r="MX408" s="118"/>
      <c r="MY408" s="118"/>
      <c r="MZ408" s="118"/>
      <c r="NA408" s="118"/>
      <c r="NB408" s="118"/>
      <c r="NC408" s="118"/>
      <c r="ND408" s="118"/>
      <c r="NE408" s="118"/>
      <c r="NF408" s="118"/>
      <c r="NG408" s="118"/>
      <c r="NH408" s="118"/>
      <c r="NI408" s="118"/>
      <c r="NJ408" s="118"/>
      <c r="NK408" s="118"/>
      <c r="NL408" s="118"/>
      <c r="NM408" s="118"/>
      <c r="NN408" s="118"/>
      <c r="NO408" s="118"/>
      <c r="NP408" s="118"/>
      <c r="NQ408" s="118"/>
      <c r="NR408" s="118"/>
      <c r="NS408" s="118"/>
      <c r="NT408" s="118"/>
      <c r="NU408" s="118"/>
      <c r="NV408" s="118"/>
      <c r="NW408" s="118"/>
      <c r="NX408" s="118"/>
      <c r="NY408" s="118"/>
      <c r="NZ408" s="118"/>
      <c r="OA408" s="118"/>
      <c r="OB408" s="118"/>
      <c r="OC408" s="118"/>
      <c r="OD408" s="118"/>
      <c r="OE408" s="118"/>
      <c r="OF408" s="118"/>
      <c r="OG408" s="118"/>
      <c r="OH408" s="118"/>
      <c r="OI408" s="118"/>
      <c r="OJ408" s="118"/>
      <c r="OK408" s="118"/>
      <c r="OL408" s="118"/>
      <c r="OM408" s="118"/>
      <c r="ON408" s="118"/>
      <c r="OO408" s="118"/>
      <c r="OP408" s="118"/>
      <c r="OQ408" s="118"/>
      <c r="OR408" s="118"/>
      <c r="OS408" s="118"/>
      <c r="OT408" s="118"/>
      <c r="OU408" s="118"/>
      <c r="OV408" s="118"/>
      <c r="OW408" s="118"/>
      <c r="OX408" s="118"/>
      <c r="OY408" s="118"/>
      <c r="OZ408" s="118"/>
      <c r="PA408" s="118"/>
      <c r="PB408" s="118"/>
      <c r="PC408" s="118"/>
      <c r="PD408" s="118"/>
      <c r="PE408" s="118"/>
      <c r="PF408" s="118"/>
      <c r="PG408" s="118"/>
      <c r="PH408" s="118"/>
      <c r="PI408" s="118"/>
      <c r="PJ408" s="118"/>
      <c r="PK408" s="118"/>
      <c r="PL408" s="118"/>
      <c r="PM408" s="118"/>
      <c r="PN408" s="118"/>
      <c r="PO408" s="118"/>
      <c r="PP408" s="118"/>
      <c r="PQ408" s="118"/>
      <c r="PR408" s="118"/>
      <c r="PS408" s="118"/>
      <c r="PT408" s="118"/>
      <c r="PU408" s="118"/>
      <c r="PV408" s="118"/>
      <c r="PW408" s="118"/>
      <c r="PX408" s="118"/>
      <c r="PY408" s="118"/>
      <c r="PZ408" s="118"/>
      <c r="QA408" s="118"/>
      <c r="QB408" s="118"/>
      <c r="QC408" s="118"/>
      <c r="QD408" s="118"/>
      <c r="QE408" s="118"/>
      <c r="QF408" s="118"/>
      <c r="QG408" s="118"/>
      <c r="QH408" s="118"/>
      <c r="QI408" s="118"/>
      <c r="QJ408" s="118"/>
      <c r="QK408" s="118"/>
      <c r="QL408" s="118"/>
      <c r="QM408" s="118"/>
      <c r="QN408" s="118"/>
      <c r="QO408" s="118"/>
      <c r="QP408" s="118"/>
      <c r="QQ408" s="118"/>
      <c r="QR408" s="118"/>
      <c r="QS408" s="118"/>
      <c r="QT408" s="118"/>
      <c r="QU408" s="118"/>
      <c r="QV408" s="118"/>
      <c r="QW408" s="118"/>
      <c r="QX408" s="118"/>
      <c r="QY408" s="118"/>
      <c r="QZ408" s="118"/>
      <c r="RA408" s="118"/>
      <c r="RB408" s="118"/>
      <c r="RC408" s="118"/>
      <c r="RD408" s="118"/>
      <c r="RE408" s="118"/>
      <c r="RF408" s="118"/>
      <c r="RG408" s="118"/>
      <c r="RH408" s="118"/>
      <c r="RI408" s="118"/>
      <c r="RJ408" s="118"/>
      <c r="RK408" s="118"/>
      <c r="RL408" s="118"/>
      <c r="RM408" s="118"/>
      <c r="RN408" s="118"/>
      <c r="RO408" s="118"/>
      <c r="RP408" s="118"/>
      <c r="RQ408" s="118"/>
      <c r="RR408" s="118"/>
      <c r="RS408" s="118"/>
      <c r="RT408" s="118"/>
      <c r="RU408" s="118"/>
      <c r="RV408" s="118"/>
      <c r="RW408" s="118"/>
      <c r="RX408" s="118"/>
      <c r="RY408" s="118"/>
      <c r="RZ408" s="118"/>
      <c r="SA408" s="118"/>
      <c r="SB408" s="118"/>
      <c r="SC408" s="118"/>
      <c r="SD408" s="118"/>
      <c r="SE408" s="118"/>
      <c r="SF408" s="118"/>
      <c r="SG408" s="118"/>
      <c r="SH408" s="118"/>
      <c r="SI408" s="118"/>
      <c r="SJ408" s="118"/>
      <c r="SK408" s="118"/>
      <c r="SL408" s="118"/>
      <c r="SM408" s="118"/>
      <c r="SN408" s="118"/>
      <c r="SO408" s="118"/>
      <c r="SP408" s="118"/>
      <c r="SQ408" s="118"/>
      <c r="SR408" s="118"/>
      <c r="SS408" s="118"/>
      <c r="ST408" s="118"/>
      <c r="SU408" s="118"/>
      <c r="SV408" s="118"/>
      <c r="SW408" s="118"/>
      <c r="SX408" s="118"/>
      <c r="SY408" s="118"/>
      <c r="SZ408" s="118"/>
      <c r="TA408" s="118"/>
      <c r="TB408" s="118"/>
      <c r="TC408" s="118"/>
      <c r="TD408" s="118"/>
      <c r="TE408" s="118"/>
      <c r="TF408" s="118"/>
      <c r="TG408" s="118"/>
      <c r="TH408" s="118"/>
      <c r="TI408" s="118"/>
      <c r="TJ408" s="118"/>
      <c r="TK408" s="118"/>
      <c r="TL408" s="118"/>
      <c r="TM408" s="118"/>
      <c r="TN408" s="118"/>
      <c r="TO408" s="118"/>
      <c r="TP408" s="118"/>
      <c r="TQ408" s="118"/>
      <c r="TR408" s="118"/>
      <c r="TS408" s="118"/>
      <c r="TT408" s="118"/>
      <c r="TU408" s="118"/>
      <c r="TV408" s="118"/>
      <c r="TW408" s="118"/>
      <c r="TX408" s="118"/>
      <c r="TY408" s="118"/>
      <c r="TZ408" s="118"/>
      <c r="UA408" s="118"/>
      <c r="UB408" s="118"/>
      <c r="UC408" s="118"/>
      <c r="UD408" s="118"/>
      <c r="UE408" s="118"/>
      <c r="UF408" s="118"/>
      <c r="UG408" s="118"/>
      <c r="UH408" s="118"/>
      <c r="UI408" s="118"/>
      <c r="UJ408" s="118"/>
      <c r="UK408" s="118"/>
      <c r="UL408" s="118"/>
      <c r="UM408" s="118"/>
      <c r="UN408" s="118"/>
      <c r="UO408" s="118"/>
      <c r="UP408" s="118"/>
      <c r="UQ408" s="118"/>
      <c r="UR408" s="118"/>
      <c r="US408" s="118"/>
      <c r="UT408" s="118"/>
      <c r="UU408" s="118"/>
      <c r="UV408" s="118"/>
      <c r="UW408" s="118"/>
      <c r="UX408" s="118"/>
      <c r="UY408" s="118"/>
      <c r="UZ408" s="118"/>
      <c r="VA408" s="118"/>
      <c r="VB408" s="118"/>
      <c r="VC408" s="118"/>
      <c r="VD408" s="118"/>
      <c r="VE408" s="118"/>
      <c r="VF408" s="118"/>
      <c r="VG408" s="118"/>
      <c r="VH408" s="118"/>
      <c r="VI408" s="118"/>
      <c r="VJ408" s="118"/>
      <c r="VK408" s="118"/>
      <c r="VL408" s="118"/>
      <c r="VM408" s="118"/>
      <c r="VN408" s="118"/>
      <c r="VO408" s="118"/>
      <c r="VP408" s="118"/>
      <c r="VQ408" s="118"/>
      <c r="VR408" s="118"/>
      <c r="VS408" s="118"/>
      <c r="VT408" s="118"/>
      <c r="VU408" s="118"/>
      <c r="VV408" s="118"/>
      <c r="VW408" s="118"/>
      <c r="VX408" s="118"/>
      <c r="VY408" s="118"/>
      <c r="VZ408" s="118"/>
      <c r="WA408" s="118"/>
      <c r="WB408" s="118"/>
      <c r="WC408" s="118"/>
      <c r="WD408" s="118"/>
      <c r="WE408" s="118"/>
      <c r="WF408" s="118"/>
      <c r="WG408" s="118"/>
      <c r="WH408" s="118"/>
      <c r="WI408" s="118"/>
      <c r="WJ408" s="118"/>
      <c r="WK408" s="118"/>
      <c r="WL408" s="118"/>
      <c r="WM408" s="118"/>
      <c r="WN408" s="118"/>
      <c r="WO408" s="118"/>
      <c r="WP408" s="118"/>
      <c r="WQ408" s="118"/>
      <c r="WR408" s="118"/>
      <c r="WS408" s="118"/>
      <c r="WT408" s="118"/>
      <c r="WU408" s="118"/>
      <c r="WV408" s="118"/>
      <c r="WW408" s="118"/>
      <c r="WX408" s="118"/>
      <c r="WY408" s="118"/>
      <c r="WZ408" s="118"/>
      <c r="XA408" s="118"/>
      <c r="XB408" s="118"/>
      <c r="XC408" s="118"/>
      <c r="XD408" s="118"/>
      <c r="XE408" s="118"/>
      <c r="XF408" s="118"/>
      <c r="XG408" s="118"/>
      <c r="XH408" s="118"/>
      <c r="XI408" s="118"/>
      <c r="XJ408" s="118"/>
      <c r="XK408" s="118"/>
      <c r="XL408" s="118"/>
      <c r="XM408" s="118"/>
      <c r="XN408" s="118"/>
      <c r="XO408" s="118"/>
      <c r="XP408" s="118"/>
      <c r="XQ408" s="118"/>
      <c r="XR408" s="118"/>
      <c r="XS408" s="118"/>
      <c r="XT408" s="118"/>
      <c r="XU408" s="118"/>
      <c r="XV408" s="118"/>
      <c r="XW408" s="118"/>
      <c r="XX408" s="118"/>
      <c r="XY408" s="118"/>
      <c r="XZ408" s="118"/>
      <c r="YA408" s="118"/>
      <c r="YB408" s="118"/>
      <c r="YC408" s="118"/>
      <c r="YD408" s="118"/>
      <c r="YE408" s="118"/>
      <c r="YF408" s="118"/>
      <c r="YG408" s="118"/>
      <c r="YH408" s="118"/>
      <c r="YI408" s="118"/>
      <c r="YJ408" s="118"/>
      <c r="YK408" s="118"/>
      <c r="YL408" s="118"/>
      <c r="YM408" s="118"/>
      <c r="YN408" s="118"/>
      <c r="YO408" s="118"/>
      <c r="YP408" s="118"/>
      <c r="YQ408" s="118"/>
      <c r="YR408" s="118"/>
      <c r="YS408" s="118"/>
      <c r="YT408" s="118"/>
      <c r="YU408" s="118"/>
      <c r="YV408" s="118"/>
      <c r="YW408" s="118"/>
      <c r="YX408" s="118"/>
      <c r="YY408" s="118"/>
      <c r="YZ408" s="118"/>
      <c r="ZA408" s="118"/>
      <c r="ZB408" s="118"/>
      <c r="ZC408" s="118"/>
      <c r="ZD408" s="118"/>
      <c r="ZE408" s="118"/>
      <c r="ZF408" s="118"/>
      <c r="ZG408" s="118"/>
      <c r="ZH408" s="118"/>
      <c r="ZI408" s="118"/>
      <c r="ZJ408" s="118"/>
      <c r="ZK408" s="118"/>
      <c r="ZL408" s="118"/>
      <c r="ZM408" s="118"/>
      <c r="ZN408" s="118"/>
      <c r="ZO408" s="118"/>
      <c r="ZP408" s="118"/>
      <c r="ZQ408" s="118"/>
      <c r="ZR408" s="118"/>
      <c r="ZS408" s="118"/>
      <c r="ZT408" s="118"/>
      <c r="ZU408" s="118"/>
      <c r="ZV408" s="118"/>
      <c r="ZW408" s="118"/>
      <c r="ZX408" s="118"/>
      <c r="ZY408" s="118"/>
      <c r="ZZ408" s="118"/>
      <c r="AAA408" s="118"/>
      <c r="AAB408" s="118"/>
      <c r="AAC408" s="118"/>
      <c r="AAD408" s="118"/>
      <c r="AAE408" s="118"/>
      <c r="AAF408" s="118"/>
      <c r="AAG408" s="118"/>
      <c r="AAH408" s="118"/>
      <c r="AAI408" s="118"/>
      <c r="AAJ408" s="118"/>
      <c r="AAK408" s="118"/>
      <c r="AAL408" s="118"/>
      <c r="AAM408" s="118"/>
      <c r="AAN408" s="118"/>
      <c r="AAO408" s="118"/>
      <c r="AAP408" s="118"/>
      <c r="AAQ408" s="118"/>
      <c r="AAR408" s="118"/>
      <c r="AAS408" s="118"/>
      <c r="AAT408" s="118"/>
      <c r="AAU408" s="118"/>
      <c r="AAV408" s="118"/>
      <c r="AAW408" s="118"/>
      <c r="AAX408" s="118"/>
      <c r="AAY408" s="118"/>
      <c r="AAZ408" s="118"/>
      <c r="ABA408" s="118"/>
      <c r="ABB408" s="118"/>
      <c r="ABC408" s="118"/>
      <c r="ABD408" s="118"/>
      <c r="ABE408" s="118"/>
      <c r="ABF408" s="118"/>
      <c r="ABG408" s="118"/>
      <c r="ABH408" s="118"/>
      <c r="ABI408" s="118"/>
      <c r="ABJ408" s="118"/>
      <c r="ABK408" s="118"/>
      <c r="ABL408" s="118"/>
      <c r="ABM408" s="118"/>
      <c r="ABN408" s="118"/>
      <c r="ABO408" s="118"/>
      <c r="ABP408" s="118"/>
      <c r="ABQ408" s="118"/>
      <c r="ABR408" s="118"/>
      <c r="ABS408" s="118"/>
      <c r="ABT408" s="118"/>
      <c r="ABU408" s="118"/>
      <c r="ABV408" s="118"/>
      <c r="ABW408" s="118"/>
      <c r="ABX408" s="118"/>
      <c r="ABY408" s="118"/>
      <c r="ABZ408" s="118"/>
      <c r="ACA408" s="118"/>
      <c r="ACB408" s="118"/>
      <c r="ACC408" s="118"/>
      <c r="ACD408" s="118"/>
      <c r="ACE408" s="118"/>
      <c r="ACF408" s="118"/>
      <c r="ACG408" s="118"/>
      <c r="ACH408" s="118"/>
      <c r="ACI408" s="118"/>
      <c r="ACJ408" s="118"/>
      <c r="ACK408" s="118"/>
      <c r="ACL408" s="118"/>
      <c r="ACM408" s="118"/>
      <c r="ACN408" s="118"/>
      <c r="ACO408" s="118"/>
      <c r="ACP408" s="118"/>
      <c r="ACQ408" s="118"/>
      <c r="ACR408" s="118"/>
      <c r="ACS408" s="118"/>
      <c r="ACT408" s="118"/>
      <c r="ACU408" s="118"/>
      <c r="ACV408" s="118"/>
      <c r="ACW408" s="118"/>
      <c r="ACX408" s="118"/>
      <c r="ACY408" s="118"/>
      <c r="ACZ408" s="118"/>
      <c r="ADA408" s="118"/>
      <c r="ADB408" s="118"/>
      <c r="ADC408" s="118"/>
      <c r="ADD408" s="118"/>
      <c r="ADE408" s="118"/>
      <c r="ADF408" s="118"/>
      <c r="ADG408" s="118"/>
      <c r="ADH408" s="118"/>
      <c r="ADI408" s="118"/>
      <c r="ADJ408" s="118"/>
      <c r="ADK408" s="118"/>
      <c r="ADL408" s="118"/>
      <c r="ADM408" s="118"/>
      <c r="ADN408" s="118"/>
      <c r="ADO408" s="118"/>
      <c r="ADP408" s="118"/>
      <c r="ADQ408" s="118"/>
      <c r="ADR408" s="118"/>
      <c r="ADS408" s="118"/>
      <c r="ADT408" s="118"/>
      <c r="ADU408" s="118"/>
      <c r="ADV408" s="118"/>
      <c r="ADW408" s="118"/>
      <c r="ADX408" s="118"/>
      <c r="ADY408" s="118"/>
      <c r="ADZ408" s="118"/>
      <c r="AEA408" s="118"/>
      <c r="AEB408" s="118"/>
      <c r="AEC408" s="118"/>
      <c r="AED408" s="118"/>
      <c r="AEE408" s="118"/>
      <c r="AEF408" s="118"/>
      <c r="AEG408" s="118"/>
      <c r="AEH408" s="118"/>
      <c r="AEI408" s="118"/>
      <c r="AEJ408" s="118"/>
      <c r="AEK408" s="118"/>
      <c r="AEL408" s="118"/>
      <c r="AEM408" s="118"/>
      <c r="AEN408" s="118"/>
      <c r="AEO408" s="118"/>
      <c r="AEP408" s="118"/>
      <c r="AEQ408" s="118"/>
      <c r="AER408" s="118"/>
      <c r="AES408" s="118"/>
      <c r="AET408" s="118"/>
      <c r="AEU408" s="118"/>
      <c r="AEV408" s="118"/>
      <c r="AEW408" s="118"/>
      <c r="AEX408" s="118"/>
      <c r="AEY408" s="118"/>
      <c r="AEZ408" s="118"/>
      <c r="AFA408" s="118"/>
      <c r="AFB408" s="118"/>
      <c r="AFC408" s="118"/>
      <c r="AFD408" s="118"/>
      <c r="AFE408" s="118"/>
      <c r="AFF408" s="118"/>
      <c r="AFG408" s="118"/>
      <c r="AFH408" s="118"/>
      <c r="AFI408" s="118"/>
      <c r="AFJ408" s="118"/>
      <c r="AFK408" s="118"/>
      <c r="AFL408" s="118"/>
      <c r="AFM408" s="118"/>
      <c r="AFN408" s="118"/>
      <c r="AFO408" s="118"/>
      <c r="AFP408" s="118"/>
      <c r="AFQ408" s="118"/>
      <c r="AFR408" s="118"/>
      <c r="AFS408" s="118"/>
      <c r="AFT408" s="118"/>
      <c r="AFU408" s="118"/>
      <c r="AFV408" s="118"/>
      <c r="AFW408" s="118"/>
      <c r="AFX408" s="118"/>
      <c r="AFY408" s="118"/>
      <c r="AFZ408" s="118"/>
      <c r="AGA408" s="118"/>
      <c r="AGB408" s="118"/>
      <c r="AGC408" s="118"/>
      <c r="AGD408" s="118"/>
      <c r="AGE408" s="118"/>
      <c r="AGF408" s="118"/>
      <c r="AGG408" s="118"/>
      <c r="AGH408" s="118"/>
      <c r="AGI408" s="118"/>
      <c r="AGJ408" s="118"/>
      <c r="AGK408" s="118"/>
      <c r="AGL408" s="118"/>
      <c r="AGM408" s="118"/>
      <c r="AGN408" s="118"/>
      <c r="AGO408" s="118"/>
      <c r="AGP408" s="118"/>
      <c r="AGQ408" s="118"/>
      <c r="AGR408" s="118"/>
      <c r="AGS408" s="118"/>
      <c r="AGT408" s="118"/>
      <c r="AGU408" s="118"/>
      <c r="AGV408" s="118"/>
      <c r="AGW408" s="118"/>
      <c r="AGX408" s="118"/>
      <c r="AGY408" s="118"/>
      <c r="AGZ408" s="118"/>
      <c r="AHA408" s="118"/>
      <c r="AHB408" s="118"/>
      <c r="AHC408" s="118"/>
      <c r="AHD408" s="118"/>
      <c r="AHE408" s="118"/>
      <c r="AHF408" s="118"/>
      <c r="AHG408" s="118"/>
      <c r="AHH408" s="118"/>
      <c r="AHI408" s="118"/>
      <c r="AHJ408" s="118"/>
      <c r="AHK408" s="118"/>
      <c r="AHL408" s="118"/>
      <c r="AHM408" s="118"/>
      <c r="AHN408" s="118"/>
      <c r="AHO408" s="118"/>
      <c r="AHP408" s="118"/>
      <c r="AHQ408" s="118"/>
      <c r="AHR408" s="118"/>
      <c r="AHS408" s="118"/>
      <c r="AHT408" s="118"/>
      <c r="AHU408" s="118"/>
      <c r="AHV408" s="118"/>
      <c r="AHW408" s="118"/>
      <c r="AHX408" s="118"/>
      <c r="AHY408" s="118"/>
      <c r="AHZ408" s="118"/>
      <c r="AIA408" s="118"/>
      <c r="AIB408" s="118"/>
      <c r="AIC408" s="118"/>
      <c r="AID408" s="118"/>
      <c r="AIE408" s="118"/>
      <c r="AIF408" s="118"/>
      <c r="AIG408" s="118"/>
      <c r="AIH408" s="118"/>
      <c r="AII408" s="118"/>
      <c r="AIJ408" s="118"/>
      <c r="AIK408" s="118"/>
      <c r="AIL408" s="118"/>
      <c r="AIM408" s="118"/>
      <c r="AIN408" s="118"/>
      <c r="AIO408" s="118"/>
      <c r="AIP408" s="118"/>
      <c r="AIQ408" s="118"/>
      <c r="AIR408" s="118"/>
      <c r="AIS408" s="118"/>
      <c r="AIT408" s="118"/>
      <c r="AIU408" s="118"/>
      <c r="AIV408" s="118"/>
      <c r="AIW408" s="118"/>
      <c r="AIX408" s="118"/>
      <c r="AIY408" s="118"/>
      <c r="AIZ408" s="118"/>
      <c r="AJA408" s="118"/>
      <c r="AJB408" s="118"/>
      <c r="AJC408" s="118"/>
      <c r="AJD408" s="118"/>
      <c r="AJE408" s="118"/>
      <c r="AJF408" s="118"/>
      <c r="AJG408" s="118"/>
      <c r="AJH408" s="118"/>
      <c r="AJI408" s="118"/>
      <c r="AJJ408" s="118"/>
      <c r="AJK408" s="118"/>
      <c r="AJL408" s="118"/>
      <c r="AJM408" s="118"/>
      <c r="AJN408" s="118"/>
      <c r="AJO408" s="118"/>
      <c r="AJP408" s="118"/>
      <c r="AJQ408" s="118"/>
      <c r="AJR408" s="118"/>
      <c r="AJS408" s="118"/>
      <c r="AJT408" s="118"/>
      <c r="AJU408" s="118"/>
      <c r="AJV408" s="118"/>
      <c r="AJW408" s="118"/>
      <c r="AJX408" s="118"/>
      <c r="AJY408" s="118"/>
      <c r="AJZ408" s="118"/>
      <c r="AKA408" s="118"/>
      <c r="AKB408" s="118"/>
      <c r="AKC408" s="118"/>
      <c r="AKD408" s="118"/>
      <c r="AKE408" s="118"/>
      <c r="AKF408" s="118"/>
      <c r="AKG408" s="118"/>
      <c r="AKH408" s="118"/>
      <c r="AKI408" s="118"/>
      <c r="AKJ408" s="118"/>
      <c r="AKK408" s="118"/>
      <c r="AKL408" s="118"/>
      <c r="AKM408" s="118"/>
      <c r="AKN408" s="118"/>
      <c r="AKO408" s="118"/>
      <c r="AKP408" s="118"/>
      <c r="AKQ408" s="118"/>
      <c r="AKR408" s="118"/>
      <c r="AKS408" s="118"/>
      <c r="AKT408" s="118"/>
      <c r="AKU408" s="118"/>
      <c r="AKV408" s="118"/>
      <c r="AKW408" s="118"/>
      <c r="AKX408" s="118"/>
      <c r="AKY408" s="118"/>
      <c r="AKZ408" s="118"/>
      <c r="ALA408" s="118"/>
      <c r="ALB408" s="118"/>
      <c r="ALC408" s="118"/>
      <c r="ALD408" s="118"/>
      <c r="ALE408" s="118"/>
      <c r="ALF408" s="118"/>
      <c r="ALG408" s="118"/>
      <c r="ALH408" s="118"/>
      <c r="ALI408" s="118"/>
      <c r="ALJ408" s="118"/>
      <c r="ALK408" s="118"/>
      <c r="ALL408" s="118"/>
      <c r="ALM408" s="118"/>
      <c r="ALN408" s="118"/>
      <c r="ALO408" s="118"/>
      <c r="ALP408" s="118"/>
      <c r="ALQ408" s="118"/>
      <c r="ALR408" s="118"/>
      <c r="ALS408" s="118"/>
      <c r="ALT408" s="118"/>
      <c r="ALU408" s="118"/>
      <c r="ALV408" s="118"/>
      <c r="ALW408" s="118"/>
      <c r="ALX408" s="118"/>
      <c r="ALY408" s="118"/>
      <c r="ALZ408" s="118"/>
      <c r="AMA408" s="118"/>
      <c r="AMB408" s="118"/>
      <c r="AMC408" s="118"/>
      <c r="AMD408" s="118"/>
      <c r="AME408" s="118"/>
      <c r="AMF408" s="118"/>
      <c r="AMG408" s="118"/>
      <c r="AMH408" s="118"/>
    </row>
    <row r="409" spans="1:1022" x14ac:dyDescent="0.25">
      <c r="A409" s="208" t="s">
        <v>18126</v>
      </c>
      <c r="B409" s="163">
        <v>408</v>
      </c>
      <c r="C409" s="224" t="s">
        <v>25859</v>
      </c>
      <c r="D409" s="175" t="s">
        <v>18125</v>
      </c>
      <c r="F409" s="185">
        <v>3</v>
      </c>
      <c r="G409" s="175">
        <v>3</v>
      </c>
      <c r="I409" s="319"/>
      <c r="J409" s="332" t="s">
        <v>752</v>
      </c>
      <c r="K409" s="332">
        <v>1</v>
      </c>
      <c r="L409" s="140"/>
      <c r="M409" s="140"/>
      <c r="O409" s="383"/>
      <c r="V409" s="219">
        <f t="shared" si="229"/>
        <v>100</v>
      </c>
      <c r="W409" s="219">
        <f t="shared" si="227"/>
        <v>100</v>
      </c>
      <c r="X409" s="230">
        <v>2</v>
      </c>
      <c r="Y409" s="219">
        <f t="shared" si="220"/>
        <v>100</v>
      </c>
      <c r="Z409" s="219">
        <f t="shared" si="221"/>
        <v>100</v>
      </c>
      <c r="AA409" s="220">
        <f t="shared" si="217"/>
        <v>100</v>
      </c>
      <c r="AB409" s="220">
        <f t="shared" si="216"/>
        <v>100</v>
      </c>
      <c r="AC409" s="220">
        <f t="shared" si="228"/>
        <v>100</v>
      </c>
      <c r="AD409" s="416">
        <f t="shared" si="225"/>
        <v>100</v>
      </c>
      <c r="AE409" s="416">
        <f t="shared" si="230"/>
        <v>100</v>
      </c>
      <c r="AF409" s="212">
        <f t="shared" si="222"/>
        <v>1</v>
      </c>
      <c r="AG409" s="212">
        <f t="shared" si="223"/>
        <v>1</v>
      </c>
      <c r="AH409" s="212">
        <f t="shared" si="224"/>
        <v>3</v>
      </c>
      <c r="AI409" s="212">
        <f t="shared" si="219"/>
        <v>5</v>
      </c>
      <c r="AJ409" s="231"/>
      <c r="AK409" s="185">
        <v>1</v>
      </c>
      <c r="AL409" s="187">
        <v>1</v>
      </c>
      <c r="AM409" s="214"/>
      <c r="AQ409" s="229" t="s">
        <v>25860</v>
      </c>
      <c r="AU409" s="412"/>
      <c r="AV409" s="412"/>
      <c r="AW409" s="412"/>
      <c r="AX409" s="412"/>
      <c r="AY409" s="412"/>
      <c r="AZ409" s="412"/>
      <c r="BA409" s="412"/>
      <c r="BB409" s="412"/>
      <c r="BC409" s="412"/>
      <c r="BD409" s="412"/>
      <c r="BE409" s="412"/>
      <c r="BF409" s="412"/>
      <c r="BG409" s="412"/>
      <c r="BH409" s="412"/>
      <c r="BI409" s="412"/>
      <c r="BJ409" s="412"/>
      <c r="BK409" s="412"/>
      <c r="BL409" s="412"/>
      <c r="BM409" s="412"/>
      <c r="BN409" s="412"/>
      <c r="BO409" s="412"/>
      <c r="BP409" s="412"/>
      <c r="BQ409" s="412"/>
      <c r="BR409" s="412"/>
      <c r="BS409" s="412"/>
      <c r="BT409" s="412"/>
      <c r="BU409" s="412"/>
      <c r="BV409" s="412"/>
      <c r="BW409" s="412"/>
      <c r="BX409" s="412"/>
      <c r="BY409" s="412"/>
      <c r="BZ409" s="412"/>
      <c r="CA409" s="412"/>
      <c r="CB409" s="412"/>
      <c r="CC409" s="412"/>
      <c r="CD409" s="412"/>
      <c r="CE409" s="412"/>
      <c r="CF409" s="412"/>
      <c r="CG409" s="412"/>
      <c r="CH409" s="412"/>
      <c r="CI409" s="412"/>
      <c r="CJ409" s="412"/>
      <c r="CK409" s="412"/>
      <c r="CL409" s="412"/>
      <c r="CM409" s="412"/>
      <c r="CN409" s="412"/>
      <c r="CO409" s="412"/>
      <c r="CP409" s="412"/>
      <c r="CQ409" s="412"/>
      <c r="CR409" s="412"/>
      <c r="CS409" s="412"/>
      <c r="CT409" s="412"/>
      <c r="CU409" s="412"/>
      <c r="CV409" s="412"/>
      <c r="CW409" s="412"/>
      <c r="CX409" s="412"/>
      <c r="CY409" s="412"/>
      <c r="CZ409" s="412"/>
      <c r="DA409" s="412"/>
      <c r="DB409" s="412"/>
      <c r="DC409" s="412"/>
      <c r="DD409" s="412"/>
      <c r="DE409" s="412"/>
      <c r="DF409" s="412"/>
      <c r="DG409" s="412"/>
      <c r="DH409" s="412"/>
      <c r="DI409" s="412"/>
      <c r="DJ409" s="412"/>
      <c r="DK409" s="412"/>
      <c r="DL409" s="412"/>
      <c r="DM409" s="412"/>
      <c r="DN409" s="412"/>
      <c r="DO409" s="412"/>
      <c r="DP409" s="412"/>
      <c r="DQ409" s="412"/>
      <c r="DR409" s="412"/>
      <c r="DS409" s="412"/>
      <c r="DT409" s="412"/>
      <c r="DU409" s="412"/>
      <c r="DV409" s="412"/>
      <c r="DW409" s="412"/>
      <c r="DX409" s="412"/>
      <c r="DY409" s="412"/>
      <c r="DZ409" s="412"/>
      <c r="EA409" s="412"/>
      <c r="EB409" s="412"/>
      <c r="EC409" s="412"/>
      <c r="ED409" s="412"/>
      <c r="EE409" s="412"/>
      <c r="EF409" s="412"/>
      <c r="EG409" s="412"/>
      <c r="EH409" s="412"/>
      <c r="EI409" s="412"/>
      <c r="EJ409" s="412"/>
      <c r="EK409" s="412"/>
      <c r="EL409" s="412"/>
      <c r="EM409" s="412"/>
      <c r="EN409" s="412"/>
      <c r="EO409" s="412"/>
      <c r="EP409" s="412"/>
      <c r="EQ409" s="412"/>
      <c r="ER409" s="412"/>
      <c r="ES409" s="412"/>
      <c r="ET409" s="412"/>
      <c r="EU409" s="412"/>
      <c r="EV409" s="412"/>
      <c r="EW409" s="412"/>
      <c r="EX409" s="412"/>
      <c r="EY409" s="412"/>
      <c r="EZ409" s="412"/>
      <c r="FA409" s="412"/>
      <c r="FB409" s="412"/>
      <c r="FC409" s="412"/>
      <c r="FD409" s="412"/>
      <c r="FE409" s="412"/>
      <c r="FF409" s="412"/>
      <c r="FG409" s="412"/>
      <c r="FH409" s="412"/>
      <c r="FI409" s="412"/>
      <c r="FJ409" s="412"/>
      <c r="FK409" s="412"/>
      <c r="FL409" s="412"/>
      <c r="FM409" s="412"/>
      <c r="FN409" s="412"/>
      <c r="FO409" s="412"/>
      <c r="FP409" s="412"/>
      <c r="FQ409" s="412"/>
      <c r="FR409" s="412"/>
      <c r="FS409" s="412"/>
      <c r="FT409" s="412"/>
      <c r="FU409" s="412"/>
      <c r="FV409" s="412"/>
      <c r="FW409" s="412"/>
      <c r="FX409" s="412"/>
      <c r="FY409" s="412"/>
      <c r="FZ409" s="412"/>
      <c r="GA409" s="412"/>
      <c r="GB409" s="412"/>
      <c r="GC409" s="412"/>
      <c r="GD409" s="412"/>
      <c r="GE409" s="412"/>
      <c r="GF409" s="412"/>
      <c r="GG409" s="412"/>
      <c r="GH409" s="412"/>
      <c r="GI409" s="412"/>
      <c r="GJ409" s="412"/>
      <c r="GK409" s="412"/>
      <c r="GL409" s="412"/>
      <c r="GM409" s="412"/>
      <c r="GN409" s="412"/>
      <c r="GO409" s="412"/>
      <c r="GP409" s="412"/>
      <c r="GQ409" s="412"/>
      <c r="GR409" s="412"/>
      <c r="GS409" s="412"/>
      <c r="GT409" s="412"/>
      <c r="GU409" s="412"/>
      <c r="GV409" s="412"/>
      <c r="GW409" s="412"/>
      <c r="GX409" s="412"/>
      <c r="GY409" s="412"/>
      <c r="GZ409" s="412"/>
      <c r="HA409" s="412"/>
      <c r="HB409" s="412"/>
      <c r="HC409" s="412"/>
      <c r="HD409" s="412"/>
      <c r="HE409" s="412"/>
      <c r="HF409" s="412"/>
      <c r="HG409" s="412"/>
      <c r="HH409" s="412"/>
      <c r="HI409" s="412"/>
      <c r="HJ409" s="412"/>
      <c r="HK409" s="412"/>
      <c r="HL409" s="412"/>
      <c r="HM409" s="412"/>
      <c r="HN409" s="412"/>
      <c r="HO409" s="412"/>
      <c r="HP409" s="412"/>
      <c r="HQ409" s="412"/>
      <c r="HR409" s="412"/>
      <c r="HS409" s="412"/>
      <c r="HT409" s="412"/>
      <c r="HU409" s="412"/>
      <c r="HV409" s="412"/>
      <c r="HW409" s="412"/>
      <c r="HX409" s="412"/>
      <c r="HY409" s="412"/>
      <c r="HZ409" s="412"/>
      <c r="IA409" s="412"/>
      <c r="IB409" s="412"/>
      <c r="IC409" s="412"/>
      <c r="ID409" s="412"/>
      <c r="IE409" s="412"/>
      <c r="IF409" s="412"/>
      <c r="IG409" s="412"/>
      <c r="IH409" s="412"/>
      <c r="II409" s="412"/>
      <c r="IJ409" s="412"/>
      <c r="IK409" s="412"/>
      <c r="IL409" s="412"/>
      <c r="IM409" s="412"/>
      <c r="IN409" s="412"/>
      <c r="IO409" s="412"/>
      <c r="IP409" s="412"/>
      <c r="IQ409" s="412"/>
      <c r="IR409" s="412"/>
      <c r="IS409" s="412"/>
      <c r="IT409" s="412"/>
      <c r="IU409" s="412"/>
      <c r="IV409" s="412"/>
      <c r="IW409" s="412"/>
      <c r="IX409" s="412"/>
      <c r="IY409" s="412"/>
      <c r="IZ409" s="412"/>
      <c r="JA409" s="412"/>
      <c r="JB409" s="412"/>
      <c r="JC409" s="412"/>
      <c r="JD409" s="412"/>
      <c r="JE409" s="412"/>
      <c r="JF409" s="412"/>
      <c r="JG409" s="412"/>
      <c r="JH409" s="412"/>
      <c r="JI409" s="412"/>
      <c r="JJ409" s="412"/>
      <c r="JK409" s="412"/>
      <c r="JL409" s="412"/>
      <c r="JM409" s="412"/>
      <c r="JN409" s="412"/>
      <c r="JO409" s="412"/>
      <c r="JP409" s="412"/>
      <c r="JQ409" s="412"/>
      <c r="JR409" s="412"/>
      <c r="JS409" s="412"/>
      <c r="JT409" s="412"/>
      <c r="JU409" s="412"/>
      <c r="JV409" s="412"/>
      <c r="JW409" s="412"/>
      <c r="JX409" s="412"/>
      <c r="JY409" s="412"/>
      <c r="JZ409" s="412"/>
      <c r="KA409" s="412"/>
      <c r="KB409" s="412"/>
      <c r="KC409" s="412"/>
      <c r="KD409" s="412"/>
      <c r="KE409" s="412"/>
      <c r="KF409" s="412"/>
      <c r="KG409" s="412"/>
      <c r="KH409" s="412"/>
      <c r="KI409" s="412"/>
      <c r="KJ409" s="412"/>
      <c r="KK409" s="412"/>
      <c r="KL409" s="412"/>
      <c r="KM409" s="412"/>
      <c r="KN409" s="412"/>
      <c r="KO409" s="412"/>
      <c r="KP409" s="412"/>
      <c r="KQ409" s="412"/>
      <c r="KR409" s="412"/>
      <c r="KS409" s="412"/>
      <c r="KT409" s="412"/>
      <c r="KU409" s="412"/>
      <c r="KV409" s="412"/>
      <c r="KW409" s="412"/>
      <c r="KX409" s="412"/>
      <c r="KY409" s="412"/>
      <c r="KZ409" s="412"/>
      <c r="LA409" s="412"/>
      <c r="LB409" s="412"/>
      <c r="LC409" s="412"/>
      <c r="LD409" s="412"/>
      <c r="LE409" s="412"/>
      <c r="LF409" s="412"/>
      <c r="LG409" s="412"/>
      <c r="LH409" s="412"/>
      <c r="LI409" s="412"/>
      <c r="LJ409" s="412"/>
      <c r="LK409" s="412"/>
      <c r="LL409" s="412"/>
      <c r="LM409" s="412"/>
      <c r="LN409" s="412"/>
      <c r="LO409" s="412"/>
      <c r="LP409" s="412"/>
      <c r="LQ409" s="412"/>
      <c r="LR409" s="412"/>
      <c r="LS409" s="412"/>
      <c r="LT409" s="412"/>
      <c r="LU409" s="412"/>
      <c r="LV409" s="412"/>
      <c r="LW409" s="412"/>
      <c r="LX409" s="412"/>
      <c r="LY409" s="412"/>
      <c r="LZ409" s="412"/>
      <c r="MA409" s="412"/>
      <c r="MB409" s="412"/>
      <c r="MC409" s="412"/>
      <c r="MD409" s="412"/>
      <c r="ME409" s="412"/>
      <c r="MF409" s="412"/>
      <c r="MG409" s="412"/>
      <c r="MH409" s="412"/>
      <c r="MI409" s="412"/>
      <c r="MJ409" s="412"/>
      <c r="MK409" s="412"/>
      <c r="ML409" s="412"/>
      <c r="MM409" s="412"/>
      <c r="MN409" s="412"/>
      <c r="MO409" s="412"/>
      <c r="MP409" s="412"/>
      <c r="MQ409" s="412"/>
      <c r="MR409" s="412"/>
      <c r="MS409" s="412"/>
      <c r="MT409" s="412"/>
      <c r="MU409" s="412"/>
      <c r="MV409" s="412"/>
      <c r="MW409" s="412"/>
      <c r="MX409" s="412"/>
      <c r="MY409" s="412"/>
      <c r="MZ409" s="412"/>
      <c r="NA409" s="412"/>
      <c r="NB409" s="412"/>
      <c r="NC409" s="412"/>
      <c r="ND409" s="412"/>
      <c r="NE409" s="412"/>
      <c r="NF409" s="412"/>
      <c r="NG409" s="412"/>
      <c r="NH409" s="412"/>
      <c r="NI409" s="412"/>
      <c r="NJ409" s="412"/>
      <c r="NK409" s="412"/>
      <c r="NL409" s="412"/>
      <c r="NM409" s="412"/>
      <c r="NN409" s="412"/>
      <c r="NO409" s="412"/>
      <c r="NP409" s="412"/>
      <c r="NQ409" s="412"/>
      <c r="NR409" s="412"/>
      <c r="NS409" s="412"/>
      <c r="NT409" s="412"/>
      <c r="NU409" s="412"/>
      <c r="NV409" s="412"/>
      <c r="NW409" s="412"/>
      <c r="NX409" s="412"/>
      <c r="NY409" s="412"/>
      <c r="NZ409" s="412"/>
      <c r="OA409" s="412"/>
      <c r="OB409" s="412"/>
      <c r="OC409" s="412"/>
      <c r="OD409" s="412"/>
      <c r="OE409" s="412"/>
      <c r="OF409" s="412"/>
      <c r="OG409" s="412"/>
      <c r="OH409" s="412"/>
      <c r="OI409" s="412"/>
      <c r="OJ409" s="412"/>
      <c r="OK409" s="412"/>
      <c r="OL409" s="412"/>
      <c r="OM409" s="412"/>
      <c r="ON409" s="412"/>
      <c r="OO409" s="412"/>
      <c r="OP409" s="412"/>
      <c r="OQ409" s="412"/>
      <c r="OR409" s="412"/>
      <c r="OS409" s="412"/>
      <c r="OT409" s="412"/>
      <c r="OU409" s="412"/>
      <c r="OV409" s="412"/>
      <c r="OW409" s="412"/>
      <c r="OX409" s="412"/>
      <c r="OY409" s="412"/>
      <c r="OZ409" s="412"/>
      <c r="PA409" s="412"/>
      <c r="PB409" s="412"/>
      <c r="PC409" s="412"/>
      <c r="PD409" s="412"/>
      <c r="PE409" s="412"/>
      <c r="PF409" s="412"/>
      <c r="PG409" s="412"/>
      <c r="PH409" s="412"/>
      <c r="PI409" s="412"/>
      <c r="PJ409" s="412"/>
      <c r="PK409" s="412"/>
      <c r="PL409" s="412"/>
      <c r="PM409" s="412"/>
      <c r="PN409" s="412"/>
      <c r="PO409" s="412"/>
      <c r="PP409" s="412"/>
      <c r="PQ409" s="412"/>
      <c r="PR409" s="412"/>
      <c r="PS409" s="412"/>
      <c r="PT409" s="412"/>
      <c r="PU409" s="412"/>
      <c r="PV409" s="412"/>
      <c r="PW409" s="412"/>
      <c r="PX409" s="412"/>
      <c r="PY409" s="412"/>
      <c r="PZ409" s="412"/>
      <c r="QA409" s="412"/>
      <c r="QB409" s="412"/>
      <c r="QC409" s="412"/>
      <c r="QD409" s="412"/>
      <c r="QE409" s="412"/>
      <c r="QF409" s="412"/>
      <c r="QG409" s="412"/>
      <c r="QH409" s="412"/>
      <c r="QI409" s="412"/>
      <c r="QJ409" s="412"/>
      <c r="QK409" s="412"/>
      <c r="QL409" s="412"/>
      <c r="QM409" s="412"/>
      <c r="QN409" s="412"/>
      <c r="QO409" s="412"/>
      <c r="QP409" s="412"/>
      <c r="QQ409" s="412"/>
      <c r="QR409" s="412"/>
      <c r="QS409" s="412"/>
      <c r="QT409" s="412"/>
      <c r="QU409" s="412"/>
      <c r="QV409" s="412"/>
      <c r="QW409" s="412"/>
      <c r="QX409" s="412"/>
      <c r="QY409" s="412"/>
      <c r="QZ409" s="412"/>
      <c r="RA409" s="412"/>
      <c r="RB409" s="412"/>
      <c r="RC409" s="412"/>
      <c r="RD409" s="412"/>
      <c r="RE409" s="412"/>
      <c r="RF409" s="412"/>
      <c r="RG409" s="412"/>
      <c r="RH409" s="412"/>
      <c r="RI409" s="412"/>
      <c r="RJ409" s="412"/>
      <c r="RK409" s="412"/>
      <c r="RL409" s="412"/>
      <c r="RM409" s="412"/>
      <c r="RN409" s="412"/>
      <c r="RO409" s="412"/>
      <c r="RP409" s="412"/>
      <c r="RQ409" s="412"/>
      <c r="RR409" s="412"/>
      <c r="RS409" s="412"/>
      <c r="RT409" s="412"/>
      <c r="RU409" s="412"/>
      <c r="RV409" s="412"/>
      <c r="RW409" s="412"/>
      <c r="RX409" s="412"/>
      <c r="RY409" s="412"/>
      <c r="RZ409" s="412"/>
      <c r="SA409" s="412"/>
      <c r="SB409" s="412"/>
      <c r="SC409" s="412"/>
      <c r="SD409" s="412"/>
      <c r="SE409" s="412"/>
      <c r="SF409" s="412"/>
      <c r="SG409" s="412"/>
      <c r="SH409" s="412"/>
      <c r="SI409" s="412"/>
      <c r="SJ409" s="412"/>
      <c r="SK409" s="412"/>
      <c r="SL409" s="412"/>
      <c r="SM409" s="412"/>
      <c r="SN409" s="412"/>
      <c r="SO409" s="412"/>
      <c r="SP409" s="412"/>
      <c r="SQ409" s="412"/>
      <c r="SR409" s="412"/>
      <c r="SS409" s="412"/>
      <c r="ST409" s="412"/>
      <c r="SU409" s="412"/>
      <c r="SV409" s="412"/>
      <c r="SW409" s="412"/>
      <c r="SX409" s="412"/>
      <c r="SY409" s="412"/>
      <c r="SZ409" s="412"/>
      <c r="TA409" s="412"/>
      <c r="TB409" s="412"/>
      <c r="TC409" s="412"/>
      <c r="TD409" s="412"/>
      <c r="TE409" s="412"/>
      <c r="TF409" s="412"/>
      <c r="TG409" s="412"/>
      <c r="TH409" s="412"/>
      <c r="TI409" s="412"/>
      <c r="TJ409" s="412"/>
      <c r="TK409" s="412"/>
      <c r="TL409" s="412"/>
      <c r="TM409" s="412"/>
      <c r="TN409" s="412"/>
      <c r="TO409" s="412"/>
      <c r="TP409" s="412"/>
      <c r="TQ409" s="412"/>
      <c r="TR409" s="412"/>
      <c r="TS409" s="412"/>
      <c r="TT409" s="412"/>
      <c r="TU409" s="412"/>
      <c r="TV409" s="412"/>
      <c r="TW409" s="412"/>
      <c r="TX409" s="412"/>
      <c r="TY409" s="412"/>
      <c r="TZ409" s="412"/>
      <c r="UA409" s="412"/>
      <c r="UB409" s="412"/>
      <c r="UC409" s="412"/>
      <c r="UD409" s="412"/>
      <c r="UE409" s="412"/>
      <c r="UF409" s="412"/>
      <c r="UG409" s="412"/>
      <c r="UH409" s="412"/>
      <c r="UI409" s="412"/>
      <c r="UJ409" s="412"/>
      <c r="UK409" s="412"/>
      <c r="UL409" s="412"/>
      <c r="UM409" s="412"/>
      <c r="UN409" s="412"/>
      <c r="UO409" s="412"/>
      <c r="UP409" s="412"/>
      <c r="UQ409" s="412"/>
      <c r="UR409" s="412"/>
      <c r="US409" s="412"/>
      <c r="UT409" s="412"/>
      <c r="UU409" s="412"/>
      <c r="UV409" s="412"/>
      <c r="UW409" s="412"/>
      <c r="UX409" s="412"/>
      <c r="UY409" s="412"/>
      <c r="UZ409" s="412"/>
      <c r="VA409" s="412"/>
      <c r="VB409" s="412"/>
      <c r="VC409" s="412"/>
      <c r="VD409" s="412"/>
      <c r="VE409" s="412"/>
      <c r="VF409" s="412"/>
      <c r="VG409" s="412"/>
      <c r="VH409" s="412"/>
      <c r="VI409" s="412"/>
      <c r="VJ409" s="412"/>
      <c r="VK409" s="412"/>
      <c r="VL409" s="412"/>
      <c r="VM409" s="412"/>
      <c r="VN409" s="412"/>
      <c r="VO409" s="412"/>
      <c r="VP409" s="412"/>
      <c r="VQ409" s="412"/>
      <c r="VR409" s="412"/>
      <c r="VS409" s="412"/>
      <c r="VT409" s="412"/>
      <c r="VU409" s="412"/>
      <c r="VV409" s="412"/>
      <c r="VW409" s="412"/>
      <c r="VX409" s="412"/>
      <c r="VY409" s="412"/>
      <c r="VZ409" s="412"/>
      <c r="WA409" s="412"/>
      <c r="WB409" s="412"/>
      <c r="WC409" s="412"/>
      <c r="WD409" s="412"/>
      <c r="WE409" s="412"/>
      <c r="WF409" s="412"/>
      <c r="WG409" s="412"/>
      <c r="WH409" s="412"/>
      <c r="WI409" s="412"/>
      <c r="WJ409" s="412"/>
      <c r="WK409" s="412"/>
      <c r="WL409" s="412"/>
      <c r="WM409" s="412"/>
      <c r="WN409" s="412"/>
      <c r="WO409" s="412"/>
      <c r="WP409" s="412"/>
      <c r="WQ409" s="412"/>
      <c r="WR409" s="412"/>
      <c r="WS409" s="412"/>
      <c r="WT409" s="412"/>
      <c r="WU409" s="412"/>
      <c r="WV409" s="412"/>
      <c r="WW409" s="412"/>
      <c r="WX409" s="412"/>
      <c r="WY409" s="412"/>
      <c r="WZ409" s="412"/>
      <c r="XA409" s="412"/>
      <c r="XB409" s="412"/>
      <c r="XC409" s="412"/>
      <c r="XD409" s="412"/>
      <c r="XE409" s="412"/>
      <c r="XF409" s="412"/>
      <c r="XG409" s="412"/>
      <c r="XH409" s="412"/>
      <c r="XI409" s="412"/>
      <c r="XJ409" s="412"/>
      <c r="XK409" s="412"/>
      <c r="XL409" s="412"/>
      <c r="XM409" s="412"/>
      <c r="XN409" s="412"/>
      <c r="XO409" s="412"/>
      <c r="XP409" s="412"/>
      <c r="XQ409" s="412"/>
      <c r="XR409" s="412"/>
      <c r="XS409" s="412"/>
      <c r="XT409" s="412"/>
      <c r="XU409" s="412"/>
      <c r="XV409" s="412"/>
      <c r="XW409" s="412"/>
      <c r="XX409" s="412"/>
      <c r="XY409" s="412"/>
      <c r="XZ409" s="412"/>
      <c r="YA409" s="412"/>
      <c r="YB409" s="412"/>
      <c r="YC409" s="412"/>
      <c r="YD409" s="412"/>
      <c r="YE409" s="412"/>
      <c r="YF409" s="412"/>
      <c r="YG409" s="412"/>
      <c r="YH409" s="412"/>
      <c r="YI409" s="412"/>
      <c r="YJ409" s="412"/>
      <c r="YK409" s="412"/>
      <c r="YL409" s="412"/>
      <c r="YM409" s="412"/>
      <c r="YN409" s="412"/>
      <c r="YO409" s="412"/>
      <c r="YP409" s="412"/>
      <c r="YQ409" s="412"/>
      <c r="YR409" s="412"/>
      <c r="YS409" s="412"/>
      <c r="YT409" s="412"/>
      <c r="YU409" s="412"/>
      <c r="YV409" s="412"/>
      <c r="YW409" s="412"/>
      <c r="YX409" s="412"/>
      <c r="YY409" s="412"/>
      <c r="YZ409" s="412"/>
      <c r="ZA409" s="412"/>
      <c r="ZB409" s="412"/>
      <c r="ZC409" s="412"/>
      <c r="ZD409" s="412"/>
      <c r="ZE409" s="412"/>
      <c r="ZF409" s="412"/>
      <c r="ZG409" s="412"/>
      <c r="ZH409" s="412"/>
      <c r="ZI409" s="412"/>
      <c r="ZJ409" s="412"/>
      <c r="ZK409" s="412"/>
      <c r="ZL409" s="412"/>
      <c r="ZM409" s="412"/>
      <c r="ZN409" s="412"/>
      <c r="ZO409" s="412"/>
      <c r="ZP409" s="412"/>
      <c r="ZQ409" s="412"/>
      <c r="ZR409" s="412"/>
      <c r="ZS409" s="412"/>
      <c r="ZT409" s="412"/>
      <c r="ZU409" s="412"/>
      <c r="ZV409" s="412"/>
      <c r="ZW409" s="412"/>
      <c r="ZX409" s="412"/>
      <c r="ZY409" s="412"/>
      <c r="ZZ409" s="412"/>
      <c r="AAA409" s="412"/>
      <c r="AAB409" s="412"/>
      <c r="AAC409" s="412"/>
      <c r="AAD409" s="412"/>
      <c r="AAE409" s="412"/>
      <c r="AAF409" s="412"/>
      <c r="AAG409" s="412"/>
      <c r="AAH409" s="412"/>
      <c r="AAI409" s="412"/>
      <c r="AAJ409" s="412"/>
      <c r="AAK409" s="412"/>
      <c r="AAL409" s="412"/>
      <c r="AAM409" s="412"/>
      <c r="AAN409" s="412"/>
      <c r="AAO409" s="412"/>
      <c r="AAP409" s="412"/>
      <c r="AAQ409" s="412"/>
      <c r="AAR409" s="412"/>
      <c r="AAS409" s="412"/>
      <c r="AAT409" s="412"/>
      <c r="AAU409" s="412"/>
      <c r="AAV409" s="412"/>
      <c r="AAW409" s="412"/>
      <c r="AAX409" s="412"/>
      <c r="AAY409" s="412"/>
      <c r="AAZ409" s="412"/>
      <c r="ABA409" s="412"/>
      <c r="ABB409" s="412"/>
      <c r="ABC409" s="412"/>
      <c r="ABD409" s="412"/>
      <c r="ABE409" s="412"/>
      <c r="ABF409" s="412"/>
      <c r="ABG409" s="412"/>
      <c r="ABH409" s="412"/>
      <c r="ABI409" s="412"/>
      <c r="ABJ409" s="412"/>
      <c r="ABK409" s="412"/>
      <c r="ABL409" s="412"/>
      <c r="ABM409" s="412"/>
      <c r="ABN409" s="412"/>
      <c r="ABO409" s="412"/>
      <c r="ABP409" s="412"/>
      <c r="ABQ409" s="412"/>
      <c r="ABR409" s="412"/>
      <c r="ABS409" s="412"/>
      <c r="ABT409" s="412"/>
      <c r="ABU409" s="412"/>
      <c r="ABV409" s="412"/>
      <c r="ABW409" s="412"/>
      <c r="ABX409" s="412"/>
      <c r="ABY409" s="412"/>
      <c r="ABZ409" s="412"/>
      <c r="ACA409" s="412"/>
      <c r="ACB409" s="412"/>
      <c r="ACC409" s="412"/>
      <c r="ACD409" s="412"/>
      <c r="ACE409" s="412"/>
      <c r="ACF409" s="412"/>
      <c r="ACG409" s="412"/>
      <c r="ACH409" s="412"/>
      <c r="ACI409" s="412"/>
      <c r="ACJ409" s="412"/>
      <c r="ACK409" s="412"/>
      <c r="ACL409" s="412"/>
      <c r="ACM409" s="412"/>
      <c r="ACN409" s="412"/>
      <c r="ACO409" s="412"/>
      <c r="ACP409" s="412"/>
      <c r="ACQ409" s="412"/>
      <c r="ACR409" s="412"/>
      <c r="ACS409" s="412"/>
      <c r="ACT409" s="412"/>
      <c r="ACU409" s="412"/>
      <c r="ACV409" s="412"/>
      <c r="ACW409" s="412"/>
      <c r="ACX409" s="412"/>
      <c r="ACY409" s="412"/>
      <c r="ACZ409" s="412"/>
      <c r="ADA409" s="412"/>
      <c r="ADB409" s="412"/>
      <c r="ADC409" s="412"/>
      <c r="ADD409" s="412"/>
      <c r="ADE409" s="412"/>
      <c r="ADF409" s="412"/>
      <c r="ADG409" s="412"/>
      <c r="ADH409" s="412"/>
      <c r="ADI409" s="412"/>
      <c r="ADJ409" s="412"/>
      <c r="ADK409" s="412"/>
      <c r="ADL409" s="412"/>
      <c r="ADM409" s="412"/>
      <c r="ADN409" s="412"/>
      <c r="ADO409" s="412"/>
      <c r="ADP409" s="412"/>
      <c r="ADQ409" s="412"/>
      <c r="ADR409" s="412"/>
      <c r="ADS409" s="412"/>
      <c r="ADT409" s="412"/>
      <c r="ADU409" s="412"/>
      <c r="ADV409" s="412"/>
      <c r="ADW409" s="412"/>
      <c r="ADX409" s="412"/>
      <c r="ADY409" s="412"/>
      <c r="ADZ409" s="412"/>
      <c r="AEA409" s="412"/>
      <c r="AEB409" s="412"/>
      <c r="AEC409" s="412"/>
      <c r="AED409" s="412"/>
      <c r="AEE409" s="412"/>
      <c r="AEF409" s="412"/>
      <c r="AEG409" s="412"/>
      <c r="AEH409" s="412"/>
      <c r="AEI409" s="412"/>
      <c r="AEJ409" s="412"/>
      <c r="AEK409" s="412"/>
      <c r="AEL409" s="412"/>
      <c r="AEM409" s="412"/>
      <c r="AEN409" s="412"/>
      <c r="AEO409" s="412"/>
      <c r="AEP409" s="412"/>
      <c r="AEQ409" s="412"/>
      <c r="AER409" s="412"/>
      <c r="AES409" s="412"/>
      <c r="AET409" s="412"/>
      <c r="AEU409" s="412"/>
      <c r="AEV409" s="412"/>
      <c r="AEW409" s="412"/>
      <c r="AEX409" s="412"/>
      <c r="AEY409" s="412"/>
      <c r="AEZ409" s="412"/>
      <c r="AFA409" s="412"/>
      <c r="AFB409" s="412"/>
      <c r="AFC409" s="412"/>
      <c r="AFD409" s="412"/>
      <c r="AFE409" s="412"/>
      <c r="AFF409" s="412"/>
      <c r="AFG409" s="412"/>
      <c r="AFH409" s="412"/>
      <c r="AFI409" s="412"/>
      <c r="AFJ409" s="412"/>
      <c r="AFK409" s="412"/>
      <c r="AFL409" s="412"/>
      <c r="AFM409" s="412"/>
      <c r="AFN409" s="412"/>
      <c r="AFO409" s="412"/>
      <c r="AFP409" s="412"/>
      <c r="AFQ409" s="412"/>
      <c r="AFR409" s="412"/>
      <c r="AFS409" s="412"/>
      <c r="AFT409" s="412"/>
      <c r="AFU409" s="412"/>
      <c r="AFV409" s="412"/>
      <c r="AFW409" s="412"/>
      <c r="AFX409" s="412"/>
      <c r="AFY409" s="412"/>
      <c r="AFZ409" s="412"/>
      <c r="AGA409" s="412"/>
      <c r="AGB409" s="412"/>
      <c r="AGC409" s="412"/>
      <c r="AGD409" s="412"/>
      <c r="AGE409" s="412"/>
      <c r="AGF409" s="412"/>
      <c r="AGG409" s="412"/>
      <c r="AGH409" s="412"/>
      <c r="AGI409" s="412"/>
      <c r="AGJ409" s="412"/>
      <c r="AGK409" s="412"/>
      <c r="AGL409" s="412"/>
      <c r="AGM409" s="412"/>
      <c r="AGN409" s="412"/>
      <c r="AGO409" s="412"/>
      <c r="AGP409" s="412"/>
      <c r="AGQ409" s="412"/>
      <c r="AGR409" s="412"/>
      <c r="AGS409" s="412"/>
      <c r="AGT409" s="412"/>
      <c r="AGU409" s="412"/>
      <c r="AGV409" s="412"/>
      <c r="AGW409" s="412"/>
      <c r="AGX409" s="412"/>
      <c r="AGY409" s="412"/>
      <c r="AGZ409" s="412"/>
      <c r="AHA409" s="412"/>
      <c r="AHB409" s="412"/>
      <c r="AHC409" s="412"/>
      <c r="AHD409" s="412"/>
      <c r="AHE409" s="412"/>
      <c r="AHF409" s="412"/>
      <c r="AHG409" s="412"/>
      <c r="AHH409" s="412"/>
      <c r="AHI409" s="412"/>
      <c r="AHJ409" s="412"/>
      <c r="AHK409" s="412"/>
      <c r="AHL409" s="412"/>
      <c r="AHM409" s="412"/>
      <c r="AHN409" s="412"/>
      <c r="AHO409" s="412"/>
      <c r="AHP409" s="412"/>
      <c r="AHQ409" s="412"/>
      <c r="AHR409" s="412"/>
      <c r="AHS409" s="412"/>
      <c r="AHT409" s="412"/>
      <c r="AHU409" s="412"/>
      <c r="AHV409" s="412"/>
      <c r="AHW409" s="412"/>
      <c r="AHX409" s="412"/>
      <c r="AHY409" s="412"/>
      <c r="AHZ409" s="412"/>
      <c r="AIA409" s="412"/>
      <c r="AIB409" s="412"/>
      <c r="AIC409" s="412"/>
      <c r="AID409" s="412"/>
      <c r="AIE409" s="412"/>
      <c r="AIF409" s="412"/>
      <c r="AIG409" s="412"/>
      <c r="AIH409" s="412"/>
      <c r="AII409" s="412"/>
      <c r="AIJ409" s="412"/>
      <c r="AIK409" s="412"/>
      <c r="AIL409" s="412"/>
      <c r="AIM409" s="412"/>
      <c r="AIN409" s="412"/>
      <c r="AIO409" s="412"/>
      <c r="AIP409" s="412"/>
      <c r="AIQ409" s="412"/>
      <c r="AIR409" s="412"/>
      <c r="AIS409" s="412"/>
      <c r="AIT409" s="412"/>
      <c r="AIU409" s="412"/>
      <c r="AIV409" s="412"/>
      <c r="AIW409" s="412"/>
      <c r="AIX409" s="412"/>
      <c r="AIY409" s="412"/>
      <c r="AIZ409" s="412"/>
      <c r="AJA409" s="412"/>
      <c r="AJB409" s="412"/>
      <c r="AJC409" s="412"/>
      <c r="AJD409" s="412"/>
      <c r="AJE409" s="412"/>
      <c r="AJF409" s="412"/>
      <c r="AJG409" s="412"/>
      <c r="AJH409" s="412"/>
      <c r="AJI409" s="412"/>
      <c r="AJJ409" s="412"/>
      <c r="AJK409" s="412"/>
      <c r="AJL409" s="412"/>
      <c r="AJM409" s="412"/>
      <c r="AJN409" s="412"/>
      <c r="AJO409" s="412"/>
      <c r="AJP409" s="412"/>
      <c r="AJQ409" s="412"/>
      <c r="AJR409" s="412"/>
      <c r="AJS409" s="412"/>
      <c r="AJT409" s="412"/>
      <c r="AJU409" s="412"/>
      <c r="AJV409" s="412"/>
      <c r="AJW409" s="412"/>
      <c r="AJX409" s="412"/>
      <c r="AJY409" s="412"/>
      <c r="AJZ409" s="412"/>
      <c r="AKA409" s="412"/>
      <c r="AKB409" s="412"/>
      <c r="AKC409" s="412"/>
      <c r="AKD409" s="412"/>
      <c r="AKE409" s="412"/>
      <c r="AKF409" s="412"/>
      <c r="AKG409" s="412"/>
      <c r="AKH409" s="412"/>
      <c r="AKI409" s="412"/>
      <c r="AKJ409" s="412"/>
      <c r="AKK409" s="412"/>
      <c r="AKL409" s="412"/>
      <c r="AKM409" s="412"/>
      <c r="AKN409" s="412"/>
      <c r="AKO409" s="412"/>
      <c r="AKP409" s="412"/>
      <c r="AKQ409" s="412"/>
      <c r="AKR409" s="412"/>
      <c r="AKS409" s="412"/>
      <c r="AKT409" s="412"/>
      <c r="AKU409" s="412"/>
      <c r="AKV409" s="412"/>
      <c r="AKW409" s="412"/>
      <c r="AKX409" s="412"/>
      <c r="AKY409" s="412"/>
      <c r="AKZ409" s="412"/>
      <c r="ALA409" s="412"/>
      <c r="ALB409" s="412"/>
      <c r="ALC409" s="412"/>
      <c r="ALD409" s="412"/>
      <c r="ALE409" s="412"/>
      <c r="ALF409" s="412"/>
      <c r="ALG409" s="412"/>
      <c r="ALH409" s="412"/>
      <c r="ALI409" s="412"/>
      <c r="ALJ409" s="412"/>
      <c r="ALK409" s="412"/>
      <c r="ALL409" s="412"/>
      <c r="ALM409" s="412"/>
      <c r="ALN409" s="412"/>
      <c r="ALO409" s="412"/>
      <c r="ALP409" s="412"/>
      <c r="ALQ409" s="412"/>
      <c r="ALR409" s="412"/>
      <c r="ALS409" s="412"/>
      <c r="ALT409" s="412"/>
      <c r="ALU409" s="412"/>
      <c r="ALV409" s="412"/>
      <c r="ALW409" s="412"/>
      <c r="ALX409" s="412"/>
      <c r="ALY409" s="412"/>
      <c r="ALZ409" s="412"/>
      <c r="AMA409" s="412"/>
      <c r="AMB409" s="412"/>
      <c r="AMC409" s="412"/>
      <c r="AMD409" s="412"/>
      <c r="AME409" s="412"/>
      <c r="AMF409" s="412"/>
      <c r="AMG409" s="412"/>
      <c r="AMH409" s="412"/>
    </row>
    <row r="410" spans="1:1022" x14ac:dyDescent="0.25">
      <c r="A410" s="208" t="s">
        <v>1432</v>
      </c>
      <c r="B410" s="163">
        <v>409</v>
      </c>
      <c r="C410" s="224" t="s">
        <v>25048</v>
      </c>
      <c r="D410" s="175" t="s">
        <v>1433</v>
      </c>
      <c r="E410" s="185" t="s">
        <v>770</v>
      </c>
      <c r="F410" s="185">
        <v>4</v>
      </c>
      <c r="G410" s="175">
        <v>3</v>
      </c>
      <c r="H410" s="180"/>
      <c r="I410" s="319">
        <v>0.42</v>
      </c>
      <c r="J410" s="332" t="s">
        <v>753</v>
      </c>
      <c r="K410" s="332">
        <v>1</v>
      </c>
      <c r="L410" s="332" t="s">
        <v>752</v>
      </c>
      <c r="M410" s="332" t="s">
        <v>752</v>
      </c>
      <c r="O410" s="140"/>
      <c r="V410" s="219">
        <f t="shared" si="229"/>
        <v>100</v>
      </c>
      <c r="W410" s="219">
        <f t="shared" si="227"/>
        <v>100</v>
      </c>
      <c r="X410" s="219">
        <f>IF(O410=3,20,100)</f>
        <v>100</v>
      </c>
      <c r="Y410" s="219">
        <f t="shared" si="220"/>
        <v>100</v>
      </c>
      <c r="Z410" s="219">
        <f t="shared" si="221"/>
        <v>100</v>
      </c>
      <c r="AA410" s="220">
        <f t="shared" si="217"/>
        <v>100</v>
      </c>
      <c r="AB410" s="220">
        <f t="shared" si="216"/>
        <v>100</v>
      </c>
      <c r="AC410" s="220">
        <f t="shared" si="228"/>
        <v>100</v>
      </c>
      <c r="AD410" s="416">
        <f t="shared" si="225"/>
        <v>1</v>
      </c>
      <c r="AE410" s="416">
        <f t="shared" si="230"/>
        <v>1</v>
      </c>
      <c r="AF410" s="212">
        <f t="shared" si="222"/>
        <v>1</v>
      </c>
      <c r="AG410" s="212">
        <f t="shared" si="223"/>
        <v>1</v>
      </c>
      <c r="AH410" s="212">
        <f t="shared" si="224"/>
        <v>3</v>
      </c>
      <c r="AI410" s="212">
        <f t="shared" ref="AI410:AI441" si="231">IF(OR(EXACT(J410,"1A"),EXACT(J410,"1B"),EXACT(J410,"1C")),5,100)</f>
        <v>5</v>
      </c>
      <c r="AJ410" s="231" t="s">
        <v>24599</v>
      </c>
      <c r="AL410" s="412"/>
      <c r="AM410" s="214"/>
      <c r="AQ410" s="167" t="s">
        <v>1434</v>
      </c>
      <c r="AU410" s="412"/>
      <c r="AV410" s="412"/>
      <c r="AW410" s="412"/>
      <c r="AX410" s="412"/>
      <c r="AY410" s="412"/>
      <c r="AZ410" s="412"/>
      <c r="BA410" s="412"/>
      <c r="BB410" s="412"/>
      <c r="BC410" s="412"/>
      <c r="BD410" s="412"/>
      <c r="BE410" s="412"/>
      <c r="BF410" s="412"/>
      <c r="BG410" s="412"/>
      <c r="BH410" s="412"/>
      <c r="BI410" s="412"/>
      <c r="BJ410" s="412"/>
      <c r="BK410" s="412"/>
      <c r="BL410" s="412"/>
      <c r="BM410" s="412"/>
      <c r="BN410" s="412"/>
      <c r="BO410" s="412"/>
      <c r="BP410" s="412"/>
      <c r="BQ410" s="412"/>
      <c r="BR410" s="412"/>
      <c r="BS410" s="412"/>
      <c r="BT410" s="412"/>
      <c r="BU410" s="412"/>
      <c r="BV410" s="412"/>
      <c r="BW410" s="412"/>
      <c r="BX410" s="412"/>
      <c r="BY410" s="412"/>
      <c r="BZ410" s="412"/>
      <c r="CA410" s="412"/>
      <c r="CB410" s="412"/>
      <c r="CC410" s="412"/>
      <c r="CD410" s="412"/>
      <c r="CE410" s="412"/>
      <c r="CF410" s="412"/>
      <c r="CG410" s="412"/>
      <c r="CH410" s="412"/>
      <c r="CI410" s="412"/>
      <c r="CJ410" s="412"/>
      <c r="CK410" s="412"/>
      <c r="CL410" s="412"/>
      <c r="CM410" s="412"/>
      <c r="CN410" s="412"/>
      <c r="CO410" s="412"/>
      <c r="CP410" s="412"/>
      <c r="CQ410" s="412"/>
      <c r="CR410" s="412"/>
      <c r="CS410" s="412"/>
      <c r="CT410" s="412"/>
      <c r="CU410" s="412"/>
      <c r="CV410" s="412"/>
      <c r="CW410" s="412"/>
      <c r="CX410" s="412"/>
      <c r="CY410" s="412"/>
      <c r="CZ410" s="412"/>
      <c r="DA410" s="412"/>
      <c r="DB410" s="412"/>
      <c r="DC410" s="412"/>
      <c r="DD410" s="412"/>
      <c r="DE410" s="412"/>
      <c r="DF410" s="412"/>
      <c r="DG410" s="412"/>
      <c r="DH410" s="412"/>
      <c r="DI410" s="412"/>
      <c r="DJ410" s="412"/>
      <c r="DK410" s="412"/>
      <c r="DL410" s="412"/>
      <c r="DM410" s="412"/>
      <c r="DN410" s="412"/>
      <c r="DO410" s="412"/>
      <c r="DP410" s="412"/>
      <c r="DQ410" s="412"/>
      <c r="DR410" s="412"/>
      <c r="DS410" s="412"/>
      <c r="DT410" s="412"/>
      <c r="DU410" s="412"/>
      <c r="DV410" s="412"/>
      <c r="DW410" s="412"/>
      <c r="DX410" s="412"/>
      <c r="DY410" s="412"/>
      <c r="DZ410" s="412"/>
      <c r="EA410" s="412"/>
      <c r="EB410" s="412"/>
      <c r="EC410" s="412"/>
      <c r="ED410" s="412"/>
      <c r="EE410" s="412"/>
      <c r="EF410" s="412"/>
      <c r="EG410" s="412"/>
      <c r="EH410" s="412"/>
      <c r="EI410" s="412"/>
      <c r="EJ410" s="412"/>
      <c r="EK410" s="412"/>
      <c r="EL410" s="412"/>
      <c r="EM410" s="412"/>
      <c r="EN410" s="412"/>
      <c r="EO410" s="412"/>
      <c r="EP410" s="412"/>
      <c r="EQ410" s="412"/>
      <c r="ER410" s="412"/>
      <c r="ES410" s="412"/>
      <c r="ET410" s="412"/>
      <c r="EU410" s="412"/>
      <c r="EV410" s="412"/>
      <c r="EW410" s="412"/>
      <c r="EX410" s="412"/>
      <c r="EY410" s="412"/>
      <c r="EZ410" s="412"/>
      <c r="FA410" s="412"/>
      <c r="FB410" s="412"/>
      <c r="FC410" s="412"/>
      <c r="FD410" s="412"/>
      <c r="FE410" s="412"/>
      <c r="FF410" s="412"/>
      <c r="FG410" s="412"/>
      <c r="FH410" s="412"/>
      <c r="FI410" s="412"/>
      <c r="FJ410" s="412"/>
      <c r="FK410" s="412"/>
      <c r="FL410" s="412"/>
      <c r="FM410" s="412"/>
      <c r="FN410" s="412"/>
      <c r="FO410" s="412"/>
      <c r="FP410" s="412"/>
      <c r="FQ410" s="412"/>
      <c r="FR410" s="412"/>
      <c r="FS410" s="412"/>
      <c r="FT410" s="412"/>
      <c r="FU410" s="412"/>
      <c r="FV410" s="412"/>
      <c r="FW410" s="412"/>
      <c r="FX410" s="412"/>
      <c r="FY410" s="412"/>
      <c r="FZ410" s="412"/>
      <c r="GA410" s="412"/>
      <c r="GB410" s="412"/>
      <c r="GC410" s="412"/>
      <c r="GD410" s="412"/>
      <c r="GE410" s="412"/>
      <c r="GF410" s="412"/>
      <c r="GG410" s="412"/>
      <c r="GH410" s="412"/>
      <c r="GI410" s="412"/>
      <c r="GJ410" s="412"/>
      <c r="GK410" s="412"/>
      <c r="GL410" s="412"/>
      <c r="GM410" s="412"/>
      <c r="GN410" s="412"/>
      <c r="GO410" s="412"/>
      <c r="GP410" s="412"/>
      <c r="GQ410" s="412"/>
      <c r="GR410" s="412"/>
      <c r="GS410" s="412"/>
      <c r="GT410" s="412"/>
      <c r="GU410" s="412"/>
      <c r="GV410" s="412"/>
      <c r="GW410" s="412"/>
      <c r="GX410" s="412"/>
      <c r="GY410" s="412"/>
      <c r="GZ410" s="412"/>
      <c r="HA410" s="412"/>
      <c r="HB410" s="412"/>
      <c r="HC410" s="412"/>
      <c r="HD410" s="412"/>
      <c r="HE410" s="412"/>
      <c r="HF410" s="412"/>
      <c r="HG410" s="412"/>
      <c r="HH410" s="412"/>
      <c r="HI410" s="412"/>
      <c r="HJ410" s="412"/>
      <c r="HK410" s="412"/>
      <c r="HL410" s="412"/>
      <c r="HM410" s="412"/>
      <c r="HN410" s="412"/>
      <c r="HO410" s="412"/>
      <c r="HP410" s="412"/>
      <c r="HQ410" s="412"/>
      <c r="HR410" s="412"/>
      <c r="HS410" s="412"/>
      <c r="HT410" s="412"/>
      <c r="HU410" s="412"/>
      <c r="HV410" s="412"/>
      <c r="HW410" s="412"/>
      <c r="HX410" s="412"/>
      <c r="HY410" s="412"/>
      <c r="HZ410" s="412"/>
      <c r="IA410" s="412"/>
      <c r="IB410" s="412"/>
      <c r="IC410" s="412"/>
      <c r="ID410" s="412"/>
      <c r="IE410" s="412"/>
      <c r="IF410" s="412"/>
      <c r="IG410" s="412"/>
      <c r="IH410" s="412"/>
      <c r="II410" s="412"/>
      <c r="IJ410" s="412"/>
      <c r="IK410" s="412"/>
      <c r="IL410" s="412"/>
      <c r="IM410" s="412"/>
      <c r="IN410" s="412"/>
      <c r="IO410" s="412"/>
      <c r="IP410" s="412"/>
      <c r="IQ410" s="412"/>
      <c r="IR410" s="412"/>
      <c r="IS410" s="412"/>
      <c r="IT410" s="412"/>
      <c r="IU410" s="412"/>
      <c r="IV410" s="412"/>
      <c r="IW410" s="412"/>
      <c r="IX410" s="412"/>
      <c r="IY410" s="412"/>
      <c r="IZ410" s="412"/>
      <c r="JA410" s="412"/>
      <c r="JB410" s="412"/>
      <c r="JC410" s="412"/>
      <c r="JD410" s="412"/>
      <c r="JE410" s="412"/>
      <c r="JF410" s="412"/>
      <c r="JG410" s="412"/>
      <c r="JH410" s="412"/>
      <c r="JI410" s="412"/>
      <c r="JJ410" s="412"/>
      <c r="JK410" s="412"/>
      <c r="JL410" s="412"/>
      <c r="JM410" s="412"/>
      <c r="JN410" s="412"/>
      <c r="JO410" s="412"/>
      <c r="JP410" s="412"/>
      <c r="JQ410" s="412"/>
      <c r="JR410" s="412"/>
      <c r="JS410" s="412"/>
      <c r="JT410" s="412"/>
      <c r="JU410" s="412"/>
      <c r="JV410" s="412"/>
      <c r="JW410" s="412"/>
      <c r="JX410" s="412"/>
      <c r="JY410" s="412"/>
      <c r="JZ410" s="412"/>
      <c r="KA410" s="412"/>
      <c r="KB410" s="412"/>
      <c r="KC410" s="412"/>
      <c r="KD410" s="412"/>
      <c r="KE410" s="412"/>
      <c r="KF410" s="412"/>
      <c r="KG410" s="412"/>
      <c r="KH410" s="412"/>
      <c r="KI410" s="412"/>
      <c r="KJ410" s="412"/>
      <c r="KK410" s="412"/>
      <c r="KL410" s="412"/>
      <c r="KM410" s="412"/>
      <c r="KN410" s="412"/>
      <c r="KO410" s="412"/>
      <c r="KP410" s="412"/>
      <c r="KQ410" s="412"/>
      <c r="KR410" s="412"/>
      <c r="KS410" s="412"/>
      <c r="KT410" s="412"/>
      <c r="KU410" s="412"/>
      <c r="KV410" s="412"/>
      <c r="KW410" s="412"/>
      <c r="KX410" s="412"/>
      <c r="KY410" s="412"/>
      <c r="KZ410" s="412"/>
      <c r="LA410" s="412"/>
      <c r="LB410" s="412"/>
      <c r="LC410" s="412"/>
      <c r="LD410" s="412"/>
      <c r="LE410" s="412"/>
      <c r="LF410" s="412"/>
      <c r="LG410" s="412"/>
      <c r="LH410" s="412"/>
      <c r="LI410" s="412"/>
      <c r="LJ410" s="412"/>
      <c r="LK410" s="412"/>
      <c r="LL410" s="412"/>
      <c r="LM410" s="412"/>
      <c r="LN410" s="412"/>
      <c r="LO410" s="412"/>
      <c r="LP410" s="412"/>
      <c r="LQ410" s="412"/>
      <c r="LR410" s="412"/>
      <c r="LS410" s="412"/>
      <c r="LT410" s="412"/>
      <c r="LU410" s="412"/>
      <c r="LV410" s="412"/>
      <c r="LW410" s="412"/>
      <c r="LX410" s="412"/>
      <c r="LY410" s="412"/>
      <c r="LZ410" s="412"/>
      <c r="MA410" s="412"/>
      <c r="MB410" s="412"/>
      <c r="MC410" s="412"/>
      <c r="MD410" s="412"/>
      <c r="ME410" s="412"/>
      <c r="MF410" s="412"/>
      <c r="MG410" s="412"/>
      <c r="MH410" s="412"/>
      <c r="MI410" s="412"/>
      <c r="MJ410" s="412"/>
      <c r="MK410" s="412"/>
      <c r="ML410" s="412"/>
      <c r="MM410" s="412"/>
      <c r="MN410" s="412"/>
      <c r="MO410" s="412"/>
      <c r="MP410" s="412"/>
      <c r="MQ410" s="412"/>
      <c r="MR410" s="412"/>
      <c r="MS410" s="412"/>
      <c r="MT410" s="412"/>
      <c r="MU410" s="412"/>
      <c r="MV410" s="412"/>
      <c r="MW410" s="412"/>
      <c r="MX410" s="412"/>
      <c r="MY410" s="412"/>
      <c r="MZ410" s="412"/>
      <c r="NA410" s="412"/>
      <c r="NB410" s="412"/>
      <c r="NC410" s="412"/>
      <c r="ND410" s="412"/>
      <c r="NE410" s="412"/>
      <c r="NF410" s="412"/>
      <c r="NG410" s="412"/>
      <c r="NH410" s="412"/>
      <c r="NI410" s="412"/>
      <c r="NJ410" s="412"/>
      <c r="NK410" s="412"/>
      <c r="NL410" s="412"/>
      <c r="NM410" s="412"/>
      <c r="NN410" s="412"/>
      <c r="NO410" s="412"/>
      <c r="NP410" s="412"/>
      <c r="NQ410" s="412"/>
      <c r="NR410" s="412"/>
      <c r="NS410" s="412"/>
      <c r="NT410" s="412"/>
      <c r="NU410" s="412"/>
      <c r="NV410" s="412"/>
      <c r="NW410" s="412"/>
      <c r="NX410" s="412"/>
      <c r="NY410" s="412"/>
      <c r="NZ410" s="412"/>
      <c r="OA410" s="412"/>
      <c r="OB410" s="412"/>
      <c r="OC410" s="412"/>
      <c r="OD410" s="412"/>
      <c r="OE410" s="412"/>
      <c r="OF410" s="412"/>
      <c r="OG410" s="412"/>
      <c r="OH410" s="412"/>
      <c r="OI410" s="412"/>
      <c r="OJ410" s="412"/>
      <c r="OK410" s="412"/>
      <c r="OL410" s="412"/>
      <c r="OM410" s="412"/>
      <c r="ON410" s="412"/>
      <c r="OO410" s="412"/>
      <c r="OP410" s="412"/>
      <c r="OQ410" s="412"/>
      <c r="OR410" s="412"/>
      <c r="OS410" s="412"/>
      <c r="OT410" s="412"/>
      <c r="OU410" s="412"/>
      <c r="OV410" s="412"/>
      <c r="OW410" s="412"/>
      <c r="OX410" s="412"/>
      <c r="OY410" s="412"/>
      <c r="OZ410" s="412"/>
      <c r="PA410" s="412"/>
      <c r="PB410" s="412"/>
      <c r="PC410" s="412"/>
      <c r="PD410" s="412"/>
      <c r="PE410" s="412"/>
      <c r="PF410" s="412"/>
      <c r="PG410" s="412"/>
      <c r="PH410" s="412"/>
      <c r="PI410" s="412"/>
      <c r="PJ410" s="412"/>
      <c r="PK410" s="412"/>
      <c r="PL410" s="412"/>
      <c r="PM410" s="412"/>
      <c r="PN410" s="412"/>
      <c r="PO410" s="412"/>
      <c r="PP410" s="412"/>
      <c r="PQ410" s="412"/>
      <c r="PR410" s="412"/>
      <c r="PS410" s="412"/>
      <c r="PT410" s="412"/>
      <c r="PU410" s="412"/>
      <c r="PV410" s="412"/>
      <c r="PW410" s="412"/>
      <c r="PX410" s="412"/>
      <c r="PY410" s="412"/>
      <c r="PZ410" s="412"/>
      <c r="QA410" s="412"/>
      <c r="QB410" s="412"/>
      <c r="QC410" s="412"/>
      <c r="QD410" s="412"/>
      <c r="QE410" s="412"/>
      <c r="QF410" s="412"/>
      <c r="QG410" s="412"/>
      <c r="QH410" s="412"/>
      <c r="QI410" s="412"/>
      <c r="QJ410" s="412"/>
      <c r="QK410" s="412"/>
      <c r="QL410" s="412"/>
      <c r="QM410" s="412"/>
      <c r="QN410" s="412"/>
      <c r="QO410" s="412"/>
      <c r="QP410" s="412"/>
      <c r="QQ410" s="412"/>
      <c r="QR410" s="412"/>
      <c r="QS410" s="412"/>
      <c r="QT410" s="412"/>
      <c r="QU410" s="412"/>
      <c r="QV410" s="412"/>
      <c r="QW410" s="412"/>
      <c r="QX410" s="412"/>
      <c r="QY410" s="412"/>
      <c r="QZ410" s="412"/>
      <c r="RA410" s="412"/>
      <c r="RB410" s="412"/>
      <c r="RC410" s="412"/>
      <c r="RD410" s="412"/>
      <c r="RE410" s="412"/>
      <c r="RF410" s="412"/>
      <c r="RG410" s="412"/>
      <c r="RH410" s="412"/>
      <c r="RI410" s="412"/>
      <c r="RJ410" s="412"/>
      <c r="RK410" s="412"/>
      <c r="RL410" s="412"/>
      <c r="RM410" s="412"/>
      <c r="RN410" s="412"/>
      <c r="RO410" s="412"/>
      <c r="RP410" s="412"/>
      <c r="RQ410" s="412"/>
      <c r="RR410" s="412"/>
      <c r="RS410" s="412"/>
      <c r="RT410" s="412"/>
      <c r="RU410" s="412"/>
      <c r="RV410" s="412"/>
      <c r="RW410" s="412"/>
      <c r="RX410" s="412"/>
      <c r="RY410" s="412"/>
      <c r="RZ410" s="412"/>
      <c r="SA410" s="412"/>
      <c r="SB410" s="412"/>
      <c r="SC410" s="412"/>
      <c r="SD410" s="412"/>
      <c r="SE410" s="412"/>
      <c r="SF410" s="412"/>
      <c r="SG410" s="412"/>
      <c r="SH410" s="412"/>
      <c r="SI410" s="412"/>
      <c r="SJ410" s="412"/>
      <c r="SK410" s="412"/>
      <c r="SL410" s="412"/>
      <c r="SM410" s="412"/>
      <c r="SN410" s="412"/>
      <c r="SO410" s="412"/>
      <c r="SP410" s="412"/>
      <c r="SQ410" s="412"/>
      <c r="SR410" s="412"/>
      <c r="SS410" s="412"/>
      <c r="ST410" s="412"/>
      <c r="SU410" s="412"/>
      <c r="SV410" s="412"/>
      <c r="SW410" s="412"/>
      <c r="SX410" s="412"/>
      <c r="SY410" s="412"/>
      <c r="SZ410" s="412"/>
      <c r="TA410" s="412"/>
      <c r="TB410" s="412"/>
      <c r="TC410" s="412"/>
      <c r="TD410" s="412"/>
      <c r="TE410" s="412"/>
      <c r="TF410" s="412"/>
      <c r="TG410" s="412"/>
      <c r="TH410" s="412"/>
      <c r="TI410" s="412"/>
      <c r="TJ410" s="412"/>
      <c r="TK410" s="412"/>
      <c r="TL410" s="412"/>
      <c r="TM410" s="412"/>
      <c r="TN410" s="412"/>
      <c r="TO410" s="412"/>
      <c r="TP410" s="412"/>
      <c r="TQ410" s="412"/>
      <c r="TR410" s="412"/>
      <c r="TS410" s="412"/>
      <c r="TT410" s="412"/>
      <c r="TU410" s="412"/>
      <c r="TV410" s="412"/>
      <c r="TW410" s="412"/>
      <c r="TX410" s="412"/>
      <c r="TY410" s="412"/>
      <c r="TZ410" s="412"/>
      <c r="UA410" s="412"/>
      <c r="UB410" s="412"/>
      <c r="UC410" s="412"/>
      <c r="UD410" s="412"/>
      <c r="UE410" s="412"/>
      <c r="UF410" s="412"/>
      <c r="UG410" s="412"/>
      <c r="UH410" s="412"/>
      <c r="UI410" s="412"/>
      <c r="UJ410" s="412"/>
      <c r="UK410" s="412"/>
      <c r="UL410" s="412"/>
      <c r="UM410" s="412"/>
      <c r="UN410" s="412"/>
      <c r="UO410" s="412"/>
      <c r="UP410" s="412"/>
      <c r="UQ410" s="412"/>
      <c r="UR410" s="412"/>
      <c r="US410" s="412"/>
      <c r="UT410" s="412"/>
      <c r="UU410" s="412"/>
      <c r="UV410" s="412"/>
      <c r="UW410" s="412"/>
      <c r="UX410" s="412"/>
      <c r="UY410" s="412"/>
      <c r="UZ410" s="412"/>
      <c r="VA410" s="412"/>
      <c r="VB410" s="412"/>
      <c r="VC410" s="412"/>
      <c r="VD410" s="412"/>
      <c r="VE410" s="412"/>
      <c r="VF410" s="412"/>
      <c r="VG410" s="412"/>
      <c r="VH410" s="412"/>
      <c r="VI410" s="412"/>
      <c r="VJ410" s="412"/>
      <c r="VK410" s="412"/>
      <c r="VL410" s="412"/>
      <c r="VM410" s="412"/>
      <c r="VN410" s="412"/>
      <c r="VO410" s="412"/>
      <c r="VP410" s="412"/>
      <c r="VQ410" s="412"/>
      <c r="VR410" s="412"/>
      <c r="VS410" s="412"/>
      <c r="VT410" s="412"/>
      <c r="VU410" s="412"/>
      <c r="VV410" s="412"/>
      <c r="VW410" s="412"/>
      <c r="VX410" s="412"/>
      <c r="VY410" s="412"/>
      <c r="VZ410" s="412"/>
      <c r="WA410" s="412"/>
      <c r="WB410" s="412"/>
      <c r="WC410" s="412"/>
      <c r="WD410" s="412"/>
      <c r="WE410" s="412"/>
      <c r="WF410" s="412"/>
      <c r="WG410" s="412"/>
      <c r="WH410" s="412"/>
      <c r="WI410" s="412"/>
      <c r="WJ410" s="412"/>
      <c r="WK410" s="412"/>
      <c r="WL410" s="412"/>
      <c r="WM410" s="412"/>
      <c r="WN410" s="412"/>
      <c r="WO410" s="412"/>
      <c r="WP410" s="412"/>
      <c r="WQ410" s="412"/>
      <c r="WR410" s="412"/>
      <c r="WS410" s="412"/>
      <c r="WT410" s="412"/>
      <c r="WU410" s="412"/>
      <c r="WV410" s="412"/>
      <c r="WW410" s="412"/>
      <c r="WX410" s="412"/>
      <c r="WY410" s="412"/>
      <c r="WZ410" s="412"/>
      <c r="XA410" s="412"/>
      <c r="XB410" s="412"/>
      <c r="XC410" s="412"/>
      <c r="XD410" s="412"/>
      <c r="XE410" s="412"/>
      <c r="XF410" s="412"/>
      <c r="XG410" s="412"/>
      <c r="XH410" s="412"/>
      <c r="XI410" s="412"/>
      <c r="XJ410" s="412"/>
      <c r="XK410" s="412"/>
      <c r="XL410" s="412"/>
      <c r="XM410" s="412"/>
      <c r="XN410" s="412"/>
      <c r="XO410" s="412"/>
      <c r="XP410" s="412"/>
      <c r="XQ410" s="412"/>
      <c r="XR410" s="412"/>
      <c r="XS410" s="412"/>
      <c r="XT410" s="412"/>
      <c r="XU410" s="412"/>
      <c r="XV410" s="412"/>
      <c r="XW410" s="412"/>
      <c r="XX410" s="412"/>
      <c r="XY410" s="412"/>
      <c r="XZ410" s="412"/>
      <c r="YA410" s="412"/>
      <c r="YB410" s="412"/>
      <c r="YC410" s="412"/>
      <c r="YD410" s="412"/>
      <c r="YE410" s="412"/>
      <c r="YF410" s="412"/>
      <c r="YG410" s="412"/>
      <c r="YH410" s="412"/>
      <c r="YI410" s="412"/>
      <c r="YJ410" s="412"/>
      <c r="YK410" s="412"/>
      <c r="YL410" s="412"/>
      <c r="YM410" s="412"/>
      <c r="YN410" s="412"/>
      <c r="YO410" s="412"/>
      <c r="YP410" s="412"/>
      <c r="YQ410" s="412"/>
      <c r="YR410" s="412"/>
      <c r="YS410" s="412"/>
      <c r="YT410" s="412"/>
      <c r="YU410" s="412"/>
      <c r="YV410" s="412"/>
      <c r="YW410" s="412"/>
      <c r="YX410" s="412"/>
      <c r="YY410" s="412"/>
      <c r="YZ410" s="412"/>
      <c r="ZA410" s="412"/>
      <c r="ZB410" s="412"/>
      <c r="ZC410" s="412"/>
      <c r="ZD410" s="412"/>
      <c r="ZE410" s="412"/>
      <c r="ZF410" s="412"/>
      <c r="ZG410" s="412"/>
      <c r="ZH410" s="412"/>
      <c r="ZI410" s="412"/>
      <c r="ZJ410" s="412"/>
      <c r="ZK410" s="412"/>
      <c r="ZL410" s="412"/>
      <c r="ZM410" s="412"/>
      <c r="ZN410" s="412"/>
      <c r="ZO410" s="412"/>
      <c r="ZP410" s="412"/>
      <c r="ZQ410" s="412"/>
      <c r="ZR410" s="412"/>
      <c r="ZS410" s="412"/>
      <c r="ZT410" s="412"/>
      <c r="ZU410" s="412"/>
      <c r="ZV410" s="412"/>
      <c r="ZW410" s="412"/>
      <c r="ZX410" s="412"/>
      <c r="ZY410" s="412"/>
      <c r="ZZ410" s="412"/>
      <c r="AAA410" s="412"/>
      <c r="AAB410" s="412"/>
      <c r="AAC410" s="412"/>
      <c r="AAD410" s="412"/>
      <c r="AAE410" s="412"/>
      <c r="AAF410" s="412"/>
      <c r="AAG410" s="412"/>
      <c r="AAH410" s="412"/>
      <c r="AAI410" s="412"/>
      <c r="AAJ410" s="412"/>
      <c r="AAK410" s="412"/>
      <c r="AAL410" s="412"/>
      <c r="AAM410" s="412"/>
      <c r="AAN410" s="412"/>
      <c r="AAO410" s="412"/>
      <c r="AAP410" s="412"/>
      <c r="AAQ410" s="412"/>
      <c r="AAR410" s="412"/>
      <c r="AAS410" s="412"/>
      <c r="AAT410" s="412"/>
      <c r="AAU410" s="412"/>
      <c r="AAV410" s="412"/>
      <c r="AAW410" s="412"/>
      <c r="AAX410" s="412"/>
      <c r="AAY410" s="412"/>
      <c r="AAZ410" s="412"/>
      <c r="ABA410" s="412"/>
      <c r="ABB410" s="412"/>
      <c r="ABC410" s="412"/>
      <c r="ABD410" s="412"/>
      <c r="ABE410" s="412"/>
      <c r="ABF410" s="412"/>
      <c r="ABG410" s="412"/>
      <c r="ABH410" s="412"/>
      <c r="ABI410" s="412"/>
      <c r="ABJ410" s="412"/>
      <c r="ABK410" s="412"/>
      <c r="ABL410" s="412"/>
      <c r="ABM410" s="412"/>
      <c r="ABN410" s="412"/>
      <c r="ABO410" s="412"/>
      <c r="ABP410" s="412"/>
      <c r="ABQ410" s="412"/>
      <c r="ABR410" s="412"/>
      <c r="ABS410" s="412"/>
      <c r="ABT410" s="412"/>
      <c r="ABU410" s="412"/>
      <c r="ABV410" s="412"/>
      <c r="ABW410" s="412"/>
      <c r="ABX410" s="412"/>
      <c r="ABY410" s="412"/>
      <c r="ABZ410" s="412"/>
      <c r="ACA410" s="412"/>
      <c r="ACB410" s="412"/>
      <c r="ACC410" s="412"/>
      <c r="ACD410" s="412"/>
      <c r="ACE410" s="412"/>
      <c r="ACF410" s="412"/>
      <c r="ACG410" s="412"/>
      <c r="ACH410" s="412"/>
      <c r="ACI410" s="412"/>
      <c r="ACJ410" s="412"/>
      <c r="ACK410" s="412"/>
      <c r="ACL410" s="412"/>
      <c r="ACM410" s="412"/>
      <c r="ACN410" s="412"/>
      <c r="ACO410" s="412"/>
      <c r="ACP410" s="412"/>
      <c r="ACQ410" s="412"/>
      <c r="ACR410" s="412"/>
      <c r="ACS410" s="412"/>
      <c r="ACT410" s="412"/>
      <c r="ACU410" s="412"/>
      <c r="ACV410" s="412"/>
      <c r="ACW410" s="412"/>
      <c r="ACX410" s="412"/>
      <c r="ACY410" s="412"/>
      <c r="ACZ410" s="412"/>
      <c r="ADA410" s="412"/>
      <c r="ADB410" s="412"/>
      <c r="ADC410" s="412"/>
      <c r="ADD410" s="412"/>
      <c r="ADE410" s="412"/>
      <c r="ADF410" s="412"/>
      <c r="ADG410" s="412"/>
      <c r="ADH410" s="412"/>
      <c r="ADI410" s="412"/>
      <c r="ADJ410" s="412"/>
      <c r="ADK410" s="412"/>
      <c r="ADL410" s="412"/>
      <c r="ADM410" s="412"/>
      <c r="ADN410" s="412"/>
      <c r="ADO410" s="412"/>
      <c r="ADP410" s="412"/>
      <c r="ADQ410" s="412"/>
      <c r="ADR410" s="412"/>
      <c r="ADS410" s="412"/>
      <c r="ADT410" s="412"/>
      <c r="ADU410" s="412"/>
      <c r="ADV410" s="412"/>
      <c r="ADW410" s="412"/>
      <c r="ADX410" s="412"/>
      <c r="ADY410" s="412"/>
      <c r="ADZ410" s="412"/>
      <c r="AEA410" s="412"/>
      <c r="AEB410" s="412"/>
      <c r="AEC410" s="412"/>
      <c r="AED410" s="412"/>
      <c r="AEE410" s="412"/>
      <c r="AEF410" s="412"/>
      <c r="AEG410" s="412"/>
      <c r="AEH410" s="412"/>
      <c r="AEI410" s="412"/>
      <c r="AEJ410" s="412"/>
      <c r="AEK410" s="412"/>
      <c r="AEL410" s="412"/>
      <c r="AEM410" s="412"/>
      <c r="AEN410" s="412"/>
      <c r="AEO410" s="412"/>
      <c r="AEP410" s="412"/>
      <c r="AEQ410" s="412"/>
      <c r="AER410" s="412"/>
      <c r="AES410" s="412"/>
      <c r="AET410" s="412"/>
      <c r="AEU410" s="412"/>
      <c r="AEV410" s="412"/>
      <c r="AEW410" s="412"/>
      <c r="AEX410" s="412"/>
      <c r="AEY410" s="412"/>
      <c r="AEZ410" s="412"/>
      <c r="AFA410" s="412"/>
      <c r="AFB410" s="412"/>
      <c r="AFC410" s="412"/>
      <c r="AFD410" s="412"/>
      <c r="AFE410" s="412"/>
      <c r="AFF410" s="412"/>
      <c r="AFG410" s="412"/>
      <c r="AFH410" s="412"/>
      <c r="AFI410" s="412"/>
      <c r="AFJ410" s="412"/>
      <c r="AFK410" s="412"/>
      <c r="AFL410" s="412"/>
      <c r="AFM410" s="412"/>
      <c r="AFN410" s="412"/>
      <c r="AFO410" s="412"/>
      <c r="AFP410" s="412"/>
      <c r="AFQ410" s="412"/>
      <c r="AFR410" s="412"/>
      <c r="AFS410" s="412"/>
      <c r="AFT410" s="412"/>
      <c r="AFU410" s="412"/>
      <c r="AFV410" s="412"/>
      <c r="AFW410" s="412"/>
      <c r="AFX410" s="412"/>
      <c r="AFY410" s="412"/>
      <c r="AFZ410" s="412"/>
      <c r="AGA410" s="412"/>
      <c r="AGB410" s="412"/>
      <c r="AGC410" s="412"/>
      <c r="AGD410" s="412"/>
      <c r="AGE410" s="412"/>
      <c r="AGF410" s="412"/>
      <c r="AGG410" s="412"/>
      <c r="AGH410" s="412"/>
      <c r="AGI410" s="412"/>
      <c r="AGJ410" s="412"/>
      <c r="AGK410" s="412"/>
      <c r="AGL410" s="412"/>
      <c r="AGM410" s="412"/>
      <c r="AGN410" s="412"/>
      <c r="AGO410" s="412"/>
      <c r="AGP410" s="412"/>
      <c r="AGQ410" s="412"/>
      <c r="AGR410" s="412"/>
      <c r="AGS410" s="412"/>
      <c r="AGT410" s="412"/>
      <c r="AGU410" s="412"/>
      <c r="AGV410" s="412"/>
      <c r="AGW410" s="412"/>
      <c r="AGX410" s="412"/>
      <c r="AGY410" s="412"/>
      <c r="AGZ410" s="412"/>
      <c r="AHA410" s="412"/>
      <c r="AHB410" s="412"/>
      <c r="AHC410" s="412"/>
      <c r="AHD410" s="412"/>
      <c r="AHE410" s="412"/>
      <c r="AHF410" s="412"/>
      <c r="AHG410" s="412"/>
      <c r="AHH410" s="412"/>
      <c r="AHI410" s="412"/>
      <c r="AHJ410" s="412"/>
      <c r="AHK410" s="412"/>
      <c r="AHL410" s="412"/>
      <c r="AHM410" s="412"/>
      <c r="AHN410" s="412"/>
      <c r="AHO410" s="412"/>
      <c r="AHP410" s="412"/>
      <c r="AHQ410" s="412"/>
      <c r="AHR410" s="412"/>
      <c r="AHS410" s="412"/>
      <c r="AHT410" s="412"/>
      <c r="AHU410" s="412"/>
      <c r="AHV410" s="412"/>
      <c r="AHW410" s="412"/>
      <c r="AHX410" s="412"/>
      <c r="AHY410" s="412"/>
      <c r="AHZ410" s="412"/>
      <c r="AIA410" s="412"/>
      <c r="AIB410" s="412"/>
      <c r="AIC410" s="412"/>
      <c r="AID410" s="412"/>
      <c r="AIE410" s="412"/>
      <c r="AIF410" s="412"/>
      <c r="AIG410" s="412"/>
      <c r="AIH410" s="412"/>
      <c r="AII410" s="412"/>
      <c r="AIJ410" s="412"/>
      <c r="AIK410" s="412"/>
      <c r="AIL410" s="412"/>
      <c r="AIM410" s="412"/>
      <c r="AIN410" s="412"/>
      <c r="AIO410" s="412"/>
      <c r="AIP410" s="412"/>
      <c r="AIQ410" s="412"/>
      <c r="AIR410" s="412"/>
      <c r="AIS410" s="412"/>
      <c r="AIT410" s="412"/>
      <c r="AIU410" s="412"/>
      <c r="AIV410" s="412"/>
      <c r="AIW410" s="412"/>
      <c r="AIX410" s="412"/>
      <c r="AIY410" s="412"/>
      <c r="AIZ410" s="412"/>
      <c r="AJA410" s="412"/>
      <c r="AJB410" s="412"/>
      <c r="AJC410" s="412"/>
      <c r="AJD410" s="412"/>
      <c r="AJE410" s="412"/>
      <c r="AJF410" s="412"/>
      <c r="AJG410" s="412"/>
      <c r="AJH410" s="412"/>
      <c r="AJI410" s="412"/>
      <c r="AJJ410" s="412"/>
      <c r="AJK410" s="412"/>
      <c r="AJL410" s="412"/>
      <c r="AJM410" s="412"/>
      <c r="AJN410" s="412"/>
      <c r="AJO410" s="412"/>
      <c r="AJP410" s="412"/>
      <c r="AJQ410" s="412"/>
      <c r="AJR410" s="412"/>
      <c r="AJS410" s="412"/>
      <c r="AJT410" s="412"/>
      <c r="AJU410" s="412"/>
      <c r="AJV410" s="412"/>
      <c r="AJW410" s="412"/>
      <c r="AJX410" s="412"/>
      <c r="AJY410" s="412"/>
      <c r="AJZ410" s="412"/>
      <c r="AKA410" s="412"/>
      <c r="AKB410" s="412"/>
      <c r="AKC410" s="412"/>
      <c r="AKD410" s="412"/>
      <c r="AKE410" s="412"/>
      <c r="AKF410" s="412"/>
      <c r="AKG410" s="412"/>
      <c r="AKH410" s="412"/>
      <c r="AKI410" s="412"/>
      <c r="AKJ410" s="412"/>
      <c r="AKK410" s="412"/>
      <c r="AKL410" s="412"/>
      <c r="AKM410" s="412"/>
      <c r="AKN410" s="412"/>
      <c r="AKO410" s="412"/>
      <c r="AKP410" s="412"/>
      <c r="AKQ410" s="412"/>
      <c r="AKR410" s="412"/>
      <c r="AKS410" s="412"/>
      <c r="AKT410" s="412"/>
      <c r="AKU410" s="412"/>
      <c r="AKV410" s="412"/>
      <c r="AKW410" s="412"/>
      <c r="AKX410" s="412"/>
      <c r="AKY410" s="412"/>
      <c r="AKZ410" s="412"/>
      <c r="ALA410" s="412"/>
      <c r="ALB410" s="412"/>
      <c r="ALC410" s="412"/>
      <c r="ALD410" s="412"/>
      <c r="ALE410" s="412"/>
      <c r="ALF410" s="412"/>
      <c r="ALG410" s="412"/>
      <c r="ALH410" s="412"/>
      <c r="ALI410" s="412"/>
      <c r="ALJ410" s="412"/>
      <c r="ALK410" s="412"/>
      <c r="ALL410" s="412"/>
      <c r="ALM410" s="412"/>
      <c r="ALN410" s="412"/>
      <c r="ALO410" s="412"/>
      <c r="ALP410" s="412"/>
      <c r="ALQ410" s="412"/>
      <c r="ALR410" s="412"/>
      <c r="ALS410" s="412"/>
      <c r="ALT410" s="412"/>
      <c r="ALU410" s="412"/>
      <c r="ALV410" s="412"/>
      <c r="ALW410" s="412"/>
      <c r="ALX410" s="412"/>
      <c r="ALY410" s="412"/>
      <c r="ALZ410" s="412"/>
      <c r="AMA410" s="412"/>
      <c r="AMB410" s="412"/>
      <c r="AMC410" s="412"/>
      <c r="AMD410" s="412"/>
      <c r="AME410" s="412"/>
      <c r="AMF410" s="412"/>
      <c r="AMG410" s="412"/>
      <c r="AMH410" s="412"/>
    </row>
    <row r="411" spans="1:1022" x14ac:dyDescent="0.25">
      <c r="A411" s="208" t="s">
        <v>1435</v>
      </c>
      <c r="B411" s="163">
        <v>410</v>
      </c>
      <c r="C411" s="224" t="s">
        <v>25049</v>
      </c>
      <c r="D411" s="175" t="s">
        <v>1436</v>
      </c>
      <c r="E411" s="185" t="s">
        <v>770</v>
      </c>
      <c r="F411" s="185">
        <v>4</v>
      </c>
      <c r="G411" s="175">
        <v>3</v>
      </c>
      <c r="H411" s="175">
        <v>4</v>
      </c>
      <c r="I411" s="319">
        <v>25</v>
      </c>
      <c r="J411" s="332" t="s">
        <v>752</v>
      </c>
      <c r="K411" s="332">
        <v>1</v>
      </c>
      <c r="L411" s="332" t="s">
        <v>752</v>
      </c>
      <c r="M411" s="332" t="s">
        <v>752</v>
      </c>
      <c r="O411" s="140"/>
      <c r="V411" s="219">
        <f t="shared" si="229"/>
        <v>100</v>
      </c>
      <c r="W411" s="219">
        <f t="shared" si="227"/>
        <v>100</v>
      </c>
      <c r="X411" s="219">
        <f>IF(O411=3,20,100)</f>
        <v>100</v>
      </c>
      <c r="Y411" s="219">
        <f t="shared" si="220"/>
        <v>100</v>
      </c>
      <c r="Z411" s="219">
        <f t="shared" si="221"/>
        <v>100</v>
      </c>
      <c r="AA411" s="220">
        <f t="shared" si="217"/>
        <v>100</v>
      </c>
      <c r="AB411" s="220">
        <f t="shared" si="216"/>
        <v>100</v>
      </c>
      <c r="AC411" s="220">
        <f t="shared" si="228"/>
        <v>100</v>
      </c>
      <c r="AD411" s="416">
        <f t="shared" si="225"/>
        <v>1</v>
      </c>
      <c r="AE411" s="416">
        <f t="shared" si="230"/>
        <v>1</v>
      </c>
      <c r="AF411" s="212">
        <f t="shared" si="222"/>
        <v>1</v>
      </c>
      <c r="AG411" s="212">
        <f t="shared" si="223"/>
        <v>1</v>
      </c>
      <c r="AH411" s="212">
        <f t="shared" si="224"/>
        <v>3</v>
      </c>
      <c r="AI411" s="212">
        <f t="shared" si="231"/>
        <v>5</v>
      </c>
      <c r="AJ411" s="231" t="s">
        <v>24830</v>
      </c>
      <c r="AL411" s="185">
        <v>3</v>
      </c>
      <c r="AM411" s="214"/>
      <c r="AQ411" s="167" t="s">
        <v>1437</v>
      </c>
    </row>
    <row r="412" spans="1:1022" x14ac:dyDescent="0.25">
      <c r="A412" s="208" t="s">
        <v>1438</v>
      </c>
      <c r="B412" s="163">
        <v>411</v>
      </c>
      <c r="C412" s="224" t="s">
        <v>25050</v>
      </c>
      <c r="D412" s="175" t="s">
        <v>1439</v>
      </c>
      <c r="F412" s="185">
        <v>4</v>
      </c>
      <c r="G412" s="175">
        <v>4</v>
      </c>
      <c r="I412" s="319">
        <v>0.54</v>
      </c>
      <c r="J412" s="332" t="s">
        <v>752</v>
      </c>
      <c r="K412" s="332">
        <v>1</v>
      </c>
      <c r="O412" s="336">
        <v>3</v>
      </c>
      <c r="V412" s="219">
        <f t="shared" si="229"/>
        <v>100</v>
      </c>
      <c r="W412" s="219">
        <f t="shared" si="227"/>
        <v>100</v>
      </c>
      <c r="X412" s="219">
        <f>IF(O412=3,20,100)</f>
        <v>20</v>
      </c>
      <c r="Y412" s="219">
        <f t="shared" si="220"/>
        <v>100</v>
      </c>
      <c r="Z412" s="219">
        <f t="shared" si="221"/>
        <v>100</v>
      </c>
      <c r="AA412" s="220">
        <f t="shared" si="217"/>
        <v>100</v>
      </c>
      <c r="AB412" s="220">
        <f t="shared" si="216"/>
        <v>100</v>
      </c>
      <c r="AC412" s="220">
        <f t="shared" si="228"/>
        <v>100</v>
      </c>
      <c r="AD412" s="416">
        <f t="shared" si="225"/>
        <v>100</v>
      </c>
      <c r="AE412" s="416">
        <f t="shared" si="230"/>
        <v>100</v>
      </c>
      <c r="AF412" s="212">
        <f t="shared" si="222"/>
        <v>1</v>
      </c>
      <c r="AG412" s="212">
        <f t="shared" si="223"/>
        <v>1</v>
      </c>
      <c r="AH412" s="212">
        <f t="shared" si="224"/>
        <v>3</v>
      </c>
      <c r="AI412" s="212">
        <f t="shared" si="231"/>
        <v>5</v>
      </c>
      <c r="AJ412" s="231" t="s">
        <v>24949</v>
      </c>
      <c r="AM412" s="214"/>
      <c r="AQ412" s="247" t="s">
        <v>25051</v>
      </c>
      <c r="AU412" s="412"/>
      <c r="AV412" s="412"/>
      <c r="AW412" s="412"/>
      <c r="AX412" s="412"/>
      <c r="AY412" s="412"/>
      <c r="AZ412" s="412"/>
      <c r="BA412" s="412"/>
      <c r="BB412" s="412"/>
      <c r="BC412" s="412"/>
      <c r="BD412" s="412"/>
      <c r="BE412" s="412"/>
      <c r="BF412" s="412"/>
      <c r="BG412" s="412"/>
      <c r="BH412" s="412"/>
      <c r="BI412" s="412"/>
      <c r="BJ412" s="412"/>
      <c r="BK412" s="412"/>
      <c r="BL412" s="412"/>
      <c r="BM412" s="412"/>
      <c r="BN412" s="412"/>
      <c r="BO412" s="412"/>
      <c r="BP412" s="412"/>
      <c r="BQ412" s="412"/>
      <c r="BR412" s="412"/>
      <c r="BS412" s="412"/>
      <c r="BT412" s="412"/>
      <c r="BU412" s="412"/>
      <c r="BV412" s="412"/>
      <c r="BW412" s="412"/>
      <c r="BX412" s="412"/>
      <c r="BY412" s="412"/>
      <c r="BZ412" s="412"/>
      <c r="CA412" s="412"/>
      <c r="CB412" s="412"/>
      <c r="CC412" s="412"/>
      <c r="CD412" s="412"/>
      <c r="CE412" s="412"/>
      <c r="CF412" s="412"/>
      <c r="CG412" s="412"/>
      <c r="CH412" s="412"/>
      <c r="CI412" s="412"/>
      <c r="CJ412" s="412"/>
      <c r="CK412" s="412"/>
      <c r="CL412" s="412"/>
      <c r="CM412" s="412"/>
      <c r="CN412" s="412"/>
      <c r="CO412" s="412"/>
      <c r="CP412" s="412"/>
      <c r="CQ412" s="412"/>
      <c r="CR412" s="412"/>
      <c r="CS412" s="412"/>
      <c r="CT412" s="412"/>
      <c r="CU412" s="412"/>
      <c r="CV412" s="412"/>
      <c r="CW412" s="412"/>
      <c r="CX412" s="412"/>
      <c r="CY412" s="412"/>
      <c r="CZ412" s="412"/>
      <c r="DA412" s="412"/>
      <c r="DB412" s="412"/>
      <c r="DC412" s="412"/>
      <c r="DD412" s="412"/>
      <c r="DE412" s="412"/>
      <c r="DF412" s="412"/>
      <c r="DG412" s="412"/>
      <c r="DH412" s="412"/>
      <c r="DI412" s="412"/>
      <c r="DJ412" s="412"/>
      <c r="DK412" s="412"/>
      <c r="DL412" s="412"/>
      <c r="DM412" s="412"/>
      <c r="DN412" s="412"/>
      <c r="DO412" s="412"/>
      <c r="DP412" s="412"/>
      <c r="DQ412" s="412"/>
      <c r="DR412" s="412"/>
      <c r="DS412" s="412"/>
      <c r="DT412" s="412"/>
      <c r="DU412" s="412"/>
      <c r="DV412" s="412"/>
      <c r="DW412" s="412"/>
      <c r="DX412" s="412"/>
      <c r="DY412" s="412"/>
      <c r="DZ412" s="412"/>
      <c r="EA412" s="412"/>
      <c r="EB412" s="412"/>
      <c r="EC412" s="412"/>
      <c r="ED412" s="412"/>
      <c r="EE412" s="412"/>
      <c r="EF412" s="412"/>
      <c r="EG412" s="412"/>
      <c r="EH412" s="412"/>
      <c r="EI412" s="412"/>
      <c r="EJ412" s="412"/>
      <c r="EK412" s="412"/>
      <c r="EL412" s="412"/>
      <c r="EM412" s="412"/>
      <c r="EN412" s="412"/>
      <c r="EO412" s="412"/>
      <c r="EP412" s="412"/>
      <c r="EQ412" s="412"/>
      <c r="ER412" s="412"/>
      <c r="ES412" s="412"/>
      <c r="ET412" s="412"/>
      <c r="EU412" s="412"/>
      <c r="EV412" s="412"/>
      <c r="EW412" s="412"/>
      <c r="EX412" s="412"/>
      <c r="EY412" s="412"/>
      <c r="EZ412" s="412"/>
      <c r="FA412" s="412"/>
      <c r="FB412" s="412"/>
      <c r="FC412" s="412"/>
      <c r="FD412" s="412"/>
      <c r="FE412" s="412"/>
      <c r="FF412" s="412"/>
      <c r="FG412" s="412"/>
      <c r="FH412" s="412"/>
      <c r="FI412" s="412"/>
      <c r="FJ412" s="412"/>
      <c r="FK412" s="412"/>
      <c r="FL412" s="412"/>
      <c r="FM412" s="412"/>
      <c r="FN412" s="412"/>
      <c r="FO412" s="412"/>
      <c r="FP412" s="412"/>
      <c r="FQ412" s="412"/>
      <c r="FR412" s="412"/>
      <c r="FS412" s="412"/>
      <c r="FT412" s="412"/>
      <c r="FU412" s="412"/>
      <c r="FV412" s="412"/>
      <c r="FW412" s="412"/>
      <c r="FX412" s="412"/>
      <c r="FY412" s="412"/>
      <c r="FZ412" s="412"/>
      <c r="GA412" s="412"/>
      <c r="GB412" s="412"/>
      <c r="GC412" s="412"/>
      <c r="GD412" s="412"/>
      <c r="GE412" s="412"/>
      <c r="GF412" s="412"/>
      <c r="GG412" s="412"/>
      <c r="GH412" s="412"/>
      <c r="GI412" s="412"/>
      <c r="GJ412" s="412"/>
      <c r="GK412" s="412"/>
      <c r="GL412" s="412"/>
      <c r="GM412" s="412"/>
      <c r="GN412" s="412"/>
      <c r="GO412" s="412"/>
      <c r="GP412" s="412"/>
      <c r="GQ412" s="412"/>
      <c r="GR412" s="412"/>
      <c r="GS412" s="412"/>
      <c r="GT412" s="412"/>
      <c r="GU412" s="412"/>
      <c r="GV412" s="412"/>
      <c r="GW412" s="412"/>
      <c r="GX412" s="412"/>
      <c r="GY412" s="412"/>
      <c r="GZ412" s="412"/>
      <c r="HA412" s="412"/>
      <c r="HB412" s="412"/>
      <c r="HC412" s="412"/>
      <c r="HD412" s="412"/>
      <c r="HE412" s="412"/>
      <c r="HF412" s="412"/>
      <c r="HG412" s="412"/>
      <c r="HH412" s="412"/>
      <c r="HI412" s="412"/>
      <c r="HJ412" s="412"/>
      <c r="HK412" s="412"/>
      <c r="HL412" s="412"/>
      <c r="HM412" s="412"/>
      <c r="HN412" s="412"/>
      <c r="HO412" s="412"/>
      <c r="HP412" s="412"/>
      <c r="HQ412" s="412"/>
      <c r="HR412" s="412"/>
      <c r="HS412" s="412"/>
      <c r="HT412" s="412"/>
      <c r="HU412" s="412"/>
      <c r="HV412" s="412"/>
      <c r="HW412" s="412"/>
      <c r="HX412" s="412"/>
      <c r="HY412" s="412"/>
      <c r="HZ412" s="412"/>
      <c r="IA412" s="412"/>
      <c r="IB412" s="412"/>
      <c r="IC412" s="412"/>
      <c r="ID412" s="412"/>
      <c r="IE412" s="412"/>
      <c r="IF412" s="412"/>
      <c r="IG412" s="412"/>
      <c r="IH412" s="412"/>
      <c r="II412" s="412"/>
      <c r="IJ412" s="412"/>
      <c r="IK412" s="412"/>
      <c r="IL412" s="412"/>
      <c r="IM412" s="412"/>
      <c r="IN412" s="412"/>
      <c r="IO412" s="412"/>
      <c r="IP412" s="412"/>
      <c r="IQ412" s="412"/>
      <c r="IR412" s="412"/>
      <c r="IS412" s="412"/>
      <c r="IT412" s="412"/>
      <c r="IU412" s="412"/>
      <c r="IV412" s="412"/>
      <c r="IW412" s="412"/>
      <c r="IX412" s="412"/>
      <c r="IY412" s="412"/>
      <c r="IZ412" s="412"/>
      <c r="JA412" s="412"/>
      <c r="JB412" s="412"/>
      <c r="JC412" s="412"/>
      <c r="JD412" s="412"/>
      <c r="JE412" s="412"/>
      <c r="JF412" s="412"/>
      <c r="JG412" s="412"/>
      <c r="JH412" s="412"/>
      <c r="JI412" s="412"/>
      <c r="JJ412" s="412"/>
      <c r="JK412" s="412"/>
      <c r="JL412" s="412"/>
      <c r="JM412" s="412"/>
      <c r="JN412" s="412"/>
      <c r="JO412" s="412"/>
      <c r="JP412" s="412"/>
      <c r="JQ412" s="412"/>
      <c r="JR412" s="412"/>
      <c r="JS412" s="412"/>
      <c r="JT412" s="412"/>
      <c r="JU412" s="412"/>
      <c r="JV412" s="412"/>
      <c r="JW412" s="412"/>
      <c r="JX412" s="412"/>
      <c r="JY412" s="412"/>
      <c r="JZ412" s="412"/>
      <c r="KA412" s="412"/>
      <c r="KB412" s="412"/>
      <c r="KC412" s="412"/>
      <c r="KD412" s="412"/>
      <c r="KE412" s="412"/>
      <c r="KF412" s="412"/>
      <c r="KG412" s="412"/>
      <c r="KH412" s="412"/>
      <c r="KI412" s="412"/>
      <c r="KJ412" s="412"/>
      <c r="KK412" s="412"/>
      <c r="KL412" s="412"/>
      <c r="KM412" s="412"/>
      <c r="KN412" s="412"/>
      <c r="KO412" s="412"/>
      <c r="KP412" s="412"/>
      <c r="KQ412" s="412"/>
      <c r="KR412" s="412"/>
      <c r="KS412" s="412"/>
      <c r="KT412" s="412"/>
      <c r="KU412" s="412"/>
      <c r="KV412" s="412"/>
      <c r="KW412" s="412"/>
      <c r="KX412" s="412"/>
      <c r="KY412" s="412"/>
      <c r="KZ412" s="412"/>
      <c r="LA412" s="412"/>
      <c r="LB412" s="412"/>
      <c r="LC412" s="412"/>
      <c r="LD412" s="412"/>
      <c r="LE412" s="412"/>
      <c r="LF412" s="412"/>
      <c r="LG412" s="412"/>
      <c r="LH412" s="412"/>
      <c r="LI412" s="412"/>
      <c r="LJ412" s="412"/>
      <c r="LK412" s="412"/>
      <c r="LL412" s="412"/>
      <c r="LM412" s="412"/>
      <c r="LN412" s="412"/>
      <c r="LO412" s="412"/>
      <c r="LP412" s="412"/>
      <c r="LQ412" s="412"/>
      <c r="LR412" s="412"/>
      <c r="LS412" s="412"/>
      <c r="LT412" s="412"/>
      <c r="LU412" s="412"/>
      <c r="LV412" s="412"/>
      <c r="LW412" s="412"/>
      <c r="LX412" s="412"/>
      <c r="LY412" s="412"/>
      <c r="LZ412" s="412"/>
      <c r="MA412" s="412"/>
      <c r="MB412" s="412"/>
      <c r="MC412" s="412"/>
      <c r="MD412" s="412"/>
      <c r="ME412" s="412"/>
      <c r="MF412" s="412"/>
      <c r="MG412" s="412"/>
      <c r="MH412" s="412"/>
      <c r="MI412" s="412"/>
      <c r="MJ412" s="412"/>
      <c r="MK412" s="412"/>
      <c r="ML412" s="412"/>
      <c r="MM412" s="412"/>
      <c r="MN412" s="412"/>
      <c r="MO412" s="412"/>
      <c r="MP412" s="412"/>
      <c r="MQ412" s="412"/>
      <c r="MR412" s="412"/>
      <c r="MS412" s="412"/>
      <c r="MT412" s="412"/>
      <c r="MU412" s="412"/>
      <c r="MV412" s="412"/>
      <c r="MW412" s="412"/>
      <c r="MX412" s="412"/>
      <c r="MY412" s="412"/>
      <c r="MZ412" s="412"/>
      <c r="NA412" s="412"/>
      <c r="NB412" s="412"/>
      <c r="NC412" s="412"/>
      <c r="ND412" s="412"/>
      <c r="NE412" s="412"/>
      <c r="NF412" s="412"/>
      <c r="NG412" s="412"/>
      <c r="NH412" s="412"/>
      <c r="NI412" s="412"/>
      <c r="NJ412" s="412"/>
      <c r="NK412" s="412"/>
      <c r="NL412" s="412"/>
      <c r="NM412" s="412"/>
      <c r="NN412" s="412"/>
      <c r="NO412" s="412"/>
      <c r="NP412" s="412"/>
      <c r="NQ412" s="412"/>
      <c r="NR412" s="412"/>
      <c r="NS412" s="412"/>
      <c r="NT412" s="412"/>
      <c r="NU412" s="412"/>
      <c r="NV412" s="412"/>
      <c r="NW412" s="412"/>
      <c r="NX412" s="412"/>
      <c r="NY412" s="412"/>
      <c r="NZ412" s="412"/>
      <c r="OA412" s="412"/>
      <c r="OB412" s="412"/>
      <c r="OC412" s="412"/>
      <c r="OD412" s="412"/>
      <c r="OE412" s="412"/>
      <c r="OF412" s="412"/>
      <c r="OG412" s="412"/>
      <c r="OH412" s="412"/>
      <c r="OI412" s="412"/>
      <c r="OJ412" s="412"/>
      <c r="OK412" s="412"/>
      <c r="OL412" s="412"/>
      <c r="OM412" s="412"/>
      <c r="ON412" s="412"/>
      <c r="OO412" s="412"/>
      <c r="OP412" s="412"/>
      <c r="OQ412" s="412"/>
      <c r="OR412" s="412"/>
      <c r="OS412" s="412"/>
      <c r="OT412" s="412"/>
      <c r="OU412" s="412"/>
      <c r="OV412" s="412"/>
      <c r="OW412" s="412"/>
      <c r="OX412" s="412"/>
      <c r="OY412" s="412"/>
      <c r="OZ412" s="412"/>
      <c r="PA412" s="412"/>
      <c r="PB412" s="412"/>
      <c r="PC412" s="412"/>
      <c r="PD412" s="412"/>
      <c r="PE412" s="412"/>
      <c r="PF412" s="412"/>
      <c r="PG412" s="412"/>
      <c r="PH412" s="412"/>
      <c r="PI412" s="412"/>
      <c r="PJ412" s="412"/>
      <c r="PK412" s="412"/>
      <c r="PL412" s="412"/>
      <c r="PM412" s="412"/>
      <c r="PN412" s="412"/>
      <c r="PO412" s="412"/>
      <c r="PP412" s="412"/>
      <c r="PQ412" s="412"/>
      <c r="PR412" s="412"/>
      <c r="PS412" s="412"/>
      <c r="PT412" s="412"/>
      <c r="PU412" s="412"/>
      <c r="PV412" s="412"/>
      <c r="PW412" s="412"/>
      <c r="PX412" s="412"/>
      <c r="PY412" s="412"/>
      <c r="PZ412" s="412"/>
      <c r="QA412" s="412"/>
      <c r="QB412" s="412"/>
      <c r="QC412" s="412"/>
      <c r="QD412" s="412"/>
      <c r="QE412" s="412"/>
      <c r="QF412" s="412"/>
      <c r="QG412" s="412"/>
      <c r="QH412" s="412"/>
      <c r="QI412" s="412"/>
      <c r="QJ412" s="412"/>
      <c r="QK412" s="412"/>
      <c r="QL412" s="412"/>
      <c r="QM412" s="412"/>
      <c r="QN412" s="412"/>
      <c r="QO412" s="412"/>
      <c r="QP412" s="412"/>
      <c r="QQ412" s="412"/>
      <c r="QR412" s="412"/>
      <c r="QS412" s="412"/>
      <c r="QT412" s="412"/>
      <c r="QU412" s="412"/>
      <c r="QV412" s="412"/>
      <c r="QW412" s="412"/>
      <c r="QX412" s="412"/>
      <c r="QY412" s="412"/>
      <c r="QZ412" s="412"/>
      <c r="RA412" s="412"/>
      <c r="RB412" s="412"/>
      <c r="RC412" s="412"/>
      <c r="RD412" s="412"/>
      <c r="RE412" s="412"/>
      <c r="RF412" s="412"/>
      <c r="RG412" s="412"/>
      <c r="RH412" s="412"/>
      <c r="RI412" s="412"/>
      <c r="RJ412" s="412"/>
      <c r="RK412" s="412"/>
      <c r="RL412" s="412"/>
      <c r="RM412" s="412"/>
      <c r="RN412" s="412"/>
      <c r="RO412" s="412"/>
      <c r="RP412" s="412"/>
      <c r="RQ412" s="412"/>
      <c r="RR412" s="412"/>
      <c r="RS412" s="412"/>
      <c r="RT412" s="412"/>
      <c r="RU412" s="412"/>
      <c r="RV412" s="412"/>
      <c r="RW412" s="412"/>
      <c r="RX412" s="412"/>
      <c r="RY412" s="412"/>
      <c r="RZ412" s="412"/>
      <c r="SA412" s="412"/>
      <c r="SB412" s="412"/>
      <c r="SC412" s="412"/>
      <c r="SD412" s="412"/>
      <c r="SE412" s="412"/>
      <c r="SF412" s="412"/>
      <c r="SG412" s="412"/>
      <c r="SH412" s="412"/>
      <c r="SI412" s="412"/>
      <c r="SJ412" s="412"/>
      <c r="SK412" s="412"/>
      <c r="SL412" s="412"/>
      <c r="SM412" s="412"/>
      <c r="SN412" s="412"/>
      <c r="SO412" s="412"/>
      <c r="SP412" s="412"/>
      <c r="SQ412" s="412"/>
      <c r="SR412" s="412"/>
      <c r="SS412" s="412"/>
      <c r="ST412" s="412"/>
      <c r="SU412" s="412"/>
      <c r="SV412" s="412"/>
      <c r="SW412" s="412"/>
      <c r="SX412" s="412"/>
      <c r="SY412" s="412"/>
      <c r="SZ412" s="412"/>
      <c r="TA412" s="412"/>
      <c r="TB412" s="412"/>
      <c r="TC412" s="412"/>
      <c r="TD412" s="412"/>
      <c r="TE412" s="412"/>
      <c r="TF412" s="412"/>
      <c r="TG412" s="412"/>
      <c r="TH412" s="412"/>
      <c r="TI412" s="412"/>
      <c r="TJ412" s="412"/>
      <c r="TK412" s="412"/>
      <c r="TL412" s="412"/>
      <c r="TM412" s="412"/>
      <c r="TN412" s="412"/>
      <c r="TO412" s="412"/>
      <c r="TP412" s="412"/>
      <c r="TQ412" s="412"/>
      <c r="TR412" s="412"/>
      <c r="TS412" s="412"/>
      <c r="TT412" s="412"/>
      <c r="TU412" s="412"/>
      <c r="TV412" s="412"/>
      <c r="TW412" s="412"/>
      <c r="TX412" s="412"/>
      <c r="TY412" s="412"/>
      <c r="TZ412" s="412"/>
      <c r="UA412" s="412"/>
      <c r="UB412" s="412"/>
      <c r="UC412" s="412"/>
      <c r="UD412" s="412"/>
      <c r="UE412" s="412"/>
      <c r="UF412" s="412"/>
      <c r="UG412" s="412"/>
      <c r="UH412" s="412"/>
      <c r="UI412" s="412"/>
      <c r="UJ412" s="412"/>
      <c r="UK412" s="412"/>
      <c r="UL412" s="412"/>
      <c r="UM412" s="412"/>
      <c r="UN412" s="412"/>
      <c r="UO412" s="412"/>
      <c r="UP412" s="412"/>
      <c r="UQ412" s="412"/>
      <c r="UR412" s="412"/>
      <c r="US412" s="412"/>
      <c r="UT412" s="412"/>
      <c r="UU412" s="412"/>
      <c r="UV412" s="412"/>
      <c r="UW412" s="412"/>
      <c r="UX412" s="412"/>
      <c r="UY412" s="412"/>
      <c r="UZ412" s="412"/>
      <c r="VA412" s="412"/>
      <c r="VB412" s="412"/>
      <c r="VC412" s="412"/>
      <c r="VD412" s="412"/>
      <c r="VE412" s="412"/>
      <c r="VF412" s="412"/>
      <c r="VG412" s="412"/>
      <c r="VH412" s="412"/>
      <c r="VI412" s="412"/>
      <c r="VJ412" s="412"/>
      <c r="VK412" s="412"/>
      <c r="VL412" s="412"/>
      <c r="VM412" s="412"/>
      <c r="VN412" s="412"/>
      <c r="VO412" s="412"/>
      <c r="VP412" s="412"/>
      <c r="VQ412" s="412"/>
      <c r="VR412" s="412"/>
      <c r="VS412" s="412"/>
      <c r="VT412" s="412"/>
      <c r="VU412" s="412"/>
      <c r="VV412" s="412"/>
      <c r="VW412" s="412"/>
      <c r="VX412" s="412"/>
      <c r="VY412" s="412"/>
      <c r="VZ412" s="412"/>
      <c r="WA412" s="412"/>
      <c r="WB412" s="412"/>
      <c r="WC412" s="412"/>
      <c r="WD412" s="412"/>
      <c r="WE412" s="412"/>
      <c r="WF412" s="412"/>
      <c r="WG412" s="412"/>
      <c r="WH412" s="412"/>
      <c r="WI412" s="412"/>
      <c r="WJ412" s="412"/>
      <c r="WK412" s="412"/>
      <c r="WL412" s="412"/>
      <c r="WM412" s="412"/>
      <c r="WN412" s="412"/>
      <c r="WO412" s="412"/>
      <c r="WP412" s="412"/>
      <c r="WQ412" s="412"/>
      <c r="WR412" s="412"/>
      <c r="WS412" s="412"/>
      <c r="WT412" s="412"/>
      <c r="WU412" s="412"/>
      <c r="WV412" s="412"/>
      <c r="WW412" s="412"/>
      <c r="WX412" s="412"/>
      <c r="WY412" s="412"/>
      <c r="WZ412" s="412"/>
      <c r="XA412" s="412"/>
      <c r="XB412" s="412"/>
      <c r="XC412" s="412"/>
      <c r="XD412" s="412"/>
      <c r="XE412" s="412"/>
      <c r="XF412" s="412"/>
      <c r="XG412" s="412"/>
      <c r="XH412" s="412"/>
      <c r="XI412" s="412"/>
      <c r="XJ412" s="412"/>
      <c r="XK412" s="412"/>
      <c r="XL412" s="412"/>
      <c r="XM412" s="412"/>
      <c r="XN412" s="412"/>
      <c r="XO412" s="412"/>
      <c r="XP412" s="412"/>
      <c r="XQ412" s="412"/>
      <c r="XR412" s="412"/>
      <c r="XS412" s="412"/>
      <c r="XT412" s="412"/>
      <c r="XU412" s="412"/>
      <c r="XV412" s="412"/>
      <c r="XW412" s="412"/>
      <c r="XX412" s="412"/>
      <c r="XY412" s="412"/>
      <c r="XZ412" s="412"/>
      <c r="YA412" s="412"/>
      <c r="YB412" s="412"/>
      <c r="YC412" s="412"/>
      <c r="YD412" s="412"/>
      <c r="YE412" s="412"/>
      <c r="YF412" s="412"/>
      <c r="YG412" s="412"/>
      <c r="YH412" s="412"/>
      <c r="YI412" s="412"/>
      <c r="YJ412" s="412"/>
      <c r="YK412" s="412"/>
      <c r="YL412" s="412"/>
      <c r="YM412" s="412"/>
      <c r="YN412" s="412"/>
      <c r="YO412" s="412"/>
      <c r="YP412" s="412"/>
      <c r="YQ412" s="412"/>
      <c r="YR412" s="412"/>
      <c r="YS412" s="412"/>
      <c r="YT412" s="412"/>
      <c r="YU412" s="412"/>
      <c r="YV412" s="412"/>
      <c r="YW412" s="412"/>
      <c r="YX412" s="412"/>
      <c r="YY412" s="412"/>
      <c r="YZ412" s="412"/>
      <c r="ZA412" s="412"/>
      <c r="ZB412" s="412"/>
      <c r="ZC412" s="412"/>
      <c r="ZD412" s="412"/>
      <c r="ZE412" s="412"/>
      <c r="ZF412" s="412"/>
      <c r="ZG412" s="412"/>
      <c r="ZH412" s="412"/>
      <c r="ZI412" s="412"/>
      <c r="ZJ412" s="412"/>
      <c r="ZK412" s="412"/>
      <c r="ZL412" s="412"/>
      <c r="ZM412" s="412"/>
      <c r="ZN412" s="412"/>
      <c r="ZO412" s="412"/>
      <c r="ZP412" s="412"/>
      <c r="ZQ412" s="412"/>
      <c r="ZR412" s="412"/>
      <c r="ZS412" s="412"/>
      <c r="ZT412" s="412"/>
      <c r="ZU412" s="412"/>
      <c r="ZV412" s="412"/>
      <c r="ZW412" s="412"/>
      <c r="ZX412" s="412"/>
      <c r="ZY412" s="412"/>
      <c r="ZZ412" s="412"/>
      <c r="AAA412" s="412"/>
      <c r="AAB412" s="412"/>
      <c r="AAC412" s="412"/>
      <c r="AAD412" s="412"/>
      <c r="AAE412" s="412"/>
      <c r="AAF412" s="412"/>
      <c r="AAG412" s="412"/>
      <c r="AAH412" s="412"/>
      <c r="AAI412" s="412"/>
      <c r="AAJ412" s="412"/>
      <c r="AAK412" s="412"/>
      <c r="AAL412" s="412"/>
      <c r="AAM412" s="412"/>
      <c r="AAN412" s="412"/>
      <c r="AAO412" s="412"/>
      <c r="AAP412" s="412"/>
      <c r="AAQ412" s="412"/>
      <c r="AAR412" s="412"/>
      <c r="AAS412" s="412"/>
      <c r="AAT412" s="412"/>
      <c r="AAU412" s="412"/>
      <c r="AAV412" s="412"/>
      <c r="AAW412" s="412"/>
      <c r="AAX412" s="412"/>
      <c r="AAY412" s="412"/>
      <c r="AAZ412" s="412"/>
      <c r="ABA412" s="412"/>
      <c r="ABB412" s="412"/>
      <c r="ABC412" s="412"/>
      <c r="ABD412" s="412"/>
      <c r="ABE412" s="412"/>
      <c r="ABF412" s="412"/>
      <c r="ABG412" s="412"/>
      <c r="ABH412" s="412"/>
      <c r="ABI412" s="412"/>
      <c r="ABJ412" s="412"/>
      <c r="ABK412" s="412"/>
      <c r="ABL412" s="412"/>
      <c r="ABM412" s="412"/>
      <c r="ABN412" s="412"/>
      <c r="ABO412" s="412"/>
      <c r="ABP412" s="412"/>
      <c r="ABQ412" s="412"/>
      <c r="ABR412" s="412"/>
      <c r="ABS412" s="412"/>
      <c r="ABT412" s="412"/>
      <c r="ABU412" s="412"/>
      <c r="ABV412" s="412"/>
      <c r="ABW412" s="412"/>
      <c r="ABX412" s="412"/>
      <c r="ABY412" s="412"/>
      <c r="ABZ412" s="412"/>
      <c r="ACA412" s="412"/>
      <c r="ACB412" s="412"/>
      <c r="ACC412" s="412"/>
      <c r="ACD412" s="412"/>
      <c r="ACE412" s="412"/>
      <c r="ACF412" s="412"/>
      <c r="ACG412" s="412"/>
      <c r="ACH412" s="412"/>
      <c r="ACI412" s="412"/>
      <c r="ACJ412" s="412"/>
      <c r="ACK412" s="412"/>
      <c r="ACL412" s="412"/>
      <c r="ACM412" s="412"/>
      <c r="ACN412" s="412"/>
      <c r="ACO412" s="412"/>
      <c r="ACP412" s="412"/>
      <c r="ACQ412" s="412"/>
      <c r="ACR412" s="412"/>
      <c r="ACS412" s="412"/>
      <c r="ACT412" s="412"/>
      <c r="ACU412" s="412"/>
      <c r="ACV412" s="412"/>
      <c r="ACW412" s="412"/>
      <c r="ACX412" s="412"/>
      <c r="ACY412" s="412"/>
      <c r="ACZ412" s="412"/>
      <c r="ADA412" s="412"/>
      <c r="ADB412" s="412"/>
      <c r="ADC412" s="412"/>
      <c r="ADD412" s="412"/>
      <c r="ADE412" s="412"/>
      <c r="ADF412" s="412"/>
      <c r="ADG412" s="412"/>
      <c r="ADH412" s="412"/>
      <c r="ADI412" s="412"/>
      <c r="ADJ412" s="412"/>
      <c r="ADK412" s="412"/>
      <c r="ADL412" s="412"/>
      <c r="ADM412" s="412"/>
      <c r="ADN412" s="412"/>
      <c r="ADO412" s="412"/>
      <c r="ADP412" s="412"/>
      <c r="ADQ412" s="412"/>
      <c r="ADR412" s="412"/>
      <c r="ADS412" s="412"/>
      <c r="ADT412" s="412"/>
      <c r="ADU412" s="412"/>
      <c r="ADV412" s="412"/>
      <c r="ADW412" s="412"/>
      <c r="ADX412" s="412"/>
      <c r="ADY412" s="412"/>
      <c r="ADZ412" s="412"/>
      <c r="AEA412" s="412"/>
      <c r="AEB412" s="412"/>
      <c r="AEC412" s="412"/>
      <c r="AED412" s="412"/>
      <c r="AEE412" s="412"/>
      <c r="AEF412" s="412"/>
      <c r="AEG412" s="412"/>
      <c r="AEH412" s="412"/>
      <c r="AEI412" s="412"/>
      <c r="AEJ412" s="412"/>
      <c r="AEK412" s="412"/>
      <c r="AEL412" s="412"/>
      <c r="AEM412" s="412"/>
      <c r="AEN412" s="412"/>
      <c r="AEO412" s="412"/>
      <c r="AEP412" s="412"/>
      <c r="AEQ412" s="412"/>
      <c r="AER412" s="412"/>
      <c r="AES412" s="412"/>
      <c r="AET412" s="412"/>
      <c r="AEU412" s="412"/>
      <c r="AEV412" s="412"/>
      <c r="AEW412" s="412"/>
      <c r="AEX412" s="412"/>
      <c r="AEY412" s="412"/>
      <c r="AEZ412" s="412"/>
      <c r="AFA412" s="412"/>
      <c r="AFB412" s="412"/>
      <c r="AFC412" s="412"/>
      <c r="AFD412" s="412"/>
      <c r="AFE412" s="412"/>
      <c r="AFF412" s="412"/>
      <c r="AFG412" s="412"/>
      <c r="AFH412" s="412"/>
      <c r="AFI412" s="412"/>
      <c r="AFJ412" s="412"/>
      <c r="AFK412" s="412"/>
      <c r="AFL412" s="412"/>
      <c r="AFM412" s="412"/>
      <c r="AFN412" s="412"/>
      <c r="AFO412" s="412"/>
      <c r="AFP412" s="412"/>
      <c r="AFQ412" s="412"/>
      <c r="AFR412" s="412"/>
      <c r="AFS412" s="412"/>
      <c r="AFT412" s="412"/>
      <c r="AFU412" s="412"/>
      <c r="AFV412" s="412"/>
      <c r="AFW412" s="412"/>
      <c r="AFX412" s="412"/>
      <c r="AFY412" s="412"/>
      <c r="AFZ412" s="412"/>
      <c r="AGA412" s="412"/>
      <c r="AGB412" s="412"/>
      <c r="AGC412" s="412"/>
      <c r="AGD412" s="412"/>
      <c r="AGE412" s="412"/>
      <c r="AGF412" s="412"/>
      <c r="AGG412" s="412"/>
      <c r="AGH412" s="412"/>
      <c r="AGI412" s="412"/>
      <c r="AGJ412" s="412"/>
      <c r="AGK412" s="412"/>
      <c r="AGL412" s="412"/>
      <c r="AGM412" s="412"/>
      <c r="AGN412" s="412"/>
      <c r="AGO412" s="412"/>
      <c r="AGP412" s="412"/>
      <c r="AGQ412" s="412"/>
      <c r="AGR412" s="412"/>
      <c r="AGS412" s="412"/>
      <c r="AGT412" s="412"/>
      <c r="AGU412" s="412"/>
      <c r="AGV412" s="412"/>
      <c r="AGW412" s="412"/>
      <c r="AGX412" s="412"/>
      <c r="AGY412" s="412"/>
      <c r="AGZ412" s="412"/>
      <c r="AHA412" s="412"/>
      <c r="AHB412" s="412"/>
      <c r="AHC412" s="412"/>
      <c r="AHD412" s="412"/>
      <c r="AHE412" s="412"/>
      <c r="AHF412" s="412"/>
      <c r="AHG412" s="412"/>
      <c r="AHH412" s="412"/>
      <c r="AHI412" s="412"/>
      <c r="AHJ412" s="412"/>
      <c r="AHK412" s="412"/>
      <c r="AHL412" s="412"/>
      <c r="AHM412" s="412"/>
      <c r="AHN412" s="412"/>
      <c r="AHO412" s="412"/>
      <c r="AHP412" s="412"/>
      <c r="AHQ412" s="412"/>
      <c r="AHR412" s="412"/>
      <c r="AHS412" s="412"/>
      <c r="AHT412" s="412"/>
      <c r="AHU412" s="412"/>
      <c r="AHV412" s="412"/>
      <c r="AHW412" s="412"/>
      <c r="AHX412" s="412"/>
      <c r="AHY412" s="412"/>
      <c r="AHZ412" s="412"/>
      <c r="AIA412" s="412"/>
      <c r="AIB412" s="412"/>
      <c r="AIC412" s="412"/>
      <c r="AID412" s="412"/>
      <c r="AIE412" s="412"/>
      <c r="AIF412" s="412"/>
      <c r="AIG412" s="412"/>
      <c r="AIH412" s="412"/>
      <c r="AII412" s="412"/>
      <c r="AIJ412" s="412"/>
      <c r="AIK412" s="412"/>
      <c r="AIL412" s="412"/>
      <c r="AIM412" s="412"/>
      <c r="AIN412" s="412"/>
      <c r="AIO412" s="412"/>
      <c r="AIP412" s="412"/>
      <c r="AIQ412" s="412"/>
      <c r="AIR412" s="412"/>
      <c r="AIS412" s="412"/>
      <c r="AIT412" s="412"/>
      <c r="AIU412" s="412"/>
      <c r="AIV412" s="412"/>
      <c r="AIW412" s="412"/>
      <c r="AIX412" s="412"/>
      <c r="AIY412" s="412"/>
      <c r="AIZ412" s="412"/>
      <c r="AJA412" s="412"/>
      <c r="AJB412" s="412"/>
      <c r="AJC412" s="412"/>
      <c r="AJD412" s="412"/>
      <c r="AJE412" s="412"/>
      <c r="AJF412" s="412"/>
      <c r="AJG412" s="412"/>
      <c r="AJH412" s="412"/>
      <c r="AJI412" s="412"/>
      <c r="AJJ412" s="412"/>
      <c r="AJK412" s="412"/>
      <c r="AJL412" s="412"/>
      <c r="AJM412" s="412"/>
      <c r="AJN412" s="412"/>
      <c r="AJO412" s="412"/>
      <c r="AJP412" s="412"/>
      <c r="AJQ412" s="412"/>
      <c r="AJR412" s="412"/>
      <c r="AJS412" s="412"/>
      <c r="AJT412" s="412"/>
      <c r="AJU412" s="412"/>
      <c r="AJV412" s="412"/>
      <c r="AJW412" s="412"/>
      <c r="AJX412" s="412"/>
      <c r="AJY412" s="412"/>
      <c r="AJZ412" s="412"/>
      <c r="AKA412" s="412"/>
      <c r="AKB412" s="412"/>
      <c r="AKC412" s="412"/>
      <c r="AKD412" s="412"/>
      <c r="AKE412" s="412"/>
      <c r="AKF412" s="412"/>
      <c r="AKG412" s="412"/>
      <c r="AKH412" s="412"/>
      <c r="AKI412" s="412"/>
      <c r="AKJ412" s="412"/>
      <c r="AKK412" s="412"/>
      <c r="AKL412" s="412"/>
      <c r="AKM412" s="412"/>
      <c r="AKN412" s="412"/>
      <c r="AKO412" s="412"/>
      <c r="AKP412" s="412"/>
      <c r="AKQ412" s="412"/>
      <c r="AKR412" s="412"/>
      <c r="AKS412" s="412"/>
      <c r="AKT412" s="412"/>
      <c r="AKU412" s="412"/>
      <c r="AKV412" s="412"/>
      <c r="AKW412" s="412"/>
      <c r="AKX412" s="412"/>
      <c r="AKY412" s="412"/>
      <c r="AKZ412" s="412"/>
      <c r="ALA412" s="412"/>
      <c r="ALB412" s="412"/>
      <c r="ALC412" s="412"/>
      <c r="ALD412" s="412"/>
      <c r="ALE412" s="412"/>
      <c r="ALF412" s="412"/>
      <c r="ALG412" s="412"/>
      <c r="ALH412" s="412"/>
      <c r="ALI412" s="412"/>
      <c r="ALJ412" s="412"/>
      <c r="ALK412" s="412"/>
      <c r="ALL412" s="412"/>
      <c r="ALM412" s="412"/>
      <c r="ALN412" s="412"/>
      <c r="ALO412" s="412"/>
      <c r="ALP412" s="412"/>
      <c r="ALQ412" s="412"/>
      <c r="ALR412" s="412"/>
      <c r="ALS412" s="412"/>
      <c r="ALT412" s="412"/>
      <c r="ALU412" s="412"/>
      <c r="ALV412" s="412"/>
      <c r="ALW412" s="412"/>
      <c r="ALX412" s="412"/>
      <c r="ALY412" s="412"/>
      <c r="ALZ412" s="412"/>
      <c r="AMA412" s="412"/>
      <c r="AMB412" s="412"/>
      <c r="AMC412" s="412"/>
      <c r="AMD412" s="412"/>
      <c r="AME412" s="412"/>
      <c r="AMF412" s="412"/>
      <c r="AMG412" s="412"/>
      <c r="AMH412" s="412"/>
    </row>
    <row r="413" spans="1:1022" x14ac:dyDescent="0.25">
      <c r="A413" s="208" t="s">
        <v>46</v>
      </c>
      <c r="B413" s="163">
        <v>412</v>
      </c>
      <c r="C413" s="224" t="s">
        <v>25052</v>
      </c>
      <c r="D413" s="175" t="s">
        <v>1082</v>
      </c>
      <c r="E413" s="185" t="s">
        <v>822</v>
      </c>
      <c r="F413" s="185">
        <v>4</v>
      </c>
      <c r="G413" s="175">
        <v>3</v>
      </c>
      <c r="H413" s="175">
        <v>3</v>
      </c>
      <c r="I413" s="319">
        <v>8.4</v>
      </c>
      <c r="J413" s="332" t="s">
        <v>753</v>
      </c>
      <c r="K413" s="332">
        <v>1</v>
      </c>
      <c r="L413" s="140"/>
      <c r="M413" s="140"/>
      <c r="N413" s="140"/>
      <c r="O413" s="336">
        <v>3</v>
      </c>
      <c r="P413" s="140"/>
      <c r="Q413" s="140"/>
      <c r="R413" s="140"/>
      <c r="S413" s="140"/>
      <c r="T413" s="140"/>
      <c r="U413" s="140"/>
      <c r="V413" s="219">
        <f t="shared" si="229"/>
        <v>100</v>
      </c>
      <c r="W413" s="219">
        <f t="shared" si="227"/>
        <v>100</v>
      </c>
      <c r="X413" s="230">
        <v>1</v>
      </c>
      <c r="Y413" s="219">
        <f t="shared" si="220"/>
        <v>100</v>
      </c>
      <c r="Z413" s="219">
        <f t="shared" si="221"/>
        <v>100</v>
      </c>
      <c r="AA413" s="220">
        <f t="shared" si="217"/>
        <v>100</v>
      </c>
      <c r="AB413" s="220">
        <f t="shared" si="216"/>
        <v>100</v>
      </c>
      <c r="AC413" s="220">
        <f t="shared" si="228"/>
        <v>100</v>
      </c>
      <c r="AD413" s="416">
        <f t="shared" si="225"/>
        <v>100</v>
      </c>
      <c r="AE413" s="416">
        <f t="shared" si="230"/>
        <v>100</v>
      </c>
      <c r="AF413" s="212">
        <f t="shared" ref="AF413:AF444" si="232">IF(OR(OR(EXACT(J413,"1A"),EXACT(J413,"1B"),EXACT(J413,"1C")),K413=1),1,IF(K413=2,10,100))</f>
        <v>1</v>
      </c>
      <c r="AG413" s="212">
        <f t="shared" ref="AG413:AG444" si="233">IF(OR(EXACT(J413,"1A"),EXACT(J413,"1B"),EXACT(J413,"1C")),1,IF(J413=2,10,100))</f>
        <v>1</v>
      </c>
      <c r="AH413" s="212">
        <f t="shared" ref="AH413:AH444" si="234">IF(OR(EXACT(J413,"1A"),EXACT(J413,"1B"),EXACT(J413,"1C"),K413=1),3,100)</f>
        <v>3</v>
      </c>
      <c r="AI413" s="212">
        <f t="shared" si="231"/>
        <v>5</v>
      </c>
      <c r="AJ413" s="231" t="s">
        <v>25053</v>
      </c>
      <c r="AK413" s="412"/>
      <c r="AL413" s="412"/>
      <c r="AM413" s="214"/>
      <c r="AN413" s="412"/>
      <c r="AO413" s="412"/>
      <c r="AP413" s="412"/>
      <c r="AQ413" s="234" t="s">
        <v>25054</v>
      </c>
      <c r="AR413" s="412"/>
      <c r="AS413" s="412"/>
      <c r="AT413" s="412"/>
      <c r="AU413" s="412"/>
      <c r="AV413" s="412"/>
      <c r="AW413" s="412"/>
      <c r="AX413" s="412"/>
      <c r="AY413" s="412"/>
      <c r="AZ413" s="412"/>
      <c r="BA413" s="412"/>
      <c r="BB413" s="412"/>
      <c r="BC413" s="412"/>
      <c r="BD413" s="412"/>
      <c r="BE413" s="412"/>
      <c r="BF413" s="412"/>
      <c r="BG413" s="412"/>
      <c r="BH413" s="412"/>
      <c r="BI413" s="412"/>
      <c r="BJ413" s="412"/>
      <c r="BK413" s="412"/>
      <c r="BL413" s="412"/>
      <c r="BM413" s="412"/>
      <c r="BN413" s="412"/>
      <c r="BO413" s="412"/>
      <c r="BP413" s="412"/>
      <c r="BQ413" s="412"/>
      <c r="BR413" s="412"/>
      <c r="BS413" s="412"/>
      <c r="BT413" s="412"/>
      <c r="BU413" s="412"/>
      <c r="BV413" s="412"/>
      <c r="BW413" s="412"/>
      <c r="BX413" s="412"/>
      <c r="BY413" s="412"/>
      <c r="BZ413" s="412"/>
      <c r="CA413" s="412"/>
      <c r="CB413" s="412"/>
      <c r="CC413" s="412"/>
      <c r="CD413" s="412"/>
      <c r="CE413" s="412"/>
      <c r="CF413" s="412"/>
      <c r="CG413" s="412"/>
      <c r="CH413" s="412"/>
      <c r="CI413" s="412"/>
      <c r="CJ413" s="412"/>
      <c r="CK413" s="412"/>
      <c r="CL413" s="412"/>
      <c r="CM413" s="412"/>
      <c r="CN413" s="412"/>
      <c r="CO413" s="412"/>
      <c r="CP413" s="412"/>
      <c r="CQ413" s="412"/>
      <c r="CR413" s="412"/>
      <c r="CS413" s="412"/>
      <c r="CT413" s="412"/>
      <c r="CU413" s="412"/>
      <c r="CV413" s="412"/>
      <c r="CW413" s="412"/>
      <c r="CX413" s="412"/>
      <c r="CY413" s="412"/>
      <c r="CZ413" s="412"/>
      <c r="DA413" s="412"/>
      <c r="DB413" s="412"/>
      <c r="DC413" s="412"/>
      <c r="DD413" s="412"/>
      <c r="DE413" s="412"/>
      <c r="DF413" s="412"/>
      <c r="DG413" s="412"/>
      <c r="DH413" s="412"/>
      <c r="DI413" s="412"/>
      <c r="DJ413" s="412"/>
      <c r="DK413" s="412"/>
      <c r="DL413" s="412"/>
      <c r="DM413" s="412"/>
      <c r="DN413" s="412"/>
      <c r="DO413" s="412"/>
      <c r="DP413" s="412"/>
      <c r="DQ413" s="412"/>
      <c r="DR413" s="412"/>
      <c r="DS413" s="412"/>
      <c r="DT413" s="412"/>
      <c r="DU413" s="412"/>
      <c r="DV413" s="412"/>
      <c r="DW413" s="412"/>
      <c r="DX413" s="412"/>
      <c r="DY413" s="412"/>
      <c r="DZ413" s="412"/>
      <c r="EA413" s="412"/>
      <c r="EB413" s="412"/>
      <c r="EC413" s="412"/>
      <c r="ED413" s="412"/>
      <c r="EE413" s="412"/>
      <c r="EF413" s="412"/>
      <c r="EG413" s="412"/>
      <c r="EH413" s="412"/>
      <c r="EI413" s="412"/>
      <c r="EJ413" s="412"/>
      <c r="EK413" s="412"/>
      <c r="EL413" s="412"/>
      <c r="EM413" s="412"/>
      <c r="EN413" s="412"/>
      <c r="EO413" s="412"/>
      <c r="EP413" s="412"/>
      <c r="EQ413" s="412"/>
      <c r="ER413" s="412"/>
      <c r="ES413" s="412"/>
      <c r="ET413" s="412"/>
      <c r="EU413" s="412"/>
      <c r="EV413" s="412"/>
      <c r="EW413" s="412"/>
      <c r="EX413" s="412"/>
      <c r="EY413" s="412"/>
      <c r="EZ413" s="412"/>
      <c r="FA413" s="412"/>
      <c r="FB413" s="412"/>
      <c r="FC413" s="412"/>
      <c r="FD413" s="412"/>
      <c r="FE413" s="412"/>
      <c r="FF413" s="412"/>
      <c r="FG413" s="412"/>
      <c r="FH413" s="412"/>
      <c r="FI413" s="412"/>
      <c r="FJ413" s="412"/>
      <c r="FK413" s="412"/>
      <c r="FL413" s="412"/>
      <c r="FM413" s="412"/>
      <c r="FN413" s="412"/>
      <c r="FO413" s="412"/>
      <c r="FP413" s="412"/>
      <c r="FQ413" s="412"/>
      <c r="FR413" s="412"/>
      <c r="FS413" s="412"/>
      <c r="FT413" s="412"/>
      <c r="FU413" s="412"/>
      <c r="FV413" s="412"/>
      <c r="FW413" s="412"/>
      <c r="FX413" s="412"/>
      <c r="FY413" s="412"/>
      <c r="FZ413" s="412"/>
      <c r="GA413" s="412"/>
      <c r="GB413" s="412"/>
      <c r="GC413" s="412"/>
      <c r="GD413" s="412"/>
      <c r="GE413" s="412"/>
      <c r="GF413" s="412"/>
      <c r="GG413" s="412"/>
      <c r="GH413" s="412"/>
      <c r="GI413" s="412"/>
      <c r="GJ413" s="412"/>
      <c r="GK413" s="412"/>
      <c r="GL413" s="412"/>
      <c r="GM413" s="412"/>
      <c r="GN413" s="412"/>
      <c r="GO413" s="412"/>
      <c r="GP413" s="412"/>
      <c r="GQ413" s="412"/>
      <c r="GR413" s="412"/>
      <c r="GS413" s="412"/>
      <c r="GT413" s="412"/>
      <c r="GU413" s="412"/>
      <c r="GV413" s="412"/>
      <c r="GW413" s="412"/>
      <c r="GX413" s="412"/>
      <c r="GY413" s="412"/>
      <c r="GZ413" s="412"/>
      <c r="HA413" s="412"/>
      <c r="HB413" s="412"/>
      <c r="HC413" s="412"/>
      <c r="HD413" s="412"/>
      <c r="HE413" s="412"/>
      <c r="HF413" s="412"/>
      <c r="HG413" s="412"/>
      <c r="HH413" s="412"/>
      <c r="HI413" s="412"/>
      <c r="HJ413" s="412"/>
      <c r="HK413" s="412"/>
      <c r="HL413" s="412"/>
      <c r="HM413" s="412"/>
      <c r="HN413" s="412"/>
      <c r="HO413" s="412"/>
      <c r="HP413" s="412"/>
      <c r="HQ413" s="412"/>
      <c r="HR413" s="412"/>
      <c r="HS413" s="412"/>
      <c r="HT413" s="412"/>
      <c r="HU413" s="412"/>
      <c r="HV413" s="412"/>
      <c r="HW413" s="412"/>
      <c r="HX413" s="412"/>
      <c r="HY413" s="412"/>
      <c r="HZ413" s="412"/>
      <c r="IA413" s="412"/>
      <c r="IB413" s="412"/>
      <c r="IC413" s="412"/>
      <c r="ID413" s="412"/>
      <c r="IE413" s="412"/>
      <c r="IF413" s="412"/>
      <c r="IG413" s="412"/>
      <c r="IH413" s="412"/>
      <c r="II413" s="412"/>
      <c r="IJ413" s="412"/>
      <c r="IK413" s="412"/>
      <c r="IL413" s="412"/>
      <c r="IM413" s="412"/>
      <c r="IN413" s="412"/>
      <c r="IO413" s="412"/>
      <c r="IP413" s="412"/>
      <c r="IQ413" s="412"/>
      <c r="IR413" s="412"/>
      <c r="IS413" s="412"/>
      <c r="IT413" s="412"/>
      <c r="IU413" s="412"/>
      <c r="IV413" s="412"/>
      <c r="IW413" s="412"/>
      <c r="IX413" s="412"/>
      <c r="IY413" s="412"/>
      <c r="IZ413" s="412"/>
      <c r="JA413" s="412"/>
      <c r="JB413" s="412"/>
      <c r="JC413" s="412"/>
      <c r="JD413" s="412"/>
      <c r="JE413" s="412"/>
      <c r="JF413" s="412"/>
      <c r="JG413" s="412"/>
      <c r="JH413" s="412"/>
      <c r="JI413" s="412"/>
      <c r="JJ413" s="412"/>
      <c r="JK413" s="412"/>
      <c r="JL413" s="412"/>
      <c r="JM413" s="412"/>
      <c r="JN413" s="412"/>
      <c r="JO413" s="412"/>
      <c r="JP413" s="412"/>
      <c r="JQ413" s="412"/>
      <c r="JR413" s="412"/>
      <c r="JS413" s="412"/>
      <c r="JT413" s="412"/>
      <c r="JU413" s="412"/>
      <c r="JV413" s="412"/>
      <c r="JW413" s="412"/>
      <c r="JX413" s="412"/>
      <c r="JY413" s="412"/>
      <c r="JZ413" s="412"/>
      <c r="KA413" s="412"/>
      <c r="KB413" s="412"/>
      <c r="KC413" s="412"/>
      <c r="KD413" s="412"/>
      <c r="KE413" s="412"/>
      <c r="KF413" s="412"/>
      <c r="KG413" s="412"/>
      <c r="KH413" s="412"/>
      <c r="KI413" s="412"/>
      <c r="KJ413" s="412"/>
      <c r="KK413" s="412"/>
      <c r="KL413" s="412"/>
      <c r="KM413" s="412"/>
      <c r="KN413" s="412"/>
      <c r="KO413" s="412"/>
      <c r="KP413" s="412"/>
      <c r="KQ413" s="412"/>
      <c r="KR413" s="412"/>
      <c r="KS413" s="412"/>
      <c r="KT413" s="412"/>
      <c r="KU413" s="412"/>
      <c r="KV413" s="412"/>
      <c r="KW413" s="412"/>
      <c r="KX413" s="412"/>
      <c r="KY413" s="412"/>
      <c r="KZ413" s="412"/>
      <c r="LA413" s="412"/>
      <c r="LB413" s="412"/>
      <c r="LC413" s="412"/>
      <c r="LD413" s="412"/>
      <c r="LE413" s="412"/>
      <c r="LF413" s="412"/>
      <c r="LG413" s="412"/>
      <c r="LH413" s="412"/>
      <c r="LI413" s="412"/>
      <c r="LJ413" s="412"/>
      <c r="LK413" s="412"/>
      <c r="LL413" s="412"/>
      <c r="LM413" s="412"/>
      <c r="LN413" s="412"/>
      <c r="LO413" s="412"/>
      <c r="LP413" s="412"/>
      <c r="LQ413" s="412"/>
      <c r="LR413" s="412"/>
      <c r="LS413" s="412"/>
      <c r="LT413" s="412"/>
      <c r="LU413" s="412"/>
      <c r="LV413" s="412"/>
      <c r="LW413" s="412"/>
      <c r="LX413" s="412"/>
      <c r="LY413" s="412"/>
      <c r="LZ413" s="412"/>
      <c r="MA413" s="412"/>
      <c r="MB413" s="412"/>
      <c r="MC413" s="412"/>
      <c r="MD413" s="412"/>
      <c r="ME413" s="412"/>
      <c r="MF413" s="412"/>
      <c r="MG413" s="412"/>
      <c r="MH413" s="412"/>
      <c r="MI413" s="412"/>
      <c r="MJ413" s="412"/>
      <c r="MK413" s="412"/>
      <c r="ML413" s="412"/>
      <c r="MM413" s="412"/>
      <c r="MN413" s="412"/>
      <c r="MO413" s="412"/>
      <c r="MP413" s="412"/>
      <c r="MQ413" s="412"/>
      <c r="MR413" s="412"/>
      <c r="MS413" s="412"/>
      <c r="MT413" s="412"/>
      <c r="MU413" s="412"/>
      <c r="MV413" s="412"/>
      <c r="MW413" s="412"/>
      <c r="MX413" s="412"/>
      <c r="MY413" s="412"/>
      <c r="MZ413" s="412"/>
      <c r="NA413" s="412"/>
      <c r="NB413" s="412"/>
      <c r="NC413" s="412"/>
      <c r="ND413" s="412"/>
      <c r="NE413" s="412"/>
      <c r="NF413" s="412"/>
      <c r="NG413" s="412"/>
      <c r="NH413" s="412"/>
      <c r="NI413" s="412"/>
      <c r="NJ413" s="412"/>
      <c r="NK413" s="412"/>
      <c r="NL413" s="412"/>
      <c r="NM413" s="412"/>
      <c r="NN413" s="412"/>
      <c r="NO413" s="412"/>
      <c r="NP413" s="412"/>
      <c r="NQ413" s="412"/>
      <c r="NR413" s="412"/>
      <c r="NS413" s="412"/>
      <c r="NT413" s="412"/>
      <c r="NU413" s="412"/>
      <c r="NV413" s="412"/>
      <c r="NW413" s="412"/>
      <c r="NX413" s="412"/>
      <c r="NY413" s="412"/>
      <c r="NZ413" s="412"/>
      <c r="OA413" s="412"/>
      <c r="OB413" s="412"/>
      <c r="OC413" s="412"/>
      <c r="OD413" s="412"/>
      <c r="OE413" s="412"/>
      <c r="OF413" s="412"/>
      <c r="OG413" s="412"/>
      <c r="OH413" s="412"/>
      <c r="OI413" s="412"/>
      <c r="OJ413" s="412"/>
      <c r="OK413" s="412"/>
      <c r="OL413" s="412"/>
      <c r="OM413" s="412"/>
      <c r="ON413" s="412"/>
      <c r="OO413" s="412"/>
      <c r="OP413" s="412"/>
      <c r="OQ413" s="412"/>
      <c r="OR413" s="412"/>
      <c r="OS413" s="412"/>
      <c r="OT413" s="412"/>
      <c r="OU413" s="412"/>
      <c r="OV413" s="412"/>
      <c r="OW413" s="412"/>
      <c r="OX413" s="412"/>
      <c r="OY413" s="412"/>
      <c r="OZ413" s="412"/>
      <c r="PA413" s="412"/>
      <c r="PB413" s="412"/>
      <c r="PC413" s="412"/>
      <c r="PD413" s="412"/>
      <c r="PE413" s="412"/>
      <c r="PF413" s="412"/>
      <c r="PG413" s="412"/>
      <c r="PH413" s="412"/>
      <c r="PI413" s="412"/>
      <c r="PJ413" s="412"/>
      <c r="PK413" s="412"/>
      <c r="PL413" s="412"/>
      <c r="PM413" s="412"/>
      <c r="PN413" s="412"/>
      <c r="PO413" s="412"/>
      <c r="PP413" s="412"/>
      <c r="PQ413" s="412"/>
      <c r="PR413" s="412"/>
      <c r="PS413" s="412"/>
      <c r="PT413" s="412"/>
      <c r="PU413" s="412"/>
      <c r="PV413" s="412"/>
      <c r="PW413" s="412"/>
      <c r="PX413" s="412"/>
      <c r="PY413" s="412"/>
      <c r="PZ413" s="412"/>
      <c r="QA413" s="412"/>
      <c r="QB413" s="412"/>
      <c r="QC413" s="412"/>
      <c r="QD413" s="412"/>
      <c r="QE413" s="412"/>
      <c r="QF413" s="412"/>
      <c r="QG413" s="412"/>
      <c r="QH413" s="412"/>
      <c r="QI413" s="412"/>
      <c r="QJ413" s="412"/>
      <c r="QK413" s="412"/>
      <c r="QL413" s="412"/>
      <c r="QM413" s="412"/>
      <c r="QN413" s="412"/>
      <c r="QO413" s="412"/>
      <c r="QP413" s="412"/>
      <c r="QQ413" s="412"/>
      <c r="QR413" s="412"/>
      <c r="QS413" s="412"/>
      <c r="QT413" s="412"/>
      <c r="QU413" s="412"/>
      <c r="QV413" s="412"/>
      <c r="QW413" s="412"/>
      <c r="QX413" s="412"/>
      <c r="QY413" s="412"/>
      <c r="QZ413" s="412"/>
      <c r="RA413" s="412"/>
      <c r="RB413" s="412"/>
      <c r="RC413" s="412"/>
      <c r="RD413" s="412"/>
      <c r="RE413" s="412"/>
      <c r="RF413" s="412"/>
      <c r="RG413" s="412"/>
      <c r="RH413" s="412"/>
      <c r="RI413" s="412"/>
      <c r="RJ413" s="412"/>
      <c r="RK413" s="412"/>
      <c r="RL413" s="412"/>
      <c r="RM413" s="412"/>
      <c r="RN413" s="412"/>
      <c r="RO413" s="412"/>
      <c r="RP413" s="412"/>
      <c r="RQ413" s="412"/>
      <c r="RR413" s="412"/>
      <c r="RS413" s="412"/>
      <c r="RT413" s="412"/>
      <c r="RU413" s="412"/>
      <c r="RV413" s="412"/>
      <c r="RW413" s="412"/>
      <c r="RX413" s="412"/>
      <c r="RY413" s="412"/>
      <c r="RZ413" s="412"/>
      <c r="SA413" s="412"/>
      <c r="SB413" s="412"/>
      <c r="SC413" s="412"/>
      <c r="SD413" s="412"/>
      <c r="SE413" s="412"/>
      <c r="SF413" s="412"/>
      <c r="SG413" s="412"/>
      <c r="SH413" s="412"/>
      <c r="SI413" s="412"/>
      <c r="SJ413" s="412"/>
      <c r="SK413" s="412"/>
      <c r="SL413" s="412"/>
      <c r="SM413" s="412"/>
      <c r="SN413" s="412"/>
      <c r="SO413" s="412"/>
      <c r="SP413" s="412"/>
      <c r="SQ413" s="412"/>
      <c r="SR413" s="412"/>
      <c r="SS413" s="412"/>
      <c r="ST413" s="412"/>
      <c r="SU413" s="412"/>
      <c r="SV413" s="412"/>
      <c r="SW413" s="412"/>
      <c r="SX413" s="412"/>
      <c r="SY413" s="412"/>
      <c r="SZ413" s="412"/>
      <c r="TA413" s="412"/>
      <c r="TB413" s="412"/>
      <c r="TC413" s="412"/>
      <c r="TD413" s="412"/>
      <c r="TE413" s="412"/>
      <c r="TF413" s="412"/>
      <c r="TG413" s="412"/>
      <c r="TH413" s="412"/>
      <c r="TI413" s="412"/>
      <c r="TJ413" s="412"/>
      <c r="TK413" s="412"/>
      <c r="TL413" s="412"/>
      <c r="TM413" s="412"/>
      <c r="TN413" s="412"/>
      <c r="TO413" s="412"/>
      <c r="TP413" s="412"/>
      <c r="TQ413" s="412"/>
      <c r="TR413" s="412"/>
      <c r="TS413" s="412"/>
      <c r="TT413" s="412"/>
      <c r="TU413" s="412"/>
      <c r="TV413" s="412"/>
      <c r="TW413" s="412"/>
      <c r="TX413" s="412"/>
      <c r="TY413" s="412"/>
      <c r="TZ413" s="412"/>
      <c r="UA413" s="412"/>
      <c r="UB413" s="412"/>
      <c r="UC413" s="412"/>
      <c r="UD413" s="412"/>
      <c r="UE413" s="412"/>
      <c r="UF413" s="412"/>
      <c r="UG413" s="412"/>
      <c r="UH413" s="412"/>
      <c r="UI413" s="412"/>
      <c r="UJ413" s="412"/>
      <c r="UK413" s="412"/>
      <c r="UL413" s="412"/>
      <c r="UM413" s="412"/>
      <c r="UN413" s="412"/>
      <c r="UO413" s="412"/>
      <c r="UP413" s="412"/>
      <c r="UQ413" s="412"/>
      <c r="UR413" s="412"/>
      <c r="US413" s="412"/>
      <c r="UT413" s="412"/>
      <c r="UU413" s="412"/>
      <c r="UV413" s="412"/>
      <c r="UW413" s="412"/>
      <c r="UX413" s="412"/>
      <c r="UY413" s="412"/>
      <c r="UZ413" s="412"/>
      <c r="VA413" s="412"/>
      <c r="VB413" s="412"/>
      <c r="VC413" s="412"/>
      <c r="VD413" s="412"/>
      <c r="VE413" s="412"/>
      <c r="VF413" s="412"/>
      <c r="VG413" s="412"/>
      <c r="VH413" s="412"/>
      <c r="VI413" s="412"/>
      <c r="VJ413" s="412"/>
      <c r="VK413" s="412"/>
      <c r="VL413" s="412"/>
      <c r="VM413" s="412"/>
      <c r="VN413" s="412"/>
      <c r="VO413" s="412"/>
      <c r="VP413" s="412"/>
      <c r="VQ413" s="412"/>
      <c r="VR413" s="412"/>
      <c r="VS413" s="412"/>
      <c r="VT413" s="412"/>
      <c r="VU413" s="412"/>
      <c r="VV413" s="412"/>
      <c r="VW413" s="412"/>
      <c r="VX413" s="412"/>
      <c r="VY413" s="412"/>
      <c r="VZ413" s="412"/>
      <c r="WA413" s="412"/>
      <c r="WB413" s="412"/>
      <c r="WC413" s="412"/>
      <c r="WD413" s="412"/>
      <c r="WE413" s="412"/>
      <c r="WF413" s="412"/>
      <c r="WG413" s="412"/>
      <c r="WH413" s="412"/>
      <c r="WI413" s="412"/>
      <c r="WJ413" s="412"/>
      <c r="WK413" s="412"/>
      <c r="WL413" s="412"/>
      <c r="WM413" s="412"/>
      <c r="WN413" s="412"/>
      <c r="WO413" s="412"/>
      <c r="WP413" s="412"/>
      <c r="WQ413" s="412"/>
      <c r="WR413" s="412"/>
      <c r="WS413" s="412"/>
      <c r="WT413" s="412"/>
      <c r="WU413" s="412"/>
      <c r="WV413" s="412"/>
      <c r="WW413" s="412"/>
      <c r="WX413" s="412"/>
      <c r="WY413" s="412"/>
      <c r="WZ413" s="412"/>
      <c r="XA413" s="412"/>
      <c r="XB413" s="412"/>
      <c r="XC413" s="412"/>
      <c r="XD413" s="412"/>
      <c r="XE413" s="412"/>
      <c r="XF413" s="412"/>
      <c r="XG413" s="412"/>
      <c r="XH413" s="412"/>
      <c r="XI413" s="412"/>
      <c r="XJ413" s="412"/>
      <c r="XK413" s="412"/>
      <c r="XL413" s="412"/>
      <c r="XM413" s="412"/>
      <c r="XN413" s="412"/>
      <c r="XO413" s="412"/>
      <c r="XP413" s="412"/>
      <c r="XQ413" s="412"/>
      <c r="XR413" s="412"/>
      <c r="XS413" s="412"/>
      <c r="XT413" s="412"/>
      <c r="XU413" s="412"/>
      <c r="XV413" s="412"/>
      <c r="XW413" s="412"/>
      <c r="XX413" s="412"/>
      <c r="XY413" s="412"/>
      <c r="XZ413" s="412"/>
      <c r="YA413" s="412"/>
      <c r="YB413" s="412"/>
      <c r="YC413" s="412"/>
      <c r="YD413" s="412"/>
      <c r="YE413" s="412"/>
      <c r="YF413" s="412"/>
      <c r="YG413" s="412"/>
      <c r="YH413" s="412"/>
      <c r="YI413" s="412"/>
      <c r="YJ413" s="412"/>
      <c r="YK413" s="412"/>
      <c r="YL413" s="412"/>
      <c r="YM413" s="412"/>
      <c r="YN413" s="412"/>
      <c r="YO413" s="412"/>
      <c r="YP413" s="412"/>
      <c r="YQ413" s="412"/>
      <c r="YR413" s="412"/>
      <c r="YS413" s="412"/>
      <c r="YT413" s="412"/>
      <c r="YU413" s="412"/>
      <c r="YV413" s="412"/>
      <c r="YW413" s="412"/>
      <c r="YX413" s="412"/>
      <c r="YY413" s="412"/>
      <c r="YZ413" s="412"/>
      <c r="ZA413" s="412"/>
      <c r="ZB413" s="412"/>
      <c r="ZC413" s="412"/>
      <c r="ZD413" s="412"/>
      <c r="ZE413" s="412"/>
      <c r="ZF413" s="412"/>
      <c r="ZG413" s="412"/>
      <c r="ZH413" s="412"/>
      <c r="ZI413" s="412"/>
      <c r="ZJ413" s="412"/>
      <c r="ZK413" s="412"/>
      <c r="ZL413" s="412"/>
      <c r="ZM413" s="412"/>
      <c r="ZN413" s="412"/>
      <c r="ZO413" s="412"/>
      <c r="ZP413" s="412"/>
      <c r="ZQ413" s="412"/>
      <c r="ZR413" s="412"/>
      <c r="ZS413" s="412"/>
      <c r="ZT413" s="412"/>
      <c r="ZU413" s="412"/>
      <c r="ZV413" s="412"/>
      <c r="ZW413" s="412"/>
      <c r="ZX413" s="412"/>
      <c r="ZY413" s="412"/>
      <c r="ZZ413" s="412"/>
      <c r="AAA413" s="412"/>
      <c r="AAB413" s="412"/>
      <c r="AAC413" s="412"/>
      <c r="AAD413" s="412"/>
      <c r="AAE413" s="412"/>
      <c r="AAF413" s="412"/>
      <c r="AAG413" s="412"/>
      <c r="AAH413" s="412"/>
      <c r="AAI413" s="412"/>
      <c r="AAJ413" s="412"/>
      <c r="AAK413" s="412"/>
      <c r="AAL413" s="412"/>
      <c r="AAM413" s="412"/>
      <c r="AAN413" s="412"/>
      <c r="AAO413" s="412"/>
      <c r="AAP413" s="412"/>
      <c r="AAQ413" s="412"/>
      <c r="AAR413" s="412"/>
      <c r="AAS413" s="412"/>
      <c r="AAT413" s="412"/>
      <c r="AAU413" s="412"/>
      <c r="AAV413" s="412"/>
      <c r="AAW413" s="412"/>
      <c r="AAX413" s="412"/>
      <c r="AAY413" s="412"/>
      <c r="AAZ413" s="412"/>
      <c r="ABA413" s="412"/>
      <c r="ABB413" s="412"/>
      <c r="ABC413" s="412"/>
      <c r="ABD413" s="412"/>
      <c r="ABE413" s="412"/>
      <c r="ABF413" s="412"/>
      <c r="ABG413" s="412"/>
      <c r="ABH413" s="412"/>
      <c r="ABI413" s="412"/>
      <c r="ABJ413" s="412"/>
      <c r="ABK413" s="412"/>
      <c r="ABL413" s="412"/>
      <c r="ABM413" s="412"/>
      <c r="ABN413" s="412"/>
      <c r="ABO413" s="412"/>
      <c r="ABP413" s="412"/>
      <c r="ABQ413" s="412"/>
      <c r="ABR413" s="412"/>
      <c r="ABS413" s="412"/>
      <c r="ABT413" s="412"/>
      <c r="ABU413" s="412"/>
      <c r="ABV413" s="412"/>
      <c r="ABW413" s="412"/>
      <c r="ABX413" s="412"/>
      <c r="ABY413" s="412"/>
      <c r="ABZ413" s="412"/>
      <c r="ACA413" s="412"/>
      <c r="ACB413" s="412"/>
      <c r="ACC413" s="412"/>
      <c r="ACD413" s="412"/>
      <c r="ACE413" s="412"/>
      <c r="ACF413" s="412"/>
      <c r="ACG413" s="412"/>
      <c r="ACH413" s="412"/>
      <c r="ACI413" s="412"/>
      <c r="ACJ413" s="412"/>
      <c r="ACK413" s="412"/>
      <c r="ACL413" s="412"/>
      <c r="ACM413" s="412"/>
      <c r="ACN413" s="412"/>
      <c r="ACO413" s="412"/>
      <c r="ACP413" s="412"/>
      <c r="ACQ413" s="412"/>
      <c r="ACR413" s="412"/>
      <c r="ACS413" s="412"/>
      <c r="ACT413" s="412"/>
      <c r="ACU413" s="412"/>
      <c r="ACV413" s="412"/>
      <c r="ACW413" s="412"/>
      <c r="ACX413" s="412"/>
      <c r="ACY413" s="412"/>
      <c r="ACZ413" s="412"/>
      <c r="ADA413" s="412"/>
      <c r="ADB413" s="412"/>
      <c r="ADC413" s="412"/>
      <c r="ADD413" s="412"/>
      <c r="ADE413" s="412"/>
      <c r="ADF413" s="412"/>
      <c r="ADG413" s="412"/>
      <c r="ADH413" s="412"/>
      <c r="ADI413" s="412"/>
      <c r="ADJ413" s="412"/>
      <c r="ADK413" s="412"/>
      <c r="ADL413" s="412"/>
      <c r="ADM413" s="412"/>
      <c r="ADN413" s="412"/>
      <c r="ADO413" s="412"/>
      <c r="ADP413" s="412"/>
      <c r="ADQ413" s="412"/>
      <c r="ADR413" s="412"/>
      <c r="ADS413" s="412"/>
      <c r="ADT413" s="412"/>
      <c r="ADU413" s="412"/>
      <c r="ADV413" s="412"/>
      <c r="ADW413" s="412"/>
      <c r="ADX413" s="412"/>
      <c r="ADY413" s="412"/>
      <c r="ADZ413" s="412"/>
      <c r="AEA413" s="412"/>
      <c r="AEB413" s="412"/>
      <c r="AEC413" s="412"/>
      <c r="AED413" s="412"/>
      <c r="AEE413" s="412"/>
      <c r="AEF413" s="412"/>
      <c r="AEG413" s="412"/>
      <c r="AEH413" s="412"/>
      <c r="AEI413" s="412"/>
      <c r="AEJ413" s="412"/>
      <c r="AEK413" s="412"/>
      <c r="AEL413" s="412"/>
      <c r="AEM413" s="412"/>
      <c r="AEN413" s="412"/>
      <c r="AEO413" s="412"/>
      <c r="AEP413" s="412"/>
      <c r="AEQ413" s="412"/>
      <c r="AER413" s="412"/>
      <c r="AES413" s="412"/>
      <c r="AET413" s="412"/>
      <c r="AEU413" s="412"/>
      <c r="AEV413" s="412"/>
      <c r="AEW413" s="412"/>
      <c r="AEX413" s="412"/>
      <c r="AEY413" s="412"/>
      <c r="AEZ413" s="412"/>
      <c r="AFA413" s="412"/>
      <c r="AFB413" s="412"/>
      <c r="AFC413" s="412"/>
      <c r="AFD413" s="412"/>
      <c r="AFE413" s="412"/>
      <c r="AFF413" s="412"/>
      <c r="AFG413" s="412"/>
      <c r="AFH413" s="412"/>
      <c r="AFI413" s="412"/>
      <c r="AFJ413" s="412"/>
      <c r="AFK413" s="412"/>
      <c r="AFL413" s="412"/>
      <c r="AFM413" s="412"/>
      <c r="AFN413" s="412"/>
      <c r="AFO413" s="412"/>
      <c r="AFP413" s="412"/>
      <c r="AFQ413" s="412"/>
      <c r="AFR413" s="412"/>
      <c r="AFS413" s="412"/>
      <c r="AFT413" s="412"/>
      <c r="AFU413" s="412"/>
      <c r="AFV413" s="412"/>
      <c r="AFW413" s="412"/>
      <c r="AFX413" s="412"/>
      <c r="AFY413" s="412"/>
      <c r="AFZ413" s="412"/>
      <c r="AGA413" s="412"/>
      <c r="AGB413" s="412"/>
      <c r="AGC413" s="412"/>
      <c r="AGD413" s="412"/>
      <c r="AGE413" s="412"/>
      <c r="AGF413" s="412"/>
      <c r="AGG413" s="412"/>
      <c r="AGH413" s="412"/>
      <c r="AGI413" s="412"/>
      <c r="AGJ413" s="412"/>
      <c r="AGK413" s="412"/>
      <c r="AGL413" s="412"/>
      <c r="AGM413" s="412"/>
      <c r="AGN413" s="412"/>
      <c r="AGO413" s="412"/>
      <c r="AGP413" s="412"/>
      <c r="AGQ413" s="412"/>
      <c r="AGR413" s="412"/>
      <c r="AGS413" s="412"/>
      <c r="AGT413" s="412"/>
      <c r="AGU413" s="412"/>
      <c r="AGV413" s="412"/>
      <c r="AGW413" s="412"/>
      <c r="AGX413" s="412"/>
      <c r="AGY413" s="412"/>
      <c r="AGZ413" s="412"/>
      <c r="AHA413" s="412"/>
      <c r="AHB413" s="412"/>
      <c r="AHC413" s="412"/>
      <c r="AHD413" s="412"/>
      <c r="AHE413" s="412"/>
      <c r="AHF413" s="412"/>
      <c r="AHG413" s="412"/>
      <c r="AHH413" s="412"/>
      <c r="AHI413" s="412"/>
      <c r="AHJ413" s="412"/>
      <c r="AHK413" s="412"/>
      <c r="AHL413" s="412"/>
      <c r="AHM413" s="412"/>
      <c r="AHN413" s="412"/>
      <c r="AHO413" s="412"/>
      <c r="AHP413" s="412"/>
      <c r="AHQ413" s="412"/>
      <c r="AHR413" s="412"/>
      <c r="AHS413" s="412"/>
      <c r="AHT413" s="412"/>
      <c r="AHU413" s="412"/>
      <c r="AHV413" s="412"/>
      <c r="AHW413" s="412"/>
      <c r="AHX413" s="412"/>
      <c r="AHY413" s="412"/>
      <c r="AHZ413" s="412"/>
      <c r="AIA413" s="412"/>
      <c r="AIB413" s="412"/>
      <c r="AIC413" s="412"/>
      <c r="AID413" s="412"/>
      <c r="AIE413" s="412"/>
      <c r="AIF413" s="412"/>
      <c r="AIG413" s="412"/>
      <c r="AIH413" s="412"/>
      <c r="AII413" s="412"/>
      <c r="AIJ413" s="412"/>
      <c r="AIK413" s="412"/>
      <c r="AIL413" s="412"/>
      <c r="AIM413" s="412"/>
      <c r="AIN413" s="412"/>
      <c r="AIO413" s="412"/>
      <c r="AIP413" s="412"/>
      <c r="AIQ413" s="412"/>
      <c r="AIR413" s="412"/>
      <c r="AIS413" s="412"/>
      <c r="AIT413" s="412"/>
      <c r="AIU413" s="412"/>
      <c r="AIV413" s="412"/>
      <c r="AIW413" s="412"/>
      <c r="AIX413" s="412"/>
      <c r="AIY413" s="412"/>
      <c r="AIZ413" s="412"/>
      <c r="AJA413" s="412"/>
      <c r="AJB413" s="412"/>
      <c r="AJC413" s="412"/>
      <c r="AJD413" s="412"/>
      <c r="AJE413" s="412"/>
      <c r="AJF413" s="412"/>
      <c r="AJG413" s="412"/>
      <c r="AJH413" s="412"/>
      <c r="AJI413" s="412"/>
      <c r="AJJ413" s="412"/>
      <c r="AJK413" s="412"/>
      <c r="AJL413" s="412"/>
      <c r="AJM413" s="412"/>
      <c r="AJN413" s="412"/>
      <c r="AJO413" s="412"/>
      <c r="AJP413" s="412"/>
      <c r="AJQ413" s="412"/>
      <c r="AJR413" s="412"/>
      <c r="AJS413" s="412"/>
      <c r="AJT413" s="412"/>
      <c r="AJU413" s="412"/>
      <c r="AJV413" s="412"/>
      <c r="AJW413" s="412"/>
      <c r="AJX413" s="412"/>
      <c r="AJY413" s="412"/>
      <c r="AJZ413" s="412"/>
      <c r="AKA413" s="412"/>
      <c r="AKB413" s="412"/>
      <c r="AKC413" s="412"/>
      <c r="AKD413" s="412"/>
      <c r="AKE413" s="412"/>
      <c r="AKF413" s="412"/>
      <c r="AKG413" s="412"/>
      <c r="AKH413" s="412"/>
      <c r="AKI413" s="412"/>
      <c r="AKJ413" s="412"/>
      <c r="AKK413" s="412"/>
      <c r="AKL413" s="412"/>
      <c r="AKM413" s="412"/>
      <c r="AKN413" s="412"/>
      <c r="AKO413" s="412"/>
      <c r="AKP413" s="412"/>
      <c r="AKQ413" s="412"/>
      <c r="AKR413" s="412"/>
      <c r="AKS413" s="412"/>
      <c r="AKT413" s="412"/>
      <c r="AKU413" s="412"/>
      <c r="AKV413" s="412"/>
      <c r="AKW413" s="412"/>
      <c r="AKX413" s="412"/>
      <c r="AKY413" s="412"/>
      <c r="AKZ413" s="412"/>
      <c r="ALA413" s="412"/>
      <c r="ALB413" s="412"/>
      <c r="ALC413" s="412"/>
      <c r="ALD413" s="412"/>
      <c r="ALE413" s="412"/>
      <c r="ALF413" s="412"/>
      <c r="ALG413" s="412"/>
      <c r="ALH413" s="412"/>
      <c r="ALI413" s="412"/>
      <c r="ALJ413" s="412"/>
      <c r="ALK413" s="412"/>
      <c r="ALL413" s="412"/>
      <c r="ALM413" s="412"/>
      <c r="ALN413" s="412"/>
      <c r="ALO413" s="412"/>
      <c r="ALP413" s="412"/>
      <c r="ALQ413" s="412"/>
      <c r="ALR413" s="412"/>
      <c r="ALS413" s="412"/>
      <c r="ALT413" s="412"/>
      <c r="ALU413" s="412"/>
      <c r="ALV413" s="412"/>
      <c r="ALW413" s="412"/>
      <c r="ALX413" s="412"/>
      <c r="ALY413" s="412"/>
      <c r="ALZ413" s="412"/>
      <c r="AMA413" s="412"/>
      <c r="AMB413" s="412"/>
      <c r="AMC413" s="412"/>
      <c r="AMD413" s="412"/>
      <c r="AME413" s="412"/>
      <c r="AMF413" s="412"/>
      <c r="AMG413" s="412"/>
      <c r="AMH413" s="412"/>
    </row>
    <row r="414" spans="1:1022" x14ac:dyDescent="0.25">
      <c r="A414" s="208" t="s">
        <v>25203</v>
      </c>
      <c r="B414" s="163">
        <v>413</v>
      </c>
      <c r="C414" s="224" t="s">
        <v>25204</v>
      </c>
      <c r="D414" s="175" t="s">
        <v>25203</v>
      </c>
      <c r="F414" s="185">
        <v>4</v>
      </c>
      <c r="I414" s="319"/>
      <c r="J414" s="332" t="s">
        <v>752</v>
      </c>
      <c r="K414" s="332">
        <v>1</v>
      </c>
      <c r="L414" s="140"/>
      <c r="M414" s="140"/>
      <c r="N414" s="140"/>
      <c r="O414" s="336"/>
      <c r="P414" s="140"/>
      <c r="Q414" s="140"/>
      <c r="R414" s="140"/>
      <c r="S414" s="140"/>
      <c r="T414" s="140"/>
      <c r="U414" s="140"/>
      <c r="V414" s="219">
        <f t="shared" si="229"/>
        <v>100</v>
      </c>
      <c r="W414" s="219">
        <f t="shared" si="227"/>
        <v>100</v>
      </c>
      <c r="X414" s="219">
        <f t="shared" ref="X414:X422" si="235">IF(O414=3,20,100)</f>
        <v>100</v>
      </c>
      <c r="Y414" s="219">
        <f t="shared" si="220"/>
        <v>100</v>
      </c>
      <c r="Z414" s="219">
        <f t="shared" si="221"/>
        <v>100</v>
      </c>
      <c r="AA414" s="220">
        <f t="shared" si="217"/>
        <v>100</v>
      </c>
      <c r="AB414" s="220">
        <f t="shared" si="216"/>
        <v>100</v>
      </c>
      <c r="AC414" s="220">
        <f t="shared" si="228"/>
        <v>100</v>
      </c>
      <c r="AD414" s="416">
        <f t="shared" si="225"/>
        <v>100</v>
      </c>
      <c r="AE414" s="416">
        <f t="shared" si="230"/>
        <v>100</v>
      </c>
      <c r="AF414" s="212">
        <f t="shared" si="232"/>
        <v>1</v>
      </c>
      <c r="AG414" s="212">
        <f t="shared" si="233"/>
        <v>1</v>
      </c>
      <c r="AH414" s="212">
        <f t="shared" si="234"/>
        <v>3</v>
      </c>
      <c r="AI414" s="212">
        <f t="shared" si="231"/>
        <v>5</v>
      </c>
      <c r="AJ414" s="231"/>
      <c r="AK414" s="156">
        <v>1</v>
      </c>
      <c r="AL414" s="156">
        <v>1</v>
      </c>
      <c r="AM414" s="214"/>
      <c r="AN414" s="412" t="s">
        <v>25235</v>
      </c>
      <c r="AO414" s="412"/>
      <c r="AP414" s="412"/>
      <c r="AQ414" s="229" t="s">
        <v>25208</v>
      </c>
      <c r="AR414" s="412"/>
      <c r="AS414" s="412"/>
      <c r="AT414" s="412"/>
      <c r="AU414" s="412"/>
      <c r="AV414" s="412"/>
      <c r="AW414" s="412"/>
      <c r="AX414" s="412"/>
      <c r="AY414" s="412"/>
      <c r="AZ414" s="412"/>
      <c r="BA414" s="412"/>
      <c r="BB414" s="412"/>
      <c r="BC414" s="412"/>
      <c r="BD414" s="412"/>
      <c r="BE414" s="412"/>
      <c r="BF414" s="412"/>
      <c r="BG414" s="412"/>
      <c r="BH414" s="412"/>
      <c r="BI414" s="412"/>
      <c r="BJ414" s="412"/>
      <c r="BK414" s="412"/>
      <c r="BL414" s="412"/>
      <c r="BM414" s="412"/>
      <c r="BN414" s="412"/>
      <c r="BO414" s="412"/>
      <c r="BP414" s="412"/>
      <c r="BQ414" s="412"/>
      <c r="BR414" s="412"/>
      <c r="BS414" s="412"/>
      <c r="BT414" s="412"/>
      <c r="BU414" s="412"/>
      <c r="BV414" s="412"/>
      <c r="BW414" s="412"/>
      <c r="BX414" s="412"/>
      <c r="BY414" s="412"/>
      <c r="BZ414" s="412"/>
      <c r="CA414" s="412"/>
      <c r="CB414" s="412"/>
      <c r="CC414" s="412"/>
      <c r="CD414" s="412"/>
      <c r="CE414" s="412"/>
      <c r="CF414" s="412"/>
      <c r="CG414" s="412"/>
      <c r="CH414" s="412"/>
      <c r="CI414" s="412"/>
      <c r="CJ414" s="412"/>
      <c r="CK414" s="412"/>
      <c r="CL414" s="412"/>
      <c r="CM414" s="412"/>
      <c r="CN414" s="412"/>
      <c r="CO414" s="412"/>
      <c r="CP414" s="412"/>
      <c r="CQ414" s="412"/>
      <c r="CR414" s="412"/>
      <c r="CS414" s="412"/>
      <c r="CT414" s="412"/>
      <c r="CU414" s="412"/>
      <c r="CV414" s="412"/>
      <c r="CW414" s="412"/>
      <c r="CX414" s="412"/>
      <c r="CY414" s="412"/>
      <c r="CZ414" s="412"/>
      <c r="DA414" s="412"/>
      <c r="DB414" s="412"/>
      <c r="DC414" s="412"/>
      <c r="DD414" s="412"/>
      <c r="DE414" s="412"/>
      <c r="DF414" s="412"/>
      <c r="DG414" s="412"/>
      <c r="DH414" s="412"/>
      <c r="DI414" s="412"/>
      <c r="DJ414" s="412"/>
      <c r="DK414" s="412"/>
      <c r="DL414" s="412"/>
      <c r="DM414" s="412"/>
      <c r="DN414" s="412"/>
      <c r="DO414" s="412"/>
      <c r="DP414" s="412"/>
      <c r="DQ414" s="412"/>
      <c r="DR414" s="412"/>
      <c r="DS414" s="412"/>
      <c r="DT414" s="412"/>
      <c r="DU414" s="412"/>
      <c r="DV414" s="412"/>
      <c r="DW414" s="412"/>
      <c r="DX414" s="412"/>
      <c r="DY414" s="412"/>
      <c r="DZ414" s="412"/>
      <c r="EA414" s="412"/>
      <c r="EB414" s="412"/>
      <c r="EC414" s="412"/>
      <c r="ED414" s="412"/>
      <c r="EE414" s="412"/>
      <c r="EF414" s="412"/>
      <c r="EG414" s="412"/>
      <c r="EH414" s="412"/>
      <c r="EI414" s="412"/>
      <c r="EJ414" s="412"/>
      <c r="EK414" s="412"/>
      <c r="EL414" s="412"/>
      <c r="EM414" s="412"/>
      <c r="EN414" s="412"/>
      <c r="EO414" s="412"/>
      <c r="EP414" s="412"/>
      <c r="EQ414" s="412"/>
      <c r="ER414" s="412"/>
      <c r="ES414" s="412"/>
      <c r="ET414" s="412"/>
      <c r="EU414" s="412"/>
      <c r="EV414" s="412"/>
      <c r="EW414" s="412"/>
      <c r="EX414" s="412"/>
      <c r="EY414" s="412"/>
      <c r="EZ414" s="412"/>
      <c r="FA414" s="412"/>
      <c r="FB414" s="412"/>
      <c r="FC414" s="412"/>
      <c r="FD414" s="412"/>
      <c r="FE414" s="412"/>
      <c r="FF414" s="412"/>
      <c r="FG414" s="412"/>
      <c r="FH414" s="412"/>
      <c r="FI414" s="412"/>
      <c r="FJ414" s="412"/>
      <c r="FK414" s="412"/>
      <c r="FL414" s="412"/>
      <c r="FM414" s="412"/>
      <c r="FN414" s="412"/>
      <c r="FO414" s="412"/>
      <c r="FP414" s="412"/>
      <c r="FQ414" s="412"/>
      <c r="FR414" s="412"/>
      <c r="FS414" s="412"/>
      <c r="FT414" s="412"/>
      <c r="FU414" s="412"/>
      <c r="FV414" s="412"/>
      <c r="FW414" s="412"/>
      <c r="FX414" s="412"/>
      <c r="FY414" s="412"/>
      <c r="FZ414" s="412"/>
      <c r="GA414" s="412"/>
      <c r="GB414" s="412"/>
      <c r="GC414" s="412"/>
      <c r="GD414" s="412"/>
      <c r="GE414" s="412"/>
      <c r="GF414" s="412"/>
      <c r="GG414" s="412"/>
      <c r="GH414" s="412"/>
      <c r="GI414" s="412"/>
      <c r="GJ414" s="412"/>
      <c r="GK414" s="412"/>
      <c r="GL414" s="412"/>
      <c r="GM414" s="412"/>
      <c r="GN414" s="412"/>
      <c r="GO414" s="412"/>
      <c r="GP414" s="412"/>
      <c r="GQ414" s="412"/>
      <c r="GR414" s="412"/>
      <c r="GS414" s="412"/>
      <c r="GT414" s="412"/>
      <c r="GU414" s="412"/>
      <c r="GV414" s="412"/>
      <c r="GW414" s="412"/>
      <c r="GX414" s="412"/>
      <c r="GY414" s="412"/>
      <c r="GZ414" s="412"/>
      <c r="HA414" s="412"/>
      <c r="HB414" s="412"/>
      <c r="HC414" s="412"/>
      <c r="HD414" s="412"/>
      <c r="HE414" s="412"/>
      <c r="HF414" s="412"/>
      <c r="HG414" s="412"/>
      <c r="HH414" s="412"/>
      <c r="HI414" s="412"/>
      <c r="HJ414" s="412"/>
      <c r="HK414" s="412"/>
      <c r="HL414" s="412"/>
      <c r="HM414" s="412"/>
      <c r="HN414" s="412"/>
      <c r="HO414" s="412"/>
      <c r="HP414" s="412"/>
      <c r="HQ414" s="412"/>
      <c r="HR414" s="412"/>
      <c r="HS414" s="412"/>
      <c r="HT414" s="412"/>
      <c r="HU414" s="412"/>
      <c r="HV414" s="412"/>
      <c r="HW414" s="412"/>
      <c r="HX414" s="412"/>
      <c r="HY414" s="412"/>
      <c r="HZ414" s="412"/>
      <c r="IA414" s="412"/>
      <c r="IB414" s="412"/>
      <c r="IC414" s="412"/>
      <c r="ID414" s="412"/>
      <c r="IE414" s="412"/>
      <c r="IF414" s="412"/>
      <c r="IG414" s="412"/>
      <c r="IH414" s="412"/>
      <c r="II414" s="412"/>
      <c r="IJ414" s="412"/>
      <c r="IK414" s="412"/>
      <c r="IL414" s="412"/>
      <c r="IM414" s="412"/>
      <c r="IN414" s="412"/>
      <c r="IO414" s="412"/>
      <c r="IP414" s="412"/>
      <c r="IQ414" s="412"/>
      <c r="IR414" s="412"/>
      <c r="IS414" s="412"/>
      <c r="IT414" s="412"/>
      <c r="IU414" s="412"/>
      <c r="IV414" s="412"/>
      <c r="IW414" s="412"/>
      <c r="IX414" s="412"/>
      <c r="IY414" s="412"/>
      <c r="IZ414" s="412"/>
      <c r="JA414" s="412"/>
      <c r="JB414" s="412"/>
      <c r="JC414" s="412"/>
      <c r="JD414" s="412"/>
      <c r="JE414" s="412"/>
      <c r="JF414" s="412"/>
      <c r="JG414" s="412"/>
      <c r="JH414" s="412"/>
      <c r="JI414" s="412"/>
      <c r="JJ414" s="412"/>
      <c r="JK414" s="412"/>
      <c r="JL414" s="412"/>
      <c r="JM414" s="412"/>
      <c r="JN414" s="412"/>
      <c r="JO414" s="412"/>
      <c r="JP414" s="412"/>
      <c r="JQ414" s="412"/>
      <c r="JR414" s="412"/>
      <c r="JS414" s="412"/>
      <c r="JT414" s="412"/>
      <c r="JU414" s="412"/>
      <c r="JV414" s="412"/>
      <c r="JW414" s="412"/>
      <c r="JX414" s="412"/>
      <c r="JY414" s="412"/>
      <c r="JZ414" s="412"/>
      <c r="KA414" s="412"/>
      <c r="KB414" s="412"/>
      <c r="KC414" s="412"/>
      <c r="KD414" s="412"/>
      <c r="KE414" s="412"/>
      <c r="KF414" s="412"/>
      <c r="KG414" s="412"/>
      <c r="KH414" s="412"/>
      <c r="KI414" s="412"/>
      <c r="KJ414" s="412"/>
      <c r="KK414" s="412"/>
      <c r="KL414" s="412"/>
      <c r="KM414" s="412"/>
      <c r="KN414" s="412"/>
      <c r="KO414" s="412"/>
      <c r="KP414" s="412"/>
      <c r="KQ414" s="412"/>
      <c r="KR414" s="412"/>
      <c r="KS414" s="412"/>
      <c r="KT414" s="412"/>
      <c r="KU414" s="412"/>
      <c r="KV414" s="412"/>
      <c r="KW414" s="412"/>
      <c r="KX414" s="412"/>
      <c r="KY414" s="412"/>
      <c r="KZ414" s="412"/>
      <c r="LA414" s="412"/>
      <c r="LB414" s="412"/>
      <c r="LC414" s="412"/>
      <c r="LD414" s="412"/>
      <c r="LE414" s="412"/>
      <c r="LF414" s="412"/>
      <c r="LG414" s="412"/>
      <c r="LH414" s="412"/>
      <c r="LI414" s="412"/>
      <c r="LJ414" s="412"/>
      <c r="LK414" s="412"/>
      <c r="LL414" s="412"/>
      <c r="LM414" s="412"/>
      <c r="LN414" s="412"/>
      <c r="LO414" s="412"/>
      <c r="LP414" s="412"/>
      <c r="LQ414" s="412"/>
      <c r="LR414" s="412"/>
      <c r="LS414" s="412"/>
      <c r="LT414" s="412"/>
      <c r="LU414" s="412"/>
      <c r="LV414" s="412"/>
      <c r="LW414" s="412"/>
      <c r="LX414" s="412"/>
      <c r="LY414" s="412"/>
      <c r="LZ414" s="412"/>
      <c r="MA414" s="412"/>
      <c r="MB414" s="412"/>
      <c r="MC414" s="412"/>
      <c r="MD414" s="412"/>
      <c r="ME414" s="412"/>
      <c r="MF414" s="412"/>
      <c r="MG414" s="412"/>
      <c r="MH414" s="412"/>
      <c r="MI414" s="412"/>
      <c r="MJ414" s="412"/>
      <c r="MK414" s="412"/>
      <c r="ML414" s="412"/>
      <c r="MM414" s="412"/>
      <c r="MN414" s="412"/>
      <c r="MO414" s="412"/>
      <c r="MP414" s="412"/>
      <c r="MQ414" s="412"/>
      <c r="MR414" s="412"/>
      <c r="MS414" s="412"/>
      <c r="MT414" s="412"/>
      <c r="MU414" s="412"/>
      <c r="MV414" s="412"/>
      <c r="MW414" s="412"/>
      <c r="MX414" s="412"/>
      <c r="MY414" s="412"/>
      <c r="MZ414" s="412"/>
      <c r="NA414" s="412"/>
      <c r="NB414" s="412"/>
      <c r="NC414" s="412"/>
      <c r="ND414" s="412"/>
      <c r="NE414" s="412"/>
      <c r="NF414" s="412"/>
      <c r="NG414" s="412"/>
      <c r="NH414" s="412"/>
      <c r="NI414" s="412"/>
      <c r="NJ414" s="412"/>
      <c r="NK414" s="412"/>
      <c r="NL414" s="412"/>
      <c r="NM414" s="412"/>
      <c r="NN414" s="412"/>
      <c r="NO414" s="412"/>
      <c r="NP414" s="412"/>
      <c r="NQ414" s="412"/>
      <c r="NR414" s="412"/>
      <c r="NS414" s="412"/>
      <c r="NT414" s="412"/>
      <c r="NU414" s="412"/>
      <c r="NV414" s="412"/>
      <c r="NW414" s="412"/>
      <c r="NX414" s="412"/>
      <c r="NY414" s="412"/>
      <c r="NZ414" s="412"/>
      <c r="OA414" s="412"/>
      <c r="OB414" s="412"/>
      <c r="OC414" s="412"/>
      <c r="OD414" s="412"/>
      <c r="OE414" s="412"/>
      <c r="OF414" s="412"/>
      <c r="OG414" s="412"/>
      <c r="OH414" s="412"/>
      <c r="OI414" s="412"/>
      <c r="OJ414" s="412"/>
      <c r="OK414" s="412"/>
      <c r="OL414" s="412"/>
      <c r="OM414" s="412"/>
      <c r="ON414" s="412"/>
      <c r="OO414" s="412"/>
      <c r="OP414" s="412"/>
      <c r="OQ414" s="412"/>
      <c r="OR414" s="412"/>
      <c r="OS414" s="412"/>
      <c r="OT414" s="412"/>
      <c r="OU414" s="412"/>
      <c r="OV414" s="412"/>
      <c r="OW414" s="412"/>
      <c r="OX414" s="412"/>
      <c r="OY414" s="412"/>
      <c r="OZ414" s="412"/>
      <c r="PA414" s="412"/>
      <c r="PB414" s="412"/>
      <c r="PC414" s="412"/>
      <c r="PD414" s="412"/>
      <c r="PE414" s="412"/>
      <c r="PF414" s="412"/>
      <c r="PG414" s="412"/>
      <c r="PH414" s="412"/>
      <c r="PI414" s="412"/>
      <c r="PJ414" s="412"/>
      <c r="PK414" s="412"/>
      <c r="PL414" s="412"/>
      <c r="PM414" s="412"/>
      <c r="PN414" s="412"/>
      <c r="PO414" s="412"/>
      <c r="PP414" s="412"/>
      <c r="PQ414" s="412"/>
      <c r="PR414" s="412"/>
      <c r="PS414" s="412"/>
      <c r="PT414" s="412"/>
      <c r="PU414" s="412"/>
      <c r="PV414" s="412"/>
      <c r="PW414" s="412"/>
      <c r="PX414" s="412"/>
      <c r="PY414" s="412"/>
      <c r="PZ414" s="412"/>
      <c r="QA414" s="412"/>
      <c r="QB414" s="412"/>
      <c r="QC414" s="412"/>
      <c r="QD414" s="412"/>
      <c r="QE414" s="412"/>
      <c r="QF414" s="412"/>
      <c r="QG414" s="412"/>
      <c r="QH414" s="412"/>
      <c r="QI414" s="412"/>
      <c r="QJ414" s="412"/>
      <c r="QK414" s="412"/>
      <c r="QL414" s="412"/>
      <c r="QM414" s="412"/>
      <c r="QN414" s="412"/>
      <c r="QO414" s="412"/>
      <c r="QP414" s="412"/>
      <c r="QQ414" s="412"/>
      <c r="QR414" s="412"/>
      <c r="QS414" s="412"/>
      <c r="QT414" s="412"/>
      <c r="QU414" s="412"/>
      <c r="QV414" s="412"/>
      <c r="QW414" s="412"/>
      <c r="QX414" s="412"/>
      <c r="QY414" s="412"/>
      <c r="QZ414" s="412"/>
      <c r="RA414" s="412"/>
      <c r="RB414" s="412"/>
      <c r="RC414" s="412"/>
      <c r="RD414" s="412"/>
      <c r="RE414" s="412"/>
      <c r="RF414" s="412"/>
      <c r="RG414" s="412"/>
      <c r="RH414" s="412"/>
      <c r="RI414" s="412"/>
      <c r="RJ414" s="412"/>
      <c r="RK414" s="412"/>
      <c r="RL414" s="412"/>
      <c r="RM414" s="412"/>
      <c r="RN414" s="412"/>
      <c r="RO414" s="412"/>
      <c r="RP414" s="412"/>
      <c r="RQ414" s="412"/>
      <c r="RR414" s="412"/>
      <c r="RS414" s="412"/>
      <c r="RT414" s="412"/>
      <c r="RU414" s="412"/>
      <c r="RV414" s="412"/>
      <c r="RW414" s="412"/>
      <c r="RX414" s="412"/>
      <c r="RY414" s="412"/>
      <c r="RZ414" s="412"/>
      <c r="SA414" s="412"/>
      <c r="SB414" s="412"/>
      <c r="SC414" s="412"/>
      <c r="SD414" s="412"/>
      <c r="SE414" s="412"/>
      <c r="SF414" s="412"/>
      <c r="SG414" s="412"/>
      <c r="SH414" s="412"/>
      <c r="SI414" s="412"/>
      <c r="SJ414" s="412"/>
      <c r="SK414" s="412"/>
      <c r="SL414" s="412"/>
      <c r="SM414" s="412"/>
      <c r="SN414" s="412"/>
      <c r="SO414" s="412"/>
      <c r="SP414" s="412"/>
      <c r="SQ414" s="412"/>
      <c r="SR414" s="412"/>
      <c r="SS414" s="412"/>
      <c r="ST414" s="412"/>
      <c r="SU414" s="412"/>
      <c r="SV414" s="412"/>
      <c r="SW414" s="412"/>
      <c r="SX414" s="412"/>
      <c r="SY414" s="412"/>
      <c r="SZ414" s="412"/>
      <c r="TA414" s="412"/>
      <c r="TB414" s="412"/>
      <c r="TC414" s="412"/>
      <c r="TD414" s="412"/>
      <c r="TE414" s="412"/>
      <c r="TF414" s="412"/>
      <c r="TG414" s="412"/>
      <c r="TH414" s="412"/>
      <c r="TI414" s="412"/>
      <c r="TJ414" s="412"/>
      <c r="TK414" s="412"/>
      <c r="TL414" s="412"/>
      <c r="TM414" s="412"/>
      <c r="TN414" s="412"/>
      <c r="TO414" s="412"/>
      <c r="TP414" s="412"/>
      <c r="TQ414" s="412"/>
      <c r="TR414" s="412"/>
      <c r="TS414" s="412"/>
      <c r="TT414" s="412"/>
      <c r="TU414" s="412"/>
      <c r="TV414" s="412"/>
      <c r="TW414" s="412"/>
      <c r="TX414" s="412"/>
      <c r="TY414" s="412"/>
      <c r="TZ414" s="412"/>
      <c r="UA414" s="412"/>
      <c r="UB414" s="412"/>
      <c r="UC414" s="412"/>
      <c r="UD414" s="412"/>
      <c r="UE414" s="412"/>
      <c r="UF414" s="412"/>
      <c r="UG414" s="412"/>
      <c r="UH414" s="412"/>
      <c r="UI414" s="412"/>
      <c r="UJ414" s="412"/>
      <c r="UK414" s="412"/>
      <c r="UL414" s="412"/>
      <c r="UM414" s="412"/>
      <c r="UN414" s="412"/>
      <c r="UO414" s="412"/>
      <c r="UP414" s="412"/>
      <c r="UQ414" s="412"/>
      <c r="UR414" s="412"/>
      <c r="US414" s="412"/>
      <c r="UT414" s="412"/>
      <c r="UU414" s="412"/>
      <c r="UV414" s="412"/>
      <c r="UW414" s="412"/>
      <c r="UX414" s="412"/>
      <c r="UY414" s="412"/>
      <c r="UZ414" s="412"/>
      <c r="VA414" s="412"/>
      <c r="VB414" s="412"/>
      <c r="VC414" s="412"/>
      <c r="VD414" s="412"/>
      <c r="VE414" s="412"/>
      <c r="VF414" s="412"/>
      <c r="VG414" s="412"/>
      <c r="VH414" s="412"/>
      <c r="VI414" s="412"/>
      <c r="VJ414" s="412"/>
      <c r="VK414" s="412"/>
      <c r="VL414" s="412"/>
      <c r="VM414" s="412"/>
      <c r="VN414" s="412"/>
      <c r="VO414" s="412"/>
      <c r="VP414" s="412"/>
      <c r="VQ414" s="412"/>
      <c r="VR414" s="412"/>
      <c r="VS414" s="412"/>
      <c r="VT414" s="412"/>
      <c r="VU414" s="412"/>
      <c r="VV414" s="412"/>
      <c r="VW414" s="412"/>
      <c r="VX414" s="412"/>
      <c r="VY414" s="412"/>
      <c r="VZ414" s="412"/>
      <c r="WA414" s="412"/>
      <c r="WB414" s="412"/>
      <c r="WC414" s="412"/>
      <c r="WD414" s="412"/>
      <c r="WE414" s="412"/>
      <c r="WF414" s="412"/>
      <c r="WG414" s="412"/>
      <c r="WH414" s="412"/>
      <c r="WI414" s="412"/>
      <c r="WJ414" s="412"/>
      <c r="WK414" s="412"/>
      <c r="WL414" s="412"/>
      <c r="WM414" s="412"/>
      <c r="WN414" s="412"/>
      <c r="WO414" s="412"/>
      <c r="WP414" s="412"/>
      <c r="WQ414" s="412"/>
      <c r="WR414" s="412"/>
      <c r="WS414" s="412"/>
      <c r="WT414" s="412"/>
      <c r="WU414" s="412"/>
      <c r="WV414" s="412"/>
      <c r="WW414" s="412"/>
      <c r="WX414" s="412"/>
      <c r="WY414" s="412"/>
      <c r="WZ414" s="412"/>
      <c r="XA414" s="412"/>
      <c r="XB414" s="412"/>
      <c r="XC414" s="412"/>
      <c r="XD414" s="412"/>
      <c r="XE414" s="412"/>
      <c r="XF414" s="412"/>
      <c r="XG414" s="412"/>
      <c r="XH414" s="412"/>
      <c r="XI414" s="412"/>
      <c r="XJ414" s="412"/>
      <c r="XK414" s="412"/>
      <c r="XL414" s="412"/>
      <c r="XM414" s="412"/>
      <c r="XN414" s="412"/>
      <c r="XO414" s="412"/>
      <c r="XP414" s="412"/>
      <c r="XQ414" s="412"/>
      <c r="XR414" s="412"/>
      <c r="XS414" s="412"/>
      <c r="XT414" s="412"/>
      <c r="XU414" s="412"/>
      <c r="XV414" s="412"/>
      <c r="XW414" s="412"/>
      <c r="XX414" s="412"/>
      <c r="XY414" s="412"/>
      <c r="XZ414" s="412"/>
      <c r="YA414" s="412"/>
      <c r="YB414" s="412"/>
      <c r="YC414" s="412"/>
      <c r="YD414" s="412"/>
      <c r="YE414" s="412"/>
      <c r="YF414" s="412"/>
      <c r="YG414" s="412"/>
      <c r="YH414" s="412"/>
      <c r="YI414" s="412"/>
      <c r="YJ414" s="412"/>
      <c r="YK414" s="412"/>
      <c r="YL414" s="412"/>
      <c r="YM414" s="412"/>
      <c r="YN414" s="412"/>
      <c r="YO414" s="412"/>
      <c r="YP414" s="412"/>
      <c r="YQ414" s="412"/>
      <c r="YR414" s="412"/>
      <c r="YS414" s="412"/>
      <c r="YT414" s="412"/>
      <c r="YU414" s="412"/>
      <c r="YV414" s="412"/>
      <c r="YW414" s="412"/>
      <c r="YX414" s="412"/>
      <c r="YY414" s="412"/>
      <c r="YZ414" s="412"/>
      <c r="ZA414" s="412"/>
      <c r="ZB414" s="412"/>
      <c r="ZC414" s="412"/>
      <c r="ZD414" s="412"/>
      <c r="ZE414" s="412"/>
      <c r="ZF414" s="412"/>
      <c r="ZG414" s="412"/>
      <c r="ZH414" s="412"/>
      <c r="ZI414" s="412"/>
      <c r="ZJ414" s="412"/>
      <c r="ZK414" s="412"/>
      <c r="ZL414" s="412"/>
      <c r="ZM414" s="412"/>
      <c r="ZN414" s="412"/>
      <c r="ZO414" s="412"/>
      <c r="ZP414" s="412"/>
      <c r="ZQ414" s="412"/>
      <c r="ZR414" s="412"/>
      <c r="ZS414" s="412"/>
      <c r="ZT414" s="412"/>
      <c r="ZU414" s="412"/>
      <c r="ZV414" s="412"/>
      <c r="ZW414" s="412"/>
      <c r="ZX414" s="412"/>
      <c r="ZY414" s="412"/>
      <c r="ZZ414" s="412"/>
      <c r="AAA414" s="412"/>
      <c r="AAB414" s="412"/>
      <c r="AAC414" s="412"/>
      <c r="AAD414" s="412"/>
      <c r="AAE414" s="412"/>
      <c r="AAF414" s="412"/>
      <c r="AAG414" s="412"/>
      <c r="AAH414" s="412"/>
      <c r="AAI414" s="412"/>
      <c r="AAJ414" s="412"/>
      <c r="AAK414" s="412"/>
      <c r="AAL414" s="412"/>
      <c r="AAM414" s="412"/>
      <c r="AAN414" s="412"/>
      <c r="AAO414" s="412"/>
      <c r="AAP414" s="412"/>
      <c r="AAQ414" s="412"/>
      <c r="AAR414" s="412"/>
      <c r="AAS414" s="412"/>
      <c r="AAT414" s="412"/>
      <c r="AAU414" s="412"/>
      <c r="AAV414" s="412"/>
      <c r="AAW414" s="412"/>
      <c r="AAX414" s="412"/>
      <c r="AAY414" s="412"/>
      <c r="AAZ414" s="412"/>
      <c r="ABA414" s="412"/>
      <c r="ABB414" s="412"/>
      <c r="ABC414" s="412"/>
      <c r="ABD414" s="412"/>
      <c r="ABE414" s="412"/>
      <c r="ABF414" s="412"/>
      <c r="ABG414" s="412"/>
      <c r="ABH414" s="412"/>
      <c r="ABI414" s="412"/>
      <c r="ABJ414" s="412"/>
      <c r="ABK414" s="412"/>
      <c r="ABL414" s="412"/>
      <c r="ABM414" s="412"/>
      <c r="ABN414" s="412"/>
      <c r="ABO414" s="412"/>
      <c r="ABP414" s="412"/>
      <c r="ABQ414" s="412"/>
      <c r="ABR414" s="412"/>
      <c r="ABS414" s="412"/>
      <c r="ABT414" s="412"/>
      <c r="ABU414" s="412"/>
      <c r="ABV414" s="412"/>
      <c r="ABW414" s="412"/>
      <c r="ABX414" s="412"/>
      <c r="ABY414" s="412"/>
      <c r="ABZ414" s="412"/>
      <c r="ACA414" s="412"/>
      <c r="ACB414" s="412"/>
      <c r="ACC414" s="412"/>
      <c r="ACD414" s="412"/>
      <c r="ACE414" s="412"/>
      <c r="ACF414" s="412"/>
      <c r="ACG414" s="412"/>
      <c r="ACH414" s="412"/>
      <c r="ACI414" s="412"/>
      <c r="ACJ414" s="412"/>
      <c r="ACK414" s="412"/>
      <c r="ACL414" s="412"/>
      <c r="ACM414" s="412"/>
      <c r="ACN414" s="412"/>
      <c r="ACO414" s="412"/>
      <c r="ACP414" s="412"/>
      <c r="ACQ414" s="412"/>
      <c r="ACR414" s="412"/>
      <c r="ACS414" s="412"/>
      <c r="ACT414" s="412"/>
      <c r="ACU414" s="412"/>
      <c r="ACV414" s="412"/>
      <c r="ACW414" s="412"/>
      <c r="ACX414" s="412"/>
      <c r="ACY414" s="412"/>
      <c r="ACZ414" s="412"/>
      <c r="ADA414" s="412"/>
      <c r="ADB414" s="412"/>
      <c r="ADC414" s="412"/>
      <c r="ADD414" s="412"/>
      <c r="ADE414" s="412"/>
      <c r="ADF414" s="412"/>
      <c r="ADG414" s="412"/>
      <c r="ADH414" s="412"/>
      <c r="ADI414" s="412"/>
      <c r="ADJ414" s="412"/>
      <c r="ADK414" s="412"/>
      <c r="ADL414" s="412"/>
      <c r="ADM414" s="412"/>
      <c r="ADN414" s="412"/>
      <c r="ADO414" s="412"/>
      <c r="ADP414" s="412"/>
      <c r="ADQ414" s="412"/>
      <c r="ADR414" s="412"/>
      <c r="ADS414" s="412"/>
      <c r="ADT414" s="412"/>
      <c r="ADU414" s="412"/>
      <c r="ADV414" s="412"/>
      <c r="ADW414" s="412"/>
      <c r="ADX414" s="412"/>
      <c r="ADY414" s="412"/>
      <c r="ADZ414" s="412"/>
      <c r="AEA414" s="412"/>
      <c r="AEB414" s="412"/>
      <c r="AEC414" s="412"/>
      <c r="AED414" s="412"/>
      <c r="AEE414" s="412"/>
      <c r="AEF414" s="412"/>
      <c r="AEG414" s="412"/>
      <c r="AEH414" s="412"/>
      <c r="AEI414" s="412"/>
      <c r="AEJ414" s="412"/>
      <c r="AEK414" s="412"/>
      <c r="AEL414" s="412"/>
      <c r="AEM414" s="412"/>
      <c r="AEN414" s="412"/>
      <c r="AEO414" s="412"/>
      <c r="AEP414" s="412"/>
      <c r="AEQ414" s="412"/>
      <c r="AER414" s="412"/>
      <c r="AES414" s="412"/>
      <c r="AET414" s="412"/>
      <c r="AEU414" s="412"/>
      <c r="AEV414" s="412"/>
      <c r="AEW414" s="412"/>
      <c r="AEX414" s="412"/>
      <c r="AEY414" s="412"/>
      <c r="AEZ414" s="412"/>
      <c r="AFA414" s="412"/>
      <c r="AFB414" s="412"/>
      <c r="AFC414" s="412"/>
      <c r="AFD414" s="412"/>
      <c r="AFE414" s="412"/>
      <c r="AFF414" s="412"/>
      <c r="AFG414" s="412"/>
      <c r="AFH414" s="412"/>
      <c r="AFI414" s="412"/>
      <c r="AFJ414" s="412"/>
      <c r="AFK414" s="412"/>
      <c r="AFL414" s="412"/>
      <c r="AFM414" s="412"/>
      <c r="AFN414" s="412"/>
      <c r="AFO414" s="412"/>
      <c r="AFP414" s="412"/>
      <c r="AFQ414" s="412"/>
      <c r="AFR414" s="412"/>
      <c r="AFS414" s="412"/>
      <c r="AFT414" s="412"/>
      <c r="AFU414" s="412"/>
      <c r="AFV414" s="412"/>
      <c r="AFW414" s="412"/>
      <c r="AFX414" s="412"/>
      <c r="AFY414" s="412"/>
      <c r="AFZ414" s="412"/>
      <c r="AGA414" s="412"/>
      <c r="AGB414" s="412"/>
      <c r="AGC414" s="412"/>
      <c r="AGD414" s="412"/>
      <c r="AGE414" s="412"/>
      <c r="AGF414" s="412"/>
      <c r="AGG414" s="412"/>
      <c r="AGH414" s="412"/>
      <c r="AGI414" s="412"/>
      <c r="AGJ414" s="412"/>
      <c r="AGK414" s="412"/>
      <c r="AGL414" s="412"/>
      <c r="AGM414" s="412"/>
      <c r="AGN414" s="412"/>
      <c r="AGO414" s="412"/>
      <c r="AGP414" s="412"/>
      <c r="AGQ414" s="412"/>
      <c r="AGR414" s="412"/>
      <c r="AGS414" s="412"/>
      <c r="AGT414" s="412"/>
      <c r="AGU414" s="412"/>
      <c r="AGV414" s="412"/>
      <c r="AGW414" s="412"/>
      <c r="AGX414" s="412"/>
      <c r="AGY414" s="412"/>
      <c r="AGZ414" s="412"/>
      <c r="AHA414" s="412"/>
      <c r="AHB414" s="412"/>
      <c r="AHC414" s="412"/>
      <c r="AHD414" s="412"/>
      <c r="AHE414" s="412"/>
      <c r="AHF414" s="412"/>
      <c r="AHG414" s="412"/>
      <c r="AHH414" s="412"/>
      <c r="AHI414" s="412"/>
      <c r="AHJ414" s="412"/>
      <c r="AHK414" s="412"/>
      <c r="AHL414" s="412"/>
      <c r="AHM414" s="412"/>
      <c r="AHN414" s="412"/>
      <c r="AHO414" s="412"/>
      <c r="AHP414" s="412"/>
      <c r="AHQ414" s="412"/>
      <c r="AHR414" s="412"/>
      <c r="AHS414" s="412"/>
      <c r="AHT414" s="412"/>
      <c r="AHU414" s="412"/>
      <c r="AHV414" s="412"/>
      <c r="AHW414" s="412"/>
      <c r="AHX414" s="412"/>
      <c r="AHY414" s="412"/>
      <c r="AHZ414" s="412"/>
      <c r="AIA414" s="412"/>
      <c r="AIB414" s="412"/>
      <c r="AIC414" s="412"/>
      <c r="AID414" s="412"/>
      <c r="AIE414" s="412"/>
      <c r="AIF414" s="412"/>
      <c r="AIG414" s="412"/>
      <c r="AIH414" s="412"/>
      <c r="AII414" s="412"/>
      <c r="AIJ414" s="412"/>
      <c r="AIK414" s="412"/>
      <c r="AIL414" s="412"/>
      <c r="AIM414" s="412"/>
      <c r="AIN414" s="412"/>
      <c r="AIO414" s="412"/>
      <c r="AIP414" s="412"/>
      <c r="AIQ414" s="412"/>
      <c r="AIR414" s="412"/>
      <c r="AIS414" s="412"/>
      <c r="AIT414" s="412"/>
      <c r="AIU414" s="412"/>
      <c r="AIV414" s="412"/>
      <c r="AIW414" s="412"/>
      <c r="AIX414" s="412"/>
      <c r="AIY414" s="412"/>
      <c r="AIZ414" s="412"/>
      <c r="AJA414" s="412"/>
      <c r="AJB414" s="412"/>
      <c r="AJC414" s="412"/>
      <c r="AJD414" s="412"/>
      <c r="AJE414" s="412"/>
      <c r="AJF414" s="412"/>
      <c r="AJG414" s="412"/>
      <c r="AJH414" s="412"/>
      <c r="AJI414" s="412"/>
      <c r="AJJ414" s="412"/>
      <c r="AJK414" s="412"/>
      <c r="AJL414" s="412"/>
      <c r="AJM414" s="412"/>
      <c r="AJN414" s="412"/>
      <c r="AJO414" s="412"/>
      <c r="AJP414" s="412"/>
      <c r="AJQ414" s="412"/>
      <c r="AJR414" s="412"/>
      <c r="AJS414" s="412"/>
      <c r="AJT414" s="412"/>
      <c r="AJU414" s="412"/>
      <c r="AJV414" s="412"/>
      <c r="AJW414" s="412"/>
      <c r="AJX414" s="412"/>
      <c r="AJY414" s="412"/>
      <c r="AJZ414" s="412"/>
      <c r="AKA414" s="412"/>
      <c r="AKB414" s="412"/>
      <c r="AKC414" s="412"/>
      <c r="AKD414" s="412"/>
      <c r="AKE414" s="412"/>
      <c r="AKF414" s="412"/>
      <c r="AKG414" s="412"/>
      <c r="AKH414" s="412"/>
      <c r="AKI414" s="412"/>
      <c r="AKJ414" s="412"/>
      <c r="AKK414" s="412"/>
      <c r="AKL414" s="412"/>
      <c r="AKM414" s="412"/>
      <c r="AKN414" s="412"/>
      <c r="AKO414" s="412"/>
      <c r="AKP414" s="412"/>
      <c r="AKQ414" s="412"/>
      <c r="AKR414" s="412"/>
      <c r="AKS414" s="412"/>
      <c r="AKT414" s="412"/>
      <c r="AKU414" s="412"/>
      <c r="AKV414" s="412"/>
      <c r="AKW414" s="412"/>
      <c r="AKX414" s="412"/>
      <c r="AKY414" s="412"/>
      <c r="AKZ414" s="412"/>
      <c r="ALA414" s="412"/>
      <c r="ALB414" s="412"/>
      <c r="ALC414" s="412"/>
      <c r="ALD414" s="412"/>
      <c r="ALE414" s="412"/>
      <c r="ALF414" s="412"/>
      <c r="ALG414" s="412"/>
      <c r="ALH414" s="412"/>
      <c r="ALI414" s="412"/>
      <c r="ALJ414" s="412"/>
      <c r="ALK414" s="412"/>
      <c r="ALL414" s="412"/>
      <c r="ALM414" s="412"/>
      <c r="ALN414" s="412"/>
      <c r="ALO414" s="412"/>
      <c r="ALP414" s="412"/>
      <c r="ALQ414" s="412"/>
      <c r="ALR414" s="412"/>
      <c r="ALS414" s="412"/>
      <c r="ALT414" s="412"/>
      <c r="ALU414" s="412"/>
      <c r="ALV414" s="412"/>
      <c r="ALW414" s="412"/>
      <c r="ALX414" s="412"/>
      <c r="ALY414" s="412"/>
      <c r="ALZ414" s="412"/>
      <c r="AMA414" s="412"/>
      <c r="AMB414" s="412"/>
      <c r="AMC414" s="412"/>
      <c r="AMD414" s="412"/>
      <c r="AME414" s="412"/>
      <c r="AMF414" s="412"/>
      <c r="AMG414" s="412"/>
      <c r="AMH414" s="412"/>
    </row>
    <row r="415" spans="1:1022" x14ac:dyDescent="0.25">
      <c r="A415" s="208" t="s">
        <v>18464</v>
      </c>
      <c r="B415" s="163">
        <v>414</v>
      </c>
      <c r="C415" s="224" t="s">
        <v>25218</v>
      </c>
      <c r="D415" s="175" t="s">
        <v>18463</v>
      </c>
      <c r="F415" s="185">
        <v>4</v>
      </c>
      <c r="G415" s="175">
        <v>4</v>
      </c>
      <c r="I415" s="319"/>
      <c r="J415" s="332" t="s">
        <v>752</v>
      </c>
      <c r="K415" s="332">
        <v>1</v>
      </c>
      <c r="L415" s="140"/>
      <c r="M415" s="140"/>
      <c r="N415" s="140"/>
      <c r="O415" s="336"/>
      <c r="P415" s="140"/>
      <c r="Q415" s="140"/>
      <c r="R415" s="140"/>
      <c r="S415" s="140"/>
      <c r="T415" s="140"/>
      <c r="U415" s="140"/>
      <c r="V415" s="219">
        <f t="shared" si="229"/>
        <v>100</v>
      </c>
      <c r="W415" s="219">
        <f t="shared" si="227"/>
        <v>100</v>
      </c>
      <c r="X415" s="219">
        <f t="shared" si="235"/>
        <v>100</v>
      </c>
      <c r="Y415" s="219">
        <f t="shared" si="220"/>
        <v>100</v>
      </c>
      <c r="Z415" s="219">
        <f t="shared" si="221"/>
        <v>100</v>
      </c>
      <c r="AA415" s="220">
        <f t="shared" si="217"/>
        <v>100</v>
      </c>
      <c r="AB415" s="220">
        <f t="shared" si="216"/>
        <v>100</v>
      </c>
      <c r="AC415" s="220">
        <f t="shared" si="228"/>
        <v>100</v>
      </c>
      <c r="AD415" s="416">
        <f t="shared" ref="AD415:AD448" si="236">IF(L415=0,100,IF(L415=1,1,IF(L415="1B",1,IF(L415="1A",0.1,100))))</f>
        <v>100</v>
      </c>
      <c r="AE415" s="416">
        <f t="shared" si="230"/>
        <v>100</v>
      </c>
      <c r="AF415" s="212">
        <f t="shared" si="232"/>
        <v>1</v>
      </c>
      <c r="AG415" s="212">
        <f t="shared" si="233"/>
        <v>1</v>
      </c>
      <c r="AH415" s="212">
        <f t="shared" si="234"/>
        <v>3</v>
      </c>
      <c r="AI415" s="212">
        <f t="shared" si="231"/>
        <v>5</v>
      </c>
      <c r="AJ415" s="231"/>
      <c r="AK415" s="156">
        <v>1</v>
      </c>
      <c r="AL415" s="156"/>
      <c r="AM415" s="214"/>
      <c r="AN415" s="412"/>
      <c r="AO415" s="412"/>
      <c r="AP415" s="412"/>
      <c r="AQ415" s="167" t="s">
        <v>25219</v>
      </c>
      <c r="AR415" s="412"/>
      <c r="AS415" s="412"/>
      <c r="AT415" s="412"/>
      <c r="AU415" s="412"/>
      <c r="AV415" s="412"/>
      <c r="AW415" s="412"/>
      <c r="AX415" s="412"/>
      <c r="AY415" s="412"/>
      <c r="AZ415" s="412"/>
      <c r="BA415" s="412"/>
      <c r="BB415" s="412"/>
      <c r="BC415" s="412"/>
      <c r="BD415" s="412"/>
      <c r="BE415" s="412"/>
      <c r="BF415" s="412"/>
      <c r="BG415" s="412"/>
      <c r="BH415" s="412"/>
      <c r="BI415" s="412"/>
      <c r="BJ415" s="412"/>
      <c r="BK415" s="412"/>
      <c r="BL415" s="412"/>
      <c r="BM415" s="412"/>
      <c r="BN415" s="412"/>
      <c r="BO415" s="412"/>
      <c r="BP415" s="412"/>
      <c r="BQ415" s="412"/>
      <c r="BR415" s="412"/>
      <c r="BS415" s="412"/>
      <c r="BT415" s="412"/>
      <c r="BU415" s="412"/>
      <c r="BV415" s="412"/>
      <c r="BW415" s="412"/>
      <c r="BX415" s="412"/>
      <c r="BY415" s="412"/>
      <c r="BZ415" s="412"/>
      <c r="CA415" s="412"/>
      <c r="CB415" s="412"/>
      <c r="CC415" s="412"/>
      <c r="CD415" s="412"/>
      <c r="CE415" s="412"/>
      <c r="CF415" s="412"/>
      <c r="CG415" s="412"/>
      <c r="CH415" s="412"/>
      <c r="CI415" s="412"/>
      <c r="CJ415" s="412"/>
      <c r="CK415" s="412"/>
      <c r="CL415" s="412"/>
      <c r="CM415" s="412"/>
      <c r="CN415" s="412"/>
      <c r="CO415" s="412"/>
      <c r="CP415" s="412"/>
      <c r="CQ415" s="412"/>
      <c r="CR415" s="412"/>
      <c r="CS415" s="412"/>
      <c r="CT415" s="412"/>
      <c r="CU415" s="412"/>
      <c r="CV415" s="412"/>
      <c r="CW415" s="412"/>
      <c r="CX415" s="412"/>
      <c r="CY415" s="412"/>
      <c r="CZ415" s="412"/>
      <c r="DA415" s="412"/>
      <c r="DB415" s="412"/>
      <c r="DC415" s="412"/>
      <c r="DD415" s="412"/>
      <c r="DE415" s="412"/>
      <c r="DF415" s="412"/>
      <c r="DG415" s="412"/>
      <c r="DH415" s="412"/>
      <c r="DI415" s="412"/>
      <c r="DJ415" s="412"/>
      <c r="DK415" s="412"/>
      <c r="DL415" s="412"/>
      <c r="DM415" s="412"/>
      <c r="DN415" s="412"/>
      <c r="DO415" s="412"/>
      <c r="DP415" s="412"/>
      <c r="DQ415" s="412"/>
      <c r="DR415" s="412"/>
      <c r="DS415" s="412"/>
      <c r="DT415" s="412"/>
      <c r="DU415" s="412"/>
      <c r="DV415" s="412"/>
      <c r="DW415" s="412"/>
      <c r="DX415" s="412"/>
      <c r="DY415" s="412"/>
      <c r="DZ415" s="412"/>
      <c r="EA415" s="412"/>
      <c r="EB415" s="412"/>
      <c r="EC415" s="412"/>
      <c r="ED415" s="412"/>
      <c r="EE415" s="412"/>
      <c r="EF415" s="412"/>
      <c r="EG415" s="412"/>
      <c r="EH415" s="412"/>
      <c r="EI415" s="412"/>
      <c r="EJ415" s="412"/>
      <c r="EK415" s="412"/>
      <c r="EL415" s="412"/>
      <c r="EM415" s="412"/>
      <c r="EN415" s="412"/>
      <c r="EO415" s="412"/>
      <c r="EP415" s="412"/>
      <c r="EQ415" s="412"/>
      <c r="ER415" s="412"/>
      <c r="ES415" s="412"/>
      <c r="ET415" s="412"/>
      <c r="EU415" s="412"/>
      <c r="EV415" s="412"/>
      <c r="EW415" s="412"/>
      <c r="EX415" s="412"/>
      <c r="EY415" s="412"/>
      <c r="EZ415" s="412"/>
      <c r="FA415" s="412"/>
      <c r="FB415" s="412"/>
      <c r="FC415" s="412"/>
      <c r="FD415" s="412"/>
      <c r="FE415" s="412"/>
      <c r="FF415" s="412"/>
      <c r="FG415" s="412"/>
      <c r="FH415" s="412"/>
      <c r="FI415" s="412"/>
      <c r="FJ415" s="412"/>
      <c r="FK415" s="412"/>
      <c r="FL415" s="412"/>
      <c r="FM415" s="412"/>
      <c r="FN415" s="412"/>
      <c r="FO415" s="412"/>
      <c r="FP415" s="412"/>
      <c r="FQ415" s="412"/>
      <c r="FR415" s="412"/>
      <c r="FS415" s="412"/>
      <c r="FT415" s="412"/>
      <c r="FU415" s="412"/>
      <c r="FV415" s="412"/>
      <c r="FW415" s="412"/>
      <c r="FX415" s="412"/>
      <c r="FY415" s="412"/>
      <c r="FZ415" s="412"/>
      <c r="GA415" s="412"/>
      <c r="GB415" s="412"/>
      <c r="GC415" s="412"/>
      <c r="GD415" s="412"/>
      <c r="GE415" s="412"/>
      <c r="GF415" s="412"/>
      <c r="GG415" s="412"/>
      <c r="GH415" s="412"/>
      <c r="GI415" s="412"/>
      <c r="GJ415" s="412"/>
      <c r="GK415" s="412"/>
      <c r="GL415" s="412"/>
      <c r="GM415" s="412"/>
      <c r="GN415" s="412"/>
      <c r="GO415" s="412"/>
      <c r="GP415" s="412"/>
      <c r="GQ415" s="412"/>
      <c r="GR415" s="412"/>
      <c r="GS415" s="412"/>
      <c r="GT415" s="412"/>
      <c r="GU415" s="412"/>
      <c r="GV415" s="412"/>
      <c r="GW415" s="412"/>
      <c r="GX415" s="412"/>
      <c r="GY415" s="412"/>
      <c r="GZ415" s="412"/>
      <c r="HA415" s="412"/>
      <c r="HB415" s="412"/>
      <c r="HC415" s="412"/>
      <c r="HD415" s="412"/>
      <c r="HE415" s="412"/>
      <c r="HF415" s="412"/>
      <c r="HG415" s="412"/>
      <c r="HH415" s="412"/>
      <c r="HI415" s="412"/>
      <c r="HJ415" s="412"/>
      <c r="HK415" s="412"/>
      <c r="HL415" s="412"/>
      <c r="HM415" s="412"/>
      <c r="HN415" s="412"/>
      <c r="HO415" s="412"/>
      <c r="HP415" s="412"/>
      <c r="HQ415" s="412"/>
      <c r="HR415" s="412"/>
      <c r="HS415" s="412"/>
      <c r="HT415" s="412"/>
      <c r="HU415" s="412"/>
      <c r="HV415" s="412"/>
      <c r="HW415" s="412"/>
      <c r="HX415" s="412"/>
      <c r="HY415" s="412"/>
      <c r="HZ415" s="412"/>
      <c r="IA415" s="412"/>
      <c r="IB415" s="412"/>
      <c r="IC415" s="412"/>
      <c r="ID415" s="412"/>
      <c r="IE415" s="412"/>
      <c r="IF415" s="412"/>
      <c r="IG415" s="412"/>
      <c r="IH415" s="412"/>
      <c r="II415" s="412"/>
      <c r="IJ415" s="412"/>
      <c r="IK415" s="412"/>
      <c r="IL415" s="412"/>
      <c r="IM415" s="412"/>
      <c r="IN415" s="412"/>
      <c r="IO415" s="412"/>
      <c r="IP415" s="412"/>
      <c r="IQ415" s="412"/>
      <c r="IR415" s="412"/>
      <c r="IS415" s="412"/>
      <c r="IT415" s="412"/>
      <c r="IU415" s="412"/>
      <c r="IV415" s="412"/>
      <c r="IW415" s="412"/>
      <c r="IX415" s="412"/>
      <c r="IY415" s="412"/>
      <c r="IZ415" s="412"/>
      <c r="JA415" s="412"/>
      <c r="JB415" s="412"/>
      <c r="JC415" s="412"/>
      <c r="JD415" s="412"/>
      <c r="JE415" s="412"/>
      <c r="JF415" s="412"/>
      <c r="JG415" s="412"/>
      <c r="JH415" s="412"/>
      <c r="JI415" s="412"/>
      <c r="JJ415" s="412"/>
      <c r="JK415" s="412"/>
      <c r="JL415" s="412"/>
      <c r="JM415" s="412"/>
      <c r="JN415" s="412"/>
      <c r="JO415" s="412"/>
      <c r="JP415" s="412"/>
      <c r="JQ415" s="412"/>
      <c r="JR415" s="412"/>
      <c r="JS415" s="412"/>
      <c r="JT415" s="412"/>
      <c r="JU415" s="412"/>
      <c r="JV415" s="412"/>
      <c r="JW415" s="412"/>
      <c r="JX415" s="412"/>
      <c r="JY415" s="412"/>
      <c r="JZ415" s="412"/>
      <c r="KA415" s="412"/>
      <c r="KB415" s="412"/>
      <c r="KC415" s="412"/>
      <c r="KD415" s="412"/>
      <c r="KE415" s="412"/>
      <c r="KF415" s="412"/>
      <c r="KG415" s="412"/>
      <c r="KH415" s="412"/>
      <c r="KI415" s="412"/>
      <c r="KJ415" s="412"/>
      <c r="KK415" s="412"/>
      <c r="KL415" s="412"/>
      <c r="KM415" s="412"/>
      <c r="KN415" s="412"/>
      <c r="KO415" s="412"/>
      <c r="KP415" s="412"/>
      <c r="KQ415" s="412"/>
      <c r="KR415" s="412"/>
      <c r="KS415" s="412"/>
      <c r="KT415" s="412"/>
      <c r="KU415" s="412"/>
      <c r="KV415" s="412"/>
      <c r="KW415" s="412"/>
      <c r="KX415" s="412"/>
      <c r="KY415" s="412"/>
      <c r="KZ415" s="412"/>
      <c r="LA415" s="412"/>
      <c r="LB415" s="412"/>
      <c r="LC415" s="412"/>
      <c r="LD415" s="412"/>
      <c r="LE415" s="412"/>
      <c r="LF415" s="412"/>
      <c r="LG415" s="412"/>
      <c r="LH415" s="412"/>
      <c r="LI415" s="412"/>
      <c r="LJ415" s="412"/>
      <c r="LK415" s="412"/>
      <c r="LL415" s="412"/>
      <c r="LM415" s="412"/>
      <c r="LN415" s="412"/>
      <c r="LO415" s="412"/>
      <c r="LP415" s="412"/>
      <c r="LQ415" s="412"/>
      <c r="LR415" s="412"/>
      <c r="LS415" s="412"/>
      <c r="LT415" s="412"/>
      <c r="LU415" s="412"/>
      <c r="LV415" s="412"/>
      <c r="LW415" s="412"/>
      <c r="LX415" s="412"/>
      <c r="LY415" s="412"/>
      <c r="LZ415" s="412"/>
      <c r="MA415" s="412"/>
      <c r="MB415" s="412"/>
      <c r="MC415" s="412"/>
      <c r="MD415" s="412"/>
      <c r="ME415" s="412"/>
      <c r="MF415" s="412"/>
      <c r="MG415" s="412"/>
      <c r="MH415" s="412"/>
      <c r="MI415" s="412"/>
      <c r="MJ415" s="412"/>
      <c r="MK415" s="412"/>
      <c r="ML415" s="412"/>
      <c r="MM415" s="412"/>
      <c r="MN415" s="412"/>
      <c r="MO415" s="412"/>
      <c r="MP415" s="412"/>
      <c r="MQ415" s="412"/>
      <c r="MR415" s="412"/>
      <c r="MS415" s="412"/>
      <c r="MT415" s="412"/>
      <c r="MU415" s="412"/>
      <c r="MV415" s="412"/>
      <c r="MW415" s="412"/>
      <c r="MX415" s="412"/>
      <c r="MY415" s="412"/>
      <c r="MZ415" s="412"/>
      <c r="NA415" s="412"/>
      <c r="NB415" s="412"/>
      <c r="NC415" s="412"/>
      <c r="ND415" s="412"/>
      <c r="NE415" s="412"/>
      <c r="NF415" s="412"/>
      <c r="NG415" s="412"/>
      <c r="NH415" s="412"/>
      <c r="NI415" s="412"/>
      <c r="NJ415" s="412"/>
      <c r="NK415" s="412"/>
      <c r="NL415" s="412"/>
      <c r="NM415" s="412"/>
      <c r="NN415" s="412"/>
      <c r="NO415" s="412"/>
      <c r="NP415" s="412"/>
      <c r="NQ415" s="412"/>
      <c r="NR415" s="412"/>
      <c r="NS415" s="412"/>
      <c r="NT415" s="412"/>
      <c r="NU415" s="412"/>
      <c r="NV415" s="412"/>
      <c r="NW415" s="412"/>
      <c r="NX415" s="412"/>
      <c r="NY415" s="412"/>
      <c r="NZ415" s="412"/>
      <c r="OA415" s="412"/>
      <c r="OB415" s="412"/>
      <c r="OC415" s="412"/>
      <c r="OD415" s="412"/>
      <c r="OE415" s="412"/>
      <c r="OF415" s="412"/>
      <c r="OG415" s="412"/>
      <c r="OH415" s="412"/>
      <c r="OI415" s="412"/>
      <c r="OJ415" s="412"/>
      <c r="OK415" s="412"/>
      <c r="OL415" s="412"/>
      <c r="OM415" s="412"/>
      <c r="ON415" s="412"/>
      <c r="OO415" s="412"/>
      <c r="OP415" s="412"/>
      <c r="OQ415" s="412"/>
      <c r="OR415" s="412"/>
      <c r="OS415" s="412"/>
      <c r="OT415" s="412"/>
      <c r="OU415" s="412"/>
      <c r="OV415" s="412"/>
      <c r="OW415" s="412"/>
      <c r="OX415" s="412"/>
      <c r="OY415" s="412"/>
      <c r="OZ415" s="412"/>
      <c r="PA415" s="412"/>
      <c r="PB415" s="412"/>
      <c r="PC415" s="412"/>
      <c r="PD415" s="412"/>
      <c r="PE415" s="412"/>
      <c r="PF415" s="412"/>
      <c r="PG415" s="412"/>
      <c r="PH415" s="412"/>
      <c r="PI415" s="412"/>
      <c r="PJ415" s="412"/>
      <c r="PK415" s="412"/>
      <c r="PL415" s="412"/>
      <c r="PM415" s="412"/>
      <c r="PN415" s="412"/>
      <c r="PO415" s="412"/>
      <c r="PP415" s="412"/>
      <c r="PQ415" s="412"/>
      <c r="PR415" s="412"/>
      <c r="PS415" s="412"/>
      <c r="PT415" s="412"/>
      <c r="PU415" s="412"/>
      <c r="PV415" s="412"/>
      <c r="PW415" s="412"/>
      <c r="PX415" s="412"/>
      <c r="PY415" s="412"/>
      <c r="PZ415" s="412"/>
      <c r="QA415" s="412"/>
      <c r="QB415" s="412"/>
      <c r="QC415" s="412"/>
      <c r="QD415" s="412"/>
      <c r="QE415" s="412"/>
      <c r="QF415" s="412"/>
      <c r="QG415" s="412"/>
      <c r="QH415" s="412"/>
      <c r="QI415" s="412"/>
      <c r="QJ415" s="412"/>
      <c r="QK415" s="412"/>
      <c r="QL415" s="412"/>
      <c r="QM415" s="412"/>
      <c r="QN415" s="412"/>
      <c r="QO415" s="412"/>
      <c r="QP415" s="412"/>
      <c r="QQ415" s="412"/>
      <c r="QR415" s="412"/>
      <c r="QS415" s="412"/>
      <c r="QT415" s="412"/>
      <c r="QU415" s="412"/>
      <c r="QV415" s="412"/>
      <c r="QW415" s="412"/>
      <c r="QX415" s="412"/>
      <c r="QY415" s="412"/>
      <c r="QZ415" s="412"/>
      <c r="RA415" s="412"/>
      <c r="RB415" s="412"/>
      <c r="RC415" s="412"/>
      <c r="RD415" s="412"/>
      <c r="RE415" s="412"/>
      <c r="RF415" s="412"/>
      <c r="RG415" s="412"/>
      <c r="RH415" s="412"/>
      <c r="RI415" s="412"/>
      <c r="RJ415" s="412"/>
      <c r="RK415" s="412"/>
      <c r="RL415" s="412"/>
      <c r="RM415" s="412"/>
      <c r="RN415" s="412"/>
      <c r="RO415" s="412"/>
      <c r="RP415" s="412"/>
      <c r="RQ415" s="412"/>
      <c r="RR415" s="412"/>
      <c r="RS415" s="412"/>
      <c r="RT415" s="412"/>
      <c r="RU415" s="412"/>
      <c r="RV415" s="412"/>
      <c r="RW415" s="412"/>
      <c r="RX415" s="412"/>
      <c r="RY415" s="412"/>
      <c r="RZ415" s="412"/>
      <c r="SA415" s="412"/>
      <c r="SB415" s="412"/>
      <c r="SC415" s="412"/>
      <c r="SD415" s="412"/>
      <c r="SE415" s="412"/>
      <c r="SF415" s="412"/>
      <c r="SG415" s="412"/>
      <c r="SH415" s="412"/>
      <c r="SI415" s="412"/>
      <c r="SJ415" s="412"/>
      <c r="SK415" s="412"/>
      <c r="SL415" s="412"/>
      <c r="SM415" s="412"/>
      <c r="SN415" s="412"/>
      <c r="SO415" s="412"/>
      <c r="SP415" s="412"/>
      <c r="SQ415" s="412"/>
      <c r="SR415" s="412"/>
      <c r="SS415" s="412"/>
      <c r="ST415" s="412"/>
      <c r="SU415" s="412"/>
      <c r="SV415" s="412"/>
      <c r="SW415" s="412"/>
      <c r="SX415" s="412"/>
      <c r="SY415" s="412"/>
      <c r="SZ415" s="412"/>
      <c r="TA415" s="412"/>
      <c r="TB415" s="412"/>
      <c r="TC415" s="412"/>
      <c r="TD415" s="412"/>
      <c r="TE415" s="412"/>
      <c r="TF415" s="412"/>
      <c r="TG415" s="412"/>
      <c r="TH415" s="412"/>
      <c r="TI415" s="412"/>
      <c r="TJ415" s="412"/>
      <c r="TK415" s="412"/>
      <c r="TL415" s="412"/>
      <c r="TM415" s="412"/>
      <c r="TN415" s="412"/>
      <c r="TO415" s="412"/>
      <c r="TP415" s="412"/>
      <c r="TQ415" s="412"/>
      <c r="TR415" s="412"/>
      <c r="TS415" s="412"/>
      <c r="TT415" s="412"/>
      <c r="TU415" s="412"/>
      <c r="TV415" s="412"/>
      <c r="TW415" s="412"/>
      <c r="TX415" s="412"/>
      <c r="TY415" s="412"/>
      <c r="TZ415" s="412"/>
      <c r="UA415" s="412"/>
      <c r="UB415" s="412"/>
      <c r="UC415" s="412"/>
      <c r="UD415" s="412"/>
      <c r="UE415" s="412"/>
      <c r="UF415" s="412"/>
      <c r="UG415" s="412"/>
      <c r="UH415" s="412"/>
      <c r="UI415" s="412"/>
      <c r="UJ415" s="412"/>
      <c r="UK415" s="412"/>
      <c r="UL415" s="412"/>
      <c r="UM415" s="412"/>
      <c r="UN415" s="412"/>
      <c r="UO415" s="412"/>
      <c r="UP415" s="412"/>
      <c r="UQ415" s="412"/>
      <c r="UR415" s="412"/>
      <c r="US415" s="412"/>
      <c r="UT415" s="412"/>
      <c r="UU415" s="412"/>
      <c r="UV415" s="412"/>
      <c r="UW415" s="412"/>
      <c r="UX415" s="412"/>
      <c r="UY415" s="412"/>
      <c r="UZ415" s="412"/>
      <c r="VA415" s="412"/>
      <c r="VB415" s="412"/>
      <c r="VC415" s="412"/>
      <c r="VD415" s="412"/>
      <c r="VE415" s="412"/>
      <c r="VF415" s="412"/>
      <c r="VG415" s="412"/>
      <c r="VH415" s="412"/>
      <c r="VI415" s="412"/>
      <c r="VJ415" s="412"/>
      <c r="VK415" s="412"/>
      <c r="VL415" s="412"/>
      <c r="VM415" s="412"/>
      <c r="VN415" s="412"/>
      <c r="VO415" s="412"/>
      <c r="VP415" s="412"/>
      <c r="VQ415" s="412"/>
      <c r="VR415" s="412"/>
      <c r="VS415" s="412"/>
      <c r="VT415" s="412"/>
      <c r="VU415" s="412"/>
      <c r="VV415" s="412"/>
      <c r="VW415" s="412"/>
      <c r="VX415" s="412"/>
      <c r="VY415" s="412"/>
      <c r="VZ415" s="412"/>
      <c r="WA415" s="412"/>
      <c r="WB415" s="412"/>
      <c r="WC415" s="412"/>
      <c r="WD415" s="412"/>
      <c r="WE415" s="412"/>
      <c r="WF415" s="412"/>
      <c r="WG415" s="412"/>
      <c r="WH415" s="412"/>
      <c r="WI415" s="412"/>
      <c r="WJ415" s="412"/>
      <c r="WK415" s="412"/>
      <c r="WL415" s="412"/>
      <c r="WM415" s="412"/>
      <c r="WN415" s="412"/>
      <c r="WO415" s="412"/>
      <c r="WP415" s="412"/>
      <c r="WQ415" s="412"/>
      <c r="WR415" s="412"/>
      <c r="WS415" s="412"/>
      <c r="WT415" s="412"/>
      <c r="WU415" s="412"/>
      <c r="WV415" s="412"/>
      <c r="WW415" s="412"/>
      <c r="WX415" s="412"/>
      <c r="WY415" s="412"/>
      <c r="WZ415" s="412"/>
      <c r="XA415" s="412"/>
      <c r="XB415" s="412"/>
      <c r="XC415" s="412"/>
      <c r="XD415" s="412"/>
      <c r="XE415" s="412"/>
      <c r="XF415" s="412"/>
      <c r="XG415" s="412"/>
      <c r="XH415" s="412"/>
      <c r="XI415" s="412"/>
      <c r="XJ415" s="412"/>
      <c r="XK415" s="412"/>
      <c r="XL415" s="412"/>
      <c r="XM415" s="412"/>
      <c r="XN415" s="412"/>
      <c r="XO415" s="412"/>
      <c r="XP415" s="412"/>
      <c r="XQ415" s="412"/>
      <c r="XR415" s="412"/>
      <c r="XS415" s="412"/>
      <c r="XT415" s="412"/>
      <c r="XU415" s="412"/>
      <c r="XV415" s="412"/>
      <c r="XW415" s="412"/>
      <c r="XX415" s="412"/>
      <c r="XY415" s="412"/>
      <c r="XZ415" s="412"/>
      <c r="YA415" s="412"/>
      <c r="YB415" s="412"/>
      <c r="YC415" s="412"/>
      <c r="YD415" s="412"/>
      <c r="YE415" s="412"/>
      <c r="YF415" s="412"/>
      <c r="YG415" s="412"/>
      <c r="YH415" s="412"/>
      <c r="YI415" s="412"/>
      <c r="YJ415" s="412"/>
      <c r="YK415" s="412"/>
      <c r="YL415" s="412"/>
      <c r="YM415" s="412"/>
      <c r="YN415" s="412"/>
      <c r="YO415" s="412"/>
      <c r="YP415" s="412"/>
      <c r="YQ415" s="412"/>
      <c r="YR415" s="412"/>
      <c r="YS415" s="412"/>
      <c r="YT415" s="412"/>
      <c r="YU415" s="412"/>
      <c r="YV415" s="412"/>
      <c r="YW415" s="412"/>
      <c r="YX415" s="412"/>
      <c r="YY415" s="412"/>
      <c r="YZ415" s="412"/>
      <c r="ZA415" s="412"/>
      <c r="ZB415" s="412"/>
      <c r="ZC415" s="412"/>
      <c r="ZD415" s="412"/>
      <c r="ZE415" s="412"/>
      <c r="ZF415" s="412"/>
      <c r="ZG415" s="412"/>
      <c r="ZH415" s="412"/>
      <c r="ZI415" s="412"/>
      <c r="ZJ415" s="412"/>
      <c r="ZK415" s="412"/>
      <c r="ZL415" s="412"/>
      <c r="ZM415" s="412"/>
      <c r="ZN415" s="412"/>
      <c r="ZO415" s="412"/>
      <c r="ZP415" s="412"/>
      <c r="ZQ415" s="412"/>
      <c r="ZR415" s="412"/>
      <c r="ZS415" s="412"/>
      <c r="ZT415" s="412"/>
      <c r="ZU415" s="412"/>
      <c r="ZV415" s="412"/>
      <c r="ZW415" s="412"/>
      <c r="ZX415" s="412"/>
      <c r="ZY415" s="412"/>
      <c r="ZZ415" s="412"/>
      <c r="AAA415" s="412"/>
      <c r="AAB415" s="412"/>
      <c r="AAC415" s="412"/>
      <c r="AAD415" s="412"/>
      <c r="AAE415" s="412"/>
      <c r="AAF415" s="412"/>
      <c r="AAG415" s="412"/>
      <c r="AAH415" s="412"/>
      <c r="AAI415" s="412"/>
      <c r="AAJ415" s="412"/>
      <c r="AAK415" s="412"/>
      <c r="AAL415" s="412"/>
      <c r="AAM415" s="412"/>
      <c r="AAN415" s="412"/>
      <c r="AAO415" s="412"/>
      <c r="AAP415" s="412"/>
      <c r="AAQ415" s="412"/>
      <c r="AAR415" s="412"/>
      <c r="AAS415" s="412"/>
      <c r="AAT415" s="412"/>
      <c r="AAU415" s="412"/>
      <c r="AAV415" s="412"/>
      <c r="AAW415" s="412"/>
      <c r="AAX415" s="412"/>
      <c r="AAY415" s="412"/>
      <c r="AAZ415" s="412"/>
      <c r="ABA415" s="412"/>
      <c r="ABB415" s="412"/>
      <c r="ABC415" s="412"/>
      <c r="ABD415" s="412"/>
      <c r="ABE415" s="412"/>
      <c r="ABF415" s="412"/>
      <c r="ABG415" s="412"/>
      <c r="ABH415" s="412"/>
      <c r="ABI415" s="412"/>
      <c r="ABJ415" s="412"/>
      <c r="ABK415" s="412"/>
      <c r="ABL415" s="412"/>
      <c r="ABM415" s="412"/>
      <c r="ABN415" s="412"/>
      <c r="ABO415" s="412"/>
      <c r="ABP415" s="412"/>
      <c r="ABQ415" s="412"/>
      <c r="ABR415" s="412"/>
      <c r="ABS415" s="412"/>
      <c r="ABT415" s="412"/>
      <c r="ABU415" s="412"/>
      <c r="ABV415" s="412"/>
      <c r="ABW415" s="412"/>
      <c r="ABX415" s="412"/>
      <c r="ABY415" s="412"/>
      <c r="ABZ415" s="412"/>
      <c r="ACA415" s="412"/>
      <c r="ACB415" s="412"/>
      <c r="ACC415" s="412"/>
      <c r="ACD415" s="412"/>
      <c r="ACE415" s="412"/>
      <c r="ACF415" s="412"/>
      <c r="ACG415" s="412"/>
      <c r="ACH415" s="412"/>
      <c r="ACI415" s="412"/>
      <c r="ACJ415" s="412"/>
      <c r="ACK415" s="412"/>
      <c r="ACL415" s="412"/>
      <c r="ACM415" s="412"/>
      <c r="ACN415" s="412"/>
      <c r="ACO415" s="412"/>
      <c r="ACP415" s="412"/>
      <c r="ACQ415" s="412"/>
      <c r="ACR415" s="412"/>
      <c r="ACS415" s="412"/>
      <c r="ACT415" s="412"/>
      <c r="ACU415" s="412"/>
      <c r="ACV415" s="412"/>
      <c r="ACW415" s="412"/>
      <c r="ACX415" s="412"/>
      <c r="ACY415" s="412"/>
      <c r="ACZ415" s="412"/>
      <c r="ADA415" s="412"/>
      <c r="ADB415" s="412"/>
      <c r="ADC415" s="412"/>
      <c r="ADD415" s="412"/>
      <c r="ADE415" s="412"/>
      <c r="ADF415" s="412"/>
      <c r="ADG415" s="412"/>
      <c r="ADH415" s="412"/>
      <c r="ADI415" s="412"/>
      <c r="ADJ415" s="412"/>
      <c r="ADK415" s="412"/>
      <c r="ADL415" s="412"/>
      <c r="ADM415" s="412"/>
      <c r="ADN415" s="412"/>
      <c r="ADO415" s="412"/>
      <c r="ADP415" s="412"/>
      <c r="ADQ415" s="412"/>
      <c r="ADR415" s="412"/>
      <c r="ADS415" s="412"/>
      <c r="ADT415" s="412"/>
      <c r="ADU415" s="412"/>
      <c r="ADV415" s="412"/>
      <c r="ADW415" s="412"/>
      <c r="ADX415" s="412"/>
      <c r="ADY415" s="412"/>
      <c r="ADZ415" s="412"/>
      <c r="AEA415" s="412"/>
      <c r="AEB415" s="412"/>
      <c r="AEC415" s="412"/>
      <c r="AED415" s="412"/>
      <c r="AEE415" s="412"/>
      <c r="AEF415" s="412"/>
      <c r="AEG415" s="412"/>
      <c r="AEH415" s="412"/>
      <c r="AEI415" s="412"/>
      <c r="AEJ415" s="412"/>
      <c r="AEK415" s="412"/>
      <c r="AEL415" s="412"/>
      <c r="AEM415" s="412"/>
      <c r="AEN415" s="412"/>
      <c r="AEO415" s="412"/>
      <c r="AEP415" s="412"/>
      <c r="AEQ415" s="412"/>
      <c r="AER415" s="412"/>
      <c r="AES415" s="412"/>
      <c r="AET415" s="412"/>
      <c r="AEU415" s="412"/>
      <c r="AEV415" s="412"/>
      <c r="AEW415" s="412"/>
      <c r="AEX415" s="412"/>
      <c r="AEY415" s="412"/>
      <c r="AEZ415" s="412"/>
      <c r="AFA415" s="412"/>
      <c r="AFB415" s="412"/>
      <c r="AFC415" s="412"/>
      <c r="AFD415" s="412"/>
      <c r="AFE415" s="412"/>
      <c r="AFF415" s="412"/>
      <c r="AFG415" s="412"/>
      <c r="AFH415" s="412"/>
      <c r="AFI415" s="412"/>
      <c r="AFJ415" s="412"/>
      <c r="AFK415" s="412"/>
      <c r="AFL415" s="412"/>
      <c r="AFM415" s="412"/>
      <c r="AFN415" s="412"/>
      <c r="AFO415" s="412"/>
      <c r="AFP415" s="412"/>
      <c r="AFQ415" s="412"/>
      <c r="AFR415" s="412"/>
      <c r="AFS415" s="412"/>
      <c r="AFT415" s="412"/>
      <c r="AFU415" s="412"/>
      <c r="AFV415" s="412"/>
      <c r="AFW415" s="412"/>
      <c r="AFX415" s="412"/>
      <c r="AFY415" s="412"/>
      <c r="AFZ415" s="412"/>
      <c r="AGA415" s="412"/>
      <c r="AGB415" s="412"/>
      <c r="AGC415" s="412"/>
      <c r="AGD415" s="412"/>
      <c r="AGE415" s="412"/>
      <c r="AGF415" s="412"/>
      <c r="AGG415" s="412"/>
      <c r="AGH415" s="412"/>
      <c r="AGI415" s="412"/>
      <c r="AGJ415" s="412"/>
      <c r="AGK415" s="412"/>
      <c r="AGL415" s="412"/>
      <c r="AGM415" s="412"/>
      <c r="AGN415" s="412"/>
      <c r="AGO415" s="412"/>
      <c r="AGP415" s="412"/>
      <c r="AGQ415" s="412"/>
      <c r="AGR415" s="412"/>
      <c r="AGS415" s="412"/>
      <c r="AGT415" s="412"/>
      <c r="AGU415" s="412"/>
      <c r="AGV415" s="412"/>
      <c r="AGW415" s="412"/>
      <c r="AGX415" s="412"/>
      <c r="AGY415" s="412"/>
      <c r="AGZ415" s="412"/>
      <c r="AHA415" s="412"/>
      <c r="AHB415" s="412"/>
      <c r="AHC415" s="412"/>
      <c r="AHD415" s="412"/>
      <c r="AHE415" s="412"/>
      <c r="AHF415" s="412"/>
      <c r="AHG415" s="412"/>
      <c r="AHH415" s="412"/>
      <c r="AHI415" s="412"/>
      <c r="AHJ415" s="412"/>
      <c r="AHK415" s="412"/>
      <c r="AHL415" s="412"/>
      <c r="AHM415" s="412"/>
      <c r="AHN415" s="412"/>
      <c r="AHO415" s="412"/>
      <c r="AHP415" s="412"/>
      <c r="AHQ415" s="412"/>
      <c r="AHR415" s="412"/>
      <c r="AHS415" s="412"/>
      <c r="AHT415" s="412"/>
      <c r="AHU415" s="412"/>
      <c r="AHV415" s="412"/>
      <c r="AHW415" s="412"/>
      <c r="AHX415" s="412"/>
      <c r="AHY415" s="412"/>
      <c r="AHZ415" s="412"/>
      <c r="AIA415" s="412"/>
      <c r="AIB415" s="412"/>
      <c r="AIC415" s="412"/>
      <c r="AID415" s="412"/>
      <c r="AIE415" s="412"/>
      <c r="AIF415" s="412"/>
      <c r="AIG415" s="412"/>
      <c r="AIH415" s="412"/>
      <c r="AII415" s="412"/>
      <c r="AIJ415" s="412"/>
      <c r="AIK415" s="412"/>
      <c r="AIL415" s="412"/>
      <c r="AIM415" s="412"/>
      <c r="AIN415" s="412"/>
      <c r="AIO415" s="412"/>
      <c r="AIP415" s="412"/>
      <c r="AIQ415" s="412"/>
      <c r="AIR415" s="412"/>
      <c r="AIS415" s="412"/>
      <c r="AIT415" s="412"/>
      <c r="AIU415" s="412"/>
      <c r="AIV415" s="412"/>
      <c r="AIW415" s="412"/>
      <c r="AIX415" s="412"/>
      <c r="AIY415" s="412"/>
      <c r="AIZ415" s="412"/>
      <c r="AJA415" s="412"/>
      <c r="AJB415" s="412"/>
      <c r="AJC415" s="412"/>
      <c r="AJD415" s="412"/>
      <c r="AJE415" s="412"/>
      <c r="AJF415" s="412"/>
      <c r="AJG415" s="412"/>
      <c r="AJH415" s="412"/>
      <c r="AJI415" s="412"/>
      <c r="AJJ415" s="412"/>
      <c r="AJK415" s="412"/>
      <c r="AJL415" s="412"/>
      <c r="AJM415" s="412"/>
      <c r="AJN415" s="412"/>
      <c r="AJO415" s="412"/>
      <c r="AJP415" s="412"/>
      <c r="AJQ415" s="412"/>
      <c r="AJR415" s="412"/>
      <c r="AJS415" s="412"/>
      <c r="AJT415" s="412"/>
      <c r="AJU415" s="412"/>
      <c r="AJV415" s="412"/>
      <c r="AJW415" s="412"/>
      <c r="AJX415" s="412"/>
      <c r="AJY415" s="412"/>
      <c r="AJZ415" s="412"/>
      <c r="AKA415" s="412"/>
      <c r="AKB415" s="412"/>
      <c r="AKC415" s="412"/>
      <c r="AKD415" s="412"/>
      <c r="AKE415" s="412"/>
      <c r="AKF415" s="412"/>
      <c r="AKG415" s="412"/>
      <c r="AKH415" s="412"/>
      <c r="AKI415" s="412"/>
      <c r="AKJ415" s="412"/>
      <c r="AKK415" s="412"/>
      <c r="AKL415" s="412"/>
      <c r="AKM415" s="412"/>
      <c r="AKN415" s="412"/>
      <c r="AKO415" s="412"/>
      <c r="AKP415" s="412"/>
      <c r="AKQ415" s="412"/>
      <c r="AKR415" s="412"/>
      <c r="AKS415" s="412"/>
      <c r="AKT415" s="412"/>
      <c r="AKU415" s="412"/>
      <c r="AKV415" s="412"/>
      <c r="AKW415" s="412"/>
      <c r="AKX415" s="412"/>
      <c r="AKY415" s="412"/>
      <c r="AKZ415" s="412"/>
      <c r="ALA415" s="412"/>
      <c r="ALB415" s="412"/>
      <c r="ALC415" s="412"/>
      <c r="ALD415" s="412"/>
      <c r="ALE415" s="412"/>
      <c r="ALF415" s="412"/>
      <c r="ALG415" s="412"/>
      <c r="ALH415" s="412"/>
      <c r="ALI415" s="412"/>
      <c r="ALJ415" s="412"/>
      <c r="ALK415" s="412"/>
      <c r="ALL415" s="412"/>
      <c r="ALM415" s="412"/>
      <c r="ALN415" s="412"/>
      <c r="ALO415" s="412"/>
      <c r="ALP415" s="412"/>
      <c r="ALQ415" s="412"/>
      <c r="ALR415" s="412"/>
      <c r="ALS415" s="412"/>
      <c r="ALT415" s="412"/>
      <c r="ALU415" s="412"/>
      <c r="ALV415" s="412"/>
      <c r="ALW415" s="412"/>
      <c r="ALX415" s="412"/>
      <c r="ALY415" s="412"/>
      <c r="ALZ415" s="412"/>
      <c r="AMA415" s="412"/>
      <c r="AMB415" s="412"/>
      <c r="AMC415" s="412"/>
      <c r="AMD415" s="412"/>
      <c r="AME415" s="412"/>
      <c r="AMF415" s="412"/>
      <c r="AMG415" s="412"/>
      <c r="AMH415" s="412"/>
    </row>
    <row r="416" spans="1:1022" x14ac:dyDescent="0.25">
      <c r="A416" s="208" t="s">
        <v>25206</v>
      </c>
      <c r="B416" s="163">
        <v>415</v>
      </c>
      <c r="C416" s="224" t="s">
        <v>25205</v>
      </c>
      <c r="D416" s="175" t="s">
        <v>25207</v>
      </c>
      <c r="F416" s="185">
        <v>4</v>
      </c>
      <c r="I416" s="319"/>
      <c r="J416" s="332" t="s">
        <v>752</v>
      </c>
      <c r="K416" s="332">
        <v>1</v>
      </c>
      <c r="L416" s="140"/>
      <c r="M416" s="140"/>
      <c r="N416" s="140"/>
      <c r="O416" s="336"/>
      <c r="P416" s="140"/>
      <c r="Q416" s="140"/>
      <c r="R416" s="140"/>
      <c r="S416" s="140"/>
      <c r="T416" s="140"/>
      <c r="U416" s="140"/>
      <c r="V416" s="219">
        <f t="shared" si="229"/>
        <v>100</v>
      </c>
      <c r="W416" s="219">
        <f t="shared" si="227"/>
        <v>100</v>
      </c>
      <c r="X416" s="219">
        <f t="shared" si="235"/>
        <v>100</v>
      </c>
      <c r="Y416" s="219">
        <f t="shared" si="220"/>
        <v>100</v>
      </c>
      <c r="Z416" s="219">
        <f t="shared" si="221"/>
        <v>100</v>
      </c>
      <c r="AA416" s="220">
        <f t="shared" si="217"/>
        <v>100</v>
      </c>
      <c r="AB416" s="220">
        <f t="shared" si="216"/>
        <v>100</v>
      </c>
      <c r="AC416" s="220">
        <f t="shared" si="228"/>
        <v>100</v>
      </c>
      <c r="AD416" s="416">
        <f t="shared" si="236"/>
        <v>100</v>
      </c>
      <c r="AE416" s="416">
        <f t="shared" si="230"/>
        <v>100</v>
      </c>
      <c r="AF416" s="212">
        <f t="shared" si="232"/>
        <v>1</v>
      </c>
      <c r="AG416" s="212">
        <f t="shared" si="233"/>
        <v>1</v>
      </c>
      <c r="AH416" s="212">
        <f t="shared" si="234"/>
        <v>3</v>
      </c>
      <c r="AI416" s="212">
        <f t="shared" si="231"/>
        <v>5</v>
      </c>
      <c r="AJ416" s="231"/>
      <c r="AK416" s="156">
        <v>1</v>
      </c>
      <c r="AL416" s="156">
        <v>1</v>
      </c>
      <c r="AM416" s="214"/>
      <c r="AN416" s="412">
        <v>10</v>
      </c>
      <c r="AO416" s="412"/>
      <c r="AP416" s="412"/>
      <c r="AQ416" s="167" t="s">
        <v>27522</v>
      </c>
      <c r="AR416" s="412"/>
      <c r="AS416" s="412"/>
      <c r="AT416" s="412"/>
      <c r="AU416" s="412"/>
      <c r="AV416" s="412"/>
      <c r="AW416" s="412"/>
      <c r="AX416" s="412"/>
      <c r="AY416" s="412"/>
      <c r="AZ416" s="412"/>
      <c r="BA416" s="412"/>
      <c r="BB416" s="412"/>
      <c r="BC416" s="412"/>
      <c r="BD416" s="412"/>
      <c r="BE416" s="412"/>
      <c r="BF416" s="412"/>
      <c r="BG416" s="412"/>
      <c r="BH416" s="412"/>
      <c r="BI416" s="412"/>
      <c r="BJ416" s="412"/>
      <c r="BK416" s="412"/>
      <c r="BL416" s="412"/>
      <c r="BM416" s="412"/>
      <c r="BN416" s="412"/>
      <c r="BO416" s="412"/>
      <c r="BP416" s="412"/>
      <c r="BQ416" s="412"/>
      <c r="BR416" s="412"/>
      <c r="BS416" s="412"/>
      <c r="BT416" s="412"/>
      <c r="BU416" s="412"/>
      <c r="BV416" s="412"/>
      <c r="BW416" s="412"/>
      <c r="BX416" s="412"/>
      <c r="BY416" s="412"/>
      <c r="BZ416" s="412"/>
      <c r="CA416" s="412"/>
      <c r="CB416" s="412"/>
      <c r="CC416" s="412"/>
      <c r="CD416" s="412"/>
      <c r="CE416" s="412"/>
      <c r="CF416" s="412"/>
      <c r="CG416" s="412"/>
      <c r="CH416" s="412"/>
      <c r="CI416" s="412"/>
      <c r="CJ416" s="412"/>
      <c r="CK416" s="412"/>
      <c r="CL416" s="412"/>
      <c r="CM416" s="412"/>
      <c r="CN416" s="412"/>
      <c r="CO416" s="412"/>
      <c r="CP416" s="412"/>
      <c r="CQ416" s="412"/>
      <c r="CR416" s="412"/>
      <c r="CS416" s="412"/>
      <c r="CT416" s="412"/>
      <c r="CU416" s="412"/>
      <c r="CV416" s="412"/>
      <c r="CW416" s="412"/>
      <c r="CX416" s="412"/>
      <c r="CY416" s="412"/>
      <c r="CZ416" s="412"/>
      <c r="DA416" s="412"/>
      <c r="DB416" s="412"/>
      <c r="DC416" s="412"/>
      <c r="DD416" s="412"/>
      <c r="DE416" s="412"/>
      <c r="DF416" s="412"/>
      <c r="DG416" s="412"/>
      <c r="DH416" s="412"/>
      <c r="DI416" s="412"/>
      <c r="DJ416" s="412"/>
      <c r="DK416" s="412"/>
      <c r="DL416" s="412"/>
      <c r="DM416" s="412"/>
      <c r="DN416" s="412"/>
      <c r="DO416" s="412"/>
      <c r="DP416" s="412"/>
      <c r="DQ416" s="412"/>
      <c r="DR416" s="412"/>
      <c r="DS416" s="412"/>
      <c r="DT416" s="412"/>
      <c r="DU416" s="412"/>
      <c r="DV416" s="412"/>
      <c r="DW416" s="412"/>
      <c r="DX416" s="412"/>
      <c r="DY416" s="412"/>
      <c r="DZ416" s="412"/>
      <c r="EA416" s="412"/>
      <c r="EB416" s="412"/>
      <c r="EC416" s="412"/>
      <c r="ED416" s="412"/>
      <c r="EE416" s="412"/>
      <c r="EF416" s="412"/>
      <c r="EG416" s="412"/>
      <c r="EH416" s="412"/>
      <c r="EI416" s="412"/>
      <c r="EJ416" s="412"/>
      <c r="EK416" s="412"/>
      <c r="EL416" s="412"/>
      <c r="EM416" s="412"/>
      <c r="EN416" s="412"/>
      <c r="EO416" s="412"/>
      <c r="EP416" s="412"/>
      <c r="EQ416" s="412"/>
      <c r="ER416" s="412"/>
      <c r="ES416" s="412"/>
      <c r="ET416" s="412"/>
      <c r="EU416" s="412"/>
      <c r="EV416" s="412"/>
      <c r="EW416" s="412"/>
      <c r="EX416" s="412"/>
      <c r="EY416" s="412"/>
      <c r="EZ416" s="412"/>
      <c r="FA416" s="412"/>
      <c r="FB416" s="412"/>
      <c r="FC416" s="412"/>
      <c r="FD416" s="412"/>
      <c r="FE416" s="412"/>
      <c r="FF416" s="412"/>
      <c r="FG416" s="412"/>
      <c r="FH416" s="412"/>
      <c r="FI416" s="412"/>
      <c r="FJ416" s="412"/>
      <c r="FK416" s="412"/>
      <c r="FL416" s="412"/>
      <c r="FM416" s="412"/>
      <c r="FN416" s="412"/>
      <c r="FO416" s="412"/>
      <c r="FP416" s="412"/>
      <c r="FQ416" s="412"/>
      <c r="FR416" s="412"/>
      <c r="FS416" s="412"/>
      <c r="FT416" s="412"/>
      <c r="FU416" s="412"/>
      <c r="FV416" s="412"/>
      <c r="FW416" s="412"/>
      <c r="FX416" s="412"/>
      <c r="FY416" s="412"/>
      <c r="FZ416" s="412"/>
      <c r="GA416" s="412"/>
      <c r="GB416" s="412"/>
      <c r="GC416" s="412"/>
      <c r="GD416" s="412"/>
      <c r="GE416" s="412"/>
      <c r="GF416" s="412"/>
      <c r="GG416" s="412"/>
      <c r="GH416" s="412"/>
      <c r="GI416" s="412"/>
      <c r="GJ416" s="412"/>
      <c r="GK416" s="412"/>
      <c r="GL416" s="412"/>
      <c r="GM416" s="412"/>
      <c r="GN416" s="412"/>
      <c r="GO416" s="412"/>
      <c r="GP416" s="412"/>
      <c r="GQ416" s="412"/>
      <c r="GR416" s="412"/>
      <c r="GS416" s="412"/>
      <c r="GT416" s="412"/>
      <c r="GU416" s="412"/>
      <c r="GV416" s="412"/>
      <c r="GW416" s="412"/>
      <c r="GX416" s="412"/>
      <c r="GY416" s="412"/>
      <c r="GZ416" s="412"/>
      <c r="HA416" s="412"/>
      <c r="HB416" s="412"/>
      <c r="HC416" s="412"/>
      <c r="HD416" s="412"/>
      <c r="HE416" s="412"/>
      <c r="HF416" s="412"/>
      <c r="HG416" s="412"/>
      <c r="HH416" s="412"/>
      <c r="HI416" s="412"/>
      <c r="HJ416" s="412"/>
      <c r="HK416" s="412"/>
      <c r="HL416" s="412"/>
      <c r="HM416" s="412"/>
      <c r="HN416" s="412"/>
      <c r="HO416" s="412"/>
      <c r="HP416" s="412"/>
      <c r="HQ416" s="412"/>
      <c r="HR416" s="412"/>
      <c r="HS416" s="412"/>
      <c r="HT416" s="412"/>
      <c r="HU416" s="412"/>
      <c r="HV416" s="412"/>
      <c r="HW416" s="412"/>
      <c r="HX416" s="412"/>
      <c r="HY416" s="412"/>
      <c r="HZ416" s="412"/>
      <c r="IA416" s="412"/>
      <c r="IB416" s="412"/>
      <c r="IC416" s="412"/>
      <c r="ID416" s="412"/>
      <c r="IE416" s="412"/>
      <c r="IF416" s="412"/>
      <c r="IG416" s="412"/>
      <c r="IH416" s="412"/>
      <c r="II416" s="412"/>
      <c r="IJ416" s="412"/>
      <c r="IK416" s="412"/>
      <c r="IL416" s="412"/>
      <c r="IM416" s="412"/>
      <c r="IN416" s="412"/>
      <c r="IO416" s="412"/>
      <c r="IP416" s="412"/>
      <c r="IQ416" s="412"/>
      <c r="IR416" s="412"/>
      <c r="IS416" s="412"/>
      <c r="IT416" s="412"/>
      <c r="IU416" s="412"/>
      <c r="IV416" s="412"/>
      <c r="IW416" s="412"/>
      <c r="IX416" s="412"/>
      <c r="IY416" s="412"/>
      <c r="IZ416" s="412"/>
      <c r="JA416" s="412"/>
      <c r="JB416" s="412"/>
      <c r="JC416" s="412"/>
      <c r="JD416" s="412"/>
      <c r="JE416" s="412"/>
      <c r="JF416" s="412"/>
      <c r="JG416" s="412"/>
      <c r="JH416" s="412"/>
      <c r="JI416" s="412"/>
      <c r="JJ416" s="412"/>
      <c r="JK416" s="412"/>
      <c r="JL416" s="412"/>
      <c r="JM416" s="412"/>
      <c r="JN416" s="412"/>
      <c r="JO416" s="412"/>
      <c r="JP416" s="412"/>
      <c r="JQ416" s="412"/>
      <c r="JR416" s="412"/>
      <c r="JS416" s="412"/>
      <c r="JT416" s="412"/>
      <c r="JU416" s="412"/>
      <c r="JV416" s="412"/>
      <c r="JW416" s="412"/>
      <c r="JX416" s="412"/>
      <c r="JY416" s="412"/>
      <c r="JZ416" s="412"/>
      <c r="KA416" s="412"/>
      <c r="KB416" s="412"/>
      <c r="KC416" s="412"/>
      <c r="KD416" s="412"/>
      <c r="KE416" s="412"/>
      <c r="KF416" s="412"/>
      <c r="KG416" s="412"/>
      <c r="KH416" s="412"/>
      <c r="KI416" s="412"/>
      <c r="KJ416" s="412"/>
      <c r="KK416" s="412"/>
      <c r="KL416" s="412"/>
      <c r="KM416" s="412"/>
      <c r="KN416" s="412"/>
      <c r="KO416" s="412"/>
      <c r="KP416" s="412"/>
      <c r="KQ416" s="412"/>
      <c r="KR416" s="412"/>
      <c r="KS416" s="412"/>
      <c r="KT416" s="412"/>
      <c r="KU416" s="412"/>
      <c r="KV416" s="412"/>
      <c r="KW416" s="412"/>
      <c r="KX416" s="412"/>
      <c r="KY416" s="412"/>
      <c r="KZ416" s="412"/>
      <c r="LA416" s="412"/>
      <c r="LB416" s="412"/>
      <c r="LC416" s="412"/>
      <c r="LD416" s="412"/>
      <c r="LE416" s="412"/>
      <c r="LF416" s="412"/>
      <c r="LG416" s="412"/>
      <c r="LH416" s="412"/>
      <c r="LI416" s="412"/>
      <c r="LJ416" s="412"/>
      <c r="LK416" s="412"/>
      <c r="LL416" s="412"/>
      <c r="LM416" s="412"/>
      <c r="LN416" s="412"/>
      <c r="LO416" s="412"/>
      <c r="LP416" s="412"/>
      <c r="LQ416" s="412"/>
      <c r="LR416" s="412"/>
      <c r="LS416" s="412"/>
      <c r="LT416" s="412"/>
      <c r="LU416" s="412"/>
      <c r="LV416" s="412"/>
      <c r="LW416" s="412"/>
      <c r="LX416" s="412"/>
      <c r="LY416" s="412"/>
      <c r="LZ416" s="412"/>
      <c r="MA416" s="412"/>
      <c r="MB416" s="412"/>
      <c r="MC416" s="412"/>
      <c r="MD416" s="412"/>
      <c r="ME416" s="412"/>
      <c r="MF416" s="412"/>
      <c r="MG416" s="412"/>
      <c r="MH416" s="412"/>
      <c r="MI416" s="412"/>
      <c r="MJ416" s="412"/>
      <c r="MK416" s="412"/>
      <c r="ML416" s="412"/>
      <c r="MM416" s="412"/>
      <c r="MN416" s="412"/>
      <c r="MO416" s="412"/>
      <c r="MP416" s="412"/>
      <c r="MQ416" s="412"/>
      <c r="MR416" s="412"/>
      <c r="MS416" s="412"/>
      <c r="MT416" s="412"/>
      <c r="MU416" s="412"/>
      <c r="MV416" s="412"/>
      <c r="MW416" s="412"/>
      <c r="MX416" s="412"/>
      <c r="MY416" s="412"/>
      <c r="MZ416" s="412"/>
      <c r="NA416" s="412"/>
      <c r="NB416" s="412"/>
      <c r="NC416" s="412"/>
      <c r="ND416" s="412"/>
      <c r="NE416" s="412"/>
      <c r="NF416" s="412"/>
      <c r="NG416" s="412"/>
      <c r="NH416" s="412"/>
      <c r="NI416" s="412"/>
      <c r="NJ416" s="412"/>
      <c r="NK416" s="412"/>
      <c r="NL416" s="412"/>
      <c r="NM416" s="412"/>
      <c r="NN416" s="412"/>
      <c r="NO416" s="412"/>
      <c r="NP416" s="412"/>
      <c r="NQ416" s="412"/>
      <c r="NR416" s="412"/>
      <c r="NS416" s="412"/>
      <c r="NT416" s="412"/>
      <c r="NU416" s="412"/>
      <c r="NV416" s="412"/>
      <c r="NW416" s="412"/>
      <c r="NX416" s="412"/>
      <c r="NY416" s="412"/>
      <c r="NZ416" s="412"/>
      <c r="OA416" s="412"/>
      <c r="OB416" s="412"/>
      <c r="OC416" s="412"/>
      <c r="OD416" s="412"/>
      <c r="OE416" s="412"/>
      <c r="OF416" s="412"/>
      <c r="OG416" s="412"/>
      <c r="OH416" s="412"/>
      <c r="OI416" s="412"/>
      <c r="OJ416" s="412"/>
      <c r="OK416" s="412"/>
      <c r="OL416" s="412"/>
      <c r="OM416" s="412"/>
      <c r="ON416" s="412"/>
      <c r="OO416" s="412"/>
      <c r="OP416" s="412"/>
      <c r="OQ416" s="412"/>
      <c r="OR416" s="412"/>
      <c r="OS416" s="412"/>
      <c r="OT416" s="412"/>
      <c r="OU416" s="412"/>
      <c r="OV416" s="412"/>
      <c r="OW416" s="412"/>
      <c r="OX416" s="412"/>
      <c r="OY416" s="412"/>
      <c r="OZ416" s="412"/>
      <c r="PA416" s="412"/>
      <c r="PB416" s="412"/>
      <c r="PC416" s="412"/>
      <c r="PD416" s="412"/>
      <c r="PE416" s="412"/>
      <c r="PF416" s="412"/>
      <c r="PG416" s="412"/>
      <c r="PH416" s="412"/>
      <c r="PI416" s="412"/>
      <c r="PJ416" s="412"/>
      <c r="PK416" s="412"/>
      <c r="PL416" s="412"/>
      <c r="PM416" s="412"/>
      <c r="PN416" s="412"/>
      <c r="PO416" s="412"/>
      <c r="PP416" s="412"/>
      <c r="PQ416" s="412"/>
      <c r="PR416" s="412"/>
      <c r="PS416" s="412"/>
      <c r="PT416" s="412"/>
      <c r="PU416" s="412"/>
      <c r="PV416" s="412"/>
      <c r="PW416" s="412"/>
      <c r="PX416" s="412"/>
      <c r="PY416" s="412"/>
      <c r="PZ416" s="412"/>
      <c r="QA416" s="412"/>
      <c r="QB416" s="412"/>
      <c r="QC416" s="412"/>
      <c r="QD416" s="412"/>
      <c r="QE416" s="412"/>
      <c r="QF416" s="412"/>
      <c r="QG416" s="412"/>
      <c r="QH416" s="412"/>
      <c r="QI416" s="412"/>
      <c r="QJ416" s="412"/>
      <c r="QK416" s="412"/>
      <c r="QL416" s="412"/>
      <c r="QM416" s="412"/>
      <c r="QN416" s="412"/>
      <c r="QO416" s="412"/>
      <c r="QP416" s="412"/>
      <c r="QQ416" s="412"/>
      <c r="QR416" s="412"/>
      <c r="QS416" s="412"/>
      <c r="QT416" s="412"/>
      <c r="QU416" s="412"/>
      <c r="QV416" s="412"/>
      <c r="QW416" s="412"/>
      <c r="QX416" s="412"/>
      <c r="QY416" s="412"/>
      <c r="QZ416" s="412"/>
      <c r="RA416" s="412"/>
      <c r="RB416" s="412"/>
      <c r="RC416" s="412"/>
      <c r="RD416" s="412"/>
      <c r="RE416" s="412"/>
      <c r="RF416" s="412"/>
      <c r="RG416" s="412"/>
      <c r="RH416" s="412"/>
      <c r="RI416" s="412"/>
      <c r="RJ416" s="412"/>
      <c r="RK416" s="412"/>
      <c r="RL416" s="412"/>
      <c r="RM416" s="412"/>
      <c r="RN416" s="412"/>
      <c r="RO416" s="412"/>
      <c r="RP416" s="412"/>
      <c r="RQ416" s="412"/>
      <c r="RR416" s="412"/>
      <c r="RS416" s="412"/>
      <c r="RT416" s="412"/>
      <c r="RU416" s="412"/>
      <c r="RV416" s="412"/>
      <c r="RW416" s="412"/>
      <c r="RX416" s="412"/>
      <c r="RY416" s="412"/>
      <c r="RZ416" s="412"/>
      <c r="SA416" s="412"/>
      <c r="SB416" s="412"/>
      <c r="SC416" s="412"/>
      <c r="SD416" s="412"/>
      <c r="SE416" s="412"/>
      <c r="SF416" s="412"/>
      <c r="SG416" s="412"/>
      <c r="SH416" s="412"/>
      <c r="SI416" s="412"/>
      <c r="SJ416" s="412"/>
      <c r="SK416" s="412"/>
      <c r="SL416" s="412"/>
      <c r="SM416" s="412"/>
      <c r="SN416" s="412"/>
      <c r="SO416" s="412"/>
      <c r="SP416" s="412"/>
      <c r="SQ416" s="412"/>
      <c r="SR416" s="412"/>
      <c r="SS416" s="412"/>
      <c r="ST416" s="412"/>
      <c r="SU416" s="412"/>
      <c r="SV416" s="412"/>
      <c r="SW416" s="412"/>
      <c r="SX416" s="412"/>
      <c r="SY416" s="412"/>
      <c r="SZ416" s="412"/>
      <c r="TA416" s="412"/>
      <c r="TB416" s="412"/>
      <c r="TC416" s="412"/>
      <c r="TD416" s="412"/>
      <c r="TE416" s="412"/>
      <c r="TF416" s="412"/>
      <c r="TG416" s="412"/>
      <c r="TH416" s="412"/>
      <c r="TI416" s="412"/>
      <c r="TJ416" s="412"/>
      <c r="TK416" s="412"/>
      <c r="TL416" s="412"/>
      <c r="TM416" s="412"/>
      <c r="TN416" s="412"/>
      <c r="TO416" s="412"/>
      <c r="TP416" s="412"/>
      <c r="TQ416" s="412"/>
      <c r="TR416" s="412"/>
      <c r="TS416" s="412"/>
      <c r="TT416" s="412"/>
      <c r="TU416" s="412"/>
      <c r="TV416" s="412"/>
      <c r="TW416" s="412"/>
      <c r="TX416" s="412"/>
      <c r="TY416" s="412"/>
      <c r="TZ416" s="412"/>
      <c r="UA416" s="412"/>
      <c r="UB416" s="412"/>
      <c r="UC416" s="412"/>
      <c r="UD416" s="412"/>
      <c r="UE416" s="412"/>
      <c r="UF416" s="412"/>
      <c r="UG416" s="412"/>
      <c r="UH416" s="412"/>
      <c r="UI416" s="412"/>
      <c r="UJ416" s="412"/>
      <c r="UK416" s="412"/>
      <c r="UL416" s="412"/>
      <c r="UM416" s="412"/>
      <c r="UN416" s="412"/>
      <c r="UO416" s="412"/>
      <c r="UP416" s="412"/>
      <c r="UQ416" s="412"/>
      <c r="UR416" s="412"/>
      <c r="US416" s="412"/>
      <c r="UT416" s="412"/>
      <c r="UU416" s="412"/>
      <c r="UV416" s="412"/>
      <c r="UW416" s="412"/>
      <c r="UX416" s="412"/>
      <c r="UY416" s="412"/>
      <c r="UZ416" s="412"/>
      <c r="VA416" s="412"/>
      <c r="VB416" s="412"/>
      <c r="VC416" s="412"/>
      <c r="VD416" s="412"/>
      <c r="VE416" s="412"/>
      <c r="VF416" s="412"/>
      <c r="VG416" s="412"/>
      <c r="VH416" s="412"/>
      <c r="VI416" s="412"/>
      <c r="VJ416" s="412"/>
      <c r="VK416" s="412"/>
      <c r="VL416" s="412"/>
      <c r="VM416" s="412"/>
      <c r="VN416" s="412"/>
      <c r="VO416" s="412"/>
      <c r="VP416" s="412"/>
      <c r="VQ416" s="412"/>
      <c r="VR416" s="412"/>
      <c r="VS416" s="412"/>
      <c r="VT416" s="412"/>
      <c r="VU416" s="412"/>
      <c r="VV416" s="412"/>
      <c r="VW416" s="412"/>
      <c r="VX416" s="412"/>
      <c r="VY416" s="412"/>
      <c r="VZ416" s="412"/>
      <c r="WA416" s="412"/>
      <c r="WB416" s="412"/>
      <c r="WC416" s="412"/>
      <c r="WD416" s="412"/>
      <c r="WE416" s="412"/>
      <c r="WF416" s="412"/>
      <c r="WG416" s="412"/>
      <c r="WH416" s="412"/>
      <c r="WI416" s="412"/>
      <c r="WJ416" s="412"/>
      <c r="WK416" s="412"/>
      <c r="WL416" s="412"/>
      <c r="WM416" s="412"/>
      <c r="WN416" s="412"/>
      <c r="WO416" s="412"/>
      <c r="WP416" s="412"/>
      <c r="WQ416" s="412"/>
      <c r="WR416" s="412"/>
      <c r="WS416" s="412"/>
      <c r="WT416" s="412"/>
      <c r="WU416" s="412"/>
      <c r="WV416" s="412"/>
      <c r="WW416" s="412"/>
      <c r="WX416" s="412"/>
      <c r="WY416" s="412"/>
      <c r="WZ416" s="412"/>
      <c r="XA416" s="412"/>
      <c r="XB416" s="412"/>
      <c r="XC416" s="412"/>
      <c r="XD416" s="412"/>
      <c r="XE416" s="412"/>
      <c r="XF416" s="412"/>
      <c r="XG416" s="412"/>
      <c r="XH416" s="412"/>
      <c r="XI416" s="412"/>
      <c r="XJ416" s="412"/>
      <c r="XK416" s="412"/>
      <c r="XL416" s="412"/>
      <c r="XM416" s="412"/>
      <c r="XN416" s="412"/>
      <c r="XO416" s="412"/>
      <c r="XP416" s="412"/>
      <c r="XQ416" s="412"/>
      <c r="XR416" s="412"/>
      <c r="XS416" s="412"/>
      <c r="XT416" s="412"/>
      <c r="XU416" s="412"/>
      <c r="XV416" s="412"/>
      <c r="XW416" s="412"/>
      <c r="XX416" s="412"/>
      <c r="XY416" s="412"/>
      <c r="XZ416" s="412"/>
      <c r="YA416" s="412"/>
      <c r="YB416" s="412"/>
      <c r="YC416" s="412"/>
      <c r="YD416" s="412"/>
      <c r="YE416" s="412"/>
      <c r="YF416" s="412"/>
      <c r="YG416" s="412"/>
      <c r="YH416" s="412"/>
      <c r="YI416" s="412"/>
      <c r="YJ416" s="412"/>
      <c r="YK416" s="412"/>
      <c r="YL416" s="412"/>
      <c r="YM416" s="412"/>
      <c r="YN416" s="412"/>
      <c r="YO416" s="412"/>
      <c r="YP416" s="412"/>
      <c r="YQ416" s="412"/>
      <c r="YR416" s="412"/>
      <c r="YS416" s="412"/>
      <c r="YT416" s="412"/>
      <c r="YU416" s="412"/>
      <c r="YV416" s="412"/>
      <c r="YW416" s="412"/>
      <c r="YX416" s="412"/>
      <c r="YY416" s="412"/>
      <c r="YZ416" s="412"/>
      <c r="ZA416" s="412"/>
      <c r="ZB416" s="412"/>
      <c r="ZC416" s="412"/>
      <c r="ZD416" s="412"/>
      <c r="ZE416" s="412"/>
      <c r="ZF416" s="412"/>
      <c r="ZG416" s="412"/>
      <c r="ZH416" s="412"/>
      <c r="ZI416" s="412"/>
      <c r="ZJ416" s="412"/>
      <c r="ZK416" s="412"/>
      <c r="ZL416" s="412"/>
      <c r="ZM416" s="412"/>
      <c r="ZN416" s="412"/>
      <c r="ZO416" s="412"/>
      <c r="ZP416" s="412"/>
      <c r="ZQ416" s="412"/>
      <c r="ZR416" s="412"/>
      <c r="ZS416" s="412"/>
      <c r="ZT416" s="412"/>
      <c r="ZU416" s="412"/>
      <c r="ZV416" s="412"/>
      <c r="ZW416" s="412"/>
      <c r="ZX416" s="412"/>
      <c r="ZY416" s="412"/>
      <c r="ZZ416" s="412"/>
      <c r="AAA416" s="412"/>
      <c r="AAB416" s="412"/>
      <c r="AAC416" s="412"/>
      <c r="AAD416" s="412"/>
      <c r="AAE416" s="412"/>
      <c r="AAF416" s="412"/>
      <c r="AAG416" s="412"/>
      <c r="AAH416" s="412"/>
      <c r="AAI416" s="412"/>
      <c r="AAJ416" s="412"/>
      <c r="AAK416" s="412"/>
      <c r="AAL416" s="412"/>
      <c r="AAM416" s="412"/>
      <c r="AAN416" s="412"/>
      <c r="AAO416" s="412"/>
      <c r="AAP416" s="412"/>
      <c r="AAQ416" s="412"/>
      <c r="AAR416" s="412"/>
      <c r="AAS416" s="412"/>
      <c r="AAT416" s="412"/>
      <c r="AAU416" s="412"/>
      <c r="AAV416" s="412"/>
      <c r="AAW416" s="412"/>
      <c r="AAX416" s="412"/>
      <c r="AAY416" s="412"/>
      <c r="AAZ416" s="412"/>
      <c r="ABA416" s="412"/>
      <c r="ABB416" s="412"/>
      <c r="ABC416" s="412"/>
      <c r="ABD416" s="412"/>
      <c r="ABE416" s="412"/>
      <c r="ABF416" s="412"/>
      <c r="ABG416" s="412"/>
      <c r="ABH416" s="412"/>
      <c r="ABI416" s="412"/>
      <c r="ABJ416" s="412"/>
      <c r="ABK416" s="412"/>
      <c r="ABL416" s="412"/>
      <c r="ABM416" s="412"/>
      <c r="ABN416" s="412"/>
      <c r="ABO416" s="412"/>
      <c r="ABP416" s="412"/>
      <c r="ABQ416" s="412"/>
      <c r="ABR416" s="412"/>
      <c r="ABS416" s="412"/>
      <c r="ABT416" s="412"/>
      <c r="ABU416" s="412"/>
      <c r="ABV416" s="412"/>
      <c r="ABW416" s="412"/>
      <c r="ABX416" s="412"/>
      <c r="ABY416" s="412"/>
      <c r="ABZ416" s="412"/>
      <c r="ACA416" s="412"/>
      <c r="ACB416" s="412"/>
      <c r="ACC416" s="412"/>
      <c r="ACD416" s="412"/>
      <c r="ACE416" s="412"/>
      <c r="ACF416" s="412"/>
      <c r="ACG416" s="412"/>
      <c r="ACH416" s="412"/>
      <c r="ACI416" s="412"/>
      <c r="ACJ416" s="412"/>
      <c r="ACK416" s="412"/>
      <c r="ACL416" s="412"/>
      <c r="ACM416" s="412"/>
      <c r="ACN416" s="412"/>
      <c r="ACO416" s="412"/>
      <c r="ACP416" s="412"/>
      <c r="ACQ416" s="412"/>
      <c r="ACR416" s="412"/>
      <c r="ACS416" s="412"/>
      <c r="ACT416" s="412"/>
      <c r="ACU416" s="412"/>
      <c r="ACV416" s="412"/>
      <c r="ACW416" s="412"/>
      <c r="ACX416" s="412"/>
      <c r="ACY416" s="412"/>
      <c r="ACZ416" s="412"/>
      <c r="ADA416" s="412"/>
      <c r="ADB416" s="412"/>
      <c r="ADC416" s="412"/>
      <c r="ADD416" s="412"/>
      <c r="ADE416" s="412"/>
      <c r="ADF416" s="412"/>
      <c r="ADG416" s="412"/>
      <c r="ADH416" s="412"/>
      <c r="ADI416" s="412"/>
      <c r="ADJ416" s="412"/>
      <c r="ADK416" s="412"/>
      <c r="ADL416" s="412"/>
      <c r="ADM416" s="412"/>
      <c r="ADN416" s="412"/>
      <c r="ADO416" s="412"/>
      <c r="ADP416" s="412"/>
      <c r="ADQ416" s="412"/>
      <c r="ADR416" s="412"/>
      <c r="ADS416" s="412"/>
      <c r="ADT416" s="412"/>
      <c r="ADU416" s="412"/>
      <c r="ADV416" s="412"/>
      <c r="ADW416" s="412"/>
      <c r="ADX416" s="412"/>
      <c r="ADY416" s="412"/>
      <c r="ADZ416" s="412"/>
      <c r="AEA416" s="412"/>
      <c r="AEB416" s="412"/>
      <c r="AEC416" s="412"/>
      <c r="AED416" s="412"/>
      <c r="AEE416" s="412"/>
      <c r="AEF416" s="412"/>
      <c r="AEG416" s="412"/>
      <c r="AEH416" s="412"/>
      <c r="AEI416" s="412"/>
      <c r="AEJ416" s="412"/>
      <c r="AEK416" s="412"/>
      <c r="AEL416" s="412"/>
      <c r="AEM416" s="412"/>
      <c r="AEN416" s="412"/>
      <c r="AEO416" s="412"/>
      <c r="AEP416" s="412"/>
      <c r="AEQ416" s="412"/>
      <c r="AER416" s="412"/>
      <c r="AES416" s="412"/>
      <c r="AET416" s="412"/>
      <c r="AEU416" s="412"/>
      <c r="AEV416" s="412"/>
      <c r="AEW416" s="412"/>
      <c r="AEX416" s="412"/>
      <c r="AEY416" s="412"/>
      <c r="AEZ416" s="412"/>
      <c r="AFA416" s="412"/>
      <c r="AFB416" s="412"/>
      <c r="AFC416" s="412"/>
      <c r="AFD416" s="412"/>
      <c r="AFE416" s="412"/>
      <c r="AFF416" s="412"/>
      <c r="AFG416" s="412"/>
      <c r="AFH416" s="412"/>
      <c r="AFI416" s="412"/>
      <c r="AFJ416" s="412"/>
      <c r="AFK416" s="412"/>
      <c r="AFL416" s="412"/>
      <c r="AFM416" s="412"/>
      <c r="AFN416" s="412"/>
      <c r="AFO416" s="412"/>
      <c r="AFP416" s="412"/>
      <c r="AFQ416" s="412"/>
      <c r="AFR416" s="412"/>
      <c r="AFS416" s="412"/>
      <c r="AFT416" s="412"/>
      <c r="AFU416" s="412"/>
      <c r="AFV416" s="412"/>
      <c r="AFW416" s="412"/>
      <c r="AFX416" s="412"/>
      <c r="AFY416" s="412"/>
      <c r="AFZ416" s="412"/>
      <c r="AGA416" s="412"/>
      <c r="AGB416" s="412"/>
      <c r="AGC416" s="412"/>
      <c r="AGD416" s="412"/>
      <c r="AGE416" s="412"/>
      <c r="AGF416" s="412"/>
      <c r="AGG416" s="412"/>
      <c r="AGH416" s="412"/>
      <c r="AGI416" s="412"/>
      <c r="AGJ416" s="412"/>
      <c r="AGK416" s="412"/>
      <c r="AGL416" s="412"/>
      <c r="AGM416" s="412"/>
      <c r="AGN416" s="412"/>
      <c r="AGO416" s="412"/>
      <c r="AGP416" s="412"/>
      <c r="AGQ416" s="412"/>
      <c r="AGR416" s="412"/>
      <c r="AGS416" s="412"/>
      <c r="AGT416" s="412"/>
      <c r="AGU416" s="412"/>
      <c r="AGV416" s="412"/>
      <c r="AGW416" s="412"/>
      <c r="AGX416" s="412"/>
      <c r="AGY416" s="412"/>
      <c r="AGZ416" s="412"/>
      <c r="AHA416" s="412"/>
      <c r="AHB416" s="412"/>
      <c r="AHC416" s="412"/>
      <c r="AHD416" s="412"/>
      <c r="AHE416" s="412"/>
      <c r="AHF416" s="412"/>
      <c r="AHG416" s="412"/>
      <c r="AHH416" s="412"/>
      <c r="AHI416" s="412"/>
      <c r="AHJ416" s="412"/>
      <c r="AHK416" s="412"/>
      <c r="AHL416" s="412"/>
      <c r="AHM416" s="412"/>
      <c r="AHN416" s="412"/>
      <c r="AHO416" s="412"/>
      <c r="AHP416" s="412"/>
      <c r="AHQ416" s="412"/>
      <c r="AHR416" s="412"/>
      <c r="AHS416" s="412"/>
      <c r="AHT416" s="412"/>
      <c r="AHU416" s="412"/>
      <c r="AHV416" s="412"/>
      <c r="AHW416" s="412"/>
      <c r="AHX416" s="412"/>
      <c r="AHY416" s="412"/>
      <c r="AHZ416" s="412"/>
      <c r="AIA416" s="412"/>
      <c r="AIB416" s="412"/>
      <c r="AIC416" s="412"/>
      <c r="AID416" s="412"/>
      <c r="AIE416" s="412"/>
      <c r="AIF416" s="412"/>
      <c r="AIG416" s="412"/>
      <c r="AIH416" s="412"/>
      <c r="AII416" s="412"/>
      <c r="AIJ416" s="412"/>
      <c r="AIK416" s="412"/>
      <c r="AIL416" s="412"/>
      <c r="AIM416" s="412"/>
      <c r="AIN416" s="412"/>
      <c r="AIO416" s="412"/>
      <c r="AIP416" s="412"/>
      <c r="AIQ416" s="412"/>
      <c r="AIR416" s="412"/>
      <c r="AIS416" s="412"/>
      <c r="AIT416" s="412"/>
      <c r="AIU416" s="412"/>
      <c r="AIV416" s="412"/>
      <c r="AIW416" s="412"/>
      <c r="AIX416" s="412"/>
      <c r="AIY416" s="412"/>
      <c r="AIZ416" s="412"/>
      <c r="AJA416" s="412"/>
      <c r="AJB416" s="412"/>
      <c r="AJC416" s="412"/>
      <c r="AJD416" s="412"/>
      <c r="AJE416" s="412"/>
      <c r="AJF416" s="412"/>
      <c r="AJG416" s="412"/>
      <c r="AJH416" s="412"/>
      <c r="AJI416" s="412"/>
      <c r="AJJ416" s="412"/>
      <c r="AJK416" s="412"/>
      <c r="AJL416" s="412"/>
      <c r="AJM416" s="412"/>
      <c r="AJN416" s="412"/>
      <c r="AJO416" s="412"/>
      <c r="AJP416" s="412"/>
      <c r="AJQ416" s="412"/>
      <c r="AJR416" s="412"/>
      <c r="AJS416" s="412"/>
      <c r="AJT416" s="412"/>
      <c r="AJU416" s="412"/>
      <c r="AJV416" s="412"/>
      <c r="AJW416" s="412"/>
      <c r="AJX416" s="412"/>
      <c r="AJY416" s="412"/>
      <c r="AJZ416" s="412"/>
      <c r="AKA416" s="412"/>
      <c r="AKB416" s="412"/>
      <c r="AKC416" s="412"/>
      <c r="AKD416" s="412"/>
      <c r="AKE416" s="412"/>
      <c r="AKF416" s="412"/>
      <c r="AKG416" s="412"/>
      <c r="AKH416" s="412"/>
      <c r="AKI416" s="412"/>
      <c r="AKJ416" s="412"/>
      <c r="AKK416" s="412"/>
      <c r="AKL416" s="412"/>
      <c r="AKM416" s="412"/>
      <c r="AKN416" s="412"/>
      <c r="AKO416" s="412"/>
      <c r="AKP416" s="412"/>
      <c r="AKQ416" s="412"/>
      <c r="AKR416" s="412"/>
      <c r="AKS416" s="412"/>
      <c r="AKT416" s="412"/>
      <c r="AKU416" s="412"/>
      <c r="AKV416" s="412"/>
      <c r="AKW416" s="412"/>
      <c r="AKX416" s="412"/>
      <c r="AKY416" s="412"/>
      <c r="AKZ416" s="412"/>
      <c r="ALA416" s="412"/>
      <c r="ALB416" s="412"/>
      <c r="ALC416" s="412"/>
      <c r="ALD416" s="412"/>
      <c r="ALE416" s="412"/>
      <c r="ALF416" s="412"/>
      <c r="ALG416" s="412"/>
      <c r="ALH416" s="412"/>
      <c r="ALI416" s="412"/>
      <c r="ALJ416" s="412"/>
      <c r="ALK416" s="412"/>
      <c r="ALL416" s="412"/>
      <c r="ALM416" s="412"/>
      <c r="ALN416" s="412"/>
      <c r="ALO416" s="412"/>
      <c r="ALP416" s="412"/>
      <c r="ALQ416" s="412"/>
      <c r="ALR416" s="412"/>
      <c r="ALS416" s="412"/>
      <c r="ALT416" s="412"/>
      <c r="ALU416" s="412"/>
      <c r="ALV416" s="412"/>
      <c r="ALW416" s="412"/>
      <c r="ALX416" s="412"/>
      <c r="ALY416" s="412"/>
      <c r="ALZ416" s="412"/>
      <c r="AMA416" s="412"/>
      <c r="AMB416" s="412"/>
      <c r="AMC416" s="412"/>
      <c r="AMD416" s="412"/>
      <c r="AME416" s="412"/>
      <c r="AMF416" s="412"/>
      <c r="AMG416" s="412"/>
      <c r="AMH416" s="412"/>
    </row>
    <row r="417" spans="1:1022" x14ac:dyDescent="0.25">
      <c r="A417" s="208" t="s">
        <v>25213</v>
      </c>
      <c r="B417" s="163">
        <v>416</v>
      </c>
      <c r="C417" s="224" t="s">
        <v>25212</v>
      </c>
      <c r="D417" s="175" t="s">
        <v>25214</v>
      </c>
      <c r="F417" s="185">
        <v>4</v>
      </c>
      <c r="G417" s="175">
        <v>3</v>
      </c>
      <c r="I417" s="319"/>
      <c r="J417" s="332" t="s">
        <v>829</v>
      </c>
      <c r="K417" s="332">
        <v>1</v>
      </c>
      <c r="L417" s="140"/>
      <c r="M417" s="140"/>
      <c r="N417" s="140"/>
      <c r="O417" s="336"/>
      <c r="P417" s="140"/>
      <c r="Q417" s="140"/>
      <c r="R417" s="140"/>
      <c r="S417" s="140"/>
      <c r="T417" s="140"/>
      <c r="U417" s="140"/>
      <c r="V417" s="219">
        <f t="shared" si="229"/>
        <v>100</v>
      </c>
      <c r="W417" s="219">
        <f t="shared" si="227"/>
        <v>100</v>
      </c>
      <c r="X417" s="219">
        <f t="shared" si="235"/>
        <v>100</v>
      </c>
      <c r="Y417" s="219">
        <f t="shared" si="220"/>
        <v>100</v>
      </c>
      <c r="Z417" s="219">
        <f t="shared" si="221"/>
        <v>100</v>
      </c>
      <c r="AA417" s="220">
        <f t="shared" si="217"/>
        <v>100</v>
      </c>
      <c r="AB417" s="220">
        <f t="shared" si="216"/>
        <v>100</v>
      </c>
      <c r="AC417" s="220">
        <f t="shared" si="228"/>
        <v>100</v>
      </c>
      <c r="AD417" s="416">
        <f t="shared" si="236"/>
        <v>100</v>
      </c>
      <c r="AE417" s="416">
        <f t="shared" si="230"/>
        <v>100</v>
      </c>
      <c r="AF417" s="212">
        <f t="shared" si="232"/>
        <v>1</v>
      </c>
      <c r="AG417" s="212">
        <f t="shared" si="233"/>
        <v>1</v>
      </c>
      <c r="AH417" s="212">
        <f t="shared" si="234"/>
        <v>3</v>
      </c>
      <c r="AI417" s="212">
        <f t="shared" si="231"/>
        <v>5</v>
      </c>
      <c r="AJ417" s="231"/>
      <c r="AK417" s="156">
        <v>1</v>
      </c>
      <c r="AL417" s="156">
        <v>1</v>
      </c>
      <c r="AM417" s="214"/>
      <c r="AN417" s="412">
        <v>10</v>
      </c>
      <c r="AO417" s="412"/>
      <c r="AP417" s="412"/>
      <c r="AQ417" s="167" t="s">
        <v>760</v>
      </c>
      <c r="AR417" s="412"/>
      <c r="AS417" s="412"/>
      <c r="AT417" s="412"/>
      <c r="AU417" s="412"/>
      <c r="AV417" s="412"/>
      <c r="AW417" s="412"/>
      <c r="AX417" s="412"/>
      <c r="AY417" s="412"/>
      <c r="AZ417" s="412"/>
      <c r="BA417" s="412"/>
      <c r="BB417" s="412"/>
      <c r="BC417" s="412"/>
      <c r="BD417" s="412"/>
      <c r="BE417" s="412"/>
      <c r="BF417" s="412"/>
      <c r="BG417" s="412"/>
      <c r="BH417" s="412"/>
      <c r="BI417" s="412"/>
      <c r="BJ417" s="412"/>
      <c r="BK417" s="412"/>
      <c r="BL417" s="412"/>
      <c r="BM417" s="412"/>
      <c r="BN417" s="412"/>
      <c r="BO417" s="412"/>
      <c r="BP417" s="412"/>
      <c r="BQ417" s="412"/>
      <c r="BR417" s="412"/>
      <c r="BS417" s="412"/>
      <c r="BT417" s="412"/>
      <c r="BU417" s="412"/>
      <c r="BV417" s="412"/>
      <c r="BW417" s="412"/>
      <c r="BX417" s="412"/>
      <c r="BY417" s="412"/>
      <c r="BZ417" s="412"/>
      <c r="CA417" s="412"/>
      <c r="CB417" s="412"/>
      <c r="CC417" s="412"/>
      <c r="CD417" s="412"/>
      <c r="CE417" s="412"/>
      <c r="CF417" s="412"/>
      <c r="CG417" s="412"/>
      <c r="CH417" s="412"/>
      <c r="CI417" s="412"/>
      <c r="CJ417" s="412"/>
      <c r="CK417" s="412"/>
      <c r="CL417" s="412"/>
      <c r="CM417" s="412"/>
      <c r="CN417" s="412"/>
      <c r="CO417" s="412"/>
      <c r="CP417" s="412"/>
      <c r="CQ417" s="412"/>
      <c r="CR417" s="412"/>
      <c r="CS417" s="412"/>
      <c r="CT417" s="412"/>
      <c r="CU417" s="412"/>
      <c r="CV417" s="412"/>
      <c r="CW417" s="412"/>
      <c r="CX417" s="412"/>
      <c r="CY417" s="412"/>
      <c r="CZ417" s="412"/>
      <c r="DA417" s="412"/>
      <c r="DB417" s="412"/>
      <c r="DC417" s="412"/>
      <c r="DD417" s="412"/>
      <c r="DE417" s="412"/>
      <c r="DF417" s="412"/>
      <c r="DG417" s="412"/>
      <c r="DH417" s="412"/>
      <c r="DI417" s="412"/>
      <c r="DJ417" s="412"/>
      <c r="DK417" s="412"/>
      <c r="DL417" s="412"/>
      <c r="DM417" s="412"/>
      <c r="DN417" s="412"/>
      <c r="DO417" s="412"/>
      <c r="DP417" s="412"/>
      <c r="DQ417" s="412"/>
      <c r="DR417" s="412"/>
      <c r="DS417" s="412"/>
      <c r="DT417" s="412"/>
      <c r="DU417" s="412"/>
      <c r="DV417" s="412"/>
      <c r="DW417" s="412"/>
      <c r="DX417" s="412"/>
      <c r="DY417" s="412"/>
      <c r="DZ417" s="412"/>
      <c r="EA417" s="412"/>
      <c r="EB417" s="412"/>
      <c r="EC417" s="412"/>
      <c r="ED417" s="412"/>
      <c r="EE417" s="412"/>
      <c r="EF417" s="412"/>
      <c r="EG417" s="412"/>
      <c r="EH417" s="412"/>
      <c r="EI417" s="412"/>
      <c r="EJ417" s="412"/>
      <c r="EK417" s="412"/>
      <c r="EL417" s="412"/>
      <c r="EM417" s="412"/>
      <c r="EN417" s="412"/>
      <c r="EO417" s="412"/>
      <c r="EP417" s="412"/>
      <c r="EQ417" s="412"/>
      <c r="ER417" s="412"/>
      <c r="ES417" s="412"/>
      <c r="ET417" s="412"/>
      <c r="EU417" s="412"/>
      <c r="EV417" s="412"/>
      <c r="EW417" s="412"/>
      <c r="EX417" s="412"/>
      <c r="EY417" s="412"/>
      <c r="EZ417" s="412"/>
      <c r="FA417" s="412"/>
      <c r="FB417" s="412"/>
      <c r="FC417" s="412"/>
      <c r="FD417" s="412"/>
      <c r="FE417" s="412"/>
      <c r="FF417" s="412"/>
      <c r="FG417" s="412"/>
      <c r="FH417" s="412"/>
      <c r="FI417" s="412"/>
      <c r="FJ417" s="412"/>
      <c r="FK417" s="412"/>
      <c r="FL417" s="412"/>
      <c r="FM417" s="412"/>
      <c r="FN417" s="412"/>
      <c r="FO417" s="412"/>
      <c r="FP417" s="412"/>
      <c r="FQ417" s="412"/>
      <c r="FR417" s="412"/>
      <c r="FS417" s="412"/>
      <c r="FT417" s="412"/>
      <c r="FU417" s="412"/>
      <c r="FV417" s="412"/>
      <c r="FW417" s="412"/>
      <c r="FX417" s="412"/>
      <c r="FY417" s="412"/>
      <c r="FZ417" s="412"/>
      <c r="GA417" s="412"/>
      <c r="GB417" s="412"/>
      <c r="GC417" s="412"/>
      <c r="GD417" s="412"/>
      <c r="GE417" s="412"/>
      <c r="GF417" s="412"/>
      <c r="GG417" s="412"/>
      <c r="GH417" s="412"/>
      <c r="GI417" s="412"/>
      <c r="GJ417" s="412"/>
      <c r="GK417" s="412"/>
      <c r="GL417" s="412"/>
      <c r="GM417" s="412"/>
      <c r="GN417" s="412"/>
      <c r="GO417" s="412"/>
      <c r="GP417" s="412"/>
      <c r="GQ417" s="412"/>
      <c r="GR417" s="412"/>
      <c r="GS417" s="412"/>
      <c r="GT417" s="412"/>
      <c r="GU417" s="412"/>
      <c r="GV417" s="412"/>
      <c r="GW417" s="412"/>
      <c r="GX417" s="412"/>
      <c r="GY417" s="412"/>
      <c r="GZ417" s="412"/>
      <c r="HA417" s="412"/>
      <c r="HB417" s="412"/>
      <c r="HC417" s="412"/>
      <c r="HD417" s="412"/>
      <c r="HE417" s="412"/>
      <c r="HF417" s="412"/>
      <c r="HG417" s="412"/>
      <c r="HH417" s="412"/>
      <c r="HI417" s="412"/>
      <c r="HJ417" s="412"/>
      <c r="HK417" s="412"/>
      <c r="HL417" s="412"/>
      <c r="HM417" s="412"/>
      <c r="HN417" s="412"/>
      <c r="HO417" s="412"/>
      <c r="HP417" s="412"/>
      <c r="HQ417" s="412"/>
      <c r="HR417" s="412"/>
      <c r="HS417" s="412"/>
      <c r="HT417" s="412"/>
      <c r="HU417" s="412"/>
      <c r="HV417" s="412"/>
      <c r="HW417" s="412"/>
      <c r="HX417" s="412"/>
      <c r="HY417" s="412"/>
      <c r="HZ417" s="412"/>
      <c r="IA417" s="412"/>
      <c r="IB417" s="412"/>
      <c r="IC417" s="412"/>
      <c r="ID417" s="412"/>
      <c r="IE417" s="412"/>
      <c r="IF417" s="412"/>
      <c r="IG417" s="412"/>
      <c r="IH417" s="412"/>
      <c r="II417" s="412"/>
      <c r="IJ417" s="412"/>
      <c r="IK417" s="412"/>
      <c r="IL417" s="412"/>
      <c r="IM417" s="412"/>
      <c r="IN417" s="412"/>
      <c r="IO417" s="412"/>
      <c r="IP417" s="412"/>
      <c r="IQ417" s="412"/>
      <c r="IR417" s="412"/>
      <c r="IS417" s="412"/>
      <c r="IT417" s="412"/>
      <c r="IU417" s="412"/>
      <c r="IV417" s="412"/>
      <c r="IW417" s="412"/>
      <c r="IX417" s="412"/>
      <c r="IY417" s="412"/>
      <c r="IZ417" s="412"/>
      <c r="JA417" s="412"/>
      <c r="JB417" s="412"/>
      <c r="JC417" s="412"/>
      <c r="JD417" s="412"/>
      <c r="JE417" s="412"/>
      <c r="JF417" s="412"/>
      <c r="JG417" s="412"/>
      <c r="JH417" s="412"/>
      <c r="JI417" s="412"/>
      <c r="JJ417" s="412"/>
      <c r="JK417" s="412"/>
      <c r="JL417" s="412"/>
      <c r="JM417" s="412"/>
      <c r="JN417" s="412"/>
      <c r="JO417" s="412"/>
      <c r="JP417" s="412"/>
      <c r="JQ417" s="412"/>
      <c r="JR417" s="412"/>
      <c r="JS417" s="412"/>
      <c r="JT417" s="412"/>
      <c r="JU417" s="412"/>
      <c r="JV417" s="412"/>
      <c r="JW417" s="412"/>
      <c r="JX417" s="412"/>
      <c r="JY417" s="412"/>
      <c r="JZ417" s="412"/>
      <c r="KA417" s="412"/>
      <c r="KB417" s="412"/>
      <c r="KC417" s="412"/>
      <c r="KD417" s="412"/>
      <c r="KE417" s="412"/>
      <c r="KF417" s="412"/>
      <c r="KG417" s="412"/>
      <c r="KH417" s="412"/>
      <c r="KI417" s="412"/>
      <c r="KJ417" s="412"/>
      <c r="KK417" s="412"/>
      <c r="KL417" s="412"/>
      <c r="KM417" s="412"/>
      <c r="KN417" s="412"/>
      <c r="KO417" s="412"/>
      <c r="KP417" s="412"/>
      <c r="KQ417" s="412"/>
      <c r="KR417" s="412"/>
      <c r="KS417" s="412"/>
      <c r="KT417" s="412"/>
      <c r="KU417" s="412"/>
      <c r="KV417" s="412"/>
      <c r="KW417" s="412"/>
      <c r="KX417" s="412"/>
      <c r="KY417" s="412"/>
      <c r="KZ417" s="412"/>
      <c r="LA417" s="412"/>
      <c r="LB417" s="412"/>
      <c r="LC417" s="412"/>
      <c r="LD417" s="412"/>
      <c r="LE417" s="412"/>
      <c r="LF417" s="412"/>
      <c r="LG417" s="412"/>
      <c r="LH417" s="412"/>
      <c r="LI417" s="412"/>
      <c r="LJ417" s="412"/>
      <c r="LK417" s="412"/>
      <c r="LL417" s="412"/>
      <c r="LM417" s="412"/>
      <c r="LN417" s="412"/>
      <c r="LO417" s="412"/>
      <c r="LP417" s="412"/>
      <c r="LQ417" s="412"/>
      <c r="LR417" s="412"/>
      <c r="LS417" s="412"/>
      <c r="LT417" s="412"/>
      <c r="LU417" s="412"/>
      <c r="LV417" s="412"/>
      <c r="LW417" s="412"/>
      <c r="LX417" s="412"/>
      <c r="LY417" s="412"/>
      <c r="LZ417" s="412"/>
      <c r="MA417" s="412"/>
      <c r="MB417" s="412"/>
      <c r="MC417" s="412"/>
      <c r="MD417" s="412"/>
      <c r="ME417" s="412"/>
      <c r="MF417" s="412"/>
      <c r="MG417" s="412"/>
      <c r="MH417" s="412"/>
      <c r="MI417" s="412"/>
      <c r="MJ417" s="412"/>
      <c r="MK417" s="412"/>
      <c r="ML417" s="412"/>
      <c r="MM417" s="412"/>
      <c r="MN417" s="412"/>
      <c r="MO417" s="412"/>
      <c r="MP417" s="412"/>
      <c r="MQ417" s="412"/>
      <c r="MR417" s="412"/>
      <c r="MS417" s="412"/>
      <c r="MT417" s="412"/>
      <c r="MU417" s="412"/>
      <c r="MV417" s="412"/>
      <c r="MW417" s="412"/>
      <c r="MX417" s="412"/>
      <c r="MY417" s="412"/>
      <c r="MZ417" s="412"/>
      <c r="NA417" s="412"/>
      <c r="NB417" s="412"/>
      <c r="NC417" s="412"/>
      <c r="ND417" s="412"/>
      <c r="NE417" s="412"/>
      <c r="NF417" s="412"/>
      <c r="NG417" s="412"/>
      <c r="NH417" s="412"/>
      <c r="NI417" s="412"/>
      <c r="NJ417" s="412"/>
      <c r="NK417" s="412"/>
      <c r="NL417" s="412"/>
      <c r="NM417" s="412"/>
      <c r="NN417" s="412"/>
      <c r="NO417" s="412"/>
      <c r="NP417" s="412"/>
      <c r="NQ417" s="412"/>
      <c r="NR417" s="412"/>
      <c r="NS417" s="412"/>
      <c r="NT417" s="412"/>
      <c r="NU417" s="412"/>
      <c r="NV417" s="412"/>
      <c r="NW417" s="412"/>
      <c r="NX417" s="412"/>
      <c r="NY417" s="412"/>
      <c r="NZ417" s="412"/>
      <c r="OA417" s="412"/>
      <c r="OB417" s="412"/>
      <c r="OC417" s="412"/>
      <c r="OD417" s="412"/>
      <c r="OE417" s="412"/>
      <c r="OF417" s="412"/>
      <c r="OG417" s="412"/>
      <c r="OH417" s="412"/>
      <c r="OI417" s="412"/>
      <c r="OJ417" s="412"/>
      <c r="OK417" s="412"/>
      <c r="OL417" s="412"/>
      <c r="OM417" s="412"/>
      <c r="ON417" s="412"/>
      <c r="OO417" s="412"/>
      <c r="OP417" s="412"/>
      <c r="OQ417" s="412"/>
      <c r="OR417" s="412"/>
      <c r="OS417" s="412"/>
      <c r="OT417" s="412"/>
      <c r="OU417" s="412"/>
      <c r="OV417" s="412"/>
      <c r="OW417" s="412"/>
      <c r="OX417" s="412"/>
      <c r="OY417" s="412"/>
      <c r="OZ417" s="412"/>
      <c r="PA417" s="412"/>
      <c r="PB417" s="412"/>
      <c r="PC417" s="412"/>
      <c r="PD417" s="412"/>
      <c r="PE417" s="412"/>
      <c r="PF417" s="412"/>
      <c r="PG417" s="412"/>
      <c r="PH417" s="412"/>
      <c r="PI417" s="412"/>
      <c r="PJ417" s="412"/>
      <c r="PK417" s="412"/>
      <c r="PL417" s="412"/>
      <c r="PM417" s="412"/>
      <c r="PN417" s="412"/>
      <c r="PO417" s="412"/>
      <c r="PP417" s="412"/>
      <c r="PQ417" s="412"/>
      <c r="PR417" s="412"/>
      <c r="PS417" s="412"/>
      <c r="PT417" s="412"/>
      <c r="PU417" s="412"/>
      <c r="PV417" s="412"/>
      <c r="PW417" s="412"/>
      <c r="PX417" s="412"/>
      <c r="PY417" s="412"/>
      <c r="PZ417" s="412"/>
      <c r="QA417" s="412"/>
      <c r="QB417" s="412"/>
      <c r="QC417" s="412"/>
      <c r="QD417" s="412"/>
      <c r="QE417" s="412"/>
      <c r="QF417" s="412"/>
      <c r="QG417" s="412"/>
      <c r="QH417" s="412"/>
      <c r="QI417" s="412"/>
      <c r="QJ417" s="412"/>
      <c r="QK417" s="412"/>
      <c r="QL417" s="412"/>
      <c r="QM417" s="412"/>
      <c r="QN417" s="412"/>
      <c r="QO417" s="412"/>
      <c r="QP417" s="412"/>
      <c r="QQ417" s="412"/>
      <c r="QR417" s="412"/>
      <c r="QS417" s="412"/>
      <c r="QT417" s="412"/>
      <c r="QU417" s="412"/>
      <c r="QV417" s="412"/>
      <c r="QW417" s="412"/>
      <c r="QX417" s="412"/>
      <c r="QY417" s="412"/>
      <c r="QZ417" s="412"/>
      <c r="RA417" s="412"/>
      <c r="RB417" s="412"/>
      <c r="RC417" s="412"/>
      <c r="RD417" s="412"/>
      <c r="RE417" s="412"/>
      <c r="RF417" s="412"/>
      <c r="RG417" s="412"/>
      <c r="RH417" s="412"/>
      <c r="RI417" s="412"/>
      <c r="RJ417" s="412"/>
      <c r="RK417" s="412"/>
      <c r="RL417" s="412"/>
      <c r="RM417" s="412"/>
      <c r="RN417" s="412"/>
      <c r="RO417" s="412"/>
      <c r="RP417" s="412"/>
      <c r="RQ417" s="412"/>
      <c r="RR417" s="412"/>
      <c r="RS417" s="412"/>
      <c r="RT417" s="412"/>
      <c r="RU417" s="412"/>
      <c r="RV417" s="412"/>
      <c r="RW417" s="412"/>
      <c r="RX417" s="412"/>
      <c r="RY417" s="412"/>
      <c r="RZ417" s="412"/>
      <c r="SA417" s="412"/>
      <c r="SB417" s="412"/>
      <c r="SC417" s="412"/>
      <c r="SD417" s="412"/>
      <c r="SE417" s="412"/>
      <c r="SF417" s="412"/>
      <c r="SG417" s="412"/>
      <c r="SH417" s="412"/>
      <c r="SI417" s="412"/>
      <c r="SJ417" s="412"/>
      <c r="SK417" s="412"/>
      <c r="SL417" s="412"/>
      <c r="SM417" s="412"/>
      <c r="SN417" s="412"/>
      <c r="SO417" s="412"/>
      <c r="SP417" s="412"/>
      <c r="SQ417" s="412"/>
      <c r="SR417" s="412"/>
      <c r="SS417" s="412"/>
      <c r="ST417" s="412"/>
      <c r="SU417" s="412"/>
      <c r="SV417" s="412"/>
      <c r="SW417" s="412"/>
      <c r="SX417" s="412"/>
      <c r="SY417" s="412"/>
      <c r="SZ417" s="412"/>
      <c r="TA417" s="412"/>
      <c r="TB417" s="412"/>
      <c r="TC417" s="412"/>
      <c r="TD417" s="412"/>
      <c r="TE417" s="412"/>
      <c r="TF417" s="412"/>
      <c r="TG417" s="412"/>
      <c r="TH417" s="412"/>
      <c r="TI417" s="412"/>
      <c r="TJ417" s="412"/>
      <c r="TK417" s="412"/>
      <c r="TL417" s="412"/>
      <c r="TM417" s="412"/>
      <c r="TN417" s="412"/>
      <c r="TO417" s="412"/>
      <c r="TP417" s="412"/>
      <c r="TQ417" s="412"/>
      <c r="TR417" s="412"/>
      <c r="TS417" s="412"/>
      <c r="TT417" s="412"/>
      <c r="TU417" s="412"/>
      <c r="TV417" s="412"/>
      <c r="TW417" s="412"/>
      <c r="TX417" s="412"/>
      <c r="TY417" s="412"/>
      <c r="TZ417" s="412"/>
      <c r="UA417" s="412"/>
      <c r="UB417" s="412"/>
      <c r="UC417" s="412"/>
      <c r="UD417" s="412"/>
      <c r="UE417" s="412"/>
      <c r="UF417" s="412"/>
      <c r="UG417" s="412"/>
      <c r="UH417" s="412"/>
      <c r="UI417" s="412"/>
      <c r="UJ417" s="412"/>
      <c r="UK417" s="412"/>
      <c r="UL417" s="412"/>
      <c r="UM417" s="412"/>
      <c r="UN417" s="412"/>
      <c r="UO417" s="412"/>
      <c r="UP417" s="412"/>
      <c r="UQ417" s="412"/>
      <c r="UR417" s="412"/>
      <c r="US417" s="412"/>
      <c r="UT417" s="412"/>
      <c r="UU417" s="412"/>
      <c r="UV417" s="412"/>
      <c r="UW417" s="412"/>
      <c r="UX417" s="412"/>
      <c r="UY417" s="412"/>
      <c r="UZ417" s="412"/>
      <c r="VA417" s="412"/>
      <c r="VB417" s="412"/>
      <c r="VC417" s="412"/>
      <c r="VD417" s="412"/>
      <c r="VE417" s="412"/>
      <c r="VF417" s="412"/>
      <c r="VG417" s="412"/>
      <c r="VH417" s="412"/>
      <c r="VI417" s="412"/>
      <c r="VJ417" s="412"/>
      <c r="VK417" s="412"/>
      <c r="VL417" s="412"/>
      <c r="VM417" s="412"/>
      <c r="VN417" s="412"/>
      <c r="VO417" s="412"/>
      <c r="VP417" s="412"/>
      <c r="VQ417" s="412"/>
      <c r="VR417" s="412"/>
      <c r="VS417" s="412"/>
      <c r="VT417" s="412"/>
      <c r="VU417" s="412"/>
      <c r="VV417" s="412"/>
      <c r="VW417" s="412"/>
      <c r="VX417" s="412"/>
      <c r="VY417" s="412"/>
      <c r="VZ417" s="412"/>
      <c r="WA417" s="412"/>
      <c r="WB417" s="412"/>
      <c r="WC417" s="412"/>
      <c r="WD417" s="412"/>
      <c r="WE417" s="412"/>
      <c r="WF417" s="412"/>
      <c r="WG417" s="412"/>
      <c r="WH417" s="412"/>
      <c r="WI417" s="412"/>
      <c r="WJ417" s="412"/>
      <c r="WK417" s="412"/>
      <c r="WL417" s="412"/>
      <c r="WM417" s="412"/>
      <c r="WN417" s="412"/>
      <c r="WO417" s="412"/>
      <c r="WP417" s="412"/>
      <c r="WQ417" s="412"/>
      <c r="WR417" s="412"/>
      <c r="WS417" s="412"/>
      <c r="WT417" s="412"/>
      <c r="WU417" s="412"/>
      <c r="WV417" s="412"/>
      <c r="WW417" s="412"/>
      <c r="WX417" s="412"/>
      <c r="WY417" s="412"/>
      <c r="WZ417" s="412"/>
      <c r="XA417" s="412"/>
      <c r="XB417" s="412"/>
      <c r="XC417" s="412"/>
      <c r="XD417" s="412"/>
      <c r="XE417" s="412"/>
      <c r="XF417" s="412"/>
      <c r="XG417" s="412"/>
      <c r="XH417" s="412"/>
      <c r="XI417" s="412"/>
      <c r="XJ417" s="412"/>
      <c r="XK417" s="412"/>
      <c r="XL417" s="412"/>
      <c r="XM417" s="412"/>
      <c r="XN417" s="412"/>
      <c r="XO417" s="412"/>
      <c r="XP417" s="412"/>
      <c r="XQ417" s="412"/>
      <c r="XR417" s="412"/>
      <c r="XS417" s="412"/>
      <c r="XT417" s="412"/>
      <c r="XU417" s="412"/>
      <c r="XV417" s="412"/>
      <c r="XW417" s="412"/>
      <c r="XX417" s="412"/>
      <c r="XY417" s="412"/>
      <c r="XZ417" s="412"/>
      <c r="YA417" s="412"/>
      <c r="YB417" s="412"/>
      <c r="YC417" s="412"/>
      <c r="YD417" s="412"/>
      <c r="YE417" s="412"/>
      <c r="YF417" s="412"/>
      <c r="YG417" s="412"/>
      <c r="YH417" s="412"/>
      <c r="YI417" s="412"/>
      <c r="YJ417" s="412"/>
      <c r="YK417" s="412"/>
      <c r="YL417" s="412"/>
      <c r="YM417" s="412"/>
      <c r="YN417" s="412"/>
      <c r="YO417" s="412"/>
      <c r="YP417" s="412"/>
      <c r="YQ417" s="412"/>
      <c r="YR417" s="412"/>
      <c r="YS417" s="412"/>
      <c r="YT417" s="412"/>
      <c r="YU417" s="412"/>
      <c r="YV417" s="412"/>
      <c r="YW417" s="412"/>
      <c r="YX417" s="412"/>
      <c r="YY417" s="412"/>
      <c r="YZ417" s="412"/>
      <c r="ZA417" s="412"/>
      <c r="ZB417" s="412"/>
      <c r="ZC417" s="412"/>
      <c r="ZD417" s="412"/>
      <c r="ZE417" s="412"/>
      <c r="ZF417" s="412"/>
      <c r="ZG417" s="412"/>
      <c r="ZH417" s="412"/>
      <c r="ZI417" s="412"/>
      <c r="ZJ417" s="412"/>
      <c r="ZK417" s="412"/>
      <c r="ZL417" s="412"/>
      <c r="ZM417" s="412"/>
      <c r="ZN417" s="412"/>
      <c r="ZO417" s="412"/>
      <c r="ZP417" s="412"/>
      <c r="ZQ417" s="412"/>
      <c r="ZR417" s="412"/>
      <c r="ZS417" s="412"/>
      <c r="ZT417" s="412"/>
      <c r="ZU417" s="412"/>
      <c r="ZV417" s="412"/>
      <c r="ZW417" s="412"/>
      <c r="ZX417" s="412"/>
      <c r="ZY417" s="412"/>
      <c r="ZZ417" s="412"/>
      <c r="AAA417" s="412"/>
      <c r="AAB417" s="412"/>
      <c r="AAC417" s="412"/>
      <c r="AAD417" s="412"/>
      <c r="AAE417" s="412"/>
      <c r="AAF417" s="412"/>
      <c r="AAG417" s="412"/>
      <c r="AAH417" s="412"/>
      <c r="AAI417" s="412"/>
      <c r="AAJ417" s="412"/>
      <c r="AAK417" s="412"/>
      <c r="AAL417" s="412"/>
      <c r="AAM417" s="412"/>
      <c r="AAN417" s="412"/>
      <c r="AAO417" s="412"/>
      <c r="AAP417" s="412"/>
      <c r="AAQ417" s="412"/>
      <c r="AAR417" s="412"/>
      <c r="AAS417" s="412"/>
      <c r="AAT417" s="412"/>
      <c r="AAU417" s="412"/>
      <c r="AAV417" s="412"/>
      <c r="AAW417" s="412"/>
      <c r="AAX417" s="412"/>
      <c r="AAY417" s="412"/>
      <c r="AAZ417" s="412"/>
      <c r="ABA417" s="412"/>
      <c r="ABB417" s="412"/>
      <c r="ABC417" s="412"/>
      <c r="ABD417" s="412"/>
      <c r="ABE417" s="412"/>
      <c r="ABF417" s="412"/>
      <c r="ABG417" s="412"/>
      <c r="ABH417" s="412"/>
      <c r="ABI417" s="412"/>
      <c r="ABJ417" s="412"/>
      <c r="ABK417" s="412"/>
      <c r="ABL417" s="412"/>
      <c r="ABM417" s="412"/>
      <c r="ABN417" s="412"/>
      <c r="ABO417" s="412"/>
      <c r="ABP417" s="412"/>
      <c r="ABQ417" s="412"/>
      <c r="ABR417" s="412"/>
      <c r="ABS417" s="412"/>
      <c r="ABT417" s="412"/>
      <c r="ABU417" s="412"/>
      <c r="ABV417" s="412"/>
      <c r="ABW417" s="412"/>
      <c r="ABX417" s="412"/>
      <c r="ABY417" s="412"/>
      <c r="ABZ417" s="412"/>
      <c r="ACA417" s="412"/>
      <c r="ACB417" s="412"/>
      <c r="ACC417" s="412"/>
      <c r="ACD417" s="412"/>
      <c r="ACE417" s="412"/>
      <c r="ACF417" s="412"/>
      <c r="ACG417" s="412"/>
      <c r="ACH417" s="412"/>
      <c r="ACI417" s="412"/>
      <c r="ACJ417" s="412"/>
      <c r="ACK417" s="412"/>
      <c r="ACL417" s="412"/>
      <c r="ACM417" s="412"/>
      <c r="ACN417" s="412"/>
      <c r="ACO417" s="412"/>
      <c r="ACP417" s="412"/>
      <c r="ACQ417" s="412"/>
      <c r="ACR417" s="412"/>
      <c r="ACS417" s="412"/>
      <c r="ACT417" s="412"/>
      <c r="ACU417" s="412"/>
      <c r="ACV417" s="412"/>
      <c r="ACW417" s="412"/>
      <c r="ACX417" s="412"/>
      <c r="ACY417" s="412"/>
      <c r="ACZ417" s="412"/>
      <c r="ADA417" s="412"/>
      <c r="ADB417" s="412"/>
      <c r="ADC417" s="412"/>
      <c r="ADD417" s="412"/>
      <c r="ADE417" s="412"/>
      <c r="ADF417" s="412"/>
      <c r="ADG417" s="412"/>
      <c r="ADH417" s="412"/>
      <c r="ADI417" s="412"/>
      <c r="ADJ417" s="412"/>
      <c r="ADK417" s="412"/>
      <c r="ADL417" s="412"/>
      <c r="ADM417" s="412"/>
      <c r="ADN417" s="412"/>
      <c r="ADO417" s="412"/>
      <c r="ADP417" s="412"/>
      <c r="ADQ417" s="412"/>
      <c r="ADR417" s="412"/>
      <c r="ADS417" s="412"/>
      <c r="ADT417" s="412"/>
      <c r="ADU417" s="412"/>
      <c r="ADV417" s="412"/>
      <c r="ADW417" s="412"/>
      <c r="ADX417" s="412"/>
      <c r="ADY417" s="412"/>
      <c r="ADZ417" s="412"/>
      <c r="AEA417" s="412"/>
      <c r="AEB417" s="412"/>
      <c r="AEC417" s="412"/>
      <c r="AED417" s="412"/>
      <c r="AEE417" s="412"/>
      <c r="AEF417" s="412"/>
      <c r="AEG417" s="412"/>
      <c r="AEH417" s="412"/>
      <c r="AEI417" s="412"/>
      <c r="AEJ417" s="412"/>
      <c r="AEK417" s="412"/>
      <c r="AEL417" s="412"/>
      <c r="AEM417" s="412"/>
      <c r="AEN417" s="412"/>
      <c r="AEO417" s="412"/>
      <c r="AEP417" s="412"/>
      <c r="AEQ417" s="412"/>
      <c r="AER417" s="412"/>
      <c r="AES417" s="412"/>
      <c r="AET417" s="412"/>
      <c r="AEU417" s="412"/>
      <c r="AEV417" s="412"/>
      <c r="AEW417" s="412"/>
      <c r="AEX417" s="412"/>
      <c r="AEY417" s="412"/>
      <c r="AEZ417" s="412"/>
      <c r="AFA417" s="412"/>
      <c r="AFB417" s="412"/>
      <c r="AFC417" s="412"/>
      <c r="AFD417" s="412"/>
      <c r="AFE417" s="412"/>
      <c r="AFF417" s="412"/>
      <c r="AFG417" s="412"/>
      <c r="AFH417" s="412"/>
      <c r="AFI417" s="412"/>
      <c r="AFJ417" s="412"/>
      <c r="AFK417" s="412"/>
      <c r="AFL417" s="412"/>
      <c r="AFM417" s="412"/>
      <c r="AFN417" s="412"/>
      <c r="AFO417" s="412"/>
      <c r="AFP417" s="412"/>
      <c r="AFQ417" s="412"/>
      <c r="AFR417" s="412"/>
      <c r="AFS417" s="412"/>
      <c r="AFT417" s="412"/>
      <c r="AFU417" s="412"/>
      <c r="AFV417" s="412"/>
      <c r="AFW417" s="412"/>
      <c r="AFX417" s="412"/>
      <c r="AFY417" s="412"/>
      <c r="AFZ417" s="412"/>
      <c r="AGA417" s="412"/>
      <c r="AGB417" s="412"/>
      <c r="AGC417" s="412"/>
      <c r="AGD417" s="412"/>
      <c r="AGE417" s="412"/>
      <c r="AGF417" s="412"/>
      <c r="AGG417" s="412"/>
      <c r="AGH417" s="412"/>
      <c r="AGI417" s="412"/>
      <c r="AGJ417" s="412"/>
      <c r="AGK417" s="412"/>
      <c r="AGL417" s="412"/>
      <c r="AGM417" s="412"/>
      <c r="AGN417" s="412"/>
      <c r="AGO417" s="412"/>
      <c r="AGP417" s="412"/>
      <c r="AGQ417" s="412"/>
      <c r="AGR417" s="412"/>
      <c r="AGS417" s="412"/>
      <c r="AGT417" s="412"/>
      <c r="AGU417" s="412"/>
      <c r="AGV417" s="412"/>
      <c r="AGW417" s="412"/>
      <c r="AGX417" s="412"/>
      <c r="AGY417" s="412"/>
      <c r="AGZ417" s="412"/>
      <c r="AHA417" s="412"/>
      <c r="AHB417" s="412"/>
      <c r="AHC417" s="412"/>
      <c r="AHD417" s="412"/>
      <c r="AHE417" s="412"/>
      <c r="AHF417" s="412"/>
      <c r="AHG417" s="412"/>
      <c r="AHH417" s="412"/>
      <c r="AHI417" s="412"/>
      <c r="AHJ417" s="412"/>
      <c r="AHK417" s="412"/>
      <c r="AHL417" s="412"/>
      <c r="AHM417" s="412"/>
      <c r="AHN417" s="412"/>
      <c r="AHO417" s="412"/>
      <c r="AHP417" s="412"/>
      <c r="AHQ417" s="412"/>
      <c r="AHR417" s="412"/>
      <c r="AHS417" s="412"/>
      <c r="AHT417" s="412"/>
      <c r="AHU417" s="412"/>
      <c r="AHV417" s="412"/>
      <c r="AHW417" s="412"/>
      <c r="AHX417" s="412"/>
      <c r="AHY417" s="412"/>
      <c r="AHZ417" s="412"/>
      <c r="AIA417" s="412"/>
      <c r="AIB417" s="412"/>
      <c r="AIC417" s="412"/>
      <c r="AID417" s="412"/>
      <c r="AIE417" s="412"/>
      <c r="AIF417" s="412"/>
      <c r="AIG417" s="412"/>
      <c r="AIH417" s="412"/>
      <c r="AII417" s="412"/>
      <c r="AIJ417" s="412"/>
      <c r="AIK417" s="412"/>
      <c r="AIL417" s="412"/>
      <c r="AIM417" s="412"/>
      <c r="AIN417" s="412"/>
      <c r="AIO417" s="412"/>
      <c r="AIP417" s="412"/>
      <c r="AIQ417" s="412"/>
      <c r="AIR417" s="412"/>
      <c r="AIS417" s="412"/>
      <c r="AIT417" s="412"/>
      <c r="AIU417" s="412"/>
      <c r="AIV417" s="412"/>
      <c r="AIW417" s="412"/>
      <c r="AIX417" s="412"/>
      <c r="AIY417" s="412"/>
      <c r="AIZ417" s="412"/>
      <c r="AJA417" s="412"/>
      <c r="AJB417" s="412"/>
      <c r="AJC417" s="412"/>
      <c r="AJD417" s="412"/>
      <c r="AJE417" s="412"/>
      <c r="AJF417" s="412"/>
      <c r="AJG417" s="412"/>
      <c r="AJH417" s="412"/>
      <c r="AJI417" s="412"/>
      <c r="AJJ417" s="412"/>
      <c r="AJK417" s="412"/>
      <c r="AJL417" s="412"/>
      <c r="AJM417" s="412"/>
      <c r="AJN417" s="412"/>
      <c r="AJO417" s="412"/>
      <c r="AJP417" s="412"/>
      <c r="AJQ417" s="412"/>
      <c r="AJR417" s="412"/>
      <c r="AJS417" s="412"/>
      <c r="AJT417" s="412"/>
      <c r="AJU417" s="412"/>
      <c r="AJV417" s="412"/>
      <c r="AJW417" s="412"/>
      <c r="AJX417" s="412"/>
      <c r="AJY417" s="412"/>
      <c r="AJZ417" s="412"/>
      <c r="AKA417" s="412"/>
      <c r="AKB417" s="412"/>
      <c r="AKC417" s="412"/>
      <c r="AKD417" s="412"/>
      <c r="AKE417" s="412"/>
      <c r="AKF417" s="412"/>
      <c r="AKG417" s="412"/>
      <c r="AKH417" s="412"/>
      <c r="AKI417" s="412"/>
      <c r="AKJ417" s="412"/>
      <c r="AKK417" s="412"/>
      <c r="AKL417" s="412"/>
      <c r="AKM417" s="412"/>
      <c r="AKN417" s="412"/>
      <c r="AKO417" s="412"/>
      <c r="AKP417" s="412"/>
      <c r="AKQ417" s="412"/>
      <c r="AKR417" s="412"/>
      <c r="AKS417" s="412"/>
      <c r="AKT417" s="412"/>
      <c r="AKU417" s="412"/>
      <c r="AKV417" s="412"/>
      <c r="AKW417" s="412"/>
      <c r="AKX417" s="412"/>
      <c r="AKY417" s="412"/>
      <c r="AKZ417" s="412"/>
      <c r="ALA417" s="412"/>
      <c r="ALB417" s="412"/>
      <c r="ALC417" s="412"/>
      <c r="ALD417" s="412"/>
      <c r="ALE417" s="412"/>
      <c r="ALF417" s="412"/>
      <c r="ALG417" s="412"/>
      <c r="ALH417" s="412"/>
      <c r="ALI417" s="412"/>
      <c r="ALJ417" s="412"/>
      <c r="ALK417" s="412"/>
      <c r="ALL417" s="412"/>
      <c r="ALM417" s="412"/>
      <c r="ALN417" s="412"/>
      <c r="ALO417" s="412"/>
      <c r="ALP417" s="412"/>
      <c r="ALQ417" s="412"/>
      <c r="ALR417" s="412"/>
      <c r="ALS417" s="412"/>
      <c r="ALT417" s="412"/>
      <c r="ALU417" s="412"/>
      <c r="ALV417" s="412"/>
      <c r="ALW417" s="412"/>
      <c r="ALX417" s="412"/>
      <c r="ALY417" s="412"/>
      <c r="ALZ417" s="412"/>
      <c r="AMA417" s="412"/>
      <c r="AMB417" s="412"/>
      <c r="AMC417" s="412"/>
      <c r="AMD417" s="412"/>
      <c r="AME417" s="412"/>
      <c r="AMF417" s="412"/>
      <c r="AMG417" s="412"/>
      <c r="AMH417" s="412"/>
    </row>
    <row r="418" spans="1:1022" x14ac:dyDescent="0.25">
      <c r="A418" s="208" t="s">
        <v>25210</v>
      </c>
      <c r="B418" s="163">
        <v>417</v>
      </c>
      <c r="C418" s="224" t="s">
        <v>25209</v>
      </c>
      <c r="D418" s="175" t="s">
        <v>25211</v>
      </c>
      <c r="F418" s="185">
        <v>3</v>
      </c>
      <c r="G418" s="175">
        <v>3</v>
      </c>
      <c r="H418" s="175">
        <v>4</v>
      </c>
      <c r="I418" s="319"/>
      <c r="L418" s="140"/>
      <c r="M418" s="140"/>
      <c r="N418" s="140"/>
      <c r="O418" s="336"/>
      <c r="P418" s="140"/>
      <c r="Q418" s="140"/>
      <c r="R418" s="140">
        <v>2</v>
      </c>
      <c r="S418" s="140"/>
      <c r="T418" s="140"/>
      <c r="U418" s="140"/>
      <c r="V418" s="219">
        <f t="shared" si="229"/>
        <v>100</v>
      </c>
      <c r="W418" s="219">
        <f t="shared" si="227"/>
        <v>100</v>
      </c>
      <c r="X418" s="219">
        <f t="shared" si="235"/>
        <v>100</v>
      </c>
      <c r="Y418" s="219">
        <f t="shared" si="220"/>
        <v>100</v>
      </c>
      <c r="Z418" s="219">
        <f t="shared" si="221"/>
        <v>100</v>
      </c>
      <c r="AA418" s="220">
        <f t="shared" si="217"/>
        <v>100</v>
      </c>
      <c r="AB418" s="220">
        <f t="shared" si="216"/>
        <v>1</v>
      </c>
      <c r="AC418" s="220">
        <f t="shared" si="228"/>
        <v>100</v>
      </c>
      <c r="AD418" s="416">
        <f t="shared" si="236"/>
        <v>100</v>
      </c>
      <c r="AE418" s="416">
        <f t="shared" si="230"/>
        <v>100</v>
      </c>
      <c r="AF418" s="212">
        <f t="shared" si="232"/>
        <v>100</v>
      </c>
      <c r="AG418" s="212">
        <f t="shared" si="233"/>
        <v>100</v>
      </c>
      <c r="AH418" s="212">
        <f t="shared" si="234"/>
        <v>100</v>
      </c>
      <c r="AI418" s="212">
        <f t="shared" si="231"/>
        <v>100</v>
      </c>
      <c r="AJ418" s="231"/>
      <c r="AK418" s="412"/>
      <c r="AL418" s="412">
        <v>3</v>
      </c>
      <c r="AM418" s="214"/>
      <c r="AN418" s="412"/>
      <c r="AO418" s="412"/>
      <c r="AP418" s="412"/>
      <c r="AQ418" s="167" t="s">
        <v>760</v>
      </c>
      <c r="AR418" s="412"/>
      <c r="AS418" s="412"/>
      <c r="AT418" s="412"/>
      <c r="AU418" s="412"/>
      <c r="AV418" s="412"/>
      <c r="AW418" s="412"/>
      <c r="AX418" s="412"/>
      <c r="AY418" s="412"/>
      <c r="AZ418" s="412"/>
      <c r="BA418" s="412"/>
      <c r="BB418" s="412"/>
      <c r="BC418" s="412"/>
      <c r="BD418" s="412"/>
      <c r="BE418" s="412"/>
      <c r="BF418" s="412"/>
      <c r="BG418" s="412"/>
      <c r="BH418" s="412"/>
      <c r="BI418" s="412"/>
      <c r="BJ418" s="412"/>
      <c r="BK418" s="412"/>
      <c r="BL418" s="412"/>
      <c r="BM418" s="412"/>
      <c r="BN418" s="412"/>
      <c r="BO418" s="412"/>
      <c r="BP418" s="412"/>
      <c r="BQ418" s="412"/>
      <c r="BR418" s="412"/>
      <c r="BS418" s="412"/>
      <c r="BT418" s="412"/>
      <c r="BU418" s="412"/>
      <c r="BV418" s="412"/>
      <c r="BW418" s="412"/>
      <c r="BX418" s="412"/>
      <c r="BY418" s="412"/>
      <c r="BZ418" s="412"/>
      <c r="CA418" s="412"/>
      <c r="CB418" s="412"/>
      <c r="CC418" s="412"/>
      <c r="CD418" s="412"/>
      <c r="CE418" s="412"/>
      <c r="CF418" s="412"/>
      <c r="CG418" s="412"/>
      <c r="CH418" s="412"/>
      <c r="CI418" s="412"/>
      <c r="CJ418" s="412"/>
      <c r="CK418" s="412"/>
      <c r="CL418" s="412"/>
      <c r="CM418" s="412"/>
      <c r="CN418" s="412"/>
      <c r="CO418" s="412"/>
      <c r="CP418" s="412"/>
      <c r="CQ418" s="412"/>
      <c r="CR418" s="412"/>
      <c r="CS418" s="412"/>
      <c r="CT418" s="412"/>
      <c r="CU418" s="412"/>
      <c r="CV418" s="412"/>
      <c r="CW418" s="412"/>
      <c r="CX418" s="412"/>
      <c r="CY418" s="412"/>
      <c r="CZ418" s="412"/>
      <c r="DA418" s="412"/>
      <c r="DB418" s="412"/>
      <c r="DC418" s="412"/>
      <c r="DD418" s="412"/>
      <c r="DE418" s="412"/>
      <c r="DF418" s="412"/>
      <c r="DG418" s="412"/>
      <c r="DH418" s="412"/>
      <c r="DI418" s="412"/>
      <c r="DJ418" s="412"/>
      <c r="DK418" s="412"/>
      <c r="DL418" s="412"/>
      <c r="DM418" s="412"/>
      <c r="DN418" s="412"/>
      <c r="DO418" s="412"/>
      <c r="DP418" s="412"/>
      <c r="DQ418" s="412"/>
      <c r="DR418" s="412"/>
      <c r="DS418" s="412"/>
      <c r="DT418" s="412"/>
      <c r="DU418" s="412"/>
      <c r="DV418" s="412"/>
      <c r="DW418" s="412"/>
      <c r="DX418" s="412"/>
      <c r="DY418" s="412"/>
      <c r="DZ418" s="412"/>
      <c r="EA418" s="412"/>
      <c r="EB418" s="412"/>
      <c r="EC418" s="412"/>
      <c r="ED418" s="412"/>
      <c r="EE418" s="412"/>
      <c r="EF418" s="412"/>
      <c r="EG418" s="412"/>
      <c r="EH418" s="412"/>
      <c r="EI418" s="412"/>
      <c r="EJ418" s="412"/>
      <c r="EK418" s="412"/>
      <c r="EL418" s="412"/>
      <c r="EM418" s="412"/>
      <c r="EN418" s="412"/>
      <c r="EO418" s="412"/>
      <c r="EP418" s="412"/>
      <c r="EQ418" s="412"/>
      <c r="ER418" s="412"/>
      <c r="ES418" s="412"/>
      <c r="ET418" s="412"/>
      <c r="EU418" s="412"/>
      <c r="EV418" s="412"/>
      <c r="EW418" s="412"/>
      <c r="EX418" s="412"/>
      <c r="EY418" s="412"/>
      <c r="EZ418" s="412"/>
      <c r="FA418" s="412"/>
      <c r="FB418" s="412"/>
      <c r="FC418" s="412"/>
      <c r="FD418" s="412"/>
      <c r="FE418" s="412"/>
      <c r="FF418" s="412"/>
      <c r="FG418" s="412"/>
      <c r="FH418" s="412"/>
      <c r="FI418" s="412"/>
      <c r="FJ418" s="412"/>
      <c r="FK418" s="412"/>
      <c r="FL418" s="412"/>
      <c r="FM418" s="412"/>
      <c r="FN418" s="412"/>
      <c r="FO418" s="412"/>
      <c r="FP418" s="412"/>
      <c r="FQ418" s="412"/>
      <c r="FR418" s="412"/>
      <c r="FS418" s="412"/>
      <c r="FT418" s="412"/>
      <c r="FU418" s="412"/>
      <c r="FV418" s="412"/>
      <c r="FW418" s="412"/>
      <c r="FX418" s="412"/>
      <c r="FY418" s="412"/>
      <c r="FZ418" s="412"/>
      <c r="GA418" s="412"/>
      <c r="GB418" s="412"/>
      <c r="GC418" s="412"/>
      <c r="GD418" s="412"/>
      <c r="GE418" s="412"/>
      <c r="GF418" s="412"/>
      <c r="GG418" s="412"/>
      <c r="GH418" s="412"/>
      <c r="GI418" s="412"/>
      <c r="GJ418" s="412"/>
      <c r="GK418" s="412"/>
      <c r="GL418" s="412"/>
      <c r="GM418" s="412"/>
      <c r="GN418" s="412"/>
      <c r="GO418" s="412"/>
      <c r="GP418" s="412"/>
      <c r="GQ418" s="412"/>
      <c r="GR418" s="412"/>
      <c r="GS418" s="412"/>
      <c r="GT418" s="412"/>
      <c r="GU418" s="412"/>
      <c r="GV418" s="412"/>
      <c r="GW418" s="412"/>
      <c r="GX418" s="412"/>
      <c r="GY418" s="412"/>
      <c r="GZ418" s="412"/>
      <c r="HA418" s="412"/>
      <c r="HB418" s="412"/>
      <c r="HC418" s="412"/>
      <c r="HD418" s="412"/>
      <c r="HE418" s="412"/>
      <c r="HF418" s="412"/>
      <c r="HG418" s="412"/>
      <c r="HH418" s="412"/>
      <c r="HI418" s="412"/>
      <c r="HJ418" s="412"/>
      <c r="HK418" s="412"/>
      <c r="HL418" s="412"/>
      <c r="HM418" s="412"/>
      <c r="HN418" s="412"/>
      <c r="HO418" s="412"/>
      <c r="HP418" s="412"/>
      <c r="HQ418" s="412"/>
      <c r="HR418" s="412"/>
      <c r="HS418" s="412"/>
      <c r="HT418" s="412"/>
      <c r="HU418" s="412"/>
      <c r="HV418" s="412"/>
      <c r="HW418" s="412"/>
      <c r="HX418" s="412"/>
      <c r="HY418" s="412"/>
      <c r="HZ418" s="412"/>
      <c r="IA418" s="412"/>
      <c r="IB418" s="412"/>
      <c r="IC418" s="412"/>
      <c r="ID418" s="412"/>
      <c r="IE418" s="412"/>
      <c r="IF418" s="412"/>
      <c r="IG418" s="412"/>
      <c r="IH418" s="412"/>
      <c r="II418" s="412"/>
      <c r="IJ418" s="412"/>
      <c r="IK418" s="412"/>
      <c r="IL418" s="412"/>
      <c r="IM418" s="412"/>
      <c r="IN418" s="412"/>
      <c r="IO418" s="412"/>
      <c r="IP418" s="412"/>
      <c r="IQ418" s="412"/>
      <c r="IR418" s="412"/>
      <c r="IS418" s="412"/>
      <c r="IT418" s="412"/>
      <c r="IU418" s="412"/>
      <c r="IV418" s="412"/>
      <c r="IW418" s="412"/>
      <c r="IX418" s="412"/>
      <c r="IY418" s="412"/>
      <c r="IZ418" s="412"/>
      <c r="JA418" s="412"/>
      <c r="JB418" s="412"/>
      <c r="JC418" s="412"/>
      <c r="JD418" s="412"/>
      <c r="JE418" s="412"/>
      <c r="JF418" s="412"/>
      <c r="JG418" s="412"/>
      <c r="JH418" s="412"/>
      <c r="JI418" s="412"/>
      <c r="JJ418" s="412"/>
      <c r="JK418" s="412"/>
      <c r="JL418" s="412"/>
      <c r="JM418" s="412"/>
      <c r="JN418" s="412"/>
      <c r="JO418" s="412"/>
      <c r="JP418" s="412"/>
      <c r="JQ418" s="412"/>
      <c r="JR418" s="412"/>
      <c r="JS418" s="412"/>
      <c r="JT418" s="412"/>
      <c r="JU418" s="412"/>
      <c r="JV418" s="412"/>
      <c r="JW418" s="412"/>
      <c r="JX418" s="412"/>
      <c r="JY418" s="412"/>
      <c r="JZ418" s="412"/>
      <c r="KA418" s="412"/>
      <c r="KB418" s="412"/>
      <c r="KC418" s="412"/>
      <c r="KD418" s="412"/>
      <c r="KE418" s="412"/>
      <c r="KF418" s="412"/>
      <c r="KG418" s="412"/>
      <c r="KH418" s="412"/>
      <c r="KI418" s="412"/>
      <c r="KJ418" s="412"/>
      <c r="KK418" s="412"/>
      <c r="KL418" s="412"/>
      <c r="KM418" s="412"/>
      <c r="KN418" s="412"/>
      <c r="KO418" s="412"/>
      <c r="KP418" s="412"/>
      <c r="KQ418" s="412"/>
      <c r="KR418" s="412"/>
      <c r="KS418" s="412"/>
      <c r="KT418" s="412"/>
      <c r="KU418" s="412"/>
      <c r="KV418" s="412"/>
      <c r="KW418" s="412"/>
      <c r="KX418" s="412"/>
      <c r="KY418" s="412"/>
      <c r="KZ418" s="412"/>
      <c r="LA418" s="412"/>
      <c r="LB418" s="412"/>
      <c r="LC418" s="412"/>
      <c r="LD418" s="412"/>
      <c r="LE418" s="412"/>
      <c r="LF418" s="412"/>
      <c r="LG418" s="412"/>
      <c r="LH418" s="412"/>
      <c r="LI418" s="412"/>
      <c r="LJ418" s="412"/>
      <c r="LK418" s="412"/>
      <c r="LL418" s="412"/>
      <c r="LM418" s="412"/>
      <c r="LN418" s="412"/>
      <c r="LO418" s="412"/>
      <c r="LP418" s="412"/>
      <c r="LQ418" s="412"/>
      <c r="LR418" s="412"/>
      <c r="LS418" s="412"/>
      <c r="LT418" s="412"/>
      <c r="LU418" s="412"/>
      <c r="LV418" s="412"/>
      <c r="LW418" s="412"/>
      <c r="LX418" s="412"/>
      <c r="LY418" s="412"/>
      <c r="LZ418" s="412"/>
      <c r="MA418" s="412"/>
      <c r="MB418" s="412"/>
      <c r="MC418" s="412"/>
      <c r="MD418" s="412"/>
      <c r="ME418" s="412"/>
      <c r="MF418" s="412"/>
      <c r="MG418" s="412"/>
      <c r="MH418" s="412"/>
      <c r="MI418" s="412"/>
      <c r="MJ418" s="412"/>
      <c r="MK418" s="412"/>
      <c r="ML418" s="412"/>
      <c r="MM418" s="412"/>
      <c r="MN418" s="412"/>
      <c r="MO418" s="412"/>
      <c r="MP418" s="412"/>
      <c r="MQ418" s="412"/>
      <c r="MR418" s="412"/>
      <c r="MS418" s="412"/>
      <c r="MT418" s="412"/>
      <c r="MU418" s="412"/>
      <c r="MV418" s="412"/>
      <c r="MW418" s="412"/>
      <c r="MX418" s="412"/>
      <c r="MY418" s="412"/>
      <c r="MZ418" s="412"/>
      <c r="NA418" s="412"/>
      <c r="NB418" s="412"/>
      <c r="NC418" s="412"/>
      <c r="ND418" s="412"/>
      <c r="NE418" s="412"/>
      <c r="NF418" s="412"/>
      <c r="NG418" s="412"/>
      <c r="NH418" s="412"/>
      <c r="NI418" s="412"/>
      <c r="NJ418" s="412"/>
      <c r="NK418" s="412"/>
      <c r="NL418" s="412"/>
      <c r="NM418" s="412"/>
      <c r="NN418" s="412"/>
      <c r="NO418" s="412"/>
      <c r="NP418" s="412"/>
      <c r="NQ418" s="412"/>
      <c r="NR418" s="412"/>
      <c r="NS418" s="412"/>
      <c r="NT418" s="412"/>
      <c r="NU418" s="412"/>
      <c r="NV418" s="412"/>
      <c r="NW418" s="412"/>
      <c r="NX418" s="412"/>
      <c r="NY418" s="412"/>
      <c r="NZ418" s="412"/>
      <c r="OA418" s="412"/>
      <c r="OB418" s="412"/>
      <c r="OC418" s="412"/>
      <c r="OD418" s="412"/>
      <c r="OE418" s="412"/>
      <c r="OF418" s="412"/>
      <c r="OG418" s="412"/>
      <c r="OH418" s="412"/>
      <c r="OI418" s="412"/>
      <c r="OJ418" s="412"/>
      <c r="OK418" s="412"/>
      <c r="OL418" s="412"/>
      <c r="OM418" s="412"/>
      <c r="ON418" s="412"/>
      <c r="OO418" s="412"/>
      <c r="OP418" s="412"/>
      <c r="OQ418" s="412"/>
      <c r="OR418" s="412"/>
      <c r="OS418" s="412"/>
      <c r="OT418" s="412"/>
      <c r="OU418" s="412"/>
      <c r="OV418" s="412"/>
      <c r="OW418" s="412"/>
      <c r="OX418" s="412"/>
      <c r="OY418" s="412"/>
      <c r="OZ418" s="412"/>
      <c r="PA418" s="412"/>
      <c r="PB418" s="412"/>
      <c r="PC418" s="412"/>
      <c r="PD418" s="412"/>
      <c r="PE418" s="412"/>
      <c r="PF418" s="412"/>
      <c r="PG418" s="412"/>
      <c r="PH418" s="412"/>
      <c r="PI418" s="412"/>
      <c r="PJ418" s="412"/>
      <c r="PK418" s="412"/>
      <c r="PL418" s="412"/>
      <c r="PM418" s="412"/>
      <c r="PN418" s="412"/>
      <c r="PO418" s="412"/>
      <c r="PP418" s="412"/>
      <c r="PQ418" s="412"/>
      <c r="PR418" s="412"/>
      <c r="PS418" s="412"/>
      <c r="PT418" s="412"/>
      <c r="PU418" s="412"/>
      <c r="PV418" s="412"/>
      <c r="PW418" s="412"/>
      <c r="PX418" s="412"/>
      <c r="PY418" s="412"/>
      <c r="PZ418" s="412"/>
      <c r="QA418" s="412"/>
      <c r="QB418" s="412"/>
      <c r="QC418" s="412"/>
      <c r="QD418" s="412"/>
      <c r="QE418" s="412"/>
      <c r="QF418" s="412"/>
      <c r="QG418" s="412"/>
      <c r="QH418" s="412"/>
      <c r="QI418" s="412"/>
      <c r="QJ418" s="412"/>
      <c r="QK418" s="412"/>
      <c r="QL418" s="412"/>
      <c r="QM418" s="412"/>
      <c r="QN418" s="412"/>
      <c r="QO418" s="412"/>
      <c r="QP418" s="412"/>
      <c r="QQ418" s="412"/>
      <c r="QR418" s="412"/>
      <c r="QS418" s="412"/>
      <c r="QT418" s="412"/>
      <c r="QU418" s="412"/>
      <c r="QV418" s="412"/>
      <c r="QW418" s="412"/>
      <c r="QX418" s="412"/>
      <c r="QY418" s="412"/>
      <c r="QZ418" s="412"/>
      <c r="RA418" s="412"/>
      <c r="RB418" s="412"/>
      <c r="RC418" s="412"/>
      <c r="RD418" s="412"/>
      <c r="RE418" s="412"/>
      <c r="RF418" s="412"/>
      <c r="RG418" s="412"/>
      <c r="RH418" s="412"/>
      <c r="RI418" s="412"/>
      <c r="RJ418" s="412"/>
      <c r="RK418" s="412"/>
      <c r="RL418" s="412"/>
      <c r="RM418" s="412"/>
      <c r="RN418" s="412"/>
      <c r="RO418" s="412"/>
      <c r="RP418" s="412"/>
      <c r="RQ418" s="412"/>
      <c r="RR418" s="412"/>
      <c r="RS418" s="412"/>
      <c r="RT418" s="412"/>
      <c r="RU418" s="412"/>
      <c r="RV418" s="412"/>
      <c r="RW418" s="412"/>
      <c r="RX418" s="412"/>
      <c r="RY418" s="412"/>
      <c r="RZ418" s="412"/>
      <c r="SA418" s="412"/>
      <c r="SB418" s="412"/>
      <c r="SC418" s="412"/>
      <c r="SD418" s="412"/>
      <c r="SE418" s="412"/>
      <c r="SF418" s="412"/>
      <c r="SG418" s="412"/>
      <c r="SH418" s="412"/>
      <c r="SI418" s="412"/>
      <c r="SJ418" s="412"/>
      <c r="SK418" s="412"/>
      <c r="SL418" s="412"/>
      <c r="SM418" s="412"/>
      <c r="SN418" s="412"/>
      <c r="SO418" s="412"/>
      <c r="SP418" s="412"/>
      <c r="SQ418" s="412"/>
      <c r="SR418" s="412"/>
      <c r="SS418" s="412"/>
      <c r="ST418" s="412"/>
      <c r="SU418" s="412"/>
      <c r="SV418" s="412"/>
      <c r="SW418" s="412"/>
      <c r="SX418" s="412"/>
      <c r="SY418" s="412"/>
      <c r="SZ418" s="412"/>
      <c r="TA418" s="412"/>
      <c r="TB418" s="412"/>
      <c r="TC418" s="412"/>
      <c r="TD418" s="412"/>
      <c r="TE418" s="412"/>
      <c r="TF418" s="412"/>
      <c r="TG418" s="412"/>
      <c r="TH418" s="412"/>
      <c r="TI418" s="412"/>
      <c r="TJ418" s="412"/>
      <c r="TK418" s="412"/>
      <c r="TL418" s="412"/>
      <c r="TM418" s="412"/>
      <c r="TN418" s="412"/>
      <c r="TO418" s="412"/>
      <c r="TP418" s="412"/>
      <c r="TQ418" s="412"/>
      <c r="TR418" s="412"/>
      <c r="TS418" s="412"/>
      <c r="TT418" s="412"/>
      <c r="TU418" s="412"/>
      <c r="TV418" s="412"/>
      <c r="TW418" s="412"/>
      <c r="TX418" s="412"/>
      <c r="TY418" s="412"/>
      <c r="TZ418" s="412"/>
      <c r="UA418" s="412"/>
      <c r="UB418" s="412"/>
      <c r="UC418" s="412"/>
      <c r="UD418" s="412"/>
      <c r="UE418" s="412"/>
      <c r="UF418" s="412"/>
      <c r="UG418" s="412"/>
      <c r="UH418" s="412"/>
      <c r="UI418" s="412"/>
      <c r="UJ418" s="412"/>
      <c r="UK418" s="412"/>
      <c r="UL418" s="412"/>
      <c r="UM418" s="412"/>
      <c r="UN418" s="412"/>
      <c r="UO418" s="412"/>
      <c r="UP418" s="412"/>
      <c r="UQ418" s="412"/>
      <c r="UR418" s="412"/>
      <c r="US418" s="412"/>
      <c r="UT418" s="412"/>
      <c r="UU418" s="412"/>
      <c r="UV418" s="412"/>
      <c r="UW418" s="412"/>
      <c r="UX418" s="412"/>
      <c r="UY418" s="412"/>
      <c r="UZ418" s="412"/>
      <c r="VA418" s="412"/>
      <c r="VB418" s="412"/>
      <c r="VC418" s="412"/>
      <c r="VD418" s="412"/>
      <c r="VE418" s="412"/>
      <c r="VF418" s="412"/>
      <c r="VG418" s="412"/>
      <c r="VH418" s="412"/>
      <c r="VI418" s="412"/>
      <c r="VJ418" s="412"/>
      <c r="VK418" s="412"/>
      <c r="VL418" s="412"/>
      <c r="VM418" s="412"/>
      <c r="VN418" s="412"/>
      <c r="VO418" s="412"/>
      <c r="VP418" s="412"/>
      <c r="VQ418" s="412"/>
      <c r="VR418" s="412"/>
      <c r="VS418" s="412"/>
      <c r="VT418" s="412"/>
      <c r="VU418" s="412"/>
      <c r="VV418" s="412"/>
      <c r="VW418" s="412"/>
      <c r="VX418" s="412"/>
      <c r="VY418" s="412"/>
      <c r="VZ418" s="412"/>
      <c r="WA418" s="412"/>
      <c r="WB418" s="412"/>
      <c r="WC418" s="412"/>
      <c r="WD418" s="412"/>
      <c r="WE418" s="412"/>
      <c r="WF418" s="412"/>
      <c r="WG418" s="412"/>
      <c r="WH418" s="412"/>
      <c r="WI418" s="412"/>
      <c r="WJ418" s="412"/>
      <c r="WK418" s="412"/>
      <c r="WL418" s="412"/>
      <c r="WM418" s="412"/>
      <c r="WN418" s="412"/>
      <c r="WO418" s="412"/>
      <c r="WP418" s="412"/>
      <c r="WQ418" s="412"/>
      <c r="WR418" s="412"/>
      <c r="WS418" s="412"/>
      <c r="WT418" s="412"/>
      <c r="WU418" s="412"/>
      <c r="WV418" s="412"/>
      <c r="WW418" s="412"/>
      <c r="WX418" s="412"/>
      <c r="WY418" s="412"/>
      <c r="WZ418" s="412"/>
      <c r="XA418" s="412"/>
      <c r="XB418" s="412"/>
      <c r="XC418" s="412"/>
      <c r="XD418" s="412"/>
      <c r="XE418" s="412"/>
      <c r="XF418" s="412"/>
      <c r="XG418" s="412"/>
      <c r="XH418" s="412"/>
      <c r="XI418" s="412"/>
      <c r="XJ418" s="412"/>
      <c r="XK418" s="412"/>
      <c r="XL418" s="412"/>
      <c r="XM418" s="412"/>
      <c r="XN418" s="412"/>
      <c r="XO418" s="412"/>
      <c r="XP418" s="412"/>
      <c r="XQ418" s="412"/>
      <c r="XR418" s="412"/>
      <c r="XS418" s="412"/>
      <c r="XT418" s="412"/>
      <c r="XU418" s="412"/>
      <c r="XV418" s="412"/>
      <c r="XW418" s="412"/>
      <c r="XX418" s="412"/>
      <c r="XY418" s="412"/>
      <c r="XZ418" s="412"/>
      <c r="YA418" s="412"/>
      <c r="YB418" s="412"/>
      <c r="YC418" s="412"/>
      <c r="YD418" s="412"/>
      <c r="YE418" s="412"/>
      <c r="YF418" s="412"/>
      <c r="YG418" s="412"/>
      <c r="YH418" s="412"/>
      <c r="YI418" s="412"/>
      <c r="YJ418" s="412"/>
      <c r="YK418" s="412"/>
      <c r="YL418" s="412"/>
      <c r="YM418" s="412"/>
      <c r="YN418" s="412"/>
      <c r="YO418" s="412"/>
      <c r="YP418" s="412"/>
      <c r="YQ418" s="412"/>
      <c r="YR418" s="412"/>
      <c r="YS418" s="412"/>
      <c r="YT418" s="412"/>
      <c r="YU418" s="412"/>
      <c r="YV418" s="412"/>
      <c r="YW418" s="412"/>
      <c r="YX418" s="412"/>
      <c r="YY418" s="412"/>
      <c r="YZ418" s="412"/>
      <c r="ZA418" s="412"/>
      <c r="ZB418" s="412"/>
      <c r="ZC418" s="412"/>
      <c r="ZD418" s="412"/>
      <c r="ZE418" s="412"/>
      <c r="ZF418" s="412"/>
      <c r="ZG418" s="412"/>
      <c r="ZH418" s="412"/>
      <c r="ZI418" s="412"/>
      <c r="ZJ418" s="412"/>
      <c r="ZK418" s="412"/>
      <c r="ZL418" s="412"/>
      <c r="ZM418" s="412"/>
      <c r="ZN418" s="412"/>
      <c r="ZO418" s="412"/>
      <c r="ZP418" s="412"/>
      <c r="ZQ418" s="412"/>
      <c r="ZR418" s="412"/>
      <c r="ZS418" s="412"/>
      <c r="ZT418" s="412"/>
      <c r="ZU418" s="412"/>
      <c r="ZV418" s="412"/>
      <c r="ZW418" s="412"/>
      <c r="ZX418" s="412"/>
      <c r="ZY418" s="412"/>
      <c r="ZZ418" s="412"/>
      <c r="AAA418" s="412"/>
      <c r="AAB418" s="412"/>
      <c r="AAC418" s="412"/>
      <c r="AAD418" s="412"/>
      <c r="AAE418" s="412"/>
      <c r="AAF418" s="412"/>
      <c r="AAG418" s="412"/>
      <c r="AAH418" s="412"/>
      <c r="AAI418" s="412"/>
      <c r="AAJ418" s="412"/>
      <c r="AAK418" s="412"/>
      <c r="AAL418" s="412"/>
      <c r="AAM418" s="412"/>
      <c r="AAN418" s="412"/>
      <c r="AAO418" s="412"/>
      <c r="AAP418" s="412"/>
      <c r="AAQ418" s="412"/>
      <c r="AAR418" s="412"/>
      <c r="AAS418" s="412"/>
      <c r="AAT418" s="412"/>
      <c r="AAU418" s="412"/>
      <c r="AAV418" s="412"/>
      <c r="AAW418" s="412"/>
      <c r="AAX418" s="412"/>
      <c r="AAY418" s="412"/>
      <c r="AAZ418" s="412"/>
      <c r="ABA418" s="412"/>
      <c r="ABB418" s="412"/>
      <c r="ABC418" s="412"/>
      <c r="ABD418" s="412"/>
      <c r="ABE418" s="412"/>
      <c r="ABF418" s="412"/>
      <c r="ABG418" s="412"/>
      <c r="ABH418" s="412"/>
      <c r="ABI418" s="412"/>
      <c r="ABJ418" s="412"/>
      <c r="ABK418" s="412"/>
      <c r="ABL418" s="412"/>
      <c r="ABM418" s="412"/>
      <c r="ABN418" s="412"/>
      <c r="ABO418" s="412"/>
      <c r="ABP418" s="412"/>
      <c r="ABQ418" s="412"/>
      <c r="ABR418" s="412"/>
      <c r="ABS418" s="412"/>
      <c r="ABT418" s="412"/>
      <c r="ABU418" s="412"/>
      <c r="ABV418" s="412"/>
      <c r="ABW418" s="412"/>
      <c r="ABX418" s="412"/>
      <c r="ABY418" s="412"/>
      <c r="ABZ418" s="412"/>
      <c r="ACA418" s="412"/>
      <c r="ACB418" s="412"/>
      <c r="ACC418" s="412"/>
      <c r="ACD418" s="412"/>
      <c r="ACE418" s="412"/>
      <c r="ACF418" s="412"/>
      <c r="ACG418" s="412"/>
      <c r="ACH418" s="412"/>
      <c r="ACI418" s="412"/>
      <c r="ACJ418" s="412"/>
      <c r="ACK418" s="412"/>
      <c r="ACL418" s="412"/>
      <c r="ACM418" s="412"/>
      <c r="ACN418" s="412"/>
      <c r="ACO418" s="412"/>
      <c r="ACP418" s="412"/>
      <c r="ACQ418" s="412"/>
      <c r="ACR418" s="412"/>
      <c r="ACS418" s="412"/>
      <c r="ACT418" s="412"/>
      <c r="ACU418" s="412"/>
      <c r="ACV418" s="412"/>
      <c r="ACW418" s="412"/>
      <c r="ACX418" s="412"/>
      <c r="ACY418" s="412"/>
      <c r="ACZ418" s="412"/>
      <c r="ADA418" s="412"/>
      <c r="ADB418" s="412"/>
      <c r="ADC418" s="412"/>
      <c r="ADD418" s="412"/>
      <c r="ADE418" s="412"/>
      <c r="ADF418" s="412"/>
      <c r="ADG418" s="412"/>
      <c r="ADH418" s="412"/>
      <c r="ADI418" s="412"/>
      <c r="ADJ418" s="412"/>
      <c r="ADK418" s="412"/>
      <c r="ADL418" s="412"/>
      <c r="ADM418" s="412"/>
      <c r="ADN418" s="412"/>
      <c r="ADO418" s="412"/>
      <c r="ADP418" s="412"/>
      <c r="ADQ418" s="412"/>
      <c r="ADR418" s="412"/>
      <c r="ADS418" s="412"/>
      <c r="ADT418" s="412"/>
      <c r="ADU418" s="412"/>
      <c r="ADV418" s="412"/>
      <c r="ADW418" s="412"/>
      <c r="ADX418" s="412"/>
      <c r="ADY418" s="412"/>
      <c r="ADZ418" s="412"/>
      <c r="AEA418" s="412"/>
      <c r="AEB418" s="412"/>
      <c r="AEC418" s="412"/>
      <c r="AED418" s="412"/>
      <c r="AEE418" s="412"/>
      <c r="AEF418" s="412"/>
      <c r="AEG418" s="412"/>
      <c r="AEH418" s="412"/>
      <c r="AEI418" s="412"/>
      <c r="AEJ418" s="412"/>
      <c r="AEK418" s="412"/>
      <c r="AEL418" s="412"/>
      <c r="AEM418" s="412"/>
      <c r="AEN418" s="412"/>
      <c r="AEO418" s="412"/>
      <c r="AEP418" s="412"/>
      <c r="AEQ418" s="412"/>
      <c r="AER418" s="412"/>
      <c r="AES418" s="412"/>
      <c r="AET418" s="412"/>
      <c r="AEU418" s="412"/>
      <c r="AEV418" s="412"/>
      <c r="AEW418" s="412"/>
      <c r="AEX418" s="412"/>
      <c r="AEY418" s="412"/>
      <c r="AEZ418" s="412"/>
      <c r="AFA418" s="412"/>
      <c r="AFB418" s="412"/>
      <c r="AFC418" s="412"/>
      <c r="AFD418" s="412"/>
      <c r="AFE418" s="412"/>
      <c r="AFF418" s="412"/>
      <c r="AFG418" s="412"/>
      <c r="AFH418" s="412"/>
      <c r="AFI418" s="412"/>
      <c r="AFJ418" s="412"/>
      <c r="AFK418" s="412"/>
      <c r="AFL418" s="412"/>
      <c r="AFM418" s="412"/>
      <c r="AFN418" s="412"/>
      <c r="AFO418" s="412"/>
      <c r="AFP418" s="412"/>
      <c r="AFQ418" s="412"/>
      <c r="AFR418" s="412"/>
      <c r="AFS418" s="412"/>
      <c r="AFT418" s="412"/>
      <c r="AFU418" s="412"/>
      <c r="AFV418" s="412"/>
      <c r="AFW418" s="412"/>
      <c r="AFX418" s="412"/>
      <c r="AFY418" s="412"/>
      <c r="AFZ418" s="412"/>
      <c r="AGA418" s="412"/>
      <c r="AGB418" s="412"/>
      <c r="AGC418" s="412"/>
      <c r="AGD418" s="412"/>
      <c r="AGE418" s="412"/>
      <c r="AGF418" s="412"/>
      <c r="AGG418" s="412"/>
      <c r="AGH418" s="412"/>
      <c r="AGI418" s="412"/>
      <c r="AGJ418" s="412"/>
      <c r="AGK418" s="412"/>
      <c r="AGL418" s="412"/>
      <c r="AGM418" s="412"/>
      <c r="AGN418" s="412"/>
      <c r="AGO418" s="412"/>
      <c r="AGP418" s="412"/>
      <c r="AGQ418" s="412"/>
      <c r="AGR418" s="412"/>
      <c r="AGS418" s="412"/>
      <c r="AGT418" s="412"/>
      <c r="AGU418" s="412"/>
      <c r="AGV418" s="412"/>
      <c r="AGW418" s="412"/>
      <c r="AGX418" s="412"/>
      <c r="AGY418" s="412"/>
      <c r="AGZ418" s="412"/>
      <c r="AHA418" s="412"/>
      <c r="AHB418" s="412"/>
      <c r="AHC418" s="412"/>
      <c r="AHD418" s="412"/>
      <c r="AHE418" s="412"/>
      <c r="AHF418" s="412"/>
      <c r="AHG418" s="412"/>
      <c r="AHH418" s="412"/>
      <c r="AHI418" s="412"/>
      <c r="AHJ418" s="412"/>
      <c r="AHK418" s="412"/>
      <c r="AHL418" s="412"/>
      <c r="AHM418" s="412"/>
      <c r="AHN418" s="412"/>
      <c r="AHO418" s="412"/>
      <c r="AHP418" s="412"/>
      <c r="AHQ418" s="412"/>
      <c r="AHR418" s="412"/>
      <c r="AHS418" s="412"/>
      <c r="AHT418" s="412"/>
      <c r="AHU418" s="412"/>
      <c r="AHV418" s="412"/>
      <c r="AHW418" s="412"/>
      <c r="AHX418" s="412"/>
      <c r="AHY418" s="412"/>
      <c r="AHZ418" s="412"/>
      <c r="AIA418" s="412"/>
      <c r="AIB418" s="412"/>
      <c r="AIC418" s="412"/>
      <c r="AID418" s="412"/>
      <c r="AIE418" s="412"/>
      <c r="AIF418" s="412"/>
      <c r="AIG418" s="412"/>
      <c r="AIH418" s="412"/>
      <c r="AII418" s="412"/>
      <c r="AIJ418" s="412"/>
      <c r="AIK418" s="412"/>
      <c r="AIL418" s="412"/>
      <c r="AIM418" s="412"/>
      <c r="AIN418" s="412"/>
      <c r="AIO418" s="412"/>
      <c r="AIP418" s="412"/>
      <c r="AIQ418" s="412"/>
      <c r="AIR418" s="412"/>
      <c r="AIS418" s="412"/>
      <c r="AIT418" s="412"/>
      <c r="AIU418" s="412"/>
      <c r="AIV418" s="412"/>
      <c r="AIW418" s="412"/>
      <c r="AIX418" s="412"/>
      <c r="AIY418" s="412"/>
      <c r="AIZ418" s="412"/>
      <c r="AJA418" s="412"/>
      <c r="AJB418" s="412"/>
      <c r="AJC418" s="412"/>
      <c r="AJD418" s="412"/>
      <c r="AJE418" s="412"/>
      <c r="AJF418" s="412"/>
      <c r="AJG418" s="412"/>
      <c r="AJH418" s="412"/>
      <c r="AJI418" s="412"/>
      <c r="AJJ418" s="412"/>
      <c r="AJK418" s="412"/>
      <c r="AJL418" s="412"/>
      <c r="AJM418" s="412"/>
      <c r="AJN418" s="412"/>
      <c r="AJO418" s="412"/>
      <c r="AJP418" s="412"/>
      <c r="AJQ418" s="412"/>
      <c r="AJR418" s="412"/>
      <c r="AJS418" s="412"/>
      <c r="AJT418" s="412"/>
      <c r="AJU418" s="412"/>
      <c r="AJV418" s="412"/>
      <c r="AJW418" s="412"/>
      <c r="AJX418" s="412"/>
      <c r="AJY418" s="412"/>
      <c r="AJZ418" s="412"/>
      <c r="AKA418" s="412"/>
      <c r="AKB418" s="412"/>
      <c r="AKC418" s="412"/>
      <c r="AKD418" s="412"/>
      <c r="AKE418" s="412"/>
      <c r="AKF418" s="412"/>
      <c r="AKG418" s="412"/>
      <c r="AKH418" s="412"/>
      <c r="AKI418" s="412"/>
      <c r="AKJ418" s="412"/>
      <c r="AKK418" s="412"/>
      <c r="AKL418" s="412"/>
      <c r="AKM418" s="412"/>
      <c r="AKN418" s="412"/>
      <c r="AKO418" s="412"/>
      <c r="AKP418" s="412"/>
      <c r="AKQ418" s="412"/>
      <c r="AKR418" s="412"/>
      <c r="AKS418" s="412"/>
      <c r="AKT418" s="412"/>
      <c r="AKU418" s="412"/>
      <c r="AKV418" s="412"/>
      <c r="AKW418" s="412"/>
      <c r="AKX418" s="412"/>
      <c r="AKY418" s="412"/>
      <c r="AKZ418" s="412"/>
      <c r="ALA418" s="412"/>
      <c r="ALB418" s="412"/>
      <c r="ALC418" s="412"/>
      <c r="ALD418" s="412"/>
      <c r="ALE418" s="412"/>
      <c r="ALF418" s="412"/>
      <c r="ALG418" s="412"/>
      <c r="ALH418" s="412"/>
      <c r="ALI418" s="412"/>
      <c r="ALJ418" s="412"/>
      <c r="ALK418" s="412"/>
      <c r="ALL418" s="412"/>
      <c r="ALM418" s="412"/>
      <c r="ALN418" s="412"/>
      <c r="ALO418" s="412"/>
      <c r="ALP418" s="412"/>
      <c r="ALQ418" s="412"/>
      <c r="ALR418" s="412"/>
      <c r="ALS418" s="412"/>
      <c r="ALT418" s="412"/>
      <c r="ALU418" s="412"/>
      <c r="ALV418" s="412"/>
      <c r="ALW418" s="412"/>
      <c r="ALX418" s="412"/>
      <c r="ALY418" s="412"/>
      <c r="ALZ418" s="412"/>
      <c r="AMA418" s="412"/>
      <c r="AMB418" s="412"/>
      <c r="AMC418" s="412"/>
      <c r="AMD418" s="412"/>
      <c r="AME418" s="412"/>
      <c r="AMF418" s="412"/>
      <c r="AMG418" s="412"/>
      <c r="AMH418" s="412"/>
    </row>
    <row r="419" spans="1:1022" ht="17.45" customHeight="1" x14ac:dyDescent="0.25">
      <c r="A419" s="208" t="s">
        <v>4665</v>
      </c>
      <c r="B419" s="163">
        <v>418</v>
      </c>
      <c r="C419" s="224" t="s">
        <v>25229</v>
      </c>
      <c r="D419" s="175" t="s">
        <v>4667</v>
      </c>
      <c r="F419" s="185">
        <v>4</v>
      </c>
      <c r="I419" s="319"/>
      <c r="J419" s="332" t="s">
        <v>752</v>
      </c>
      <c r="K419" s="332">
        <v>1</v>
      </c>
      <c r="L419" s="140"/>
      <c r="M419" s="140"/>
      <c r="N419" s="140"/>
      <c r="O419" s="336"/>
      <c r="P419" s="140"/>
      <c r="Q419" s="140"/>
      <c r="R419" s="140"/>
      <c r="S419" s="140"/>
      <c r="T419" s="140"/>
      <c r="U419" s="140"/>
      <c r="V419" s="219">
        <f t="shared" si="229"/>
        <v>100</v>
      </c>
      <c r="W419" s="219">
        <f t="shared" si="227"/>
        <v>100</v>
      </c>
      <c r="X419" s="219">
        <f t="shared" si="235"/>
        <v>100</v>
      </c>
      <c r="Y419" s="219">
        <f t="shared" si="220"/>
        <v>100</v>
      </c>
      <c r="Z419" s="219">
        <f t="shared" si="221"/>
        <v>100</v>
      </c>
      <c r="AA419" s="220">
        <f t="shared" si="217"/>
        <v>100</v>
      </c>
      <c r="AB419" s="220">
        <f t="shared" si="216"/>
        <v>100</v>
      </c>
      <c r="AC419" s="220">
        <f t="shared" si="228"/>
        <v>100</v>
      </c>
      <c r="AD419" s="416">
        <f t="shared" si="236"/>
        <v>100</v>
      </c>
      <c r="AE419" s="416">
        <f t="shared" si="230"/>
        <v>100</v>
      </c>
      <c r="AF419" s="212">
        <f t="shared" si="232"/>
        <v>1</v>
      </c>
      <c r="AG419" s="212">
        <f t="shared" si="233"/>
        <v>1</v>
      </c>
      <c r="AH419" s="212">
        <f t="shared" si="234"/>
        <v>3</v>
      </c>
      <c r="AI419" s="212">
        <f t="shared" si="231"/>
        <v>5</v>
      </c>
      <c r="AJ419" s="231"/>
      <c r="AK419" s="156">
        <v>1</v>
      </c>
      <c r="AL419" s="156">
        <v>2</v>
      </c>
      <c r="AM419" s="214"/>
      <c r="AN419" s="412">
        <v>10</v>
      </c>
      <c r="AO419" s="412"/>
      <c r="AP419" s="412"/>
      <c r="AQ419" s="167" t="s">
        <v>25230</v>
      </c>
      <c r="AR419" s="412"/>
      <c r="AS419" s="412"/>
      <c r="AT419" s="412"/>
      <c r="AU419" s="412"/>
      <c r="AV419" s="412"/>
      <c r="AW419" s="412"/>
      <c r="AX419" s="412"/>
      <c r="AY419" s="412"/>
      <c r="AZ419" s="412"/>
      <c r="BA419" s="412"/>
      <c r="BB419" s="412"/>
      <c r="BC419" s="412"/>
      <c r="BD419" s="412"/>
      <c r="BE419" s="412"/>
      <c r="BF419" s="412"/>
      <c r="BG419" s="412"/>
      <c r="BH419" s="412"/>
      <c r="BI419" s="412"/>
      <c r="BJ419" s="412"/>
      <c r="BK419" s="412"/>
      <c r="BL419" s="412"/>
      <c r="BM419" s="412"/>
      <c r="BN419" s="412"/>
      <c r="BO419" s="412"/>
      <c r="BP419" s="412"/>
      <c r="BQ419" s="412"/>
      <c r="BR419" s="412"/>
      <c r="BS419" s="412"/>
      <c r="BT419" s="412"/>
      <c r="BU419" s="412"/>
      <c r="BV419" s="412"/>
      <c r="BW419" s="412"/>
      <c r="BX419" s="412"/>
      <c r="BY419" s="412"/>
      <c r="BZ419" s="412"/>
      <c r="CA419" s="412"/>
      <c r="CB419" s="412"/>
      <c r="CC419" s="412"/>
      <c r="CD419" s="412"/>
      <c r="CE419" s="412"/>
      <c r="CF419" s="412"/>
      <c r="CG419" s="412"/>
      <c r="CH419" s="412"/>
      <c r="CI419" s="412"/>
      <c r="CJ419" s="412"/>
      <c r="CK419" s="412"/>
      <c r="CL419" s="412"/>
      <c r="CM419" s="412"/>
      <c r="CN419" s="412"/>
      <c r="CO419" s="412"/>
      <c r="CP419" s="412"/>
      <c r="CQ419" s="412"/>
      <c r="CR419" s="412"/>
      <c r="CS419" s="412"/>
      <c r="CT419" s="412"/>
      <c r="CU419" s="412"/>
      <c r="CV419" s="412"/>
      <c r="CW419" s="412"/>
      <c r="CX419" s="412"/>
      <c r="CY419" s="412"/>
      <c r="CZ419" s="412"/>
      <c r="DA419" s="412"/>
      <c r="DB419" s="412"/>
      <c r="DC419" s="412"/>
      <c r="DD419" s="412"/>
      <c r="DE419" s="412"/>
      <c r="DF419" s="412"/>
      <c r="DG419" s="412"/>
      <c r="DH419" s="412"/>
      <c r="DI419" s="412"/>
      <c r="DJ419" s="412"/>
      <c r="DK419" s="412"/>
      <c r="DL419" s="412"/>
      <c r="DM419" s="412"/>
      <c r="DN419" s="412"/>
      <c r="DO419" s="412"/>
      <c r="DP419" s="412"/>
      <c r="DQ419" s="412"/>
      <c r="DR419" s="412"/>
      <c r="DS419" s="412"/>
      <c r="DT419" s="412"/>
      <c r="DU419" s="412"/>
      <c r="DV419" s="412"/>
      <c r="DW419" s="412"/>
      <c r="DX419" s="412"/>
      <c r="DY419" s="412"/>
      <c r="DZ419" s="412"/>
      <c r="EA419" s="412"/>
      <c r="EB419" s="412"/>
      <c r="EC419" s="412"/>
      <c r="ED419" s="412"/>
      <c r="EE419" s="412"/>
      <c r="EF419" s="412"/>
      <c r="EG419" s="412"/>
      <c r="EH419" s="412"/>
      <c r="EI419" s="412"/>
      <c r="EJ419" s="412"/>
      <c r="EK419" s="412"/>
      <c r="EL419" s="412"/>
      <c r="EM419" s="412"/>
      <c r="EN419" s="412"/>
      <c r="EO419" s="412"/>
      <c r="EP419" s="412"/>
      <c r="EQ419" s="412"/>
      <c r="ER419" s="412"/>
      <c r="ES419" s="412"/>
      <c r="ET419" s="412"/>
      <c r="EU419" s="412"/>
      <c r="EV419" s="412"/>
      <c r="EW419" s="412"/>
      <c r="EX419" s="412"/>
      <c r="EY419" s="412"/>
      <c r="EZ419" s="412"/>
      <c r="FA419" s="412"/>
      <c r="FB419" s="412"/>
      <c r="FC419" s="412"/>
      <c r="FD419" s="412"/>
      <c r="FE419" s="412"/>
      <c r="FF419" s="412"/>
      <c r="FG419" s="412"/>
      <c r="FH419" s="412"/>
      <c r="FI419" s="412"/>
      <c r="FJ419" s="412"/>
      <c r="FK419" s="412"/>
      <c r="FL419" s="412"/>
      <c r="FM419" s="412"/>
      <c r="FN419" s="412"/>
      <c r="FO419" s="412"/>
      <c r="FP419" s="412"/>
      <c r="FQ419" s="412"/>
      <c r="FR419" s="412"/>
      <c r="FS419" s="412"/>
      <c r="FT419" s="412"/>
      <c r="FU419" s="412"/>
      <c r="FV419" s="412"/>
      <c r="FW419" s="412"/>
      <c r="FX419" s="412"/>
      <c r="FY419" s="412"/>
      <c r="FZ419" s="412"/>
      <c r="GA419" s="412"/>
      <c r="GB419" s="412"/>
      <c r="GC419" s="412"/>
      <c r="GD419" s="412"/>
      <c r="GE419" s="412"/>
      <c r="GF419" s="412"/>
      <c r="GG419" s="412"/>
      <c r="GH419" s="412"/>
      <c r="GI419" s="412"/>
      <c r="GJ419" s="412"/>
      <c r="GK419" s="412"/>
      <c r="GL419" s="412"/>
      <c r="GM419" s="412"/>
      <c r="GN419" s="412"/>
      <c r="GO419" s="412"/>
      <c r="GP419" s="412"/>
      <c r="GQ419" s="412"/>
      <c r="GR419" s="412"/>
      <c r="GS419" s="412"/>
      <c r="GT419" s="412"/>
      <c r="GU419" s="412"/>
      <c r="GV419" s="412"/>
      <c r="GW419" s="412"/>
      <c r="GX419" s="412"/>
      <c r="GY419" s="412"/>
      <c r="GZ419" s="412"/>
      <c r="HA419" s="412"/>
      <c r="HB419" s="412"/>
      <c r="HC419" s="412"/>
      <c r="HD419" s="412"/>
      <c r="HE419" s="412"/>
      <c r="HF419" s="412"/>
      <c r="HG419" s="412"/>
      <c r="HH419" s="412"/>
      <c r="HI419" s="412"/>
      <c r="HJ419" s="412"/>
      <c r="HK419" s="412"/>
      <c r="HL419" s="412"/>
      <c r="HM419" s="412"/>
      <c r="HN419" s="412"/>
      <c r="HO419" s="412"/>
      <c r="HP419" s="412"/>
      <c r="HQ419" s="412"/>
      <c r="HR419" s="412"/>
      <c r="HS419" s="412"/>
      <c r="HT419" s="412"/>
      <c r="HU419" s="412"/>
      <c r="HV419" s="412"/>
      <c r="HW419" s="412"/>
      <c r="HX419" s="412"/>
      <c r="HY419" s="412"/>
      <c r="HZ419" s="412"/>
      <c r="IA419" s="412"/>
      <c r="IB419" s="412"/>
      <c r="IC419" s="412"/>
      <c r="ID419" s="412"/>
      <c r="IE419" s="412"/>
      <c r="IF419" s="412"/>
      <c r="IG419" s="412"/>
      <c r="IH419" s="412"/>
      <c r="II419" s="412"/>
      <c r="IJ419" s="412"/>
      <c r="IK419" s="412"/>
      <c r="IL419" s="412"/>
      <c r="IM419" s="412"/>
      <c r="IN419" s="412"/>
      <c r="IO419" s="412"/>
      <c r="IP419" s="412"/>
      <c r="IQ419" s="412"/>
      <c r="IR419" s="412"/>
      <c r="IS419" s="412"/>
      <c r="IT419" s="412"/>
      <c r="IU419" s="412"/>
      <c r="IV419" s="412"/>
      <c r="IW419" s="412"/>
      <c r="IX419" s="412"/>
      <c r="IY419" s="412"/>
      <c r="IZ419" s="412"/>
      <c r="JA419" s="412"/>
      <c r="JB419" s="412"/>
      <c r="JC419" s="412"/>
      <c r="JD419" s="412"/>
      <c r="JE419" s="412"/>
      <c r="JF419" s="412"/>
      <c r="JG419" s="412"/>
      <c r="JH419" s="412"/>
      <c r="JI419" s="412"/>
      <c r="JJ419" s="412"/>
      <c r="JK419" s="412"/>
      <c r="JL419" s="412"/>
      <c r="JM419" s="412"/>
      <c r="JN419" s="412"/>
      <c r="JO419" s="412"/>
      <c r="JP419" s="412"/>
      <c r="JQ419" s="412"/>
      <c r="JR419" s="412"/>
      <c r="JS419" s="412"/>
      <c r="JT419" s="412"/>
      <c r="JU419" s="412"/>
      <c r="JV419" s="412"/>
      <c r="JW419" s="412"/>
      <c r="JX419" s="412"/>
      <c r="JY419" s="412"/>
      <c r="JZ419" s="412"/>
      <c r="KA419" s="412"/>
      <c r="KB419" s="412"/>
      <c r="KC419" s="412"/>
      <c r="KD419" s="412"/>
      <c r="KE419" s="412"/>
      <c r="KF419" s="412"/>
      <c r="KG419" s="412"/>
      <c r="KH419" s="412"/>
      <c r="KI419" s="412"/>
      <c r="KJ419" s="412"/>
      <c r="KK419" s="412"/>
      <c r="KL419" s="412"/>
      <c r="KM419" s="412"/>
      <c r="KN419" s="412"/>
      <c r="KO419" s="412"/>
      <c r="KP419" s="412"/>
      <c r="KQ419" s="412"/>
      <c r="KR419" s="412"/>
      <c r="KS419" s="412"/>
      <c r="KT419" s="412"/>
      <c r="KU419" s="412"/>
      <c r="KV419" s="412"/>
      <c r="KW419" s="412"/>
      <c r="KX419" s="412"/>
      <c r="KY419" s="412"/>
      <c r="KZ419" s="412"/>
      <c r="LA419" s="412"/>
      <c r="LB419" s="412"/>
      <c r="LC419" s="412"/>
      <c r="LD419" s="412"/>
      <c r="LE419" s="412"/>
      <c r="LF419" s="412"/>
      <c r="LG419" s="412"/>
      <c r="LH419" s="412"/>
      <c r="LI419" s="412"/>
      <c r="LJ419" s="412"/>
      <c r="LK419" s="412"/>
      <c r="LL419" s="412"/>
      <c r="LM419" s="412"/>
      <c r="LN419" s="412"/>
      <c r="LO419" s="412"/>
      <c r="LP419" s="412"/>
      <c r="LQ419" s="412"/>
      <c r="LR419" s="412"/>
      <c r="LS419" s="412"/>
      <c r="LT419" s="412"/>
      <c r="LU419" s="412"/>
      <c r="LV419" s="412"/>
      <c r="LW419" s="412"/>
      <c r="LX419" s="412"/>
      <c r="LY419" s="412"/>
      <c r="LZ419" s="412"/>
      <c r="MA419" s="412"/>
      <c r="MB419" s="412"/>
      <c r="MC419" s="412"/>
      <c r="MD419" s="412"/>
      <c r="ME419" s="412"/>
      <c r="MF419" s="412"/>
      <c r="MG419" s="412"/>
      <c r="MH419" s="412"/>
      <c r="MI419" s="412"/>
      <c r="MJ419" s="412"/>
      <c r="MK419" s="412"/>
      <c r="ML419" s="412"/>
      <c r="MM419" s="412"/>
      <c r="MN419" s="412"/>
      <c r="MO419" s="412"/>
      <c r="MP419" s="412"/>
      <c r="MQ419" s="412"/>
      <c r="MR419" s="412"/>
      <c r="MS419" s="412"/>
      <c r="MT419" s="412"/>
      <c r="MU419" s="412"/>
      <c r="MV419" s="412"/>
      <c r="MW419" s="412"/>
      <c r="MX419" s="412"/>
      <c r="MY419" s="412"/>
      <c r="MZ419" s="412"/>
      <c r="NA419" s="412"/>
      <c r="NB419" s="412"/>
      <c r="NC419" s="412"/>
      <c r="ND419" s="412"/>
      <c r="NE419" s="412"/>
      <c r="NF419" s="412"/>
      <c r="NG419" s="412"/>
      <c r="NH419" s="412"/>
      <c r="NI419" s="412"/>
      <c r="NJ419" s="412"/>
      <c r="NK419" s="412"/>
      <c r="NL419" s="412"/>
      <c r="NM419" s="412"/>
      <c r="NN419" s="412"/>
      <c r="NO419" s="412"/>
      <c r="NP419" s="412"/>
      <c r="NQ419" s="412"/>
      <c r="NR419" s="412"/>
      <c r="NS419" s="412"/>
      <c r="NT419" s="412"/>
      <c r="NU419" s="412"/>
      <c r="NV419" s="412"/>
      <c r="NW419" s="412"/>
      <c r="NX419" s="412"/>
      <c r="NY419" s="412"/>
      <c r="NZ419" s="412"/>
      <c r="OA419" s="412"/>
      <c r="OB419" s="412"/>
      <c r="OC419" s="412"/>
      <c r="OD419" s="412"/>
      <c r="OE419" s="412"/>
      <c r="OF419" s="412"/>
      <c r="OG419" s="412"/>
      <c r="OH419" s="412"/>
      <c r="OI419" s="412"/>
      <c r="OJ419" s="412"/>
      <c r="OK419" s="412"/>
      <c r="OL419" s="412"/>
      <c r="OM419" s="412"/>
      <c r="ON419" s="412"/>
      <c r="OO419" s="412"/>
      <c r="OP419" s="412"/>
      <c r="OQ419" s="412"/>
      <c r="OR419" s="412"/>
      <c r="OS419" s="412"/>
      <c r="OT419" s="412"/>
      <c r="OU419" s="412"/>
      <c r="OV419" s="412"/>
      <c r="OW419" s="412"/>
      <c r="OX419" s="412"/>
      <c r="OY419" s="412"/>
      <c r="OZ419" s="412"/>
      <c r="PA419" s="412"/>
      <c r="PB419" s="412"/>
      <c r="PC419" s="412"/>
      <c r="PD419" s="412"/>
      <c r="PE419" s="412"/>
      <c r="PF419" s="412"/>
      <c r="PG419" s="412"/>
      <c r="PH419" s="412"/>
      <c r="PI419" s="412"/>
      <c r="PJ419" s="412"/>
      <c r="PK419" s="412"/>
      <c r="PL419" s="412"/>
      <c r="PM419" s="412"/>
      <c r="PN419" s="412"/>
      <c r="PO419" s="412"/>
      <c r="PP419" s="412"/>
      <c r="PQ419" s="412"/>
      <c r="PR419" s="412"/>
      <c r="PS419" s="412"/>
      <c r="PT419" s="412"/>
      <c r="PU419" s="412"/>
      <c r="PV419" s="412"/>
      <c r="PW419" s="412"/>
      <c r="PX419" s="412"/>
      <c r="PY419" s="412"/>
      <c r="PZ419" s="412"/>
      <c r="QA419" s="412"/>
      <c r="QB419" s="412"/>
      <c r="QC419" s="412"/>
      <c r="QD419" s="412"/>
      <c r="QE419" s="412"/>
      <c r="QF419" s="412"/>
      <c r="QG419" s="412"/>
      <c r="QH419" s="412"/>
      <c r="QI419" s="412"/>
      <c r="QJ419" s="412"/>
      <c r="QK419" s="412"/>
      <c r="QL419" s="412"/>
      <c r="QM419" s="412"/>
      <c r="QN419" s="412"/>
      <c r="QO419" s="412"/>
      <c r="QP419" s="412"/>
      <c r="QQ419" s="412"/>
      <c r="QR419" s="412"/>
      <c r="QS419" s="412"/>
      <c r="QT419" s="412"/>
      <c r="QU419" s="412"/>
      <c r="QV419" s="412"/>
      <c r="QW419" s="412"/>
      <c r="QX419" s="412"/>
      <c r="QY419" s="412"/>
      <c r="QZ419" s="412"/>
      <c r="RA419" s="412"/>
      <c r="RB419" s="412"/>
      <c r="RC419" s="412"/>
      <c r="RD419" s="412"/>
      <c r="RE419" s="412"/>
      <c r="RF419" s="412"/>
      <c r="RG419" s="412"/>
      <c r="RH419" s="412"/>
      <c r="RI419" s="412"/>
      <c r="RJ419" s="412"/>
      <c r="RK419" s="412"/>
      <c r="RL419" s="412"/>
      <c r="RM419" s="412"/>
      <c r="RN419" s="412"/>
      <c r="RO419" s="412"/>
      <c r="RP419" s="412"/>
      <c r="RQ419" s="412"/>
      <c r="RR419" s="412"/>
      <c r="RS419" s="412"/>
      <c r="RT419" s="412"/>
      <c r="RU419" s="412"/>
      <c r="RV419" s="412"/>
      <c r="RW419" s="412"/>
      <c r="RX419" s="412"/>
      <c r="RY419" s="412"/>
      <c r="RZ419" s="412"/>
      <c r="SA419" s="412"/>
      <c r="SB419" s="412"/>
      <c r="SC419" s="412"/>
      <c r="SD419" s="412"/>
      <c r="SE419" s="412"/>
      <c r="SF419" s="412"/>
      <c r="SG419" s="412"/>
      <c r="SH419" s="412"/>
      <c r="SI419" s="412"/>
      <c r="SJ419" s="412"/>
      <c r="SK419" s="412"/>
      <c r="SL419" s="412"/>
      <c r="SM419" s="412"/>
      <c r="SN419" s="412"/>
      <c r="SO419" s="412"/>
      <c r="SP419" s="412"/>
      <c r="SQ419" s="412"/>
      <c r="SR419" s="412"/>
      <c r="SS419" s="412"/>
      <c r="ST419" s="412"/>
      <c r="SU419" s="412"/>
      <c r="SV419" s="412"/>
      <c r="SW419" s="412"/>
      <c r="SX419" s="412"/>
      <c r="SY419" s="412"/>
      <c r="SZ419" s="412"/>
      <c r="TA419" s="412"/>
      <c r="TB419" s="412"/>
      <c r="TC419" s="412"/>
      <c r="TD419" s="412"/>
      <c r="TE419" s="412"/>
      <c r="TF419" s="412"/>
      <c r="TG419" s="412"/>
      <c r="TH419" s="412"/>
      <c r="TI419" s="412"/>
      <c r="TJ419" s="412"/>
      <c r="TK419" s="412"/>
      <c r="TL419" s="412"/>
      <c r="TM419" s="412"/>
      <c r="TN419" s="412"/>
      <c r="TO419" s="412"/>
      <c r="TP419" s="412"/>
      <c r="TQ419" s="412"/>
      <c r="TR419" s="412"/>
      <c r="TS419" s="412"/>
      <c r="TT419" s="412"/>
      <c r="TU419" s="412"/>
      <c r="TV419" s="412"/>
      <c r="TW419" s="412"/>
      <c r="TX419" s="412"/>
      <c r="TY419" s="412"/>
      <c r="TZ419" s="412"/>
      <c r="UA419" s="412"/>
      <c r="UB419" s="412"/>
      <c r="UC419" s="412"/>
      <c r="UD419" s="412"/>
      <c r="UE419" s="412"/>
      <c r="UF419" s="412"/>
      <c r="UG419" s="412"/>
      <c r="UH419" s="412"/>
      <c r="UI419" s="412"/>
      <c r="UJ419" s="412"/>
      <c r="UK419" s="412"/>
      <c r="UL419" s="412"/>
      <c r="UM419" s="412"/>
      <c r="UN419" s="412"/>
      <c r="UO419" s="412"/>
      <c r="UP419" s="412"/>
      <c r="UQ419" s="412"/>
      <c r="UR419" s="412"/>
      <c r="US419" s="412"/>
      <c r="UT419" s="412"/>
      <c r="UU419" s="412"/>
      <c r="UV419" s="412"/>
      <c r="UW419" s="412"/>
      <c r="UX419" s="412"/>
      <c r="UY419" s="412"/>
      <c r="UZ419" s="412"/>
      <c r="VA419" s="412"/>
      <c r="VB419" s="412"/>
      <c r="VC419" s="412"/>
      <c r="VD419" s="412"/>
      <c r="VE419" s="412"/>
      <c r="VF419" s="412"/>
      <c r="VG419" s="412"/>
      <c r="VH419" s="412"/>
      <c r="VI419" s="412"/>
      <c r="VJ419" s="412"/>
      <c r="VK419" s="412"/>
      <c r="VL419" s="412"/>
      <c r="VM419" s="412"/>
      <c r="VN419" s="412"/>
      <c r="VO419" s="412"/>
      <c r="VP419" s="412"/>
      <c r="VQ419" s="412"/>
      <c r="VR419" s="412"/>
      <c r="VS419" s="412"/>
      <c r="VT419" s="412"/>
      <c r="VU419" s="412"/>
      <c r="VV419" s="412"/>
      <c r="VW419" s="412"/>
      <c r="VX419" s="412"/>
      <c r="VY419" s="412"/>
      <c r="VZ419" s="412"/>
      <c r="WA419" s="412"/>
      <c r="WB419" s="412"/>
      <c r="WC419" s="412"/>
      <c r="WD419" s="412"/>
      <c r="WE419" s="412"/>
      <c r="WF419" s="412"/>
      <c r="WG419" s="412"/>
      <c r="WH419" s="412"/>
      <c r="WI419" s="412"/>
      <c r="WJ419" s="412"/>
      <c r="WK419" s="412"/>
      <c r="WL419" s="412"/>
      <c r="WM419" s="412"/>
      <c r="WN419" s="412"/>
      <c r="WO419" s="412"/>
      <c r="WP419" s="412"/>
      <c r="WQ419" s="412"/>
      <c r="WR419" s="412"/>
      <c r="WS419" s="412"/>
      <c r="WT419" s="412"/>
      <c r="WU419" s="412"/>
      <c r="WV419" s="412"/>
      <c r="WW419" s="412"/>
      <c r="WX419" s="412"/>
      <c r="WY419" s="412"/>
      <c r="WZ419" s="412"/>
      <c r="XA419" s="412"/>
      <c r="XB419" s="412"/>
      <c r="XC419" s="412"/>
      <c r="XD419" s="412"/>
      <c r="XE419" s="412"/>
      <c r="XF419" s="412"/>
      <c r="XG419" s="412"/>
      <c r="XH419" s="412"/>
      <c r="XI419" s="412"/>
      <c r="XJ419" s="412"/>
      <c r="XK419" s="412"/>
      <c r="XL419" s="412"/>
      <c r="XM419" s="412"/>
      <c r="XN419" s="412"/>
      <c r="XO419" s="412"/>
      <c r="XP419" s="412"/>
      <c r="XQ419" s="412"/>
      <c r="XR419" s="412"/>
      <c r="XS419" s="412"/>
      <c r="XT419" s="412"/>
      <c r="XU419" s="412"/>
      <c r="XV419" s="412"/>
      <c r="XW419" s="412"/>
      <c r="XX419" s="412"/>
      <c r="XY419" s="412"/>
      <c r="XZ419" s="412"/>
      <c r="YA419" s="412"/>
      <c r="YB419" s="412"/>
      <c r="YC419" s="412"/>
      <c r="YD419" s="412"/>
      <c r="YE419" s="412"/>
      <c r="YF419" s="412"/>
      <c r="YG419" s="412"/>
      <c r="YH419" s="412"/>
      <c r="YI419" s="412"/>
      <c r="YJ419" s="412"/>
      <c r="YK419" s="412"/>
      <c r="YL419" s="412"/>
      <c r="YM419" s="412"/>
      <c r="YN419" s="412"/>
      <c r="YO419" s="412"/>
      <c r="YP419" s="412"/>
      <c r="YQ419" s="412"/>
      <c r="YR419" s="412"/>
      <c r="YS419" s="412"/>
      <c r="YT419" s="412"/>
      <c r="YU419" s="412"/>
      <c r="YV419" s="412"/>
      <c r="YW419" s="412"/>
      <c r="YX419" s="412"/>
      <c r="YY419" s="412"/>
      <c r="YZ419" s="412"/>
      <c r="ZA419" s="412"/>
      <c r="ZB419" s="412"/>
      <c r="ZC419" s="412"/>
      <c r="ZD419" s="412"/>
      <c r="ZE419" s="412"/>
      <c r="ZF419" s="412"/>
      <c r="ZG419" s="412"/>
      <c r="ZH419" s="412"/>
      <c r="ZI419" s="412"/>
      <c r="ZJ419" s="412"/>
      <c r="ZK419" s="412"/>
      <c r="ZL419" s="412"/>
      <c r="ZM419" s="412"/>
      <c r="ZN419" s="412"/>
      <c r="ZO419" s="412"/>
      <c r="ZP419" s="412"/>
      <c r="ZQ419" s="412"/>
      <c r="ZR419" s="412"/>
      <c r="ZS419" s="412"/>
      <c r="ZT419" s="412"/>
      <c r="ZU419" s="412"/>
      <c r="ZV419" s="412"/>
      <c r="ZW419" s="412"/>
      <c r="ZX419" s="412"/>
      <c r="ZY419" s="412"/>
      <c r="ZZ419" s="412"/>
      <c r="AAA419" s="412"/>
      <c r="AAB419" s="412"/>
      <c r="AAC419" s="412"/>
      <c r="AAD419" s="412"/>
      <c r="AAE419" s="412"/>
      <c r="AAF419" s="412"/>
      <c r="AAG419" s="412"/>
      <c r="AAH419" s="412"/>
      <c r="AAI419" s="412"/>
      <c r="AAJ419" s="412"/>
      <c r="AAK419" s="412"/>
      <c r="AAL419" s="412"/>
      <c r="AAM419" s="412"/>
      <c r="AAN419" s="412"/>
      <c r="AAO419" s="412"/>
      <c r="AAP419" s="412"/>
      <c r="AAQ419" s="412"/>
      <c r="AAR419" s="412"/>
      <c r="AAS419" s="412"/>
      <c r="AAT419" s="412"/>
      <c r="AAU419" s="412"/>
      <c r="AAV419" s="412"/>
      <c r="AAW419" s="412"/>
      <c r="AAX419" s="412"/>
      <c r="AAY419" s="412"/>
      <c r="AAZ419" s="412"/>
      <c r="ABA419" s="412"/>
      <c r="ABB419" s="412"/>
      <c r="ABC419" s="412"/>
      <c r="ABD419" s="412"/>
      <c r="ABE419" s="412"/>
      <c r="ABF419" s="412"/>
      <c r="ABG419" s="412"/>
      <c r="ABH419" s="412"/>
      <c r="ABI419" s="412"/>
      <c r="ABJ419" s="412"/>
      <c r="ABK419" s="412"/>
      <c r="ABL419" s="412"/>
      <c r="ABM419" s="412"/>
      <c r="ABN419" s="412"/>
      <c r="ABO419" s="412"/>
      <c r="ABP419" s="412"/>
      <c r="ABQ419" s="412"/>
      <c r="ABR419" s="412"/>
      <c r="ABS419" s="412"/>
      <c r="ABT419" s="412"/>
      <c r="ABU419" s="412"/>
      <c r="ABV419" s="412"/>
      <c r="ABW419" s="412"/>
      <c r="ABX419" s="412"/>
      <c r="ABY419" s="412"/>
      <c r="ABZ419" s="412"/>
      <c r="ACA419" s="412"/>
      <c r="ACB419" s="412"/>
      <c r="ACC419" s="412"/>
      <c r="ACD419" s="412"/>
      <c r="ACE419" s="412"/>
      <c r="ACF419" s="412"/>
      <c r="ACG419" s="412"/>
      <c r="ACH419" s="412"/>
      <c r="ACI419" s="412"/>
      <c r="ACJ419" s="412"/>
      <c r="ACK419" s="412"/>
      <c r="ACL419" s="412"/>
      <c r="ACM419" s="412"/>
      <c r="ACN419" s="412"/>
      <c r="ACO419" s="412"/>
      <c r="ACP419" s="412"/>
      <c r="ACQ419" s="412"/>
      <c r="ACR419" s="412"/>
      <c r="ACS419" s="412"/>
      <c r="ACT419" s="412"/>
      <c r="ACU419" s="412"/>
      <c r="ACV419" s="412"/>
      <c r="ACW419" s="412"/>
      <c r="ACX419" s="412"/>
      <c r="ACY419" s="412"/>
      <c r="ACZ419" s="412"/>
      <c r="ADA419" s="412"/>
      <c r="ADB419" s="412"/>
      <c r="ADC419" s="412"/>
      <c r="ADD419" s="412"/>
      <c r="ADE419" s="412"/>
      <c r="ADF419" s="412"/>
      <c r="ADG419" s="412"/>
      <c r="ADH419" s="412"/>
      <c r="ADI419" s="412"/>
      <c r="ADJ419" s="412"/>
      <c r="ADK419" s="412"/>
      <c r="ADL419" s="412"/>
      <c r="ADM419" s="412"/>
      <c r="ADN419" s="412"/>
      <c r="ADO419" s="412"/>
      <c r="ADP419" s="412"/>
      <c r="ADQ419" s="412"/>
      <c r="ADR419" s="412"/>
      <c r="ADS419" s="412"/>
      <c r="ADT419" s="412"/>
      <c r="ADU419" s="412"/>
      <c r="ADV419" s="412"/>
      <c r="ADW419" s="412"/>
      <c r="ADX419" s="412"/>
      <c r="ADY419" s="412"/>
      <c r="ADZ419" s="412"/>
      <c r="AEA419" s="412"/>
      <c r="AEB419" s="412"/>
      <c r="AEC419" s="412"/>
      <c r="AED419" s="412"/>
      <c r="AEE419" s="412"/>
      <c r="AEF419" s="412"/>
      <c r="AEG419" s="412"/>
      <c r="AEH419" s="412"/>
      <c r="AEI419" s="412"/>
      <c r="AEJ419" s="412"/>
      <c r="AEK419" s="412"/>
      <c r="AEL419" s="412"/>
      <c r="AEM419" s="412"/>
      <c r="AEN419" s="412"/>
      <c r="AEO419" s="412"/>
      <c r="AEP419" s="412"/>
      <c r="AEQ419" s="412"/>
      <c r="AER419" s="412"/>
      <c r="AES419" s="412"/>
      <c r="AET419" s="412"/>
      <c r="AEU419" s="412"/>
      <c r="AEV419" s="412"/>
      <c r="AEW419" s="412"/>
      <c r="AEX419" s="412"/>
      <c r="AEY419" s="412"/>
      <c r="AEZ419" s="412"/>
      <c r="AFA419" s="412"/>
      <c r="AFB419" s="412"/>
      <c r="AFC419" s="412"/>
      <c r="AFD419" s="412"/>
      <c r="AFE419" s="412"/>
      <c r="AFF419" s="412"/>
      <c r="AFG419" s="412"/>
      <c r="AFH419" s="412"/>
      <c r="AFI419" s="412"/>
      <c r="AFJ419" s="412"/>
      <c r="AFK419" s="412"/>
      <c r="AFL419" s="412"/>
      <c r="AFM419" s="412"/>
      <c r="AFN419" s="412"/>
      <c r="AFO419" s="412"/>
      <c r="AFP419" s="412"/>
      <c r="AFQ419" s="412"/>
      <c r="AFR419" s="412"/>
      <c r="AFS419" s="412"/>
      <c r="AFT419" s="412"/>
      <c r="AFU419" s="412"/>
      <c r="AFV419" s="412"/>
      <c r="AFW419" s="412"/>
      <c r="AFX419" s="412"/>
      <c r="AFY419" s="412"/>
      <c r="AFZ419" s="412"/>
      <c r="AGA419" s="412"/>
      <c r="AGB419" s="412"/>
      <c r="AGC419" s="412"/>
      <c r="AGD419" s="412"/>
      <c r="AGE419" s="412"/>
      <c r="AGF419" s="412"/>
      <c r="AGG419" s="412"/>
      <c r="AGH419" s="412"/>
      <c r="AGI419" s="412"/>
      <c r="AGJ419" s="412"/>
      <c r="AGK419" s="412"/>
      <c r="AGL419" s="412"/>
      <c r="AGM419" s="412"/>
      <c r="AGN419" s="412"/>
      <c r="AGO419" s="412"/>
      <c r="AGP419" s="412"/>
      <c r="AGQ419" s="412"/>
      <c r="AGR419" s="412"/>
      <c r="AGS419" s="412"/>
      <c r="AGT419" s="412"/>
      <c r="AGU419" s="412"/>
      <c r="AGV419" s="412"/>
      <c r="AGW419" s="412"/>
      <c r="AGX419" s="412"/>
      <c r="AGY419" s="412"/>
      <c r="AGZ419" s="412"/>
      <c r="AHA419" s="412"/>
      <c r="AHB419" s="412"/>
      <c r="AHC419" s="412"/>
      <c r="AHD419" s="412"/>
      <c r="AHE419" s="412"/>
      <c r="AHF419" s="412"/>
      <c r="AHG419" s="412"/>
      <c r="AHH419" s="412"/>
      <c r="AHI419" s="412"/>
      <c r="AHJ419" s="412"/>
      <c r="AHK419" s="412"/>
      <c r="AHL419" s="412"/>
      <c r="AHM419" s="412"/>
      <c r="AHN419" s="412"/>
      <c r="AHO419" s="412"/>
      <c r="AHP419" s="412"/>
      <c r="AHQ419" s="412"/>
      <c r="AHR419" s="412"/>
      <c r="AHS419" s="412"/>
      <c r="AHT419" s="412"/>
      <c r="AHU419" s="412"/>
      <c r="AHV419" s="412"/>
      <c r="AHW419" s="412"/>
      <c r="AHX419" s="412"/>
      <c r="AHY419" s="412"/>
      <c r="AHZ419" s="412"/>
      <c r="AIA419" s="412"/>
      <c r="AIB419" s="412"/>
      <c r="AIC419" s="412"/>
      <c r="AID419" s="412"/>
      <c r="AIE419" s="412"/>
      <c r="AIF419" s="412"/>
      <c r="AIG419" s="412"/>
      <c r="AIH419" s="412"/>
      <c r="AII419" s="412"/>
      <c r="AIJ419" s="412"/>
      <c r="AIK419" s="412"/>
      <c r="AIL419" s="412"/>
      <c r="AIM419" s="412"/>
      <c r="AIN419" s="412"/>
      <c r="AIO419" s="412"/>
      <c r="AIP419" s="412"/>
      <c r="AIQ419" s="412"/>
      <c r="AIR419" s="412"/>
      <c r="AIS419" s="412"/>
      <c r="AIT419" s="412"/>
      <c r="AIU419" s="412"/>
      <c r="AIV419" s="412"/>
      <c r="AIW419" s="412"/>
      <c r="AIX419" s="412"/>
      <c r="AIY419" s="412"/>
      <c r="AIZ419" s="412"/>
      <c r="AJA419" s="412"/>
      <c r="AJB419" s="412"/>
      <c r="AJC419" s="412"/>
      <c r="AJD419" s="412"/>
      <c r="AJE419" s="412"/>
      <c r="AJF419" s="412"/>
      <c r="AJG419" s="412"/>
      <c r="AJH419" s="412"/>
      <c r="AJI419" s="412"/>
      <c r="AJJ419" s="412"/>
      <c r="AJK419" s="412"/>
      <c r="AJL419" s="412"/>
      <c r="AJM419" s="412"/>
      <c r="AJN419" s="412"/>
      <c r="AJO419" s="412"/>
      <c r="AJP419" s="412"/>
      <c r="AJQ419" s="412"/>
      <c r="AJR419" s="412"/>
      <c r="AJS419" s="412"/>
      <c r="AJT419" s="412"/>
      <c r="AJU419" s="412"/>
      <c r="AJV419" s="412"/>
      <c r="AJW419" s="412"/>
      <c r="AJX419" s="412"/>
      <c r="AJY419" s="412"/>
      <c r="AJZ419" s="412"/>
      <c r="AKA419" s="412"/>
      <c r="AKB419" s="412"/>
      <c r="AKC419" s="412"/>
      <c r="AKD419" s="412"/>
      <c r="AKE419" s="412"/>
      <c r="AKF419" s="412"/>
      <c r="AKG419" s="412"/>
      <c r="AKH419" s="412"/>
      <c r="AKI419" s="412"/>
      <c r="AKJ419" s="412"/>
      <c r="AKK419" s="412"/>
      <c r="AKL419" s="412"/>
      <c r="AKM419" s="412"/>
      <c r="AKN419" s="412"/>
      <c r="AKO419" s="412"/>
      <c r="AKP419" s="412"/>
      <c r="AKQ419" s="412"/>
      <c r="AKR419" s="412"/>
      <c r="AKS419" s="412"/>
      <c r="AKT419" s="412"/>
      <c r="AKU419" s="412"/>
      <c r="AKV419" s="412"/>
      <c r="AKW419" s="412"/>
      <c r="AKX419" s="412"/>
      <c r="AKY419" s="412"/>
      <c r="AKZ419" s="412"/>
      <c r="ALA419" s="412"/>
      <c r="ALB419" s="412"/>
      <c r="ALC419" s="412"/>
      <c r="ALD419" s="412"/>
      <c r="ALE419" s="412"/>
      <c r="ALF419" s="412"/>
      <c r="ALG419" s="412"/>
      <c r="ALH419" s="412"/>
      <c r="ALI419" s="412"/>
      <c r="ALJ419" s="412"/>
      <c r="ALK419" s="412"/>
      <c r="ALL419" s="412"/>
      <c r="ALM419" s="412"/>
      <c r="ALN419" s="412"/>
      <c r="ALO419" s="412"/>
      <c r="ALP419" s="412"/>
      <c r="ALQ419" s="412"/>
      <c r="ALR419" s="412"/>
      <c r="ALS419" s="412"/>
      <c r="ALT419" s="412"/>
      <c r="ALU419" s="412"/>
      <c r="ALV419" s="412"/>
      <c r="ALW419" s="412"/>
      <c r="ALX419" s="412"/>
      <c r="ALY419" s="412"/>
      <c r="ALZ419" s="412"/>
      <c r="AMA419" s="412"/>
      <c r="AMB419" s="412"/>
      <c r="AMC419" s="412"/>
      <c r="AMD419" s="412"/>
      <c r="AME419" s="412"/>
      <c r="AMF419" s="412"/>
      <c r="AMG419" s="412"/>
      <c r="AMH419" s="412"/>
    </row>
    <row r="420" spans="1:1022" ht="17.45" customHeight="1" x14ac:dyDescent="0.25">
      <c r="A420" s="208" t="s">
        <v>25231</v>
      </c>
      <c r="B420" s="163">
        <v>419</v>
      </c>
      <c r="C420" s="224" t="s">
        <v>25233</v>
      </c>
      <c r="D420" s="175" t="s">
        <v>25232</v>
      </c>
      <c r="F420" s="185">
        <v>4</v>
      </c>
      <c r="G420" s="175">
        <v>3</v>
      </c>
      <c r="I420" s="319"/>
      <c r="J420" s="332" t="s">
        <v>829</v>
      </c>
      <c r="K420" s="332">
        <v>1</v>
      </c>
      <c r="L420" s="140"/>
      <c r="M420" s="140"/>
      <c r="N420" s="140"/>
      <c r="O420" s="336"/>
      <c r="P420" s="140"/>
      <c r="Q420" s="140"/>
      <c r="R420" s="140"/>
      <c r="S420" s="140"/>
      <c r="T420" s="140"/>
      <c r="U420" s="140"/>
      <c r="V420" s="219">
        <f t="shared" si="229"/>
        <v>100</v>
      </c>
      <c r="W420" s="219">
        <f t="shared" si="227"/>
        <v>100</v>
      </c>
      <c r="X420" s="219">
        <f t="shared" si="235"/>
        <v>100</v>
      </c>
      <c r="Y420" s="219">
        <f t="shared" si="220"/>
        <v>100</v>
      </c>
      <c r="Z420" s="219">
        <f t="shared" si="221"/>
        <v>100</v>
      </c>
      <c r="AA420" s="220">
        <f t="shared" si="217"/>
        <v>100</v>
      </c>
      <c r="AB420" s="220">
        <f t="shared" si="216"/>
        <v>100</v>
      </c>
      <c r="AC420" s="220">
        <f t="shared" si="228"/>
        <v>100</v>
      </c>
      <c r="AD420" s="416">
        <f t="shared" si="236"/>
        <v>100</v>
      </c>
      <c r="AE420" s="416">
        <f t="shared" si="230"/>
        <v>100</v>
      </c>
      <c r="AF420" s="212">
        <f t="shared" si="232"/>
        <v>1</v>
      </c>
      <c r="AG420" s="212">
        <f t="shared" si="233"/>
        <v>1</v>
      </c>
      <c r="AH420" s="212">
        <f t="shared" si="234"/>
        <v>3</v>
      </c>
      <c r="AI420" s="212">
        <f t="shared" si="231"/>
        <v>5</v>
      </c>
      <c r="AJ420" s="231"/>
      <c r="AK420" s="156">
        <v>1</v>
      </c>
      <c r="AL420" s="156">
        <v>1</v>
      </c>
      <c r="AM420" s="214"/>
      <c r="AN420" s="412">
        <v>10</v>
      </c>
      <c r="AO420" s="412"/>
      <c r="AP420" s="412"/>
      <c r="AQ420" s="167" t="s">
        <v>25234</v>
      </c>
      <c r="AR420" s="412"/>
      <c r="AS420" s="412"/>
      <c r="AT420" s="412"/>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c r="EQ420" s="118"/>
      <c r="ER420" s="118"/>
      <c r="ES420" s="118"/>
      <c r="ET420" s="118"/>
      <c r="EU420" s="118"/>
      <c r="EV420" s="118"/>
      <c r="EW420" s="118"/>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c r="GJ420" s="118"/>
      <c r="GK420" s="118"/>
      <c r="GL420" s="118"/>
      <c r="GM420" s="118"/>
      <c r="GN420" s="118"/>
      <c r="GO420" s="118"/>
      <c r="GP420" s="118"/>
      <c r="GQ420" s="118"/>
      <c r="GR420" s="118"/>
      <c r="GS420" s="118"/>
      <c r="GT420" s="118"/>
      <c r="GU420" s="118"/>
      <c r="GV420" s="118"/>
      <c r="GW420" s="118"/>
      <c r="GX420" s="118"/>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c r="HW420" s="118"/>
      <c r="HX420" s="118"/>
      <c r="HY420" s="118"/>
      <c r="HZ420" s="118"/>
      <c r="IA420" s="118"/>
      <c r="IB420" s="118"/>
      <c r="IC420" s="118"/>
      <c r="ID420" s="118"/>
      <c r="IE420" s="118"/>
      <c r="IF420" s="118"/>
      <c r="IG420" s="118"/>
      <c r="IH420" s="118"/>
      <c r="II420" s="118"/>
      <c r="IJ420" s="118"/>
      <c r="IK420" s="118"/>
      <c r="IL420" s="118"/>
      <c r="IM420" s="118"/>
      <c r="IN420" s="118"/>
      <c r="IO420" s="118"/>
      <c r="IP420" s="118"/>
      <c r="IQ420" s="118"/>
      <c r="IR420" s="118"/>
      <c r="IS420" s="118"/>
      <c r="IT420" s="118"/>
      <c r="IU420" s="118"/>
      <c r="IV420" s="118"/>
      <c r="IW420" s="118"/>
      <c r="IX420" s="118"/>
      <c r="IY420" s="118"/>
      <c r="IZ420" s="118"/>
      <c r="JA420" s="118"/>
      <c r="JB420" s="118"/>
      <c r="JC420" s="118"/>
      <c r="JD420" s="118"/>
      <c r="JE420" s="118"/>
      <c r="JF420" s="118"/>
      <c r="JG420" s="118"/>
      <c r="JH420" s="118"/>
      <c r="JI420" s="118"/>
      <c r="JJ420" s="118"/>
      <c r="JK420" s="118"/>
      <c r="JL420" s="118"/>
      <c r="JM420" s="118"/>
      <c r="JN420" s="118"/>
      <c r="JO420" s="118"/>
      <c r="JP420" s="118"/>
      <c r="JQ420" s="118"/>
      <c r="JR420" s="118"/>
      <c r="JS420" s="118"/>
      <c r="JT420" s="118"/>
      <c r="JU420" s="118"/>
      <c r="JV420" s="118"/>
      <c r="JW420" s="118"/>
      <c r="JX420" s="118"/>
      <c r="JY420" s="118"/>
      <c r="JZ420" s="118"/>
      <c r="KA420" s="118"/>
      <c r="KB420" s="118"/>
      <c r="KC420" s="118"/>
      <c r="KD420" s="118"/>
      <c r="KE420" s="118"/>
      <c r="KF420" s="118"/>
      <c r="KG420" s="118"/>
      <c r="KH420" s="118"/>
      <c r="KI420" s="118"/>
      <c r="KJ420" s="118"/>
      <c r="KK420" s="118"/>
      <c r="KL420" s="118"/>
      <c r="KM420" s="118"/>
      <c r="KN420" s="118"/>
      <c r="KO420" s="118"/>
      <c r="KP420" s="118"/>
      <c r="KQ420" s="118"/>
      <c r="KR420" s="118"/>
      <c r="KS420" s="118"/>
      <c r="KT420" s="118"/>
      <c r="KU420" s="118"/>
      <c r="KV420" s="118"/>
      <c r="KW420" s="118"/>
      <c r="KX420" s="118"/>
      <c r="KY420" s="118"/>
      <c r="KZ420" s="118"/>
      <c r="LA420" s="118"/>
      <c r="LB420" s="118"/>
      <c r="LC420" s="118"/>
      <c r="LD420" s="118"/>
      <c r="LE420" s="118"/>
      <c r="LF420" s="118"/>
      <c r="LG420" s="118"/>
      <c r="LH420" s="118"/>
      <c r="LI420" s="118"/>
      <c r="LJ420" s="118"/>
      <c r="LK420" s="118"/>
      <c r="LL420" s="118"/>
      <c r="LM420" s="118"/>
      <c r="LN420" s="118"/>
      <c r="LO420" s="118"/>
      <c r="LP420" s="118"/>
      <c r="LQ420" s="118"/>
      <c r="LR420" s="118"/>
      <c r="LS420" s="118"/>
      <c r="LT420" s="118"/>
      <c r="LU420" s="118"/>
      <c r="LV420" s="118"/>
      <c r="LW420" s="118"/>
      <c r="LX420" s="118"/>
      <c r="LY420" s="118"/>
      <c r="LZ420" s="118"/>
      <c r="MA420" s="118"/>
      <c r="MB420" s="118"/>
      <c r="MC420" s="118"/>
      <c r="MD420" s="118"/>
      <c r="ME420" s="118"/>
      <c r="MF420" s="118"/>
      <c r="MG420" s="118"/>
      <c r="MH420" s="118"/>
      <c r="MI420" s="118"/>
      <c r="MJ420" s="118"/>
      <c r="MK420" s="118"/>
      <c r="ML420" s="118"/>
      <c r="MM420" s="118"/>
      <c r="MN420" s="118"/>
      <c r="MO420" s="118"/>
      <c r="MP420" s="118"/>
      <c r="MQ420" s="118"/>
      <c r="MR420" s="118"/>
      <c r="MS420" s="118"/>
      <c r="MT420" s="118"/>
      <c r="MU420" s="118"/>
      <c r="MV420" s="118"/>
      <c r="MW420" s="118"/>
      <c r="MX420" s="118"/>
      <c r="MY420" s="118"/>
      <c r="MZ420" s="118"/>
      <c r="NA420" s="118"/>
      <c r="NB420" s="118"/>
      <c r="NC420" s="118"/>
      <c r="ND420" s="118"/>
      <c r="NE420" s="118"/>
      <c r="NF420" s="118"/>
      <c r="NG420" s="118"/>
      <c r="NH420" s="118"/>
      <c r="NI420" s="118"/>
      <c r="NJ420" s="118"/>
      <c r="NK420" s="118"/>
      <c r="NL420" s="118"/>
      <c r="NM420" s="118"/>
      <c r="NN420" s="118"/>
      <c r="NO420" s="118"/>
      <c r="NP420" s="118"/>
      <c r="NQ420" s="118"/>
      <c r="NR420" s="118"/>
      <c r="NS420" s="118"/>
      <c r="NT420" s="118"/>
      <c r="NU420" s="118"/>
      <c r="NV420" s="118"/>
      <c r="NW420" s="118"/>
      <c r="NX420" s="118"/>
      <c r="NY420" s="118"/>
      <c r="NZ420" s="118"/>
      <c r="OA420" s="118"/>
      <c r="OB420" s="118"/>
      <c r="OC420" s="118"/>
      <c r="OD420" s="118"/>
      <c r="OE420" s="118"/>
      <c r="OF420" s="118"/>
      <c r="OG420" s="118"/>
      <c r="OH420" s="118"/>
      <c r="OI420" s="118"/>
      <c r="OJ420" s="118"/>
      <c r="OK420" s="118"/>
      <c r="OL420" s="118"/>
      <c r="OM420" s="118"/>
      <c r="ON420" s="118"/>
      <c r="OO420" s="118"/>
      <c r="OP420" s="118"/>
      <c r="OQ420" s="118"/>
      <c r="OR420" s="118"/>
      <c r="OS420" s="118"/>
      <c r="OT420" s="118"/>
      <c r="OU420" s="118"/>
      <c r="OV420" s="118"/>
      <c r="OW420" s="118"/>
      <c r="OX420" s="118"/>
      <c r="OY420" s="118"/>
      <c r="OZ420" s="118"/>
      <c r="PA420" s="118"/>
      <c r="PB420" s="118"/>
      <c r="PC420" s="118"/>
      <c r="PD420" s="118"/>
      <c r="PE420" s="118"/>
      <c r="PF420" s="118"/>
      <c r="PG420" s="118"/>
      <c r="PH420" s="118"/>
      <c r="PI420" s="118"/>
      <c r="PJ420" s="118"/>
      <c r="PK420" s="118"/>
      <c r="PL420" s="118"/>
      <c r="PM420" s="118"/>
      <c r="PN420" s="118"/>
      <c r="PO420" s="118"/>
      <c r="PP420" s="118"/>
      <c r="PQ420" s="118"/>
      <c r="PR420" s="118"/>
      <c r="PS420" s="118"/>
      <c r="PT420" s="118"/>
      <c r="PU420" s="118"/>
      <c r="PV420" s="118"/>
      <c r="PW420" s="118"/>
      <c r="PX420" s="118"/>
      <c r="PY420" s="118"/>
      <c r="PZ420" s="118"/>
      <c r="QA420" s="118"/>
      <c r="QB420" s="118"/>
      <c r="QC420" s="118"/>
      <c r="QD420" s="118"/>
      <c r="QE420" s="118"/>
      <c r="QF420" s="118"/>
      <c r="QG420" s="118"/>
      <c r="QH420" s="118"/>
      <c r="QI420" s="118"/>
      <c r="QJ420" s="118"/>
      <c r="QK420" s="118"/>
      <c r="QL420" s="118"/>
      <c r="QM420" s="118"/>
      <c r="QN420" s="118"/>
      <c r="QO420" s="118"/>
      <c r="QP420" s="118"/>
      <c r="QQ420" s="118"/>
      <c r="QR420" s="118"/>
      <c r="QS420" s="118"/>
      <c r="QT420" s="118"/>
      <c r="QU420" s="118"/>
      <c r="QV420" s="118"/>
      <c r="QW420" s="118"/>
      <c r="QX420" s="118"/>
      <c r="QY420" s="118"/>
      <c r="QZ420" s="118"/>
      <c r="RA420" s="118"/>
      <c r="RB420" s="118"/>
      <c r="RC420" s="118"/>
      <c r="RD420" s="118"/>
      <c r="RE420" s="118"/>
      <c r="RF420" s="118"/>
      <c r="RG420" s="118"/>
      <c r="RH420" s="118"/>
      <c r="RI420" s="118"/>
      <c r="RJ420" s="118"/>
      <c r="RK420" s="118"/>
      <c r="RL420" s="118"/>
      <c r="RM420" s="118"/>
      <c r="RN420" s="118"/>
      <c r="RO420" s="118"/>
      <c r="RP420" s="118"/>
      <c r="RQ420" s="118"/>
      <c r="RR420" s="118"/>
      <c r="RS420" s="118"/>
      <c r="RT420" s="118"/>
      <c r="RU420" s="118"/>
      <c r="RV420" s="118"/>
      <c r="RW420" s="118"/>
      <c r="RX420" s="118"/>
      <c r="RY420" s="118"/>
      <c r="RZ420" s="118"/>
      <c r="SA420" s="118"/>
      <c r="SB420" s="118"/>
      <c r="SC420" s="118"/>
      <c r="SD420" s="118"/>
      <c r="SE420" s="118"/>
      <c r="SF420" s="118"/>
      <c r="SG420" s="118"/>
      <c r="SH420" s="118"/>
      <c r="SI420" s="118"/>
      <c r="SJ420" s="118"/>
      <c r="SK420" s="118"/>
      <c r="SL420" s="118"/>
      <c r="SM420" s="118"/>
      <c r="SN420" s="118"/>
      <c r="SO420" s="118"/>
      <c r="SP420" s="118"/>
      <c r="SQ420" s="118"/>
      <c r="SR420" s="118"/>
      <c r="SS420" s="118"/>
      <c r="ST420" s="118"/>
      <c r="SU420" s="118"/>
      <c r="SV420" s="118"/>
      <c r="SW420" s="118"/>
      <c r="SX420" s="118"/>
      <c r="SY420" s="118"/>
      <c r="SZ420" s="118"/>
      <c r="TA420" s="118"/>
      <c r="TB420" s="118"/>
      <c r="TC420" s="118"/>
      <c r="TD420" s="118"/>
      <c r="TE420" s="118"/>
      <c r="TF420" s="118"/>
      <c r="TG420" s="118"/>
      <c r="TH420" s="118"/>
      <c r="TI420" s="118"/>
      <c r="TJ420" s="118"/>
      <c r="TK420" s="118"/>
      <c r="TL420" s="118"/>
      <c r="TM420" s="118"/>
      <c r="TN420" s="118"/>
      <c r="TO420" s="118"/>
      <c r="TP420" s="118"/>
      <c r="TQ420" s="118"/>
      <c r="TR420" s="118"/>
      <c r="TS420" s="118"/>
      <c r="TT420" s="118"/>
      <c r="TU420" s="118"/>
      <c r="TV420" s="118"/>
      <c r="TW420" s="118"/>
      <c r="TX420" s="118"/>
      <c r="TY420" s="118"/>
      <c r="TZ420" s="118"/>
      <c r="UA420" s="118"/>
      <c r="UB420" s="118"/>
      <c r="UC420" s="118"/>
      <c r="UD420" s="118"/>
      <c r="UE420" s="118"/>
      <c r="UF420" s="118"/>
      <c r="UG420" s="118"/>
      <c r="UH420" s="118"/>
      <c r="UI420" s="118"/>
      <c r="UJ420" s="118"/>
      <c r="UK420" s="118"/>
      <c r="UL420" s="118"/>
      <c r="UM420" s="118"/>
      <c r="UN420" s="118"/>
      <c r="UO420" s="118"/>
      <c r="UP420" s="118"/>
      <c r="UQ420" s="118"/>
      <c r="UR420" s="118"/>
      <c r="US420" s="118"/>
      <c r="UT420" s="118"/>
      <c r="UU420" s="118"/>
      <c r="UV420" s="118"/>
      <c r="UW420" s="118"/>
      <c r="UX420" s="118"/>
      <c r="UY420" s="118"/>
      <c r="UZ420" s="118"/>
      <c r="VA420" s="118"/>
      <c r="VB420" s="118"/>
      <c r="VC420" s="118"/>
      <c r="VD420" s="118"/>
      <c r="VE420" s="118"/>
      <c r="VF420" s="118"/>
      <c r="VG420" s="118"/>
      <c r="VH420" s="118"/>
      <c r="VI420" s="118"/>
      <c r="VJ420" s="118"/>
      <c r="VK420" s="118"/>
      <c r="VL420" s="118"/>
      <c r="VM420" s="118"/>
      <c r="VN420" s="118"/>
      <c r="VO420" s="118"/>
      <c r="VP420" s="118"/>
      <c r="VQ420" s="118"/>
      <c r="VR420" s="118"/>
      <c r="VS420" s="118"/>
      <c r="VT420" s="118"/>
      <c r="VU420" s="118"/>
      <c r="VV420" s="118"/>
      <c r="VW420" s="118"/>
      <c r="VX420" s="118"/>
      <c r="VY420" s="118"/>
      <c r="VZ420" s="118"/>
      <c r="WA420" s="118"/>
      <c r="WB420" s="118"/>
      <c r="WC420" s="118"/>
      <c r="WD420" s="118"/>
      <c r="WE420" s="118"/>
      <c r="WF420" s="118"/>
      <c r="WG420" s="118"/>
      <c r="WH420" s="118"/>
      <c r="WI420" s="118"/>
      <c r="WJ420" s="118"/>
      <c r="WK420" s="118"/>
      <c r="WL420" s="118"/>
      <c r="WM420" s="118"/>
      <c r="WN420" s="118"/>
      <c r="WO420" s="118"/>
      <c r="WP420" s="118"/>
      <c r="WQ420" s="118"/>
      <c r="WR420" s="118"/>
      <c r="WS420" s="118"/>
      <c r="WT420" s="118"/>
      <c r="WU420" s="118"/>
      <c r="WV420" s="118"/>
      <c r="WW420" s="118"/>
      <c r="WX420" s="118"/>
      <c r="WY420" s="118"/>
      <c r="WZ420" s="118"/>
      <c r="XA420" s="118"/>
      <c r="XB420" s="118"/>
      <c r="XC420" s="118"/>
      <c r="XD420" s="118"/>
      <c r="XE420" s="118"/>
      <c r="XF420" s="118"/>
      <c r="XG420" s="118"/>
      <c r="XH420" s="118"/>
      <c r="XI420" s="118"/>
      <c r="XJ420" s="118"/>
      <c r="XK420" s="118"/>
      <c r="XL420" s="118"/>
      <c r="XM420" s="118"/>
      <c r="XN420" s="118"/>
      <c r="XO420" s="118"/>
      <c r="XP420" s="118"/>
      <c r="XQ420" s="118"/>
      <c r="XR420" s="118"/>
      <c r="XS420" s="118"/>
      <c r="XT420" s="118"/>
      <c r="XU420" s="118"/>
      <c r="XV420" s="118"/>
      <c r="XW420" s="118"/>
      <c r="XX420" s="118"/>
      <c r="XY420" s="118"/>
      <c r="XZ420" s="118"/>
      <c r="YA420" s="118"/>
      <c r="YB420" s="118"/>
      <c r="YC420" s="118"/>
      <c r="YD420" s="118"/>
      <c r="YE420" s="118"/>
      <c r="YF420" s="118"/>
      <c r="YG420" s="118"/>
      <c r="YH420" s="118"/>
      <c r="YI420" s="118"/>
      <c r="YJ420" s="118"/>
      <c r="YK420" s="118"/>
      <c r="YL420" s="118"/>
      <c r="YM420" s="118"/>
      <c r="YN420" s="118"/>
      <c r="YO420" s="118"/>
      <c r="YP420" s="118"/>
      <c r="YQ420" s="118"/>
      <c r="YR420" s="118"/>
      <c r="YS420" s="118"/>
      <c r="YT420" s="118"/>
      <c r="YU420" s="118"/>
      <c r="YV420" s="118"/>
      <c r="YW420" s="118"/>
      <c r="YX420" s="118"/>
      <c r="YY420" s="118"/>
      <c r="YZ420" s="118"/>
      <c r="ZA420" s="118"/>
      <c r="ZB420" s="118"/>
      <c r="ZC420" s="118"/>
      <c r="ZD420" s="118"/>
      <c r="ZE420" s="118"/>
      <c r="ZF420" s="118"/>
      <c r="ZG420" s="118"/>
      <c r="ZH420" s="118"/>
      <c r="ZI420" s="118"/>
      <c r="ZJ420" s="118"/>
      <c r="ZK420" s="118"/>
      <c r="ZL420" s="118"/>
      <c r="ZM420" s="118"/>
      <c r="ZN420" s="118"/>
      <c r="ZO420" s="118"/>
      <c r="ZP420" s="118"/>
      <c r="ZQ420" s="118"/>
      <c r="ZR420" s="118"/>
      <c r="ZS420" s="118"/>
      <c r="ZT420" s="118"/>
      <c r="ZU420" s="118"/>
      <c r="ZV420" s="118"/>
      <c r="ZW420" s="118"/>
      <c r="ZX420" s="118"/>
      <c r="ZY420" s="118"/>
      <c r="ZZ420" s="118"/>
      <c r="AAA420" s="118"/>
      <c r="AAB420" s="118"/>
      <c r="AAC420" s="118"/>
      <c r="AAD420" s="118"/>
      <c r="AAE420" s="118"/>
      <c r="AAF420" s="118"/>
      <c r="AAG420" s="118"/>
      <c r="AAH420" s="118"/>
      <c r="AAI420" s="118"/>
      <c r="AAJ420" s="118"/>
      <c r="AAK420" s="118"/>
      <c r="AAL420" s="118"/>
      <c r="AAM420" s="118"/>
      <c r="AAN420" s="118"/>
      <c r="AAO420" s="118"/>
      <c r="AAP420" s="118"/>
      <c r="AAQ420" s="118"/>
      <c r="AAR420" s="118"/>
      <c r="AAS420" s="118"/>
      <c r="AAT420" s="118"/>
      <c r="AAU420" s="118"/>
      <c r="AAV420" s="118"/>
      <c r="AAW420" s="118"/>
      <c r="AAX420" s="118"/>
      <c r="AAY420" s="118"/>
      <c r="AAZ420" s="118"/>
      <c r="ABA420" s="118"/>
      <c r="ABB420" s="118"/>
      <c r="ABC420" s="118"/>
      <c r="ABD420" s="118"/>
      <c r="ABE420" s="118"/>
      <c r="ABF420" s="118"/>
      <c r="ABG420" s="118"/>
      <c r="ABH420" s="118"/>
      <c r="ABI420" s="118"/>
      <c r="ABJ420" s="118"/>
      <c r="ABK420" s="118"/>
      <c r="ABL420" s="118"/>
      <c r="ABM420" s="118"/>
      <c r="ABN420" s="118"/>
      <c r="ABO420" s="118"/>
      <c r="ABP420" s="118"/>
      <c r="ABQ420" s="118"/>
      <c r="ABR420" s="118"/>
      <c r="ABS420" s="118"/>
      <c r="ABT420" s="118"/>
      <c r="ABU420" s="118"/>
      <c r="ABV420" s="118"/>
      <c r="ABW420" s="118"/>
      <c r="ABX420" s="118"/>
      <c r="ABY420" s="118"/>
      <c r="ABZ420" s="118"/>
      <c r="ACA420" s="118"/>
      <c r="ACB420" s="118"/>
      <c r="ACC420" s="118"/>
      <c r="ACD420" s="118"/>
      <c r="ACE420" s="118"/>
      <c r="ACF420" s="118"/>
      <c r="ACG420" s="118"/>
      <c r="ACH420" s="118"/>
      <c r="ACI420" s="118"/>
      <c r="ACJ420" s="118"/>
      <c r="ACK420" s="118"/>
      <c r="ACL420" s="118"/>
      <c r="ACM420" s="118"/>
      <c r="ACN420" s="118"/>
      <c r="ACO420" s="118"/>
      <c r="ACP420" s="118"/>
      <c r="ACQ420" s="118"/>
      <c r="ACR420" s="118"/>
      <c r="ACS420" s="118"/>
      <c r="ACT420" s="118"/>
      <c r="ACU420" s="118"/>
      <c r="ACV420" s="118"/>
      <c r="ACW420" s="118"/>
      <c r="ACX420" s="118"/>
      <c r="ACY420" s="118"/>
      <c r="ACZ420" s="118"/>
      <c r="ADA420" s="118"/>
      <c r="ADB420" s="118"/>
      <c r="ADC420" s="118"/>
      <c r="ADD420" s="118"/>
      <c r="ADE420" s="118"/>
      <c r="ADF420" s="118"/>
      <c r="ADG420" s="118"/>
      <c r="ADH420" s="118"/>
      <c r="ADI420" s="118"/>
      <c r="ADJ420" s="118"/>
      <c r="ADK420" s="118"/>
      <c r="ADL420" s="118"/>
      <c r="ADM420" s="118"/>
      <c r="ADN420" s="118"/>
      <c r="ADO420" s="118"/>
      <c r="ADP420" s="118"/>
      <c r="ADQ420" s="118"/>
      <c r="ADR420" s="118"/>
      <c r="ADS420" s="118"/>
      <c r="ADT420" s="118"/>
      <c r="ADU420" s="118"/>
      <c r="ADV420" s="118"/>
      <c r="ADW420" s="118"/>
      <c r="ADX420" s="118"/>
      <c r="ADY420" s="118"/>
      <c r="ADZ420" s="118"/>
      <c r="AEA420" s="118"/>
      <c r="AEB420" s="118"/>
      <c r="AEC420" s="118"/>
      <c r="AED420" s="118"/>
      <c r="AEE420" s="118"/>
      <c r="AEF420" s="118"/>
      <c r="AEG420" s="118"/>
      <c r="AEH420" s="118"/>
      <c r="AEI420" s="118"/>
      <c r="AEJ420" s="118"/>
      <c r="AEK420" s="118"/>
      <c r="AEL420" s="118"/>
      <c r="AEM420" s="118"/>
      <c r="AEN420" s="118"/>
      <c r="AEO420" s="118"/>
      <c r="AEP420" s="118"/>
      <c r="AEQ420" s="118"/>
      <c r="AER420" s="118"/>
      <c r="AES420" s="118"/>
      <c r="AET420" s="118"/>
      <c r="AEU420" s="118"/>
      <c r="AEV420" s="118"/>
      <c r="AEW420" s="118"/>
      <c r="AEX420" s="118"/>
      <c r="AEY420" s="118"/>
      <c r="AEZ420" s="118"/>
      <c r="AFA420" s="118"/>
      <c r="AFB420" s="118"/>
      <c r="AFC420" s="118"/>
      <c r="AFD420" s="118"/>
      <c r="AFE420" s="118"/>
      <c r="AFF420" s="118"/>
      <c r="AFG420" s="118"/>
      <c r="AFH420" s="118"/>
      <c r="AFI420" s="118"/>
      <c r="AFJ420" s="118"/>
      <c r="AFK420" s="118"/>
      <c r="AFL420" s="118"/>
      <c r="AFM420" s="118"/>
      <c r="AFN420" s="118"/>
      <c r="AFO420" s="118"/>
      <c r="AFP420" s="118"/>
      <c r="AFQ420" s="118"/>
      <c r="AFR420" s="118"/>
      <c r="AFS420" s="118"/>
      <c r="AFT420" s="118"/>
      <c r="AFU420" s="118"/>
      <c r="AFV420" s="118"/>
      <c r="AFW420" s="118"/>
      <c r="AFX420" s="118"/>
      <c r="AFY420" s="118"/>
      <c r="AFZ420" s="118"/>
      <c r="AGA420" s="118"/>
      <c r="AGB420" s="118"/>
      <c r="AGC420" s="118"/>
      <c r="AGD420" s="118"/>
      <c r="AGE420" s="118"/>
      <c r="AGF420" s="118"/>
      <c r="AGG420" s="118"/>
      <c r="AGH420" s="118"/>
      <c r="AGI420" s="118"/>
      <c r="AGJ420" s="118"/>
      <c r="AGK420" s="118"/>
      <c r="AGL420" s="118"/>
      <c r="AGM420" s="118"/>
      <c r="AGN420" s="118"/>
      <c r="AGO420" s="118"/>
      <c r="AGP420" s="118"/>
      <c r="AGQ420" s="118"/>
      <c r="AGR420" s="118"/>
      <c r="AGS420" s="118"/>
      <c r="AGT420" s="118"/>
      <c r="AGU420" s="118"/>
      <c r="AGV420" s="118"/>
      <c r="AGW420" s="118"/>
      <c r="AGX420" s="118"/>
      <c r="AGY420" s="118"/>
      <c r="AGZ420" s="118"/>
      <c r="AHA420" s="118"/>
      <c r="AHB420" s="118"/>
      <c r="AHC420" s="118"/>
      <c r="AHD420" s="118"/>
      <c r="AHE420" s="118"/>
      <c r="AHF420" s="118"/>
      <c r="AHG420" s="118"/>
      <c r="AHH420" s="118"/>
      <c r="AHI420" s="118"/>
      <c r="AHJ420" s="118"/>
      <c r="AHK420" s="118"/>
      <c r="AHL420" s="118"/>
      <c r="AHM420" s="118"/>
      <c r="AHN420" s="118"/>
      <c r="AHO420" s="118"/>
      <c r="AHP420" s="118"/>
      <c r="AHQ420" s="118"/>
      <c r="AHR420" s="118"/>
      <c r="AHS420" s="118"/>
      <c r="AHT420" s="118"/>
      <c r="AHU420" s="118"/>
      <c r="AHV420" s="118"/>
      <c r="AHW420" s="118"/>
      <c r="AHX420" s="118"/>
      <c r="AHY420" s="118"/>
      <c r="AHZ420" s="118"/>
      <c r="AIA420" s="118"/>
      <c r="AIB420" s="118"/>
      <c r="AIC420" s="118"/>
      <c r="AID420" s="118"/>
      <c r="AIE420" s="118"/>
      <c r="AIF420" s="118"/>
      <c r="AIG420" s="118"/>
      <c r="AIH420" s="118"/>
      <c r="AII420" s="118"/>
      <c r="AIJ420" s="118"/>
      <c r="AIK420" s="118"/>
      <c r="AIL420" s="118"/>
      <c r="AIM420" s="118"/>
      <c r="AIN420" s="118"/>
      <c r="AIO420" s="118"/>
      <c r="AIP420" s="118"/>
      <c r="AIQ420" s="118"/>
      <c r="AIR420" s="118"/>
      <c r="AIS420" s="118"/>
      <c r="AIT420" s="118"/>
      <c r="AIU420" s="118"/>
      <c r="AIV420" s="118"/>
      <c r="AIW420" s="118"/>
      <c r="AIX420" s="118"/>
      <c r="AIY420" s="118"/>
      <c r="AIZ420" s="118"/>
      <c r="AJA420" s="118"/>
      <c r="AJB420" s="118"/>
      <c r="AJC420" s="118"/>
      <c r="AJD420" s="118"/>
      <c r="AJE420" s="118"/>
      <c r="AJF420" s="118"/>
      <c r="AJG420" s="118"/>
      <c r="AJH420" s="118"/>
      <c r="AJI420" s="118"/>
      <c r="AJJ420" s="118"/>
      <c r="AJK420" s="118"/>
      <c r="AJL420" s="118"/>
      <c r="AJM420" s="118"/>
      <c r="AJN420" s="118"/>
      <c r="AJO420" s="118"/>
      <c r="AJP420" s="118"/>
      <c r="AJQ420" s="118"/>
      <c r="AJR420" s="118"/>
      <c r="AJS420" s="118"/>
      <c r="AJT420" s="118"/>
      <c r="AJU420" s="118"/>
      <c r="AJV420" s="118"/>
      <c r="AJW420" s="118"/>
      <c r="AJX420" s="118"/>
      <c r="AJY420" s="118"/>
      <c r="AJZ420" s="118"/>
      <c r="AKA420" s="118"/>
      <c r="AKB420" s="118"/>
      <c r="AKC420" s="118"/>
      <c r="AKD420" s="118"/>
      <c r="AKE420" s="118"/>
      <c r="AKF420" s="118"/>
      <c r="AKG420" s="118"/>
      <c r="AKH420" s="118"/>
      <c r="AKI420" s="118"/>
      <c r="AKJ420" s="118"/>
      <c r="AKK420" s="118"/>
      <c r="AKL420" s="118"/>
      <c r="AKM420" s="118"/>
      <c r="AKN420" s="118"/>
      <c r="AKO420" s="118"/>
      <c r="AKP420" s="118"/>
      <c r="AKQ420" s="118"/>
      <c r="AKR420" s="118"/>
      <c r="AKS420" s="118"/>
      <c r="AKT420" s="118"/>
      <c r="AKU420" s="118"/>
      <c r="AKV420" s="118"/>
      <c r="AKW420" s="118"/>
      <c r="AKX420" s="118"/>
      <c r="AKY420" s="118"/>
      <c r="AKZ420" s="118"/>
      <c r="ALA420" s="118"/>
      <c r="ALB420" s="118"/>
      <c r="ALC420" s="118"/>
      <c r="ALD420" s="118"/>
      <c r="ALE420" s="118"/>
      <c r="ALF420" s="118"/>
      <c r="ALG420" s="118"/>
      <c r="ALH420" s="118"/>
      <c r="ALI420" s="118"/>
      <c r="ALJ420" s="118"/>
      <c r="ALK420" s="118"/>
      <c r="ALL420" s="118"/>
      <c r="ALM420" s="118"/>
      <c r="ALN420" s="118"/>
      <c r="ALO420" s="118"/>
      <c r="ALP420" s="118"/>
      <c r="ALQ420" s="118"/>
      <c r="ALR420" s="118"/>
      <c r="ALS420" s="118"/>
      <c r="ALT420" s="118"/>
      <c r="ALU420" s="118"/>
      <c r="ALV420" s="118"/>
      <c r="ALW420" s="118"/>
      <c r="ALX420" s="118"/>
      <c r="ALY420" s="118"/>
      <c r="ALZ420" s="118"/>
      <c r="AMA420" s="118"/>
      <c r="AMB420" s="118"/>
      <c r="AMC420" s="118"/>
      <c r="AMD420" s="118"/>
      <c r="AME420" s="118"/>
      <c r="AMF420" s="118"/>
      <c r="AMG420" s="118"/>
      <c r="AMH420" s="118"/>
    </row>
    <row r="421" spans="1:1022" ht="17.25" customHeight="1" x14ac:dyDescent="0.25">
      <c r="A421" s="259" t="s">
        <v>780</v>
      </c>
      <c r="B421" s="163">
        <v>420</v>
      </c>
      <c r="C421" s="162" t="s">
        <v>781</v>
      </c>
      <c r="D421" s="178" t="s">
        <v>24997</v>
      </c>
      <c r="E421" s="445"/>
      <c r="F421" s="202">
        <v>4</v>
      </c>
      <c r="G421" s="173">
        <v>4</v>
      </c>
      <c r="H421" s="173"/>
      <c r="I421" s="321" t="s">
        <v>751</v>
      </c>
      <c r="J421" s="354" t="s">
        <v>752</v>
      </c>
      <c r="K421" s="355">
        <v>1</v>
      </c>
      <c r="L421" s="355"/>
      <c r="M421" s="356"/>
      <c r="N421" s="356"/>
      <c r="O421" s="355"/>
      <c r="P421" s="356"/>
      <c r="Q421" s="356"/>
      <c r="R421" s="356"/>
      <c r="S421" s="356"/>
      <c r="T421" s="356"/>
      <c r="U421" s="351"/>
      <c r="V421" s="219">
        <f t="shared" si="229"/>
        <v>100</v>
      </c>
      <c r="W421" s="219">
        <f t="shared" si="227"/>
        <v>100</v>
      </c>
      <c r="X421" s="219">
        <f t="shared" si="235"/>
        <v>100</v>
      </c>
      <c r="Y421" s="219">
        <f t="shared" si="220"/>
        <v>100</v>
      </c>
      <c r="Z421" s="219">
        <f t="shared" si="221"/>
        <v>100</v>
      </c>
      <c r="AA421" s="220">
        <f t="shared" si="217"/>
        <v>100</v>
      </c>
      <c r="AB421" s="220">
        <f t="shared" si="216"/>
        <v>100</v>
      </c>
      <c r="AC421" s="220">
        <f t="shared" si="228"/>
        <v>100</v>
      </c>
      <c r="AD421" s="416">
        <f t="shared" si="236"/>
        <v>100</v>
      </c>
      <c r="AE421" s="416">
        <f t="shared" si="230"/>
        <v>100</v>
      </c>
      <c r="AF421" s="212">
        <f t="shared" si="232"/>
        <v>1</v>
      </c>
      <c r="AG421" s="212">
        <f t="shared" si="233"/>
        <v>1</v>
      </c>
      <c r="AH421" s="212">
        <f t="shared" si="234"/>
        <v>3</v>
      </c>
      <c r="AI421" s="212">
        <f t="shared" si="231"/>
        <v>5</v>
      </c>
      <c r="AJ421" s="214">
        <v>1.2999999999999999E-2</v>
      </c>
      <c r="AK421" s="191">
        <v>1</v>
      </c>
      <c r="AL421" s="262"/>
      <c r="AM421" s="214" t="s">
        <v>782</v>
      </c>
      <c r="AN421" s="412"/>
      <c r="AO421" s="412"/>
      <c r="AP421" s="412"/>
      <c r="AQ421" s="229" t="s">
        <v>783</v>
      </c>
      <c r="AR421" s="412"/>
      <c r="AS421" s="412"/>
      <c r="AT421" s="412"/>
      <c r="AU421" s="412"/>
      <c r="AV421" s="412"/>
      <c r="AW421" s="412"/>
      <c r="AX421" s="412"/>
      <c r="AY421" s="412"/>
      <c r="AZ421" s="412"/>
      <c r="BA421" s="412"/>
      <c r="BB421" s="412"/>
      <c r="BC421" s="412"/>
      <c r="BD421" s="412"/>
      <c r="BE421" s="412"/>
      <c r="BF421" s="412"/>
      <c r="BG421" s="412"/>
      <c r="BH421" s="412"/>
      <c r="BI421" s="412"/>
      <c r="BJ421" s="412"/>
      <c r="BK421" s="412"/>
      <c r="BL421" s="412"/>
      <c r="BM421" s="412"/>
      <c r="BN421" s="412"/>
      <c r="BO421" s="412"/>
      <c r="BP421" s="412"/>
      <c r="BQ421" s="412"/>
      <c r="BR421" s="412"/>
      <c r="BS421" s="412"/>
      <c r="BT421" s="412"/>
      <c r="BU421" s="412"/>
      <c r="BV421" s="412"/>
      <c r="BW421" s="412"/>
      <c r="BX421" s="412"/>
      <c r="BY421" s="412"/>
      <c r="BZ421" s="412"/>
      <c r="CA421" s="412"/>
      <c r="CB421" s="412"/>
      <c r="CC421" s="412"/>
      <c r="CD421" s="412"/>
      <c r="CE421" s="412"/>
      <c r="CF421" s="412"/>
      <c r="CG421" s="412"/>
      <c r="CH421" s="412"/>
      <c r="CI421" s="412"/>
      <c r="CJ421" s="412"/>
      <c r="CK421" s="412"/>
      <c r="CL421" s="412"/>
      <c r="CM421" s="412"/>
      <c r="CN421" s="412"/>
      <c r="CO421" s="412"/>
      <c r="CP421" s="412"/>
      <c r="CQ421" s="412"/>
      <c r="CR421" s="412"/>
      <c r="CS421" s="412"/>
      <c r="CT421" s="412"/>
      <c r="CU421" s="412"/>
      <c r="CV421" s="412"/>
      <c r="CW421" s="412"/>
      <c r="CX421" s="412"/>
      <c r="CY421" s="412"/>
      <c r="CZ421" s="412"/>
      <c r="DA421" s="412"/>
      <c r="DB421" s="412"/>
      <c r="DC421" s="412"/>
      <c r="DD421" s="412"/>
      <c r="DE421" s="412"/>
      <c r="DF421" s="412"/>
      <c r="DG421" s="412"/>
      <c r="DH421" s="412"/>
      <c r="DI421" s="412"/>
      <c r="DJ421" s="412"/>
      <c r="DK421" s="412"/>
      <c r="DL421" s="412"/>
      <c r="DM421" s="412"/>
      <c r="DN421" s="412"/>
      <c r="DO421" s="412"/>
      <c r="DP421" s="412"/>
      <c r="DQ421" s="412"/>
      <c r="DR421" s="412"/>
      <c r="DS421" s="412"/>
      <c r="DT421" s="412"/>
      <c r="DU421" s="412"/>
      <c r="DV421" s="412"/>
      <c r="DW421" s="412"/>
      <c r="DX421" s="412"/>
      <c r="DY421" s="412"/>
      <c r="DZ421" s="412"/>
      <c r="EA421" s="412"/>
      <c r="EB421" s="412"/>
      <c r="EC421" s="412"/>
      <c r="ED421" s="412"/>
      <c r="EE421" s="412"/>
      <c r="EF421" s="412"/>
      <c r="EG421" s="412"/>
      <c r="EH421" s="412"/>
      <c r="EI421" s="412"/>
      <c r="EJ421" s="412"/>
      <c r="EK421" s="412"/>
      <c r="EL421" s="412"/>
      <c r="EM421" s="412"/>
      <c r="EN421" s="412"/>
      <c r="EO421" s="412"/>
      <c r="EP421" s="412"/>
      <c r="EQ421" s="412"/>
      <c r="ER421" s="412"/>
      <c r="ES421" s="412"/>
      <c r="ET421" s="412"/>
      <c r="EU421" s="412"/>
      <c r="EV421" s="412"/>
      <c r="EW421" s="412"/>
      <c r="EX421" s="412"/>
      <c r="EY421" s="412"/>
      <c r="EZ421" s="412"/>
      <c r="FA421" s="412"/>
      <c r="FB421" s="412"/>
      <c r="FC421" s="412"/>
      <c r="FD421" s="412"/>
      <c r="FE421" s="412"/>
      <c r="FF421" s="412"/>
      <c r="FG421" s="412"/>
      <c r="FH421" s="412"/>
      <c r="FI421" s="412"/>
      <c r="FJ421" s="412"/>
      <c r="FK421" s="412"/>
      <c r="FL421" s="412"/>
      <c r="FM421" s="412"/>
      <c r="FN421" s="412"/>
      <c r="FO421" s="412"/>
      <c r="FP421" s="412"/>
      <c r="FQ421" s="412"/>
      <c r="FR421" s="412"/>
      <c r="FS421" s="412"/>
      <c r="FT421" s="412"/>
      <c r="FU421" s="412"/>
      <c r="FV421" s="412"/>
      <c r="FW421" s="412"/>
      <c r="FX421" s="412"/>
      <c r="FY421" s="412"/>
      <c r="FZ421" s="412"/>
      <c r="GA421" s="412"/>
      <c r="GB421" s="412"/>
      <c r="GC421" s="412"/>
      <c r="GD421" s="412"/>
      <c r="GE421" s="412"/>
      <c r="GF421" s="412"/>
      <c r="GG421" s="412"/>
      <c r="GH421" s="412"/>
      <c r="GI421" s="412"/>
      <c r="GJ421" s="412"/>
      <c r="GK421" s="412"/>
      <c r="GL421" s="412"/>
      <c r="GM421" s="412"/>
      <c r="GN421" s="412"/>
      <c r="GO421" s="412"/>
      <c r="GP421" s="412"/>
      <c r="GQ421" s="412"/>
      <c r="GR421" s="412"/>
      <c r="GS421" s="412"/>
      <c r="GT421" s="412"/>
      <c r="GU421" s="412"/>
      <c r="GV421" s="412"/>
      <c r="GW421" s="412"/>
      <c r="GX421" s="412"/>
      <c r="GY421" s="412"/>
      <c r="GZ421" s="412"/>
      <c r="HA421" s="412"/>
      <c r="HB421" s="412"/>
      <c r="HC421" s="412"/>
      <c r="HD421" s="412"/>
      <c r="HE421" s="412"/>
      <c r="HF421" s="412"/>
      <c r="HG421" s="412"/>
      <c r="HH421" s="412"/>
      <c r="HI421" s="412"/>
      <c r="HJ421" s="412"/>
      <c r="HK421" s="412"/>
      <c r="HL421" s="412"/>
      <c r="HM421" s="412"/>
      <c r="HN421" s="412"/>
      <c r="HO421" s="412"/>
      <c r="HP421" s="412"/>
      <c r="HQ421" s="412"/>
      <c r="HR421" s="412"/>
      <c r="HS421" s="412"/>
      <c r="HT421" s="412"/>
      <c r="HU421" s="412"/>
      <c r="HV421" s="412"/>
      <c r="HW421" s="412"/>
      <c r="HX421" s="412"/>
      <c r="HY421" s="412"/>
      <c r="HZ421" s="412"/>
      <c r="IA421" s="412"/>
      <c r="IB421" s="412"/>
      <c r="IC421" s="412"/>
      <c r="ID421" s="412"/>
      <c r="IE421" s="412"/>
      <c r="IF421" s="412"/>
      <c r="IG421" s="412"/>
      <c r="IH421" s="412"/>
      <c r="II421" s="412"/>
      <c r="IJ421" s="412"/>
      <c r="IK421" s="412"/>
      <c r="IL421" s="412"/>
      <c r="IM421" s="412"/>
      <c r="IN421" s="412"/>
      <c r="IO421" s="412"/>
      <c r="IP421" s="412"/>
      <c r="IQ421" s="412"/>
      <c r="IR421" s="412"/>
      <c r="IS421" s="412"/>
      <c r="IT421" s="412"/>
      <c r="IU421" s="412"/>
      <c r="IV421" s="412"/>
      <c r="IW421" s="412"/>
      <c r="IX421" s="412"/>
      <c r="IY421" s="412"/>
      <c r="IZ421" s="412"/>
      <c r="JA421" s="412"/>
      <c r="JB421" s="412"/>
      <c r="JC421" s="412"/>
      <c r="JD421" s="412"/>
      <c r="JE421" s="412"/>
      <c r="JF421" s="412"/>
      <c r="JG421" s="412"/>
      <c r="JH421" s="412"/>
      <c r="JI421" s="412"/>
      <c r="JJ421" s="412"/>
      <c r="JK421" s="412"/>
      <c r="JL421" s="412"/>
      <c r="JM421" s="412"/>
      <c r="JN421" s="412"/>
      <c r="JO421" s="412"/>
      <c r="JP421" s="412"/>
      <c r="JQ421" s="412"/>
      <c r="JR421" s="412"/>
      <c r="JS421" s="412"/>
      <c r="JT421" s="412"/>
      <c r="JU421" s="412"/>
      <c r="JV421" s="412"/>
      <c r="JW421" s="412"/>
      <c r="JX421" s="412"/>
      <c r="JY421" s="412"/>
      <c r="JZ421" s="412"/>
      <c r="KA421" s="412"/>
      <c r="KB421" s="412"/>
      <c r="KC421" s="412"/>
      <c r="KD421" s="412"/>
      <c r="KE421" s="412"/>
      <c r="KF421" s="412"/>
      <c r="KG421" s="412"/>
      <c r="KH421" s="412"/>
      <c r="KI421" s="412"/>
      <c r="KJ421" s="412"/>
      <c r="KK421" s="412"/>
      <c r="KL421" s="412"/>
      <c r="KM421" s="412"/>
      <c r="KN421" s="412"/>
      <c r="KO421" s="412"/>
      <c r="KP421" s="412"/>
      <c r="KQ421" s="412"/>
      <c r="KR421" s="412"/>
      <c r="KS421" s="412"/>
      <c r="KT421" s="412"/>
      <c r="KU421" s="412"/>
      <c r="KV421" s="412"/>
      <c r="KW421" s="412"/>
      <c r="KX421" s="412"/>
      <c r="KY421" s="412"/>
      <c r="KZ421" s="412"/>
      <c r="LA421" s="412"/>
      <c r="LB421" s="412"/>
      <c r="LC421" s="412"/>
      <c r="LD421" s="412"/>
      <c r="LE421" s="412"/>
      <c r="LF421" s="412"/>
      <c r="LG421" s="412"/>
      <c r="LH421" s="412"/>
      <c r="LI421" s="412"/>
      <c r="LJ421" s="412"/>
      <c r="LK421" s="412"/>
      <c r="LL421" s="412"/>
      <c r="LM421" s="412"/>
      <c r="LN421" s="412"/>
      <c r="LO421" s="412"/>
      <c r="LP421" s="412"/>
      <c r="LQ421" s="412"/>
      <c r="LR421" s="412"/>
      <c r="LS421" s="412"/>
      <c r="LT421" s="412"/>
      <c r="LU421" s="412"/>
      <c r="LV421" s="412"/>
      <c r="LW421" s="412"/>
      <c r="LX421" s="412"/>
      <c r="LY421" s="412"/>
      <c r="LZ421" s="412"/>
      <c r="MA421" s="412"/>
      <c r="MB421" s="412"/>
      <c r="MC421" s="412"/>
      <c r="MD421" s="412"/>
      <c r="ME421" s="412"/>
      <c r="MF421" s="412"/>
      <c r="MG421" s="412"/>
      <c r="MH421" s="412"/>
      <c r="MI421" s="412"/>
      <c r="MJ421" s="412"/>
      <c r="MK421" s="412"/>
      <c r="ML421" s="412"/>
      <c r="MM421" s="412"/>
      <c r="MN421" s="412"/>
      <c r="MO421" s="412"/>
      <c r="MP421" s="412"/>
      <c r="MQ421" s="412"/>
      <c r="MR421" s="412"/>
      <c r="MS421" s="412"/>
      <c r="MT421" s="412"/>
      <c r="MU421" s="412"/>
      <c r="MV421" s="412"/>
      <c r="MW421" s="412"/>
      <c r="MX421" s="412"/>
      <c r="MY421" s="412"/>
      <c r="MZ421" s="412"/>
      <c r="NA421" s="412"/>
      <c r="NB421" s="412"/>
      <c r="NC421" s="412"/>
      <c r="ND421" s="412"/>
      <c r="NE421" s="412"/>
      <c r="NF421" s="412"/>
      <c r="NG421" s="412"/>
      <c r="NH421" s="412"/>
      <c r="NI421" s="412"/>
      <c r="NJ421" s="412"/>
      <c r="NK421" s="412"/>
      <c r="NL421" s="412"/>
      <c r="NM421" s="412"/>
      <c r="NN421" s="412"/>
      <c r="NO421" s="412"/>
      <c r="NP421" s="412"/>
      <c r="NQ421" s="412"/>
      <c r="NR421" s="412"/>
      <c r="NS421" s="412"/>
      <c r="NT421" s="412"/>
      <c r="NU421" s="412"/>
      <c r="NV421" s="412"/>
      <c r="NW421" s="412"/>
      <c r="NX421" s="412"/>
      <c r="NY421" s="412"/>
      <c r="NZ421" s="412"/>
      <c r="OA421" s="412"/>
      <c r="OB421" s="412"/>
      <c r="OC421" s="412"/>
      <c r="OD421" s="412"/>
      <c r="OE421" s="412"/>
      <c r="OF421" s="412"/>
      <c r="OG421" s="412"/>
      <c r="OH421" s="412"/>
      <c r="OI421" s="412"/>
      <c r="OJ421" s="412"/>
      <c r="OK421" s="412"/>
      <c r="OL421" s="412"/>
      <c r="OM421" s="412"/>
      <c r="ON421" s="412"/>
      <c r="OO421" s="412"/>
      <c r="OP421" s="412"/>
      <c r="OQ421" s="412"/>
      <c r="OR421" s="412"/>
      <c r="OS421" s="412"/>
      <c r="OT421" s="412"/>
      <c r="OU421" s="412"/>
      <c r="OV421" s="412"/>
      <c r="OW421" s="412"/>
      <c r="OX421" s="412"/>
      <c r="OY421" s="412"/>
      <c r="OZ421" s="412"/>
      <c r="PA421" s="412"/>
      <c r="PB421" s="412"/>
      <c r="PC421" s="412"/>
      <c r="PD421" s="412"/>
      <c r="PE421" s="412"/>
      <c r="PF421" s="412"/>
      <c r="PG421" s="412"/>
      <c r="PH421" s="412"/>
      <c r="PI421" s="412"/>
      <c r="PJ421" s="412"/>
      <c r="PK421" s="412"/>
      <c r="PL421" s="412"/>
      <c r="PM421" s="412"/>
      <c r="PN421" s="412"/>
      <c r="PO421" s="412"/>
      <c r="PP421" s="412"/>
      <c r="PQ421" s="412"/>
      <c r="PR421" s="412"/>
      <c r="PS421" s="412"/>
      <c r="PT421" s="412"/>
      <c r="PU421" s="412"/>
      <c r="PV421" s="412"/>
      <c r="PW421" s="412"/>
      <c r="PX421" s="412"/>
      <c r="PY421" s="412"/>
      <c r="PZ421" s="412"/>
      <c r="QA421" s="412"/>
      <c r="QB421" s="412"/>
      <c r="QC421" s="412"/>
      <c r="QD421" s="412"/>
      <c r="QE421" s="412"/>
      <c r="QF421" s="412"/>
      <c r="QG421" s="412"/>
      <c r="QH421" s="412"/>
      <c r="QI421" s="412"/>
      <c r="QJ421" s="412"/>
      <c r="QK421" s="412"/>
      <c r="QL421" s="412"/>
      <c r="QM421" s="412"/>
      <c r="QN421" s="412"/>
      <c r="QO421" s="412"/>
      <c r="QP421" s="412"/>
      <c r="QQ421" s="412"/>
      <c r="QR421" s="412"/>
      <c r="QS421" s="412"/>
      <c r="QT421" s="412"/>
      <c r="QU421" s="412"/>
      <c r="QV421" s="412"/>
      <c r="QW421" s="412"/>
      <c r="QX421" s="412"/>
      <c r="QY421" s="412"/>
      <c r="QZ421" s="412"/>
      <c r="RA421" s="412"/>
      <c r="RB421" s="412"/>
      <c r="RC421" s="412"/>
      <c r="RD421" s="412"/>
      <c r="RE421" s="412"/>
      <c r="RF421" s="412"/>
      <c r="RG421" s="412"/>
      <c r="RH421" s="412"/>
      <c r="RI421" s="412"/>
      <c r="RJ421" s="412"/>
      <c r="RK421" s="412"/>
      <c r="RL421" s="412"/>
      <c r="RM421" s="412"/>
      <c r="RN421" s="412"/>
      <c r="RO421" s="412"/>
      <c r="RP421" s="412"/>
      <c r="RQ421" s="412"/>
      <c r="RR421" s="412"/>
      <c r="RS421" s="412"/>
      <c r="RT421" s="412"/>
      <c r="RU421" s="412"/>
      <c r="RV421" s="412"/>
      <c r="RW421" s="412"/>
      <c r="RX421" s="412"/>
      <c r="RY421" s="412"/>
      <c r="RZ421" s="412"/>
      <c r="SA421" s="412"/>
      <c r="SB421" s="412"/>
      <c r="SC421" s="412"/>
      <c r="SD421" s="412"/>
      <c r="SE421" s="412"/>
      <c r="SF421" s="412"/>
      <c r="SG421" s="412"/>
      <c r="SH421" s="412"/>
      <c r="SI421" s="412"/>
      <c r="SJ421" s="412"/>
      <c r="SK421" s="412"/>
      <c r="SL421" s="412"/>
      <c r="SM421" s="412"/>
      <c r="SN421" s="412"/>
      <c r="SO421" s="412"/>
      <c r="SP421" s="412"/>
      <c r="SQ421" s="412"/>
      <c r="SR421" s="412"/>
      <c r="SS421" s="412"/>
      <c r="ST421" s="412"/>
      <c r="SU421" s="412"/>
      <c r="SV421" s="412"/>
      <c r="SW421" s="412"/>
      <c r="SX421" s="412"/>
      <c r="SY421" s="412"/>
      <c r="SZ421" s="412"/>
      <c r="TA421" s="412"/>
      <c r="TB421" s="412"/>
      <c r="TC421" s="412"/>
      <c r="TD421" s="412"/>
      <c r="TE421" s="412"/>
      <c r="TF421" s="412"/>
      <c r="TG421" s="412"/>
      <c r="TH421" s="412"/>
      <c r="TI421" s="412"/>
      <c r="TJ421" s="412"/>
      <c r="TK421" s="412"/>
      <c r="TL421" s="412"/>
      <c r="TM421" s="412"/>
      <c r="TN421" s="412"/>
      <c r="TO421" s="412"/>
      <c r="TP421" s="412"/>
      <c r="TQ421" s="412"/>
      <c r="TR421" s="412"/>
      <c r="TS421" s="412"/>
      <c r="TT421" s="412"/>
      <c r="TU421" s="412"/>
      <c r="TV421" s="412"/>
      <c r="TW421" s="412"/>
      <c r="TX421" s="412"/>
      <c r="TY421" s="412"/>
      <c r="TZ421" s="412"/>
      <c r="UA421" s="412"/>
      <c r="UB421" s="412"/>
      <c r="UC421" s="412"/>
      <c r="UD421" s="412"/>
      <c r="UE421" s="412"/>
      <c r="UF421" s="412"/>
      <c r="UG421" s="412"/>
      <c r="UH421" s="412"/>
      <c r="UI421" s="412"/>
      <c r="UJ421" s="412"/>
      <c r="UK421" s="412"/>
      <c r="UL421" s="412"/>
      <c r="UM421" s="412"/>
      <c r="UN421" s="412"/>
      <c r="UO421" s="412"/>
      <c r="UP421" s="412"/>
      <c r="UQ421" s="412"/>
      <c r="UR421" s="412"/>
      <c r="US421" s="412"/>
      <c r="UT421" s="412"/>
      <c r="UU421" s="412"/>
      <c r="UV421" s="412"/>
      <c r="UW421" s="412"/>
      <c r="UX421" s="412"/>
      <c r="UY421" s="412"/>
      <c r="UZ421" s="412"/>
      <c r="VA421" s="412"/>
      <c r="VB421" s="412"/>
      <c r="VC421" s="412"/>
      <c r="VD421" s="412"/>
      <c r="VE421" s="412"/>
      <c r="VF421" s="412"/>
      <c r="VG421" s="412"/>
      <c r="VH421" s="412"/>
      <c r="VI421" s="412"/>
      <c r="VJ421" s="412"/>
      <c r="VK421" s="412"/>
      <c r="VL421" s="412"/>
      <c r="VM421" s="412"/>
      <c r="VN421" s="412"/>
      <c r="VO421" s="412"/>
      <c r="VP421" s="412"/>
      <c r="VQ421" s="412"/>
      <c r="VR421" s="412"/>
      <c r="VS421" s="412"/>
      <c r="VT421" s="412"/>
      <c r="VU421" s="412"/>
      <c r="VV421" s="412"/>
      <c r="VW421" s="412"/>
      <c r="VX421" s="412"/>
      <c r="VY421" s="412"/>
      <c r="VZ421" s="412"/>
      <c r="WA421" s="412"/>
      <c r="WB421" s="412"/>
      <c r="WC421" s="412"/>
      <c r="WD421" s="412"/>
      <c r="WE421" s="412"/>
      <c r="WF421" s="412"/>
      <c r="WG421" s="412"/>
      <c r="WH421" s="412"/>
      <c r="WI421" s="412"/>
      <c r="WJ421" s="412"/>
      <c r="WK421" s="412"/>
      <c r="WL421" s="412"/>
      <c r="WM421" s="412"/>
      <c r="WN421" s="412"/>
      <c r="WO421" s="412"/>
      <c r="WP421" s="412"/>
      <c r="WQ421" s="412"/>
      <c r="WR421" s="412"/>
      <c r="WS421" s="412"/>
      <c r="WT421" s="412"/>
      <c r="WU421" s="412"/>
      <c r="WV421" s="412"/>
      <c r="WW421" s="412"/>
      <c r="WX421" s="412"/>
      <c r="WY421" s="412"/>
      <c r="WZ421" s="412"/>
      <c r="XA421" s="412"/>
      <c r="XB421" s="412"/>
      <c r="XC421" s="412"/>
      <c r="XD421" s="412"/>
      <c r="XE421" s="412"/>
      <c r="XF421" s="412"/>
      <c r="XG421" s="412"/>
      <c r="XH421" s="412"/>
      <c r="XI421" s="412"/>
      <c r="XJ421" s="412"/>
      <c r="XK421" s="412"/>
      <c r="XL421" s="412"/>
      <c r="XM421" s="412"/>
      <c r="XN421" s="412"/>
      <c r="XO421" s="412"/>
      <c r="XP421" s="412"/>
      <c r="XQ421" s="412"/>
      <c r="XR421" s="412"/>
      <c r="XS421" s="412"/>
      <c r="XT421" s="412"/>
      <c r="XU421" s="412"/>
      <c r="XV421" s="412"/>
      <c r="XW421" s="412"/>
      <c r="XX421" s="412"/>
      <c r="XY421" s="412"/>
      <c r="XZ421" s="412"/>
      <c r="YA421" s="412"/>
      <c r="YB421" s="412"/>
      <c r="YC421" s="412"/>
      <c r="YD421" s="412"/>
      <c r="YE421" s="412"/>
      <c r="YF421" s="412"/>
      <c r="YG421" s="412"/>
      <c r="YH421" s="412"/>
      <c r="YI421" s="412"/>
      <c r="YJ421" s="412"/>
      <c r="YK421" s="412"/>
      <c r="YL421" s="412"/>
      <c r="YM421" s="412"/>
      <c r="YN421" s="412"/>
      <c r="YO421" s="412"/>
      <c r="YP421" s="412"/>
      <c r="YQ421" s="412"/>
      <c r="YR421" s="412"/>
      <c r="YS421" s="412"/>
      <c r="YT421" s="412"/>
      <c r="YU421" s="412"/>
      <c r="YV421" s="412"/>
      <c r="YW421" s="412"/>
      <c r="YX421" s="412"/>
      <c r="YY421" s="412"/>
      <c r="YZ421" s="412"/>
      <c r="ZA421" s="412"/>
      <c r="ZB421" s="412"/>
      <c r="ZC421" s="412"/>
      <c r="ZD421" s="412"/>
      <c r="ZE421" s="412"/>
      <c r="ZF421" s="412"/>
      <c r="ZG421" s="412"/>
      <c r="ZH421" s="412"/>
      <c r="ZI421" s="412"/>
      <c r="ZJ421" s="412"/>
      <c r="ZK421" s="412"/>
      <c r="ZL421" s="412"/>
      <c r="ZM421" s="412"/>
      <c r="ZN421" s="412"/>
      <c r="ZO421" s="412"/>
      <c r="ZP421" s="412"/>
      <c r="ZQ421" s="412"/>
      <c r="ZR421" s="412"/>
      <c r="ZS421" s="412"/>
      <c r="ZT421" s="412"/>
      <c r="ZU421" s="412"/>
      <c r="ZV421" s="412"/>
      <c r="ZW421" s="412"/>
      <c r="ZX421" s="412"/>
      <c r="ZY421" s="412"/>
      <c r="ZZ421" s="412"/>
      <c r="AAA421" s="412"/>
      <c r="AAB421" s="412"/>
      <c r="AAC421" s="412"/>
      <c r="AAD421" s="412"/>
      <c r="AAE421" s="412"/>
      <c r="AAF421" s="412"/>
      <c r="AAG421" s="412"/>
      <c r="AAH421" s="412"/>
      <c r="AAI421" s="412"/>
      <c r="AAJ421" s="412"/>
      <c r="AAK421" s="412"/>
      <c r="AAL421" s="412"/>
      <c r="AAM421" s="412"/>
      <c r="AAN421" s="412"/>
      <c r="AAO421" s="412"/>
      <c r="AAP421" s="412"/>
      <c r="AAQ421" s="412"/>
      <c r="AAR421" s="412"/>
      <c r="AAS421" s="412"/>
      <c r="AAT421" s="412"/>
      <c r="AAU421" s="412"/>
      <c r="AAV421" s="412"/>
      <c r="AAW421" s="412"/>
      <c r="AAX421" s="412"/>
      <c r="AAY421" s="412"/>
      <c r="AAZ421" s="412"/>
      <c r="ABA421" s="412"/>
      <c r="ABB421" s="412"/>
      <c r="ABC421" s="412"/>
      <c r="ABD421" s="412"/>
      <c r="ABE421" s="412"/>
      <c r="ABF421" s="412"/>
      <c r="ABG421" s="412"/>
      <c r="ABH421" s="412"/>
      <c r="ABI421" s="412"/>
      <c r="ABJ421" s="412"/>
      <c r="ABK421" s="412"/>
      <c r="ABL421" s="412"/>
      <c r="ABM421" s="412"/>
      <c r="ABN421" s="412"/>
      <c r="ABO421" s="412"/>
      <c r="ABP421" s="412"/>
      <c r="ABQ421" s="412"/>
      <c r="ABR421" s="412"/>
      <c r="ABS421" s="412"/>
      <c r="ABT421" s="412"/>
      <c r="ABU421" s="412"/>
      <c r="ABV421" s="412"/>
      <c r="ABW421" s="412"/>
      <c r="ABX421" s="412"/>
      <c r="ABY421" s="412"/>
      <c r="ABZ421" s="412"/>
      <c r="ACA421" s="412"/>
      <c r="ACB421" s="412"/>
      <c r="ACC421" s="412"/>
      <c r="ACD421" s="412"/>
      <c r="ACE421" s="412"/>
      <c r="ACF421" s="412"/>
      <c r="ACG421" s="412"/>
      <c r="ACH421" s="412"/>
      <c r="ACI421" s="412"/>
      <c r="ACJ421" s="412"/>
      <c r="ACK421" s="412"/>
      <c r="ACL421" s="412"/>
      <c r="ACM421" s="412"/>
      <c r="ACN421" s="412"/>
      <c r="ACO421" s="412"/>
      <c r="ACP421" s="412"/>
      <c r="ACQ421" s="412"/>
      <c r="ACR421" s="412"/>
      <c r="ACS421" s="412"/>
      <c r="ACT421" s="412"/>
      <c r="ACU421" s="412"/>
      <c r="ACV421" s="412"/>
      <c r="ACW421" s="412"/>
      <c r="ACX421" s="412"/>
      <c r="ACY421" s="412"/>
      <c r="ACZ421" s="412"/>
      <c r="ADA421" s="412"/>
      <c r="ADB421" s="412"/>
      <c r="ADC421" s="412"/>
      <c r="ADD421" s="412"/>
      <c r="ADE421" s="412"/>
      <c r="ADF421" s="412"/>
      <c r="ADG421" s="412"/>
      <c r="ADH421" s="412"/>
      <c r="ADI421" s="412"/>
      <c r="ADJ421" s="412"/>
      <c r="ADK421" s="412"/>
      <c r="ADL421" s="412"/>
      <c r="ADM421" s="412"/>
      <c r="ADN421" s="412"/>
      <c r="ADO421" s="412"/>
      <c r="ADP421" s="412"/>
      <c r="ADQ421" s="412"/>
      <c r="ADR421" s="412"/>
      <c r="ADS421" s="412"/>
      <c r="ADT421" s="412"/>
      <c r="ADU421" s="412"/>
      <c r="ADV421" s="412"/>
      <c r="ADW421" s="412"/>
      <c r="ADX421" s="412"/>
      <c r="ADY421" s="412"/>
      <c r="ADZ421" s="412"/>
      <c r="AEA421" s="412"/>
      <c r="AEB421" s="412"/>
      <c r="AEC421" s="412"/>
      <c r="AED421" s="412"/>
      <c r="AEE421" s="412"/>
      <c r="AEF421" s="412"/>
      <c r="AEG421" s="412"/>
      <c r="AEH421" s="412"/>
      <c r="AEI421" s="412"/>
      <c r="AEJ421" s="412"/>
      <c r="AEK421" s="412"/>
      <c r="AEL421" s="412"/>
      <c r="AEM421" s="412"/>
      <c r="AEN421" s="412"/>
      <c r="AEO421" s="412"/>
      <c r="AEP421" s="412"/>
      <c r="AEQ421" s="412"/>
      <c r="AER421" s="412"/>
      <c r="AES421" s="412"/>
      <c r="AET421" s="412"/>
      <c r="AEU421" s="412"/>
      <c r="AEV421" s="412"/>
      <c r="AEW421" s="412"/>
      <c r="AEX421" s="412"/>
      <c r="AEY421" s="412"/>
      <c r="AEZ421" s="412"/>
      <c r="AFA421" s="412"/>
      <c r="AFB421" s="412"/>
      <c r="AFC421" s="412"/>
      <c r="AFD421" s="412"/>
      <c r="AFE421" s="412"/>
      <c r="AFF421" s="412"/>
      <c r="AFG421" s="412"/>
      <c r="AFH421" s="412"/>
      <c r="AFI421" s="412"/>
      <c r="AFJ421" s="412"/>
      <c r="AFK421" s="412"/>
      <c r="AFL421" s="412"/>
      <c r="AFM421" s="412"/>
      <c r="AFN421" s="412"/>
      <c r="AFO421" s="412"/>
      <c r="AFP421" s="412"/>
      <c r="AFQ421" s="412"/>
      <c r="AFR421" s="412"/>
      <c r="AFS421" s="412"/>
      <c r="AFT421" s="412"/>
      <c r="AFU421" s="412"/>
      <c r="AFV421" s="412"/>
      <c r="AFW421" s="412"/>
      <c r="AFX421" s="412"/>
      <c r="AFY421" s="412"/>
      <c r="AFZ421" s="412"/>
      <c r="AGA421" s="412"/>
      <c r="AGB421" s="412"/>
      <c r="AGC421" s="412"/>
      <c r="AGD421" s="412"/>
      <c r="AGE421" s="412"/>
      <c r="AGF421" s="412"/>
      <c r="AGG421" s="412"/>
      <c r="AGH421" s="412"/>
      <c r="AGI421" s="412"/>
      <c r="AGJ421" s="412"/>
      <c r="AGK421" s="412"/>
      <c r="AGL421" s="412"/>
      <c r="AGM421" s="412"/>
      <c r="AGN421" s="412"/>
      <c r="AGO421" s="412"/>
      <c r="AGP421" s="412"/>
      <c r="AGQ421" s="412"/>
      <c r="AGR421" s="412"/>
      <c r="AGS421" s="412"/>
      <c r="AGT421" s="412"/>
      <c r="AGU421" s="412"/>
      <c r="AGV421" s="412"/>
      <c r="AGW421" s="412"/>
      <c r="AGX421" s="412"/>
      <c r="AGY421" s="412"/>
      <c r="AGZ421" s="412"/>
      <c r="AHA421" s="412"/>
      <c r="AHB421" s="412"/>
      <c r="AHC421" s="412"/>
      <c r="AHD421" s="412"/>
      <c r="AHE421" s="412"/>
      <c r="AHF421" s="412"/>
      <c r="AHG421" s="412"/>
      <c r="AHH421" s="412"/>
      <c r="AHI421" s="412"/>
      <c r="AHJ421" s="412"/>
      <c r="AHK421" s="412"/>
      <c r="AHL421" s="412"/>
      <c r="AHM421" s="412"/>
      <c r="AHN421" s="412"/>
      <c r="AHO421" s="412"/>
      <c r="AHP421" s="412"/>
      <c r="AHQ421" s="412"/>
      <c r="AHR421" s="412"/>
      <c r="AHS421" s="412"/>
      <c r="AHT421" s="412"/>
      <c r="AHU421" s="412"/>
      <c r="AHV421" s="412"/>
      <c r="AHW421" s="412"/>
      <c r="AHX421" s="412"/>
      <c r="AHY421" s="412"/>
      <c r="AHZ421" s="412"/>
      <c r="AIA421" s="412"/>
      <c r="AIB421" s="412"/>
      <c r="AIC421" s="412"/>
      <c r="AID421" s="412"/>
      <c r="AIE421" s="412"/>
      <c r="AIF421" s="412"/>
      <c r="AIG421" s="412"/>
      <c r="AIH421" s="412"/>
      <c r="AII421" s="412"/>
      <c r="AIJ421" s="412"/>
      <c r="AIK421" s="412"/>
      <c r="AIL421" s="412"/>
      <c r="AIM421" s="412"/>
      <c r="AIN421" s="412"/>
      <c r="AIO421" s="412"/>
      <c r="AIP421" s="412"/>
      <c r="AIQ421" s="412"/>
      <c r="AIR421" s="412"/>
      <c r="AIS421" s="412"/>
      <c r="AIT421" s="412"/>
      <c r="AIU421" s="412"/>
      <c r="AIV421" s="412"/>
      <c r="AIW421" s="412"/>
      <c r="AIX421" s="412"/>
      <c r="AIY421" s="412"/>
      <c r="AIZ421" s="412"/>
      <c r="AJA421" s="412"/>
      <c r="AJB421" s="412"/>
      <c r="AJC421" s="412"/>
      <c r="AJD421" s="412"/>
      <c r="AJE421" s="412"/>
      <c r="AJF421" s="412"/>
      <c r="AJG421" s="412"/>
      <c r="AJH421" s="412"/>
      <c r="AJI421" s="412"/>
      <c r="AJJ421" s="412"/>
      <c r="AJK421" s="412"/>
      <c r="AJL421" s="412"/>
      <c r="AJM421" s="412"/>
      <c r="AJN421" s="412"/>
      <c r="AJO421" s="412"/>
      <c r="AJP421" s="412"/>
      <c r="AJQ421" s="412"/>
      <c r="AJR421" s="412"/>
      <c r="AJS421" s="412"/>
      <c r="AJT421" s="412"/>
      <c r="AJU421" s="412"/>
      <c r="AJV421" s="412"/>
      <c r="AJW421" s="412"/>
      <c r="AJX421" s="412"/>
      <c r="AJY421" s="412"/>
      <c r="AJZ421" s="412"/>
      <c r="AKA421" s="412"/>
      <c r="AKB421" s="412"/>
      <c r="AKC421" s="412"/>
      <c r="AKD421" s="412"/>
      <c r="AKE421" s="412"/>
      <c r="AKF421" s="412"/>
      <c r="AKG421" s="412"/>
      <c r="AKH421" s="412"/>
      <c r="AKI421" s="412"/>
      <c r="AKJ421" s="412"/>
      <c r="AKK421" s="412"/>
      <c r="AKL421" s="412"/>
      <c r="AKM421" s="412"/>
      <c r="AKN421" s="412"/>
      <c r="AKO421" s="412"/>
      <c r="AKP421" s="412"/>
      <c r="AKQ421" s="412"/>
      <c r="AKR421" s="412"/>
      <c r="AKS421" s="412"/>
      <c r="AKT421" s="412"/>
      <c r="AKU421" s="412"/>
      <c r="AKV421" s="412"/>
      <c r="AKW421" s="412"/>
      <c r="AKX421" s="412"/>
      <c r="AKY421" s="412"/>
      <c r="AKZ421" s="412"/>
      <c r="ALA421" s="412"/>
      <c r="ALB421" s="412"/>
      <c r="ALC421" s="412"/>
      <c r="ALD421" s="412"/>
      <c r="ALE421" s="412"/>
      <c r="ALF421" s="412"/>
      <c r="ALG421" s="412"/>
      <c r="ALH421" s="412"/>
      <c r="ALI421" s="412"/>
      <c r="ALJ421" s="412"/>
      <c r="ALK421" s="412"/>
      <c r="ALL421" s="412"/>
      <c r="ALM421" s="412"/>
      <c r="ALN421" s="412"/>
      <c r="ALO421" s="412"/>
      <c r="ALP421" s="412"/>
      <c r="ALQ421" s="412"/>
      <c r="ALR421" s="412"/>
      <c r="ALS421" s="412"/>
      <c r="ALT421" s="412"/>
      <c r="ALU421" s="412"/>
      <c r="ALV421" s="412"/>
      <c r="ALW421" s="412"/>
      <c r="ALX421" s="412"/>
      <c r="ALY421" s="412"/>
      <c r="ALZ421" s="412"/>
      <c r="AMA421" s="412"/>
      <c r="AMB421" s="412"/>
      <c r="AMC421" s="412"/>
      <c r="AMD421" s="412"/>
      <c r="AME421" s="412"/>
      <c r="AMF421" s="412"/>
      <c r="AMG421" s="412"/>
      <c r="AMH421" s="412"/>
    </row>
    <row r="422" spans="1:1022" x14ac:dyDescent="0.25">
      <c r="A422" s="208" t="s">
        <v>1923</v>
      </c>
      <c r="B422" s="163">
        <v>421</v>
      </c>
      <c r="C422" s="224" t="s">
        <v>25055</v>
      </c>
      <c r="D422" s="175" t="s">
        <v>5925</v>
      </c>
      <c r="E422" s="187"/>
      <c r="F422" s="187">
        <v>3</v>
      </c>
      <c r="G422" s="177">
        <v>3</v>
      </c>
      <c r="H422" s="177">
        <v>3</v>
      </c>
      <c r="I422" s="319">
        <v>7.7</v>
      </c>
      <c r="K422" s="332">
        <v>1</v>
      </c>
      <c r="L422" s="332" t="s">
        <v>752</v>
      </c>
      <c r="O422" s="336"/>
      <c r="P422" s="332">
        <v>1</v>
      </c>
      <c r="Q422" s="332">
        <v>2</v>
      </c>
      <c r="R422" s="332">
        <v>2</v>
      </c>
      <c r="U422" s="340"/>
      <c r="V422" s="237">
        <f t="shared" si="229"/>
        <v>100</v>
      </c>
      <c r="W422" s="237">
        <f t="shared" si="227"/>
        <v>100</v>
      </c>
      <c r="X422" s="237">
        <f t="shared" si="235"/>
        <v>100</v>
      </c>
      <c r="Y422" s="268">
        <v>1</v>
      </c>
      <c r="Z422" s="268">
        <v>0.2</v>
      </c>
      <c r="AA422" s="238">
        <f t="shared" si="217"/>
        <v>1</v>
      </c>
      <c r="AB422" s="238">
        <f t="shared" si="216"/>
        <v>1</v>
      </c>
      <c r="AC422" s="238">
        <f t="shared" si="228"/>
        <v>100</v>
      </c>
      <c r="AD422" s="416">
        <f t="shared" si="236"/>
        <v>1</v>
      </c>
      <c r="AE422" s="416">
        <f t="shared" si="230"/>
        <v>100</v>
      </c>
      <c r="AF422" s="239">
        <f t="shared" si="232"/>
        <v>1</v>
      </c>
      <c r="AG422" s="239">
        <f t="shared" si="233"/>
        <v>100</v>
      </c>
      <c r="AH422" s="239">
        <f t="shared" si="234"/>
        <v>3</v>
      </c>
      <c r="AI422" s="239">
        <f t="shared" si="231"/>
        <v>100</v>
      </c>
      <c r="AJ422" s="225" t="s">
        <v>24582</v>
      </c>
      <c r="AK422" s="269">
        <v>1</v>
      </c>
      <c r="AL422" s="187">
        <v>1</v>
      </c>
      <c r="AM422" s="214"/>
      <c r="AN422" s="185">
        <v>1</v>
      </c>
      <c r="AO422" s="185">
        <v>1</v>
      </c>
      <c r="AP422" s="270" t="s">
        <v>5926</v>
      </c>
      <c r="AQ422" s="167" t="s">
        <v>5930</v>
      </c>
    </row>
    <row r="423" spans="1:1022" x14ac:dyDescent="0.25">
      <c r="A423" s="162" t="s">
        <v>5928</v>
      </c>
      <c r="B423" s="163">
        <v>422</v>
      </c>
      <c r="C423" s="224" t="s">
        <v>25056</v>
      </c>
      <c r="D423" s="175" t="s">
        <v>5927</v>
      </c>
      <c r="E423" s="185" t="s">
        <v>5929</v>
      </c>
      <c r="F423" s="185">
        <v>4</v>
      </c>
      <c r="G423" s="175">
        <v>3</v>
      </c>
      <c r="H423" s="175">
        <v>3</v>
      </c>
      <c r="I423" s="319">
        <v>4.9500000000000002E-2</v>
      </c>
      <c r="J423" s="332">
        <v>2</v>
      </c>
      <c r="K423" s="332">
        <v>2</v>
      </c>
      <c r="N423" s="335"/>
      <c r="O423" s="338">
        <v>3</v>
      </c>
      <c r="P423" s="332">
        <v>1</v>
      </c>
      <c r="V423" s="219">
        <f>IF(N423=1,10,100)</f>
        <v>100</v>
      </c>
      <c r="W423" s="230">
        <f>IF(N423=1,1,IF(N423=2,10,100))</f>
        <v>100</v>
      </c>
      <c r="X423" s="219">
        <f>IF(N423=3,20,100)</f>
        <v>100</v>
      </c>
      <c r="Y423" s="219">
        <f t="shared" ref="Y423:Y454" si="237">IF(P423=1,10,100)</f>
        <v>10</v>
      </c>
      <c r="Z423" s="219">
        <f t="shared" ref="Z423:Z454" si="238">IF(P423=1,1,IF(P423=2,10,100))</f>
        <v>1</v>
      </c>
      <c r="AA423" s="220">
        <f t="shared" si="217"/>
        <v>100</v>
      </c>
      <c r="AB423" s="220">
        <f t="shared" si="216"/>
        <v>100</v>
      </c>
      <c r="AC423" s="220">
        <f t="shared" si="228"/>
        <v>100</v>
      </c>
      <c r="AD423" s="416">
        <f t="shared" si="236"/>
        <v>100</v>
      </c>
      <c r="AE423" s="416">
        <f t="shared" si="230"/>
        <v>100</v>
      </c>
      <c r="AF423" s="212">
        <f t="shared" si="232"/>
        <v>10</v>
      </c>
      <c r="AG423" s="212">
        <f t="shared" si="233"/>
        <v>10</v>
      </c>
      <c r="AH423" s="212">
        <f t="shared" si="234"/>
        <v>100</v>
      </c>
      <c r="AI423" s="212">
        <f t="shared" si="231"/>
        <v>100</v>
      </c>
      <c r="AJ423" s="231" t="s">
        <v>25057</v>
      </c>
      <c r="AK423" s="186">
        <v>1</v>
      </c>
      <c r="AL423" s="186">
        <v>1</v>
      </c>
      <c r="AM423" s="214"/>
      <c r="AN423" s="185">
        <v>1</v>
      </c>
      <c r="AO423" s="185">
        <v>1</v>
      </c>
      <c r="AQ423" s="167" t="s">
        <v>5931</v>
      </c>
      <c r="AU423" s="412"/>
      <c r="AV423" s="412"/>
      <c r="AW423" s="412"/>
      <c r="AX423" s="412"/>
      <c r="AY423" s="412"/>
      <c r="AZ423" s="412"/>
      <c r="BA423" s="412"/>
      <c r="BB423" s="412"/>
      <c r="BC423" s="412"/>
      <c r="BD423" s="412"/>
      <c r="BE423" s="412"/>
      <c r="BF423" s="412"/>
      <c r="BG423" s="412"/>
      <c r="BH423" s="412"/>
      <c r="BI423" s="412"/>
      <c r="BJ423" s="412"/>
      <c r="BK423" s="412"/>
      <c r="BL423" s="412"/>
      <c r="BM423" s="412"/>
      <c r="BN423" s="412"/>
      <c r="BO423" s="412"/>
      <c r="BP423" s="412"/>
      <c r="BQ423" s="412"/>
      <c r="BR423" s="412"/>
      <c r="BS423" s="412"/>
      <c r="BT423" s="412"/>
      <c r="BU423" s="412"/>
      <c r="BV423" s="412"/>
      <c r="BW423" s="412"/>
      <c r="BX423" s="412"/>
      <c r="BY423" s="412"/>
      <c r="BZ423" s="412"/>
      <c r="CA423" s="412"/>
      <c r="CB423" s="412"/>
      <c r="CC423" s="412"/>
      <c r="CD423" s="412"/>
      <c r="CE423" s="412"/>
      <c r="CF423" s="412"/>
      <c r="CG423" s="412"/>
      <c r="CH423" s="412"/>
      <c r="CI423" s="412"/>
      <c r="CJ423" s="412"/>
      <c r="CK423" s="412"/>
      <c r="CL423" s="412"/>
      <c r="CM423" s="412"/>
      <c r="CN423" s="412"/>
      <c r="CO423" s="412"/>
      <c r="CP423" s="412"/>
      <c r="CQ423" s="412"/>
      <c r="CR423" s="412"/>
      <c r="CS423" s="412"/>
      <c r="CT423" s="412"/>
      <c r="CU423" s="412"/>
      <c r="CV423" s="412"/>
      <c r="CW423" s="412"/>
      <c r="CX423" s="412"/>
      <c r="CY423" s="412"/>
      <c r="CZ423" s="412"/>
      <c r="DA423" s="412"/>
      <c r="DB423" s="412"/>
      <c r="DC423" s="412"/>
      <c r="DD423" s="412"/>
      <c r="DE423" s="412"/>
      <c r="DF423" s="412"/>
      <c r="DG423" s="412"/>
      <c r="DH423" s="412"/>
      <c r="DI423" s="412"/>
      <c r="DJ423" s="412"/>
      <c r="DK423" s="412"/>
      <c r="DL423" s="412"/>
      <c r="DM423" s="412"/>
      <c r="DN423" s="412"/>
      <c r="DO423" s="412"/>
      <c r="DP423" s="412"/>
      <c r="DQ423" s="412"/>
      <c r="DR423" s="412"/>
      <c r="DS423" s="412"/>
      <c r="DT423" s="412"/>
      <c r="DU423" s="412"/>
      <c r="DV423" s="412"/>
      <c r="DW423" s="412"/>
      <c r="DX423" s="412"/>
      <c r="DY423" s="412"/>
      <c r="DZ423" s="412"/>
      <c r="EA423" s="412"/>
      <c r="EB423" s="412"/>
      <c r="EC423" s="412"/>
      <c r="ED423" s="412"/>
      <c r="EE423" s="412"/>
      <c r="EF423" s="412"/>
      <c r="EG423" s="412"/>
      <c r="EH423" s="412"/>
      <c r="EI423" s="412"/>
      <c r="EJ423" s="412"/>
      <c r="EK423" s="412"/>
      <c r="EL423" s="412"/>
      <c r="EM423" s="412"/>
      <c r="EN423" s="412"/>
      <c r="EO423" s="412"/>
      <c r="EP423" s="412"/>
      <c r="EQ423" s="412"/>
      <c r="ER423" s="412"/>
      <c r="ES423" s="412"/>
      <c r="ET423" s="412"/>
      <c r="EU423" s="412"/>
      <c r="EV423" s="412"/>
      <c r="EW423" s="412"/>
      <c r="EX423" s="412"/>
      <c r="EY423" s="412"/>
      <c r="EZ423" s="412"/>
      <c r="FA423" s="412"/>
      <c r="FB423" s="412"/>
      <c r="FC423" s="412"/>
      <c r="FD423" s="412"/>
      <c r="FE423" s="412"/>
      <c r="FF423" s="412"/>
      <c r="FG423" s="412"/>
      <c r="FH423" s="412"/>
      <c r="FI423" s="412"/>
      <c r="FJ423" s="412"/>
      <c r="FK423" s="412"/>
      <c r="FL423" s="412"/>
      <c r="FM423" s="412"/>
      <c r="FN423" s="412"/>
      <c r="FO423" s="412"/>
      <c r="FP423" s="412"/>
      <c r="FQ423" s="412"/>
      <c r="FR423" s="412"/>
      <c r="FS423" s="412"/>
      <c r="FT423" s="412"/>
      <c r="FU423" s="412"/>
      <c r="FV423" s="412"/>
      <c r="FW423" s="412"/>
      <c r="FX423" s="412"/>
      <c r="FY423" s="412"/>
      <c r="FZ423" s="412"/>
      <c r="GA423" s="412"/>
      <c r="GB423" s="412"/>
      <c r="GC423" s="412"/>
      <c r="GD423" s="412"/>
      <c r="GE423" s="412"/>
      <c r="GF423" s="412"/>
      <c r="GG423" s="412"/>
      <c r="GH423" s="412"/>
      <c r="GI423" s="412"/>
      <c r="GJ423" s="412"/>
      <c r="GK423" s="412"/>
      <c r="GL423" s="412"/>
      <c r="GM423" s="412"/>
      <c r="GN423" s="412"/>
      <c r="GO423" s="412"/>
      <c r="GP423" s="412"/>
      <c r="GQ423" s="412"/>
      <c r="GR423" s="412"/>
      <c r="GS423" s="412"/>
      <c r="GT423" s="412"/>
      <c r="GU423" s="412"/>
      <c r="GV423" s="412"/>
      <c r="GW423" s="412"/>
      <c r="GX423" s="412"/>
      <c r="GY423" s="412"/>
      <c r="GZ423" s="412"/>
      <c r="HA423" s="412"/>
      <c r="HB423" s="412"/>
      <c r="HC423" s="412"/>
      <c r="HD423" s="412"/>
      <c r="HE423" s="412"/>
      <c r="HF423" s="412"/>
      <c r="HG423" s="412"/>
      <c r="HH423" s="412"/>
      <c r="HI423" s="412"/>
      <c r="HJ423" s="412"/>
      <c r="HK423" s="412"/>
      <c r="HL423" s="412"/>
      <c r="HM423" s="412"/>
      <c r="HN423" s="412"/>
      <c r="HO423" s="412"/>
      <c r="HP423" s="412"/>
      <c r="HQ423" s="412"/>
      <c r="HR423" s="412"/>
      <c r="HS423" s="412"/>
      <c r="HT423" s="412"/>
      <c r="HU423" s="412"/>
      <c r="HV423" s="412"/>
      <c r="HW423" s="412"/>
      <c r="HX423" s="412"/>
      <c r="HY423" s="412"/>
      <c r="HZ423" s="412"/>
      <c r="IA423" s="412"/>
      <c r="IB423" s="412"/>
      <c r="IC423" s="412"/>
      <c r="ID423" s="412"/>
      <c r="IE423" s="412"/>
      <c r="IF423" s="412"/>
      <c r="IG423" s="412"/>
      <c r="IH423" s="412"/>
      <c r="II423" s="412"/>
      <c r="IJ423" s="412"/>
      <c r="IK423" s="412"/>
      <c r="IL423" s="412"/>
      <c r="IM423" s="412"/>
      <c r="IN423" s="412"/>
      <c r="IO423" s="412"/>
      <c r="IP423" s="412"/>
      <c r="IQ423" s="412"/>
      <c r="IR423" s="412"/>
      <c r="IS423" s="412"/>
      <c r="IT423" s="412"/>
      <c r="IU423" s="412"/>
      <c r="IV423" s="412"/>
      <c r="IW423" s="412"/>
      <c r="IX423" s="412"/>
      <c r="IY423" s="412"/>
      <c r="IZ423" s="412"/>
      <c r="JA423" s="412"/>
      <c r="JB423" s="412"/>
      <c r="JC423" s="412"/>
      <c r="JD423" s="412"/>
      <c r="JE423" s="412"/>
      <c r="JF423" s="412"/>
      <c r="JG423" s="412"/>
      <c r="JH423" s="412"/>
      <c r="JI423" s="412"/>
      <c r="JJ423" s="412"/>
      <c r="JK423" s="412"/>
      <c r="JL423" s="412"/>
      <c r="JM423" s="412"/>
      <c r="JN423" s="412"/>
      <c r="JO423" s="412"/>
      <c r="JP423" s="412"/>
      <c r="JQ423" s="412"/>
      <c r="JR423" s="412"/>
      <c r="JS423" s="412"/>
      <c r="JT423" s="412"/>
      <c r="JU423" s="412"/>
      <c r="JV423" s="412"/>
      <c r="JW423" s="412"/>
      <c r="JX423" s="412"/>
      <c r="JY423" s="412"/>
      <c r="JZ423" s="412"/>
      <c r="KA423" s="412"/>
      <c r="KB423" s="412"/>
      <c r="KC423" s="412"/>
      <c r="KD423" s="412"/>
      <c r="KE423" s="412"/>
      <c r="KF423" s="412"/>
      <c r="KG423" s="412"/>
      <c r="KH423" s="412"/>
      <c r="KI423" s="412"/>
      <c r="KJ423" s="412"/>
      <c r="KK423" s="412"/>
      <c r="KL423" s="412"/>
      <c r="KM423" s="412"/>
      <c r="KN423" s="412"/>
      <c r="KO423" s="412"/>
      <c r="KP423" s="412"/>
      <c r="KQ423" s="412"/>
      <c r="KR423" s="412"/>
      <c r="KS423" s="412"/>
      <c r="KT423" s="412"/>
      <c r="KU423" s="412"/>
      <c r="KV423" s="412"/>
      <c r="KW423" s="412"/>
      <c r="KX423" s="412"/>
      <c r="KY423" s="412"/>
      <c r="KZ423" s="412"/>
      <c r="LA423" s="412"/>
      <c r="LB423" s="412"/>
      <c r="LC423" s="412"/>
      <c r="LD423" s="412"/>
      <c r="LE423" s="412"/>
      <c r="LF423" s="412"/>
      <c r="LG423" s="412"/>
      <c r="LH423" s="412"/>
      <c r="LI423" s="412"/>
      <c r="LJ423" s="412"/>
      <c r="LK423" s="412"/>
      <c r="LL423" s="412"/>
      <c r="LM423" s="412"/>
      <c r="LN423" s="412"/>
      <c r="LO423" s="412"/>
      <c r="LP423" s="412"/>
      <c r="LQ423" s="412"/>
      <c r="LR423" s="412"/>
      <c r="LS423" s="412"/>
      <c r="LT423" s="412"/>
      <c r="LU423" s="412"/>
      <c r="LV423" s="412"/>
      <c r="LW423" s="412"/>
      <c r="LX423" s="412"/>
      <c r="LY423" s="412"/>
      <c r="LZ423" s="412"/>
      <c r="MA423" s="412"/>
      <c r="MB423" s="412"/>
      <c r="MC423" s="412"/>
      <c r="MD423" s="412"/>
      <c r="ME423" s="412"/>
      <c r="MF423" s="412"/>
      <c r="MG423" s="412"/>
      <c r="MH423" s="412"/>
      <c r="MI423" s="412"/>
      <c r="MJ423" s="412"/>
      <c r="MK423" s="412"/>
      <c r="ML423" s="412"/>
      <c r="MM423" s="412"/>
      <c r="MN423" s="412"/>
      <c r="MO423" s="412"/>
      <c r="MP423" s="412"/>
      <c r="MQ423" s="412"/>
      <c r="MR423" s="412"/>
      <c r="MS423" s="412"/>
      <c r="MT423" s="412"/>
      <c r="MU423" s="412"/>
      <c r="MV423" s="412"/>
      <c r="MW423" s="412"/>
      <c r="MX423" s="412"/>
      <c r="MY423" s="412"/>
      <c r="MZ423" s="412"/>
      <c r="NA423" s="412"/>
      <c r="NB423" s="412"/>
      <c r="NC423" s="412"/>
      <c r="ND423" s="412"/>
      <c r="NE423" s="412"/>
      <c r="NF423" s="412"/>
      <c r="NG423" s="412"/>
      <c r="NH423" s="412"/>
      <c r="NI423" s="412"/>
      <c r="NJ423" s="412"/>
      <c r="NK423" s="412"/>
      <c r="NL423" s="412"/>
      <c r="NM423" s="412"/>
      <c r="NN423" s="412"/>
      <c r="NO423" s="412"/>
      <c r="NP423" s="412"/>
      <c r="NQ423" s="412"/>
      <c r="NR423" s="412"/>
      <c r="NS423" s="412"/>
      <c r="NT423" s="412"/>
      <c r="NU423" s="412"/>
      <c r="NV423" s="412"/>
      <c r="NW423" s="412"/>
      <c r="NX423" s="412"/>
      <c r="NY423" s="412"/>
      <c r="NZ423" s="412"/>
      <c r="OA423" s="412"/>
      <c r="OB423" s="412"/>
      <c r="OC423" s="412"/>
      <c r="OD423" s="412"/>
      <c r="OE423" s="412"/>
      <c r="OF423" s="412"/>
      <c r="OG423" s="412"/>
      <c r="OH423" s="412"/>
      <c r="OI423" s="412"/>
      <c r="OJ423" s="412"/>
      <c r="OK423" s="412"/>
      <c r="OL423" s="412"/>
      <c r="OM423" s="412"/>
      <c r="ON423" s="412"/>
      <c r="OO423" s="412"/>
      <c r="OP423" s="412"/>
      <c r="OQ423" s="412"/>
      <c r="OR423" s="412"/>
      <c r="OS423" s="412"/>
      <c r="OT423" s="412"/>
      <c r="OU423" s="412"/>
      <c r="OV423" s="412"/>
      <c r="OW423" s="412"/>
      <c r="OX423" s="412"/>
      <c r="OY423" s="412"/>
      <c r="OZ423" s="412"/>
      <c r="PA423" s="412"/>
      <c r="PB423" s="412"/>
      <c r="PC423" s="412"/>
      <c r="PD423" s="412"/>
      <c r="PE423" s="412"/>
      <c r="PF423" s="412"/>
      <c r="PG423" s="412"/>
      <c r="PH423" s="412"/>
      <c r="PI423" s="412"/>
      <c r="PJ423" s="412"/>
      <c r="PK423" s="412"/>
      <c r="PL423" s="412"/>
      <c r="PM423" s="412"/>
      <c r="PN423" s="412"/>
      <c r="PO423" s="412"/>
      <c r="PP423" s="412"/>
      <c r="PQ423" s="412"/>
      <c r="PR423" s="412"/>
      <c r="PS423" s="412"/>
      <c r="PT423" s="412"/>
      <c r="PU423" s="412"/>
      <c r="PV423" s="412"/>
      <c r="PW423" s="412"/>
      <c r="PX423" s="412"/>
      <c r="PY423" s="412"/>
      <c r="PZ423" s="412"/>
      <c r="QA423" s="412"/>
      <c r="QB423" s="412"/>
      <c r="QC423" s="412"/>
      <c r="QD423" s="412"/>
      <c r="QE423" s="412"/>
      <c r="QF423" s="412"/>
      <c r="QG423" s="412"/>
      <c r="QH423" s="412"/>
      <c r="QI423" s="412"/>
      <c r="QJ423" s="412"/>
      <c r="QK423" s="412"/>
      <c r="QL423" s="412"/>
      <c r="QM423" s="412"/>
      <c r="QN423" s="412"/>
      <c r="QO423" s="412"/>
      <c r="QP423" s="412"/>
      <c r="QQ423" s="412"/>
      <c r="QR423" s="412"/>
      <c r="QS423" s="412"/>
      <c r="QT423" s="412"/>
      <c r="QU423" s="412"/>
      <c r="QV423" s="412"/>
      <c r="QW423" s="412"/>
      <c r="QX423" s="412"/>
      <c r="QY423" s="412"/>
      <c r="QZ423" s="412"/>
      <c r="RA423" s="412"/>
      <c r="RB423" s="412"/>
      <c r="RC423" s="412"/>
      <c r="RD423" s="412"/>
      <c r="RE423" s="412"/>
      <c r="RF423" s="412"/>
      <c r="RG423" s="412"/>
      <c r="RH423" s="412"/>
      <c r="RI423" s="412"/>
      <c r="RJ423" s="412"/>
      <c r="RK423" s="412"/>
      <c r="RL423" s="412"/>
      <c r="RM423" s="412"/>
      <c r="RN423" s="412"/>
      <c r="RO423" s="412"/>
      <c r="RP423" s="412"/>
      <c r="RQ423" s="412"/>
      <c r="RR423" s="412"/>
      <c r="RS423" s="412"/>
      <c r="RT423" s="412"/>
      <c r="RU423" s="412"/>
      <c r="RV423" s="412"/>
      <c r="RW423" s="412"/>
      <c r="RX423" s="412"/>
      <c r="RY423" s="412"/>
      <c r="RZ423" s="412"/>
      <c r="SA423" s="412"/>
      <c r="SB423" s="412"/>
      <c r="SC423" s="412"/>
      <c r="SD423" s="412"/>
      <c r="SE423" s="412"/>
      <c r="SF423" s="412"/>
      <c r="SG423" s="412"/>
      <c r="SH423" s="412"/>
      <c r="SI423" s="412"/>
      <c r="SJ423" s="412"/>
      <c r="SK423" s="412"/>
      <c r="SL423" s="412"/>
      <c r="SM423" s="412"/>
      <c r="SN423" s="412"/>
      <c r="SO423" s="412"/>
      <c r="SP423" s="412"/>
      <c r="SQ423" s="412"/>
      <c r="SR423" s="412"/>
      <c r="SS423" s="412"/>
      <c r="ST423" s="412"/>
      <c r="SU423" s="412"/>
      <c r="SV423" s="412"/>
      <c r="SW423" s="412"/>
      <c r="SX423" s="412"/>
      <c r="SY423" s="412"/>
      <c r="SZ423" s="412"/>
      <c r="TA423" s="412"/>
      <c r="TB423" s="412"/>
      <c r="TC423" s="412"/>
      <c r="TD423" s="412"/>
      <c r="TE423" s="412"/>
      <c r="TF423" s="412"/>
      <c r="TG423" s="412"/>
      <c r="TH423" s="412"/>
      <c r="TI423" s="412"/>
      <c r="TJ423" s="412"/>
      <c r="TK423" s="412"/>
      <c r="TL423" s="412"/>
      <c r="TM423" s="412"/>
      <c r="TN423" s="412"/>
      <c r="TO423" s="412"/>
      <c r="TP423" s="412"/>
      <c r="TQ423" s="412"/>
      <c r="TR423" s="412"/>
      <c r="TS423" s="412"/>
      <c r="TT423" s="412"/>
      <c r="TU423" s="412"/>
      <c r="TV423" s="412"/>
      <c r="TW423" s="412"/>
      <c r="TX423" s="412"/>
      <c r="TY423" s="412"/>
      <c r="TZ423" s="412"/>
      <c r="UA423" s="412"/>
      <c r="UB423" s="412"/>
      <c r="UC423" s="412"/>
      <c r="UD423" s="412"/>
      <c r="UE423" s="412"/>
      <c r="UF423" s="412"/>
      <c r="UG423" s="412"/>
      <c r="UH423" s="412"/>
      <c r="UI423" s="412"/>
      <c r="UJ423" s="412"/>
      <c r="UK423" s="412"/>
      <c r="UL423" s="412"/>
      <c r="UM423" s="412"/>
      <c r="UN423" s="412"/>
      <c r="UO423" s="412"/>
      <c r="UP423" s="412"/>
      <c r="UQ423" s="412"/>
      <c r="UR423" s="412"/>
      <c r="US423" s="412"/>
      <c r="UT423" s="412"/>
      <c r="UU423" s="412"/>
      <c r="UV423" s="412"/>
      <c r="UW423" s="412"/>
      <c r="UX423" s="412"/>
      <c r="UY423" s="412"/>
      <c r="UZ423" s="412"/>
      <c r="VA423" s="412"/>
      <c r="VB423" s="412"/>
      <c r="VC423" s="412"/>
      <c r="VD423" s="412"/>
      <c r="VE423" s="412"/>
      <c r="VF423" s="412"/>
      <c r="VG423" s="412"/>
      <c r="VH423" s="412"/>
      <c r="VI423" s="412"/>
      <c r="VJ423" s="412"/>
      <c r="VK423" s="412"/>
      <c r="VL423" s="412"/>
      <c r="VM423" s="412"/>
      <c r="VN423" s="412"/>
      <c r="VO423" s="412"/>
      <c r="VP423" s="412"/>
      <c r="VQ423" s="412"/>
      <c r="VR423" s="412"/>
      <c r="VS423" s="412"/>
      <c r="VT423" s="412"/>
      <c r="VU423" s="412"/>
      <c r="VV423" s="412"/>
      <c r="VW423" s="412"/>
      <c r="VX423" s="412"/>
      <c r="VY423" s="412"/>
      <c r="VZ423" s="412"/>
      <c r="WA423" s="412"/>
      <c r="WB423" s="412"/>
      <c r="WC423" s="412"/>
      <c r="WD423" s="412"/>
      <c r="WE423" s="412"/>
      <c r="WF423" s="412"/>
      <c r="WG423" s="412"/>
      <c r="WH423" s="412"/>
      <c r="WI423" s="412"/>
      <c r="WJ423" s="412"/>
      <c r="WK423" s="412"/>
      <c r="WL423" s="412"/>
      <c r="WM423" s="412"/>
      <c r="WN423" s="412"/>
      <c r="WO423" s="412"/>
      <c r="WP423" s="412"/>
      <c r="WQ423" s="412"/>
      <c r="WR423" s="412"/>
      <c r="WS423" s="412"/>
      <c r="WT423" s="412"/>
      <c r="WU423" s="412"/>
      <c r="WV423" s="412"/>
      <c r="WW423" s="412"/>
      <c r="WX423" s="412"/>
      <c r="WY423" s="412"/>
      <c r="WZ423" s="412"/>
      <c r="XA423" s="412"/>
      <c r="XB423" s="412"/>
      <c r="XC423" s="412"/>
      <c r="XD423" s="412"/>
      <c r="XE423" s="412"/>
      <c r="XF423" s="412"/>
      <c r="XG423" s="412"/>
      <c r="XH423" s="412"/>
      <c r="XI423" s="412"/>
      <c r="XJ423" s="412"/>
      <c r="XK423" s="412"/>
      <c r="XL423" s="412"/>
      <c r="XM423" s="412"/>
      <c r="XN423" s="412"/>
      <c r="XO423" s="412"/>
      <c r="XP423" s="412"/>
      <c r="XQ423" s="412"/>
      <c r="XR423" s="412"/>
      <c r="XS423" s="412"/>
      <c r="XT423" s="412"/>
      <c r="XU423" s="412"/>
      <c r="XV423" s="412"/>
      <c r="XW423" s="412"/>
      <c r="XX423" s="412"/>
      <c r="XY423" s="412"/>
      <c r="XZ423" s="412"/>
      <c r="YA423" s="412"/>
      <c r="YB423" s="412"/>
      <c r="YC423" s="412"/>
      <c r="YD423" s="412"/>
      <c r="YE423" s="412"/>
      <c r="YF423" s="412"/>
      <c r="YG423" s="412"/>
      <c r="YH423" s="412"/>
      <c r="YI423" s="412"/>
      <c r="YJ423" s="412"/>
      <c r="YK423" s="412"/>
      <c r="YL423" s="412"/>
      <c r="YM423" s="412"/>
      <c r="YN423" s="412"/>
      <c r="YO423" s="412"/>
      <c r="YP423" s="412"/>
      <c r="YQ423" s="412"/>
      <c r="YR423" s="412"/>
      <c r="YS423" s="412"/>
      <c r="YT423" s="412"/>
      <c r="YU423" s="412"/>
      <c r="YV423" s="412"/>
      <c r="YW423" s="412"/>
      <c r="YX423" s="412"/>
      <c r="YY423" s="412"/>
      <c r="YZ423" s="412"/>
      <c r="ZA423" s="412"/>
      <c r="ZB423" s="412"/>
      <c r="ZC423" s="412"/>
      <c r="ZD423" s="412"/>
      <c r="ZE423" s="412"/>
      <c r="ZF423" s="412"/>
      <c r="ZG423" s="412"/>
      <c r="ZH423" s="412"/>
      <c r="ZI423" s="412"/>
      <c r="ZJ423" s="412"/>
      <c r="ZK423" s="412"/>
      <c r="ZL423" s="412"/>
      <c r="ZM423" s="412"/>
      <c r="ZN423" s="412"/>
      <c r="ZO423" s="412"/>
      <c r="ZP423" s="412"/>
      <c r="ZQ423" s="412"/>
      <c r="ZR423" s="412"/>
      <c r="ZS423" s="412"/>
      <c r="ZT423" s="412"/>
      <c r="ZU423" s="412"/>
      <c r="ZV423" s="412"/>
      <c r="ZW423" s="412"/>
      <c r="ZX423" s="412"/>
      <c r="ZY423" s="412"/>
      <c r="ZZ423" s="412"/>
      <c r="AAA423" s="412"/>
      <c r="AAB423" s="412"/>
      <c r="AAC423" s="412"/>
      <c r="AAD423" s="412"/>
      <c r="AAE423" s="412"/>
      <c r="AAF423" s="412"/>
      <c r="AAG423" s="412"/>
      <c r="AAH423" s="412"/>
      <c r="AAI423" s="412"/>
      <c r="AAJ423" s="412"/>
      <c r="AAK423" s="412"/>
      <c r="AAL423" s="412"/>
      <c r="AAM423" s="412"/>
      <c r="AAN423" s="412"/>
      <c r="AAO423" s="412"/>
      <c r="AAP423" s="412"/>
      <c r="AAQ423" s="412"/>
      <c r="AAR423" s="412"/>
      <c r="AAS423" s="412"/>
      <c r="AAT423" s="412"/>
      <c r="AAU423" s="412"/>
      <c r="AAV423" s="412"/>
      <c r="AAW423" s="412"/>
      <c r="AAX423" s="412"/>
      <c r="AAY423" s="412"/>
      <c r="AAZ423" s="412"/>
      <c r="ABA423" s="412"/>
      <c r="ABB423" s="412"/>
      <c r="ABC423" s="412"/>
      <c r="ABD423" s="412"/>
      <c r="ABE423" s="412"/>
      <c r="ABF423" s="412"/>
      <c r="ABG423" s="412"/>
      <c r="ABH423" s="412"/>
      <c r="ABI423" s="412"/>
      <c r="ABJ423" s="412"/>
      <c r="ABK423" s="412"/>
      <c r="ABL423" s="412"/>
      <c r="ABM423" s="412"/>
      <c r="ABN423" s="412"/>
      <c r="ABO423" s="412"/>
      <c r="ABP423" s="412"/>
      <c r="ABQ423" s="412"/>
      <c r="ABR423" s="412"/>
      <c r="ABS423" s="412"/>
      <c r="ABT423" s="412"/>
      <c r="ABU423" s="412"/>
      <c r="ABV423" s="412"/>
      <c r="ABW423" s="412"/>
      <c r="ABX423" s="412"/>
      <c r="ABY423" s="412"/>
      <c r="ABZ423" s="412"/>
      <c r="ACA423" s="412"/>
      <c r="ACB423" s="412"/>
      <c r="ACC423" s="412"/>
      <c r="ACD423" s="412"/>
      <c r="ACE423" s="412"/>
      <c r="ACF423" s="412"/>
      <c r="ACG423" s="412"/>
      <c r="ACH423" s="412"/>
      <c r="ACI423" s="412"/>
      <c r="ACJ423" s="412"/>
      <c r="ACK423" s="412"/>
      <c r="ACL423" s="412"/>
      <c r="ACM423" s="412"/>
      <c r="ACN423" s="412"/>
      <c r="ACO423" s="412"/>
      <c r="ACP423" s="412"/>
      <c r="ACQ423" s="412"/>
      <c r="ACR423" s="412"/>
      <c r="ACS423" s="412"/>
      <c r="ACT423" s="412"/>
      <c r="ACU423" s="412"/>
      <c r="ACV423" s="412"/>
      <c r="ACW423" s="412"/>
      <c r="ACX423" s="412"/>
      <c r="ACY423" s="412"/>
      <c r="ACZ423" s="412"/>
      <c r="ADA423" s="412"/>
      <c r="ADB423" s="412"/>
      <c r="ADC423" s="412"/>
      <c r="ADD423" s="412"/>
      <c r="ADE423" s="412"/>
      <c r="ADF423" s="412"/>
      <c r="ADG423" s="412"/>
      <c r="ADH423" s="412"/>
      <c r="ADI423" s="412"/>
      <c r="ADJ423" s="412"/>
      <c r="ADK423" s="412"/>
      <c r="ADL423" s="412"/>
      <c r="ADM423" s="412"/>
      <c r="ADN423" s="412"/>
      <c r="ADO423" s="412"/>
      <c r="ADP423" s="412"/>
      <c r="ADQ423" s="412"/>
      <c r="ADR423" s="412"/>
      <c r="ADS423" s="412"/>
      <c r="ADT423" s="412"/>
      <c r="ADU423" s="412"/>
      <c r="ADV423" s="412"/>
      <c r="ADW423" s="412"/>
      <c r="ADX423" s="412"/>
      <c r="ADY423" s="412"/>
      <c r="ADZ423" s="412"/>
      <c r="AEA423" s="412"/>
      <c r="AEB423" s="412"/>
      <c r="AEC423" s="412"/>
      <c r="AED423" s="412"/>
      <c r="AEE423" s="412"/>
      <c r="AEF423" s="412"/>
      <c r="AEG423" s="412"/>
      <c r="AEH423" s="412"/>
      <c r="AEI423" s="412"/>
      <c r="AEJ423" s="412"/>
      <c r="AEK423" s="412"/>
      <c r="AEL423" s="412"/>
      <c r="AEM423" s="412"/>
      <c r="AEN423" s="412"/>
      <c r="AEO423" s="412"/>
      <c r="AEP423" s="412"/>
      <c r="AEQ423" s="412"/>
      <c r="AER423" s="412"/>
      <c r="AES423" s="412"/>
      <c r="AET423" s="412"/>
      <c r="AEU423" s="412"/>
      <c r="AEV423" s="412"/>
      <c r="AEW423" s="412"/>
      <c r="AEX423" s="412"/>
      <c r="AEY423" s="412"/>
      <c r="AEZ423" s="412"/>
      <c r="AFA423" s="412"/>
      <c r="AFB423" s="412"/>
      <c r="AFC423" s="412"/>
      <c r="AFD423" s="412"/>
      <c r="AFE423" s="412"/>
      <c r="AFF423" s="412"/>
      <c r="AFG423" s="412"/>
      <c r="AFH423" s="412"/>
      <c r="AFI423" s="412"/>
      <c r="AFJ423" s="412"/>
      <c r="AFK423" s="412"/>
      <c r="AFL423" s="412"/>
      <c r="AFM423" s="412"/>
      <c r="AFN423" s="412"/>
      <c r="AFO423" s="412"/>
      <c r="AFP423" s="412"/>
      <c r="AFQ423" s="412"/>
      <c r="AFR423" s="412"/>
      <c r="AFS423" s="412"/>
      <c r="AFT423" s="412"/>
      <c r="AFU423" s="412"/>
      <c r="AFV423" s="412"/>
      <c r="AFW423" s="412"/>
      <c r="AFX423" s="412"/>
      <c r="AFY423" s="412"/>
      <c r="AFZ423" s="412"/>
      <c r="AGA423" s="412"/>
      <c r="AGB423" s="412"/>
      <c r="AGC423" s="412"/>
      <c r="AGD423" s="412"/>
      <c r="AGE423" s="412"/>
      <c r="AGF423" s="412"/>
      <c r="AGG423" s="412"/>
      <c r="AGH423" s="412"/>
      <c r="AGI423" s="412"/>
      <c r="AGJ423" s="412"/>
      <c r="AGK423" s="412"/>
      <c r="AGL423" s="412"/>
      <c r="AGM423" s="412"/>
      <c r="AGN423" s="412"/>
      <c r="AGO423" s="412"/>
      <c r="AGP423" s="412"/>
      <c r="AGQ423" s="412"/>
      <c r="AGR423" s="412"/>
      <c r="AGS423" s="412"/>
      <c r="AGT423" s="412"/>
      <c r="AGU423" s="412"/>
      <c r="AGV423" s="412"/>
      <c r="AGW423" s="412"/>
      <c r="AGX423" s="412"/>
      <c r="AGY423" s="412"/>
      <c r="AGZ423" s="412"/>
      <c r="AHA423" s="412"/>
      <c r="AHB423" s="412"/>
      <c r="AHC423" s="412"/>
      <c r="AHD423" s="412"/>
      <c r="AHE423" s="412"/>
      <c r="AHF423" s="412"/>
      <c r="AHG423" s="412"/>
      <c r="AHH423" s="412"/>
      <c r="AHI423" s="412"/>
      <c r="AHJ423" s="412"/>
      <c r="AHK423" s="412"/>
      <c r="AHL423" s="412"/>
      <c r="AHM423" s="412"/>
      <c r="AHN423" s="412"/>
      <c r="AHO423" s="412"/>
      <c r="AHP423" s="412"/>
      <c r="AHQ423" s="412"/>
      <c r="AHR423" s="412"/>
      <c r="AHS423" s="412"/>
      <c r="AHT423" s="412"/>
      <c r="AHU423" s="412"/>
      <c r="AHV423" s="412"/>
      <c r="AHW423" s="412"/>
      <c r="AHX423" s="412"/>
      <c r="AHY423" s="412"/>
      <c r="AHZ423" s="412"/>
      <c r="AIA423" s="412"/>
      <c r="AIB423" s="412"/>
      <c r="AIC423" s="412"/>
      <c r="AID423" s="412"/>
      <c r="AIE423" s="412"/>
      <c r="AIF423" s="412"/>
      <c r="AIG423" s="412"/>
      <c r="AIH423" s="412"/>
      <c r="AII423" s="412"/>
      <c r="AIJ423" s="412"/>
      <c r="AIK423" s="412"/>
      <c r="AIL423" s="412"/>
      <c r="AIM423" s="412"/>
      <c r="AIN423" s="412"/>
      <c r="AIO423" s="412"/>
      <c r="AIP423" s="412"/>
      <c r="AIQ423" s="412"/>
      <c r="AIR423" s="412"/>
      <c r="AIS423" s="412"/>
      <c r="AIT423" s="412"/>
      <c r="AIU423" s="412"/>
      <c r="AIV423" s="412"/>
      <c r="AIW423" s="412"/>
      <c r="AIX423" s="412"/>
      <c r="AIY423" s="412"/>
      <c r="AIZ423" s="412"/>
      <c r="AJA423" s="412"/>
      <c r="AJB423" s="412"/>
      <c r="AJC423" s="412"/>
      <c r="AJD423" s="412"/>
      <c r="AJE423" s="412"/>
      <c r="AJF423" s="412"/>
      <c r="AJG423" s="412"/>
      <c r="AJH423" s="412"/>
      <c r="AJI423" s="412"/>
      <c r="AJJ423" s="412"/>
      <c r="AJK423" s="412"/>
      <c r="AJL423" s="412"/>
      <c r="AJM423" s="412"/>
      <c r="AJN423" s="412"/>
      <c r="AJO423" s="412"/>
      <c r="AJP423" s="412"/>
      <c r="AJQ423" s="412"/>
      <c r="AJR423" s="412"/>
      <c r="AJS423" s="412"/>
      <c r="AJT423" s="412"/>
      <c r="AJU423" s="412"/>
      <c r="AJV423" s="412"/>
      <c r="AJW423" s="412"/>
      <c r="AJX423" s="412"/>
      <c r="AJY423" s="412"/>
      <c r="AJZ423" s="412"/>
      <c r="AKA423" s="412"/>
      <c r="AKB423" s="412"/>
      <c r="AKC423" s="412"/>
      <c r="AKD423" s="412"/>
      <c r="AKE423" s="412"/>
      <c r="AKF423" s="412"/>
      <c r="AKG423" s="412"/>
      <c r="AKH423" s="412"/>
      <c r="AKI423" s="412"/>
      <c r="AKJ423" s="412"/>
      <c r="AKK423" s="412"/>
      <c r="AKL423" s="412"/>
      <c r="AKM423" s="412"/>
      <c r="AKN423" s="412"/>
      <c r="AKO423" s="412"/>
      <c r="AKP423" s="412"/>
      <c r="AKQ423" s="412"/>
      <c r="AKR423" s="412"/>
      <c r="AKS423" s="412"/>
      <c r="AKT423" s="412"/>
      <c r="AKU423" s="412"/>
      <c r="AKV423" s="412"/>
      <c r="AKW423" s="412"/>
      <c r="AKX423" s="412"/>
      <c r="AKY423" s="412"/>
      <c r="AKZ423" s="412"/>
      <c r="ALA423" s="412"/>
      <c r="ALB423" s="412"/>
      <c r="ALC423" s="412"/>
      <c r="ALD423" s="412"/>
      <c r="ALE423" s="412"/>
      <c r="ALF423" s="412"/>
      <c r="ALG423" s="412"/>
      <c r="ALH423" s="412"/>
      <c r="ALI423" s="412"/>
      <c r="ALJ423" s="412"/>
      <c r="ALK423" s="412"/>
      <c r="ALL423" s="412"/>
      <c r="ALM423" s="412"/>
      <c r="ALN423" s="412"/>
      <c r="ALO423" s="412"/>
      <c r="ALP423" s="412"/>
      <c r="ALQ423" s="412"/>
      <c r="ALR423" s="412"/>
      <c r="ALS423" s="412"/>
      <c r="ALT423" s="412"/>
      <c r="ALU423" s="412"/>
      <c r="ALV423" s="412"/>
      <c r="ALW423" s="412"/>
      <c r="ALX423" s="412"/>
      <c r="ALY423" s="412"/>
      <c r="ALZ423" s="412"/>
      <c r="AMA423" s="412"/>
      <c r="AMB423" s="412"/>
      <c r="AMC423" s="412"/>
      <c r="AMD423" s="412"/>
      <c r="AME423" s="412"/>
      <c r="AMF423" s="412"/>
      <c r="AMG423" s="412"/>
      <c r="AMH423" s="412"/>
    </row>
    <row r="424" spans="1:1022" x14ac:dyDescent="0.25">
      <c r="A424" s="208" t="s">
        <v>1229</v>
      </c>
      <c r="B424" s="163">
        <v>423</v>
      </c>
      <c r="C424" s="224" t="s">
        <v>25058</v>
      </c>
      <c r="D424" s="175" t="s">
        <v>1230</v>
      </c>
      <c r="E424" s="429"/>
      <c r="F424" s="185">
        <v>3</v>
      </c>
      <c r="G424" s="175">
        <v>3</v>
      </c>
      <c r="H424" s="175">
        <v>3</v>
      </c>
      <c r="I424" s="319"/>
      <c r="J424" s="366"/>
      <c r="K424" s="140"/>
      <c r="L424" s="140"/>
      <c r="M424" s="140"/>
      <c r="N424" s="140"/>
      <c r="O424" s="140"/>
      <c r="P424" s="384"/>
      <c r="Q424" s="332">
        <v>2</v>
      </c>
      <c r="R424" s="140"/>
      <c r="S424" s="140"/>
      <c r="T424" s="140"/>
      <c r="U424" s="140"/>
      <c r="V424" s="219">
        <f t="shared" ref="V424:V455" si="239">IF(O424=1,10,100)</f>
        <v>100</v>
      </c>
      <c r="W424" s="219">
        <f t="shared" ref="W424:W455" si="240">IF(O424=1,1,IF(O424=2,10,100))</f>
        <v>100</v>
      </c>
      <c r="X424" s="219">
        <f t="shared" ref="X424:X455" si="241">IF(O424=3,20,100)</f>
        <v>100</v>
      </c>
      <c r="Y424" s="219">
        <f t="shared" si="237"/>
        <v>100</v>
      </c>
      <c r="Z424" s="219">
        <f t="shared" si="238"/>
        <v>100</v>
      </c>
      <c r="AA424" s="220">
        <f t="shared" si="217"/>
        <v>1</v>
      </c>
      <c r="AB424" s="220">
        <f t="shared" si="216"/>
        <v>100</v>
      </c>
      <c r="AC424" s="220">
        <f t="shared" si="228"/>
        <v>100</v>
      </c>
      <c r="AD424" s="416">
        <f t="shared" si="236"/>
        <v>100</v>
      </c>
      <c r="AE424" s="416">
        <f t="shared" si="230"/>
        <v>100</v>
      </c>
      <c r="AF424" s="212">
        <f t="shared" si="232"/>
        <v>100</v>
      </c>
      <c r="AG424" s="212">
        <f t="shared" si="233"/>
        <v>100</v>
      </c>
      <c r="AH424" s="212">
        <f t="shared" si="234"/>
        <v>100</v>
      </c>
      <c r="AI424" s="212">
        <f t="shared" si="231"/>
        <v>100</v>
      </c>
      <c r="AJ424" s="214"/>
      <c r="AK424" s="412"/>
      <c r="AL424" s="185">
        <v>2</v>
      </c>
      <c r="AM424" s="214"/>
      <c r="AN424" s="412"/>
      <c r="AO424" s="412"/>
      <c r="AP424" s="412"/>
      <c r="AQ424" s="247" t="s">
        <v>1231</v>
      </c>
      <c r="AR424" s="412"/>
      <c r="AS424" s="412"/>
      <c r="AT424" s="412"/>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c r="EQ424" s="118"/>
      <c r="ER424" s="118"/>
      <c r="ES424" s="118"/>
      <c r="ET424" s="118"/>
      <c r="EU424" s="118"/>
      <c r="EV424" s="118"/>
      <c r="EW424" s="118"/>
      <c r="EX424" s="118"/>
      <c r="EY424" s="118"/>
      <c r="EZ424" s="118"/>
      <c r="FA424" s="118"/>
      <c r="FB424" s="118"/>
      <c r="FC424" s="118"/>
      <c r="FD424" s="118"/>
      <c r="FE424" s="118"/>
      <c r="FF424" s="118"/>
      <c r="FG424" s="118"/>
      <c r="FH424" s="118"/>
      <c r="FI424" s="118"/>
      <c r="FJ424" s="118"/>
      <c r="FK424" s="118"/>
      <c r="FL424" s="118"/>
      <c r="FM424" s="118"/>
      <c r="FN424" s="118"/>
      <c r="FO424" s="118"/>
      <c r="FP424" s="118"/>
      <c r="FQ424" s="118"/>
      <c r="FR424" s="118"/>
      <c r="FS424" s="118"/>
      <c r="FT424" s="118"/>
      <c r="FU424" s="118"/>
      <c r="FV424" s="118"/>
      <c r="FW424" s="118"/>
      <c r="FX424" s="118"/>
      <c r="FY424" s="118"/>
      <c r="FZ424" s="118"/>
      <c r="GA424" s="118"/>
      <c r="GB424" s="118"/>
      <c r="GC424" s="118"/>
      <c r="GD424" s="118"/>
      <c r="GE424" s="118"/>
      <c r="GF424" s="118"/>
      <c r="GG424" s="118"/>
      <c r="GH424" s="118"/>
      <c r="GI424" s="118"/>
      <c r="GJ424" s="118"/>
      <c r="GK424" s="118"/>
      <c r="GL424" s="118"/>
      <c r="GM424" s="118"/>
      <c r="GN424" s="118"/>
      <c r="GO424" s="118"/>
      <c r="GP424" s="118"/>
      <c r="GQ424" s="118"/>
      <c r="GR424" s="118"/>
      <c r="GS424" s="118"/>
      <c r="GT424" s="118"/>
      <c r="GU424" s="118"/>
      <c r="GV424" s="118"/>
      <c r="GW424" s="118"/>
      <c r="GX424" s="118"/>
      <c r="GY424" s="118"/>
      <c r="GZ424" s="118"/>
      <c r="HA424" s="118"/>
      <c r="HB424" s="118"/>
      <c r="HC424" s="118"/>
      <c r="HD424" s="118"/>
      <c r="HE424" s="118"/>
      <c r="HF424" s="118"/>
      <c r="HG424" s="118"/>
      <c r="HH424" s="118"/>
      <c r="HI424" s="118"/>
      <c r="HJ424" s="118"/>
      <c r="HK424" s="118"/>
      <c r="HL424" s="118"/>
      <c r="HM424" s="118"/>
      <c r="HN424" s="118"/>
      <c r="HO424" s="118"/>
      <c r="HP424" s="118"/>
      <c r="HQ424" s="118"/>
      <c r="HR424" s="118"/>
      <c r="HS424" s="118"/>
      <c r="HT424" s="118"/>
      <c r="HU424" s="118"/>
      <c r="HV424" s="118"/>
      <c r="HW424" s="118"/>
      <c r="HX424" s="118"/>
      <c r="HY424" s="118"/>
      <c r="HZ424" s="118"/>
      <c r="IA424" s="118"/>
      <c r="IB424" s="118"/>
      <c r="IC424" s="118"/>
      <c r="ID424" s="118"/>
      <c r="IE424" s="118"/>
      <c r="IF424" s="118"/>
      <c r="IG424" s="118"/>
      <c r="IH424" s="118"/>
      <c r="II424" s="118"/>
      <c r="IJ424" s="118"/>
      <c r="IK424" s="118"/>
      <c r="IL424" s="118"/>
      <c r="IM424" s="118"/>
      <c r="IN424" s="118"/>
      <c r="IO424" s="118"/>
      <c r="IP424" s="118"/>
      <c r="IQ424" s="118"/>
      <c r="IR424" s="118"/>
      <c r="IS424" s="118"/>
      <c r="IT424" s="118"/>
      <c r="IU424" s="118"/>
      <c r="IV424" s="118"/>
      <c r="IW424" s="118"/>
      <c r="IX424" s="118"/>
      <c r="IY424" s="118"/>
      <c r="IZ424" s="118"/>
      <c r="JA424" s="118"/>
      <c r="JB424" s="118"/>
      <c r="JC424" s="118"/>
      <c r="JD424" s="118"/>
      <c r="JE424" s="118"/>
      <c r="JF424" s="118"/>
      <c r="JG424" s="118"/>
      <c r="JH424" s="118"/>
      <c r="JI424" s="118"/>
      <c r="JJ424" s="118"/>
      <c r="JK424" s="118"/>
      <c r="JL424" s="118"/>
      <c r="JM424" s="118"/>
      <c r="JN424" s="118"/>
      <c r="JO424" s="118"/>
      <c r="JP424" s="118"/>
      <c r="JQ424" s="118"/>
      <c r="JR424" s="118"/>
      <c r="JS424" s="118"/>
      <c r="JT424" s="118"/>
      <c r="JU424" s="118"/>
      <c r="JV424" s="118"/>
      <c r="JW424" s="118"/>
      <c r="JX424" s="118"/>
      <c r="JY424" s="118"/>
      <c r="JZ424" s="118"/>
      <c r="KA424" s="118"/>
      <c r="KB424" s="118"/>
      <c r="KC424" s="118"/>
      <c r="KD424" s="118"/>
      <c r="KE424" s="118"/>
      <c r="KF424" s="118"/>
      <c r="KG424" s="118"/>
      <c r="KH424" s="118"/>
      <c r="KI424" s="118"/>
      <c r="KJ424" s="118"/>
      <c r="KK424" s="118"/>
      <c r="KL424" s="118"/>
      <c r="KM424" s="118"/>
      <c r="KN424" s="118"/>
      <c r="KO424" s="118"/>
      <c r="KP424" s="118"/>
      <c r="KQ424" s="118"/>
      <c r="KR424" s="118"/>
      <c r="KS424" s="118"/>
      <c r="KT424" s="118"/>
      <c r="KU424" s="118"/>
      <c r="KV424" s="118"/>
      <c r="KW424" s="118"/>
      <c r="KX424" s="118"/>
      <c r="KY424" s="118"/>
      <c r="KZ424" s="118"/>
      <c r="LA424" s="118"/>
      <c r="LB424" s="118"/>
      <c r="LC424" s="118"/>
      <c r="LD424" s="118"/>
      <c r="LE424" s="118"/>
      <c r="LF424" s="118"/>
      <c r="LG424" s="118"/>
      <c r="LH424" s="118"/>
      <c r="LI424" s="118"/>
      <c r="LJ424" s="118"/>
      <c r="LK424" s="118"/>
      <c r="LL424" s="118"/>
      <c r="LM424" s="118"/>
      <c r="LN424" s="118"/>
      <c r="LO424" s="118"/>
      <c r="LP424" s="118"/>
      <c r="LQ424" s="118"/>
      <c r="LR424" s="118"/>
      <c r="LS424" s="118"/>
      <c r="LT424" s="118"/>
      <c r="LU424" s="118"/>
      <c r="LV424" s="118"/>
      <c r="LW424" s="118"/>
      <c r="LX424" s="118"/>
      <c r="LY424" s="118"/>
      <c r="LZ424" s="118"/>
      <c r="MA424" s="118"/>
      <c r="MB424" s="118"/>
      <c r="MC424" s="118"/>
      <c r="MD424" s="118"/>
      <c r="ME424" s="118"/>
      <c r="MF424" s="118"/>
      <c r="MG424" s="118"/>
      <c r="MH424" s="118"/>
      <c r="MI424" s="118"/>
      <c r="MJ424" s="118"/>
      <c r="MK424" s="118"/>
      <c r="ML424" s="118"/>
      <c r="MM424" s="118"/>
      <c r="MN424" s="118"/>
      <c r="MO424" s="118"/>
      <c r="MP424" s="118"/>
      <c r="MQ424" s="118"/>
      <c r="MR424" s="118"/>
      <c r="MS424" s="118"/>
      <c r="MT424" s="118"/>
      <c r="MU424" s="118"/>
      <c r="MV424" s="118"/>
      <c r="MW424" s="118"/>
      <c r="MX424" s="118"/>
      <c r="MY424" s="118"/>
      <c r="MZ424" s="118"/>
      <c r="NA424" s="118"/>
      <c r="NB424" s="118"/>
      <c r="NC424" s="118"/>
      <c r="ND424" s="118"/>
      <c r="NE424" s="118"/>
      <c r="NF424" s="118"/>
      <c r="NG424" s="118"/>
      <c r="NH424" s="118"/>
      <c r="NI424" s="118"/>
      <c r="NJ424" s="118"/>
      <c r="NK424" s="118"/>
      <c r="NL424" s="118"/>
      <c r="NM424" s="118"/>
      <c r="NN424" s="118"/>
      <c r="NO424" s="118"/>
      <c r="NP424" s="118"/>
      <c r="NQ424" s="118"/>
      <c r="NR424" s="118"/>
      <c r="NS424" s="118"/>
      <c r="NT424" s="118"/>
      <c r="NU424" s="118"/>
      <c r="NV424" s="118"/>
      <c r="NW424" s="118"/>
      <c r="NX424" s="118"/>
      <c r="NY424" s="118"/>
      <c r="NZ424" s="118"/>
      <c r="OA424" s="118"/>
      <c r="OB424" s="118"/>
      <c r="OC424" s="118"/>
      <c r="OD424" s="118"/>
      <c r="OE424" s="118"/>
      <c r="OF424" s="118"/>
      <c r="OG424" s="118"/>
      <c r="OH424" s="118"/>
      <c r="OI424" s="118"/>
      <c r="OJ424" s="118"/>
      <c r="OK424" s="118"/>
      <c r="OL424" s="118"/>
      <c r="OM424" s="118"/>
      <c r="ON424" s="118"/>
      <c r="OO424" s="118"/>
      <c r="OP424" s="118"/>
      <c r="OQ424" s="118"/>
      <c r="OR424" s="118"/>
      <c r="OS424" s="118"/>
      <c r="OT424" s="118"/>
      <c r="OU424" s="118"/>
      <c r="OV424" s="118"/>
      <c r="OW424" s="118"/>
      <c r="OX424" s="118"/>
      <c r="OY424" s="118"/>
      <c r="OZ424" s="118"/>
      <c r="PA424" s="118"/>
      <c r="PB424" s="118"/>
      <c r="PC424" s="118"/>
      <c r="PD424" s="118"/>
      <c r="PE424" s="118"/>
      <c r="PF424" s="118"/>
      <c r="PG424" s="118"/>
      <c r="PH424" s="118"/>
      <c r="PI424" s="118"/>
      <c r="PJ424" s="118"/>
      <c r="PK424" s="118"/>
      <c r="PL424" s="118"/>
      <c r="PM424" s="118"/>
      <c r="PN424" s="118"/>
      <c r="PO424" s="118"/>
      <c r="PP424" s="118"/>
      <c r="PQ424" s="118"/>
      <c r="PR424" s="118"/>
      <c r="PS424" s="118"/>
      <c r="PT424" s="118"/>
      <c r="PU424" s="118"/>
      <c r="PV424" s="118"/>
      <c r="PW424" s="118"/>
      <c r="PX424" s="118"/>
      <c r="PY424" s="118"/>
      <c r="PZ424" s="118"/>
      <c r="QA424" s="118"/>
      <c r="QB424" s="118"/>
      <c r="QC424" s="118"/>
      <c r="QD424" s="118"/>
      <c r="QE424" s="118"/>
      <c r="QF424" s="118"/>
      <c r="QG424" s="118"/>
      <c r="QH424" s="118"/>
      <c r="QI424" s="118"/>
      <c r="QJ424" s="118"/>
      <c r="QK424" s="118"/>
      <c r="QL424" s="118"/>
      <c r="QM424" s="118"/>
      <c r="QN424" s="118"/>
      <c r="QO424" s="118"/>
      <c r="QP424" s="118"/>
      <c r="QQ424" s="118"/>
      <c r="QR424" s="118"/>
      <c r="QS424" s="118"/>
      <c r="QT424" s="118"/>
      <c r="QU424" s="118"/>
      <c r="QV424" s="118"/>
      <c r="QW424" s="118"/>
      <c r="QX424" s="118"/>
      <c r="QY424" s="118"/>
      <c r="QZ424" s="118"/>
      <c r="RA424" s="118"/>
      <c r="RB424" s="118"/>
      <c r="RC424" s="118"/>
      <c r="RD424" s="118"/>
      <c r="RE424" s="118"/>
      <c r="RF424" s="118"/>
      <c r="RG424" s="118"/>
      <c r="RH424" s="118"/>
      <c r="RI424" s="118"/>
      <c r="RJ424" s="118"/>
      <c r="RK424" s="118"/>
      <c r="RL424" s="118"/>
      <c r="RM424" s="118"/>
      <c r="RN424" s="118"/>
      <c r="RO424" s="118"/>
      <c r="RP424" s="118"/>
      <c r="RQ424" s="118"/>
      <c r="RR424" s="118"/>
      <c r="RS424" s="118"/>
      <c r="RT424" s="118"/>
      <c r="RU424" s="118"/>
      <c r="RV424" s="118"/>
      <c r="RW424" s="118"/>
      <c r="RX424" s="118"/>
      <c r="RY424" s="118"/>
      <c r="RZ424" s="118"/>
      <c r="SA424" s="118"/>
      <c r="SB424" s="118"/>
      <c r="SC424" s="118"/>
      <c r="SD424" s="118"/>
      <c r="SE424" s="118"/>
      <c r="SF424" s="118"/>
      <c r="SG424" s="118"/>
      <c r="SH424" s="118"/>
      <c r="SI424" s="118"/>
      <c r="SJ424" s="118"/>
      <c r="SK424" s="118"/>
      <c r="SL424" s="118"/>
      <c r="SM424" s="118"/>
      <c r="SN424" s="118"/>
      <c r="SO424" s="118"/>
      <c r="SP424" s="118"/>
      <c r="SQ424" s="118"/>
      <c r="SR424" s="118"/>
      <c r="SS424" s="118"/>
      <c r="ST424" s="118"/>
      <c r="SU424" s="118"/>
      <c r="SV424" s="118"/>
      <c r="SW424" s="118"/>
      <c r="SX424" s="118"/>
      <c r="SY424" s="118"/>
      <c r="SZ424" s="118"/>
      <c r="TA424" s="118"/>
      <c r="TB424" s="118"/>
      <c r="TC424" s="118"/>
      <c r="TD424" s="118"/>
      <c r="TE424" s="118"/>
      <c r="TF424" s="118"/>
      <c r="TG424" s="118"/>
      <c r="TH424" s="118"/>
      <c r="TI424" s="118"/>
      <c r="TJ424" s="118"/>
      <c r="TK424" s="118"/>
      <c r="TL424" s="118"/>
      <c r="TM424" s="118"/>
      <c r="TN424" s="118"/>
      <c r="TO424" s="118"/>
      <c r="TP424" s="118"/>
      <c r="TQ424" s="118"/>
      <c r="TR424" s="118"/>
      <c r="TS424" s="118"/>
      <c r="TT424" s="118"/>
      <c r="TU424" s="118"/>
      <c r="TV424" s="118"/>
      <c r="TW424" s="118"/>
      <c r="TX424" s="118"/>
      <c r="TY424" s="118"/>
      <c r="TZ424" s="118"/>
      <c r="UA424" s="118"/>
      <c r="UB424" s="118"/>
      <c r="UC424" s="118"/>
      <c r="UD424" s="118"/>
      <c r="UE424" s="118"/>
      <c r="UF424" s="118"/>
      <c r="UG424" s="118"/>
      <c r="UH424" s="118"/>
      <c r="UI424" s="118"/>
      <c r="UJ424" s="118"/>
      <c r="UK424" s="118"/>
      <c r="UL424" s="118"/>
      <c r="UM424" s="118"/>
      <c r="UN424" s="118"/>
      <c r="UO424" s="118"/>
      <c r="UP424" s="118"/>
      <c r="UQ424" s="118"/>
      <c r="UR424" s="118"/>
      <c r="US424" s="118"/>
      <c r="UT424" s="118"/>
      <c r="UU424" s="118"/>
      <c r="UV424" s="118"/>
      <c r="UW424" s="118"/>
      <c r="UX424" s="118"/>
      <c r="UY424" s="118"/>
      <c r="UZ424" s="118"/>
      <c r="VA424" s="118"/>
      <c r="VB424" s="118"/>
      <c r="VC424" s="118"/>
      <c r="VD424" s="118"/>
      <c r="VE424" s="118"/>
      <c r="VF424" s="118"/>
      <c r="VG424" s="118"/>
      <c r="VH424" s="118"/>
      <c r="VI424" s="118"/>
      <c r="VJ424" s="118"/>
      <c r="VK424" s="118"/>
      <c r="VL424" s="118"/>
      <c r="VM424" s="118"/>
      <c r="VN424" s="118"/>
      <c r="VO424" s="118"/>
      <c r="VP424" s="118"/>
      <c r="VQ424" s="118"/>
      <c r="VR424" s="118"/>
      <c r="VS424" s="118"/>
      <c r="VT424" s="118"/>
      <c r="VU424" s="118"/>
      <c r="VV424" s="118"/>
      <c r="VW424" s="118"/>
      <c r="VX424" s="118"/>
      <c r="VY424" s="118"/>
      <c r="VZ424" s="118"/>
      <c r="WA424" s="118"/>
      <c r="WB424" s="118"/>
      <c r="WC424" s="118"/>
      <c r="WD424" s="118"/>
      <c r="WE424" s="118"/>
      <c r="WF424" s="118"/>
      <c r="WG424" s="118"/>
      <c r="WH424" s="118"/>
      <c r="WI424" s="118"/>
      <c r="WJ424" s="118"/>
      <c r="WK424" s="118"/>
      <c r="WL424" s="118"/>
      <c r="WM424" s="118"/>
      <c r="WN424" s="118"/>
      <c r="WO424" s="118"/>
      <c r="WP424" s="118"/>
      <c r="WQ424" s="118"/>
      <c r="WR424" s="118"/>
      <c r="WS424" s="118"/>
      <c r="WT424" s="118"/>
      <c r="WU424" s="118"/>
      <c r="WV424" s="118"/>
      <c r="WW424" s="118"/>
      <c r="WX424" s="118"/>
      <c r="WY424" s="118"/>
      <c r="WZ424" s="118"/>
      <c r="XA424" s="118"/>
      <c r="XB424" s="118"/>
      <c r="XC424" s="118"/>
      <c r="XD424" s="118"/>
      <c r="XE424" s="118"/>
      <c r="XF424" s="118"/>
      <c r="XG424" s="118"/>
      <c r="XH424" s="118"/>
      <c r="XI424" s="118"/>
      <c r="XJ424" s="118"/>
      <c r="XK424" s="118"/>
      <c r="XL424" s="118"/>
      <c r="XM424" s="118"/>
      <c r="XN424" s="118"/>
      <c r="XO424" s="118"/>
      <c r="XP424" s="118"/>
      <c r="XQ424" s="118"/>
      <c r="XR424" s="118"/>
      <c r="XS424" s="118"/>
      <c r="XT424" s="118"/>
      <c r="XU424" s="118"/>
      <c r="XV424" s="118"/>
      <c r="XW424" s="118"/>
      <c r="XX424" s="118"/>
      <c r="XY424" s="118"/>
      <c r="XZ424" s="118"/>
      <c r="YA424" s="118"/>
      <c r="YB424" s="118"/>
      <c r="YC424" s="118"/>
      <c r="YD424" s="118"/>
      <c r="YE424" s="118"/>
      <c r="YF424" s="118"/>
      <c r="YG424" s="118"/>
      <c r="YH424" s="118"/>
      <c r="YI424" s="118"/>
      <c r="YJ424" s="118"/>
      <c r="YK424" s="118"/>
      <c r="YL424" s="118"/>
      <c r="YM424" s="118"/>
      <c r="YN424" s="118"/>
      <c r="YO424" s="118"/>
      <c r="YP424" s="118"/>
      <c r="YQ424" s="118"/>
      <c r="YR424" s="118"/>
      <c r="YS424" s="118"/>
      <c r="YT424" s="118"/>
      <c r="YU424" s="118"/>
      <c r="YV424" s="118"/>
      <c r="YW424" s="118"/>
      <c r="YX424" s="118"/>
      <c r="YY424" s="118"/>
      <c r="YZ424" s="118"/>
      <c r="ZA424" s="118"/>
      <c r="ZB424" s="118"/>
      <c r="ZC424" s="118"/>
      <c r="ZD424" s="118"/>
      <c r="ZE424" s="118"/>
      <c r="ZF424" s="118"/>
      <c r="ZG424" s="118"/>
      <c r="ZH424" s="118"/>
      <c r="ZI424" s="118"/>
      <c r="ZJ424" s="118"/>
      <c r="ZK424" s="118"/>
      <c r="ZL424" s="118"/>
      <c r="ZM424" s="118"/>
      <c r="ZN424" s="118"/>
      <c r="ZO424" s="118"/>
      <c r="ZP424" s="118"/>
      <c r="ZQ424" s="118"/>
      <c r="ZR424" s="118"/>
      <c r="ZS424" s="118"/>
      <c r="ZT424" s="118"/>
      <c r="ZU424" s="118"/>
      <c r="ZV424" s="118"/>
      <c r="ZW424" s="118"/>
      <c r="ZX424" s="118"/>
      <c r="ZY424" s="118"/>
      <c r="ZZ424" s="118"/>
      <c r="AAA424" s="118"/>
      <c r="AAB424" s="118"/>
      <c r="AAC424" s="118"/>
      <c r="AAD424" s="118"/>
      <c r="AAE424" s="118"/>
      <c r="AAF424" s="118"/>
      <c r="AAG424" s="118"/>
      <c r="AAH424" s="118"/>
      <c r="AAI424" s="118"/>
      <c r="AAJ424" s="118"/>
      <c r="AAK424" s="118"/>
      <c r="AAL424" s="118"/>
      <c r="AAM424" s="118"/>
      <c r="AAN424" s="118"/>
      <c r="AAO424" s="118"/>
      <c r="AAP424" s="118"/>
      <c r="AAQ424" s="118"/>
      <c r="AAR424" s="118"/>
      <c r="AAS424" s="118"/>
      <c r="AAT424" s="118"/>
      <c r="AAU424" s="118"/>
      <c r="AAV424" s="118"/>
      <c r="AAW424" s="118"/>
      <c r="AAX424" s="118"/>
      <c r="AAY424" s="118"/>
      <c r="AAZ424" s="118"/>
      <c r="ABA424" s="118"/>
      <c r="ABB424" s="118"/>
      <c r="ABC424" s="118"/>
      <c r="ABD424" s="118"/>
      <c r="ABE424" s="118"/>
      <c r="ABF424" s="118"/>
      <c r="ABG424" s="118"/>
      <c r="ABH424" s="118"/>
      <c r="ABI424" s="118"/>
      <c r="ABJ424" s="118"/>
      <c r="ABK424" s="118"/>
      <c r="ABL424" s="118"/>
      <c r="ABM424" s="118"/>
      <c r="ABN424" s="118"/>
      <c r="ABO424" s="118"/>
      <c r="ABP424" s="118"/>
      <c r="ABQ424" s="118"/>
      <c r="ABR424" s="118"/>
      <c r="ABS424" s="118"/>
      <c r="ABT424" s="118"/>
      <c r="ABU424" s="118"/>
      <c r="ABV424" s="118"/>
      <c r="ABW424" s="118"/>
      <c r="ABX424" s="118"/>
      <c r="ABY424" s="118"/>
      <c r="ABZ424" s="118"/>
      <c r="ACA424" s="118"/>
      <c r="ACB424" s="118"/>
      <c r="ACC424" s="118"/>
      <c r="ACD424" s="118"/>
      <c r="ACE424" s="118"/>
      <c r="ACF424" s="118"/>
      <c r="ACG424" s="118"/>
      <c r="ACH424" s="118"/>
      <c r="ACI424" s="118"/>
      <c r="ACJ424" s="118"/>
      <c r="ACK424" s="118"/>
      <c r="ACL424" s="118"/>
      <c r="ACM424" s="118"/>
      <c r="ACN424" s="118"/>
      <c r="ACO424" s="118"/>
      <c r="ACP424" s="118"/>
      <c r="ACQ424" s="118"/>
      <c r="ACR424" s="118"/>
      <c r="ACS424" s="118"/>
      <c r="ACT424" s="118"/>
      <c r="ACU424" s="118"/>
      <c r="ACV424" s="118"/>
      <c r="ACW424" s="118"/>
      <c r="ACX424" s="118"/>
      <c r="ACY424" s="118"/>
      <c r="ACZ424" s="118"/>
      <c r="ADA424" s="118"/>
      <c r="ADB424" s="118"/>
      <c r="ADC424" s="118"/>
      <c r="ADD424" s="118"/>
      <c r="ADE424" s="118"/>
      <c r="ADF424" s="118"/>
      <c r="ADG424" s="118"/>
      <c r="ADH424" s="118"/>
      <c r="ADI424" s="118"/>
      <c r="ADJ424" s="118"/>
      <c r="ADK424" s="118"/>
      <c r="ADL424" s="118"/>
      <c r="ADM424" s="118"/>
      <c r="ADN424" s="118"/>
      <c r="ADO424" s="118"/>
      <c r="ADP424" s="118"/>
      <c r="ADQ424" s="118"/>
      <c r="ADR424" s="118"/>
      <c r="ADS424" s="118"/>
      <c r="ADT424" s="118"/>
      <c r="ADU424" s="118"/>
      <c r="ADV424" s="118"/>
      <c r="ADW424" s="118"/>
      <c r="ADX424" s="118"/>
      <c r="ADY424" s="118"/>
      <c r="ADZ424" s="118"/>
      <c r="AEA424" s="118"/>
      <c r="AEB424" s="118"/>
      <c r="AEC424" s="118"/>
      <c r="AED424" s="118"/>
      <c r="AEE424" s="118"/>
      <c r="AEF424" s="118"/>
      <c r="AEG424" s="118"/>
      <c r="AEH424" s="118"/>
      <c r="AEI424" s="118"/>
      <c r="AEJ424" s="118"/>
      <c r="AEK424" s="118"/>
      <c r="AEL424" s="118"/>
      <c r="AEM424" s="118"/>
      <c r="AEN424" s="118"/>
      <c r="AEO424" s="118"/>
      <c r="AEP424" s="118"/>
      <c r="AEQ424" s="118"/>
      <c r="AER424" s="118"/>
      <c r="AES424" s="118"/>
      <c r="AET424" s="118"/>
      <c r="AEU424" s="118"/>
      <c r="AEV424" s="118"/>
      <c r="AEW424" s="118"/>
      <c r="AEX424" s="118"/>
      <c r="AEY424" s="118"/>
      <c r="AEZ424" s="118"/>
      <c r="AFA424" s="118"/>
      <c r="AFB424" s="118"/>
      <c r="AFC424" s="118"/>
      <c r="AFD424" s="118"/>
      <c r="AFE424" s="118"/>
      <c r="AFF424" s="118"/>
      <c r="AFG424" s="118"/>
      <c r="AFH424" s="118"/>
      <c r="AFI424" s="118"/>
      <c r="AFJ424" s="118"/>
      <c r="AFK424" s="118"/>
      <c r="AFL424" s="118"/>
      <c r="AFM424" s="118"/>
      <c r="AFN424" s="118"/>
      <c r="AFO424" s="118"/>
      <c r="AFP424" s="118"/>
      <c r="AFQ424" s="118"/>
      <c r="AFR424" s="118"/>
      <c r="AFS424" s="118"/>
      <c r="AFT424" s="118"/>
      <c r="AFU424" s="118"/>
      <c r="AFV424" s="118"/>
      <c r="AFW424" s="118"/>
      <c r="AFX424" s="118"/>
      <c r="AFY424" s="118"/>
      <c r="AFZ424" s="118"/>
      <c r="AGA424" s="118"/>
      <c r="AGB424" s="118"/>
      <c r="AGC424" s="118"/>
      <c r="AGD424" s="118"/>
      <c r="AGE424" s="118"/>
      <c r="AGF424" s="118"/>
      <c r="AGG424" s="118"/>
      <c r="AGH424" s="118"/>
      <c r="AGI424" s="118"/>
      <c r="AGJ424" s="118"/>
      <c r="AGK424" s="118"/>
      <c r="AGL424" s="118"/>
      <c r="AGM424" s="118"/>
      <c r="AGN424" s="118"/>
      <c r="AGO424" s="118"/>
      <c r="AGP424" s="118"/>
      <c r="AGQ424" s="118"/>
      <c r="AGR424" s="118"/>
      <c r="AGS424" s="118"/>
      <c r="AGT424" s="118"/>
      <c r="AGU424" s="118"/>
      <c r="AGV424" s="118"/>
      <c r="AGW424" s="118"/>
      <c r="AGX424" s="118"/>
      <c r="AGY424" s="118"/>
      <c r="AGZ424" s="118"/>
      <c r="AHA424" s="118"/>
      <c r="AHB424" s="118"/>
      <c r="AHC424" s="118"/>
      <c r="AHD424" s="118"/>
      <c r="AHE424" s="118"/>
      <c r="AHF424" s="118"/>
      <c r="AHG424" s="118"/>
      <c r="AHH424" s="118"/>
      <c r="AHI424" s="118"/>
      <c r="AHJ424" s="118"/>
      <c r="AHK424" s="118"/>
      <c r="AHL424" s="118"/>
      <c r="AHM424" s="118"/>
      <c r="AHN424" s="118"/>
      <c r="AHO424" s="118"/>
      <c r="AHP424" s="118"/>
      <c r="AHQ424" s="118"/>
      <c r="AHR424" s="118"/>
      <c r="AHS424" s="118"/>
      <c r="AHT424" s="118"/>
      <c r="AHU424" s="118"/>
      <c r="AHV424" s="118"/>
      <c r="AHW424" s="118"/>
      <c r="AHX424" s="118"/>
      <c r="AHY424" s="118"/>
      <c r="AHZ424" s="118"/>
      <c r="AIA424" s="118"/>
      <c r="AIB424" s="118"/>
      <c r="AIC424" s="118"/>
      <c r="AID424" s="118"/>
      <c r="AIE424" s="118"/>
      <c r="AIF424" s="118"/>
      <c r="AIG424" s="118"/>
      <c r="AIH424" s="118"/>
      <c r="AII424" s="118"/>
      <c r="AIJ424" s="118"/>
      <c r="AIK424" s="118"/>
      <c r="AIL424" s="118"/>
      <c r="AIM424" s="118"/>
      <c r="AIN424" s="118"/>
      <c r="AIO424" s="118"/>
      <c r="AIP424" s="118"/>
      <c r="AIQ424" s="118"/>
      <c r="AIR424" s="118"/>
      <c r="AIS424" s="118"/>
      <c r="AIT424" s="118"/>
      <c r="AIU424" s="118"/>
      <c r="AIV424" s="118"/>
      <c r="AIW424" s="118"/>
      <c r="AIX424" s="118"/>
      <c r="AIY424" s="118"/>
      <c r="AIZ424" s="118"/>
      <c r="AJA424" s="118"/>
      <c r="AJB424" s="118"/>
      <c r="AJC424" s="118"/>
      <c r="AJD424" s="118"/>
      <c r="AJE424" s="118"/>
      <c r="AJF424" s="118"/>
      <c r="AJG424" s="118"/>
      <c r="AJH424" s="118"/>
      <c r="AJI424" s="118"/>
      <c r="AJJ424" s="118"/>
      <c r="AJK424" s="118"/>
      <c r="AJL424" s="118"/>
      <c r="AJM424" s="118"/>
      <c r="AJN424" s="118"/>
      <c r="AJO424" s="118"/>
      <c r="AJP424" s="118"/>
      <c r="AJQ424" s="118"/>
      <c r="AJR424" s="118"/>
      <c r="AJS424" s="118"/>
      <c r="AJT424" s="118"/>
      <c r="AJU424" s="118"/>
      <c r="AJV424" s="118"/>
      <c r="AJW424" s="118"/>
      <c r="AJX424" s="118"/>
      <c r="AJY424" s="118"/>
      <c r="AJZ424" s="118"/>
      <c r="AKA424" s="118"/>
      <c r="AKB424" s="118"/>
      <c r="AKC424" s="118"/>
      <c r="AKD424" s="118"/>
      <c r="AKE424" s="118"/>
      <c r="AKF424" s="118"/>
      <c r="AKG424" s="118"/>
      <c r="AKH424" s="118"/>
      <c r="AKI424" s="118"/>
      <c r="AKJ424" s="118"/>
      <c r="AKK424" s="118"/>
      <c r="AKL424" s="118"/>
      <c r="AKM424" s="118"/>
      <c r="AKN424" s="118"/>
      <c r="AKO424" s="118"/>
      <c r="AKP424" s="118"/>
      <c r="AKQ424" s="118"/>
      <c r="AKR424" s="118"/>
      <c r="AKS424" s="118"/>
      <c r="AKT424" s="118"/>
      <c r="AKU424" s="118"/>
      <c r="AKV424" s="118"/>
      <c r="AKW424" s="118"/>
      <c r="AKX424" s="118"/>
      <c r="AKY424" s="118"/>
      <c r="AKZ424" s="118"/>
      <c r="ALA424" s="118"/>
      <c r="ALB424" s="118"/>
      <c r="ALC424" s="118"/>
      <c r="ALD424" s="118"/>
      <c r="ALE424" s="118"/>
      <c r="ALF424" s="118"/>
      <c r="ALG424" s="118"/>
      <c r="ALH424" s="118"/>
      <c r="ALI424" s="118"/>
      <c r="ALJ424" s="118"/>
      <c r="ALK424" s="118"/>
      <c r="ALL424" s="118"/>
      <c r="ALM424" s="118"/>
      <c r="ALN424" s="118"/>
      <c r="ALO424" s="118"/>
      <c r="ALP424" s="118"/>
      <c r="ALQ424" s="118"/>
      <c r="ALR424" s="118"/>
      <c r="ALS424" s="118"/>
      <c r="ALT424" s="118"/>
      <c r="ALU424" s="118"/>
      <c r="ALV424" s="118"/>
      <c r="ALW424" s="118"/>
      <c r="ALX424" s="118"/>
      <c r="ALY424" s="118"/>
      <c r="ALZ424" s="118"/>
      <c r="AMA424" s="118"/>
      <c r="AMB424" s="118"/>
      <c r="AMC424" s="118"/>
      <c r="AMD424" s="118"/>
      <c r="AME424" s="118"/>
      <c r="AMF424" s="118"/>
      <c r="AMG424" s="118"/>
      <c r="AMH424" s="118"/>
    </row>
    <row r="425" spans="1:1022" x14ac:dyDescent="0.25">
      <c r="A425" s="235" t="s">
        <v>5353</v>
      </c>
      <c r="B425" s="163">
        <v>424</v>
      </c>
      <c r="C425" s="317" t="s">
        <v>5354</v>
      </c>
      <c r="D425" s="177" t="s">
        <v>5355</v>
      </c>
      <c r="E425" s="187"/>
      <c r="F425" s="187">
        <v>4</v>
      </c>
      <c r="G425" s="177"/>
      <c r="H425" s="177"/>
      <c r="I425" s="319">
        <v>4</v>
      </c>
      <c r="J425" s="334">
        <v>2</v>
      </c>
      <c r="K425" s="334">
        <v>2</v>
      </c>
      <c r="L425" s="334">
        <v>1</v>
      </c>
      <c r="M425" s="334"/>
      <c r="N425" s="334"/>
      <c r="O425" s="339">
        <v>3</v>
      </c>
      <c r="P425" s="334"/>
      <c r="Q425" s="334"/>
      <c r="R425" s="334"/>
      <c r="S425" s="334"/>
      <c r="T425" s="334"/>
      <c r="U425" s="340"/>
      <c r="V425" s="237">
        <f t="shared" si="239"/>
        <v>100</v>
      </c>
      <c r="W425" s="237">
        <f t="shared" si="240"/>
        <v>100</v>
      </c>
      <c r="X425" s="237">
        <f t="shared" si="241"/>
        <v>20</v>
      </c>
      <c r="Y425" s="237">
        <f t="shared" si="237"/>
        <v>100</v>
      </c>
      <c r="Z425" s="237">
        <f t="shared" si="238"/>
        <v>100</v>
      </c>
      <c r="AA425" s="238">
        <f t="shared" si="217"/>
        <v>100</v>
      </c>
      <c r="AB425" s="238">
        <f t="shared" si="216"/>
        <v>100</v>
      </c>
      <c r="AC425" s="238">
        <f t="shared" si="228"/>
        <v>100</v>
      </c>
      <c r="AD425" s="416">
        <f t="shared" si="236"/>
        <v>1</v>
      </c>
      <c r="AE425" s="416">
        <f t="shared" si="230"/>
        <v>100</v>
      </c>
      <c r="AF425" s="239">
        <f t="shared" si="232"/>
        <v>10</v>
      </c>
      <c r="AG425" s="239">
        <f t="shared" si="233"/>
        <v>10</v>
      </c>
      <c r="AH425" s="239">
        <f t="shared" si="234"/>
        <v>100</v>
      </c>
      <c r="AI425" s="239">
        <f t="shared" si="231"/>
        <v>100</v>
      </c>
      <c r="AJ425" s="225" t="s">
        <v>25059</v>
      </c>
      <c r="AK425" s="236">
        <v>1</v>
      </c>
      <c r="AL425" s="187">
        <v>1</v>
      </c>
      <c r="AM425" s="214"/>
      <c r="AN425" s="187">
        <v>1</v>
      </c>
      <c r="AO425" s="187">
        <v>1</v>
      </c>
      <c r="AQ425" s="167" t="s">
        <v>5356</v>
      </c>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c r="EQ425" s="118"/>
      <c r="ER425" s="118"/>
      <c r="ES425" s="118"/>
      <c r="ET425" s="118"/>
      <c r="EU425" s="118"/>
      <c r="EV425" s="118"/>
      <c r="EW425" s="118"/>
      <c r="EX425" s="118"/>
      <c r="EY425" s="118"/>
      <c r="EZ425" s="118"/>
      <c r="FA425" s="118"/>
      <c r="FB425" s="118"/>
      <c r="FC425" s="118"/>
      <c r="FD425" s="118"/>
      <c r="FE425" s="118"/>
      <c r="FF425" s="118"/>
      <c r="FG425" s="118"/>
      <c r="FH425" s="118"/>
      <c r="FI425" s="118"/>
      <c r="FJ425" s="118"/>
      <c r="FK425" s="118"/>
      <c r="FL425" s="118"/>
      <c r="FM425" s="118"/>
      <c r="FN425" s="118"/>
      <c r="FO425" s="118"/>
      <c r="FP425" s="118"/>
      <c r="FQ425" s="118"/>
      <c r="FR425" s="118"/>
      <c r="FS425" s="118"/>
      <c r="FT425" s="118"/>
      <c r="FU425" s="118"/>
      <c r="FV425" s="118"/>
      <c r="FW425" s="118"/>
      <c r="FX425" s="118"/>
      <c r="FY425" s="118"/>
      <c r="FZ425" s="118"/>
      <c r="GA425" s="118"/>
      <c r="GB425" s="118"/>
      <c r="GC425" s="118"/>
      <c r="GD425" s="118"/>
      <c r="GE425" s="118"/>
      <c r="GF425" s="118"/>
      <c r="GG425" s="118"/>
      <c r="GH425" s="118"/>
      <c r="GI425" s="118"/>
      <c r="GJ425" s="118"/>
      <c r="GK425" s="118"/>
      <c r="GL425" s="118"/>
      <c r="GM425" s="118"/>
      <c r="GN425" s="118"/>
      <c r="GO425" s="118"/>
      <c r="GP425" s="118"/>
      <c r="GQ425" s="118"/>
      <c r="GR425" s="118"/>
      <c r="GS425" s="118"/>
      <c r="GT425" s="118"/>
      <c r="GU425" s="118"/>
      <c r="GV425" s="118"/>
      <c r="GW425" s="118"/>
      <c r="GX425" s="118"/>
      <c r="GY425" s="118"/>
      <c r="GZ425" s="118"/>
      <c r="HA425" s="118"/>
      <c r="HB425" s="118"/>
      <c r="HC425" s="118"/>
      <c r="HD425" s="118"/>
      <c r="HE425" s="118"/>
      <c r="HF425" s="118"/>
      <c r="HG425" s="118"/>
      <c r="HH425" s="118"/>
      <c r="HI425" s="118"/>
      <c r="HJ425" s="118"/>
      <c r="HK425" s="118"/>
      <c r="HL425" s="118"/>
      <c r="HM425" s="118"/>
      <c r="HN425" s="118"/>
      <c r="HO425" s="118"/>
      <c r="HP425" s="118"/>
      <c r="HQ425" s="118"/>
      <c r="HR425" s="118"/>
      <c r="HS425" s="118"/>
      <c r="HT425" s="118"/>
      <c r="HU425" s="118"/>
      <c r="HV425" s="118"/>
      <c r="HW425" s="118"/>
      <c r="HX425" s="118"/>
      <c r="HY425" s="118"/>
      <c r="HZ425" s="118"/>
      <c r="IA425" s="118"/>
      <c r="IB425" s="118"/>
      <c r="IC425" s="118"/>
      <c r="ID425" s="118"/>
      <c r="IE425" s="118"/>
      <c r="IF425" s="118"/>
      <c r="IG425" s="118"/>
      <c r="IH425" s="118"/>
      <c r="II425" s="118"/>
      <c r="IJ425" s="118"/>
      <c r="IK425" s="118"/>
      <c r="IL425" s="118"/>
      <c r="IM425" s="118"/>
      <c r="IN425" s="118"/>
      <c r="IO425" s="118"/>
      <c r="IP425" s="118"/>
      <c r="IQ425" s="118"/>
      <c r="IR425" s="118"/>
      <c r="IS425" s="118"/>
      <c r="IT425" s="118"/>
      <c r="IU425" s="118"/>
      <c r="IV425" s="118"/>
      <c r="IW425" s="118"/>
      <c r="IX425" s="118"/>
      <c r="IY425" s="118"/>
      <c r="IZ425" s="118"/>
      <c r="JA425" s="118"/>
      <c r="JB425" s="118"/>
      <c r="JC425" s="118"/>
      <c r="JD425" s="118"/>
      <c r="JE425" s="118"/>
      <c r="JF425" s="118"/>
      <c r="JG425" s="118"/>
      <c r="JH425" s="118"/>
      <c r="JI425" s="118"/>
      <c r="JJ425" s="118"/>
      <c r="JK425" s="118"/>
      <c r="JL425" s="118"/>
      <c r="JM425" s="118"/>
      <c r="JN425" s="118"/>
      <c r="JO425" s="118"/>
      <c r="JP425" s="118"/>
      <c r="JQ425" s="118"/>
      <c r="JR425" s="118"/>
      <c r="JS425" s="118"/>
      <c r="JT425" s="118"/>
      <c r="JU425" s="118"/>
      <c r="JV425" s="118"/>
      <c r="JW425" s="118"/>
      <c r="JX425" s="118"/>
      <c r="JY425" s="118"/>
      <c r="JZ425" s="118"/>
      <c r="KA425" s="118"/>
      <c r="KB425" s="118"/>
      <c r="KC425" s="118"/>
      <c r="KD425" s="118"/>
      <c r="KE425" s="118"/>
      <c r="KF425" s="118"/>
      <c r="KG425" s="118"/>
      <c r="KH425" s="118"/>
      <c r="KI425" s="118"/>
      <c r="KJ425" s="118"/>
      <c r="KK425" s="118"/>
      <c r="KL425" s="118"/>
      <c r="KM425" s="118"/>
      <c r="KN425" s="118"/>
      <c r="KO425" s="118"/>
      <c r="KP425" s="118"/>
      <c r="KQ425" s="118"/>
      <c r="KR425" s="118"/>
      <c r="KS425" s="118"/>
      <c r="KT425" s="118"/>
      <c r="KU425" s="118"/>
      <c r="KV425" s="118"/>
      <c r="KW425" s="118"/>
      <c r="KX425" s="118"/>
      <c r="KY425" s="118"/>
      <c r="KZ425" s="118"/>
      <c r="LA425" s="118"/>
      <c r="LB425" s="118"/>
      <c r="LC425" s="118"/>
      <c r="LD425" s="118"/>
      <c r="LE425" s="118"/>
      <c r="LF425" s="118"/>
      <c r="LG425" s="118"/>
      <c r="LH425" s="118"/>
      <c r="LI425" s="118"/>
      <c r="LJ425" s="118"/>
      <c r="LK425" s="118"/>
      <c r="LL425" s="118"/>
      <c r="LM425" s="118"/>
      <c r="LN425" s="118"/>
      <c r="LO425" s="118"/>
      <c r="LP425" s="118"/>
      <c r="LQ425" s="118"/>
      <c r="LR425" s="118"/>
      <c r="LS425" s="118"/>
      <c r="LT425" s="118"/>
      <c r="LU425" s="118"/>
      <c r="LV425" s="118"/>
      <c r="LW425" s="118"/>
      <c r="LX425" s="118"/>
      <c r="LY425" s="118"/>
      <c r="LZ425" s="118"/>
      <c r="MA425" s="118"/>
      <c r="MB425" s="118"/>
      <c r="MC425" s="118"/>
      <c r="MD425" s="118"/>
      <c r="ME425" s="118"/>
      <c r="MF425" s="118"/>
      <c r="MG425" s="118"/>
      <c r="MH425" s="118"/>
      <c r="MI425" s="118"/>
      <c r="MJ425" s="118"/>
      <c r="MK425" s="118"/>
      <c r="ML425" s="118"/>
      <c r="MM425" s="118"/>
      <c r="MN425" s="118"/>
      <c r="MO425" s="118"/>
      <c r="MP425" s="118"/>
      <c r="MQ425" s="118"/>
      <c r="MR425" s="118"/>
      <c r="MS425" s="118"/>
      <c r="MT425" s="118"/>
      <c r="MU425" s="118"/>
      <c r="MV425" s="118"/>
      <c r="MW425" s="118"/>
      <c r="MX425" s="118"/>
      <c r="MY425" s="118"/>
      <c r="MZ425" s="118"/>
      <c r="NA425" s="118"/>
      <c r="NB425" s="118"/>
      <c r="NC425" s="118"/>
      <c r="ND425" s="118"/>
      <c r="NE425" s="118"/>
      <c r="NF425" s="118"/>
      <c r="NG425" s="118"/>
      <c r="NH425" s="118"/>
      <c r="NI425" s="118"/>
      <c r="NJ425" s="118"/>
      <c r="NK425" s="118"/>
      <c r="NL425" s="118"/>
      <c r="NM425" s="118"/>
      <c r="NN425" s="118"/>
      <c r="NO425" s="118"/>
      <c r="NP425" s="118"/>
      <c r="NQ425" s="118"/>
      <c r="NR425" s="118"/>
      <c r="NS425" s="118"/>
      <c r="NT425" s="118"/>
      <c r="NU425" s="118"/>
      <c r="NV425" s="118"/>
      <c r="NW425" s="118"/>
      <c r="NX425" s="118"/>
      <c r="NY425" s="118"/>
      <c r="NZ425" s="118"/>
      <c r="OA425" s="118"/>
      <c r="OB425" s="118"/>
      <c r="OC425" s="118"/>
      <c r="OD425" s="118"/>
      <c r="OE425" s="118"/>
      <c r="OF425" s="118"/>
      <c r="OG425" s="118"/>
      <c r="OH425" s="118"/>
      <c r="OI425" s="118"/>
      <c r="OJ425" s="118"/>
      <c r="OK425" s="118"/>
      <c r="OL425" s="118"/>
      <c r="OM425" s="118"/>
      <c r="ON425" s="118"/>
      <c r="OO425" s="118"/>
      <c r="OP425" s="118"/>
      <c r="OQ425" s="118"/>
      <c r="OR425" s="118"/>
      <c r="OS425" s="118"/>
      <c r="OT425" s="118"/>
      <c r="OU425" s="118"/>
      <c r="OV425" s="118"/>
      <c r="OW425" s="118"/>
      <c r="OX425" s="118"/>
      <c r="OY425" s="118"/>
      <c r="OZ425" s="118"/>
      <c r="PA425" s="118"/>
      <c r="PB425" s="118"/>
      <c r="PC425" s="118"/>
      <c r="PD425" s="118"/>
      <c r="PE425" s="118"/>
      <c r="PF425" s="118"/>
      <c r="PG425" s="118"/>
      <c r="PH425" s="118"/>
      <c r="PI425" s="118"/>
      <c r="PJ425" s="118"/>
      <c r="PK425" s="118"/>
      <c r="PL425" s="118"/>
      <c r="PM425" s="118"/>
      <c r="PN425" s="118"/>
      <c r="PO425" s="118"/>
      <c r="PP425" s="118"/>
      <c r="PQ425" s="118"/>
      <c r="PR425" s="118"/>
      <c r="PS425" s="118"/>
      <c r="PT425" s="118"/>
      <c r="PU425" s="118"/>
      <c r="PV425" s="118"/>
      <c r="PW425" s="118"/>
      <c r="PX425" s="118"/>
      <c r="PY425" s="118"/>
      <c r="PZ425" s="118"/>
      <c r="QA425" s="118"/>
      <c r="QB425" s="118"/>
      <c r="QC425" s="118"/>
      <c r="QD425" s="118"/>
      <c r="QE425" s="118"/>
      <c r="QF425" s="118"/>
      <c r="QG425" s="118"/>
      <c r="QH425" s="118"/>
      <c r="QI425" s="118"/>
      <c r="QJ425" s="118"/>
      <c r="QK425" s="118"/>
      <c r="QL425" s="118"/>
      <c r="QM425" s="118"/>
      <c r="QN425" s="118"/>
      <c r="QO425" s="118"/>
      <c r="QP425" s="118"/>
      <c r="QQ425" s="118"/>
      <c r="QR425" s="118"/>
      <c r="QS425" s="118"/>
      <c r="QT425" s="118"/>
      <c r="QU425" s="118"/>
      <c r="QV425" s="118"/>
      <c r="QW425" s="118"/>
      <c r="QX425" s="118"/>
      <c r="QY425" s="118"/>
      <c r="QZ425" s="118"/>
      <c r="RA425" s="118"/>
      <c r="RB425" s="118"/>
      <c r="RC425" s="118"/>
      <c r="RD425" s="118"/>
      <c r="RE425" s="118"/>
      <c r="RF425" s="118"/>
      <c r="RG425" s="118"/>
      <c r="RH425" s="118"/>
      <c r="RI425" s="118"/>
      <c r="RJ425" s="118"/>
      <c r="RK425" s="118"/>
      <c r="RL425" s="118"/>
      <c r="RM425" s="118"/>
      <c r="RN425" s="118"/>
      <c r="RO425" s="118"/>
      <c r="RP425" s="118"/>
      <c r="RQ425" s="118"/>
      <c r="RR425" s="118"/>
      <c r="RS425" s="118"/>
      <c r="RT425" s="118"/>
      <c r="RU425" s="118"/>
      <c r="RV425" s="118"/>
      <c r="RW425" s="118"/>
      <c r="RX425" s="118"/>
      <c r="RY425" s="118"/>
      <c r="RZ425" s="118"/>
      <c r="SA425" s="118"/>
      <c r="SB425" s="118"/>
      <c r="SC425" s="118"/>
      <c r="SD425" s="118"/>
      <c r="SE425" s="118"/>
      <c r="SF425" s="118"/>
      <c r="SG425" s="118"/>
      <c r="SH425" s="118"/>
      <c r="SI425" s="118"/>
      <c r="SJ425" s="118"/>
      <c r="SK425" s="118"/>
      <c r="SL425" s="118"/>
      <c r="SM425" s="118"/>
      <c r="SN425" s="118"/>
      <c r="SO425" s="118"/>
      <c r="SP425" s="118"/>
      <c r="SQ425" s="118"/>
      <c r="SR425" s="118"/>
      <c r="SS425" s="118"/>
      <c r="ST425" s="118"/>
      <c r="SU425" s="118"/>
      <c r="SV425" s="118"/>
      <c r="SW425" s="118"/>
      <c r="SX425" s="118"/>
      <c r="SY425" s="118"/>
      <c r="SZ425" s="118"/>
      <c r="TA425" s="118"/>
      <c r="TB425" s="118"/>
      <c r="TC425" s="118"/>
      <c r="TD425" s="118"/>
      <c r="TE425" s="118"/>
      <c r="TF425" s="118"/>
      <c r="TG425" s="118"/>
      <c r="TH425" s="118"/>
      <c r="TI425" s="118"/>
      <c r="TJ425" s="118"/>
      <c r="TK425" s="118"/>
      <c r="TL425" s="118"/>
      <c r="TM425" s="118"/>
      <c r="TN425" s="118"/>
      <c r="TO425" s="118"/>
      <c r="TP425" s="118"/>
      <c r="TQ425" s="118"/>
      <c r="TR425" s="118"/>
      <c r="TS425" s="118"/>
      <c r="TT425" s="118"/>
      <c r="TU425" s="118"/>
      <c r="TV425" s="118"/>
      <c r="TW425" s="118"/>
      <c r="TX425" s="118"/>
      <c r="TY425" s="118"/>
      <c r="TZ425" s="118"/>
      <c r="UA425" s="118"/>
      <c r="UB425" s="118"/>
      <c r="UC425" s="118"/>
      <c r="UD425" s="118"/>
      <c r="UE425" s="118"/>
      <c r="UF425" s="118"/>
      <c r="UG425" s="118"/>
      <c r="UH425" s="118"/>
      <c r="UI425" s="118"/>
      <c r="UJ425" s="118"/>
      <c r="UK425" s="118"/>
      <c r="UL425" s="118"/>
      <c r="UM425" s="118"/>
      <c r="UN425" s="118"/>
      <c r="UO425" s="118"/>
      <c r="UP425" s="118"/>
      <c r="UQ425" s="118"/>
      <c r="UR425" s="118"/>
      <c r="US425" s="118"/>
      <c r="UT425" s="118"/>
      <c r="UU425" s="118"/>
      <c r="UV425" s="118"/>
      <c r="UW425" s="118"/>
      <c r="UX425" s="118"/>
      <c r="UY425" s="118"/>
      <c r="UZ425" s="118"/>
      <c r="VA425" s="118"/>
      <c r="VB425" s="118"/>
      <c r="VC425" s="118"/>
      <c r="VD425" s="118"/>
      <c r="VE425" s="118"/>
      <c r="VF425" s="118"/>
      <c r="VG425" s="118"/>
      <c r="VH425" s="118"/>
      <c r="VI425" s="118"/>
      <c r="VJ425" s="118"/>
      <c r="VK425" s="118"/>
      <c r="VL425" s="118"/>
      <c r="VM425" s="118"/>
      <c r="VN425" s="118"/>
      <c r="VO425" s="118"/>
      <c r="VP425" s="118"/>
      <c r="VQ425" s="118"/>
      <c r="VR425" s="118"/>
      <c r="VS425" s="118"/>
      <c r="VT425" s="118"/>
      <c r="VU425" s="118"/>
      <c r="VV425" s="118"/>
      <c r="VW425" s="118"/>
      <c r="VX425" s="118"/>
      <c r="VY425" s="118"/>
      <c r="VZ425" s="118"/>
      <c r="WA425" s="118"/>
      <c r="WB425" s="118"/>
      <c r="WC425" s="118"/>
      <c r="WD425" s="118"/>
      <c r="WE425" s="118"/>
      <c r="WF425" s="118"/>
      <c r="WG425" s="118"/>
      <c r="WH425" s="118"/>
      <c r="WI425" s="118"/>
      <c r="WJ425" s="118"/>
      <c r="WK425" s="118"/>
      <c r="WL425" s="118"/>
      <c r="WM425" s="118"/>
      <c r="WN425" s="118"/>
      <c r="WO425" s="118"/>
      <c r="WP425" s="118"/>
      <c r="WQ425" s="118"/>
      <c r="WR425" s="118"/>
      <c r="WS425" s="118"/>
      <c r="WT425" s="118"/>
      <c r="WU425" s="118"/>
      <c r="WV425" s="118"/>
      <c r="WW425" s="118"/>
      <c r="WX425" s="118"/>
      <c r="WY425" s="118"/>
      <c r="WZ425" s="118"/>
      <c r="XA425" s="118"/>
      <c r="XB425" s="118"/>
      <c r="XC425" s="118"/>
      <c r="XD425" s="118"/>
      <c r="XE425" s="118"/>
      <c r="XF425" s="118"/>
      <c r="XG425" s="118"/>
      <c r="XH425" s="118"/>
      <c r="XI425" s="118"/>
      <c r="XJ425" s="118"/>
      <c r="XK425" s="118"/>
      <c r="XL425" s="118"/>
      <c r="XM425" s="118"/>
      <c r="XN425" s="118"/>
      <c r="XO425" s="118"/>
      <c r="XP425" s="118"/>
      <c r="XQ425" s="118"/>
      <c r="XR425" s="118"/>
      <c r="XS425" s="118"/>
      <c r="XT425" s="118"/>
      <c r="XU425" s="118"/>
      <c r="XV425" s="118"/>
      <c r="XW425" s="118"/>
      <c r="XX425" s="118"/>
      <c r="XY425" s="118"/>
      <c r="XZ425" s="118"/>
      <c r="YA425" s="118"/>
      <c r="YB425" s="118"/>
      <c r="YC425" s="118"/>
      <c r="YD425" s="118"/>
      <c r="YE425" s="118"/>
      <c r="YF425" s="118"/>
      <c r="YG425" s="118"/>
      <c r="YH425" s="118"/>
      <c r="YI425" s="118"/>
      <c r="YJ425" s="118"/>
      <c r="YK425" s="118"/>
      <c r="YL425" s="118"/>
      <c r="YM425" s="118"/>
      <c r="YN425" s="118"/>
      <c r="YO425" s="118"/>
      <c r="YP425" s="118"/>
      <c r="YQ425" s="118"/>
      <c r="YR425" s="118"/>
      <c r="YS425" s="118"/>
      <c r="YT425" s="118"/>
      <c r="YU425" s="118"/>
      <c r="YV425" s="118"/>
      <c r="YW425" s="118"/>
      <c r="YX425" s="118"/>
      <c r="YY425" s="118"/>
      <c r="YZ425" s="118"/>
      <c r="ZA425" s="118"/>
      <c r="ZB425" s="118"/>
      <c r="ZC425" s="118"/>
      <c r="ZD425" s="118"/>
      <c r="ZE425" s="118"/>
      <c r="ZF425" s="118"/>
      <c r="ZG425" s="118"/>
      <c r="ZH425" s="118"/>
      <c r="ZI425" s="118"/>
      <c r="ZJ425" s="118"/>
      <c r="ZK425" s="118"/>
      <c r="ZL425" s="118"/>
      <c r="ZM425" s="118"/>
      <c r="ZN425" s="118"/>
      <c r="ZO425" s="118"/>
      <c r="ZP425" s="118"/>
      <c r="ZQ425" s="118"/>
      <c r="ZR425" s="118"/>
      <c r="ZS425" s="118"/>
      <c r="ZT425" s="118"/>
      <c r="ZU425" s="118"/>
      <c r="ZV425" s="118"/>
      <c r="ZW425" s="118"/>
      <c r="ZX425" s="118"/>
      <c r="ZY425" s="118"/>
      <c r="ZZ425" s="118"/>
      <c r="AAA425" s="118"/>
      <c r="AAB425" s="118"/>
      <c r="AAC425" s="118"/>
      <c r="AAD425" s="118"/>
      <c r="AAE425" s="118"/>
      <c r="AAF425" s="118"/>
      <c r="AAG425" s="118"/>
      <c r="AAH425" s="118"/>
      <c r="AAI425" s="118"/>
      <c r="AAJ425" s="118"/>
      <c r="AAK425" s="118"/>
      <c r="AAL425" s="118"/>
      <c r="AAM425" s="118"/>
      <c r="AAN425" s="118"/>
      <c r="AAO425" s="118"/>
      <c r="AAP425" s="118"/>
      <c r="AAQ425" s="118"/>
      <c r="AAR425" s="118"/>
      <c r="AAS425" s="118"/>
      <c r="AAT425" s="118"/>
      <c r="AAU425" s="118"/>
      <c r="AAV425" s="118"/>
      <c r="AAW425" s="118"/>
      <c r="AAX425" s="118"/>
      <c r="AAY425" s="118"/>
      <c r="AAZ425" s="118"/>
      <c r="ABA425" s="118"/>
      <c r="ABB425" s="118"/>
      <c r="ABC425" s="118"/>
      <c r="ABD425" s="118"/>
      <c r="ABE425" s="118"/>
      <c r="ABF425" s="118"/>
      <c r="ABG425" s="118"/>
      <c r="ABH425" s="118"/>
      <c r="ABI425" s="118"/>
      <c r="ABJ425" s="118"/>
      <c r="ABK425" s="118"/>
      <c r="ABL425" s="118"/>
      <c r="ABM425" s="118"/>
      <c r="ABN425" s="118"/>
      <c r="ABO425" s="118"/>
      <c r="ABP425" s="118"/>
      <c r="ABQ425" s="118"/>
      <c r="ABR425" s="118"/>
      <c r="ABS425" s="118"/>
      <c r="ABT425" s="118"/>
      <c r="ABU425" s="118"/>
      <c r="ABV425" s="118"/>
      <c r="ABW425" s="118"/>
      <c r="ABX425" s="118"/>
      <c r="ABY425" s="118"/>
      <c r="ABZ425" s="118"/>
      <c r="ACA425" s="118"/>
      <c r="ACB425" s="118"/>
      <c r="ACC425" s="118"/>
      <c r="ACD425" s="118"/>
      <c r="ACE425" s="118"/>
      <c r="ACF425" s="118"/>
      <c r="ACG425" s="118"/>
      <c r="ACH425" s="118"/>
      <c r="ACI425" s="118"/>
      <c r="ACJ425" s="118"/>
      <c r="ACK425" s="118"/>
      <c r="ACL425" s="118"/>
      <c r="ACM425" s="118"/>
      <c r="ACN425" s="118"/>
      <c r="ACO425" s="118"/>
      <c r="ACP425" s="118"/>
      <c r="ACQ425" s="118"/>
      <c r="ACR425" s="118"/>
      <c r="ACS425" s="118"/>
      <c r="ACT425" s="118"/>
      <c r="ACU425" s="118"/>
      <c r="ACV425" s="118"/>
      <c r="ACW425" s="118"/>
      <c r="ACX425" s="118"/>
      <c r="ACY425" s="118"/>
      <c r="ACZ425" s="118"/>
      <c r="ADA425" s="118"/>
      <c r="ADB425" s="118"/>
      <c r="ADC425" s="118"/>
      <c r="ADD425" s="118"/>
      <c r="ADE425" s="118"/>
      <c r="ADF425" s="118"/>
      <c r="ADG425" s="118"/>
      <c r="ADH425" s="118"/>
      <c r="ADI425" s="118"/>
      <c r="ADJ425" s="118"/>
      <c r="ADK425" s="118"/>
      <c r="ADL425" s="118"/>
      <c r="ADM425" s="118"/>
      <c r="ADN425" s="118"/>
      <c r="ADO425" s="118"/>
      <c r="ADP425" s="118"/>
      <c r="ADQ425" s="118"/>
      <c r="ADR425" s="118"/>
      <c r="ADS425" s="118"/>
      <c r="ADT425" s="118"/>
      <c r="ADU425" s="118"/>
      <c r="ADV425" s="118"/>
      <c r="ADW425" s="118"/>
      <c r="ADX425" s="118"/>
      <c r="ADY425" s="118"/>
      <c r="ADZ425" s="118"/>
      <c r="AEA425" s="118"/>
      <c r="AEB425" s="118"/>
      <c r="AEC425" s="118"/>
      <c r="AED425" s="118"/>
      <c r="AEE425" s="118"/>
      <c r="AEF425" s="118"/>
      <c r="AEG425" s="118"/>
      <c r="AEH425" s="118"/>
      <c r="AEI425" s="118"/>
      <c r="AEJ425" s="118"/>
      <c r="AEK425" s="118"/>
      <c r="AEL425" s="118"/>
      <c r="AEM425" s="118"/>
      <c r="AEN425" s="118"/>
      <c r="AEO425" s="118"/>
      <c r="AEP425" s="118"/>
      <c r="AEQ425" s="118"/>
      <c r="AER425" s="118"/>
      <c r="AES425" s="118"/>
      <c r="AET425" s="118"/>
      <c r="AEU425" s="118"/>
      <c r="AEV425" s="118"/>
      <c r="AEW425" s="118"/>
      <c r="AEX425" s="118"/>
      <c r="AEY425" s="118"/>
      <c r="AEZ425" s="118"/>
      <c r="AFA425" s="118"/>
      <c r="AFB425" s="118"/>
      <c r="AFC425" s="118"/>
      <c r="AFD425" s="118"/>
      <c r="AFE425" s="118"/>
      <c r="AFF425" s="118"/>
      <c r="AFG425" s="118"/>
      <c r="AFH425" s="118"/>
      <c r="AFI425" s="118"/>
      <c r="AFJ425" s="118"/>
      <c r="AFK425" s="118"/>
      <c r="AFL425" s="118"/>
      <c r="AFM425" s="118"/>
      <c r="AFN425" s="118"/>
      <c r="AFO425" s="118"/>
      <c r="AFP425" s="118"/>
      <c r="AFQ425" s="118"/>
      <c r="AFR425" s="118"/>
      <c r="AFS425" s="118"/>
      <c r="AFT425" s="118"/>
      <c r="AFU425" s="118"/>
      <c r="AFV425" s="118"/>
      <c r="AFW425" s="118"/>
      <c r="AFX425" s="118"/>
      <c r="AFY425" s="118"/>
      <c r="AFZ425" s="118"/>
      <c r="AGA425" s="118"/>
      <c r="AGB425" s="118"/>
      <c r="AGC425" s="118"/>
      <c r="AGD425" s="118"/>
      <c r="AGE425" s="118"/>
      <c r="AGF425" s="118"/>
      <c r="AGG425" s="118"/>
      <c r="AGH425" s="118"/>
      <c r="AGI425" s="118"/>
      <c r="AGJ425" s="118"/>
      <c r="AGK425" s="118"/>
      <c r="AGL425" s="118"/>
      <c r="AGM425" s="118"/>
      <c r="AGN425" s="118"/>
      <c r="AGO425" s="118"/>
      <c r="AGP425" s="118"/>
      <c r="AGQ425" s="118"/>
      <c r="AGR425" s="118"/>
      <c r="AGS425" s="118"/>
      <c r="AGT425" s="118"/>
      <c r="AGU425" s="118"/>
      <c r="AGV425" s="118"/>
      <c r="AGW425" s="118"/>
      <c r="AGX425" s="118"/>
      <c r="AGY425" s="118"/>
      <c r="AGZ425" s="118"/>
      <c r="AHA425" s="118"/>
      <c r="AHB425" s="118"/>
      <c r="AHC425" s="118"/>
      <c r="AHD425" s="118"/>
      <c r="AHE425" s="118"/>
      <c r="AHF425" s="118"/>
      <c r="AHG425" s="118"/>
      <c r="AHH425" s="118"/>
      <c r="AHI425" s="118"/>
      <c r="AHJ425" s="118"/>
      <c r="AHK425" s="118"/>
      <c r="AHL425" s="118"/>
      <c r="AHM425" s="118"/>
      <c r="AHN425" s="118"/>
      <c r="AHO425" s="118"/>
      <c r="AHP425" s="118"/>
      <c r="AHQ425" s="118"/>
      <c r="AHR425" s="118"/>
      <c r="AHS425" s="118"/>
      <c r="AHT425" s="118"/>
      <c r="AHU425" s="118"/>
      <c r="AHV425" s="118"/>
      <c r="AHW425" s="118"/>
      <c r="AHX425" s="118"/>
      <c r="AHY425" s="118"/>
      <c r="AHZ425" s="118"/>
      <c r="AIA425" s="118"/>
      <c r="AIB425" s="118"/>
      <c r="AIC425" s="118"/>
      <c r="AID425" s="118"/>
      <c r="AIE425" s="118"/>
      <c r="AIF425" s="118"/>
      <c r="AIG425" s="118"/>
      <c r="AIH425" s="118"/>
      <c r="AII425" s="118"/>
      <c r="AIJ425" s="118"/>
      <c r="AIK425" s="118"/>
      <c r="AIL425" s="118"/>
      <c r="AIM425" s="118"/>
      <c r="AIN425" s="118"/>
      <c r="AIO425" s="118"/>
      <c r="AIP425" s="118"/>
      <c r="AIQ425" s="118"/>
      <c r="AIR425" s="118"/>
      <c r="AIS425" s="118"/>
      <c r="AIT425" s="118"/>
      <c r="AIU425" s="118"/>
      <c r="AIV425" s="118"/>
      <c r="AIW425" s="118"/>
      <c r="AIX425" s="118"/>
      <c r="AIY425" s="118"/>
      <c r="AIZ425" s="118"/>
      <c r="AJA425" s="118"/>
      <c r="AJB425" s="118"/>
      <c r="AJC425" s="118"/>
      <c r="AJD425" s="118"/>
      <c r="AJE425" s="118"/>
      <c r="AJF425" s="118"/>
      <c r="AJG425" s="118"/>
      <c r="AJH425" s="118"/>
      <c r="AJI425" s="118"/>
      <c r="AJJ425" s="118"/>
      <c r="AJK425" s="118"/>
      <c r="AJL425" s="118"/>
      <c r="AJM425" s="118"/>
      <c r="AJN425" s="118"/>
      <c r="AJO425" s="118"/>
      <c r="AJP425" s="118"/>
      <c r="AJQ425" s="118"/>
      <c r="AJR425" s="118"/>
      <c r="AJS425" s="118"/>
      <c r="AJT425" s="118"/>
      <c r="AJU425" s="118"/>
      <c r="AJV425" s="118"/>
      <c r="AJW425" s="118"/>
      <c r="AJX425" s="118"/>
      <c r="AJY425" s="118"/>
      <c r="AJZ425" s="118"/>
      <c r="AKA425" s="118"/>
      <c r="AKB425" s="118"/>
      <c r="AKC425" s="118"/>
      <c r="AKD425" s="118"/>
      <c r="AKE425" s="118"/>
      <c r="AKF425" s="118"/>
      <c r="AKG425" s="118"/>
      <c r="AKH425" s="118"/>
      <c r="AKI425" s="118"/>
      <c r="AKJ425" s="118"/>
      <c r="AKK425" s="118"/>
      <c r="AKL425" s="118"/>
      <c r="AKM425" s="118"/>
      <c r="AKN425" s="118"/>
      <c r="AKO425" s="118"/>
      <c r="AKP425" s="118"/>
      <c r="AKQ425" s="118"/>
      <c r="AKR425" s="118"/>
      <c r="AKS425" s="118"/>
      <c r="AKT425" s="118"/>
      <c r="AKU425" s="118"/>
      <c r="AKV425" s="118"/>
      <c r="AKW425" s="118"/>
      <c r="AKX425" s="118"/>
      <c r="AKY425" s="118"/>
      <c r="AKZ425" s="118"/>
      <c r="ALA425" s="118"/>
      <c r="ALB425" s="118"/>
      <c r="ALC425" s="118"/>
      <c r="ALD425" s="118"/>
      <c r="ALE425" s="118"/>
      <c r="ALF425" s="118"/>
      <c r="ALG425" s="118"/>
      <c r="ALH425" s="118"/>
      <c r="ALI425" s="118"/>
      <c r="ALJ425" s="118"/>
      <c r="ALK425" s="118"/>
      <c r="ALL425" s="118"/>
      <c r="ALM425" s="118"/>
      <c r="ALN425" s="118"/>
      <c r="ALO425" s="118"/>
      <c r="ALP425" s="118"/>
      <c r="ALQ425" s="118"/>
      <c r="ALR425" s="118"/>
      <c r="ALS425" s="118"/>
      <c r="ALT425" s="118"/>
      <c r="ALU425" s="118"/>
      <c r="ALV425" s="118"/>
      <c r="ALW425" s="118"/>
      <c r="ALX425" s="118"/>
      <c r="ALY425" s="118"/>
      <c r="ALZ425" s="118"/>
      <c r="AMA425" s="118"/>
      <c r="AMB425" s="118"/>
      <c r="AMC425" s="118"/>
      <c r="AMD425" s="118"/>
      <c r="AME425" s="118"/>
      <c r="AMF425" s="118"/>
      <c r="AMG425" s="118"/>
      <c r="AMH425" s="118"/>
    </row>
    <row r="426" spans="1:1022" x14ac:dyDescent="0.25">
      <c r="A426" s="235" t="s">
        <v>5357</v>
      </c>
      <c r="B426" s="163">
        <v>425</v>
      </c>
      <c r="C426" s="317" t="s">
        <v>25060</v>
      </c>
      <c r="D426" s="177" t="s">
        <v>5358</v>
      </c>
      <c r="E426" s="187"/>
      <c r="F426" s="187">
        <v>3</v>
      </c>
      <c r="G426" s="177"/>
      <c r="H426" s="177">
        <v>2</v>
      </c>
      <c r="I426" s="319">
        <v>0.64</v>
      </c>
      <c r="J426" s="334"/>
      <c r="K426" s="334">
        <v>1</v>
      </c>
      <c r="L426" s="334">
        <v>1</v>
      </c>
      <c r="M426" s="334"/>
      <c r="N426" s="334"/>
      <c r="O426" s="339">
        <v>3</v>
      </c>
      <c r="P426" s="334">
        <v>2</v>
      </c>
      <c r="Q426" s="334"/>
      <c r="R426" s="334"/>
      <c r="S426" s="334"/>
      <c r="T426" s="334"/>
      <c r="U426" s="340"/>
      <c r="V426" s="237">
        <f t="shared" si="239"/>
        <v>100</v>
      </c>
      <c r="W426" s="237">
        <f t="shared" si="240"/>
        <v>100</v>
      </c>
      <c r="X426" s="237">
        <f t="shared" si="241"/>
        <v>20</v>
      </c>
      <c r="Y426" s="237">
        <f t="shared" si="237"/>
        <v>100</v>
      </c>
      <c r="Z426" s="237">
        <f t="shared" si="238"/>
        <v>10</v>
      </c>
      <c r="AA426" s="238">
        <f t="shared" si="217"/>
        <v>100</v>
      </c>
      <c r="AB426" s="238">
        <f t="shared" si="216"/>
        <v>100</v>
      </c>
      <c r="AC426" s="238">
        <f t="shared" si="228"/>
        <v>100</v>
      </c>
      <c r="AD426" s="416">
        <f t="shared" si="236"/>
        <v>1</v>
      </c>
      <c r="AE426" s="416">
        <f t="shared" si="230"/>
        <v>100</v>
      </c>
      <c r="AF426" s="239">
        <f t="shared" si="232"/>
        <v>1</v>
      </c>
      <c r="AG426" s="239">
        <f t="shared" si="233"/>
        <v>100</v>
      </c>
      <c r="AH426" s="239">
        <f t="shared" si="234"/>
        <v>3</v>
      </c>
      <c r="AI426" s="239">
        <f t="shared" si="231"/>
        <v>100</v>
      </c>
      <c r="AJ426" s="225" t="s">
        <v>24691</v>
      </c>
      <c r="AK426" s="236">
        <v>1</v>
      </c>
      <c r="AL426" s="187">
        <v>1</v>
      </c>
      <c r="AM426" s="214"/>
      <c r="AN426" s="187">
        <v>10</v>
      </c>
      <c r="AO426" s="187">
        <v>1</v>
      </c>
      <c r="AQ426" s="167" t="s">
        <v>5359</v>
      </c>
      <c r="AU426" s="412"/>
      <c r="AV426" s="412"/>
      <c r="AW426" s="412"/>
      <c r="AX426" s="412"/>
      <c r="AY426" s="412"/>
      <c r="AZ426" s="412"/>
      <c r="BA426" s="412"/>
      <c r="BB426" s="412"/>
      <c r="BC426" s="412"/>
      <c r="BD426" s="412"/>
      <c r="BE426" s="412"/>
      <c r="BF426" s="412"/>
      <c r="BG426" s="412"/>
      <c r="BH426" s="412"/>
      <c r="BI426" s="412"/>
      <c r="BJ426" s="412"/>
      <c r="BK426" s="412"/>
      <c r="BL426" s="412"/>
      <c r="BM426" s="412"/>
      <c r="BN426" s="412"/>
      <c r="BO426" s="412"/>
      <c r="BP426" s="412"/>
      <c r="BQ426" s="412"/>
      <c r="BR426" s="412"/>
      <c r="BS426" s="412"/>
      <c r="BT426" s="412"/>
      <c r="BU426" s="412"/>
      <c r="BV426" s="412"/>
      <c r="BW426" s="412"/>
      <c r="BX426" s="412"/>
      <c r="BY426" s="412"/>
      <c r="BZ426" s="412"/>
      <c r="CA426" s="412"/>
      <c r="CB426" s="412"/>
      <c r="CC426" s="412"/>
      <c r="CD426" s="412"/>
      <c r="CE426" s="412"/>
      <c r="CF426" s="412"/>
      <c r="CG426" s="412"/>
      <c r="CH426" s="412"/>
      <c r="CI426" s="412"/>
      <c r="CJ426" s="412"/>
      <c r="CK426" s="412"/>
      <c r="CL426" s="412"/>
      <c r="CM426" s="412"/>
      <c r="CN426" s="412"/>
      <c r="CO426" s="412"/>
      <c r="CP426" s="412"/>
      <c r="CQ426" s="412"/>
      <c r="CR426" s="412"/>
      <c r="CS426" s="412"/>
      <c r="CT426" s="412"/>
      <c r="CU426" s="412"/>
      <c r="CV426" s="412"/>
      <c r="CW426" s="412"/>
      <c r="CX426" s="412"/>
      <c r="CY426" s="412"/>
      <c r="CZ426" s="412"/>
      <c r="DA426" s="412"/>
      <c r="DB426" s="412"/>
      <c r="DC426" s="412"/>
      <c r="DD426" s="412"/>
      <c r="DE426" s="412"/>
      <c r="DF426" s="412"/>
      <c r="DG426" s="412"/>
      <c r="DH426" s="412"/>
      <c r="DI426" s="412"/>
      <c r="DJ426" s="412"/>
      <c r="DK426" s="412"/>
      <c r="DL426" s="412"/>
      <c r="DM426" s="412"/>
      <c r="DN426" s="412"/>
      <c r="DO426" s="412"/>
      <c r="DP426" s="412"/>
      <c r="DQ426" s="412"/>
      <c r="DR426" s="412"/>
      <c r="DS426" s="412"/>
      <c r="DT426" s="412"/>
      <c r="DU426" s="412"/>
      <c r="DV426" s="412"/>
      <c r="DW426" s="412"/>
      <c r="DX426" s="412"/>
      <c r="DY426" s="412"/>
      <c r="DZ426" s="412"/>
      <c r="EA426" s="412"/>
      <c r="EB426" s="412"/>
      <c r="EC426" s="412"/>
      <c r="ED426" s="412"/>
      <c r="EE426" s="412"/>
      <c r="EF426" s="412"/>
      <c r="EG426" s="412"/>
      <c r="EH426" s="412"/>
      <c r="EI426" s="412"/>
      <c r="EJ426" s="412"/>
      <c r="EK426" s="412"/>
      <c r="EL426" s="412"/>
      <c r="EM426" s="412"/>
      <c r="EN426" s="412"/>
      <c r="EO426" s="412"/>
      <c r="EP426" s="412"/>
      <c r="EQ426" s="412"/>
      <c r="ER426" s="412"/>
      <c r="ES426" s="412"/>
      <c r="ET426" s="412"/>
      <c r="EU426" s="412"/>
      <c r="EV426" s="412"/>
      <c r="EW426" s="412"/>
      <c r="EX426" s="412"/>
      <c r="EY426" s="412"/>
      <c r="EZ426" s="412"/>
      <c r="FA426" s="412"/>
      <c r="FB426" s="412"/>
      <c r="FC426" s="412"/>
      <c r="FD426" s="412"/>
      <c r="FE426" s="412"/>
      <c r="FF426" s="412"/>
      <c r="FG426" s="412"/>
      <c r="FH426" s="412"/>
      <c r="FI426" s="412"/>
      <c r="FJ426" s="412"/>
      <c r="FK426" s="412"/>
      <c r="FL426" s="412"/>
      <c r="FM426" s="412"/>
      <c r="FN426" s="412"/>
      <c r="FO426" s="412"/>
      <c r="FP426" s="412"/>
      <c r="FQ426" s="412"/>
      <c r="FR426" s="412"/>
      <c r="FS426" s="412"/>
      <c r="FT426" s="412"/>
      <c r="FU426" s="412"/>
      <c r="FV426" s="412"/>
      <c r="FW426" s="412"/>
      <c r="FX426" s="412"/>
      <c r="FY426" s="412"/>
      <c r="FZ426" s="412"/>
      <c r="GA426" s="412"/>
      <c r="GB426" s="412"/>
      <c r="GC426" s="412"/>
      <c r="GD426" s="412"/>
      <c r="GE426" s="412"/>
      <c r="GF426" s="412"/>
      <c r="GG426" s="412"/>
      <c r="GH426" s="412"/>
      <c r="GI426" s="412"/>
      <c r="GJ426" s="412"/>
      <c r="GK426" s="412"/>
      <c r="GL426" s="412"/>
      <c r="GM426" s="412"/>
      <c r="GN426" s="412"/>
      <c r="GO426" s="412"/>
      <c r="GP426" s="412"/>
      <c r="GQ426" s="412"/>
      <c r="GR426" s="412"/>
      <c r="GS426" s="412"/>
      <c r="GT426" s="412"/>
      <c r="GU426" s="412"/>
      <c r="GV426" s="412"/>
      <c r="GW426" s="412"/>
      <c r="GX426" s="412"/>
      <c r="GY426" s="412"/>
      <c r="GZ426" s="412"/>
      <c r="HA426" s="412"/>
      <c r="HB426" s="412"/>
      <c r="HC426" s="412"/>
      <c r="HD426" s="412"/>
      <c r="HE426" s="412"/>
      <c r="HF426" s="412"/>
      <c r="HG426" s="412"/>
      <c r="HH426" s="412"/>
      <c r="HI426" s="412"/>
      <c r="HJ426" s="412"/>
      <c r="HK426" s="412"/>
      <c r="HL426" s="412"/>
      <c r="HM426" s="412"/>
      <c r="HN426" s="412"/>
      <c r="HO426" s="412"/>
      <c r="HP426" s="412"/>
      <c r="HQ426" s="412"/>
      <c r="HR426" s="412"/>
      <c r="HS426" s="412"/>
      <c r="HT426" s="412"/>
      <c r="HU426" s="412"/>
      <c r="HV426" s="412"/>
      <c r="HW426" s="412"/>
      <c r="HX426" s="412"/>
      <c r="HY426" s="412"/>
      <c r="HZ426" s="412"/>
      <c r="IA426" s="412"/>
      <c r="IB426" s="412"/>
      <c r="IC426" s="412"/>
      <c r="ID426" s="412"/>
      <c r="IE426" s="412"/>
      <c r="IF426" s="412"/>
      <c r="IG426" s="412"/>
      <c r="IH426" s="412"/>
      <c r="II426" s="412"/>
      <c r="IJ426" s="412"/>
      <c r="IK426" s="412"/>
      <c r="IL426" s="412"/>
      <c r="IM426" s="412"/>
      <c r="IN426" s="412"/>
      <c r="IO426" s="412"/>
      <c r="IP426" s="412"/>
      <c r="IQ426" s="412"/>
      <c r="IR426" s="412"/>
      <c r="IS426" s="412"/>
      <c r="IT426" s="412"/>
      <c r="IU426" s="412"/>
      <c r="IV426" s="412"/>
      <c r="IW426" s="412"/>
      <c r="IX426" s="412"/>
      <c r="IY426" s="412"/>
      <c r="IZ426" s="412"/>
      <c r="JA426" s="412"/>
      <c r="JB426" s="412"/>
      <c r="JC426" s="412"/>
      <c r="JD426" s="412"/>
      <c r="JE426" s="412"/>
      <c r="JF426" s="412"/>
      <c r="JG426" s="412"/>
      <c r="JH426" s="412"/>
      <c r="JI426" s="412"/>
      <c r="JJ426" s="412"/>
      <c r="JK426" s="412"/>
      <c r="JL426" s="412"/>
      <c r="JM426" s="412"/>
      <c r="JN426" s="412"/>
      <c r="JO426" s="412"/>
      <c r="JP426" s="412"/>
      <c r="JQ426" s="412"/>
      <c r="JR426" s="412"/>
      <c r="JS426" s="412"/>
      <c r="JT426" s="412"/>
      <c r="JU426" s="412"/>
      <c r="JV426" s="412"/>
      <c r="JW426" s="412"/>
      <c r="JX426" s="412"/>
      <c r="JY426" s="412"/>
      <c r="JZ426" s="412"/>
      <c r="KA426" s="412"/>
      <c r="KB426" s="412"/>
      <c r="KC426" s="412"/>
      <c r="KD426" s="412"/>
      <c r="KE426" s="412"/>
      <c r="KF426" s="412"/>
      <c r="KG426" s="412"/>
      <c r="KH426" s="412"/>
      <c r="KI426" s="412"/>
      <c r="KJ426" s="412"/>
      <c r="KK426" s="412"/>
      <c r="KL426" s="412"/>
      <c r="KM426" s="412"/>
      <c r="KN426" s="412"/>
      <c r="KO426" s="412"/>
      <c r="KP426" s="412"/>
      <c r="KQ426" s="412"/>
      <c r="KR426" s="412"/>
      <c r="KS426" s="412"/>
      <c r="KT426" s="412"/>
      <c r="KU426" s="412"/>
      <c r="KV426" s="412"/>
      <c r="KW426" s="412"/>
      <c r="KX426" s="412"/>
      <c r="KY426" s="412"/>
      <c r="KZ426" s="412"/>
      <c r="LA426" s="412"/>
      <c r="LB426" s="412"/>
      <c r="LC426" s="412"/>
      <c r="LD426" s="412"/>
      <c r="LE426" s="412"/>
      <c r="LF426" s="412"/>
      <c r="LG426" s="412"/>
      <c r="LH426" s="412"/>
      <c r="LI426" s="412"/>
      <c r="LJ426" s="412"/>
      <c r="LK426" s="412"/>
      <c r="LL426" s="412"/>
      <c r="LM426" s="412"/>
      <c r="LN426" s="412"/>
      <c r="LO426" s="412"/>
      <c r="LP426" s="412"/>
      <c r="LQ426" s="412"/>
      <c r="LR426" s="412"/>
      <c r="LS426" s="412"/>
      <c r="LT426" s="412"/>
      <c r="LU426" s="412"/>
      <c r="LV426" s="412"/>
      <c r="LW426" s="412"/>
      <c r="LX426" s="412"/>
      <c r="LY426" s="412"/>
      <c r="LZ426" s="412"/>
      <c r="MA426" s="412"/>
      <c r="MB426" s="412"/>
      <c r="MC426" s="412"/>
      <c r="MD426" s="412"/>
      <c r="ME426" s="412"/>
      <c r="MF426" s="412"/>
      <c r="MG426" s="412"/>
      <c r="MH426" s="412"/>
      <c r="MI426" s="412"/>
      <c r="MJ426" s="412"/>
      <c r="MK426" s="412"/>
      <c r="ML426" s="412"/>
      <c r="MM426" s="412"/>
      <c r="MN426" s="412"/>
      <c r="MO426" s="412"/>
      <c r="MP426" s="412"/>
      <c r="MQ426" s="412"/>
      <c r="MR426" s="412"/>
      <c r="MS426" s="412"/>
      <c r="MT426" s="412"/>
      <c r="MU426" s="412"/>
      <c r="MV426" s="412"/>
      <c r="MW426" s="412"/>
      <c r="MX426" s="412"/>
      <c r="MY426" s="412"/>
      <c r="MZ426" s="412"/>
      <c r="NA426" s="412"/>
      <c r="NB426" s="412"/>
      <c r="NC426" s="412"/>
      <c r="ND426" s="412"/>
      <c r="NE426" s="412"/>
      <c r="NF426" s="412"/>
      <c r="NG426" s="412"/>
      <c r="NH426" s="412"/>
      <c r="NI426" s="412"/>
      <c r="NJ426" s="412"/>
      <c r="NK426" s="412"/>
      <c r="NL426" s="412"/>
      <c r="NM426" s="412"/>
      <c r="NN426" s="412"/>
      <c r="NO426" s="412"/>
      <c r="NP426" s="412"/>
      <c r="NQ426" s="412"/>
      <c r="NR426" s="412"/>
      <c r="NS426" s="412"/>
      <c r="NT426" s="412"/>
      <c r="NU426" s="412"/>
      <c r="NV426" s="412"/>
      <c r="NW426" s="412"/>
      <c r="NX426" s="412"/>
      <c r="NY426" s="412"/>
      <c r="NZ426" s="412"/>
      <c r="OA426" s="412"/>
      <c r="OB426" s="412"/>
      <c r="OC426" s="412"/>
      <c r="OD426" s="412"/>
      <c r="OE426" s="412"/>
      <c r="OF426" s="412"/>
      <c r="OG426" s="412"/>
      <c r="OH426" s="412"/>
      <c r="OI426" s="412"/>
      <c r="OJ426" s="412"/>
      <c r="OK426" s="412"/>
      <c r="OL426" s="412"/>
      <c r="OM426" s="412"/>
      <c r="ON426" s="412"/>
      <c r="OO426" s="412"/>
      <c r="OP426" s="412"/>
      <c r="OQ426" s="412"/>
      <c r="OR426" s="412"/>
      <c r="OS426" s="412"/>
      <c r="OT426" s="412"/>
      <c r="OU426" s="412"/>
      <c r="OV426" s="412"/>
      <c r="OW426" s="412"/>
      <c r="OX426" s="412"/>
      <c r="OY426" s="412"/>
      <c r="OZ426" s="412"/>
      <c r="PA426" s="412"/>
      <c r="PB426" s="412"/>
      <c r="PC426" s="412"/>
      <c r="PD426" s="412"/>
      <c r="PE426" s="412"/>
      <c r="PF426" s="412"/>
      <c r="PG426" s="412"/>
      <c r="PH426" s="412"/>
      <c r="PI426" s="412"/>
      <c r="PJ426" s="412"/>
      <c r="PK426" s="412"/>
      <c r="PL426" s="412"/>
      <c r="PM426" s="412"/>
      <c r="PN426" s="412"/>
      <c r="PO426" s="412"/>
      <c r="PP426" s="412"/>
      <c r="PQ426" s="412"/>
      <c r="PR426" s="412"/>
      <c r="PS426" s="412"/>
      <c r="PT426" s="412"/>
      <c r="PU426" s="412"/>
      <c r="PV426" s="412"/>
      <c r="PW426" s="412"/>
      <c r="PX426" s="412"/>
      <c r="PY426" s="412"/>
      <c r="PZ426" s="412"/>
      <c r="QA426" s="412"/>
      <c r="QB426" s="412"/>
      <c r="QC426" s="412"/>
      <c r="QD426" s="412"/>
      <c r="QE426" s="412"/>
      <c r="QF426" s="412"/>
      <c r="QG426" s="412"/>
      <c r="QH426" s="412"/>
      <c r="QI426" s="412"/>
      <c r="QJ426" s="412"/>
      <c r="QK426" s="412"/>
      <c r="QL426" s="412"/>
      <c r="QM426" s="412"/>
      <c r="QN426" s="412"/>
      <c r="QO426" s="412"/>
      <c r="QP426" s="412"/>
      <c r="QQ426" s="412"/>
      <c r="QR426" s="412"/>
      <c r="QS426" s="412"/>
      <c r="QT426" s="412"/>
      <c r="QU426" s="412"/>
      <c r="QV426" s="412"/>
      <c r="QW426" s="412"/>
      <c r="QX426" s="412"/>
      <c r="QY426" s="412"/>
      <c r="QZ426" s="412"/>
      <c r="RA426" s="412"/>
      <c r="RB426" s="412"/>
      <c r="RC426" s="412"/>
      <c r="RD426" s="412"/>
      <c r="RE426" s="412"/>
      <c r="RF426" s="412"/>
      <c r="RG426" s="412"/>
      <c r="RH426" s="412"/>
      <c r="RI426" s="412"/>
      <c r="RJ426" s="412"/>
      <c r="RK426" s="412"/>
      <c r="RL426" s="412"/>
      <c r="RM426" s="412"/>
      <c r="RN426" s="412"/>
      <c r="RO426" s="412"/>
      <c r="RP426" s="412"/>
      <c r="RQ426" s="412"/>
      <c r="RR426" s="412"/>
      <c r="RS426" s="412"/>
      <c r="RT426" s="412"/>
      <c r="RU426" s="412"/>
      <c r="RV426" s="412"/>
      <c r="RW426" s="412"/>
      <c r="RX426" s="412"/>
      <c r="RY426" s="412"/>
      <c r="RZ426" s="412"/>
      <c r="SA426" s="412"/>
      <c r="SB426" s="412"/>
      <c r="SC426" s="412"/>
      <c r="SD426" s="412"/>
      <c r="SE426" s="412"/>
      <c r="SF426" s="412"/>
      <c r="SG426" s="412"/>
      <c r="SH426" s="412"/>
      <c r="SI426" s="412"/>
      <c r="SJ426" s="412"/>
      <c r="SK426" s="412"/>
      <c r="SL426" s="412"/>
      <c r="SM426" s="412"/>
      <c r="SN426" s="412"/>
      <c r="SO426" s="412"/>
      <c r="SP426" s="412"/>
      <c r="SQ426" s="412"/>
      <c r="SR426" s="412"/>
      <c r="SS426" s="412"/>
      <c r="ST426" s="412"/>
      <c r="SU426" s="412"/>
      <c r="SV426" s="412"/>
      <c r="SW426" s="412"/>
      <c r="SX426" s="412"/>
      <c r="SY426" s="412"/>
      <c r="SZ426" s="412"/>
      <c r="TA426" s="412"/>
      <c r="TB426" s="412"/>
      <c r="TC426" s="412"/>
      <c r="TD426" s="412"/>
      <c r="TE426" s="412"/>
      <c r="TF426" s="412"/>
      <c r="TG426" s="412"/>
      <c r="TH426" s="412"/>
      <c r="TI426" s="412"/>
      <c r="TJ426" s="412"/>
      <c r="TK426" s="412"/>
      <c r="TL426" s="412"/>
      <c r="TM426" s="412"/>
      <c r="TN426" s="412"/>
      <c r="TO426" s="412"/>
      <c r="TP426" s="412"/>
      <c r="TQ426" s="412"/>
      <c r="TR426" s="412"/>
      <c r="TS426" s="412"/>
      <c r="TT426" s="412"/>
      <c r="TU426" s="412"/>
      <c r="TV426" s="412"/>
      <c r="TW426" s="412"/>
      <c r="TX426" s="412"/>
      <c r="TY426" s="412"/>
      <c r="TZ426" s="412"/>
      <c r="UA426" s="412"/>
      <c r="UB426" s="412"/>
      <c r="UC426" s="412"/>
      <c r="UD426" s="412"/>
      <c r="UE426" s="412"/>
      <c r="UF426" s="412"/>
      <c r="UG426" s="412"/>
      <c r="UH426" s="412"/>
      <c r="UI426" s="412"/>
      <c r="UJ426" s="412"/>
      <c r="UK426" s="412"/>
      <c r="UL426" s="412"/>
      <c r="UM426" s="412"/>
      <c r="UN426" s="412"/>
      <c r="UO426" s="412"/>
      <c r="UP426" s="412"/>
      <c r="UQ426" s="412"/>
      <c r="UR426" s="412"/>
      <c r="US426" s="412"/>
      <c r="UT426" s="412"/>
      <c r="UU426" s="412"/>
      <c r="UV426" s="412"/>
      <c r="UW426" s="412"/>
      <c r="UX426" s="412"/>
      <c r="UY426" s="412"/>
      <c r="UZ426" s="412"/>
      <c r="VA426" s="412"/>
      <c r="VB426" s="412"/>
      <c r="VC426" s="412"/>
      <c r="VD426" s="412"/>
      <c r="VE426" s="412"/>
      <c r="VF426" s="412"/>
      <c r="VG426" s="412"/>
      <c r="VH426" s="412"/>
      <c r="VI426" s="412"/>
      <c r="VJ426" s="412"/>
      <c r="VK426" s="412"/>
      <c r="VL426" s="412"/>
      <c r="VM426" s="412"/>
      <c r="VN426" s="412"/>
      <c r="VO426" s="412"/>
      <c r="VP426" s="412"/>
      <c r="VQ426" s="412"/>
      <c r="VR426" s="412"/>
      <c r="VS426" s="412"/>
      <c r="VT426" s="412"/>
      <c r="VU426" s="412"/>
      <c r="VV426" s="412"/>
      <c r="VW426" s="412"/>
      <c r="VX426" s="412"/>
      <c r="VY426" s="412"/>
      <c r="VZ426" s="412"/>
      <c r="WA426" s="412"/>
      <c r="WB426" s="412"/>
      <c r="WC426" s="412"/>
      <c r="WD426" s="412"/>
      <c r="WE426" s="412"/>
      <c r="WF426" s="412"/>
      <c r="WG426" s="412"/>
      <c r="WH426" s="412"/>
      <c r="WI426" s="412"/>
      <c r="WJ426" s="412"/>
      <c r="WK426" s="412"/>
      <c r="WL426" s="412"/>
      <c r="WM426" s="412"/>
      <c r="WN426" s="412"/>
      <c r="WO426" s="412"/>
      <c r="WP426" s="412"/>
      <c r="WQ426" s="412"/>
      <c r="WR426" s="412"/>
      <c r="WS426" s="412"/>
      <c r="WT426" s="412"/>
      <c r="WU426" s="412"/>
      <c r="WV426" s="412"/>
      <c r="WW426" s="412"/>
      <c r="WX426" s="412"/>
      <c r="WY426" s="412"/>
      <c r="WZ426" s="412"/>
      <c r="XA426" s="412"/>
      <c r="XB426" s="412"/>
      <c r="XC426" s="412"/>
      <c r="XD426" s="412"/>
      <c r="XE426" s="412"/>
      <c r="XF426" s="412"/>
      <c r="XG426" s="412"/>
      <c r="XH426" s="412"/>
      <c r="XI426" s="412"/>
      <c r="XJ426" s="412"/>
      <c r="XK426" s="412"/>
      <c r="XL426" s="412"/>
      <c r="XM426" s="412"/>
      <c r="XN426" s="412"/>
      <c r="XO426" s="412"/>
      <c r="XP426" s="412"/>
      <c r="XQ426" s="412"/>
      <c r="XR426" s="412"/>
      <c r="XS426" s="412"/>
      <c r="XT426" s="412"/>
      <c r="XU426" s="412"/>
      <c r="XV426" s="412"/>
      <c r="XW426" s="412"/>
      <c r="XX426" s="412"/>
      <c r="XY426" s="412"/>
      <c r="XZ426" s="412"/>
      <c r="YA426" s="412"/>
      <c r="YB426" s="412"/>
      <c r="YC426" s="412"/>
      <c r="YD426" s="412"/>
      <c r="YE426" s="412"/>
      <c r="YF426" s="412"/>
      <c r="YG426" s="412"/>
      <c r="YH426" s="412"/>
      <c r="YI426" s="412"/>
      <c r="YJ426" s="412"/>
      <c r="YK426" s="412"/>
      <c r="YL426" s="412"/>
      <c r="YM426" s="412"/>
      <c r="YN426" s="412"/>
      <c r="YO426" s="412"/>
      <c r="YP426" s="412"/>
      <c r="YQ426" s="412"/>
      <c r="YR426" s="412"/>
      <c r="YS426" s="412"/>
      <c r="YT426" s="412"/>
      <c r="YU426" s="412"/>
      <c r="YV426" s="412"/>
      <c r="YW426" s="412"/>
      <c r="YX426" s="412"/>
      <c r="YY426" s="412"/>
      <c r="YZ426" s="412"/>
      <c r="ZA426" s="412"/>
      <c r="ZB426" s="412"/>
      <c r="ZC426" s="412"/>
      <c r="ZD426" s="412"/>
      <c r="ZE426" s="412"/>
      <c r="ZF426" s="412"/>
      <c r="ZG426" s="412"/>
      <c r="ZH426" s="412"/>
      <c r="ZI426" s="412"/>
      <c r="ZJ426" s="412"/>
      <c r="ZK426" s="412"/>
      <c r="ZL426" s="412"/>
      <c r="ZM426" s="412"/>
      <c r="ZN426" s="412"/>
      <c r="ZO426" s="412"/>
      <c r="ZP426" s="412"/>
      <c r="ZQ426" s="412"/>
      <c r="ZR426" s="412"/>
      <c r="ZS426" s="412"/>
      <c r="ZT426" s="412"/>
      <c r="ZU426" s="412"/>
      <c r="ZV426" s="412"/>
      <c r="ZW426" s="412"/>
      <c r="ZX426" s="412"/>
      <c r="ZY426" s="412"/>
      <c r="ZZ426" s="412"/>
      <c r="AAA426" s="412"/>
      <c r="AAB426" s="412"/>
      <c r="AAC426" s="412"/>
      <c r="AAD426" s="412"/>
      <c r="AAE426" s="412"/>
      <c r="AAF426" s="412"/>
      <c r="AAG426" s="412"/>
      <c r="AAH426" s="412"/>
      <c r="AAI426" s="412"/>
      <c r="AAJ426" s="412"/>
      <c r="AAK426" s="412"/>
      <c r="AAL426" s="412"/>
      <c r="AAM426" s="412"/>
      <c r="AAN426" s="412"/>
      <c r="AAO426" s="412"/>
      <c r="AAP426" s="412"/>
      <c r="AAQ426" s="412"/>
      <c r="AAR426" s="412"/>
      <c r="AAS426" s="412"/>
      <c r="AAT426" s="412"/>
      <c r="AAU426" s="412"/>
      <c r="AAV426" s="412"/>
      <c r="AAW426" s="412"/>
      <c r="AAX426" s="412"/>
      <c r="AAY426" s="412"/>
      <c r="AAZ426" s="412"/>
      <c r="ABA426" s="412"/>
      <c r="ABB426" s="412"/>
      <c r="ABC426" s="412"/>
      <c r="ABD426" s="412"/>
      <c r="ABE426" s="412"/>
      <c r="ABF426" s="412"/>
      <c r="ABG426" s="412"/>
      <c r="ABH426" s="412"/>
      <c r="ABI426" s="412"/>
      <c r="ABJ426" s="412"/>
      <c r="ABK426" s="412"/>
      <c r="ABL426" s="412"/>
      <c r="ABM426" s="412"/>
      <c r="ABN426" s="412"/>
      <c r="ABO426" s="412"/>
      <c r="ABP426" s="412"/>
      <c r="ABQ426" s="412"/>
      <c r="ABR426" s="412"/>
      <c r="ABS426" s="412"/>
      <c r="ABT426" s="412"/>
      <c r="ABU426" s="412"/>
      <c r="ABV426" s="412"/>
      <c r="ABW426" s="412"/>
      <c r="ABX426" s="412"/>
      <c r="ABY426" s="412"/>
      <c r="ABZ426" s="412"/>
      <c r="ACA426" s="412"/>
      <c r="ACB426" s="412"/>
      <c r="ACC426" s="412"/>
      <c r="ACD426" s="412"/>
      <c r="ACE426" s="412"/>
      <c r="ACF426" s="412"/>
      <c r="ACG426" s="412"/>
      <c r="ACH426" s="412"/>
      <c r="ACI426" s="412"/>
      <c r="ACJ426" s="412"/>
      <c r="ACK426" s="412"/>
      <c r="ACL426" s="412"/>
      <c r="ACM426" s="412"/>
      <c r="ACN426" s="412"/>
      <c r="ACO426" s="412"/>
      <c r="ACP426" s="412"/>
      <c r="ACQ426" s="412"/>
      <c r="ACR426" s="412"/>
      <c r="ACS426" s="412"/>
      <c r="ACT426" s="412"/>
      <c r="ACU426" s="412"/>
      <c r="ACV426" s="412"/>
      <c r="ACW426" s="412"/>
      <c r="ACX426" s="412"/>
      <c r="ACY426" s="412"/>
      <c r="ACZ426" s="412"/>
      <c r="ADA426" s="412"/>
      <c r="ADB426" s="412"/>
      <c r="ADC426" s="412"/>
      <c r="ADD426" s="412"/>
      <c r="ADE426" s="412"/>
      <c r="ADF426" s="412"/>
      <c r="ADG426" s="412"/>
      <c r="ADH426" s="412"/>
      <c r="ADI426" s="412"/>
      <c r="ADJ426" s="412"/>
      <c r="ADK426" s="412"/>
      <c r="ADL426" s="412"/>
      <c r="ADM426" s="412"/>
      <c r="ADN426" s="412"/>
      <c r="ADO426" s="412"/>
      <c r="ADP426" s="412"/>
      <c r="ADQ426" s="412"/>
      <c r="ADR426" s="412"/>
      <c r="ADS426" s="412"/>
      <c r="ADT426" s="412"/>
      <c r="ADU426" s="412"/>
      <c r="ADV426" s="412"/>
      <c r="ADW426" s="412"/>
      <c r="ADX426" s="412"/>
      <c r="ADY426" s="412"/>
      <c r="ADZ426" s="412"/>
      <c r="AEA426" s="412"/>
      <c r="AEB426" s="412"/>
      <c r="AEC426" s="412"/>
      <c r="AED426" s="412"/>
      <c r="AEE426" s="412"/>
      <c r="AEF426" s="412"/>
      <c r="AEG426" s="412"/>
      <c r="AEH426" s="412"/>
      <c r="AEI426" s="412"/>
      <c r="AEJ426" s="412"/>
      <c r="AEK426" s="412"/>
      <c r="AEL426" s="412"/>
      <c r="AEM426" s="412"/>
      <c r="AEN426" s="412"/>
      <c r="AEO426" s="412"/>
      <c r="AEP426" s="412"/>
      <c r="AEQ426" s="412"/>
      <c r="AER426" s="412"/>
      <c r="AES426" s="412"/>
      <c r="AET426" s="412"/>
      <c r="AEU426" s="412"/>
      <c r="AEV426" s="412"/>
      <c r="AEW426" s="412"/>
      <c r="AEX426" s="412"/>
      <c r="AEY426" s="412"/>
      <c r="AEZ426" s="412"/>
      <c r="AFA426" s="412"/>
      <c r="AFB426" s="412"/>
      <c r="AFC426" s="412"/>
      <c r="AFD426" s="412"/>
      <c r="AFE426" s="412"/>
      <c r="AFF426" s="412"/>
      <c r="AFG426" s="412"/>
      <c r="AFH426" s="412"/>
      <c r="AFI426" s="412"/>
      <c r="AFJ426" s="412"/>
      <c r="AFK426" s="412"/>
      <c r="AFL426" s="412"/>
      <c r="AFM426" s="412"/>
      <c r="AFN426" s="412"/>
      <c r="AFO426" s="412"/>
      <c r="AFP426" s="412"/>
      <c r="AFQ426" s="412"/>
      <c r="AFR426" s="412"/>
      <c r="AFS426" s="412"/>
      <c r="AFT426" s="412"/>
      <c r="AFU426" s="412"/>
      <c r="AFV426" s="412"/>
      <c r="AFW426" s="412"/>
      <c r="AFX426" s="412"/>
      <c r="AFY426" s="412"/>
      <c r="AFZ426" s="412"/>
      <c r="AGA426" s="412"/>
      <c r="AGB426" s="412"/>
      <c r="AGC426" s="412"/>
      <c r="AGD426" s="412"/>
      <c r="AGE426" s="412"/>
      <c r="AGF426" s="412"/>
      <c r="AGG426" s="412"/>
      <c r="AGH426" s="412"/>
      <c r="AGI426" s="412"/>
      <c r="AGJ426" s="412"/>
      <c r="AGK426" s="412"/>
      <c r="AGL426" s="412"/>
      <c r="AGM426" s="412"/>
      <c r="AGN426" s="412"/>
      <c r="AGO426" s="412"/>
      <c r="AGP426" s="412"/>
      <c r="AGQ426" s="412"/>
      <c r="AGR426" s="412"/>
      <c r="AGS426" s="412"/>
      <c r="AGT426" s="412"/>
      <c r="AGU426" s="412"/>
      <c r="AGV426" s="412"/>
      <c r="AGW426" s="412"/>
      <c r="AGX426" s="412"/>
      <c r="AGY426" s="412"/>
      <c r="AGZ426" s="412"/>
      <c r="AHA426" s="412"/>
      <c r="AHB426" s="412"/>
      <c r="AHC426" s="412"/>
      <c r="AHD426" s="412"/>
      <c r="AHE426" s="412"/>
      <c r="AHF426" s="412"/>
      <c r="AHG426" s="412"/>
      <c r="AHH426" s="412"/>
      <c r="AHI426" s="412"/>
      <c r="AHJ426" s="412"/>
      <c r="AHK426" s="412"/>
      <c r="AHL426" s="412"/>
      <c r="AHM426" s="412"/>
      <c r="AHN426" s="412"/>
      <c r="AHO426" s="412"/>
      <c r="AHP426" s="412"/>
      <c r="AHQ426" s="412"/>
      <c r="AHR426" s="412"/>
      <c r="AHS426" s="412"/>
      <c r="AHT426" s="412"/>
      <c r="AHU426" s="412"/>
      <c r="AHV426" s="412"/>
      <c r="AHW426" s="412"/>
      <c r="AHX426" s="412"/>
      <c r="AHY426" s="412"/>
      <c r="AHZ426" s="412"/>
      <c r="AIA426" s="412"/>
      <c r="AIB426" s="412"/>
      <c r="AIC426" s="412"/>
      <c r="AID426" s="412"/>
      <c r="AIE426" s="412"/>
      <c r="AIF426" s="412"/>
      <c r="AIG426" s="412"/>
      <c r="AIH426" s="412"/>
      <c r="AII426" s="412"/>
      <c r="AIJ426" s="412"/>
      <c r="AIK426" s="412"/>
      <c r="AIL426" s="412"/>
      <c r="AIM426" s="412"/>
      <c r="AIN426" s="412"/>
      <c r="AIO426" s="412"/>
      <c r="AIP426" s="412"/>
      <c r="AIQ426" s="412"/>
      <c r="AIR426" s="412"/>
      <c r="AIS426" s="412"/>
      <c r="AIT426" s="412"/>
      <c r="AIU426" s="412"/>
      <c r="AIV426" s="412"/>
      <c r="AIW426" s="412"/>
      <c r="AIX426" s="412"/>
      <c r="AIY426" s="412"/>
      <c r="AIZ426" s="412"/>
      <c r="AJA426" s="412"/>
      <c r="AJB426" s="412"/>
      <c r="AJC426" s="412"/>
      <c r="AJD426" s="412"/>
      <c r="AJE426" s="412"/>
      <c r="AJF426" s="412"/>
      <c r="AJG426" s="412"/>
      <c r="AJH426" s="412"/>
      <c r="AJI426" s="412"/>
      <c r="AJJ426" s="412"/>
      <c r="AJK426" s="412"/>
      <c r="AJL426" s="412"/>
      <c r="AJM426" s="412"/>
      <c r="AJN426" s="412"/>
      <c r="AJO426" s="412"/>
      <c r="AJP426" s="412"/>
      <c r="AJQ426" s="412"/>
      <c r="AJR426" s="412"/>
      <c r="AJS426" s="412"/>
      <c r="AJT426" s="412"/>
      <c r="AJU426" s="412"/>
      <c r="AJV426" s="412"/>
      <c r="AJW426" s="412"/>
      <c r="AJX426" s="412"/>
      <c r="AJY426" s="412"/>
      <c r="AJZ426" s="412"/>
      <c r="AKA426" s="412"/>
      <c r="AKB426" s="412"/>
      <c r="AKC426" s="412"/>
      <c r="AKD426" s="412"/>
      <c r="AKE426" s="412"/>
      <c r="AKF426" s="412"/>
      <c r="AKG426" s="412"/>
      <c r="AKH426" s="412"/>
      <c r="AKI426" s="412"/>
      <c r="AKJ426" s="412"/>
      <c r="AKK426" s="412"/>
      <c r="AKL426" s="412"/>
      <c r="AKM426" s="412"/>
      <c r="AKN426" s="412"/>
      <c r="AKO426" s="412"/>
      <c r="AKP426" s="412"/>
      <c r="AKQ426" s="412"/>
      <c r="AKR426" s="412"/>
      <c r="AKS426" s="412"/>
      <c r="AKT426" s="412"/>
      <c r="AKU426" s="412"/>
      <c r="AKV426" s="412"/>
      <c r="AKW426" s="412"/>
      <c r="AKX426" s="412"/>
      <c r="AKY426" s="412"/>
      <c r="AKZ426" s="412"/>
      <c r="ALA426" s="412"/>
      <c r="ALB426" s="412"/>
      <c r="ALC426" s="412"/>
      <c r="ALD426" s="412"/>
      <c r="ALE426" s="412"/>
      <c r="ALF426" s="412"/>
      <c r="ALG426" s="412"/>
      <c r="ALH426" s="412"/>
      <c r="ALI426" s="412"/>
      <c r="ALJ426" s="412"/>
      <c r="ALK426" s="412"/>
      <c r="ALL426" s="412"/>
      <c r="ALM426" s="412"/>
      <c r="ALN426" s="412"/>
      <c r="ALO426" s="412"/>
      <c r="ALP426" s="412"/>
      <c r="ALQ426" s="412"/>
      <c r="ALR426" s="412"/>
      <c r="ALS426" s="412"/>
      <c r="ALT426" s="412"/>
      <c r="ALU426" s="412"/>
      <c r="ALV426" s="412"/>
      <c r="ALW426" s="412"/>
      <c r="ALX426" s="412"/>
      <c r="ALY426" s="412"/>
      <c r="ALZ426" s="412"/>
      <c r="AMA426" s="412"/>
      <c r="AMB426" s="412"/>
      <c r="AMC426" s="412"/>
      <c r="AMD426" s="412"/>
      <c r="AME426" s="412"/>
      <c r="AMF426" s="412"/>
      <c r="AMG426" s="412"/>
      <c r="AMH426" s="412"/>
    </row>
    <row r="427" spans="1:1022" x14ac:dyDescent="0.25">
      <c r="A427" s="235" t="s">
        <v>5394</v>
      </c>
      <c r="B427" s="163">
        <v>426</v>
      </c>
      <c r="C427" s="317" t="s">
        <v>5395</v>
      </c>
      <c r="D427" s="177" t="s">
        <v>5396</v>
      </c>
      <c r="E427" s="187"/>
      <c r="F427" s="187"/>
      <c r="G427" s="177"/>
      <c r="H427" s="177"/>
      <c r="I427" s="319">
        <v>6</v>
      </c>
      <c r="J427" s="334">
        <v>2</v>
      </c>
      <c r="K427" s="334">
        <v>2</v>
      </c>
      <c r="L427" s="334">
        <v>1</v>
      </c>
      <c r="M427" s="334"/>
      <c r="N427" s="334"/>
      <c r="O427" s="339">
        <v>3</v>
      </c>
      <c r="P427" s="334"/>
      <c r="Q427" s="334"/>
      <c r="R427" s="334"/>
      <c r="S427" s="334"/>
      <c r="T427" s="334"/>
      <c r="U427" s="340"/>
      <c r="V427" s="237">
        <f t="shared" si="239"/>
        <v>100</v>
      </c>
      <c r="W427" s="237">
        <f t="shared" si="240"/>
        <v>100</v>
      </c>
      <c r="X427" s="237">
        <f t="shared" si="241"/>
        <v>20</v>
      </c>
      <c r="Y427" s="237">
        <f t="shared" si="237"/>
        <v>100</v>
      </c>
      <c r="Z427" s="237">
        <f t="shared" si="238"/>
        <v>100</v>
      </c>
      <c r="AA427" s="238">
        <f t="shared" si="217"/>
        <v>100</v>
      </c>
      <c r="AB427" s="238">
        <f t="shared" si="216"/>
        <v>100</v>
      </c>
      <c r="AC427" s="238">
        <f t="shared" si="228"/>
        <v>100</v>
      </c>
      <c r="AD427" s="416">
        <f t="shared" si="236"/>
        <v>1</v>
      </c>
      <c r="AE427" s="416">
        <f t="shared" si="230"/>
        <v>100</v>
      </c>
      <c r="AF427" s="239">
        <f t="shared" si="232"/>
        <v>10</v>
      </c>
      <c r="AG427" s="239">
        <f t="shared" si="233"/>
        <v>10</v>
      </c>
      <c r="AH427" s="239">
        <f t="shared" si="234"/>
        <v>100</v>
      </c>
      <c r="AI427" s="239">
        <f t="shared" si="231"/>
        <v>100</v>
      </c>
      <c r="AJ427" s="225" t="s">
        <v>25059</v>
      </c>
      <c r="AK427" s="236">
        <v>1</v>
      </c>
      <c r="AL427" s="187">
        <v>1</v>
      </c>
      <c r="AM427" s="214"/>
      <c r="AN427" s="187">
        <v>1</v>
      </c>
      <c r="AO427" s="187">
        <v>10</v>
      </c>
      <c r="AQ427" s="167" t="s">
        <v>5397</v>
      </c>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c r="EQ427" s="118"/>
      <c r="ER427" s="118"/>
      <c r="ES427" s="118"/>
      <c r="ET427" s="118"/>
      <c r="EU427" s="118"/>
      <c r="EV427" s="118"/>
      <c r="EW427" s="118"/>
      <c r="EX427" s="118"/>
      <c r="EY427" s="118"/>
      <c r="EZ427" s="118"/>
      <c r="FA427" s="118"/>
      <c r="FB427" s="118"/>
      <c r="FC427" s="118"/>
      <c r="FD427" s="118"/>
      <c r="FE427" s="118"/>
      <c r="FF427" s="118"/>
      <c r="FG427" s="118"/>
      <c r="FH427" s="118"/>
      <c r="FI427" s="118"/>
      <c r="FJ427" s="118"/>
      <c r="FK427" s="118"/>
      <c r="FL427" s="118"/>
      <c r="FM427" s="118"/>
      <c r="FN427" s="118"/>
      <c r="FO427" s="118"/>
      <c r="FP427" s="118"/>
      <c r="FQ427" s="118"/>
      <c r="FR427" s="118"/>
      <c r="FS427" s="118"/>
      <c r="FT427" s="118"/>
      <c r="FU427" s="118"/>
      <c r="FV427" s="118"/>
      <c r="FW427" s="118"/>
      <c r="FX427" s="118"/>
      <c r="FY427" s="118"/>
      <c r="FZ427" s="118"/>
      <c r="GA427" s="118"/>
      <c r="GB427" s="118"/>
      <c r="GC427" s="118"/>
      <c r="GD427" s="118"/>
      <c r="GE427" s="118"/>
      <c r="GF427" s="118"/>
      <c r="GG427" s="118"/>
      <c r="GH427" s="118"/>
      <c r="GI427" s="118"/>
      <c r="GJ427" s="118"/>
      <c r="GK427" s="118"/>
      <c r="GL427" s="118"/>
      <c r="GM427" s="118"/>
      <c r="GN427" s="118"/>
      <c r="GO427" s="118"/>
      <c r="GP427" s="118"/>
      <c r="GQ427" s="118"/>
      <c r="GR427" s="118"/>
      <c r="GS427" s="118"/>
      <c r="GT427" s="118"/>
      <c r="GU427" s="118"/>
      <c r="GV427" s="118"/>
      <c r="GW427" s="118"/>
      <c r="GX427" s="118"/>
      <c r="GY427" s="118"/>
      <c r="GZ427" s="118"/>
      <c r="HA427" s="118"/>
      <c r="HB427" s="118"/>
      <c r="HC427" s="118"/>
      <c r="HD427" s="118"/>
      <c r="HE427" s="118"/>
      <c r="HF427" s="118"/>
      <c r="HG427" s="118"/>
      <c r="HH427" s="118"/>
      <c r="HI427" s="118"/>
      <c r="HJ427" s="118"/>
      <c r="HK427" s="118"/>
      <c r="HL427" s="118"/>
      <c r="HM427" s="118"/>
      <c r="HN427" s="118"/>
      <c r="HO427" s="118"/>
      <c r="HP427" s="118"/>
      <c r="HQ427" s="118"/>
      <c r="HR427" s="118"/>
      <c r="HS427" s="118"/>
      <c r="HT427" s="118"/>
      <c r="HU427" s="118"/>
      <c r="HV427" s="118"/>
      <c r="HW427" s="118"/>
      <c r="HX427" s="118"/>
      <c r="HY427" s="118"/>
      <c r="HZ427" s="118"/>
      <c r="IA427" s="118"/>
      <c r="IB427" s="118"/>
      <c r="IC427" s="118"/>
      <c r="ID427" s="118"/>
      <c r="IE427" s="118"/>
      <c r="IF427" s="118"/>
      <c r="IG427" s="118"/>
      <c r="IH427" s="118"/>
      <c r="II427" s="118"/>
      <c r="IJ427" s="118"/>
      <c r="IK427" s="118"/>
      <c r="IL427" s="118"/>
      <c r="IM427" s="118"/>
      <c r="IN427" s="118"/>
      <c r="IO427" s="118"/>
      <c r="IP427" s="118"/>
      <c r="IQ427" s="118"/>
      <c r="IR427" s="118"/>
      <c r="IS427" s="118"/>
      <c r="IT427" s="118"/>
      <c r="IU427" s="118"/>
      <c r="IV427" s="118"/>
      <c r="IW427" s="118"/>
      <c r="IX427" s="118"/>
      <c r="IY427" s="118"/>
      <c r="IZ427" s="118"/>
      <c r="JA427" s="118"/>
      <c r="JB427" s="118"/>
      <c r="JC427" s="118"/>
      <c r="JD427" s="118"/>
      <c r="JE427" s="118"/>
      <c r="JF427" s="118"/>
      <c r="JG427" s="118"/>
      <c r="JH427" s="118"/>
      <c r="JI427" s="118"/>
      <c r="JJ427" s="118"/>
      <c r="JK427" s="118"/>
      <c r="JL427" s="118"/>
      <c r="JM427" s="118"/>
      <c r="JN427" s="118"/>
      <c r="JO427" s="118"/>
      <c r="JP427" s="118"/>
      <c r="JQ427" s="118"/>
      <c r="JR427" s="118"/>
      <c r="JS427" s="118"/>
      <c r="JT427" s="118"/>
      <c r="JU427" s="118"/>
      <c r="JV427" s="118"/>
      <c r="JW427" s="118"/>
      <c r="JX427" s="118"/>
      <c r="JY427" s="118"/>
      <c r="JZ427" s="118"/>
      <c r="KA427" s="118"/>
      <c r="KB427" s="118"/>
      <c r="KC427" s="118"/>
      <c r="KD427" s="118"/>
      <c r="KE427" s="118"/>
      <c r="KF427" s="118"/>
      <c r="KG427" s="118"/>
      <c r="KH427" s="118"/>
      <c r="KI427" s="118"/>
      <c r="KJ427" s="118"/>
      <c r="KK427" s="118"/>
      <c r="KL427" s="118"/>
      <c r="KM427" s="118"/>
      <c r="KN427" s="118"/>
      <c r="KO427" s="118"/>
      <c r="KP427" s="118"/>
      <c r="KQ427" s="118"/>
      <c r="KR427" s="118"/>
      <c r="KS427" s="118"/>
      <c r="KT427" s="118"/>
      <c r="KU427" s="118"/>
      <c r="KV427" s="118"/>
      <c r="KW427" s="118"/>
      <c r="KX427" s="118"/>
      <c r="KY427" s="118"/>
      <c r="KZ427" s="118"/>
      <c r="LA427" s="118"/>
      <c r="LB427" s="118"/>
      <c r="LC427" s="118"/>
      <c r="LD427" s="118"/>
      <c r="LE427" s="118"/>
      <c r="LF427" s="118"/>
      <c r="LG427" s="118"/>
      <c r="LH427" s="118"/>
      <c r="LI427" s="118"/>
      <c r="LJ427" s="118"/>
      <c r="LK427" s="118"/>
      <c r="LL427" s="118"/>
      <c r="LM427" s="118"/>
      <c r="LN427" s="118"/>
      <c r="LO427" s="118"/>
      <c r="LP427" s="118"/>
      <c r="LQ427" s="118"/>
      <c r="LR427" s="118"/>
      <c r="LS427" s="118"/>
      <c r="LT427" s="118"/>
      <c r="LU427" s="118"/>
      <c r="LV427" s="118"/>
      <c r="LW427" s="118"/>
      <c r="LX427" s="118"/>
      <c r="LY427" s="118"/>
      <c r="LZ427" s="118"/>
      <c r="MA427" s="118"/>
      <c r="MB427" s="118"/>
      <c r="MC427" s="118"/>
      <c r="MD427" s="118"/>
      <c r="ME427" s="118"/>
      <c r="MF427" s="118"/>
      <c r="MG427" s="118"/>
      <c r="MH427" s="118"/>
      <c r="MI427" s="118"/>
      <c r="MJ427" s="118"/>
      <c r="MK427" s="118"/>
      <c r="ML427" s="118"/>
      <c r="MM427" s="118"/>
      <c r="MN427" s="118"/>
      <c r="MO427" s="118"/>
      <c r="MP427" s="118"/>
      <c r="MQ427" s="118"/>
      <c r="MR427" s="118"/>
      <c r="MS427" s="118"/>
      <c r="MT427" s="118"/>
      <c r="MU427" s="118"/>
      <c r="MV427" s="118"/>
      <c r="MW427" s="118"/>
      <c r="MX427" s="118"/>
      <c r="MY427" s="118"/>
      <c r="MZ427" s="118"/>
      <c r="NA427" s="118"/>
      <c r="NB427" s="118"/>
      <c r="NC427" s="118"/>
      <c r="ND427" s="118"/>
      <c r="NE427" s="118"/>
      <c r="NF427" s="118"/>
      <c r="NG427" s="118"/>
      <c r="NH427" s="118"/>
      <c r="NI427" s="118"/>
      <c r="NJ427" s="118"/>
      <c r="NK427" s="118"/>
      <c r="NL427" s="118"/>
      <c r="NM427" s="118"/>
      <c r="NN427" s="118"/>
      <c r="NO427" s="118"/>
      <c r="NP427" s="118"/>
      <c r="NQ427" s="118"/>
      <c r="NR427" s="118"/>
      <c r="NS427" s="118"/>
      <c r="NT427" s="118"/>
      <c r="NU427" s="118"/>
      <c r="NV427" s="118"/>
      <c r="NW427" s="118"/>
      <c r="NX427" s="118"/>
      <c r="NY427" s="118"/>
      <c r="NZ427" s="118"/>
      <c r="OA427" s="118"/>
      <c r="OB427" s="118"/>
      <c r="OC427" s="118"/>
      <c r="OD427" s="118"/>
      <c r="OE427" s="118"/>
      <c r="OF427" s="118"/>
      <c r="OG427" s="118"/>
      <c r="OH427" s="118"/>
      <c r="OI427" s="118"/>
      <c r="OJ427" s="118"/>
      <c r="OK427" s="118"/>
      <c r="OL427" s="118"/>
      <c r="OM427" s="118"/>
      <c r="ON427" s="118"/>
      <c r="OO427" s="118"/>
      <c r="OP427" s="118"/>
      <c r="OQ427" s="118"/>
      <c r="OR427" s="118"/>
      <c r="OS427" s="118"/>
      <c r="OT427" s="118"/>
      <c r="OU427" s="118"/>
      <c r="OV427" s="118"/>
      <c r="OW427" s="118"/>
      <c r="OX427" s="118"/>
      <c r="OY427" s="118"/>
      <c r="OZ427" s="118"/>
      <c r="PA427" s="118"/>
      <c r="PB427" s="118"/>
      <c r="PC427" s="118"/>
      <c r="PD427" s="118"/>
      <c r="PE427" s="118"/>
      <c r="PF427" s="118"/>
      <c r="PG427" s="118"/>
      <c r="PH427" s="118"/>
      <c r="PI427" s="118"/>
      <c r="PJ427" s="118"/>
      <c r="PK427" s="118"/>
      <c r="PL427" s="118"/>
      <c r="PM427" s="118"/>
      <c r="PN427" s="118"/>
      <c r="PO427" s="118"/>
      <c r="PP427" s="118"/>
      <c r="PQ427" s="118"/>
      <c r="PR427" s="118"/>
      <c r="PS427" s="118"/>
      <c r="PT427" s="118"/>
      <c r="PU427" s="118"/>
      <c r="PV427" s="118"/>
      <c r="PW427" s="118"/>
      <c r="PX427" s="118"/>
      <c r="PY427" s="118"/>
      <c r="PZ427" s="118"/>
      <c r="QA427" s="118"/>
      <c r="QB427" s="118"/>
      <c r="QC427" s="118"/>
      <c r="QD427" s="118"/>
      <c r="QE427" s="118"/>
      <c r="QF427" s="118"/>
      <c r="QG427" s="118"/>
      <c r="QH427" s="118"/>
      <c r="QI427" s="118"/>
      <c r="QJ427" s="118"/>
      <c r="QK427" s="118"/>
      <c r="QL427" s="118"/>
      <c r="QM427" s="118"/>
      <c r="QN427" s="118"/>
      <c r="QO427" s="118"/>
      <c r="QP427" s="118"/>
      <c r="QQ427" s="118"/>
      <c r="QR427" s="118"/>
      <c r="QS427" s="118"/>
      <c r="QT427" s="118"/>
      <c r="QU427" s="118"/>
      <c r="QV427" s="118"/>
      <c r="QW427" s="118"/>
      <c r="QX427" s="118"/>
      <c r="QY427" s="118"/>
      <c r="QZ427" s="118"/>
      <c r="RA427" s="118"/>
      <c r="RB427" s="118"/>
      <c r="RC427" s="118"/>
      <c r="RD427" s="118"/>
      <c r="RE427" s="118"/>
      <c r="RF427" s="118"/>
      <c r="RG427" s="118"/>
      <c r="RH427" s="118"/>
      <c r="RI427" s="118"/>
      <c r="RJ427" s="118"/>
      <c r="RK427" s="118"/>
      <c r="RL427" s="118"/>
      <c r="RM427" s="118"/>
      <c r="RN427" s="118"/>
      <c r="RO427" s="118"/>
      <c r="RP427" s="118"/>
      <c r="RQ427" s="118"/>
      <c r="RR427" s="118"/>
      <c r="RS427" s="118"/>
      <c r="RT427" s="118"/>
      <c r="RU427" s="118"/>
      <c r="RV427" s="118"/>
      <c r="RW427" s="118"/>
      <c r="RX427" s="118"/>
      <c r="RY427" s="118"/>
      <c r="RZ427" s="118"/>
      <c r="SA427" s="118"/>
      <c r="SB427" s="118"/>
      <c r="SC427" s="118"/>
      <c r="SD427" s="118"/>
      <c r="SE427" s="118"/>
      <c r="SF427" s="118"/>
      <c r="SG427" s="118"/>
      <c r="SH427" s="118"/>
      <c r="SI427" s="118"/>
      <c r="SJ427" s="118"/>
      <c r="SK427" s="118"/>
      <c r="SL427" s="118"/>
      <c r="SM427" s="118"/>
      <c r="SN427" s="118"/>
      <c r="SO427" s="118"/>
      <c r="SP427" s="118"/>
      <c r="SQ427" s="118"/>
      <c r="SR427" s="118"/>
      <c r="SS427" s="118"/>
      <c r="ST427" s="118"/>
      <c r="SU427" s="118"/>
      <c r="SV427" s="118"/>
      <c r="SW427" s="118"/>
      <c r="SX427" s="118"/>
      <c r="SY427" s="118"/>
      <c r="SZ427" s="118"/>
      <c r="TA427" s="118"/>
      <c r="TB427" s="118"/>
      <c r="TC427" s="118"/>
      <c r="TD427" s="118"/>
      <c r="TE427" s="118"/>
      <c r="TF427" s="118"/>
      <c r="TG427" s="118"/>
      <c r="TH427" s="118"/>
      <c r="TI427" s="118"/>
      <c r="TJ427" s="118"/>
      <c r="TK427" s="118"/>
      <c r="TL427" s="118"/>
      <c r="TM427" s="118"/>
      <c r="TN427" s="118"/>
      <c r="TO427" s="118"/>
      <c r="TP427" s="118"/>
      <c r="TQ427" s="118"/>
      <c r="TR427" s="118"/>
      <c r="TS427" s="118"/>
      <c r="TT427" s="118"/>
      <c r="TU427" s="118"/>
      <c r="TV427" s="118"/>
      <c r="TW427" s="118"/>
      <c r="TX427" s="118"/>
      <c r="TY427" s="118"/>
      <c r="TZ427" s="118"/>
      <c r="UA427" s="118"/>
      <c r="UB427" s="118"/>
      <c r="UC427" s="118"/>
      <c r="UD427" s="118"/>
      <c r="UE427" s="118"/>
      <c r="UF427" s="118"/>
      <c r="UG427" s="118"/>
      <c r="UH427" s="118"/>
      <c r="UI427" s="118"/>
      <c r="UJ427" s="118"/>
      <c r="UK427" s="118"/>
      <c r="UL427" s="118"/>
      <c r="UM427" s="118"/>
      <c r="UN427" s="118"/>
      <c r="UO427" s="118"/>
      <c r="UP427" s="118"/>
      <c r="UQ427" s="118"/>
      <c r="UR427" s="118"/>
      <c r="US427" s="118"/>
      <c r="UT427" s="118"/>
      <c r="UU427" s="118"/>
      <c r="UV427" s="118"/>
      <c r="UW427" s="118"/>
      <c r="UX427" s="118"/>
      <c r="UY427" s="118"/>
      <c r="UZ427" s="118"/>
      <c r="VA427" s="118"/>
      <c r="VB427" s="118"/>
      <c r="VC427" s="118"/>
      <c r="VD427" s="118"/>
      <c r="VE427" s="118"/>
      <c r="VF427" s="118"/>
      <c r="VG427" s="118"/>
      <c r="VH427" s="118"/>
      <c r="VI427" s="118"/>
      <c r="VJ427" s="118"/>
      <c r="VK427" s="118"/>
      <c r="VL427" s="118"/>
      <c r="VM427" s="118"/>
      <c r="VN427" s="118"/>
      <c r="VO427" s="118"/>
      <c r="VP427" s="118"/>
      <c r="VQ427" s="118"/>
      <c r="VR427" s="118"/>
      <c r="VS427" s="118"/>
      <c r="VT427" s="118"/>
      <c r="VU427" s="118"/>
      <c r="VV427" s="118"/>
      <c r="VW427" s="118"/>
      <c r="VX427" s="118"/>
      <c r="VY427" s="118"/>
      <c r="VZ427" s="118"/>
      <c r="WA427" s="118"/>
      <c r="WB427" s="118"/>
      <c r="WC427" s="118"/>
      <c r="WD427" s="118"/>
      <c r="WE427" s="118"/>
      <c r="WF427" s="118"/>
      <c r="WG427" s="118"/>
      <c r="WH427" s="118"/>
      <c r="WI427" s="118"/>
      <c r="WJ427" s="118"/>
      <c r="WK427" s="118"/>
      <c r="WL427" s="118"/>
      <c r="WM427" s="118"/>
      <c r="WN427" s="118"/>
      <c r="WO427" s="118"/>
      <c r="WP427" s="118"/>
      <c r="WQ427" s="118"/>
      <c r="WR427" s="118"/>
      <c r="WS427" s="118"/>
      <c r="WT427" s="118"/>
      <c r="WU427" s="118"/>
      <c r="WV427" s="118"/>
      <c r="WW427" s="118"/>
      <c r="WX427" s="118"/>
      <c r="WY427" s="118"/>
      <c r="WZ427" s="118"/>
      <c r="XA427" s="118"/>
      <c r="XB427" s="118"/>
      <c r="XC427" s="118"/>
      <c r="XD427" s="118"/>
      <c r="XE427" s="118"/>
      <c r="XF427" s="118"/>
      <c r="XG427" s="118"/>
      <c r="XH427" s="118"/>
      <c r="XI427" s="118"/>
      <c r="XJ427" s="118"/>
      <c r="XK427" s="118"/>
      <c r="XL427" s="118"/>
      <c r="XM427" s="118"/>
      <c r="XN427" s="118"/>
      <c r="XO427" s="118"/>
      <c r="XP427" s="118"/>
      <c r="XQ427" s="118"/>
      <c r="XR427" s="118"/>
      <c r="XS427" s="118"/>
      <c r="XT427" s="118"/>
      <c r="XU427" s="118"/>
      <c r="XV427" s="118"/>
      <c r="XW427" s="118"/>
      <c r="XX427" s="118"/>
      <c r="XY427" s="118"/>
      <c r="XZ427" s="118"/>
      <c r="YA427" s="118"/>
      <c r="YB427" s="118"/>
      <c r="YC427" s="118"/>
      <c r="YD427" s="118"/>
      <c r="YE427" s="118"/>
      <c r="YF427" s="118"/>
      <c r="YG427" s="118"/>
      <c r="YH427" s="118"/>
      <c r="YI427" s="118"/>
      <c r="YJ427" s="118"/>
      <c r="YK427" s="118"/>
      <c r="YL427" s="118"/>
      <c r="YM427" s="118"/>
      <c r="YN427" s="118"/>
      <c r="YO427" s="118"/>
      <c r="YP427" s="118"/>
      <c r="YQ427" s="118"/>
      <c r="YR427" s="118"/>
      <c r="YS427" s="118"/>
      <c r="YT427" s="118"/>
      <c r="YU427" s="118"/>
      <c r="YV427" s="118"/>
      <c r="YW427" s="118"/>
      <c r="YX427" s="118"/>
      <c r="YY427" s="118"/>
      <c r="YZ427" s="118"/>
      <c r="ZA427" s="118"/>
      <c r="ZB427" s="118"/>
      <c r="ZC427" s="118"/>
      <c r="ZD427" s="118"/>
      <c r="ZE427" s="118"/>
      <c r="ZF427" s="118"/>
      <c r="ZG427" s="118"/>
      <c r="ZH427" s="118"/>
      <c r="ZI427" s="118"/>
      <c r="ZJ427" s="118"/>
      <c r="ZK427" s="118"/>
      <c r="ZL427" s="118"/>
      <c r="ZM427" s="118"/>
      <c r="ZN427" s="118"/>
      <c r="ZO427" s="118"/>
      <c r="ZP427" s="118"/>
      <c r="ZQ427" s="118"/>
      <c r="ZR427" s="118"/>
      <c r="ZS427" s="118"/>
      <c r="ZT427" s="118"/>
      <c r="ZU427" s="118"/>
      <c r="ZV427" s="118"/>
      <c r="ZW427" s="118"/>
      <c r="ZX427" s="118"/>
      <c r="ZY427" s="118"/>
      <c r="ZZ427" s="118"/>
      <c r="AAA427" s="118"/>
      <c r="AAB427" s="118"/>
      <c r="AAC427" s="118"/>
      <c r="AAD427" s="118"/>
      <c r="AAE427" s="118"/>
      <c r="AAF427" s="118"/>
      <c r="AAG427" s="118"/>
      <c r="AAH427" s="118"/>
      <c r="AAI427" s="118"/>
      <c r="AAJ427" s="118"/>
      <c r="AAK427" s="118"/>
      <c r="AAL427" s="118"/>
      <c r="AAM427" s="118"/>
      <c r="AAN427" s="118"/>
      <c r="AAO427" s="118"/>
      <c r="AAP427" s="118"/>
      <c r="AAQ427" s="118"/>
      <c r="AAR427" s="118"/>
      <c r="AAS427" s="118"/>
      <c r="AAT427" s="118"/>
      <c r="AAU427" s="118"/>
      <c r="AAV427" s="118"/>
      <c r="AAW427" s="118"/>
      <c r="AAX427" s="118"/>
      <c r="AAY427" s="118"/>
      <c r="AAZ427" s="118"/>
      <c r="ABA427" s="118"/>
      <c r="ABB427" s="118"/>
      <c r="ABC427" s="118"/>
      <c r="ABD427" s="118"/>
      <c r="ABE427" s="118"/>
      <c r="ABF427" s="118"/>
      <c r="ABG427" s="118"/>
      <c r="ABH427" s="118"/>
      <c r="ABI427" s="118"/>
      <c r="ABJ427" s="118"/>
      <c r="ABK427" s="118"/>
      <c r="ABL427" s="118"/>
      <c r="ABM427" s="118"/>
      <c r="ABN427" s="118"/>
      <c r="ABO427" s="118"/>
      <c r="ABP427" s="118"/>
      <c r="ABQ427" s="118"/>
      <c r="ABR427" s="118"/>
      <c r="ABS427" s="118"/>
      <c r="ABT427" s="118"/>
      <c r="ABU427" s="118"/>
      <c r="ABV427" s="118"/>
      <c r="ABW427" s="118"/>
      <c r="ABX427" s="118"/>
      <c r="ABY427" s="118"/>
      <c r="ABZ427" s="118"/>
      <c r="ACA427" s="118"/>
      <c r="ACB427" s="118"/>
      <c r="ACC427" s="118"/>
      <c r="ACD427" s="118"/>
      <c r="ACE427" s="118"/>
      <c r="ACF427" s="118"/>
      <c r="ACG427" s="118"/>
      <c r="ACH427" s="118"/>
      <c r="ACI427" s="118"/>
      <c r="ACJ427" s="118"/>
      <c r="ACK427" s="118"/>
      <c r="ACL427" s="118"/>
      <c r="ACM427" s="118"/>
      <c r="ACN427" s="118"/>
      <c r="ACO427" s="118"/>
      <c r="ACP427" s="118"/>
      <c r="ACQ427" s="118"/>
      <c r="ACR427" s="118"/>
      <c r="ACS427" s="118"/>
      <c r="ACT427" s="118"/>
      <c r="ACU427" s="118"/>
      <c r="ACV427" s="118"/>
      <c r="ACW427" s="118"/>
      <c r="ACX427" s="118"/>
      <c r="ACY427" s="118"/>
      <c r="ACZ427" s="118"/>
      <c r="ADA427" s="118"/>
      <c r="ADB427" s="118"/>
      <c r="ADC427" s="118"/>
      <c r="ADD427" s="118"/>
      <c r="ADE427" s="118"/>
      <c r="ADF427" s="118"/>
      <c r="ADG427" s="118"/>
      <c r="ADH427" s="118"/>
      <c r="ADI427" s="118"/>
      <c r="ADJ427" s="118"/>
      <c r="ADK427" s="118"/>
      <c r="ADL427" s="118"/>
      <c r="ADM427" s="118"/>
      <c r="ADN427" s="118"/>
      <c r="ADO427" s="118"/>
      <c r="ADP427" s="118"/>
      <c r="ADQ427" s="118"/>
      <c r="ADR427" s="118"/>
      <c r="ADS427" s="118"/>
      <c r="ADT427" s="118"/>
      <c r="ADU427" s="118"/>
      <c r="ADV427" s="118"/>
      <c r="ADW427" s="118"/>
      <c r="ADX427" s="118"/>
      <c r="ADY427" s="118"/>
      <c r="ADZ427" s="118"/>
      <c r="AEA427" s="118"/>
      <c r="AEB427" s="118"/>
      <c r="AEC427" s="118"/>
      <c r="AED427" s="118"/>
      <c r="AEE427" s="118"/>
      <c r="AEF427" s="118"/>
      <c r="AEG427" s="118"/>
      <c r="AEH427" s="118"/>
      <c r="AEI427" s="118"/>
      <c r="AEJ427" s="118"/>
      <c r="AEK427" s="118"/>
      <c r="AEL427" s="118"/>
      <c r="AEM427" s="118"/>
      <c r="AEN427" s="118"/>
      <c r="AEO427" s="118"/>
      <c r="AEP427" s="118"/>
      <c r="AEQ427" s="118"/>
      <c r="AER427" s="118"/>
      <c r="AES427" s="118"/>
      <c r="AET427" s="118"/>
      <c r="AEU427" s="118"/>
      <c r="AEV427" s="118"/>
      <c r="AEW427" s="118"/>
      <c r="AEX427" s="118"/>
      <c r="AEY427" s="118"/>
      <c r="AEZ427" s="118"/>
      <c r="AFA427" s="118"/>
      <c r="AFB427" s="118"/>
      <c r="AFC427" s="118"/>
      <c r="AFD427" s="118"/>
      <c r="AFE427" s="118"/>
      <c r="AFF427" s="118"/>
      <c r="AFG427" s="118"/>
      <c r="AFH427" s="118"/>
      <c r="AFI427" s="118"/>
      <c r="AFJ427" s="118"/>
      <c r="AFK427" s="118"/>
      <c r="AFL427" s="118"/>
      <c r="AFM427" s="118"/>
      <c r="AFN427" s="118"/>
      <c r="AFO427" s="118"/>
      <c r="AFP427" s="118"/>
      <c r="AFQ427" s="118"/>
      <c r="AFR427" s="118"/>
      <c r="AFS427" s="118"/>
      <c r="AFT427" s="118"/>
      <c r="AFU427" s="118"/>
      <c r="AFV427" s="118"/>
      <c r="AFW427" s="118"/>
      <c r="AFX427" s="118"/>
      <c r="AFY427" s="118"/>
      <c r="AFZ427" s="118"/>
      <c r="AGA427" s="118"/>
      <c r="AGB427" s="118"/>
      <c r="AGC427" s="118"/>
      <c r="AGD427" s="118"/>
      <c r="AGE427" s="118"/>
      <c r="AGF427" s="118"/>
      <c r="AGG427" s="118"/>
      <c r="AGH427" s="118"/>
      <c r="AGI427" s="118"/>
      <c r="AGJ427" s="118"/>
      <c r="AGK427" s="118"/>
      <c r="AGL427" s="118"/>
      <c r="AGM427" s="118"/>
      <c r="AGN427" s="118"/>
      <c r="AGO427" s="118"/>
      <c r="AGP427" s="118"/>
      <c r="AGQ427" s="118"/>
      <c r="AGR427" s="118"/>
      <c r="AGS427" s="118"/>
      <c r="AGT427" s="118"/>
      <c r="AGU427" s="118"/>
      <c r="AGV427" s="118"/>
      <c r="AGW427" s="118"/>
      <c r="AGX427" s="118"/>
      <c r="AGY427" s="118"/>
      <c r="AGZ427" s="118"/>
      <c r="AHA427" s="118"/>
      <c r="AHB427" s="118"/>
      <c r="AHC427" s="118"/>
      <c r="AHD427" s="118"/>
      <c r="AHE427" s="118"/>
      <c r="AHF427" s="118"/>
      <c r="AHG427" s="118"/>
      <c r="AHH427" s="118"/>
      <c r="AHI427" s="118"/>
      <c r="AHJ427" s="118"/>
      <c r="AHK427" s="118"/>
      <c r="AHL427" s="118"/>
      <c r="AHM427" s="118"/>
      <c r="AHN427" s="118"/>
      <c r="AHO427" s="118"/>
      <c r="AHP427" s="118"/>
      <c r="AHQ427" s="118"/>
      <c r="AHR427" s="118"/>
      <c r="AHS427" s="118"/>
      <c r="AHT427" s="118"/>
      <c r="AHU427" s="118"/>
      <c r="AHV427" s="118"/>
      <c r="AHW427" s="118"/>
      <c r="AHX427" s="118"/>
      <c r="AHY427" s="118"/>
      <c r="AHZ427" s="118"/>
      <c r="AIA427" s="118"/>
      <c r="AIB427" s="118"/>
      <c r="AIC427" s="118"/>
      <c r="AID427" s="118"/>
      <c r="AIE427" s="118"/>
      <c r="AIF427" s="118"/>
      <c r="AIG427" s="118"/>
      <c r="AIH427" s="118"/>
      <c r="AII427" s="118"/>
      <c r="AIJ427" s="118"/>
      <c r="AIK427" s="118"/>
      <c r="AIL427" s="118"/>
      <c r="AIM427" s="118"/>
      <c r="AIN427" s="118"/>
      <c r="AIO427" s="118"/>
      <c r="AIP427" s="118"/>
      <c r="AIQ427" s="118"/>
      <c r="AIR427" s="118"/>
      <c r="AIS427" s="118"/>
      <c r="AIT427" s="118"/>
      <c r="AIU427" s="118"/>
      <c r="AIV427" s="118"/>
      <c r="AIW427" s="118"/>
      <c r="AIX427" s="118"/>
      <c r="AIY427" s="118"/>
      <c r="AIZ427" s="118"/>
      <c r="AJA427" s="118"/>
      <c r="AJB427" s="118"/>
      <c r="AJC427" s="118"/>
      <c r="AJD427" s="118"/>
      <c r="AJE427" s="118"/>
      <c r="AJF427" s="118"/>
      <c r="AJG427" s="118"/>
      <c r="AJH427" s="118"/>
      <c r="AJI427" s="118"/>
      <c r="AJJ427" s="118"/>
      <c r="AJK427" s="118"/>
      <c r="AJL427" s="118"/>
      <c r="AJM427" s="118"/>
      <c r="AJN427" s="118"/>
      <c r="AJO427" s="118"/>
      <c r="AJP427" s="118"/>
      <c r="AJQ427" s="118"/>
      <c r="AJR427" s="118"/>
      <c r="AJS427" s="118"/>
      <c r="AJT427" s="118"/>
      <c r="AJU427" s="118"/>
      <c r="AJV427" s="118"/>
      <c r="AJW427" s="118"/>
      <c r="AJX427" s="118"/>
      <c r="AJY427" s="118"/>
      <c r="AJZ427" s="118"/>
      <c r="AKA427" s="118"/>
      <c r="AKB427" s="118"/>
      <c r="AKC427" s="118"/>
      <c r="AKD427" s="118"/>
      <c r="AKE427" s="118"/>
      <c r="AKF427" s="118"/>
      <c r="AKG427" s="118"/>
      <c r="AKH427" s="118"/>
      <c r="AKI427" s="118"/>
      <c r="AKJ427" s="118"/>
      <c r="AKK427" s="118"/>
      <c r="AKL427" s="118"/>
      <c r="AKM427" s="118"/>
      <c r="AKN427" s="118"/>
      <c r="AKO427" s="118"/>
      <c r="AKP427" s="118"/>
      <c r="AKQ427" s="118"/>
      <c r="AKR427" s="118"/>
      <c r="AKS427" s="118"/>
      <c r="AKT427" s="118"/>
      <c r="AKU427" s="118"/>
      <c r="AKV427" s="118"/>
      <c r="AKW427" s="118"/>
      <c r="AKX427" s="118"/>
      <c r="AKY427" s="118"/>
      <c r="AKZ427" s="118"/>
      <c r="ALA427" s="118"/>
      <c r="ALB427" s="118"/>
      <c r="ALC427" s="118"/>
      <c r="ALD427" s="118"/>
      <c r="ALE427" s="118"/>
      <c r="ALF427" s="118"/>
      <c r="ALG427" s="118"/>
      <c r="ALH427" s="118"/>
      <c r="ALI427" s="118"/>
      <c r="ALJ427" s="118"/>
      <c r="ALK427" s="118"/>
      <c r="ALL427" s="118"/>
      <c r="ALM427" s="118"/>
      <c r="ALN427" s="118"/>
      <c r="ALO427" s="118"/>
      <c r="ALP427" s="118"/>
      <c r="ALQ427" s="118"/>
      <c r="ALR427" s="118"/>
      <c r="ALS427" s="118"/>
      <c r="ALT427" s="118"/>
      <c r="ALU427" s="118"/>
      <c r="ALV427" s="118"/>
      <c r="ALW427" s="118"/>
      <c r="ALX427" s="118"/>
      <c r="ALY427" s="118"/>
      <c r="ALZ427" s="118"/>
      <c r="AMA427" s="118"/>
      <c r="AMB427" s="118"/>
      <c r="AMC427" s="118"/>
      <c r="AMD427" s="118"/>
      <c r="AME427" s="118"/>
      <c r="AMF427" s="118"/>
      <c r="AMG427" s="118"/>
      <c r="AMH427" s="118"/>
    </row>
    <row r="428" spans="1:1022" x14ac:dyDescent="0.25">
      <c r="A428" s="208" t="s">
        <v>1400</v>
      </c>
      <c r="B428" s="163">
        <v>427</v>
      </c>
      <c r="C428" s="224" t="s">
        <v>25061</v>
      </c>
      <c r="D428" s="175" t="s">
        <v>1401</v>
      </c>
      <c r="E428" s="429"/>
      <c r="F428" s="201"/>
      <c r="G428" s="180"/>
      <c r="H428" s="180"/>
      <c r="I428" s="319">
        <v>7</v>
      </c>
      <c r="J428" s="366"/>
      <c r="K428" s="140"/>
      <c r="L428" s="140"/>
      <c r="M428" s="140"/>
      <c r="O428" s="140"/>
      <c r="P428" s="140"/>
      <c r="Q428" s="140"/>
      <c r="V428" s="219">
        <f t="shared" si="239"/>
        <v>100</v>
      </c>
      <c r="W428" s="219">
        <f t="shared" si="240"/>
        <v>100</v>
      </c>
      <c r="X428" s="219">
        <f t="shared" si="241"/>
        <v>100</v>
      </c>
      <c r="Y428" s="219">
        <f t="shared" si="237"/>
        <v>100</v>
      </c>
      <c r="Z428" s="219">
        <f t="shared" si="238"/>
        <v>100</v>
      </c>
      <c r="AA428" s="220">
        <f t="shared" si="217"/>
        <v>100</v>
      </c>
      <c r="AB428" s="220">
        <f t="shared" si="216"/>
        <v>100</v>
      </c>
      <c r="AC428" s="220">
        <f t="shared" si="228"/>
        <v>100</v>
      </c>
      <c r="AD428" s="416">
        <f t="shared" si="236"/>
        <v>100</v>
      </c>
      <c r="AE428" s="416">
        <f t="shared" si="230"/>
        <v>100</v>
      </c>
      <c r="AF428" s="212">
        <f t="shared" si="232"/>
        <v>100</v>
      </c>
      <c r="AG428" s="212">
        <f t="shared" si="233"/>
        <v>100</v>
      </c>
      <c r="AH428" s="212">
        <f t="shared" si="234"/>
        <v>100</v>
      </c>
      <c r="AI428" s="212">
        <f t="shared" si="231"/>
        <v>100</v>
      </c>
      <c r="AJ428" s="225" t="s">
        <v>25059</v>
      </c>
      <c r="AK428" s="412"/>
      <c r="AL428" s="185">
        <v>1</v>
      </c>
      <c r="AM428" s="214"/>
      <c r="AN428" s="412"/>
      <c r="AO428" s="412"/>
      <c r="AQ428" s="167" t="s">
        <v>760</v>
      </c>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c r="EQ428" s="118"/>
      <c r="ER428" s="118"/>
      <c r="ES428" s="118"/>
      <c r="ET428" s="118"/>
      <c r="EU428" s="118"/>
      <c r="EV428" s="118"/>
      <c r="EW428" s="118"/>
      <c r="EX428" s="118"/>
      <c r="EY428" s="118"/>
      <c r="EZ428" s="118"/>
      <c r="FA428" s="118"/>
      <c r="FB428" s="118"/>
      <c r="FC428" s="118"/>
      <c r="FD428" s="118"/>
      <c r="FE428" s="118"/>
      <c r="FF428" s="118"/>
      <c r="FG428" s="118"/>
      <c r="FH428" s="118"/>
      <c r="FI428" s="118"/>
      <c r="FJ428" s="118"/>
      <c r="FK428" s="118"/>
      <c r="FL428" s="118"/>
      <c r="FM428" s="118"/>
      <c r="FN428" s="118"/>
      <c r="FO428" s="118"/>
      <c r="FP428" s="118"/>
      <c r="FQ428" s="118"/>
      <c r="FR428" s="118"/>
      <c r="FS428" s="118"/>
      <c r="FT428" s="118"/>
      <c r="FU428" s="118"/>
      <c r="FV428" s="118"/>
      <c r="FW428" s="118"/>
      <c r="FX428" s="118"/>
      <c r="FY428" s="118"/>
      <c r="FZ428" s="118"/>
      <c r="GA428" s="118"/>
      <c r="GB428" s="118"/>
      <c r="GC428" s="118"/>
      <c r="GD428" s="118"/>
      <c r="GE428" s="118"/>
      <c r="GF428" s="118"/>
      <c r="GG428" s="118"/>
      <c r="GH428" s="118"/>
      <c r="GI428" s="118"/>
      <c r="GJ428" s="118"/>
      <c r="GK428" s="118"/>
      <c r="GL428" s="118"/>
      <c r="GM428" s="118"/>
      <c r="GN428" s="118"/>
      <c r="GO428" s="118"/>
      <c r="GP428" s="118"/>
      <c r="GQ428" s="118"/>
      <c r="GR428" s="118"/>
      <c r="GS428" s="118"/>
      <c r="GT428" s="118"/>
      <c r="GU428" s="118"/>
      <c r="GV428" s="118"/>
      <c r="GW428" s="118"/>
      <c r="GX428" s="118"/>
      <c r="GY428" s="118"/>
      <c r="GZ428" s="118"/>
      <c r="HA428" s="118"/>
      <c r="HB428" s="118"/>
      <c r="HC428" s="118"/>
      <c r="HD428" s="118"/>
      <c r="HE428" s="118"/>
      <c r="HF428" s="118"/>
      <c r="HG428" s="118"/>
      <c r="HH428" s="118"/>
      <c r="HI428" s="118"/>
      <c r="HJ428" s="118"/>
      <c r="HK428" s="118"/>
      <c r="HL428" s="118"/>
      <c r="HM428" s="118"/>
      <c r="HN428" s="118"/>
      <c r="HO428" s="118"/>
      <c r="HP428" s="118"/>
      <c r="HQ428" s="118"/>
      <c r="HR428" s="118"/>
      <c r="HS428" s="118"/>
      <c r="HT428" s="118"/>
      <c r="HU428" s="118"/>
      <c r="HV428" s="118"/>
      <c r="HW428" s="118"/>
      <c r="HX428" s="118"/>
      <c r="HY428" s="118"/>
      <c r="HZ428" s="118"/>
      <c r="IA428" s="118"/>
      <c r="IB428" s="118"/>
      <c r="IC428" s="118"/>
      <c r="ID428" s="118"/>
      <c r="IE428" s="118"/>
      <c r="IF428" s="118"/>
      <c r="IG428" s="118"/>
      <c r="IH428" s="118"/>
      <c r="II428" s="118"/>
      <c r="IJ428" s="118"/>
      <c r="IK428" s="118"/>
      <c r="IL428" s="118"/>
      <c r="IM428" s="118"/>
      <c r="IN428" s="118"/>
      <c r="IO428" s="118"/>
      <c r="IP428" s="118"/>
      <c r="IQ428" s="118"/>
      <c r="IR428" s="118"/>
      <c r="IS428" s="118"/>
      <c r="IT428" s="118"/>
      <c r="IU428" s="118"/>
      <c r="IV428" s="118"/>
      <c r="IW428" s="118"/>
      <c r="IX428" s="118"/>
      <c r="IY428" s="118"/>
      <c r="IZ428" s="118"/>
      <c r="JA428" s="118"/>
      <c r="JB428" s="118"/>
      <c r="JC428" s="118"/>
      <c r="JD428" s="118"/>
      <c r="JE428" s="118"/>
      <c r="JF428" s="118"/>
      <c r="JG428" s="118"/>
      <c r="JH428" s="118"/>
      <c r="JI428" s="118"/>
      <c r="JJ428" s="118"/>
      <c r="JK428" s="118"/>
      <c r="JL428" s="118"/>
      <c r="JM428" s="118"/>
      <c r="JN428" s="118"/>
      <c r="JO428" s="118"/>
      <c r="JP428" s="118"/>
      <c r="JQ428" s="118"/>
      <c r="JR428" s="118"/>
      <c r="JS428" s="118"/>
      <c r="JT428" s="118"/>
      <c r="JU428" s="118"/>
      <c r="JV428" s="118"/>
      <c r="JW428" s="118"/>
      <c r="JX428" s="118"/>
      <c r="JY428" s="118"/>
      <c r="JZ428" s="118"/>
      <c r="KA428" s="118"/>
      <c r="KB428" s="118"/>
      <c r="KC428" s="118"/>
      <c r="KD428" s="118"/>
      <c r="KE428" s="118"/>
      <c r="KF428" s="118"/>
      <c r="KG428" s="118"/>
      <c r="KH428" s="118"/>
      <c r="KI428" s="118"/>
      <c r="KJ428" s="118"/>
      <c r="KK428" s="118"/>
      <c r="KL428" s="118"/>
      <c r="KM428" s="118"/>
      <c r="KN428" s="118"/>
      <c r="KO428" s="118"/>
      <c r="KP428" s="118"/>
      <c r="KQ428" s="118"/>
      <c r="KR428" s="118"/>
      <c r="KS428" s="118"/>
      <c r="KT428" s="118"/>
      <c r="KU428" s="118"/>
      <c r="KV428" s="118"/>
      <c r="KW428" s="118"/>
      <c r="KX428" s="118"/>
      <c r="KY428" s="118"/>
      <c r="KZ428" s="118"/>
      <c r="LA428" s="118"/>
      <c r="LB428" s="118"/>
      <c r="LC428" s="118"/>
      <c r="LD428" s="118"/>
      <c r="LE428" s="118"/>
      <c r="LF428" s="118"/>
      <c r="LG428" s="118"/>
      <c r="LH428" s="118"/>
      <c r="LI428" s="118"/>
      <c r="LJ428" s="118"/>
      <c r="LK428" s="118"/>
      <c r="LL428" s="118"/>
      <c r="LM428" s="118"/>
      <c r="LN428" s="118"/>
      <c r="LO428" s="118"/>
      <c r="LP428" s="118"/>
      <c r="LQ428" s="118"/>
      <c r="LR428" s="118"/>
      <c r="LS428" s="118"/>
      <c r="LT428" s="118"/>
      <c r="LU428" s="118"/>
      <c r="LV428" s="118"/>
      <c r="LW428" s="118"/>
      <c r="LX428" s="118"/>
      <c r="LY428" s="118"/>
      <c r="LZ428" s="118"/>
      <c r="MA428" s="118"/>
      <c r="MB428" s="118"/>
      <c r="MC428" s="118"/>
      <c r="MD428" s="118"/>
      <c r="ME428" s="118"/>
      <c r="MF428" s="118"/>
      <c r="MG428" s="118"/>
      <c r="MH428" s="118"/>
      <c r="MI428" s="118"/>
      <c r="MJ428" s="118"/>
      <c r="MK428" s="118"/>
      <c r="ML428" s="118"/>
      <c r="MM428" s="118"/>
      <c r="MN428" s="118"/>
      <c r="MO428" s="118"/>
      <c r="MP428" s="118"/>
      <c r="MQ428" s="118"/>
      <c r="MR428" s="118"/>
      <c r="MS428" s="118"/>
      <c r="MT428" s="118"/>
      <c r="MU428" s="118"/>
      <c r="MV428" s="118"/>
      <c r="MW428" s="118"/>
      <c r="MX428" s="118"/>
      <c r="MY428" s="118"/>
      <c r="MZ428" s="118"/>
      <c r="NA428" s="118"/>
      <c r="NB428" s="118"/>
      <c r="NC428" s="118"/>
      <c r="ND428" s="118"/>
      <c r="NE428" s="118"/>
      <c r="NF428" s="118"/>
      <c r="NG428" s="118"/>
      <c r="NH428" s="118"/>
      <c r="NI428" s="118"/>
      <c r="NJ428" s="118"/>
      <c r="NK428" s="118"/>
      <c r="NL428" s="118"/>
      <c r="NM428" s="118"/>
      <c r="NN428" s="118"/>
      <c r="NO428" s="118"/>
      <c r="NP428" s="118"/>
      <c r="NQ428" s="118"/>
      <c r="NR428" s="118"/>
      <c r="NS428" s="118"/>
      <c r="NT428" s="118"/>
      <c r="NU428" s="118"/>
      <c r="NV428" s="118"/>
      <c r="NW428" s="118"/>
      <c r="NX428" s="118"/>
      <c r="NY428" s="118"/>
      <c r="NZ428" s="118"/>
      <c r="OA428" s="118"/>
      <c r="OB428" s="118"/>
      <c r="OC428" s="118"/>
      <c r="OD428" s="118"/>
      <c r="OE428" s="118"/>
      <c r="OF428" s="118"/>
      <c r="OG428" s="118"/>
      <c r="OH428" s="118"/>
      <c r="OI428" s="118"/>
      <c r="OJ428" s="118"/>
      <c r="OK428" s="118"/>
      <c r="OL428" s="118"/>
      <c r="OM428" s="118"/>
      <c r="ON428" s="118"/>
      <c r="OO428" s="118"/>
      <c r="OP428" s="118"/>
      <c r="OQ428" s="118"/>
      <c r="OR428" s="118"/>
      <c r="OS428" s="118"/>
      <c r="OT428" s="118"/>
      <c r="OU428" s="118"/>
      <c r="OV428" s="118"/>
      <c r="OW428" s="118"/>
      <c r="OX428" s="118"/>
      <c r="OY428" s="118"/>
      <c r="OZ428" s="118"/>
      <c r="PA428" s="118"/>
      <c r="PB428" s="118"/>
      <c r="PC428" s="118"/>
      <c r="PD428" s="118"/>
      <c r="PE428" s="118"/>
      <c r="PF428" s="118"/>
      <c r="PG428" s="118"/>
      <c r="PH428" s="118"/>
      <c r="PI428" s="118"/>
      <c r="PJ428" s="118"/>
      <c r="PK428" s="118"/>
      <c r="PL428" s="118"/>
      <c r="PM428" s="118"/>
      <c r="PN428" s="118"/>
      <c r="PO428" s="118"/>
      <c r="PP428" s="118"/>
      <c r="PQ428" s="118"/>
      <c r="PR428" s="118"/>
      <c r="PS428" s="118"/>
      <c r="PT428" s="118"/>
      <c r="PU428" s="118"/>
      <c r="PV428" s="118"/>
      <c r="PW428" s="118"/>
      <c r="PX428" s="118"/>
      <c r="PY428" s="118"/>
      <c r="PZ428" s="118"/>
      <c r="QA428" s="118"/>
      <c r="QB428" s="118"/>
      <c r="QC428" s="118"/>
      <c r="QD428" s="118"/>
      <c r="QE428" s="118"/>
      <c r="QF428" s="118"/>
      <c r="QG428" s="118"/>
      <c r="QH428" s="118"/>
      <c r="QI428" s="118"/>
      <c r="QJ428" s="118"/>
      <c r="QK428" s="118"/>
      <c r="QL428" s="118"/>
      <c r="QM428" s="118"/>
      <c r="QN428" s="118"/>
      <c r="QO428" s="118"/>
      <c r="QP428" s="118"/>
      <c r="QQ428" s="118"/>
      <c r="QR428" s="118"/>
      <c r="QS428" s="118"/>
      <c r="QT428" s="118"/>
      <c r="QU428" s="118"/>
      <c r="QV428" s="118"/>
      <c r="QW428" s="118"/>
      <c r="QX428" s="118"/>
      <c r="QY428" s="118"/>
      <c r="QZ428" s="118"/>
      <c r="RA428" s="118"/>
      <c r="RB428" s="118"/>
      <c r="RC428" s="118"/>
      <c r="RD428" s="118"/>
      <c r="RE428" s="118"/>
      <c r="RF428" s="118"/>
      <c r="RG428" s="118"/>
      <c r="RH428" s="118"/>
      <c r="RI428" s="118"/>
      <c r="RJ428" s="118"/>
      <c r="RK428" s="118"/>
      <c r="RL428" s="118"/>
      <c r="RM428" s="118"/>
      <c r="RN428" s="118"/>
      <c r="RO428" s="118"/>
      <c r="RP428" s="118"/>
      <c r="RQ428" s="118"/>
      <c r="RR428" s="118"/>
      <c r="RS428" s="118"/>
      <c r="RT428" s="118"/>
      <c r="RU428" s="118"/>
      <c r="RV428" s="118"/>
      <c r="RW428" s="118"/>
      <c r="RX428" s="118"/>
      <c r="RY428" s="118"/>
      <c r="RZ428" s="118"/>
      <c r="SA428" s="118"/>
      <c r="SB428" s="118"/>
      <c r="SC428" s="118"/>
      <c r="SD428" s="118"/>
      <c r="SE428" s="118"/>
      <c r="SF428" s="118"/>
      <c r="SG428" s="118"/>
      <c r="SH428" s="118"/>
      <c r="SI428" s="118"/>
      <c r="SJ428" s="118"/>
      <c r="SK428" s="118"/>
      <c r="SL428" s="118"/>
      <c r="SM428" s="118"/>
      <c r="SN428" s="118"/>
      <c r="SO428" s="118"/>
      <c r="SP428" s="118"/>
      <c r="SQ428" s="118"/>
      <c r="SR428" s="118"/>
      <c r="SS428" s="118"/>
      <c r="ST428" s="118"/>
      <c r="SU428" s="118"/>
      <c r="SV428" s="118"/>
      <c r="SW428" s="118"/>
      <c r="SX428" s="118"/>
      <c r="SY428" s="118"/>
      <c r="SZ428" s="118"/>
      <c r="TA428" s="118"/>
      <c r="TB428" s="118"/>
      <c r="TC428" s="118"/>
      <c r="TD428" s="118"/>
      <c r="TE428" s="118"/>
      <c r="TF428" s="118"/>
      <c r="TG428" s="118"/>
      <c r="TH428" s="118"/>
      <c r="TI428" s="118"/>
      <c r="TJ428" s="118"/>
      <c r="TK428" s="118"/>
      <c r="TL428" s="118"/>
      <c r="TM428" s="118"/>
      <c r="TN428" s="118"/>
      <c r="TO428" s="118"/>
      <c r="TP428" s="118"/>
      <c r="TQ428" s="118"/>
      <c r="TR428" s="118"/>
      <c r="TS428" s="118"/>
      <c r="TT428" s="118"/>
      <c r="TU428" s="118"/>
      <c r="TV428" s="118"/>
      <c r="TW428" s="118"/>
      <c r="TX428" s="118"/>
      <c r="TY428" s="118"/>
      <c r="TZ428" s="118"/>
      <c r="UA428" s="118"/>
      <c r="UB428" s="118"/>
      <c r="UC428" s="118"/>
      <c r="UD428" s="118"/>
      <c r="UE428" s="118"/>
      <c r="UF428" s="118"/>
      <c r="UG428" s="118"/>
      <c r="UH428" s="118"/>
      <c r="UI428" s="118"/>
      <c r="UJ428" s="118"/>
      <c r="UK428" s="118"/>
      <c r="UL428" s="118"/>
      <c r="UM428" s="118"/>
      <c r="UN428" s="118"/>
      <c r="UO428" s="118"/>
      <c r="UP428" s="118"/>
      <c r="UQ428" s="118"/>
      <c r="UR428" s="118"/>
      <c r="US428" s="118"/>
      <c r="UT428" s="118"/>
      <c r="UU428" s="118"/>
      <c r="UV428" s="118"/>
      <c r="UW428" s="118"/>
      <c r="UX428" s="118"/>
      <c r="UY428" s="118"/>
      <c r="UZ428" s="118"/>
      <c r="VA428" s="118"/>
      <c r="VB428" s="118"/>
      <c r="VC428" s="118"/>
      <c r="VD428" s="118"/>
      <c r="VE428" s="118"/>
      <c r="VF428" s="118"/>
      <c r="VG428" s="118"/>
      <c r="VH428" s="118"/>
      <c r="VI428" s="118"/>
      <c r="VJ428" s="118"/>
      <c r="VK428" s="118"/>
      <c r="VL428" s="118"/>
      <c r="VM428" s="118"/>
      <c r="VN428" s="118"/>
      <c r="VO428" s="118"/>
      <c r="VP428" s="118"/>
      <c r="VQ428" s="118"/>
      <c r="VR428" s="118"/>
      <c r="VS428" s="118"/>
      <c r="VT428" s="118"/>
      <c r="VU428" s="118"/>
      <c r="VV428" s="118"/>
      <c r="VW428" s="118"/>
      <c r="VX428" s="118"/>
      <c r="VY428" s="118"/>
      <c r="VZ428" s="118"/>
      <c r="WA428" s="118"/>
      <c r="WB428" s="118"/>
      <c r="WC428" s="118"/>
      <c r="WD428" s="118"/>
      <c r="WE428" s="118"/>
      <c r="WF428" s="118"/>
      <c r="WG428" s="118"/>
      <c r="WH428" s="118"/>
      <c r="WI428" s="118"/>
      <c r="WJ428" s="118"/>
      <c r="WK428" s="118"/>
      <c r="WL428" s="118"/>
      <c r="WM428" s="118"/>
      <c r="WN428" s="118"/>
      <c r="WO428" s="118"/>
      <c r="WP428" s="118"/>
      <c r="WQ428" s="118"/>
      <c r="WR428" s="118"/>
      <c r="WS428" s="118"/>
      <c r="WT428" s="118"/>
      <c r="WU428" s="118"/>
      <c r="WV428" s="118"/>
      <c r="WW428" s="118"/>
      <c r="WX428" s="118"/>
      <c r="WY428" s="118"/>
      <c r="WZ428" s="118"/>
      <c r="XA428" s="118"/>
      <c r="XB428" s="118"/>
      <c r="XC428" s="118"/>
      <c r="XD428" s="118"/>
      <c r="XE428" s="118"/>
      <c r="XF428" s="118"/>
      <c r="XG428" s="118"/>
      <c r="XH428" s="118"/>
      <c r="XI428" s="118"/>
      <c r="XJ428" s="118"/>
      <c r="XK428" s="118"/>
      <c r="XL428" s="118"/>
      <c r="XM428" s="118"/>
      <c r="XN428" s="118"/>
      <c r="XO428" s="118"/>
      <c r="XP428" s="118"/>
      <c r="XQ428" s="118"/>
      <c r="XR428" s="118"/>
      <c r="XS428" s="118"/>
      <c r="XT428" s="118"/>
      <c r="XU428" s="118"/>
      <c r="XV428" s="118"/>
      <c r="XW428" s="118"/>
      <c r="XX428" s="118"/>
      <c r="XY428" s="118"/>
      <c r="XZ428" s="118"/>
      <c r="YA428" s="118"/>
      <c r="YB428" s="118"/>
      <c r="YC428" s="118"/>
      <c r="YD428" s="118"/>
      <c r="YE428" s="118"/>
      <c r="YF428" s="118"/>
      <c r="YG428" s="118"/>
      <c r="YH428" s="118"/>
      <c r="YI428" s="118"/>
      <c r="YJ428" s="118"/>
      <c r="YK428" s="118"/>
      <c r="YL428" s="118"/>
      <c r="YM428" s="118"/>
      <c r="YN428" s="118"/>
      <c r="YO428" s="118"/>
      <c r="YP428" s="118"/>
      <c r="YQ428" s="118"/>
      <c r="YR428" s="118"/>
      <c r="YS428" s="118"/>
      <c r="YT428" s="118"/>
      <c r="YU428" s="118"/>
      <c r="YV428" s="118"/>
      <c r="YW428" s="118"/>
      <c r="YX428" s="118"/>
      <c r="YY428" s="118"/>
      <c r="YZ428" s="118"/>
      <c r="ZA428" s="118"/>
      <c r="ZB428" s="118"/>
      <c r="ZC428" s="118"/>
      <c r="ZD428" s="118"/>
      <c r="ZE428" s="118"/>
      <c r="ZF428" s="118"/>
      <c r="ZG428" s="118"/>
      <c r="ZH428" s="118"/>
      <c r="ZI428" s="118"/>
      <c r="ZJ428" s="118"/>
      <c r="ZK428" s="118"/>
      <c r="ZL428" s="118"/>
      <c r="ZM428" s="118"/>
      <c r="ZN428" s="118"/>
      <c r="ZO428" s="118"/>
      <c r="ZP428" s="118"/>
      <c r="ZQ428" s="118"/>
      <c r="ZR428" s="118"/>
      <c r="ZS428" s="118"/>
      <c r="ZT428" s="118"/>
      <c r="ZU428" s="118"/>
      <c r="ZV428" s="118"/>
      <c r="ZW428" s="118"/>
      <c r="ZX428" s="118"/>
      <c r="ZY428" s="118"/>
      <c r="ZZ428" s="118"/>
      <c r="AAA428" s="118"/>
      <c r="AAB428" s="118"/>
      <c r="AAC428" s="118"/>
      <c r="AAD428" s="118"/>
      <c r="AAE428" s="118"/>
      <c r="AAF428" s="118"/>
      <c r="AAG428" s="118"/>
      <c r="AAH428" s="118"/>
      <c r="AAI428" s="118"/>
      <c r="AAJ428" s="118"/>
      <c r="AAK428" s="118"/>
      <c r="AAL428" s="118"/>
      <c r="AAM428" s="118"/>
      <c r="AAN428" s="118"/>
      <c r="AAO428" s="118"/>
      <c r="AAP428" s="118"/>
      <c r="AAQ428" s="118"/>
      <c r="AAR428" s="118"/>
      <c r="AAS428" s="118"/>
      <c r="AAT428" s="118"/>
      <c r="AAU428" s="118"/>
      <c r="AAV428" s="118"/>
      <c r="AAW428" s="118"/>
      <c r="AAX428" s="118"/>
      <c r="AAY428" s="118"/>
      <c r="AAZ428" s="118"/>
      <c r="ABA428" s="118"/>
      <c r="ABB428" s="118"/>
      <c r="ABC428" s="118"/>
      <c r="ABD428" s="118"/>
      <c r="ABE428" s="118"/>
      <c r="ABF428" s="118"/>
      <c r="ABG428" s="118"/>
      <c r="ABH428" s="118"/>
      <c r="ABI428" s="118"/>
      <c r="ABJ428" s="118"/>
      <c r="ABK428" s="118"/>
      <c r="ABL428" s="118"/>
      <c r="ABM428" s="118"/>
      <c r="ABN428" s="118"/>
      <c r="ABO428" s="118"/>
      <c r="ABP428" s="118"/>
      <c r="ABQ428" s="118"/>
      <c r="ABR428" s="118"/>
      <c r="ABS428" s="118"/>
      <c r="ABT428" s="118"/>
      <c r="ABU428" s="118"/>
      <c r="ABV428" s="118"/>
      <c r="ABW428" s="118"/>
      <c r="ABX428" s="118"/>
      <c r="ABY428" s="118"/>
      <c r="ABZ428" s="118"/>
      <c r="ACA428" s="118"/>
      <c r="ACB428" s="118"/>
      <c r="ACC428" s="118"/>
      <c r="ACD428" s="118"/>
      <c r="ACE428" s="118"/>
      <c r="ACF428" s="118"/>
      <c r="ACG428" s="118"/>
      <c r="ACH428" s="118"/>
      <c r="ACI428" s="118"/>
      <c r="ACJ428" s="118"/>
      <c r="ACK428" s="118"/>
      <c r="ACL428" s="118"/>
      <c r="ACM428" s="118"/>
      <c r="ACN428" s="118"/>
      <c r="ACO428" s="118"/>
      <c r="ACP428" s="118"/>
      <c r="ACQ428" s="118"/>
      <c r="ACR428" s="118"/>
      <c r="ACS428" s="118"/>
      <c r="ACT428" s="118"/>
      <c r="ACU428" s="118"/>
      <c r="ACV428" s="118"/>
      <c r="ACW428" s="118"/>
      <c r="ACX428" s="118"/>
      <c r="ACY428" s="118"/>
      <c r="ACZ428" s="118"/>
      <c r="ADA428" s="118"/>
      <c r="ADB428" s="118"/>
      <c r="ADC428" s="118"/>
      <c r="ADD428" s="118"/>
      <c r="ADE428" s="118"/>
      <c r="ADF428" s="118"/>
      <c r="ADG428" s="118"/>
      <c r="ADH428" s="118"/>
      <c r="ADI428" s="118"/>
      <c r="ADJ428" s="118"/>
      <c r="ADK428" s="118"/>
      <c r="ADL428" s="118"/>
      <c r="ADM428" s="118"/>
      <c r="ADN428" s="118"/>
      <c r="ADO428" s="118"/>
      <c r="ADP428" s="118"/>
      <c r="ADQ428" s="118"/>
      <c r="ADR428" s="118"/>
      <c r="ADS428" s="118"/>
      <c r="ADT428" s="118"/>
      <c r="ADU428" s="118"/>
      <c r="ADV428" s="118"/>
      <c r="ADW428" s="118"/>
      <c r="ADX428" s="118"/>
      <c r="ADY428" s="118"/>
      <c r="ADZ428" s="118"/>
      <c r="AEA428" s="118"/>
      <c r="AEB428" s="118"/>
      <c r="AEC428" s="118"/>
      <c r="AED428" s="118"/>
      <c r="AEE428" s="118"/>
      <c r="AEF428" s="118"/>
      <c r="AEG428" s="118"/>
      <c r="AEH428" s="118"/>
      <c r="AEI428" s="118"/>
      <c r="AEJ428" s="118"/>
      <c r="AEK428" s="118"/>
      <c r="AEL428" s="118"/>
      <c r="AEM428" s="118"/>
      <c r="AEN428" s="118"/>
      <c r="AEO428" s="118"/>
      <c r="AEP428" s="118"/>
      <c r="AEQ428" s="118"/>
      <c r="AER428" s="118"/>
      <c r="AES428" s="118"/>
      <c r="AET428" s="118"/>
      <c r="AEU428" s="118"/>
      <c r="AEV428" s="118"/>
      <c r="AEW428" s="118"/>
      <c r="AEX428" s="118"/>
      <c r="AEY428" s="118"/>
      <c r="AEZ428" s="118"/>
      <c r="AFA428" s="118"/>
      <c r="AFB428" s="118"/>
      <c r="AFC428" s="118"/>
      <c r="AFD428" s="118"/>
      <c r="AFE428" s="118"/>
      <c r="AFF428" s="118"/>
      <c r="AFG428" s="118"/>
      <c r="AFH428" s="118"/>
      <c r="AFI428" s="118"/>
      <c r="AFJ428" s="118"/>
      <c r="AFK428" s="118"/>
      <c r="AFL428" s="118"/>
      <c r="AFM428" s="118"/>
      <c r="AFN428" s="118"/>
      <c r="AFO428" s="118"/>
      <c r="AFP428" s="118"/>
      <c r="AFQ428" s="118"/>
      <c r="AFR428" s="118"/>
      <c r="AFS428" s="118"/>
      <c r="AFT428" s="118"/>
      <c r="AFU428" s="118"/>
      <c r="AFV428" s="118"/>
      <c r="AFW428" s="118"/>
      <c r="AFX428" s="118"/>
      <c r="AFY428" s="118"/>
      <c r="AFZ428" s="118"/>
      <c r="AGA428" s="118"/>
      <c r="AGB428" s="118"/>
      <c r="AGC428" s="118"/>
      <c r="AGD428" s="118"/>
      <c r="AGE428" s="118"/>
      <c r="AGF428" s="118"/>
      <c r="AGG428" s="118"/>
      <c r="AGH428" s="118"/>
      <c r="AGI428" s="118"/>
      <c r="AGJ428" s="118"/>
      <c r="AGK428" s="118"/>
      <c r="AGL428" s="118"/>
      <c r="AGM428" s="118"/>
      <c r="AGN428" s="118"/>
      <c r="AGO428" s="118"/>
      <c r="AGP428" s="118"/>
      <c r="AGQ428" s="118"/>
      <c r="AGR428" s="118"/>
      <c r="AGS428" s="118"/>
      <c r="AGT428" s="118"/>
      <c r="AGU428" s="118"/>
      <c r="AGV428" s="118"/>
      <c r="AGW428" s="118"/>
      <c r="AGX428" s="118"/>
      <c r="AGY428" s="118"/>
      <c r="AGZ428" s="118"/>
      <c r="AHA428" s="118"/>
      <c r="AHB428" s="118"/>
      <c r="AHC428" s="118"/>
      <c r="AHD428" s="118"/>
      <c r="AHE428" s="118"/>
      <c r="AHF428" s="118"/>
      <c r="AHG428" s="118"/>
      <c r="AHH428" s="118"/>
      <c r="AHI428" s="118"/>
      <c r="AHJ428" s="118"/>
      <c r="AHK428" s="118"/>
      <c r="AHL428" s="118"/>
      <c r="AHM428" s="118"/>
      <c r="AHN428" s="118"/>
      <c r="AHO428" s="118"/>
      <c r="AHP428" s="118"/>
      <c r="AHQ428" s="118"/>
      <c r="AHR428" s="118"/>
      <c r="AHS428" s="118"/>
      <c r="AHT428" s="118"/>
      <c r="AHU428" s="118"/>
      <c r="AHV428" s="118"/>
      <c r="AHW428" s="118"/>
      <c r="AHX428" s="118"/>
      <c r="AHY428" s="118"/>
      <c r="AHZ428" s="118"/>
      <c r="AIA428" s="118"/>
      <c r="AIB428" s="118"/>
      <c r="AIC428" s="118"/>
      <c r="AID428" s="118"/>
      <c r="AIE428" s="118"/>
      <c r="AIF428" s="118"/>
      <c r="AIG428" s="118"/>
      <c r="AIH428" s="118"/>
      <c r="AII428" s="118"/>
      <c r="AIJ428" s="118"/>
      <c r="AIK428" s="118"/>
      <c r="AIL428" s="118"/>
      <c r="AIM428" s="118"/>
      <c r="AIN428" s="118"/>
      <c r="AIO428" s="118"/>
      <c r="AIP428" s="118"/>
      <c r="AIQ428" s="118"/>
      <c r="AIR428" s="118"/>
      <c r="AIS428" s="118"/>
      <c r="AIT428" s="118"/>
      <c r="AIU428" s="118"/>
      <c r="AIV428" s="118"/>
      <c r="AIW428" s="118"/>
      <c r="AIX428" s="118"/>
      <c r="AIY428" s="118"/>
      <c r="AIZ428" s="118"/>
      <c r="AJA428" s="118"/>
      <c r="AJB428" s="118"/>
      <c r="AJC428" s="118"/>
      <c r="AJD428" s="118"/>
      <c r="AJE428" s="118"/>
      <c r="AJF428" s="118"/>
      <c r="AJG428" s="118"/>
      <c r="AJH428" s="118"/>
      <c r="AJI428" s="118"/>
      <c r="AJJ428" s="118"/>
      <c r="AJK428" s="118"/>
      <c r="AJL428" s="118"/>
      <c r="AJM428" s="118"/>
      <c r="AJN428" s="118"/>
      <c r="AJO428" s="118"/>
      <c r="AJP428" s="118"/>
      <c r="AJQ428" s="118"/>
      <c r="AJR428" s="118"/>
      <c r="AJS428" s="118"/>
      <c r="AJT428" s="118"/>
      <c r="AJU428" s="118"/>
      <c r="AJV428" s="118"/>
      <c r="AJW428" s="118"/>
      <c r="AJX428" s="118"/>
      <c r="AJY428" s="118"/>
      <c r="AJZ428" s="118"/>
      <c r="AKA428" s="118"/>
      <c r="AKB428" s="118"/>
      <c r="AKC428" s="118"/>
      <c r="AKD428" s="118"/>
      <c r="AKE428" s="118"/>
      <c r="AKF428" s="118"/>
      <c r="AKG428" s="118"/>
      <c r="AKH428" s="118"/>
      <c r="AKI428" s="118"/>
      <c r="AKJ428" s="118"/>
      <c r="AKK428" s="118"/>
      <c r="AKL428" s="118"/>
      <c r="AKM428" s="118"/>
      <c r="AKN428" s="118"/>
      <c r="AKO428" s="118"/>
      <c r="AKP428" s="118"/>
      <c r="AKQ428" s="118"/>
      <c r="AKR428" s="118"/>
      <c r="AKS428" s="118"/>
      <c r="AKT428" s="118"/>
      <c r="AKU428" s="118"/>
      <c r="AKV428" s="118"/>
      <c r="AKW428" s="118"/>
      <c r="AKX428" s="118"/>
      <c r="AKY428" s="118"/>
      <c r="AKZ428" s="118"/>
      <c r="ALA428" s="118"/>
      <c r="ALB428" s="118"/>
      <c r="ALC428" s="118"/>
      <c r="ALD428" s="118"/>
      <c r="ALE428" s="118"/>
      <c r="ALF428" s="118"/>
      <c r="ALG428" s="118"/>
      <c r="ALH428" s="118"/>
      <c r="ALI428" s="118"/>
      <c r="ALJ428" s="118"/>
      <c r="ALK428" s="118"/>
      <c r="ALL428" s="118"/>
      <c r="ALM428" s="118"/>
      <c r="ALN428" s="118"/>
      <c r="ALO428" s="118"/>
      <c r="ALP428" s="118"/>
      <c r="ALQ428" s="118"/>
      <c r="ALR428" s="118"/>
      <c r="ALS428" s="118"/>
      <c r="ALT428" s="118"/>
      <c r="ALU428" s="118"/>
      <c r="ALV428" s="118"/>
      <c r="ALW428" s="118"/>
      <c r="ALX428" s="118"/>
      <c r="ALY428" s="118"/>
      <c r="ALZ428" s="118"/>
      <c r="AMA428" s="118"/>
      <c r="AMB428" s="118"/>
      <c r="AMC428" s="118"/>
      <c r="AMD428" s="118"/>
      <c r="AME428" s="118"/>
      <c r="AMF428" s="118"/>
      <c r="AMG428" s="118"/>
      <c r="AMH428" s="118"/>
    </row>
    <row r="429" spans="1:1022" x14ac:dyDescent="0.25">
      <c r="A429" s="208" t="s">
        <v>1381</v>
      </c>
      <c r="B429" s="163">
        <v>428</v>
      </c>
      <c r="C429" s="224" t="s">
        <v>25062</v>
      </c>
      <c r="D429" s="175" t="s">
        <v>1382</v>
      </c>
      <c r="E429" s="429"/>
      <c r="F429" s="201"/>
      <c r="G429" s="180"/>
      <c r="H429" s="180"/>
      <c r="I429" s="319">
        <v>1.79</v>
      </c>
      <c r="J429" s="366"/>
      <c r="K429" s="332">
        <v>1</v>
      </c>
      <c r="L429" s="140"/>
      <c r="M429" s="140"/>
      <c r="N429" s="140"/>
      <c r="O429" s="140"/>
      <c r="P429" s="140"/>
      <c r="Q429" s="140"/>
      <c r="R429" s="140"/>
      <c r="S429" s="140"/>
      <c r="V429" s="219">
        <f t="shared" si="239"/>
        <v>100</v>
      </c>
      <c r="W429" s="219">
        <f t="shared" si="240"/>
        <v>100</v>
      </c>
      <c r="X429" s="219">
        <f t="shared" si="241"/>
        <v>100</v>
      </c>
      <c r="Y429" s="219">
        <f t="shared" si="237"/>
        <v>100</v>
      </c>
      <c r="Z429" s="219">
        <f t="shared" si="238"/>
        <v>100</v>
      </c>
      <c r="AA429" s="220">
        <f t="shared" si="217"/>
        <v>100</v>
      </c>
      <c r="AB429" s="220">
        <f t="shared" si="216"/>
        <v>100</v>
      </c>
      <c r="AC429" s="220">
        <f t="shared" si="228"/>
        <v>100</v>
      </c>
      <c r="AD429" s="416">
        <f t="shared" si="236"/>
        <v>100</v>
      </c>
      <c r="AE429" s="416">
        <f t="shared" si="230"/>
        <v>100</v>
      </c>
      <c r="AF429" s="212">
        <f t="shared" si="232"/>
        <v>1</v>
      </c>
      <c r="AG429" s="212">
        <f t="shared" si="233"/>
        <v>100</v>
      </c>
      <c r="AH429" s="212">
        <f t="shared" si="234"/>
        <v>3</v>
      </c>
      <c r="AI429" s="212">
        <f t="shared" si="231"/>
        <v>100</v>
      </c>
      <c r="AJ429" s="225" t="s">
        <v>24691</v>
      </c>
      <c r="AK429" s="412"/>
      <c r="AL429" s="185">
        <v>2</v>
      </c>
      <c r="AM429" s="214"/>
      <c r="AN429" s="118"/>
      <c r="AO429" s="118"/>
      <c r="AQ429" s="167" t="s">
        <v>760</v>
      </c>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c r="EQ429" s="118"/>
      <c r="ER429" s="118"/>
      <c r="ES429" s="118"/>
      <c r="ET429" s="118"/>
      <c r="EU429" s="118"/>
      <c r="EV429" s="118"/>
      <c r="EW429" s="118"/>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c r="GJ429" s="118"/>
      <c r="GK429" s="118"/>
      <c r="GL429" s="118"/>
      <c r="GM429" s="118"/>
      <c r="GN429" s="118"/>
      <c r="GO429" s="118"/>
      <c r="GP429" s="118"/>
      <c r="GQ429" s="118"/>
      <c r="GR429" s="118"/>
      <c r="GS429" s="118"/>
      <c r="GT429" s="118"/>
      <c r="GU429" s="118"/>
      <c r="GV429" s="118"/>
      <c r="GW429" s="118"/>
      <c r="GX429" s="118"/>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c r="HW429" s="118"/>
      <c r="HX429" s="118"/>
      <c r="HY429" s="118"/>
      <c r="HZ429" s="118"/>
      <c r="IA429" s="118"/>
      <c r="IB429" s="118"/>
      <c r="IC429" s="118"/>
      <c r="ID429" s="118"/>
      <c r="IE429" s="118"/>
      <c r="IF429" s="118"/>
      <c r="IG429" s="118"/>
      <c r="IH429" s="118"/>
      <c r="II429" s="118"/>
      <c r="IJ429" s="118"/>
      <c r="IK429" s="118"/>
      <c r="IL429" s="118"/>
      <c r="IM429" s="118"/>
      <c r="IN429" s="118"/>
      <c r="IO429" s="118"/>
      <c r="IP429" s="118"/>
      <c r="IQ429" s="118"/>
      <c r="IR429" s="118"/>
      <c r="IS429" s="118"/>
      <c r="IT429" s="118"/>
      <c r="IU429" s="118"/>
      <c r="IV429" s="118"/>
      <c r="IW429" s="118"/>
      <c r="IX429" s="118"/>
      <c r="IY429" s="118"/>
      <c r="IZ429" s="118"/>
      <c r="JA429" s="118"/>
      <c r="JB429" s="118"/>
      <c r="JC429" s="118"/>
      <c r="JD429" s="118"/>
      <c r="JE429" s="118"/>
      <c r="JF429" s="118"/>
      <c r="JG429" s="118"/>
      <c r="JH429" s="118"/>
      <c r="JI429" s="118"/>
      <c r="JJ429" s="118"/>
      <c r="JK429" s="118"/>
      <c r="JL429" s="118"/>
      <c r="JM429" s="118"/>
      <c r="JN429" s="118"/>
      <c r="JO429" s="118"/>
      <c r="JP429" s="118"/>
      <c r="JQ429" s="118"/>
      <c r="JR429" s="118"/>
      <c r="JS429" s="118"/>
      <c r="JT429" s="118"/>
      <c r="JU429" s="118"/>
      <c r="JV429" s="118"/>
      <c r="JW429" s="118"/>
      <c r="JX429" s="118"/>
      <c r="JY429" s="118"/>
      <c r="JZ429" s="118"/>
      <c r="KA429" s="118"/>
      <c r="KB429" s="118"/>
      <c r="KC429" s="118"/>
      <c r="KD429" s="118"/>
      <c r="KE429" s="118"/>
      <c r="KF429" s="118"/>
      <c r="KG429" s="118"/>
      <c r="KH429" s="118"/>
      <c r="KI429" s="118"/>
      <c r="KJ429" s="118"/>
      <c r="KK429" s="118"/>
      <c r="KL429" s="118"/>
      <c r="KM429" s="118"/>
      <c r="KN429" s="118"/>
      <c r="KO429" s="118"/>
      <c r="KP429" s="118"/>
      <c r="KQ429" s="118"/>
      <c r="KR429" s="118"/>
      <c r="KS429" s="118"/>
      <c r="KT429" s="118"/>
      <c r="KU429" s="118"/>
      <c r="KV429" s="118"/>
      <c r="KW429" s="118"/>
      <c r="KX429" s="118"/>
      <c r="KY429" s="118"/>
      <c r="KZ429" s="118"/>
      <c r="LA429" s="118"/>
      <c r="LB429" s="118"/>
      <c r="LC429" s="118"/>
      <c r="LD429" s="118"/>
      <c r="LE429" s="118"/>
      <c r="LF429" s="118"/>
      <c r="LG429" s="118"/>
      <c r="LH429" s="118"/>
      <c r="LI429" s="118"/>
      <c r="LJ429" s="118"/>
      <c r="LK429" s="118"/>
      <c r="LL429" s="118"/>
      <c r="LM429" s="118"/>
      <c r="LN429" s="118"/>
      <c r="LO429" s="118"/>
      <c r="LP429" s="118"/>
      <c r="LQ429" s="118"/>
      <c r="LR429" s="118"/>
      <c r="LS429" s="118"/>
      <c r="LT429" s="118"/>
      <c r="LU429" s="118"/>
      <c r="LV429" s="118"/>
      <c r="LW429" s="118"/>
      <c r="LX429" s="118"/>
      <c r="LY429" s="118"/>
      <c r="LZ429" s="118"/>
      <c r="MA429" s="118"/>
      <c r="MB429" s="118"/>
      <c r="MC429" s="118"/>
      <c r="MD429" s="118"/>
      <c r="ME429" s="118"/>
      <c r="MF429" s="118"/>
      <c r="MG429" s="118"/>
      <c r="MH429" s="118"/>
      <c r="MI429" s="118"/>
      <c r="MJ429" s="118"/>
      <c r="MK429" s="118"/>
      <c r="ML429" s="118"/>
      <c r="MM429" s="118"/>
      <c r="MN429" s="118"/>
      <c r="MO429" s="118"/>
      <c r="MP429" s="118"/>
      <c r="MQ429" s="118"/>
      <c r="MR429" s="118"/>
      <c r="MS429" s="118"/>
      <c r="MT429" s="118"/>
      <c r="MU429" s="118"/>
      <c r="MV429" s="118"/>
      <c r="MW429" s="118"/>
      <c r="MX429" s="118"/>
      <c r="MY429" s="118"/>
      <c r="MZ429" s="118"/>
      <c r="NA429" s="118"/>
      <c r="NB429" s="118"/>
      <c r="NC429" s="118"/>
      <c r="ND429" s="118"/>
      <c r="NE429" s="118"/>
      <c r="NF429" s="118"/>
      <c r="NG429" s="118"/>
      <c r="NH429" s="118"/>
      <c r="NI429" s="118"/>
      <c r="NJ429" s="118"/>
      <c r="NK429" s="118"/>
      <c r="NL429" s="118"/>
      <c r="NM429" s="118"/>
      <c r="NN429" s="118"/>
      <c r="NO429" s="118"/>
      <c r="NP429" s="118"/>
      <c r="NQ429" s="118"/>
      <c r="NR429" s="118"/>
      <c r="NS429" s="118"/>
      <c r="NT429" s="118"/>
      <c r="NU429" s="118"/>
      <c r="NV429" s="118"/>
      <c r="NW429" s="118"/>
      <c r="NX429" s="118"/>
      <c r="NY429" s="118"/>
      <c r="NZ429" s="118"/>
      <c r="OA429" s="118"/>
      <c r="OB429" s="118"/>
      <c r="OC429" s="118"/>
      <c r="OD429" s="118"/>
      <c r="OE429" s="118"/>
      <c r="OF429" s="118"/>
      <c r="OG429" s="118"/>
      <c r="OH429" s="118"/>
      <c r="OI429" s="118"/>
      <c r="OJ429" s="118"/>
      <c r="OK429" s="118"/>
      <c r="OL429" s="118"/>
      <c r="OM429" s="118"/>
      <c r="ON429" s="118"/>
      <c r="OO429" s="118"/>
      <c r="OP429" s="118"/>
      <c r="OQ429" s="118"/>
      <c r="OR429" s="118"/>
      <c r="OS429" s="118"/>
      <c r="OT429" s="118"/>
      <c r="OU429" s="118"/>
      <c r="OV429" s="118"/>
      <c r="OW429" s="118"/>
      <c r="OX429" s="118"/>
      <c r="OY429" s="118"/>
      <c r="OZ429" s="118"/>
      <c r="PA429" s="118"/>
      <c r="PB429" s="118"/>
      <c r="PC429" s="118"/>
      <c r="PD429" s="118"/>
      <c r="PE429" s="118"/>
      <c r="PF429" s="118"/>
      <c r="PG429" s="118"/>
      <c r="PH429" s="118"/>
      <c r="PI429" s="118"/>
      <c r="PJ429" s="118"/>
      <c r="PK429" s="118"/>
      <c r="PL429" s="118"/>
      <c r="PM429" s="118"/>
      <c r="PN429" s="118"/>
      <c r="PO429" s="118"/>
      <c r="PP429" s="118"/>
      <c r="PQ429" s="118"/>
      <c r="PR429" s="118"/>
      <c r="PS429" s="118"/>
      <c r="PT429" s="118"/>
      <c r="PU429" s="118"/>
      <c r="PV429" s="118"/>
      <c r="PW429" s="118"/>
      <c r="PX429" s="118"/>
      <c r="PY429" s="118"/>
      <c r="PZ429" s="118"/>
      <c r="QA429" s="118"/>
      <c r="QB429" s="118"/>
      <c r="QC429" s="118"/>
      <c r="QD429" s="118"/>
      <c r="QE429" s="118"/>
      <c r="QF429" s="118"/>
      <c r="QG429" s="118"/>
      <c r="QH429" s="118"/>
      <c r="QI429" s="118"/>
      <c r="QJ429" s="118"/>
      <c r="QK429" s="118"/>
      <c r="QL429" s="118"/>
      <c r="QM429" s="118"/>
      <c r="QN429" s="118"/>
      <c r="QO429" s="118"/>
      <c r="QP429" s="118"/>
      <c r="QQ429" s="118"/>
      <c r="QR429" s="118"/>
      <c r="QS429" s="118"/>
      <c r="QT429" s="118"/>
      <c r="QU429" s="118"/>
      <c r="QV429" s="118"/>
      <c r="QW429" s="118"/>
      <c r="QX429" s="118"/>
      <c r="QY429" s="118"/>
      <c r="QZ429" s="118"/>
      <c r="RA429" s="118"/>
      <c r="RB429" s="118"/>
      <c r="RC429" s="118"/>
      <c r="RD429" s="118"/>
      <c r="RE429" s="118"/>
      <c r="RF429" s="118"/>
      <c r="RG429" s="118"/>
      <c r="RH429" s="118"/>
      <c r="RI429" s="118"/>
      <c r="RJ429" s="118"/>
      <c r="RK429" s="118"/>
      <c r="RL429" s="118"/>
      <c r="RM429" s="118"/>
      <c r="RN429" s="118"/>
      <c r="RO429" s="118"/>
      <c r="RP429" s="118"/>
      <c r="RQ429" s="118"/>
      <c r="RR429" s="118"/>
      <c r="RS429" s="118"/>
      <c r="RT429" s="118"/>
      <c r="RU429" s="118"/>
      <c r="RV429" s="118"/>
      <c r="RW429" s="118"/>
      <c r="RX429" s="118"/>
      <c r="RY429" s="118"/>
      <c r="RZ429" s="118"/>
      <c r="SA429" s="118"/>
      <c r="SB429" s="118"/>
      <c r="SC429" s="118"/>
      <c r="SD429" s="118"/>
      <c r="SE429" s="118"/>
      <c r="SF429" s="118"/>
      <c r="SG429" s="118"/>
      <c r="SH429" s="118"/>
      <c r="SI429" s="118"/>
      <c r="SJ429" s="118"/>
      <c r="SK429" s="118"/>
      <c r="SL429" s="118"/>
      <c r="SM429" s="118"/>
      <c r="SN429" s="118"/>
      <c r="SO429" s="118"/>
      <c r="SP429" s="118"/>
      <c r="SQ429" s="118"/>
      <c r="SR429" s="118"/>
      <c r="SS429" s="118"/>
      <c r="ST429" s="118"/>
      <c r="SU429" s="118"/>
      <c r="SV429" s="118"/>
      <c r="SW429" s="118"/>
      <c r="SX429" s="118"/>
      <c r="SY429" s="118"/>
      <c r="SZ429" s="118"/>
      <c r="TA429" s="118"/>
      <c r="TB429" s="118"/>
      <c r="TC429" s="118"/>
      <c r="TD429" s="118"/>
      <c r="TE429" s="118"/>
      <c r="TF429" s="118"/>
      <c r="TG429" s="118"/>
      <c r="TH429" s="118"/>
      <c r="TI429" s="118"/>
      <c r="TJ429" s="118"/>
      <c r="TK429" s="118"/>
      <c r="TL429" s="118"/>
      <c r="TM429" s="118"/>
      <c r="TN429" s="118"/>
      <c r="TO429" s="118"/>
      <c r="TP429" s="118"/>
      <c r="TQ429" s="118"/>
      <c r="TR429" s="118"/>
      <c r="TS429" s="118"/>
      <c r="TT429" s="118"/>
      <c r="TU429" s="118"/>
      <c r="TV429" s="118"/>
      <c r="TW429" s="118"/>
      <c r="TX429" s="118"/>
      <c r="TY429" s="118"/>
      <c r="TZ429" s="118"/>
      <c r="UA429" s="118"/>
      <c r="UB429" s="118"/>
      <c r="UC429" s="118"/>
      <c r="UD429" s="118"/>
      <c r="UE429" s="118"/>
      <c r="UF429" s="118"/>
      <c r="UG429" s="118"/>
      <c r="UH429" s="118"/>
      <c r="UI429" s="118"/>
      <c r="UJ429" s="118"/>
      <c r="UK429" s="118"/>
      <c r="UL429" s="118"/>
      <c r="UM429" s="118"/>
      <c r="UN429" s="118"/>
      <c r="UO429" s="118"/>
      <c r="UP429" s="118"/>
      <c r="UQ429" s="118"/>
      <c r="UR429" s="118"/>
      <c r="US429" s="118"/>
      <c r="UT429" s="118"/>
      <c r="UU429" s="118"/>
      <c r="UV429" s="118"/>
      <c r="UW429" s="118"/>
      <c r="UX429" s="118"/>
      <c r="UY429" s="118"/>
      <c r="UZ429" s="118"/>
      <c r="VA429" s="118"/>
      <c r="VB429" s="118"/>
      <c r="VC429" s="118"/>
      <c r="VD429" s="118"/>
      <c r="VE429" s="118"/>
      <c r="VF429" s="118"/>
      <c r="VG429" s="118"/>
      <c r="VH429" s="118"/>
      <c r="VI429" s="118"/>
      <c r="VJ429" s="118"/>
      <c r="VK429" s="118"/>
      <c r="VL429" s="118"/>
      <c r="VM429" s="118"/>
      <c r="VN429" s="118"/>
      <c r="VO429" s="118"/>
      <c r="VP429" s="118"/>
      <c r="VQ429" s="118"/>
      <c r="VR429" s="118"/>
      <c r="VS429" s="118"/>
      <c r="VT429" s="118"/>
      <c r="VU429" s="118"/>
      <c r="VV429" s="118"/>
      <c r="VW429" s="118"/>
      <c r="VX429" s="118"/>
      <c r="VY429" s="118"/>
      <c r="VZ429" s="118"/>
      <c r="WA429" s="118"/>
      <c r="WB429" s="118"/>
      <c r="WC429" s="118"/>
      <c r="WD429" s="118"/>
      <c r="WE429" s="118"/>
      <c r="WF429" s="118"/>
      <c r="WG429" s="118"/>
      <c r="WH429" s="118"/>
      <c r="WI429" s="118"/>
      <c r="WJ429" s="118"/>
      <c r="WK429" s="118"/>
      <c r="WL429" s="118"/>
      <c r="WM429" s="118"/>
      <c r="WN429" s="118"/>
      <c r="WO429" s="118"/>
      <c r="WP429" s="118"/>
      <c r="WQ429" s="118"/>
      <c r="WR429" s="118"/>
      <c r="WS429" s="118"/>
      <c r="WT429" s="118"/>
      <c r="WU429" s="118"/>
      <c r="WV429" s="118"/>
      <c r="WW429" s="118"/>
      <c r="WX429" s="118"/>
      <c r="WY429" s="118"/>
      <c r="WZ429" s="118"/>
      <c r="XA429" s="118"/>
      <c r="XB429" s="118"/>
      <c r="XC429" s="118"/>
      <c r="XD429" s="118"/>
      <c r="XE429" s="118"/>
      <c r="XF429" s="118"/>
      <c r="XG429" s="118"/>
      <c r="XH429" s="118"/>
      <c r="XI429" s="118"/>
      <c r="XJ429" s="118"/>
      <c r="XK429" s="118"/>
      <c r="XL429" s="118"/>
      <c r="XM429" s="118"/>
      <c r="XN429" s="118"/>
      <c r="XO429" s="118"/>
      <c r="XP429" s="118"/>
      <c r="XQ429" s="118"/>
      <c r="XR429" s="118"/>
      <c r="XS429" s="118"/>
      <c r="XT429" s="118"/>
      <c r="XU429" s="118"/>
      <c r="XV429" s="118"/>
      <c r="XW429" s="118"/>
      <c r="XX429" s="118"/>
      <c r="XY429" s="118"/>
      <c r="XZ429" s="118"/>
      <c r="YA429" s="118"/>
      <c r="YB429" s="118"/>
      <c r="YC429" s="118"/>
      <c r="YD429" s="118"/>
      <c r="YE429" s="118"/>
      <c r="YF429" s="118"/>
      <c r="YG429" s="118"/>
      <c r="YH429" s="118"/>
      <c r="YI429" s="118"/>
      <c r="YJ429" s="118"/>
      <c r="YK429" s="118"/>
      <c r="YL429" s="118"/>
      <c r="YM429" s="118"/>
      <c r="YN429" s="118"/>
      <c r="YO429" s="118"/>
      <c r="YP429" s="118"/>
      <c r="YQ429" s="118"/>
      <c r="YR429" s="118"/>
      <c r="YS429" s="118"/>
      <c r="YT429" s="118"/>
      <c r="YU429" s="118"/>
      <c r="YV429" s="118"/>
      <c r="YW429" s="118"/>
      <c r="YX429" s="118"/>
      <c r="YY429" s="118"/>
      <c r="YZ429" s="118"/>
      <c r="ZA429" s="118"/>
      <c r="ZB429" s="118"/>
      <c r="ZC429" s="118"/>
      <c r="ZD429" s="118"/>
      <c r="ZE429" s="118"/>
      <c r="ZF429" s="118"/>
      <c r="ZG429" s="118"/>
      <c r="ZH429" s="118"/>
      <c r="ZI429" s="118"/>
      <c r="ZJ429" s="118"/>
      <c r="ZK429" s="118"/>
      <c r="ZL429" s="118"/>
      <c r="ZM429" s="118"/>
      <c r="ZN429" s="118"/>
      <c r="ZO429" s="118"/>
      <c r="ZP429" s="118"/>
      <c r="ZQ429" s="118"/>
      <c r="ZR429" s="118"/>
      <c r="ZS429" s="118"/>
      <c r="ZT429" s="118"/>
      <c r="ZU429" s="118"/>
      <c r="ZV429" s="118"/>
      <c r="ZW429" s="118"/>
      <c r="ZX429" s="118"/>
      <c r="ZY429" s="118"/>
      <c r="ZZ429" s="118"/>
      <c r="AAA429" s="118"/>
      <c r="AAB429" s="118"/>
      <c r="AAC429" s="118"/>
      <c r="AAD429" s="118"/>
      <c r="AAE429" s="118"/>
      <c r="AAF429" s="118"/>
      <c r="AAG429" s="118"/>
      <c r="AAH429" s="118"/>
      <c r="AAI429" s="118"/>
      <c r="AAJ429" s="118"/>
      <c r="AAK429" s="118"/>
      <c r="AAL429" s="118"/>
      <c r="AAM429" s="118"/>
      <c r="AAN429" s="118"/>
      <c r="AAO429" s="118"/>
      <c r="AAP429" s="118"/>
      <c r="AAQ429" s="118"/>
      <c r="AAR429" s="118"/>
      <c r="AAS429" s="118"/>
      <c r="AAT429" s="118"/>
      <c r="AAU429" s="118"/>
      <c r="AAV429" s="118"/>
      <c r="AAW429" s="118"/>
      <c r="AAX429" s="118"/>
      <c r="AAY429" s="118"/>
      <c r="AAZ429" s="118"/>
      <c r="ABA429" s="118"/>
      <c r="ABB429" s="118"/>
      <c r="ABC429" s="118"/>
      <c r="ABD429" s="118"/>
      <c r="ABE429" s="118"/>
      <c r="ABF429" s="118"/>
      <c r="ABG429" s="118"/>
      <c r="ABH429" s="118"/>
      <c r="ABI429" s="118"/>
      <c r="ABJ429" s="118"/>
      <c r="ABK429" s="118"/>
      <c r="ABL429" s="118"/>
      <c r="ABM429" s="118"/>
      <c r="ABN429" s="118"/>
      <c r="ABO429" s="118"/>
      <c r="ABP429" s="118"/>
      <c r="ABQ429" s="118"/>
      <c r="ABR429" s="118"/>
      <c r="ABS429" s="118"/>
      <c r="ABT429" s="118"/>
      <c r="ABU429" s="118"/>
      <c r="ABV429" s="118"/>
      <c r="ABW429" s="118"/>
      <c r="ABX429" s="118"/>
      <c r="ABY429" s="118"/>
      <c r="ABZ429" s="118"/>
      <c r="ACA429" s="118"/>
      <c r="ACB429" s="118"/>
      <c r="ACC429" s="118"/>
      <c r="ACD429" s="118"/>
      <c r="ACE429" s="118"/>
      <c r="ACF429" s="118"/>
      <c r="ACG429" s="118"/>
      <c r="ACH429" s="118"/>
      <c r="ACI429" s="118"/>
      <c r="ACJ429" s="118"/>
      <c r="ACK429" s="118"/>
      <c r="ACL429" s="118"/>
      <c r="ACM429" s="118"/>
      <c r="ACN429" s="118"/>
      <c r="ACO429" s="118"/>
      <c r="ACP429" s="118"/>
      <c r="ACQ429" s="118"/>
      <c r="ACR429" s="118"/>
      <c r="ACS429" s="118"/>
      <c r="ACT429" s="118"/>
      <c r="ACU429" s="118"/>
      <c r="ACV429" s="118"/>
      <c r="ACW429" s="118"/>
      <c r="ACX429" s="118"/>
      <c r="ACY429" s="118"/>
      <c r="ACZ429" s="118"/>
      <c r="ADA429" s="118"/>
      <c r="ADB429" s="118"/>
      <c r="ADC429" s="118"/>
      <c r="ADD429" s="118"/>
      <c r="ADE429" s="118"/>
      <c r="ADF429" s="118"/>
      <c r="ADG429" s="118"/>
      <c r="ADH429" s="118"/>
      <c r="ADI429" s="118"/>
      <c r="ADJ429" s="118"/>
      <c r="ADK429" s="118"/>
      <c r="ADL429" s="118"/>
      <c r="ADM429" s="118"/>
      <c r="ADN429" s="118"/>
      <c r="ADO429" s="118"/>
      <c r="ADP429" s="118"/>
      <c r="ADQ429" s="118"/>
      <c r="ADR429" s="118"/>
      <c r="ADS429" s="118"/>
      <c r="ADT429" s="118"/>
      <c r="ADU429" s="118"/>
      <c r="ADV429" s="118"/>
      <c r="ADW429" s="118"/>
      <c r="ADX429" s="118"/>
      <c r="ADY429" s="118"/>
      <c r="ADZ429" s="118"/>
      <c r="AEA429" s="118"/>
      <c r="AEB429" s="118"/>
      <c r="AEC429" s="118"/>
      <c r="AED429" s="118"/>
      <c r="AEE429" s="118"/>
      <c r="AEF429" s="118"/>
      <c r="AEG429" s="118"/>
      <c r="AEH429" s="118"/>
      <c r="AEI429" s="118"/>
      <c r="AEJ429" s="118"/>
      <c r="AEK429" s="118"/>
      <c r="AEL429" s="118"/>
      <c r="AEM429" s="118"/>
      <c r="AEN429" s="118"/>
      <c r="AEO429" s="118"/>
      <c r="AEP429" s="118"/>
      <c r="AEQ429" s="118"/>
      <c r="AER429" s="118"/>
      <c r="AES429" s="118"/>
      <c r="AET429" s="118"/>
      <c r="AEU429" s="118"/>
      <c r="AEV429" s="118"/>
      <c r="AEW429" s="118"/>
      <c r="AEX429" s="118"/>
      <c r="AEY429" s="118"/>
      <c r="AEZ429" s="118"/>
      <c r="AFA429" s="118"/>
      <c r="AFB429" s="118"/>
      <c r="AFC429" s="118"/>
      <c r="AFD429" s="118"/>
      <c r="AFE429" s="118"/>
      <c r="AFF429" s="118"/>
      <c r="AFG429" s="118"/>
      <c r="AFH429" s="118"/>
      <c r="AFI429" s="118"/>
      <c r="AFJ429" s="118"/>
      <c r="AFK429" s="118"/>
      <c r="AFL429" s="118"/>
      <c r="AFM429" s="118"/>
      <c r="AFN429" s="118"/>
      <c r="AFO429" s="118"/>
      <c r="AFP429" s="118"/>
      <c r="AFQ429" s="118"/>
      <c r="AFR429" s="118"/>
      <c r="AFS429" s="118"/>
      <c r="AFT429" s="118"/>
      <c r="AFU429" s="118"/>
      <c r="AFV429" s="118"/>
      <c r="AFW429" s="118"/>
      <c r="AFX429" s="118"/>
      <c r="AFY429" s="118"/>
      <c r="AFZ429" s="118"/>
      <c r="AGA429" s="118"/>
      <c r="AGB429" s="118"/>
      <c r="AGC429" s="118"/>
      <c r="AGD429" s="118"/>
      <c r="AGE429" s="118"/>
      <c r="AGF429" s="118"/>
      <c r="AGG429" s="118"/>
      <c r="AGH429" s="118"/>
      <c r="AGI429" s="118"/>
      <c r="AGJ429" s="118"/>
      <c r="AGK429" s="118"/>
      <c r="AGL429" s="118"/>
      <c r="AGM429" s="118"/>
      <c r="AGN429" s="118"/>
      <c r="AGO429" s="118"/>
      <c r="AGP429" s="118"/>
      <c r="AGQ429" s="118"/>
      <c r="AGR429" s="118"/>
      <c r="AGS429" s="118"/>
      <c r="AGT429" s="118"/>
      <c r="AGU429" s="118"/>
      <c r="AGV429" s="118"/>
      <c r="AGW429" s="118"/>
      <c r="AGX429" s="118"/>
      <c r="AGY429" s="118"/>
      <c r="AGZ429" s="118"/>
      <c r="AHA429" s="118"/>
      <c r="AHB429" s="118"/>
      <c r="AHC429" s="118"/>
      <c r="AHD429" s="118"/>
      <c r="AHE429" s="118"/>
      <c r="AHF429" s="118"/>
      <c r="AHG429" s="118"/>
      <c r="AHH429" s="118"/>
      <c r="AHI429" s="118"/>
      <c r="AHJ429" s="118"/>
      <c r="AHK429" s="118"/>
      <c r="AHL429" s="118"/>
      <c r="AHM429" s="118"/>
      <c r="AHN429" s="118"/>
      <c r="AHO429" s="118"/>
      <c r="AHP429" s="118"/>
      <c r="AHQ429" s="118"/>
      <c r="AHR429" s="118"/>
      <c r="AHS429" s="118"/>
      <c r="AHT429" s="118"/>
      <c r="AHU429" s="118"/>
      <c r="AHV429" s="118"/>
      <c r="AHW429" s="118"/>
      <c r="AHX429" s="118"/>
      <c r="AHY429" s="118"/>
      <c r="AHZ429" s="118"/>
      <c r="AIA429" s="118"/>
      <c r="AIB429" s="118"/>
      <c r="AIC429" s="118"/>
      <c r="AID429" s="118"/>
      <c r="AIE429" s="118"/>
      <c r="AIF429" s="118"/>
      <c r="AIG429" s="118"/>
      <c r="AIH429" s="118"/>
      <c r="AII429" s="118"/>
      <c r="AIJ429" s="118"/>
      <c r="AIK429" s="118"/>
      <c r="AIL429" s="118"/>
      <c r="AIM429" s="118"/>
      <c r="AIN429" s="118"/>
      <c r="AIO429" s="118"/>
      <c r="AIP429" s="118"/>
      <c r="AIQ429" s="118"/>
      <c r="AIR429" s="118"/>
      <c r="AIS429" s="118"/>
      <c r="AIT429" s="118"/>
      <c r="AIU429" s="118"/>
      <c r="AIV429" s="118"/>
      <c r="AIW429" s="118"/>
      <c r="AIX429" s="118"/>
      <c r="AIY429" s="118"/>
      <c r="AIZ429" s="118"/>
      <c r="AJA429" s="118"/>
      <c r="AJB429" s="118"/>
      <c r="AJC429" s="118"/>
      <c r="AJD429" s="118"/>
      <c r="AJE429" s="118"/>
      <c r="AJF429" s="118"/>
      <c r="AJG429" s="118"/>
      <c r="AJH429" s="118"/>
      <c r="AJI429" s="118"/>
      <c r="AJJ429" s="118"/>
      <c r="AJK429" s="118"/>
      <c r="AJL429" s="118"/>
      <c r="AJM429" s="118"/>
      <c r="AJN429" s="118"/>
      <c r="AJO429" s="118"/>
      <c r="AJP429" s="118"/>
      <c r="AJQ429" s="118"/>
      <c r="AJR429" s="118"/>
      <c r="AJS429" s="118"/>
      <c r="AJT429" s="118"/>
      <c r="AJU429" s="118"/>
      <c r="AJV429" s="118"/>
      <c r="AJW429" s="118"/>
      <c r="AJX429" s="118"/>
      <c r="AJY429" s="118"/>
      <c r="AJZ429" s="118"/>
      <c r="AKA429" s="118"/>
      <c r="AKB429" s="118"/>
      <c r="AKC429" s="118"/>
      <c r="AKD429" s="118"/>
      <c r="AKE429" s="118"/>
      <c r="AKF429" s="118"/>
      <c r="AKG429" s="118"/>
      <c r="AKH429" s="118"/>
      <c r="AKI429" s="118"/>
      <c r="AKJ429" s="118"/>
      <c r="AKK429" s="118"/>
      <c r="AKL429" s="118"/>
      <c r="AKM429" s="118"/>
      <c r="AKN429" s="118"/>
      <c r="AKO429" s="118"/>
      <c r="AKP429" s="118"/>
      <c r="AKQ429" s="118"/>
      <c r="AKR429" s="118"/>
      <c r="AKS429" s="118"/>
      <c r="AKT429" s="118"/>
      <c r="AKU429" s="118"/>
      <c r="AKV429" s="118"/>
      <c r="AKW429" s="118"/>
      <c r="AKX429" s="118"/>
      <c r="AKY429" s="118"/>
      <c r="AKZ429" s="118"/>
      <c r="ALA429" s="118"/>
      <c r="ALB429" s="118"/>
      <c r="ALC429" s="118"/>
      <c r="ALD429" s="118"/>
      <c r="ALE429" s="118"/>
      <c r="ALF429" s="118"/>
      <c r="ALG429" s="118"/>
      <c r="ALH429" s="118"/>
      <c r="ALI429" s="118"/>
      <c r="ALJ429" s="118"/>
      <c r="ALK429" s="118"/>
      <c r="ALL429" s="118"/>
      <c r="ALM429" s="118"/>
      <c r="ALN429" s="118"/>
      <c r="ALO429" s="118"/>
      <c r="ALP429" s="118"/>
      <c r="ALQ429" s="118"/>
      <c r="ALR429" s="118"/>
      <c r="ALS429" s="118"/>
      <c r="ALT429" s="118"/>
      <c r="ALU429" s="118"/>
      <c r="ALV429" s="118"/>
      <c r="ALW429" s="118"/>
      <c r="ALX429" s="118"/>
      <c r="ALY429" s="118"/>
      <c r="ALZ429" s="118"/>
      <c r="AMA429" s="118"/>
      <c r="AMB429" s="118"/>
      <c r="AMC429" s="118"/>
      <c r="AMD429" s="118"/>
      <c r="AME429" s="118"/>
      <c r="AMF429" s="118"/>
      <c r="AMG429" s="118"/>
      <c r="AMH429" s="118"/>
    </row>
    <row r="430" spans="1:1022" x14ac:dyDescent="0.25">
      <c r="A430" s="208" t="s">
        <v>1378</v>
      </c>
      <c r="B430" s="163">
        <v>429</v>
      </c>
      <c r="C430" s="224" t="s">
        <v>25063</v>
      </c>
      <c r="D430" s="184" t="s">
        <v>1379</v>
      </c>
      <c r="E430" s="429"/>
      <c r="F430" s="185">
        <v>4</v>
      </c>
      <c r="G430" s="180"/>
      <c r="H430" s="175">
        <v>4</v>
      </c>
      <c r="I430" s="319">
        <v>15.747999999999999</v>
      </c>
      <c r="J430" s="366"/>
      <c r="K430" s="140"/>
      <c r="L430" s="140"/>
      <c r="M430" s="140"/>
      <c r="N430" s="140"/>
      <c r="O430" s="140"/>
      <c r="P430" s="140"/>
      <c r="Q430" s="140"/>
      <c r="R430" s="140"/>
      <c r="S430" s="140"/>
      <c r="V430" s="219">
        <f t="shared" si="239"/>
        <v>100</v>
      </c>
      <c r="W430" s="219">
        <f t="shared" si="240"/>
        <v>100</v>
      </c>
      <c r="X430" s="219">
        <f t="shared" si="241"/>
        <v>100</v>
      </c>
      <c r="Y430" s="219">
        <f t="shared" si="237"/>
        <v>100</v>
      </c>
      <c r="Z430" s="219">
        <f t="shared" si="238"/>
        <v>100</v>
      </c>
      <c r="AA430" s="220">
        <f t="shared" si="217"/>
        <v>100</v>
      </c>
      <c r="AB430" s="220">
        <f t="shared" si="216"/>
        <v>100</v>
      </c>
      <c r="AC430" s="220">
        <f t="shared" si="228"/>
        <v>100</v>
      </c>
      <c r="AD430" s="416">
        <f t="shared" si="236"/>
        <v>100</v>
      </c>
      <c r="AE430" s="416">
        <f t="shared" si="230"/>
        <v>100</v>
      </c>
      <c r="AF430" s="212">
        <f t="shared" si="232"/>
        <v>100</v>
      </c>
      <c r="AG430" s="212">
        <f t="shared" si="233"/>
        <v>100</v>
      </c>
      <c r="AH430" s="212">
        <f t="shared" si="234"/>
        <v>100</v>
      </c>
      <c r="AI430" s="212">
        <f t="shared" si="231"/>
        <v>100</v>
      </c>
      <c r="AJ430" s="231" t="s">
        <v>24589</v>
      </c>
      <c r="AK430" s="412"/>
      <c r="AL430" s="185">
        <v>3</v>
      </c>
      <c r="AM430" s="214"/>
      <c r="AN430" s="118"/>
      <c r="AO430" s="118"/>
      <c r="AQ430" s="167" t="s">
        <v>1380</v>
      </c>
    </row>
    <row r="431" spans="1:1022" x14ac:dyDescent="0.25">
      <c r="A431" s="208" t="s">
        <v>1192</v>
      </c>
      <c r="B431" s="163">
        <v>430</v>
      </c>
      <c r="C431" s="224" t="s">
        <v>25064</v>
      </c>
      <c r="D431" s="175" t="s">
        <v>1193</v>
      </c>
      <c r="E431" s="429"/>
      <c r="F431" s="185">
        <v>4</v>
      </c>
      <c r="G431" s="180"/>
      <c r="H431" s="180"/>
      <c r="I431" s="319">
        <v>3</v>
      </c>
      <c r="J431" s="366"/>
      <c r="K431" s="140"/>
      <c r="L431" s="332">
        <v>1</v>
      </c>
      <c r="M431" s="140"/>
      <c r="N431" s="140"/>
      <c r="O431" s="140"/>
      <c r="P431" s="140"/>
      <c r="Q431" s="140"/>
      <c r="R431" s="140"/>
      <c r="S431" s="140"/>
      <c r="T431" s="140"/>
      <c r="U431" s="140"/>
      <c r="V431" s="219">
        <f t="shared" si="239"/>
        <v>100</v>
      </c>
      <c r="W431" s="219">
        <f t="shared" si="240"/>
        <v>100</v>
      </c>
      <c r="X431" s="219">
        <f t="shared" si="241"/>
        <v>100</v>
      </c>
      <c r="Y431" s="219">
        <f t="shared" si="237"/>
        <v>100</v>
      </c>
      <c r="Z431" s="219">
        <f t="shared" si="238"/>
        <v>100</v>
      </c>
      <c r="AA431" s="220">
        <f t="shared" si="217"/>
        <v>100</v>
      </c>
      <c r="AB431" s="220">
        <f t="shared" si="216"/>
        <v>100</v>
      </c>
      <c r="AC431" s="220">
        <f t="shared" si="228"/>
        <v>100</v>
      </c>
      <c r="AD431" s="416">
        <f t="shared" si="236"/>
        <v>1</v>
      </c>
      <c r="AE431" s="416">
        <f t="shared" si="230"/>
        <v>100</v>
      </c>
      <c r="AF431" s="212">
        <f t="shared" si="232"/>
        <v>100</v>
      </c>
      <c r="AG431" s="212">
        <f t="shared" si="233"/>
        <v>100</v>
      </c>
      <c r="AH431" s="212">
        <f t="shared" si="234"/>
        <v>100</v>
      </c>
      <c r="AI431" s="212">
        <f t="shared" si="231"/>
        <v>100</v>
      </c>
      <c r="AJ431" s="214" t="s">
        <v>1194</v>
      </c>
      <c r="AK431" s="163">
        <v>1</v>
      </c>
      <c r="AL431" s="185">
        <v>1</v>
      </c>
      <c r="AM431" s="214"/>
      <c r="AN431" s="185">
        <v>10</v>
      </c>
      <c r="AO431" s="185">
        <v>10</v>
      </c>
      <c r="AP431" s="412"/>
      <c r="AQ431" s="247" t="s">
        <v>25065</v>
      </c>
      <c r="AR431" s="412"/>
      <c r="AS431" s="412"/>
      <c r="AT431" s="412"/>
      <c r="AU431" s="412"/>
      <c r="AV431" s="412"/>
      <c r="AW431" s="412"/>
      <c r="AX431" s="412"/>
      <c r="AY431" s="412"/>
      <c r="AZ431" s="412"/>
      <c r="BA431" s="412"/>
      <c r="BB431" s="412"/>
      <c r="BC431" s="412"/>
      <c r="BD431" s="412"/>
      <c r="BE431" s="412"/>
      <c r="BF431" s="412"/>
      <c r="BG431" s="412"/>
      <c r="BH431" s="412"/>
      <c r="BI431" s="412"/>
      <c r="BJ431" s="412"/>
      <c r="BK431" s="412"/>
      <c r="BL431" s="412"/>
      <c r="BM431" s="412"/>
      <c r="BN431" s="412"/>
      <c r="BO431" s="412"/>
      <c r="BP431" s="412"/>
      <c r="BQ431" s="412"/>
      <c r="BR431" s="412"/>
      <c r="BS431" s="412"/>
      <c r="BT431" s="412"/>
      <c r="BU431" s="412"/>
      <c r="BV431" s="412"/>
      <c r="BW431" s="412"/>
      <c r="BX431" s="412"/>
      <c r="BY431" s="412"/>
      <c r="BZ431" s="412"/>
      <c r="CA431" s="412"/>
      <c r="CB431" s="412"/>
      <c r="CC431" s="412"/>
      <c r="CD431" s="412"/>
      <c r="CE431" s="412"/>
      <c r="CF431" s="412"/>
      <c r="CG431" s="412"/>
      <c r="CH431" s="412"/>
      <c r="CI431" s="412"/>
      <c r="CJ431" s="412"/>
      <c r="CK431" s="412"/>
      <c r="CL431" s="412"/>
      <c r="CM431" s="412"/>
      <c r="CN431" s="412"/>
      <c r="CO431" s="412"/>
      <c r="CP431" s="412"/>
      <c r="CQ431" s="412"/>
      <c r="CR431" s="412"/>
      <c r="CS431" s="412"/>
      <c r="CT431" s="412"/>
      <c r="CU431" s="412"/>
      <c r="CV431" s="412"/>
      <c r="CW431" s="412"/>
      <c r="CX431" s="412"/>
      <c r="CY431" s="412"/>
      <c r="CZ431" s="412"/>
      <c r="DA431" s="412"/>
      <c r="DB431" s="412"/>
      <c r="DC431" s="412"/>
      <c r="DD431" s="412"/>
      <c r="DE431" s="412"/>
      <c r="DF431" s="412"/>
      <c r="DG431" s="412"/>
      <c r="DH431" s="412"/>
      <c r="DI431" s="412"/>
      <c r="DJ431" s="412"/>
      <c r="DK431" s="412"/>
      <c r="DL431" s="412"/>
      <c r="DM431" s="412"/>
      <c r="DN431" s="412"/>
      <c r="DO431" s="412"/>
      <c r="DP431" s="412"/>
      <c r="DQ431" s="412"/>
      <c r="DR431" s="412"/>
      <c r="DS431" s="412"/>
      <c r="DT431" s="412"/>
      <c r="DU431" s="412"/>
      <c r="DV431" s="412"/>
      <c r="DW431" s="412"/>
      <c r="DX431" s="412"/>
      <c r="DY431" s="412"/>
      <c r="DZ431" s="412"/>
      <c r="EA431" s="412"/>
      <c r="EB431" s="412"/>
      <c r="EC431" s="412"/>
      <c r="ED431" s="412"/>
      <c r="EE431" s="412"/>
      <c r="EF431" s="412"/>
      <c r="EG431" s="412"/>
      <c r="EH431" s="412"/>
      <c r="EI431" s="412"/>
      <c r="EJ431" s="412"/>
      <c r="EK431" s="412"/>
      <c r="EL431" s="412"/>
      <c r="EM431" s="412"/>
      <c r="EN431" s="412"/>
      <c r="EO431" s="412"/>
      <c r="EP431" s="412"/>
      <c r="EQ431" s="412"/>
      <c r="ER431" s="412"/>
      <c r="ES431" s="412"/>
      <c r="ET431" s="412"/>
      <c r="EU431" s="412"/>
      <c r="EV431" s="412"/>
      <c r="EW431" s="412"/>
      <c r="EX431" s="412"/>
      <c r="EY431" s="412"/>
      <c r="EZ431" s="412"/>
      <c r="FA431" s="412"/>
      <c r="FB431" s="412"/>
      <c r="FC431" s="412"/>
      <c r="FD431" s="412"/>
      <c r="FE431" s="412"/>
      <c r="FF431" s="412"/>
      <c r="FG431" s="412"/>
      <c r="FH431" s="412"/>
      <c r="FI431" s="412"/>
      <c r="FJ431" s="412"/>
      <c r="FK431" s="412"/>
      <c r="FL431" s="412"/>
      <c r="FM431" s="412"/>
      <c r="FN431" s="412"/>
      <c r="FO431" s="412"/>
      <c r="FP431" s="412"/>
      <c r="FQ431" s="412"/>
      <c r="FR431" s="412"/>
      <c r="FS431" s="412"/>
      <c r="FT431" s="412"/>
      <c r="FU431" s="412"/>
      <c r="FV431" s="412"/>
      <c r="FW431" s="412"/>
      <c r="FX431" s="412"/>
      <c r="FY431" s="412"/>
      <c r="FZ431" s="412"/>
      <c r="GA431" s="412"/>
      <c r="GB431" s="412"/>
      <c r="GC431" s="412"/>
      <c r="GD431" s="412"/>
      <c r="GE431" s="412"/>
      <c r="GF431" s="412"/>
      <c r="GG431" s="412"/>
      <c r="GH431" s="412"/>
      <c r="GI431" s="412"/>
      <c r="GJ431" s="412"/>
      <c r="GK431" s="412"/>
      <c r="GL431" s="412"/>
      <c r="GM431" s="412"/>
      <c r="GN431" s="412"/>
      <c r="GO431" s="412"/>
      <c r="GP431" s="412"/>
      <c r="GQ431" s="412"/>
      <c r="GR431" s="412"/>
      <c r="GS431" s="412"/>
      <c r="GT431" s="412"/>
      <c r="GU431" s="412"/>
      <c r="GV431" s="412"/>
      <c r="GW431" s="412"/>
      <c r="GX431" s="412"/>
      <c r="GY431" s="412"/>
      <c r="GZ431" s="412"/>
      <c r="HA431" s="412"/>
      <c r="HB431" s="412"/>
      <c r="HC431" s="412"/>
      <c r="HD431" s="412"/>
      <c r="HE431" s="412"/>
      <c r="HF431" s="412"/>
      <c r="HG431" s="412"/>
      <c r="HH431" s="412"/>
      <c r="HI431" s="412"/>
      <c r="HJ431" s="412"/>
      <c r="HK431" s="412"/>
      <c r="HL431" s="412"/>
      <c r="HM431" s="412"/>
      <c r="HN431" s="412"/>
      <c r="HO431" s="412"/>
      <c r="HP431" s="412"/>
      <c r="HQ431" s="412"/>
      <c r="HR431" s="412"/>
      <c r="HS431" s="412"/>
      <c r="HT431" s="412"/>
      <c r="HU431" s="412"/>
      <c r="HV431" s="412"/>
      <c r="HW431" s="412"/>
      <c r="HX431" s="412"/>
      <c r="HY431" s="412"/>
      <c r="HZ431" s="412"/>
      <c r="IA431" s="412"/>
      <c r="IB431" s="412"/>
      <c r="IC431" s="412"/>
      <c r="ID431" s="412"/>
      <c r="IE431" s="412"/>
      <c r="IF431" s="412"/>
      <c r="IG431" s="412"/>
      <c r="IH431" s="412"/>
      <c r="II431" s="412"/>
      <c r="IJ431" s="412"/>
      <c r="IK431" s="412"/>
      <c r="IL431" s="412"/>
      <c r="IM431" s="412"/>
      <c r="IN431" s="412"/>
      <c r="IO431" s="412"/>
      <c r="IP431" s="412"/>
      <c r="IQ431" s="412"/>
      <c r="IR431" s="412"/>
      <c r="IS431" s="412"/>
      <c r="IT431" s="412"/>
      <c r="IU431" s="412"/>
      <c r="IV431" s="412"/>
      <c r="IW431" s="412"/>
      <c r="IX431" s="412"/>
      <c r="IY431" s="412"/>
      <c r="IZ431" s="412"/>
      <c r="JA431" s="412"/>
      <c r="JB431" s="412"/>
      <c r="JC431" s="412"/>
      <c r="JD431" s="412"/>
      <c r="JE431" s="412"/>
      <c r="JF431" s="412"/>
      <c r="JG431" s="412"/>
      <c r="JH431" s="412"/>
      <c r="JI431" s="412"/>
      <c r="JJ431" s="412"/>
      <c r="JK431" s="412"/>
      <c r="JL431" s="412"/>
      <c r="JM431" s="412"/>
      <c r="JN431" s="412"/>
      <c r="JO431" s="412"/>
      <c r="JP431" s="412"/>
      <c r="JQ431" s="412"/>
      <c r="JR431" s="412"/>
      <c r="JS431" s="412"/>
      <c r="JT431" s="412"/>
      <c r="JU431" s="412"/>
      <c r="JV431" s="412"/>
      <c r="JW431" s="412"/>
      <c r="JX431" s="412"/>
      <c r="JY431" s="412"/>
      <c r="JZ431" s="412"/>
      <c r="KA431" s="412"/>
      <c r="KB431" s="412"/>
      <c r="KC431" s="412"/>
      <c r="KD431" s="412"/>
      <c r="KE431" s="412"/>
      <c r="KF431" s="412"/>
      <c r="KG431" s="412"/>
      <c r="KH431" s="412"/>
      <c r="KI431" s="412"/>
      <c r="KJ431" s="412"/>
      <c r="KK431" s="412"/>
      <c r="KL431" s="412"/>
      <c r="KM431" s="412"/>
      <c r="KN431" s="412"/>
      <c r="KO431" s="412"/>
      <c r="KP431" s="412"/>
      <c r="KQ431" s="412"/>
      <c r="KR431" s="412"/>
      <c r="KS431" s="412"/>
      <c r="KT431" s="412"/>
      <c r="KU431" s="412"/>
      <c r="KV431" s="412"/>
      <c r="KW431" s="412"/>
      <c r="KX431" s="412"/>
      <c r="KY431" s="412"/>
      <c r="KZ431" s="412"/>
      <c r="LA431" s="412"/>
      <c r="LB431" s="412"/>
      <c r="LC431" s="412"/>
      <c r="LD431" s="412"/>
      <c r="LE431" s="412"/>
      <c r="LF431" s="412"/>
      <c r="LG431" s="412"/>
      <c r="LH431" s="412"/>
      <c r="LI431" s="412"/>
      <c r="LJ431" s="412"/>
      <c r="LK431" s="412"/>
      <c r="LL431" s="412"/>
      <c r="LM431" s="412"/>
      <c r="LN431" s="412"/>
      <c r="LO431" s="412"/>
      <c r="LP431" s="412"/>
      <c r="LQ431" s="412"/>
      <c r="LR431" s="412"/>
      <c r="LS431" s="412"/>
      <c r="LT431" s="412"/>
      <c r="LU431" s="412"/>
      <c r="LV431" s="412"/>
      <c r="LW431" s="412"/>
      <c r="LX431" s="412"/>
      <c r="LY431" s="412"/>
      <c r="LZ431" s="412"/>
      <c r="MA431" s="412"/>
      <c r="MB431" s="412"/>
      <c r="MC431" s="412"/>
      <c r="MD431" s="412"/>
      <c r="ME431" s="412"/>
      <c r="MF431" s="412"/>
      <c r="MG431" s="412"/>
      <c r="MH431" s="412"/>
      <c r="MI431" s="412"/>
      <c r="MJ431" s="412"/>
      <c r="MK431" s="412"/>
      <c r="ML431" s="412"/>
      <c r="MM431" s="412"/>
      <c r="MN431" s="412"/>
      <c r="MO431" s="412"/>
      <c r="MP431" s="412"/>
      <c r="MQ431" s="412"/>
      <c r="MR431" s="412"/>
      <c r="MS431" s="412"/>
      <c r="MT431" s="412"/>
      <c r="MU431" s="412"/>
      <c r="MV431" s="412"/>
      <c r="MW431" s="412"/>
      <c r="MX431" s="412"/>
      <c r="MY431" s="412"/>
      <c r="MZ431" s="412"/>
      <c r="NA431" s="412"/>
      <c r="NB431" s="412"/>
      <c r="NC431" s="412"/>
      <c r="ND431" s="412"/>
      <c r="NE431" s="412"/>
      <c r="NF431" s="412"/>
      <c r="NG431" s="412"/>
      <c r="NH431" s="412"/>
      <c r="NI431" s="412"/>
      <c r="NJ431" s="412"/>
      <c r="NK431" s="412"/>
      <c r="NL431" s="412"/>
      <c r="NM431" s="412"/>
      <c r="NN431" s="412"/>
      <c r="NO431" s="412"/>
      <c r="NP431" s="412"/>
      <c r="NQ431" s="412"/>
      <c r="NR431" s="412"/>
      <c r="NS431" s="412"/>
      <c r="NT431" s="412"/>
      <c r="NU431" s="412"/>
      <c r="NV431" s="412"/>
      <c r="NW431" s="412"/>
      <c r="NX431" s="412"/>
      <c r="NY431" s="412"/>
      <c r="NZ431" s="412"/>
      <c r="OA431" s="412"/>
      <c r="OB431" s="412"/>
      <c r="OC431" s="412"/>
      <c r="OD431" s="412"/>
      <c r="OE431" s="412"/>
      <c r="OF431" s="412"/>
      <c r="OG431" s="412"/>
      <c r="OH431" s="412"/>
      <c r="OI431" s="412"/>
      <c r="OJ431" s="412"/>
      <c r="OK431" s="412"/>
      <c r="OL431" s="412"/>
      <c r="OM431" s="412"/>
      <c r="ON431" s="412"/>
      <c r="OO431" s="412"/>
      <c r="OP431" s="412"/>
      <c r="OQ431" s="412"/>
      <c r="OR431" s="412"/>
      <c r="OS431" s="412"/>
      <c r="OT431" s="412"/>
      <c r="OU431" s="412"/>
      <c r="OV431" s="412"/>
      <c r="OW431" s="412"/>
      <c r="OX431" s="412"/>
      <c r="OY431" s="412"/>
      <c r="OZ431" s="412"/>
      <c r="PA431" s="412"/>
      <c r="PB431" s="412"/>
      <c r="PC431" s="412"/>
      <c r="PD431" s="412"/>
      <c r="PE431" s="412"/>
      <c r="PF431" s="412"/>
      <c r="PG431" s="412"/>
      <c r="PH431" s="412"/>
      <c r="PI431" s="412"/>
      <c r="PJ431" s="412"/>
      <c r="PK431" s="412"/>
      <c r="PL431" s="412"/>
      <c r="PM431" s="412"/>
      <c r="PN431" s="412"/>
      <c r="PO431" s="412"/>
      <c r="PP431" s="412"/>
      <c r="PQ431" s="412"/>
      <c r="PR431" s="412"/>
      <c r="PS431" s="412"/>
      <c r="PT431" s="412"/>
      <c r="PU431" s="412"/>
      <c r="PV431" s="412"/>
      <c r="PW431" s="412"/>
      <c r="PX431" s="412"/>
      <c r="PY431" s="412"/>
      <c r="PZ431" s="412"/>
      <c r="QA431" s="412"/>
      <c r="QB431" s="412"/>
      <c r="QC431" s="412"/>
      <c r="QD431" s="412"/>
      <c r="QE431" s="412"/>
      <c r="QF431" s="412"/>
      <c r="QG431" s="412"/>
      <c r="QH431" s="412"/>
      <c r="QI431" s="412"/>
      <c r="QJ431" s="412"/>
      <c r="QK431" s="412"/>
      <c r="QL431" s="412"/>
      <c r="QM431" s="412"/>
      <c r="QN431" s="412"/>
      <c r="QO431" s="412"/>
      <c r="QP431" s="412"/>
      <c r="QQ431" s="412"/>
      <c r="QR431" s="412"/>
      <c r="QS431" s="412"/>
      <c r="QT431" s="412"/>
      <c r="QU431" s="412"/>
      <c r="QV431" s="412"/>
      <c r="QW431" s="412"/>
      <c r="QX431" s="412"/>
      <c r="QY431" s="412"/>
      <c r="QZ431" s="412"/>
      <c r="RA431" s="412"/>
      <c r="RB431" s="412"/>
      <c r="RC431" s="412"/>
      <c r="RD431" s="412"/>
      <c r="RE431" s="412"/>
      <c r="RF431" s="412"/>
      <c r="RG431" s="412"/>
      <c r="RH431" s="412"/>
      <c r="RI431" s="412"/>
      <c r="RJ431" s="412"/>
      <c r="RK431" s="412"/>
      <c r="RL431" s="412"/>
      <c r="RM431" s="412"/>
      <c r="RN431" s="412"/>
      <c r="RO431" s="412"/>
      <c r="RP431" s="412"/>
      <c r="RQ431" s="412"/>
      <c r="RR431" s="412"/>
      <c r="RS431" s="412"/>
      <c r="RT431" s="412"/>
      <c r="RU431" s="412"/>
      <c r="RV431" s="412"/>
      <c r="RW431" s="412"/>
      <c r="RX431" s="412"/>
      <c r="RY431" s="412"/>
      <c r="RZ431" s="412"/>
      <c r="SA431" s="412"/>
      <c r="SB431" s="412"/>
      <c r="SC431" s="412"/>
      <c r="SD431" s="412"/>
      <c r="SE431" s="412"/>
      <c r="SF431" s="412"/>
      <c r="SG431" s="412"/>
      <c r="SH431" s="412"/>
      <c r="SI431" s="412"/>
      <c r="SJ431" s="412"/>
      <c r="SK431" s="412"/>
      <c r="SL431" s="412"/>
      <c r="SM431" s="412"/>
      <c r="SN431" s="412"/>
      <c r="SO431" s="412"/>
      <c r="SP431" s="412"/>
      <c r="SQ431" s="412"/>
      <c r="SR431" s="412"/>
      <c r="SS431" s="412"/>
      <c r="ST431" s="412"/>
      <c r="SU431" s="412"/>
      <c r="SV431" s="412"/>
      <c r="SW431" s="412"/>
      <c r="SX431" s="412"/>
      <c r="SY431" s="412"/>
      <c r="SZ431" s="412"/>
      <c r="TA431" s="412"/>
      <c r="TB431" s="412"/>
      <c r="TC431" s="412"/>
      <c r="TD431" s="412"/>
      <c r="TE431" s="412"/>
      <c r="TF431" s="412"/>
      <c r="TG431" s="412"/>
      <c r="TH431" s="412"/>
      <c r="TI431" s="412"/>
      <c r="TJ431" s="412"/>
      <c r="TK431" s="412"/>
      <c r="TL431" s="412"/>
      <c r="TM431" s="412"/>
      <c r="TN431" s="412"/>
      <c r="TO431" s="412"/>
      <c r="TP431" s="412"/>
      <c r="TQ431" s="412"/>
      <c r="TR431" s="412"/>
      <c r="TS431" s="412"/>
      <c r="TT431" s="412"/>
      <c r="TU431" s="412"/>
      <c r="TV431" s="412"/>
      <c r="TW431" s="412"/>
      <c r="TX431" s="412"/>
      <c r="TY431" s="412"/>
      <c r="TZ431" s="412"/>
      <c r="UA431" s="412"/>
      <c r="UB431" s="412"/>
      <c r="UC431" s="412"/>
      <c r="UD431" s="412"/>
      <c r="UE431" s="412"/>
      <c r="UF431" s="412"/>
      <c r="UG431" s="412"/>
      <c r="UH431" s="412"/>
      <c r="UI431" s="412"/>
      <c r="UJ431" s="412"/>
      <c r="UK431" s="412"/>
      <c r="UL431" s="412"/>
      <c r="UM431" s="412"/>
      <c r="UN431" s="412"/>
      <c r="UO431" s="412"/>
      <c r="UP431" s="412"/>
      <c r="UQ431" s="412"/>
      <c r="UR431" s="412"/>
      <c r="US431" s="412"/>
      <c r="UT431" s="412"/>
      <c r="UU431" s="412"/>
      <c r="UV431" s="412"/>
      <c r="UW431" s="412"/>
      <c r="UX431" s="412"/>
      <c r="UY431" s="412"/>
      <c r="UZ431" s="412"/>
      <c r="VA431" s="412"/>
      <c r="VB431" s="412"/>
      <c r="VC431" s="412"/>
      <c r="VD431" s="412"/>
      <c r="VE431" s="412"/>
      <c r="VF431" s="412"/>
      <c r="VG431" s="412"/>
      <c r="VH431" s="412"/>
      <c r="VI431" s="412"/>
      <c r="VJ431" s="412"/>
      <c r="VK431" s="412"/>
      <c r="VL431" s="412"/>
      <c r="VM431" s="412"/>
      <c r="VN431" s="412"/>
      <c r="VO431" s="412"/>
      <c r="VP431" s="412"/>
      <c r="VQ431" s="412"/>
      <c r="VR431" s="412"/>
      <c r="VS431" s="412"/>
      <c r="VT431" s="412"/>
      <c r="VU431" s="412"/>
      <c r="VV431" s="412"/>
      <c r="VW431" s="412"/>
      <c r="VX431" s="412"/>
      <c r="VY431" s="412"/>
      <c r="VZ431" s="412"/>
      <c r="WA431" s="412"/>
      <c r="WB431" s="412"/>
      <c r="WC431" s="412"/>
      <c r="WD431" s="412"/>
      <c r="WE431" s="412"/>
      <c r="WF431" s="412"/>
      <c r="WG431" s="412"/>
      <c r="WH431" s="412"/>
      <c r="WI431" s="412"/>
      <c r="WJ431" s="412"/>
      <c r="WK431" s="412"/>
      <c r="WL431" s="412"/>
      <c r="WM431" s="412"/>
      <c r="WN431" s="412"/>
      <c r="WO431" s="412"/>
      <c r="WP431" s="412"/>
      <c r="WQ431" s="412"/>
      <c r="WR431" s="412"/>
      <c r="WS431" s="412"/>
      <c r="WT431" s="412"/>
      <c r="WU431" s="412"/>
      <c r="WV431" s="412"/>
      <c r="WW431" s="412"/>
      <c r="WX431" s="412"/>
      <c r="WY431" s="412"/>
      <c r="WZ431" s="412"/>
      <c r="XA431" s="412"/>
      <c r="XB431" s="412"/>
      <c r="XC431" s="412"/>
      <c r="XD431" s="412"/>
      <c r="XE431" s="412"/>
      <c r="XF431" s="412"/>
      <c r="XG431" s="412"/>
      <c r="XH431" s="412"/>
      <c r="XI431" s="412"/>
      <c r="XJ431" s="412"/>
      <c r="XK431" s="412"/>
      <c r="XL431" s="412"/>
      <c r="XM431" s="412"/>
      <c r="XN431" s="412"/>
      <c r="XO431" s="412"/>
      <c r="XP431" s="412"/>
      <c r="XQ431" s="412"/>
      <c r="XR431" s="412"/>
      <c r="XS431" s="412"/>
      <c r="XT431" s="412"/>
      <c r="XU431" s="412"/>
      <c r="XV431" s="412"/>
      <c r="XW431" s="412"/>
      <c r="XX431" s="412"/>
      <c r="XY431" s="412"/>
      <c r="XZ431" s="412"/>
      <c r="YA431" s="412"/>
      <c r="YB431" s="412"/>
      <c r="YC431" s="412"/>
      <c r="YD431" s="412"/>
      <c r="YE431" s="412"/>
      <c r="YF431" s="412"/>
      <c r="YG431" s="412"/>
      <c r="YH431" s="412"/>
      <c r="YI431" s="412"/>
      <c r="YJ431" s="412"/>
      <c r="YK431" s="412"/>
      <c r="YL431" s="412"/>
      <c r="YM431" s="412"/>
      <c r="YN431" s="412"/>
      <c r="YO431" s="412"/>
      <c r="YP431" s="412"/>
      <c r="YQ431" s="412"/>
      <c r="YR431" s="412"/>
      <c r="YS431" s="412"/>
      <c r="YT431" s="412"/>
      <c r="YU431" s="412"/>
      <c r="YV431" s="412"/>
      <c r="YW431" s="412"/>
      <c r="YX431" s="412"/>
      <c r="YY431" s="412"/>
      <c r="YZ431" s="412"/>
      <c r="ZA431" s="412"/>
      <c r="ZB431" s="412"/>
      <c r="ZC431" s="412"/>
      <c r="ZD431" s="412"/>
      <c r="ZE431" s="412"/>
      <c r="ZF431" s="412"/>
      <c r="ZG431" s="412"/>
      <c r="ZH431" s="412"/>
      <c r="ZI431" s="412"/>
      <c r="ZJ431" s="412"/>
      <c r="ZK431" s="412"/>
      <c r="ZL431" s="412"/>
      <c r="ZM431" s="412"/>
      <c r="ZN431" s="412"/>
      <c r="ZO431" s="412"/>
      <c r="ZP431" s="412"/>
      <c r="ZQ431" s="412"/>
      <c r="ZR431" s="412"/>
      <c r="ZS431" s="412"/>
      <c r="ZT431" s="412"/>
      <c r="ZU431" s="412"/>
      <c r="ZV431" s="412"/>
      <c r="ZW431" s="412"/>
      <c r="ZX431" s="412"/>
      <c r="ZY431" s="412"/>
      <c r="ZZ431" s="412"/>
      <c r="AAA431" s="412"/>
      <c r="AAB431" s="412"/>
      <c r="AAC431" s="412"/>
      <c r="AAD431" s="412"/>
      <c r="AAE431" s="412"/>
      <c r="AAF431" s="412"/>
      <c r="AAG431" s="412"/>
      <c r="AAH431" s="412"/>
      <c r="AAI431" s="412"/>
      <c r="AAJ431" s="412"/>
      <c r="AAK431" s="412"/>
      <c r="AAL431" s="412"/>
      <c r="AAM431" s="412"/>
      <c r="AAN431" s="412"/>
      <c r="AAO431" s="412"/>
      <c r="AAP431" s="412"/>
      <c r="AAQ431" s="412"/>
      <c r="AAR431" s="412"/>
      <c r="AAS431" s="412"/>
      <c r="AAT431" s="412"/>
      <c r="AAU431" s="412"/>
      <c r="AAV431" s="412"/>
      <c r="AAW431" s="412"/>
      <c r="AAX431" s="412"/>
      <c r="AAY431" s="412"/>
      <c r="AAZ431" s="412"/>
      <c r="ABA431" s="412"/>
      <c r="ABB431" s="412"/>
      <c r="ABC431" s="412"/>
      <c r="ABD431" s="412"/>
      <c r="ABE431" s="412"/>
      <c r="ABF431" s="412"/>
      <c r="ABG431" s="412"/>
      <c r="ABH431" s="412"/>
      <c r="ABI431" s="412"/>
      <c r="ABJ431" s="412"/>
      <c r="ABK431" s="412"/>
      <c r="ABL431" s="412"/>
      <c r="ABM431" s="412"/>
      <c r="ABN431" s="412"/>
      <c r="ABO431" s="412"/>
      <c r="ABP431" s="412"/>
      <c r="ABQ431" s="412"/>
      <c r="ABR431" s="412"/>
      <c r="ABS431" s="412"/>
      <c r="ABT431" s="412"/>
      <c r="ABU431" s="412"/>
      <c r="ABV431" s="412"/>
      <c r="ABW431" s="412"/>
      <c r="ABX431" s="412"/>
      <c r="ABY431" s="412"/>
      <c r="ABZ431" s="412"/>
      <c r="ACA431" s="412"/>
      <c r="ACB431" s="412"/>
      <c r="ACC431" s="412"/>
      <c r="ACD431" s="412"/>
      <c r="ACE431" s="412"/>
      <c r="ACF431" s="412"/>
      <c r="ACG431" s="412"/>
      <c r="ACH431" s="412"/>
      <c r="ACI431" s="412"/>
      <c r="ACJ431" s="412"/>
      <c r="ACK431" s="412"/>
      <c r="ACL431" s="412"/>
      <c r="ACM431" s="412"/>
      <c r="ACN431" s="412"/>
      <c r="ACO431" s="412"/>
      <c r="ACP431" s="412"/>
      <c r="ACQ431" s="412"/>
      <c r="ACR431" s="412"/>
      <c r="ACS431" s="412"/>
      <c r="ACT431" s="412"/>
      <c r="ACU431" s="412"/>
      <c r="ACV431" s="412"/>
      <c r="ACW431" s="412"/>
      <c r="ACX431" s="412"/>
      <c r="ACY431" s="412"/>
      <c r="ACZ431" s="412"/>
      <c r="ADA431" s="412"/>
      <c r="ADB431" s="412"/>
      <c r="ADC431" s="412"/>
      <c r="ADD431" s="412"/>
      <c r="ADE431" s="412"/>
      <c r="ADF431" s="412"/>
      <c r="ADG431" s="412"/>
      <c r="ADH431" s="412"/>
      <c r="ADI431" s="412"/>
      <c r="ADJ431" s="412"/>
      <c r="ADK431" s="412"/>
      <c r="ADL431" s="412"/>
      <c r="ADM431" s="412"/>
      <c r="ADN431" s="412"/>
      <c r="ADO431" s="412"/>
      <c r="ADP431" s="412"/>
      <c r="ADQ431" s="412"/>
      <c r="ADR431" s="412"/>
      <c r="ADS431" s="412"/>
      <c r="ADT431" s="412"/>
      <c r="ADU431" s="412"/>
      <c r="ADV431" s="412"/>
      <c r="ADW431" s="412"/>
      <c r="ADX431" s="412"/>
      <c r="ADY431" s="412"/>
      <c r="ADZ431" s="412"/>
      <c r="AEA431" s="412"/>
      <c r="AEB431" s="412"/>
      <c r="AEC431" s="412"/>
      <c r="AED431" s="412"/>
      <c r="AEE431" s="412"/>
      <c r="AEF431" s="412"/>
      <c r="AEG431" s="412"/>
      <c r="AEH431" s="412"/>
      <c r="AEI431" s="412"/>
      <c r="AEJ431" s="412"/>
      <c r="AEK431" s="412"/>
      <c r="AEL431" s="412"/>
      <c r="AEM431" s="412"/>
      <c r="AEN431" s="412"/>
      <c r="AEO431" s="412"/>
      <c r="AEP431" s="412"/>
      <c r="AEQ431" s="412"/>
      <c r="AER431" s="412"/>
      <c r="AES431" s="412"/>
      <c r="AET431" s="412"/>
      <c r="AEU431" s="412"/>
      <c r="AEV431" s="412"/>
      <c r="AEW431" s="412"/>
      <c r="AEX431" s="412"/>
      <c r="AEY431" s="412"/>
      <c r="AEZ431" s="412"/>
      <c r="AFA431" s="412"/>
      <c r="AFB431" s="412"/>
      <c r="AFC431" s="412"/>
      <c r="AFD431" s="412"/>
      <c r="AFE431" s="412"/>
      <c r="AFF431" s="412"/>
      <c r="AFG431" s="412"/>
      <c r="AFH431" s="412"/>
      <c r="AFI431" s="412"/>
      <c r="AFJ431" s="412"/>
      <c r="AFK431" s="412"/>
      <c r="AFL431" s="412"/>
      <c r="AFM431" s="412"/>
      <c r="AFN431" s="412"/>
      <c r="AFO431" s="412"/>
      <c r="AFP431" s="412"/>
      <c r="AFQ431" s="412"/>
      <c r="AFR431" s="412"/>
      <c r="AFS431" s="412"/>
      <c r="AFT431" s="412"/>
      <c r="AFU431" s="412"/>
      <c r="AFV431" s="412"/>
      <c r="AFW431" s="412"/>
      <c r="AFX431" s="412"/>
      <c r="AFY431" s="412"/>
      <c r="AFZ431" s="412"/>
      <c r="AGA431" s="412"/>
      <c r="AGB431" s="412"/>
      <c r="AGC431" s="412"/>
      <c r="AGD431" s="412"/>
      <c r="AGE431" s="412"/>
      <c r="AGF431" s="412"/>
      <c r="AGG431" s="412"/>
      <c r="AGH431" s="412"/>
      <c r="AGI431" s="412"/>
      <c r="AGJ431" s="412"/>
      <c r="AGK431" s="412"/>
      <c r="AGL431" s="412"/>
      <c r="AGM431" s="412"/>
      <c r="AGN431" s="412"/>
      <c r="AGO431" s="412"/>
      <c r="AGP431" s="412"/>
      <c r="AGQ431" s="412"/>
      <c r="AGR431" s="412"/>
      <c r="AGS431" s="412"/>
      <c r="AGT431" s="412"/>
      <c r="AGU431" s="412"/>
      <c r="AGV431" s="412"/>
      <c r="AGW431" s="412"/>
      <c r="AGX431" s="412"/>
      <c r="AGY431" s="412"/>
      <c r="AGZ431" s="412"/>
      <c r="AHA431" s="412"/>
      <c r="AHB431" s="412"/>
      <c r="AHC431" s="412"/>
      <c r="AHD431" s="412"/>
      <c r="AHE431" s="412"/>
      <c r="AHF431" s="412"/>
      <c r="AHG431" s="412"/>
      <c r="AHH431" s="412"/>
      <c r="AHI431" s="412"/>
      <c r="AHJ431" s="412"/>
      <c r="AHK431" s="412"/>
      <c r="AHL431" s="412"/>
      <c r="AHM431" s="412"/>
      <c r="AHN431" s="412"/>
      <c r="AHO431" s="412"/>
      <c r="AHP431" s="412"/>
      <c r="AHQ431" s="412"/>
      <c r="AHR431" s="412"/>
      <c r="AHS431" s="412"/>
      <c r="AHT431" s="412"/>
      <c r="AHU431" s="412"/>
      <c r="AHV431" s="412"/>
      <c r="AHW431" s="412"/>
      <c r="AHX431" s="412"/>
      <c r="AHY431" s="412"/>
      <c r="AHZ431" s="412"/>
      <c r="AIA431" s="412"/>
      <c r="AIB431" s="412"/>
      <c r="AIC431" s="412"/>
      <c r="AID431" s="412"/>
      <c r="AIE431" s="412"/>
      <c r="AIF431" s="412"/>
      <c r="AIG431" s="412"/>
      <c r="AIH431" s="412"/>
      <c r="AII431" s="412"/>
      <c r="AIJ431" s="412"/>
      <c r="AIK431" s="412"/>
      <c r="AIL431" s="412"/>
      <c r="AIM431" s="412"/>
      <c r="AIN431" s="412"/>
      <c r="AIO431" s="412"/>
      <c r="AIP431" s="412"/>
      <c r="AIQ431" s="412"/>
      <c r="AIR431" s="412"/>
      <c r="AIS431" s="412"/>
      <c r="AIT431" s="412"/>
      <c r="AIU431" s="412"/>
      <c r="AIV431" s="412"/>
      <c r="AIW431" s="412"/>
      <c r="AIX431" s="412"/>
      <c r="AIY431" s="412"/>
      <c r="AIZ431" s="412"/>
      <c r="AJA431" s="412"/>
      <c r="AJB431" s="412"/>
      <c r="AJC431" s="412"/>
      <c r="AJD431" s="412"/>
      <c r="AJE431" s="412"/>
      <c r="AJF431" s="412"/>
      <c r="AJG431" s="412"/>
      <c r="AJH431" s="412"/>
      <c r="AJI431" s="412"/>
      <c r="AJJ431" s="412"/>
      <c r="AJK431" s="412"/>
      <c r="AJL431" s="412"/>
      <c r="AJM431" s="412"/>
      <c r="AJN431" s="412"/>
      <c r="AJO431" s="412"/>
      <c r="AJP431" s="412"/>
      <c r="AJQ431" s="412"/>
      <c r="AJR431" s="412"/>
      <c r="AJS431" s="412"/>
      <c r="AJT431" s="412"/>
      <c r="AJU431" s="412"/>
      <c r="AJV431" s="412"/>
      <c r="AJW431" s="412"/>
      <c r="AJX431" s="412"/>
      <c r="AJY431" s="412"/>
      <c r="AJZ431" s="412"/>
      <c r="AKA431" s="412"/>
      <c r="AKB431" s="412"/>
      <c r="AKC431" s="412"/>
      <c r="AKD431" s="412"/>
      <c r="AKE431" s="412"/>
      <c r="AKF431" s="412"/>
      <c r="AKG431" s="412"/>
      <c r="AKH431" s="412"/>
      <c r="AKI431" s="412"/>
      <c r="AKJ431" s="412"/>
      <c r="AKK431" s="412"/>
      <c r="AKL431" s="412"/>
      <c r="AKM431" s="412"/>
      <c r="AKN431" s="412"/>
      <c r="AKO431" s="412"/>
      <c r="AKP431" s="412"/>
      <c r="AKQ431" s="412"/>
      <c r="AKR431" s="412"/>
      <c r="AKS431" s="412"/>
      <c r="AKT431" s="412"/>
      <c r="AKU431" s="412"/>
      <c r="AKV431" s="412"/>
      <c r="AKW431" s="412"/>
      <c r="AKX431" s="412"/>
      <c r="AKY431" s="412"/>
      <c r="AKZ431" s="412"/>
      <c r="ALA431" s="412"/>
      <c r="ALB431" s="412"/>
      <c r="ALC431" s="412"/>
      <c r="ALD431" s="412"/>
      <c r="ALE431" s="412"/>
      <c r="ALF431" s="412"/>
      <c r="ALG431" s="412"/>
      <c r="ALH431" s="412"/>
      <c r="ALI431" s="412"/>
      <c r="ALJ431" s="412"/>
      <c r="ALK431" s="412"/>
      <c r="ALL431" s="412"/>
      <c r="ALM431" s="412"/>
      <c r="ALN431" s="412"/>
      <c r="ALO431" s="412"/>
      <c r="ALP431" s="412"/>
      <c r="ALQ431" s="412"/>
      <c r="ALR431" s="412"/>
      <c r="ALS431" s="412"/>
      <c r="ALT431" s="412"/>
      <c r="ALU431" s="412"/>
      <c r="ALV431" s="412"/>
      <c r="ALW431" s="412"/>
      <c r="ALX431" s="412"/>
      <c r="ALY431" s="412"/>
      <c r="ALZ431" s="412"/>
      <c r="AMA431" s="412"/>
      <c r="AMB431" s="412"/>
      <c r="AMC431" s="412"/>
      <c r="AMD431" s="412"/>
      <c r="AME431" s="412"/>
      <c r="AMF431" s="412"/>
      <c r="AMG431" s="412"/>
      <c r="AMH431" s="412"/>
    </row>
    <row r="432" spans="1:1022" x14ac:dyDescent="0.25">
      <c r="A432" s="208" t="s">
        <v>1195</v>
      </c>
      <c r="B432" s="163">
        <v>431</v>
      </c>
      <c r="C432" s="224" t="s">
        <v>25066</v>
      </c>
      <c r="D432" s="175" t="s">
        <v>1196</v>
      </c>
      <c r="E432" s="429"/>
      <c r="F432" s="201"/>
      <c r="G432" s="180"/>
      <c r="H432" s="180"/>
      <c r="I432" s="319">
        <v>11</v>
      </c>
      <c r="J432" s="366"/>
      <c r="K432" s="140"/>
      <c r="L432" s="332">
        <v>1</v>
      </c>
      <c r="M432" s="140"/>
      <c r="N432" s="140"/>
      <c r="O432" s="140"/>
      <c r="P432" s="140"/>
      <c r="Q432" s="140"/>
      <c r="R432" s="140"/>
      <c r="S432" s="140"/>
      <c r="T432" s="140"/>
      <c r="U432" s="140"/>
      <c r="V432" s="219">
        <f t="shared" si="239"/>
        <v>100</v>
      </c>
      <c r="W432" s="219">
        <f t="shared" si="240"/>
        <v>100</v>
      </c>
      <c r="X432" s="219">
        <f t="shared" si="241"/>
        <v>100</v>
      </c>
      <c r="Y432" s="219">
        <f t="shared" si="237"/>
        <v>100</v>
      </c>
      <c r="Z432" s="219">
        <f t="shared" si="238"/>
        <v>100</v>
      </c>
      <c r="AA432" s="220">
        <f t="shared" si="217"/>
        <v>100</v>
      </c>
      <c r="AB432" s="220">
        <f t="shared" si="216"/>
        <v>100</v>
      </c>
      <c r="AC432" s="220">
        <f t="shared" si="228"/>
        <v>100</v>
      </c>
      <c r="AD432" s="416">
        <f t="shared" si="236"/>
        <v>1</v>
      </c>
      <c r="AE432" s="416">
        <f t="shared" si="230"/>
        <v>100</v>
      </c>
      <c r="AF432" s="212">
        <f t="shared" si="232"/>
        <v>100</v>
      </c>
      <c r="AG432" s="212">
        <f t="shared" si="233"/>
        <v>100</v>
      </c>
      <c r="AH432" s="212">
        <f t="shared" si="234"/>
        <v>100</v>
      </c>
      <c r="AI432" s="212">
        <f t="shared" si="231"/>
        <v>100</v>
      </c>
      <c r="AJ432" s="274" t="s">
        <v>24582</v>
      </c>
      <c r="AK432" s="163">
        <v>1</v>
      </c>
      <c r="AL432" s="185">
        <v>1</v>
      </c>
      <c r="AM432" s="214"/>
      <c r="AN432" s="412"/>
      <c r="AO432" s="185">
        <v>10</v>
      </c>
      <c r="AP432" s="118"/>
      <c r="AQ432" s="167" t="s">
        <v>5340</v>
      </c>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c r="EQ432" s="118"/>
      <c r="ER432" s="118"/>
      <c r="ES432" s="118"/>
      <c r="ET432" s="118"/>
      <c r="EU432" s="118"/>
      <c r="EV432" s="118"/>
      <c r="EW432" s="118"/>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c r="GJ432" s="118"/>
      <c r="GK432" s="118"/>
      <c r="GL432" s="118"/>
      <c r="GM432" s="118"/>
      <c r="GN432" s="118"/>
      <c r="GO432" s="118"/>
      <c r="GP432" s="118"/>
      <c r="GQ432" s="118"/>
      <c r="GR432" s="118"/>
      <c r="GS432" s="118"/>
      <c r="GT432" s="118"/>
      <c r="GU432" s="118"/>
      <c r="GV432" s="118"/>
      <c r="GW432" s="118"/>
      <c r="GX432" s="118"/>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c r="HW432" s="118"/>
      <c r="HX432" s="118"/>
      <c r="HY432" s="118"/>
      <c r="HZ432" s="118"/>
      <c r="IA432" s="118"/>
      <c r="IB432" s="118"/>
      <c r="IC432" s="118"/>
      <c r="ID432" s="118"/>
      <c r="IE432" s="118"/>
      <c r="IF432" s="118"/>
      <c r="IG432" s="118"/>
      <c r="IH432" s="118"/>
      <c r="II432" s="118"/>
      <c r="IJ432" s="118"/>
      <c r="IK432" s="118"/>
      <c r="IL432" s="118"/>
      <c r="IM432" s="118"/>
      <c r="IN432" s="118"/>
      <c r="IO432" s="118"/>
      <c r="IP432" s="118"/>
      <c r="IQ432" s="118"/>
      <c r="IR432" s="118"/>
      <c r="IS432" s="118"/>
      <c r="IT432" s="118"/>
      <c r="IU432" s="118"/>
      <c r="IV432" s="118"/>
      <c r="IW432" s="118"/>
      <c r="IX432" s="118"/>
      <c r="IY432" s="118"/>
      <c r="IZ432" s="118"/>
      <c r="JA432" s="118"/>
      <c r="JB432" s="118"/>
      <c r="JC432" s="118"/>
      <c r="JD432" s="118"/>
      <c r="JE432" s="118"/>
      <c r="JF432" s="118"/>
      <c r="JG432" s="118"/>
      <c r="JH432" s="118"/>
      <c r="JI432" s="118"/>
      <c r="JJ432" s="118"/>
      <c r="JK432" s="118"/>
      <c r="JL432" s="118"/>
      <c r="JM432" s="118"/>
      <c r="JN432" s="118"/>
      <c r="JO432" s="118"/>
      <c r="JP432" s="118"/>
      <c r="JQ432" s="118"/>
      <c r="JR432" s="118"/>
      <c r="JS432" s="118"/>
      <c r="JT432" s="118"/>
      <c r="JU432" s="118"/>
      <c r="JV432" s="118"/>
      <c r="JW432" s="118"/>
      <c r="JX432" s="118"/>
      <c r="JY432" s="118"/>
      <c r="JZ432" s="118"/>
      <c r="KA432" s="118"/>
      <c r="KB432" s="118"/>
      <c r="KC432" s="118"/>
      <c r="KD432" s="118"/>
      <c r="KE432" s="118"/>
      <c r="KF432" s="118"/>
      <c r="KG432" s="118"/>
      <c r="KH432" s="118"/>
      <c r="KI432" s="118"/>
      <c r="KJ432" s="118"/>
      <c r="KK432" s="118"/>
      <c r="KL432" s="118"/>
      <c r="KM432" s="118"/>
      <c r="KN432" s="118"/>
      <c r="KO432" s="118"/>
      <c r="KP432" s="118"/>
      <c r="KQ432" s="118"/>
      <c r="KR432" s="118"/>
      <c r="KS432" s="118"/>
      <c r="KT432" s="118"/>
      <c r="KU432" s="118"/>
      <c r="KV432" s="118"/>
      <c r="KW432" s="118"/>
      <c r="KX432" s="118"/>
      <c r="KY432" s="118"/>
      <c r="KZ432" s="118"/>
      <c r="LA432" s="118"/>
      <c r="LB432" s="118"/>
      <c r="LC432" s="118"/>
      <c r="LD432" s="118"/>
      <c r="LE432" s="118"/>
      <c r="LF432" s="118"/>
      <c r="LG432" s="118"/>
      <c r="LH432" s="118"/>
      <c r="LI432" s="118"/>
      <c r="LJ432" s="118"/>
      <c r="LK432" s="118"/>
      <c r="LL432" s="118"/>
      <c r="LM432" s="118"/>
      <c r="LN432" s="118"/>
      <c r="LO432" s="118"/>
      <c r="LP432" s="118"/>
      <c r="LQ432" s="118"/>
      <c r="LR432" s="118"/>
      <c r="LS432" s="118"/>
      <c r="LT432" s="118"/>
      <c r="LU432" s="118"/>
      <c r="LV432" s="118"/>
      <c r="LW432" s="118"/>
      <c r="LX432" s="118"/>
      <c r="LY432" s="118"/>
      <c r="LZ432" s="118"/>
      <c r="MA432" s="118"/>
      <c r="MB432" s="118"/>
      <c r="MC432" s="118"/>
      <c r="MD432" s="118"/>
      <c r="ME432" s="118"/>
      <c r="MF432" s="118"/>
      <c r="MG432" s="118"/>
      <c r="MH432" s="118"/>
      <c r="MI432" s="118"/>
      <c r="MJ432" s="118"/>
      <c r="MK432" s="118"/>
      <c r="ML432" s="118"/>
      <c r="MM432" s="118"/>
      <c r="MN432" s="118"/>
      <c r="MO432" s="118"/>
      <c r="MP432" s="118"/>
      <c r="MQ432" s="118"/>
      <c r="MR432" s="118"/>
      <c r="MS432" s="118"/>
      <c r="MT432" s="118"/>
      <c r="MU432" s="118"/>
      <c r="MV432" s="118"/>
      <c r="MW432" s="118"/>
      <c r="MX432" s="118"/>
      <c r="MY432" s="118"/>
      <c r="MZ432" s="118"/>
      <c r="NA432" s="118"/>
      <c r="NB432" s="118"/>
      <c r="NC432" s="118"/>
      <c r="ND432" s="118"/>
      <c r="NE432" s="118"/>
      <c r="NF432" s="118"/>
      <c r="NG432" s="118"/>
      <c r="NH432" s="118"/>
      <c r="NI432" s="118"/>
      <c r="NJ432" s="118"/>
      <c r="NK432" s="118"/>
      <c r="NL432" s="118"/>
      <c r="NM432" s="118"/>
      <c r="NN432" s="118"/>
      <c r="NO432" s="118"/>
      <c r="NP432" s="118"/>
      <c r="NQ432" s="118"/>
      <c r="NR432" s="118"/>
      <c r="NS432" s="118"/>
      <c r="NT432" s="118"/>
      <c r="NU432" s="118"/>
      <c r="NV432" s="118"/>
      <c r="NW432" s="118"/>
      <c r="NX432" s="118"/>
      <c r="NY432" s="118"/>
      <c r="NZ432" s="118"/>
      <c r="OA432" s="118"/>
      <c r="OB432" s="118"/>
      <c r="OC432" s="118"/>
      <c r="OD432" s="118"/>
      <c r="OE432" s="118"/>
      <c r="OF432" s="118"/>
      <c r="OG432" s="118"/>
      <c r="OH432" s="118"/>
      <c r="OI432" s="118"/>
      <c r="OJ432" s="118"/>
      <c r="OK432" s="118"/>
      <c r="OL432" s="118"/>
      <c r="OM432" s="118"/>
      <c r="ON432" s="118"/>
      <c r="OO432" s="118"/>
      <c r="OP432" s="118"/>
      <c r="OQ432" s="118"/>
      <c r="OR432" s="118"/>
      <c r="OS432" s="118"/>
      <c r="OT432" s="118"/>
      <c r="OU432" s="118"/>
      <c r="OV432" s="118"/>
      <c r="OW432" s="118"/>
      <c r="OX432" s="118"/>
      <c r="OY432" s="118"/>
      <c r="OZ432" s="118"/>
      <c r="PA432" s="118"/>
      <c r="PB432" s="118"/>
      <c r="PC432" s="118"/>
      <c r="PD432" s="118"/>
      <c r="PE432" s="118"/>
      <c r="PF432" s="118"/>
      <c r="PG432" s="118"/>
      <c r="PH432" s="118"/>
      <c r="PI432" s="118"/>
      <c r="PJ432" s="118"/>
      <c r="PK432" s="118"/>
      <c r="PL432" s="118"/>
      <c r="PM432" s="118"/>
      <c r="PN432" s="118"/>
      <c r="PO432" s="118"/>
      <c r="PP432" s="118"/>
      <c r="PQ432" s="118"/>
      <c r="PR432" s="118"/>
      <c r="PS432" s="118"/>
      <c r="PT432" s="118"/>
      <c r="PU432" s="118"/>
      <c r="PV432" s="118"/>
      <c r="PW432" s="118"/>
      <c r="PX432" s="118"/>
      <c r="PY432" s="118"/>
      <c r="PZ432" s="118"/>
      <c r="QA432" s="118"/>
      <c r="QB432" s="118"/>
      <c r="QC432" s="118"/>
      <c r="QD432" s="118"/>
      <c r="QE432" s="118"/>
      <c r="QF432" s="118"/>
      <c r="QG432" s="118"/>
      <c r="QH432" s="118"/>
      <c r="QI432" s="118"/>
      <c r="QJ432" s="118"/>
      <c r="QK432" s="118"/>
      <c r="QL432" s="118"/>
      <c r="QM432" s="118"/>
      <c r="QN432" s="118"/>
      <c r="QO432" s="118"/>
      <c r="QP432" s="118"/>
      <c r="QQ432" s="118"/>
      <c r="QR432" s="118"/>
      <c r="QS432" s="118"/>
      <c r="QT432" s="118"/>
      <c r="QU432" s="118"/>
      <c r="QV432" s="118"/>
      <c r="QW432" s="118"/>
      <c r="QX432" s="118"/>
      <c r="QY432" s="118"/>
      <c r="QZ432" s="118"/>
      <c r="RA432" s="118"/>
      <c r="RB432" s="118"/>
      <c r="RC432" s="118"/>
      <c r="RD432" s="118"/>
      <c r="RE432" s="118"/>
      <c r="RF432" s="118"/>
      <c r="RG432" s="118"/>
      <c r="RH432" s="118"/>
      <c r="RI432" s="118"/>
      <c r="RJ432" s="118"/>
      <c r="RK432" s="118"/>
      <c r="RL432" s="118"/>
      <c r="RM432" s="118"/>
      <c r="RN432" s="118"/>
      <c r="RO432" s="118"/>
      <c r="RP432" s="118"/>
      <c r="RQ432" s="118"/>
      <c r="RR432" s="118"/>
      <c r="RS432" s="118"/>
      <c r="RT432" s="118"/>
      <c r="RU432" s="118"/>
      <c r="RV432" s="118"/>
      <c r="RW432" s="118"/>
      <c r="RX432" s="118"/>
      <c r="RY432" s="118"/>
      <c r="RZ432" s="118"/>
      <c r="SA432" s="118"/>
      <c r="SB432" s="118"/>
      <c r="SC432" s="118"/>
      <c r="SD432" s="118"/>
      <c r="SE432" s="118"/>
      <c r="SF432" s="118"/>
      <c r="SG432" s="118"/>
      <c r="SH432" s="118"/>
      <c r="SI432" s="118"/>
      <c r="SJ432" s="118"/>
      <c r="SK432" s="118"/>
      <c r="SL432" s="118"/>
      <c r="SM432" s="118"/>
      <c r="SN432" s="118"/>
      <c r="SO432" s="118"/>
      <c r="SP432" s="118"/>
      <c r="SQ432" s="118"/>
      <c r="SR432" s="118"/>
      <c r="SS432" s="118"/>
      <c r="ST432" s="118"/>
      <c r="SU432" s="118"/>
      <c r="SV432" s="118"/>
      <c r="SW432" s="118"/>
      <c r="SX432" s="118"/>
      <c r="SY432" s="118"/>
      <c r="SZ432" s="118"/>
      <c r="TA432" s="118"/>
      <c r="TB432" s="118"/>
      <c r="TC432" s="118"/>
      <c r="TD432" s="118"/>
      <c r="TE432" s="118"/>
      <c r="TF432" s="118"/>
      <c r="TG432" s="118"/>
      <c r="TH432" s="118"/>
      <c r="TI432" s="118"/>
      <c r="TJ432" s="118"/>
      <c r="TK432" s="118"/>
      <c r="TL432" s="118"/>
      <c r="TM432" s="118"/>
      <c r="TN432" s="118"/>
      <c r="TO432" s="118"/>
      <c r="TP432" s="118"/>
      <c r="TQ432" s="118"/>
      <c r="TR432" s="118"/>
      <c r="TS432" s="118"/>
      <c r="TT432" s="118"/>
      <c r="TU432" s="118"/>
      <c r="TV432" s="118"/>
      <c r="TW432" s="118"/>
      <c r="TX432" s="118"/>
      <c r="TY432" s="118"/>
      <c r="TZ432" s="118"/>
      <c r="UA432" s="118"/>
      <c r="UB432" s="118"/>
      <c r="UC432" s="118"/>
      <c r="UD432" s="118"/>
      <c r="UE432" s="118"/>
      <c r="UF432" s="118"/>
      <c r="UG432" s="118"/>
      <c r="UH432" s="118"/>
      <c r="UI432" s="118"/>
      <c r="UJ432" s="118"/>
      <c r="UK432" s="118"/>
      <c r="UL432" s="118"/>
      <c r="UM432" s="118"/>
      <c r="UN432" s="118"/>
      <c r="UO432" s="118"/>
      <c r="UP432" s="118"/>
      <c r="UQ432" s="118"/>
      <c r="UR432" s="118"/>
      <c r="US432" s="118"/>
      <c r="UT432" s="118"/>
      <c r="UU432" s="118"/>
      <c r="UV432" s="118"/>
      <c r="UW432" s="118"/>
      <c r="UX432" s="118"/>
      <c r="UY432" s="118"/>
      <c r="UZ432" s="118"/>
      <c r="VA432" s="118"/>
      <c r="VB432" s="118"/>
      <c r="VC432" s="118"/>
      <c r="VD432" s="118"/>
      <c r="VE432" s="118"/>
      <c r="VF432" s="118"/>
      <c r="VG432" s="118"/>
      <c r="VH432" s="118"/>
      <c r="VI432" s="118"/>
      <c r="VJ432" s="118"/>
      <c r="VK432" s="118"/>
      <c r="VL432" s="118"/>
      <c r="VM432" s="118"/>
      <c r="VN432" s="118"/>
      <c r="VO432" s="118"/>
      <c r="VP432" s="118"/>
      <c r="VQ432" s="118"/>
      <c r="VR432" s="118"/>
      <c r="VS432" s="118"/>
      <c r="VT432" s="118"/>
      <c r="VU432" s="118"/>
      <c r="VV432" s="118"/>
      <c r="VW432" s="118"/>
      <c r="VX432" s="118"/>
      <c r="VY432" s="118"/>
      <c r="VZ432" s="118"/>
      <c r="WA432" s="118"/>
      <c r="WB432" s="118"/>
      <c r="WC432" s="118"/>
      <c r="WD432" s="118"/>
      <c r="WE432" s="118"/>
      <c r="WF432" s="118"/>
      <c r="WG432" s="118"/>
      <c r="WH432" s="118"/>
      <c r="WI432" s="118"/>
      <c r="WJ432" s="118"/>
      <c r="WK432" s="118"/>
      <c r="WL432" s="118"/>
      <c r="WM432" s="118"/>
      <c r="WN432" s="118"/>
      <c r="WO432" s="118"/>
      <c r="WP432" s="118"/>
      <c r="WQ432" s="118"/>
      <c r="WR432" s="118"/>
      <c r="WS432" s="118"/>
      <c r="WT432" s="118"/>
      <c r="WU432" s="118"/>
      <c r="WV432" s="118"/>
      <c r="WW432" s="118"/>
      <c r="WX432" s="118"/>
      <c r="WY432" s="118"/>
      <c r="WZ432" s="118"/>
      <c r="XA432" s="118"/>
      <c r="XB432" s="118"/>
      <c r="XC432" s="118"/>
      <c r="XD432" s="118"/>
      <c r="XE432" s="118"/>
      <c r="XF432" s="118"/>
      <c r="XG432" s="118"/>
      <c r="XH432" s="118"/>
      <c r="XI432" s="118"/>
      <c r="XJ432" s="118"/>
      <c r="XK432" s="118"/>
      <c r="XL432" s="118"/>
      <c r="XM432" s="118"/>
      <c r="XN432" s="118"/>
      <c r="XO432" s="118"/>
      <c r="XP432" s="118"/>
      <c r="XQ432" s="118"/>
      <c r="XR432" s="118"/>
      <c r="XS432" s="118"/>
      <c r="XT432" s="118"/>
      <c r="XU432" s="118"/>
      <c r="XV432" s="118"/>
      <c r="XW432" s="118"/>
      <c r="XX432" s="118"/>
      <c r="XY432" s="118"/>
      <c r="XZ432" s="118"/>
      <c r="YA432" s="118"/>
      <c r="YB432" s="118"/>
      <c r="YC432" s="118"/>
      <c r="YD432" s="118"/>
      <c r="YE432" s="118"/>
      <c r="YF432" s="118"/>
      <c r="YG432" s="118"/>
      <c r="YH432" s="118"/>
      <c r="YI432" s="118"/>
      <c r="YJ432" s="118"/>
      <c r="YK432" s="118"/>
      <c r="YL432" s="118"/>
      <c r="YM432" s="118"/>
      <c r="YN432" s="118"/>
      <c r="YO432" s="118"/>
      <c r="YP432" s="118"/>
      <c r="YQ432" s="118"/>
      <c r="YR432" s="118"/>
      <c r="YS432" s="118"/>
      <c r="YT432" s="118"/>
      <c r="YU432" s="118"/>
      <c r="YV432" s="118"/>
      <c r="YW432" s="118"/>
      <c r="YX432" s="118"/>
      <c r="YY432" s="118"/>
      <c r="YZ432" s="118"/>
      <c r="ZA432" s="118"/>
      <c r="ZB432" s="118"/>
      <c r="ZC432" s="118"/>
      <c r="ZD432" s="118"/>
      <c r="ZE432" s="118"/>
      <c r="ZF432" s="118"/>
      <c r="ZG432" s="118"/>
      <c r="ZH432" s="118"/>
      <c r="ZI432" s="118"/>
      <c r="ZJ432" s="118"/>
      <c r="ZK432" s="118"/>
      <c r="ZL432" s="118"/>
      <c r="ZM432" s="118"/>
      <c r="ZN432" s="118"/>
      <c r="ZO432" s="118"/>
      <c r="ZP432" s="118"/>
      <c r="ZQ432" s="118"/>
      <c r="ZR432" s="118"/>
      <c r="ZS432" s="118"/>
      <c r="ZT432" s="118"/>
      <c r="ZU432" s="118"/>
      <c r="ZV432" s="118"/>
      <c r="ZW432" s="118"/>
      <c r="ZX432" s="118"/>
      <c r="ZY432" s="118"/>
      <c r="ZZ432" s="118"/>
      <c r="AAA432" s="118"/>
      <c r="AAB432" s="118"/>
      <c r="AAC432" s="118"/>
      <c r="AAD432" s="118"/>
      <c r="AAE432" s="118"/>
      <c r="AAF432" s="118"/>
      <c r="AAG432" s="118"/>
      <c r="AAH432" s="118"/>
      <c r="AAI432" s="118"/>
      <c r="AAJ432" s="118"/>
      <c r="AAK432" s="118"/>
      <c r="AAL432" s="118"/>
      <c r="AAM432" s="118"/>
      <c r="AAN432" s="118"/>
      <c r="AAO432" s="118"/>
      <c r="AAP432" s="118"/>
      <c r="AAQ432" s="118"/>
      <c r="AAR432" s="118"/>
      <c r="AAS432" s="118"/>
      <c r="AAT432" s="118"/>
      <c r="AAU432" s="118"/>
      <c r="AAV432" s="118"/>
      <c r="AAW432" s="118"/>
      <c r="AAX432" s="118"/>
      <c r="AAY432" s="118"/>
      <c r="AAZ432" s="118"/>
      <c r="ABA432" s="118"/>
      <c r="ABB432" s="118"/>
      <c r="ABC432" s="118"/>
      <c r="ABD432" s="118"/>
      <c r="ABE432" s="118"/>
      <c r="ABF432" s="118"/>
      <c r="ABG432" s="118"/>
      <c r="ABH432" s="118"/>
      <c r="ABI432" s="118"/>
      <c r="ABJ432" s="118"/>
      <c r="ABK432" s="118"/>
      <c r="ABL432" s="118"/>
      <c r="ABM432" s="118"/>
      <c r="ABN432" s="118"/>
      <c r="ABO432" s="118"/>
      <c r="ABP432" s="118"/>
      <c r="ABQ432" s="118"/>
      <c r="ABR432" s="118"/>
      <c r="ABS432" s="118"/>
      <c r="ABT432" s="118"/>
      <c r="ABU432" s="118"/>
      <c r="ABV432" s="118"/>
      <c r="ABW432" s="118"/>
      <c r="ABX432" s="118"/>
      <c r="ABY432" s="118"/>
      <c r="ABZ432" s="118"/>
      <c r="ACA432" s="118"/>
      <c r="ACB432" s="118"/>
      <c r="ACC432" s="118"/>
      <c r="ACD432" s="118"/>
      <c r="ACE432" s="118"/>
      <c r="ACF432" s="118"/>
      <c r="ACG432" s="118"/>
      <c r="ACH432" s="118"/>
      <c r="ACI432" s="118"/>
      <c r="ACJ432" s="118"/>
      <c r="ACK432" s="118"/>
      <c r="ACL432" s="118"/>
      <c r="ACM432" s="118"/>
      <c r="ACN432" s="118"/>
      <c r="ACO432" s="118"/>
      <c r="ACP432" s="118"/>
      <c r="ACQ432" s="118"/>
      <c r="ACR432" s="118"/>
      <c r="ACS432" s="118"/>
      <c r="ACT432" s="118"/>
      <c r="ACU432" s="118"/>
      <c r="ACV432" s="118"/>
      <c r="ACW432" s="118"/>
      <c r="ACX432" s="118"/>
      <c r="ACY432" s="118"/>
      <c r="ACZ432" s="118"/>
      <c r="ADA432" s="118"/>
      <c r="ADB432" s="118"/>
      <c r="ADC432" s="118"/>
      <c r="ADD432" s="118"/>
      <c r="ADE432" s="118"/>
      <c r="ADF432" s="118"/>
      <c r="ADG432" s="118"/>
      <c r="ADH432" s="118"/>
      <c r="ADI432" s="118"/>
      <c r="ADJ432" s="118"/>
      <c r="ADK432" s="118"/>
      <c r="ADL432" s="118"/>
      <c r="ADM432" s="118"/>
      <c r="ADN432" s="118"/>
      <c r="ADO432" s="118"/>
      <c r="ADP432" s="118"/>
      <c r="ADQ432" s="118"/>
      <c r="ADR432" s="118"/>
      <c r="ADS432" s="118"/>
      <c r="ADT432" s="118"/>
      <c r="ADU432" s="118"/>
      <c r="ADV432" s="118"/>
      <c r="ADW432" s="118"/>
      <c r="ADX432" s="118"/>
      <c r="ADY432" s="118"/>
      <c r="ADZ432" s="118"/>
      <c r="AEA432" s="118"/>
      <c r="AEB432" s="118"/>
      <c r="AEC432" s="118"/>
      <c r="AED432" s="118"/>
      <c r="AEE432" s="118"/>
      <c r="AEF432" s="118"/>
      <c r="AEG432" s="118"/>
      <c r="AEH432" s="118"/>
      <c r="AEI432" s="118"/>
      <c r="AEJ432" s="118"/>
      <c r="AEK432" s="118"/>
      <c r="AEL432" s="118"/>
      <c r="AEM432" s="118"/>
      <c r="AEN432" s="118"/>
      <c r="AEO432" s="118"/>
      <c r="AEP432" s="118"/>
      <c r="AEQ432" s="118"/>
      <c r="AER432" s="118"/>
      <c r="AES432" s="118"/>
      <c r="AET432" s="118"/>
      <c r="AEU432" s="118"/>
      <c r="AEV432" s="118"/>
      <c r="AEW432" s="118"/>
      <c r="AEX432" s="118"/>
      <c r="AEY432" s="118"/>
      <c r="AEZ432" s="118"/>
      <c r="AFA432" s="118"/>
      <c r="AFB432" s="118"/>
      <c r="AFC432" s="118"/>
      <c r="AFD432" s="118"/>
      <c r="AFE432" s="118"/>
      <c r="AFF432" s="118"/>
      <c r="AFG432" s="118"/>
      <c r="AFH432" s="118"/>
      <c r="AFI432" s="118"/>
      <c r="AFJ432" s="118"/>
      <c r="AFK432" s="118"/>
      <c r="AFL432" s="118"/>
      <c r="AFM432" s="118"/>
      <c r="AFN432" s="118"/>
      <c r="AFO432" s="118"/>
      <c r="AFP432" s="118"/>
      <c r="AFQ432" s="118"/>
      <c r="AFR432" s="118"/>
      <c r="AFS432" s="118"/>
      <c r="AFT432" s="118"/>
      <c r="AFU432" s="118"/>
      <c r="AFV432" s="118"/>
      <c r="AFW432" s="118"/>
      <c r="AFX432" s="118"/>
      <c r="AFY432" s="118"/>
      <c r="AFZ432" s="118"/>
      <c r="AGA432" s="118"/>
      <c r="AGB432" s="118"/>
      <c r="AGC432" s="118"/>
      <c r="AGD432" s="118"/>
      <c r="AGE432" s="118"/>
      <c r="AGF432" s="118"/>
      <c r="AGG432" s="118"/>
      <c r="AGH432" s="118"/>
      <c r="AGI432" s="118"/>
      <c r="AGJ432" s="118"/>
      <c r="AGK432" s="118"/>
      <c r="AGL432" s="118"/>
      <c r="AGM432" s="118"/>
      <c r="AGN432" s="118"/>
      <c r="AGO432" s="118"/>
      <c r="AGP432" s="118"/>
      <c r="AGQ432" s="118"/>
      <c r="AGR432" s="118"/>
      <c r="AGS432" s="118"/>
      <c r="AGT432" s="118"/>
      <c r="AGU432" s="118"/>
      <c r="AGV432" s="118"/>
      <c r="AGW432" s="118"/>
      <c r="AGX432" s="118"/>
      <c r="AGY432" s="118"/>
      <c r="AGZ432" s="118"/>
      <c r="AHA432" s="118"/>
      <c r="AHB432" s="118"/>
      <c r="AHC432" s="118"/>
      <c r="AHD432" s="118"/>
      <c r="AHE432" s="118"/>
      <c r="AHF432" s="118"/>
      <c r="AHG432" s="118"/>
      <c r="AHH432" s="118"/>
      <c r="AHI432" s="118"/>
      <c r="AHJ432" s="118"/>
      <c r="AHK432" s="118"/>
      <c r="AHL432" s="118"/>
      <c r="AHM432" s="118"/>
      <c r="AHN432" s="118"/>
      <c r="AHO432" s="118"/>
      <c r="AHP432" s="118"/>
      <c r="AHQ432" s="118"/>
      <c r="AHR432" s="118"/>
      <c r="AHS432" s="118"/>
      <c r="AHT432" s="118"/>
      <c r="AHU432" s="118"/>
      <c r="AHV432" s="118"/>
      <c r="AHW432" s="118"/>
      <c r="AHX432" s="118"/>
      <c r="AHY432" s="118"/>
      <c r="AHZ432" s="118"/>
      <c r="AIA432" s="118"/>
      <c r="AIB432" s="118"/>
      <c r="AIC432" s="118"/>
      <c r="AID432" s="118"/>
      <c r="AIE432" s="118"/>
      <c r="AIF432" s="118"/>
      <c r="AIG432" s="118"/>
      <c r="AIH432" s="118"/>
      <c r="AII432" s="118"/>
      <c r="AIJ432" s="118"/>
      <c r="AIK432" s="118"/>
      <c r="AIL432" s="118"/>
      <c r="AIM432" s="118"/>
      <c r="AIN432" s="118"/>
      <c r="AIO432" s="118"/>
      <c r="AIP432" s="118"/>
      <c r="AIQ432" s="118"/>
      <c r="AIR432" s="118"/>
      <c r="AIS432" s="118"/>
      <c r="AIT432" s="118"/>
      <c r="AIU432" s="118"/>
      <c r="AIV432" s="118"/>
      <c r="AIW432" s="118"/>
      <c r="AIX432" s="118"/>
      <c r="AIY432" s="118"/>
      <c r="AIZ432" s="118"/>
      <c r="AJA432" s="118"/>
      <c r="AJB432" s="118"/>
      <c r="AJC432" s="118"/>
      <c r="AJD432" s="118"/>
      <c r="AJE432" s="118"/>
      <c r="AJF432" s="118"/>
      <c r="AJG432" s="118"/>
      <c r="AJH432" s="118"/>
      <c r="AJI432" s="118"/>
      <c r="AJJ432" s="118"/>
      <c r="AJK432" s="118"/>
      <c r="AJL432" s="118"/>
      <c r="AJM432" s="118"/>
      <c r="AJN432" s="118"/>
      <c r="AJO432" s="118"/>
      <c r="AJP432" s="118"/>
      <c r="AJQ432" s="118"/>
      <c r="AJR432" s="118"/>
      <c r="AJS432" s="118"/>
      <c r="AJT432" s="118"/>
      <c r="AJU432" s="118"/>
      <c r="AJV432" s="118"/>
      <c r="AJW432" s="118"/>
      <c r="AJX432" s="118"/>
      <c r="AJY432" s="118"/>
      <c r="AJZ432" s="118"/>
      <c r="AKA432" s="118"/>
      <c r="AKB432" s="118"/>
      <c r="AKC432" s="118"/>
      <c r="AKD432" s="118"/>
      <c r="AKE432" s="118"/>
      <c r="AKF432" s="118"/>
      <c r="AKG432" s="118"/>
      <c r="AKH432" s="118"/>
      <c r="AKI432" s="118"/>
      <c r="AKJ432" s="118"/>
      <c r="AKK432" s="118"/>
      <c r="AKL432" s="118"/>
      <c r="AKM432" s="118"/>
      <c r="AKN432" s="118"/>
      <c r="AKO432" s="118"/>
      <c r="AKP432" s="118"/>
      <c r="AKQ432" s="118"/>
      <c r="AKR432" s="118"/>
      <c r="AKS432" s="118"/>
      <c r="AKT432" s="118"/>
      <c r="AKU432" s="118"/>
      <c r="AKV432" s="118"/>
      <c r="AKW432" s="118"/>
      <c r="AKX432" s="118"/>
      <c r="AKY432" s="118"/>
      <c r="AKZ432" s="118"/>
      <c r="ALA432" s="118"/>
      <c r="ALB432" s="118"/>
      <c r="ALC432" s="118"/>
      <c r="ALD432" s="118"/>
      <c r="ALE432" s="118"/>
      <c r="ALF432" s="118"/>
      <c r="ALG432" s="118"/>
      <c r="ALH432" s="118"/>
      <c r="ALI432" s="118"/>
      <c r="ALJ432" s="118"/>
      <c r="ALK432" s="118"/>
      <c r="ALL432" s="118"/>
      <c r="ALM432" s="118"/>
      <c r="ALN432" s="118"/>
      <c r="ALO432" s="118"/>
      <c r="ALP432" s="118"/>
      <c r="ALQ432" s="118"/>
      <c r="ALR432" s="118"/>
      <c r="ALS432" s="118"/>
      <c r="ALT432" s="118"/>
      <c r="ALU432" s="118"/>
      <c r="ALV432" s="118"/>
      <c r="ALW432" s="118"/>
      <c r="ALX432" s="118"/>
      <c r="ALY432" s="118"/>
      <c r="ALZ432" s="118"/>
      <c r="AMA432" s="118"/>
      <c r="AMB432" s="118"/>
      <c r="AMC432" s="118"/>
      <c r="AMD432" s="118"/>
      <c r="AME432" s="118"/>
      <c r="AMF432" s="118"/>
      <c r="AMG432" s="118"/>
      <c r="AMH432" s="118"/>
    </row>
    <row r="433" spans="1:1023" x14ac:dyDescent="0.25">
      <c r="A433" s="208" t="s">
        <v>1383</v>
      </c>
      <c r="B433" s="163">
        <v>432</v>
      </c>
      <c r="C433" s="224" t="s">
        <v>25067</v>
      </c>
      <c r="D433" s="175" t="s">
        <v>1384</v>
      </c>
      <c r="E433" s="185" t="s">
        <v>770</v>
      </c>
      <c r="F433" s="201"/>
      <c r="G433" s="180"/>
      <c r="H433" s="175">
        <v>4</v>
      </c>
      <c r="I433" s="319">
        <v>20.3</v>
      </c>
      <c r="J433" s="332">
        <v>2</v>
      </c>
      <c r="K433" s="140"/>
      <c r="L433" s="332">
        <v>1</v>
      </c>
      <c r="M433" s="140"/>
      <c r="N433" s="332">
        <v>1</v>
      </c>
      <c r="O433" s="140"/>
      <c r="P433" s="332">
        <v>2</v>
      </c>
      <c r="Q433" s="140"/>
      <c r="R433" s="140"/>
      <c r="S433" s="140"/>
      <c r="V433" s="219">
        <f t="shared" si="239"/>
        <v>100</v>
      </c>
      <c r="W433" s="219">
        <f t="shared" si="240"/>
        <v>100</v>
      </c>
      <c r="X433" s="219">
        <f t="shared" si="241"/>
        <v>100</v>
      </c>
      <c r="Y433" s="219">
        <f t="shared" si="237"/>
        <v>100</v>
      </c>
      <c r="Z433" s="219">
        <f t="shared" si="238"/>
        <v>10</v>
      </c>
      <c r="AA433" s="220">
        <f t="shared" si="217"/>
        <v>100</v>
      </c>
      <c r="AB433" s="220">
        <f t="shared" si="216"/>
        <v>100</v>
      </c>
      <c r="AC433" s="220">
        <f t="shared" si="228"/>
        <v>100</v>
      </c>
      <c r="AD433" s="416">
        <f t="shared" si="236"/>
        <v>1</v>
      </c>
      <c r="AE433" s="416">
        <f t="shared" si="230"/>
        <v>100</v>
      </c>
      <c r="AF433" s="212">
        <f t="shared" si="232"/>
        <v>100</v>
      </c>
      <c r="AG433" s="212">
        <f t="shared" si="233"/>
        <v>10</v>
      </c>
      <c r="AH433" s="212">
        <f t="shared" si="234"/>
        <v>100</v>
      </c>
      <c r="AI433" s="212">
        <f t="shared" si="231"/>
        <v>100</v>
      </c>
      <c r="AJ433" s="231" t="s">
        <v>25068</v>
      </c>
      <c r="AK433" s="412"/>
      <c r="AL433" s="186">
        <v>2</v>
      </c>
      <c r="AM433" s="214"/>
      <c r="AN433" s="118"/>
      <c r="AO433" s="412"/>
      <c r="AQ433" s="167" t="s">
        <v>760</v>
      </c>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c r="EQ433" s="118"/>
      <c r="ER433" s="118"/>
      <c r="ES433" s="118"/>
      <c r="ET433" s="118"/>
      <c r="EU433" s="118"/>
      <c r="EV433" s="118"/>
      <c r="EW433" s="118"/>
      <c r="EX433" s="118"/>
      <c r="EY433" s="118"/>
      <c r="EZ433" s="118"/>
      <c r="FA433" s="118"/>
      <c r="FB433" s="118"/>
      <c r="FC433" s="118"/>
      <c r="FD433" s="118"/>
      <c r="FE433" s="118"/>
      <c r="FF433" s="118"/>
      <c r="FG433" s="118"/>
      <c r="FH433" s="118"/>
      <c r="FI433" s="118"/>
      <c r="FJ433" s="118"/>
      <c r="FK433" s="118"/>
      <c r="FL433" s="118"/>
      <c r="FM433" s="118"/>
      <c r="FN433" s="118"/>
      <c r="FO433" s="118"/>
      <c r="FP433" s="118"/>
      <c r="FQ433" s="118"/>
      <c r="FR433" s="118"/>
      <c r="FS433" s="118"/>
      <c r="FT433" s="118"/>
      <c r="FU433" s="118"/>
      <c r="FV433" s="118"/>
      <c r="FW433" s="118"/>
      <c r="FX433" s="118"/>
      <c r="FY433" s="118"/>
      <c r="FZ433" s="118"/>
      <c r="GA433" s="118"/>
      <c r="GB433" s="118"/>
      <c r="GC433" s="118"/>
      <c r="GD433" s="118"/>
      <c r="GE433" s="118"/>
      <c r="GF433" s="118"/>
      <c r="GG433" s="118"/>
      <c r="GH433" s="118"/>
      <c r="GI433" s="118"/>
      <c r="GJ433" s="118"/>
      <c r="GK433" s="118"/>
      <c r="GL433" s="118"/>
      <c r="GM433" s="118"/>
      <c r="GN433" s="118"/>
      <c r="GO433" s="118"/>
      <c r="GP433" s="118"/>
      <c r="GQ433" s="118"/>
      <c r="GR433" s="118"/>
      <c r="GS433" s="118"/>
      <c r="GT433" s="118"/>
      <c r="GU433" s="118"/>
      <c r="GV433" s="118"/>
      <c r="GW433" s="118"/>
      <c r="GX433" s="118"/>
      <c r="GY433" s="118"/>
      <c r="GZ433" s="118"/>
      <c r="HA433" s="118"/>
      <c r="HB433" s="118"/>
      <c r="HC433" s="118"/>
      <c r="HD433" s="118"/>
      <c r="HE433" s="118"/>
      <c r="HF433" s="118"/>
      <c r="HG433" s="118"/>
      <c r="HH433" s="118"/>
      <c r="HI433" s="118"/>
      <c r="HJ433" s="118"/>
      <c r="HK433" s="118"/>
      <c r="HL433" s="118"/>
      <c r="HM433" s="118"/>
      <c r="HN433" s="118"/>
      <c r="HO433" s="118"/>
      <c r="HP433" s="118"/>
      <c r="HQ433" s="118"/>
      <c r="HR433" s="118"/>
      <c r="HS433" s="118"/>
      <c r="HT433" s="118"/>
      <c r="HU433" s="118"/>
      <c r="HV433" s="118"/>
      <c r="HW433" s="118"/>
      <c r="HX433" s="118"/>
      <c r="HY433" s="118"/>
      <c r="HZ433" s="118"/>
      <c r="IA433" s="118"/>
      <c r="IB433" s="118"/>
      <c r="IC433" s="118"/>
      <c r="ID433" s="118"/>
      <c r="IE433" s="118"/>
      <c r="IF433" s="118"/>
      <c r="IG433" s="118"/>
      <c r="IH433" s="118"/>
      <c r="II433" s="118"/>
      <c r="IJ433" s="118"/>
      <c r="IK433" s="118"/>
      <c r="IL433" s="118"/>
      <c r="IM433" s="118"/>
      <c r="IN433" s="118"/>
      <c r="IO433" s="118"/>
      <c r="IP433" s="118"/>
      <c r="IQ433" s="118"/>
      <c r="IR433" s="118"/>
      <c r="IS433" s="118"/>
      <c r="IT433" s="118"/>
      <c r="IU433" s="118"/>
      <c r="IV433" s="118"/>
      <c r="IW433" s="118"/>
      <c r="IX433" s="118"/>
      <c r="IY433" s="118"/>
      <c r="IZ433" s="118"/>
      <c r="JA433" s="118"/>
      <c r="JB433" s="118"/>
      <c r="JC433" s="118"/>
      <c r="JD433" s="118"/>
      <c r="JE433" s="118"/>
      <c r="JF433" s="118"/>
      <c r="JG433" s="118"/>
      <c r="JH433" s="118"/>
      <c r="JI433" s="118"/>
      <c r="JJ433" s="118"/>
      <c r="JK433" s="118"/>
      <c r="JL433" s="118"/>
      <c r="JM433" s="118"/>
      <c r="JN433" s="118"/>
      <c r="JO433" s="118"/>
      <c r="JP433" s="118"/>
      <c r="JQ433" s="118"/>
      <c r="JR433" s="118"/>
      <c r="JS433" s="118"/>
      <c r="JT433" s="118"/>
      <c r="JU433" s="118"/>
      <c r="JV433" s="118"/>
      <c r="JW433" s="118"/>
      <c r="JX433" s="118"/>
      <c r="JY433" s="118"/>
      <c r="JZ433" s="118"/>
      <c r="KA433" s="118"/>
      <c r="KB433" s="118"/>
      <c r="KC433" s="118"/>
      <c r="KD433" s="118"/>
      <c r="KE433" s="118"/>
      <c r="KF433" s="118"/>
      <c r="KG433" s="118"/>
      <c r="KH433" s="118"/>
      <c r="KI433" s="118"/>
      <c r="KJ433" s="118"/>
      <c r="KK433" s="118"/>
      <c r="KL433" s="118"/>
      <c r="KM433" s="118"/>
      <c r="KN433" s="118"/>
      <c r="KO433" s="118"/>
      <c r="KP433" s="118"/>
      <c r="KQ433" s="118"/>
      <c r="KR433" s="118"/>
      <c r="KS433" s="118"/>
      <c r="KT433" s="118"/>
      <c r="KU433" s="118"/>
      <c r="KV433" s="118"/>
      <c r="KW433" s="118"/>
      <c r="KX433" s="118"/>
      <c r="KY433" s="118"/>
      <c r="KZ433" s="118"/>
      <c r="LA433" s="118"/>
      <c r="LB433" s="118"/>
      <c r="LC433" s="118"/>
      <c r="LD433" s="118"/>
      <c r="LE433" s="118"/>
      <c r="LF433" s="118"/>
      <c r="LG433" s="118"/>
      <c r="LH433" s="118"/>
      <c r="LI433" s="118"/>
      <c r="LJ433" s="118"/>
      <c r="LK433" s="118"/>
      <c r="LL433" s="118"/>
      <c r="LM433" s="118"/>
      <c r="LN433" s="118"/>
      <c r="LO433" s="118"/>
      <c r="LP433" s="118"/>
      <c r="LQ433" s="118"/>
      <c r="LR433" s="118"/>
      <c r="LS433" s="118"/>
      <c r="LT433" s="118"/>
      <c r="LU433" s="118"/>
      <c r="LV433" s="118"/>
      <c r="LW433" s="118"/>
      <c r="LX433" s="118"/>
      <c r="LY433" s="118"/>
      <c r="LZ433" s="118"/>
      <c r="MA433" s="118"/>
      <c r="MB433" s="118"/>
      <c r="MC433" s="118"/>
      <c r="MD433" s="118"/>
      <c r="ME433" s="118"/>
      <c r="MF433" s="118"/>
      <c r="MG433" s="118"/>
      <c r="MH433" s="118"/>
      <c r="MI433" s="118"/>
      <c r="MJ433" s="118"/>
      <c r="MK433" s="118"/>
      <c r="ML433" s="118"/>
      <c r="MM433" s="118"/>
      <c r="MN433" s="118"/>
      <c r="MO433" s="118"/>
      <c r="MP433" s="118"/>
      <c r="MQ433" s="118"/>
      <c r="MR433" s="118"/>
      <c r="MS433" s="118"/>
      <c r="MT433" s="118"/>
      <c r="MU433" s="118"/>
      <c r="MV433" s="118"/>
      <c r="MW433" s="118"/>
      <c r="MX433" s="118"/>
      <c r="MY433" s="118"/>
      <c r="MZ433" s="118"/>
      <c r="NA433" s="118"/>
      <c r="NB433" s="118"/>
      <c r="NC433" s="118"/>
      <c r="ND433" s="118"/>
      <c r="NE433" s="118"/>
      <c r="NF433" s="118"/>
      <c r="NG433" s="118"/>
      <c r="NH433" s="118"/>
      <c r="NI433" s="118"/>
      <c r="NJ433" s="118"/>
      <c r="NK433" s="118"/>
      <c r="NL433" s="118"/>
      <c r="NM433" s="118"/>
      <c r="NN433" s="118"/>
      <c r="NO433" s="118"/>
      <c r="NP433" s="118"/>
      <c r="NQ433" s="118"/>
      <c r="NR433" s="118"/>
      <c r="NS433" s="118"/>
      <c r="NT433" s="118"/>
      <c r="NU433" s="118"/>
      <c r="NV433" s="118"/>
      <c r="NW433" s="118"/>
      <c r="NX433" s="118"/>
      <c r="NY433" s="118"/>
      <c r="NZ433" s="118"/>
      <c r="OA433" s="118"/>
      <c r="OB433" s="118"/>
      <c r="OC433" s="118"/>
      <c r="OD433" s="118"/>
      <c r="OE433" s="118"/>
      <c r="OF433" s="118"/>
      <c r="OG433" s="118"/>
      <c r="OH433" s="118"/>
      <c r="OI433" s="118"/>
      <c r="OJ433" s="118"/>
      <c r="OK433" s="118"/>
      <c r="OL433" s="118"/>
      <c r="OM433" s="118"/>
      <c r="ON433" s="118"/>
      <c r="OO433" s="118"/>
      <c r="OP433" s="118"/>
      <c r="OQ433" s="118"/>
      <c r="OR433" s="118"/>
      <c r="OS433" s="118"/>
      <c r="OT433" s="118"/>
      <c r="OU433" s="118"/>
      <c r="OV433" s="118"/>
      <c r="OW433" s="118"/>
      <c r="OX433" s="118"/>
      <c r="OY433" s="118"/>
      <c r="OZ433" s="118"/>
      <c r="PA433" s="118"/>
      <c r="PB433" s="118"/>
      <c r="PC433" s="118"/>
      <c r="PD433" s="118"/>
      <c r="PE433" s="118"/>
      <c r="PF433" s="118"/>
      <c r="PG433" s="118"/>
      <c r="PH433" s="118"/>
      <c r="PI433" s="118"/>
      <c r="PJ433" s="118"/>
      <c r="PK433" s="118"/>
      <c r="PL433" s="118"/>
      <c r="PM433" s="118"/>
      <c r="PN433" s="118"/>
      <c r="PO433" s="118"/>
      <c r="PP433" s="118"/>
      <c r="PQ433" s="118"/>
      <c r="PR433" s="118"/>
      <c r="PS433" s="118"/>
      <c r="PT433" s="118"/>
      <c r="PU433" s="118"/>
      <c r="PV433" s="118"/>
      <c r="PW433" s="118"/>
      <c r="PX433" s="118"/>
      <c r="PY433" s="118"/>
      <c r="PZ433" s="118"/>
      <c r="QA433" s="118"/>
      <c r="QB433" s="118"/>
      <c r="QC433" s="118"/>
      <c r="QD433" s="118"/>
      <c r="QE433" s="118"/>
      <c r="QF433" s="118"/>
      <c r="QG433" s="118"/>
      <c r="QH433" s="118"/>
      <c r="QI433" s="118"/>
      <c r="QJ433" s="118"/>
      <c r="QK433" s="118"/>
      <c r="QL433" s="118"/>
      <c r="QM433" s="118"/>
      <c r="QN433" s="118"/>
      <c r="QO433" s="118"/>
      <c r="QP433" s="118"/>
      <c r="QQ433" s="118"/>
      <c r="QR433" s="118"/>
      <c r="QS433" s="118"/>
      <c r="QT433" s="118"/>
      <c r="QU433" s="118"/>
      <c r="QV433" s="118"/>
      <c r="QW433" s="118"/>
      <c r="QX433" s="118"/>
      <c r="QY433" s="118"/>
      <c r="QZ433" s="118"/>
      <c r="RA433" s="118"/>
      <c r="RB433" s="118"/>
      <c r="RC433" s="118"/>
      <c r="RD433" s="118"/>
      <c r="RE433" s="118"/>
      <c r="RF433" s="118"/>
      <c r="RG433" s="118"/>
      <c r="RH433" s="118"/>
      <c r="RI433" s="118"/>
      <c r="RJ433" s="118"/>
      <c r="RK433" s="118"/>
      <c r="RL433" s="118"/>
      <c r="RM433" s="118"/>
      <c r="RN433" s="118"/>
      <c r="RO433" s="118"/>
      <c r="RP433" s="118"/>
      <c r="RQ433" s="118"/>
      <c r="RR433" s="118"/>
      <c r="RS433" s="118"/>
      <c r="RT433" s="118"/>
      <c r="RU433" s="118"/>
      <c r="RV433" s="118"/>
      <c r="RW433" s="118"/>
      <c r="RX433" s="118"/>
      <c r="RY433" s="118"/>
      <c r="RZ433" s="118"/>
      <c r="SA433" s="118"/>
      <c r="SB433" s="118"/>
      <c r="SC433" s="118"/>
      <c r="SD433" s="118"/>
      <c r="SE433" s="118"/>
      <c r="SF433" s="118"/>
      <c r="SG433" s="118"/>
      <c r="SH433" s="118"/>
      <c r="SI433" s="118"/>
      <c r="SJ433" s="118"/>
      <c r="SK433" s="118"/>
      <c r="SL433" s="118"/>
      <c r="SM433" s="118"/>
      <c r="SN433" s="118"/>
      <c r="SO433" s="118"/>
      <c r="SP433" s="118"/>
      <c r="SQ433" s="118"/>
      <c r="SR433" s="118"/>
      <c r="SS433" s="118"/>
      <c r="ST433" s="118"/>
      <c r="SU433" s="118"/>
      <c r="SV433" s="118"/>
      <c r="SW433" s="118"/>
      <c r="SX433" s="118"/>
      <c r="SY433" s="118"/>
      <c r="SZ433" s="118"/>
      <c r="TA433" s="118"/>
      <c r="TB433" s="118"/>
      <c r="TC433" s="118"/>
      <c r="TD433" s="118"/>
      <c r="TE433" s="118"/>
      <c r="TF433" s="118"/>
      <c r="TG433" s="118"/>
      <c r="TH433" s="118"/>
      <c r="TI433" s="118"/>
      <c r="TJ433" s="118"/>
      <c r="TK433" s="118"/>
      <c r="TL433" s="118"/>
      <c r="TM433" s="118"/>
      <c r="TN433" s="118"/>
      <c r="TO433" s="118"/>
      <c r="TP433" s="118"/>
      <c r="TQ433" s="118"/>
      <c r="TR433" s="118"/>
      <c r="TS433" s="118"/>
      <c r="TT433" s="118"/>
      <c r="TU433" s="118"/>
      <c r="TV433" s="118"/>
      <c r="TW433" s="118"/>
      <c r="TX433" s="118"/>
      <c r="TY433" s="118"/>
      <c r="TZ433" s="118"/>
      <c r="UA433" s="118"/>
      <c r="UB433" s="118"/>
      <c r="UC433" s="118"/>
      <c r="UD433" s="118"/>
      <c r="UE433" s="118"/>
      <c r="UF433" s="118"/>
      <c r="UG433" s="118"/>
      <c r="UH433" s="118"/>
      <c r="UI433" s="118"/>
      <c r="UJ433" s="118"/>
      <c r="UK433" s="118"/>
      <c r="UL433" s="118"/>
      <c r="UM433" s="118"/>
      <c r="UN433" s="118"/>
      <c r="UO433" s="118"/>
      <c r="UP433" s="118"/>
      <c r="UQ433" s="118"/>
      <c r="UR433" s="118"/>
      <c r="US433" s="118"/>
      <c r="UT433" s="118"/>
      <c r="UU433" s="118"/>
      <c r="UV433" s="118"/>
      <c r="UW433" s="118"/>
      <c r="UX433" s="118"/>
      <c r="UY433" s="118"/>
      <c r="UZ433" s="118"/>
      <c r="VA433" s="118"/>
      <c r="VB433" s="118"/>
      <c r="VC433" s="118"/>
      <c r="VD433" s="118"/>
      <c r="VE433" s="118"/>
      <c r="VF433" s="118"/>
      <c r="VG433" s="118"/>
      <c r="VH433" s="118"/>
      <c r="VI433" s="118"/>
      <c r="VJ433" s="118"/>
      <c r="VK433" s="118"/>
      <c r="VL433" s="118"/>
      <c r="VM433" s="118"/>
      <c r="VN433" s="118"/>
      <c r="VO433" s="118"/>
      <c r="VP433" s="118"/>
      <c r="VQ433" s="118"/>
      <c r="VR433" s="118"/>
      <c r="VS433" s="118"/>
      <c r="VT433" s="118"/>
      <c r="VU433" s="118"/>
      <c r="VV433" s="118"/>
      <c r="VW433" s="118"/>
      <c r="VX433" s="118"/>
      <c r="VY433" s="118"/>
      <c r="VZ433" s="118"/>
      <c r="WA433" s="118"/>
      <c r="WB433" s="118"/>
      <c r="WC433" s="118"/>
      <c r="WD433" s="118"/>
      <c r="WE433" s="118"/>
      <c r="WF433" s="118"/>
      <c r="WG433" s="118"/>
      <c r="WH433" s="118"/>
      <c r="WI433" s="118"/>
      <c r="WJ433" s="118"/>
      <c r="WK433" s="118"/>
      <c r="WL433" s="118"/>
      <c r="WM433" s="118"/>
      <c r="WN433" s="118"/>
      <c r="WO433" s="118"/>
      <c r="WP433" s="118"/>
      <c r="WQ433" s="118"/>
      <c r="WR433" s="118"/>
      <c r="WS433" s="118"/>
      <c r="WT433" s="118"/>
      <c r="WU433" s="118"/>
      <c r="WV433" s="118"/>
      <c r="WW433" s="118"/>
      <c r="WX433" s="118"/>
      <c r="WY433" s="118"/>
      <c r="WZ433" s="118"/>
      <c r="XA433" s="118"/>
      <c r="XB433" s="118"/>
      <c r="XC433" s="118"/>
      <c r="XD433" s="118"/>
      <c r="XE433" s="118"/>
      <c r="XF433" s="118"/>
      <c r="XG433" s="118"/>
      <c r="XH433" s="118"/>
      <c r="XI433" s="118"/>
      <c r="XJ433" s="118"/>
      <c r="XK433" s="118"/>
      <c r="XL433" s="118"/>
      <c r="XM433" s="118"/>
      <c r="XN433" s="118"/>
      <c r="XO433" s="118"/>
      <c r="XP433" s="118"/>
      <c r="XQ433" s="118"/>
      <c r="XR433" s="118"/>
      <c r="XS433" s="118"/>
      <c r="XT433" s="118"/>
      <c r="XU433" s="118"/>
      <c r="XV433" s="118"/>
      <c r="XW433" s="118"/>
      <c r="XX433" s="118"/>
      <c r="XY433" s="118"/>
      <c r="XZ433" s="118"/>
      <c r="YA433" s="118"/>
      <c r="YB433" s="118"/>
      <c r="YC433" s="118"/>
      <c r="YD433" s="118"/>
      <c r="YE433" s="118"/>
      <c r="YF433" s="118"/>
      <c r="YG433" s="118"/>
      <c r="YH433" s="118"/>
      <c r="YI433" s="118"/>
      <c r="YJ433" s="118"/>
      <c r="YK433" s="118"/>
      <c r="YL433" s="118"/>
      <c r="YM433" s="118"/>
      <c r="YN433" s="118"/>
      <c r="YO433" s="118"/>
      <c r="YP433" s="118"/>
      <c r="YQ433" s="118"/>
      <c r="YR433" s="118"/>
      <c r="YS433" s="118"/>
      <c r="YT433" s="118"/>
      <c r="YU433" s="118"/>
      <c r="YV433" s="118"/>
      <c r="YW433" s="118"/>
      <c r="YX433" s="118"/>
      <c r="YY433" s="118"/>
      <c r="YZ433" s="118"/>
      <c r="ZA433" s="118"/>
      <c r="ZB433" s="118"/>
      <c r="ZC433" s="118"/>
      <c r="ZD433" s="118"/>
      <c r="ZE433" s="118"/>
      <c r="ZF433" s="118"/>
      <c r="ZG433" s="118"/>
      <c r="ZH433" s="118"/>
      <c r="ZI433" s="118"/>
      <c r="ZJ433" s="118"/>
      <c r="ZK433" s="118"/>
      <c r="ZL433" s="118"/>
      <c r="ZM433" s="118"/>
      <c r="ZN433" s="118"/>
      <c r="ZO433" s="118"/>
      <c r="ZP433" s="118"/>
      <c r="ZQ433" s="118"/>
      <c r="ZR433" s="118"/>
      <c r="ZS433" s="118"/>
      <c r="ZT433" s="118"/>
      <c r="ZU433" s="118"/>
      <c r="ZV433" s="118"/>
      <c r="ZW433" s="118"/>
      <c r="ZX433" s="118"/>
      <c r="ZY433" s="118"/>
      <c r="ZZ433" s="118"/>
      <c r="AAA433" s="118"/>
      <c r="AAB433" s="118"/>
      <c r="AAC433" s="118"/>
      <c r="AAD433" s="118"/>
      <c r="AAE433" s="118"/>
      <c r="AAF433" s="118"/>
      <c r="AAG433" s="118"/>
      <c r="AAH433" s="118"/>
      <c r="AAI433" s="118"/>
      <c r="AAJ433" s="118"/>
      <c r="AAK433" s="118"/>
      <c r="AAL433" s="118"/>
      <c r="AAM433" s="118"/>
      <c r="AAN433" s="118"/>
      <c r="AAO433" s="118"/>
      <c r="AAP433" s="118"/>
      <c r="AAQ433" s="118"/>
      <c r="AAR433" s="118"/>
      <c r="AAS433" s="118"/>
      <c r="AAT433" s="118"/>
      <c r="AAU433" s="118"/>
      <c r="AAV433" s="118"/>
      <c r="AAW433" s="118"/>
      <c r="AAX433" s="118"/>
      <c r="AAY433" s="118"/>
      <c r="AAZ433" s="118"/>
      <c r="ABA433" s="118"/>
      <c r="ABB433" s="118"/>
      <c r="ABC433" s="118"/>
      <c r="ABD433" s="118"/>
      <c r="ABE433" s="118"/>
      <c r="ABF433" s="118"/>
      <c r="ABG433" s="118"/>
      <c r="ABH433" s="118"/>
      <c r="ABI433" s="118"/>
      <c r="ABJ433" s="118"/>
      <c r="ABK433" s="118"/>
      <c r="ABL433" s="118"/>
      <c r="ABM433" s="118"/>
      <c r="ABN433" s="118"/>
      <c r="ABO433" s="118"/>
      <c r="ABP433" s="118"/>
      <c r="ABQ433" s="118"/>
      <c r="ABR433" s="118"/>
      <c r="ABS433" s="118"/>
      <c r="ABT433" s="118"/>
      <c r="ABU433" s="118"/>
      <c r="ABV433" s="118"/>
      <c r="ABW433" s="118"/>
      <c r="ABX433" s="118"/>
      <c r="ABY433" s="118"/>
      <c r="ABZ433" s="118"/>
      <c r="ACA433" s="118"/>
      <c r="ACB433" s="118"/>
      <c r="ACC433" s="118"/>
      <c r="ACD433" s="118"/>
      <c r="ACE433" s="118"/>
      <c r="ACF433" s="118"/>
      <c r="ACG433" s="118"/>
      <c r="ACH433" s="118"/>
      <c r="ACI433" s="118"/>
      <c r="ACJ433" s="118"/>
      <c r="ACK433" s="118"/>
      <c r="ACL433" s="118"/>
      <c r="ACM433" s="118"/>
      <c r="ACN433" s="118"/>
      <c r="ACO433" s="118"/>
      <c r="ACP433" s="118"/>
      <c r="ACQ433" s="118"/>
      <c r="ACR433" s="118"/>
      <c r="ACS433" s="118"/>
      <c r="ACT433" s="118"/>
      <c r="ACU433" s="118"/>
      <c r="ACV433" s="118"/>
      <c r="ACW433" s="118"/>
      <c r="ACX433" s="118"/>
      <c r="ACY433" s="118"/>
      <c r="ACZ433" s="118"/>
      <c r="ADA433" s="118"/>
      <c r="ADB433" s="118"/>
      <c r="ADC433" s="118"/>
      <c r="ADD433" s="118"/>
      <c r="ADE433" s="118"/>
      <c r="ADF433" s="118"/>
      <c r="ADG433" s="118"/>
      <c r="ADH433" s="118"/>
      <c r="ADI433" s="118"/>
      <c r="ADJ433" s="118"/>
      <c r="ADK433" s="118"/>
      <c r="ADL433" s="118"/>
      <c r="ADM433" s="118"/>
      <c r="ADN433" s="118"/>
      <c r="ADO433" s="118"/>
      <c r="ADP433" s="118"/>
      <c r="ADQ433" s="118"/>
      <c r="ADR433" s="118"/>
      <c r="ADS433" s="118"/>
      <c r="ADT433" s="118"/>
      <c r="ADU433" s="118"/>
      <c r="ADV433" s="118"/>
      <c r="ADW433" s="118"/>
      <c r="ADX433" s="118"/>
      <c r="ADY433" s="118"/>
      <c r="ADZ433" s="118"/>
      <c r="AEA433" s="118"/>
      <c r="AEB433" s="118"/>
      <c r="AEC433" s="118"/>
      <c r="AED433" s="118"/>
      <c r="AEE433" s="118"/>
      <c r="AEF433" s="118"/>
      <c r="AEG433" s="118"/>
      <c r="AEH433" s="118"/>
      <c r="AEI433" s="118"/>
      <c r="AEJ433" s="118"/>
      <c r="AEK433" s="118"/>
      <c r="AEL433" s="118"/>
      <c r="AEM433" s="118"/>
      <c r="AEN433" s="118"/>
      <c r="AEO433" s="118"/>
      <c r="AEP433" s="118"/>
      <c r="AEQ433" s="118"/>
      <c r="AER433" s="118"/>
      <c r="AES433" s="118"/>
      <c r="AET433" s="118"/>
      <c r="AEU433" s="118"/>
      <c r="AEV433" s="118"/>
      <c r="AEW433" s="118"/>
      <c r="AEX433" s="118"/>
      <c r="AEY433" s="118"/>
      <c r="AEZ433" s="118"/>
      <c r="AFA433" s="118"/>
      <c r="AFB433" s="118"/>
      <c r="AFC433" s="118"/>
      <c r="AFD433" s="118"/>
      <c r="AFE433" s="118"/>
      <c r="AFF433" s="118"/>
      <c r="AFG433" s="118"/>
      <c r="AFH433" s="118"/>
      <c r="AFI433" s="118"/>
      <c r="AFJ433" s="118"/>
      <c r="AFK433" s="118"/>
      <c r="AFL433" s="118"/>
      <c r="AFM433" s="118"/>
      <c r="AFN433" s="118"/>
      <c r="AFO433" s="118"/>
      <c r="AFP433" s="118"/>
      <c r="AFQ433" s="118"/>
      <c r="AFR433" s="118"/>
      <c r="AFS433" s="118"/>
      <c r="AFT433" s="118"/>
      <c r="AFU433" s="118"/>
      <c r="AFV433" s="118"/>
      <c r="AFW433" s="118"/>
      <c r="AFX433" s="118"/>
      <c r="AFY433" s="118"/>
      <c r="AFZ433" s="118"/>
      <c r="AGA433" s="118"/>
      <c r="AGB433" s="118"/>
      <c r="AGC433" s="118"/>
      <c r="AGD433" s="118"/>
      <c r="AGE433" s="118"/>
      <c r="AGF433" s="118"/>
      <c r="AGG433" s="118"/>
      <c r="AGH433" s="118"/>
      <c r="AGI433" s="118"/>
      <c r="AGJ433" s="118"/>
      <c r="AGK433" s="118"/>
      <c r="AGL433" s="118"/>
      <c r="AGM433" s="118"/>
      <c r="AGN433" s="118"/>
      <c r="AGO433" s="118"/>
      <c r="AGP433" s="118"/>
      <c r="AGQ433" s="118"/>
      <c r="AGR433" s="118"/>
      <c r="AGS433" s="118"/>
      <c r="AGT433" s="118"/>
      <c r="AGU433" s="118"/>
      <c r="AGV433" s="118"/>
      <c r="AGW433" s="118"/>
      <c r="AGX433" s="118"/>
      <c r="AGY433" s="118"/>
      <c r="AGZ433" s="118"/>
      <c r="AHA433" s="118"/>
      <c r="AHB433" s="118"/>
      <c r="AHC433" s="118"/>
      <c r="AHD433" s="118"/>
      <c r="AHE433" s="118"/>
      <c r="AHF433" s="118"/>
      <c r="AHG433" s="118"/>
      <c r="AHH433" s="118"/>
      <c r="AHI433" s="118"/>
      <c r="AHJ433" s="118"/>
      <c r="AHK433" s="118"/>
      <c r="AHL433" s="118"/>
      <c r="AHM433" s="118"/>
      <c r="AHN433" s="118"/>
      <c r="AHO433" s="118"/>
      <c r="AHP433" s="118"/>
      <c r="AHQ433" s="118"/>
      <c r="AHR433" s="118"/>
      <c r="AHS433" s="118"/>
      <c r="AHT433" s="118"/>
      <c r="AHU433" s="118"/>
      <c r="AHV433" s="118"/>
      <c r="AHW433" s="118"/>
      <c r="AHX433" s="118"/>
      <c r="AHY433" s="118"/>
      <c r="AHZ433" s="118"/>
      <c r="AIA433" s="118"/>
      <c r="AIB433" s="118"/>
      <c r="AIC433" s="118"/>
      <c r="AID433" s="118"/>
      <c r="AIE433" s="118"/>
      <c r="AIF433" s="118"/>
      <c r="AIG433" s="118"/>
      <c r="AIH433" s="118"/>
      <c r="AII433" s="118"/>
      <c r="AIJ433" s="118"/>
      <c r="AIK433" s="118"/>
      <c r="AIL433" s="118"/>
      <c r="AIM433" s="118"/>
      <c r="AIN433" s="118"/>
      <c r="AIO433" s="118"/>
      <c r="AIP433" s="118"/>
      <c r="AIQ433" s="118"/>
      <c r="AIR433" s="118"/>
      <c r="AIS433" s="118"/>
      <c r="AIT433" s="118"/>
      <c r="AIU433" s="118"/>
      <c r="AIV433" s="118"/>
      <c r="AIW433" s="118"/>
      <c r="AIX433" s="118"/>
      <c r="AIY433" s="118"/>
      <c r="AIZ433" s="118"/>
      <c r="AJA433" s="118"/>
      <c r="AJB433" s="118"/>
      <c r="AJC433" s="118"/>
      <c r="AJD433" s="118"/>
      <c r="AJE433" s="118"/>
      <c r="AJF433" s="118"/>
      <c r="AJG433" s="118"/>
      <c r="AJH433" s="118"/>
      <c r="AJI433" s="118"/>
      <c r="AJJ433" s="118"/>
      <c r="AJK433" s="118"/>
      <c r="AJL433" s="118"/>
      <c r="AJM433" s="118"/>
      <c r="AJN433" s="118"/>
      <c r="AJO433" s="118"/>
      <c r="AJP433" s="118"/>
      <c r="AJQ433" s="118"/>
      <c r="AJR433" s="118"/>
      <c r="AJS433" s="118"/>
      <c r="AJT433" s="118"/>
      <c r="AJU433" s="118"/>
      <c r="AJV433" s="118"/>
      <c r="AJW433" s="118"/>
      <c r="AJX433" s="118"/>
      <c r="AJY433" s="118"/>
      <c r="AJZ433" s="118"/>
      <c r="AKA433" s="118"/>
      <c r="AKB433" s="118"/>
      <c r="AKC433" s="118"/>
      <c r="AKD433" s="118"/>
      <c r="AKE433" s="118"/>
      <c r="AKF433" s="118"/>
      <c r="AKG433" s="118"/>
      <c r="AKH433" s="118"/>
      <c r="AKI433" s="118"/>
      <c r="AKJ433" s="118"/>
      <c r="AKK433" s="118"/>
      <c r="AKL433" s="118"/>
      <c r="AKM433" s="118"/>
      <c r="AKN433" s="118"/>
      <c r="AKO433" s="118"/>
      <c r="AKP433" s="118"/>
      <c r="AKQ433" s="118"/>
      <c r="AKR433" s="118"/>
      <c r="AKS433" s="118"/>
      <c r="AKT433" s="118"/>
      <c r="AKU433" s="118"/>
      <c r="AKV433" s="118"/>
      <c r="AKW433" s="118"/>
      <c r="AKX433" s="118"/>
      <c r="AKY433" s="118"/>
      <c r="AKZ433" s="118"/>
      <c r="ALA433" s="118"/>
      <c r="ALB433" s="118"/>
      <c r="ALC433" s="118"/>
      <c r="ALD433" s="118"/>
      <c r="ALE433" s="118"/>
      <c r="ALF433" s="118"/>
      <c r="ALG433" s="118"/>
      <c r="ALH433" s="118"/>
      <c r="ALI433" s="118"/>
      <c r="ALJ433" s="118"/>
      <c r="ALK433" s="118"/>
      <c r="ALL433" s="118"/>
      <c r="ALM433" s="118"/>
      <c r="ALN433" s="118"/>
      <c r="ALO433" s="118"/>
      <c r="ALP433" s="118"/>
      <c r="ALQ433" s="118"/>
      <c r="ALR433" s="118"/>
      <c r="ALS433" s="118"/>
      <c r="ALT433" s="118"/>
      <c r="ALU433" s="118"/>
      <c r="ALV433" s="118"/>
      <c r="ALW433" s="118"/>
      <c r="ALX433" s="118"/>
      <c r="ALY433" s="118"/>
      <c r="ALZ433" s="118"/>
      <c r="AMA433" s="118"/>
      <c r="AMB433" s="118"/>
      <c r="AMC433" s="118"/>
      <c r="AMD433" s="118"/>
      <c r="AME433" s="118"/>
      <c r="AMF433" s="118"/>
      <c r="AMG433" s="118"/>
      <c r="AMH433" s="118"/>
    </row>
    <row r="434" spans="1:1023" x14ac:dyDescent="0.25">
      <c r="A434" s="208" t="s">
        <v>1385</v>
      </c>
      <c r="B434" s="163">
        <v>433</v>
      </c>
      <c r="C434" s="224" t="s">
        <v>25069</v>
      </c>
      <c r="D434" s="175" t="s">
        <v>1386</v>
      </c>
      <c r="E434" s="429"/>
      <c r="F434" s="201"/>
      <c r="G434" s="180"/>
      <c r="H434" s="180"/>
      <c r="I434" s="319">
        <v>8.8000000000000007</v>
      </c>
      <c r="J434" s="366"/>
      <c r="K434" s="140"/>
      <c r="L434" s="332">
        <v>1</v>
      </c>
      <c r="M434" s="140"/>
      <c r="O434" s="140"/>
      <c r="P434" s="140"/>
      <c r="Q434" s="140"/>
      <c r="S434" s="140"/>
      <c r="V434" s="219">
        <f t="shared" si="239"/>
        <v>100</v>
      </c>
      <c r="W434" s="219">
        <f t="shared" si="240"/>
        <v>100</v>
      </c>
      <c r="X434" s="219">
        <f t="shared" si="241"/>
        <v>100</v>
      </c>
      <c r="Y434" s="219">
        <f t="shared" si="237"/>
        <v>100</v>
      </c>
      <c r="Z434" s="219">
        <f t="shared" si="238"/>
        <v>100</v>
      </c>
      <c r="AA434" s="220">
        <f t="shared" si="217"/>
        <v>100</v>
      </c>
      <c r="AB434" s="220">
        <f t="shared" si="216"/>
        <v>100</v>
      </c>
      <c r="AC434" s="220">
        <f t="shared" si="228"/>
        <v>100</v>
      </c>
      <c r="AD434" s="416">
        <f t="shared" si="236"/>
        <v>1</v>
      </c>
      <c r="AE434" s="416">
        <f t="shared" si="230"/>
        <v>100</v>
      </c>
      <c r="AF434" s="212">
        <f t="shared" si="232"/>
        <v>100</v>
      </c>
      <c r="AG434" s="212">
        <f t="shared" si="233"/>
        <v>100</v>
      </c>
      <c r="AH434" s="212">
        <f t="shared" si="234"/>
        <v>100</v>
      </c>
      <c r="AI434" s="212">
        <f t="shared" si="231"/>
        <v>100</v>
      </c>
      <c r="AJ434" s="225" t="s">
        <v>24951</v>
      </c>
      <c r="AK434" s="163">
        <v>1</v>
      </c>
      <c r="AL434" s="185">
        <v>1</v>
      </c>
      <c r="AM434" s="214"/>
      <c r="AN434" s="185">
        <v>1</v>
      </c>
      <c r="AO434" s="185">
        <v>1</v>
      </c>
      <c r="AQ434" s="167" t="s">
        <v>1387</v>
      </c>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c r="EQ434" s="118"/>
      <c r="ER434" s="118"/>
      <c r="ES434" s="118"/>
      <c r="ET434" s="118"/>
      <c r="EU434" s="118"/>
      <c r="EV434" s="118"/>
      <c r="EW434" s="118"/>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c r="GJ434" s="118"/>
      <c r="GK434" s="118"/>
      <c r="GL434" s="118"/>
      <c r="GM434" s="118"/>
      <c r="GN434" s="118"/>
      <c r="GO434" s="118"/>
      <c r="GP434" s="118"/>
      <c r="GQ434" s="118"/>
      <c r="GR434" s="118"/>
      <c r="GS434" s="118"/>
      <c r="GT434" s="118"/>
      <c r="GU434" s="118"/>
      <c r="GV434" s="118"/>
      <c r="GW434" s="118"/>
      <c r="GX434" s="118"/>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c r="HW434" s="118"/>
      <c r="HX434" s="118"/>
      <c r="HY434" s="118"/>
      <c r="HZ434" s="118"/>
      <c r="IA434" s="118"/>
      <c r="IB434" s="118"/>
      <c r="IC434" s="118"/>
      <c r="ID434" s="118"/>
      <c r="IE434" s="118"/>
      <c r="IF434" s="118"/>
      <c r="IG434" s="118"/>
      <c r="IH434" s="118"/>
      <c r="II434" s="118"/>
      <c r="IJ434" s="118"/>
      <c r="IK434" s="118"/>
      <c r="IL434" s="118"/>
      <c r="IM434" s="118"/>
      <c r="IN434" s="118"/>
      <c r="IO434" s="118"/>
      <c r="IP434" s="118"/>
      <c r="IQ434" s="118"/>
      <c r="IR434" s="118"/>
      <c r="IS434" s="118"/>
      <c r="IT434" s="118"/>
      <c r="IU434" s="118"/>
      <c r="IV434" s="118"/>
      <c r="IW434" s="118"/>
      <c r="IX434" s="118"/>
      <c r="IY434" s="118"/>
      <c r="IZ434" s="118"/>
      <c r="JA434" s="118"/>
      <c r="JB434" s="118"/>
      <c r="JC434" s="118"/>
      <c r="JD434" s="118"/>
      <c r="JE434" s="118"/>
      <c r="JF434" s="118"/>
      <c r="JG434" s="118"/>
      <c r="JH434" s="118"/>
      <c r="JI434" s="118"/>
      <c r="JJ434" s="118"/>
      <c r="JK434" s="118"/>
      <c r="JL434" s="118"/>
      <c r="JM434" s="118"/>
      <c r="JN434" s="118"/>
      <c r="JO434" s="118"/>
      <c r="JP434" s="118"/>
      <c r="JQ434" s="118"/>
      <c r="JR434" s="118"/>
      <c r="JS434" s="118"/>
      <c r="JT434" s="118"/>
      <c r="JU434" s="118"/>
      <c r="JV434" s="118"/>
      <c r="JW434" s="118"/>
      <c r="JX434" s="118"/>
      <c r="JY434" s="118"/>
      <c r="JZ434" s="118"/>
      <c r="KA434" s="118"/>
      <c r="KB434" s="118"/>
      <c r="KC434" s="118"/>
      <c r="KD434" s="118"/>
      <c r="KE434" s="118"/>
      <c r="KF434" s="118"/>
      <c r="KG434" s="118"/>
      <c r="KH434" s="118"/>
      <c r="KI434" s="118"/>
      <c r="KJ434" s="118"/>
      <c r="KK434" s="118"/>
      <c r="KL434" s="118"/>
      <c r="KM434" s="118"/>
      <c r="KN434" s="118"/>
      <c r="KO434" s="118"/>
      <c r="KP434" s="118"/>
      <c r="KQ434" s="118"/>
      <c r="KR434" s="118"/>
      <c r="KS434" s="118"/>
      <c r="KT434" s="118"/>
      <c r="KU434" s="118"/>
      <c r="KV434" s="118"/>
      <c r="KW434" s="118"/>
      <c r="KX434" s="118"/>
      <c r="KY434" s="118"/>
      <c r="KZ434" s="118"/>
      <c r="LA434" s="118"/>
      <c r="LB434" s="118"/>
      <c r="LC434" s="118"/>
      <c r="LD434" s="118"/>
      <c r="LE434" s="118"/>
      <c r="LF434" s="118"/>
      <c r="LG434" s="118"/>
      <c r="LH434" s="118"/>
      <c r="LI434" s="118"/>
      <c r="LJ434" s="118"/>
      <c r="LK434" s="118"/>
      <c r="LL434" s="118"/>
      <c r="LM434" s="118"/>
      <c r="LN434" s="118"/>
      <c r="LO434" s="118"/>
      <c r="LP434" s="118"/>
      <c r="LQ434" s="118"/>
      <c r="LR434" s="118"/>
      <c r="LS434" s="118"/>
      <c r="LT434" s="118"/>
      <c r="LU434" s="118"/>
      <c r="LV434" s="118"/>
      <c r="LW434" s="118"/>
      <c r="LX434" s="118"/>
      <c r="LY434" s="118"/>
      <c r="LZ434" s="118"/>
      <c r="MA434" s="118"/>
      <c r="MB434" s="118"/>
      <c r="MC434" s="118"/>
      <c r="MD434" s="118"/>
      <c r="ME434" s="118"/>
      <c r="MF434" s="118"/>
      <c r="MG434" s="118"/>
      <c r="MH434" s="118"/>
      <c r="MI434" s="118"/>
      <c r="MJ434" s="118"/>
      <c r="MK434" s="118"/>
      <c r="ML434" s="118"/>
      <c r="MM434" s="118"/>
      <c r="MN434" s="118"/>
      <c r="MO434" s="118"/>
      <c r="MP434" s="118"/>
      <c r="MQ434" s="118"/>
      <c r="MR434" s="118"/>
      <c r="MS434" s="118"/>
      <c r="MT434" s="118"/>
      <c r="MU434" s="118"/>
      <c r="MV434" s="118"/>
      <c r="MW434" s="118"/>
      <c r="MX434" s="118"/>
      <c r="MY434" s="118"/>
      <c r="MZ434" s="118"/>
      <c r="NA434" s="118"/>
      <c r="NB434" s="118"/>
      <c r="NC434" s="118"/>
      <c r="ND434" s="118"/>
      <c r="NE434" s="118"/>
      <c r="NF434" s="118"/>
      <c r="NG434" s="118"/>
      <c r="NH434" s="118"/>
      <c r="NI434" s="118"/>
      <c r="NJ434" s="118"/>
      <c r="NK434" s="118"/>
      <c r="NL434" s="118"/>
      <c r="NM434" s="118"/>
      <c r="NN434" s="118"/>
      <c r="NO434" s="118"/>
      <c r="NP434" s="118"/>
      <c r="NQ434" s="118"/>
      <c r="NR434" s="118"/>
      <c r="NS434" s="118"/>
      <c r="NT434" s="118"/>
      <c r="NU434" s="118"/>
      <c r="NV434" s="118"/>
      <c r="NW434" s="118"/>
      <c r="NX434" s="118"/>
      <c r="NY434" s="118"/>
      <c r="NZ434" s="118"/>
      <c r="OA434" s="118"/>
      <c r="OB434" s="118"/>
      <c r="OC434" s="118"/>
      <c r="OD434" s="118"/>
      <c r="OE434" s="118"/>
      <c r="OF434" s="118"/>
      <c r="OG434" s="118"/>
      <c r="OH434" s="118"/>
      <c r="OI434" s="118"/>
      <c r="OJ434" s="118"/>
      <c r="OK434" s="118"/>
      <c r="OL434" s="118"/>
      <c r="OM434" s="118"/>
      <c r="ON434" s="118"/>
      <c r="OO434" s="118"/>
      <c r="OP434" s="118"/>
      <c r="OQ434" s="118"/>
      <c r="OR434" s="118"/>
      <c r="OS434" s="118"/>
      <c r="OT434" s="118"/>
      <c r="OU434" s="118"/>
      <c r="OV434" s="118"/>
      <c r="OW434" s="118"/>
      <c r="OX434" s="118"/>
      <c r="OY434" s="118"/>
      <c r="OZ434" s="118"/>
      <c r="PA434" s="118"/>
      <c r="PB434" s="118"/>
      <c r="PC434" s="118"/>
      <c r="PD434" s="118"/>
      <c r="PE434" s="118"/>
      <c r="PF434" s="118"/>
      <c r="PG434" s="118"/>
      <c r="PH434" s="118"/>
      <c r="PI434" s="118"/>
      <c r="PJ434" s="118"/>
      <c r="PK434" s="118"/>
      <c r="PL434" s="118"/>
      <c r="PM434" s="118"/>
      <c r="PN434" s="118"/>
      <c r="PO434" s="118"/>
      <c r="PP434" s="118"/>
      <c r="PQ434" s="118"/>
      <c r="PR434" s="118"/>
      <c r="PS434" s="118"/>
      <c r="PT434" s="118"/>
      <c r="PU434" s="118"/>
      <c r="PV434" s="118"/>
      <c r="PW434" s="118"/>
      <c r="PX434" s="118"/>
      <c r="PY434" s="118"/>
      <c r="PZ434" s="118"/>
      <c r="QA434" s="118"/>
      <c r="QB434" s="118"/>
      <c r="QC434" s="118"/>
      <c r="QD434" s="118"/>
      <c r="QE434" s="118"/>
      <c r="QF434" s="118"/>
      <c r="QG434" s="118"/>
      <c r="QH434" s="118"/>
      <c r="QI434" s="118"/>
      <c r="QJ434" s="118"/>
      <c r="QK434" s="118"/>
      <c r="QL434" s="118"/>
      <c r="QM434" s="118"/>
      <c r="QN434" s="118"/>
      <c r="QO434" s="118"/>
      <c r="QP434" s="118"/>
      <c r="QQ434" s="118"/>
      <c r="QR434" s="118"/>
      <c r="QS434" s="118"/>
      <c r="QT434" s="118"/>
      <c r="QU434" s="118"/>
      <c r="QV434" s="118"/>
      <c r="QW434" s="118"/>
      <c r="QX434" s="118"/>
      <c r="QY434" s="118"/>
      <c r="QZ434" s="118"/>
      <c r="RA434" s="118"/>
      <c r="RB434" s="118"/>
      <c r="RC434" s="118"/>
      <c r="RD434" s="118"/>
      <c r="RE434" s="118"/>
      <c r="RF434" s="118"/>
      <c r="RG434" s="118"/>
      <c r="RH434" s="118"/>
      <c r="RI434" s="118"/>
      <c r="RJ434" s="118"/>
      <c r="RK434" s="118"/>
      <c r="RL434" s="118"/>
      <c r="RM434" s="118"/>
      <c r="RN434" s="118"/>
      <c r="RO434" s="118"/>
      <c r="RP434" s="118"/>
      <c r="RQ434" s="118"/>
      <c r="RR434" s="118"/>
      <c r="RS434" s="118"/>
      <c r="RT434" s="118"/>
      <c r="RU434" s="118"/>
      <c r="RV434" s="118"/>
      <c r="RW434" s="118"/>
      <c r="RX434" s="118"/>
      <c r="RY434" s="118"/>
      <c r="RZ434" s="118"/>
      <c r="SA434" s="118"/>
      <c r="SB434" s="118"/>
      <c r="SC434" s="118"/>
      <c r="SD434" s="118"/>
      <c r="SE434" s="118"/>
      <c r="SF434" s="118"/>
      <c r="SG434" s="118"/>
      <c r="SH434" s="118"/>
      <c r="SI434" s="118"/>
      <c r="SJ434" s="118"/>
      <c r="SK434" s="118"/>
      <c r="SL434" s="118"/>
      <c r="SM434" s="118"/>
      <c r="SN434" s="118"/>
      <c r="SO434" s="118"/>
      <c r="SP434" s="118"/>
      <c r="SQ434" s="118"/>
      <c r="SR434" s="118"/>
      <c r="SS434" s="118"/>
      <c r="ST434" s="118"/>
      <c r="SU434" s="118"/>
      <c r="SV434" s="118"/>
      <c r="SW434" s="118"/>
      <c r="SX434" s="118"/>
      <c r="SY434" s="118"/>
      <c r="SZ434" s="118"/>
      <c r="TA434" s="118"/>
      <c r="TB434" s="118"/>
      <c r="TC434" s="118"/>
      <c r="TD434" s="118"/>
      <c r="TE434" s="118"/>
      <c r="TF434" s="118"/>
      <c r="TG434" s="118"/>
      <c r="TH434" s="118"/>
      <c r="TI434" s="118"/>
      <c r="TJ434" s="118"/>
      <c r="TK434" s="118"/>
      <c r="TL434" s="118"/>
      <c r="TM434" s="118"/>
      <c r="TN434" s="118"/>
      <c r="TO434" s="118"/>
      <c r="TP434" s="118"/>
      <c r="TQ434" s="118"/>
      <c r="TR434" s="118"/>
      <c r="TS434" s="118"/>
      <c r="TT434" s="118"/>
      <c r="TU434" s="118"/>
      <c r="TV434" s="118"/>
      <c r="TW434" s="118"/>
      <c r="TX434" s="118"/>
      <c r="TY434" s="118"/>
      <c r="TZ434" s="118"/>
      <c r="UA434" s="118"/>
      <c r="UB434" s="118"/>
      <c r="UC434" s="118"/>
      <c r="UD434" s="118"/>
      <c r="UE434" s="118"/>
      <c r="UF434" s="118"/>
      <c r="UG434" s="118"/>
      <c r="UH434" s="118"/>
      <c r="UI434" s="118"/>
      <c r="UJ434" s="118"/>
      <c r="UK434" s="118"/>
      <c r="UL434" s="118"/>
      <c r="UM434" s="118"/>
      <c r="UN434" s="118"/>
      <c r="UO434" s="118"/>
      <c r="UP434" s="118"/>
      <c r="UQ434" s="118"/>
      <c r="UR434" s="118"/>
      <c r="US434" s="118"/>
      <c r="UT434" s="118"/>
      <c r="UU434" s="118"/>
      <c r="UV434" s="118"/>
      <c r="UW434" s="118"/>
      <c r="UX434" s="118"/>
      <c r="UY434" s="118"/>
      <c r="UZ434" s="118"/>
      <c r="VA434" s="118"/>
      <c r="VB434" s="118"/>
      <c r="VC434" s="118"/>
      <c r="VD434" s="118"/>
      <c r="VE434" s="118"/>
      <c r="VF434" s="118"/>
      <c r="VG434" s="118"/>
      <c r="VH434" s="118"/>
      <c r="VI434" s="118"/>
      <c r="VJ434" s="118"/>
      <c r="VK434" s="118"/>
      <c r="VL434" s="118"/>
      <c r="VM434" s="118"/>
      <c r="VN434" s="118"/>
      <c r="VO434" s="118"/>
      <c r="VP434" s="118"/>
      <c r="VQ434" s="118"/>
      <c r="VR434" s="118"/>
      <c r="VS434" s="118"/>
      <c r="VT434" s="118"/>
      <c r="VU434" s="118"/>
      <c r="VV434" s="118"/>
      <c r="VW434" s="118"/>
      <c r="VX434" s="118"/>
      <c r="VY434" s="118"/>
      <c r="VZ434" s="118"/>
      <c r="WA434" s="118"/>
      <c r="WB434" s="118"/>
      <c r="WC434" s="118"/>
      <c r="WD434" s="118"/>
      <c r="WE434" s="118"/>
      <c r="WF434" s="118"/>
      <c r="WG434" s="118"/>
      <c r="WH434" s="118"/>
      <c r="WI434" s="118"/>
      <c r="WJ434" s="118"/>
      <c r="WK434" s="118"/>
      <c r="WL434" s="118"/>
      <c r="WM434" s="118"/>
      <c r="WN434" s="118"/>
      <c r="WO434" s="118"/>
      <c r="WP434" s="118"/>
      <c r="WQ434" s="118"/>
      <c r="WR434" s="118"/>
      <c r="WS434" s="118"/>
      <c r="WT434" s="118"/>
      <c r="WU434" s="118"/>
      <c r="WV434" s="118"/>
      <c r="WW434" s="118"/>
      <c r="WX434" s="118"/>
      <c r="WY434" s="118"/>
      <c r="WZ434" s="118"/>
      <c r="XA434" s="118"/>
      <c r="XB434" s="118"/>
      <c r="XC434" s="118"/>
      <c r="XD434" s="118"/>
      <c r="XE434" s="118"/>
      <c r="XF434" s="118"/>
      <c r="XG434" s="118"/>
      <c r="XH434" s="118"/>
      <c r="XI434" s="118"/>
      <c r="XJ434" s="118"/>
      <c r="XK434" s="118"/>
      <c r="XL434" s="118"/>
      <c r="XM434" s="118"/>
      <c r="XN434" s="118"/>
      <c r="XO434" s="118"/>
      <c r="XP434" s="118"/>
      <c r="XQ434" s="118"/>
      <c r="XR434" s="118"/>
      <c r="XS434" s="118"/>
      <c r="XT434" s="118"/>
      <c r="XU434" s="118"/>
      <c r="XV434" s="118"/>
      <c r="XW434" s="118"/>
      <c r="XX434" s="118"/>
      <c r="XY434" s="118"/>
      <c r="XZ434" s="118"/>
      <c r="YA434" s="118"/>
      <c r="YB434" s="118"/>
      <c r="YC434" s="118"/>
      <c r="YD434" s="118"/>
      <c r="YE434" s="118"/>
      <c r="YF434" s="118"/>
      <c r="YG434" s="118"/>
      <c r="YH434" s="118"/>
      <c r="YI434" s="118"/>
      <c r="YJ434" s="118"/>
      <c r="YK434" s="118"/>
      <c r="YL434" s="118"/>
      <c r="YM434" s="118"/>
      <c r="YN434" s="118"/>
      <c r="YO434" s="118"/>
      <c r="YP434" s="118"/>
      <c r="YQ434" s="118"/>
      <c r="YR434" s="118"/>
      <c r="YS434" s="118"/>
      <c r="YT434" s="118"/>
      <c r="YU434" s="118"/>
      <c r="YV434" s="118"/>
      <c r="YW434" s="118"/>
      <c r="YX434" s="118"/>
      <c r="YY434" s="118"/>
      <c r="YZ434" s="118"/>
      <c r="ZA434" s="118"/>
      <c r="ZB434" s="118"/>
      <c r="ZC434" s="118"/>
      <c r="ZD434" s="118"/>
      <c r="ZE434" s="118"/>
      <c r="ZF434" s="118"/>
      <c r="ZG434" s="118"/>
      <c r="ZH434" s="118"/>
      <c r="ZI434" s="118"/>
      <c r="ZJ434" s="118"/>
      <c r="ZK434" s="118"/>
      <c r="ZL434" s="118"/>
      <c r="ZM434" s="118"/>
      <c r="ZN434" s="118"/>
      <c r="ZO434" s="118"/>
      <c r="ZP434" s="118"/>
      <c r="ZQ434" s="118"/>
      <c r="ZR434" s="118"/>
      <c r="ZS434" s="118"/>
      <c r="ZT434" s="118"/>
      <c r="ZU434" s="118"/>
      <c r="ZV434" s="118"/>
      <c r="ZW434" s="118"/>
      <c r="ZX434" s="118"/>
      <c r="ZY434" s="118"/>
      <c r="ZZ434" s="118"/>
      <c r="AAA434" s="118"/>
      <c r="AAB434" s="118"/>
      <c r="AAC434" s="118"/>
      <c r="AAD434" s="118"/>
      <c r="AAE434" s="118"/>
      <c r="AAF434" s="118"/>
      <c r="AAG434" s="118"/>
      <c r="AAH434" s="118"/>
      <c r="AAI434" s="118"/>
      <c r="AAJ434" s="118"/>
      <c r="AAK434" s="118"/>
      <c r="AAL434" s="118"/>
      <c r="AAM434" s="118"/>
      <c r="AAN434" s="118"/>
      <c r="AAO434" s="118"/>
      <c r="AAP434" s="118"/>
      <c r="AAQ434" s="118"/>
      <c r="AAR434" s="118"/>
      <c r="AAS434" s="118"/>
      <c r="AAT434" s="118"/>
      <c r="AAU434" s="118"/>
      <c r="AAV434" s="118"/>
      <c r="AAW434" s="118"/>
      <c r="AAX434" s="118"/>
      <c r="AAY434" s="118"/>
      <c r="AAZ434" s="118"/>
      <c r="ABA434" s="118"/>
      <c r="ABB434" s="118"/>
      <c r="ABC434" s="118"/>
      <c r="ABD434" s="118"/>
      <c r="ABE434" s="118"/>
      <c r="ABF434" s="118"/>
      <c r="ABG434" s="118"/>
      <c r="ABH434" s="118"/>
      <c r="ABI434" s="118"/>
      <c r="ABJ434" s="118"/>
      <c r="ABK434" s="118"/>
      <c r="ABL434" s="118"/>
      <c r="ABM434" s="118"/>
      <c r="ABN434" s="118"/>
      <c r="ABO434" s="118"/>
      <c r="ABP434" s="118"/>
      <c r="ABQ434" s="118"/>
      <c r="ABR434" s="118"/>
      <c r="ABS434" s="118"/>
      <c r="ABT434" s="118"/>
      <c r="ABU434" s="118"/>
      <c r="ABV434" s="118"/>
      <c r="ABW434" s="118"/>
      <c r="ABX434" s="118"/>
      <c r="ABY434" s="118"/>
      <c r="ABZ434" s="118"/>
      <c r="ACA434" s="118"/>
      <c r="ACB434" s="118"/>
      <c r="ACC434" s="118"/>
      <c r="ACD434" s="118"/>
      <c r="ACE434" s="118"/>
      <c r="ACF434" s="118"/>
      <c r="ACG434" s="118"/>
      <c r="ACH434" s="118"/>
      <c r="ACI434" s="118"/>
      <c r="ACJ434" s="118"/>
      <c r="ACK434" s="118"/>
      <c r="ACL434" s="118"/>
      <c r="ACM434" s="118"/>
      <c r="ACN434" s="118"/>
      <c r="ACO434" s="118"/>
      <c r="ACP434" s="118"/>
      <c r="ACQ434" s="118"/>
      <c r="ACR434" s="118"/>
      <c r="ACS434" s="118"/>
      <c r="ACT434" s="118"/>
      <c r="ACU434" s="118"/>
      <c r="ACV434" s="118"/>
      <c r="ACW434" s="118"/>
      <c r="ACX434" s="118"/>
      <c r="ACY434" s="118"/>
      <c r="ACZ434" s="118"/>
      <c r="ADA434" s="118"/>
      <c r="ADB434" s="118"/>
      <c r="ADC434" s="118"/>
      <c r="ADD434" s="118"/>
      <c r="ADE434" s="118"/>
      <c r="ADF434" s="118"/>
      <c r="ADG434" s="118"/>
      <c r="ADH434" s="118"/>
      <c r="ADI434" s="118"/>
      <c r="ADJ434" s="118"/>
      <c r="ADK434" s="118"/>
      <c r="ADL434" s="118"/>
      <c r="ADM434" s="118"/>
      <c r="ADN434" s="118"/>
      <c r="ADO434" s="118"/>
      <c r="ADP434" s="118"/>
      <c r="ADQ434" s="118"/>
      <c r="ADR434" s="118"/>
      <c r="ADS434" s="118"/>
      <c r="ADT434" s="118"/>
      <c r="ADU434" s="118"/>
      <c r="ADV434" s="118"/>
      <c r="ADW434" s="118"/>
      <c r="ADX434" s="118"/>
      <c r="ADY434" s="118"/>
      <c r="ADZ434" s="118"/>
      <c r="AEA434" s="118"/>
      <c r="AEB434" s="118"/>
      <c r="AEC434" s="118"/>
      <c r="AED434" s="118"/>
      <c r="AEE434" s="118"/>
      <c r="AEF434" s="118"/>
      <c r="AEG434" s="118"/>
      <c r="AEH434" s="118"/>
      <c r="AEI434" s="118"/>
      <c r="AEJ434" s="118"/>
      <c r="AEK434" s="118"/>
      <c r="AEL434" s="118"/>
      <c r="AEM434" s="118"/>
      <c r="AEN434" s="118"/>
      <c r="AEO434" s="118"/>
      <c r="AEP434" s="118"/>
      <c r="AEQ434" s="118"/>
      <c r="AER434" s="118"/>
      <c r="AES434" s="118"/>
      <c r="AET434" s="118"/>
      <c r="AEU434" s="118"/>
      <c r="AEV434" s="118"/>
      <c r="AEW434" s="118"/>
      <c r="AEX434" s="118"/>
      <c r="AEY434" s="118"/>
      <c r="AEZ434" s="118"/>
      <c r="AFA434" s="118"/>
      <c r="AFB434" s="118"/>
      <c r="AFC434" s="118"/>
      <c r="AFD434" s="118"/>
      <c r="AFE434" s="118"/>
      <c r="AFF434" s="118"/>
      <c r="AFG434" s="118"/>
      <c r="AFH434" s="118"/>
      <c r="AFI434" s="118"/>
      <c r="AFJ434" s="118"/>
      <c r="AFK434" s="118"/>
      <c r="AFL434" s="118"/>
      <c r="AFM434" s="118"/>
      <c r="AFN434" s="118"/>
      <c r="AFO434" s="118"/>
      <c r="AFP434" s="118"/>
      <c r="AFQ434" s="118"/>
      <c r="AFR434" s="118"/>
      <c r="AFS434" s="118"/>
      <c r="AFT434" s="118"/>
      <c r="AFU434" s="118"/>
      <c r="AFV434" s="118"/>
      <c r="AFW434" s="118"/>
      <c r="AFX434" s="118"/>
      <c r="AFY434" s="118"/>
      <c r="AFZ434" s="118"/>
      <c r="AGA434" s="118"/>
      <c r="AGB434" s="118"/>
      <c r="AGC434" s="118"/>
      <c r="AGD434" s="118"/>
      <c r="AGE434" s="118"/>
      <c r="AGF434" s="118"/>
      <c r="AGG434" s="118"/>
      <c r="AGH434" s="118"/>
      <c r="AGI434" s="118"/>
      <c r="AGJ434" s="118"/>
      <c r="AGK434" s="118"/>
      <c r="AGL434" s="118"/>
      <c r="AGM434" s="118"/>
      <c r="AGN434" s="118"/>
      <c r="AGO434" s="118"/>
      <c r="AGP434" s="118"/>
      <c r="AGQ434" s="118"/>
      <c r="AGR434" s="118"/>
      <c r="AGS434" s="118"/>
      <c r="AGT434" s="118"/>
      <c r="AGU434" s="118"/>
      <c r="AGV434" s="118"/>
      <c r="AGW434" s="118"/>
      <c r="AGX434" s="118"/>
      <c r="AGY434" s="118"/>
      <c r="AGZ434" s="118"/>
      <c r="AHA434" s="118"/>
      <c r="AHB434" s="118"/>
      <c r="AHC434" s="118"/>
      <c r="AHD434" s="118"/>
      <c r="AHE434" s="118"/>
      <c r="AHF434" s="118"/>
      <c r="AHG434" s="118"/>
      <c r="AHH434" s="118"/>
      <c r="AHI434" s="118"/>
      <c r="AHJ434" s="118"/>
      <c r="AHK434" s="118"/>
      <c r="AHL434" s="118"/>
      <c r="AHM434" s="118"/>
      <c r="AHN434" s="118"/>
      <c r="AHO434" s="118"/>
      <c r="AHP434" s="118"/>
      <c r="AHQ434" s="118"/>
      <c r="AHR434" s="118"/>
      <c r="AHS434" s="118"/>
      <c r="AHT434" s="118"/>
      <c r="AHU434" s="118"/>
      <c r="AHV434" s="118"/>
      <c r="AHW434" s="118"/>
      <c r="AHX434" s="118"/>
      <c r="AHY434" s="118"/>
      <c r="AHZ434" s="118"/>
      <c r="AIA434" s="118"/>
      <c r="AIB434" s="118"/>
      <c r="AIC434" s="118"/>
      <c r="AID434" s="118"/>
      <c r="AIE434" s="118"/>
      <c r="AIF434" s="118"/>
      <c r="AIG434" s="118"/>
      <c r="AIH434" s="118"/>
      <c r="AII434" s="118"/>
      <c r="AIJ434" s="118"/>
      <c r="AIK434" s="118"/>
      <c r="AIL434" s="118"/>
      <c r="AIM434" s="118"/>
      <c r="AIN434" s="118"/>
      <c r="AIO434" s="118"/>
      <c r="AIP434" s="118"/>
      <c r="AIQ434" s="118"/>
      <c r="AIR434" s="118"/>
      <c r="AIS434" s="118"/>
      <c r="AIT434" s="118"/>
      <c r="AIU434" s="118"/>
      <c r="AIV434" s="118"/>
      <c r="AIW434" s="118"/>
      <c r="AIX434" s="118"/>
      <c r="AIY434" s="118"/>
      <c r="AIZ434" s="118"/>
      <c r="AJA434" s="118"/>
      <c r="AJB434" s="118"/>
      <c r="AJC434" s="118"/>
      <c r="AJD434" s="118"/>
      <c r="AJE434" s="118"/>
      <c r="AJF434" s="118"/>
      <c r="AJG434" s="118"/>
      <c r="AJH434" s="118"/>
      <c r="AJI434" s="118"/>
      <c r="AJJ434" s="118"/>
      <c r="AJK434" s="118"/>
      <c r="AJL434" s="118"/>
      <c r="AJM434" s="118"/>
      <c r="AJN434" s="118"/>
      <c r="AJO434" s="118"/>
      <c r="AJP434" s="118"/>
      <c r="AJQ434" s="118"/>
      <c r="AJR434" s="118"/>
      <c r="AJS434" s="118"/>
      <c r="AJT434" s="118"/>
      <c r="AJU434" s="118"/>
      <c r="AJV434" s="118"/>
      <c r="AJW434" s="118"/>
      <c r="AJX434" s="118"/>
      <c r="AJY434" s="118"/>
      <c r="AJZ434" s="118"/>
      <c r="AKA434" s="118"/>
      <c r="AKB434" s="118"/>
      <c r="AKC434" s="118"/>
      <c r="AKD434" s="118"/>
      <c r="AKE434" s="118"/>
      <c r="AKF434" s="118"/>
      <c r="AKG434" s="118"/>
      <c r="AKH434" s="118"/>
      <c r="AKI434" s="118"/>
      <c r="AKJ434" s="118"/>
      <c r="AKK434" s="118"/>
      <c r="AKL434" s="118"/>
      <c r="AKM434" s="118"/>
      <c r="AKN434" s="118"/>
      <c r="AKO434" s="118"/>
      <c r="AKP434" s="118"/>
      <c r="AKQ434" s="118"/>
      <c r="AKR434" s="118"/>
      <c r="AKS434" s="118"/>
      <c r="AKT434" s="118"/>
      <c r="AKU434" s="118"/>
      <c r="AKV434" s="118"/>
      <c r="AKW434" s="118"/>
      <c r="AKX434" s="118"/>
      <c r="AKY434" s="118"/>
      <c r="AKZ434" s="118"/>
      <c r="ALA434" s="118"/>
      <c r="ALB434" s="118"/>
      <c r="ALC434" s="118"/>
      <c r="ALD434" s="118"/>
      <c r="ALE434" s="118"/>
      <c r="ALF434" s="118"/>
      <c r="ALG434" s="118"/>
      <c r="ALH434" s="118"/>
      <c r="ALI434" s="118"/>
      <c r="ALJ434" s="118"/>
      <c r="ALK434" s="118"/>
      <c r="ALL434" s="118"/>
      <c r="ALM434" s="118"/>
      <c r="ALN434" s="118"/>
      <c r="ALO434" s="118"/>
      <c r="ALP434" s="118"/>
      <c r="ALQ434" s="118"/>
      <c r="ALR434" s="118"/>
      <c r="ALS434" s="118"/>
      <c r="ALT434" s="118"/>
      <c r="ALU434" s="118"/>
      <c r="ALV434" s="118"/>
      <c r="ALW434" s="118"/>
      <c r="ALX434" s="118"/>
      <c r="ALY434" s="118"/>
      <c r="ALZ434" s="118"/>
      <c r="AMA434" s="118"/>
      <c r="AMB434" s="118"/>
      <c r="AMC434" s="118"/>
      <c r="AMD434" s="118"/>
      <c r="AME434" s="118"/>
      <c r="AMF434" s="118"/>
      <c r="AMG434" s="118"/>
      <c r="AMH434" s="118"/>
    </row>
    <row r="435" spans="1:1023" x14ac:dyDescent="0.25">
      <c r="A435" s="208" t="s">
        <v>1391</v>
      </c>
      <c r="B435" s="163">
        <v>434</v>
      </c>
      <c r="C435" s="224" t="s">
        <v>25070</v>
      </c>
      <c r="D435" s="175" t="s">
        <v>1392</v>
      </c>
      <c r="E435" s="429"/>
      <c r="F435" s="201"/>
      <c r="G435" s="180"/>
      <c r="H435" s="180"/>
      <c r="I435" s="319"/>
      <c r="J435" s="366"/>
      <c r="K435" s="140"/>
      <c r="L435" s="140"/>
      <c r="M435" s="140"/>
      <c r="O435" s="140"/>
      <c r="P435" s="140"/>
      <c r="Q435" s="140"/>
      <c r="S435" s="140"/>
      <c r="V435" s="219">
        <f t="shared" si="239"/>
        <v>100</v>
      </c>
      <c r="W435" s="219">
        <f t="shared" si="240"/>
        <v>100</v>
      </c>
      <c r="X435" s="219">
        <f t="shared" si="241"/>
        <v>100</v>
      </c>
      <c r="Y435" s="219">
        <f t="shared" si="237"/>
        <v>100</v>
      </c>
      <c r="Z435" s="219">
        <f t="shared" si="238"/>
        <v>100</v>
      </c>
      <c r="AA435" s="220">
        <f t="shared" si="217"/>
        <v>100</v>
      </c>
      <c r="AB435" s="220">
        <f t="shared" si="216"/>
        <v>100</v>
      </c>
      <c r="AC435" s="220">
        <f t="shared" si="228"/>
        <v>100</v>
      </c>
      <c r="AD435" s="416">
        <f t="shared" si="236"/>
        <v>100</v>
      </c>
      <c r="AE435" s="416">
        <f t="shared" si="230"/>
        <v>100</v>
      </c>
      <c r="AF435" s="212">
        <f t="shared" si="232"/>
        <v>100</v>
      </c>
      <c r="AG435" s="212">
        <f t="shared" si="233"/>
        <v>100</v>
      </c>
      <c r="AH435" s="212">
        <f t="shared" si="234"/>
        <v>100</v>
      </c>
      <c r="AI435" s="212">
        <f t="shared" si="231"/>
        <v>100</v>
      </c>
      <c r="AJ435" s="214"/>
      <c r="AK435" s="412"/>
      <c r="AL435" s="185">
        <v>2</v>
      </c>
      <c r="AM435" s="214"/>
      <c r="AN435" s="412"/>
      <c r="AO435" s="412"/>
      <c r="AQ435" s="167" t="s">
        <v>783</v>
      </c>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c r="EQ435" s="118"/>
      <c r="ER435" s="118"/>
      <c r="ES435" s="118"/>
      <c r="ET435" s="118"/>
      <c r="EU435" s="118"/>
      <c r="EV435" s="118"/>
      <c r="EW435" s="118"/>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c r="GJ435" s="118"/>
      <c r="GK435" s="118"/>
      <c r="GL435" s="118"/>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c r="HW435" s="118"/>
      <c r="HX435" s="118"/>
      <c r="HY435" s="118"/>
      <c r="HZ435" s="118"/>
      <c r="IA435" s="118"/>
      <c r="IB435" s="118"/>
      <c r="IC435" s="118"/>
      <c r="ID435" s="118"/>
      <c r="IE435" s="118"/>
      <c r="IF435" s="118"/>
      <c r="IG435" s="118"/>
      <c r="IH435" s="118"/>
      <c r="II435" s="118"/>
      <c r="IJ435" s="118"/>
      <c r="IK435" s="118"/>
      <c r="IL435" s="118"/>
      <c r="IM435" s="118"/>
      <c r="IN435" s="118"/>
      <c r="IO435" s="118"/>
      <c r="IP435" s="118"/>
      <c r="IQ435" s="118"/>
      <c r="IR435" s="118"/>
      <c r="IS435" s="118"/>
      <c r="IT435" s="118"/>
      <c r="IU435" s="118"/>
      <c r="IV435" s="118"/>
      <c r="IW435" s="118"/>
      <c r="IX435" s="118"/>
      <c r="IY435" s="118"/>
      <c r="IZ435" s="118"/>
      <c r="JA435" s="118"/>
      <c r="JB435" s="118"/>
      <c r="JC435" s="118"/>
      <c r="JD435" s="118"/>
      <c r="JE435" s="118"/>
      <c r="JF435" s="118"/>
      <c r="JG435" s="118"/>
      <c r="JH435" s="118"/>
      <c r="JI435" s="118"/>
      <c r="JJ435" s="118"/>
      <c r="JK435" s="118"/>
      <c r="JL435" s="118"/>
      <c r="JM435" s="118"/>
      <c r="JN435" s="118"/>
      <c r="JO435" s="118"/>
      <c r="JP435" s="118"/>
      <c r="JQ435" s="118"/>
      <c r="JR435" s="118"/>
      <c r="JS435" s="118"/>
      <c r="JT435" s="118"/>
      <c r="JU435" s="118"/>
      <c r="JV435" s="118"/>
      <c r="JW435" s="118"/>
      <c r="JX435" s="118"/>
      <c r="JY435" s="118"/>
      <c r="JZ435" s="118"/>
      <c r="KA435" s="118"/>
      <c r="KB435" s="118"/>
      <c r="KC435" s="118"/>
      <c r="KD435" s="118"/>
      <c r="KE435" s="118"/>
      <c r="KF435" s="118"/>
      <c r="KG435" s="118"/>
      <c r="KH435" s="118"/>
      <c r="KI435" s="118"/>
      <c r="KJ435" s="118"/>
      <c r="KK435" s="118"/>
      <c r="KL435" s="118"/>
      <c r="KM435" s="118"/>
      <c r="KN435" s="118"/>
      <c r="KO435" s="118"/>
      <c r="KP435" s="118"/>
      <c r="KQ435" s="118"/>
      <c r="KR435" s="118"/>
      <c r="KS435" s="118"/>
      <c r="KT435" s="118"/>
      <c r="KU435" s="118"/>
      <c r="KV435" s="118"/>
      <c r="KW435" s="118"/>
      <c r="KX435" s="118"/>
      <c r="KY435" s="118"/>
      <c r="KZ435" s="118"/>
      <c r="LA435" s="118"/>
      <c r="LB435" s="118"/>
      <c r="LC435" s="118"/>
      <c r="LD435" s="118"/>
      <c r="LE435" s="118"/>
      <c r="LF435" s="118"/>
      <c r="LG435" s="118"/>
      <c r="LH435" s="118"/>
      <c r="LI435" s="118"/>
      <c r="LJ435" s="118"/>
      <c r="LK435" s="118"/>
      <c r="LL435" s="118"/>
      <c r="LM435" s="118"/>
      <c r="LN435" s="118"/>
      <c r="LO435" s="118"/>
      <c r="LP435" s="118"/>
      <c r="LQ435" s="118"/>
      <c r="LR435" s="118"/>
      <c r="LS435" s="118"/>
      <c r="LT435" s="118"/>
      <c r="LU435" s="118"/>
      <c r="LV435" s="118"/>
      <c r="LW435" s="118"/>
      <c r="LX435" s="118"/>
      <c r="LY435" s="118"/>
      <c r="LZ435" s="118"/>
      <c r="MA435" s="118"/>
      <c r="MB435" s="118"/>
      <c r="MC435" s="118"/>
      <c r="MD435" s="118"/>
      <c r="ME435" s="118"/>
      <c r="MF435" s="118"/>
      <c r="MG435" s="118"/>
      <c r="MH435" s="118"/>
      <c r="MI435" s="118"/>
      <c r="MJ435" s="118"/>
      <c r="MK435" s="118"/>
      <c r="ML435" s="118"/>
      <c r="MM435" s="118"/>
      <c r="MN435" s="118"/>
      <c r="MO435" s="118"/>
      <c r="MP435" s="118"/>
      <c r="MQ435" s="118"/>
      <c r="MR435" s="118"/>
      <c r="MS435" s="118"/>
      <c r="MT435" s="118"/>
      <c r="MU435" s="118"/>
      <c r="MV435" s="118"/>
      <c r="MW435" s="118"/>
      <c r="MX435" s="118"/>
      <c r="MY435" s="118"/>
      <c r="MZ435" s="118"/>
      <c r="NA435" s="118"/>
      <c r="NB435" s="118"/>
      <c r="NC435" s="118"/>
      <c r="ND435" s="118"/>
      <c r="NE435" s="118"/>
      <c r="NF435" s="118"/>
      <c r="NG435" s="118"/>
      <c r="NH435" s="118"/>
      <c r="NI435" s="118"/>
      <c r="NJ435" s="118"/>
      <c r="NK435" s="118"/>
      <c r="NL435" s="118"/>
      <c r="NM435" s="118"/>
      <c r="NN435" s="118"/>
      <c r="NO435" s="118"/>
      <c r="NP435" s="118"/>
      <c r="NQ435" s="118"/>
      <c r="NR435" s="118"/>
      <c r="NS435" s="118"/>
      <c r="NT435" s="118"/>
      <c r="NU435" s="118"/>
      <c r="NV435" s="118"/>
      <c r="NW435" s="118"/>
      <c r="NX435" s="118"/>
      <c r="NY435" s="118"/>
      <c r="NZ435" s="118"/>
      <c r="OA435" s="118"/>
      <c r="OB435" s="118"/>
      <c r="OC435" s="118"/>
      <c r="OD435" s="118"/>
      <c r="OE435" s="118"/>
      <c r="OF435" s="118"/>
      <c r="OG435" s="118"/>
      <c r="OH435" s="118"/>
      <c r="OI435" s="118"/>
      <c r="OJ435" s="118"/>
      <c r="OK435" s="118"/>
      <c r="OL435" s="118"/>
      <c r="OM435" s="118"/>
      <c r="ON435" s="118"/>
      <c r="OO435" s="118"/>
      <c r="OP435" s="118"/>
      <c r="OQ435" s="118"/>
      <c r="OR435" s="118"/>
      <c r="OS435" s="118"/>
      <c r="OT435" s="118"/>
      <c r="OU435" s="118"/>
      <c r="OV435" s="118"/>
      <c r="OW435" s="118"/>
      <c r="OX435" s="118"/>
      <c r="OY435" s="118"/>
      <c r="OZ435" s="118"/>
      <c r="PA435" s="118"/>
      <c r="PB435" s="118"/>
      <c r="PC435" s="118"/>
      <c r="PD435" s="118"/>
      <c r="PE435" s="118"/>
      <c r="PF435" s="118"/>
      <c r="PG435" s="118"/>
      <c r="PH435" s="118"/>
      <c r="PI435" s="118"/>
      <c r="PJ435" s="118"/>
      <c r="PK435" s="118"/>
      <c r="PL435" s="118"/>
      <c r="PM435" s="118"/>
      <c r="PN435" s="118"/>
      <c r="PO435" s="118"/>
      <c r="PP435" s="118"/>
      <c r="PQ435" s="118"/>
      <c r="PR435" s="118"/>
      <c r="PS435" s="118"/>
      <c r="PT435" s="118"/>
      <c r="PU435" s="118"/>
      <c r="PV435" s="118"/>
      <c r="PW435" s="118"/>
      <c r="PX435" s="118"/>
      <c r="PY435" s="118"/>
      <c r="PZ435" s="118"/>
      <c r="QA435" s="118"/>
      <c r="QB435" s="118"/>
      <c r="QC435" s="118"/>
      <c r="QD435" s="118"/>
      <c r="QE435" s="118"/>
      <c r="QF435" s="118"/>
      <c r="QG435" s="118"/>
      <c r="QH435" s="118"/>
      <c r="QI435" s="118"/>
      <c r="QJ435" s="118"/>
      <c r="QK435" s="118"/>
      <c r="QL435" s="118"/>
      <c r="QM435" s="118"/>
      <c r="QN435" s="118"/>
      <c r="QO435" s="118"/>
      <c r="QP435" s="118"/>
      <c r="QQ435" s="118"/>
      <c r="QR435" s="118"/>
      <c r="QS435" s="118"/>
      <c r="QT435" s="118"/>
      <c r="QU435" s="118"/>
      <c r="QV435" s="118"/>
      <c r="QW435" s="118"/>
      <c r="QX435" s="118"/>
      <c r="QY435" s="118"/>
      <c r="QZ435" s="118"/>
      <c r="RA435" s="118"/>
      <c r="RB435" s="118"/>
      <c r="RC435" s="118"/>
      <c r="RD435" s="118"/>
      <c r="RE435" s="118"/>
      <c r="RF435" s="118"/>
      <c r="RG435" s="118"/>
      <c r="RH435" s="118"/>
      <c r="RI435" s="118"/>
      <c r="RJ435" s="118"/>
      <c r="RK435" s="118"/>
      <c r="RL435" s="118"/>
      <c r="RM435" s="118"/>
      <c r="RN435" s="118"/>
      <c r="RO435" s="118"/>
      <c r="RP435" s="118"/>
      <c r="RQ435" s="118"/>
      <c r="RR435" s="118"/>
      <c r="RS435" s="118"/>
      <c r="RT435" s="118"/>
      <c r="RU435" s="118"/>
      <c r="RV435" s="118"/>
      <c r="RW435" s="118"/>
      <c r="RX435" s="118"/>
      <c r="RY435" s="118"/>
      <c r="RZ435" s="118"/>
      <c r="SA435" s="118"/>
      <c r="SB435" s="118"/>
      <c r="SC435" s="118"/>
      <c r="SD435" s="118"/>
      <c r="SE435" s="118"/>
      <c r="SF435" s="118"/>
      <c r="SG435" s="118"/>
      <c r="SH435" s="118"/>
      <c r="SI435" s="118"/>
      <c r="SJ435" s="118"/>
      <c r="SK435" s="118"/>
      <c r="SL435" s="118"/>
      <c r="SM435" s="118"/>
      <c r="SN435" s="118"/>
      <c r="SO435" s="118"/>
      <c r="SP435" s="118"/>
      <c r="SQ435" s="118"/>
      <c r="SR435" s="118"/>
      <c r="SS435" s="118"/>
      <c r="ST435" s="118"/>
      <c r="SU435" s="118"/>
      <c r="SV435" s="118"/>
      <c r="SW435" s="118"/>
      <c r="SX435" s="118"/>
      <c r="SY435" s="118"/>
      <c r="SZ435" s="118"/>
      <c r="TA435" s="118"/>
      <c r="TB435" s="118"/>
      <c r="TC435" s="118"/>
      <c r="TD435" s="118"/>
      <c r="TE435" s="118"/>
      <c r="TF435" s="118"/>
      <c r="TG435" s="118"/>
      <c r="TH435" s="118"/>
      <c r="TI435" s="118"/>
      <c r="TJ435" s="118"/>
      <c r="TK435" s="118"/>
      <c r="TL435" s="118"/>
      <c r="TM435" s="118"/>
      <c r="TN435" s="118"/>
      <c r="TO435" s="118"/>
      <c r="TP435" s="118"/>
      <c r="TQ435" s="118"/>
      <c r="TR435" s="118"/>
      <c r="TS435" s="118"/>
      <c r="TT435" s="118"/>
      <c r="TU435" s="118"/>
      <c r="TV435" s="118"/>
      <c r="TW435" s="118"/>
      <c r="TX435" s="118"/>
      <c r="TY435" s="118"/>
      <c r="TZ435" s="118"/>
      <c r="UA435" s="118"/>
      <c r="UB435" s="118"/>
      <c r="UC435" s="118"/>
      <c r="UD435" s="118"/>
      <c r="UE435" s="118"/>
      <c r="UF435" s="118"/>
      <c r="UG435" s="118"/>
      <c r="UH435" s="118"/>
      <c r="UI435" s="118"/>
      <c r="UJ435" s="118"/>
      <c r="UK435" s="118"/>
      <c r="UL435" s="118"/>
      <c r="UM435" s="118"/>
      <c r="UN435" s="118"/>
      <c r="UO435" s="118"/>
      <c r="UP435" s="118"/>
      <c r="UQ435" s="118"/>
      <c r="UR435" s="118"/>
      <c r="US435" s="118"/>
      <c r="UT435" s="118"/>
      <c r="UU435" s="118"/>
      <c r="UV435" s="118"/>
      <c r="UW435" s="118"/>
      <c r="UX435" s="118"/>
      <c r="UY435" s="118"/>
      <c r="UZ435" s="118"/>
      <c r="VA435" s="118"/>
      <c r="VB435" s="118"/>
      <c r="VC435" s="118"/>
      <c r="VD435" s="118"/>
      <c r="VE435" s="118"/>
      <c r="VF435" s="118"/>
      <c r="VG435" s="118"/>
      <c r="VH435" s="118"/>
      <c r="VI435" s="118"/>
      <c r="VJ435" s="118"/>
      <c r="VK435" s="118"/>
      <c r="VL435" s="118"/>
      <c r="VM435" s="118"/>
      <c r="VN435" s="118"/>
      <c r="VO435" s="118"/>
      <c r="VP435" s="118"/>
      <c r="VQ435" s="118"/>
      <c r="VR435" s="118"/>
      <c r="VS435" s="118"/>
      <c r="VT435" s="118"/>
      <c r="VU435" s="118"/>
      <c r="VV435" s="118"/>
      <c r="VW435" s="118"/>
      <c r="VX435" s="118"/>
      <c r="VY435" s="118"/>
      <c r="VZ435" s="118"/>
      <c r="WA435" s="118"/>
      <c r="WB435" s="118"/>
      <c r="WC435" s="118"/>
      <c r="WD435" s="118"/>
      <c r="WE435" s="118"/>
      <c r="WF435" s="118"/>
      <c r="WG435" s="118"/>
      <c r="WH435" s="118"/>
      <c r="WI435" s="118"/>
      <c r="WJ435" s="118"/>
      <c r="WK435" s="118"/>
      <c r="WL435" s="118"/>
      <c r="WM435" s="118"/>
      <c r="WN435" s="118"/>
      <c r="WO435" s="118"/>
      <c r="WP435" s="118"/>
      <c r="WQ435" s="118"/>
      <c r="WR435" s="118"/>
      <c r="WS435" s="118"/>
      <c r="WT435" s="118"/>
      <c r="WU435" s="118"/>
      <c r="WV435" s="118"/>
      <c r="WW435" s="118"/>
      <c r="WX435" s="118"/>
      <c r="WY435" s="118"/>
      <c r="WZ435" s="118"/>
      <c r="XA435" s="118"/>
      <c r="XB435" s="118"/>
      <c r="XC435" s="118"/>
      <c r="XD435" s="118"/>
      <c r="XE435" s="118"/>
      <c r="XF435" s="118"/>
      <c r="XG435" s="118"/>
      <c r="XH435" s="118"/>
      <c r="XI435" s="118"/>
      <c r="XJ435" s="118"/>
      <c r="XK435" s="118"/>
      <c r="XL435" s="118"/>
      <c r="XM435" s="118"/>
      <c r="XN435" s="118"/>
      <c r="XO435" s="118"/>
      <c r="XP435" s="118"/>
      <c r="XQ435" s="118"/>
      <c r="XR435" s="118"/>
      <c r="XS435" s="118"/>
      <c r="XT435" s="118"/>
      <c r="XU435" s="118"/>
      <c r="XV435" s="118"/>
      <c r="XW435" s="118"/>
      <c r="XX435" s="118"/>
      <c r="XY435" s="118"/>
      <c r="XZ435" s="118"/>
      <c r="YA435" s="118"/>
      <c r="YB435" s="118"/>
      <c r="YC435" s="118"/>
      <c r="YD435" s="118"/>
      <c r="YE435" s="118"/>
      <c r="YF435" s="118"/>
      <c r="YG435" s="118"/>
      <c r="YH435" s="118"/>
      <c r="YI435" s="118"/>
      <c r="YJ435" s="118"/>
      <c r="YK435" s="118"/>
      <c r="YL435" s="118"/>
      <c r="YM435" s="118"/>
      <c r="YN435" s="118"/>
      <c r="YO435" s="118"/>
      <c r="YP435" s="118"/>
      <c r="YQ435" s="118"/>
      <c r="YR435" s="118"/>
      <c r="YS435" s="118"/>
      <c r="YT435" s="118"/>
      <c r="YU435" s="118"/>
      <c r="YV435" s="118"/>
      <c r="YW435" s="118"/>
      <c r="YX435" s="118"/>
      <c r="YY435" s="118"/>
      <c r="YZ435" s="118"/>
      <c r="ZA435" s="118"/>
      <c r="ZB435" s="118"/>
      <c r="ZC435" s="118"/>
      <c r="ZD435" s="118"/>
      <c r="ZE435" s="118"/>
      <c r="ZF435" s="118"/>
      <c r="ZG435" s="118"/>
      <c r="ZH435" s="118"/>
      <c r="ZI435" s="118"/>
      <c r="ZJ435" s="118"/>
      <c r="ZK435" s="118"/>
      <c r="ZL435" s="118"/>
      <c r="ZM435" s="118"/>
      <c r="ZN435" s="118"/>
      <c r="ZO435" s="118"/>
      <c r="ZP435" s="118"/>
      <c r="ZQ435" s="118"/>
      <c r="ZR435" s="118"/>
      <c r="ZS435" s="118"/>
      <c r="ZT435" s="118"/>
      <c r="ZU435" s="118"/>
      <c r="ZV435" s="118"/>
      <c r="ZW435" s="118"/>
      <c r="ZX435" s="118"/>
      <c r="ZY435" s="118"/>
      <c r="ZZ435" s="118"/>
      <c r="AAA435" s="118"/>
      <c r="AAB435" s="118"/>
      <c r="AAC435" s="118"/>
      <c r="AAD435" s="118"/>
      <c r="AAE435" s="118"/>
      <c r="AAF435" s="118"/>
      <c r="AAG435" s="118"/>
      <c r="AAH435" s="118"/>
      <c r="AAI435" s="118"/>
      <c r="AAJ435" s="118"/>
      <c r="AAK435" s="118"/>
      <c r="AAL435" s="118"/>
      <c r="AAM435" s="118"/>
      <c r="AAN435" s="118"/>
      <c r="AAO435" s="118"/>
      <c r="AAP435" s="118"/>
      <c r="AAQ435" s="118"/>
      <c r="AAR435" s="118"/>
      <c r="AAS435" s="118"/>
      <c r="AAT435" s="118"/>
      <c r="AAU435" s="118"/>
      <c r="AAV435" s="118"/>
      <c r="AAW435" s="118"/>
      <c r="AAX435" s="118"/>
      <c r="AAY435" s="118"/>
      <c r="AAZ435" s="118"/>
      <c r="ABA435" s="118"/>
      <c r="ABB435" s="118"/>
      <c r="ABC435" s="118"/>
      <c r="ABD435" s="118"/>
      <c r="ABE435" s="118"/>
      <c r="ABF435" s="118"/>
      <c r="ABG435" s="118"/>
      <c r="ABH435" s="118"/>
      <c r="ABI435" s="118"/>
      <c r="ABJ435" s="118"/>
      <c r="ABK435" s="118"/>
      <c r="ABL435" s="118"/>
      <c r="ABM435" s="118"/>
      <c r="ABN435" s="118"/>
      <c r="ABO435" s="118"/>
      <c r="ABP435" s="118"/>
      <c r="ABQ435" s="118"/>
      <c r="ABR435" s="118"/>
      <c r="ABS435" s="118"/>
      <c r="ABT435" s="118"/>
      <c r="ABU435" s="118"/>
      <c r="ABV435" s="118"/>
      <c r="ABW435" s="118"/>
      <c r="ABX435" s="118"/>
      <c r="ABY435" s="118"/>
      <c r="ABZ435" s="118"/>
      <c r="ACA435" s="118"/>
      <c r="ACB435" s="118"/>
      <c r="ACC435" s="118"/>
      <c r="ACD435" s="118"/>
      <c r="ACE435" s="118"/>
      <c r="ACF435" s="118"/>
      <c r="ACG435" s="118"/>
      <c r="ACH435" s="118"/>
      <c r="ACI435" s="118"/>
      <c r="ACJ435" s="118"/>
      <c r="ACK435" s="118"/>
      <c r="ACL435" s="118"/>
      <c r="ACM435" s="118"/>
      <c r="ACN435" s="118"/>
      <c r="ACO435" s="118"/>
      <c r="ACP435" s="118"/>
      <c r="ACQ435" s="118"/>
      <c r="ACR435" s="118"/>
      <c r="ACS435" s="118"/>
      <c r="ACT435" s="118"/>
      <c r="ACU435" s="118"/>
      <c r="ACV435" s="118"/>
      <c r="ACW435" s="118"/>
      <c r="ACX435" s="118"/>
      <c r="ACY435" s="118"/>
      <c r="ACZ435" s="118"/>
      <c r="ADA435" s="118"/>
      <c r="ADB435" s="118"/>
      <c r="ADC435" s="118"/>
      <c r="ADD435" s="118"/>
      <c r="ADE435" s="118"/>
      <c r="ADF435" s="118"/>
      <c r="ADG435" s="118"/>
      <c r="ADH435" s="118"/>
      <c r="ADI435" s="118"/>
      <c r="ADJ435" s="118"/>
      <c r="ADK435" s="118"/>
      <c r="ADL435" s="118"/>
      <c r="ADM435" s="118"/>
      <c r="ADN435" s="118"/>
      <c r="ADO435" s="118"/>
      <c r="ADP435" s="118"/>
      <c r="ADQ435" s="118"/>
      <c r="ADR435" s="118"/>
      <c r="ADS435" s="118"/>
      <c r="ADT435" s="118"/>
      <c r="ADU435" s="118"/>
      <c r="ADV435" s="118"/>
      <c r="ADW435" s="118"/>
      <c r="ADX435" s="118"/>
      <c r="ADY435" s="118"/>
      <c r="ADZ435" s="118"/>
      <c r="AEA435" s="118"/>
      <c r="AEB435" s="118"/>
      <c r="AEC435" s="118"/>
      <c r="AED435" s="118"/>
      <c r="AEE435" s="118"/>
      <c r="AEF435" s="118"/>
      <c r="AEG435" s="118"/>
      <c r="AEH435" s="118"/>
      <c r="AEI435" s="118"/>
      <c r="AEJ435" s="118"/>
      <c r="AEK435" s="118"/>
      <c r="AEL435" s="118"/>
      <c r="AEM435" s="118"/>
      <c r="AEN435" s="118"/>
      <c r="AEO435" s="118"/>
      <c r="AEP435" s="118"/>
      <c r="AEQ435" s="118"/>
      <c r="AER435" s="118"/>
      <c r="AES435" s="118"/>
      <c r="AET435" s="118"/>
      <c r="AEU435" s="118"/>
      <c r="AEV435" s="118"/>
      <c r="AEW435" s="118"/>
      <c r="AEX435" s="118"/>
      <c r="AEY435" s="118"/>
      <c r="AEZ435" s="118"/>
      <c r="AFA435" s="118"/>
      <c r="AFB435" s="118"/>
      <c r="AFC435" s="118"/>
      <c r="AFD435" s="118"/>
      <c r="AFE435" s="118"/>
      <c r="AFF435" s="118"/>
      <c r="AFG435" s="118"/>
      <c r="AFH435" s="118"/>
      <c r="AFI435" s="118"/>
      <c r="AFJ435" s="118"/>
      <c r="AFK435" s="118"/>
      <c r="AFL435" s="118"/>
      <c r="AFM435" s="118"/>
      <c r="AFN435" s="118"/>
      <c r="AFO435" s="118"/>
      <c r="AFP435" s="118"/>
      <c r="AFQ435" s="118"/>
      <c r="AFR435" s="118"/>
      <c r="AFS435" s="118"/>
      <c r="AFT435" s="118"/>
      <c r="AFU435" s="118"/>
      <c r="AFV435" s="118"/>
      <c r="AFW435" s="118"/>
      <c r="AFX435" s="118"/>
      <c r="AFY435" s="118"/>
      <c r="AFZ435" s="118"/>
      <c r="AGA435" s="118"/>
      <c r="AGB435" s="118"/>
      <c r="AGC435" s="118"/>
      <c r="AGD435" s="118"/>
      <c r="AGE435" s="118"/>
      <c r="AGF435" s="118"/>
      <c r="AGG435" s="118"/>
      <c r="AGH435" s="118"/>
      <c r="AGI435" s="118"/>
      <c r="AGJ435" s="118"/>
      <c r="AGK435" s="118"/>
      <c r="AGL435" s="118"/>
      <c r="AGM435" s="118"/>
      <c r="AGN435" s="118"/>
      <c r="AGO435" s="118"/>
      <c r="AGP435" s="118"/>
      <c r="AGQ435" s="118"/>
      <c r="AGR435" s="118"/>
      <c r="AGS435" s="118"/>
      <c r="AGT435" s="118"/>
      <c r="AGU435" s="118"/>
      <c r="AGV435" s="118"/>
      <c r="AGW435" s="118"/>
      <c r="AGX435" s="118"/>
      <c r="AGY435" s="118"/>
      <c r="AGZ435" s="118"/>
      <c r="AHA435" s="118"/>
      <c r="AHB435" s="118"/>
      <c r="AHC435" s="118"/>
      <c r="AHD435" s="118"/>
      <c r="AHE435" s="118"/>
      <c r="AHF435" s="118"/>
      <c r="AHG435" s="118"/>
      <c r="AHH435" s="118"/>
      <c r="AHI435" s="118"/>
      <c r="AHJ435" s="118"/>
      <c r="AHK435" s="118"/>
      <c r="AHL435" s="118"/>
      <c r="AHM435" s="118"/>
      <c r="AHN435" s="118"/>
      <c r="AHO435" s="118"/>
      <c r="AHP435" s="118"/>
      <c r="AHQ435" s="118"/>
      <c r="AHR435" s="118"/>
      <c r="AHS435" s="118"/>
      <c r="AHT435" s="118"/>
      <c r="AHU435" s="118"/>
      <c r="AHV435" s="118"/>
      <c r="AHW435" s="118"/>
      <c r="AHX435" s="118"/>
      <c r="AHY435" s="118"/>
      <c r="AHZ435" s="118"/>
      <c r="AIA435" s="118"/>
      <c r="AIB435" s="118"/>
      <c r="AIC435" s="118"/>
      <c r="AID435" s="118"/>
      <c r="AIE435" s="118"/>
      <c r="AIF435" s="118"/>
      <c r="AIG435" s="118"/>
      <c r="AIH435" s="118"/>
      <c r="AII435" s="118"/>
      <c r="AIJ435" s="118"/>
      <c r="AIK435" s="118"/>
      <c r="AIL435" s="118"/>
      <c r="AIM435" s="118"/>
      <c r="AIN435" s="118"/>
      <c r="AIO435" s="118"/>
      <c r="AIP435" s="118"/>
      <c r="AIQ435" s="118"/>
      <c r="AIR435" s="118"/>
      <c r="AIS435" s="118"/>
      <c r="AIT435" s="118"/>
      <c r="AIU435" s="118"/>
      <c r="AIV435" s="118"/>
      <c r="AIW435" s="118"/>
      <c r="AIX435" s="118"/>
      <c r="AIY435" s="118"/>
      <c r="AIZ435" s="118"/>
      <c r="AJA435" s="118"/>
      <c r="AJB435" s="118"/>
      <c r="AJC435" s="118"/>
      <c r="AJD435" s="118"/>
      <c r="AJE435" s="118"/>
      <c r="AJF435" s="118"/>
      <c r="AJG435" s="118"/>
      <c r="AJH435" s="118"/>
      <c r="AJI435" s="118"/>
      <c r="AJJ435" s="118"/>
      <c r="AJK435" s="118"/>
      <c r="AJL435" s="118"/>
      <c r="AJM435" s="118"/>
      <c r="AJN435" s="118"/>
      <c r="AJO435" s="118"/>
      <c r="AJP435" s="118"/>
      <c r="AJQ435" s="118"/>
      <c r="AJR435" s="118"/>
      <c r="AJS435" s="118"/>
      <c r="AJT435" s="118"/>
      <c r="AJU435" s="118"/>
      <c r="AJV435" s="118"/>
      <c r="AJW435" s="118"/>
      <c r="AJX435" s="118"/>
      <c r="AJY435" s="118"/>
      <c r="AJZ435" s="118"/>
      <c r="AKA435" s="118"/>
      <c r="AKB435" s="118"/>
      <c r="AKC435" s="118"/>
      <c r="AKD435" s="118"/>
      <c r="AKE435" s="118"/>
      <c r="AKF435" s="118"/>
      <c r="AKG435" s="118"/>
      <c r="AKH435" s="118"/>
      <c r="AKI435" s="118"/>
      <c r="AKJ435" s="118"/>
      <c r="AKK435" s="118"/>
      <c r="AKL435" s="118"/>
      <c r="AKM435" s="118"/>
      <c r="AKN435" s="118"/>
      <c r="AKO435" s="118"/>
      <c r="AKP435" s="118"/>
      <c r="AKQ435" s="118"/>
      <c r="AKR435" s="118"/>
      <c r="AKS435" s="118"/>
      <c r="AKT435" s="118"/>
      <c r="AKU435" s="118"/>
      <c r="AKV435" s="118"/>
      <c r="AKW435" s="118"/>
      <c r="AKX435" s="118"/>
      <c r="AKY435" s="118"/>
      <c r="AKZ435" s="118"/>
      <c r="ALA435" s="118"/>
      <c r="ALB435" s="118"/>
      <c r="ALC435" s="118"/>
      <c r="ALD435" s="118"/>
      <c r="ALE435" s="118"/>
      <c r="ALF435" s="118"/>
      <c r="ALG435" s="118"/>
      <c r="ALH435" s="118"/>
      <c r="ALI435" s="118"/>
      <c r="ALJ435" s="118"/>
      <c r="ALK435" s="118"/>
      <c r="ALL435" s="118"/>
      <c r="ALM435" s="118"/>
      <c r="ALN435" s="118"/>
      <c r="ALO435" s="118"/>
      <c r="ALP435" s="118"/>
      <c r="ALQ435" s="118"/>
      <c r="ALR435" s="118"/>
      <c r="ALS435" s="118"/>
      <c r="ALT435" s="118"/>
      <c r="ALU435" s="118"/>
      <c r="ALV435" s="118"/>
      <c r="ALW435" s="118"/>
      <c r="ALX435" s="118"/>
      <c r="ALY435" s="118"/>
      <c r="ALZ435" s="118"/>
      <c r="AMA435" s="118"/>
      <c r="AMB435" s="118"/>
      <c r="AMC435" s="118"/>
      <c r="AMD435" s="118"/>
      <c r="AME435" s="118"/>
      <c r="AMF435" s="118"/>
      <c r="AMG435" s="118"/>
      <c r="AMH435" s="118"/>
    </row>
    <row r="436" spans="1:1023" x14ac:dyDescent="0.25">
      <c r="A436" s="208" t="s">
        <v>1393</v>
      </c>
      <c r="B436" s="163">
        <v>435</v>
      </c>
      <c r="C436" s="224" t="s">
        <v>25071</v>
      </c>
      <c r="D436" s="175" t="s">
        <v>1394</v>
      </c>
      <c r="E436" s="429"/>
      <c r="F436" s="201"/>
      <c r="G436" s="180"/>
      <c r="H436" s="180"/>
      <c r="I436" s="319">
        <v>7</v>
      </c>
      <c r="J436" s="366"/>
      <c r="K436" s="140"/>
      <c r="L436" s="140"/>
      <c r="M436" s="140"/>
      <c r="O436" s="140"/>
      <c r="P436" s="140"/>
      <c r="Q436" s="140"/>
      <c r="S436" s="140"/>
      <c r="V436" s="219">
        <f t="shared" si="239"/>
        <v>100</v>
      </c>
      <c r="W436" s="219">
        <f t="shared" si="240"/>
        <v>100</v>
      </c>
      <c r="X436" s="219">
        <f t="shared" si="241"/>
        <v>100</v>
      </c>
      <c r="Y436" s="219">
        <f t="shared" si="237"/>
        <v>100</v>
      </c>
      <c r="Z436" s="219">
        <f t="shared" si="238"/>
        <v>100</v>
      </c>
      <c r="AA436" s="220">
        <f t="shared" si="217"/>
        <v>100</v>
      </c>
      <c r="AB436" s="220">
        <f t="shared" ref="AB436:AB513" si="242">IF(OR(EXACT(R436,"1A"),EXACT(R436,"1B")),0.1,IF(R436=2,1,100))</f>
        <v>100</v>
      </c>
      <c r="AC436" s="220">
        <f t="shared" si="228"/>
        <v>100</v>
      </c>
      <c r="AD436" s="416">
        <f t="shared" si="236"/>
        <v>100</v>
      </c>
      <c r="AE436" s="416">
        <f t="shared" si="230"/>
        <v>100</v>
      </c>
      <c r="AF436" s="212">
        <f t="shared" si="232"/>
        <v>100</v>
      </c>
      <c r="AG436" s="212">
        <f t="shared" si="233"/>
        <v>100</v>
      </c>
      <c r="AH436" s="212">
        <f t="shared" si="234"/>
        <v>100</v>
      </c>
      <c r="AI436" s="212">
        <f t="shared" si="231"/>
        <v>100</v>
      </c>
      <c r="AJ436" s="231" t="s">
        <v>25072</v>
      </c>
      <c r="AK436" s="412"/>
      <c r="AL436" s="185">
        <v>3</v>
      </c>
      <c r="AM436" s="214"/>
      <c r="AN436" s="118"/>
      <c r="AO436" s="118"/>
      <c r="AQ436" s="167" t="s">
        <v>760</v>
      </c>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c r="EQ436" s="118"/>
      <c r="ER436" s="118"/>
      <c r="ES436" s="118"/>
      <c r="ET436" s="118"/>
      <c r="EU436" s="118"/>
      <c r="EV436" s="118"/>
      <c r="EW436" s="118"/>
      <c r="EX436" s="118"/>
      <c r="EY436" s="118"/>
      <c r="EZ436" s="118"/>
      <c r="FA436" s="118"/>
      <c r="FB436" s="118"/>
      <c r="FC436" s="118"/>
      <c r="FD436" s="118"/>
      <c r="FE436" s="118"/>
      <c r="FF436" s="118"/>
      <c r="FG436" s="118"/>
      <c r="FH436" s="118"/>
      <c r="FI436" s="118"/>
      <c r="FJ436" s="118"/>
      <c r="FK436" s="118"/>
      <c r="FL436" s="118"/>
      <c r="FM436" s="118"/>
      <c r="FN436" s="118"/>
      <c r="FO436" s="118"/>
      <c r="FP436" s="118"/>
      <c r="FQ436" s="118"/>
      <c r="FR436" s="118"/>
      <c r="FS436" s="118"/>
      <c r="FT436" s="118"/>
      <c r="FU436" s="118"/>
      <c r="FV436" s="118"/>
      <c r="FW436" s="118"/>
      <c r="FX436" s="118"/>
      <c r="FY436" s="118"/>
      <c r="FZ436" s="118"/>
      <c r="GA436" s="118"/>
      <c r="GB436" s="118"/>
      <c r="GC436" s="118"/>
      <c r="GD436" s="118"/>
      <c r="GE436" s="118"/>
      <c r="GF436" s="118"/>
      <c r="GG436" s="118"/>
      <c r="GH436" s="118"/>
      <c r="GI436" s="118"/>
      <c r="GJ436" s="118"/>
      <c r="GK436" s="118"/>
      <c r="GL436" s="118"/>
      <c r="GM436" s="118"/>
      <c r="GN436" s="118"/>
      <c r="GO436" s="118"/>
      <c r="GP436" s="118"/>
      <c r="GQ436" s="118"/>
      <c r="GR436" s="118"/>
      <c r="GS436" s="118"/>
      <c r="GT436" s="118"/>
      <c r="GU436" s="118"/>
      <c r="GV436" s="118"/>
      <c r="GW436" s="118"/>
      <c r="GX436" s="118"/>
      <c r="GY436" s="118"/>
      <c r="GZ436" s="118"/>
      <c r="HA436" s="118"/>
      <c r="HB436" s="118"/>
      <c r="HC436" s="118"/>
      <c r="HD436" s="118"/>
      <c r="HE436" s="118"/>
      <c r="HF436" s="118"/>
      <c r="HG436" s="118"/>
      <c r="HH436" s="118"/>
      <c r="HI436" s="118"/>
      <c r="HJ436" s="118"/>
      <c r="HK436" s="118"/>
      <c r="HL436" s="118"/>
      <c r="HM436" s="118"/>
      <c r="HN436" s="118"/>
      <c r="HO436" s="118"/>
      <c r="HP436" s="118"/>
      <c r="HQ436" s="118"/>
      <c r="HR436" s="118"/>
      <c r="HS436" s="118"/>
      <c r="HT436" s="118"/>
      <c r="HU436" s="118"/>
      <c r="HV436" s="118"/>
      <c r="HW436" s="118"/>
      <c r="HX436" s="118"/>
      <c r="HY436" s="118"/>
      <c r="HZ436" s="118"/>
      <c r="IA436" s="118"/>
      <c r="IB436" s="118"/>
      <c r="IC436" s="118"/>
      <c r="ID436" s="118"/>
      <c r="IE436" s="118"/>
      <c r="IF436" s="118"/>
      <c r="IG436" s="118"/>
      <c r="IH436" s="118"/>
      <c r="II436" s="118"/>
      <c r="IJ436" s="118"/>
      <c r="IK436" s="118"/>
      <c r="IL436" s="118"/>
      <c r="IM436" s="118"/>
      <c r="IN436" s="118"/>
      <c r="IO436" s="118"/>
      <c r="IP436" s="118"/>
      <c r="IQ436" s="118"/>
      <c r="IR436" s="118"/>
      <c r="IS436" s="118"/>
      <c r="IT436" s="118"/>
      <c r="IU436" s="118"/>
      <c r="IV436" s="118"/>
      <c r="IW436" s="118"/>
      <c r="IX436" s="118"/>
      <c r="IY436" s="118"/>
      <c r="IZ436" s="118"/>
      <c r="JA436" s="118"/>
      <c r="JB436" s="118"/>
      <c r="JC436" s="118"/>
      <c r="JD436" s="118"/>
      <c r="JE436" s="118"/>
      <c r="JF436" s="118"/>
      <c r="JG436" s="118"/>
      <c r="JH436" s="118"/>
      <c r="JI436" s="118"/>
      <c r="JJ436" s="118"/>
      <c r="JK436" s="118"/>
      <c r="JL436" s="118"/>
      <c r="JM436" s="118"/>
      <c r="JN436" s="118"/>
      <c r="JO436" s="118"/>
      <c r="JP436" s="118"/>
      <c r="JQ436" s="118"/>
      <c r="JR436" s="118"/>
      <c r="JS436" s="118"/>
      <c r="JT436" s="118"/>
      <c r="JU436" s="118"/>
      <c r="JV436" s="118"/>
      <c r="JW436" s="118"/>
      <c r="JX436" s="118"/>
      <c r="JY436" s="118"/>
      <c r="JZ436" s="118"/>
      <c r="KA436" s="118"/>
      <c r="KB436" s="118"/>
      <c r="KC436" s="118"/>
      <c r="KD436" s="118"/>
      <c r="KE436" s="118"/>
      <c r="KF436" s="118"/>
      <c r="KG436" s="118"/>
      <c r="KH436" s="118"/>
      <c r="KI436" s="118"/>
      <c r="KJ436" s="118"/>
      <c r="KK436" s="118"/>
      <c r="KL436" s="118"/>
      <c r="KM436" s="118"/>
      <c r="KN436" s="118"/>
      <c r="KO436" s="118"/>
      <c r="KP436" s="118"/>
      <c r="KQ436" s="118"/>
      <c r="KR436" s="118"/>
      <c r="KS436" s="118"/>
      <c r="KT436" s="118"/>
      <c r="KU436" s="118"/>
      <c r="KV436" s="118"/>
      <c r="KW436" s="118"/>
      <c r="KX436" s="118"/>
      <c r="KY436" s="118"/>
      <c r="KZ436" s="118"/>
      <c r="LA436" s="118"/>
      <c r="LB436" s="118"/>
      <c r="LC436" s="118"/>
      <c r="LD436" s="118"/>
      <c r="LE436" s="118"/>
      <c r="LF436" s="118"/>
      <c r="LG436" s="118"/>
      <c r="LH436" s="118"/>
      <c r="LI436" s="118"/>
      <c r="LJ436" s="118"/>
      <c r="LK436" s="118"/>
      <c r="LL436" s="118"/>
      <c r="LM436" s="118"/>
      <c r="LN436" s="118"/>
      <c r="LO436" s="118"/>
      <c r="LP436" s="118"/>
      <c r="LQ436" s="118"/>
      <c r="LR436" s="118"/>
      <c r="LS436" s="118"/>
      <c r="LT436" s="118"/>
      <c r="LU436" s="118"/>
      <c r="LV436" s="118"/>
      <c r="LW436" s="118"/>
      <c r="LX436" s="118"/>
      <c r="LY436" s="118"/>
      <c r="LZ436" s="118"/>
      <c r="MA436" s="118"/>
      <c r="MB436" s="118"/>
      <c r="MC436" s="118"/>
      <c r="MD436" s="118"/>
      <c r="ME436" s="118"/>
      <c r="MF436" s="118"/>
      <c r="MG436" s="118"/>
      <c r="MH436" s="118"/>
      <c r="MI436" s="118"/>
      <c r="MJ436" s="118"/>
      <c r="MK436" s="118"/>
      <c r="ML436" s="118"/>
      <c r="MM436" s="118"/>
      <c r="MN436" s="118"/>
      <c r="MO436" s="118"/>
      <c r="MP436" s="118"/>
      <c r="MQ436" s="118"/>
      <c r="MR436" s="118"/>
      <c r="MS436" s="118"/>
      <c r="MT436" s="118"/>
      <c r="MU436" s="118"/>
      <c r="MV436" s="118"/>
      <c r="MW436" s="118"/>
      <c r="MX436" s="118"/>
      <c r="MY436" s="118"/>
      <c r="MZ436" s="118"/>
      <c r="NA436" s="118"/>
      <c r="NB436" s="118"/>
      <c r="NC436" s="118"/>
      <c r="ND436" s="118"/>
      <c r="NE436" s="118"/>
      <c r="NF436" s="118"/>
      <c r="NG436" s="118"/>
      <c r="NH436" s="118"/>
      <c r="NI436" s="118"/>
      <c r="NJ436" s="118"/>
      <c r="NK436" s="118"/>
      <c r="NL436" s="118"/>
      <c r="NM436" s="118"/>
      <c r="NN436" s="118"/>
      <c r="NO436" s="118"/>
      <c r="NP436" s="118"/>
      <c r="NQ436" s="118"/>
      <c r="NR436" s="118"/>
      <c r="NS436" s="118"/>
      <c r="NT436" s="118"/>
      <c r="NU436" s="118"/>
      <c r="NV436" s="118"/>
      <c r="NW436" s="118"/>
      <c r="NX436" s="118"/>
      <c r="NY436" s="118"/>
      <c r="NZ436" s="118"/>
      <c r="OA436" s="118"/>
      <c r="OB436" s="118"/>
      <c r="OC436" s="118"/>
      <c r="OD436" s="118"/>
      <c r="OE436" s="118"/>
      <c r="OF436" s="118"/>
      <c r="OG436" s="118"/>
      <c r="OH436" s="118"/>
      <c r="OI436" s="118"/>
      <c r="OJ436" s="118"/>
      <c r="OK436" s="118"/>
      <c r="OL436" s="118"/>
      <c r="OM436" s="118"/>
      <c r="ON436" s="118"/>
      <c r="OO436" s="118"/>
      <c r="OP436" s="118"/>
      <c r="OQ436" s="118"/>
      <c r="OR436" s="118"/>
      <c r="OS436" s="118"/>
      <c r="OT436" s="118"/>
      <c r="OU436" s="118"/>
      <c r="OV436" s="118"/>
      <c r="OW436" s="118"/>
      <c r="OX436" s="118"/>
      <c r="OY436" s="118"/>
      <c r="OZ436" s="118"/>
      <c r="PA436" s="118"/>
      <c r="PB436" s="118"/>
      <c r="PC436" s="118"/>
      <c r="PD436" s="118"/>
      <c r="PE436" s="118"/>
      <c r="PF436" s="118"/>
      <c r="PG436" s="118"/>
      <c r="PH436" s="118"/>
      <c r="PI436" s="118"/>
      <c r="PJ436" s="118"/>
      <c r="PK436" s="118"/>
      <c r="PL436" s="118"/>
      <c r="PM436" s="118"/>
      <c r="PN436" s="118"/>
      <c r="PO436" s="118"/>
      <c r="PP436" s="118"/>
      <c r="PQ436" s="118"/>
      <c r="PR436" s="118"/>
      <c r="PS436" s="118"/>
      <c r="PT436" s="118"/>
      <c r="PU436" s="118"/>
      <c r="PV436" s="118"/>
      <c r="PW436" s="118"/>
      <c r="PX436" s="118"/>
      <c r="PY436" s="118"/>
      <c r="PZ436" s="118"/>
      <c r="QA436" s="118"/>
      <c r="QB436" s="118"/>
      <c r="QC436" s="118"/>
      <c r="QD436" s="118"/>
      <c r="QE436" s="118"/>
      <c r="QF436" s="118"/>
      <c r="QG436" s="118"/>
      <c r="QH436" s="118"/>
      <c r="QI436" s="118"/>
      <c r="QJ436" s="118"/>
      <c r="QK436" s="118"/>
      <c r="QL436" s="118"/>
      <c r="QM436" s="118"/>
      <c r="QN436" s="118"/>
      <c r="QO436" s="118"/>
      <c r="QP436" s="118"/>
      <c r="QQ436" s="118"/>
      <c r="QR436" s="118"/>
      <c r="QS436" s="118"/>
      <c r="QT436" s="118"/>
      <c r="QU436" s="118"/>
      <c r="QV436" s="118"/>
      <c r="QW436" s="118"/>
      <c r="QX436" s="118"/>
      <c r="QY436" s="118"/>
      <c r="QZ436" s="118"/>
      <c r="RA436" s="118"/>
      <c r="RB436" s="118"/>
      <c r="RC436" s="118"/>
      <c r="RD436" s="118"/>
      <c r="RE436" s="118"/>
      <c r="RF436" s="118"/>
      <c r="RG436" s="118"/>
      <c r="RH436" s="118"/>
      <c r="RI436" s="118"/>
      <c r="RJ436" s="118"/>
      <c r="RK436" s="118"/>
      <c r="RL436" s="118"/>
      <c r="RM436" s="118"/>
      <c r="RN436" s="118"/>
      <c r="RO436" s="118"/>
      <c r="RP436" s="118"/>
      <c r="RQ436" s="118"/>
      <c r="RR436" s="118"/>
      <c r="RS436" s="118"/>
      <c r="RT436" s="118"/>
      <c r="RU436" s="118"/>
      <c r="RV436" s="118"/>
      <c r="RW436" s="118"/>
      <c r="RX436" s="118"/>
      <c r="RY436" s="118"/>
      <c r="RZ436" s="118"/>
      <c r="SA436" s="118"/>
      <c r="SB436" s="118"/>
      <c r="SC436" s="118"/>
      <c r="SD436" s="118"/>
      <c r="SE436" s="118"/>
      <c r="SF436" s="118"/>
      <c r="SG436" s="118"/>
      <c r="SH436" s="118"/>
      <c r="SI436" s="118"/>
      <c r="SJ436" s="118"/>
      <c r="SK436" s="118"/>
      <c r="SL436" s="118"/>
      <c r="SM436" s="118"/>
      <c r="SN436" s="118"/>
      <c r="SO436" s="118"/>
      <c r="SP436" s="118"/>
      <c r="SQ436" s="118"/>
      <c r="SR436" s="118"/>
      <c r="SS436" s="118"/>
      <c r="ST436" s="118"/>
      <c r="SU436" s="118"/>
      <c r="SV436" s="118"/>
      <c r="SW436" s="118"/>
      <c r="SX436" s="118"/>
      <c r="SY436" s="118"/>
      <c r="SZ436" s="118"/>
      <c r="TA436" s="118"/>
      <c r="TB436" s="118"/>
      <c r="TC436" s="118"/>
      <c r="TD436" s="118"/>
      <c r="TE436" s="118"/>
      <c r="TF436" s="118"/>
      <c r="TG436" s="118"/>
      <c r="TH436" s="118"/>
      <c r="TI436" s="118"/>
      <c r="TJ436" s="118"/>
      <c r="TK436" s="118"/>
      <c r="TL436" s="118"/>
      <c r="TM436" s="118"/>
      <c r="TN436" s="118"/>
      <c r="TO436" s="118"/>
      <c r="TP436" s="118"/>
      <c r="TQ436" s="118"/>
      <c r="TR436" s="118"/>
      <c r="TS436" s="118"/>
      <c r="TT436" s="118"/>
      <c r="TU436" s="118"/>
      <c r="TV436" s="118"/>
      <c r="TW436" s="118"/>
      <c r="TX436" s="118"/>
      <c r="TY436" s="118"/>
      <c r="TZ436" s="118"/>
      <c r="UA436" s="118"/>
      <c r="UB436" s="118"/>
      <c r="UC436" s="118"/>
      <c r="UD436" s="118"/>
      <c r="UE436" s="118"/>
      <c r="UF436" s="118"/>
      <c r="UG436" s="118"/>
      <c r="UH436" s="118"/>
      <c r="UI436" s="118"/>
      <c r="UJ436" s="118"/>
      <c r="UK436" s="118"/>
      <c r="UL436" s="118"/>
      <c r="UM436" s="118"/>
      <c r="UN436" s="118"/>
      <c r="UO436" s="118"/>
      <c r="UP436" s="118"/>
      <c r="UQ436" s="118"/>
      <c r="UR436" s="118"/>
      <c r="US436" s="118"/>
      <c r="UT436" s="118"/>
      <c r="UU436" s="118"/>
      <c r="UV436" s="118"/>
      <c r="UW436" s="118"/>
      <c r="UX436" s="118"/>
      <c r="UY436" s="118"/>
      <c r="UZ436" s="118"/>
      <c r="VA436" s="118"/>
      <c r="VB436" s="118"/>
      <c r="VC436" s="118"/>
      <c r="VD436" s="118"/>
      <c r="VE436" s="118"/>
      <c r="VF436" s="118"/>
      <c r="VG436" s="118"/>
      <c r="VH436" s="118"/>
      <c r="VI436" s="118"/>
      <c r="VJ436" s="118"/>
      <c r="VK436" s="118"/>
      <c r="VL436" s="118"/>
      <c r="VM436" s="118"/>
      <c r="VN436" s="118"/>
      <c r="VO436" s="118"/>
      <c r="VP436" s="118"/>
      <c r="VQ436" s="118"/>
      <c r="VR436" s="118"/>
      <c r="VS436" s="118"/>
      <c r="VT436" s="118"/>
      <c r="VU436" s="118"/>
      <c r="VV436" s="118"/>
      <c r="VW436" s="118"/>
      <c r="VX436" s="118"/>
      <c r="VY436" s="118"/>
      <c r="VZ436" s="118"/>
      <c r="WA436" s="118"/>
      <c r="WB436" s="118"/>
      <c r="WC436" s="118"/>
      <c r="WD436" s="118"/>
      <c r="WE436" s="118"/>
      <c r="WF436" s="118"/>
      <c r="WG436" s="118"/>
      <c r="WH436" s="118"/>
      <c r="WI436" s="118"/>
      <c r="WJ436" s="118"/>
      <c r="WK436" s="118"/>
      <c r="WL436" s="118"/>
      <c r="WM436" s="118"/>
      <c r="WN436" s="118"/>
      <c r="WO436" s="118"/>
      <c r="WP436" s="118"/>
      <c r="WQ436" s="118"/>
      <c r="WR436" s="118"/>
      <c r="WS436" s="118"/>
      <c r="WT436" s="118"/>
      <c r="WU436" s="118"/>
      <c r="WV436" s="118"/>
      <c r="WW436" s="118"/>
      <c r="WX436" s="118"/>
      <c r="WY436" s="118"/>
      <c r="WZ436" s="118"/>
      <c r="XA436" s="118"/>
      <c r="XB436" s="118"/>
      <c r="XC436" s="118"/>
      <c r="XD436" s="118"/>
      <c r="XE436" s="118"/>
      <c r="XF436" s="118"/>
      <c r="XG436" s="118"/>
      <c r="XH436" s="118"/>
      <c r="XI436" s="118"/>
      <c r="XJ436" s="118"/>
      <c r="XK436" s="118"/>
      <c r="XL436" s="118"/>
      <c r="XM436" s="118"/>
      <c r="XN436" s="118"/>
      <c r="XO436" s="118"/>
      <c r="XP436" s="118"/>
      <c r="XQ436" s="118"/>
      <c r="XR436" s="118"/>
      <c r="XS436" s="118"/>
      <c r="XT436" s="118"/>
      <c r="XU436" s="118"/>
      <c r="XV436" s="118"/>
      <c r="XW436" s="118"/>
      <c r="XX436" s="118"/>
      <c r="XY436" s="118"/>
      <c r="XZ436" s="118"/>
      <c r="YA436" s="118"/>
      <c r="YB436" s="118"/>
      <c r="YC436" s="118"/>
      <c r="YD436" s="118"/>
      <c r="YE436" s="118"/>
      <c r="YF436" s="118"/>
      <c r="YG436" s="118"/>
      <c r="YH436" s="118"/>
      <c r="YI436" s="118"/>
      <c r="YJ436" s="118"/>
      <c r="YK436" s="118"/>
      <c r="YL436" s="118"/>
      <c r="YM436" s="118"/>
      <c r="YN436" s="118"/>
      <c r="YO436" s="118"/>
      <c r="YP436" s="118"/>
      <c r="YQ436" s="118"/>
      <c r="YR436" s="118"/>
      <c r="YS436" s="118"/>
      <c r="YT436" s="118"/>
      <c r="YU436" s="118"/>
      <c r="YV436" s="118"/>
      <c r="YW436" s="118"/>
      <c r="YX436" s="118"/>
      <c r="YY436" s="118"/>
      <c r="YZ436" s="118"/>
      <c r="ZA436" s="118"/>
      <c r="ZB436" s="118"/>
      <c r="ZC436" s="118"/>
      <c r="ZD436" s="118"/>
      <c r="ZE436" s="118"/>
      <c r="ZF436" s="118"/>
      <c r="ZG436" s="118"/>
      <c r="ZH436" s="118"/>
      <c r="ZI436" s="118"/>
      <c r="ZJ436" s="118"/>
      <c r="ZK436" s="118"/>
      <c r="ZL436" s="118"/>
      <c r="ZM436" s="118"/>
      <c r="ZN436" s="118"/>
      <c r="ZO436" s="118"/>
      <c r="ZP436" s="118"/>
      <c r="ZQ436" s="118"/>
      <c r="ZR436" s="118"/>
      <c r="ZS436" s="118"/>
      <c r="ZT436" s="118"/>
      <c r="ZU436" s="118"/>
      <c r="ZV436" s="118"/>
      <c r="ZW436" s="118"/>
      <c r="ZX436" s="118"/>
      <c r="ZY436" s="118"/>
      <c r="ZZ436" s="118"/>
      <c r="AAA436" s="118"/>
      <c r="AAB436" s="118"/>
      <c r="AAC436" s="118"/>
      <c r="AAD436" s="118"/>
      <c r="AAE436" s="118"/>
      <c r="AAF436" s="118"/>
      <c r="AAG436" s="118"/>
      <c r="AAH436" s="118"/>
      <c r="AAI436" s="118"/>
      <c r="AAJ436" s="118"/>
      <c r="AAK436" s="118"/>
      <c r="AAL436" s="118"/>
      <c r="AAM436" s="118"/>
      <c r="AAN436" s="118"/>
      <c r="AAO436" s="118"/>
      <c r="AAP436" s="118"/>
      <c r="AAQ436" s="118"/>
      <c r="AAR436" s="118"/>
      <c r="AAS436" s="118"/>
      <c r="AAT436" s="118"/>
      <c r="AAU436" s="118"/>
      <c r="AAV436" s="118"/>
      <c r="AAW436" s="118"/>
      <c r="AAX436" s="118"/>
      <c r="AAY436" s="118"/>
      <c r="AAZ436" s="118"/>
      <c r="ABA436" s="118"/>
      <c r="ABB436" s="118"/>
      <c r="ABC436" s="118"/>
      <c r="ABD436" s="118"/>
      <c r="ABE436" s="118"/>
      <c r="ABF436" s="118"/>
      <c r="ABG436" s="118"/>
      <c r="ABH436" s="118"/>
      <c r="ABI436" s="118"/>
      <c r="ABJ436" s="118"/>
      <c r="ABK436" s="118"/>
      <c r="ABL436" s="118"/>
      <c r="ABM436" s="118"/>
      <c r="ABN436" s="118"/>
      <c r="ABO436" s="118"/>
      <c r="ABP436" s="118"/>
      <c r="ABQ436" s="118"/>
      <c r="ABR436" s="118"/>
      <c r="ABS436" s="118"/>
      <c r="ABT436" s="118"/>
      <c r="ABU436" s="118"/>
      <c r="ABV436" s="118"/>
      <c r="ABW436" s="118"/>
      <c r="ABX436" s="118"/>
      <c r="ABY436" s="118"/>
      <c r="ABZ436" s="118"/>
      <c r="ACA436" s="118"/>
      <c r="ACB436" s="118"/>
      <c r="ACC436" s="118"/>
      <c r="ACD436" s="118"/>
      <c r="ACE436" s="118"/>
      <c r="ACF436" s="118"/>
      <c r="ACG436" s="118"/>
      <c r="ACH436" s="118"/>
      <c r="ACI436" s="118"/>
      <c r="ACJ436" s="118"/>
      <c r="ACK436" s="118"/>
      <c r="ACL436" s="118"/>
      <c r="ACM436" s="118"/>
      <c r="ACN436" s="118"/>
      <c r="ACO436" s="118"/>
      <c r="ACP436" s="118"/>
      <c r="ACQ436" s="118"/>
      <c r="ACR436" s="118"/>
      <c r="ACS436" s="118"/>
      <c r="ACT436" s="118"/>
      <c r="ACU436" s="118"/>
      <c r="ACV436" s="118"/>
      <c r="ACW436" s="118"/>
      <c r="ACX436" s="118"/>
      <c r="ACY436" s="118"/>
      <c r="ACZ436" s="118"/>
      <c r="ADA436" s="118"/>
      <c r="ADB436" s="118"/>
      <c r="ADC436" s="118"/>
      <c r="ADD436" s="118"/>
      <c r="ADE436" s="118"/>
      <c r="ADF436" s="118"/>
      <c r="ADG436" s="118"/>
      <c r="ADH436" s="118"/>
      <c r="ADI436" s="118"/>
      <c r="ADJ436" s="118"/>
      <c r="ADK436" s="118"/>
      <c r="ADL436" s="118"/>
      <c r="ADM436" s="118"/>
      <c r="ADN436" s="118"/>
      <c r="ADO436" s="118"/>
      <c r="ADP436" s="118"/>
      <c r="ADQ436" s="118"/>
      <c r="ADR436" s="118"/>
      <c r="ADS436" s="118"/>
      <c r="ADT436" s="118"/>
      <c r="ADU436" s="118"/>
      <c r="ADV436" s="118"/>
      <c r="ADW436" s="118"/>
      <c r="ADX436" s="118"/>
      <c r="ADY436" s="118"/>
      <c r="ADZ436" s="118"/>
      <c r="AEA436" s="118"/>
      <c r="AEB436" s="118"/>
      <c r="AEC436" s="118"/>
      <c r="AED436" s="118"/>
      <c r="AEE436" s="118"/>
      <c r="AEF436" s="118"/>
      <c r="AEG436" s="118"/>
      <c r="AEH436" s="118"/>
      <c r="AEI436" s="118"/>
      <c r="AEJ436" s="118"/>
      <c r="AEK436" s="118"/>
      <c r="AEL436" s="118"/>
      <c r="AEM436" s="118"/>
      <c r="AEN436" s="118"/>
      <c r="AEO436" s="118"/>
      <c r="AEP436" s="118"/>
      <c r="AEQ436" s="118"/>
      <c r="AER436" s="118"/>
      <c r="AES436" s="118"/>
      <c r="AET436" s="118"/>
      <c r="AEU436" s="118"/>
      <c r="AEV436" s="118"/>
      <c r="AEW436" s="118"/>
      <c r="AEX436" s="118"/>
      <c r="AEY436" s="118"/>
      <c r="AEZ436" s="118"/>
      <c r="AFA436" s="118"/>
      <c r="AFB436" s="118"/>
      <c r="AFC436" s="118"/>
      <c r="AFD436" s="118"/>
      <c r="AFE436" s="118"/>
      <c r="AFF436" s="118"/>
      <c r="AFG436" s="118"/>
      <c r="AFH436" s="118"/>
      <c r="AFI436" s="118"/>
      <c r="AFJ436" s="118"/>
      <c r="AFK436" s="118"/>
      <c r="AFL436" s="118"/>
      <c r="AFM436" s="118"/>
      <c r="AFN436" s="118"/>
      <c r="AFO436" s="118"/>
      <c r="AFP436" s="118"/>
      <c r="AFQ436" s="118"/>
      <c r="AFR436" s="118"/>
      <c r="AFS436" s="118"/>
      <c r="AFT436" s="118"/>
      <c r="AFU436" s="118"/>
      <c r="AFV436" s="118"/>
      <c r="AFW436" s="118"/>
      <c r="AFX436" s="118"/>
      <c r="AFY436" s="118"/>
      <c r="AFZ436" s="118"/>
      <c r="AGA436" s="118"/>
      <c r="AGB436" s="118"/>
      <c r="AGC436" s="118"/>
      <c r="AGD436" s="118"/>
      <c r="AGE436" s="118"/>
      <c r="AGF436" s="118"/>
      <c r="AGG436" s="118"/>
      <c r="AGH436" s="118"/>
      <c r="AGI436" s="118"/>
      <c r="AGJ436" s="118"/>
      <c r="AGK436" s="118"/>
      <c r="AGL436" s="118"/>
      <c r="AGM436" s="118"/>
      <c r="AGN436" s="118"/>
      <c r="AGO436" s="118"/>
      <c r="AGP436" s="118"/>
      <c r="AGQ436" s="118"/>
      <c r="AGR436" s="118"/>
      <c r="AGS436" s="118"/>
      <c r="AGT436" s="118"/>
      <c r="AGU436" s="118"/>
      <c r="AGV436" s="118"/>
      <c r="AGW436" s="118"/>
      <c r="AGX436" s="118"/>
      <c r="AGY436" s="118"/>
      <c r="AGZ436" s="118"/>
      <c r="AHA436" s="118"/>
      <c r="AHB436" s="118"/>
      <c r="AHC436" s="118"/>
      <c r="AHD436" s="118"/>
      <c r="AHE436" s="118"/>
      <c r="AHF436" s="118"/>
      <c r="AHG436" s="118"/>
      <c r="AHH436" s="118"/>
      <c r="AHI436" s="118"/>
      <c r="AHJ436" s="118"/>
      <c r="AHK436" s="118"/>
      <c r="AHL436" s="118"/>
      <c r="AHM436" s="118"/>
      <c r="AHN436" s="118"/>
      <c r="AHO436" s="118"/>
      <c r="AHP436" s="118"/>
      <c r="AHQ436" s="118"/>
      <c r="AHR436" s="118"/>
      <c r="AHS436" s="118"/>
      <c r="AHT436" s="118"/>
      <c r="AHU436" s="118"/>
      <c r="AHV436" s="118"/>
      <c r="AHW436" s="118"/>
      <c r="AHX436" s="118"/>
      <c r="AHY436" s="118"/>
      <c r="AHZ436" s="118"/>
      <c r="AIA436" s="118"/>
      <c r="AIB436" s="118"/>
      <c r="AIC436" s="118"/>
      <c r="AID436" s="118"/>
      <c r="AIE436" s="118"/>
      <c r="AIF436" s="118"/>
      <c r="AIG436" s="118"/>
      <c r="AIH436" s="118"/>
      <c r="AII436" s="118"/>
      <c r="AIJ436" s="118"/>
      <c r="AIK436" s="118"/>
      <c r="AIL436" s="118"/>
      <c r="AIM436" s="118"/>
      <c r="AIN436" s="118"/>
      <c r="AIO436" s="118"/>
      <c r="AIP436" s="118"/>
      <c r="AIQ436" s="118"/>
      <c r="AIR436" s="118"/>
      <c r="AIS436" s="118"/>
      <c r="AIT436" s="118"/>
      <c r="AIU436" s="118"/>
      <c r="AIV436" s="118"/>
      <c r="AIW436" s="118"/>
      <c r="AIX436" s="118"/>
      <c r="AIY436" s="118"/>
      <c r="AIZ436" s="118"/>
      <c r="AJA436" s="118"/>
      <c r="AJB436" s="118"/>
      <c r="AJC436" s="118"/>
      <c r="AJD436" s="118"/>
      <c r="AJE436" s="118"/>
      <c r="AJF436" s="118"/>
      <c r="AJG436" s="118"/>
      <c r="AJH436" s="118"/>
      <c r="AJI436" s="118"/>
      <c r="AJJ436" s="118"/>
      <c r="AJK436" s="118"/>
      <c r="AJL436" s="118"/>
      <c r="AJM436" s="118"/>
      <c r="AJN436" s="118"/>
      <c r="AJO436" s="118"/>
      <c r="AJP436" s="118"/>
      <c r="AJQ436" s="118"/>
      <c r="AJR436" s="118"/>
      <c r="AJS436" s="118"/>
      <c r="AJT436" s="118"/>
      <c r="AJU436" s="118"/>
      <c r="AJV436" s="118"/>
      <c r="AJW436" s="118"/>
      <c r="AJX436" s="118"/>
      <c r="AJY436" s="118"/>
      <c r="AJZ436" s="118"/>
      <c r="AKA436" s="118"/>
      <c r="AKB436" s="118"/>
      <c r="AKC436" s="118"/>
      <c r="AKD436" s="118"/>
      <c r="AKE436" s="118"/>
      <c r="AKF436" s="118"/>
      <c r="AKG436" s="118"/>
      <c r="AKH436" s="118"/>
      <c r="AKI436" s="118"/>
      <c r="AKJ436" s="118"/>
      <c r="AKK436" s="118"/>
      <c r="AKL436" s="118"/>
      <c r="AKM436" s="118"/>
      <c r="AKN436" s="118"/>
      <c r="AKO436" s="118"/>
      <c r="AKP436" s="118"/>
      <c r="AKQ436" s="118"/>
      <c r="AKR436" s="118"/>
      <c r="AKS436" s="118"/>
      <c r="AKT436" s="118"/>
      <c r="AKU436" s="118"/>
      <c r="AKV436" s="118"/>
      <c r="AKW436" s="118"/>
      <c r="AKX436" s="118"/>
      <c r="AKY436" s="118"/>
      <c r="AKZ436" s="118"/>
      <c r="ALA436" s="118"/>
      <c r="ALB436" s="118"/>
      <c r="ALC436" s="118"/>
      <c r="ALD436" s="118"/>
      <c r="ALE436" s="118"/>
      <c r="ALF436" s="118"/>
      <c r="ALG436" s="118"/>
      <c r="ALH436" s="118"/>
      <c r="ALI436" s="118"/>
      <c r="ALJ436" s="118"/>
      <c r="ALK436" s="118"/>
      <c r="ALL436" s="118"/>
      <c r="ALM436" s="118"/>
      <c r="ALN436" s="118"/>
      <c r="ALO436" s="118"/>
      <c r="ALP436" s="118"/>
      <c r="ALQ436" s="118"/>
      <c r="ALR436" s="118"/>
      <c r="ALS436" s="118"/>
      <c r="ALT436" s="118"/>
      <c r="ALU436" s="118"/>
      <c r="ALV436" s="118"/>
      <c r="ALW436" s="118"/>
      <c r="ALX436" s="118"/>
      <c r="ALY436" s="118"/>
      <c r="ALZ436" s="118"/>
      <c r="AMA436" s="118"/>
      <c r="AMB436" s="118"/>
      <c r="AMC436" s="118"/>
      <c r="AMD436" s="118"/>
      <c r="AME436" s="118"/>
      <c r="AMF436" s="118"/>
      <c r="AMG436" s="118"/>
      <c r="AMH436" s="118"/>
    </row>
    <row r="437" spans="1:1023" ht="15" customHeight="1" x14ac:dyDescent="0.25">
      <c r="A437" s="208" t="s">
        <v>1395</v>
      </c>
      <c r="B437" s="163">
        <v>436</v>
      </c>
      <c r="C437" s="224" t="s">
        <v>25073</v>
      </c>
      <c r="D437" s="175" t="s">
        <v>1396</v>
      </c>
      <c r="E437" s="429"/>
      <c r="F437" s="201"/>
      <c r="G437" s="180"/>
      <c r="H437" s="180"/>
      <c r="I437" s="319">
        <v>2.8</v>
      </c>
      <c r="J437" s="366"/>
      <c r="K437" s="332">
        <v>2</v>
      </c>
      <c r="L437" s="332">
        <v>1</v>
      </c>
      <c r="M437" s="140"/>
      <c r="O437" s="140"/>
      <c r="P437" s="140"/>
      <c r="Q437" s="140"/>
      <c r="S437" s="140"/>
      <c r="V437" s="219">
        <f t="shared" si="239"/>
        <v>100</v>
      </c>
      <c r="W437" s="219">
        <f t="shared" si="240"/>
        <v>100</v>
      </c>
      <c r="X437" s="219">
        <f t="shared" si="241"/>
        <v>100</v>
      </c>
      <c r="Y437" s="219">
        <f t="shared" si="237"/>
        <v>100</v>
      </c>
      <c r="Z437" s="219">
        <f t="shared" si="238"/>
        <v>100</v>
      </c>
      <c r="AA437" s="220">
        <f t="shared" si="217"/>
        <v>100</v>
      </c>
      <c r="AB437" s="220">
        <f t="shared" si="242"/>
        <v>100</v>
      </c>
      <c r="AC437" s="220">
        <f t="shared" si="228"/>
        <v>100</v>
      </c>
      <c r="AD437" s="416">
        <f t="shared" si="236"/>
        <v>1</v>
      </c>
      <c r="AE437" s="416">
        <f t="shared" si="230"/>
        <v>100</v>
      </c>
      <c r="AF437" s="212">
        <f t="shared" si="232"/>
        <v>10</v>
      </c>
      <c r="AG437" s="212">
        <f t="shared" si="233"/>
        <v>100</v>
      </c>
      <c r="AH437" s="212">
        <f t="shared" si="234"/>
        <v>100</v>
      </c>
      <c r="AI437" s="212">
        <f t="shared" si="231"/>
        <v>100</v>
      </c>
      <c r="AJ437" s="231" t="s">
        <v>25008</v>
      </c>
      <c r="AK437" s="412"/>
      <c r="AL437" s="185">
        <v>2</v>
      </c>
      <c r="AM437" s="214"/>
      <c r="AN437" s="412"/>
      <c r="AO437" s="412"/>
      <c r="AQ437" s="167" t="s">
        <v>760</v>
      </c>
      <c r="AU437" s="412"/>
      <c r="AV437" s="412"/>
      <c r="AW437" s="412"/>
      <c r="AX437" s="412"/>
      <c r="AY437" s="412"/>
      <c r="AZ437" s="412"/>
      <c r="BA437" s="412"/>
      <c r="BB437" s="412"/>
      <c r="BC437" s="412"/>
      <c r="BD437" s="412"/>
      <c r="BE437" s="412"/>
      <c r="BF437" s="412"/>
      <c r="BG437" s="412"/>
      <c r="BH437" s="412"/>
      <c r="BI437" s="412"/>
      <c r="BJ437" s="412"/>
      <c r="BK437" s="412"/>
      <c r="BL437" s="412"/>
      <c r="BM437" s="412"/>
      <c r="BN437" s="412"/>
      <c r="BO437" s="412"/>
      <c r="BP437" s="412"/>
      <c r="BQ437" s="412"/>
      <c r="BR437" s="412"/>
      <c r="BS437" s="412"/>
      <c r="BT437" s="412"/>
      <c r="BU437" s="412"/>
      <c r="BV437" s="412"/>
      <c r="BW437" s="412"/>
      <c r="BX437" s="412"/>
      <c r="BY437" s="412"/>
      <c r="BZ437" s="412"/>
      <c r="CA437" s="412"/>
      <c r="CB437" s="412"/>
      <c r="CC437" s="412"/>
      <c r="CD437" s="412"/>
      <c r="CE437" s="412"/>
      <c r="CF437" s="412"/>
      <c r="CG437" s="412"/>
      <c r="CH437" s="412"/>
      <c r="CI437" s="412"/>
      <c r="CJ437" s="412"/>
      <c r="CK437" s="412"/>
      <c r="CL437" s="412"/>
      <c r="CM437" s="412"/>
      <c r="CN437" s="412"/>
      <c r="CO437" s="412"/>
      <c r="CP437" s="412"/>
      <c r="CQ437" s="412"/>
      <c r="CR437" s="412"/>
      <c r="CS437" s="412"/>
      <c r="CT437" s="412"/>
      <c r="CU437" s="412"/>
      <c r="CV437" s="412"/>
      <c r="CW437" s="412"/>
      <c r="CX437" s="412"/>
      <c r="CY437" s="412"/>
      <c r="CZ437" s="412"/>
      <c r="DA437" s="412"/>
      <c r="DB437" s="412"/>
      <c r="DC437" s="412"/>
      <c r="DD437" s="412"/>
      <c r="DE437" s="412"/>
      <c r="DF437" s="412"/>
      <c r="DG437" s="412"/>
      <c r="DH437" s="412"/>
      <c r="DI437" s="412"/>
      <c r="DJ437" s="412"/>
      <c r="DK437" s="412"/>
      <c r="DL437" s="412"/>
      <c r="DM437" s="412"/>
      <c r="DN437" s="412"/>
      <c r="DO437" s="412"/>
      <c r="DP437" s="412"/>
      <c r="DQ437" s="412"/>
      <c r="DR437" s="412"/>
      <c r="DS437" s="412"/>
      <c r="DT437" s="412"/>
      <c r="DU437" s="412"/>
      <c r="DV437" s="412"/>
      <c r="DW437" s="412"/>
      <c r="DX437" s="412"/>
      <c r="DY437" s="412"/>
      <c r="DZ437" s="412"/>
      <c r="EA437" s="412"/>
      <c r="EB437" s="412"/>
      <c r="EC437" s="412"/>
      <c r="ED437" s="412"/>
      <c r="EE437" s="412"/>
      <c r="EF437" s="412"/>
      <c r="EG437" s="412"/>
      <c r="EH437" s="412"/>
      <c r="EI437" s="412"/>
      <c r="EJ437" s="412"/>
      <c r="EK437" s="412"/>
      <c r="EL437" s="412"/>
      <c r="EM437" s="412"/>
      <c r="EN437" s="412"/>
      <c r="EO437" s="412"/>
      <c r="EP437" s="412"/>
      <c r="EQ437" s="412"/>
      <c r="ER437" s="412"/>
      <c r="ES437" s="412"/>
      <c r="ET437" s="412"/>
      <c r="EU437" s="412"/>
      <c r="EV437" s="412"/>
      <c r="EW437" s="412"/>
      <c r="EX437" s="412"/>
      <c r="EY437" s="412"/>
      <c r="EZ437" s="412"/>
      <c r="FA437" s="412"/>
      <c r="FB437" s="412"/>
      <c r="FC437" s="412"/>
      <c r="FD437" s="412"/>
      <c r="FE437" s="412"/>
      <c r="FF437" s="412"/>
      <c r="FG437" s="412"/>
      <c r="FH437" s="412"/>
      <c r="FI437" s="412"/>
      <c r="FJ437" s="412"/>
      <c r="FK437" s="412"/>
      <c r="FL437" s="412"/>
      <c r="FM437" s="412"/>
      <c r="FN437" s="412"/>
      <c r="FO437" s="412"/>
      <c r="FP437" s="412"/>
      <c r="FQ437" s="412"/>
      <c r="FR437" s="412"/>
      <c r="FS437" s="412"/>
      <c r="FT437" s="412"/>
      <c r="FU437" s="412"/>
      <c r="FV437" s="412"/>
      <c r="FW437" s="412"/>
      <c r="FX437" s="412"/>
      <c r="FY437" s="412"/>
      <c r="FZ437" s="412"/>
      <c r="GA437" s="412"/>
      <c r="GB437" s="412"/>
      <c r="GC437" s="412"/>
      <c r="GD437" s="412"/>
      <c r="GE437" s="412"/>
      <c r="GF437" s="412"/>
      <c r="GG437" s="412"/>
      <c r="GH437" s="412"/>
      <c r="GI437" s="412"/>
      <c r="GJ437" s="412"/>
      <c r="GK437" s="412"/>
      <c r="GL437" s="412"/>
      <c r="GM437" s="412"/>
      <c r="GN437" s="412"/>
      <c r="GO437" s="412"/>
      <c r="GP437" s="412"/>
      <c r="GQ437" s="412"/>
      <c r="GR437" s="412"/>
      <c r="GS437" s="412"/>
      <c r="GT437" s="412"/>
      <c r="GU437" s="412"/>
      <c r="GV437" s="412"/>
      <c r="GW437" s="412"/>
      <c r="GX437" s="412"/>
      <c r="GY437" s="412"/>
      <c r="GZ437" s="412"/>
      <c r="HA437" s="412"/>
      <c r="HB437" s="412"/>
      <c r="HC437" s="412"/>
      <c r="HD437" s="412"/>
      <c r="HE437" s="412"/>
      <c r="HF437" s="412"/>
      <c r="HG437" s="412"/>
      <c r="HH437" s="412"/>
      <c r="HI437" s="412"/>
      <c r="HJ437" s="412"/>
      <c r="HK437" s="412"/>
      <c r="HL437" s="412"/>
      <c r="HM437" s="412"/>
      <c r="HN437" s="412"/>
      <c r="HO437" s="412"/>
      <c r="HP437" s="412"/>
      <c r="HQ437" s="412"/>
      <c r="HR437" s="412"/>
      <c r="HS437" s="412"/>
      <c r="HT437" s="412"/>
      <c r="HU437" s="412"/>
      <c r="HV437" s="412"/>
      <c r="HW437" s="412"/>
      <c r="HX437" s="412"/>
      <c r="HY437" s="412"/>
      <c r="HZ437" s="412"/>
      <c r="IA437" s="412"/>
      <c r="IB437" s="412"/>
      <c r="IC437" s="412"/>
      <c r="ID437" s="412"/>
      <c r="IE437" s="412"/>
      <c r="IF437" s="412"/>
      <c r="IG437" s="412"/>
      <c r="IH437" s="412"/>
      <c r="II437" s="412"/>
      <c r="IJ437" s="412"/>
      <c r="IK437" s="412"/>
      <c r="IL437" s="412"/>
      <c r="IM437" s="412"/>
      <c r="IN437" s="412"/>
      <c r="IO437" s="412"/>
      <c r="IP437" s="412"/>
      <c r="IQ437" s="412"/>
      <c r="IR437" s="412"/>
      <c r="IS437" s="412"/>
      <c r="IT437" s="412"/>
      <c r="IU437" s="412"/>
      <c r="IV437" s="412"/>
      <c r="IW437" s="412"/>
      <c r="IX437" s="412"/>
      <c r="IY437" s="412"/>
      <c r="IZ437" s="412"/>
      <c r="JA437" s="412"/>
      <c r="JB437" s="412"/>
      <c r="JC437" s="412"/>
      <c r="JD437" s="412"/>
      <c r="JE437" s="412"/>
      <c r="JF437" s="412"/>
      <c r="JG437" s="412"/>
      <c r="JH437" s="412"/>
      <c r="JI437" s="412"/>
      <c r="JJ437" s="412"/>
      <c r="JK437" s="412"/>
      <c r="JL437" s="412"/>
      <c r="JM437" s="412"/>
      <c r="JN437" s="412"/>
      <c r="JO437" s="412"/>
      <c r="JP437" s="412"/>
      <c r="JQ437" s="412"/>
      <c r="JR437" s="412"/>
      <c r="JS437" s="412"/>
      <c r="JT437" s="412"/>
      <c r="JU437" s="412"/>
      <c r="JV437" s="412"/>
      <c r="JW437" s="412"/>
      <c r="JX437" s="412"/>
      <c r="JY437" s="412"/>
      <c r="JZ437" s="412"/>
      <c r="KA437" s="412"/>
      <c r="KB437" s="412"/>
      <c r="KC437" s="412"/>
      <c r="KD437" s="412"/>
      <c r="KE437" s="412"/>
      <c r="KF437" s="412"/>
      <c r="KG437" s="412"/>
      <c r="KH437" s="412"/>
      <c r="KI437" s="412"/>
      <c r="KJ437" s="412"/>
      <c r="KK437" s="412"/>
      <c r="KL437" s="412"/>
      <c r="KM437" s="412"/>
      <c r="KN437" s="412"/>
      <c r="KO437" s="412"/>
      <c r="KP437" s="412"/>
      <c r="KQ437" s="412"/>
      <c r="KR437" s="412"/>
      <c r="KS437" s="412"/>
      <c r="KT437" s="412"/>
      <c r="KU437" s="412"/>
      <c r="KV437" s="412"/>
      <c r="KW437" s="412"/>
      <c r="KX437" s="412"/>
      <c r="KY437" s="412"/>
      <c r="KZ437" s="412"/>
      <c r="LA437" s="412"/>
      <c r="LB437" s="412"/>
      <c r="LC437" s="412"/>
      <c r="LD437" s="412"/>
      <c r="LE437" s="412"/>
      <c r="LF437" s="412"/>
      <c r="LG437" s="412"/>
      <c r="LH437" s="412"/>
      <c r="LI437" s="412"/>
      <c r="LJ437" s="412"/>
      <c r="LK437" s="412"/>
      <c r="LL437" s="412"/>
      <c r="LM437" s="412"/>
      <c r="LN437" s="412"/>
      <c r="LO437" s="412"/>
      <c r="LP437" s="412"/>
      <c r="LQ437" s="412"/>
      <c r="LR437" s="412"/>
      <c r="LS437" s="412"/>
      <c r="LT437" s="412"/>
      <c r="LU437" s="412"/>
      <c r="LV437" s="412"/>
      <c r="LW437" s="412"/>
      <c r="LX437" s="412"/>
      <c r="LY437" s="412"/>
      <c r="LZ437" s="412"/>
      <c r="MA437" s="412"/>
      <c r="MB437" s="412"/>
      <c r="MC437" s="412"/>
      <c r="MD437" s="412"/>
      <c r="ME437" s="412"/>
      <c r="MF437" s="412"/>
      <c r="MG437" s="412"/>
      <c r="MH437" s="412"/>
      <c r="MI437" s="412"/>
      <c r="MJ437" s="412"/>
      <c r="MK437" s="412"/>
      <c r="ML437" s="412"/>
      <c r="MM437" s="412"/>
      <c r="MN437" s="412"/>
      <c r="MO437" s="412"/>
      <c r="MP437" s="412"/>
      <c r="MQ437" s="412"/>
      <c r="MR437" s="412"/>
      <c r="MS437" s="412"/>
      <c r="MT437" s="412"/>
      <c r="MU437" s="412"/>
      <c r="MV437" s="412"/>
      <c r="MW437" s="412"/>
      <c r="MX437" s="412"/>
      <c r="MY437" s="412"/>
      <c r="MZ437" s="412"/>
      <c r="NA437" s="412"/>
      <c r="NB437" s="412"/>
      <c r="NC437" s="412"/>
      <c r="ND437" s="412"/>
      <c r="NE437" s="412"/>
      <c r="NF437" s="412"/>
      <c r="NG437" s="412"/>
      <c r="NH437" s="412"/>
      <c r="NI437" s="412"/>
      <c r="NJ437" s="412"/>
      <c r="NK437" s="412"/>
      <c r="NL437" s="412"/>
      <c r="NM437" s="412"/>
      <c r="NN437" s="412"/>
      <c r="NO437" s="412"/>
      <c r="NP437" s="412"/>
      <c r="NQ437" s="412"/>
      <c r="NR437" s="412"/>
      <c r="NS437" s="412"/>
      <c r="NT437" s="412"/>
      <c r="NU437" s="412"/>
      <c r="NV437" s="412"/>
      <c r="NW437" s="412"/>
      <c r="NX437" s="412"/>
      <c r="NY437" s="412"/>
      <c r="NZ437" s="412"/>
      <c r="OA437" s="412"/>
      <c r="OB437" s="412"/>
      <c r="OC437" s="412"/>
      <c r="OD437" s="412"/>
      <c r="OE437" s="412"/>
      <c r="OF437" s="412"/>
      <c r="OG437" s="412"/>
      <c r="OH437" s="412"/>
      <c r="OI437" s="412"/>
      <c r="OJ437" s="412"/>
      <c r="OK437" s="412"/>
      <c r="OL437" s="412"/>
      <c r="OM437" s="412"/>
      <c r="ON437" s="412"/>
      <c r="OO437" s="412"/>
      <c r="OP437" s="412"/>
      <c r="OQ437" s="412"/>
      <c r="OR437" s="412"/>
      <c r="OS437" s="412"/>
      <c r="OT437" s="412"/>
      <c r="OU437" s="412"/>
      <c r="OV437" s="412"/>
      <c r="OW437" s="412"/>
      <c r="OX437" s="412"/>
      <c r="OY437" s="412"/>
      <c r="OZ437" s="412"/>
      <c r="PA437" s="412"/>
      <c r="PB437" s="412"/>
      <c r="PC437" s="412"/>
      <c r="PD437" s="412"/>
      <c r="PE437" s="412"/>
      <c r="PF437" s="412"/>
      <c r="PG437" s="412"/>
      <c r="PH437" s="412"/>
      <c r="PI437" s="412"/>
      <c r="PJ437" s="412"/>
      <c r="PK437" s="412"/>
      <c r="PL437" s="412"/>
      <c r="PM437" s="412"/>
      <c r="PN437" s="412"/>
      <c r="PO437" s="412"/>
      <c r="PP437" s="412"/>
      <c r="PQ437" s="412"/>
      <c r="PR437" s="412"/>
      <c r="PS437" s="412"/>
      <c r="PT437" s="412"/>
      <c r="PU437" s="412"/>
      <c r="PV437" s="412"/>
      <c r="PW437" s="412"/>
      <c r="PX437" s="412"/>
      <c r="PY437" s="412"/>
      <c r="PZ437" s="412"/>
      <c r="QA437" s="412"/>
      <c r="QB437" s="412"/>
      <c r="QC437" s="412"/>
      <c r="QD437" s="412"/>
      <c r="QE437" s="412"/>
      <c r="QF437" s="412"/>
      <c r="QG437" s="412"/>
      <c r="QH437" s="412"/>
      <c r="QI437" s="412"/>
      <c r="QJ437" s="412"/>
      <c r="QK437" s="412"/>
      <c r="QL437" s="412"/>
      <c r="QM437" s="412"/>
      <c r="QN437" s="412"/>
      <c r="QO437" s="412"/>
      <c r="QP437" s="412"/>
      <c r="QQ437" s="412"/>
      <c r="QR437" s="412"/>
      <c r="QS437" s="412"/>
      <c r="QT437" s="412"/>
      <c r="QU437" s="412"/>
      <c r="QV437" s="412"/>
      <c r="QW437" s="412"/>
      <c r="QX437" s="412"/>
      <c r="QY437" s="412"/>
      <c r="QZ437" s="412"/>
      <c r="RA437" s="412"/>
      <c r="RB437" s="412"/>
      <c r="RC437" s="412"/>
      <c r="RD437" s="412"/>
      <c r="RE437" s="412"/>
      <c r="RF437" s="412"/>
      <c r="RG437" s="412"/>
      <c r="RH437" s="412"/>
      <c r="RI437" s="412"/>
      <c r="RJ437" s="412"/>
      <c r="RK437" s="412"/>
      <c r="RL437" s="412"/>
      <c r="RM437" s="412"/>
      <c r="RN437" s="412"/>
      <c r="RO437" s="412"/>
      <c r="RP437" s="412"/>
      <c r="RQ437" s="412"/>
      <c r="RR437" s="412"/>
      <c r="RS437" s="412"/>
      <c r="RT437" s="412"/>
      <c r="RU437" s="412"/>
      <c r="RV437" s="412"/>
      <c r="RW437" s="412"/>
      <c r="RX437" s="412"/>
      <c r="RY437" s="412"/>
      <c r="RZ437" s="412"/>
      <c r="SA437" s="412"/>
      <c r="SB437" s="412"/>
      <c r="SC437" s="412"/>
      <c r="SD437" s="412"/>
      <c r="SE437" s="412"/>
      <c r="SF437" s="412"/>
      <c r="SG437" s="412"/>
      <c r="SH437" s="412"/>
      <c r="SI437" s="412"/>
      <c r="SJ437" s="412"/>
      <c r="SK437" s="412"/>
      <c r="SL437" s="412"/>
      <c r="SM437" s="412"/>
      <c r="SN437" s="412"/>
      <c r="SO437" s="412"/>
      <c r="SP437" s="412"/>
      <c r="SQ437" s="412"/>
      <c r="SR437" s="412"/>
      <c r="SS437" s="412"/>
      <c r="ST437" s="412"/>
      <c r="SU437" s="412"/>
      <c r="SV437" s="412"/>
      <c r="SW437" s="412"/>
      <c r="SX437" s="412"/>
      <c r="SY437" s="412"/>
      <c r="SZ437" s="412"/>
      <c r="TA437" s="412"/>
      <c r="TB437" s="412"/>
      <c r="TC437" s="412"/>
      <c r="TD437" s="412"/>
      <c r="TE437" s="412"/>
      <c r="TF437" s="412"/>
      <c r="TG437" s="412"/>
      <c r="TH437" s="412"/>
      <c r="TI437" s="412"/>
      <c r="TJ437" s="412"/>
      <c r="TK437" s="412"/>
      <c r="TL437" s="412"/>
      <c r="TM437" s="412"/>
      <c r="TN437" s="412"/>
      <c r="TO437" s="412"/>
      <c r="TP437" s="412"/>
      <c r="TQ437" s="412"/>
      <c r="TR437" s="412"/>
      <c r="TS437" s="412"/>
      <c r="TT437" s="412"/>
      <c r="TU437" s="412"/>
      <c r="TV437" s="412"/>
      <c r="TW437" s="412"/>
      <c r="TX437" s="412"/>
      <c r="TY437" s="412"/>
      <c r="TZ437" s="412"/>
      <c r="UA437" s="412"/>
      <c r="UB437" s="412"/>
      <c r="UC437" s="412"/>
      <c r="UD437" s="412"/>
      <c r="UE437" s="412"/>
      <c r="UF437" s="412"/>
      <c r="UG437" s="412"/>
      <c r="UH437" s="412"/>
      <c r="UI437" s="412"/>
      <c r="UJ437" s="412"/>
      <c r="UK437" s="412"/>
      <c r="UL437" s="412"/>
      <c r="UM437" s="412"/>
      <c r="UN437" s="412"/>
      <c r="UO437" s="412"/>
      <c r="UP437" s="412"/>
      <c r="UQ437" s="412"/>
      <c r="UR437" s="412"/>
      <c r="US437" s="412"/>
      <c r="UT437" s="412"/>
      <c r="UU437" s="412"/>
      <c r="UV437" s="412"/>
      <c r="UW437" s="412"/>
      <c r="UX437" s="412"/>
      <c r="UY437" s="412"/>
      <c r="UZ437" s="412"/>
      <c r="VA437" s="412"/>
      <c r="VB437" s="412"/>
      <c r="VC437" s="412"/>
      <c r="VD437" s="412"/>
      <c r="VE437" s="412"/>
      <c r="VF437" s="412"/>
      <c r="VG437" s="412"/>
      <c r="VH437" s="412"/>
      <c r="VI437" s="412"/>
      <c r="VJ437" s="412"/>
      <c r="VK437" s="412"/>
      <c r="VL437" s="412"/>
      <c r="VM437" s="412"/>
      <c r="VN437" s="412"/>
      <c r="VO437" s="412"/>
      <c r="VP437" s="412"/>
      <c r="VQ437" s="412"/>
      <c r="VR437" s="412"/>
      <c r="VS437" s="412"/>
      <c r="VT437" s="412"/>
      <c r="VU437" s="412"/>
      <c r="VV437" s="412"/>
      <c r="VW437" s="412"/>
      <c r="VX437" s="412"/>
      <c r="VY437" s="412"/>
      <c r="VZ437" s="412"/>
      <c r="WA437" s="412"/>
      <c r="WB437" s="412"/>
      <c r="WC437" s="412"/>
      <c r="WD437" s="412"/>
      <c r="WE437" s="412"/>
      <c r="WF437" s="412"/>
      <c r="WG437" s="412"/>
      <c r="WH437" s="412"/>
      <c r="WI437" s="412"/>
      <c r="WJ437" s="412"/>
      <c r="WK437" s="412"/>
      <c r="WL437" s="412"/>
      <c r="WM437" s="412"/>
      <c r="WN437" s="412"/>
      <c r="WO437" s="412"/>
      <c r="WP437" s="412"/>
      <c r="WQ437" s="412"/>
      <c r="WR437" s="412"/>
      <c r="WS437" s="412"/>
      <c r="WT437" s="412"/>
      <c r="WU437" s="412"/>
      <c r="WV437" s="412"/>
      <c r="WW437" s="412"/>
      <c r="WX437" s="412"/>
      <c r="WY437" s="412"/>
      <c r="WZ437" s="412"/>
      <c r="XA437" s="412"/>
      <c r="XB437" s="412"/>
      <c r="XC437" s="412"/>
      <c r="XD437" s="412"/>
      <c r="XE437" s="412"/>
      <c r="XF437" s="412"/>
      <c r="XG437" s="412"/>
      <c r="XH437" s="412"/>
      <c r="XI437" s="412"/>
      <c r="XJ437" s="412"/>
      <c r="XK437" s="412"/>
      <c r="XL437" s="412"/>
      <c r="XM437" s="412"/>
      <c r="XN437" s="412"/>
      <c r="XO437" s="412"/>
      <c r="XP437" s="412"/>
      <c r="XQ437" s="412"/>
      <c r="XR437" s="412"/>
      <c r="XS437" s="412"/>
      <c r="XT437" s="412"/>
      <c r="XU437" s="412"/>
      <c r="XV437" s="412"/>
      <c r="XW437" s="412"/>
      <c r="XX437" s="412"/>
      <c r="XY437" s="412"/>
      <c r="XZ437" s="412"/>
      <c r="YA437" s="412"/>
      <c r="YB437" s="412"/>
      <c r="YC437" s="412"/>
      <c r="YD437" s="412"/>
      <c r="YE437" s="412"/>
      <c r="YF437" s="412"/>
      <c r="YG437" s="412"/>
      <c r="YH437" s="412"/>
      <c r="YI437" s="412"/>
      <c r="YJ437" s="412"/>
      <c r="YK437" s="412"/>
      <c r="YL437" s="412"/>
      <c r="YM437" s="412"/>
      <c r="YN437" s="412"/>
      <c r="YO437" s="412"/>
      <c r="YP437" s="412"/>
      <c r="YQ437" s="412"/>
      <c r="YR437" s="412"/>
      <c r="YS437" s="412"/>
      <c r="YT437" s="412"/>
      <c r="YU437" s="412"/>
      <c r="YV437" s="412"/>
      <c r="YW437" s="412"/>
      <c r="YX437" s="412"/>
      <c r="YY437" s="412"/>
      <c r="YZ437" s="412"/>
      <c r="ZA437" s="412"/>
      <c r="ZB437" s="412"/>
      <c r="ZC437" s="412"/>
      <c r="ZD437" s="412"/>
      <c r="ZE437" s="412"/>
      <c r="ZF437" s="412"/>
      <c r="ZG437" s="412"/>
      <c r="ZH437" s="412"/>
      <c r="ZI437" s="412"/>
      <c r="ZJ437" s="412"/>
      <c r="ZK437" s="412"/>
      <c r="ZL437" s="412"/>
      <c r="ZM437" s="412"/>
      <c r="ZN437" s="412"/>
      <c r="ZO437" s="412"/>
      <c r="ZP437" s="412"/>
      <c r="ZQ437" s="412"/>
      <c r="ZR437" s="412"/>
      <c r="ZS437" s="412"/>
      <c r="ZT437" s="412"/>
      <c r="ZU437" s="412"/>
      <c r="ZV437" s="412"/>
      <c r="ZW437" s="412"/>
      <c r="ZX437" s="412"/>
      <c r="ZY437" s="412"/>
      <c r="ZZ437" s="412"/>
      <c r="AAA437" s="412"/>
      <c r="AAB437" s="412"/>
      <c r="AAC437" s="412"/>
      <c r="AAD437" s="412"/>
      <c r="AAE437" s="412"/>
      <c r="AAF437" s="412"/>
      <c r="AAG437" s="412"/>
      <c r="AAH437" s="412"/>
      <c r="AAI437" s="412"/>
      <c r="AAJ437" s="412"/>
      <c r="AAK437" s="412"/>
      <c r="AAL437" s="412"/>
      <c r="AAM437" s="412"/>
      <c r="AAN437" s="412"/>
      <c r="AAO437" s="412"/>
      <c r="AAP437" s="412"/>
      <c r="AAQ437" s="412"/>
      <c r="AAR437" s="412"/>
      <c r="AAS437" s="412"/>
      <c r="AAT437" s="412"/>
      <c r="AAU437" s="412"/>
      <c r="AAV437" s="412"/>
      <c r="AAW437" s="412"/>
      <c r="AAX437" s="412"/>
      <c r="AAY437" s="412"/>
      <c r="AAZ437" s="412"/>
      <c r="ABA437" s="412"/>
      <c r="ABB437" s="412"/>
      <c r="ABC437" s="412"/>
      <c r="ABD437" s="412"/>
      <c r="ABE437" s="412"/>
      <c r="ABF437" s="412"/>
      <c r="ABG437" s="412"/>
      <c r="ABH437" s="412"/>
      <c r="ABI437" s="412"/>
      <c r="ABJ437" s="412"/>
      <c r="ABK437" s="412"/>
      <c r="ABL437" s="412"/>
      <c r="ABM437" s="412"/>
      <c r="ABN437" s="412"/>
      <c r="ABO437" s="412"/>
      <c r="ABP437" s="412"/>
      <c r="ABQ437" s="412"/>
      <c r="ABR437" s="412"/>
      <c r="ABS437" s="412"/>
      <c r="ABT437" s="412"/>
      <c r="ABU437" s="412"/>
      <c r="ABV437" s="412"/>
      <c r="ABW437" s="412"/>
      <c r="ABX437" s="412"/>
      <c r="ABY437" s="412"/>
      <c r="ABZ437" s="412"/>
      <c r="ACA437" s="412"/>
      <c r="ACB437" s="412"/>
      <c r="ACC437" s="412"/>
      <c r="ACD437" s="412"/>
      <c r="ACE437" s="412"/>
      <c r="ACF437" s="412"/>
      <c r="ACG437" s="412"/>
      <c r="ACH437" s="412"/>
      <c r="ACI437" s="412"/>
      <c r="ACJ437" s="412"/>
      <c r="ACK437" s="412"/>
      <c r="ACL437" s="412"/>
      <c r="ACM437" s="412"/>
      <c r="ACN437" s="412"/>
      <c r="ACO437" s="412"/>
      <c r="ACP437" s="412"/>
      <c r="ACQ437" s="412"/>
      <c r="ACR437" s="412"/>
      <c r="ACS437" s="412"/>
      <c r="ACT437" s="412"/>
      <c r="ACU437" s="412"/>
      <c r="ACV437" s="412"/>
      <c r="ACW437" s="412"/>
      <c r="ACX437" s="412"/>
      <c r="ACY437" s="412"/>
      <c r="ACZ437" s="412"/>
      <c r="ADA437" s="412"/>
      <c r="ADB437" s="412"/>
      <c r="ADC437" s="412"/>
      <c r="ADD437" s="412"/>
      <c r="ADE437" s="412"/>
      <c r="ADF437" s="412"/>
      <c r="ADG437" s="412"/>
      <c r="ADH437" s="412"/>
      <c r="ADI437" s="412"/>
      <c r="ADJ437" s="412"/>
      <c r="ADK437" s="412"/>
      <c r="ADL437" s="412"/>
      <c r="ADM437" s="412"/>
      <c r="ADN437" s="412"/>
      <c r="ADO437" s="412"/>
      <c r="ADP437" s="412"/>
      <c r="ADQ437" s="412"/>
      <c r="ADR437" s="412"/>
      <c r="ADS437" s="412"/>
      <c r="ADT437" s="412"/>
      <c r="ADU437" s="412"/>
      <c r="ADV437" s="412"/>
      <c r="ADW437" s="412"/>
      <c r="ADX437" s="412"/>
      <c r="ADY437" s="412"/>
      <c r="ADZ437" s="412"/>
      <c r="AEA437" s="412"/>
      <c r="AEB437" s="412"/>
      <c r="AEC437" s="412"/>
      <c r="AED437" s="412"/>
      <c r="AEE437" s="412"/>
      <c r="AEF437" s="412"/>
      <c r="AEG437" s="412"/>
      <c r="AEH437" s="412"/>
      <c r="AEI437" s="412"/>
      <c r="AEJ437" s="412"/>
      <c r="AEK437" s="412"/>
      <c r="AEL437" s="412"/>
      <c r="AEM437" s="412"/>
      <c r="AEN437" s="412"/>
      <c r="AEO437" s="412"/>
      <c r="AEP437" s="412"/>
      <c r="AEQ437" s="412"/>
      <c r="AER437" s="412"/>
      <c r="AES437" s="412"/>
      <c r="AET437" s="412"/>
      <c r="AEU437" s="412"/>
      <c r="AEV437" s="412"/>
      <c r="AEW437" s="412"/>
      <c r="AEX437" s="412"/>
      <c r="AEY437" s="412"/>
      <c r="AEZ437" s="412"/>
      <c r="AFA437" s="412"/>
      <c r="AFB437" s="412"/>
      <c r="AFC437" s="412"/>
      <c r="AFD437" s="412"/>
      <c r="AFE437" s="412"/>
      <c r="AFF437" s="412"/>
      <c r="AFG437" s="412"/>
      <c r="AFH437" s="412"/>
      <c r="AFI437" s="412"/>
      <c r="AFJ437" s="412"/>
      <c r="AFK437" s="412"/>
      <c r="AFL437" s="412"/>
      <c r="AFM437" s="412"/>
      <c r="AFN437" s="412"/>
      <c r="AFO437" s="412"/>
      <c r="AFP437" s="412"/>
      <c r="AFQ437" s="412"/>
      <c r="AFR437" s="412"/>
      <c r="AFS437" s="412"/>
      <c r="AFT437" s="412"/>
      <c r="AFU437" s="412"/>
      <c r="AFV437" s="412"/>
      <c r="AFW437" s="412"/>
      <c r="AFX437" s="412"/>
      <c r="AFY437" s="412"/>
      <c r="AFZ437" s="412"/>
      <c r="AGA437" s="412"/>
      <c r="AGB437" s="412"/>
      <c r="AGC437" s="412"/>
      <c r="AGD437" s="412"/>
      <c r="AGE437" s="412"/>
      <c r="AGF437" s="412"/>
      <c r="AGG437" s="412"/>
      <c r="AGH437" s="412"/>
      <c r="AGI437" s="412"/>
      <c r="AGJ437" s="412"/>
      <c r="AGK437" s="412"/>
      <c r="AGL437" s="412"/>
      <c r="AGM437" s="412"/>
      <c r="AGN437" s="412"/>
      <c r="AGO437" s="412"/>
      <c r="AGP437" s="412"/>
      <c r="AGQ437" s="412"/>
      <c r="AGR437" s="412"/>
      <c r="AGS437" s="412"/>
      <c r="AGT437" s="412"/>
      <c r="AGU437" s="412"/>
      <c r="AGV437" s="412"/>
      <c r="AGW437" s="412"/>
      <c r="AGX437" s="412"/>
      <c r="AGY437" s="412"/>
      <c r="AGZ437" s="412"/>
      <c r="AHA437" s="412"/>
      <c r="AHB437" s="412"/>
      <c r="AHC437" s="412"/>
      <c r="AHD437" s="412"/>
      <c r="AHE437" s="412"/>
      <c r="AHF437" s="412"/>
      <c r="AHG437" s="412"/>
      <c r="AHH437" s="412"/>
      <c r="AHI437" s="412"/>
      <c r="AHJ437" s="412"/>
      <c r="AHK437" s="412"/>
      <c r="AHL437" s="412"/>
      <c r="AHM437" s="412"/>
      <c r="AHN437" s="412"/>
      <c r="AHO437" s="412"/>
      <c r="AHP437" s="412"/>
      <c r="AHQ437" s="412"/>
      <c r="AHR437" s="412"/>
      <c r="AHS437" s="412"/>
      <c r="AHT437" s="412"/>
      <c r="AHU437" s="412"/>
      <c r="AHV437" s="412"/>
      <c r="AHW437" s="412"/>
      <c r="AHX437" s="412"/>
      <c r="AHY437" s="412"/>
      <c r="AHZ437" s="412"/>
      <c r="AIA437" s="412"/>
      <c r="AIB437" s="412"/>
      <c r="AIC437" s="412"/>
      <c r="AID437" s="412"/>
      <c r="AIE437" s="412"/>
      <c r="AIF437" s="412"/>
      <c r="AIG437" s="412"/>
      <c r="AIH437" s="412"/>
      <c r="AII437" s="412"/>
      <c r="AIJ437" s="412"/>
      <c r="AIK437" s="412"/>
      <c r="AIL437" s="412"/>
      <c r="AIM437" s="412"/>
      <c r="AIN437" s="412"/>
      <c r="AIO437" s="412"/>
      <c r="AIP437" s="412"/>
      <c r="AIQ437" s="412"/>
      <c r="AIR437" s="412"/>
      <c r="AIS437" s="412"/>
      <c r="AIT437" s="412"/>
      <c r="AIU437" s="412"/>
      <c r="AIV437" s="412"/>
      <c r="AIW437" s="412"/>
      <c r="AIX437" s="412"/>
      <c r="AIY437" s="412"/>
      <c r="AIZ437" s="412"/>
      <c r="AJA437" s="412"/>
      <c r="AJB437" s="412"/>
      <c r="AJC437" s="412"/>
      <c r="AJD437" s="412"/>
      <c r="AJE437" s="412"/>
      <c r="AJF437" s="412"/>
      <c r="AJG437" s="412"/>
      <c r="AJH437" s="412"/>
      <c r="AJI437" s="412"/>
      <c r="AJJ437" s="412"/>
      <c r="AJK437" s="412"/>
      <c r="AJL437" s="412"/>
      <c r="AJM437" s="412"/>
      <c r="AJN437" s="412"/>
      <c r="AJO437" s="412"/>
      <c r="AJP437" s="412"/>
      <c r="AJQ437" s="412"/>
      <c r="AJR437" s="412"/>
      <c r="AJS437" s="412"/>
      <c r="AJT437" s="412"/>
      <c r="AJU437" s="412"/>
      <c r="AJV437" s="412"/>
      <c r="AJW437" s="412"/>
      <c r="AJX437" s="412"/>
      <c r="AJY437" s="412"/>
      <c r="AJZ437" s="412"/>
      <c r="AKA437" s="412"/>
      <c r="AKB437" s="412"/>
      <c r="AKC437" s="412"/>
      <c r="AKD437" s="412"/>
      <c r="AKE437" s="412"/>
      <c r="AKF437" s="412"/>
      <c r="AKG437" s="412"/>
      <c r="AKH437" s="412"/>
      <c r="AKI437" s="412"/>
      <c r="AKJ437" s="412"/>
      <c r="AKK437" s="412"/>
      <c r="AKL437" s="412"/>
      <c r="AKM437" s="412"/>
      <c r="AKN437" s="412"/>
      <c r="AKO437" s="412"/>
      <c r="AKP437" s="412"/>
      <c r="AKQ437" s="412"/>
      <c r="AKR437" s="412"/>
      <c r="AKS437" s="412"/>
      <c r="AKT437" s="412"/>
      <c r="AKU437" s="412"/>
      <c r="AKV437" s="412"/>
      <c r="AKW437" s="412"/>
      <c r="AKX437" s="412"/>
      <c r="AKY437" s="412"/>
      <c r="AKZ437" s="412"/>
      <c r="ALA437" s="412"/>
      <c r="ALB437" s="412"/>
      <c r="ALC437" s="412"/>
      <c r="ALD437" s="412"/>
      <c r="ALE437" s="412"/>
      <c r="ALF437" s="412"/>
      <c r="ALG437" s="412"/>
      <c r="ALH437" s="412"/>
      <c r="ALI437" s="412"/>
      <c r="ALJ437" s="412"/>
      <c r="ALK437" s="412"/>
      <c r="ALL437" s="412"/>
      <c r="ALM437" s="412"/>
      <c r="ALN437" s="412"/>
      <c r="ALO437" s="412"/>
      <c r="ALP437" s="412"/>
      <c r="ALQ437" s="412"/>
      <c r="ALR437" s="412"/>
      <c r="ALS437" s="412"/>
      <c r="ALT437" s="412"/>
      <c r="ALU437" s="412"/>
      <c r="ALV437" s="412"/>
      <c r="ALW437" s="412"/>
      <c r="ALX437" s="412"/>
      <c r="ALY437" s="412"/>
      <c r="ALZ437" s="412"/>
      <c r="AMA437" s="412"/>
      <c r="AMB437" s="412"/>
      <c r="AMC437" s="412"/>
      <c r="AMD437" s="412"/>
      <c r="AME437" s="412"/>
      <c r="AMF437" s="412"/>
      <c r="AMG437" s="412"/>
      <c r="AMH437" s="412"/>
    </row>
    <row r="438" spans="1:1023" x14ac:dyDescent="0.25">
      <c r="A438" s="235" t="s">
        <v>5431</v>
      </c>
      <c r="B438" s="163">
        <v>437</v>
      </c>
      <c r="C438" s="317" t="s">
        <v>5456</v>
      </c>
      <c r="D438" s="177" t="s">
        <v>5432</v>
      </c>
      <c r="E438" s="187"/>
      <c r="F438" s="187"/>
      <c r="G438" s="177"/>
      <c r="H438" s="177"/>
      <c r="I438" s="319">
        <v>0.30099999999999999</v>
      </c>
      <c r="J438" s="343" t="s">
        <v>753</v>
      </c>
      <c r="K438" s="343">
        <v>1</v>
      </c>
      <c r="L438" s="334"/>
      <c r="M438" s="334"/>
      <c r="N438" s="334"/>
      <c r="O438" s="339"/>
      <c r="P438" s="334"/>
      <c r="Q438" s="334"/>
      <c r="R438" s="334"/>
      <c r="S438" s="334"/>
      <c r="T438" s="334"/>
      <c r="U438" s="340"/>
      <c r="V438" s="237">
        <f t="shared" si="239"/>
        <v>100</v>
      </c>
      <c r="W438" s="237">
        <f t="shared" si="240"/>
        <v>100</v>
      </c>
      <c r="X438" s="237">
        <f t="shared" si="241"/>
        <v>100</v>
      </c>
      <c r="Y438" s="237">
        <f t="shared" si="237"/>
        <v>100</v>
      </c>
      <c r="Z438" s="237">
        <f t="shared" si="238"/>
        <v>100</v>
      </c>
      <c r="AA438" s="238">
        <f t="shared" ref="AA438:AA515" si="243">IF(OR(EXACT(Q438,"1A"),EXACT(Q438,"1B")),0.1,IF(Q438=2,1,100))</f>
        <v>100</v>
      </c>
      <c r="AB438" s="238">
        <f t="shared" si="242"/>
        <v>100</v>
      </c>
      <c r="AC438" s="238">
        <f t="shared" si="228"/>
        <v>100</v>
      </c>
      <c r="AD438" s="416">
        <f t="shared" si="236"/>
        <v>100</v>
      </c>
      <c r="AE438" s="416">
        <f t="shared" si="230"/>
        <v>100</v>
      </c>
      <c r="AF438" s="239">
        <f t="shared" si="232"/>
        <v>1</v>
      </c>
      <c r="AG438" s="239">
        <f t="shared" si="233"/>
        <v>1</v>
      </c>
      <c r="AH438" s="239">
        <f t="shared" si="234"/>
        <v>3</v>
      </c>
      <c r="AI438" s="239">
        <f t="shared" si="231"/>
        <v>5</v>
      </c>
      <c r="AJ438" s="225" t="s">
        <v>24582</v>
      </c>
      <c r="AK438" s="241">
        <v>1</v>
      </c>
      <c r="AL438" s="244">
        <v>1</v>
      </c>
      <c r="AM438" s="214"/>
      <c r="AN438" s="187">
        <v>1</v>
      </c>
      <c r="AO438" s="187">
        <v>1</v>
      </c>
      <c r="AQ438" s="167" t="s">
        <v>5433</v>
      </c>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8"/>
      <c r="GW438" s="118"/>
      <c r="GX438" s="118"/>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c r="HW438" s="118"/>
      <c r="HX438" s="118"/>
      <c r="HY438" s="118"/>
      <c r="HZ438" s="118"/>
      <c r="IA438" s="118"/>
      <c r="IB438" s="118"/>
      <c r="IC438" s="118"/>
      <c r="ID438" s="118"/>
      <c r="IE438" s="118"/>
      <c r="IF438" s="118"/>
      <c r="IG438" s="118"/>
      <c r="IH438" s="118"/>
      <c r="II438" s="118"/>
      <c r="IJ438" s="118"/>
      <c r="IK438" s="118"/>
      <c r="IL438" s="118"/>
      <c r="IM438" s="118"/>
      <c r="IN438" s="118"/>
      <c r="IO438" s="118"/>
      <c r="IP438" s="118"/>
      <c r="IQ438" s="118"/>
      <c r="IR438" s="118"/>
      <c r="IS438" s="118"/>
      <c r="IT438" s="118"/>
      <c r="IU438" s="118"/>
      <c r="IV438" s="118"/>
      <c r="IW438" s="118"/>
      <c r="IX438" s="118"/>
      <c r="IY438" s="118"/>
      <c r="IZ438" s="118"/>
      <c r="JA438" s="118"/>
      <c r="JB438" s="118"/>
      <c r="JC438" s="118"/>
      <c r="JD438" s="118"/>
      <c r="JE438" s="118"/>
      <c r="JF438" s="118"/>
      <c r="JG438" s="118"/>
      <c r="JH438" s="118"/>
      <c r="JI438" s="118"/>
      <c r="JJ438" s="118"/>
      <c r="JK438" s="118"/>
      <c r="JL438" s="118"/>
      <c r="JM438" s="118"/>
      <c r="JN438" s="118"/>
      <c r="JO438" s="118"/>
      <c r="JP438" s="118"/>
      <c r="JQ438" s="118"/>
      <c r="JR438" s="118"/>
      <c r="JS438" s="118"/>
      <c r="JT438" s="118"/>
      <c r="JU438" s="118"/>
      <c r="JV438" s="118"/>
      <c r="JW438" s="118"/>
      <c r="JX438" s="118"/>
      <c r="JY438" s="118"/>
      <c r="JZ438" s="118"/>
      <c r="KA438" s="118"/>
      <c r="KB438" s="118"/>
      <c r="KC438" s="118"/>
      <c r="KD438" s="118"/>
      <c r="KE438" s="118"/>
      <c r="KF438" s="118"/>
      <c r="KG438" s="118"/>
      <c r="KH438" s="118"/>
      <c r="KI438" s="118"/>
      <c r="KJ438" s="118"/>
      <c r="KK438" s="118"/>
      <c r="KL438" s="118"/>
      <c r="KM438" s="118"/>
      <c r="KN438" s="118"/>
      <c r="KO438" s="118"/>
      <c r="KP438" s="118"/>
      <c r="KQ438" s="118"/>
      <c r="KR438" s="118"/>
      <c r="KS438" s="118"/>
      <c r="KT438" s="118"/>
      <c r="KU438" s="118"/>
      <c r="KV438" s="118"/>
      <c r="KW438" s="118"/>
      <c r="KX438" s="118"/>
      <c r="KY438" s="118"/>
      <c r="KZ438" s="118"/>
      <c r="LA438" s="118"/>
      <c r="LB438" s="118"/>
      <c r="LC438" s="118"/>
      <c r="LD438" s="118"/>
      <c r="LE438" s="118"/>
      <c r="LF438" s="118"/>
      <c r="LG438" s="118"/>
      <c r="LH438" s="118"/>
      <c r="LI438" s="118"/>
      <c r="LJ438" s="118"/>
      <c r="LK438" s="118"/>
      <c r="LL438" s="118"/>
      <c r="LM438" s="118"/>
      <c r="LN438" s="118"/>
      <c r="LO438" s="118"/>
      <c r="LP438" s="118"/>
      <c r="LQ438" s="118"/>
      <c r="LR438" s="118"/>
      <c r="LS438" s="118"/>
      <c r="LT438" s="118"/>
      <c r="LU438" s="118"/>
      <c r="LV438" s="118"/>
      <c r="LW438" s="118"/>
      <c r="LX438" s="118"/>
      <c r="LY438" s="118"/>
      <c r="LZ438" s="118"/>
      <c r="MA438" s="118"/>
      <c r="MB438" s="118"/>
      <c r="MC438" s="118"/>
      <c r="MD438" s="118"/>
      <c r="ME438" s="118"/>
      <c r="MF438" s="118"/>
      <c r="MG438" s="118"/>
      <c r="MH438" s="118"/>
      <c r="MI438" s="118"/>
      <c r="MJ438" s="118"/>
      <c r="MK438" s="118"/>
      <c r="ML438" s="118"/>
      <c r="MM438" s="118"/>
      <c r="MN438" s="118"/>
      <c r="MO438" s="118"/>
      <c r="MP438" s="118"/>
      <c r="MQ438" s="118"/>
      <c r="MR438" s="118"/>
      <c r="MS438" s="118"/>
      <c r="MT438" s="118"/>
      <c r="MU438" s="118"/>
      <c r="MV438" s="118"/>
      <c r="MW438" s="118"/>
      <c r="MX438" s="118"/>
      <c r="MY438" s="118"/>
      <c r="MZ438" s="118"/>
      <c r="NA438" s="118"/>
      <c r="NB438" s="118"/>
      <c r="NC438" s="118"/>
      <c r="ND438" s="118"/>
      <c r="NE438" s="118"/>
      <c r="NF438" s="118"/>
      <c r="NG438" s="118"/>
      <c r="NH438" s="118"/>
      <c r="NI438" s="118"/>
      <c r="NJ438" s="118"/>
      <c r="NK438" s="118"/>
      <c r="NL438" s="118"/>
      <c r="NM438" s="118"/>
      <c r="NN438" s="118"/>
      <c r="NO438" s="118"/>
      <c r="NP438" s="118"/>
      <c r="NQ438" s="118"/>
      <c r="NR438" s="118"/>
      <c r="NS438" s="118"/>
      <c r="NT438" s="118"/>
      <c r="NU438" s="118"/>
      <c r="NV438" s="118"/>
      <c r="NW438" s="118"/>
      <c r="NX438" s="118"/>
      <c r="NY438" s="118"/>
      <c r="NZ438" s="118"/>
      <c r="OA438" s="118"/>
      <c r="OB438" s="118"/>
      <c r="OC438" s="118"/>
      <c r="OD438" s="118"/>
      <c r="OE438" s="118"/>
      <c r="OF438" s="118"/>
      <c r="OG438" s="118"/>
      <c r="OH438" s="118"/>
      <c r="OI438" s="118"/>
      <c r="OJ438" s="118"/>
      <c r="OK438" s="118"/>
      <c r="OL438" s="118"/>
      <c r="OM438" s="118"/>
      <c r="ON438" s="118"/>
      <c r="OO438" s="118"/>
      <c r="OP438" s="118"/>
      <c r="OQ438" s="118"/>
      <c r="OR438" s="118"/>
      <c r="OS438" s="118"/>
      <c r="OT438" s="118"/>
      <c r="OU438" s="118"/>
      <c r="OV438" s="118"/>
      <c r="OW438" s="118"/>
      <c r="OX438" s="118"/>
      <c r="OY438" s="118"/>
      <c r="OZ438" s="118"/>
      <c r="PA438" s="118"/>
      <c r="PB438" s="118"/>
      <c r="PC438" s="118"/>
      <c r="PD438" s="118"/>
      <c r="PE438" s="118"/>
      <c r="PF438" s="118"/>
      <c r="PG438" s="118"/>
      <c r="PH438" s="118"/>
      <c r="PI438" s="118"/>
      <c r="PJ438" s="118"/>
      <c r="PK438" s="118"/>
      <c r="PL438" s="118"/>
      <c r="PM438" s="118"/>
      <c r="PN438" s="118"/>
      <c r="PO438" s="118"/>
      <c r="PP438" s="118"/>
      <c r="PQ438" s="118"/>
      <c r="PR438" s="118"/>
      <c r="PS438" s="118"/>
      <c r="PT438" s="118"/>
      <c r="PU438" s="118"/>
      <c r="PV438" s="118"/>
      <c r="PW438" s="118"/>
      <c r="PX438" s="118"/>
      <c r="PY438" s="118"/>
      <c r="PZ438" s="118"/>
      <c r="QA438" s="118"/>
      <c r="QB438" s="118"/>
      <c r="QC438" s="118"/>
      <c r="QD438" s="118"/>
      <c r="QE438" s="118"/>
      <c r="QF438" s="118"/>
      <c r="QG438" s="118"/>
      <c r="QH438" s="118"/>
      <c r="QI438" s="118"/>
      <c r="QJ438" s="118"/>
      <c r="QK438" s="118"/>
      <c r="QL438" s="118"/>
      <c r="QM438" s="118"/>
      <c r="QN438" s="118"/>
      <c r="QO438" s="118"/>
      <c r="QP438" s="118"/>
      <c r="QQ438" s="118"/>
      <c r="QR438" s="118"/>
      <c r="QS438" s="118"/>
      <c r="QT438" s="118"/>
      <c r="QU438" s="118"/>
      <c r="QV438" s="118"/>
      <c r="QW438" s="118"/>
      <c r="QX438" s="118"/>
      <c r="QY438" s="118"/>
      <c r="QZ438" s="118"/>
      <c r="RA438" s="118"/>
      <c r="RB438" s="118"/>
      <c r="RC438" s="118"/>
      <c r="RD438" s="118"/>
      <c r="RE438" s="118"/>
      <c r="RF438" s="118"/>
      <c r="RG438" s="118"/>
      <c r="RH438" s="118"/>
      <c r="RI438" s="118"/>
      <c r="RJ438" s="118"/>
      <c r="RK438" s="118"/>
      <c r="RL438" s="118"/>
      <c r="RM438" s="118"/>
      <c r="RN438" s="118"/>
      <c r="RO438" s="118"/>
      <c r="RP438" s="118"/>
      <c r="RQ438" s="118"/>
      <c r="RR438" s="118"/>
      <c r="RS438" s="118"/>
      <c r="RT438" s="118"/>
      <c r="RU438" s="118"/>
      <c r="RV438" s="118"/>
      <c r="RW438" s="118"/>
      <c r="RX438" s="118"/>
      <c r="RY438" s="118"/>
      <c r="RZ438" s="118"/>
      <c r="SA438" s="118"/>
      <c r="SB438" s="118"/>
      <c r="SC438" s="118"/>
      <c r="SD438" s="118"/>
      <c r="SE438" s="118"/>
      <c r="SF438" s="118"/>
      <c r="SG438" s="118"/>
      <c r="SH438" s="118"/>
      <c r="SI438" s="118"/>
      <c r="SJ438" s="118"/>
      <c r="SK438" s="118"/>
      <c r="SL438" s="118"/>
      <c r="SM438" s="118"/>
      <c r="SN438" s="118"/>
      <c r="SO438" s="118"/>
      <c r="SP438" s="118"/>
      <c r="SQ438" s="118"/>
      <c r="SR438" s="118"/>
      <c r="SS438" s="118"/>
      <c r="ST438" s="118"/>
      <c r="SU438" s="118"/>
      <c r="SV438" s="118"/>
      <c r="SW438" s="118"/>
      <c r="SX438" s="118"/>
      <c r="SY438" s="118"/>
      <c r="SZ438" s="118"/>
      <c r="TA438" s="118"/>
      <c r="TB438" s="118"/>
      <c r="TC438" s="118"/>
      <c r="TD438" s="118"/>
      <c r="TE438" s="118"/>
      <c r="TF438" s="118"/>
      <c r="TG438" s="118"/>
      <c r="TH438" s="118"/>
      <c r="TI438" s="118"/>
      <c r="TJ438" s="118"/>
      <c r="TK438" s="118"/>
      <c r="TL438" s="118"/>
      <c r="TM438" s="118"/>
      <c r="TN438" s="118"/>
      <c r="TO438" s="118"/>
      <c r="TP438" s="118"/>
      <c r="TQ438" s="118"/>
      <c r="TR438" s="118"/>
      <c r="TS438" s="118"/>
      <c r="TT438" s="118"/>
      <c r="TU438" s="118"/>
      <c r="TV438" s="118"/>
      <c r="TW438" s="118"/>
      <c r="TX438" s="118"/>
      <c r="TY438" s="118"/>
      <c r="TZ438" s="118"/>
      <c r="UA438" s="118"/>
      <c r="UB438" s="118"/>
      <c r="UC438" s="118"/>
      <c r="UD438" s="118"/>
      <c r="UE438" s="118"/>
      <c r="UF438" s="118"/>
      <c r="UG438" s="118"/>
      <c r="UH438" s="118"/>
      <c r="UI438" s="118"/>
      <c r="UJ438" s="118"/>
      <c r="UK438" s="118"/>
      <c r="UL438" s="118"/>
      <c r="UM438" s="118"/>
      <c r="UN438" s="118"/>
      <c r="UO438" s="118"/>
      <c r="UP438" s="118"/>
      <c r="UQ438" s="118"/>
      <c r="UR438" s="118"/>
      <c r="US438" s="118"/>
      <c r="UT438" s="118"/>
      <c r="UU438" s="118"/>
      <c r="UV438" s="118"/>
      <c r="UW438" s="118"/>
      <c r="UX438" s="118"/>
      <c r="UY438" s="118"/>
      <c r="UZ438" s="118"/>
      <c r="VA438" s="118"/>
      <c r="VB438" s="118"/>
      <c r="VC438" s="118"/>
      <c r="VD438" s="118"/>
      <c r="VE438" s="118"/>
      <c r="VF438" s="118"/>
      <c r="VG438" s="118"/>
      <c r="VH438" s="118"/>
      <c r="VI438" s="118"/>
      <c r="VJ438" s="118"/>
      <c r="VK438" s="118"/>
      <c r="VL438" s="118"/>
      <c r="VM438" s="118"/>
      <c r="VN438" s="118"/>
      <c r="VO438" s="118"/>
      <c r="VP438" s="118"/>
      <c r="VQ438" s="118"/>
      <c r="VR438" s="118"/>
      <c r="VS438" s="118"/>
      <c r="VT438" s="118"/>
      <c r="VU438" s="118"/>
      <c r="VV438" s="118"/>
      <c r="VW438" s="118"/>
      <c r="VX438" s="118"/>
      <c r="VY438" s="118"/>
      <c r="VZ438" s="118"/>
      <c r="WA438" s="118"/>
      <c r="WB438" s="118"/>
      <c r="WC438" s="118"/>
      <c r="WD438" s="118"/>
      <c r="WE438" s="118"/>
      <c r="WF438" s="118"/>
      <c r="WG438" s="118"/>
      <c r="WH438" s="118"/>
      <c r="WI438" s="118"/>
      <c r="WJ438" s="118"/>
      <c r="WK438" s="118"/>
      <c r="WL438" s="118"/>
      <c r="WM438" s="118"/>
      <c r="WN438" s="118"/>
      <c r="WO438" s="118"/>
      <c r="WP438" s="118"/>
      <c r="WQ438" s="118"/>
      <c r="WR438" s="118"/>
      <c r="WS438" s="118"/>
      <c r="WT438" s="118"/>
      <c r="WU438" s="118"/>
      <c r="WV438" s="118"/>
      <c r="WW438" s="118"/>
      <c r="WX438" s="118"/>
      <c r="WY438" s="118"/>
      <c r="WZ438" s="118"/>
      <c r="XA438" s="118"/>
      <c r="XB438" s="118"/>
      <c r="XC438" s="118"/>
      <c r="XD438" s="118"/>
      <c r="XE438" s="118"/>
      <c r="XF438" s="118"/>
      <c r="XG438" s="118"/>
      <c r="XH438" s="118"/>
      <c r="XI438" s="118"/>
      <c r="XJ438" s="118"/>
      <c r="XK438" s="118"/>
      <c r="XL438" s="118"/>
      <c r="XM438" s="118"/>
      <c r="XN438" s="118"/>
      <c r="XO438" s="118"/>
      <c r="XP438" s="118"/>
      <c r="XQ438" s="118"/>
      <c r="XR438" s="118"/>
      <c r="XS438" s="118"/>
      <c r="XT438" s="118"/>
      <c r="XU438" s="118"/>
      <c r="XV438" s="118"/>
      <c r="XW438" s="118"/>
      <c r="XX438" s="118"/>
      <c r="XY438" s="118"/>
      <c r="XZ438" s="118"/>
      <c r="YA438" s="118"/>
      <c r="YB438" s="118"/>
      <c r="YC438" s="118"/>
      <c r="YD438" s="118"/>
      <c r="YE438" s="118"/>
      <c r="YF438" s="118"/>
      <c r="YG438" s="118"/>
      <c r="YH438" s="118"/>
      <c r="YI438" s="118"/>
      <c r="YJ438" s="118"/>
      <c r="YK438" s="118"/>
      <c r="YL438" s="118"/>
      <c r="YM438" s="118"/>
      <c r="YN438" s="118"/>
      <c r="YO438" s="118"/>
      <c r="YP438" s="118"/>
      <c r="YQ438" s="118"/>
      <c r="YR438" s="118"/>
      <c r="YS438" s="118"/>
      <c r="YT438" s="118"/>
      <c r="YU438" s="118"/>
      <c r="YV438" s="118"/>
      <c r="YW438" s="118"/>
      <c r="YX438" s="118"/>
      <c r="YY438" s="118"/>
      <c r="YZ438" s="118"/>
      <c r="ZA438" s="118"/>
      <c r="ZB438" s="118"/>
      <c r="ZC438" s="118"/>
      <c r="ZD438" s="118"/>
      <c r="ZE438" s="118"/>
      <c r="ZF438" s="118"/>
      <c r="ZG438" s="118"/>
      <c r="ZH438" s="118"/>
      <c r="ZI438" s="118"/>
      <c r="ZJ438" s="118"/>
      <c r="ZK438" s="118"/>
      <c r="ZL438" s="118"/>
      <c r="ZM438" s="118"/>
      <c r="ZN438" s="118"/>
      <c r="ZO438" s="118"/>
      <c r="ZP438" s="118"/>
      <c r="ZQ438" s="118"/>
      <c r="ZR438" s="118"/>
      <c r="ZS438" s="118"/>
      <c r="ZT438" s="118"/>
      <c r="ZU438" s="118"/>
      <c r="ZV438" s="118"/>
      <c r="ZW438" s="118"/>
      <c r="ZX438" s="118"/>
      <c r="ZY438" s="118"/>
      <c r="ZZ438" s="118"/>
      <c r="AAA438" s="118"/>
      <c r="AAB438" s="118"/>
      <c r="AAC438" s="118"/>
      <c r="AAD438" s="118"/>
      <c r="AAE438" s="118"/>
      <c r="AAF438" s="118"/>
      <c r="AAG438" s="118"/>
      <c r="AAH438" s="118"/>
      <c r="AAI438" s="118"/>
      <c r="AAJ438" s="118"/>
      <c r="AAK438" s="118"/>
      <c r="AAL438" s="118"/>
      <c r="AAM438" s="118"/>
      <c r="AAN438" s="118"/>
      <c r="AAO438" s="118"/>
      <c r="AAP438" s="118"/>
      <c r="AAQ438" s="118"/>
      <c r="AAR438" s="118"/>
      <c r="AAS438" s="118"/>
      <c r="AAT438" s="118"/>
      <c r="AAU438" s="118"/>
      <c r="AAV438" s="118"/>
      <c r="AAW438" s="118"/>
      <c r="AAX438" s="118"/>
      <c r="AAY438" s="118"/>
      <c r="AAZ438" s="118"/>
      <c r="ABA438" s="118"/>
      <c r="ABB438" s="118"/>
      <c r="ABC438" s="118"/>
      <c r="ABD438" s="118"/>
      <c r="ABE438" s="118"/>
      <c r="ABF438" s="118"/>
      <c r="ABG438" s="118"/>
      <c r="ABH438" s="118"/>
      <c r="ABI438" s="118"/>
      <c r="ABJ438" s="118"/>
      <c r="ABK438" s="118"/>
      <c r="ABL438" s="118"/>
      <c r="ABM438" s="118"/>
      <c r="ABN438" s="118"/>
      <c r="ABO438" s="118"/>
      <c r="ABP438" s="118"/>
      <c r="ABQ438" s="118"/>
      <c r="ABR438" s="118"/>
      <c r="ABS438" s="118"/>
      <c r="ABT438" s="118"/>
      <c r="ABU438" s="118"/>
      <c r="ABV438" s="118"/>
      <c r="ABW438" s="118"/>
      <c r="ABX438" s="118"/>
      <c r="ABY438" s="118"/>
      <c r="ABZ438" s="118"/>
      <c r="ACA438" s="118"/>
      <c r="ACB438" s="118"/>
      <c r="ACC438" s="118"/>
      <c r="ACD438" s="118"/>
      <c r="ACE438" s="118"/>
      <c r="ACF438" s="118"/>
      <c r="ACG438" s="118"/>
      <c r="ACH438" s="118"/>
      <c r="ACI438" s="118"/>
      <c r="ACJ438" s="118"/>
      <c r="ACK438" s="118"/>
      <c r="ACL438" s="118"/>
      <c r="ACM438" s="118"/>
      <c r="ACN438" s="118"/>
      <c r="ACO438" s="118"/>
      <c r="ACP438" s="118"/>
      <c r="ACQ438" s="118"/>
      <c r="ACR438" s="118"/>
      <c r="ACS438" s="118"/>
      <c r="ACT438" s="118"/>
      <c r="ACU438" s="118"/>
      <c r="ACV438" s="118"/>
      <c r="ACW438" s="118"/>
      <c r="ACX438" s="118"/>
      <c r="ACY438" s="118"/>
      <c r="ACZ438" s="118"/>
      <c r="ADA438" s="118"/>
      <c r="ADB438" s="118"/>
      <c r="ADC438" s="118"/>
      <c r="ADD438" s="118"/>
      <c r="ADE438" s="118"/>
      <c r="ADF438" s="118"/>
      <c r="ADG438" s="118"/>
      <c r="ADH438" s="118"/>
      <c r="ADI438" s="118"/>
      <c r="ADJ438" s="118"/>
      <c r="ADK438" s="118"/>
      <c r="ADL438" s="118"/>
      <c r="ADM438" s="118"/>
      <c r="ADN438" s="118"/>
      <c r="ADO438" s="118"/>
      <c r="ADP438" s="118"/>
      <c r="ADQ438" s="118"/>
      <c r="ADR438" s="118"/>
      <c r="ADS438" s="118"/>
      <c r="ADT438" s="118"/>
      <c r="ADU438" s="118"/>
      <c r="ADV438" s="118"/>
      <c r="ADW438" s="118"/>
      <c r="ADX438" s="118"/>
      <c r="ADY438" s="118"/>
      <c r="ADZ438" s="118"/>
      <c r="AEA438" s="118"/>
      <c r="AEB438" s="118"/>
      <c r="AEC438" s="118"/>
      <c r="AED438" s="118"/>
      <c r="AEE438" s="118"/>
      <c r="AEF438" s="118"/>
      <c r="AEG438" s="118"/>
      <c r="AEH438" s="118"/>
      <c r="AEI438" s="118"/>
      <c r="AEJ438" s="118"/>
      <c r="AEK438" s="118"/>
      <c r="AEL438" s="118"/>
      <c r="AEM438" s="118"/>
      <c r="AEN438" s="118"/>
      <c r="AEO438" s="118"/>
      <c r="AEP438" s="118"/>
      <c r="AEQ438" s="118"/>
      <c r="AER438" s="118"/>
      <c r="AES438" s="118"/>
      <c r="AET438" s="118"/>
      <c r="AEU438" s="118"/>
      <c r="AEV438" s="118"/>
      <c r="AEW438" s="118"/>
      <c r="AEX438" s="118"/>
      <c r="AEY438" s="118"/>
      <c r="AEZ438" s="118"/>
      <c r="AFA438" s="118"/>
      <c r="AFB438" s="118"/>
      <c r="AFC438" s="118"/>
      <c r="AFD438" s="118"/>
      <c r="AFE438" s="118"/>
      <c r="AFF438" s="118"/>
      <c r="AFG438" s="118"/>
      <c r="AFH438" s="118"/>
      <c r="AFI438" s="118"/>
      <c r="AFJ438" s="118"/>
      <c r="AFK438" s="118"/>
      <c r="AFL438" s="118"/>
      <c r="AFM438" s="118"/>
      <c r="AFN438" s="118"/>
      <c r="AFO438" s="118"/>
      <c r="AFP438" s="118"/>
      <c r="AFQ438" s="118"/>
      <c r="AFR438" s="118"/>
      <c r="AFS438" s="118"/>
      <c r="AFT438" s="118"/>
      <c r="AFU438" s="118"/>
      <c r="AFV438" s="118"/>
      <c r="AFW438" s="118"/>
      <c r="AFX438" s="118"/>
      <c r="AFY438" s="118"/>
      <c r="AFZ438" s="118"/>
      <c r="AGA438" s="118"/>
      <c r="AGB438" s="118"/>
      <c r="AGC438" s="118"/>
      <c r="AGD438" s="118"/>
      <c r="AGE438" s="118"/>
      <c r="AGF438" s="118"/>
      <c r="AGG438" s="118"/>
      <c r="AGH438" s="118"/>
      <c r="AGI438" s="118"/>
      <c r="AGJ438" s="118"/>
      <c r="AGK438" s="118"/>
      <c r="AGL438" s="118"/>
      <c r="AGM438" s="118"/>
      <c r="AGN438" s="118"/>
      <c r="AGO438" s="118"/>
      <c r="AGP438" s="118"/>
      <c r="AGQ438" s="118"/>
      <c r="AGR438" s="118"/>
      <c r="AGS438" s="118"/>
      <c r="AGT438" s="118"/>
      <c r="AGU438" s="118"/>
      <c r="AGV438" s="118"/>
      <c r="AGW438" s="118"/>
      <c r="AGX438" s="118"/>
      <c r="AGY438" s="118"/>
      <c r="AGZ438" s="118"/>
      <c r="AHA438" s="118"/>
      <c r="AHB438" s="118"/>
      <c r="AHC438" s="118"/>
      <c r="AHD438" s="118"/>
      <c r="AHE438" s="118"/>
      <c r="AHF438" s="118"/>
      <c r="AHG438" s="118"/>
      <c r="AHH438" s="118"/>
      <c r="AHI438" s="118"/>
      <c r="AHJ438" s="118"/>
      <c r="AHK438" s="118"/>
      <c r="AHL438" s="118"/>
      <c r="AHM438" s="118"/>
      <c r="AHN438" s="118"/>
      <c r="AHO438" s="118"/>
      <c r="AHP438" s="118"/>
      <c r="AHQ438" s="118"/>
      <c r="AHR438" s="118"/>
      <c r="AHS438" s="118"/>
      <c r="AHT438" s="118"/>
      <c r="AHU438" s="118"/>
      <c r="AHV438" s="118"/>
      <c r="AHW438" s="118"/>
      <c r="AHX438" s="118"/>
      <c r="AHY438" s="118"/>
      <c r="AHZ438" s="118"/>
      <c r="AIA438" s="118"/>
      <c r="AIB438" s="118"/>
      <c r="AIC438" s="118"/>
      <c r="AID438" s="118"/>
      <c r="AIE438" s="118"/>
      <c r="AIF438" s="118"/>
      <c r="AIG438" s="118"/>
      <c r="AIH438" s="118"/>
      <c r="AII438" s="118"/>
      <c r="AIJ438" s="118"/>
      <c r="AIK438" s="118"/>
      <c r="AIL438" s="118"/>
      <c r="AIM438" s="118"/>
      <c r="AIN438" s="118"/>
      <c r="AIO438" s="118"/>
      <c r="AIP438" s="118"/>
      <c r="AIQ438" s="118"/>
      <c r="AIR438" s="118"/>
      <c r="AIS438" s="118"/>
      <c r="AIT438" s="118"/>
      <c r="AIU438" s="118"/>
      <c r="AIV438" s="118"/>
      <c r="AIW438" s="118"/>
      <c r="AIX438" s="118"/>
      <c r="AIY438" s="118"/>
      <c r="AIZ438" s="118"/>
      <c r="AJA438" s="118"/>
      <c r="AJB438" s="118"/>
      <c r="AJC438" s="118"/>
      <c r="AJD438" s="118"/>
      <c r="AJE438" s="118"/>
      <c r="AJF438" s="118"/>
      <c r="AJG438" s="118"/>
      <c r="AJH438" s="118"/>
      <c r="AJI438" s="118"/>
      <c r="AJJ438" s="118"/>
      <c r="AJK438" s="118"/>
      <c r="AJL438" s="118"/>
      <c r="AJM438" s="118"/>
      <c r="AJN438" s="118"/>
      <c r="AJO438" s="118"/>
      <c r="AJP438" s="118"/>
      <c r="AJQ438" s="118"/>
      <c r="AJR438" s="118"/>
      <c r="AJS438" s="118"/>
      <c r="AJT438" s="118"/>
      <c r="AJU438" s="118"/>
      <c r="AJV438" s="118"/>
      <c r="AJW438" s="118"/>
      <c r="AJX438" s="118"/>
      <c r="AJY438" s="118"/>
      <c r="AJZ438" s="118"/>
      <c r="AKA438" s="118"/>
      <c r="AKB438" s="118"/>
      <c r="AKC438" s="118"/>
      <c r="AKD438" s="118"/>
      <c r="AKE438" s="118"/>
      <c r="AKF438" s="118"/>
      <c r="AKG438" s="118"/>
      <c r="AKH438" s="118"/>
      <c r="AKI438" s="118"/>
      <c r="AKJ438" s="118"/>
      <c r="AKK438" s="118"/>
      <c r="AKL438" s="118"/>
      <c r="AKM438" s="118"/>
      <c r="AKN438" s="118"/>
      <c r="AKO438" s="118"/>
      <c r="AKP438" s="118"/>
      <c r="AKQ438" s="118"/>
      <c r="AKR438" s="118"/>
      <c r="AKS438" s="118"/>
      <c r="AKT438" s="118"/>
      <c r="AKU438" s="118"/>
      <c r="AKV438" s="118"/>
      <c r="AKW438" s="118"/>
      <c r="AKX438" s="118"/>
      <c r="AKY438" s="118"/>
      <c r="AKZ438" s="118"/>
      <c r="ALA438" s="118"/>
      <c r="ALB438" s="118"/>
      <c r="ALC438" s="118"/>
      <c r="ALD438" s="118"/>
      <c r="ALE438" s="118"/>
      <c r="ALF438" s="118"/>
      <c r="ALG438" s="118"/>
      <c r="ALH438" s="118"/>
      <c r="ALI438" s="118"/>
      <c r="ALJ438" s="118"/>
      <c r="ALK438" s="118"/>
      <c r="ALL438" s="118"/>
      <c r="ALM438" s="118"/>
      <c r="ALN438" s="118"/>
      <c r="ALO438" s="118"/>
      <c r="ALP438" s="118"/>
      <c r="ALQ438" s="118"/>
      <c r="ALR438" s="118"/>
      <c r="ALS438" s="118"/>
      <c r="ALT438" s="118"/>
      <c r="ALU438" s="118"/>
      <c r="ALV438" s="118"/>
      <c r="ALW438" s="118"/>
      <c r="ALX438" s="118"/>
      <c r="ALY438" s="118"/>
      <c r="ALZ438" s="118"/>
      <c r="AMA438" s="118"/>
      <c r="AMB438" s="118"/>
      <c r="AMC438" s="118"/>
      <c r="AMD438" s="118"/>
      <c r="AME438" s="118"/>
      <c r="AMF438" s="118"/>
      <c r="AMG438" s="118"/>
      <c r="AMH438" s="118"/>
    </row>
    <row r="439" spans="1:1023" x14ac:dyDescent="0.25">
      <c r="A439" s="208" t="s">
        <v>1397</v>
      </c>
      <c r="B439" s="163">
        <v>438</v>
      </c>
      <c r="C439" s="224" t="s">
        <v>25074</v>
      </c>
      <c r="D439" s="175" t="s">
        <v>1398</v>
      </c>
      <c r="E439" s="429"/>
      <c r="F439" s="185">
        <v>4</v>
      </c>
      <c r="G439" s="180"/>
      <c r="H439" s="180"/>
      <c r="I439" s="319">
        <v>1.2</v>
      </c>
      <c r="J439" s="332">
        <v>2</v>
      </c>
      <c r="K439" s="335">
        <v>2</v>
      </c>
      <c r="L439" s="140"/>
      <c r="M439" s="140"/>
      <c r="O439" s="336">
        <v>3</v>
      </c>
      <c r="P439" s="140"/>
      <c r="Q439" s="140"/>
      <c r="S439" s="332">
        <v>2</v>
      </c>
      <c r="V439" s="219">
        <f t="shared" si="239"/>
        <v>100</v>
      </c>
      <c r="W439" s="219">
        <f t="shared" si="240"/>
        <v>100</v>
      </c>
      <c r="X439" s="219">
        <f t="shared" si="241"/>
        <v>20</v>
      </c>
      <c r="Y439" s="219">
        <f t="shared" si="237"/>
        <v>100</v>
      </c>
      <c r="Z439" s="219">
        <f t="shared" si="238"/>
        <v>100</v>
      </c>
      <c r="AA439" s="220">
        <f t="shared" si="243"/>
        <v>100</v>
      </c>
      <c r="AB439" s="220">
        <f t="shared" si="242"/>
        <v>100</v>
      </c>
      <c r="AC439" s="220">
        <f t="shared" si="228"/>
        <v>3</v>
      </c>
      <c r="AD439" s="416">
        <f t="shared" si="236"/>
        <v>100</v>
      </c>
      <c r="AE439" s="416">
        <f t="shared" ref="AE439:AE470" si="244">IF(M439=0,100,IF(M439=1,1,IF(M439="1B",1,IF(M439="1A",0.1,100))))</f>
        <v>100</v>
      </c>
      <c r="AF439" s="212">
        <f t="shared" si="232"/>
        <v>10</v>
      </c>
      <c r="AG439" s="212">
        <f t="shared" si="233"/>
        <v>10</v>
      </c>
      <c r="AH439" s="212">
        <f t="shared" si="234"/>
        <v>100</v>
      </c>
      <c r="AI439" s="212">
        <f t="shared" si="231"/>
        <v>100</v>
      </c>
      <c r="AJ439" s="231" t="s">
        <v>25038</v>
      </c>
      <c r="AK439" s="412"/>
      <c r="AL439" s="185">
        <v>2</v>
      </c>
      <c r="AM439" s="214"/>
      <c r="AN439" s="412"/>
      <c r="AO439" s="412"/>
      <c r="AQ439" s="167" t="s">
        <v>1399</v>
      </c>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c r="EQ439" s="118"/>
      <c r="ER439" s="118"/>
      <c r="ES439" s="118"/>
      <c r="ET439" s="118"/>
      <c r="EU439" s="118"/>
      <c r="EV439" s="118"/>
      <c r="EW439" s="118"/>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c r="GJ439" s="118"/>
      <c r="GK439" s="118"/>
      <c r="GL439" s="118"/>
      <c r="GM439" s="118"/>
      <c r="GN439" s="118"/>
      <c r="GO439" s="118"/>
      <c r="GP439" s="118"/>
      <c r="GQ439" s="118"/>
      <c r="GR439" s="118"/>
      <c r="GS439" s="118"/>
      <c r="GT439" s="118"/>
      <c r="GU439" s="118"/>
      <c r="GV439" s="118"/>
      <c r="GW439" s="118"/>
      <c r="GX439" s="118"/>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c r="HW439" s="118"/>
      <c r="HX439" s="118"/>
      <c r="HY439" s="118"/>
      <c r="HZ439" s="118"/>
      <c r="IA439" s="118"/>
      <c r="IB439" s="118"/>
      <c r="IC439" s="118"/>
      <c r="ID439" s="118"/>
      <c r="IE439" s="118"/>
      <c r="IF439" s="118"/>
      <c r="IG439" s="118"/>
      <c r="IH439" s="118"/>
      <c r="II439" s="118"/>
      <c r="IJ439" s="118"/>
      <c r="IK439" s="118"/>
      <c r="IL439" s="118"/>
      <c r="IM439" s="118"/>
      <c r="IN439" s="118"/>
      <c r="IO439" s="118"/>
      <c r="IP439" s="118"/>
      <c r="IQ439" s="118"/>
      <c r="IR439" s="118"/>
      <c r="IS439" s="118"/>
      <c r="IT439" s="118"/>
      <c r="IU439" s="118"/>
      <c r="IV439" s="118"/>
      <c r="IW439" s="118"/>
      <c r="IX439" s="118"/>
      <c r="IY439" s="118"/>
      <c r="IZ439" s="118"/>
      <c r="JA439" s="118"/>
      <c r="JB439" s="118"/>
      <c r="JC439" s="118"/>
      <c r="JD439" s="118"/>
      <c r="JE439" s="118"/>
      <c r="JF439" s="118"/>
      <c r="JG439" s="118"/>
      <c r="JH439" s="118"/>
      <c r="JI439" s="118"/>
      <c r="JJ439" s="118"/>
      <c r="JK439" s="118"/>
      <c r="JL439" s="118"/>
      <c r="JM439" s="118"/>
      <c r="JN439" s="118"/>
      <c r="JO439" s="118"/>
      <c r="JP439" s="118"/>
      <c r="JQ439" s="118"/>
      <c r="JR439" s="118"/>
      <c r="JS439" s="118"/>
      <c r="JT439" s="118"/>
      <c r="JU439" s="118"/>
      <c r="JV439" s="118"/>
      <c r="JW439" s="118"/>
      <c r="JX439" s="118"/>
      <c r="JY439" s="118"/>
      <c r="JZ439" s="118"/>
      <c r="KA439" s="118"/>
      <c r="KB439" s="118"/>
      <c r="KC439" s="118"/>
      <c r="KD439" s="118"/>
      <c r="KE439" s="118"/>
      <c r="KF439" s="118"/>
      <c r="KG439" s="118"/>
      <c r="KH439" s="118"/>
      <c r="KI439" s="118"/>
      <c r="KJ439" s="118"/>
      <c r="KK439" s="118"/>
      <c r="KL439" s="118"/>
      <c r="KM439" s="118"/>
      <c r="KN439" s="118"/>
      <c r="KO439" s="118"/>
      <c r="KP439" s="118"/>
      <c r="KQ439" s="118"/>
      <c r="KR439" s="118"/>
      <c r="KS439" s="118"/>
      <c r="KT439" s="118"/>
      <c r="KU439" s="118"/>
      <c r="KV439" s="118"/>
      <c r="KW439" s="118"/>
      <c r="KX439" s="118"/>
      <c r="KY439" s="118"/>
      <c r="KZ439" s="118"/>
      <c r="LA439" s="118"/>
      <c r="LB439" s="118"/>
      <c r="LC439" s="118"/>
      <c r="LD439" s="118"/>
      <c r="LE439" s="118"/>
      <c r="LF439" s="118"/>
      <c r="LG439" s="118"/>
      <c r="LH439" s="118"/>
      <c r="LI439" s="118"/>
      <c r="LJ439" s="118"/>
      <c r="LK439" s="118"/>
      <c r="LL439" s="118"/>
      <c r="LM439" s="118"/>
      <c r="LN439" s="118"/>
      <c r="LO439" s="118"/>
      <c r="LP439" s="118"/>
      <c r="LQ439" s="118"/>
      <c r="LR439" s="118"/>
      <c r="LS439" s="118"/>
      <c r="LT439" s="118"/>
      <c r="LU439" s="118"/>
      <c r="LV439" s="118"/>
      <c r="LW439" s="118"/>
      <c r="LX439" s="118"/>
      <c r="LY439" s="118"/>
      <c r="LZ439" s="118"/>
      <c r="MA439" s="118"/>
      <c r="MB439" s="118"/>
      <c r="MC439" s="118"/>
      <c r="MD439" s="118"/>
      <c r="ME439" s="118"/>
      <c r="MF439" s="118"/>
      <c r="MG439" s="118"/>
      <c r="MH439" s="118"/>
      <c r="MI439" s="118"/>
      <c r="MJ439" s="118"/>
      <c r="MK439" s="118"/>
      <c r="ML439" s="118"/>
      <c r="MM439" s="118"/>
      <c r="MN439" s="118"/>
      <c r="MO439" s="118"/>
      <c r="MP439" s="118"/>
      <c r="MQ439" s="118"/>
      <c r="MR439" s="118"/>
      <c r="MS439" s="118"/>
      <c r="MT439" s="118"/>
      <c r="MU439" s="118"/>
      <c r="MV439" s="118"/>
      <c r="MW439" s="118"/>
      <c r="MX439" s="118"/>
      <c r="MY439" s="118"/>
      <c r="MZ439" s="118"/>
      <c r="NA439" s="118"/>
      <c r="NB439" s="118"/>
      <c r="NC439" s="118"/>
      <c r="ND439" s="118"/>
      <c r="NE439" s="118"/>
      <c r="NF439" s="118"/>
      <c r="NG439" s="118"/>
      <c r="NH439" s="118"/>
      <c r="NI439" s="118"/>
      <c r="NJ439" s="118"/>
      <c r="NK439" s="118"/>
      <c r="NL439" s="118"/>
      <c r="NM439" s="118"/>
      <c r="NN439" s="118"/>
      <c r="NO439" s="118"/>
      <c r="NP439" s="118"/>
      <c r="NQ439" s="118"/>
      <c r="NR439" s="118"/>
      <c r="NS439" s="118"/>
      <c r="NT439" s="118"/>
      <c r="NU439" s="118"/>
      <c r="NV439" s="118"/>
      <c r="NW439" s="118"/>
      <c r="NX439" s="118"/>
      <c r="NY439" s="118"/>
      <c r="NZ439" s="118"/>
      <c r="OA439" s="118"/>
      <c r="OB439" s="118"/>
      <c r="OC439" s="118"/>
      <c r="OD439" s="118"/>
      <c r="OE439" s="118"/>
      <c r="OF439" s="118"/>
      <c r="OG439" s="118"/>
      <c r="OH439" s="118"/>
      <c r="OI439" s="118"/>
      <c r="OJ439" s="118"/>
      <c r="OK439" s="118"/>
      <c r="OL439" s="118"/>
      <c r="OM439" s="118"/>
      <c r="ON439" s="118"/>
      <c r="OO439" s="118"/>
      <c r="OP439" s="118"/>
      <c r="OQ439" s="118"/>
      <c r="OR439" s="118"/>
      <c r="OS439" s="118"/>
      <c r="OT439" s="118"/>
      <c r="OU439" s="118"/>
      <c r="OV439" s="118"/>
      <c r="OW439" s="118"/>
      <c r="OX439" s="118"/>
      <c r="OY439" s="118"/>
      <c r="OZ439" s="118"/>
      <c r="PA439" s="118"/>
      <c r="PB439" s="118"/>
      <c r="PC439" s="118"/>
      <c r="PD439" s="118"/>
      <c r="PE439" s="118"/>
      <c r="PF439" s="118"/>
      <c r="PG439" s="118"/>
      <c r="PH439" s="118"/>
      <c r="PI439" s="118"/>
      <c r="PJ439" s="118"/>
      <c r="PK439" s="118"/>
      <c r="PL439" s="118"/>
      <c r="PM439" s="118"/>
      <c r="PN439" s="118"/>
      <c r="PO439" s="118"/>
      <c r="PP439" s="118"/>
      <c r="PQ439" s="118"/>
      <c r="PR439" s="118"/>
      <c r="PS439" s="118"/>
      <c r="PT439" s="118"/>
      <c r="PU439" s="118"/>
      <c r="PV439" s="118"/>
      <c r="PW439" s="118"/>
      <c r="PX439" s="118"/>
      <c r="PY439" s="118"/>
      <c r="PZ439" s="118"/>
      <c r="QA439" s="118"/>
      <c r="QB439" s="118"/>
      <c r="QC439" s="118"/>
      <c r="QD439" s="118"/>
      <c r="QE439" s="118"/>
      <c r="QF439" s="118"/>
      <c r="QG439" s="118"/>
      <c r="QH439" s="118"/>
      <c r="QI439" s="118"/>
      <c r="QJ439" s="118"/>
      <c r="QK439" s="118"/>
      <c r="QL439" s="118"/>
      <c r="QM439" s="118"/>
      <c r="QN439" s="118"/>
      <c r="QO439" s="118"/>
      <c r="QP439" s="118"/>
      <c r="QQ439" s="118"/>
      <c r="QR439" s="118"/>
      <c r="QS439" s="118"/>
      <c r="QT439" s="118"/>
      <c r="QU439" s="118"/>
      <c r="QV439" s="118"/>
      <c r="QW439" s="118"/>
      <c r="QX439" s="118"/>
      <c r="QY439" s="118"/>
      <c r="QZ439" s="118"/>
      <c r="RA439" s="118"/>
      <c r="RB439" s="118"/>
      <c r="RC439" s="118"/>
      <c r="RD439" s="118"/>
      <c r="RE439" s="118"/>
      <c r="RF439" s="118"/>
      <c r="RG439" s="118"/>
      <c r="RH439" s="118"/>
      <c r="RI439" s="118"/>
      <c r="RJ439" s="118"/>
      <c r="RK439" s="118"/>
      <c r="RL439" s="118"/>
      <c r="RM439" s="118"/>
      <c r="RN439" s="118"/>
      <c r="RO439" s="118"/>
      <c r="RP439" s="118"/>
      <c r="RQ439" s="118"/>
      <c r="RR439" s="118"/>
      <c r="RS439" s="118"/>
      <c r="RT439" s="118"/>
      <c r="RU439" s="118"/>
      <c r="RV439" s="118"/>
      <c r="RW439" s="118"/>
      <c r="RX439" s="118"/>
      <c r="RY439" s="118"/>
      <c r="RZ439" s="118"/>
      <c r="SA439" s="118"/>
      <c r="SB439" s="118"/>
      <c r="SC439" s="118"/>
      <c r="SD439" s="118"/>
      <c r="SE439" s="118"/>
      <c r="SF439" s="118"/>
      <c r="SG439" s="118"/>
      <c r="SH439" s="118"/>
      <c r="SI439" s="118"/>
      <c r="SJ439" s="118"/>
      <c r="SK439" s="118"/>
      <c r="SL439" s="118"/>
      <c r="SM439" s="118"/>
      <c r="SN439" s="118"/>
      <c r="SO439" s="118"/>
      <c r="SP439" s="118"/>
      <c r="SQ439" s="118"/>
      <c r="SR439" s="118"/>
      <c r="SS439" s="118"/>
      <c r="ST439" s="118"/>
      <c r="SU439" s="118"/>
      <c r="SV439" s="118"/>
      <c r="SW439" s="118"/>
      <c r="SX439" s="118"/>
      <c r="SY439" s="118"/>
      <c r="SZ439" s="118"/>
      <c r="TA439" s="118"/>
      <c r="TB439" s="118"/>
      <c r="TC439" s="118"/>
      <c r="TD439" s="118"/>
      <c r="TE439" s="118"/>
      <c r="TF439" s="118"/>
      <c r="TG439" s="118"/>
      <c r="TH439" s="118"/>
      <c r="TI439" s="118"/>
      <c r="TJ439" s="118"/>
      <c r="TK439" s="118"/>
      <c r="TL439" s="118"/>
      <c r="TM439" s="118"/>
      <c r="TN439" s="118"/>
      <c r="TO439" s="118"/>
      <c r="TP439" s="118"/>
      <c r="TQ439" s="118"/>
      <c r="TR439" s="118"/>
      <c r="TS439" s="118"/>
      <c r="TT439" s="118"/>
      <c r="TU439" s="118"/>
      <c r="TV439" s="118"/>
      <c r="TW439" s="118"/>
      <c r="TX439" s="118"/>
      <c r="TY439" s="118"/>
      <c r="TZ439" s="118"/>
      <c r="UA439" s="118"/>
      <c r="UB439" s="118"/>
      <c r="UC439" s="118"/>
      <c r="UD439" s="118"/>
      <c r="UE439" s="118"/>
      <c r="UF439" s="118"/>
      <c r="UG439" s="118"/>
      <c r="UH439" s="118"/>
      <c r="UI439" s="118"/>
      <c r="UJ439" s="118"/>
      <c r="UK439" s="118"/>
      <c r="UL439" s="118"/>
      <c r="UM439" s="118"/>
      <c r="UN439" s="118"/>
      <c r="UO439" s="118"/>
      <c r="UP439" s="118"/>
      <c r="UQ439" s="118"/>
      <c r="UR439" s="118"/>
      <c r="US439" s="118"/>
      <c r="UT439" s="118"/>
      <c r="UU439" s="118"/>
      <c r="UV439" s="118"/>
      <c r="UW439" s="118"/>
      <c r="UX439" s="118"/>
      <c r="UY439" s="118"/>
      <c r="UZ439" s="118"/>
      <c r="VA439" s="118"/>
      <c r="VB439" s="118"/>
      <c r="VC439" s="118"/>
      <c r="VD439" s="118"/>
      <c r="VE439" s="118"/>
      <c r="VF439" s="118"/>
      <c r="VG439" s="118"/>
      <c r="VH439" s="118"/>
      <c r="VI439" s="118"/>
      <c r="VJ439" s="118"/>
      <c r="VK439" s="118"/>
      <c r="VL439" s="118"/>
      <c r="VM439" s="118"/>
      <c r="VN439" s="118"/>
      <c r="VO439" s="118"/>
      <c r="VP439" s="118"/>
      <c r="VQ439" s="118"/>
      <c r="VR439" s="118"/>
      <c r="VS439" s="118"/>
      <c r="VT439" s="118"/>
      <c r="VU439" s="118"/>
      <c r="VV439" s="118"/>
      <c r="VW439" s="118"/>
      <c r="VX439" s="118"/>
      <c r="VY439" s="118"/>
      <c r="VZ439" s="118"/>
      <c r="WA439" s="118"/>
      <c r="WB439" s="118"/>
      <c r="WC439" s="118"/>
      <c r="WD439" s="118"/>
      <c r="WE439" s="118"/>
      <c r="WF439" s="118"/>
      <c r="WG439" s="118"/>
      <c r="WH439" s="118"/>
      <c r="WI439" s="118"/>
      <c r="WJ439" s="118"/>
      <c r="WK439" s="118"/>
      <c r="WL439" s="118"/>
      <c r="WM439" s="118"/>
      <c r="WN439" s="118"/>
      <c r="WO439" s="118"/>
      <c r="WP439" s="118"/>
      <c r="WQ439" s="118"/>
      <c r="WR439" s="118"/>
      <c r="WS439" s="118"/>
      <c r="WT439" s="118"/>
      <c r="WU439" s="118"/>
      <c r="WV439" s="118"/>
      <c r="WW439" s="118"/>
      <c r="WX439" s="118"/>
      <c r="WY439" s="118"/>
      <c r="WZ439" s="118"/>
      <c r="XA439" s="118"/>
      <c r="XB439" s="118"/>
      <c r="XC439" s="118"/>
      <c r="XD439" s="118"/>
      <c r="XE439" s="118"/>
      <c r="XF439" s="118"/>
      <c r="XG439" s="118"/>
      <c r="XH439" s="118"/>
      <c r="XI439" s="118"/>
      <c r="XJ439" s="118"/>
      <c r="XK439" s="118"/>
      <c r="XL439" s="118"/>
      <c r="XM439" s="118"/>
      <c r="XN439" s="118"/>
      <c r="XO439" s="118"/>
      <c r="XP439" s="118"/>
      <c r="XQ439" s="118"/>
      <c r="XR439" s="118"/>
      <c r="XS439" s="118"/>
      <c r="XT439" s="118"/>
      <c r="XU439" s="118"/>
      <c r="XV439" s="118"/>
      <c r="XW439" s="118"/>
      <c r="XX439" s="118"/>
      <c r="XY439" s="118"/>
      <c r="XZ439" s="118"/>
      <c r="YA439" s="118"/>
      <c r="YB439" s="118"/>
      <c r="YC439" s="118"/>
      <c r="YD439" s="118"/>
      <c r="YE439" s="118"/>
      <c r="YF439" s="118"/>
      <c r="YG439" s="118"/>
      <c r="YH439" s="118"/>
      <c r="YI439" s="118"/>
      <c r="YJ439" s="118"/>
      <c r="YK439" s="118"/>
      <c r="YL439" s="118"/>
      <c r="YM439" s="118"/>
      <c r="YN439" s="118"/>
      <c r="YO439" s="118"/>
      <c r="YP439" s="118"/>
      <c r="YQ439" s="118"/>
      <c r="YR439" s="118"/>
      <c r="YS439" s="118"/>
      <c r="YT439" s="118"/>
      <c r="YU439" s="118"/>
      <c r="YV439" s="118"/>
      <c r="YW439" s="118"/>
      <c r="YX439" s="118"/>
      <c r="YY439" s="118"/>
      <c r="YZ439" s="118"/>
      <c r="ZA439" s="118"/>
      <c r="ZB439" s="118"/>
      <c r="ZC439" s="118"/>
      <c r="ZD439" s="118"/>
      <c r="ZE439" s="118"/>
      <c r="ZF439" s="118"/>
      <c r="ZG439" s="118"/>
      <c r="ZH439" s="118"/>
      <c r="ZI439" s="118"/>
      <c r="ZJ439" s="118"/>
      <c r="ZK439" s="118"/>
      <c r="ZL439" s="118"/>
      <c r="ZM439" s="118"/>
      <c r="ZN439" s="118"/>
      <c r="ZO439" s="118"/>
      <c r="ZP439" s="118"/>
      <c r="ZQ439" s="118"/>
      <c r="ZR439" s="118"/>
      <c r="ZS439" s="118"/>
      <c r="ZT439" s="118"/>
      <c r="ZU439" s="118"/>
      <c r="ZV439" s="118"/>
      <c r="ZW439" s="118"/>
      <c r="ZX439" s="118"/>
      <c r="ZY439" s="118"/>
      <c r="ZZ439" s="118"/>
      <c r="AAA439" s="118"/>
      <c r="AAB439" s="118"/>
      <c r="AAC439" s="118"/>
      <c r="AAD439" s="118"/>
      <c r="AAE439" s="118"/>
      <c r="AAF439" s="118"/>
      <c r="AAG439" s="118"/>
      <c r="AAH439" s="118"/>
      <c r="AAI439" s="118"/>
      <c r="AAJ439" s="118"/>
      <c r="AAK439" s="118"/>
      <c r="AAL439" s="118"/>
      <c r="AAM439" s="118"/>
      <c r="AAN439" s="118"/>
      <c r="AAO439" s="118"/>
      <c r="AAP439" s="118"/>
      <c r="AAQ439" s="118"/>
      <c r="AAR439" s="118"/>
      <c r="AAS439" s="118"/>
      <c r="AAT439" s="118"/>
      <c r="AAU439" s="118"/>
      <c r="AAV439" s="118"/>
      <c r="AAW439" s="118"/>
      <c r="AAX439" s="118"/>
      <c r="AAY439" s="118"/>
      <c r="AAZ439" s="118"/>
      <c r="ABA439" s="118"/>
      <c r="ABB439" s="118"/>
      <c r="ABC439" s="118"/>
      <c r="ABD439" s="118"/>
      <c r="ABE439" s="118"/>
      <c r="ABF439" s="118"/>
      <c r="ABG439" s="118"/>
      <c r="ABH439" s="118"/>
      <c r="ABI439" s="118"/>
      <c r="ABJ439" s="118"/>
      <c r="ABK439" s="118"/>
      <c r="ABL439" s="118"/>
      <c r="ABM439" s="118"/>
      <c r="ABN439" s="118"/>
      <c r="ABO439" s="118"/>
      <c r="ABP439" s="118"/>
      <c r="ABQ439" s="118"/>
      <c r="ABR439" s="118"/>
      <c r="ABS439" s="118"/>
      <c r="ABT439" s="118"/>
      <c r="ABU439" s="118"/>
      <c r="ABV439" s="118"/>
      <c r="ABW439" s="118"/>
      <c r="ABX439" s="118"/>
      <c r="ABY439" s="118"/>
      <c r="ABZ439" s="118"/>
      <c r="ACA439" s="118"/>
      <c r="ACB439" s="118"/>
      <c r="ACC439" s="118"/>
      <c r="ACD439" s="118"/>
      <c r="ACE439" s="118"/>
      <c r="ACF439" s="118"/>
      <c r="ACG439" s="118"/>
      <c r="ACH439" s="118"/>
      <c r="ACI439" s="118"/>
      <c r="ACJ439" s="118"/>
      <c r="ACK439" s="118"/>
      <c r="ACL439" s="118"/>
      <c r="ACM439" s="118"/>
      <c r="ACN439" s="118"/>
      <c r="ACO439" s="118"/>
      <c r="ACP439" s="118"/>
      <c r="ACQ439" s="118"/>
      <c r="ACR439" s="118"/>
      <c r="ACS439" s="118"/>
      <c r="ACT439" s="118"/>
      <c r="ACU439" s="118"/>
      <c r="ACV439" s="118"/>
      <c r="ACW439" s="118"/>
      <c r="ACX439" s="118"/>
      <c r="ACY439" s="118"/>
      <c r="ACZ439" s="118"/>
      <c r="ADA439" s="118"/>
      <c r="ADB439" s="118"/>
      <c r="ADC439" s="118"/>
      <c r="ADD439" s="118"/>
      <c r="ADE439" s="118"/>
      <c r="ADF439" s="118"/>
      <c r="ADG439" s="118"/>
      <c r="ADH439" s="118"/>
      <c r="ADI439" s="118"/>
      <c r="ADJ439" s="118"/>
      <c r="ADK439" s="118"/>
      <c r="ADL439" s="118"/>
      <c r="ADM439" s="118"/>
      <c r="ADN439" s="118"/>
      <c r="ADO439" s="118"/>
      <c r="ADP439" s="118"/>
      <c r="ADQ439" s="118"/>
      <c r="ADR439" s="118"/>
      <c r="ADS439" s="118"/>
      <c r="ADT439" s="118"/>
      <c r="ADU439" s="118"/>
      <c r="ADV439" s="118"/>
      <c r="ADW439" s="118"/>
      <c r="ADX439" s="118"/>
      <c r="ADY439" s="118"/>
      <c r="ADZ439" s="118"/>
      <c r="AEA439" s="118"/>
      <c r="AEB439" s="118"/>
      <c r="AEC439" s="118"/>
      <c r="AED439" s="118"/>
      <c r="AEE439" s="118"/>
      <c r="AEF439" s="118"/>
      <c r="AEG439" s="118"/>
      <c r="AEH439" s="118"/>
      <c r="AEI439" s="118"/>
      <c r="AEJ439" s="118"/>
      <c r="AEK439" s="118"/>
      <c r="AEL439" s="118"/>
      <c r="AEM439" s="118"/>
      <c r="AEN439" s="118"/>
      <c r="AEO439" s="118"/>
      <c r="AEP439" s="118"/>
      <c r="AEQ439" s="118"/>
      <c r="AER439" s="118"/>
      <c r="AES439" s="118"/>
      <c r="AET439" s="118"/>
      <c r="AEU439" s="118"/>
      <c r="AEV439" s="118"/>
      <c r="AEW439" s="118"/>
      <c r="AEX439" s="118"/>
      <c r="AEY439" s="118"/>
      <c r="AEZ439" s="118"/>
      <c r="AFA439" s="118"/>
      <c r="AFB439" s="118"/>
      <c r="AFC439" s="118"/>
      <c r="AFD439" s="118"/>
      <c r="AFE439" s="118"/>
      <c r="AFF439" s="118"/>
      <c r="AFG439" s="118"/>
      <c r="AFH439" s="118"/>
      <c r="AFI439" s="118"/>
      <c r="AFJ439" s="118"/>
      <c r="AFK439" s="118"/>
      <c r="AFL439" s="118"/>
      <c r="AFM439" s="118"/>
      <c r="AFN439" s="118"/>
      <c r="AFO439" s="118"/>
      <c r="AFP439" s="118"/>
      <c r="AFQ439" s="118"/>
      <c r="AFR439" s="118"/>
      <c r="AFS439" s="118"/>
      <c r="AFT439" s="118"/>
      <c r="AFU439" s="118"/>
      <c r="AFV439" s="118"/>
      <c r="AFW439" s="118"/>
      <c r="AFX439" s="118"/>
      <c r="AFY439" s="118"/>
      <c r="AFZ439" s="118"/>
      <c r="AGA439" s="118"/>
      <c r="AGB439" s="118"/>
      <c r="AGC439" s="118"/>
      <c r="AGD439" s="118"/>
      <c r="AGE439" s="118"/>
      <c r="AGF439" s="118"/>
      <c r="AGG439" s="118"/>
      <c r="AGH439" s="118"/>
      <c r="AGI439" s="118"/>
      <c r="AGJ439" s="118"/>
      <c r="AGK439" s="118"/>
      <c r="AGL439" s="118"/>
      <c r="AGM439" s="118"/>
      <c r="AGN439" s="118"/>
      <c r="AGO439" s="118"/>
      <c r="AGP439" s="118"/>
      <c r="AGQ439" s="118"/>
      <c r="AGR439" s="118"/>
      <c r="AGS439" s="118"/>
      <c r="AGT439" s="118"/>
      <c r="AGU439" s="118"/>
      <c r="AGV439" s="118"/>
      <c r="AGW439" s="118"/>
      <c r="AGX439" s="118"/>
      <c r="AGY439" s="118"/>
      <c r="AGZ439" s="118"/>
      <c r="AHA439" s="118"/>
      <c r="AHB439" s="118"/>
      <c r="AHC439" s="118"/>
      <c r="AHD439" s="118"/>
      <c r="AHE439" s="118"/>
      <c r="AHF439" s="118"/>
      <c r="AHG439" s="118"/>
      <c r="AHH439" s="118"/>
      <c r="AHI439" s="118"/>
      <c r="AHJ439" s="118"/>
      <c r="AHK439" s="118"/>
      <c r="AHL439" s="118"/>
      <c r="AHM439" s="118"/>
      <c r="AHN439" s="118"/>
      <c r="AHO439" s="118"/>
      <c r="AHP439" s="118"/>
      <c r="AHQ439" s="118"/>
      <c r="AHR439" s="118"/>
      <c r="AHS439" s="118"/>
      <c r="AHT439" s="118"/>
      <c r="AHU439" s="118"/>
      <c r="AHV439" s="118"/>
      <c r="AHW439" s="118"/>
      <c r="AHX439" s="118"/>
      <c r="AHY439" s="118"/>
      <c r="AHZ439" s="118"/>
      <c r="AIA439" s="118"/>
      <c r="AIB439" s="118"/>
      <c r="AIC439" s="118"/>
      <c r="AID439" s="118"/>
      <c r="AIE439" s="118"/>
      <c r="AIF439" s="118"/>
      <c r="AIG439" s="118"/>
      <c r="AIH439" s="118"/>
      <c r="AII439" s="118"/>
      <c r="AIJ439" s="118"/>
      <c r="AIK439" s="118"/>
      <c r="AIL439" s="118"/>
      <c r="AIM439" s="118"/>
      <c r="AIN439" s="118"/>
      <c r="AIO439" s="118"/>
      <c r="AIP439" s="118"/>
      <c r="AIQ439" s="118"/>
      <c r="AIR439" s="118"/>
      <c r="AIS439" s="118"/>
      <c r="AIT439" s="118"/>
      <c r="AIU439" s="118"/>
      <c r="AIV439" s="118"/>
      <c r="AIW439" s="118"/>
      <c r="AIX439" s="118"/>
      <c r="AIY439" s="118"/>
      <c r="AIZ439" s="118"/>
      <c r="AJA439" s="118"/>
      <c r="AJB439" s="118"/>
      <c r="AJC439" s="118"/>
      <c r="AJD439" s="118"/>
      <c r="AJE439" s="118"/>
      <c r="AJF439" s="118"/>
      <c r="AJG439" s="118"/>
      <c r="AJH439" s="118"/>
      <c r="AJI439" s="118"/>
      <c r="AJJ439" s="118"/>
      <c r="AJK439" s="118"/>
      <c r="AJL439" s="118"/>
      <c r="AJM439" s="118"/>
      <c r="AJN439" s="118"/>
      <c r="AJO439" s="118"/>
      <c r="AJP439" s="118"/>
      <c r="AJQ439" s="118"/>
      <c r="AJR439" s="118"/>
      <c r="AJS439" s="118"/>
      <c r="AJT439" s="118"/>
      <c r="AJU439" s="118"/>
      <c r="AJV439" s="118"/>
      <c r="AJW439" s="118"/>
      <c r="AJX439" s="118"/>
      <c r="AJY439" s="118"/>
      <c r="AJZ439" s="118"/>
      <c r="AKA439" s="118"/>
      <c r="AKB439" s="118"/>
      <c r="AKC439" s="118"/>
      <c r="AKD439" s="118"/>
      <c r="AKE439" s="118"/>
      <c r="AKF439" s="118"/>
      <c r="AKG439" s="118"/>
      <c r="AKH439" s="118"/>
      <c r="AKI439" s="118"/>
      <c r="AKJ439" s="118"/>
      <c r="AKK439" s="118"/>
      <c r="AKL439" s="118"/>
      <c r="AKM439" s="118"/>
      <c r="AKN439" s="118"/>
      <c r="AKO439" s="118"/>
      <c r="AKP439" s="118"/>
      <c r="AKQ439" s="118"/>
      <c r="AKR439" s="118"/>
      <c r="AKS439" s="118"/>
      <c r="AKT439" s="118"/>
      <c r="AKU439" s="118"/>
      <c r="AKV439" s="118"/>
      <c r="AKW439" s="118"/>
      <c r="AKX439" s="118"/>
      <c r="AKY439" s="118"/>
      <c r="AKZ439" s="118"/>
      <c r="ALA439" s="118"/>
      <c r="ALB439" s="118"/>
      <c r="ALC439" s="118"/>
      <c r="ALD439" s="118"/>
      <c r="ALE439" s="118"/>
      <c r="ALF439" s="118"/>
      <c r="ALG439" s="118"/>
      <c r="ALH439" s="118"/>
      <c r="ALI439" s="118"/>
      <c r="ALJ439" s="118"/>
      <c r="ALK439" s="118"/>
      <c r="ALL439" s="118"/>
      <c r="ALM439" s="118"/>
      <c r="ALN439" s="118"/>
      <c r="ALO439" s="118"/>
      <c r="ALP439" s="118"/>
      <c r="ALQ439" s="118"/>
      <c r="ALR439" s="118"/>
      <c r="ALS439" s="118"/>
      <c r="ALT439" s="118"/>
      <c r="ALU439" s="118"/>
      <c r="ALV439" s="118"/>
      <c r="ALW439" s="118"/>
      <c r="ALX439" s="118"/>
      <c r="ALY439" s="118"/>
      <c r="ALZ439" s="118"/>
      <c r="AMA439" s="118"/>
      <c r="AMB439" s="118"/>
      <c r="AMC439" s="118"/>
      <c r="AMD439" s="118"/>
      <c r="AME439" s="118"/>
      <c r="AMF439" s="118"/>
      <c r="AMG439" s="118"/>
      <c r="AMH439" s="118"/>
    </row>
    <row r="440" spans="1:1023" x14ac:dyDescent="0.25">
      <c r="A440" s="208" t="s">
        <v>25253</v>
      </c>
      <c r="B440" s="163">
        <v>439</v>
      </c>
      <c r="C440" s="224" t="s">
        <v>25254</v>
      </c>
      <c r="D440" s="175" t="s">
        <v>25255</v>
      </c>
      <c r="E440" s="429"/>
      <c r="F440" s="185">
        <v>4</v>
      </c>
      <c r="G440" s="180"/>
      <c r="H440" s="180"/>
      <c r="I440" s="319"/>
      <c r="K440" s="335"/>
      <c r="L440" s="140"/>
      <c r="M440" s="140"/>
      <c r="O440" s="336"/>
      <c r="P440" s="140"/>
      <c r="Q440" s="140"/>
      <c r="V440" s="219">
        <f t="shared" si="239"/>
        <v>100</v>
      </c>
      <c r="W440" s="219">
        <f t="shared" si="240"/>
        <v>100</v>
      </c>
      <c r="X440" s="219">
        <f t="shared" si="241"/>
        <v>100</v>
      </c>
      <c r="Y440" s="219">
        <f t="shared" si="237"/>
        <v>100</v>
      </c>
      <c r="Z440" s="219">
        <f t="shared" si="238"/>
        <v>100</v>
      </c>
      <c r="AA440" s="220">
        <f t="shared" si="243"/>
        <v>100</v>
      </c>
      <c r="AB440" s="220">
        <f t="shared" si="242"/>
        <v>100</v>
      </c>
      <c r="AC440" s="220">
        <f t="shared" si="228"/>
        <v>100</v>
      </c>
      <c r="AD440" s="416">
        <f t="shared" si="236"/>
        <v>100</v>
      </c>
      <c r="AE440" s="416">
        <f t="shared" si="244"/>
        <v>100</v>
      </c>
      <c r="AF440" s="212">
        <f t="shared" si="232"/>
        <v>100</v>
      </c>
      <c r="AG440" s="212">
        <f t="shared" si="233"/>
        <v>100</v>
      </c>
      <c r="AH440" s="212">
        <f t="shared" si="234"/>
        <v>100</v>
      </c>
      <c r="AI440" s="212">
        <f t="shared" si="231"/>
        <v>100</v>
      </c>
      <c r="AJ440" s="231"/>
      <c r="AK440" s="118"/>
      <c r="AL440" s="185">
        <v>2</v>
      </c>
      <c r="AM440" s="214"/>
      <c r="AN440" s="118"/>
      <c r="AO440" s="118"/>
      <c r="AQ440" s="167" t="s">
        <v>760</v>
      </c>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c r="EQ440" s="118"/>
      <c r="ER440" s="118"/>
      <c r="ES440" s="118"/>
      <c r="ET440" s="118"/>
      <c r="EU440" s="118"/>
      <c r="EV440" s="118"/>
      <c r="EW440" s="118"/>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c r="GJ440" s="118"/>
      <c r="GK440" s="118"/>
      <c r="GL440" s="118"/>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c r="HW440" s="118"/>
      <c r="HX440" s="118"/>
      <c r="HY440" s="118"/>
      <c r="HZ440" s="118"/>
      <c r="IA440" s="118"/>
      <c r="IB440" s="118"/>
      <c r="IC440" s="118"/>
      <c r="ID440" s="118"/>
      <c r="IE440" s="118"/>
      <c r="IF440" s="118"/>
      <c r="IG440" s="118"/>
      <c r="IH440" s="118"/>
      <c r="II440" s="118"/>
      <c r="IJ440" s="118"/>
      <c r="IK440" s="118"/>
      <c r="IL440" s="118"/>
      <c r="IM440" s="118"/>
      <c r="IN440" s="118"/>
      <c r="IO440" s="118"/>
      <c r="IP440" s="118"/>
      <c r="IQ440" s="118"/>
      <c r="IR440" s="118"/>
      <c r="IS440" s="118"/>
      <c r="IT440" s="118"/>
      <c r="IU440" s="118"/>
      <c r="IV440" s="118"/>
      <c r="IW440" s="118"/>
      <c r="IX440" s="118"/>
      <c r="IY440" s="118"/>
      <c r="IZ440" s="118"/>
      <c r="JA440" s="118"/>
      <c r="JB440" s="118"/>
      <c r="JC440" s="118"/>
      <c r="JD440" s="118"/>
      <c r="JE440" s="118"/>
      <c r="JF440" s="118"/>
      <c r="JG440" s="118"/>
      <c r="JH440" s="118"/>
      <c r="JI440" s="118"/>
      <c r="JJ440" s="118"/>
      <c r="JK440" s="118"/>
      <c r="JL440" s="118"/>
      <c r="JM440" s="118"/>
      <c r="JN440" s="118"/>
      <c r="JO440" s="118"/>
      <c r="JP440" s="118"/>
      <c r="JQ440" s="118"/>
      <c r="JR440" s="118"/>
      <c r="JS440" s="118"/>
      <c r="JT440" s="118"/>
      <c r="JU440" s="118"/>
      <c r="JV440" s="118"/>
      <c r="JW440" s="118"/>
      <c r="JX440" s="118"/>
      <c r="JY440" s="118"/>
      <c r="JZ440" s="118"/>
      <c r="KA440" s="118"/>
      <c r="KB440" s="118"/>
      <c r="KC440" s="118"/>
      <c r="KD440" s="118"/>
      <c r="KE440" s="118"/>
      <c r="KF440" s="118"/>
      <c r="KG440" s="118"/>
      <c r="KH440" s="118"/>
      <c r="KI440" s="118"/>
      <c r="KJ440" s="118"/>
      <c r="KK440" s="118"/>
      <c r="KL440" s="118"/>
      <c r="KM440" s="118"/>
      <c r="KN440" s="118"/>
      <c r="KO440" s="118"/>
      <c r="KP440" s="118"/>
      <c r="KQ440" s="118"/>
      <c r="KR440" s="118"/>
      <c r="KS440" s="118"/>
      <c r="KT440" s="118"/>
      <c r="KU440" s="118"/>
      <c r="KV440" s="118"/>
      <c r="KW440" s="118"/>
      <c r="KX440" s="118"/>
      <c r="KY440" s="118"/>
      <c r="KZ440" s="118"/>
      <c r="LA440" s="118"/>
      <c r="LB440" s="118"/>
      <c r="LC440" s="118"/>
      <c r="LD440" s="118"/>
      <c r="LE440" s="118"/>
      <c r="LF440" s="118"/>
      <c r="LG440" s="118"/>
      <c r="LH440" s="118"/>
      <c r="LI440" s="118"/>
      <c r="LJ440" s="118"/>
      <c r="LK440" s="118"/>
      <c r="LL440" s="118"/>
      <c r="LM440" s="118"/>
      <c r="LN440" s="118"/>
      <c r="LO440" s="118"/>
      <c r="LP440" s="118"/>
      <c r="LQ440" s="118"/>
      <c r="LR440" s="118"/>
      <c r="LS440" s="118"/>
      <c r="LT440" s="118"/>
      <c r="LU440" s="118"/>
      <c r="LV440" s="118"/>
      <c r="LW440" s="118"/>
      <c r="LX440" s="118"/>
      <c r="LY440" s="118"/>
      <c r="LZ440" s="118"/>
      <c r="MA440" s="118"/>
      <c r="MB440" s="118"/>
      <c r="MC440" s="118"/>
      <c r="MD440" s="118"/>
      <c r="ME440" s="118"/>
      <c r="MF440" s="118"/>
      <c r="MG440" s="118"/>
      <c r="MH440" s="118"/>
      <c r="MI440" s="118"/>
      <c r="MJ440" s="118"/>
      <c r="MK440" s="118"/>
      <c r="ML440" s="118"/>
      <c r="MM440" s="118"/>
      <c r="MN440" s="118"/>
      <c r="MO440" s="118"/>
      <c r="MP440" s="118"/>
      <c r="MQ440" s="118"/>
      <c r="MR440" s="118"/>
      <c r="MS440" s="118"/>
      <c r="MT440" s="118"/>
      <c r="MU440" s="118"/>
      <c r="MV440" s="118"/>
      <c r="MW440" s="118"/>
      <c r="MX440" s="118"/>
      <c r="MY440" s="118"/>
      <c r="MZ440" s="118"/>
      <c r="NA440" s="118"/>
      <c r="NB440" s="118"/>
      <c r="NC440" s="118"/>
      <c r="ND440" s="118"/>
      <c r="NE440" s="118"/>
      <c r="NF440" s="118"/>
      <c r="NG440" s="118"/>
      <c r="NH440" s="118"/>
      <c r="NI440" s="118"/>
      <c r="NJ440" s="118"/>
      <c r="NK440" s="118"/>
      <c r="NL440" s="118"/>
      <c r="NM440" s="118"/>
      <c r="NN440" s="118"/>
      <c r="NO440" s="118"/>
      <c r="NP440" s="118"/>
      <c r="NQ440" s="118"/>
      <c r="NR440" s="118"/>
      <c r="NS440" s="118"/>
      <c r="NT440" s="118"/>
      <c r="NU440" s="118"/>
      <c r="NV440" s="118"/>
      <c r="NW440" s="118"/>
      <c r="NX440" s="118"/>
      <c r="NY440" s="118"/>
      <c r="NZ440" s="118"/>
      <c r="OA440" s="118"/>
      <c r="OB440" s="118"/>
      <c r="OC440" s="118"/>
      <c r="OD440" s="118"/>
      <c r="OE440" s="118"/>
      <c r="OF440" s="118"/>
      <c r="OG440" s="118"/>
      <c r="OH440" s="118"/>
      <c r="OI440" s="118"/>
      <c r="OJ440" s="118"/>
      <c r="OK440" s="118"/>
      <c r="OL440" s="118"/>
      <c r="OM440" s="118"/>
      <c r="ON440" s="118"/>
      <c r="OO440" s="118"/>
      <c r="OP440" s="118"/>
      <c r="OQ440" s="118"/>
      <c r="OR440" s="118"/>
      <c r="OS440" s="118"/>
      <c r="OT440" s="118"/>
      <c r="OU440" s="118"/>
      <c r="OV440" s="118"/>
      <c r="OW440" s="118"/>
      <c r="OX440" s="118"/>
      <c r="OY440" s="118"/>
      <c r="OZ440" s="118"/>
      <c r="PA440" s="118"/>
      <c r="PB440" s="118"/>
      <c r="PC440" s="118"/>
      <c r="PD440" s="118"/>
      <c r="PE440" s="118"/>
      <c r="PF440" s="118"/>
      <c r="PG440" s="118"/>
      <c r="PH440" s="118"/>
      <c r="PI440" s="118"/>
      <c r="PJ440" s="118"/>
      <c r="PK440" s="118"/>
      <c r="PL440" s="118"/>
      <c r="PM440" s="118"/>
      <c r="PN440" s="118"/>
      <c r="PO440" s="118"/>
      <c r="PP440" s="118"/>
      <c r="PQ440" s="118"/>
      <c r="PR440" s="118"/>
      <c r="PS440" s="118"/>
      <c r="PT440" s="118"/>
      <c r="PU440" s="118"/>
      <c r="PV440" s="118"/>
      <c r="PW440" s="118"/>
      <c r="PX440" s="118"/>
      <c r="PY440" s="118"/>
      <c r="PZ440" s="118"/>
      <c r="QA440" s="118"/>
      <c r="QB440" s="118"/>
      <c r="QC440" s="118"/>
      <c r="QD440" s="118"/>
      <c r="QE440" s="118"/>
      <c r="QF440" s="118"/>
      <c r="QG440" s="118"/>
      <c r="QH440" s="118"/>
      <c r="QI440" s="118"/>
      <c r="QJ440" s="118"/>
      <c r="QK440" s="118"/>
      <c r="QL440" s="118"/>
      <c r="QM440" s="118"/>
      <c r="QN440" s="118"/>
      <c r="QO440" s="118"/>
      <c r="QP440" s="118"/>
      <c r="QQ440" s="118"/>
      <c r="QR440" s="118"/>
      <c r="QS440" s="118"/>
      <c r="QT440" s="118"/>
      <c r="QU440" s="118"/>
      <c r="QV440" s="118"/>
      <c r="QW440" s="118"/>
      <c r="QX440" s="118"/>
      <c r="QY440" s="118"/>
      <c r="QZ440" s="118"/>
      <c r="RA440" s="118"/>
      <c r="RB440" s="118"/>
      <c r="RC440" s="118"/>
      <c r="RD440" s="118"/>
      <c r="RE440" s="118"/>
      <c r="RF440" s="118"/>
      <c r="RG440" s="118"/>
      <c r="RH440" s="118"/>
      <c r="RI440" s="118"/>
      <c r="RJ440" s="118"/>
      <c r="RK440" s="118"/>
      <c r="RL440" s="118"/>
      <c r="RM440" s="118"/>
      <c r="RN440" s="118"/>
      <c r="RO440" s="118"/>
      <c r="RP440" s="118"/>
      <c r="RQ440" s="118"/>
      <c r="RR440" s="118"/>
      <c r="RS440" s="118"/>
      <c r="RT440" s="118"/>
      <c r="RU440" s="118"/>
      <c r="RV440" s="118"/>
      <c r="RW440" s="118"/>
      <c r="RX440" s="118"/>
      <c r="RY440" s="118"/>
      <c r="RZ440" s="118"/>
      <c r="SA440" s="118"/>
      <c r="SB440" s="118"/>
      <c r="SC440" s="118"/>
      <c r="SD440" s="118"/>
      <c r="SE440" s="118"/>
      <c r="SF440" s="118"/>
      <c r="SG440" s="118"/>
      <c r="SH440" s="118"/>
      <c r="SI440" s="118"/>
      <c r="SJ440" s="118"/>
      <c r="SK440" s="118"/>
      <c r="SL440" s="118"/>
      <c r="SM440" s="118"/>
      <c r="SN440" s="118"/>
      <c r="SO440" s="118"/>
      <c r="SP440" s="118"/>
      <c r="SQ440" s="118"/>
      <c r="SR440" s="118"/>
      <c r="SS440" s="118"/>
      <c r="ST440" s="118"/>
      <c r="SU440" s="118"/>
      <c r="SV440" s="118"/>
      <c r="SW440" s="118"/>
      <c r="SX440" s="118"/>
      <c r="SY440" s="118"/>
      <c r="SZ440" s="118"/>
      <c r="TA440" s="118"/>
      <c r="TB440" s="118"/>
      <c r="TC440" s="118"/>
      <c r="TD440" s="118"/>
      <c r="TE440" s="118"/>
      <c r="TF440" s="118"/>
      <c r="TG440" s="118"/>
      <c r="TH440" s="118"/>
      <c r="TI440" s="118"/>
      <c r="TJ440" s="118"/>
      <c r="TK440" s="118"/>
      <c r="TL440" s="118"/>
      <c r="TM440" s="118"/>
      <c r="TN440" s="118"/>
      <c r="TO440" s="118"/>
      <c r="TP440" s="118"/>
      <c r="TQ440" s="118"/>
      <c r="TR440" s="118"/>
      <c r="TS440" s="118"/>
      <c r="TT440" s="118"/>
      <c r="TU440" s="118"/>
      <c r="TV440" s="118"/>
      <c r="TW440" s="118"/>
      <c r="TX440" s="118"/>
      <c r="TY440" s="118"/>
      <c r="TZ440" s="118"/>
      <c r="UA440" s="118"/>
      <c r="UB440" s="118"/>
      <c r="UC440" s="118"/>
      <c r="UD440" s="118"/>
      <c r="UE440" s="118"/>
      <c r="UF440" s="118"/>
      <c r="UG440" s="118"/>
      <c r="UH440" s="118"/>
      <c r="UI440" s="118"/>
      <c r="UJ440" s="118"/>
      <c r="UK440" s="118"/>
      <c r="UL440" s="118"/>
      <c r="UM440" s="118"/>
      <c r="UN440" s="118"/>
      <c r="UO440" s="118"/>
      <c r="UP440" s="118"/>
      <c r="UQ440" s="118"/>
      <c r="UR440" s="118"/>
      <c r="US440" s="118"/>
      <c r="UT440" s="118"/>
      <c r="UU440" s="118"/>
      <c r="UV440" s="118"/>
      <c r="UW440" s="118"/>
      <c r="UX440" s="118"/>
      <c r="UY440" s="118"/>
      <c r="UZ440" s="118"/>
      <c r="VA440" s="118"/>
      <c r="VB440" s="118"/>
      <c r="VC440" s="118"/>
      <c r="VD440" s="118"/>
      <c r="VE440" s="118"/>
      <c r="VF440" s="118"/>
      <c r="VG440" s="118"/>
      <c r="VH440" s="118"/>
      <c r="VI440" s="118"/>
      <c r="VJ440" s="118"/>
      <c r="VK440" s="118"/>
      <c r="VL440" s="118"/>
      <c r="VM440" s="118"/>
      <c r="VN440" s="118"/>
      <c r="VO440" s="118"/>
      <c r="VP440" s="118"/>
      <c r="VQ440" s="118"/>
      <c r="VR440" s="118"/>
      <c r="VS440" s="118"/>
      <c r="VT440" s="118"/>
      <c r="VU440" s="118"/>
      <c r="VV440" s="118"/>
      <c r="VW440" s="118"/>
      <c r="VX440" s="118"/>
      <c r="VY440" s="118"/>
      <c r="VZ440" s="118"/>
      <c r="WA440" s="118"/>
      <c r="WB440" s="118"/>
      <c r="WC440" s="118"/>
      <c r="WD440" s="118"/>
      <c r="WE440" s="118"/>
      <c r="WF440" s="118"/>
      <c r="WG440" s="118"/>
      <c r="WH440" s="118"/>
      <c r="WI440" s="118"/>
      <c r="WJ440" s="118"/>
      <c r="WK440" s="118"/>
      <c r="WL440" s="118"/>
      <c r="WM440" s="118"/>
      <c r="WN440" s="118"/>
      <c r="WO440" s="118"/>
      <c r="WP440" s="118"/>
      <c r="WQ440" s="118"/>
      <c r="WR440" s="118"/>
      <c r="WS440" s="118"/>
      <c r="WT440" s="118"/>
      <c r="WU440" s="118"/>
      <c r="WV440" s="118"/>
      <c r="WW440" s="118"/>
      <c r="WX440" s="118"/>
      <c r="WY440" s="118"/>
      <c r="WZ440" s="118"/>
      <c r="XA440" s="118"/>
      <c r="XB440" s="118"/>
      <c r="XC440" s="118"/>
      <c r="XD440" s="118"/>
      <c r="XE440" s="118"/>
      <c r="XF440" s="118"/>
      <c r="XG440" s="118"/>
      <c r="XH440" s="118"/>
      <c r="XI440" s="118"/>
      <c r="XJ440" s="118"/>
      <c r="XK440" s="118"/>
      <c r="XL440" s="118"/>
      <c r="XM440" s="118"/>
      <c r="XN440" s="118"/>
      <c r="XO440" s="118"/>
      <c r="XP440" s="118"/>
      <c r="XQ440" s="118"/>
      <c r="XR440" s="118"/>
      <c r="XS440" s="118"/>
      <c r="XT440" s="118"/>
      <c r="XU440" s="118"/>
      <c r="XV440" s="118"/>
      <c r="XW440" s="118"/>
      <c r="XX440" s="118"/>
      <c r="XY440" s="118"/>
      <c r="XZ440" s="118"/>
      <c r="YA440" s="118"/>
      <c r="YB440" s="118"/>
      <c r="YC440" s="118"/>
      <c r="YD440" s="118"/>
      <c r="YE440" s="118"/>
      <c r="YF440" s="118"/>
      <c r="YG440" s="118"/>
      <c r="YH440" s="118"/>
      <c r="YI440" s="118"/>
      <c r="YJ440" s="118"/>
      <c r="YK440" s="118"/>
      <c r="YL440" s="118"/>
      <c r="YM440" s="118"/>
      <c r="YN440" s="118"/>
      <c r="YO440" s="118"/>
      <c r="YP440" s="118"/>
      <c r="YQ440" s="118"/>
      <c r="YR440" s="118"/>
      <c r="YS440" s="118"/>
      <c r="YT440" s="118"/>
      <c r="YU440" s="118"/>
      <c r="YV440" s="118"/>
      <c r="YW440" s="118"/>
      <c r="YX440" s="118"/>
      <c r="YY440" s="118"/>
      <c r="YZ440" s="118"/>
      <c r="ZA440" s="118"/>
      <c r="ZB440" s="118"/>
      <c r="ZC440" s="118"/>
      <c r="ZD440" s="118"/>
      <c r="ZE440" s="118"/>
      <c r="ZF440" s="118"/>
      <c r="ZG440" s="118"/>
      <c r="ZH440" s="118"/>
      <c r="ZI440" s="118"/>
      <c r="ZJ440" s="118"/>
      <c r="ZK440" s="118"/>
      <c r="ZL440" s="118"/>
      <c r="ZM440" s="118"/>
      <c r="ZN440" s="118"/>
      <c r="ZO440" s="118"/>
      <c r="ZP440" s="118"/>
      <c r="ZQ440" s="118"/>
      <c r="ZR440" s="118"/>
      <c r="ZS440" s="118"/>
      <c r="ZT440" s="118"/>
      <c r="ZU440" s="118"/>
      <c r="ZV440" s="118"/>
      <c r="ZW440" s="118"/>
      <c r="ZX440" s="118"/>
      <c r="ZY440" s="118"/>
      <c r="ZZ440" s="118"/>
      <c r="AAA440" s="118"/>
      <c r="AAB440" s="118"/>
      <c r="AAC440" s="118"/>
      <c r="AAD440" s="118"/>
      <c r="AAE440" s="118"/>
      <c r="AAF440" s="118"/>
      <c r="AAG440" s="118"/>
      <c r="AAH440" s="118"/>
      <c r="AAI440" s="118"/>
      <c r="AAJ440" s="118"/>
      <c r="AAK440" s="118"/>
      <c r="AAL440" s="118"/>
      <c r="AAM440" s="118"/>
      <c r="AAN440" s="118"/>
      <c r="AAO440" s="118"/>
      <c r="AAP440" s="118"/>
      <c r="AAQ440" s="118"/>
      <c r="AAR440" s="118"/>
      <c r="AAS440" s="118"/>
      <c r="AAT440" s="118"/>
      <c r="AAU440" s="118"/>
      <c r="AAV440" s="118"/>
      <c r="AAW440" s="118"/>
      <c r="AAX440" s="118"/>
      <c r="AAY440" s="118"/>
      <c r="AAZ440" s="118"/>
      <c r="ABA440" s="118"/>
      <c r="ABB440" s="118"/>
      <c r="ABC440" s="118"/>
      <c r="ABD440" s="118"/>
      <c r="ABE440" s="118"/>
      <c r="ABF440" s="118"/>
      <c r="ABG440" s="118"/>
      <c r="ABH440" s="118"/>
      <c r="ABI440" s="118"/>
      <c r="ABJ440" s="118"/>
      <c r="ABK440" s="118"/>
      <c r="ABL440" s="118"/>
      <c r="ABM440" s="118"/>
      <c r="ABN440" s="118"/>
      <c r="ABO440" s="118"/>
      <c r="ABP440" s="118"/>
      <c r="ABQ440" s="118"/>
      <c r="ABR440" s="118"/>
      <c r="ABS440" s="118"/>
      <c r="ABT440" s="118"/>
      <c r="ABU440" s="118"/>
      <c r="ABV440" s="118"/>
      <c r="ABW440" s="118"/>
      <c r="ABX440" s="118"/>
      <c r="ABY440" s="118"/>
      <c r="ABZ440" s="118"/>
      <c r="ACA440" s="118"/>
      <c r="ACB440" s="118"/>
      <c r="ACC440" s="118"/>
      <c r="ACD440" s="118"/>
      <c r="ACE440" s="118"/>
      <c r="ACF440" s="118"/>
      <c r="ACG440" s="118"/>
      <c r="ACH440" s="118"/>
      <c r="ACI440" s="118"/>
      <c r="ACJ440" s="118"/>
      <c r="ACK440" s="118"/>
      <c r="ACL440" s="118"/>
      <c r="ACM440" s="118"/>
      <c r="ACN440" s="118"/>
      <c r="ACO440" s="118"/>
      <c r="ACP440" s="118"/>
      <c r="ACQ440" s="118"/>
      <c r="ACR440" s="118"/>
      <c r="ACS440" s="118"/>
      <c r="ACT440" s="118"/>
      <c r="ACU440" s="118"/>
      <c r="ACV440" s="118"/>
      <c r="ACW440" s="118"/>
      <c r="ACX440" s="118"/>
      <c r="ACY440" s="118"/>
      <c r="ACZ440" s="118"/>
      <c r="ADA440" s="118"/>
      <c r="ADB440" s="118"/>
      <c r="ADC440" s="118"/>
      <c r="ADD440" s="118"/>
      <c r="ADE440" s="118"/>
      <c r="ADF440" s="118"/>
      <c r="ADG440" s="118"/>
      <c r="ADH440" s="118"/>
      <c r="ADI440" s="118"/>
      <c r="ADJ440" s="118"/>
      <c r="ADK440" s="118"/>
      <c r="ADL440" s="118"/>
      <c r="ADM440" s="118"/>
      <c r="ADN440" s="118"/>
      <c r="ADO440" s="118"/>
      <c r="ADP440" s="118"/>
      <c r="ADQ440" s="118"/>
      <c r="ADR440" s="118"/>
      <c r="ADS440" s="118"/>
      <c r="ADT440" s="118"/>
      <c r="ADU440" s="118"/>
      <c r="ADV440" s="118"/>
      <c r="ADW440" s="118"/>
      <c r="ADX440" s="118"/>
      <c r="ADY440" s="118"/>
      <c r="ADZ440" s="118"/>
      <c r="AEA440" s="118"/>
      <c r="AEB440" s="118"/>
      <c r="AEC440" s="118"/>
      <c r="AED440" s="118"/>
      <c r="AEE440" s="118"/>
      <c r="AEF440" s="118"/>
      <c r="AEG440" s="118"/>
      <c r="AEH440" s="118"/>
      <c r="AEI440" s="118"/>
      <c r="AEJ440" s="118"/>
      <c r="AEK440" s="118"/>
      <c r="AEL440" s="118"/>
      <c r="AEM440" s="118"/>
      <c r="AEN440" s="118"/>
      <c r="AEO440" s="118"/>
      <c r="AEP440" s="118"/>
      <c r="AEQ440" s="118"/>
      <c r="AER440" s="118"/>
      <c r="AES440" s="118"/>
      <c r="AET440" s="118"/>
      <c r="AEU440" s="118"/>
      <c r="AEV440" s="118"/>
      <c r="AEW440" s="118"/>
      <c r="AEX440" s="118"/>
      <c r="AEY440" s="118"/>
      <c r="AEZ440" s="118"/>
      <c r="AFA440" s="118"/>
      <c r="AFB440" s="118"/>
      <c r="AFC440" s="118"/>
      <c r="AFD440" s="118"/>
      <c r="AFE440" s="118"/>
      <c r="AFF440" s="118"/>
      <c r="AFG440" s="118"/>
      <c r="AFH440" s="118"/>
      <c r="AFI440" s="118"/>
      <c r="AFJ440" s="118"/>
      <c r="AFK440" s="118"/>
      <c r="AFL440" s="118"/>
      <c r="AFM440" s="118"/>
      <c r="AFN440" s="118"/>
      <c r="AFO440" s="118"/>
      <c r="AFP440" s="118"/>
      <c r="AFQ440" s="118"/>
      <c r="AFR440" s="118"/>
      <c r="AFS440" s="118"/>
      <c r="AFT440" s="118"/>
      <c r="AFU440" s="118"/>
      <c r="AFV440" s="118"/>
      <c r="AFW440" s="118"/>
      <c r="AFX440" s="118"/>
      <c r="AFY440" s="118"/>
      <c r="AFZ440" s="118"/>
      <c r="AGA440" s="118"/>
      <c r="AGB440" s="118"/>
      <c r="AGC440" s="118"/>
      <c r="AGD440" s="118"/>
      <c r="AGE440" s="118"/>
      <c r="AGF440" s="118"/>
      <c r="AGG440" s="118"/>
      <c r="AGH440" s="118"/>
      <c r="AGI440" s="118"/>
      <c r="AGJ440" s="118"/>
      <c r="AGK440" s="118"/>
      <c r="AGL440" s="118"/>
      <c r="AGM440" s="118"/>
      <c r="AGN440" s="118"/>
      <c r="AGO440" s="118"/>
      <c r="AGP440" s="118"/>
      <c r="AGQ440" s="118"/>
      <c r="AGR440" s="118"/>
      <c r="AGS440" s="118"/>
      <c r="AGT440" s="118"/>
      <c r="AGU440" s="118"/>
      <c r="AGV440" s="118"/>
      <c r="AGW440" s="118"/>
      <c r="AGX440" s="118"/>
      <c r="AGY440" s="118"/>
      <c r="AGZ440" s="118"/>
      <c r="AHA440" s="118"/>
      <c r="AHB440" s="118"/>
      <c r="AHC440" s="118"/>
      <c r="AHD440" s="118"/>
      <c r="AHE440" s="118"/>
      <c r="AHF440" s="118"/>
      <c r="AHG440" s="118"/>
      <c r="AHH440" s="118"/>
      <c r="AHI440" s="118"/>
      <c r="AHJ440" s="118"/>
      <c r="AHK440" s="118"/>
      <c r="AHL440" s="118"/>
      <c r="AHM440" s="118"/>
      <c r="AHN440" s="118"/>
      <c r="AHO440" s="118"/>
      <c r="AHP440" s="118"/>
      <c r="AHQ440" s="118"/>
      <c r="AHR440" s="118"/>
      <c r="AHS440" s="118"/>
      <c r="AHT440" s="118"/>
      <c r="AHU440" s="118"/>
      <c r="AHV440" s="118"/>
      <c r="AHW440" s="118"/>
      <c r="AHX440" s="118"/>
      <c r="AHY440" s="118"/>
      <c r="AHZ440" s="118"/>
      <c r="AIA440" s="118"/>
      <c r="AIB440" s="118"/>
      <c r="AIC440" s="118"/>
      <c r="AID440" s="118"/>
      <c r="AIE440" s="118"/>
      <c r="AIF440" s="118"/>
      <c r="AIG440" s="118"/>
      <c r="AIH440" s="118"/>
      <c r="AII440" s="118"/>
      <c r="AIJ440" s="118"/>
      <c r="AIK440" s="118"/>
      <c r="AIL440" s="118"/>
      <c r="AIM440" s="118"/>
      <c r="AIN440" s="118"/>
      <c r="AIO440" s="118"/>
      <c r="AIP440" s="118"/>
      <c r="AIQ440" s="118"/>
      <c r="AIR440" s="118"/>
      <c r="AIS440" s="118"/>
      <c r="AIT440" s="118"/>
      <c r="AIU440" s="118"/>
      <c r="AIV440" s="118"/>
      <c r="AIW440" s="118"/>
      <c r="AIX440" s="118"/>
      <c r="AIY440" s="118"/>
      <c r="AIZ440" s="118"/>
      <c r="AJA440" s="118"/>
      <c r="AJB440" s="118"/>
      <c r="AJC440" s="118"/>
      <c r="AJD440" s="118"/>
      <c r="AJE440" s="118"/>
      <c r="AJF440" s="118"/>
      <c r="AJG440" s="118"/>
      <c r="AJH440" s="118"/>
      <c r="AJI440" s="118"/>
      <c r="AJJ440" s="118"/>
      <c r="AJK440" s="118"/>
      <c r="AJL440" s="118"/>
      <c r="AJM440" s="118"/>
      <c r="AJN440" s="118"/>
      <c r="AJO440" s="118"/>
      <c r="AJP440" s="118"/>
      <c r="AJQ440" s="118"/>
      <c r="AJR440" s="118"/>
      <c r="AJS440" s="118"/>
      <c r="AJT440" s="118"/>
      <c r="AJU440" s="118"/>
      <c r="AJV440" s="118"/>
      <c r="AJW440" s="118"/>
      <c r="AJX440" s="118"/>
      <c r="AJY440" s="118"/>
      <c r="AJZ440" s="118"/>
      <c r="AKA440" s="118"/>
      <c r="AKB440" s="118"/>
      <c r="AKC440" s="118"/>
      <c r="AKD440" s="118"/>
      <c r="AKE440" s="118"/>
      <c r="AKF440" s="118"/>
      <c r="AKG440" s="118"/>
      <c r="AKH440" s="118"/>
      <c r="AKI440" s="118"/>
      <c r="AKJ440" s="118"/>
      <c r="AKK440" s="118"/>
      <c r="AKL440" s="118"/>
      <c r="AKM440" s="118"/>
      <c r="AKN440" s="118"/>
      <c r="AKO440" s="118"/>
      <c r="AKP440" s="118"/>
      <c r="AKQ440" s="118"/>
      <c r="AKR440" s="118"/>
      <c r="AKS440" s="118"/>
      <c r="AKT440" s="118"/>
      <c r="AKU440" s="118"/>
      <c r="AKV440" s="118"/>
      <c r="AKW440" s="118"/>
      <c r="AKX440" s="118"/>
      <c r="AKY440" s="118"/>
      <c r="AKZ440" s="118"/>
      <c r="ALA440" s="118"/>
      <c r="ALB440" s="118"/>
      <c r="ALC440" s="118"/>
      <c r="ALD440" s="118"/>
      <c r="ALE440" s="118"/>
      <c r="ALF440" s="118"/>
      <c r="ALG440" s="118"/>
      <c r="ALH440" s="118"/>
      <c r="ALI440" s="118"/>
      <c r="ALJ440" s="118"/>
      <c r="ALK440" s="118"/>
      <c r="ALL440" s="118"/>
      <c r="ALM440" s="118"/>
      <c r="ALN440" s="118"/>
      <c r="ALO440" s="118"/>
      <c r="ALP440" s="118"/>
      <c r="ALQ440" s="118"/>
      <c r="ALR440" s="118"/>
      <c r="ALS440" s="118"/>
      <c r="ALT440" s="118"/>
      <c r="ALU440" s="118"/>
      <c r="ALV440" s="118"/>
      <c r="ALW440" s="118"/>
      <c r="ALX440" s="118"/>
      <c r="ALY440" s="118"/>
      <c r="ALZ440" s="118"/>
      <c r="AMA440" s="118"/>
      <c r="AMB440" s="118"/>
      <c r="AMC440" s="118"/>
      <c r="AMD440" s="118"/>
      <c r="AME440" s="118"/>
      <c r="AMF440" s="118"/>
      <c r="AMG440" s="118"/>
      <c r="AMH440" s="118"/>
    </row>
    <row r="441" spans="1:1023" x14ac:dyDescent="0.25">
      <c r="A441" s="235" t="s">
        <v>5341</v>
      </c>
      <c r="B441" s="163">
        <v>440</v>
      </c>
      <c r="C441" s="317" t="s">
        <v>5342</v>
      </c>
      <c r="D441" s="177" t="s">
        <v>19613</v>
      </c>
      <c r="E441" s="187"/>
      <c r="F441" s="187"/>
      <c r="G441" s="177"/>
      <c r="H441" s="177"/>
      <c r="I441" s="319">
        <v>7</v>
      </c>
      <c r="J441" s="334">
        <v>2</v>
      </c>
      <c r="K441" s="334">
        <v>2</v>
      </c>
      <c r="L441" s="334">
        <v>1</v>
      </c>
      <c r="M441" s="334"/>
      <c r="N441" s="334"/>
      <c r="O441" s="339"/>
      <c r="P441" s="334"/>
      <c r="Q441" s="334"/>
      <c r="R441" s="334"/>
      <c r="S441" s="334"/>
      <c r="T441" s="334"/>
      <c r="U441" s="340"/>
      <c r="V441" s="237">
        <f t="shared" si="239"/>
        <v>100</v>
      </c>
      <c r="W441" s="237">
        <f t="shared" si="240"/>
        <v>100</v>
      </c>
      <c r="X441" s="237">
        <f t="shared" si="241"/>
        <v>100</v>
      </c>
      <c r="Y441" s="237">
        <f t="shared" si="237"/>
        <v>100</v>
      </c>
      <c r="Z441" s="237">
        <f t="shared" si="238"/>
        <v>100</v>
      </c>
      <c r="AA441" s="238">
        <f t="shared" si="243"/>
        <v>100</v>
      </c>
      <c r="AB441" s="238">
        <f t="shared" si="242"/>
        <v>100</v>
      </c>
      <c r="AC441" s="238">
        <f t="shared" si="228"/>
        <v>100</v>
      </c>
      <c r="AD441" s="416">
        <f t="shared" si="236"/>
        <v>1</v>
      </c>
      <c r="AE441" s="416">
        <f t="shared" si="244"/>
        <v>100</v>
      </c>
      <c r="AF441" s="239">
        <f t="shared" si="232"/>
        <v>10</v>
      </c>
      <c r="AG441" s="239">
        <f t="shared" si="233"/>
        <v>10</v>
      </c>
      <c r="AH441" s="239">
        <f t="shared" si="234"/>
        <v>100</v>
      </c>
      <c r="AI441" s="239">
        <f t="shared" si="231"/>
        <v>100</v>
      </c>
      <c r="AJ441" s="225" t="s">
        <v>24951</v>
      </c>
      <c r="AK441" s="236"/>
      <c r="AL441" s="187">
        <v>2</v>
      </c>
      <c r="AM441" s="214"/>
      <c r="AN441" s="187"/>
      <c r="AO441" s="187"/>
      <c r="AQ441" s="167" t="s">
        <v>5343</v>
      </c>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c r="EQ441" s="118"/>
      <c r="ER441" s="118"/>
      <c r="ES441" s="118"/>
      <c r="ET441" s="118"/>
      <c r="EU441" s="118"/>
      <c r="EV441" s="118"/>
      <c r="EW441" s="118"/>
      <c r="EX441" s="118"/>
      <c r="EY441" s="118"/>
      <c r="EZ441" s="118"/>
      <c r="FA441" s="118"/>
      <c r="FB441" s="118"/>
      <c r="FC441" s="118"/>
      <c r="FD441" s="118"/>
      <c r="FE441" s="118"/>
      <c r="FF441" s="118"/>
      <c r="FG441" s="118"/>
      <c r="FH441" s="118"/>
      <c r="FI441" s="118"/>
      <c r="FJ441" s="118"/>
      <c r="FK441" s="118"/>
      <c r="FL441" s="118"/>
      <c r="FM441" s="118"/>
      <c r="FN441" s="118"/>
      <c r="FO441" s="118"/>
      <c r="FP441" s="118"/>
      <c r="FQ441" s="118"/>
      <c r="FR441" s="118"/>
      <c r="FS441" s="118"/>
      <c r="FT441" s="118"/>
      <c r="FU441" s="118"/>
      <c r="FV441" s="118"/>
      <c r="FW441" s="118"/>
      <c r="FX441" s="118"/>
      <c r="FY441" s="118"/>
      <c r="FZ441" s="118"/>
      <c r="GA441" s="118"/>
      <c r="GB441" s="118"/>
      <c r="GC441" s="118"/>
      <c r="GD441" s="118"/>
      <c r="GE441" s="118"/>
      <c r="GF441" s="118"/>
      <c r="GG441" s="118"/>
      <c r="GH441" s="118"/>
      <c r="GI441" s="118"/>
      <c r="GJ441" s="118"/>
      <c r="GK441" s="118"/>
      <c r="GL441" s="118"/>
      <c r="GM441" s="118"/>
      <c r="GN441" s="118"/>
      <c r="GO441" s="118"/>
      <c r="GP441" s="118"/>
      <c r="GQ441" s="118"/>
      <c r="GR441" s="118"/>
      <c r="GS441" s="118"/>
      <c r="GT441" s="118"/>
      <c r="GU441" s="118"/>
      <c r="GV441" s="118"/>
      <c r="GW441" s="118"/>
      <c r="GX441" s="118"/>
      <c r="GY441" s="118"/>
      <c r="GZ441" s="118"/>
      <c r="HA441" s="118"/>
      <c r="HB441" s="118"/>
      <c r="HC441" s="118"/>
      <c r="HD441" s="118"/>
      <c r="HE441" s="118"/>
      <c r="HF441" s="118"/>
      <c r="HG441" s="118"/>
      <c r="HH441" s="118"/>
      <c r="HI441" s="118"/>
      <c r="HJ441" s="118"/>
      <c r="HK441" s="118"/>
      <c r="HL441" s="118"/>
      <c r="HM441" s="118"/>
      <c r="HN441" s="118"/>
      <c r="HO441" s="118"/>
      <c r="HP441" s="118"/>
      <c r="HQ441" s="118"/>
      <c r="HR441" s="118"/>
      <c r="HS441" s="118"/>
      <c r="HT441" s="118"/>
      <c r="HU441" s="118"/>
      <c r="HV441" s="118"/>
      <c r="HW441" s="118"/>
      <c r="HX441" s="118"/>
      <c r="HY441" s="118"/>
      <c r="HZ441" s="118"/>
      <c r="IA441" s="118"/>
      <c r="IB441" s="118"/>
      <c r="IC441" s="118"/>
      <c r="ID441" s="118"/>
      <c r="IE441" s="118"/>
      <c r="IF441" s="118"/>
      <c r="IG441" s="118"/>
      <c r="IH441" s="118"/>
      <c r="II441" s="118"/>
      <c r="IJ441" s="118"/>
      <c r="IK441" s="118"/>
      <c r="IL441" s="118"/>
      <c r="IM441" s="118"/>
      <c r="IN441" s="118"/>
      <c r="IO441" s="118"/>
      <c r="IP441" s="118"/>
      <c r="IQ441" s="118"/>
      <c r="IR441" s="118"/>
      <c r="IS441" s="118"/>
      <c r="IT441" s="118"/>
      <c r="IU441" s="118"/>
      <c r="IV441" s="118"/>
      <c r="IW441" s="118"/>
      <c r="IX441" s="118"/>
      <c r="IY441" s="118"/>
      <c r="IZ441" s="118"/>
      <c r="JA441" s="118"/>
      <c r="JB441" s="118"/>
      <c r="JC441" s="118"/>
      <c r="JD441" s="118"/>
      <c r="JE441" s="118"/>
      <c r="JF441" s="118"/>
      <c r="JG441" s="118"/>
      <c r="JH441" s="118"/>
      <c r="JI441" s="118"/>
      <c r="JJ441" s="118"/>
      <c r="JK441" s="118"/>
      <c r="JL441" s="118"/>
      <c r="JM441" s="118"/>
      <c r="JN441" s="118"/>
      <c r="JO441" s="118"/>
      <c r="JP441" s="118"/>
      <c r="JQ441" s="118"/>
      <c r="JR441" s="118"/>
      <c r="JS441" s="118"/>
      <c r="JT441" s="118"/>
      <c r="JU441" s="118"/>
      <c r="JV441" s="118"/>
      <c r="JW441" s="118"/>
      <c r="JX441" s="118"/>
      <c r="JY441" s="118"/>
      <c r="JZ441" s="118"/>
      <c r="KA441" s="118"/>
      <c r="KB441" s="118"/>
      <c r="KC441" s="118"/>
      <c r="KD441" s="118"/>
      <c r="KE441" s="118"/>
      <c r="KF441" s="118"/>
      <c r="KG441" s="118"/>
      <c r="KH441" s="118"/>
      <c r="KI441" s="118"/>
      <c r="KJ441" s="118"/>
      <c r="KK441" s="118"/>
      <c r="KL441" s="118"/>
      <c r="KM441" s="118"/>
      <c r="KN441" s="118"/>
      <c r="KO441" s="118"/>
      <c r="KP441" s="118"/>
      <c r="KQ441" s="118"/>
      <c r="KR441" s="118"/>
      <c r="KS441" s="118"/>
      <c r="KT441" s="118"/>
      <c r="KU441" s="118"/>
      <c r="KV441" s="118"/>
      <c r="KW441" s="118"/>
      <c r="KX441" s="118"/>
      <c r="KY441" s="118"/>
      <c r="KZ441" s="118"/>
      <c r="LA441" s="118"/>
      <c r="LB441" s="118"/>
      <c r="LC441" s="118"/>
      <c r="LD441" s="118"/>
      <c r="LE441" s="118"/>
      <c r="LF441" s="118"/>
      <c r="LG441" s="118"/>
      <c r="LH441" s="118"/>
      <c r="LI441" s="118"/>
      <c r="LJ441" s="118"/>
      <c r="LK441" s="118"/>
      <c r="LL441" s="118"/>
      <c r="LM441" s="118"/>
      <c r="LN441" s="118"/>
      <c r="LO441" s="118"/>
      <c r="LP441" s="118"/>
      <c r="LQ441" s="118"/>
      <c r="LR441" s="118"/>
      <c r="LS441" s="118"/>
      <c r="LT441" s="118"/>
      <c r="LU441" s="118"/>
      <c r="LV441" s="118"/>
      <c r="LW441" s="118"/>
      <c r="LX441" s="118"/>
      <c r="LY441" s="118"/>
      <c r="LZ441" s="118"/>
      <c r="MA441" s="118"/>
      <c r="MB441" s="118"/>
      <c r="MC441" s="118"/>
      <c r="MD441" s="118"/>
      <c r="ME441" s="118"/>
      <c r="MF441" s="118"/>
      <c r="MG441" s="118"/>
      <c r="MH441" s="118"/>
      <c r="MI441" s="118"/>
      <c r="MJ441" s="118"/>
      <c r="MK441" s="118"/>
      <c r="ML441" s="118"/>
      <c r="MM441" s="118"/>
      <c r="MN441" s="118"/>
      <c r="MO441" s="118"/>
      <c r="MP441" s="118"/>
      <c r="MQ441" s="118"/>
      <c r="MR441" s="118"/>
      <c r="MS441" s="118"/>
      <c r="MT441" s="118"/>
      <c r="MU441" s="118"/>
      <c r="MV441" s="118"/>
      <c r="MW441" s="118"/>
      <c r="MX441" s="118"/>
      <c r="MY441" s="118"/>
      <c r="MZ441" s="118"/>
      <c r="NA441" s="118"/>
      <c r="NB441" s="118"/>
      <c r="NC441" s="118"/>
      <c r="ND441" s="118"/>
      <c r="NE441" s="118"/>
      <c r="NF441" s="118"/>
      <c r="NG441" s="118"/>
      <c r="NH441" s="118"/>
      <c r="NI441" s="118"/>
      <c r="NJ441" s="118"/>
      <c r="NK441" s="118"/>
      <c r="NL441" s="118"/>
      <c r="NM441" s="118"/>
      <c r="NN441" s="118"/>
      <c r="NO441" s="118"/>
      <c r="NP441" s="118"/>
      <c r="NQ441" s="118"/>
      <c r="NR441" s="118"/>
      <c r="NS441" s="118"/>
      <c r="NT441" s="118"/>
      <c r="NU441" s="118"/>
      <c r="NV441" s="118"/>
      <c r="NW441" s="118"/>
      <c r="NX441" s="118"/>
      <c r="NY441" s="118"/>
      <c r="NZ441" s="118"/>
      <c r="OA441" s="118"/>
      <c r="OB441" s="118"/>
      <c r="OC441" s="118"/>
      <c r="OD441" s="118"/>
      <c r="OE441" s="118"/>
      <c r="OF441" s="118"/>
      <c r="OG441" s="118"/>
      <c r="OH441" s="118"/>
      <c r="OI441" s="118"/>
      <c r="OJ441" s="118"/>
      <c r="OK441" s="118"/>
      <c r="OL441" s="118"/>
      <c r="OM441" s="118"/>
      <c r="ON441" s="118"/>
      <c r="OO441" s="118"/>
      <c r="OP441" s="118"/>
      <c r="OQ441" s="118"/>
      <c r="OR441" s="118"/>
      <c r="OS441" s="118"/>
      <c r="OT441" s="118"/>
      <c r="OU441" s="118"/>
      <c r="OV441" s="118"/>
      <c r="OW441" s="118"/>
      <c r="OX441" s="118"/>
      <c r="OY441" s="118"/>
      <c r="OZ441" s="118"/>
      <c r="PA441" s="118"/>
      <c r="PB441" s="118"/>
      <c r="PC441" s="118"/>
      <c r="PD441" s="118"/>
      <c r="PE441" s="118"/>
      <c r="PF441" s="118"/>
      <c r="PG441" s="118"/>
      <c r="PH441" s="118"/>
      <c r="PI441" s="118"/>
      <c r="PJ441" s="118"/>
      <c r="PK441" s="118"/>
      <c r="PL441" s="118"/>
      <c r="PM441" s="118"/>
      <c r="PN441" s="118"/>
      <c r="PO441" s="118"/>
      <c r="PP441" s="118"/>
      <c r="PQ441" s="118"/>
      <c r="PR441" s="118"/>
      <c r="PS441" s="118"/>
      <c r="PT441" s="118"/>
      <c r="PU441" s="118"/>
      <c r="PV441" s="118"/>
      <c r="PW441" s="118"/>
      <c r="PX441" s="118"/>
      <c r="PY441" s="118"/>
      <c r="PZ441" s="118"/>
      <c r="QA441" s="118"/>
      <c r="QB441" s="118"/>
      <c r="QC441" s="118"/>
      <c r="QD441" s="118"/>
      <c r="QE441" s="118"/>
      <c r="QF441" s="118"/>
      <c r="QG441" s="118"/>
      <c r="QH441" s="118"/>
      <c r="QI441" s="118"/>
      <c r="QJ441" s="118"/>
      <c r="QK441" s="118"/>
      <c r="QL441" s="118"/>
      <c r="QM441" s="118"/>
      <c r="QN441" s="118"/>
      <c r="QO441" s="118"/>
      <c r="QP441" s="118"/>
      <c r="QQ441" s="118"/>
      <c r="QR441" s="118"/>
      <c r="QS441" s="118"/>
      <c r="QT441" s="118"/>
      <c r="QU441" s="118"/>
      <c r="QV441" s="118"/>
      <c r="QW441" s="118"/>
      <c r="QX441" s="118"/>
      <c r="QY441" s="118"/>
      <c r="QZ441" s="118"/>
      <c r="RA441" s="118"/>
      <c r="RB441" s="118"/>
      <c r="RC441" s="118"/>
      <c r="RD441" s="118"/>
      <c r="RE441" s="118"/>
      <c r="RF441" s="118"/>
      <c r="RG441" s="118"/>
      <c r="RH441" s="118"/>
      <c r="RI441" s="118"/>
      <c r="RJ441" s="118"/>
      <c r="RK441" s="118"/>
      <c r="RL441" s="118"/>
      <c r="RM441" s="118"/>
      <c r="RN441" s="118"/>
      <c r="RO441" s="118"/>
      <c r="RP441" s="118"/>
      <c r="RQ441" s="118"/>
      <c r="RR441" s="118"/>
      <c r="RS441" s="118"/>
      <c r="RT441" s="118"/>
      <c r="RU441" s="118"/>
      <c r="RV441" s="118"/>
      <c r="RW441" s="118"/>
      <c r="RX441" s="118"/>
      <c r="RY441" s="118"/>
      <c r="RZ441" s="118"/>
      <c r="SA441" s="118"/>
      <c r="SB441" s="118"/>
      <c r="SC441" s="118"/>
      <c r="SD441" s="118"/>
      <c r="SE441" s="118"/>
      <c r="SF441" s="118"/>
      <c r="SG441" s="118"/>
      <c r="SH441" s="118"/>
      <c r="SI441" s="118"/>
      <c r="SJ441" s="118"/>
      <c r="SK441" s="118"/>
      <c r="SL441" s="118"/>
      <c r="SM441" s="118"/>
      <c r="SN441" s="118"/>
      <c r="SO441" s="118"/>
      <c r="SP441" s="118"/>
      <c r="SQ441" s="118"/>
      <c r="SR441" s="118"/>
      <c r="SS441" s="118"/>
      <c r="ST441" s="118"/>
      <c r="SU441" s="118"/>
      <c r="SV441" s="118"/>
      <c r="SW441" s="118"/>
      <c r="SX441" s="118"/>
      <c r="SY441" s="118"/>
      <c r="SZ441" s="118"/>
      <c r="TA441" s="118"/>
      <c r="TB441" s="118"/>
      <c r="TC441" s="118"/>
      <c r="TD441" s="118"/>
      <c r="TE441" s="118"/>
      <c r="TF441" s="118"/>
      <c r="TG441" s="118"/>
      <c r="TH441" s="118"/>
      <c r="TI441" s="118"/>
      <c r="TJ441" s="118"/>
      <c r="TK441" s="118"/>
      <c r="TL441" s="118"/>
      <c r="TM441" s="118"/>
      <c r="TN441" s="118"/>
      <c r="TO441" s="118"/>
      <c r="TP441" s="118"/>
      <c r="TQ441" s="118"/>
      <c r="TR441" s="118"/>
      <c r="TS441" s="118"/>
      <c r="TT441" s="118"/>
      <c r="TU441" s="118"/>
      <c r="TV441" s="118"/>
      <c r="TW441" s="118"/>
      <c r="TX441" s="118"/>
      <c r="TY441" s="118"/>
      <c r="TZ441" s="118"/>
      <c r="UA441" s="118"/>
      <c r="UB441" s="118"/>
      <c r="UC441" s="118"/>
      <c r="UD441" s="118"/>
      <c r="UE441" s="118"/>
      <c r="UF441" s="118"/>
      <c r="UG441" s="118"/>
      <c r="UH441" s="118"/>
      <c r="UI441" s="118"/>
      <c r="UJ441" s="118"/>
      <c r="UK441" s="118"/>
      <c r="UL441" s="118"/>
      <c r="UM441" s="118"/>
      <c r="UN441" s="118"/>
      <c r="UO441" s="118"/>
      <c r="UP441" s="118"/>
      <c r="UQ441" s="118"/>
      <c r="UR441" s="118"/>
      <c r="US441" s="118"/>
      <c r="UT441" s="118"/>
      <c r="UU441" s="118"/>
      <c r="UV441" s="118"/>
      <c r="UW441" s="118"/>
      <c r="UX441" s="118"/>
      <c r="UY441" s="118"/>
      <c r="UZ441" s="118"/>
      <c r="VA441" s="118"/>
      <c r="VB441" s="118"/>
      <c r="VC441" s="118"/>
      <c r="VD441" s="118"/>
      <c r="VE441" s="118"/>
      <c r="VF441" s="118"/>
      <c r="VG441" s="118"/>
      <c r="VH441" s="118"/>
      <c r="VI441" s="118"/>
      <c r="VJ441" s="118"/>
      <c r="VK441" s="118"/>
      <c r="VL441" s="118"/>
      <c r="VM441" s="118"/>
      <c r="VN441" s="118"/>
      <c r="VO441" s="118"/>
      <c r="VP441" s="118"/>
      <c r="VQ441" s="118"/>
      <c r="VR441" s="118"/>
      <c r="VS441" s="118"/>
      <c r="VT441" s="118"/>
      <c r="VU441" s="118"/>
      <c r="VV441" s="118"/>
      <c r="VW441" s="118"/>
      <c r="VX441" s="118"/>
      <c r="VY441" s="118"/>
      <c r="VZ441" s="118"/>
      <c r="WA441" s="118"/>
      <c r="WB441" s="118"/>
      <c r="WC441" s="118"/>
      <c r="WD441" s="118"/>
      <c r="WE441" s="118"/>
      <c r="WF441" s="118"/>
      <c r="WG441" s="118"/>
      <c r="WH441" s="118"/>
      <c r="WI441" s="118"/>
      <c r="WJ441" s="118"/>
      <c r="WK441" s="118"/>
      <c r="WL441" s="118"/>
      <c r="WM441" s="118"/>
      <c r="WN441" s="118"/>
      <c r="WO441" s="118"/>
      <c r="WP441" s="118"/>
      <c r="WQ441" s="118"/>
      <c r="WR441" s="118"/>
      <c r="WS441" s="118"/>
      <c r="WT441" s="118"/>
      <c r="WU441" s="118"/>
      <c r="WV441" s="118"/>
      <c r="WW441" s="118"/>
      <c r="WX441" s="118"/>
      <c r="WY441" s="118"/>
      <c r="WZ441" s="118"/>
      <c r="XA441" s="118"/>
      <c r="XB441" s="118"/>
      <c r="XC441" s="118"/>
      <c r="XD441" s="118"/>
      <c r="XE441" s="118"/>
      <c r="XF441" s="118"/>
      <c r="XG441" s="118"/>
      <c r="XH441" s="118"/>
      <c r="XI441" s="118"/>
      <c r="XJ441" s="118"/>
      <c r="XK441" s="118"/>
      <c r="XL441" s="118"/>
      <c r="XM441" s="118"/>
      <c r="XN441" s="118"/>
      <c r="XO441" s="118"/>
      <c r="XP441" s="118"/>
      <c r="XQ441" s="118"/>
      <c r="XR441" s="118"/>
      <c r="XS441" s="118"/>
      <c r="XT441" s="118"/>
      <c r="XU441" s="118"/>
      <c r="XV441" s="118"/>
      <c r="XW441" s="118"/>
      <c r="XX441" s="118"/>
      <c r="XY441" s="118"/>
      <c r="XZ441" s="118"/>
      <c r="YA441" s="118"/>
      <c r="YB441" s="118"/>
      <c r="YC441" s="118"/>
      <c r="YD441" s="118"/>
      <c r="YE441" s="118"/>
      <c r="YF441" s="118"/>
      <c r="YG441" s="118"/>
      <c r="YH441" s="118"/>
      <c r="YI441" s="118"/>
      <c r="YJ441" s="118"/>
      <c r="YK441" s="118"/>
      <c r="YL441" s="118"/>
      <c r="YM441" s="118"/>
      <c r="YN441" s="118"/>
      <c r="YO441" s="118"/>
      <c r="YP441" s="118"/>
      <c r="YQ441" s="118"/>
      <c r="YR441" s="118"/>
      <c r="YS441" s="118"/>
      <c r="YT441" s="118"/>
      <c r="YU441" s="118"/>
      <c r="YV441" s="118"/>
      <c r="YW441" s="118"/>
      <c r="YX441" s="118"/>
      <c r="YY441" s="118"/>
      <c r="YZ441" s="118"/>
      <c r="ZA441" s="118"/>
      <c r="ZB441" s="118"/>
      <c r="ZC441" s="118"/>
      <c r="ZD441" s="118"/>
      <c r="ZE441" s="118"/>
      <c r="ZF441" s="118"/>
      <c r="ZG441" s="118"/>
      <c r="ZH441" s="118"/>
      <c r="ZI441" s="118"/>
      <c r="ZJ441" s="118"/>
      <c r="ZK441" s="118"/>
      <c r="ZL441" s="118"/>
      <c r="ZM441" s="118"/>
      <c r="ZN441" s="118"/>
      <c r="ZO441" s="118"/>
      <c r="ZP441" s="118"/>
      <c r="ZQ441" s="118"/>
      <c r="ZR441" s="118"/>
      <c r="ZS441" s="118"/>
      <c r="ZT441" s="118"/>
      <c r="ZU441" s="118"/>
      <c r="ZV441" s="118"/>
      <c r="ZW441" s="118"/>
      <c r="ZX441" s="118"/>
      <c r="ZY441" s="118"/>
      <c r="ZZ441" s="118"/>
      <c r="AAA441" s="118"/>
      <c r="AAB441" s="118"/>
      <c r="AAC441" s="118"/>
      <c r="AAD441" s="118"/>
      <c r="AAE441" s="118"/>
      <c r="AAF441" s="118"/>
      <c r="AAG441" s="118"/>
      <c r="AAH441" s="118"/>
      <c r="AAI441" s="118"/>
      <c r="AAJ441" s="118"/>
      <c r="AAK441" s="118"/>
      <c r="AAL441" s="118"/>
      <c r="AAM441" s="118"/>
      <c r="AAN441" s="118"/>
      <c r="AAO441" s="118"/>
      <c r="AAP441" s="118"/>
      <c r="AAQ441" s="118"/>
      <c r="AAR441" s="118"/>
      <c r="AAS441" s="118"/>
      <c r="AAT441" s="118"/>
      <c r="AAU441" s="118"/>
      <c r="AAV441" s="118"/>
      <c r="AAW441" s="118"/>
      <c r="AAX441" s="118"/>
      <c r="AAY441" s="118"/>
      <c r="AAZ441" s="118"/>
      <c r="ABA441" s="118"/>
      <c r="ABB441" s="118"/>
      <c r="ABC441" s="118"/>
      <c r="ABD441" s="118"/>
      <c r="ABE441" s="118"/>
      <c r="ABF441" s="118"/>
      <c r="ABG441" s="118"/>
      <c r="ABH441" s="118"/>
      <c r="ABI441" s="118"/>
      <c r="ABJ441" s="118"/>
      <c r="ABK441" s="118"/>
      <c r="ABL441" s="118"/>
      <c r="ABM441" s="118"/>
      <c r="ABN441" s="118"/>
      <c r="ABO441" s="118"/>
      <c r="ABP441" s="118"/>
      <c r="ABQ441" s="118"/>
      <c r="ABR441" s="118"/>
      <c r="ABS441" s="118"/>
      <c r="ABT441" s="118"/>
      <c r="ABU441" s="118"/>
      <c r="ABV441" s="118"/>
      <c r="ABW441" s="118"/>
      <c r="ABX441" s="118"/>
      <c r="ABY441" s="118"/>
      <c r="ABZ441" s="118"/>
      <c r="ACA441" s="118"/>
      <c r="ACB441" s="118"/>
      <c r="ACC441" s="118"/>
      <c r="ACD441" s="118"/>
      <c r="ACE441" s="118"/>
      <c r="ACF441" s="118"/>
      <c r="ACG441" s="118"/>
      <c r="ACH441" s="118"/>
      <c r="ACI441" s="118"/>
      <c r="ACJ441" s="118"/>
      <c r="ACK441" s="118"/>
      <c r="ACL441" s="118"/>
      <c r="ACM441" s="118"/>
      <c r="ACN441" s="118"/>
      <c r="ACO441" s="118"/>
      <c r="ACP441" s="118"/>
      <c r="ACQ441" s="118"/>
      <c r="ACR441" s="118"/>
      <c r="ACS441" s="118"/>
      <c r="ACT441" s="118"/>
      <c r="ACU441" s="118"/>
      <c r="ACV441" s="118"/>
      <c r="ACW441" s="118"/>
      <c r="ACX441" s="118"/>
      <c r="ACY441" s="118"/>
      <c r="ACZ441" s="118"/>
      <c r="ADA441" s="118"/>
      <c r="ADB441" s="118"/>
      <c r="ADC441" s="118"/>
      <c r="ADD441" s="118"/>
      <c r="ADE441" s="118"/>
      <c r="ADF441" s="118"/>
      <c r="ADG441" s="118"/>
      <c r="ADH441" s="118"/>
      <c r="ADI441" s="118"/>
      <c r="ADJ441" s="118"/>
      <c r="ADK441" s="118"/>
      <c r="ADL441" s="118"/>
      <c r="ADM441" s="118"/>
      <c r="ADN441" s="118"/>
      <c r="ADO441" s="118"/>
      <c r="ADP441" s="118"/>
      <c r="ADQ441" s="118"/>
      <c r="ADR441" s="118"/>
      <c r="ADS441" s="118"/>
      <c r="ADT441" s="118"/>
      <c r="ADU441" s="118"/>
      <c r="ADV441" s="118"/>
      <c r="ADW441" s="118"/>
      <c r="ADX441" s="118"/>
      <c r="ADY441" s="118"/>
      <c r="ADZ441" s="118"/>
      <c r="AEA441" s="118"/>
      <c r="AEB441" s="118"/>
      <c r="AEC441" s="118"/>
      <c r="AED441" s="118"/>
      <c r="AEE441" s="118"/>
      <c r="AEF441" s="118"/>
      <c r="AEG441" s="118"/>
      <c r="AEH441" s="118"/>
      <c r="AEI441" s="118"/>
      <c r="AEJ441" s="118"/>
      <c r="AEK441" s="118"/>
      <c r="AEL441" s="118"/>
      <c r="AEM441" s="118"/>
      <c r="AEN441" s="118"/>
      <c r="AEO441" s="118"/>
      <c r="AEP441" s="118"/>
      <c r="AEQ441" s="118"/>
      <c r="AER441" s="118"/>
      <c r="AES441" s="118"/>
      <c r="AET441" s="118"/>
      <c r="AEU441" s="118"/>
      <c r="AEV441" s="118"/>
      <c r="AEW441" s="118"/>
      <c r="AEX441" s="118"/>
      <c r="AEY441" s="118"/>
      <c r="AEZ441" s="118"/>
      <c r="AFA441" s="118"/>
      <c r="AFB441" s="118"/>
      <c r="AFC441" s="118"/>
      <c r="AFD441" s="118"/>
      <c r="AFE441" s="118"/>
      <c r="AFF441" s="118"/>
      <c r="AFG441" s="118"/>
      <c r="AFH441" s="118"/>
      <c r="AFI441" s="118"/>
      <c r="AFJ441" s="118"/>
      <c r="AFK441" s="118"/>
      <c r="AFL441" s="118"/>
      <c r="AFM441" s="118"/>
      <c r="AFN441" s="118"/>
      <c r="AFO441" s="118"/>
      <c r="AFP441" s="118"/>
      <c r="AFQ441" s="118"/>
      <c r="AFR441" s="118"/>
      <c r="AFS441" s="118"/>
      <c r="AFT441" s="118"/>
      <c r="AFU441" s="118"/>
      <c r="AFV441" s="118"/>
      <c r="AFW441" s="118"/>
      <c r="AFX441" s="118"/>
      <c r="AFY441" s="118"/>
      <c r="AFZ441" s="118"/>
      <c r="AGA441" s="118"/>
      <c r="AGB441" s="118"/>
      <c r="AGC441" s="118"/>
      <c r="AGD441" s="118"/>
      <c r="AGE441" s="118"/>
      <c r="AGF441" s="118"/>
      <c r="AGG441" s="118"/>
      <c r="AGH441" s="118"/>
      <c r="AGI441" s="118"/>
      <c r="AGJ441" s="118"/>
      <c r="AGK441" s="118"/>
      <c r="AGL441" s="118"/>
      <c r="AGM441" s="118"/>
      <c r="AGN441" s="118"/>
      <c r="AGO441" s="118"/>
      <c r="AGP441" s="118"/>
      <c r="AGQ441" s="118"/>
      <c r="AGR441" s="118"/>
      <c r="AGS441" s="118"/>
      <c r="AGT441" s="118"/>
      <c r="AGU441" s="118"/>
      <c r="AGV441" s="118"/>
      <c r="AGW441" s="118"/>
      <c r="AGX441" s="118"/>
      <c r="AGY441" s="118"/>
      <c r="AGZ441" s="118"/>
      <c r="AHA441" s="118"/>
      <c r="AHB441" s="118"/>
      <c r="AHC441" s="118"/>
      <c r="AHD441" s="118"/>
      <c r="AHE441" s="118"/>
      <c r="AHF441" s="118"/>
      <c r="AHG441" s="118"/>
      <c r="AHH441" s="118"/>
      <c r="AHI441" s="118"/>
      <c r="AHJ441" s="118"/>
      <c r="AHK441" s="118"/>
      <c r="AHL441" s="118"/>
      <c r="AHM441" s="118"/>
      <c r="AHN441" s="118"/>
      <c r="AHO441" s="118"/>
      <c r="AHP441" s="118"/>
      <c r="AHQ441" s="118"/>
      <c r="AHR441" s="118"/>
      <c r="AHS441" s="118"/>
      <c r="AHT441" s="118"/>
      <c r="AHU441" s="118"/>
      <c r="AHV441" s="118"/>
      <c r="AHW441" s="118"/>
      <c r="AHX441" s="118"/>
      <c r="AHY441" s="118"/>
      <c r="AHZ441" s="118"/>
      <c r="AIA441" s="118"/>
      <c r="AIB441" s="118"/>
      <c r="AIC441" s="118"/>
      <c r="AID441" s="118"/>
      <c r="AIE441" s="118"/>
      <c r="AIF441" s="118"/>
      <c r="AIG441" s="118"/>
      <c r="AIH441" s="118"/>
      <c r="AII441" s="118"/>
      <c r="AIJ441" s="118"/>
      <c r="AIK441" s="118"/>
      <c r="AIL441" s="118"/>
      <c r="AIM441" s="118"/>
      <c r="AIN441" s="118"/>
      <c r="AIO441" s="118"/>
      <c r="AIP441" s="118"/>
      <c r="AIQ441" s="118"/>
      <c r="AIR441" s="118"/>
      <c r="AIS441" s="118"/>
      <c r="AIT441" s="118"/>
      <c r="AIU441" s="118"/>
      <c r="AIV441" s="118"/>
      <c r="AIW441" s="118"/>
      <c r="AIX441" s="118"/>
      <c r="AIY441" s="118"/>
      <c r="AIZ441" s="118"/>
      <c r="AJA441" s="118"/>
      <c r="AJB441" s="118"/>
      <c r="AJC441" s="118"/>
      <c r="AJD441" s="118"/>
      <c r="AJE441" s="118"/>
      <c r="AJF441" s="118"/>
      <c r="AJG441" s="118"/>
      <c r="AJH441" s="118"/>
      <c r="AJI441" s="118"/>
      <c r="AJJ441" s="118"/>
      <c r="AJK441" s="118"/>
      <c r="AJL441" s="118"/>
      <c r="AJM441" s="118"/>
      <c r="AJN441" s="118"/>
      <c r="AJO441" s="118"/>
      <c r="AJP441" s="118"/>
      <c r="AJQ441" s="118"/>
      <c r="AJR441" s="118"/>
      <c r="AJS441" s="118"/>
      <c r="AJT441" s="118"/>
      <c r="AJU441" s="118"/>
      <c r="AJV441" s="118"/>
      <c r="AJW441" s="118"/>
      <c r="AJX441" s="118"/>
      <c r="AJY441" s="118"/>
      <c r="AJZ441" s="118"/>
      <c r="AKA441" s="118"/>
      <c r="AKB441" s="118"/>
      <c r="AKC441" s="118"/>
      <c r="AKD441" s="118"/>
      <c r="AKE441" s="118"/>
      <c r="AKF441" s="118"/>
      <c r="AKG441" s="118"/>
      <c r="AKH441" s="118"/>
      <c r="AKI441" s="118"/>
      <c r="AKJ441" s="118"/>
      <c r="AKK441" s="118"/>
      <c r="AKL441" s="118"/>
      <c r="AKM441" s="118"/>
      <c r="AKN441" s="118"/>
      <c r="AKO441" s="118"/>
      <c r="AKP441" s="118"/>
      <c r="AKQ441" s="118"/>
      <c r="AKR441" s="118"/>
      <c r="AKS441" s="118"/>
      <c r="AKT441" s="118"/>
      <c r="AKU441" s="118"/>
      <c r="AKV441" s="118"/>
      <c r="AKW441" s="118"/>
      <c r="AKX441" s="118"/>
      <c r="AKY441" s="118"/>
      <c r="AKZ441" s="118"/>
      <c r="ALA441" s="118"/>
      <c r="ALB441" s="118"/>
      <c r="ALC441" s="118"/>
      <c r="ALD441" s="118"/>
      <c r="ALE441" s="118"/>
      <c r="ALF441" s="118"/>
      <c r="ALG441" s="118"/>
      <c r="ALH441" s="118"/>
      <c r="ALI441" s="118"/>
      <c r="ALJ441" s="118"/>
      <c r="ALK441" s="118"/>
      <c r="ALL441" s="118"/>
      <c r="ALM441" s="118"/>
      <c r="ALN441" s="118"/>
      <c r="ALO441" s="118"/>
      <c r="ALP441" s="118"/>
      <c r="ALQ441" s="118"/>
      <c r="ALR441" s="118"/>
      <c r="ALS441" s="118"/>
      <c r="ALT441" s="118"/>
      <c r="ALU441" s="118"/>
      <c r="ALV441" s="118"/>
      <c r="ALW441" s="118"/>
      <c r="ALX441" s="118"/>
      <c r="ALY441" s="118"/>
      <c r="ALZ441" s="118"/>
      <c r="AMA441" s="118"/>
      <c r="AMB441" s="118"/>
      <c r="AMC441" s="118"/>
      <c r="AMD441" s="118"/>
      <c r="AME441" s="118"/>
      <c r="AMF441" s="118"/>
      <c r="AMG441" s="118"/>
      <c r="AMH441" s="118"/>
    </row>
    <row r="442" spans="1:1023" x14ac:dyDescent="0.25">
      <c r="A442" s="235" t="s">
        <v>5344</v>
      </c>
      <c r="B442" s="163">
        <v>441</v>
      </c>
      <c r="C442" s="317" t="s">
        <v>25075</v>
      </c>
      <c r="D442" s="177" t="s">
        <v>5345</v>
      </c>
      <c r="E442" s="187"/>
      <c r="F442" s="187">
        <v>4</v>
      </c>
      <c r="G442" s="177"/>
      <c r="H442" s="177"/>
      <c r="I442" s="319">
        <v>0.14599999999999999</v>
      </c>
      <c r="J442" s="334"/>
      <c r="K442" s="334"/>
      <c r="L442" s="334">
        <v>1</v>
      </c>
      <c r="M442" s="334"/>
      <c r="N442" s="334"/>
      <c r="O442" s="339"/>
      <c r="P442" s="334">
        <v>2</v>
      </c>
      <c r="Q442" s="334"/>
      <c r="R442" s="334"/>
      <c r="S442" s="334"/>
      <c r="T442" s="334"/>
      <c r="U442" s="340"/>
      <c r="V442" s="237">
        <f t="shared" si="239"/>
        <v>100</v>
      </c>
      <c r="W442" s="237">
        <f t="shared" si="240"/>
        <v>100</v>
      </c>
      <c r="X442" s="237">
        <f t="shared" si="241"/>
        <v>100</v>
      </c>
      <c r="Y442" s="237">
        <f t="shared" si="237"/>
        <v>100</v>
      </c>
      <c r="Z442" s="237">
        <f t="shared" si="238"/>
        <v>10</v>
      </c>
      <c r="AA442" s="238">
        <f t="shared" si="243"/>
        <v>100</v>
      </c>
      <c r="AB442" s="238">
        <f t="shared" si="242"/>
        <v>100</v>
      </c>
      <c r="AC442" s="238">
        <f t="shared" si="228"/>
        <v>100</v>
      </c>
      <c r="AD442" s="416">
        <f t="shared" si="236"/>
        <v>1</v>
      </c>
      <c r="AE442" s="416">
        <f t="shared" si="244"/>
        <v>100</v>
      </c>
      <c r="AF442" s="239">
        <f t="shared" si="232"/>
        <v>100</v>
      </c>
      <c r="AG442" s="239">
        <f t="shared" si="233"/>
        <v>100</v>
      </c>
      <c r="AH442" s="239">
        <f t="shared" si="234"/>
        <v>100</v>
      </c>
      <c r="AI442" s="239">
        <f t="shared" ref="AI442:AI473" si="245">IF(OR(EXACT(J442,"1A"),EXACT(J442,"1B"),EXACT(J442,"1C")),5,100)</f>
        <v>100</v>
      </c>
      <c r="AJ442" s="225" t="s">
        <v>24597</v>
      </c>
      <c r="AK442" s="236">
        <v>1</v>
      </c>
      <c r="AL442" s="187">
        <v>1</v>
      </c>
      <c r="AM442" s="214"/>
      <c r="AN442" s="187">
        <v>10</v>
      </c>
      <c r="AO442" s="187">
        <v>10</v>
      </c>
      <c r="AQ442" s="167" t="s">
        <v>5346</v>
      </c>
      <c r="AU442" s="412"/>
      <c r="AV442" s="412"/>
      <c r="AW442" s="412"/>
      <c r="AX442" s="412"/>
      <c r="AY442" s="412"/>
      <c r="AZ442" s="412"/>
      <c r="BA442" s="412"/>
      <c r="BB442" s="412"/>
      <c r="BC442" s="412"/>
      <c r="BD442" s="412"/>
      <c r="BE442" s="412"/>
      <c r="BF442" s="412"/>
      <c r="BG442" s="412"/>
      <c r="BH442" s="412"/>
      <c r="BI442" s="412"/>
      <c r="BJ442" s="412"/>
      <c r="BK442" s="412"/>
      <c r="BL442" s="412"/>
      <c r="BM442" s="412"/>
      <c r="BN442" s="412"/>
      <c r="BO442" s="412"/>
      <c r="BP442" s="412"/>
      <c r="BQ442" s="412"/>
      <c r="BR442" s="412"/>
      <c r="BS442" s="412"/>
      <c r="BT442" s="412"/>
      <c r="BU442" s="412"/>
      <c r="BV442" s="412"/>
      <c r="BW442" s="412"/>
      <c r="BX442" s="412"/>
      <c r="BY442" s="412"/>
      <c r="BZ442" s="412"/>
      <c r="CA442" s="412"/>
      <c r="CB442" s="412"/>
      <c r="CC442" s="412"/>
      <c r="CD442" s="412"/>
      <c r="CE442" s="412"/>
      <c r="CF442" s="412"/>
      <c r="CG442" s="412"/>
      <c r="CH442" s="412"/>
      <c r="CI442" s="412"/>
      <c r="CJ442" s="412"/>
      <c r="CK442" s="412"/>
      <c r="CL442" s="412"/>
      <c r="CM442" s="412"/>
      <c r="CN442" s="412"/>
      <c r="CO442" s="412"/>
      <c r="CP442" s="412"/>
      <c r="CQ442" s="412"/>
      <c r="CR442" s="412"/>
      <c r="CS442" s="412"/>
      <c r="CT442" s="412"/>
      <c r="CU442" s="412"/>
      <c r="CV442" s="412"/>
      <c r="CW442" s="412"/>
      <c r="CX442" s="412"/>
      <c r="CY442" s="412"/>
      <c r="CZ442" s="412"/>
      <c r="DA442" s="412"/>
      <c r="DB442" s="412"/>
      <c r="DC442" s="412"/>
      <c r="DD442" s="412"/>
      <c r="DE442" s="412"/>
      <c r="DF442" s="412"/>
      <c r="DG442" s="412"/>
      <c r="DH442" s="412"/>
      <c r="DI442" s="412"/>
      <c r="DJ442" s="412"/>
      <c r="DK442" s="412"/>
      <c r="DL442" s="412"/>
      <c r="DM442" s="412"/>
      <c r="DN442" s="412"/>
      <c r="DO442" s="412"/>
      <c r="DP442" s="412"/>
      <c r="DQ442" s="412"/>
      <c r="DR442" s="412"/>
      <c r="DS442" s="412"/>
      <c r="DT442" s="412"/>
      <c r="DU442" s="412"/>
      <c r="DV442" s="412"/>
      <c r="DW442" s="412"/>
      <c r="DX442" s="412"/>
      <c r="DY442" s="412"/>
      <c r="DZ442" s="412"/>
      <c r="EA442" s="412"/>
      <c r="EB442" s="412"/>
      <c r="EC442" s="412"/>
      <c r="ED442" s="412"/>
      <c r="EE442" s="412"/>
      <c r="EF442" s="412"/>
      <c r="EG442" s="412"/>
      <c r="EH442" s="412"/>
      <c r="EI442" s="412"/>
      <c r="EJ442" s="412"/>
      <c r="EK442" s="412"/>
      <c r="EL442" s="412"/>
      <c r="EM442" s="412"/>
      <c r="EN442" s="412"/>
      <c r="EO442" s="412"/>
      <c r="EP442" s="412"/>
      <c r="EQ442" s="412"/>
      <c r="ER442" s="412"/>
      <c r="ES442" s="412"/>
      <c r="ET442" s="412"/>
      <c r="EU442" s="412"/>
      <c r="EV442" s="412"/>
      <c r="EW442" s="412"/>
      <c r="EX442" s="412"/>
      <c r="EY442" s="412"/>
      <c r="EZ442" s="412"/>
      <c r="FA442" s="412"/>
      <c r="FB442" s="412"/>
      <c r="FC442" s="412"/>
      <c r="FD442" s="412"/>
      <c r="FE442" s="412"/>
      <c r="FF442" s="412"/>
      <c r="FG442" s="412"/>
      <c r="FH442" s="412"/>
      <c r="FI442" s="412"/>
      <c r="FJ442" s="412"/>
      <c r="FK442" s="412"/>
      <c r="FL442" s="412"/>
      <c r="FM442" s="412"/>
      <c r="FN442" s="412"/>
      <c r="FO442" s="412"/>
      <c r="FP442" s="412"/>
      <c r="FQ442" s="412"/>
      <c r="FR442" s="412"/>
      <c r="FS442" s="412"/>
      <c r="FT442" s="412"/>
      <c r="FU442" s="412"/>
      <c r="FV442" s="412"/>
      <c r="FW442" s="412"/>
      <c r="FX442" s="412"/>
      <c r="FY442" s="412"/>
      <c r="FZ442" s="412"/>
      <c r="GA442" s="412"/>
      <c r="GB442" s="412"/>
      <c r="GC442" s="412"/>
      <c r="GD442" s="412"/>
      <c r="GE442" s="412"/>
      <c r="GF442" s="412"/>
      <c r="GG442" s="412"/>
      <c r="GH442" s="412"/>
      <c r="GI442" s="412"/>
      <c r="GJ442" s="412"/>
      <c r="GK442" s="412"/>
      <c r="GL442" s="412"/>
      <c r="GM442" s="412"/>
      <c r="GN442" s="412"/>
      <c r="GO442" s="412"/>
      <c r="GP442" s="412"/>
      <c r="GQ442" s="412"/>
      <c r="GR442" s="412"/>
      <c r="GS442" s="412"/>
      <c r="GT442" s="412"/>
      <c r="GU442" s="412"/>
      <c r="GV442" s="412"/>
      <c r="GW442" s="412"/>
      <c r="GX442" s="412"/>
      <c r="GY442" s="412"/>
      <c r="GZ442" s="412"/>
      <c r="HA442" s="412"/>
      <c r="HB442" s="412"/>
      <c r="HC442" s="412"/>
      <c r="HD442" s="412"/>
      <c r="HE442" s="412"/>
      <c r="HF442" s="412"/>
      <c r="HG442" s="412"/>
      <c r="HH442" s="412"/>
      <c r="HI442" s="412"/>
      <c r="HJ442" s="412"/>
      <c r="HK442" s="412"/>
      <c r="HL442" s="412"/>
      <c r="HM442" s="412"/>
      <c r="HN442" s="412"/>
      <c r="HO442" s="412"/>
      <c r="HP442" s="412"/>
      <c r="HQ442" s="412"/>
      <c r="HR442" s="412"/>
      <c r="HS442" s="412"/>
      <c r="HT442" s="412"/>
      <c r="HU442" s="412"/>
      <c r="HV442" s="412"/>
      <c r="HW442" s="412"/>
      <c r="HX442" s="412"/>
      <c r="HY442" s="412"/>
      <c r="HZ442" s="412"/>
      <c r="IA442" s="412"/>
      <c r="IB442" s="412"/>
      <c r="IC442" s="412"/>
      <c r="ID442" s="412"/>
      <c r="IE442" s="412"/>
      <c r="IF442" s="412"/>
      <c r="IG442" s="412"/>
      <c r="IH442" s="412"/>
      <c r="II442" s="412"/>
      <c r="IJ442" s="412"/>
      <c r="IK442" s="412"/>
      <c r="IL442" s="412"/>
      <c r="IM442" s="412"/>
      <c r="IN442" s="412"/>
      <c r="IO442" s="412"/>
      <c r="IP442" s="412"/>
      <c r="IQ442" s="412"/>
      <c r="IR442" s="412"/>
      <c r="IS442" s="412"/>
      <c r="IT442" s="412"/>
      <c r="IU442" s="412"/>
      <c r="IV442" s="412"/>
      <c r="IW442" s="412"/>
      <c r="IX442" s="412"/>
      <c r="IY442" s="412"/>
      <c r="IZ442" s="412"/>
      <c r="JA442" s="412"/>
      <c r="JB442" s="412"/>
      <c r="JC442" s="412"/>
      <c r="JD442" s="412"/>
      <c r="JE442" s="412"/>
      <c r="JF442" s="412"/>
      <c r="JG442" s="412"/>
      <c r="JH442" s="412"/>
      <c r="JI442" s="412"/>
      <c r="JJ442" s="412"/>
      <c r="JK442" s="412"/>
      <c r="JL442" s="412"/>
      <c r="JM442" s="412"/>
      <c r="JN442" s="412"/>
      <c r="JO442" s="412"/>
      <c r="JP442" s="412"/>
      <c r="JQ442" s="412"/>
      <c r="JR442" s="412"/>
      <c r="JS442" s="412"/>
      <c r="JT442" s="412"/>
      <c r="JU442" s="412"/>
      <c r="JV442" s="412"/>
      <c r="JW442" s="412"/>
      <c r="JX442" s="412"/>
      <c r="JY442" s="412"/>
      <c r="JZ442" s="412"/>
      <c r="KA442" s="412"/>
      <c r="KB442" s="412"/>
      <c r="KC442" s="412"/>
      <c r="KD442" s="412"/>
      <c r="KE442" s="412"/>
      <c r="KF442" s="412"/>
      <c r="KG442" s="412"/>
      <c r="KH442" s="412"/>
      <c r="KI442" s="412"/>
      <c r="KJ442" s="412"/>
      <c r="KK442" s="412"/>
      <c r="KL442" s="412"/>
      <c r="KM442" s="412"/>
      <c r="KN442" s="412"/>
      <c r="KO442" s="412"/>
      <c r="KP442" s="412"/>
      <c r="KQ442" s="412"/>
      <c r="KR442" s="412"/>
      <c r="KS442" s="412"/>
      <c r="KT442" s="412"/>
      <c r="KU442" s="412"/>
      <c r="KV442" s="412"/>
      <c r="KW442" s="412"/>
      <c r="KX442" s="412"/>
      <c r="KY442" s="412"/>
      <c r="KZ442" s="412"/>
      <c r="LA442" s="412"/>
      <c r="LB442" s="412"/>
      <c r="LC442" s="412"/>
      <c r="LD442" s="412"/>
      <c r="LE442" s="412"/>
      <c r="LF442" s="412"/>
      <c r="LG442" s="412"/>
      <c r="LH442" s="412"/>
      <c r="LI442" s="412"/>
      <c r="LJ442" s="412"/>
      <c r="LK442" s="412"/>
      <c r="LL442" s="412"/>
      <c r="LM442" s="412"/>
      <c r="LN442" s="412"/>
      <c r="LO442" s="412"/>
      <c r="LP442" s="412"/>
      <c r="LQ442" s="412"/>
      <c r="LR442" s="412"/>
      <c r="LS442" s="412"/>
      <c r="LT442" s="412"/>
      <c r="LU442" s="412"/>
      <c r="LV442" s="412"/>
      <c r="LW442" s="412"/>
      <c r="LX442" s="412"/>
      <c r="LY442" s="412"/>
      <c r="LZ442" s="412"/>
      <c r="MA442" s="412"/>
      <c r="MB442" s="412"/>
      <c r="MC442" s="412"/>
      <c r="MD442" s="412"/>
      <c r="ME442" s="412"/>
      <c r="MF442" s="412"/>
      <c r="MG442" s="412"/>
      <c r="MH442" s="412"/>
      <c r="MI442" s="412"/>
      <c r="MJ442" s="412"/>
      <c r="MK442" s="412"/>
      <c r="ML442" s="412"/>
      <c r="MM442" s="412"/>
      <c r="MN442" s="412"/>
      <c r="MO442" s="412"/>
      <c r="MP442" s="412"/>
      <c r="MQ442" s="412"/>
      <c r="MR442" s="412"/>
      <c r="MS442" s="412"/>
      <c r="MT442" s="412"/>
      <c r="MU442" s="412"/>
      <c r="MV442" s="412"/>
      <c r="MW442" s="412"/>
      <c r="MX442" s="412"/>
      <c r="MY442" s="412"/>
      <c r="MZ442" s="412"/>
      <c r="NA442" s="412"/>
      <c r="NB442" s="412"/>
      <c r="NC442" s="412"/>
      <c r="ND442" s="412"/>
      <c r="NE442" s="412"/>
      <c r="NF442" s="412"/>
      <c r="NG442" s="412"/>
      <c r="NH442" s="412"/>
      <c r="NI442" s="412"/>
      <c r="NJ442" s="412"/>
      <c r="NK442" s="412"/>
      <c r="NL442" s="412"/>
      <c r="NM442" s="412"/>
      <c r="NN442" s="412"/>
      <c r="NO442" s="412"/>
      <c r="NP442" s="412"/>
      <c r="NQ442" s="412"/>
      <c r="NR442" s="412"/>
      <c r="NS442" s="412"/>
      <c r="NT442" s="412"/>
      <c r="NU442" s="412"/>
      <c r="NV442" s="412"/>
      <c r="NW442" s="412"/>
      <c r="NX442" s="412"/>
      <c r="NY442" s="412"/>
      <c r="NZ442" s="412"/>
      <c r="OA442" s="412"/>
      <c r="OB442" s="412"/>
      <c r="OC442" s="412"/>
      <c r="OD442" s="412"/>
      <c r="OE442" s="412"/>
      <c r="OF442" s="412"/>
      <c r="OG442" s="412"/>
      <c r="OH442" s="412"/>
      <c r="OI442" s="412"/>
      <c r="OJ442" s="412"/>
      <c r="OK442" s="412"/>
      <c r="OL442" s="412"/>
      <c r="OM442" s="412"/>
      <c r="ON442" s="412"/>
      <c r="OO442" s="412"/>
      <c r="OP442" s="412"/>
      <c r="OQ442" s="412"/>
      <c r="OR442" s="412"/>
      <c r="OS442" s="412"/>
      <c r="OT442" s="412"/>
      <c r="OU442" s="412"/>
      <c r="OV442" s="412"/>
      <c r="OW442" s="412"/>
      <c r="OX442" s="412"/>
      <c r="OY442" s="412"/>
      <c r="OZ442" s="412"/>
      <c r="PA442" s="412"/>
      <c r="PB442" s="412"/>
      <c r="PC442" s="412"/>
      <c r="PD442" s="412"/>
      <c r="PE442" s="412"/>
      <c r="PF442" s="412"/>
      <c r="PG442" s="412"/>
      <c r="PH442" s="412"/>
      <c r="PI442" s="412"/>
      <c r="PJ442" s="412"/>
      <c r="PK442" s="412"/>
      <c r="PL442" s="412"/>
      <c r="PM442" s="412"/>
      <c r="PN442" s="412"/>
      <c r="PO442" s="412"/>
      <c r="PP442" s="412"/>
      <c r="PQ442" s="412"/>
      <c r="PR442" s="412"/>
      <c r="PS442" s="412"/>
      <c r="PT442" s="412"/>
      <c r="PU442" s="412"/>
      <c r="PV442" s="412"/>
      <c r="PW442" s="412"/>
      <c r="PX442" s="412"/>
      <c r="PY442" s="412"/>
      <c r="PZ442" s="412"/>
      <c r="QA442" s="412"/>
      <c r="QB442" s="412"/>
      <c r="QC442" s="412"/>
      <c r="QD442" s="412"/>
      <c r="QE442" s="412"/>
      <c r="QF442" s="412"/>
      <c r="QG442" s="412"/>
      <c r="QH442" s="412"/>
      <c r="QI442" s="412"/>
      <c r="QJ442" s="412"/>
      <c r="QK442" s="412"/>
      <c r="QL442" s="412"/>
      <c r="QM442" s="412"/>
      <c r="QN442" s="412"/>
      <c r="QO442" s="412"/>
      <c r="QP442" s="412"/>
      <c r="QQ442" s="412"/>
      <c r="QR442" s="412"/>
      <c r="QS442" s="412"/>
      <c r="QT442" s="412"/>
      <c r="QU442" s="412"/>
      <c r="QV442" s="412"/>
      <c r="QW442" s="412"/>
      <c r="QX442" s="412"/>
      <c r="QY442" s="412"/>
      <c r="QZ442" s="412"/>
      <c r="RA442" s="412"/>
      <c r="RB442" s="412"/>
      <c r="RC442" s="412"/>
      <c r="RD442" s="412"/>
      <c r="RE442" s="412"/>
      <c r="RF442" s="412"/>
      <c r="RG442" s="412"/>
      <c r="RH442" s="412"/>
      <c r="RI442" s="412"/>
      <c r="RJ442" s="412"/>
      <c r="RK442" s="412"/>
      <c r="RL442" s="412"/>
      <c r="RM442" s="412"/>
      <c r="RN442" s="412"/>
      <c r="RO442" s="412"/>
      <c r="RP442" s="412"/>
      <c r="RQ442" s="412"/>
      <c r="RR442" s="412"/>
      <c r="RS442" s="412"/>
      <c r="RT442" s="412"/>
      <c r="RU442" s="412"/>
      <c r="RV442" s="412"/>
      <c r="RW442" s="412"/>
      <c r="RX442" s="412"/>
      <c r="RY442" s="412"/>
      <c r="RZ442" s="412"/>
      <c r="SA442" s="412"/>
      <c r="SB442" s="412"/>
      <c r="SC442" s="412"/>
      <c r="SD442" s="412"/>
      <c r="SE442" s="412"/>
      <c r="SF442" s="412"/>
      <c r="SG442" s="412"/>
      <c r="SH442" s="412"/>
      <c r="SI442" s="412"/>
      <c r="SJ442" s="412"/>
      <c r="SK442" s="412"/>
      <c r="SL442" s="412"/>
      <c r="SM442" s="412"/>
      <c r="SN442" s="412"/>
      <c r="SO442" s="412"/>
      <c r="SP442" s="412"/>
      <c r="SQ442" s="412"/>
      <c r="SR442" s="412"/>
      <c r="SS442" s="412"/>
      <c r="ST442" s="412"/>
      <c r="SU442" s="412"/>
      <c r="SV442" s="412"/>
      <c r="SW442" s="412"/>
      <c r="SX442" s="412"/>
      <c r="SY442" s="412"/>
      <c r="SZ442" s="412"/>
      <c r="TA442" s="412"/>
      <c r="TB442" s="412"/>
      <c r="TC442" s="412"/>
      <c r="TD442" s="412"/>
      <c r="TE442" s="412"/>
      <c r="TF442" s="412"/>
      <c r="TG442" s="412"/>
      <c r="TH442" s="412"/>
      <c r="TI442" s="412"/>
      <c r="TJ442" s="412"/>
      <c r="TK442" s="412"/>
      <c r="TL442" s="412"/>
      <c r="TM442" s="412"/>
      <c r="TN442" s="412"/>
      <c r="TO442" s="412"/>
      <c r="TP442" s="412"/>
      <c r="TQ442" s="412"/>
      <c r="TR442" s="412"/>
      <c r="TS442" s="412"/>
      <c r="TT442" s="412"/>
      <c r="TU442" s="412"/>
      <c r="TV442" s="412"/>
      <c r="TW442" s="412"/>
      <c r="TX442" s="412"/>
      <c r="TY442" s="412"/>
      <c r="TZ442" s="412"/>
      <c r="UA442" s="412"/>
      <c r="UB442" s="412"/>
      <c r="UC442" s="412"/>
      <c r="UD442" s="412"/>
      <c r="UE442" s="412"/>
      <c r="UF442" s="412"/>
      <c r="UG442" s="412"/>
      <c r="UH442" s="412"/>
      <c r="UI442" s="412"/>
      <c r="UJ442" s="412"/>
      <c r="UK442" s="412"/>
      <c r="UL442" s="412"/>
      <c r="UM442" s="412"/>
      <c r="UN442" s="412"/>
      <c r="UO442" s="412"/>
      <c r="UP442" s="412"/>
      <c r="UQ442" s="412"/>
      <c r="UR442" s="412"/>
      <c r="US442" s="412"/>
      <c r="UT442" s="412"/>
      <c r="UU442" s="412"/>
      <c r="UV442" s="412"/>
      <c r="UW442" s="412"/>
      <c r="UX442" s="412"/>
      <c r="UY442" s="412"/>
      <c r="UZ442" s="412"/>
      <c r="VA442" s="412"/>
      <c r="VB442" s="412"/>
      <c r="VC442" s="412"/>
      <c r="VD442" s="412"/>
      <c r="VE442" s="412"/>
      <c r="VF442" s="412"/>
      <c r="VG442" s="412"/>
      <c r="VH442" s="412"/>
      <c r="VI442" s="412"/>
      <c r="VJ442" s="412"/>
      <c r="VK442" s="412"/>
      <c r="VL442" s="412"/>
      <c r="VM442" s="412"/>
      <c r="VN442" s="412"/>
      <c r="VO442" s="412"/>
      <c r="VP442" s="412"/>
      <c r="VQ442" s="412"/>
      <c r="VR442" s="412"/>
      <c r="VS442" s="412"/>
      <c r="VT442" s="412"/>
      <c r="VU442" s="412"/>
      <c r="VV442" s="412"/>
      <c r="VW442" s="412"/>
      <c r="VX442" s="412"/>
      <c r="VY442" s="412"/>
      <c r="VZ442" s="412"/>
      <c r="WA442" s="412"/>
      <c r="WB442" s="412"/>
      <c r="WC442" s="412"/>
      <c r="WD442" s="412"/>
      <c r="WE442" s="412"/>
      <c r="WF442" s="412"/>
      <c r="WG442" s="412"/>
      <c r="WH442" s="412"/>
      <c r="WI442" s="412"/>
      <c r="WJ442" s="412"/>
      <c r="WK442" s="412"/>
      <c r="WL442" s="412"/>
      <c r="WM442" s="412"/>
      <c r="WN442" s="412"/>
      <c r="WO442" s="412"/>
      <c r="WP442" s="412"/>
      <c r="WQ442" s="412"/>
      <c r="WR442" s="412"/>
      <c r="WS442" s="412"/>
      <c r="WT442" s="412"/>
      <c r="WU442" s="412"/>
      <c r="WV442" s="412"/>
      <c r="WW442" s="412"/>
      <c r="WX442" s="412"/>
      <c r="WY442" s="412"/>
      <c r="WZ442" s="412"/>
      <c r="XA442" s="412"/>
      <c r="XB442" s="412"/>
      <c r="XC442" s="412"/>
      <c r="XD442" s="412"/>
      <c r="XE442" s="412"/>
      <c r="XF442" s="412"/>
      <c r="XG442" s="412"/>
      <c r="XH442" s="412"/>
      <c r="XI442" s="412"/>
      <c r="XJ442" s="412"/>
      <c r="XK442" s="412"/>
      <c r="XL442" s="412"/>
      <c r="XM442" s="412"/>
      <c r="XN442" s="412"/>
      <c r="XO442" s="412"/>
      <c r="XP442" s="412"/>
      <c r="XQ442" s="412"/>
      <c r="XR442" s="412"/>
      <c r="XS442" s="412"/>
      <c r="XT442" s="412"/>
      <c r="XU442" s="412"/>
      <c r="XV442" s="412"/>
      <c r="XW442" s="412"/>
      <c r="XX442" s="412"/>
      <c r="XY442" s="412"/>
      <c r="XZ442" s="412"/>
      <c r="YA442" s="412"/>
      <c r="YB442" s="412"/>
      <c r="YC442" s="412"/>
      <c r="YD442" s="412"/>
      <c r="YE442" s="412"/>
      <c r="YF442" s="412"/>
      <c r="YG442" s="412"/>
      <c r="YH442" s="412"/>
      <c r="YI442" s="412"/>
      <c r="YJ442" s="412"/>
      <c r="YK442" s="412"/>
      <c r="YL442" s="412"/>
      <c r="YM442" s="412"/>
      <c r="YN442" s="412"/>
      <c r="YO442" s="412"/>
      <c r="YP442" s="412"/>
      <c r="YQ442" s="412"/>
      <c r="YR442" s="412"/>
      <c r="YS442" s="412"/>
      <c r="YT442" s="412"/>
      <c r="YU442" s="412"/>
      <c r="YV442" s="412"/>
      <c r="YW442" s="412"/>
      <c r="YX442" s="412"/>
      <c r="YY442" s="412"/>
      <c r="YZ442" s="412"/>
      <c r="ZA442" s="412"/>
      <c r="ZB442" s="412"/>
      <c r="ZC442" s="412"/>
      <c r="ZD442" s="412"/>
      <c r="ZE442" s="412"/>
      <c r="ZF442" s="412"/>
      <c r="ZG442" s="412"/>
      <c r="ZH442" s="412"/>
      <c r="ZI442" s="412"/>
      <c r="ZJ442" s="412"/>
      <c r="ZK442" s="412"/>
      <c r="ZL442" s="412"/>
      <c r="ZM442" s="412"/>
      <c r="ZN442" s="412"/>
      <c r="ZO442" s="412"/>
      <c r="ZP442" s="412"/>
      <c r="ZQ442" s="412"/>
      <c r="ZR442" s="412"/>
      <c r="ZS442" s="412"/>
      <c r="ZT442" s="412"/>
      <c r="ZU442" s="412"/>
      <c r="ZV442" s="412"/>
      <c r="ZW442" s="412"/>
      <c r="ZX442" s="412"/>
      <c r="ZY442" s="412"/>
      <c r="ZZ442" s="412"/>
      <c r="AAA442" s="412"/>
      <c r="AAB442" s="412"/>
      <c r="AAC442" s="412"/>
      <c r="AAD442" s="412"/>
      <c r="AAE442" s="412"/>
      <c r="AAF442" s="412"/>
      <c r="AAG442" s="412"/>
      <c r="AAH442" s="412"/>
      <c r="AAI442" s="412"/>
      <c r="AAJ442" s="412"/>
      <c r="AAK442" s="412"/>
      <c r="AAL442" s="412"/>
      <c r="AAM442" s="412"/>
      <c r="AAN442" s="412"/>
      <c r="AAO442" s="412"/>
      <c r="AAP442" s="412"/>
      <c r="AAQ442" s="412"/>
      <c r="AAR442" s="412"/>
      <c r="AAS442" s="412"/>
      <c r="AAT442" s="412"/>
      <c r="AAU442" s="412"/>
      <c r="AAV442" s="412"/>
      <c r="AAW442" s="412"/>
      <c r="AAX442" s="412"/>
      <c r="AAY442" s="412"/>
      <c r="AAZ442" s="412"/>
      <c r="ABA442" s="412"/>
      <c r="ABB442" s="412"/>
      <c r="ABC442" s="412"/>
      <c r="ABD442" s="412"/>
      <c r="ABE442" s="412"/>
      <c r="ABF442" s="412"/>
      <c r="ABG442" s="412"/>
      <c r="ABH442" s="412"/>
      <c r="ABI442" s="412"/>
      <c r="ABJ442" s="412"/>
      <c r="ABK442" s="412"/>
      <c r="ABL442" s="412"/>
      <c r="ABM442" s="412"/>
      <c r="ABN442" s="412"/>
      <c r="ABO442" s="412"/>
      <c r="ABP442" s="412"/>
      <c r="ABQ442" s="412"/>
      <c r="ABR442" s="412"/>
      <c r="ABS442" s="412"/>
      <c r="ABT442" s="412"/>
      <c r="ABU442" s="412"/>
      <c r="ABV442" s="412"/>
      <c r="ABW442" s="412"/>
      <c r="ABX442" s="412"/>
      <c r="ABY442" s="412"/>
      <c r="ABZ442" s="412"/>
      <c r="ACA442" s="412"/>
      <c r="ACB442" s="412"/>
      <c r="ACC442" s="412"/>
      <c r="ACD442" s="412"/>
      <c r="ACE442" s="412"/>
      <c r="ACF442" s="412"/>
      <c r="ACG442" s="412"/>
      <c r="ACH442" s="412"/>
      <c r="ACI442" s="412"/>
      <c r="ACJ442" s="412"/>
      <c r="ACK442" s="412"/>
      <c r="ACL442" s="412"/>
      <c r="ACM442" s="412"/>
      <c r="ACN442" s="412"/>
      <c r="ACO442" s="412"/>
      <c r="ACP442" s="412"/>
      <c r="ACQ442" s="412"/>
      <c r="ACR442" s="412"/>
      <c r="ACS442" s="412"/>
      <c r="ACT442" s="412"/>
      <c r="ACU442" s="412"/>
      <c r="ACV442" s="412"/>
      <c r="ACW442" s="412"/>
      <c r="ACX442" s="412"/>
      <c r="ACY442" s="412"/>
      <c r="ACZ442" s="412"/>
      <c r="ADA442" s="412"/>
      <c r="ADB442" s="412"/>
      <c r="ADC442" s="412"/>
      <c r="ADD442" s="412"/>
      <c r="ADE442" s="412"/>
      <c r="ADF442" s="412"/>
      <c r="ADG442" s="412"/>
      <c r="ADH442" s="412"/>
      <c r="ADI442" s="412"/>
      <c r="ADJ442" s="412"/>
      <c r="ADK442" s="412"/>
      <c r="ADL442" s="412"/>
      <c r="ADM442" s="412"/>
      <c r="ADN442" s="412"/>
      <c r="ADO442" s="412"/>
      <c r="ADP442" s="412"/>
      <c r="ADQ442" s="412"/>
      <c r="ADR442" s="412"/>
      <c r="ADS442" s="412"/>
      <c r="ADT442" s="412"/>
      <c r="ADU442" s="412"/>
      <c r="ADV442" s="412"/>
      <c r="ADW442" s="412"/>
      <c r="ADX442" s="412"/>
      <c r="ADY442" s="412"/>
      <c r="ADZ442" s="412"/>
      <c r="AEA442" s="412"/>
      <c r="AEB442" s="412"/>
      <c r="AEC442" s="412"/>
      <c r="AED442" s="412"/>
      <c r="AEE442" s="412"/>
      <c r="AEF442" s="412"/>
      <c r="AEG442" s="412"/>
      <c r="AEH442" s="412"/>
      <c r="AEI442" s="412"/>
      <c r="AEJ442" s="412"/>
      <c r="AEK442" s="412"/>
      <c r="AEL442" s="412"/>
      <c r="AEM442" s="412"/>
      <c r="AEN442" s="412"/>
      <c r="AEO442" s="412"/>
      <c r="AEP442" s="412"/>
      <c r="AEQ442" s="412"/>
      <c r="AER442" s="412"/>
      <c r="AES442" s="412"/>
      <c r="AET442" s="412"/>
      <c r="AEU442" s="412"/>
      <c r="AEV442" s="412"/>
      <c r="AEW442" s="412"/>
      <c r="AEX442" s="412"/>
      <c r="AEY442" s="412"/>
      <c r="AEZ442" s="412"/>
      <c r="AFA442" s="412"/>
      <c r="AFB442" s="412"/>
      <c r="AFC442" s="412"/>
      <c r="AFD442" s="412"/>
      <c r="AFE442" s="412"/>
      <c r="AFF442" s="412"/>
      <c r="AFG442" s="412"/>
      <c r="AFH442" s="412"/>
      <c r="AFI442" s="412"/>
      <c r="AFJ442" s="412"/>
      <c r="AFK442" s="412"/>
      <c r="AFL442" s="412"/>
      <c r="AFM442" s="412"/>
      <c r="AFN442" s="412"/>
      <c r="AFO442" s="412"/>
      <c r="AFP442" s="412"/>
      <c r="AFQ442" s="412"/>
      <c r="AFR442" s="412"/>
      <c r="AFS442" s="412"/>
      <c r="AFT442" s="412"/>
      <c r="AFU442" s="412"/>
      <c r="AFV442" s="412"/>
      <c r="AFW442" s="412"/>
      <c r="AFX442" s="412"/>
      <c r="AFY442" s="412"/>
      <c r="AFZ442" s="412"/>
      <c r="AGA442" s="412"/>
      <c r="AGB442" s="412"/>
      <c r="AGC442" s="412"/>
      <c r="AGD442" s="412"/>
      <c r="AGE442" s="412"/>
      <c r="AGF442" s="412"/>
      <c r="AGG442" s="412"/>
      <c r="AGH442" s="412"/>
      <c r="AGI442" s="412"/>
      <c r="AGJ442" s="412"/>
      <c r="AGK442" s="412"/>
      <c r="AGL442" s="412"/>
      <c r="AGM442" s="412"/>
      <c r="AGN442" s="412"/>
      <c r="AGO442" s="412"/>
      <c r="AGP442" s="412"/>
      <c r="AGQ442" s="412"/>
      <c r="AGR442" s="412"/>
      <c r="AGS442" s="412"/>
      <c r="AGT442" s="412"/>
      <c r="AGU442" s="412"/>
      <c r="AGV442" s="412"/>
      <c r="AGW442" s="412"/>
      <c r="AGX442" s="412"/>
      <c r="AGY442" s="412"/>
      <c r="AGZ442" s="412"/>
      <c r="AHA442" s="412"/>
      <c r="AHB442" s="412"/>
      <c r="AHC442" s="412"/>
      <c r="AHD442" s="412"/>
      <c r="AHE442" s="412"/>
      <c r="AHF442" s="412"/>
      <c r="AHG442" s="412"/>
      <c r="AHH442" s="412"/>
      <c r="AHI442" s="412"/>
      <c r="AHJ442" s="412"/>
      <c r="AHK442" s="412"/>
      <c r="AHL442" s="412"/>
      <c r="AHM442" s="412"/>
      <c r="AHN442" s="412"/>
      <c r="AHO442" s="412"/>
      <c r="AHP442" s="412"/>
      <c r="AHQ442" s="412"/>
      <c r="AHR442" s="412"/>
      <c r="AHS442" s="412"/>
      <c r="AHT442" s="412"/>
      <c r="AHU442" s="412"/>
      <c r="AHV442" s="412"/>
      <c r="AHW442" s="412"/>
      <c r="AHX442" s="412"/>
      <c r="AHY442" s="412"/>
      <c r="AHZ442" s="412"/>
      <c r="AIA442" s="412"/>
      <c r="AIB442" s="412"/>
      <c r="AIC442" s="412"/>
      <c r="AID442" s="412"/>
      <c r="AIE442" s="412"/>
      <c r="AIF442" s="412"/>
      <c r="AIG442" s="412"/>
      <c r="AIH442" s="412"/>
      <c r="AII442" s="412"/>
      <c r="AIJ442" s="412"/>
      <c r="AIK442" s="412"/>
      <c r="AIL442" s="412"/>
      <c r="AIM442" s="412"/>
      <c r="AIN442" s="412"/>
      <c r="AIO442" s="412"/>
      <c r="AIP442" s="412"/>
      <c r="AIQ442" s="412"/>
      <c r="AIR442" s="412"/>
      <c r="AIS442" s="412"/>
      <c r="AIT442" s="412"/>
      <c r="AIU442" s="412"/>
      <c r="AIV442" s="412"/>
      <c r="AIW442" s="412"/>
      <c r="AIX442" s="412"/>
      <c r="AIY442" s="412"/>
      <c r="AIZ442" s="412"/>
      <c r="AJA442" s="412"/>
      <c r="AJB442" s="412"/>
      <c r="AJC442" s="412"/>
      <c r="AJD442" s="412"/>
      <c r="AJE442" s="412"/>
      <c r="AJF442" s="412"/>
      <c r="AJG442" s="412"/>
      <c r="AJH442" s="412"/>
      <c r="AJI442" s="412"/>
      <c r="AJJ442" s="412"/>
      <c r="AJK442" s="412"/>
      <c r="AJL442" s="412"/>
      <c r="AJM442" s="412"/>
      <c r="AJN442" s="412"/>
      <c r="AJO442" s="412"/>
      <c r="AJP442" s="412"/>
      <c r="AJQ442" s="412"/>
      <c r="AJR442" s="412"/>
      <c r="AJS442" s="412"/>
      <c r="AJT442" s="412"/>
      <c r="AJU442" s="412"/>
      <c r="AJV442" s="412"/>
      <c r="AJW442" s="412"/>
      <c r="AJX442" s="412"/>
      <c r="AJY442" s="412"/>
      <c r="AJZ442" s="412"/>
      <c r="AKA442" s="412"/>
      <c r="AKB442" s="412"/>
      <c r="AKC442" s="412"/>
      <c r="AKD442" s="412"/>
      <c r="AKE442" s="412"/>
      <c r="AKF442" s="412"/>
      <c r="AKG442" s="412"/>
      <c r="AKH442" s="412"/>
      <c r="AKI442" s="412"/>
      <c r="AKJ442" s="412"/>
      <c r="AKK442" s="412"/>
      <c r="AKL442" s="412"/>
      <c r="AKM442" s="412"/>
      <c r="AKN442" s="412"/>
      <c r="AKO442" s="412"/>
      <c r="AKP442" s="412"/>
      <c r="AKQ442" s="412"/>
      <c r="AKR442" s="412"/>
      <c r="AKS442" s="412"/>
      <c r="AKT442" s="412"/>
      <c r="AKU442" s="412"/>
      <c r="AKV442" s="412"/>
      <c r="AKW442" s="412"/>
      <c r="AKX442" s="412"/>
      <c r="AKY442" s="412"/>
      <c r="AKZ442" s="412"/>
      <c r="ALA442" s="412"/>
      <c r="ALB442" s="412"/>
      <c r="ALC442" s="412"/>
      <c r="ALD442" s="412"/>
      <c r="ALE442" s="412"/>
      <c r="ALF442" s="412"/>
      <c r="ALG442" s="412"/>
      <c r="ALH442" s="412"/>
      <c r="ALI442" s="412"/>
      <c r="ALJ442" s="412"/>
      <c r="ALK442" s="412"/>
      <c r="ALL442" s="412"/>
      <c r="ALM442" s="412"/>
      <c r="ALN442" s="412"/>
      <c r="ALO442" s="412"/>
      <c r="ALP442" s="412"/>
      <c r="ALQ442" s="412"/>
      <c r="ALR442" s="412"/>
      <c r="ALS442" s="412"/>
      <c r="ALT442" s="412"/>
      <c r="ALU442" s="412"/>
      <c r="ALV442" s="412"/>
      <c r="ALW442" s="412"/>
      <c r="ALX442" s="412"/>
      <c r="ALY442" s="412"/>
      <c r="ALZ442" s="412"/>
      <c r="AMA442" s="412"/>
      <c r="AMB442" s="412"/>
      <c r="AMC442" s="412"/>
      <c r="AMD442" s="412"/>
      <c r="AME442" s="412"/>
      <c r="AMF442" s="412"/>
      <c r="AMG442" s="412"/>
      <c r="AMH442" s="412"/>
    </row>
    <row r="443" spans="1:1023" x14ac:dyDescent="0.25">
      <c r="A443" s="240" t="s">
        <v>1218</v>
      </c>
      <c r="B443" s="163">
        <v>442</v>
      </c>
      <c r="C443" s="317" t="s">
        <v>25076</v>
      </c>
      <c r="D443" s="177" t="s">
        <v>5347</v>
      </c>
      <c r="E443" s="187"/>
      <c r="F443" s="187">
        <v>4</v>
      </c>
      <c r="G443" s="177"/>
      <c r="H443" s="177">
        <v>4</v>
      </c>
      <c r="I443" s="319">
        <v>0.11799999999999999</v>
      </c>
      <c r="J443" s="334">
        <v>2</v>
      </c>
      <c r="K443" s="334">
        <v>2</v>
      </c>
      <c r="L443" s="334">
        <v>1</v>
      </c>
      <c r="M443" s="334"/>
      <c r="N443" s="334"/>
      <c r="O443" s="339"/>
      <c r="P443" s="334">
        <v>2</v>
      </c>
      <c r="Q443" s="334"/>
      <c r="R443" s="334"/>
      <c r="S443" s="334"/>
      <c r="T443" s="334"/>
      <c r="U443" s="340"/>
      <c r="V443" s="237">
        <f t="shared" si="239"/>
        <v>100</v>
      </c>
      <c r="W443" s="237">
        <f t="shared" si="240"/>
        <v>100</v>
      </c>
      <c r="X443" s="237">
        <f t="shared" si="241"/>
        <v>100</v>
      </c>
      <c r="Y443" s="237">
        <f t="shared" si="237"/>
        <v>100</v>
      </c>
      <c r="Z443" s="237">
        <f t="shared" si="238"/>
        <v>10</v>
      </c>
      <c r="AA443" s="238">
        <f t="shared" si="243"/>
        <v>100</v>
      </c>
      <c r="AB443" s="238">
        <f t="shared" si="242"/>
        <v>100</v>
      </c>
      <c r="AC443" s="238">
        <f t="shared" si="228"/>
        <v>100</v>
      </c>
      <c r="AD443" s="416">
        <f t="shared" si="236"/>
        <v>1</v>
      </c>
      <c r="AE443" s="416">
        <f t="shared" si="244"/>
        <v>100</v>
      </c>
      <c r="AF443" s="239">
        <f t="shared" si="232"/>
        <v>10</v>
      </c>
      <c r="AG443" s="239">
        <f t="shared" si="233"/>
        <v>10</v>
      </c>
      <c r="AH443" s="239">
        <f t="shared" si="234"/>
        <v>100</v>
      </c>
      <c r="AI443" s="239">
        <f t="shared" si="245"/>
        <v>100</v>
      </c>
      <c r="AJ443" s="225" t="s">
        <v>24597</v>
      </c>
      <c r="AK443" s="241">
        <v>1</v>
      </c>
      <c r="AL443" s="187">
        <v>1</v>
      </c>
      <c r="AM443" s="214"/>
      <c r="AN443" s="187"/>
      <c r="AO443" s="187">
        <v>10</v>
      </c>
      <c r="AQ443" s="167" t="s">
        <v>5348</v>
      </c>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c r="EQ443" s="118"/>
      <c r="ER443" s="118"/>
      <c r="ES443" s="118"/>
      <c r="ET443" s="118"/>
      <c r="EU443" s="118"/>
      <c r="EV443" s="118"/>
      <c r="EW443" s="118"/>
      <c r="EX443" s="118"/>
      <c r="EY443" s="118"/>
      <c r="EZ443" s="118"/>
      <c r="FA443" s="118"/>
      <c r="FB443" s="118"/>
      <c r="FC443" s="118"/>
      <c r="FD443" s="118"/>
      <c r="FE443" s="118"/>
      <c r="FF443" s="118"/>
      <c r="FG443" s="118"/>
      <c r="FH443" s="118"/>
      <c r="FI443" s="118"/>
      <c r="FJ443" s="118"/>
      <c r="FK443" s="118"/>
      <c r="FL443" s="118"/>
      <c r="FM443" s="118"/>
      <c r="FN443" s="118"/>
      <c r="FO443" s="118"/>
      <c r="FP443" s="118"/>
      <c r="FQ443" s="118"/>
      <c r="FR443" s="118"/>
      <c r="FS443" s="118"/>
      <c r="FT443" s="118"/>
      <c r="FU443" s="118"/>
      <c r="FV443" s="118"/>
      <c r="FW443" s="118"/>
      <c r="FX443" s="118"/>
      <c r="FY443" s="118"/>
      <c r="FZ443" s="118"/>
      <c r="GA443" s="118"/>
      <c r="GB443" s="118"/>
      <c r="GC443" s="118"/>
      <c r="GD443" s="118"/>
      <c r="GE443" s="118"/>
      <c r="GF443" s="118"/>
      <c r="GG443" s="118"/>
      <c r="GH443" s="118"/>
      <c r="GI443" s="118"/>
      <c r="GJ443" s="118"/>
      <c r="GK443" s="118"/>
      <c r="GL443" s="118"/>
      <c r="GM443" s="118"/>
      <c r="GN443" s="118"/>
      <c r="GO443" s="118"/>
      <c r="GP443" s="118"/>
      <c r="GQ443" s="118"/>
      <c r="GR443" s="118"/>
      <c r="GS443" s="118"/>
      <c r="GT443" s="118"/>
      <c r="GU443" s="118"/>
      <c r="GV443" s="118"/>
      <c r="GW443" s="118"/>
      <c r="GX443" s="118"/>
      <c r="GY443" s="118"/>
      <c r="GZ443" s="118"/>
      <c r="HA443" s="118"/>
      <c r="HB443" s="118"/>
      <c r="HC443" s="118"/>
      <c r="HD443" s="118"/>
      <c r="HE443" s="118"/>
      <c r="HF443" s="118"/>
      <c r="HG443" s="118"/>
      <c r="HH443" s="118"/>
      <c r="HI443" s="118"/>
      <c r="HJ443" s="118"/>
      <c r="HK443" s="118"/>
      <c r="HL443" s="118"/>
      <c r="HM443" s="118"/>
      <c r="HN443" s="118"/>
      <c r="HO443" s="118"/>
      <c r="HP443" s="118"/>
      <c r="HQ443" s="118"/>
      <c r="HR443" s="118"/>
      <c r="HS443" s="118"/>
      <c r="HT443" s="118"/>
      <c r="HU443" s="118"/>
      <c r="HV443" s="118"/>
      <c r="HW443" s="118"/>
      <c r="HX443" s="118"/>
      <c r="HY443" s="118"/>
      <c r="HZ443" s="118"/>
      <c r="IA443" s="118"/>
      <c r="IB443" s="118"/>
      <c r="IC443" s="118"/>
      <c r="ID443" s="118"/>
      <c r="IE443" s="118"/>
      <c r="IF443" s="118"/>
      <c r="IG443" s="118"/>
      <c r="IH443" s="118"/>
      <c r="II443" s="118"/>
      <c r="IJ443" s="118"/>
      <c r="IK443" s="118"/>
      <c r="IL443" s="118"/>
      <c r="IM443" s="118"/>
      <c r="IN443" s="118"/>
      <c r="IO443" s="118"/>
      <c r="IP443" s="118"/>
      <c r="IQ443" s="118"/>
      <c r="IR443" s="118"/>
      <c r="IS443" s="118"/>
      <c r="IT443" s="118"/>
      <c r="IU443" s="118"/>
      <c r="IV443" s="118"/>
      <c r="IW443" s="118"/>
      <c r="IX443" s="118"/>
      <c r="IY443" s="118"/>
      <c r="IZ443" s="118"/>
      <c r="JA443" s="118"/>
      <c r="JB443" s="118"/>
      <c r="JC443" s="118"/>
      <c r="JD443" s="118"/>
      <c r="JE443" s="118"/>
      <c r="JF443" s="118"/>
      <c r="JG443" s="118"/>
      <c r="JH443" s="118"/>
      <c r="JI443" s="118"/>
      <c r="JJ443" s="118"/>
      <c r="JK443" s="118"/>
      <c r="JL443" s="118"/>
      <c r="JM443" s="118"/>
      <c r="JN443" s="118"/>
      <c r="JO443" s="118"/>
      <c r="JP443" s="118"/>
      <c r="JQ443" s="118"/>
      <c r="JR443" s="118"/>
      <c r="JS443" s="118"/>
      <c r="JT443" s="118"/>
      <c r="JU443" s="118"/>
      <c r="JV443" s="118"/>
      <c r="JW443" s="118"/>
      <c r="JX443" s="118"/>
      <c r="JY443" s="118"/>
      <c r="JZ443" s="118"/>
      <c r="KA443" s="118"/>
      <c r="KB443" s="118"/>
      <c r="KC443" s="118"/>
      <c r="KD443" s="118"/>
      <c r="KE443" s="118"/>
      <c r="KF443" s="118"/>
      <c r="KG443" s="118"/>
      <c r="KH443" s="118"/>
      <c r="KI443" s="118"/>
      <c r="KJ443" s="118"/>
      <c r="KK443" s="118"/>
      <c r="KL443" s="118"/>
      <c r="KM443" s="118"/>
      <c r="KN443" s="118"/>
      <c r="KO443" s="118"/>
      <c r="KP443" s="118"/>
      <c r="KQ443" s="118"/>
      <c r="KR443" s="118"/>
      <c r="KS443" s="118"/>
      <c r="KT443" s="118"/>
      <c r="KU443" s="118"/>
      <c r="KV443" s="118"/>
      <c r="KW443" s="118"/>
      <c r="KX443" s="118"/>
      <c r="KY443" s="118"/>
      <c r="KZ443" s="118"/>
      <c r="LA443" s="118"/>
      <c r="LB443" s="118"/>
      <c r="LC443" s="118"/>
      <c r="LD443" s="118"/>
      <c r="LE443" s="118"/>
      <c r="LF443" s="118"/>
      <c r="LG443" s="118"/>
      <c r="LH443" s="118"/>
      <c r="LI443" s="118"/>
      <c r="LJ443" s="118"/>
      <c r="LK443" s="118"/>
      <c r="LL443" s="118"/>
      <c r="LM443" s="118"/>
      <c r="LN443" s="118"/>
      <c r="LO443" s="118"/>
      <c r="LP443" s="118"/>
      <c r="LQ443" s="118"/>
      <c r="LR443" s="118"/>
      <c r="LS443" s="118"/>
      <c r="LT443" s="118"/>
      <c r="LU443" s="118"/>
      <c r="LV443" s="118"/>
      <c r="LW443" s="118"/>
      <c r="LX443" s="118"/>
      <c r="LY443" s="118"/>
      <c r="LZ443" s="118"/>
      <c r="MA443" s="118"/>
      <c r="MB443" s="118"/>
      <c r="MC443" s="118"/>
      <c r="MD443" s="118"/>
      <c r="ME443" s="118"/>
      <c r="MF443" s="118"/>
      <c r="MG443" s="118"/>
      <c r="MH443" s="118"/>
      <c r="MI443" s="118"/>
      <c r="MJ443" s="118"/>
      <c r="MK443" s="118"/>
      <c r="ML443" s="118"/>
      <c r="MM443" s="118"/>
      <c r="MN443" s="118"/>
      <c r="MO443" s="118"/>
      <c r="MP443" s="118"/>
      <c r="MQ443" s="118"/>
      <c r="MR443" s="118"/>
      <c r="MS443" s="118"/>
      <c r="MT443" s="118"/>
      <c r="MU443" s="118"/>
      <c r="MV443" s="118"/>
      <c r="MW443" s="118"/>
      <c r="MX443" s="118"/>
      <c r="MY443" s="118"/>
      <c r="MZ443" s="118"/>
      <c r="NA443" s="118"/>
      <c r="NB443" s="118"/>
      <c r="NC443" s="118"/>
      <c r="ND443" s="118"/>
      <c r="NE443" s="118"/>
      <c r="NF443" s="118"/>
      <c r="NG443" s="118"/>
      <c r="NH443" s="118"/>
      <c r="NI443" s="118"/>
      <c r="NJ443" s="118"/>
      <c r="NK443" s="118"/>
      <c r="NL443" s="118"/>
      <c r="NM443" s="118"/>
      <c r="NN443" s="118"/>
      <c r="NO443" s="118"/>
      <c r="NP443" s="118"/>
      <c r="NQ443" s="118"/>
      <c r="NR443" s="118"/>
      <c r="NS443" s="118"/>
      <c r="NT443" s="118"/>
      <c r="NU443" s="118"/>
      <c r="NV443" s="118"/>
      <c r="NW443" s="118"/>
      <c r="NX443" s="118"/>
      <c r="NY443" s="118"/>
      <c r="NZ443" s="118"/>
      <c r="OA443" s="118"/>
      <c r="OB443" s="118"/>
      <c r="OC443" s="118"/>
      <c r="OD443" s="118"/>
      <c r="OE443" s="118"/>
      <c r="OF443" s="118"/>
      <c r="OG443" s="118"/>
      <c r="OH443" s="118"/>
      <c r="OI443" s="118"/>
      <c r="OJ443" s="118"/>
      <c r="OK443" s="118"/>
      <c r="OL443" s="118"/>
      <c r="OM443" s="118"/>
      <c r="ON443" s="118"/>
      <c r="OO443" s="118"/>
      <c r="OP443" s="118"/>
      <c r="OQ443" s="118"/>
      <c r="OR443" s="118"/>
      <c r="OS443" s="118"/>
      <c r="OT443" s="118"/>
      <c r="OU443" s="118"/>
      <c r="OV443" s="118"/>
      <c r="OW443" s="118"/>
      <c r="OX443" s="118"/>
      <c r="OY443" s="118"/>
      <c r="OZ443" s="118"/>
      <c r="PA443" s="118"/>
      <c r="PB443" s="118"/>
      <c r="PC443" s="118"/>
      <c r="PD443" s="118"/>
      <c r="PE443" s="118"/>
      <c r="PF443" s="118"/>
      <c r="PG443" s="118"/>
      <c r="PH443" s="118"/>
      <c r="PI443" s="118"/>
      <c r="PJ443" s="118"/>
      <c r="PK443" s="118"/>
      <c r="PL443" s="118"/>
      <c r="PM443" s="118"/>
      <c r="PN443" s="118"/>
      <c r="PO443" s="118"/>
      <c r="PP443" s="118"/>
      <c r="PQ443" s="118"/>
      <c r="PR443" s="118"/>
      <c r="PS443" s="118"/>
      <c r="PT443" s="118"/>
      <c r="PU443" s="118"/>
      <c r="PV443" s="118"/>
      <c r="PW443" s="118"/>
      <c r="PX443" s="118"/>
      <c r="PY443" s="118"/>
      <c r="PZ443" s="118"/>
      <c r="QA443" s="118"/>
      <c r="QB443" s="118"/>
      <c r="QC443" s="118"/>
      <c r="QD443" s="118"/>
      <c r="QE443" s="118"/>
      <c r="QF443" s="118"/>
      <c r="QG443" s="118"/>
      <c r="QH443" s="118"/>
      <c r="QI443" s="118"/>
      <c r="QJ443" s="118"/>
      <c r="QK443" s="118"/>
      <c r="QL443" s="118"/>
      <c r="QM443" s="118"/>
      <c r="QN443" s="118"/>
      <c r="QO443" s="118"/>
      <c r="QP443" s="118"/>
      <c r="QQ443" s="118"/>
      <c r="QR443" s="118"/>
      <c r="QS443" s="118"/>
      <c r="QT443" s="118"/>
      <c r="QU443" s="118"/>
      <c r="QV443" s="118"/>
      <c r="QW443" s="118"/>
      <c r="QX443" s="118"/>
      <c r="QY443" s="118"/>
      <c r="QZ443" s="118"/>
      <c r="RA443" s="118"/>
      <c r="RB443" s="118"/>
      <c r="RC443" s="118"/>
      <c r="RD443" s="118"/>
      <c r="RE443" s="118"/>
      <c r="RF443" s="118"/>
      <c r="RG443" s="118"/>
      <c r="RH443" s="118"/>
      <c r="RI443" s="118"/>
      <c r="RJ443" s="118"/>
      <c r="RK443" s="118"/>
      <c r="RL443" s="118"/>
      <c r="RM443" s="118"/>
      <c r="RN443" s="118"/>
      <c r="RO443" s="118"/>
      <c r="RP443" s="118"/>
      <c r="RQ443" s="118"/>
      <c r="RR443" s="118"/>
      <c r="RS443" s="118"/>
      <c r="RT443" s="118"/>
      <c r="RU443" s="118"/>
      <c r="RV443" s="118"/>
      <c r="RW443" s="118"/>
      <c r="RX443" s="118"/>
      <c r="RY443" s="118"/>
      <c r="RZ443" s="118"/>
      <c r="SA443" s="118"/>
      <c r="SB443" s="118"/>
      <c r="SC443" s="118"/>
      <c r="SD443" s="118"/>
      <c r="SE443" s="118"/>
      <c r="SF443" s="118"/>
      <c r="SG443" s="118"/>
      <c r="SH443" s="118"/>
      <c r="SI443" s="118"/>
      <c r="SJ443" s="118"/>
      <c r="SK443" s="118"/>
      <c r="SL443" s="118"/>
      <c r="SM443" s="118"/>
      <c r="SN443" s="118"/>
      <c r="SO443" s="118"/>
      <c r="SP443" s="118"/>
      <c r="SQ443" s="118"/>
      <c r="SR443" s="118"/>
      <c r="SS443" s="118"/>
      <c r="ST443" s="118"/>
      <c r="SU443" s="118"/>
      <c r="SV443" s="118"/>
      <c r="SW443" s="118"/>
      <c r="SX443" s="118"/>
      <c r="SY443" s="118"/>
      <c r="SZ443" s="118"/>
      <c r="TA443" s="118"/>
      <c r="TB443" s="118"/>
      <c r="TC443" s="118"/>
      <c r="TD443" s="118"/>
      <c r="TE443" s="118"/>
      <c r="TF443" s="118"/>
      <c r="TG443" s="118"/>
      <c r="TH443" s="118"/>
      <c r="TI443" s="118"/>
      <c r="TJ443" s="118"/>
      <c r="TK443" s="118"/>
      <c r="TL443" s="118"/>
      <c r="TM443" s="118"/>
      <c r="TN443" s="118"/>
      <c r="TO443" s="118"/>
      <c r="TP443" s="118"/>
      <c r="TQ443" s="118"/>
      <c r="TR443" s="118"/>
      <c r="TS443" s="118"/>
      <c r="TT443" s="118"/>
      <c r="TU443" s="118"/>
      <c r="TV443" s="118"/>
      <c r="TW443" s="118"/>
      <c r="TX443" s="118"/>
      <c r="TY443" s="118"/>
      <c r="TZ443" s="118"/>
      <c r="UA443" s="118"/>
      <c r="UB443" s="118"/>
      <c r="UC443" s="118"/>
      <c r="UD443" s="118"/>
      <c r="UE443" s="118"/>
      <c r="UF443" s="118"/>
      <c r="UG443" s="118"/>
      <c r="UH443" s="118"/>
      <c r="UI443" s="118"/>
      <c r="UJ443" s="118"/>
      <c r="UK443" s="118"/>
      <c r="UL443" s="118"/>
      <c r="UM443" s="118"/>
      <c r="UN443" s="118"/>
      <c r="UO443" s="118"/>
      <c r="UP443" s="118"/>
      <c r="UQ443" s="118"/>
      <c r="UR443" s="118"/>
      <c r="US443" s="118"/>
      <c r="UT443" s="118"/>
      <c r="UU443" s="118"/>
      <c r="UV443" s="118"/>
      <c r="UW443" s="118"/>
      <c r="UX443" s="118"/>
      <c r="UY443" s="118"/>
      <c r="UZ443" s="118"/>
      <c r="VA443" s="118"/>
      <c r="VB443" s="118"/>
      <c r="VC443" s="118"/>
      <c r="VD443" s="118"/>
      <c r="VE443" s="118"/>
      <c r="VF443" s="118"/>
      <c r="VG443" s="118"/>
      <c r="VH443" s="118"/>
      <c r="VI443" s="118"/>
      <c r="VJ443" s="118"/>
      <c r="VK443" s="118"/>
      <c r="VL443" s="118"/>
      <c r="VM443" s="118"/>
      <c r="VN443" s="118"/>
      <c r="VO443" s="118"/>
      <c r="VP443" s="118"/>
      <c r="VQ443" s="118"/>
      <c r="VR443" s="118"/>
      <c r="VS443" s="118"/>
      <c r="VT443" s="118"/>
      <c r="VU443" s="118"/>
      <c r="VV443" s="118"/>
      <c r="VW443" s="118"/>
      <c r="VX443" s="118"/>
      <c r="VY443" s="118"/>
      <c r="VZ443" s="118"/>
      <c r="WA443" s="118"/>
      <c r="WB443" s="118"/>
      <c r="WC443" s="118"/>
      <c r="WD443" s="118"/>
      <c r="WE443" s="118"/>
      <c r="WF443" s="118"/>
      <c r="WG443" s="118"/>
      <c r="WH443" s="118"/>
      <c r="WI443" s="118"/>
      <c r="WJ443" s="118"/>
      <c r="WK443" s="118"/>
      <c r="WL443" s="118"/>
      <c r="WM443" s="118"/>
      <c r="WN443" s="118"/>
      <c r="WO443" s="118"/>
      <c r="WP443" s="118"/>
      <c r="WQ443" s="118"/>
      <c r="WR443" s="118"/>
      <c r="WS443" s="118"/>
      <c r="WT443" s="118"/>
      <c r="WU443" s="118"/>
      <c r="WV443" s="118"/>
      <c r="WW443" s="118"/>
      <c r="WX443" s="118"/>
      <c r="WY443" s="118"/>
      <c r="WZ443" s="118"/>
      <c r="XA443" s="118"/>
      <c r="XB443" s="118"/>
      <c r="XC443" s="118"/>
      <c r="XD443" s="118"/>
      <c r="XE443" s="118"/>
      <c r="XF443" s="118"/>
      <c r="XG443" s="118"/>
      <c r="XH443" s="118"/>
      <c r="XI443" s="118"/>
      <c r="XJ443" s="118"/>
      <c r="XK443" s="118"/>
      <c r="XL443" s="118"/>
      <c r="XM443" s="118"/>
      <c r="XN443" s="118"/>
      <c r="XO443" s="118"/>
      <c r="XP443" s="118"/>
      <c r="XQ443" s="118"/>
      <c r="XR443" s="118"/>
      <c r="XS443" s="118"/>
      <c r="XT443" s="118"/>
      <c r="XU443" s="118"/>
      <c r="XV443" s="118"/>
      <c r="XW443" s="118"/>
      <c r="XX443" s="118"/>
      <c r="XY443" s="118"/>
      <c r="XZ443" s="118"/>
      <c r="YA443" s="118"/>
      <c r="YB443" s="118"/>
      <c r="YC443" s="118"/>
      <c r="YD443" s="118"/>
      <c r="YE443" s="118"/>
      <c r="YF443" s="118"/>
      <c r="YG443" s="118"/>
      <c r="YH443" s="118"/>
      <c r="YI443" s="118"/>
      <c r="YJ443" s="118"/>
      <c r="YK443" s="118"/>
      <c r="YL443" s="118"/>
      <c r="YM443" s="118"/>
      <c r="YN443" s="118"/>
      <c r="YO443" s="118"/>
      <c r="YP443" s="118"/>
      <c r="YQ443" s="118"/>
      <c r="YR443" s="118"/>
      <c r="YS443" s="118"/>
      <c r="YT443" s="118"/>
      <c r="YU443" s="118"/>
      <c r="YV443" s="118"/>
      <c r="YW443" s="118"/>
      <c r="YX443" s="118"/>
      <c r="YY443" s="118"/>
      <c r="YZ443" s="118"/>
      <c r="ZA443" s="118"/>
      <c r="ZB443" s="118"/>
      <c r="ZC443" s="118"/>
      <c r="ZD443" s="118"/>
      <c r="ZE443" s="118"/>
      <c r="ZF443" s="118"/>
      <c r="ZG443" s="118"/>
      <c r="ZH443" s="118"/>
      <c r="ZI443" s="118"/>
      <c r="ZJ443" s="118"/>
      <c r="ZK443" s="118"/>
      <c r="ZL443" s="118"/>
      <c r="ZM443" s="118"/>
      <c r="ZN443" s="118"/>
      <c r="ZO443" s="118"/>
      <c r="ZP443" s="118"/>
      <c r="ZQ443" s="118"/>
      <c r="ZR443" s="118"/>
      <c r="ZS443" s="118"/>
      <c r="ZT443" s="118"/>
      <c r="ZU443" s="118"/>
      <c r="ZV443" s="118"/>
      <c r="ZW443" s="118"/>
      <c r="ZX443" s="118"/>
      <c r="ZY443" s="118"/>
      <c r="ZZ443" s="118"/>
      <c r="AAA443" s="118"/>
      <c r="AAB443" s="118"/>
      <c r="AAC443" s="118"/>
      <c r="AAD443" s="118"/>
      <c r="AAE443" s="118"/>
      <c r="AAF443" s="118"/>
      <c r="AAG443" s="118"/>
      <c r="AAH443" s="118"/>
      <c r="AAI443" s="118"/>
      <c r="AAJ443" s="118"/>
      <c r="AAK443" s="118"/>
      <c r="AAL443" s="118"/>
      <c r="AAM443" s="118"/>
      <c r="AAN443" s="118"/>
      <c r="AAO443" s="118"/>
      <c r="AAP443" s="118"/>
      <c r="AAQ443" s="118"/>
      <c r="AAR443" s="118"/>
      <c r="AAS443" s="118"/>
      <c r="AAT443" s="118"/>
      <c r="AAU443" s="118"/>
      <c r="AAV443" s="118"/>
      <c r="AAW443" s="118"/>
      <c r="AAX443" s="118"/>
      <c r="AAY443" s="118"/>
      <c r="AAZ443" s="118"/>
      <c r="ABA443" s="118"/>
      <c r="ABB443" s="118"/>
      <c r="ABC443" s="118"/>
      <c r="ABD443" s="118"/>
      <c r="ABE443" s="118"/>
      <c r="ABF443" s="118"/>
      <c r="ABG443" s="118"/>
      <c r="ABH443" s="118"/>
      <c r="ABI443" s="118"/>
      <c r="ABJ443" s="118"/>
      <c r="ABK443" s="118"/>
      <c r="ABL443" s="118"/>
      <c r="ABM443" s="118"/>
      <c r="ABN443" s="118"/>
      <c r="ABO443" s="118"/>
      <c r="ABP443" s="118"/>
      <c r="ABQ443" s="118"/>
      <c r="ABR443" s="118"/>
      <c r="ABS443" s="118"/>
      <c r="ABT443" s="118"/>
      <c r="ABU443" s="118"/>
      <c r="ABV443" s="118"/>
      <c r="ABW443" s="118"/>
      <c r="ABX443" s="118"/>
      <c r="ABY443" s="118"/>
      <c r="ABZ443" s="118"/>
      <c r="ACA443" s="118"/>
      <c r="ACB443" s="118"/>
      <c r="ACC443" s="118"/>
      <c r="ACD443" s="118"/>
      <c r="ACE443" s="118"/>
      <c r="ACF443" s="118"/>
      <c r="ACG443" s="118"/>
      <c r="ACH443" s="118"/>
      <c r="ACI443" s="118"/>
      <c r="ACJ443" s="118"/>
      <c r="ACK443" s="118"/>
      <c r="ACL443" s="118"/>
      <c r="ACM443" s="118"/>
      <c r="ACN443" s="118"/>
      <c r="ACO443" s="118"/>
      <c r="ACP443" s="118"/>
      <c r="ACQ443" s="118"/>
      <c r="ACR443" s="118"/>
      <c r="ACS443" s="118"/>
      <c r="ACT443" s="118"/>
      <c r="ACU443" s="118"/>
      <c r="ACV443" s="118"/>
      <c r="ACW443" s="118"/>
      <c r="ACX443" s="118"/>
      <c r="ACY443" s="118"/>
      <c r="ACZ443" s="118"/>
      <c r="ADA443" s="118"/>
      <c r="ADB443" s="118"/>
      <c r="ADC443" s="118"/>
      <c r="ADD443" s="118"/>
      <c r="ADE443" s="118"/>
      <c r="ADF443" s="118"/>
      <c r="ADG443" s="118"/>
      <c r="ADH443" s="118"/>
      <c r="ADI443" s="118"/>
      <c r="ADJ443" s="118"/>
      <c r="ADK443" s="118"/>
      <c r="ADL443" s="118"/>
      <c r="ADM443" s="118"/>
      <c r="ADN443" s="118"/>
      <c r="ADO443" s="118"/>
      <c r="ADP443" s="118"/>
      <c r="ADQ443" s="118"/>
      <c r="ADR443" s="118"/>
      <c r="ADS443" s="118"/>
      <c r="ADT443" s="118"/>
      <c r="ADU443" s="118"/>
      <c r="ADV443" s="118"/>
      <c r="ADW443" s="118"/>
      <c r="ADX443" s="118"/>
      <c r="ADY443" s="118"/>
      <c r="ADZ443" s="118"/>
      <c r="AEA443" s="118"/>
      <c r="AEB443" s="118"/>
      <c r="AEC443" s="118"/>
      <c r="AED443" s="118"/>
      <c r="AEE443" s="118"/>
      <c r="AEF443" s="118"/>
      <c r="AEG443" s="118"/>
      <c r="AEH443" s="118"/>
      <c r="AEI443" s="118"/>
      <c r="AEJ443" s="118"/>
      <c r="AEK443" s="118"/>
      <c r="AEL443" s="118"/>
      <c r="AEM443" s="118"/>
      <c r="AEN443" s="118"/>
      <c r="AEO443" s="118"/>
      <c r="AEP443" s="118"/>
      <c r="AEQ443" s="118"/>
      <c r="AER443" s="118"/>
      <c r="AES443" s="118"/>
      <c r="AET443" s="118"/>
      <c r="AEU443" s="118"/>
      <c r="AEV443" s="118"/>
      <c r="AEW443" s="118"/>
      <c r="AEX443" s="118"/>
      <c r="AEY443" s="118"/>
      <c r="AEZ443" s="118"/>
      <c r="AFA443" s="118"/>
      <c r="AFB443" s="118"/>
      <c r="AFC443" s="118"/>
      <c r="AFD443" s="118"/>
      <c r="AFE443" s="118"/>
      <c r="AFF443" s="118"/>
      <c r="AFG443" s="118"/>
      <c r="AFH443" s="118"/>
      <c r="AFI443" s="118"/>
      <c r="AFJ443" s="118"/>
      <c r="AFK443" s="118"/>
      <c r="AFL443" s="118"/>
      <c r="AFM443" s="118"/>
      <c r="AFN443" s="118"/>
      <c r="AFO443" s="118"/>
      <c r="AFP443" s="118"/>
      <c r="AFQ443" s="118"/>
      <c r="AFR443" s="118"/>
      <c r="AFS443" s="118"/>
      <c r="AFT443" s="118"/>
      <c r="AFU443" s="118"/>
      <c r="AFV443" s="118"/>
      <c r="AFW443" s="118"/>
      <c r="AFX443" s="118"/>
      <c r="AFY443" s="118"/>
      <c r="AFZ443" s="118"/>
      <c r="AGA443" s="118"/>
      <c r="AGB443" s="118"/>
      <c r="AGC443" s="118"/>
      <c r="AGD443" s="118"/>
      <c r="AGE443" s="118"/>
      <c r="AGF443" s="118"/>
      <c r="AGG443" s="118"/>
      <c r="AGH443" s="118"/>
      <c r="AGI443" s="118"/>
      <c r="AGJ443" s="118"/>
      <c r="AGK443" s="118"/>
      <c r="AGL443" s="118"/>
      <c r="AGM443" s="118"/>
      <c r="AGN443" s="118"/>
      <c r="AGO443" s="118"/>
      <c r="AGP443" s="118"/>
      <c r="AGQ443" s="118"/>
      <c r="AGR443" s="118"/>
      <c r="AGS443" s="118"/>
      <c r="AGT443" s="118"/>
      <c r="AGU443" s="118"/>
      <c r="AGV443" s="118"/>
      <c r="AGW443" s="118"/>
      <c r="AGX443" s="118"/>
      <c r="AGY443" s="118"/>
      <c r="AGZ443" s="118"/>
      <c r="AHA443" s="118"/>
      <c r="AHB443" s="118"/>
      <c r="AHC443" s="118"/>
      <c r="AHD443" s="118"/>
      <c r="AHE443" s="118"/>
      <c r="AHF443" s="118"/>
      <c r="AHG443" s="118"/>
      <c r="AHH443" s="118"/>
      <c r="AHI443" s="118"/>
      <c r="AHJ443" s="118"/>
      <c r="AHK443" s="118"/>
      <c r="AHL443" s="118"/>
      <c r="AHM443" s="118"/>
      <c r="AHN443" s="118"/>
      <c r="AHO443" s="118"/>
      <c r="AHP443" s="118"/>
      <c r="AHQ443" s="118"/>
      <c r="AHR443" s="118"/>
      <c r="AHS443" s="118"/>
      <c r="AHT443" s="118"/>
      <c r="AHU443" s="118"/>
      <c r="AHV443" s="118"/>
      <c r="AHW443" s="118"/>
      <c r="AHX443" s="118"/>
      <c r="AHY443" s="118"/>
      <c r="AHZ443" s="118"/>
      <c r="AIA443" s="118"/>
      <c r="AIB443" s="118"/>
      <c r="AIC443" s="118"/>
      <c r="AID443" s="118"/>
      <c r="AIE443" s="118"/>
      <c r="AIF443" s="118"/>
      <c r="AIG443" s="118"/>
      <c r="AIH443" s="118"/>
      <c r="AII443" s="118"/>
      <c r="AIJ443" s="118"/>
      <c r="AIK443" s="118"/>
      <c r="AIL443" s="118"/>
      <c r="AIM443" s="118"/>
      <c r="AIN443" s="118"/>
      <c r="AIO443" s="118"/>
      <c r="AIP443" s="118"/>
      <c r="AIQ443" s="118"/>
      <c r="AIR443" s="118"/>
      <c r="AIS443" s="118"/>
      <c r="AIT443" s="118"/>
      <c r="AIU443" s="118"/>
      <c r="AIV443" s="118"/>
      <c r="AIW443" s="118"/>
      <c r="AIX443" s="118"/>
      <c r="AIY443" s="118"/>
      <c r="AIZ443" s="118"/>
      <c r="AJA443" s="118"/>
      <c r="AJB443" s="118"/>
      <c r="AJC443" s="118"/>
      <c r="AJD443" s="118"/>
      <c r="AJE443" s="118"/>
      <c r="AJF443" s="118"/>
      <c r="AJG443" s="118"/>
      <c r="AJH443" s="118"/>
      <c r="AJI443" s="118"/>
      <c r="AJJ443" s="118"/>
      <c r="AJK443" s="118"/>
      <c r="AJL443" s="118"/>
      <c r="AJM443" s="118"/>
      <c r="AJN443" s="118"/>
      <c r="AJO443" s="118"/>
      <c r="AJP443" s="118"/>
      <c r="AJQ443" s="118"/>
      <c r="AJR443" s="118"/>
      <c r="AJS443" s="118"/>
      <c r="AJT443" s="118"/>
      <c r="AJU443" s="118"/>
      <c r="AJV443" s="118"/>
      <c r="AJW443" s="118"/>
      <c r="AJX443" s="118"/>
      <c r="AJY443" s="118"/>
      <c r="AJZ443" s="118"/>
      <c r="AKA443" s="118"/>
      <c r="AKB443" s="118"/>
      <c r="AKC443" s="118"/>
      <c r="AKD443" s="118"/>
      <c r="AKE443" s="118"/>
      <c r="AKF443" s="118"/>
      <c r="AKG443" s="118"/>
      <c r="AKH443" s="118"/>
      <c r="AKI443" s="118"/>
      <c r="AKJ443" s="118"/>
      <c r="AKK443" s="118"/>
      <c r="AKL443" s="118"/>
      <c r="AKM443" s="118"/>
      <c r="AKN443" s="118"/>
      <c r="AKO443" s="118"/>
      <c r="AKP443" s="118"/>
      <c r="AKQ443" s="118"/>
      <c r="AKR443" s="118"/>
      <c r="AKS443" s="118"/>
      <c r="AKT443" s="118"/>
      <c r="AKU443" s="118"/>
      <c r="AKV443" s="118"/>
      <c r="AKW443" s="118"/>
      <c r="AKX443" s="118"/>
      <c r="AKY443" s="118"/>
      <c r="AKZ443" s="118"/>
      <c r="ALA443" s="118"/>
      <c r="ALB443" s="118"/>
      <c r="ALC443" s="118"/>
      <c r="ALD443" s="118"/>
      <c r="ALE443" s="118"/>
      <c r="ALF443" s="118"/>
      <c r="ALG443" s="118"/>
      <c r="ALH443" s="118"/>
      <c r="ALI443" s="118"/>
      <c r="ALJ443" s="118"/>
      <c r="ALK443" s="118"/>
      <c r="ALL443" s="118"/>
      <c r="ALM443" s="118"/>
      <c r="ALN443" s="118"/>
      <c r="ALO443" s="118"/>
      <c r="ALP443" s="118"/>
      <c r="ALQ443" s="118"/>
      <c r="ALR443" s="118"/>
      <c r="ALS443" s="118"/>
      <c r="ALT443" s="118"/>
      <c r="ALU443" s="118"/>
      <c r="ALV443" s="118"/>
      <c r="ALW443" s="118"/>
      <c r="ALX443" s="118"/>
      <c r="ALY443" s="118"/>
      <c r="ALZ443" s="118"/>
      <c r="AMA443" s="118"/>
      <c r="AMB443" s="118"/>
      <c r="AMC443" s="118"/>
      <c r="AMD443" s="118"/>
      <c r="AME443" s="118"/>
      <c r="AMF443" s="118"/>
      <c r="AMG443" s="118"/>
      <c r="AMH443" s="118"/>
    </row>
    <row r="444" spans="1:1023" x14ac:dyDescent="0.25">
      <c r="A444" s="235" t="s">
        <v>5349</v>
      </c>
      <c r="B444" s="163">
        <v>443</v>
      </c>
      <c r="C444" s="317" t="s">
        <v>5350</v>
      </c>
      <c r="D444" s="177" t="s">
        <v>5351</v>
      </c>
      <c r="E444" s="187"/>
      <c r="F444" s="187">
        <v>4</v>
      </c>
      <c r="G444" s="177"/>
      <c r="H444" s="177"/>
      <c r="I444" s="319">
        <v>0.16800000000000001</v>
      </c>
      <c r="J444" s="334"/>
      <c r="K444" s="334"/>
      <c r="L444" s="334">
        <v>1</v>
      </c>
      <c r="M444" s="334"/>
      <c r="N444" s="334"/>
      <c r="O444" s="339"/>
      <c r="P444" s="334"/>
      <c r="Q444" s="334"/>
      <c r="R444" s="334"/>
      <c r="S444" s="334"/>
      <c r="T444" s="334"/>
      <c r="U444" s="340"/>
      <c r="V444" s="237">
        <f t="shared" si="239"/>
        <v>100</v>
      </c>
      <c r="W444" s="237">
        <f t="shared" si="240"/>
        <v>100</v>
      </c>
      <c r="X444" s="237">
        <f t="shared" si="241"/>
        <v>100</v>
      </c>
      <c r="Y444" s="237">
        <f t="shared" si="237"/>
        <v>100</v>
      </c>
      <c r="Z444" s="237">
        <f t="shared" si="238"/>
        <v>100</v>
      </c>
      <c r="AA444" s="238">
        <f t="shared" si="243"/>
        <v>100</v>
      </c>
      <c r="AB444" s="238">
        <f t="shared" si="242"/>
        <v>100</v>
      </c>
      <c r="AC444" s="238">
        <f t="shared" si="228"/>
        <v>100</v>
      </c>
      <c r="AD444" s="416">
        <f t="shared" si="236"/>
        <v>1</v>
      </c>
      <c r="AE444" s="416">
        <f t="shared" si="244"/>
        <v>100</v>
      </c>
      <c r="AF444" s="239">
        <f t="shared" si="232"/>
        <v>100</v>
      </c>
      <c r="AG444" s="239">
        <f t="shared" si="233"/>
        <v>100</v>
      </c>
      <c r="AH444" s="239">
        <f t="shared" si="234"/>
        <v>100</v>
      </c>
      <c r="AI444" s="239">
        <f t="shared" si="245"/>
        <v>100</v>
      </c>
      <c r="AJ444" s="225" t="s">
        <v>24582</v>
      </c>
      <c r="AK444" s="236">
        <v>1</v>
      </c>
      <c r="AL444" s="187">
        <v>2</v>
      </c>
      <c r="AM444" s="214"/>
      <c r="AN444" s="187">
        <v>1</v>
      </c>
      <c r="AO444" s="187">
        <v>1</v>
      </c>
      <c r="AQ444" s="167" t="s">
        <v>5352</v>
      </c>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c r="EQ444" s="118"/>
      <c r="ER444" s="118"/>
      <c r="ES444" s="118"/>
      <c r="ET444" s="118"/>
      <c r="EU444" s="118"/>
      <c r="EV444" s="118"/>
      <c r="EW444" s="118"/>
      <c r="EX444" s="118"/>
      <c r="EY444" s="118"/>
      <c r="EZ444" s="118"/>
      <c r="FA444" s="118"/>
      <c r="FB444" s="118"/>
      <c r="FC444" s="118"/>
      <c r="FD444" s="118"/>
      <c r="FE444" s="118"/>
      <c r="FF444" s="118"/>
      <c r="FG444" s="118"/>
      <c r="FH444" s="118"/>
      <c r="FI444" s="118"/>
      <c r="FJ444" s="118"/>
      <c r="FK444" s="118"/>
      <c r="FL444" s="118"/>
      <c r="FM444" s="118"/>
      <c r="FN444" s="118"/>
      <c r="FO444" s="118"/>
      <c r="FP444" s="118"/>
      <c r="FQ444" s="118"/>
      <c r="FR444" s="118"/>
      <c r="FS444" s="118"/>
      <c r="FT444" s="118"/>
      <c r="FU444" s="118"/>
      <c r="FV444" s="118"/>
      <c r="FW444" s="118"/>
      <c r="FX444" s="118"/>
      <c r="FY444" s="118"/>
      <c r="FZ444" s="118"/>
      <c r="GA444" s="118"/>
      <c r="GB444" s="118"/>
      <c r="GC444" s="118"/>
      <c r="GD444" s="118"/>
      <c r="GE444" s="118"/>
      <c r="GF444" s="118"/>
      <c r="GG444" s="118"/>
      <c r="GH444" s="118"/>
      <c r="GI444" s="118"/>
      <c r="GJ444" s="118"/>
      <c r="GK444" s="118"/>
      <c r="GL444" s="118"/>
      <c r="GM444" s="118"/>
      <c r="GN444" s="118"/>
      <c r="GO444" s="118"/>
      <c r="GP444" s="118"/>
      <c r="GQ444" s="118"/>
      <c r="GR444" s="118"/>
      <c r="GS444" s="118"/>
      <c r="GT444" s="118"/>
      <c r="GU444" s="118"/>
      <c r="GV444" s="118"/>
      <c r="GW444" s="118"/>
      <c r="GX444" s="118"/>
      <c r="GY444" s="118"/>
      <c r="GZ444" s="118"/>
      <c r="HA444" s="118"/>
      <c r="HB444" s="118"/>
      <c r="HC444" s="118"/>
      <c r="HD444" s="118"/>
      <c r="HE444" s="118"/>
      <c r="HF444" s="118"/>
      <c r="HG444" s="118"/>
      <c r="HH444" s="118"/>
      <c r="HI444" s="118"/>
      <c r="HJ444" s="118"/>
      <c r="HK444" s="118"/>
      <c r="HL444" s="118"/>
      <c r="HM444" s="118"/>
      <c r="HN444" s="118"/>
      <c r="HO444" s="118"/>
      <c r="HP444" s="118"/>
      <c r="HQ444" s="118"/>
      <c r="HR444" s="118"/>
      <c r="HS444" s="118"/>
      <c r="HT444" s="118"/>
      <c r="HU444" s="118"/>
      <c r="HV444" s="118"/>
      <c r="HW444" s="118"/>
      <c r="HX444" s="118"/>
      <c r="HY444" s="118"/>
      <c r="HZ444" s="118"/>
      <c r="IA444" s="118"/>
      <c r="IB444" s="118"/>
      <c r="IC444" s="118"/>
      <c r="ID444" s="118"/>
      <c r="IE444" s="118"/>
      <c r="IF444" s="118"/>
      <c r="IG444" s="118"/>
      <c r="IH444" s="118"/>
      <c r="II444" s="118"/>
      <c r="IJ444" s="118"/>
      <c r="IK444" s="118"/>
      <c r="IL444" s="118"/>
      <c r="IM444" s="118"/>
      <c r="IN444" s="118"/>
      <c r="IO444" s="118"/>
      <c r="IP444" s="118"/>
      <c r="IQ444" s="118"/>
      <c r="IR444" s="118"/>
      <c r="IS444" s="118"/>
      <c r="IT444" s="118"/>
      <c r="IU444" s="118"/>
      <c r="IV444" s="118"/>
      <c r="IW444" s="118"/>
      <c r="IX444" s="118"/>
      <c r="IY444" s="118"/>
      <c r="IZ444" s="118"/>
      <c r="JA444" s="118"/>
      <c r="JB444" s="118"/>
      <c r="JC444" s="118"/>
      <c r="JD444" s="118"/>
      <c r="JE444" s="118"/>
      <c r="JF444" s="118"/>
      <c r="JG444" s="118"/>
      <c r="JH444" s="118"/>
      <c r="JI444" s="118"/>
      <c r="JJ444" s="118"/>
      <c r="JK444" s="118"/>
      <c r="JL444" s="118"/>
      <c r="JM444" s="118"/>
      <c r="JN444" s="118"/>
      <c r="JO444" s="118"/>
      <c r="JP444" s="118"/>
      <c r="JQ444" s="118"/>
      <c r="JR444" s="118"/>
      <c r="JS444" s="118"/>
      <c r="JT444" s="118"/>
      <c r="JU444" s="118"/>
      <c r="JV444" s="118"/>
      <c r="JW444" s="118"/>
      <c r="JX444" s="118"/>
      <c r="JY444" s="118"/>
      <c r="JZ444" s="118"/>
      <c r="KA444" s="118"/>
      <c r="KB444" s="118"/>
      <c r="KC444" s="118"/>
      <c r="KD444" s="118"/>
      <c r="KE444" s="118"/>
      <c r="KF444" s="118"/>
      <c r="KG444" s="118"/>
      <c r="KH444" s="118"/>
      <c r="KI444" s="118"/>
      <c r="KJ444" s="118"/>
      <c r="KK444" s="118"/>
      <c r="KL444" s="118"/>
      <c r="KM444" s="118"/>
      <c r="KN444" s="118"/>
      <c r="KO444" s="118"/>
      <c r="KP444" s="118"/>
      <c r="KQ444" s="118"/>
      <c r="KR444" s="118"/>
      <c r="KS444" s="118"/>
      <c r="KT444" s="118"/>
      <c r="KU444" s="118"/>
      <c r="KV444" s="118"/>
      <c r="KW444" s="118"/>
      <c r="KX444" s="118"/>
      <c r="KY444" s="118"/>
      <c r="KZ444" s="118"/>
      <c r="LA444" s="118"/>
      <c r="LB444" s="118"/>
      <c r="LC444" s="118"/>
      <c r="LD444" s="118"/>
      <c r="LE444" s="118"/>
      <c r="LF444" s="118"/>
      <c r="LG444" s="118"/>
      <c r="LH444" s="118"/>
      <c r="LI444" s="118"/>
      <c r="LJ444" s="118"/>
      <c r="LK444" s="118"/>
      <c r="LL444" s="118"/>
      <c r="LM444" s="118"/>
      <c r="LN444" s="118"/>
      <c r="LO444" s="118"/>
      <c r="LP444" s="118"/>
      <c r="LQ444" s="118"/>
      <c r="LR444" s="118"/>
      <c r="LS444" s="118"/>
      <c r="LT444" s="118"/>
      <c r="LU444" s="118"/>
      <c r="LV444" s="118"/>
      <c r="LW444" s="118"/>
      <c r="LX444" s="118"/>
      <c r="LY444" s="118"/>
      <c r="LZ444" s="118"/>
      <c r="MA444" s="118"/>
      <c r="MB444" s="118"/>
      <c r="MC444" s="118"/>
      <c r="MD444" s="118"/>
      <c r="ME444" s="118"/>
      <c r="MF444" s="118"/>
      <c r="MG444" s="118"/>
      <c r="MH444" s="118"/>
      <c r="MI444" s="118"/>
      <c r="MJ444" s="118"/>
      <c r="MK444" s="118"/>
      <c r="ML444" s="118"/>
      <c r="MM444" s="118"/>
      <c r="MN444" s="118"/>
      <c r="MO444" s="118"/>
      <c r="MP444" s="118"/>
      <c r="MQ444" s="118"/>
      <c r="MR444" s="118"/>
      <c r="MS444" s="118"/>
      <c r="MT444" s="118"/>
      <c r="MU444" s="118"/>
      <c r="MV444" s="118"/>
      <c r="MW444" s="118"/>
      <c r="MX444" s="118"/>
      <c r="MY444" s="118"/>
      <c r="MZ444" s="118"/>
      <c r="NA444" s="118"/>
      <c r="NB444" s="118"/>
      <c r="NC444" s="118"/>
      <c r="ND444" s="118"/>
      <c r="NE444" s="118"/>
      <c r="NF444" s="118"/>
      <c r="NG444" s="118"/>
      <c r="NH444" s="118"/>
      <c r="NI444" s="118"/>
      <c r="NJ444" s="118"/>
      <c r="NK444" s="118"/>
      <c r="NL444" s="118"/>
      <c r="NM444" s="118"/>
      <c r="NN444" s="118"/>
      <c r="NO444" s="118"/>
      <c r="NP444" s="118"/>
      <c r="NQ444" s="118"/>
      <c r="NR444" s="118"/>
      <c r="NS444" s="118"/>
      <c r="NT444" s="118"/>
      <c r="NU444" s="118"/>
      <c r="NV444" s="118"/>
      <c r="NW444" s="118"/>
      <c r="NX444" s="118"/>
      <c r="NY444" s="118"/>
      <c r="NZ444" s="118"/>
      <c r="OA444" s="118"/>
      <c r="OB444" s="118"/>
      <c r="OC444" s="118"/>
      <c r="OD444" s="118"/>
      <c r="OE444" s="118"/>
      <c r="OF444" s="118"/>
      <c r="OG444" s="118"/>
      <c r="OH444" s="118"/>
      <c r="OI444" s="118"/>
      <c r="OJ444" s="118"/>
      <c r="OK444" s="118"/>
      <c r="OL444" s="118"/>
      <c r="OM444" s="118"/>
      <c r="ON444" s="118"/>
      <c r="OO444" s="118"/>
      <c r="OP444" s="118"/>
      <c r="OQ444" s="118"/>
      <c r="OR444" s="118"/>
      <c r="OS444" s="118"/>
      <c r="OT444" s="118"/>
      <c r="OU444" s="118"/>
      <c r="OV444" s="118"/>
      <c r="OW444" s="118"/>
      <c r="OX444" s="118"/>
      <c r="OY444" s="118"/>
      <c r="OZ444" s="118"/>
      <c r="PA444" s="118"/>
      <c r="PB444" s="118"/>
      <c r="PC444" s="118"/>
      <c r="PD444" s="118"/>
      <c r="PE444" s="118"/>
      <c r="PF444" s="118"/>
      <c r="PG444" s="118"/>
      <c r="PH444" s="118"/>
      <c r="PI444" s="118"/>
      <c r="PJ444" s="118"/>
      <c r="PK444" s="118"/>
      <c r="PL444" s="118"/>
      <c r="PM444" s="118"/>
      <c r="PN444" s="118"/>
      <c r="PO444" s="118"/>
      <c r="PP444" s="118"/>
      <c r="PQ444" s="118"/>
      <c r="PR444" s="118"/>
      <c r="PS444" s="118"/>
      <c r="PT444" s="118"/>
      <c r="PU444" s="118"/>
      <c r="PV444" s="118"/>
      <c r="PW444" s="118"/>
      <c r="PX444" s="118"/>
      <c r="PY444" s="118"/>
      <c r="PZ444" s="118"/>
      <c r="QA444" s="118"/>
      <c r="QB444" s="118"/>
      <c r="QC444" s="118"/>
      <c r="QD444" s="118"/>
      <c r="QE444" s="118"/>
      <c r="QF444" s="118"/>
      <c r="QG444" s="118"/>
      <c r="QH444" s="118"/>
      <c r="QI444" s="118"/>
      <c r="QJ444" s="118"/>
      <c r="QK444" s="118"/>
      <c r="QL444" s="118"/>
      <c r="QM444" s="118"/>
      <c r="QN444" s="118"/>
      <c r="QO444" s="118"/>
      <c r="QP444" s="118"/>
      <c r="QQ444" s="118"/>
      <c r="QR444" s="118"/>
      <c r="QS444" s="118"/>
      <c r="QT444" s="118"/>
      <c r="QU444" s="118"/>
      <c r="QV444" s="118"/>
      <c r="QW444" s="118"/>
      <c r="QX444" s="118"/>
      <c r="QY444" s="118"/>
      <c r="QZ444" s="118"/>
      <c r="RA444" s="118"/>
      <c r="RB444" s="118"/>
      <c r="RC444" s="118"/>
      <c r="RD444" s="118"/>
      <c r="RE444" s="118"/>
      <c r="RF444" s="118"/>
      <c r="RG444" s="118"/>
      <c r="RH444" s="118"/>
      <c r="RI444" s="118"/>
      <c r="RJ444" s="118"/>
      <c r="RK444" s="118"/>
      <c r="RL444" s="118"/>
      <c r="RM444" s="118"/>
      <c r="RN444" s="118"/>
      <c r="RO444" s="118"/>
      <c r="RP444" s="118"/>
      <c r="RQ444" s="118"/>
      <c r="RR444" s="118"/>
      <c r="RS444" s="118"/>
      <c r="RT444" s="118"/>
      <c r="RU444" s="118"/>
      <c r="RV444" s="118"/>
      <c r="RW444" s="118"/>
      <c r="RX444" s="118"/>
      <c r="RY444" s="118"/>
      <c r="RZ444" s="118"/>
      <c r="SA444" s="118"/>
      <c r="SB444" s="118"/>
      <c r="SC444" s="118"/>
      <c r="SD444" s="118"/>
      <c r="SE444" s="118"/>
      <c r="SF444" s="118"/>
      <c r="SG444" s="118"/>
      <c r="SH444" s="118"/>
      <c r="SI444" s="118"/>
      <c r="SJ444" s="118"/>
      <c r="SK444" s="118"/>
      <c r="SL444" s="118"/>
      <c r="SM444" s="118"/>
      <c r="SN444" s="118"/>
      <c r="SO444" s="118"/>
      <c r="SP444" s="118"/>
      <c r="SQ444" s="118"/>
      <c r="SR444" s="118"/>
      <c r="SS444" s="118"/>
      <c r="ST444" s="118"/>
      <c r="SU444" s="118"/>
      <c r="SV444" s="118"/>
      <c r="SW444" s="118"/>
      <c r="SX444" s="118"/>
      <c r="SY444" s="118"/>
      <c r="SZ444" s="118"/>
      <c r="TA444" s="118"/>
      <c r="TB444" s="118"/>
      <c r="TC444" s="118"/>
      <c r="TD444" s="118"/>
      <c r="TE444" s="118"/>
      <c r="TF444" s="118"/>
      <c r="TG444" s="118"/>
      <c r="TH444" s="118"/>
      <c r="TI444" s="118"/>
      <c r="TJ444" s="118"/>
      <c r="TK444" s="118"/>
      <c r="TL444" s="118"/>
      <c r="TM444" s="118"/>
      <c r="TN444" s="118"/>
      <c r="TO444" s="118"/>
      <c r="TP444" s="118"/>
      <c r="TQ444" s="118"/>
      <c r="TR444" s="118"/>
      <c r="TS444" s="118"/>
      <c r="TT444" s="118"/>
      <c r="TU444" s="118"/>
      <c r="TV444" s="118"/>
      <c r="TW444" s="118"/>
      <c r="TX444" s="118"/>
      <c r="TY444" s="118"/>
      <c r="TZ444" s="118"/>
      <c r="UA444" s="118"/>
      <c r="UB444" s="118"/>
      <c r="UC444" s="118"/>
      <c r="UD444" s="118"/>
      <c r="UE444" s="118"/>
      <c r="UF444" s="118"/>
      <c r="UG444" s="118"/>
      <c r="UH444" s="118"/>
      <c r="UI444" s="118"/>
      <c r="UJ444" s="118"/>
      <c r="UK444" s="118"/>
      <c r="UL444" s="118"/>
      <c r="UM444" s="118"/>
      <c r="UN444" s="118"/>
      <c r="UO444" s="118"/>
      <c r="UP444" s="118"/>
      <c r="UQ444" s="118"/>
      <c r="UR444" s="118"/>
      <c r="US444" s="118"/>
      <c r="UT444" s="118"/>
      <c r="UU444" s="118"/>
      <c r="UV444" s="118"/>
      <c r="UW444" s="118"/>
      <c r="UX444" s="118"/>
      <c r="UY444" s="118"/>
      <c r="UZ444" s="118"/>
      <c r="VA444" s="118"/>
      <c r="VB444" s="118"/>
      <c r="VC444" s="118"/>
      <c r="VD444" s="118"/>
      <c r="VE444" s="118"/>
      <c r="VF444" s="118"/>
      <c r="VG444" s="118"/>
      <c r="VH444" s="118"/>
      <c r="VI444" s="118"/>
      <c r="VJ444" s="118"/>
      <c r="VK444" s="118"/>
      <c r="VL444" s="118"/>
      <c r="VM444" s="118"/>
      <c r="VN444" s="118"/>
      <c r="VO444" s="118"/>
      <c r="VP444" s="118"/>
      <c r="VQ444" s="118"/>
      <c r="VR444" s="118"/>
      <c r="VS444" s="118"/>
      <c r="VT444" s="118"/>
      <c r="VU444" s="118"/>
      <c r="VV444" s="118"/>
      <c r="VW444" s="118"/>
      <c r="VX444" s="118"/>
      <c r="VY444" s="118"/>
      <c r="VZ444" s="118"/>
      <c r="WA444" s="118"/>
      <c r="WB444" s="118"/>
      <c r="WC444" s="118"/>
      <c r="WD444" s="118"/>
      <c r="WE444" s="118"/>
      <c r="WF444" s="118"/>
      <c r="WG444" s="118"/>
      <c r="WH444" s="118"/>
      <c r="WI444" s="118"/>
      <c r="WJ444" s="118"/>
      <c r="WK444" s="118"/>
      <c r="WL444" s="118"/>
      <c r="WM444" s="118"/>
      <c r="WN444" s="118"/>
      <c r="WO444" s="118"/>
      <c r="WP444" s="118"/>
      <c r="WQ444" s="118"/>
      <c r="WR444" s="118"/>
      <c r="WS444" s="118"/>
      <c r="WT444" s="118"/>
      <c r="WU444" s="118"/>
      <c r="WV444" s="118"/>
      <c r="WW444" s="118"/>
      <c r="WX444" s="118"/>
      <c r="WY444" s="118"/>
      <c r="WZ444" s="118"/>
      <c r="XA444" s="118"/>
      <c r="XB444" s="118"/>
      <c r="XC444" s="118"/>
      <c r="XD444" s="118"/>
      <c r="XE444" s="118"/>
      <c r="XF444" s="118"/>
      <c r="XG444" s="118"/>
      <c r="XH444" s="118"/>
      <c r="XI444" s="118"/>
      <c r="XJ444" s="118"/>
      <c r="XK444" s="118"/>
      <c r="XL444" s="118"/>
      <c r="XM444" s="118"/>
      <c r="XN444" s="118"/>
      <c r="XO444" s="118"/>
      <c r="XP444" s="118"/>
      <c r="XQ444" s="118"/>
      <c r="XR444" s="118"/>
      <c r="XS444" s="118"/>
      <c r="XT444" s="118"/>
      <c r="XU444" s="118"/>
      <c r="XV444" s="118"/>
      <c r="XW444" s="118"/>
      <c r="XX444" s="118"/>
      <c r="XY444" s="118"/>
      <c r="XZ444" s="118"/>
      <c r="YA444" s="118"/>
      <c r="YB444" s="118"/>
      <c r="YC444" s="118"/>
      <c r="YD444" s="118"/>
      <c r="YE444" s="118"/>
      <c r="YF444" s="118"/>
      <c r="YG444" s="118"/>
      <c r="YH444" s="118"/>
      <c r="YI444" s="118"/>
      <c r="YJ444" s="118"/>
      <c r="YK444" s="118"/>
      <c r="YL444" s="118"/>
      <c r="YM444" s="118"/>
      <c r="YN444" s="118"/>
      <c r="YO444" s="118"/>
      <c r="YP444" s="118"/>
      <c r="YQ444" s="118"/>
      <c r="YR444" s="118"/>
      <c r="YS444" s="118"/>
      <c r="YT444" s="118"/>
      <c r="YU444" s="118"/>
      <c r="YV444" s="118"/>
      <c r="YW444" s="118"/>
      <c r="YX444" s="118"/>
      <c r="YY444" s="118"/>
      <c r="YZ444" s="118"/>
      <c r="ZA444" s="118"/>
      <c r="ZB444" s="118"/>
      <c r="ZC444" s="118"/>
      <c r="ZD444" s="118"/>
      <c r="ZE444" s="118"/>
      <c r="ZF444" s="118"/>
      <c r="ZG444" s="118"/>
      <c r="ZH444" s="118"/>
      <c r="ZI444" s="118"/>
      <c r="ZJ444" s="118"/>
      <c r="ZK444" s="118"/>
      <c r="ZL444" s="118"/>
      <c r="ZM444" s="118"/>
      <c r="ZN444" s="118"/>
      <c r="ZO444" s="118"/>
      <c r="ZP444" s="118"/>
      <c r="ZQ444" s="118"/>
      <c r="ZR444" s="118"/>
      <c r="ZS444" s="118"/>
      <c r="ZT444" s="118"/>
      <c r="ZU444" s="118"/>
      <c r="ZV444" s="118"/>
      <c r="ZW444" s="118"/>
      <c r="ZX444" s="118"/>
      <c r="ZY444" s="118"/>
      <c r="ZZ444" s="118"/>
      <c r="AAA444" s="118"/>
      <c r="AAB444" s="118"/>
      <c r="AAC444" s="118"/>
      <c r="AAD444" s="118"/>
      <c r="AAE444" s="118"/>
      <c r="AAF444" s="118"/>
      <c r="AAG444" s="118"/>
      <c r="AAH444" s="118"/>
      <c r="AAI444" s="118"/>
      <c r="AAJ444" s="118"/>
      <c r="AAK444" s="118"/>
      <c r="AAL444" s="118"/>
      <c r="AAM444" s="118"/>
      <c r="AAN444" s="118"/>
      <c r="AAO444" s="118"/>
      <c r="AAP444" s="118"/>
      <c r="AAQ444" s="118"/>
      <c r="AAR444" s="118"/>
      <c r="AAS444" s="118"/>
      <c r="AAT444" s="118"/>
      <c r="AAU444" s="118"/>
      <c r="AAV444" s="118"/>
      <c r="AAW444" s="118"/>
      <c r="AAX444" s="118"/>
      <c r="AAY444" s="118"/>
      <c r="AAZ444" s="118"/>
      <c r="ABA444" s="118"/>
      <c r="ABB444" s="118"/>
      <c r="ABC444" s="118"/>
      <c r="ABD444" s="118"/>
      <c r="ABE444" s="118"/>
      <c r="ABF444" s="118"/>
      <c r="ABG444" s="118"/>
      <c r="ABH444" s="118"/>
      <c r="ABI444" s="118"/>
      <c r="ABJ444" s="118"/>
      <c r="ABK444" s="118"/>
      <c r="ABL444" s="118"/>
      <c r="ABM444" s="118"/>
      <c r="ABN444" s="118"/>
      <c r="ABO444" s="118"/>
      <c r="ABP444" s="118"/>
      <c r="ABQ444" s="118"/>
      <c r="ABR444" s="118"/>
      <c r="ABS444" s="118"/>
      <c r="ABT444" s="118"/>
      <c r="ABU444" s="118"/>
      <c r="ABV444" s="118"/>
      <c r="ABW444" s="118"/>
      <c r="ABX444" s="118"/>
      <c r="ABY444" s="118"/>
      <c r="ABZ444" s="118"/>
      <c r="ACA444" s="118"/>
      <c r="ACB444" s="118"/>
      <c r="ACC444" s="118"/>
      <c r="ACD444" s="118"/>
      <c r="ACE444" s="118"/>
      <c r="ACF444" s="118"/>
      <c r="ACG444" s="118"/>
      <c r="ACH444" s="118"/>
      <c r="ACI444" s="118"/>
      <c r="ACJ444" s="118"/>
      <c r="ACK444" s="118"/>
      <c r="ACL444" s="118"/>
      <c r="ACM444" s="118"/>
      <c r="ACN444" s="118"/>
      <c r="ACO444" s="118"/>
      <c r="ACP444" s="118"/>
      <c r="ACQ444" s="118"/>
      <c r="ACR444" s="118"/>
      <c r="ACS444" s="118"/>
      <c r="ACT444" s="118"/>
      <c r="ACU444" s="118"/>
      <c r="ACV444" s="118"/>
      <c r="ACW444" s="118"/>
      <c r="ACX444" s="118"/>
      <c r="ACY444" s="118"/>
      <c r="ACZ444" s="118"/>
      <c r="ADA444" s="118"/>
      <c r="ADB444" s="118"/>
      <c r="ADC444" s="118"/>
      <c r="ADD444" s="118"/>
      <c r="ADE444" s="118"/>
      <c r="ADF444" s="118"/>
      <c r="ADG444" s="118"/>
      <c r="ADH444" s="118"/>
      <c r="ADI444" s="118"/>
      <c r="ADJ444" s="118"/>
      <c r="ADK444" s="118"/>
      <c r="ADL444" s="118"/>
      <c r="ADM444" s="118"/>
      <c r="ADN444" s="118"/>
      <c r="ADO444" s="118"/>
      <c r="ADP444" s="118"/>
      <c r="ADQ444" s="118"/>
      <c r="ADR444" s="118"/>
      <c r="ADS444" s="118"/>
      <c r="ADT444" s="118"/>
      <c r="ADU444" s="118"/>
      <c r="ADV444" s="118"/>
      <c r="ADW444" s="118"/>
      <c r="ADX444" s="118"/>
      <c r="ADY444" s="118"/>
      <c r="ADZ444" s="118"/>
      <c r="AEA444" s="118"/>
      <c r="AEB444" s="118"/>
      <c r="AEC444" s="118"/>
      <c r="AED444" s="118"/>
      <c r="AEE444" s="118"/>
      <c r="AEF444" s="118"/>
      <c r="AEG444" s="118"/>
      <c r="AEH444" s="118"/>
      <c r="AEI444" s="118"/>
      <c r="AEJ444" s="118"/>
      <c r="AEK444" s="118"/>
      <c r="AEL444" s="118"/>
      <c r="AEM444" s="118"/>
      <c r="AEN444" s="118"/>
      <c r="AEO444" s="118"/>
      <c r="AEP444" s="118"/>
      <c r="AEQ444" s="118"/>
      <c r="AER444" s="118"/>
      <c r="AES444" s="118"/>
      <c r="AET444" s="118"/>
      <c r="AEU444" s="118"/>
      <c r="AEV444" s="118"/>
      <c r="AEW444" s="118"/>
      <c r="AEX444" s="118"/>
      <c r="AEY444" s="118"/>
      <c r="AEZ444" s="118"/>
      <c r="AFA444" s="118"/>
      <c r="AFB444" s="118"/>
      <c r="AFC444" s="118"/>
      <c r="AFD444" s="118"/>
      <c r="AFE444" s="118"/>
      <c r="AFF444" s="118"/>
      <c r="AFG444" s="118"/>
      <c r="AFH444" s="118"/>
      <c r="AFI444" s="118"/>
      <c r="AFJ444" s="118"/>
      <c r="AFK444" s="118"/>
      <c r="AFL444" s="118"/>
      <c r="AFM444" s="118"/>
      <c r="AFN444" s="118"/>
      <c r="AFO444" s="118"/>
      <c r="AFP444" s="118"/>
      <c r="AFQ444" s="118"/>
      <c r="AFR444" s="118"/>
      <c r="AFS444" s="118"/>
      <c r="AFT444" s="118"/>
      <c r="AFU444" s="118"/>
      <c r="AFV444" s="118"/>
      <c r="AFW444" s="118"/>
      <c r="AFX444" s="118"/>
      <c r="AFY444" s="118"/>
      <c r="AFZ444" s="118"/>
      <c r="AGA444" s="118"/>
      <c r="AGB444" s="118"/>
      <c r="AGC444" s="118"/>
      <c r="AGD444" s="118"/>
      <c r="AGE444" s="118"/>
      <c r="AGF444" s="118"/>
      <c r="AGG444" s="118"/>
      <c r="AGH444" s="118"/>
      <c r="AGI444" s="118"/>
      <c r="AGJ444" s="118"/>
      <c r="AGK444" s="118"/>
      <c r="AGL444" s="118"/>
      <c r="AGM444" s="118"/>
      <c r="AGN444" s="118"/>
      <c r="AGO444" s="118"/>
      <c r="AGP444" s="118"/>
      <c r="AGQ444" s="118"/>
      <c r="AGR444" s="118"/>
      <c r="AGS444" s="118"/>
      <c r="AGT444" s="118"/>
      <c r="AGU444" s="118"/>
      <c r="AGV444" s="118"/>
      <c r="AGW444" s="118"/>
      <c r="AGX444" s="118"/>
      <c r="AGY444" s="118"/>
      <c r="AGZ444" s="118"/>
      <c r="AHA444" s="118"/>
      <c r="AHB444" s="118"/>
      <c r="AHC444" s="118"/>
      <c r="AHD444" s="118"/>
      <c r="AHE444" s="118"/>
      <c r="AHF444" s="118"/>
      <c r="AHG444" s="118"/>
      <c r="AHH444" s="118"/>
      <c r="AHI444" s="118"/>
      <c r="AHJ444" s="118"/>
      <c r="AHK444" s="118"/>
      <c r="AHL444" s="118"/>
      <c r="AHM444" s="118"/>
      <c r="AHN444" s="118"/>
      <c r="AHO444" s="118"/>
      <c r="AHP444" s="118"/>
      <c r="AHQ444" s="118"/>
      <c r="AHR444" s="118"/>
      <c r="AHS444" s="118"/>
      <c r="AHT444" s="118"/>
      <c r="AHU444" s="118"/>
      <c r="AHV444" s="118"/>
      <c r="AHW444" s="118"/>
      <c r="AHX444" s="118"/>
      <c r="AHY444" s="118"/>
      <c r="AHZ444" s="118"/>
      <c r="AIA444" s="118"/>
      <c r="AIB444" s="118"/>
      <c r="AIC444" s="118"/>
      <c r="AID444" s="118"/>
      <c r="AIE444" s="118"/>
      <c r="AIF444" s="118"/>
      <c r="AIG444" s="118"/>
      <c r="AIH444" s="118"/>
      <c r="AII444" s="118"/>
      <c r="AIJ444" s="118"/>
      <c r="AIK444" s="118"/>
      <c r="AIL444" s="118"/>
      <c r="AIM444" s="118"/>
      <c r="AIN444" s="118"/>
      <c r="AIO444" s="118"/>
      <c r="AIP444" s="118"/>
      <c r="AIQ444" s="118"/>
      <c r="AIR444" s="118"/>
      <c r="AIS444" s="118"/>
      <c r="AIT444" s="118"/>
      <c r="AIU444" s="118"/>
      <c r="AIV444" s="118"/>
      <c r="AIW444" s="118"/>
      <c r="AIX444" s="118"/>
      <c r="AIY444" s="118"/>
      <c r="AIZ444" s="118"/>
      <c r="AJA444" s="118"/>
      <c r="AJB444" s="118"/>
      <c r="AJC444" s="118"/>
      <c r="AJD444" s="118"/>
      <c r="AJE444" s="118"/>
      <c r="AJF444" s="118"/>
      <c r="AJG444" s="118"/>
      <c r="AJH444" s="118"/>
      <c r="AJI444" s="118"/>
      <c r="AJJ444" s="118"/>
      <c r="AJK444" s="118"/>
      <c r="AJL444" s="118"/>
      <c r="AJM444" s="118"/>
      <c r="AJN444" s="118"/>
      <c r="AJO444" s="118"/>
      <c r="AJP444" s="118"/>
      <c r="AJQ444" s="118"/>
      <c r="AJR444" s="118"/>
      <c r="AJS444" s="118"/>
      <c r="AJT444" s="118"/>
      <c r="AJU444" s="118"/>
      <c r="AJV444" s="118"/>
      <c r="AJW444" s="118"/>
      <c r="AJX444" s="118"/>
      <c r="AJY444" s="118"/>
      <c r="AJZ444" s="118"/>
      <c r="AKA444" s="118"/>
      <c r="AKB444" s="118"/>
      <c r="AKC444" s="118"/>
      <c r="AKD444" s="118"/>
      <c r="AKE444" s="118"/>
      <c r="AKF444" s="118"/>
      <c r="AKG444" s="118"/>
      <c r="AKH444" s="118"/>
      <c r="AKI444" s="118"/>
      <c r="AKJ444" s="118"/>
      <c r="AKK444" s="118"/>
      <c r="AKL444" s="118"/>
      <c r="AKM444" s="118"/>
      <c r="AKN444" s="118"/>
      <c r="AKO444" s="118"/>
      <c r="AKP444" s="118"/>
      <c r="AKQ444" s="118"/>
      <c r="AKR444" s="118"/>
      <c r="AKS444" s="118"/>
      <c r="AKT444" s="118"/>
      <c r="AKU444" s="118"/>
      <c r="AKV444" s="118"/>
      <c r="AKW444" s="118"/>
      <c r="AKX444" s="118"/>
      <c r="AKY444" s="118"/>
      <c r="AKZ444" s="118"/>
      <c r="ALA444" s="118"/>
      <c r="ALB444" s="118"/>
      <c r="ALC444" s="118"/>
      <c r="ALD444" s="118"/>
      <c r="ALE444" s="118"/>
      <c r="ALF444" s="118"/>
      <c r="ALG444" s="118"/>
      <c r="ALH444" s="118"/>
      <c r="ALI444" s="118"/>
      <c r="ALJ444" s="118"/>
      <c r="ALK444" s="118"/>
      <c r="ALL444" s="118"/>
      <c r="ALM444" s="118"/>
      <c r="ALN444" s="118"/>
      <c r="ALO444" s="118"/>
      <c r="ALP444" s="118"/>
      <c r="ALQ444" s="118"/>
      <c r="ALR444" s="118"/>
      <c r="ALS444" s="118"/>
      <c r="ALT444" s="118"/>
      <c r="ALU444" s="118"/>
      <c r="ALV444" s="118"/>
      <c r="ALW444" s="118"/>
      <c r="ALX444" s="118"/>
      <c r="ALY444" s="118"/>
      <c r="ALZ444" s="118"/>
      <c r="AMA444" s="118"/>
      <c r="AMB444" s="118"/>
      <c r="AMC444" s="118"/>
      <c r="AMD444" s="118"/>
      <c r="AME444" s="118"/>
      <c r="AMF444" s="118"/>
      <c r="AMG444" s="118"/>
      <c r="AMH444" s="118"/>
    </row>
    <row r="445" spans="1:1023" x14ac:dyDescent="0.25">
      <c r="A445" s="235" t="s">
        <v>5390</v>
      </c>
      <c r="B445" s="163">
        <v>444</v>
      </c>
      <c r="C445" s="317" t="s">
        <v>5391</v>
      </c>
      <c r="D445" s="177" t="s">
        <v>5392</v>
      </c>
      <c r="E445" s="187"/>
      <c r="F445" s="187"/>
      <c r="G445" s="177"/>
      <c r="H445" s="177"/>
      <c r="I445" s="319">
        <v>1.7889999999999999</v>
      </c>
      <c r="J445" s="334"/>
      <c r="K445" s="334"/>
      <c r="L445" s="334"/>
      <c r="M445" s="334"/>
      <c r="N445" s="334"/>
      <c r="O445" s="339"/>
      <c r="P445" s="334"/>
      <c r="Q445" s="334" t="s">
        <v>752</v>
      </c>
      <c r="R445" s="334"/>
      <c r="S445" s="334"/>
      <c r="T445" s="334"/>
      <c r="U445" s="340"/>
      <c r="V445" s="237">
        <f t="shared" si="239"/>
        <v>100</v>
      </c>
      <c r="W445" s="237">
        <f t="shared" si="240"/>
        <v>100</v>
      </c>
      <c r="X445" s="237">
        <f t="shared" si="241"/>
        <v>100</v>
      </c>
      <c r="Y445" s="237">
        <f t="shared" si="237"/>
        <v>100</v>
      </c>
      <c r="Z445" s="237">
        <f t="shared" si="238"/>
        <v>100</v>
      </c>
      <c r="AA445" s="238">
        <f t="shared" si="243"/>
        <v>0.1</v>
      </c>
      <c r="AB445" s="238">
        <f t="shared" si="242"/>
        <v>100</v>
      </c>
      <c r="AC445" s="238">
        <f t="shared" si="228"/>
        <v>100</v>
      </c>
      <c r="AD445" s="416">
        <f t="shared" si="236"/>
        <v>100</v>
      </c>
      <c r="AE445" s="416">
        <f t="shared" si="244"/>
        <v>100</v>
      </c>
      <c r="AF445" s="239">
        <f t="shared" ref="AF445:AF476" si="246">IF(OR(OR(EXACT(J445,"1A"),EXACT(J445,"1B"),EXACT(J445,"1C")),K445=1),1,IF(K445=2,10,100))</f>
        <v>100</v>
      </c>
      <c r="AG445" s="239">
        <f t="shared" ref="AG445:AG476" si="247">IF(OR(EXACT(J445,"1A"),EXACT(J445,"1B"),EXACT(J445,"1C")),1,IF(J445=2,10,100))</f>
        <v>100</v>
      </c>
      <c r="AH445" s="239">
        <f t="shared" ref="AH445:AH476" si="248">IF(OR(EXACT(J445,"1A"),EXACT(J445,"1B"),EXACT(J445,"1C"),K445=1),3,100)</f>
        <v>100</v>
      </c>
      <c r="AI445" s="239">
        <f t="shared" si="245"/>
        <v>100</v>
      </c>
      <c r="AJ445" s="225" t="s">
        <v>24787</v>
      </c>
      <c r="AK445" s="236"/>
      <c r="AL445" s="187">
        <v>2</v>
      </c>
      <c r="AM445" s="214"/>
      <c r="AN445" s="187"/>
      <c r="AO445" s="187"/>
      <c r="AQ445" s="167" t="s">
        <v>5393</v>
      </c>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c r="EQ445" s="118"/>
      <c r="ER445" s="118"/>
      <c r="ES445" s="118"/>
      <c r="ET445" s="118"/>
      <c r="EU445" s="118"/>
      <c r="EV445" s="118"/>
      <c r="EW445" s="118"/>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c r="GJ445" s="118"/>
      <c r="GK445" s="118"/>
      <c r="GL445" s="118"/>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c r="HW445" s="118"/>
      <c r="HX445" s="118"/>
      <c r="HY445" s="118"/>
      <c r="HZ445" s="118"/>
      <c r="IA445" s="118"/>
      <c r="IB445" s="118"/>
      <c r="IC445" s="118"/>
      <c r="ID445" s="118"/>
      <c r="IE445" s="118"/>
      <c r="IF445" s="118"/>
      <c r="IG445" s="118"/>
      <c r="IH445" s="118"/>
      <c r="II445" s="118"/>
      <c r="IJ445" s="118"/>
      <c r="IK445" s="118"/>
      <c r="IL445" s="118"/>
      <c r="IM445" s="118"/>
      <c r="IN445" s="118"/>
      <c r="IO445" s="118"/>
      <c r="IP445" s="118"/>
      <c r="IQ445" s="118"/>
      <c r="IR445" s="118"/>
      <c r="IS445" s="118"/>
      <c r="IT445" s="118"/>
      <c r="IU445" s="118"/>
      <c r="IV445" s="118"/>
      <c r="IW445" s="118"/>
      <c r="IX445" s="118"/>
      <c r="IY445" s="118"/>
      <c r="IZ445" s="118"/>
      <c r="JA445" s="118"/>
      <c r="JB445" s="118"/>
      <c r="JC445" s="118"/>
      <c r="JD445" s="118"/>
      <c r="JE445" s="118"/>
      <c r="JF445" s="118"/>
      <c r="JG445" s="118"/>
      <c r="JH445" s="118"/>
      <c r="JI445" s="118"/>
      <c r="JJ445" s="118"/>
      <c r="JK445" s="118"/>
      <c r="JL445" s="118"/>
      <c r="JM445" s="118"/>
      <c r="JN445" s="118"/>
      <c r="JO445" s="118"/>
      <c r="JP445" s="118"/>
      <c r="JQ445" s="118"/>
      <c r="JR445" s="118"/>
      <c r="JS445" s="118"/>
      <c r="JT445" s="118"/>
      <c r="JU445" s="118"/>
      <c r="JV445" s="118"/>
      <c r="JW445" s="118"/>
      <c r="JX445" s="118"/>
      <c r="JY445" s="118"/>
      <c r="JZ445" s="118"/>
      <c r="KA445" s="118"/>
      <c r="KB445" s="118"/>
      <c r="KC445" s="118"/>
      <c r="KD445" s="118"/>
      <c r="KE445" s="118"/>
      <c r="KF445" s="118"/>
      <c r="KG445" s="118"/>
      <c r="KH445" s="118"/>
      <c r="KI445" s="118"/>
      <c r="KJ445" s="118"/>
      <c r="KK445" s="118"/>
      <c r="KL445" s="118"/>
      <c r="KM445" s="118"/>
      <c r="KN445" s="118"/>
      <c r="KO445" s="118"/>
      <c r="KP445" s="118"/>
      <c r="KQ445" s="118"/>
      <c r="KR445" s="118"/>
      <c r="KS445" s="118"/>
      <c r="KT445" s="118"/>
      <c r="KU445" s="118"/>
      <c r="KV445" s="118"/>
      <c r="KW445" s="118"/>
      <c r="KX445" s="118"/>
      <c r="KY445" s="118"/>
      <c r="KZ445" s="118"/>
      <c r="LA445" s="118"/>
      <c r="LB445" s="118"/>
      <c r="LC445" s="118"/>
      <c r="LD445" s="118"/>
      <c r="LE445" s="118"/>
      <c r="LF445" s="118"/>
      <c r="LG445" s="118"/>
      <c r="LH445" s="118"/>
      <c r="LI445" s="118"/>
      <c r="LJ445" s="118"/>
      <c r="LK445" s="118"/>
      <c r="LL445" s="118"/>
      <c r="LM445" s="118"/>
      <c r="LN445" s="118"/>
      <c r="LO445" s="118"/>
      <c r="LP445" s="118"/>
      <c r="LQ445" s="118"/>
      <c r="LR445" s="118"/>
      <c r="LS445" s="118"/>
      <c r="LT445" s="118"/>
      <c r="LU445" s="118"/>
      <c r="LV445" s="118"/>
      <c r="LW445" s="118"/>
      <c r="LX445" s="118"/>
      <c r="LY445" s="118"/>
      <c r="LZ445" s="118"/>
      <c r="MA445" s="118"/>
      <c r="MB445" s="118"/>
      <c r="MC445" s="118"/>
      <c r="MD445" s="118"/>
      <c r="ME445" s="118"/>
      <c r="MF445" s="118"/>
      <c r="MG445" s="118"/>
      <c r="MH445" s="118"/>
      <c r="MI445" s="118"/>
      <c r="MJ445" s="118"/>
      <c r="MK445" s="118"/>
      <c r="ML445" s="118"/>
      <c r="MM445" s="118"/>
      <c r="MN445" s="118"/>
      <c r="MO445" s="118"/>
      <c r="MP445" s="118"/>
      <c r="MQ445" s="118"/>
      <c r="MR445" s="118"/>
      <c r="MS445" s="118"/>
      <c r="MT445" s="118"/>
      <c r="MU445" s="118"/>
      <c r="MV445" s="118"/>
      <c r="MW445" s="118"/>
      <c r="MX445" s="118"/>
      <c r="MY445" s="118"/>
      <c r="MZ445" s="118"/>
      <c r="NA445" s="118"/>
      <c r="NB445" s="118"/>
      <c r="NC445" s="118"/>
      <c r="ND445" s="118"/>
      <c r="NE445" s="118"/>
      <c r="NF445" s="118"/>
      <c r="NG445" s="118"/>
      <c r="NH445" s="118"/>
      <c r="NI445" s="118"/>
      <c r="NJ445" s="118"/>
      <c r="NK445" s="118"/>
      <c r="NL445" s="118"/>
      <c r="NM445" s="118"/>
      <c r="NN445" s="118"/>
      <c r="NO445" s="118"/>
      <c r="NP445" s="118"/>
      <c r="NQ445" s="118"/>
      <c r="NR445" s="118"/>
      <c r="NS445" s="118"/>
      <c r="NT445" s="118"/>
      <c r="NU445" s="118"/>
      <c r="NV445" s="118"/>
      <c r="NW445" s="118"/>
      <c r="NX445" s="118"/>
      <c r="NY445" s="118"/>
      <c r="NZ445" s="118"/>
      <c r="OA445" s="118"/>
      <c r="OB445" s="118"/>
      <c r="OC445" s="118"/>
      <c r="OD445" s="118"/>
      <c r="OE445" s="118"/>
      <c r="OF445" s="118"/>
      <c r="OG445" s="118"/>
      <c r="OH445" s="118"/>
      <c r="OI445" s="118"/>
      <c r="OJ445" s="118"/>
      <c r="OK445" s="118"/>
      <c r="OL445" s="118"/>
      <c r="OM445" s="118"/>
      <c r="ON445" s="118"/>
      <c r="OO445" s="118"/>
      <c r="OP445" s="118"/>
      <c r="OQ445" s="118"/>
      <c r="OR445" s="118"/>
      <c r="OS445" s="118"/>
      <c r="OT445" s="118"/>
      <c r="OU445" s="118"/>
      <c r="OV445" s="118"/>
      <c r="OW445" s="118"/>
      <c r="OX445" s="118"/>
      <c r="OY445" s="118"/>
      <c r="OZ445" s="118"/>
      <c r="PA445" s="118"/>
      <c r="PB445" s="118"/>
      <c r="PC445" s="118"/>
      <c r="PD445" s="118"/>
      <c r="PE445" s="118"/>
      <c r="PF445" s="118"/>
      <c r="PG445" s="118"/>
      <c r="PH445" s="118"/>
      <c r="PI445" s="118"/>
      <c r="PJ445" s="118"/>
      <c r="PK445" s="118"/>
      <c r="PL445" s="118"/>
      <c r="PM445" s="118"/>
      <c r="PN445" s="118"/>
      <c r="PO445" s="118"/>
      <c r="PP445" s="118"/>
      <c r="PQ445" s="118"/>
      <c r="PR445" s="118"/>
      <c r="PS445" s="118"/>
      <c r="PT445" s="118"/>
      <c r="PU445" s="118"/>
      <c r="PV445" s="118"/>
      <c r="PW445" s="118"/>
      <c r="PX445" s="118"/>
      <c r="PY445" s="118"/>
      <c r="PZ445" s="118"/>
      <c r="QA445" s="118"/>
      <c r="QB445" s="118"/>
      <c r="QC445" s="118"/>
      <c r="QD445" s="118"/>
      <c r="QE445" s="118"/>
      <c r="QF445" s="118"/>
      <c r="QG445" s="118"/>
      <c r="QH445" s="118"/>
      <c r="QI445" s="118"/>
      <c r="QJ445" s="118"/>
      <c r="QK445" s="118"/>
      <c r="QL445" s="118"/>
      <c r="QM445" s="118"/>
      <c r="QN445" s="118"/>
      <c r="QO445" s="118"/>
      <c r="QP445" s="118"/>
      <c r="QQ445" s="118"/>
      <c r="QR445" s="118"/>
      <c r="QS445" s="118"/>
      <c r="QT445" s="118"/>
      <c r="QU445" s="118"/>
      <c r="QV445" s="118"/>
      <c r="QW445" s="118"/>
      <c r="QX445" s="118"/>
      <c r="QY445" s="118"/>
      <c r="QZ445" s="118"/>
      <c r="RA445" s="118"/>
      <c r="RB445" s="118"/>
      <c r="RC445" s="118"/>
      <c r="RD445" s="118"/>
      <c r="RE445" s="118"/>
      <c r="RF445" s="118"/>
      <c r="RG445" s="118"/>
      <c r="RH445" s="118"/>
      <c r="RI445" s="118"/>
      <c r="RJ445" s="118"/>
      <c r="RK445" s="118"/>
      <c r="RL445" s="118"/>
      <c r="RM445" s="118"/>
      <c r="RN445" s="118"/>
      <c r="RO445" s="118"/>
      <c r="RP445" s="118"/>
      <c r="RQ445" s="118"/>
      <c r="RR445" s="118"/>
      <c r="RS445" s="118"/>
      <c r="RT445" s="118"/>
      <c r="RU445" s="118"/>
      <c r="RV445" s="118"/>
      <c r="RW445" s="118"/>
      <c r="RX445" s="118"/>
      <c r="RY445" s="118"/>
      <c r="RZ445" s="118"/>
      <c r="SA445" s="118"/>
      <c r="SB445" s="118"/>
      <c r="SC445" s="118"/>
      <c r="SD445" s="118"/>
      <c r="SE445" s="118"/>
      <c r="SF445" s="118"/>
      <c r="SG445" s="118"/>
      <c r="SH445" s="118"/>
      <c r="SI445" s="118"/>
      <c r="SJ445" s="118"/>
      <c r="SK445" s="118"/>
      <c r="SL445" s="118"/>
      <c r="SM445" s="118"/>
      <c r="SN445" s="118"/>
      <c r="SO445" s="118"/>
      <c r="SP445" s="118"/>
      <c r="SQ445" s="118"/>
      <c r="SR445" s="118"/>
      <c r="SS445" s="118"/>
      <c r="ST445" s="118"/>
      <c r="SU445" s="118"/>
      <c r="SV445" s="118"/>
      <c r="SW445" s="118"/>
      <c r="SX445" s="118"/>
      <c r="SY445" s="118"/>
      <c r="SZ445" s="118"/>
      <c r="TA445" s="118"/>
      <c r="TB445" s="118"/>
      <c r="TC445" s="118"/>
      <c r="TD445" s="118"/>
      <c r="TE445" s="118"/>
      <c r="TF445" s="118"/>
      <c r="TG445" s="118"/>
      <c r="TH445" s="118"/>
      <c r="TI445" s="118"/>
      <c r="TJ445" s="118"/>
      <c r="TK445" s="118"/>
      <c r="TL445" s="118"/>
      <c r="TM445" s="118"/>
      <c r="TN445" s="118"/>
      <c r="TO445" s="118"/>
      <c r="TP445" s="118"/>
      <c r="TQ445" s="118"/>
      <c r="TR445" s="118"/>
      <c r="TS445" s="118"/>
      <c r="TT445" s="118"/>
      <c r="TU445" s="118"/>
      <c r="TV445" s="118"/>
      <c r="TW445" s="118"/>
      <c r="TX445" s="118"/>
      <c r="TY445" s="118"/>
      <c r="TZ445" s="118"/>
      <c r="UA445" s="118"/>
      <c r="UB445" s="118"/>
      <c r="UC445" s="118"/>
      <c r="UD445" s="118"/>
      <c r="UE445" s="118"/>
      <c r="UF445" s="118"/>
      <c r="UG445" s="118"/>
      <c r="UH445" s="118"/>
      <c r="UI445" s="118"/>
      <c r="UJ445" s="118"/>
      <c r="UK445" s="118"/>
      <c r="UL445" s="118"/>
      <c r="UM445" s="118"/>
      <c r="UN445" s="118"/>
      <c r="UO445" s="118"/>
      <c r="UP445" s="118"/>
      <c r="UQ445" s="118"/>
      <c r="UR445" s="118"/>
      <c r="US445" s="118"/>
      <c r="UT445" s="118"/>
      <c r="UU445" s="118"/>
      <c r="UV445" s="118"/>
      <c r="UW445" s="118"/>
      <c r="UX445" s="118"/>
      <c r="UY445" s="118"/>
      <c r="UZ445" s="118"/>
      <c r="VA445" s="118"/>
      <c r="VB445" s="118"/>
      <c r="VC445" s="118"/>
      <c r="VD445" s="118"/>
      <c r="VE445" s="118"/>
      <c r="VF445" s="118"/>
      <c r="VG445" s="118"/>
      <c r="VH445" s="118"/>
      <c r="VI445" s="118"/>
      <c r="VJ445" s="118"/>
      <c r="VK445" s="118"/>
      <c r="VL445" s="118"/>
      <c r="VM445" s="118"/>
      <c r="VN445" s="118"/>
      <c r="VO445" s="118"/>
      <c r="VP445" s="118"/>
      <c r="VQ445" s="118"/>
      <c r="VR445" s="118"/>
      <c r="VS445" s="118"/>
      <c r="VT445" s="118"/>
      <c r="VU445" s="118"/>
      <c r="VV445" s="118"/>
      <c r="VW445" s="118"/>
      <c r="VX445" s="118"/>
      <c r="VY445" s="118"/>
      <c r="VZ445" s="118"/>
      <c r="WA445" s="118"/>
      <c r="WB445" s="118"/>
      <c r="WC445" s="118"/>
      <c r="WD445" s="118"/>
      <c r="WE445" s="118"/>
      <c r="WF445" s="118"/>
      <c r="WG445" s="118"/>
      <c r="WH445" s="118"/>
      <c r="WI445" s="118"/>
      <c r="WJ445" s="118"/>
      <c r="WK445" s="118"/>
      <c r="WL445" s="118"/>
      <c r="WM445" s="118"/>
      <c r="WN445" s="118"/>
      <c r="WO445" s="118"/>
      <c r="WP445" s="118"/>
      <c r="WQ445" s="118"/>
      <c r="WR445" s="118"/>
      <c r="WS445" s="118"/>
      <c r="WT445" s="118"/>
      <c r="WU445" s="118"/>
      <c r="WV445" s="118"/>
      <c r="WW445" s="118"/>
      <c r="WX445" s="118"/>
      <c r="WY445" s="118"/>
      <c r="WZ445" s="118"/>
      <c r="XA445" s="118"/>
      <c r="XB445" s="118"/>
      <c r="XC445" s="118"/>
      <c r="XD445" s="118"/>
      <c r="XE445" s="118"/>
      <c r="XF445" s="118"/>
      <c r="XG445" s="118"/>
      <c r="XH445" s="118"/>
      <c r="XI445" s="118"/>
      <c r="XJ445" s="118"/>
      <c r="XK445" s="118"/>
      <c r="XL445" s="118"/>
      <c r="XM445" s="118"/>
      <c r="XN445" s="118"/>
      <c r="XO445" s="118"/>
      <c r="XP445" s="118"/>
      <c r="XQ445" s="118"/>
      <c r="XR445" s="118"/>
      <c r="XS445" s="118"/>
      <c r="XT445" s="118"/>
      <c r="XU445" s="118"/>
      <c r="XV445" s="118"/>
      <c r="XW445" s="118"/>
      <c r="XX445" s="118"/>
      <c r="XY445" s="118"/>
      <c r="XZ445" s="118"/>
      <c r="YA445" s="118"/>
      <c r="YB445" s="118"/>
      <c r="YC445" s="118"/>
      <c r="YD445" s="118"/>
      <c r="YE445" s="118"/>
      <c r="YF445" s="118"/>
      <c r="YG445" s="118"/>
      <c r="YH445" s="118"/>
      <c r="YI445" s="118"/>
      <c r="YJ445" s="118"/>
      <c r="YK445" s="118"/>
      <c r="YL445" s="118"/>
      <c r="YM445" s="118"/>
      <c r="YN445" s="118"/>
      <c r="YO445" s="118"/>
      <c r="YP445" s="118"/>
      <c r="YQ445" s="118"/>
      <c r="YR445" s="118"/>
      <c r="YS445" s="118"/>
      <c r="YT445" s="118"/>
      <c r="YU445" s="118"/>
      <c r="YV445" s="118"/>
      <c r="YW445" s="118"/>
      <c r="YX445" s="118"/>
      <c r="YY445" s="118"/>
      <c r="YZ445" s="118"/>
      <c r="ZA445" s="118"/>
      <c r="ZB445" s="118"/>
      <c r="ZC445" s="118"/>
      <c r="ZD445" s="118"/>
      <c r="ZE445" s="118"/>
      <c r="ZF445" s="118"/>
      <c r="ZG445" s="118"/>
      <c r="ZH445" s="118"/>
      <c r="ZI445" s="118"/>
      <c r="ZJ445" s="118"/>
      <c r="ZK445" s="118"/>
      <c r="ZL445" s="118"/>
      <c r="ZM445" s="118"/>
      <c r="ZN445" s="118"/>
      <c r="ZO445" s="118"/>
      <c r="ZP445" s="118"/>
      <c r="ZQ445" s="118"/>
      <c r="ZR445" s="118"/>
      <c r="ZS445" s="118"/>
      <c r="ZT445" s="118"/>
      <c r="ZU445" s="118"/>
      <c r="ZV445" s="118"/>
      <c r="ZW445" s="118"/>
      <c r="ZX445" s="118"/>
      <c r="ZY445" s="118"/>
      <c r="ZZ445" s="118"/>
      <c r="AAA445" s="118"/>
      <c r="AAB445" s="118"/>
      <c r="AAC445" s="118"/>
      <c r="AAD445" s="118"/>
      <c r="AAE445" s="118"/>
      <c r="AAF445" s="118"/>
      <c r="AAG445" s="118"/>
      <c r="AAH445" s="118"/>
      <c r="AAI445" s="118"/>
      <c r="AAJ445" s="118"/>
      <c r="AAK445" s="118"/>
      <c r="AAL445" s="118"/>
      <c r="AAM445" s="118"/>
      <c r="AAN445" s="118"/>
      <c r="AAO445" s="118"/>
      <c r="AAP445" s="118"/>
      <c r="AAQ445" s="118"/>
      <c r="AAR445" s="118"/>
      <c r="AAS445" s="118"/>
      <c r="AAT445" s="118"/>
      <c r="AAU445" s="118"/>
      <c r="AAV445" s="118"/>
      <c r="AAW445" s="118"/>
      <c r="AAX445" s="118"/>
      <c r="AAY445" s="118"/>
      <c r="AAZ445" s="118"/>
      <c r="ABA445" s="118"/>
      <c r="ABB445" s="118"/>
      <c r="ABC445" s="118"/>
      <c r="ABD445" s="118"/>
      <c r="ABE445" s="118"/>
      <c r="ABF445" s="118"/>
      <c r="ABG445" s="118"/>
      <c r="ABH445" s="118"/>
      <c r="ABI445" s="118"/>
      <c r="ABJ445" s="118"/>
      <c r="ABK445" s="118"/>
      <c r="ABL445" s="118"/>
      <c r="ABM445" s="118"/>
      <c r="ABN445" s="118"/>
      <c r="ABO445" s="118"/>
      <c r="ABP445" s="118"/>
      <c r="ABQ445" s="118"/>
      <c r="ABR445" s="118"/>
      <c r="ABS445" s="118"/>
      <c r="ABT445" s="118"/>
      <c r="ABU445" s="118"/>
      <c r="ABV445" s="118"/>
      <c r="ABW445" s="118"/>
      <c r="ABX445" s="118"/>
      <c r="ABY445" s="118"/>
      <c r="ABZ445" s="118"/>
      <c r="ACA445" s="118"/>
      <c r="ACB445" s="118"/>
      <c r="ACC445" s="118"/>
      <c r="ACD445" s="118"/>
      <c r="ACE445" s="118"/>
      <c r="ACF445" s="118"/>
      <c r="ACG445" s="118"/>
      <c r="ACH445" s="118"/>
      <c r="ACI445" s="118"/>
      <c r="ACJ445" s="118"/>
      <c r="ACK445" s="118"/>
      <c r="ACL445" s="118"/>
      <c r="ACM445" s="118"/>
      <c r="ACN445" s="118"/>
      <c r="ACO445" s="118"/>
      <c r="ACP445" s="118"/>
      <c r="ACQ445" s="118"/>
      <c r="ACR445" s="118"/>
      <c r="ACS445" s="118"/>
      <c r="ACT445" s="118"/>
      <c r="ACU445" s="118"/>
      <c r="ACV445" s="118"/>
      <c r="ACW445" s="118"/>
      <c r="ACX445" s="118"/>
      <c r="ACY445" s="118"/>
      <c r="ACZ445" s="118"/>
      <c r="ADA445" s="118"/>
      <c r="ADB445" s="118"/>
      <c r="ADC445" s="118"/>
      <c r="ADD445" s="118"/>
      <c r="ADE445" s="118"/>
      <c r="ADF445" s="118"/>
      <c r="ADG445" s="118"/>
      <c r="ADH445" s="118"/>
      <c r="ADI445" s="118"/>
      <c r="ADJ445" s="118"/>
      <c r="ADK445" s="118"/>
      <c r="ADL445" s="118"/>
      <c r="ADM445" s="118"/>
      <c r="ADN445" s="118"/>
      <c r="ADO445" s="118"/>
      <c r="ADP445" s="118"/>
      <c r="ADQ445" s="118"/>
      <c r="ADR445" s="118"/>
      <c r="ADS445" s="118"/>
      <c r="ADT445" s="118"/>
      <c r="ADU445" s="118"/>
      <c r="ADV445" s="118"/>
      <c r="ADW445" s="118"/>
      <c r="ADX445" s="118"/>
      <c r="ADY445" s="118"/>
      <c r="ADZ445" s="118"/>
      <c r="AEA445" s="118"/>
      <c r="AEB445" s="118"/>
      <c r="AEC445" s="118"/>
      <c r="AED445" s="118"/>
      <c r="AEE445" s="118"/>
      <c r="AEF445" s="118"/>
      <c r="AEG445" s="118"/>
      <c r="AEH445" s="118"/>
      <c r="AEI445" s="118"/>
      <c r="AEJ445" s="118"/>
      <c r="AEK445" s="118"/>
      <c r="AEL445" s="118"/>
      <c r="AEM445" s="118"/>
      <c r="AEN445" s="118"/>
      <c r="AEO445" s="118"/>
      <c r="AEP445" s="118"/>
      <c r="AEQ445" s="118"/>
      <c r="AER445" s="118"/>
      <c r="AES445" s="118"/>
      <c r="AET445" s="118"/>
      <c r="AEU445" s="118"/>
      <c r="AEV445" s="118"/>
      <c r="AEW445" s="118"/>
      <c r="AEX445" s="118"/>
      <c r="AEY445" s="118"/>
      <c r="AEZ445" s="118"/>
      <c r="AFA445" s="118"/>
      <c r="AFB445" s="118"/>
      <c r="AFC445" s="118"/>
      <c r="AFD445" s="118"/>
      <c r="AFE445" s="118"/>
      <c r="AFF445" s="118"/>
      <c r="AFG445" s="118"/>
      <c r="AFH445" s="118"/>
      <c r="AFI445" s="118"/>
      <c r="AFJ445" s="118"/>
      <c r="AFK445" s="118"/>
      <c r="AFL445" s="118"/>
      <c r="AFM445" s="118"/>
      <c r="AFN445" s="118"/>
      <c r="AFO445" s="118"/>
      <c r="AFP445" s="118"/>
      <c r="AFQ445" s="118"/>
      <c r="AFR445" s="118"/>
      <c r="AFS445" s="118"/>
      <c r="AFT445" s="118"/>
      <c r="AFU445" s="118"/>
      <c r="AFV445" s="118"/>
      <c r="AFW445" s="118"/>
      <c r="AFX445" s="118"/>
      <c r="AFY445" s="118"/>
      <c r="AFZ445" s="118"/>
      <c r="AGA445" s="118"/>
      <c r="AGB445" s="118"/>
      <c r="AGC445" s="118"/>
      <c r="AGD445" s="118"/>
      <c r="AGE445" s="118"/>
      <c r="AGF445" s="118"/>
      <c r="AGG445" s="118"/>
      <c r="AGH445" s="118"/>
      <c r="AGI445" s="118"/>
      <c r="AGJ445" s="118"/>
      <c r="AGK445" s="118"/>
      <c r="AGL445" s="118"/>
      <c r="AGM445" s="118"/>
      <c r="AGN445" s="118"/>
      <c r="AGO445" s="118"/>
      <c r="AGP445" s="118"/>
      <c r="AGQ445" s="118"/>
      <c r="AGR445" s="118"/>
      <c r="AGS445" s="118"/>
      <c r="AGT445" s="118"/>
      <c r="AGU445" s="118"/>
      <c r="AGV445" s="118"/>
      <c r="AGW445" s="118"/>
      <c r="AGX445" s="118"/>
      <c r="AGY445" s="118"/>
      <c r="AGZ445" s="118"/>
      <c r="AHA445" s="118"/>
      <c r="AHB445" s="118"/>
      <c r="AHC445" s="118"/>
      <c r="AHD445" s="118"/>
      <c r="AHE445" s="118"/>
      <c r="AHF445" s="118"/>
      <c r="AHG445" s="118"/>
      <c r="AHH445" s="118"/>
      <c r="AHI445" s="118"/>
      <c r="AHJ445" s="118"/>
      <c r="AHK445" s="118"/>
      <c r="AHL445" s="118"/>
      <c r="AHM445" s="118"/>
      <c r="AHN445" s="118"/>
      <c r="AHO445" s="118"/>
      <c r="AHP445" s="118"/>
      <c r="AHQ445" s="118"/>
      <c r="AHR445" s="118"/>
      <c r="AHS445" s="118"/>
      <c r="AHT445" s="118"/>
      <c r="AHU445" s="118"/>
      <c r="AHV445" s="118"/>
      <c r="AHW445" s="118"/>
      <c r="AHX445" s="118"/>
      <c r="AHY445" s="118"/>
      <c r="AHZ445" s="118"/>
      <c r="AIA445" s="118"/>
      <c r="AIB445" s="118"/>
      <c r="AIC445" s="118"/>
      <c r="AID445" s="118"/>
      <c r="AIE445" s="118"/>
      <c r="AIF445" s="118"/>
      <c r="AIG445" s="118"/>
      <c r="AIH445" s="118"/>
      <c r="AII445" s="118"/>
      <c r="AIJ445" s="118"/>
      <c r="AIK445" s="118"/>
      <c r="AIL445" s="118"/>
      <c r="AIM445" s="118"/>
      <c r="AIN445" s="118"/>
      <c r="AIO445" s="118"/>
      <c r="AIP445" s="118"/>
      <c r="AIQ445" s="118"/>
      <c r="AIR445" s="118"/>
      <c r="AIS445" s="118"/>
      <c r="AIT445" s="118"/>
      <c r="AIU445" s="118"/>
      <c r="AIV445" s="118"/>
      <c r="AIW445" s="118"/>
      <c r="AIX445" s="118"/>
      <c r="AIY445" s="118"/>
      <c r="AIZ445" s="118"/>
      <c r="AJA445" s="118"/>
      <c r="AJB445" s="118"/>
      <c r="AJC445" s="118"/>
      <c r="AJD445" s="118"/>
      <c r="AJE445" s="118"/>
      <c r="AJF445" s="118"/>
      <c r="AJG445" s="118"/>
      <c r="AJH445" s="118"/>
      <c r="AJI445" s="118"/>
      <c r="AJJ445" s="118"/>
      <c r="AJK445" s="118"/>
      <c r="AJL445" s="118"/>
      <c r="AJM445" s="118"/>
      <c r="AJN445" s="118"/>
      <c r="AJO445" s="118"/>
      <c r="AJP445" s="118"/>
      <c r="AJQ445" s="118"/>
      <c r="AJR445" s="118"/>
      <c r="AJS445" s="118"/>
      <c r="AJT445" s="118"/>
      <c r="AJU445" s="118"/>
      <c r="AJV445" s="118"/>
      <c r="AJW445" s="118"/>
      <c r="AJX445" s="118"/>
      <c r="AJY445" s="118"/>
      <c r="AJZ445" s="118"/>
      <c r="AKA445" s="118"/>
      <c r="AKB445" s="118"/>
      <c r="AKC445" s="118"/>
      <c r="AKD445" s="118"/>
      <c r="AKE445" s="118"/>
      <c r="AKF445" s="118"/>
      <c r="AKG445" s="118"/>
      <c r="AKH445" s="118"/>
      <c r="AKI445" s="118"/>
      <c r="AKJ445" s="118"/>
      <c r="AKK445" s="118"/>
      <c r="AKL445" s="118"/>
      <c r="AKM445" s="118"/>
      <c r="AKN445" s="118"/>
      <c r="AKO445" s="118"/>
      <c r="AKP445" s="118"/>
      <c r="AKQ445" s="118"/>
      <c r="AKR445" s="118"/>
      <c r="AKS445" s="118"/>
      <c r="AKT445" s="118"/>
      <c r="AKU445" s="118"/>
      <c r="AKV445" s="118"/>
      <c r="AKW445" s="118"/>
      <c r="AKX445" s="118"/>
      <c r="AKY445" s="118"/>
      <c r="AKZ445" s="118"/>
      <c r="ALA445" s="118"/>
      <c r="ALB445" s="118"/>
      <c r="ALC445" s="118"/>
      <c r="ALD445" s="118"/>
      <c r="ALE445" s="118"/>
      <c r="ALF445" s="118"/>
      <c r="ALG445" s="118"/>
      <c r="ALH445" s="118"/>
      <c r="ALI445" s="118"/>
      <c r="ALJ445" s="118"/>
      <c r="ALK445" s="118"/>
      <c r="ALL445" s="118"/>
      <c r="ALM445" s="118"/>
      <c r="ALN445" s="118"/>
      <c r="ALO445" s="118"/>
      <c r="ALP445" s="118"/>
      <c r="ALQ445" s="118"/>
      <c r="ALR445" s="118"/>
      <c r="ALS445" s="118"/>
      <c r="ALT445" s="118"/>
      <c r="ALU445" s="118"/>
      <c r="ALV445" s="118"/>
      <c r="ALW445" s="118"/>
      <c r="ALX445" s="118"/>
      <c r="ALY445" s="118"/>
      <c r="ALZ445" s="118"/>
      <c r="AMA445" s="118"/>
      <c r="AMB445" s="118"/>
      <c r="AMC445" s="118"/>
      <c r="AMD445" s="118"/>
      <c r="AME445" s="118"/>
      <c r="AMF445" s="118"/>
      <c r="AMG445" s="118"/>
      <c r="AMH445" s="118"/>
    </row>
    <row r="446" spans="1:1023" ht="15.75" x14ac:dyDescent="0.25">
      <c r="A446" s="235" t="s">
        <v>5402</v>
      </c>
      <c r="B446" s="163">
        <v>445</v>
      </c>
      <c r="C446" s="317" t="s">
        <v>5403</v>
      </c>
      <c r="D446" s="177" t="s">
        <v>5404</v>
      </c>
      <c r="E446" s="187"/>
      <c r="F446" s="187"/>
      <c r="G446" s="177"/>
      <c r="H446" s="177"/>
      <c r="I446" s="319">
        <v>0.17</v>
      </c>
      <c r="J446" s="334"/>
      <c r="K446" s="334"/>
      <c r="L446" s="334">
        <v>1</v>
      </c>
      <c r="M446" s="334"/>
      <c r="N446" s="334"/>
      <c r="O446" s="339">
        <v>3</v>
      </c>
      <c r="P446" s="334"/>
      <c r="Q446" s="334"/>
      <c r="R446" s="334"/>
      <c r="S446" s="334"/>
      <c r="T446" s="334"/>
      <c r="U446" s="340"/>
      <c r="V446" s="237">
        <f t="shared" si="239"/>
        <v>100</v>
      </c>
      <c r="W446" s="237">
        <f t="shared" si="240"/>
        <v>100</v>
      </c>
      <c r="X446" s="237">
        <f t="shared" si="241"/>
        <v>20</v>
      </c>
      <c r="Y446" s="237">
        <f t="shared" si="237"/>
        <v>100</v>
      </c>
      <c r="Z446" s="237">
        <f t="shared" si="238"/>
        <v>100</v>
      </c>
      <c r="AA446" s="238">
        <f t="shared" si="243"/>
        <v>100</v>
      </c>
      <c r="AB446" s="238">
        <f t="shared" si="242"/>
        <v>100</v>
      </c>
      <c r="AC446" s="238">
        <f t="shared" si="228"/>
        <v>100</v>
      </c>
      <c r="AD446" s="416">
        <f t="shared" si="236"/>
        <v>1</v>
      </c>
      <c r="AE446" s="416">
        <f t="shared" si="244"/>
        <v>100</v>
      </c>
      <c r="AF446" s="239">
        <f t="shared" si="246"/>
        <v>100</v>
      </c>
      <c r="AG446" s="239">
        <f t="shared" si="247"/>
        <v>100</v>
      </c>
      <c r="AH446" s="239">
        <f t="shared" si="248"/>
        <v>100</v>
      </c>
      <c r="AI446" s="239">
        <f t="shared" si="245"/>
        <v>100</v>
      </c>
      <c r="AJ446" s="225" t="s">
        <v>24951</v>
      </c>
      <c r="AK446" s="241">
        <v>2</v>
      </c>
      <c r="AL446" s="187">
        <v>2</v>
      </c>
      <c r="AM446" s="214"/>
      <c r="AN446" s="187"/>
      <c r="AO446" s="187"/>
      <c r="AQ446" s="229" t="s">
        <v>5405</v>
      </c>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196"/>
      <c r="CF446" s="196"/>
      <c r="CG446" s="196"/>
      <c r="CH446" s="196"/>
      <c r="CI446" s="196"/>
      <c r="CJ446" s="196"/>
      <c r="CK446" s="196"/>
      <c r="CL446" s="196"/>
      <c r="CM446" s="196"/>
      <c r="CN446" s="196"/>
      <c r="CO446" s="196"/>
      <c r="CP446" s="196"/>
      <c r="CQ446" s="196"/>
      <c r="CR446" s="196"/>
      <c r="CS446" s="196"/>
      <c r="CT446" s="196"/>
      <c r="CU446" s="196"/>
      <c r="CV446" s="196"/>
      <c r="CW446" s="196"/>
      <c r="CX446" s="196"/>
      <c r="CY446" s="196"/>
      <c r="CZ446" s="196"/>
      <c r="DA446" s="196"/>
      <c r="DB446" s="196"/>
      <c r="DC446" s="196"/>
      <c r="DD446" s="196"/>
      <c r="DE446" s="196"/>
      <c r="DF446" s="196"/>
      <c r="DG446" s="196"/>
      <c r="DH446" s="196"/>
      <c r="DI446" s="196"/>
      <c r="DJ446" s="196"/>
      <c r="DK446" s="196"/>
      <c r="DL446" s="196"/>
      <c r="DM446" s="196"/>
      <c r="DN446" s="196"/>
      <c r="DO446" s="196"/>
      <c r="DP446" s="196"/>
      <c r="DQ446" s="196"/>
      <c r="DR446" s="196"/>
      <c r="DS446" s="196"/>
      <c r="DT446" s="196"/>
      <c r="DU446" s="196"/>
      <c r="DV446" s="196"/>
      <c r="DW446" s="196"/>
      <c r="DX446" s="196"/>
      <c r="DY446" s="196"/>
      <c r="DZ446" s="196"/>
      <c r="EA446" s="196"/>
      <c r="EB446" s="196"/>
      <c r="EC446" s="196"/>
      <c r="ED446" s="196"/>
      <c r="EE446" s="196"/>
      <c r="EF446" s="196"/>
      <c r="EG446" s="196"/>
      <c r="EH446" s="196"/>
      <c r="EI446" s="196"/>
      <c r="EJ446" s="196"/>
      <c r="EK446" s="196"/>
      <c r="EL446" s="196"/>
      <c r="EM446" s="196"/>
      <c r="EN446" s="196"/>
      <c r="EO446" s="196"/>
      <c r="EP446" s="196"/>
      <c r="EQ446" s="196"/>
      <c r="ER446" s="196"/>
      <c r="ES446" s="196"/>
      <c r="ET446" s="196"/>
      <c r="EU446" s="196"/>
      <c r="EV446" s="196"/>
      <c r="EW446" s="196"/>
      <c r="EX446" s="196"/>
      <c r="EY446" s="196"/>
      <c r="EZ446" s="196"/>
      <c r="FA446" s="196"/>
      <c r="FB446" s="196"/>
      <c r="FC446" s="196"/>
      <c r="FD446" s="196"/>
      <c r="FE446" s="196"/>
      <c r="FF446" s="196"/>
      <c r="FG446" s="196"/>
      <c r="FH446" s="196"/>
      <c r="FI446" s="196"/>
      <c r="FJ446" s="196"/>
      <c r="FK446" s="196"/>
      <c r="FL446" s="196"/>
      <c r="FM446" s="196"/>
      <c r="FN446" s="196"/>
      <c r="FO446" s="196"/>
      <c r="FP446" s="196"/>
      <c r="FQ446" s="196"/>
      <c r="FR446" s="196"/>
      <c r="FS446" s="196"/>
      <c r="FT446" s="196"/>
      <c r="FU446" s="196"/>
      <c r="FV446" s="196"/>
      <c r="FW446" s="196"/>
      <c r="FX446" s="196"/>
      <c r="FY446" s="196"/>
      <c r="FZ446" s="196"/>
      <c r="GA446" s="196"/>
      <c r="GB446" s="196"/>
      <c r="GC446" s="196"/>
      <c r="GD446" s="196"/>
      <c r="GE446" s="196"/>
      <c r="GF446" s="196"/>
      <c r="GG446" s="196"/>
      <c r="GH446" s="196"/>
      <c r="GI446" s="196"/>
      <c r="GJ446" s="196"/>
      <c r="GK446" s="196"/>
      <c r="GL446" s="196"/>
      <c r="GM446" s="196"/>
      <c r="GN446" s="196"/>
      <c r="GO446" s="196"/>
      <c r="GP446" s="196"/>
      <c r="GQ446" s="196"/>
      <c r="GR446" s="196"/>
      <c r="GS446" s="196"/>
      <c r="GT446" s="196"/>
      <c r="GU446" s="196"/>
      <c r="GV446" s="196"/>
      <c r="GW446" s="196"/>
      <c r="GX446" s="196"/>
      <c r="GY446" s="196"/>
      <c r="GZ446" s="196"/>
      <c r="HA446" s="196"/>
      <c r="HB446" s="196"/>
      <c r="HC446" s="196"/>
      <c r="HD446" s="196"/>
      <c r="HE446" s="196"/>
      <c r="HF446" s="196"/>
      <c r="HG446" s="196"/>
      <c r="HH446" s="196"/>
      <c r="HI446" s="196"/>
      <c r="HJ446" s="196"/>
      <c r="HK446" s="196"/>
      <c r="HL446" s="196"/>
      <c r="HM446" s="196"/>
      <c r="HN446" s="196"/>
      <c r="HO446" s="196"/>
      <c r="HP446" s="196"/>
      <c r="HQ446" s="196"/>
      <c r="HR446" s="196"/>
      <c r="HS446" s="196"/>
      <c r="HT446" s="196"/>
      <c r="HU446" s="196"/>
      <c r="HV446" s="196"/>
      <c r="HW446" s="196"/>
      <c r="HX446" s="196"/>
      <c r="HY446" s="196"/>
      <c r="HZ446" s="196"/>
      <c r="IA446" s="196"/>
      <c r="IB446" s="196"/>
      <c r="IC446" s="196"/>
      <c r="ID446" s="196"/>
      <c r="IE446" s="196"/>
      <c r="IF446" s="196"/>
      <c r="IG446" s="196"/>
      <c r="IH446" s="196"/>
      <c r="II446" s="196"/>
      <c r="IJ446" s="196"/>
      <c r="IK446" s="196"/>
      <c r="IL446" s="196"/>
      <c r="IM446" s="196"/>
      <c r="IN446" s="196"/>
      <c r="IO446" s="196"/>
      <c r="IP446" s="196"/>
      <c r="IQ446" s="196"/>
      <c r="IR446" s="196"/>
      <c r="IS446" s="196"/>
      <c r="IT446" s="196"/>
      <c r="IU446" s="196"/>
      <c r="IV446" s="196"/>
      <c r="IW446" s="196"/>
      <c r="IX446" s="196"/>
      <c r="IY446" s="196"/>
      <c r="IZ446" s="196"/>
      <c r="JA446" s="196"/>
      <c r="JB446" s="196"/>
      <c r="JC446" s="196"/>
      <c r="JD446" s="196"/>
      <c r="JE446" s="196"/>
      <c r="JF446" s="196"/>
      <c r="JG446" s="196"/>
      <c r="JH446" s="196"/>
      <c r="JI446" s="196"/>
      <c r="JJ446" s="196"/>
      <c r="JK446" s="196"/>
      <c r="JL446" s="196"/>
      <c r="JM446" s="196"/>
      <c r="JN446" s="196"/>
      <c r="JO446" s="196"/>
      <c r="JP446" s="196"/>
      <c r="JQ446" s="196"/>
      <c r="JR446" s="196"/>
      <c r="JS446" s="196"/>
      <c r="JT446" s="196"/>
      <c r="JU446" s="196"/>
      <c r="JV446" s="196"/>
      <c r="JW446" s="196"/>
      <c r="JX446" s="196"/>
      <c r="JY446" s="196"/>
      <c r="JZ446" s="196"/>
      <c r="KA446" s="196"/>
      <c r="KB446" s="196"/>
      <c r="KC446" s="196"/>
      <c r="KD446" s="196"/>
      <c r="KE446" s="196"/>
      <c r="KF446" s="196"/>
      <c r="KG446" s="196"/>
      <c r="KH446" s="196"/>
      <c r="KI446" s="196"/>
      <c r="KJ446" s="196"/>
      <c r="KK446" s="196"/>
      <c r="KL446" s="196"/>
      <c r="KM446" s="196"/>
      <c r="KN446" s="196"/>
      <c r="KO446" s="196"/>
      <c r="KP446" s="196"/>
      <c r="KQ446" s="196"/>
      <c r="KR446" s="196"/>
      <c r="KS446" s="196"/>
      <c r="KT446" s="196"/>
      <c r="KU446" s="196"/>
      <c r="KV446" s="196"/>
      <c r="KW446" s="196"/>
      <c r="KX446" s="196"/>
      <c r="KY446" s="196"/>
      <c r="KZ446" s="196"/>
      <c r="LA446" s="196"/>
      <c r="LB446" s="196"/>
      <c r="LC446" s="196"/>
      <c r="LD446" s="196"/>
      <c r="LE446" s="196"/>
      <c r="LF446" s="196"/>
      <c r="LG446" s="196"/>
      <c r="LH446" s="196"/>
      <c r="LI446" s="196"/>
      <c r="LJ446" s="196"/>
      <c r="LK446" s="196"/>
      <c r="LL446" s="196"/>
      <c r="LM446" s="196"/>
      <c r="LN446" s="196"/>
      <c r="LO446" s="196"/>
      <c r="LP446" s="196"/>
      <c r="LQ446" s="196"/>
      <c r="LR446" s="196"/>
      <c r="LS446" s="196"/>
      <c r="LT446" s="196"/>
      <c r="LU446" s="196"/>
      <c r="LV446" s="196"/>
      <c r="LW446" s="196"/>
      <c r="LX446" s="196"/>
      <c r="LY446" s="196"/>
      <c r="LZ446" s="196"/>
      <c r="MA446" s="196"/>
      <c r="MB446" s="196"/>
      <c r="MC446" s="196"/>
      <c r="MD446" s="196"/>
      <c r="ME446" s="196"/>
      <c r="MF446" s="196"/>
      <c r="MG446" s="196"/>
      <c r="MH446" s="196"/>
      <c r="MI446" s="196"/>
      <c r="MJ446" s="196"/>
      <c r="MK446" s="196"/>
      <c r="ML446" s="196"/>
      <c r="MM446" s="196"/>
      <c r="MN446" s="196"/>
      <c r="MO446" s="196"/>
      <c r="MP446" s="196"/>
      <c r="MQ446" s="196"/>
      <c r="MR446" s="196"/>
      <c r="MS446" s="196"/>
      <c r="MT446" s="196"/>
      <c r="MU446" s="196"/>
      <c r="MV446" s="196"/>
      <c r="MW446" s="196"/>
      <c r="MX446" s="196"/>
      <c r="MY446" s="196"/>
      <c r="MZ446" s="196"/>
      <c r="NA446" s="196"/>
      <c r="NB446" s="196"/>
      <c r="NC446" s="196"/>
      <c r="ND446" s="196"/>
      <c r="NE446" s="196"/>
      <c r="NF446" s="196"/>
      <c r="NG446" s="196"/>
      <c r="NH446" s="196"/>
      <c r="NI446" s="196"/>
      <c r="NJ446" s="196"/>
      <c r="NK446" s="196"/>
      <c r="NL446" s="196"/>
      <c r="NM446" s="196"/>
      <c r="NN446" s="196"/>
      <c r="NO446" s="196"/>
      <c r="NP446" s="196"/>
      <c r="NQ446" s="196"/>
      <c r="NR446" s="196"/>
      <c r="NS446" s="196"/>
      <c r="NT446" s="196"/>
      <c r="NU446" s="196"/>
      <c r="NV446" s="196"/>
      <c r="NW446" s="196"/>
      <c r="NX446" s="196"/>
      <c r="NY446" s="196"/>
      <c r="NZ446" s="196"/>
      <c r="OA446" s="196"/>
      <c r="OB446" s="196"/>
      <c r="OC446" s="196"/>
      <c r="OD446" s="196"/>
      <c r="OE446" s="196"/>
      <c r="OF446" s="196"/>
      <c r="OG446" s="196"/>
      <c r="OH446" s="196"/>
      <c r="OI446" s="196"/>
      <c r="OJ446" s="196"/>
      <c r="OK446" s="196"/>
      <c r="OL446" s="196"/>
      <c r="OM446" s="196"/>
      <c r="ON446" s="196"/>
      <c r="OO446" s="196"/>
      <c r="OP446" s="196"/>
      <c r="OQ446" s="196"/>
      <c r="OR446" s="196"/>
      <c r="OS446" s="196"/>
      <c r="OT446" s="196"/>
      <c r="OU446" s="196"/>
      <c r="OV446" s="196"/>
      <c r="OW446" s="196"/>
      <c r="OX446" s="196"/>
      <c r="OY446" s="196"/>
      <c r="OZ446" s="196"/>
      <c r="PA446" s="196"/>
      <c r="PB446" s="196"/>
      <c r="PC446" s="196"/>
      <c r="PD446" s="196"/>
      <c r="PE446" s="196"/>
      <c r="PF446" s="196"/>
      <c r="PG446" s="196"/>
      <c r="PH446" s="196"/>
      <c r="PI446" s="196"/>
      <c r="PJ446" s="196"/>
      <c r="PK446" s="196"/>
      <c r="PL446" s="196"/>
      <c r="PM446" s="196"/>
      <c r="PN446" s="196"/>
      <c r="PO446" s="196"/>
      <c r="PP446" s="196"/>
      <c r="PQ446" s="196"/>
      <c r="PR446" s="196"/>
      <c r="PS446" s="196"/>
      <c r="PT446" s="196"/>
      <c r="PU446" s="196"/>
      <c r="PV446" s="196"/>
      <c r="PW446" s="196"/>
      <c r="PX446" s="196"/>
      <c r="PY446" s="196"/>
      <c r="PZ446" s="196"/>
      <c r="QA446" s="196"/>
      <c r="QB446" s="196"/>
      <c r="QC446" s="196"/>
      <c r="QD446" s="196"/>
      <c r="QE446" s="196"/>
      <c r="QF446" s="196"/>
      <c r="QG446" s="196"/>
      <c r="QH446" s="196"/>
      <c r="QI446" s="196"/>
      <c r="QJ446" s="196"/>
      <c r="QK446" s="196"/>
      <c r="QL446" s="196"/>
      <c r="QM446" s="196"/>
      <c r="QN446" s="196"/>
      <c r="QO446" s="196"/>
      <c r="QP446" s="196"/>
      <c r="QQ446" s="196"/>
      <c r="QR446" s="196"/>
      <c r="QS446" s="196"/>
      <c r="QT446" s="196"/>
      <c r="QU446" s="196"/>
      <c r="QV446" s="196"/>
      <c r="QW446" s="196"/>
      <c r="QX446" s="196"/>
      <c r="QY446" s="196"/>
      <c r="QZ446" s="196"/>
      <c r="RA446" s="196"/>
      <c r="RB446" s="196"/>
      <c r="RC446" s="196"/>
      <c r="RD446" s="196"/>
      <c r="RE446" s="196"/>
      <c r="RF446" s="196"/>
      <c r="RG446" s="196"/>
      <c r="RH446" s="196"/>
      <c r="RI446" s="196"/>
      <c r="RJ446" s="196"/>
      <c r="RK446" s="196"/>
      <c r="RL446" s="196"/>
      <c r="RM446" s="196"/>
      <c r="RN446" s="196"/>
      <c r="RO446" s="196"/>
      <c r="RP446" s="196"/>
      <c r="RQ446" s="196"/>
      <c r="RR446" s="196"/>
      <c r="RS446" s="196"/>
      <c r="RT446" s="196"/>
      <c r="RU446" s="196"/>
      <c r="RV446" s="196"/>
      <c r="RW446" s="196"/>
      <c r="RX446" s="196"/>
      <c r="RY446" s="196"/>
      <c r="RZ446" s="196"/>
      <c r="SA446" s="196"/>
      <c r="SB446" s="196"/>
      <c r="SC446" s="196"/>
      <c r="SD446" s="196"/>
      <c r="SE446" s="196"/>
      <c r="SF446" s="196"/>
      <c r="SG446" s="196"/>
      <c r="SH446" s="196"/>
      <c r="SI446" s="196"/>
      <c r="SJ446" s="196"/>
      <c r="SK446" s="196"/>
      <c r="SL446" s="196"/>
      <c r="SM446" s="196"/>
      <c r="SN446" s="196"/>
      <c r="SO446" s="196"/>
      <c r="SP446" s="196"/>
      <c r="SQ446" s="196"/>
      <c r="SR446" s="196"/>
      <c r="SS446" s="196"/>
      <c r="ST446" s="196"/>
      <c r="SU446" s="196"/>
      <c r="SV446" s="196"/>
      <c r="SW446" s="196"/>
      <c r="SX446" s="196"/>
      <c r="SY446" s="196"/>
      <c r="SZ446" s="196"/>
      <c r="TA446" s="196"/>
      <c r="TB446" s="196"/>
      <c r="TC446" s="196"/>
      <c r="TD446" s="196"/>
      <c r="TE446" s="196"/>
      <c r="TF446" s="196"/>
      <c r="TG446" s="196"/>
      <c r="TH446" s="196"/>
      <c r="TI446" s="196"/>
      <c r="TJ446" s="196"/>
      <c r="TK446" s="196"/>
      <c r="TL446" s="196"/>
      <c r="TM446" s="196"/>
      <c r="TN446" s="196"/>
      <c r="TO446" s="196"/>
      <c r="TP446" s="196"/>
      <c r="TQ446" s="196"/>
      <c r="TR446" s="196"/>
      <c r="TS446" s="196"/>
      <c r="TT446" s="196"/>
      <c r="TU446" s="196"/>
      <c r="TV446" s="196"/>
      <c r="TW446" s="196"/>
      <c r="TX446" s="196"/>
      <c r="TY446" s="196"/>
      <c r="TZ446" s="196"/>
      <c r="UA446" s="196"/>
      <c r="UB446" s="196"/>
      <c r="UC446" s="196"/>
      <c r="UD446" s="196"/>
      <c r="UE446" s="196"/>
      <c r="UF446" s="196"/>
      <c r="UG446" s="196"/>
      <c r="UH446" s="196"/>
      <c r="UI446" s="196"/>
      <c r="UJ446" s="196"/>
      <c r="UK446" s="196"/>
      <c r="UL446" s="196"/>
      <c r="UM446" s="196"/>
      <c r="UN446" s="196"/>
      <c r="UO446" s="196"/>
      <c r="UP446" s="196"/>
      <c r="UQ446" s="196"/>
      <c r="UR446" s="196"/>
      <c r="US446" s="196"/>
      <c r="UT446" s="196"/>
      <c r="UU446" s="196"/>
      <c r="UV446" s="196"/>
      <c r="UW446" s="196"/>
      <c r="UX446" s="196"/>
      <c r="UY446" s="196"/>
      <c r="UZ446" s="196"/>
      <c r="VA446" s="196"/>
      <c r="VB446" s="196"/>
      <c r="VC446" s="196"/>
      <c r="VD446" s="196"/>
      <c r="VE446" s="196"/>
      <c r="VF446" s="196"/>
      <c r="VG446" s="196"/>
      <c r="VH446" s="196"/>
      <c r="VI446" s="196"/>
      <c r="VJ446" s="196"/>
      <c r="VK446" s="196"/>
      <c r="VL446" s="196"/>
      <c r="VM446" s="196"/>
      <c r="VN446" s="196"/>
      <c r="VO446" s="196"/>
      <c r="VP446" s="196"/>
      <c r="VQ446" s="196"/>
      <c r="VR446" s="196"/>
      <c r="VS446" s="196"/>
      <c r="VT446" s="196"/>
      <c r="VU446" s="196"/>
      <c r="VV446" s="196"/>
      <c r="VW446" s="196"/>
      <c r="VX446" s="196"/>
      <c r="VY446" s="196"/>
      <c r="VZ446" s="196"/>
      <c r="WA446" s="196"/>
      <c r="WB446" s="196"/>
      <c r="WC446" s="196"/>
      <c r="WD446" s="196"/>
      <c r="WE446" s="196"/>
      <c r="WF446" s="196"/>
      <c r="WG446" s="196"/>
      <c r="WH446" s="196"/>
      <c r="WI446" s="196"/>
      <c r="WJ446" s="196"/>
      <c r="WK446" s="196"/>
      <c r="WL446" s="196"/>
      <c r="WM446" s="196"/>
      <c r="WN446" s="196"/>
      <c r="WO446" s="196"/>
      <c r="WP446" s="196"/>
      <c r="WQ446" s="196"/>
      <c r="WR446" s="196"/>
      <c r="WS446" s="196"/>
      <c r="WT446" s="196"/>
      <c r="WU446" s="196"/>
      <c r="WV446" s="196"/>
      <c r="WW446" s="196"/>
      <c r="WX446" s="196"/>
      <c r="WY446" s="196"/>
      <c r="WZ446" s="196"/>
      <c r="XA446" s="196"/>
      <c r="XB446" s="196"/>
      <c r="XC446" s="196"/>
      <c r="XD446" s="196"/>
      <c r="XE446" s="196"/>
      <c r="XF446" s="196"/>
      <c r="XG446" s="196"/>
      <c r="XH446" s="196"/>
      <c r="XI446" s="196"/>
      <c r="XJ446" s="196"/>
      <c r="XK446" s="196"/>
      <c r="XL446" s="196"/>
      <c r="XM446" s="196"/>
      <c r="XN446" s="196"/>
      <c r="XO446" s="196"/>
      <c r="XP446" s="196"/>
      <c r="XQ446" s="196"/>
      <c r="XR446" s="196"/>
      <c r="XS446" s="196"/>
      <c r="XT446" s="196"/>
      <c r="XU446" s="196"/>
      <c r="XV446" s="196"/>
      <c r="XW446" s="196"/>
      <c r="XX446" s="196"/>
      <c r="XY446" s="196"/>
      <c r="XZ446" s="196"/>
      <c r="YA446" s="196"/>
      <c r="YB446" s="196"/>
      <c r="YC446" s="196"/>
      <c r="YD446" s="196"/>
      <c r="YE446" s="196"/>
      <c r="YF446" s="196"/>
      <c r="YG446" s="196"/>
      <c r="YH446" s="196"/>
      <c r="YI446" s="196"/>
      <c r="YJ446" s="196"/>
      <c r="YK446" s="196"/>
      <c r="YL446" s="196"/>
      <c r="YM446" s="196"/>
      <c r="YN446" s="196"/>
      <c r="YO446" s="196"/>
      <c r="YP446" s="196"/>
      <c r="YQ446" s="196"/>
      <c r="YR446" s="196"/>
      <c r="YS446" s="196"/>
      <c r="YT446" s="196"/>
      <c r="YU446" s="196"/>
      <c r="YV446" s="196"/>
      <c r="YW446" s="196"/>
      <c r="YX446" s="196"/>
      <c r="YY446" s="196"/>
      <c r="YZ446" s="196"/>
      <c r="ZA446" s="196"/>
      <c r="ZB446" s="196"/>
      <c r="ZC446" s="196"/>
      <c r="ZD446" s="196"/>
      <c r="ZE446" s="196"/>
      <c r="ZF446" s="196"/>
      <c r="ZG446" s="196"/>
      <c r="ZH446" s="196"/>
      <c r="ZI446" s="196"/>
      <c r="ZJ446" s="196"/>
      <c r="ZK446" s="196"/>
      <c r="ZL446" s="196"/>
      <c r="ZM446" s="196"/>
      <c r="ZN446" s="196"/>
      <c r="ZO446" s="196"/>
      <c r="ZP446" s="196"/>
      <c r="ZQ446" s="196"/>
      <c r="ZR446" s="196"/>
      <c r="ZS446" s="196"/>
      <c r="ZT446" s="196"/>
      <c r="ZU446" s="196"/>
      <c r="ZV446" s="196"/>
      <c r="ZW446" s="196"/>
      <c r="ZX446" s="196"/>
      <c r="ZY446" s="196"/>
      <c r="ZZ446" s="196"/>
      <c r="AAA446" s="196"/>
      <c r="AAB446" s="196"/>
      <c r="AAC446" s="196"/>
      <c r="AAD446" s="196"/>
      <c r="AAE446" s="196"/>
      <c r="AAF446" s="196"/>
      <c r="AAG446" s="196"/>
      <c r="AAH446" s="196"/>
      <c r="AAI446" s="196"/>
      <c r="AAJ446" s="196"/>
      <c r="AAK446" s="196"/>
      <c r="AAL446" s="196"/>
      <c r="AAM446" s="196"/>
      <c r="AAN446" s="196"/>
      <c r="AAO446" s="196"/>
      <c r="AAP446" s="196"/>
      <c r="AAQ446" s="196"/>
      <c r="AAR446" s="196"/>
      <c r="AAS446" s="196"/>
      <c r="AAT446" s="196"/>
      <c r="AAU446" s="196"/>
      <c r="AAV446" s="196"/>
      <c r="AAW446" s="196"/>
      <c r="AAX446" s="196"/>
      <c r="AAY446" s="196"/>
      <c r="AAZ446" s="196"/>
      <c r="ABA446" s="196"/>
      <c r="ABB446" s="196"/>
      <c r="ABC446" s="196"/>
      <c r="ABD446" s="196"/>
      <c r="ABE446" s="196"/>
      <c r="ABF446" s="196"/>
      <c r="ABG446" s="196"/>
      <c r="ABH446" s="196"/>
      <c r="ABI446" s="196"/>
      <c r="ABJ446" s="196"/>
      <c r="ABK446" s="196"/>
      <c r="ABL446" s="196"/>
      <c r="ABM446" s="196"/>
      <c r="ABN446" s="196"/>
      <c r="ABO446" s="196"/>
      <c r="ABP446" s="196"/>
      <c r="ABQ446" s="196"/>
      <c r="ABR446" s="196"/>
      <c r="ABS446" s="196"/>
      <c r="ABT446" s="196"/>
      <c r="ABU446" s="196"/>
      <c r="ABV446" s="196"/>
      <c r="ABW446" s="196"/>
      <c r="ABX446" s="196"/>
      <c r="ABY446" s="196"/>
      <c r="ABZ446" s="196"/>
      <c r="ACA446" s="196"/>
      <c r="ACB446" s="196"/>
      <c r="ACC446" s="196"/>
      <c r="ACD446" s="196"/>
      <c r="ACE446" s="196"/>
      <c r="ACF446" s="196"/>
      <c r="ACG446" s="196"/>
      <c r="ACH446" s="196"/>
      <c r="ACI446" s="196"/>
      <c r="ACJ446" s="196"/>
      <c r="ACK446" s="196"/>
      <c r="ACL446" s="196"/>
      <c r="ACM446" s="196"/>
      <c r="ACN446" s="196"/>
      <c r="ACO446" s="196"/>
      <c r="ACP446" s="196"/>
      <c r="ACQ446" s="196"/>
      <c r="ACR446" s="196"/>
      <c r="ACS446" s="196"/>
      <c r="ACT446" s="196"/>
      <c r="ACU446" s="196"/>
      <c r="ACV446" s="196"/>
      <c r="ACW446" s="196"/>
      <c r="ACX446" s="196"/>
      <c r="ACY446" s="196"/>
      <c r="ACZ446" s="196"/>
      <c r="ADA446" s="196"/>
      <c r="ADB446" s="196"/>
      <c r="ADC446" s="196"/>
      <c r="ADD446" s="196"/>
      <c r="ADE446" s="196"/>
      <c r="ADF446" s="196"/>
      <c r="ADG446" s="196"/>
      <c r="ADH446" s="196"/>
      <c r="ADI446" s="196"/>
      <c r="ADJ446" s="196"/>
      <c r="ADK446" s="196"/>
      <c r="ADL446" s="196"/>
      <c r="ADM446" s="196"/>
      <c r="ADN446" s="196"/>
      <c r="ADO446" s="196"/>
      <c r="ADP446" s="196"/>
      <c r="ADQ446" s="196"/>
      <c r="ADR446" s="196"/>
      <c r="ADS446" s="196"/>
      <c r="ADT446" s="196"/>
      <c r="ADU446" s="196"/>
      <c r="ADV446" s="196"/>
      <c r="ADW446" s="196"/>
      <c r="ADX446" s="196"/>
      <c r="ADY446" s="196"/>
      <c r="ADZ446" s="196"/>
      <c r="AEA446" s="196"/>
      <c r="AEB446" s="196"/>
      <c r="AEC446" s="196"/>
      <c r="AED446" s="196"/>
      <c r="AEE446" s="196"/>
      <c r="AEF446" s="196"/>
      <c r="AEG446" s="196"/>
      <c r="AEH446" s="196"/>
      <c r="AEI446" s="196"/>
      <c r="AEJ446" s="196"/>
      <c r="AEK446" s="196"/>
      <c r="AEL446" s="196"/>
      <c r="AEM446" s="196"/>
      <c r="AEN446" s="196"/>
      <c r="AEO446" s="196"/>
      <c r="AEP446" s="196"/>
      <c r="AEQ446" s="196"/>
      <c r="AER446" s="196"/>
      <c r="AES446" s="196"/>
      <c r="AET446" s="196"/>
      <c r="AEU446" s="196"/>
      <c r="AEV446" s="196"/>
      <c r="AEW446" s="196"/>
      <c r="AEX446" s="196"/>
      <c r="AEY446" s="196"/>
      <c r="AEZ446" s="196"/>
      <c r="AFA446" s="196"/>
      <c r="AFB446" s="196"/>
      <c r="AFC446" s="196"/>
      <c r="AFD446" s="196"/>
      <c r="AFE446" s="196"/>
      <c r="AFF446" s="196"/>
      <c r="AFG446" s="196"/>
      <c r="AFH446" s="196"/>
      <c r="AFI446" s="196"/>
      <c r="AFJ446" s="196"/>
      <c r="AFK446" s="196"/>
      <c r="AFL446" s="196"/>
      <c r="AFM446" s="196"/>
      <c r="AFN446" s="196"/>
      <c r="AFO446" s="196"/>
      <c r="AFP446" s="196"/>
      <c r="AFQ446" s="196"/>
      <c r="AFR446" s="196"/>
      <c r="AFS446" s="196"/>
      <c r="AFT446" s="196"/>
      <c r="AFU446" s="196"/>
      <c r="AFV446" s="196"/>
      <c r="AFW446" s="196"/>
      <c r="AFX446" s="196"/>
      <c r="AFY446" s="196"/>
      <c r="AFZ446" s="196"/>
      <c r="AGA446" s="196"/>
      <c r="AGB446" s="196"/>
      <c r="AGC446" s="196"/>
      <c r="AGD446" s="196"/>
      <c r="AGE446" s="196"/>
      <c r="AGF446" s="196"/>
      <c r="AGG446" s="196"/>
      <c r="AGH446" s="196"/>
      <c r="AGI446" s="196"/>
      <c r="AGJ446" s="196"/>
      <c r="AGK446" s="196"/>
      <c r="AGL446" s="196"/>
      <c r="AGM446" s="196"/>
      <c r="AGN446" s="196"/>
      <c r="AGO446" s="196"/>
      <c r="AGP446" s="196"/>
      <c r="AGQ446" s="196"/>
      <c r="AGR446" s="196"/>
      <c r="AGS446" s="196"/>
      <c r="AGT446" s="196"/>
      <c r="AGU446" s="196"/>
      <c r="AGV446" s="196"/>
      <c r="AGW446" s="196"/>
      <c r="AGX446" s="196"/>
      <c r="AGY446" s="196"/>
      <c r="AGZ446" s="196"/>
      <c r="AHA446" s="196"/>
      <c r="AHB446" s="196"/>
      <c r="AHC446" s="196"/>
      <c r="AHD446" s="196"/>
      <c r="AHE446" s="196"/>
      <c r="AHF446" s="196"/>
      <c r="AHG446" s="196"/>
      <c r="AHH446" s="196"/>
      <c r="AHI446" s="196"/>
      <c r="AHJ446" s="196"/>
      <c r="AHK446" s="196"/>
      <c r="AHL446" s="196"/>
      <c r="AHM446" s="196"/>
      <c r="AHN446" s="196"/>
      <c r="AHO446" s="196"/>
      <c r="AHP446" s="196"/>
      <c r="AHQ446" s="196"/>
      <c r="AHR446" s="196"/>
      <c r="AHS446" s="196"/>
      <c r="AHT446" s="196"/>
      <c r="AHU446" s="196"/>
      <c r="AHV446" s="196"/>
      <c r="AHW446" s="196"/>
      <c r="AHX446" s="196"/>
      <c r="AHY446" s="196"/>
      <c r="AHZ446" s="196"/>
      <c r="AIA446" s="196"/>
      <c r="AIB446" s="196"/>
      <c r="AIC446" s="196"/>
      <c r="AID446" s="196"/>
      <c r="AIE446" s="196"/>
      <c r="AIF446" s="196"/>
      <c r="AIG446" s="196"/>
      <c r="AIH446" s="196"/>
      <c r="AII446" s="196"/>
      <c r="AIJ446" s="196"/>
      <c r="AIK446" s="196"/>
      <c r="AIL446" s="196"/>
      <c r="AIM446" s="196"/>
      <c r="AIN446" s="196"/>
      <c r="AIO446" s="196"/>
      <c r="AIP446" s="196"/>
      <c r="AIQ446" s="196"/>
      <c r="AIR446" s="196"/>
      <c r="AIS446" s="196"/>
      <c r="AIT446" s="196"/>
      <c r="AIU446" s="196"/>
      <c r="AIV446" s="196"/>
      <c r="AIW446" s="196"/>
      <c r="AIX446" s="196"/>
      <c r="AIY446" s="196"/>
      <c r="AIZ446" s="196"/>
      <c r="AJA446" s="196"/>
      <c r="AJB446" s="196"/>
      <c r="AJC446" s="196"/>
      <c r="AJD446" s="196"/>
      <c r="AJE446" s="196"/>
      <c r="AJF446" s="196"/>
      <c r="AJG446" s="196"/>
      <c r="AJH446" s="196"/>
      <c r="AJI446" s="196"/>
      <c r="AJJ446" s="196"/>
      <c r="AJK446" s="196"/>
      <c r="AJL446" s="196"/>
      <c r="AJM446" s="196"/>
      <c r="AJN446" s="196"/>
      <c r="AJO446" s="196"/>
      <c r="AJP446" s="196"/>
      <c r="AJQ446" s="196"/>
      <c r="AJR446" s="196"/>
      <c r="AJS446" s="196"/>
      <c r="AJT446" s="196"/>
      <c r="AJU446" s="196"/>
      <c r="AJV446" s="196"/>
      <c r="AJW446" s="196"/>
      <c r="AJX446" s="196"/>
      <c r="AJY446" s="196"/>
      <c r="AJZ446" s="196"/>
      <c r="AKA446" s="196"/>
      <c r="AKB446" s="196"/>
      <c r="AKC446" s="196"/>
      <c r="AKD446" s="196"/>
      <c r="AKE446" s="196"/>
      <c r="AKF446" s="196"/>
      <c r="AKG446" s="196"/>
      <c r="AKH446" s="196"/>
      <c r="AKI446" s="196"/>
      <c r="AKJ446" s="196"/>
      <c r="AKK446" s="196"/>
      <c r="AKL446" s="196"/>
      <c r="AKM446" s="196"/>
      <c r="AKN446" s="196"/>
      <c r="AKO446" s="196"/>
      <c r="AKP446" s="196"/>
      <c r="AKQ446" s="196"/>
      <c r="AKR446" s="196"/>
      <c r="AKS446" s="196"/>
      <c r="AKT446" s="196"/>
      <c r="AKU446" s="196"/>
      <c r="AKV446" s="196"/>
      <c r="AKW446" s="196"/>
      <c r="AKX446" s="196"/>
      <c r="AKY446" s="196"/>
      <c r="AKZ446" s="196"/>
      <c r="ALA446" s="196"/>
      <c r="ALB446" s="196"/>
      <c r="ALC446" s="196"/>
      <c r="ALD446" s="196"/>
      <c r="ALE446" s="196"/>
      <c r="ALF446" s="196"/>
      <c r="ALG446" s="196"/>
      <c r="ALH446" s="196"/>
      <c r="ALI446" s="196"/>
      <c r="ALJ446" s="196"/>
      <c r="ALK446" s="196"/>
      <c r="ALL446" s="196"/>
      <c r="ALM446" s="196"/>
      <c r="ALN446" s="196"/>
      <c r="ALO446" s="196"/>
      <c r="ALP446" s="196"/>
      <c r="ALQ446" s="196"/>
      <c r="ALR446" s="196"/>
      <c r="ALS446" s="196"/>
      <c r="ALT446" s="196"/>
      <c r="ALU446" s="196"/>
      <c r="ALV446" s="196"/>
      <c r="ALW446" s="196"/>
      <c r="ALX446" s="196"/>
      <c r="ALY446" s="196"/>
      <c r="ALZ446" s="196"/>
      <c r="AMA446" s="196"/>
      <c r="AMB446" s="196"/>
      <c r="AMC446" s="196"/>
      <c r="AMD446" s="196"/>
      <c r="AME446" s="196"/>
      <c r="AMF446" s="196"/>
      <c r="AMG446" s="196"/>
      <c r="AMH446" s="196"/>
      <c r="AMI446" s="196"/>
    </row>
    <row r="447" spans="1:1023" x14ac:dyDescent="0.25">
      <c r="A447" s="235" t="s">
        <v>5413</v>
      </c>
      <c r="B447" s="163">
        <v>446</v>
      </c>
      <c r="C447" s="317" t="s">
        <v>5414</v>
      </c>
      <c r="D447" s="177" t="s">
        <v>5415</v>
      </c>
      <c r="E447" s="187"/>
      <c r="F447" s="187">
        <v>3</v>
      </c>
      <c r="G447" s="177">
        <v>4</v>
      </c>
      <c r="H447" s="177">
        <v>4</v>
      </c>
      <c r="I447" s="319">
        <v>8.3000000000000004E-2</v>
      </c>
      <c r="J447" s="334">
        <v>2</v>
      </c>
      <c r="K447" s="334">
        <v>2</v>
      </c>
      <c r="L447" s="334"/>
      <c r="M447" s="334"/>
      <c r="N447" s="334"/>
      <c r="O447" s="339"/>
      <c r="P447" s="334"/>
      <c r="Q447" s="334"/>
      <c r="R447" s="334"/>
      <c r="S447" s="334"/>
      <c r="T447" s="334"/>
      <c r="U447" s="340"/>
      <c r="V447" s="237">
        <f t="shared" si="239"/>
        <v>100</v>
      </c>
      <c r="W447" s="237">
        <f t="shared" si="240"/>
        <v>100</v>
      </c>
      <c r="X447" s="237">
        <f t="shared" si="241"/>
        <v>100</v>
      </c>
      <c r="Y447" s="237">
        <f t="shared" si="237"/>
        <v>100</v>
      </c>
      <c r="Z447" s="237">
        <f t="shared" si="238"/>
        <v>100</v>
      </c>
      <c r="AA447" s="238">
        <f t="shared" si="243"/>
        <v>100</v>
      </c>
      <c r="AB447" s="238">
        <f t="shared" si="242"/>
        <v>100</v>
      </c>
      <c r="AC447" s="238">
        <f t="shared" si="228"/>
        <v>100</v>
      </c>
      <c r="AD447" s="416">
        <f t="shared" si="236"/>
        <v>100</v>
      </c>
      <c r="AE447" s="416">
        <f t="shared" si="244"/>
        <v>100</v>
      </c>
      <c r="AF447" s="239">
        <f t="shared" si="246"/>
        <v>10</v>
      </c>
      <c r="AG447" s="239">
        <f t="shared" si="247"/>
        <v>10</v>
      </c>
      <c r="AH447" s="239">
        <f t="shared" si="248"/>
        <v>100</v>
      </c>
      <c r="AI447" s="239">
        <f t="shared" si="245"/>
        <v>100</v>
      </c>
      <c r="AJ447" s="225" t="s">
        <v>25077</v>
      </c>
      <c r="AK447" s="236"/>
      <c r="AL447" s="187">
        <v>3</v>
      </c>
      <c r="AM447" s="214"/>
      <c r="AN447" s="187"/>
      <c r="AO447" s="187"/>
      <c r="AQ447" s="167" t="s">
        <v>5416</v>
      </c>
    </row>
    <row r="448" spans="1:1023" x14ac:dyDescent="0.25">
      <c r="A448" s="235" t="s">
        <v>5417</v>
      </c>
      <c r="B448" s="163">
        <v>447</v>
      </c>
      <c r="C448" s="317" t="s">
        <v>5418</v>
      </c>
      <c r="D448" s="177" t="s">
        <v>5419</v>
      </c>
      <c r="E448" s="187"/>
      <c r="F448" s="187"/>
      <c r="G448" s="177"/>
      <c r="H448" s="177"/>
      <c r="I448" s="319">
        <v>58.7</v>
      </c>
      <c r="J448" s="343" t="s">
        <v>752</v>
      </c>
      <c r="K448" s="343">
        <v>1</v>
      </c>
      <c r="L448" s="357">
        <v>1</v>
      </c>
      <c r="M448" s="357"/>
      <c r="N448" s="334"/>
      <c r="O448" s="339"/>
      <c r="P448" s="334"/>
      <c r="Q448" s="334"/>
      <c r="R448" s="334"/>
      <c r="S448" s="334"/>
      <c r="T448" s="334"/>
      <c r="U448" s="340"/>
      <c r="V448" s="237">
        <f t="shared" si="239"/>
        <v>100</v>
      </c>
      <c r="W448" s="237">
        <f t="shared" si="240"/>
        <v>100</v>
      </c>
      <c r="X448" s="237">
        <f t="shared" si="241"/>
        <v>100</v>
      </c>
      <c r="Y448" s="237">
        <f t="shared" si="237"/>
        <v>100</v>
      </c>
      <c r="Z448" s="237">
        <f t="shared" si="238"/>
        <v>100</v>
      </c>
      <c r="AA448" s="238">
        <f t="shared" si="243"/>
        <v>100</v>
      </c>
      <c r="AB448" s="238">
        <f t="shared" si="242"/>
        <v>100</v>
      </c>
      <c r="AC448" s="238">
        <f t="shared" si="228"/>
        <v>100</v>
      </c>
      <c r="AD448" s="416">
        <f t="shared" si="236"/>
        <v>1</v>
      </c>
      <c r="AE448" s="416">
        <f t="shared" si="244"/>
        <v>100</v>
      </c>
      <c r="AF448" s="239">
        <f t="shared" si="246"/>
        <v>1</v>
      </c>
      <c r="AG448" s="239">
        <f t="shared" si="247"/>
        <v>1</v>
      </c>
      <c r="AH448" s="239">
        <f t="shared" si="248"/>
        <v>3</v>
      </c>
      <c r="AI448" s="239">
        <f t="shared" si="245"/>
        <v>5</v>
      </c>
      <c r="AJ448" s="243"/>
      <c r="AK448" s="236"/>
      <c r="AL448" s="187">
        <v>4</v>
      </c>
      <c r="AM448" s="214"/>
      <c r="AN448" s="187"/>
      <c r="AO448" s="187">
        <v>10</v>
      </c>
      <c r="AQ448" s="167" t="s">
        <v>5420</v>
      </c>
    </row>
    <row r="449" spans="1:1024" x14ac:dyDescent="0.25">
      <c r="A449" s="208" t="s">
        <v>1212</v>
      </c>
      <c r="B449" s="163">
        <v>448</v>
      </c>
      <c r="C449" s="224" t="s">
        <v>25078</v>
      </c>
      <c r="D449" s="175" t="s">
        <v>1213</v>
      </c>
      <c r="E449" s="429"/>
      <c r="F449" s="185">
        <v>4</v>
      </c>
      <c r="G449" s="180"/>
      <c r="H449" s="180"/>
      <c r="I449" s="319">
        <v>0.8</v>
      </c>
      <c r="J449" s="366"/>
      <c r="K449" s="140"/>
      <c r="L449" s="332">
        <v>1</v>
      </c>
      <c r="M449" s="140"/>
      <c r="N449" s="140"/>
      <c r="O449" s="140"/>
      <c r="P449" s="140"/>
      <c r="Q449" s="140"/>
      <c r="R449" s="140"/>
      <c r="S449" s="140"/>
      <c r="T449" s="140"/>
      <c r="U449" s="140"/>
      <c r="V449" s="219">
        <f t="shared" si="239"/>
        <v>100</v>
      </c>
      <c r="W449" s="219">
        <f t="shared" si="240"/>
        <v>100</v>
      </c>
      <c r="X449" s="219">
        <f t="shared" si="241"/>
        <v>100</v>
      </c>
      <c r="Y449" s="219">
        <f t="shared" si="237"/>
        <v>100</v>
      </c>
      <c r="Z449" s="219">
        <f t="shared" si="238"/>
        <v>100</v>
      </c>
      <c r="AA449" s="220">
        <f t="shared" si="243"/>
        <v>100</v>
      </c>
      <c r="AB449" s="220">
        <f t="shared" si="242"/>
        <v>100</v>
      </c>
      <c r="AC449" s="220">
        <f t="shared" si="228"/>
        <v>100</v>
      </c>
      <c r="AD449" s="475">
        <v>0.1</v>
      </c>
      <c r="AE449" s="416">
        <f t="shared" si="244"/>
        <v>100</v>
      </c>
      <c r="AF449" s="212">
        <f t="shared" si="246"/>
        <v>100</v>
      </c>
      <c r="AG449" s="212">
        <f t="shared" si="247"/>
        <v>100</v>
      </c>
      <c r="AH449" s="212">
        <f t="shared" si="248"/>
        <v>100</v>
      </c>
      <c r="AI449" s="212">
        <f t="shared" si="245"/>
        <v>100</v>
      </c>
      <c r="AJ449" s="231" t="s">
        <v>25079</v>
      </c>
      <c r="AK449" s="163">
        <v>1</v>
      </c>
      <c r="AL449" s="185">
        <v>1</v>
      </c>
      <c r="AM449" s="214"/>
      <c r="AN449" s="185">
        <v>1</v>
      </c>
      <c r="AO449" s="185">
        <v>1</v>
      </c>
      <c r="AP449" s="412"/>
      <c r="AQ449" s="247" t="s">
        <v>25080</v>
      </c>
      <c r="AR449" s="412"/>
      <c r="AS449" s="412"/>
      <c r="AT449" s="412"/>
      <c r="AU449" s="412"/>
      <c r="AV449" s="412"/>
      <c r="AW449" s="412"/>
      <c r="AX449" s="412"/>
      <c r="AY449" s="412"/>
      <c r="AZ449" s="412"/>
      <c r="BA449" s="412"/>
      <c r="BB449" s="412"/>
      <c r="BC449" s="412"/>
      <c r="BD449" s="412"/>
      <c r="BE449" s="412"/>
      <c r="BF449" s="412"/>
      <c r="BG449" s="412"/>
      <c r="BH449" s="412"/>
      <c r="BI449" s="412"/>
      <c r="BJ449" s="412"/>
      <c r="BK449" s="412"/>
      <c r="BL449" s="412"/>
      <c r="BM449" s="412"/>
      <c r="BN449" s="412"/>
      <c r="BO449" s="412"/>
      <c r="BP449" s="412"/>
      <c r="BQ449" s="412"/>
      <c r="BR449" s="412"/>
      <c r="BS449" s="412"/>
      <c r="BT449" s="412"/>
      <c r="BU449" s="412"/>
      <c r="BV449" s="412"/>
      <c r="BW449" s="412"/>
      <c r="BX449" s="412"/>
      <c r="BY449" s="412"/>
      <c r="BZ449" s="412"/>
      <c r="CA449" s="412"/>
      <c r="CB449" s="412"/>
      <c r="CC449" s="412"/>
      <c r="CD449" s="412"/>
      <c r="CE449" s="412"/>
      <c r="CF449" s="412"/>
      <c r="CG449" s="412"/>
      <c r="CH449" s="412"/>
      <c r="CI449" s="412"/>
      <c r="CJ449" s="412"/>
      <c r="CK449" s="412"/>
      <c r="CL449" s="412"/>
      <c r="CM449" s="412"/>
      <c r="CN449" s="412"/>
      <c r="CO449" s="412"/>
      <c r="CP449" s="412"/>
      <c r="CQ449" s="412"/>
      <c r="CR449" s="412"/>
      <c r="CS449" s="412"/>
      <c r="CT449" s="412"/>
      <c r="CU449" s="412"/>
      <c r="CV449" s="412"/>
      <c r="CW449" s="412"/>
      <c r="CX449" s="412"/>
      <c r="CY449" s="412"/>
      <c r="CZ449" s="412"/>
      <c r="DA449" s="412"/>
      <c r="DB449" s="412"/>
      <c r="DC449" s="412"/>
      <c r="DD449" s="412"/>
      <c r="DE449" s="412"/>
      <c r="DF449" s="412"/>
      <c r="DG449" s="412"/>
      <c r="DH449" s="412"/>
      <c r="DI449" s="412"/>
      <c r="DJ449" s="412"/>
      <c r="DK449" s="412"/>
      <c r="DL449" s="412"/>
      <c r="DM449" s="412"/>
      <c r="DN449" s="412"/>
      <c r="DO449" s="412"/>
      <c r="DP449" s="412"/>
      <c r="DQ449" s="412"/>
      <c r="DR449" s="412"/>
      <c r="DS449" s="412"/>
      <c r="DT449" s="412"/>
      <c r="DU449" s="412"/>
      <c r="DV449" s="412"/>
      <c r="DW449" s="412"/>
      <c r="DX449" s="412"/>
      <c r="DY449" s="412"/>
      <c r="DZ449" s="412"/>
      <c r="EA449" s="412"/>
      <c r="EB449" s="412"/>
      <c r="EC449" s="412"/>
      <c r="ED449" s="412"/>
      <c r="EE449" s="412"/>
      <c r="EF449" s="412"/>
      <c r="EG449" s="412"/>
      <c r="EH449" s="412"/>
      <c r="EI449" s="412"/>
      <c r="EJ449" s="412"/>
      <c r="EK449" s="412"/>
      <c r="EL449" s="412"/>
      <c r="EM449" s="412"/>
      <c r="EN449" s="412"/>
      <c r="EO449" s="412"/>
      <c r="EP449" s="412"/>
      <c r="EQ449" s="412"/>
      <c r="ER449" s="412"/>
      <c r="ES449" s="412"/>
      <c r="ET449" s="412"/>
      <c r="EU449" s="412"/>
      <c r="EV449" s="412"/>
      <c r="EW449" s="412"/>
      <c r="EX449" s="412"/>
      <c r="EY449" s="412"/>
      <c r="EZ449" s="412"/>
      <c r="FA449" s="412"/>
      <c r="FB449" s="412"/>
      <c r="FC449" s="412"/>
      <c r="FD449" s="412"/>
      <c r="FE449" s="412"/>
      <c r="FF449" s="412"/>
      <c r="FG449" s="412"/>
      <c r="FH449" s="412"/>
      <c r="FI449" s="412"/>
      <c r="FJ449" s="412"/>
      <c r="FK449" s="412"/>
      <c r="FL449" s="412"/>
      <c r="FM449" s="412"/>
      <c r="FN449" s="412"/>
      <c r="FO449" s="412"/>
      <c r="FP449" s="412"/>
      <c r="FQ449" s="412"/>
      <c r="FR449" s="412"/>
      <c r="FS449" s="412"/>
      <c r="FT449" s="412"/>
      <c r="FU449" s="412"/>
      <c r="FV449" s="412"/>
      <c r="FW449" s="412"/>
      <c r="FX449" s="412"/>
      <c r="FY449" s="412"/>
      <c r="FZ449" s="412"/>
      <c r="GA449" s="412"/>
      <c r="GB449" s="412"/>
      <c r="GC449" s="412"/>
      <c r="GD449" s="412"/>
      <c r="GE449" s="412"/>
      <c r="GF449" s="412"/>
      <c r="GG449" s="412"/>
      <c r="GH449" s="412"/>
      <c r="GI449" s="412"/>
      <c r="GJ449" s="412"/>
      <c r="GK449" s="412"/>
      <c r="GL449" s="412"/>
      <c r="GM449" s="412"/>
      <c r="GN449" s="412"/>
      <c r="GO449" s="412"/>
      <c r="GP449" s="412"/>
      <c r="GQ449" s="412"/>
      <c r="GR449" s="412"/>
      <c r="GS449" s="412"/>
      <c r="GT449" s="412"/>
      <c r="GU449" s="412"/>
      <c r="GV449" s="412"/>
      <c r="GW449" s="412"/>
      <c r="GX449" s="412"/>
      <c r="GY449" s="412"/>
      <c r="GZ449" s="412"/>
      <c r="HA449" s="412"/>
      <c r="HB449" s="412"/>
      <c r="HC449" s="412"/>
      <c r="HD449" s="412"/>
      <c r="HE449" s="412"/>
      <c r="HF449" s="412"/>
      <c r="HG449" s="412"/>
      <c r="HH449" s="412"/>
      <c r="HI449" s="412"/>
      <c r="HJ449" s="412"/>
      <c r="HK449" s="412"/>
      <c r="HL449" s="412"/>
      <c r="HM449" s="412"/>
      <c r="HN449" s="412"/>
      <c r="HO449" s="412"/>
      <c r="HP449" s="412"/>
      <c r="HQ449" s="412"/>
      <c r="HR449" s="412"/>
      <c r="HS449" s="412"/>
      <c r="HT449" s="412"/>
      <c r="HU449" s="412"/>
      <c r="HV449" s="412"/>
      <c r="HW449" s="412"/>
      <c r="HX449" s="412"/>
      <c r="HY449" s="412"/>
      <c r="HZ449" s="412"/>
      <c r="IA449" s="412"/>
      <c r="IB449" s="412"/>
      <c r="IC449" s="412"/>
      <c r="ID449" s="412"/>
      <c r="IE449" s="412"/>
      <c r="IF449" s="412"/>
      <c r="IG449" s="412"/>
      <c r="IH449" s="412"/>
      <c r="II449" s="412"/>
      <c r="IJ449" s="412"/>
      <c r="IK449" s="412"/>
      <c r="IL449" s="412"/>
      <c r="IM449" s="412"/>
      <c r="IN449" s="412"/>
      <c r="IO449" s="412"/>
      <c r="IP449" s="412"/>
      <c r="IQ449" s="412"/>
      <c r="IR449" s="412"/>
      <c r="IS449" s="412"/>
      <c r="IT449" s="412"/>
      <c r="IU449" s="412"/>
      <c r="IV449" s="412"/>
      <c r="IW449" s="412"/>
      <c r="IX449" s="412"/>
      <c r="IY449" s="412"/>
      <c r="IZ449" s="412"/>
      <c r="JA449" s="412"/>
      <c r="JB449" s="412"/>
      <c r="JC449" s="412"/>
      <c r="JD449" s="412"/>
      <c r="JE449" s="412"/>
      <c r="JF449" s="412"/>
      <c r="JG449" s="412"/>
      <c r="JH449" s="412"/>
      <c r="JI449" s="412"/>
      <c r="JJ449" s="412"/>
      <c r="JK449" s="412"/>
      <c r="JL449" s="412"/>
      <c r="JM449" s="412"/>
      <c r="JN449" s="412"/>
      <c r="JO449" s="412"/>
      <c r="JP449" s="412"/>
      <c r="JQ449" s="412"/>
      <c r="JR449" s="412"/>
      <c r="JS449" s="412"/>
      <c r="JT449" s="412"/>
      <c r="JU449" s="412"/>
      <c r="JV449" s="412"/>
      <c r="JW449" s="412"/>
      <c r="JX449" s="412"/>
      <c r="JY449" s="412"/>
      <c r="JZ449" s="412"/>
      <c r="KA449" s="412"/>
      <c r="KB449" s="412"/>
      <c r="KC449" s="412"/>
      <c r="KD449" s="412"/>
      <c r="KE449" s="412"/>
      <c r="KF449" s="412"/>
      <c r="KG449" s="412"/>
      <c r="KH449" s="412"/>
      <c r="KI449" s="412"/>
      <c r="KJ449" s="412"/>
      <c r="KK449" s="412"/>
      <c r="KL449" s="412"/>
      <c r="KM449" s="412"/>
      <c r="KN449" s="412"/>
      <c r="KO449" s="412"/>
      <c r="KP449" s="412"/>
      <c r="KQ449" s="412"/>
      <c r="KR449" s="412"/>
      <c r="KS449" s="412"/>
      <c r="KT449" s="412"/>
      <c r="KU449" s="412"/>
      <c r="KV449" s="412"/>
      <c r="KW449" s="412"/>
      <c r="KX449" s="412"/>
      <c r="KY449" s="412"/>
      <c r="KZ449" s="412"/>
      <c r="LA449" s="412"/>
      <c r="LB449" s="412"/>
      <c r="LC449" s="412"/>
      <c r="LD449" s="412"/>
      <c r="LE449" s="412"/>
      <c r="LF449" s="412"/>
      <c r="LG449" s="412"/>
      <c r="LH449" s="412"/>
      <c r="LI449" s="412"/>
      <c r="LJ449" s="412"/>
      <c r="LK449" s="412"/>
      <c r="LL449" s="412"/>
      <c r="LM449" s="412"/>
      <c r="LN449" s="412"/>
      <c r="LO449" s="412"/>
      <c r="LP449" s="412"/>
      <c r="LQ449" s="412"/>
      <c r="LR449" s="412"/>
      <c r="LS449" s="412"/>
      <c r="LT449" s="412"/>
      <c r="LU449" s="412"/>
      <c r="LV449" s="412"/>
      <c r="LW449" s="412"/>
      <c r="LX449" s="412"/>
      <c r="LY449" s="412"/>
      <c r="LZ449" s="412"/>
      <c r="MA449" s="412"/>
      <c r="MB449" s="412"/>
      <c r="MC449" s="412"/>
      <c r="MD449" s="412"/>
      <c r="ME449" s="412"/>
      <c r="MF449" s="412"/>
      <c r="MG449" s="412"/>
      <c r="MH449" s="412"/>
      <c r="MI449" s="412"/>
      <c r="MJ449" s="412"/>
      <c r="MK449" s="412"/>
      <c r="ML449" s="412"/>
      <c r="MM449" s="412"/>
      <c r="MN449" s="412"/>
      <c r="MO449" s="412"/>
      <c r="MP449" s="412"/>
      <c r="MQ449" s="412"/>
      <c r="MR449" s="412"/>
      <c r="MS449" s="412"/>
      <c r="MT449" s="412"/>
      <c r="MU449" s="412"/>
      <c r="MV449" s="412"/>
      <c r="MW449" s="412"/>
      <c r="MX449" s="412"/>
      <c r="MY449" s="412"/>
      <c r="MZ449" s="412"/>
      <c r="NA449" s="412"/>
      <c r="NB449" s="412"/>
      <c r="NC449" s="412"/>
      <c r="ND449" s="412"/>
      <c r="NE449" s="412"/>
      <c r="NF449" s="412"/>
      <c r="NG449" s="412"/>
      <c r="NH449" s="412"/>
      <c r="NI449" s="412"/>
      <c r="NJ449" s="412"/>
      <c r="NK449" s="412"/>
      <c r="NL449" s="412"/>
      <c r="NM449" s="412"/>
      <c r="NN449" s="412"/>
      <c r="NO449" s="412"/>
      <c r="NP449" s="412"/>
      <c r="NQ449" s="412"/>
      <c r="NR449" s="412"/>
      <c r="NS449" s="412"/>
      <c r="NT449" s="412"/>
      <c r="NU449" s="412"/>
      <c r="NV449" s="412"/>
      <c r="NW449" s="412"/>
      <c r="NX449" s="412"/>
      <c r="NY449" s="412"/>
      <c r="NZ449" s="412"/>
      <c r="OA449" s="412"/>
      <c r="OB449" s="412"/>
      <c r="OC449" s="412"/>
      <c r="OD449" s="412"/>
      <c r="OE449" s="412"/>
      <c r="OF449" s="412"/>
      <c r="OG449" s="412"/>
      <c r="OH449" s="412"/>
      <c r="OI449" s="412"/>
      <c r="OJ449" s="412"/>
      <c r="OK449" s="412"/>
      <c r="OL449" s="412"/>
      <c r="OM449" s="412"/>
      <c r="ON449" s="412"/>
      <c r="OO449" s="412"/>
      <c r="OP449" s="412"/>
      <c r="OQ449" s="412"/>
      <c r="OR449" s="412"/>
      <c r="OS449" s="412"/>
      <c r="OT449" s="412"/>
      <c r="OU449" s="412"/>
      <c r="OV449" s="412"/>
      <c r="OW449" s="412"/>
      <c r="OX449" s="412"/>
      <c r="OY449" s="412"/>
      <c r="OZ449" s="412"/>
      <c r="PA449" s="412"/>
      <c r="PB449" s="412"/>
      <c r="PC449" s="412"/>
      <c r="PD449" s="412"/>
      <c r="PE449" s="412"/>
      <c r="PF449" s="412"/>
      <c r="PG449" s="412"/>
      <c r="PH449" s="412"/>
      <c r="PI449" s="412"/>
      <c r="PJ449" s="412"/>
      <c r="PK449" s="412"/>
      <c r="PL449" s="412"/>
      <c r="PM449" s="412"/>
      <c r="PN449" s="412"/>
      <c r="PO449" s="412"/>
      <c r="PP449" s="412"/>
      <c r="PQ449" s="412"/>
      <c r="PR449" s="412"/>
      <c r="PS449" s="412"/>
      <c r="PT449" s="412"/>
      <c r="PU449" s="412"/>
      <c r="PV449" s="412"/>
      <c r="PW449" s="412"/>
      <c r="PX449" s="412"/>
      <c r="PY449" s="412"/>
      <c r="PZ449" s="412"/>
      <c r="QA449" s="412"/>
      <c r="QB449" s="412"/>
      <c r="QC449" s="412"/>
      <c r="QD449" s="412"/>
      <c r="QE449" s="412"/>
      <c r="QF449" s="412"/>
      <c r="QG449" s="412"/>
      <c r="QH449" s="412"/>
      <c r="QI449" s="412"/>
      <c r="QJ449" s="412"/>
      <c r="QK449" s="412"/>
      <c r="QL449" s="412"/>
      <c r="QM449" s="412"/>
      <c r="QN449" s="412"/>
      <c r="QO449" s="412"/>
      <c r="QP449" s="412"/>
      <c r="QQ449" s="412"/>
      <c r="QR449" s="412"/>
      <c r="QS449" s="412"/>
      <c r="QT449" s="412"/>
      <c r="QU449" s="412"/>
      <c r="QV449" s="412"/>
      <c r="QW449" s="412"/>
      <c r="QX449" s="412"/>
      <c r="QY449" s="412"/>
      <c r="QZ449" s="412"/>
      <c r="RA449" s="412"/>
      <c r="RB449" s="412"/>
      <c r="RC449" s="412"/>
      <c r="RD449" s="412"/>
      <c r="RE449" s="412"/>
      <c r="RF449" s="412"/>
      <c r="RG449" s="412"/>
      <c r="RH449" s="412"/>
      <c r="RI449" s="412"/>
      <c r="RJ449" s="412"/>
      <c r="RK449" s="412"/>
      <c r="RL449" s="412"/>
      <c r="RM449" s="412"/>
      <c r="RN449" s="412"/>
      <c r="RO449" s="412"/>
      <c r="RP449" s="412"/>
      <c r="RQ449" s="412"/>
      <c r="RR449" s="412"/>
      <c r="RS449" s="412"/>
      <c r="RT449" s="412"/>
      <c r="RU449" s="412"/>
      <c r="RV449" s="412"/>
      <c r="RW449" s="412"/>
      <c r="RX449" s="412"/>
      <c r="RY449" s="412"/>
      <c r="RZ449" s="412"/>
      <c r="SA449" s="412"/>
      <c r="SB449" s="412"/>
      <c r="SC449" s="412"/>
      <c r="SD449" s="412"/>
      <c r="SE449" s="412"/>
      <c r="SF449" s="412"/>
      <c r="SG449" s="412"/>
      <c r="SH449" s="412"/>
      <c r="SI449" s="412"/>
      <c r="SJ449" s="412"/>
      <c r="SK449" s="412"/>
      <c r="SL449" s="412"/>
      <c r="SM449" s="412"/>
      <c r="SN449" s="412"/>
      <c r="SO449" s="412"/>
      <c r="SP449" s="412"/>
      <c r="SQ449" s="412"/>
      <c r="SR449" s="412"/>
      <c r="SS449" s="412"/>
      <c r="ST449" s="412"/>
      <c r="SU449" s="412"/>
      <c r="SV449" s="412"/>
      <c r="SW449" s="412"/>
      <c r="SX449" s="412"/>
      <c r="SY449" s="412"/>
      <c r="SZ449" s="412"/>
      <c r="TA449" s="412"/>
      <c r="TB449" s="412"/>
      <c r="TC449" s="412"/>
      <c r="TD449" s="412"/>
      <c r="TE449" s="412"/>
      <c r="TF449" s="412"/>
      <c r="TG449" s="412"/>
      <c r="TH449" s="412"/>
      <c r="TI449" s="412"/>
      <c r="TJ449" s="412"/>
      <c r="TK449" s="412"/>
      <c r="TL449" s="412"/>
      <c r="TM449" s="412"/>
      <c r="TN449" s="412"/>
      <c r="TO449" s="412"/>
      <c r="TP449" s="412"/>
      <c r="TQ449" s="412"/>
      <c r="TR449" s="412"/>
      <c r="TS449" s="412"/>
      <c r="TT449" s="412"/>
      <c r="TU449" s="412"/>
      <c r="TV449" s="412"/>
      <c r="TW449" s="412"/>
      <c r="TX449" s="412"/>
      <c r="TY449" s="412"/>
      <c r="TZ449" s="412"/>
      <c r="UA449" s="412"/>
      <c r="UB449" s="412"/>
      <c r="UC449" s="412"/>
      <c r="UD449" s="412"/>
      <c r="UE449" s="412"/>
      <c r="UF449" s="412"/>
      <c r="UG449" s="412"/>
      <c r="UH449" s="412"/>
      <c r="UI449" s="412"/>
      <c r="UJ449" s="412"/>
      <c r="UK449" s="412"/>
      <c r="UL449" s="412"/>
      <c r="UM449" s="412"/>
      <c r="UN449" s="412"/>
      <c r="UO449" s="412"/>
      <c r="UP449" s="412"/>
      <c r="UQ449" s="412"/>
      <c r="UR449" s="412"/>
      <c r="US449" s="412"/>
      <c r="UT449" s="412"/>
      <c r="UU449" s="412"/>
      <c r="UV449" s="412"/>
      <c r="UW449" s="412"/>
      <c r="UX449" s="412"/>
      <c r="UY449" s="412"/>
      <c r="UZ449" s="412"/>
      <c r="VA449" s="412"/>
      <c r="VB449" s="412"/>
      <c r="VC449" s="412"/>
      <c r="VD449" s="412"/>
      <c r="VE449" s="412"/>
      <c r="VF449" s="412"/>
      <c r="VG449" s="412"/>
      <c r="VH449" s="412"/>
      <c r="VI449" s="412"/>
      <c r="VJ449" s="412"/>
      <c r="VK449" s="412"/>
      <c r="VL449" s="412"/>
      <c r="VM449" s="412"/>
      <c r="VN449" s="412"/>
      <c r="VO449" s="412"/>
      <c r="VP449" s="412"/>
      <c r="VQ449" s="412"/>
      <c r="VR449" s="412"/>
      <c r="VS449" s="412"/>
      <c r="VT449" s="412"/>
      <c r="VU449" s="412"/>
      <c r="VV449" s="412"/>
      <c r="VW449" s="412"/>
      <c r="VX449" s="412"/>
      <c r="VY449" s="412"/>
      <c r="VZ449" s="412"/>
      <c r="WA449" s="412"/>
      <c r="WB449" s="412"/>
      <c r="WC449" s="412"/>
      <c r="WD449" s="412"/>
      <c r="WE449" s="412"/>
      <c r="WF449" s="412"/>
      <c r="WG449" s="412"/>
      <c r="WH449" s="412"/>
      <c r="WI449" s="412"/>
      <c r="WJ449" s="412"/>
      <c r="WK449" s="412"/>
      <c r="WL449" s="412"/>
      <c r="WM449" s="412"/>
      <c r="WN449" s="412"/>
      <c r="WO449" s="412"/>
      <c r="WP449" s="412"/>
      <c r="WQ449" s="412"/>
      <c r="WR449" s="412"/>
      <c r="WS449" s="412"/>
      <c r="WT449" s="412"/>
      <c r="WU449" s="412"/>
      <c r="WV449" s="412"/>
      <c r="WW449" s="412"/>
      <c r="WX449" s="412"/>
      <c r="WY449" s="412"/>
      <c r="WZ449" s="412"/>
      <c r="XA449" s="412"/>
      <c r="XB449" s="412"/>
      <c r="XC449" s="412"/>
      <c r="XD449" s="412"/>
      <c r="XE449" s="412"/>
      <c r="XF449" s="412"/>
      <c r="XG449" s="412"/>
      <c r="XH449" s="412"/>
      <c r="XI449" s="412"/>
      <c r="XJ449" s="412"/>
      <c r="XK449" s="412"/>
      <c r="XL449" s="412"/>
      <c r="XM449" s="412"/>
      <c r="XN449" s="412"/>
      <c r="XO449" s="412"/>
      <c r="XP449" s="412"/>
      <c r="XQ449" s="412"/>
      <c r="XR449" s="412"/>
      <c r="XS449" s="412"/>
      <c r="XT449" s="412"/>
      <c r="XU449" s="412"/>
      <c r="XV449" s="412"/>
      <c r="XW449" s="412"/>
      <c r="XX449" s="412"/>
      <c r="XY449" s="412"/>
      <c r="XZ449" s="412"/>
      <c r="YA449" s="412"/>
      <c r="YB449" s="412"/>
      <c r="YC449" s="412"/>
      <c r="YD449" s="412"/>
      <c r="YE449" s="412"/>
      <c r="YF449" s="412"/>
      <c r="YG449" s="412"/>
      <c r="YH449" s="412"/>
      <c r="YI449" s="412"/>
      <c r="YJ449" s="412"/>
      <c r="YK449" s="412"/>
      <c r="YL449" s="412"/>
      <c r="YM449" s="412"/>
      <c r="YN449" s="412"/>
      <c r="YO449" s="412"/>
      <c r="YP449" s="412"/>
      <c r="YQ449" s="412"/>
      <c r="YR449" s="412"/>
      <c r="YS449" s="412"/>
      <c r="YT449" s="412"/>
      <c r="YU449" s="412"/>
      <c r="YV449" s="412"/>
      <c r="YW449" s="412"/>
      <c r="YX449" s="412"/>
      <c r="YY449" s="412"/>
      <c r="YZ449" s="412"/>
      <c r="ZA449" s="412"/>
      <c r="ZB449" s="412"/>
      <c r="ZC449" s="412"/>
      <c r="ZD449" s="412"/>
      <c r="ZE449" s="412"/>
      <c r="ZF449" s="412"/>
      <c r="ZG449" s="412"/>
      <c r="ZH449" s="412"/>
      <c r="ZI449" s="412"/>
      <c r="ZJ449" s="412"/>
      <c r="ZK449" s="412"/>
      <c r="ZL449" s="412"/>
      <c r="ZM449" s="412"/>
      <c r="ZN449" s="412"/>
      <c r="ZO449" s="412"/>
      <c r="ZP449" s="412"/>
      <c r="ZQ449" s="412"/>
      <c r="ZR449" s="412"/>
      <c r="ZS449" s="412"/>
      <c r="ZT449" s="412"/>
      <c r="ZU449" s="412"/>
      <c r="ZV449" s="412"/>
      <c r="ZW449" s="412"/>
      <c r="ZX449" s="412"/>
      <c r="ZY449" s="412"/>
      <c r="ZZ449" s="412"/>
      <c r="AAA449" s="412"/>
      <c r="AAB449" s="412"/>
      <c r="AAC449" s="412"/>
      <c r="AAD449" s="412"/>
      <c r="AAE449" s="412"/>
      <c r="AAF449" s="412"/>
      <c r="AAG449" s="412"/>
      <c r="AAH449" s="412"/>
      <c r="AAI449" s="412"/>
      <c r="AAJ449" s="412"/>
      <c r="AAK449" s="412"/>
      <c r="AAL449" s="412"/>
      <c r="AAM449" s="412"/>
      <c r="AAN449" s="412"/>
      <c r="AAO449" s="412"/>
      <c r="AAP449" s="412"/>
      <c r="AAQ449" s="412"/>
      <c r="AAR449" s="412"/>
      <c r="AAS449" s="412"/>
      <c r="AAT449" s="412"/>
      <c r="AAU449" s="412"/>
      <c r="AAV449" s="412"/>
      <c r="AAW449" s="412"/>
      <c r="AAX449" s="412"/>
      <c r="AAY449" s="412"/>
      <c r="AAZ449" s="412"/>
      <c r="ABA449" s="412"/>
      <c r="ABB449" s="412"/>
      <c r="ABC449" s="412"/>
      <c r="ABD449" s="412"/>
      <c r="ABE449" s="412"/>
      <c r="ABF449" s="412"/>
      <c r="ABG449" s="412"/>
      <c r="ABH449" s="412"/>
      <c r="ABI449" s="412"/>
      <c r="ABJ449" s="412"/>
      <c r="ABK449" s="412"/>
      <c r="ABL449" s="412"/>
      <c r="ABM449" s="412"/>
      <c r="ABN449" s="412"/>
      <c r="ABO449" s="412"/>
      <c r="ABP449" s="412"/>
      <c r="ABQ449" s="412"/>
      <c r="ABR449" s="412"/>
      <c r="ABS449" s="412"/>
      <c r="ABT449" s="412"/>
      <c r="ABU449" s="412"/>
      <c r="ABV449" s="412"/>
      <c r="ABW449" s="412"/>
      <c r="ABX449" s="412"/>
      <c r="ABY449" s="412"/>
      <c r="ABZ449" s="412"/>
      <c r="ACA449" s="412"/>
      <c r="ACB449" s="412"/>
      <c r="ACC449" s="412"/>
      <c r="ACD449" s="412"/>
      <c r="ACE449" s="412"/>
      <c r="ACF449" s="412"/>
      <c r="ACG449" s="412"/>
      <c r="ACH449" s="412"/>
      <c r="ACI449" s="412"/>
      <c r="ACJ449" s="412"/>
      <c r="ACK449" s="412"/>
      <c r="ACL449" s="412"/>
      <c r="ACM449" s="412"/>
      <c r="ACN449" s="412"/>
      <c r="ACO449" s="412"/>
      <c r="ACP449" s="412"/>
      <c r="ACQ449" s="412"/>
      <c r="ACR449" s="412"/>
      <c r="ACS449" s="412"/>
      <c r="ACT449" s="412"/>
      <c r="ACU449" s="412"/>
      <c r="ACV449" s="412"/>
      <c r="ACW449" s="412"/>
      <c r="ACX449" s="412"/>
      <c r="ACY449" s="412"/>
      <c r="ACZ449" s="412"/>
      <c r="ADA449" s="412"/>
      <c r="ADB449" s="412"/>
      <c r="ADC449" s="412"/>
      <c r="ADD449" s="412"/>
      <c r="ADE449" s="412"/>
      <c r="ADF449" s="412"/>
      <c r="ADG449" s="412"/>
      <c r="ADH449" s="412"/>
      <c r="ADI449" s="412"/>
      <c r="ADJ449" s="412"/>
      <c r="ADK449" s="412"/>
      <c r="ADL449" s="412"/>
      <c r="ADM449" s="412"/>
      <c r="ADN449" s="412"/>
      <c r="ADO449" s="412"/>
      <c r="ADP449" s="412"/>
      <c r="ADQ449" s="412"/>
      <c r="ADR449" s="412"/>
      <c r="ADS449" s="412"/>
      <c r="ADT449" s="412"/>
      <c r="ADU449" s="412"/>
      <c r="ADV449" s="412"/>
      <c r="ADW449" s="412"/>
      <c r="ADX449" s="412"/>
      <c r="ADY449" s="412"/>
      <c r="ADZ449" s="412"/>
      <c r="AEA449" s="412"/>
      <c r="AEB449" s="412"/>
      <c r="AEC449" s="412"/>
      <c r="AED449" s="412"/>
      <c r="AEE449" s="412"/>
      <c r="AEF449" s="412"/>
      <c r="AEG449" s="412"/>
      <c r="AEH449" s="412"/>
      <c r="AEI449" s="412"/>
      <c r="AEJ449" s="412"/>
      <c r="AEK449" s="412"/>
      <c r="AEL449" s="412"/>
      <c r="AEM449" s="412"/>
      <c r="AEN449" s="412"/>
      <c r="AEO449" s="412"/>
      <c r="AEP449" s="412"/>
      <c r="AEQ449" s="412"/>
      <c r="AER449" s="412"/>
      <c r="AES449" s="412"/>
      <c r="AET449" s="412"/>
      <c r="AEU449" s="412"/>
      <c r="AEV449" s="412"/>
      <c r="AEW449" s="412"/>
      <c r="AEX449" s="412"/>
      <c r="AEY449" s="412"/>
      <c r="AEZ449" s="412"/>
      <c r="AFA449" s="412"/>
      <c r="AFB449" s="412"/>
      <c r="AFC449" s="412"/>
      <c r="AFD449" s="412"/>
      <c r="AFE449" s="412"/>
      <c r="AFF449" s="412"/>
      <c r="AFG449" s="412"/>
      <c r="AFH449" s="412"/>
      <c r="AFI449" s="412"/>
      <c r="AFJ449" s="412"/>
      <c r="AFK449" s="412"/>
      <c r="AFL449" s="412"/>
      <c r="AFM449" s="412"/>
      <c r="AFN449" s="412"/>
      <c r="AFO449" s="412"/>
      <c r="AFP449" s="412"/>
      <c r="AFQ449" s="412"/>
      <c r="AFR449" s="412"/>
      <c r="AFS449" s="412"/>
      <c r="AFT449" s="412"/>
      <c r="AFU449" s="412"/>
      <c r="AFV449" s="412"/>
      <c r="AFW449" s="412"/>
      <c r="AFX449" s="412"/>
      <c r="AFY449" s="412"/>
      <c r="AFZ449" s="412"/>
      <c r="AGA449" s="412"/>
      <c r="AGB449" s="412"/>
      <c r="AGC449" s="412"/>
      <c r="AGD449" s="412"/>
      <c r="AGE449" s="412"/>
      <c r="AGF449" s="412"/>
      <c r="AGG449" s="412"/>
      <c r="AGH449" s="412"/>
      <c r="AGI449" s="412"/>
      <c r="AGJ449" s="412"/>
      <c r="AGK449" s="412"/>
      <c r="AGL449" s="412"/>
      <c r="AGM449" s="412"/>
      <c r="AGN449" s="412"/>
      <c r="AGO449" s="412"/>
      <c r="AGP449" s="412"/>
      <c r="AGQ449" s="412"/>
      <c r="AGR449" s="412"/>
      <c r="AGS449" s="412"/>
      <c r="AGT449" s="412"/>
      <c r="AGU449" s="412"/>
      <c r="AGV449" s="412"/>
      <c r="AGW449" s="412"/>
      <c r="AGX449" s="412"/>
      <c r="AGY449" s="412"/>
      <c r="AGZ449" s="412"/>
      <c r="AHA449" s="412"/>
      <c r="AHB449" s="412"/>
      <c r="AHC449" s="412"/>
      <c r="AHD449" s="412"/>
      <c r="AHE449" s="412"/>
      <c r="AHF449" s="412"/>
      <c r="AHG449" s="412"/>
      <c r="AHH449" s="412"/>
      <c r="AHI449" s="412"/>
      <c r="AHJ449" s="412"/>
      <c r="AHK449" s="412"/>
      <c r="AHL449" s="412"/>
      <c r="AHM449" s="412"/>
      <c r="AHN449" s="412"/>
      <c r="AHO449" s="412"/>
      <c r="AHP449" s="412"/>
      <c r="AHQ449" s="412"/>
      <c r="AHR449" s="412"/>
      <c r="AHS449" s="412"/>
      <c r="AHT449" s="412"/>
      <c r="AHU449" s="412"/>
      <c r="AHV449" s="412"/>
      <c r="AHW449" s="412"/>
      <c r="AHX449" s="412"/>
      <c r="AHY449" s="412"/>
      <c r="AHZ449" s="412"/>
      <c r="AIA449" s="412"/>
      <c r="AIB449" s="412"/>
      <c r="AIC449" s="412"/>
      <c r="AID449" s="412"/>
      <c r="AIE449" s="412"/>
      <c r="AIF449" s="412"/>
      <c r="AIG449" s="412"/>
      <c r="AIH449" s="412"/>
      <c r="AII449" s="412"/>
      <c r="AIJ449" s="412"/>
      <c r="AIK449" s="412"/>
      <c r="AIL449" s="412"/>
      <c r="AIM449" s="412"/>
      <c r="AIN449" s="412"/>
      <c r="AIO449" s="412"/>
      <c r="AIP449" s="412"/>
      <c r="AIQ449" s="412"/>
      <c r="AIR449" s="412"/>
      <c r="AIS449" s="412"/>
      <c r="AIT449" s="412"/>
      <c r="AIU449" s="412"/>
      <c r="AIV449" s="412"/>
      <c r="AIW449" s="412"/>
      <c r="AIX449" s="412"/>
      <c r="AIY449" s="412"/>
      <c r="AIZ449" s="412"/>
      <c r="AJA449" s="412"/>
      <c r="AJB449" s="412"/>
      <c r="AJC449" s="412"/>
      <c r="AJD449" s="412"/>
      <c r="AJE449" s="412"/>
      <c r="AJF449" s="412"/>
      <c r="AJG449" s="412"/>
      <c r="AJH449" s="412"/>
      <c r="AJI449" s="412"/>
      <c r="AJJ449" s="412"/>
      <c r="AJK449" s="412"/>
      <c r="AJL449" s="412"/>
      <c r="AJM449" s="412"/>
      <c r="AJN449" s="412"/>
      <c r="AJO449" s="412"/>
      <c r="AJP449" s="412"/>
      <c r="AJQ449" s="412"/>
      <c r="AJR449" s="412"/>
      <c r="AJS449" s="412"/>
      <c r="AJT449" s="412"/>
      <c r="AJU449" s="412"/>
      <c r="AJV449" s="412"/>
      <c r="AJW449" s="412"/>
      <c r="AJX449" s="412"/>
      <c r="AJY449" s="412"/>
      <c r="AJZ449" s="412"/>
      <c r="AKA449" s="412"/>
      <c r="AKB449" s="412"/>
      <c r="AKC449" s="412"/>
      <c r="AKD449" s="412"/>
      <c r="AKE449" s="412"/>
      <c r="AKF449" s="412"/>
      <c r="AKG449" s="412"/>
      <c r="AKH449" s="412"/>
      <c r="AKI449" s="412"/>
      <c r="AKJ449" s="412"/>
      <c r="AKK449" s="412"/>
      <c r="AKL449" s="412"/>
      <c r="AKM449" s="412"/>
      <c r="AKN449" s="412"/>
      <c r="AKO449" s="412"/>
      <c r="AKP449" s="412"/>
      <c r="AKQ449" s="412"/>
      <c r="AKR449" s="412"/>
      <c r="AKS449" s="412"/>
      <c r="AKT449" s="412"/>
      <c r="AKU449" s="412"/>
      <c r="AKV449" s="412"/>
      <c r="AKW449" s="412"/>
      <c r="AKX449" s="412"/>
      <c r="AKY449" s="412"/>
      <c r="AKZ449" s="412"/>
      <c r="ALA449" s="412"/>
      <c r="ALB449" s="412"/>
      <c r="ALC449" s="412"/>
      <c r="ALD449" s="412"/>
      <c r="ALE449" s="412"/>
      <c r="ALF449" s="412"/>
      <c r="ALG449" s="412"/>
      <c r="ALH449" s="412"/>
      <c r="ALI449" s="412"/>
      <c r="ALJ449" s="412"/>
      <c r="ALK449" s="412"/>
      <c r="ALL449" s="412"/>
      <c r="ALM449" s="412"/>
      <c r="ALN449" s="412"/>
      <c r="ALO449" s="412"/>
      <c r="ALP449" s="412"/>
      <c r="ALQ449" s="412"/>
      <c r="ALR449" s="412"/>
      <c r="ALS449" s="412"/>
      <c r="ALT449" s="412"/>
      <c r="ALU449" s="412"/>
      <c r="ALV449" s="412"/>
      <c r="ALW449" s="412"/>
      <c r="ALX449" s="412"/>
      <c r="ALY449" s="412"/>
      <c r="ALZ449" s="412"/>
      <c r="AMA449" s="412"/>
      <c r="AMB449" s="412"/>
      <c r="AMC449" s="412"/>
      <c r="AMD449" s="412"/>
      <c r="AME449" s="412"/>
      <c r="AMF449" s="412"/>
      <c r="AMG449" s="412"/>
      <c r="AMH449" s="412"/>
    </row>
    <row r="450" spans="1:1024" x14ac:dyDescent="0.25">
      <c r="A450" s="208" t="s">
        <v>1214</v>
      </c>
      <c r="B450" s="163">
        <v>449</v>
      </c>
      <c r="C450" s="224" t="s">
        <v>25081</v>
      </c>
      <c r="D450" s="175" t="s">
        <v>1215</v>
      </c>
      <c r="E450" s="429"/>
      <c r="F450" s="185">
        <v>4</v>
      </c>
      <c r="G450" s="180"/>
      <c r="H450" s="180"/>
      <c r="I450" s="319">
        <v>7.0000000000000007E-2</v>
      </c>
      <c r="J450" s="366"/>
      <c r="K450" s="140"/>
      <c r="L450" s="140"/>
      <c r="M450" s="140"/>
      <c r="N450" s="140"/>
      <c r="O450" s="140"/>
      <c r="P450" s="332">
        <v>1</v>
      </c>
      <c r="Q450" s="332">
        <v>2</v>
      </c>
      <c r="R450" s="140"/>
      <c r="S450" s="332" t="s">
        <v>752</v>
      </c>
      <c r="T450" s="140"/>
      <c r="U450" s="140"/>
      <c r="V450" s="219">
        <f t="shared" si="239"/>
        <v>100</v>
      </c>
      <c r="W450" s="219">
        <f t="shared" si="240"/>
        <v>100</v>
      </c>
      <c r="X450" s="219">
        <f t="shared" si="241"/>
        <v>100</v>
      </c>
      <c r="Y450" s="219">
        <f t="shared" si="237"/>
        <v>10</v>
      </c>
      <c r="Z450" s="219">
        <f t="shared" si="238"/>
        <v>1</v>
      </c>
      <c r="AA450" s="220">
        <f t="shared" si="243"/>
        <v>1</v>
      </c>
      <c r="AB450" s="220">
        <f t="shared" si="242"/>
        <v>100</v>
      </c>
      <c r="AC450" s="220">
        <f t="shared" si="228"/>
        <v>0.3</v>
      </c>
      <c r="AD450" s="416">
        <f t="shared" ref="AD450:AD481" si="249">IF(L450=0,100,IF(L450=1,1,IF(L450="1B",1,IF(L450="1A",0.1,100))))</f>
        <v>100</v>
      </c>
      <c r="AE450" s="416">
        <f t="shared" si="244"/>
        <v>100</v>
      </c>
      <c r="AF450" s="212">
        <f t="shared" si="246"/>
        <v>100</v>
      </c>
      <c r="AG450" s="212">
        <f t="shared" si="247"/>
        <v>100</v>
      </c>
      <c r="AH450" s="212">
        <f t="shared" si="248"/>
        <v>100</v>
      </c>
      <c r="AI450" s="212">
        <f t="shared" si="245"/>
        <v>100</v>
      </c>
      <c r="AJ450" s="231" t="s">
        <v>25082</v>
      </c>
      <c r="AK450" s="412"/>
      <c r="AL450" s="412"/>
      <c r="AM450" s="214"/>
      <c r="AN450" s="412"/>
      <c r="AO450" s="412"/>
      <c r="AP450" s="412"/>
      <c r="AQ450" s="234" t="s">
        <v>25083</v>
      </c>
      <c r="AR450" s="412"/>
      <c r="AS450" s="412"/>
      <c r="AT450" s="412"/>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c r="EQ450" s="118"/>
      <c r="ER450" s="118"/>
      <c r="ES450" s="118"/>
      <c r="ET450" s="118"/>
      <c r="EU450" s="118"/>
      <c r="EV450" s="118"/>
      <c r="EW450" s="118"/>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c r="GJ450" s="118"/>
      <c r="GK450" s="118"/>
      <c r="GL450" s="118"/>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c r="HW450" s="118"/>
      <c r="HX450" s="118"/>
      <c r="HY450" s="118"/>
      <c r="HZ450" s="118"/>
      <c r="IA450" s="118"/>
      <c r="IB450" s="118"/>
      <c r="IC450" s="118"/>
      <c r="ID450" s="118"/>
      <c r="IE450" s="118"/>
      <c r="IF450" s="118"/>
      <c r="IG450" s="118"/>
      <c r="IH450" s="118"/>
      <c r="II450" s="118"/>
      <c r="IJ450" s="118"/>
      <c r="IK450" s="118"/>
      <c r="IL450" s="118"/>
      <c r="IM450" s="118"/>
      <c r="IN450" s="118"/>
      <c r="IO450" s="118"/>
      <c r="IP450" s="118"/>
      <c r="IQ450" s="118"/>
      <c r="IR450" s="118"/>
      <c r="IS450" s="118"/>
      <c r="IT450" s="118"/>
      <c r="IU450" s="118"/>
      <c r="IV450" s="118"/>
      <c r="IW450" s="118"/>
      <c r="IX450" s="118"/>
      <c r="IY450" s="118"/>
      <c r="IZ450" s="118"/>
      <c r="JA450" s="118"/>
      <c r="JB450" s="118"/>
      <c r="JC450" s="118"/>
      <c r="JD450" s="118"/>
      <c r="JE450" s="118"/>
      <c r="JF450" s="118"/>
      <c r="JG450" s="118"/>
      <c r="JH450" s="118"/>
      <c r="JI450" s="118"/>
      <c r="JJ450" s="118"/>
      <c r="JK450" s="118"/>
      <c r="JL450" s="118"/>
      <c r="JM450" s="118"/>
      <c r="JN450" s="118"/>
      <c r="JO450" s="118"/>
      <c r="JP450" s="118"/>
      <c r="JQ450" s="118"/>
      <c r="JR450" s="118"/>
      <c r="JS450" s="118"/>
      <c r="JT450" s="118"/>
      <c r="JU450" s="118"/>
      <c r="JV450" s="118"/>
      <c r="JW450" s="118"/>
      <c r="JX450" s="118"/>
      <c r="JY450" s="118"/>
      <c r="JZ450" s="118"/>
      <c r="KA450" s="118"/>
      <c r="KB450" s="118"/>
      <c r="KC450" s="118"/>
      <c r="KD450" s="118"/>
      <c r="KE450" s="118"/>
      <c r="KF450" s="118"/>
      <c r="KG450" s="118"/>
      <c r="KH450" s="118"/>
      <c r="KI450" s="118"/>
      <c r="KJ450" s="118"/>
      <c r="KK450" s="118"/>
      <c r="KL450" s="118"/>
      <c r="KM450" s="118"/>
      <c r="KN450" s="118"/>
      <c r="KO450" s="118"/>
      <c r="KP450" s="118"/>
      <c r="KQ450" s="118"/>
      <c r="KR450" s="118"/>
      <c r="KS450" s="118"/>
      <c r="KT450" s="118"/>
      <c r="KU450" s="118"/>
      <c r="KV450" s="118"/>
      <c r="KW450" s="118"/>
      <c r="KX450" s="118"/>
      <c r="KY450" s="118"/>
      <c r="KZ450" s="118"/>
      <c r="LA450" s="118"/>
      <c r="LB450" s="118"/>
      <c r="LC450" s="118"/>
      <c r="LD450" s="118"/>
      <c r="LE450" s="118"/>
      <c r="LF450" s="118"/>
      <c r="LG450" s="118"/>
      <c r="LH450" s="118"/>
      <c r="LI450" s="118"/>
      <c r="LJ450" s="118"/>
      <c r="LK450" s="118"/>
      <c r="LL450" s="118"/>
      <c r="LM450" s="118"/>
      <c r="LN450" s="118"/>
      <c r="LO450" s="118"/>
      <c r="LP450" s="118"/>
      <c r="LQ450" s="118"/>
      <c r="LR450" s="118"/>
      <c r="LS450" s="118"/>
      <c r="LT450" s="118"/>
      <c r="LU450" s="118"/>
      <c r="LV450" s="118"/>
      <c r="LW450" s="118"/>
      <c r="LX450" s="118"/>
      <c r="LY450" s="118"/>
      <c r="LZ450" s="118"/>
      <c r="MA450" s="118"/>
      <c r="MB450" s="118"/>
      <c r="MC450" s="118"/>
      <c r="MD450" s="118"/>
      <c r="ME450" s="118"/>
      <c r="MF450" s="118"/>
      <c r="MG450" s="118"/>
      <c r="MH450" s="118"/>
      <c r="MI450" s="118"/>
      <c r="MJ450" s="118"/>
      <c r="MK450" s="118"/>
      <c r="ML450" s="118"/>
      <c r="MM450" s="118"/>
      <c r="MN450" s="118"/>
      <c r="MO450" s="118"/>
      <c r="MP450" s="118"/>
      <c r="MQ450" s="118"/>
      <c r="MR450" s="118"/>
      <c r="MS450" s="118"/>
      <c r="MT450" s="118"/>
      <c r="MU450" s="118"/>
      <c r="MV450" s="118"/>
      <c r="MW450" s="118"/>
      <c r="MX450" s="118"/>
      <c r="MY450" s="118"/>
      <c r="MZ450" s="118"/>
      <c r="NA450" s="118"/>
      <c r="NB450" s="118"/>
      <c r="NC450" s="118"/>
      <c r="ND450" s="118"/>
      <c r="NE450" s="118"/>
      <c r="NF450" s="118"/>
      <c r="NG450" s="118"/>
      <c r="NH450" s="118"/>
      <c r="NI450" s="118"/>
      <c r="NJ450" s="118"/>
      <c r="NK450" s="118"/>
      <c r="NL450" s="118"/>
      <c r="NM450" s="118"/>
      <c r="NN450" s="118"/>
      <c r="NO450" s="118"/>
      <c r="NP450" s="118"/>
      <c r="NQ450" s="118"/>
      <c r="NR450" s="118"/>
      <c r="NS450" s="118"/>
      <c r="NT450" s="118"/>
      <c r="NU450" s="118"/>
      <c r="NV450" s="118"/>
      <c r="NW450" s="118"/>
      <c r="NX450" s="118"/>
      <c r="NY450" s="118"/>
      <c r="NZ450" s="118"/>
      <c r="OA450" s="118"/>
      <c r="OB450" s="118"/>
      <c r="OC450" s="118"/>
      <c r="OD450" s="118"/>
      <c r="OE450" s="118"/>
      <c r="OF450" s="118"/>
      <c r="OG450" s="118"/>
      <c r="OH450" s="118"/>
      <c r="OI450" s="118"/>
      <c r="OJ450" s="118"/>
      <c r="OK450" s="118"/>
      <c r="OL450" s="118"/>
      <c r="OM450" s="118"/>
      <c r="ON450" s="118"/>
      <c r="OO450" s="118"/>
      <c r="OP450" s="118"/>
      <c r="OQ450" s="118"/>
      <c r="OR450" s="118"/>
      <c r="OS450" s="118"/>
      <c r="OT450" s="118"/>
      <c r="OU450" s="118"/>
      <c r="OV450" s="118"/>
      <c r="OW450" s="118"/>
      <c r="OX450" s="118"/>
      <c r="OY450" s="118"/>
      <c r="OZ450" s="118"/>
      <c r="PA450" s="118"/>
      <c r="PB450" s="118"/>
      <c r="PC450" s="118"/>
      <c r="PD450" s="118"/>
      <c r="PE450" s="118"/>
      <c r="PF450" s="118"/>
      <c r="PG450" s="118"/>
      <c r="PH450" s="118"/>
      <c r="PI450" s="118"/>
      <c r="PJ450" s="118"/>
      <c r="PK450" s="118"/>
      <c r="PL450" s="118"/>
      <c r="PM450" s="118"/>
      <c r="PN450" s="118"/>
      <c r="PO450" s="118"/>
      <c r="PP450" s="118"/>
      <c r="PQ450" s="118"/>
      <c r="PR450" s="118"/>
      <c r="PS450" s="118"/>
      <c r="PT450" s="118"/>
      <c r="PU450" s="118"/>
      <c r="PV450" s="118"/>
      <c r="PW450" s="118"/>
      <c r="PX450" s="118"/>
      <c r="PY450" s="118"/>
      <c r="PZ450" s="118"/>
      <c r="QA450" s="118"/>
      <c r="QB450" s="118"/>
      <c r="QC450" s="118"/>
      <c r="QD450" s="118"/>
      <c r="QE450" s="118"/>
      <c r="QF450" s="118"/>
      <c r="QG450" s="118"/>
      <c r="QH450" s="118"/>
      <c r="QI450" s="118"/>
      <c r="QJ450" s="118"/>
      <c r="QK450" s="118"/>
      <c r="QL450" s="118"/>
      <c r="QM450" s="118"/>
      <c r="QN450" s="118"/>
      <c r="QO450" s="118"/>
      <c r="QP450" s="118"/>
      <c r="QQ450" s="118"/>
      <c r="QR450" s="118"/>
      <c r="QS450" s="118"/>
      <c r="QT450" s="118"/>
      <c r="QU450" s="118"/>
      <c r="QV450" s="118"/>
      <c r="QW450" s="118"/>
      <c r="QX450" s="118"/>
      <c r="QY450" s="118"/>
      <c r="QZ450" s="118"/>
      <c r="RA450" s="118"/>
      <c r="RB450" s="118"/>
      <c r="RC450" s="118"/>
      <c r="RD450" s="118"/>
      <c r="RE450" s="118"/>
      <c r="RF450" s="118"/>
      <c r="RG450" s="118"/>
      <c r="RH450" s="118"/>
      <c r="RI450" s="118"/>
      <c r="RJ450" s="118"/>
      <c r="RK450" s="118"/>
      <c r="RL450" s="118"/>
      <c r="RM450" s="118"/>
      <c r="RN450" s="118"/>
      <c r="RO450" s="118"/>
      <c r="RP450" s="118"/>
      <c r="RQ450" s="118"/>
      <c r="RR450" s="118"/>
      <c r="RS450" s="118"/>
      <c r="RT450" s="118"/>
      <c r="RU450" s="118"/>
      <c r="RV450" s="118"/>
      <c r="RW450" s="118"/>
      <c r="RX450" s="118"/>
      <c r="RY450" s="118"/>
      <c r="RZ450" s="118"/>
      <c r="SA450" s="118"/>
      <c r="SB450" s="118"/>
      <c r="SC450" s="118"/>
      <c r="SD450" s="118"/>
      <c r="SE450" s="118"/>
      <c r="SF450" s="118"/>
      <c r="SG450" s="118"/>
      <c r="SH450" s="118"/>
      <c r="SI450" s="118"/>
      <c r="SJ450" s="118"/>
      <c r="SK450" s="118"/>
      <c r="SL450" s="118"/>
      <c r="SM450" s="118"/>
      <c r="SN450" s="118"/>
      <c r="SO450" s="118"/>
      <c r="SP450" s="118"/>
      <c r="SQ450" s="118"/>
      <c r="SR450" s="118"/>
      <c r="SS450" s="118"/>
      <c r="ST450" s="118"/>
      <c r="SU450" s="118"/>
      <c r="SV450" s="118"/>
      <c r="SW450" s="118"/>
      <c r="SX450" s="118"/>
      <c r="SY450" s="118"/>
      <c r="SZ450" s="118"/>
      <c r="TA450" s="118"/>
      <c r="TB450" s="118"/>
      <c r="TC450" s="118"/>
      <c r="TD450" s="118"/>
      <c r="TE450" s="118"/>
      <c r="TF450" s="118"/>
      <c r="TG450" s="118"/>
      <c r="TH450" s="118"/>
      <c r="TI450" s="118"/>
      <c r="TJ450" s="118"/>
      <c r="TK450" s="118"/>
      <c r="TL450" s="118"/>
      <c r="TM450" s="118"/>
      <c r="TN450" s="118"/>
      <c r="TO450" s="118"/>
      <c r="TP450" s="118"/>
      <c r="TQ450" s="118"/>
      <c r="TR450" s="118"/>
      <c r="TS450" s="118"/>
      <c r="TT450" s="118"/>
      <c r="TU450" s="118"/>
      <c r="TV450" s="118"/>
      <c r="TW450" s="118"/>
      <c r="TX450" s="118"/>
      <c r="TY450" s="118"/>
      <c r="TZ450" s="118"/>
      <c r="UA450" s="118"/>
      <c r="UB450" s="118"/>
      <c r="UC450" s="118"/>
      <c r="UD450" s="118"/>
      <c r="UE450" s="118"/>
      <c r="UF450" s="118"/>
      <c r="UG450" s="118"/>
      <c r="UH450" s="118"/>
      <c r="UI450" s="118"/>
      <c r="UJ450" s="118"/>
      <c r="UK450" s="118"/>
      <c r="UL450" s="118"/>
      <c r="UM450" s="118"/>
      <c r="UN450" s="118"/>
      <c r="UO450" s="118"/>
      <c r="UP450" s="118"/>
      <c r="UQ450" s="118"/>
      <c r="UR450" s="118"/>
      <c r="US450" s="118"/>
      <c r="UT450" s="118"/>
      <c r="UU450" s="118"/>
      <c r="UV450" s="118"/>
      <c r="UW450" s="118"/>
      <c r="UX450" s="118"/>
      <c r="UY450" s="118"/>
      <c r="UZ450" s="118"/>
      <c r="VA450" s="118"/>
      <c r="VB450" s="118"/>
      <c r="VC450" s="118"/>
      <c r="VD450" s="118"/>
      <c r="VE450" s="118"/>
      <c r="VF450" s="118"/>
      <c r="VG450" s="118"/>
      <c r="VH450" s="118"/>
      <c r="VI450" s="118"/>
      <c r="VJ450" s="118"/>
      <c r="VK450" s="118"/>
      <c r="VL450" s="118"/>
      <c r="VM450" s="118"/>
      <c r="VN450" s="118"/>
      <c r="VO450" s="118"/>
      <c r="VP450" s="118"/>
      <c r="VQ450" s="118"/>
      <c r="VR450" s="118"/>
      <c r="VS450" s="118"/>
      <c r="VT450" s="118"/>
      <c r="VU450" s="118"/>
      <c r="VV450" s="118"/>
      <c r="VW450" s="118"/>
      <c r="VX450" s="118"/>
      <c r="VY450" s="118"/>
      <c r="VZ450" s="118"/>
      <c r="WA450" s="118"/>
      <c r="WB450" s="118"/>
      <c r="WC450" s="118"/>
      <c r="WD450" s="118"/>
      <c r="WE450" s="118"/>
      <c r="WF450" s="118"/>
      <c r="WG450" s="118"/>
      <c r="WH450" s="118"/>
      <c r="WI450" s="118"/>
      <c r="WJ450" s="118"/>
      <c r="WK450" s="118"/>
      <c r="WL450" s="118"/>
      <c r="WM450" s="118"/>
      <c r="WN450" s="118"/>
      <c r="WO450" s="118"/>
      <c r="WP450" s="118"/>
      <c r="WQ450" s="118"/>
      <c r="WR450" s="118"/>
      <c r="WS450" s="118"/>
      <c r="WT450" s="118"/>
      <c r="WU450" s="118"/>
      <c r="WV450" s="118"/>
      <c r="WW450" s="118"/>
      <c r="WX450" s="118"/>
      <c r="WY450" s="118"/>
      <c r="WZ450" s="118"/>
      <c r="XA450" s="118"/>
      <c r="XB450" s="118"/>
      <c r="XC450" s="118"/>
      <c r="XD450" s="118"/>
      <c r="XE450" s="118"/>
      <c r="XF450" s="118"/>
      <c r="XG450" s="118"/>
      <c r="XH450" s="118"/>
      <c r="XI450" s="118"/>
      <c r="XJ450" s="118"/>
      <c r="XK450" s="118"/>
      <c r="XL450" s="118"/>
      <c r="XM450" s="118"/>
      <c r="XN450" s="118"/>
      <c r="XO450" s="118"/>
      <c r="XP450" s="118"/>
      <c r="XQ450" s="118"/>
      <c r="XR450" s="118"/>
      <c r="XS450" s="118"/>
      <c r="XT450" s="118"/>
      <c r="XU450" s="118"/>
      <c r="XV450" s="118"/>
      <c r="XW450" s="118"/>
      <c r="XX450" s="118"/>
      <c r="XY450" s="118"/>
      <c r="XZ450" s="118"/>
      <c r="YA450" s="118"/>
      <c r="YB450" s="118"/>
      <c r="YC450" s="118"/>
      <c r="YD450" s="118"/>
      <c r="YE450" s="118"/>
      <c r="YF450" s="118"/>
      <c r="YG450" s="118"/>
      <c r="YH450" s="118"/>
      <c r="YI450" s="118"/>
      <c r="YJ450" s="118"/>
      <c r="YK450" s="118"/>
      <c r="YL450" s="118"/>
      <c r="YM450" s="118"/>
      <c r="YN450" s="118"/>
      <c r="YO450" s="118"/>
      <c r="YP450" s="118"/>
      <c r="YQ450" s="118"/>
      <c r="YR450" s="118"/>
      <c r="YS450" s="118"/>
      <c r="YT450" s="118"/>
      <c r="YU450" s="118"/>
      <c r="YV450" s="118"/>
      <c r="YW450" s="118"/>
      <c r="YX450" s="118"/>
      <c r="YY450" s="118"/>
      <c r="YZ450" s="118"/>
      <c r="ZA450" s="118"/>
      <c r="ZB450" s="118"/>
      <c r="ZC450" s="118"/>
      <c r="ZD450" s="118"/>
      <c r="ZE450" s="118"/>
      <c r="ZF450" s="118"/>
      <c r="ZG450" s="118"/>
      <c r="ZH450" s="118"/>
      <c r="ZI450" s="118"/>
      <c r="ZJ450" s="118"/>
      <c r="ZK450" s="118"/>
      <c r="ZL450" s="118"/>
      <c r="ZM450" s="118"/>
      <c r="ZN450" s="118"/>
      <c r="ZO450" s="118"/>
      <c r="ZP450" s="118"/>
      <c r="ZQ450" s="118"/>
      <c r="ZR450" s="118"/>
      <c r="ZS450" s="118"/>
      <c r="ZT450" s="118"/>
      <c r="ZU450" s="118"/>
      <c r="ZV450" s="118"/>
      <c r="ZW450" s="118"/>
      <c r="ZX450" s="118"/>
      <c r="ZY450" s="118"/>
      <c r="ZZ450" s="118"/>
      <c r="AAA450" s="118"/>
      <c r="AAB450" s="118"/>
      <c r="AAC450" s="118"/>
      <c r="AAD450" s="118"/>
      <c r="AAE450" s="118"/>
      <c r="AAF450" s="118"/>
      <c r="AAG450" s="118"/>
      <c r="AAH450" s="118"/>
      <c r="AAI450" s="118"/>
      <c r="AAJ450" s="118"/>
      <c r="AAK450" s="118"/>
      <c r="AAL450" s="118"/>
      <c r="AAM450" s="118"/>
      <c r="AAN450" s="118"/>
      <c r="AAO450" s="118"/>
      <c r="AAP450" s="118"/>
      <c r="AAQ450" s="118"/>
      <c r="AAR450" s="118"/>
      <c r="AAS450" s="118"/>
      <c r="AAT450" s="118"/>
      <c r="AAU450" s="118"/>
      <c r="AAV450" s="118"/>
      <c r="AAW450" s="118"/>
      <c r="AAX450" s="118"/>
      <c r="AAY450" s="118"/>
      <c r="AAZ450" s="118"/>
      <c r="ABA450" s="118"/>
      <c r="ABB450" s="118"/>
      <c r="ABC450" s="118"/>
      <c r="ABD450" s="118"/>
      <c r="ABE450" s="118"/>
      <c r="ABF450" s="118"/>
      <c r="ABG450" s="118"/>
      <c r="ABH450" s="118"/>
      <c r="ABI450" s="118"/>
      <c r="ABJ450" s="118"/>
      <c r="ABK450" s="118"/>
      <c r="ABL450" s="118"/>
      <c r="ABM450" s="118"/>
      <c r="ABN450" s="118"/>
      <c r="ABO450" s="118"/>
      <c r="ABP450" s="118"/>
      <c r="ABQ450" s="118"/>
      <c r="ABR450" s="118"/>
      <c r="ABS450" s="118"/>
      <c r="ABT450" s="118"/>
      <c r="ABU450" s="118"/>
      <c r="ABV450" s="118"/>
      <c r="ABW450" s="118"/>
      <c r="ABX450" s="118"/>
      <c r="ABY450" s="118"/>
      <c r="ABZ450" s="118"/>
      <c r="ACA450" s="118"/>
      <c r="ACB450" s="118"/>
      <c r="ACC450" s="118"/>
      <c r="ACD450" s="118"/>
      <c r="ACE450" s="118"/>
      <c r="ACF450" s="118"/>
      <c r="ACG450" s="118"/>
      <c r="ACH450" s="118"/>
      <c r="ACI450" s="118"/>
      <c r="ACJ450" s="118"/>
      <c r="ACK450" s="118"/>
      <c r="ACL450" s="118"/>
      <c r="ACM450" s="118"/>
      <c r="ACN450" s="118"/>
      <c r="ACO450" s="118"/>
      <c r="ACP450" s="118"/>
      <c r="ACQ450" s="118"/>
      <c r="ACR450" s="118"/>
      <c r="ACS450" s="118"/>
      <c r="ACT450" s="118"/>
      <c r="ACU450" s="118"/>
      <c r="ACV450" s="118"/>
      <c r="ACW450" s="118"/>
      <c r="ACX450" s="118"/>
      <c r="ACY450" s="118"/>
      <c r="ACZ450" s="118"/>
      <c r="ADA450" s="118"/>
      <c r="ADB450" s="118"/>
      <c r="ADC450" s="118"/>
      <c r="ADD450" s="118"/>
      <c r="ADE450" s="118"/>
      <c r="ADF450" s="118"/>
      <c r="ADG450" s="118"/>
      <c r="ADH450" s="118"/>
      <c r="ADI450" s="118"/>
      <c r="ADJ450" s="118"/>
      <c r="ADK450" s="118"/>
      <c r="ADL450" s="118"/>
      <c r="ADM450" s="118"/>
      <c r="ADN450" s="118"/>
      <c r="ADO450" s="118"/>
      <c r="ADP450" s="118"/>
      <c r="ADQ450" s="118"/>
      <c r="ADR450" s="118"/>
      <c r="ADS450" s="118"/>
      <c r="ADT450" s="118"/>
      <c r="ADU450" s="118"/>
      <c r="ADV450" s="118"/>
      <c r="ADW450" s="118"/>
      <c r="ADX450" s="118"/>
      <c r="ADY450" s="118"/>
      <c r="ADZ450" s="118"/>
      <c r="AEA450" s="118"/>
      <c r="AEB450" s="118"/>
      <c r="AEC450" s="118"/>
      <c r="AED450" s="118"/>
      <c r="AEE450" s="118"/>
      <c r="AEF450" s="118"/>
      <c r="AEG450" s="118"/>
      <c r="AEH450" s="118"/>
      <c r="AEI450" s="118"/>
      <c r="AEJ450" s="118"/>
      <c r="AEK450" s="118"/>
      <c r="AEL450" s="118"/>
      <c r="AEM450" s="118"/>
      <c r="AEN450" s="118"/>
      <c r="AEO450" s="118"/>
      <c r="AEP450" s="118"/>
      <c r="AEQ450" s="118"/>
      <c r="AER450" s="118"/>
      <c r="AES450" s="118"/>
      <c r="AET450" s="118"/>
      <c r="AEU450" s="118"/>
      <c r="AEV450" s="118"/>
      <c r="AEW450" s="118"/>
      <c r="AEX450" s="118"/>
      <c r="AEY450" s="118"/>
      <c r="AEZ450" s="118"/>
      <c r="AFA450" s="118"/>
      <c r="AFB450" s="118"/>
      <c r="AFC450" s="118"/>
      <c r="AFD450" s="118"/>
      <c r="AFE450" s="118"/>
      <c r="AFF450" s="118"/>
      <c r="AFG450" s="118"/>
      <c r="AFH450" s="118"/>
      <c r="AFI450" s="118"/>
      <c r="AFJ450" s="118"/>
      <c r="AFK450" s="118"/>
      <c r="AFL450" s="118"/>
      <c r="AFM450" s="118"/>
      <c r="AFN450" s="118"/>
      <c r="AFO450" s="118"/>
      <c r="AFP450" s="118"/>
      <c r="AFQ450" s="118"/>
      <c r="AFR450" s="118"/>
      <c r="AFS450" s="118"/>
      <c r="AFT450" s="118"/>
      <c r="AFU450" s="118"/>
      <c r="AFV450" s="118"/>
      <c r="AFW450" s="118"/>
      <c r="AFX450" s="118"/>
      <c r="AFY450" s="118"/>
      <c r="AFZ450" s="118"/>
      <c r="AGA450" s="118"/>
      <c r="AGB450" s="118"/>
      <c r="AGC450" s="118"/>
      <c r="AGD450" s="118"/>
      <c r="AGE450" s="118"/>
      <c r="AGF450" s="118"/>
      <c r="AGG450" s="118"/>
      <c r="AGH450" s="118"/>
      <c r="AGI450" s="118"/>
      <c r="AGJ450" s="118"/>
      <c r="AGK450" s="118"/>
      <c r="AGL450" s="118"/>
      <c r="AGM450" s="118"/>
      <c r="AGN450" s="118"/>
      <c r="AGO450" s="118"/>
      <c r="AGP450" s="118"/>
      <c r="AGQ450" s="118"/>
      <c r="AGR450" s="118"/>
      <c r="AGS450" s="118"/>
      <c r="AGT450" s="118"/>
      <c r="AGU450" s="118"/>
      <c r="AGV450" s="118"/>
      <c r="AGW450" s="118"/>
      <c r="AGX450" s="118"/>
      <c r="AGY450" s="118"/>
      <c r="AGZ450" s="118"/>
      <c r="AHA450" s="118"/>
      <c r="AHB450" s="118"/>
      <c r="AHC450" s="118"/>
      <c r="AHD450" s="118"/>
      <c r="AHE450" s="118"/>
      <c r="AHF450" s="118"/>
      <c r="AHG450" s="118"/>
      <c r="AHH450" s="118"/>
      <c r="AHI450" s="118"/>
      <c r="AHJ450" s="118"/>
      <c r="AHK450" s="118"/>
      <c r="AHL450" s="118"/>
      <c r="AHM450" s="118"/>
      <c r="AHN450" s="118"/>
      <c r="AHO450" s="118"/>
      <c r="AHP450" s="118"/>
      <c r="AHQ450" s="118"/>
      <c r="AHR450" s="118"/>
      <c r="AHS450" s="118"/>
      <c r="AHT450" s="118"/>
      <c r="AHU450" s="118"/>
      <c r="AHV450" s="118"/>
      <c r="AHW450" s="118"/>
      <c r="AHX450" s="118"/>
      <c r="AHY450" s="118"/>
      <c r="AHZ450" s="118"/>
      <c r="AIA450" s="118"/>
      <c r="AIB450" s="118"/>
      <c r="AIC450" s="118"/>
      <c r="AID450" s="118"/>
      <c r="AIE450" s="118"/>
      <c r="AIF450" s="118"/>
      <c r="AIG450" s="118"/>
      <c r="AIH450" s="118"/>
      <c r="AII450" s="118"/>
      <c r="AIJ450" s="118"/>
      <c r="AIK450" s="118"/>
      <c r="AIL450" s="118"/>
      <c r="AIM450" s="118"/>
      <c r="AIN450" s="118"/>
      <c r="AIO450" s="118"/>
      <c r="AIP450" s="118"/>
      <c r="AIQ450" s="118"/>
      <c r="AIR450" s="118"/>
      <c r="AIS450" s="118"/>
      <c r="AIT450" s="118"/>
      <c r="AIU450" s="118"/>
      <c r="AIV450" s="118"/>
      <c r="AIW450" s="118"/>
      <c r="AIX450" s="118"/>
      <c r="AIY450" s="118"/>
      <c r="AIZ450" s="118"/>
      <c r="AJA450" s="118"/>
      <c r="AJB450" s="118"/>
      <c r="AJC450" s="118"/>
      <c r="AJD450" s="118"/>
      <c r="AJE450" s="118"/>
      <c r="AJF450" s="118"/>
      <c r="AJG450" s="118"/>
      <c r="AJH450" s="118"/>
      <c r="AJI450" s="118"/>
      <c r="AJJ450" s="118"/>
      <c r="AJK450" s="118"/>
      <c r="AJL450" s="118"/>
      <c r="AJM450" s="118"/>
      <c r="AJN450" s="118"/>
      <c r="AJO450" s="118"/>
      <c r="AJP450" s="118"/>
      <c r="AJQ450" s="118"/>
      <c r="AJR450" s="118"/>
      <c r="AJS450" s="118"/>
      <c r="AJT450" s="118"/>
      <c r="AJU450" s="118"/>
      <c r="AJV450" s="118"/>
      <c r="AJW450" s="118"/>
      <c r="AJX450" s="118"/>
      <c r="AJY450" s="118"/>
      <c r="AJZ450" s="118"/>
      <c r="AKA450" s="118"/>
      <c r="AKB450" s="118"/>
      <c r="AKC450" s="118"/>
      <c r="AKD450" s="118"/>
      <c r="AKE450" s="118"/>
      <c r="AKF450" s="118"/>
      <c r="AKG450" s="118"/>
      <c r="AKH450" s="118"/>
      <c r="AKI450" s="118"/>
      <c r="AKJ450" s="118"/>
      <c r="AKK450" s="118"/>
      <c r="AKL450" s="118"/>
      <c r="AKM450" s="118"/>
      <c r="AKN450" s="118"/>
      <c r="AKO450" s="118"/>
      <c r="AKP450" s="118"/>
      <c r="AKQ450" s="118"/>
      <c r="AKR450" s="118"/>
      <c r="AKS450" s="118"/>
      <c r="AKT450" s="118"/>
      <c r="AKU450" s="118"/>
      <c r="AKV450" s="118"/>
      <c r="AKW450" s="118"/>
      <c r="AKX450" s="118"/>
      <c r="AKY450" s="118"/>
      <c r="AKZ450" s="118"/>
      <c r="ALA450" s="118"/>
      <c r="ALB450" s="118"/>
      <c r="ALC450" s="118"/>
      <c r="ALD450" s="118"/>
      <c r="ALE450" s="118"/>
      <c r="ALF450" s="118"/>
      <c r="ALG450" s="118"/>
      <c r="ALH450" s="118"/>
      <c r="ALI450" s="118"/>
      <c r="ALJ450" s="118"/>
      <c r="ALK450" s="118"/>
      <c r="ALL450" s="118"/>
      <c r="ALM450" s="118"/>
      <c r="ALN450" s="118"/>
      <c r="ALO450" s="118"/>
      <c r="ALP450" s="118"/>
      <c r="ALQ450" s="118"/>
      <c r="ALR450" s="118"/>
      <c r="ALS450" s="118"/>
      <c r="ALT450" s="118"/>
      <c r="ALU450" s="118"/>
      <c r="ALV450" s="118"/>
      <c r="ALW450" s="118"/>
      <c r="ALX450" s="118"/>
      <c r="ALY450" s="118"/>
      <c r="ALZ450" s="118"/>
      <c r="AMA450" s="118"/>
      <c r="AMB450" s="118"/>
      <c r="AMC450" s="118"/>
      <c r="AMD450" s="118"/>
      <c r="AME450" s="118"/>
      <c r="AMF450" s="118"/>
      <c r="AMG450" s="118"/>
      <c r="AMH450" s="118"/>
    </row>
    <row r="451" spans="1:1024" x14ac:dyDescent="0.25">
      <c r="A451" s="208" t="s">
        <v>1216</v>
      </c>
      <c r="B451" s="163">
        <v>450</v>
      </c>
      <c r="C451" s="224" t="s">
        <v>25084</v>
      </c>
      <c r="D451" s="175" t="s">
        <v>1217</v>
      </c>
      <c r="E451" s="429"/>
      <c r="F451" s="185">
        <v>4</v>
      </c>
      <c r="G451" s="180"/>
      <c r="H451" s="175">
        <v>4</v>
      </c>
      <c r="I451" s="319">
        <v>0.39</v>
      </c>
      <c r="J451" s="366"/>
      <c r="K451" s="140"/>
      <c r="L451" s="140"/>
      <c r="M451" s="140"/>
      <c r="N451" s="140"/>
      <c r="O451" s="140"/>
      <c r="P451" s="332">
        <v>2</v>
      </c>
      <c r="Q451" s="140"/>
      <c r="R451" s="140"/>
      <c r="S451" s="332">
        <v>2</v>
      </c>
      <c r="T451" s="140"/>
      <c r="U451" s="140"/>
      <c r="V451" s="219">
        <f t="shared" si="239"/>
        <v>100</v>
      </c>
      <c r="W451" s="219">
        <f t="shared" si="240"/>
        <v>100</v>
      </c>
      <c r="X451" s="219">
        <f t="shared" si="241"/>
        <v>100</v>
      </c>
      <c r="Y451" s="219">
        <f t="shared" si="237"/>
        <v>100</v>
      </c>
      <c r="Z451" s="219">
        <f t="shared" si="238"/>
        <v>10</v>
      </c>
      <c r="AA451" s="220">
        <f t="shared" si="243"/>
        <v>100</v>
      </c>
      <c r="AB451" s="220">
        <f t="shared" si="242"/>
        <v>100</v>
      </c>
      <c r="AC451" s="220">
        <f t="shared" si="228"/>
        <v>3</v>
      </c>
      <c r="AD451" s="416">
        <f t="shared" si="249"/>
        <v>100</v>
      </c>
      <c r="AE451" s="416">
        <f t="shared" si="244"/>
        <v>100</v>
      </c>
      <c r="AF451" s="212">
        <f t="shared" si="246"/>
        <v>100</v>
      </c>
      <c r="AG451" s="212">
        <f t="shared" si="247"/>
        <v>100</v>
      </c>
      <c r="AH451" s="212">
        <f t="shared" si="248"/>
        <v>100</v>
      </c>
      <c r="AI451" s="212">
        <f t="shared" si="245"/>
        <v>100</v>
      </c>
      <c r="AJ451" s="231" t="s">
        <v>24951</v>
      </c>
      <c r="AK451" s="118"/>
      <c r="AL451" s="185">
        <v>1</v>
      </c>
      <c r="AM451" s="214"/>
      <c r="AN451" s="118"/>
      <c r="AO451" s="118"/>
      <c r="AP451" s="412"/>
      <c r="AQ451" s="234" t="s">
        <v>25085</v>
      </c>
      <c r="AR451" s="412"/>
      <c r="AS451" s="412"/>
      <c r="AT451" s="412"/>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c r="EQ451" s="118"/>
      <c r="ER451" s="118"/>
      <c r="ES451" s="118"/>
      <c r="ET451" s="118"/>
      <c r="EU451" s="118"/>
      <c r="EV451" s="118"/>
      <c r="EW451" s="118"/>
      <c r="EX451" s="118"/>
      <c r="EY451" s="118"/>
      <c r="EZ451" s="118"/>
      <c r="FA451" s="118"/>
      <c r="FB451" s="118"/>
      <c r="FC451" s="118"/>
      <c r="FD451" s="118"/>
      <c r="FE451" s="118"/>
      <c r="FF451" s="118"/>
      <c r="FG451" s="118"/>
      <c r="FH451" s="118"/>
      <c r="FI451" s="118"/>
      <c r="FJ451" s="118"/>
      <c r="FK451" s="118"/>
      <c r="FL451" s="118"/>
      <c r="FM451" s="118"/>
      <c r="FN451" s="118"/>
      <c r="FO451" s="118"/>
      <c r="FP451" s="118"/>
      <c r="FQ451" s="118"/>
      <c r="FR451" s="118"/>
      <c r="FS451" s="118"/>
      <c r="FT451" s="118"/>
      <c r="FU451" s="118"/>
      <c r="FV451" s="118"/>
      <c r="FW451" s="118"/>
      <c r="FX451" s="118"/>
      <c r="FY451" s="118"/>
      <c r="FZ451" s="118"/>
      <c r="GA451" s="118"/>
      <c r="GB451" s="118"/>
      <c r="GC451" s="118"/>
      <c r="GD451" s="118"/>
      <c r="GE451" s="118"/>
      <c r="GF451" s="118"/>
      <c r="GG451" s="118"/>
      <c r="GH451" s="118"/>
      <c r="GI451" s="118"/>
      <c r="GJ451" s="118"/>
      <c r="GK451" s="118"/>
      <c r="GL451" s="118"/>
      <c r="GM451" s="118"/>
      <c r="GN451" s="118"/>
      <c r="GO451" s="118"/>
      <c r="GP451" s="118"/>
      <c r="GQ451" s="118"/>
      <c r="GR451" s="118"/>
      <c r="GS451" s="118"/>
      <c r="GT451" s="118"/>
      <c r="GU451" s="118"/>
      <c r="GV451" s="118"/>
      <c r="GW451" s="118"/>
      <c r="GX451" s="118"/>
      <c r="GY451" s="118"/>
      <c r="GZ451" s="118"/>
      <c r="HA451" s="118"/>
      <c r="HB451" s="118"/>
      <c r="HC451" s="118"/>
      <c r="HD451" s="118"/>
      <c r="HE451" s="118"/>
      <c r="HF451" s="118"/>
      <c r="HG451" s="118"/>
      <c r="HH451" s="118"/>
      <c r="HI451" s="118"/>
      <c r="HJ451" s="118"/>
      <c r="HK451" s="118"/>
      <c r="HL451" s="118"/>
      <c r="HM451" s="118"/>
      <c r="HN451" s="118"/>
      <c r="HO451" s="118"/>
      <c r="HP451" s="118"/>
      <c r="HQ451" s="118"/>
      <c r="HR451" s="118"/>
      <c r="HS451" s="118"/>
      <c r="HT451" s="118"/>
      <c r="HU451" s="118"/>
      <c r="HV451" s="118"/>
      <c r="HW451" s="118"/>
      <c r="HX451" s="118"/>
      <c r="HY451" s="118"/>
      <c r="HZ451" s="118"/>
      <c r="IA451" s="118"/>
      <c r="IB451" s="118"/>
      <c r="IC451" s="118"/>
      <c r="ID451" s="118"/>
      <c r="IE451" s="118"/>
      <c r="IF451" s="118"/>
      <c r="IG451" s="118"/>
      <c r="IH451" s="118"/>
      <c r="II451" s="118"/>
      <c r="IJ451" s="118"/>
      <c r="IK451" s="118"/>
      <c r="IL451" s="118"/>
      <c r="IM451" s="118"/>
      <c r="IN451" s="118"/>
      <c r="IO451" s="118"/>
      <c r="IP451" s="118"/>
      <c r="IQ451" s="118"/>
      <c r="IR451" s="118"/>
      <c r="IS451" s="118"/>
      <c r="IT451" s="118"/>
      <c r="IU451" s="118"/>
      <c r="IV451" s="118"/>
      <c r="IW451" s="118"/>
      <c r="IX451" s="118"/>
      <c r="IY451" s="118"/>
      <c r="IZ451" s="118"/>
      <c r="JA451" s="118"/>
      <c r="JB451" s="118"/>
      <c r="JC451" s="118"/>
      <c r="JD451" s="118"/>
      <c r="JE451" s="118"/>
      <c r="JF451" s="118"/>
      <c r="JG451" s="118"/>
      <c r="JH451" s="118"/>
      <c r="JI451" s="118"/>
      <c r="JJ451" s="118"/>
      <c r="JK451" s="118"/>
      <c r="JL451" s="118"/>
      <c r="JM451" s="118"/>
      <c r="JN451" s="118"/>
      <c r="JO451" s="118"/>
      <c r="JP451" s="118"/>
      <c r="JQ451" s="118"/>
      <c r="JR451" s="118"/>
      <c r="JS451" s="118"/>
      <c r="JT451" s="118"/>
      <c r="JU451" s="118"/>
      <c r="JV451" s="118"/>
      <c r="JW451" s="118"/>
      <c r="JX451" s="118"/>
      <c r="JY451" s="118"/>
      <c r="JZ451" s="118"/>
      <c r="KA451" s="118"/>
      <c r="KB451" s="118"/>
      <c r="KC451" s="118"/>
      <c r="KD451" s="118"/>
      <c r="KE451" s="118"/>
      <c r="KF451" s="118"/>
      <c r="KG451" s="118"/>
      <c r="KH451" s="118"/>
      <c r="KI451" s="118"/>
      <c r="KJ451" s="118"/>
      <c r="KK451" s="118"/>
      <c r="KL451" s="118"/>
      <c r="KM451" s="118"/>
      <c r="KN451" s="118"/>
      <c r="KO451" s="118"/>
      <c r="KP451" s="118"/>
      <c r="KQ451" s="118"/>
      <c r="KR451" s="118"/>
      <c r="KS451" s="118"/>
      <c r="KT451" s="118"/>
      <c r="KU451" s="118"/>
      <c r="KV451" s="118"/>
      <c r="KW451" s="118"/>
      <c r="KX451" s="118"/>
      <c r="KY451" s="118"/>
      <c r="KZ451" s="118"/>
      <c r="LA451" s="118"/>
      <c r="LB451" s="118"/>
      <c r="LC451" s="118"/>
      <c r="LD451" s="118"/>
      <c r="LE451" s="118"/>
      <c r="LF451" s="118"/>
      <c r="LG451" s="118"/>
      <c r="LH451" s="118"/>
      <c r="LI451" s="118"/>
      <c r="LJ451" s="118"/>
      <c r="LK451" s="118"/>
      <c r="LL451" s="118"/>
      <c r="LM451" s="118"/>
      <c r="LN451" s="118"/>
      <c r="LO451" s="118"/>
      <c r="LP451" s="118"/>
      <c r="LQ451" s="118"/>
      <c r="LR451" s="118"/>
      <c r="LS451" s="118"/>
      <c r="LT451" s="118"/>
      <c r="LU451" s="118"/>
      <c r="LV451" s="118"/>
      <c r="LW451" s="118"/>
      <c r="LX451" s="118"/>
      <c r="LY451" s="118"/>
      <c r="LZ451" s="118"/>
      <c r="MA451" s="118"/>
      <c r="MB451" s="118"/>
      <c r="MC451" s="118"/>
      <c r="MD451" s="118"/>
      <c r="ME451" s="118"/>
      <c r="MF451" s="118"/>
      <c r="MG451" s="118"/>
      <c r="MH451" s="118"/>
      <c r="MI451" s="118"/>
      <c r="MJ451" s="118"/>
      <c r="MK451" s="118"/>
      <c r="ML451" s="118"/>
      <c r="MM451" s="118"/>
      <c r="MN451" s="118"/>
      <c r="MO451" s="118"/>
      <c r="MP451" s="118"/>
      <c r="MQ451" s="118"/>
      <c r="MR451" s="118"/>
      <c r="MS451" s="118"/>
      <c r="MT451" s="118"/>
      <c r="MU451" s="118"/>
      <c r="MV451" s="118"/>
      <c r="MW451" s="118"/>
      <c r="MX451" s="118"/>
      <c r="MY451" s="118"/>
      <c r="MZ451" s="118"/>
      <c r="NA451" s="118"/>
      <c r="NB451" s="118"/>
      <c r="NC451" s="118"/>
      <c r="ND451" s="118"/>
      <c r="NE451" s="118"/>
      <c r="NF451" s="118"/>
      <c r="NG451" s="118"/>
      <c r="NH451" s="118"/>
      <c r="NI451" s="118"/>
      <c r="NJ451" s="118"/>
      <c r="NK451" s="118"/>
      <c r="NL451" s="118"/>
      <c r="NM451" s="118"/>
      <c r="NN451" s="118"/>
      <c r="NO451" s="118"/>
      <c r="NP451" s="118"/>
      <c r="NQ451" s="118"/>
      <c r="NR451" s="118"/>
      <c r="NS451" s="118"/>
      <c r="NT451" s="118"/>
      <c r="NU451" s="118"/>
      <c r="NV451" s="118"/>
      <c r="NW451" s="118"/>
      <c r="NX451" s="118"/>
      <c r="NY451" s="118"/>
      <c r="NZ451" s="118"/>
      <c r="OA451" s="118"/>
      <c r="OB451" s="118"/>
      <c r="OC451" s="118"/>
      <c r="OD451" s="118"/>
      <c r="OE451" s="118"/>
      <c r="OF451" s="118"/>
      <c r="OG451" s="118"/>
      <c r="OH451" s="118"/>
      <c r="OI451" s="118"/>
      <c r="OJ451" s="118"/>
      <c r="OK451" s="118"/>
      <c r="OL451" s="118"/>
      <c r="OM451" s="118"/>
      <c r="ON451" s="118"/>
      <c r="OO451" s="118"/>
      <c r="OP451" s="118"/>
      <c r="OQ451" s="118"/>
      <c r="OR451" s="118"/>
      <c r="OS451" s="118"/>
      <c r="OT451" s="118"/>
      <c r="OU451" s="118"/>
      <c r="OV451" s="118"/>
      <c r="OW451" s="118"/>
      <c r="OX451" s="118"/>
      <c r="OY451" s="118"/>
      <c r="OZ451" s="118"/>
      <c r="PA451" s="118"/>
      <c r="PB451" s="118"/>
      <c r="PC451" s="118"/>
      <c r="PD451" s="118"/>
      <c r="PE451" s="118"/>
      <c r="PF451" s="118"/>
      <c r="PG451" s="118"/>
      <c r="PH451" s="118"/>
      <c r="PI451" s="118"/>
      <c r="PJ451" s="118"/>
      <c r="PK451" s="118"/>
      <c r="PL451" s="118"/>
      <c r="PM451" s="118"/>
      <c r="PN451" s="118"/>
      <c r="PO451" s="118"/>
      <c r="PP451" s="118"/>
      <c r="PQ451" s="118"/>
      <c r="PR451" s="118"/>
      <c r="PS451" s="118"/>
      <c r="PT451" s="118"/>
      <c r="PU451" s="118"/>
      <c r="PV451" s="118"/>
      <c r="PW451" s="118"/>
      <c r="PX451" s="118"/>
      <c r="PY451" s="118"/>
      <c r="PZ451" s="118"/>
      <c r="QA451" s="118"/>
      <c r="QB451" s="118"/>
      <c r="QC451" s="118"/>
      <c r="QD451" s="118"/>
      <c r="QE451" s="118"/>
      <c r="QF451" s="118"/>
      <c r="QG451" s="118"/>
      <c r="QH451" s="118"/>
      <c r="QI451" s="118"/>
      <c r="QJ451" s="118"/>
      <c r="QK451" s="118"/>
      <c r="QL451" s="118"/>
      <c r="QM451" s="118"/>
      <c r="QN451" s="118"/>
      <c r="QO451" s="118"/>
      <c r="QP451" s="118"/>
      <c r="QQ451" s="118"/>
      <c r="QR451" s="118"/>
      <c r="QS451" s="118"/>
      <c r="QT451" s="118"/>
      <c r="QU451" s="118"/>
      <c r="QV451" s="118"/>
      <c r="QW451" s="118"/>
      <c r="QX451" s="118"/>
      <c r="QY451" s="118"/>
      <c r="QZ451" s="118"/>
      <c r="RA451" s="118"/>
      <c r="RB451" s="118"/>
      <c r="RC451" s="118"/>
      <c r="RD451" s="118"/>
      <c r="RE451" s="118"/>
      <c r="RF451" s="118"/>
      <c r="RG451" s="118"/>
      <c r="RH451" s="118"/>
      <c r="RI451" s="118"/>
      <c r="RJ451" s="118"/>
      <c r="RK451" s="118"/>
      <c r="RL451" s="118"/>
      <c r="RM451" s="118"/>
      <c r="RN451" s="118"/>
      <c r="RO451" s="118"/>
      <c r="RP451" s="118"/>
      <c r="RQ451" s="118"/>
      <c r="RR451" s="118"/>
      <c r="RS451" s="118"/>
      <c r="RT451" s="118"/>
      <c r="RU451" s="118"/>
      <c r="RV451" s="118"/>
      <c r="RW451" s="118"/>
      <c r="RX451" s="118"/>
      <c r="RY451" s="118"/>
      <c r="RZ451" s="118"/>
      <c r="SA451" s="118"/>
      <c r="SB451" s="118"/>
      <c r="SC451" s="118"/>
      <c r="SD451" s="118"/>
      <c r="SE451" s="118"/>
      <c r="SF451" s="118"/>
      <c r="SG451" s="118"/>
      <c r="SH451" s="118"/>
      <c r="SI451" s="118"/>
      <c r="SJ451" s="118"/>
      <c r="SK451" s="118"/>
      <c r="SL451" s="118"/>
      <c r="SM451" s="118"/>
      <c r="SN451" s="118"/>
      <c r="SO451" s="118"/>
      <c r="SP451" s="118"/>
      <c r="SQ451" s="118"/>
      <c r="SR451" s="118"/>
      <c r="SS451" s="118"/>
      <c r="ST451" s="118"/>
      <c r="SU451" s="118"/>
      <c r="SV451" s="118"/>
      <c r="SW451" s="118"/>
      <c r="SX451" s="118"/>
      <c r="SY451" s="118"/>
      <c r="SZ451" s="118"/>
      <c r="TA451" s="118"/>
      <c r="TB451" s="118"/>
      <c r="TC451" s="118"/>
      <c r="TD451" s="118"/>
      <c r="TE451" s="118"/>
      <c r="TF451" s="118"/>
      <c r="TG451" s="118"/>
      <c r="TH451" s="118"/>
      <c r="TI451" s="118"/>
      <c r="TJ451" s="118"/>
      <c r="TK451" s="118"/>
      <c r="TL451" s="118"/>
      <c r="TM451" s="118"/>
      <c r="TN451" s="118"/>
      <c r="TO451" s="118"/>
      <c r="TP451" s="118"/>
      <c r="TQ451" s="118"/>
      <c r="TR451" s="118"/>
      <c r="TS451" s="118"/>
      <c r="TT451" s="118"/>
      <c r="TU451" s="118"/>
      <c r="TV451" s="118"/>
      <c r="TW451" s="118"/>
      <c r="TX451" s="118"/>
      <c r="TY451" s="118"/>
      <c r="TZ451" s="118"/>
      <c r="UA451" s="118"/>
      <c r="UB451" s="118"/>
      <c r="UC451" s="118"/>
      <c r="UD451" s="118"/>
      <c r="UE451" s="118"/>
      <c r="UF451" s="118"/>
      <c r="UG451" s="118"/>
      <c r="UH451" s="118"/>
      <c r="UI451" s="118"/>
      <c r="UJ451" s="118"/>
      <c r="UK451" s="118"/>
      <c r="UL451" s="118"/>
      <c r="UM451" s="118"/>
      <c r="UN451" s="118"/>
      <c r="UO451" s="118"/>
      <c r="UP451" s="118"/>
      <c r="UQ451" s="118"/>
      <c r="UR451" s="118"/>
      <c r="US451" s="118"/>
      <c r="UT451" s="118"/>
      <c r="UU451" s="118"/>
      <c r="UV451" s="118"/>
      <c r="UW451" s="118"/>
      <c r="UX451" s="118"/>
      <c r="UY451" s="118"/>
      <c r="UZ451" s="118"/>
      <c r="VA451" s="118"/>
      <c r="VB451" s="118"/>
      <c r="VC451" s="118"/>
      <c r="VD451" s="118"/>
      <c r="VE451" s="118"/>
      <c r="VF451" s="118"/>
      <c r="VG451" s="118"/>
      <c r="VH451" s="118"/>
      <c r="VI451" s="118"/>
      <c r="VJ451" s="118"/>
      <c r="VK451" s="118"/>
      <c r="VL451" s="118"/>
      <c r="VM451" s="118"/>
      <c r="VN451" s="118"/>
      <c r="VO451" s="118"/>
      <c r="VP451" s="118"/>
      <c r="VQ451" s="118"/>
      <c r="VR451" s="118"/>
      <c r="VS451" s="118"/>
      <c r="VT451" s="118"/>
      <c r="VU451" s="118"/>
      <c r="VV451" s="118"/>
      <c r="VW451" s="118"/>
      <c r="VX451" s="118"/>
      <c r="VY451" s="118"/>
      <c r="VZ451" s="118"/>
      <c r="WA451" s="118"/>
      <c r="WB451" s="118"/>
      <c r="WC451" s="118"/>
      <c r="WD451" s="118"/>
      <c r="WE451" s="118"/>
      <c r="WF451" s="118"/>
      <c r="WG451" s="118"/>
      <c r="WH451" s="118"/>
      <c r="WI451" s="118"/>
      <c r="WJ451" s="118"/>
      <c r="WK451" s="118"/>
      <c r="WL451" s="118"/>
      <c r="WM451" s="118"/>
      <c r="WN451" s="118"/>
      <c r="WO451" s="118"/>
      <c r="WP451" s="118"/>
      <c r="WQ451" s="118"/>
      <c r="WR451" s="118"/>
      <c r="WS451" s="118"/>
      <c r="WT451" s="118"/>
      <c r="WU451" s="118"/>
      <c r="WV451" s="118"/>
      <c r="WW451" s="118"/>
      <c r="WX451" s="118"/>
      <c r="WY451" s="118"/>
      <c r="WZ451" s="118"/>
      <c r="XA451" s="118"/>
      <c r="XB451" s="118"/>
      <c r="XC451" s="118"/>
      <c r="XD451" s="118"/>
      <c r="XE451" s="118"/>
      <c r="XF451" s="118"/>
      <c r="XG451" s="118"/>
      <c r="XH451" s="118"/>
      <c r="XI451" s="118"/>
      <c r="XJ451" s="118"/>
      <c r="XK451" s="118"/>
      <c r="XL451" s="118"/>
      <c r="XM451" s="118"/>
      <c r="XN451" s="118"/>
      <c r="XO451" s="118"/>
      <c r="XP451" s="118"/>
      <c r="XQ451" s="118"/>
      <c r="XR451" s="118"/>
      <c r="XS451" s="118"/>
      <c r="XT451" s="118"/>
      <c r="XU451" s="118"/>
      <c r="XV451" s="118"/>
      <c r="XW451" s="118"/>
      <c r="XX451" s="118"/>
      <c r="XY451" s="118"/>
      <c r="XZ451" s="118"/>
      <c r="YA451" s="118"/>
      <c r="YB451" s="118"/>
      <c r="YC451" s="118"/>
      <c r="YD451" s="118"/>
      <c r="YE451" s="118"/>
      <c r="YF451" s="118"/>
      <c r="YG451" s="118"/>
      <c r="YH451" s="118"/>
      <c r="YI451" s="118"/>
      <c r="YJ451" s="118"/>
      <c r="YK451" s="118"/>
      <c r="YL451" s="118"/>
      <c r="YM451" s="118"/>
      <c r="YN451" s="118"/>
      <c r="YO451" s="118"/>
      <c r="YP451" s="118"/>
      <c r="YQ451" s="118"/>
      <c r="YR451" s="118"/>
      <c r="YS451" s="118"/>
      <c r="YT451" s="118"/>
      <c r="YU451" s="118"/>
      <c r="YV451" s="118"/>
      <c r="YW451" s="118"/>
      <c r="YX451" s="118"/>
      <c r="YY451" s="118"/>
      <c r="YZ451" s="118"/>
      <c r="ZA451" s="118"/>
      <c r="ZB451" s="118"/>
      <c r="ZC451" s="118"/>
      <c r="ZD451" s="118"/>
      <c r="ZE451" s="118"/>
      <c r="ZF451" s="118"/>
      <c r="ZG451" s="118"/>
      <c r="ZH451" s="118"/>
      <c r="ZI451" s="118"/>
      <c r="ZJ451" s="118"/>
      <c r="ZK451" s="118"/>
      <c r="ZL451" s="118"/>
      <c r="ZM451" s="118"/>
      <c r="ZN451" s="118"/>
      <c r="ZO451" s="118"/>
      <c r="ZP451" s="118"/>
      <c r="ZQ451" s="118"/>
      <c r="ZR451" s="118"/>
      <c r="ZS451" s="118"/>
      <c r="ZT451" s="118"/>
      <c r="ZU451" s="118"/>
      <c r="ZV451" s="118"/>
      <c r="ZW451" s="118"/>
      <c r="ZX451" s="118"/>
      <c r="ZY451" s="118"/>
      <c r="ZZ451" s="118"/>
      <c r="AAA451" s="118"/>
      <c r="AAB451" s="118"/>
      <c r="AAC451" s="118"/>
      <c r="AAD451" s="118"/>
      <c r="AAE451" s="118"/>
      <c r="AAF451" s="118"/>
      <c r="AAG451" s="118"/>
      <c r="AAH451" s="118"/>
      <c r="AAI451" s="118"/>
      <c r="AAJ451" s="118"/>
      <c r="AAK451" s="118"/>
      <c r="AAL451" s="118"/>
      <c r="AAM451" s="118"/>
      <c r="AAN451" s="118"/>
      <c r="AAO451" s="118"/>
      <c r="AAP451" s="118"/>
      <c r="AAQ451" s="118"/>
      <c r="AAR451" s="118"/>
      <c r="AAS451" s="118"/>
      <c r="AAT451" s="118"/>
      <c r="AAU451" s="118"/>
      <c r="AAV451" s="118"/>
      <c r="AAW451" s="118"/>
      <c r="AAX451" s="118"/>
      <c r="AAY451" s="118"/>
      <c r="AAZ451" s="118"/>
      <c r="ABA451" s="118"/>
      <c r="ABB451" s="118"/>
      <c r="ABC451" s="118"/>
      <c r="ABD451" s="118"/>
      <c r="ABE451" s="118"/>
      <c r="ABF451" s="118"/>
      <c r="ABG451" s="118"/>
      <c r="ABH451" s="118"/>
      <c r="ABI451" s="118"/>
      <c r="ABJ451" s="118"/>
      <c r="ABK451" s="118"/>
      <c r="ABL451" s="118"/>
      <c r="ABM451" s="118"/>
      <c r="ABN451" s="118"/>
      <c r="ABO451" s="118"/>
      <c r="ABP451" s="118"/>
      <c r="ABQ451" s="118"/>
      <c r="ABR451" s="118"/>
      <c r="ABS451" s="118"/>
      <c r="ABT451" s="118"/>
      <c r="ABU451" s="118"/>
      <c r="ABV451" s="118"/>
      <c r="ABW451" s="118"/>
      <c r="ABX451" s="118"/>
      <c r="ABY451" s="118"/>
      <c r="ABZ451" s="118"/>
      <c r="ACA451" s="118"/>
      <c r="ACB451" s="118"/>
      <c r="ACC451" s="118"/>
      <c r="ACD451" s="118"/>
      <c r="ACE451" s="118"/>
      <c r="ACF451" s="118"/>
      <c r="ACG451" s="118"/>
      <c r="ACH451" s="118"/>
      <c r="ACI451" s="118"/>
      <c r="ACJ451" s="118"/>
      <c r="ACK451" s="118"/>
      <c r="ACL451" s="118"/>
      <c r="ACM451" s="118"/>
      <c r="ACN451" s="118"/>
      <c r="ACO451" s="118"/>
      <c r="ACP451" s="118"/>
      <c r="ACQ451" s="118"/>
      <c r="ACR451" s="118"/>
      <c r="ACS451" s="118"/>
      <c r="ACT451" s="118"/>
      <c r="ACU451" s="118"/>
      <c r="ACV451" s="118"/>
      <c r="ACW451" s="118"/>
      <c r="ACX451" s="118"/>
      <c r="ACY451" s="118"/>
      <c r="ACZ451" s="118"/>
      <c r="ADA451" s="118"/>
      <c r="ADB451" s="118"/>
      <c r="ADC451" s="118"/>
      <c r="ADD451" s="118"/>
      <c r="ADE451" s="118"/>
      <c r="ADF451" s="118"/>
      <c r="ADG451" s="118"/>
      <c r="ADH451" s="118"/>
      <c r="ADI451" s="118"/>
      <c r="ADJ451" s="118"/>
      <c r="ADK451" s="118"/>
      <c r="ADL451" s="118"/>
      <c r="ADM451" s="118"/>
      <c r="ADN451" s="118"/>
      <c r="ADO451" s="118"/>
      <c r="ADP451" s="118"/>
      <c r="ADQ451" s="118"/>
      <c r="ADR451" s="118"/>
      <c r="ADS451" s="118"/>
      <c r="ADT451" s="118"/>
      <c r="ADU451" s="118"/>
      <c r="ADV451" s="118"/>
      <c r="ADW451" s="118"/>
      <c r="ADX451" s="118"/>
      <c r="ADY451" s="118"/>
      <c r="ADZ451" s="118"/>
      <c r="AEA451" s="118"/>
      <c r="AEB451" s="118"/>
      <c r="AEC451" s="118"/>
      <c r="AED451" s="118"/>
      <c r="AEE451" s="118"/>
      <c r="AEF451" s="118"/>
      <c r="AEG451" s="118"/>
      <c r="AEH451" s="118"/>
      <c r="AEI451" s="118"/>
      <c r="AEJ451" s="118"/>
      <c r="AEK451" s="118"/>
      <c r="AEL451" s="118"/>
      <c r="AEM451" s="118"/>
      <c r="AEN451" s="118"/>
      <c r="AEO451" s="118"/>
      <c r="AEP451" s="118"/>
      <c r="AEQ451" s="118"/>
      <c r="AER451" s="118"/>
      <c r="AES451" s="118"/>
      <c r="AET451" s="118"/>
      <c r="AEU451" s="118"/>
      <c r="AEV451" s="118"/>
      <c r="AEW451" s="118"/>
      <c r="AEX451" s="118"/>
      <c r="AEY451" s="118"/>
      <c r="AEZ451" s="118"/>
      <c r="AFA451" s="118"/>
      <c r="AFB451" s="118"/>
      <c r="AFC451" s="118"/>
      <c r="AFD451" s="118"/>
      <c r="AFE451" s="118"/>
      <c r="AFF451" s="118"/>
      <c r="AFG451" s="118"/>
      <c r="AFH451" s="118"/>
      <c r="AFI451" s="118"/>
      <c r="AFJ451" s="118"/>
      <c r="AFK451" s="118"/>
      <c r="AFL451" s="118"/>
      <c r="AFM451" s="118"/>
      <c r="AFN451" s="118"/>
      <c r="AFO451" s="118"/>
      <c r="AFP451" s="118"/>
      <c r="AFQ451" s="118"/>
      <c r="AFR451" s="118"/>
      <c r="AFS451" s="118"/>
      <c r="AFT451" s="118"/>
      <c r="AFU451" s="118"/>
      <c r="AFV451" s="118"/>
      <c r="AFW451" s="118"/>
      <c r="AFX451" s="118"/>
      <c r="AFY451" s="118"/>
      <c r="AFZ451" s="118"/>
      <c r="AGA451" s="118"/>
      <c r="AGB451" s="118"/>
      <c r="AGC451" s="118"/>
      <c r="AGD451" s="118"/>
      <c r="AGE451" s="118"/>
      <c r="AGF451" s="118"/>
      <c r="AGG451" s="118"/>
      <c r="AGH451" s="118"/>
      <c r="AGI451" s="118"/>
      <c r="AGJ451" s="118"/>
      <c r="AGK451" s="118"/>
      <c r="AGL451" s="118"/>
      <c r="AGM451" s="118"/>
      <c r="AGN451" s="118"/>
      <c r="AGO451" s="118"/>
      <c r="AGP451" s="118"/>
      <c r="AGQ451" s="118"/>
      <c r="AGR451" s="118"/>
      <c r="AGS451" s="118"/>
      <c r="AGT451" s="118"/>
      <c r="AGU451" s="118"/>
      <c r="AGV451" s="118"/>
      <c r="AGW451" s="118"/>
      <c r="AGX451" s="118"/>
      <c r="AGY451" s="118"/>
      <c r="AGZ451" s="118"/>
      <c r="AHA451" s="118"/>
      <c r="AHB451" s="118"/>
      <c r="AHC451" s="118"/>
      <c r="AHD451" s="118"/>
      <c r="AHE451" s="118"/>
      <c r="AHF451" s="118"/>
      <c r="AHG451" s="118"/>
      <c r="AHH451" s="118"/>
      <c r="AHI451" s="118"/>
      <c r="AHJ451" s="118"/>
      <c r="AHK451" s="118"/>
      <c r="AHL451" s="118"/>
      <c r="AHM451" s="118"/>
      <c r="AHN451" s="118"/>
      <c r="AHO451" s="118"/>
      <c r="AHP451" s="118"/>
      <c r="AHQ451" s="118"/>
      <c r="AHR451" s="118"/>
      <c r="AHS451" s="118"/>
      <c r="AHT451" s="118"/>
      <c r="AHU451" s="118"/>
      <c r="AHV451" s="118"/>
      <c r="AHW451" s="118"/>
      <c r="AHX451" s="118"/>
      <c r="AHY451" s="118"/>
      <c r="AHZ451" s="118"/>
      <c r="AIA451" s="118"/>
      <c r="AIB451" s="118"/>
      <c r="AIC451" s="118"/>
      <c r="AID451" s="118"/>
      <c r="AIE451" s="118"/>
      <c r="AIF451" s="118"/>
      <c r="AIG451" s="118"/>
      <c r="AIH451" s="118"/>
      <c r="AII451" s="118"/>
      <c r="AIJ451" s="118"/>
      <c r="AIK451" s="118"/>
      <c r="AIL451" s="118"/>
      <c r="AIM451" s="118"/>
      <c r="AIN451" s="118"/>
      <c r="AIO451" s="118"/>
      <c r="AIP451" s="118"/>
      <c r="AIQ451" s="118"/>
      <c r="AIR451" s="118"/>
      <c r="AIS451" s="118"/>
      <c r="AIT451" s="118"/>
      <c r="AIU451" s="118"/>
      <c r="AIV451" s="118"/>
      <c r="AIW451" s="118"/>
      <c r="AIX451" s="118"/>
      <c r="AIY451" s="118"/>
      <c r="AIZ451" s="118"/>
      <c r="AJA451" s="118"/>
      <c r="AJB451" s="118"/>
      <c r="AJC451" s="118"/>
      <c r="AJD451" s="118"/>
      <c r="AJE451" s="118"/>
      <c r="AJF451" s="118"/>
      <c r="AJG451" s="118"/>
      <c r="AJH451" s="118"/>
      <c r="AJI451" s="118"/>
      <c r="AJJ451" s="118"/>
      <c r="AJK451" s="118"/>
      <c r="AJL451" s="118"/>
      <c r="AJM451" s="118"/>
      <c r="AJN451" s="118"/>
      <c r="AJO451" s="118"/>
      <c r="AJP451" s="118"/>
      <c r="AJQ451" s="118"/>
      <c r="AJR451" s="118"/>
      <c r="AJS451" s="118"/>
      <c r="AJT451" s="118"/>
      <c r="AJU451" s="118"/>
      <c r="AJV451" s="118"/>
      <c r="AJW451" s="118"/>
      <c r="AJX451" s="118"/>
      <c r="AJY451" s="118"/>
      <c r="AJZ451" s="118"/>
      <c r="AKA451" s="118"/>
      <c r="AKB451" s="118"/>
      <c r="AKC451" s="118"/>
      <c r="AKD451" s="118"/>
      <c r="AKE451" s="118"/>
      <c r="AKF451" s="118"/>
      <c r="AKG451" s="118"/>
      <c r="AKH451" s="118"/>
      <c r="AKI451" s="118"/>
      <c r="AKJ451" s="118"/>
      <c r="AKK451" s="118"/>
      <c r="AKL451" s="118"/>
      <c r="AKM451" s="118"/>
      <c r="AKN451" s="118"/>
      <c r="AKO451" s="118"/>
      <c r="AKP451" s="118"/>
      <c r="AKQ451" s="118"/>
      <c r="AKR451" s="118"/>
      <c r="AKS451" s="118"/>
      <c r="AKT451" s="118"/>
      <c r="AKU451" s="118"/>
      <c r="AKV451" s="118"/>
      <c r="AKW451" s="118"/>
      <c r="AKX451" s="118"/>
      <c r="AKY451" s="118"/>
      <c r="AKZ451" s="118"/>
      <c r="ALA451" s="118"/>
      <c r="ALB451" s="118"/>
      <c r="ALC451" s="118"/>
      <c r="ALD451" s="118"/>
      <c r="ALE451" s="118"/>
      <c r="ALF451" s="118"/>
      <c r="ALG451" s="118"/>
      <c r="ALH451" s="118"/>
      <c r="ALI451" s="118"/>
      <c r="ALJ451" s="118"/>
      <c r="ALK451" s="118"/>
      <c r="ALL451" s="118"/>
      <c r="ALM451" s="118"/>
      <c r="ALN451" s="118"/>
      <c r="ALO451" s="118"/>
      <c r="ALP451" s="118"/>
      <c r="ALQ451" s="118"/>
      <c r="ALR451" s="118"/>
      <c r="ALS451" s="118"/>
      <c r="ALT451" s="118"/>
      <c r="ALU451" s="118"/>
      <c r="ALV451" s="118"/>
      <c r="ALW451" s="118"/>
      <c r="ALX451" s="118"/>
      <c r="ALY451" s="118"/>
      <c r="ALZ451" s="118"/>
      <c r="AMA451" s="118"/>
      <c r="AMB451" s="118"/>
      <c r="AMC451" s="118"/>
      <c r="AMD451" s="118"/>
      <c r="AME451" s="118"/>
      <c r="AMF451" s="118"/>
      <c r="AMG451" s="118"/>
      <c r="AMH451" s="118"/>
    </row>
    <row r="452" spans="1:1024" x14ac:dyDescent="0.25">
      <c r="A452" s="235" t="s">
        <v>5442</v>
      </c>
      <c r="B452" s="163">
        <v>451</v>
      </c>
      <c r="C452" s="224" t="s">
        <v>25086</v>
      </c>
      <c r="D452" s="177" t="s">
        <v>5443</v>
      </c>
      <c r="E452" s="187"/>
      <c r="F452" s="187"/>
      <c r="G452" s="177"/>
      <c r="H452" s="177"/>
      <c r="I452" s="319"/>
      <c r="J452" s="334"/>
      <c r="K452" s="334"/>
      <c r="L452" s="334"/>
      <c r="M452" s="334"/>
      <c r="N452" s="334"/>
      <c r="O452" s="339"/>
      <c r="P452" s="334"/>
      <c r="Q452" s="334"/>
      <c r="R452" s="334"/>
      <c r="S452" s="334"/>
      <c r="T452" s="334"/>
      <c r="U452" s="340"/>
      <c r="V452" s="237">
        <f t="shared" si="239"/>
        <v>100</v>
      </c>
      <c r="W452" s="237">
        <f t="shared" si="240"/>
        <v>100</v>
      </c>
      <c r="X452" s="237">
        <f t="shared" si="241"/>
        <v>100</v>
      </c>
      <c r="Y452" s="237">
        <f t="shared" si="237"/>
        <v>100</v>
      </c>
      <c r="Z452" s="237">
        <f t="shared" si="238"/>
        <v>100</v>
      </c>
      <c r="AA452" s="238">
        <f t="shared" si="243"/>
        <v>100</v>
      </c>
      <c r="AB452" s="238">
        <f t="shared" si="242"/>
        <v>100</v>
      </c>
      <c r="AC452" s="238">
        <f t="shared" si="228"/>
        <v>100</v>
      </c>
      <c r="AD452" s="416">
        <f t="shared" si="249"/>
        <v>100</v>
      </c>
      <c r="AE452" s="416">
        <f t="shared" si="244"/>
        <v>100</v>
      </c>
      <c r="AF452" s="239">
        <f t="shared" si="246"/>
        <v>100</v>
      </c>
      <c r="AG452" s="239">
        <f t="shared" si="247"/>
        <v>100</v>
      </c>
      <c r="AH452" s="239">
        <f t="shared" si="248"/>
        <v>100</v>
      </c>
      <c r="AI452" s="239">
        <f t="shared" si="245"/>
        <v>100</v>
      </c>
      <c r="AJ452" s="243"/>
      <c r="AK452" s="236"/>
      <c r="AL452" s="187"/>
      <c r="AM452" s="214"/>
      <c r="AQ452" s="247" t="s">
        <v>5439</v>
      </c>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5"/>
      <c r="OM452" s="245"/>
      <c r="ON452" s="245"/>
      <c r="OO452" s="245"/>
      <c r="OP452" s="245"/>
      <c r="OQ452" s="245"/>
      <c r="OR452" s="245"/>
      <c r="OS452" s="245"/>
      <c r="OT452" s="245"/>
      <c r="OU452" s="245"/>
      <c r="OV452" s="245"/>
      <c r="OW452" s="245"/>
      <c r="OX452" s="245"/>
      <c r="OY452" s="245"/>
      <c r="OZ452" s="245"/>
      <c r="PA452" s="245"/>
      <c r="PB452" s="245"/>
      <c r="PC452" s="245"/>
      <c r="PD452" s="245"/>
      <c r="PE452" s="245"/>
      <c r="PF452" s="245"/>
      <c r="PG452" s="245"/>
      <c r="PH452" s="245"/>
      <c r="PI452" s="245"/>
      <c r="PJ452" s="245"/>
      <c r="PK452" s="245"/>
      <c r="PL452" s="245"/>
      <c r="PM452" s="245"/>
      <c r="PN452" s="245"/>
      <c r="PO452" s="245"/>
      <c r="PP452" s="245"/>
      <c r="PQ452" s="245"/>
      <c r="PR452" s="245"/>
      <c r="PS452" s="245"/>
      <c r="PT452" s="245"/>
      <c r="PU452" s="245"/>
      <c r="PV452" s="245"/>
      <c r="PW452" s="245"/>
      <c r="PX452" s="245"/>
      <c r="PY452" s="245"/>
      <c r="PZ452" s="245"/>
      <c r="QA452" s="245"/>
      <c r="QB452" s="245"/>
      <c r="QC452" s="245"/>
      <c r="QD452" s="245"/>
      <c r="QE452" s="245"/>
      <c r="QF452" s="245"/>
      <c r="QG452" s="245"/>
      <c r="QH452" s="245"/>
      <c r="QI452" s="245"/>
      <c r="QJ452" s="245"/>
      <c r="QK452" s="245"/>
      <c r="QL452" s="245"/>
      <c r="QM452" s="245"/>
      <c r="QN452" s="245"/>
      <c r="QO452" s="245"/>
      <c r="QP452" s="245"/>
      <c r="QQ452" s="245"/>
      <c r="QR452" s="245"/>
      <c r="QS452" s="245"/>
      <c r="QT452" s="245"/>
      <c r="QU452" s="245"/>
      <c r="QV452" s="245"/>
      <c r="QW452" s="245"/>
      <c r="QX452" s="245"/>
      <c r="QY452" s="245"/>
      <c r="QZ452" s="245"/>
      <c r="RA452" s="245"/>
      <c r="RB452" s="245"/>
      <c r="RC452" s="245"/>
      <c r="RD452" s="245"/>
      <c r="RE452" s="245"/>
      <c r="RF452" s="245"/>
      <c r="RG452" s="245"/>
      <c r="RH452" s="245"/>
      <c r="RI452" s="245"/>
      <c r="RJ452" s="245"/>
      <c r="RK452" s="245"/>
      <c r="RL452" s="245"/>
      <c r="RM452" s="245"/>
      <c r="RN452" s="245"/>
      <c r="RO452" s="245"/>
      <c r="RP452" s="245"/>
      <c r="RQ452" s="245"/>
      <c r="RR452" s="245"/>
      <c r="RS452" s="245"/>
      <c r="RT452" s="245"/>
      <c r="RU452" s="245"/>
      <c r="RV452" s="245"/>
      <c r="RW452" s="245"/>
      <c r="RX452" s="245"/>
      <c r="RY452" s="245"/>
      <c r="RZ452" s="245"/>
      <c r="SA452" s="245"/>
      <c r="SB452" s="245"/>
      <c r="SC452" s="245"/>
      <c r="SD452" s="245"/>
      <c r="SE452" s="245"/>
      <c r="SF452" s="245"/>
      <c r="SG452" s="245"/>
      <c r="SH452" s="245"/>
      <c r="SI452" s="245"/>
      <c r="SJ452" s="245"/>
      <c r="SK452" s="245"/>
      <c r="SL452" s="245"/>
      <c r="SM452" s="245"/>
      <c r="SN452" s="245"/>
      <c r="SO452" s="245"/>
      <c r="SP452" s="245"/>
      <c r="SQ452" s="245"/>
      <c r="SR452" s="245"/>
      <c r="SS452" s="245"/>
      <c r="ST452" s="245"/>
      <c r="SU452" s="245"/>
      <c r="SV452" s="245"/>
      <c r="SW452" s="245"/>
      <c r="SX452" s="245"/>
      <c r="SY452" s="245"/>
      <c r="SZ452" s="245"/>
      <c r="TA452" s="245"/>
      <c r="TB452" s="245"/>
      <c r="TC452" s="245"/>
      <c r="TD452" s="245"/>
      <c r="TE452" s="245"/>
      <c r="TF452" s="245"/>
      <c r="TG452" s="245"/>
      <c r="TH452" s="245"/>
      <c r="TI452" s="245"/>
      <c r="TJ452" s="245"/>
      <c r="TK452" s="245"/>
      <c r="TL452" s="245"/>
      <c r="TM452" s="245"/>
      <c r="TN452" s="245"/>
      <c r="TO452" s="245"/>
      <c r="TP452" s="245"/>
      <c r="TQ452" s="245"/>
      <c r="TR452" s="245"/>
      <c r="TS452" s="245"/>
      <c r="TT452" s="245"/>
      <c r="TU452" s="245"/>
      <c r="TV452" s="245"/>
      <c r="TW452" s="245"/>
      <c r="TX452" s="245"/>
      <c r="TY452" s="245"/>
      <c r="TZ452" s="245"/>
      <c r="UA452" s="245"/>
      <c r="UB452" s="245"/>
      <c r="UC452" s="245"/>
      <c r="UD452" s="245"/>
      <c r="UE452" s="245"/>
      <c r="UF452" s="245"/>
      <c r="UG452" s="245"/>
      <c r="UH452" s="245"/>
      <c r="UI452" s="245"/>
      <c r="UJ452" s="245"/>
      <c r="UK452" s="245"/>
      <c r="UL452" s="245"/>
      <c r="UM452" s="245"/>
      <c r="UN452" s="245"/>
      <c r="UO452" s="245"/>
      <c r="UP452" s="245"/>
      <c r="UQ452" s="245"/>
      <c r="UR452" s="245"/>
      <c r="US452" s="245"/>
      <c r="UT452" s="245"/>
      <c r="UU452" s="245"/>
      <c r="UV452" s="245"/>
      <c r="UW452" s="245"/>
      <c r="UX452" s="245"/>
      <c r="UY452" s="245"/>
      <c r="UZ452" s="245"/>
      <c r="VA452" s="245"/>
      <c r="VB452" s="245"/>
      <c r="VC452" s="245"/>
      <c r="VD452" s="245"/>
      <c r="VE452" s="245"/>
      <c r="VF452" s="245"/>
      <c r="VG452" s="245"/>
      <c r="VH452" s="245"/>
      <c r="VI452" s="245"/>
      <c r="VJ452" s="245"/>
      <c r="VK452" s="245"/>
      <c r="VL452" s="245"/>
      <c r="VM452" s="245"/>
      <c r="VN452" s="245"/>
      <c r="VO452" s="245"/>
      <c r="VP452" s="245"/>
      <c r="VQ452" s="245"/>
      <c r="VR452" s="245"/>
      <c r="VS452" s="245"/>
      <c r="VT452" s="245"/>
      <c r="VU452" s="245"/>
      <c r="VV452" s="245"/>
      <c r="VW452" s="245"/>
      <c r="VX452" s="245"/>
      <c r="VY452" s="245"/>
      <c r="VZ452" s="245"/>
      <c r="WA452" s="245"/>
      <c r="WB452" s="245"/>
      <c r="WC452" s="245"/>
      <c r="WD452" s="245"/>
      <c r="WE452" s="245"/>
      <c r="WF452" s="245"/>
      <c r="WG452" s="245"/>
      <c r="WH452" s="245"/>
      <c r="WI452" s="245"/>
      <c r="WJ452" s="245"/>
      <c r="WK452" s="245"/>
      <c r="WL452" s="245"/>
      <c r="WM452" s="245"/>
      <c r="WN452" s="245"/>
      <c r="WO452" s="245"/>
      <c r="WP452" s="245"/>
      <c r="WQ452" s="245"/>
      <c r="WR452" s="245"/>
      <c r="WS452" s="245"/>
      <c r="WT452" s="245"/>
      <c r="WU452" s="245"/>
      <c r="WV452" s="245"/>
      <c r="WW452" s="245"/>
      <c r="WX452" s="245"/>
      <c r="WY452" s="245"/>
      <c r="WZ452" s="245"/>
      <c r="XA452" s="245"/>
      <c r="XB452" s="245"/>
      <c r="XC452" s="245"/>
      <c r="XD452" s="245"/>
      <c r="XE452" s="245"/>
      <c r="XF452" s="245"/>
      <c r="XG452" s="245"/>
      <c r="XH452" s="245"/>
      <c r="XI452" s="245"/>
      <c r="XJ452" s="245"/>
      <c r="XK452" s="245"/>
      <c r="XL452" s="245"/>
      <c r="XM452" s="245"/>
      <c r="XN452" s="245"/>
      <c r="XO452" s="245"/>
      <c r="XP452" s="245"/>
      <c r="XQ452" s="245"/>
      <c r="XR452" s="245"/>
      <c r="XS452" s="245"/>
      <c r="XT452" s="245"/>
      <c r="XU452" s="245"/>
      <c r="XV452" s="245"/>
      <c r="XW452" s="245"/>
      <c r="XX452" s="245"/>
      <c r="XY452" s="245"/>
      <c r="XZ452" s="245"/>
      <c r="YA452" s="245"/>
      <c r="YB452" s="245"/>
      <c r="YC452" s="245"/>
      <c r="YD452" s="245"/>
      <c r="YE452" s="245"/>
      <c r="YF452" s="245"/>
      <c r="YG452" s="245"/>
      <c r="YH452" s="245"/>
      <c r="YI452" s="245"/>
      <c r="YJ452" s="245"/>
      <c r="YK452" s="245"/>
      <c r="YL452" s="245"/>
      <c r="YM452" s="245"/>
      <c r="YN452" s="245"/>
      <c r="YO452" s="245"/>
      <c r="YP452" s="245"/>
      <c r="YQ452" s="245"/>
      <c r="YR452" s="245"/>
      <c r="YS452" s="245"/>
      <c r="YT452" s="245"/>
      <c r="YU452" s="245"/>
      <c r="YV452" s="245"/>
      <c r="YW452" s="245"/>
      <c r="YX452" s="245"/>
      <c r="YY452" s="245"/>
      <c r="YZ452" s="245"/>
      <c r="ZA452" s="245"/>
      <c r="ZB452" s="245"/>
      <c r="ZC452" s="245"/>
      <c r="ZD452" s="245"/>
      <c r="ZE452" s="245"/>
      <c r="ZF452" s="245"/>
      <c r="ZG452" s="245"/>
      <c r="ZH452" s="245"/>
      <c r="ZI452" s="245"/>
      <c r="ZJ452" s="245"/>
      <c r="ZK452" s="245"/>
      <c r="ZL452" s="245"/>
      <c r="ZM452" s="245"/>
      <c r="ZN452" s="245"/>
      <c r="ZO452" s="245"/>
      <c r="ZP452" s="245"/>
      <c r="ZQ452" s="245"/>
      <c r="ZR452" s="245"/>
      <c r="ZS452" s="245"/>
      <c r="ZT452" s="245"/>
      <c r="ZU452" s="245"/>
      <c r="ZV452" s="245"/>
      <c r="ZW452" s="245"/>
      <c r="ZX452" s="245"/>
      <c r="ZY452" s="245"/>
      <c r="ZZ452" s="245"/>
      <c r="AAA452" s="245"/>
      <c r="AAB452" s="245"/>
      <c r="AAC452" s="245"/>
      <c r="AAD452" s="245"/>
      <c r="AAE452" s="245"/>
      <c r="AAF452" s="245"/>
      <c r="AAG452" s="245"/>
      <c r="AAH452" s="245"/>
      <c r="AAI452" s="245"/>
      <c r="AAJ452" s="245"/>
      <c r="AAK452" s="245"/>
      <c r="AAL452" s="245"/>
      <c r="AAM452" s="245"/>
      <c r="AAN452" s="245"/>
      <c r="AAO452" s="245"/>
      <c r="AAP452" s="245"/>
      <c r="AAQ452" s="245"/>
      <c r="AAR452" s="245"/>
      <c r="AAS452" s="245"/>
      <c r="AAT452" s="245"/>
      <c r="AAU452" s="245"/>
      <c r="AAV452" s="245"/>
      <c r="AAW452" s="245"/>
      <c r="AAX452" s="245"/>
      <c r="AAY452" s="245"/>
      <c r="AAZ452" s="245"/>
      <c r="ABA452" s="245"/>
      <c r="ABB452" s="245"/>
      <c r="ABC452" s="245"/>
      <c r="ABD452" s="245"/>
      <c r="ABE452" s="245"/>
      <c r="ABF452" s="245"/>
      <c r="ABG452" s="245"/>
      <c r="ABH452" s="245"/>
      <c r="ABI452" s="245"/>
      <c r="ABJ452" s="245"/>
      <c r="ABK452" s="245"/>
      <c r="ABL452" s="245"/>
      <c r="ABM452" s="245"/>
      <c r="ABN452" s="245"/>
      <c r="ABO452" s="245"/>
      <c r="ABP452" s="245"/>
      <c r="ABQ452" s="245"/>
      <c r="ABR452" s="245"/>
      <c r="ABS452" s="245"/>
      <c r="ABT452" s="245"/>
      <c r="ABU452" s="245"/>
      <c r="ABV452" s="245"/>
      <c r="ABW452" s="245"/>
      <c r="ABX452" s="245"/>
      <c r="ABY452" s="245"/>
      <c r="ABZ452" s="245"/>
      <c r="ACA452" s="245"/>
      <c r="ACB452" s="245"/>
      <c r="ACC452" s="245"/>
      <c r="ACD452" s="245"/>
      <c r="ACE452" s="245"/>
      <c r="ACF452" s="245"/>
      <c r="ACG452" s="245"/>
      <c r="ACH452" s="245"/>
      <c r="ACI452" s="245"/>
      <c r="ACJ452" s="245"/>
      <c r="ACK452" s="245"/>
      <c r="ACL452" s="245"/>
      <c r="ACM452" s="245"/>
      <c r="ACN452" s="245"/>
      <c r="ACO452" s="245"/>
      <c r="ACP452" s="245"/>
      <c r="ACQ452" s="245"/>
      <c r="ACR452" s="245"/>
      <c r="ACS452" s="245"/>
      <c r="ACT452" s="245"/>
      <c r="ACU452" s="245"/>
      <c r="ACV452" s="245"/>
      <c r="ACW452" s="245"/>
      <c r="ACX452" s="245"/>
      <c r="ACY452" s="245"/>
      <c r="ACZ452" s="245"/>
      <c r="ADA452" s="245"/>
      <c r="ADB452" s="245"/>
      <c r="ADC452" s="245"/>
      <c r="ADD452" s="245"/>
      <c r="ADE452" s="245"/>
      <c r="ADF452" s="245"/>
      <c r="ADG452" s="245"/>
      <c r="ADH452" s="245"/>
      <c r="ADI452" s="245"/>
      <c r="ADJ452" s="245"/>
      <c r="ADK452" s="245"/>
      <c r="ADL452" s="245"/>
      <c r="ADM452" s="245"/>
      <c r="ADN452" s="245"/>
      <c r="ADO452" s="245"/>
      <c r="ADP452" s="245"/>
      <c r="ADQ452" s="245"/>
      <c r="ADR452" s="245"/>
      <c r="ADS452" s="245"/>
      <c r="ADT452" s="245"/>
      <c r="ADU452" s="245"/>
      <c r="ADV452" s="245"/>
      <c r="ADW452" s="245"/>
      <c r="ADX452" s="245"/>
      <c r="ADY452" s="245"/>
      <c r="ADZ452" s="245"/>
      <c r="AEA452" s="245"/>
      <c r="AEB452" s="245"/>
      <c r="AEC452" s="245"/>
      <c r="AED452" s="245"/>
      <c r="AEE452" s="245"/>
      <c r="AEF452" s="245"/>
      <c r="AEG452" s="245"/>
      <c r="AEH452" s="245"/>
      <c r="AEI452" s="245"/>
      <c r="AEJ452" s="245"/>
      <c r="AEK452" s="245"/>
      <c r="AEL452" s="245"/>
      <c r="AEM452" s="245"/>
      <c r="AEN452" s="245"/>
      <c r="AEO452" s="245"/>
      <c r="AEP452" s="245"/>
      <c r="AEQ452" s="245"/>
      <c r="AER452" s="245"/>
      <c r="AES452" s="245"/>
      <c r="AET452" s="245"/>
      <c r="AEU452" s="245"/>
      <c r="AEV452" s="245"/>
      <c r="AEW452" s="245"/>
      <c r="AEX452" s="245"/>
      <c r="AEY452" s="245"/>
      <c r="AEZ452" s="245"/>
      <c r="AFA452" s="245"/>
      <c r="AFB452" s="245"/>
      <c r="AFC452" s="245"/>
      <c r="AFD452" s="245"/>
      <c r="AFE452" s="245"/>
      <c r="AFF452" s="245"/>
      <c r="AFG452" s="245"/>
      <c r="AFH452" s="245"/>
      <c r="AFI452" s="245"/>
      <c r="AFJ452" s="245"/>
      <c r="AFK452" s="245"/>
      <c r="AFL452" s="245"/>
      <c r="AFM452" s="245"/>
      <c r="AFN452" s="245"/>
      <c r="AFO452" s="245"/>
      <c r="AFP452" s="245"/>
      <c r="AFQ452" s="245"/>
      <c r="AFR452" s="245"/>
      <c r="AFS452" s="245"/>
      <c r="AFT452" s="245"/>
      <c r="AFU452" s="245"/>
      <c r="AFV452" s="245"/>
      <c r="AFW452" s="245"/>
      <c r="AFX452" s="245"/>
      <c r="AFY452" s="245"/>
      <c r="AFZ452" s="245"/>
      <c r="AGA452" s="245"/>
      <c r="AGB452" s="245"/>
      <c r="AGC452" s="245"/>
      <c r="AGD452" s="245"/>
      <c r="AGE452" s="245"/>
      <c r="AGF452" s="245"/>
      <c r="AGG452" s="245"/>
      <c r="AGH452" s="245"/>
      <c r="AGI452" s="245"/>
      <c r="AGJ452" s="245"/>
      <c r="AGK452" s="245"/>
      <c r="AGL452" s="245"/>
      <c r="AGM452" s="245"/>
      <c r="AGN452" s="245"/>
      <c r="AGO452" s="245"/>
      <c r="AGP452" s="245"/>
      <c r="AGQ452" s="245"/>
      <c r="AGR452" s="245"/>
      <c r="AGS452" s="245"/>
      <c r="AGT452" s="245"/>
      <c r="AGU452" s="245"/>
      <c r="AGV452" s="245"/>
      <c r="AGW452" s="245"/>
      <c r="AGX452" s="245"/>
      <c r="AGY452" s="245"/>
      <c r="AGZ452" s="245"/>
      <c r="AHA452" s="245"/>
      <c r="AHB452" s="245"/>
      <c r="AHC452" s="245"/>
      <c r="AHD452" s="245"/>
      <c r="AHE452" s="245"/>
      <c r="AHF452" s="245"/>
      <c r="AHG452" s="245"/>
      <c r="AHH452" s="245"/>
      <c r="AHI452" s="245"/>
      <c r="AHJ452" s="245"/>
      <c r="AHK452" s="245"/>
      <c r="AHL452" s="245"/>
      <c r="AHM452" s="245"/>
      <c r="AHN452" s="245"/>
      <c r="AHO452" s="245"/>
      <c r="AHP452" s="245"/>
      <c r="AHQ452" s="245"/>
      <c r="AHR452" s="245"/>
      <c r="AHS452" s="245"/>
      <c r="AHT452" s="245"/>
      <c r="AHU452" s="245"/>
      <c r="AHV452" s="245"/>
      <c r="AHW452" s="245"/>
      <c r="AHX452" s="245"/>
      <c r="AHY452" s="245"/>
      <c r="AHZ452" s="245"/>
      <c r="AIA452" s="245"/>
      <c r="AIB452" s="245"/>
      <c r="AIC452" s="245"/>
      <c r="AID452" s="245"/>
      <c r="AIE452" s="245"/>
      <c r="AIF452" s="245"/>
      <c r="AIG452" s="245"/>
      <c r="AIH452" s="245"/>
      <c r="AII452" s="245"/>
      <c r="AIJ452" s="245"/>
      <c r="AIK452" s="245"/>
      <c r="AIL452" s="245"/>
      <c r="AIM452" s="245"/>
      <c r="AIN452" s="245"/>
      <c r="AIO452" s="245"/>
      <c r="AIP452" s="245"/>
      <c r="AIQ452" s="245"/>
      <c r="AIR452" s="245"/>
      <c r="AIS452" s="245"/>
      <c r="AIT452" s="245"/>
      <c r="AIU452" s="245"/>
      <c r="AIV452" s="245"/>
      <c r="AIW452" s="245"/>
      <c r="AIX452" s="245"/>
      <c r="AIY452" s="245"/>
      <c r="AIZ452" s="245"/>
      <c r="AJA452" s="245"/>
      <c r="AJB452" s="245"/>
      <c r="AJC452" s="245"/>
      <c r="AJD452" s="245"/>
      <c r="AJE452" s="245"/>
      <c r="AJF452" s="245"/>
      <c r="AJG452" s="245"/>
      <c r="AJH452" s="245"/>
      <c r="AJI452" s="245"/>
      <c r="AJJ452" s="245"/>
      <c r="AJK452" s="245"/>
      <c r="AJL452" s="245"/>
      <c r="AJM452" s="245"/>
      <c r="AJN452" s="245"/>
      <c r="AJO452" s="245"/>
      <c r="AJP452" s="245"/>
      <c r="AJQ452" s="245"/>
      <c r="AJR452" s="245"/>
      <c r="AJS452" s="245"/>
      <c r="AJT452" s="245"/>
      <c r="AJU452" s="245"/>
      <c r="AJV452" s="245"/>
      <c r="AJW452" s="245"/>
      <c r="AJX452" s="245"/>
      <c r="AJY452" s="245"/>
      <c r="AJZ452" s="245"/>
      <c r="AKA452" s="245"/>
      <c r="AKB452" s="245"/>
      <c r="AKC452" s="245"/>
      <c r="AKD452" s="245"/>
      <c r="AKE452" s="245"/>
      <c r="AKF452" s="245"/>
      <c r="AKG452" s="245"/>
      <c r="AKH452" s="245"/>
      <c r="AKI452" s="245"/>
      <c r="AKJ452" s="245"/>
      <c r="AKK452" s="245"/>
      <c r="AKL452" s="245"/>
      <c r="AKM452" s="245"/>
      <c r="AKN452" s="245"/>
      <c r="AKO452" s="245"/>
      <c r="AKP452" s="245"/>
      <c r="AKQ452" s="245"/>
      <c r="AKR452" s="245"/>
      <c r="AKS452" s="245"/>
      <c r="AKT452" s="245"/>
      <c r="AKU452" s="245"/>
      <c r="AKV452" s="245"/>
      <c r="AKW452" s="245"/>
      <c r="AKX452" s="245"/>
      <c r="AKY452" s="245"/>
      <c r="AKZ452" s="245"/>
      <c r="ALA452" s="245"/>
      <c r="ALB452" s="245"/>
      <c r="ALC452" s="245"/>
      <c r="ALD452" s="245"/>
      <c r="ALE452" s="245"/>
      <c r="ALF452" s="245"/>
      <c r="ALG452" s="245"/>
      <c r="ALH452" s="245"/>
      <c r="ALI452" s="245"/>
      <c r="ALJ452" s="245"/>
      <c r="ALK452" s="245"/>
      <c r="ALL452" s="245"/>
      <c r="ALM452" s="245"/>
      <c r="ALN452" s="245"/>
      <c r="ALO452" s="245"/>
      <c r="ALP452" s="245"/>
      <c r="ALQ452" s="245"/>
      <c r="ALR452" s="245"/>
      <c r="ALS452" s="245"/>
      <c r="ALT452" s="245"/>
      <c r="ALU452" s="245"/>
      <c r="ALV452" s="245"/>
      <c r="ALW452" s="245"/>
      <c r="ALX452" s="245"/>
      <c r="ALY452" s="245"/>
      <c r="ALZ452" s="245"/>
      <c r="AMA452" s="245"/>
      <c r="AMB452" s="245"/>
      <c r="AMC452" s="245"/>
      <c r="AMD452" s="245"/>
      <c r="AME452" s="245"/>
      <c r="AMF452" s="245"/>
      <c r="AMG452" s="245"/>
      <c r="AMH452" s="245"/>
      <c r="AMI452" s="245"/>
    </row>
    <row r="453" spans="1:1024" x14ac:dyDescent="0.25">
      <c r="A453" s="162" t="s">
        <v>2197</v>
      </c>
      <c r="B453" s="163">
        <v>452</v>
      </c>
      <c r="C453" s="224" t="s">
        <v>25087</v>
      </c>
      <c r="D453" s="175" t="s">
        <v>5840</v>
      </c>
      <c r="E453" s="185" t="s">
        <v>822</v>
      </c>
      <c r="F453" s="185">
        <v>4</v>
      </c>
      <c r="G453" s="175">
        <v>4</v>
      </c>
      <c r="H453" s="175">
        <v>4</v>
      </c>
      <c r="I453" s="319">
        <v>11.2</v>
      </c>
      <c r="J453" s="332">
        <v>2</v>
      </c>
      <c r="K453" s="332">
        <v>2</v>
      </c>
      <c r="L453" s="332">
        <v>1</v>
      </c>
      <c r="N453" s="332">
        <v>1</v>
      </c>
      <c r="V453" s="219">
        <f t="shared" si="239"/>
        <v>100</v>
      </c>
      <c r="W453" s="219">
        <f t="shared" si="240"/>
        <v>100</v>
      </c>
      <c r="X453" s="219">
        <f t="shared" si="241"/>
        <v>100</v>
      </c>
      <c r="Y453" s="219">
        <f t="shared" si="237"/>
        <v>100</v>
      </c>
      <c r="Z453" s="219">
        <f t="shared" si="238"/>
        <v>100</v>
      </c>
      <c r="AA453" s="220">
        <f t="shared" si="243"/>
        <v>100</v>
      </c>
      <c r="AB453" s="220">
        <f t="shared" si="242"/>
        <v>100</v>
      </c>
      <c r="AC453" s="220">
        <f t="shared" si="228"/>
        <v>100</v>
      </c>
      <c r="AD453" s="416">
        <f t="shared" si="249"/>
        <v>1</v>
      </c>
      <c r="AE453" s="416">
        <f t="shared" si="244"/>
        <v>100</v>
      </c>
      <c r="AF453" s="212">
        <f t="shared" si="246"/>
        <v>10</v>
      </c>
      <c r="AG453" s="212">
        <f t="shared" si="247"/>
        <v>10</v>
      </c>
      <c r="AH453" s="212">
        <f t="shared" si="248"/>
        <v>100</v>
      </c>
      <c r="AI453" s="212">
        <f t="shared" si="245"/>
        <v>100</v>
      </c>
      <c r="AJ453" s="214"/>
      <c r="AL453" s="185">
        <v>2</v>
      </c>
      <c r="AM453" s="214"/>
      <c r="AQ453" s="167" t="s">
        <v>5841</v>
      </c>
    </row>
    <row r="454" spans="1:1024" x14ac:dyDescent="0.25">
      <c r="A454" s="162" t="s">
        <v>5844</v>
      </c>
      <c r="B454" s="163">
        <v>453</v>
      </c>
      <c r="C454" s="224" t="s">
        <v>5842</v>
      </c>
      <c r="D454" s="175" t="s">
        <v>5843</v>
      </c>
      <c r="I454" s="319">
        <v>23.3</v>
      </c>
      <c r="V454" s="219">
        <f t="shared" si="239"/>
        <v>100</v>
      </c>
      <c r="W454" s="219">
        <f t="shared" si="240"/>
        <v>100</v>
      </c>
      <c r="X454" s="219">
        <f t="shared" si="241"/>
        <v>100</v>
      </c>
      <c r="Y454" s="219">
        <f t="shared" si="237"/>
        <v>100</v>
      </c>
      <c r="Z454" s="219">
        <f t="shared" si="238"/>
        <v>100</v>
      </c>
      <c r="AA454" s="220">
        <f t="shared" si="243"/>
        <v>100</v>
      </c>
      <c r="AB454" s="220">
        <f t="shared" si="242"/>
        <v>100</v>
      </c>
      <c r="AC454" s="220">
        <f t="shared" si="228"/>
        <v>100</v>
      </c>
      <c r="AD454" s="416">
        <f t="shared" si="249"/>
        <v>100</v>
      </c>
      <c r="AE454" s="416">
        <f t="shared" si="244"/>
        <v>100</v>
      </c>
      <c r="AF454" s="212">
        <f t="shared" si="246"/>
        <v>100</v>
      </c>
      <c r="AG454" s="212">
        <f t="shared" si="247"/>
        <v>100</v>
      </c>
      <c r="AH454" s="212">
        <f t="shared" si="248"/>
        <v>100</v>
      </c>
      <c r="AI454" s="212">
        <f t="shared" si="245"/>
        <v>100</v>
      </c>
      <c r="AJ454" s="231" t="s">
        <v>24589</v>
      </c>
      <c r="AL454" s="185">
        <v>4</v>
      </c>
      <c r="AM454" s="214"/>
      <c r="AQ454" s="167" t="s">
        <v>760</v>
      </c>
      <c r="AR454" s="185" t="s">
        <v>6017</v>
      </c>
      <c r="AS454" s="185">
        <v>5.5000000000000003E-4</v>
      </c>
    </row>
    <row r="455" spans="1:1024" x14ac:dyDescent="0.25">
      <c r="A455" s="162" t="s">
        <v>5851</v>
      </c>
      <c r="B455" s="163">
        <v>454</v>
      </c>
      <c r="C455" s="162" t="s">
        <v>5852</v>
      </c>
      <c r="D455" s="175" t="s">
        <v>5853</v>
      </c>
      <c r="E455" s="185" t="s">
        <v>770</v>
      </c>
      <c r="I455" s="319">
        <v>5.98</v>
      </c>
      <c r="J455" s="332">
        <v>2</v>
      </c>
      <c r="L455" s="332">
        <v>1</v>
      </c>
      <c r="N455" s="332">
        <v>1</v>
      </c>
      <c r="V455" s="219">
        <f t="shared" si="239"/>
        <v>100</v>
      </c>
      <c r="W455" s="219">
        <f t="shared" si="240"/>
        <v>100</v>
      </c>
      <c r="X455" s="219">
        <f t="shared" si="241"/>
        <v>100</v>
      </c>
      <c r="Y455" s="219">
        <f t="shared" ref="Y455:Y486" si="250">IF(P455=1,10,100)</f>
        <v>100</v>
      </c>
      <c r="Z455" s="219">
        <f t="shared" ref="Z455:Z486" si="251">IF(P455=1,1,IF(P455=2,10,100))</f>
        <v>100</v>
      </c>
      <c r="AA455" s="220">
        <f t="shared" si="243"/>
        <v>100</v>
      </c>
      <c r="AB455" s="220">
        <f t="shared" si="242"/>
        <v>100</v>
      </c>
      <c r="AC455" s="220">
        <f t="shared" si="228"/>
        <v>100</v>
      </c>
      <c r="AD455" s="416">
        <f t="shared" si="249"/>
        <v>1</v>
      </c>
      <c r="AE455" s="416">
        <f t="shared" si="244"/>
        <v>100</v>
      </c>
      <c r="AF455" s="212">
        <f t="shared" si="246"/>
        <v>100</v>
      </c>
      <c r="AG455" s="212">
        <f t="shared" si="247"/>
        <v>10</v>
      </c>
      <c r="AH455" s="212">
        <f t="shared" si="248"/>
        <v>100</v>
      </c>
      <c r="AI455" s="212">
        <f t="shared" si="245"/>
        <v>100</v>
      </c>
      <c r="AJ455" s="231" t="s">
        <v>24951</v>
      </c>
      <c r="AM455" s="214"/>
      <c r="AQ455" s="167" t="s">
        <v>760</v>
      </c>
    </row>
    <row r="456" spans="1:1024" x14ac:dyDescent="0.25">
      <c r="A456" s="162" t="s">
        <v>5858</v>
      </c>
      <c r="B456" s="163">
        <v>455</v>
      </c>
      <c r="C456" s="162" t="s">
        <v>5893</v>
      </c>
      <c r="D456" s="175" t="s">
        <v>5859</v>
      </c>
      <c r="E456" s="185" t="s">
        <v>770</v>
      </c>
      <c r="I456" s="319">
        <v>5.69</v>
      </c>
      <c r="J456" s="332">
        <v>2</v>
      </c>
      <c r="L456" s="332" t="s">
        <v>752</v>
      </c>
      <c r="N456" s="332">
        <v>1</v>
      </c>
      <c r="V456" s="219">
        <f t="shared" ref="V456:V487" si="252">IF(O456=1,10,100)</f>
        <v>100</v>
      </c>
      <c r="W456" s="219">
        <f t="shared" ref="W456:W487" si="253">IF(O456=1,1,IF(O456=2,10,100))</f>
        <v>100</v>
      </c>
      <c r="X456" s="219">
        <f t="shared" ref="X456:X487" si="254">IF(O456=3,20,100)</f>
        <v>100</v>
      </c>
      <c r="Y456" s="219">
        <f t="shared" si="250"/>
        <v>100</v>
      </c>
      <c r="Z456" s="219">
        <f t="shared" si="251"/>
        <v>100</v>
      </c>
      <c r="AA456" s="220">
        <f t="shared" si="243"/>
        <v>100</v>
      </c>
      <c r="AB456" s="220">
        <f t="shared" si="242"/>
        <v>100</v>
      </c>
      <c r="AC456" s="220">
        <f t="shared" si="228"/>
        <v>100</v>
      </c>
      <c r="AD456" s="416">
        <f t="shared" si="249"/>
        <v>1</v>
      </c>
      <c r="AE456" s="416">
        <f t="shared" si="244"/>
        <v>100</v>
      </c>
      <c r="AF456" s="212">
        <f t="shared" si="246"/>
        <v>100</v>
      </c>
      <c r="AG456" s="212">
        <f t="shared" si="247"/>
        <v>10</v>
      </c>
      <c r="AH456" s="212">
        <f t="shared" si="248"/>
        <v>100</v>
      </c>
      <c r="AI456" s="212">
        <f t="shared" si="245"/>
        <v>100</v>
      </c>
      <c r="AJ456" s="231" t="s">
        <v>25088</v>
      </c>
      <c r="AK456" s="185">
        <v>1</v>
      </c>
      <c r="AL456" s="185">
        <v>1</v>
      </c>
      <c r="AM456" s="214"/>
      <c r="AN456" s="185">
        <v>1</v>
      </c>
      <c r="AO456" s="185">
        <v>1</v>
      </c>
      <c r="AQ456" s="247" t="s">
        <v>760</v>
      </c>
      <c r="AU456" s="412"/>
      <c r="AV456" s="412"/>
      <c r="AW456" s="412"/>
      <c r="AX456" s="412"/>
      <c r="AY456" s="412"/>
      <c r="AZ456" s="412"/>
      <c r="BA456" s="412"/>
      <c r="BB456" s="412"/>
      <c r="BC456" s="412"/>
      <c r="BD456" s="412"/>
      <c r="BE456" s="412"/>
      <c r="BF456" s="412"/>
      <c r="BG456" s="412"/>
      <c r="BH456" s="412"/>
      <c r="BI456" s="412"/>
      <c r="BJ456" s="412"/>
      <c r="BK456" s="412"/>
      <c r="BL456" s="412"/>
      <c r="BM456" s="412"/>
      <c r="BN456" s="412"/>
      <c r="BO456" s="412"/>
      <c r="BP456" s="412"/>
      <c r="BQ456" s="412"/>
      <c r="BR456" s="412"/>
      <c r="BS456" s="412"/>
      <c r="BT456" s="412"/>
      <c r="BU456" s="412"/>
      <c r="BV456" s="412"/>
      <c r="BW456" s="412"/>
      <c r="BX456" s="412"/>
      <c r="BY456" s="412"/>
      <c r="BZ456" s="412"/>
      <c r="CA456" s="412"/>
      <c r="CB456" s="412"/>
      <c r="CC456" s="412"/>
      <c r="CD456" s="412"/>
      <c r="CE456" s="412"/>
      <c r="CF456" s="412"/>
      <c r="CG456" s="412"/>
      <c r="CH456" s="412"/>
      <c r="CI456" s="412"/>
      <c r="CJ456" s="412"/>
      <c r="CK456" s="412"/>
      <c r="CL456" s="412"/>
      <c r="CM456" s="412"/>
      <c r="CN456" s="412"/>
      <c r="CO456" s="412"/>
      <c r="CP456" s="412"/>
      <c r="CQ456" s="412"/>
      <c r="CR456" s="412"/>
      <c r="CS456" s="412"/>
      <c r="CT456" s="412"/>
      <c r="CU456" s="412"/>
      <c r="CV456" s="412"/>
      <c r="CW456" s="412"/>
      <c r="CX456" s="412"/>
      <c r="CY456" s="412"/>
      <c r="CZ456" s="412"/>
      <c r="DA456" s="412"/>
      <c r="DB456" s="412"/>
      <c r="DC456" s="412"/>
      <c r="DD456" s="412"/>
      <c r="DE456" s="412"/>
      <c r="DF456" s="412"/>
      <c r="DG456" s="412"/>
      <c r="DH456" s="412"/>
      <c r="DI456" s="412"/>
      <c r="DJ456" s="412"/>
      <c r="DK456" s="412"/>
      <c r="DL456" s="412"/>
      <c r="DM456" s="412"/>
      <c r="DN456" s="412"/>
      <c r="DO456" s="412"/>
      <c r="DP456" s="412"/>
      <c r="DQ456" s="412"/>
      <c r="DR456" s="412"/>
      <c r="DS456" s="412"/>
      <c r="DT456" s="412"/>
      <c r="DU456" s="412"/>
      <c r="DV456" s="412"/>
      <c r="DW456" s="412"/>
      <c r="DX456" s="412"/>
      <c r="DY456" s="412"/>
      <c r="DZ456" s="412"/>
      <c r="EA456" s="412"/>
      <c r="EB456" s="412"/>
      <c r="EC456" s="412"/>
      <c r="ED456" s="412"/>
      <c r="EE456" s="412"/>
      <c r="EF456" s="412"/>
      <c r="EG456" s="412"/>
      <c r="EH456" s="412"/>
      <c r="EI456" s="412"/>
      <c r="EJ456" s="412"/>
      <c r="EK456" s="412"/>
      <c r="EL456" s="412"/>
      <c r="EM456" s="412"/>
      <c r="EN456" s="412"/>
      <c r="EO456" s="412"/>
      <c r="EP456" s="412"/>
      <c r="EQ456" s="412"/>
      <c r="ER456" s="412"/>
      <c r="ES456" s="412"/>
      <c r="ET456" s="412"/>
      <c r="EU456" s="412"/>
      <c r="EV456" s="412"/>
      <c r="EW456" s="412"/>
      <c r="EX456" s="412"/>
      <c r="EY456" s="412"/>
      <c r="EZ456" s="412"/>
      <c r="FA456" s="412"/>
      <c r="FB456" s="412"/>
      <c r="FC456" s="412"/>
      <c r="FD456" s="412"/>
      <c r="FE456" s="412"/>
      <c r="FF456" s="412"/>
      <c r="FG456" s="412"/>
      <c r="FH456" s="412"/>
      <c r="FI456" s="412"/>
      <c r="FJ456" s="412"/>
      <c r="FK456" s="412"/>
      <c r="FL456" s="412"/>
      <c r="FM456" s="412"/>
      <c r="FN456" s="412"/>
      <c r="FO456" s="412"/>
      <c r="FP456" s="412"/>
      <c r="FQ456" s="412"/>
      <c r="FR456" s="412"/>
      <c r="FS456" s="412"/>
      <c r="FT456" s="412"/>
      <c r="FU456" s="412"/>
      <c r="FV456" s="412"/>
      <c r="FW456" s="412"/>
      <c r="FX456" s="412"/>
      <c r="FY456" s="412"/>
      <c r="FZ456" s="412"/>
      <c r="GA456" s="412"/>
      <c r="GB456" s="412"/>
      <c r="GC456" s="412"/>
      <c r="GD456" s="412"/>
      <c r="GE456" s="412"/>
      <c r="GF456" s="412"/>
      <c r="GG456" s="412"/>
      <c r="GH456" s="412"/>
      <c r="GI456" s="412"/>
      <c r="GJ456" s="412"/>
      <c r="GK456" s="412"/>
      <c r="GL456" s="412"/>
      <c r="GM456" s="412"/>
      <c r="GN456" s="412"/>
      <c r="GO456" s="412"/>
      <c r="GP456" s="412"/>
      <c r="GQ456" s="412"/>
      <c r="GR456" s="412"/>
      <c r="GS456" s="412"/>
      <c r="GT456" s="412"/>
      <c r="GU456" s="412"/>
      <c r="GV456" s="412"/>
      <c r="GW456" s="412"/>
      <c r="GX456" s="412"/>
      <c r="GY456" s="412"/>
      <c r="GZ456" s="412"/>
      <c r="HA456" s="412"/>
      <c r="HB456" s="412"/>
      <c r="HC456" s="412"/>
      <c r="HD456" s="412"/>
      <c r="HE456" s="412"/>
      <c r="HF456" s="412"/>
      <c r="HG456" s="412"/>
      <c r="HH456" s="412"/>
      <c r="HI456" s="412"/>
      <c r="HJ456" s="412"/>
      <c r="HK456" s="412"/>
      <c r="HL456" s="412"/>
      <c r="HM456" s="412"/>
      <c r="HN456" s="412"/>
      <c r="HO456" s="412"/>
      <c r="HP456" s="412"/>
      <c r="HQ456" s="412"/>
      <c r="HR456" s="412"/>
      <c r="HS456" s="412"/>
      <c r="HT456" s="412"/>
      <c r="HU456" s="412"/>
      <c r="HV456" s="412"/>
      <c r="HW456" s="412"/>
      <c r="HX456" s="412"/>
      <c r="HY456" s="412"/>
      <c r="HZ456" s="412"/>
      <c r="IA456" s="412"/>
      <c r="IB456" s="412"/>
      <c r="IC456" s="412"/>
      <c r="ID456" s="412"/>
      <c r="IE456" s="412"/>
      <c r="IF456" s="412"/>
      <c r="IG456" s="412"/>
      <c r="IH456" s="412"/>
      <c r="II456" s="412"/>
      <c r="IJ456" s="412"/>
      <c r="IK456" s="412"/>
      <c r="IL456" s="412"/>
      <c r="IM456" s="412"/>
      <c r="IN456" s="412"/>
      <c r="IO456" s="412"/>
      <c r="IP456" s="412"/>
      <c r="IQ456" s="412"/>
      <c r="IR456" s="412"/>
      <c r="IS456" s="412"/>
      <c r="IT456" s="412"/>
      <c r="IU456" s="412"/>
      <c r="IV456" s="412"/>
      <c r="IW456" s="412"/>
      <c r="IX456" s="412"/>
      <c r="IY456" s="412"/>
      <c r="IZ456" s="412"/>
      <c r="JA456" s="412"/>
      <c r="JB456" s="412"/>
      <c r="JC456" s="412"/>
      <c r="JD456" s="412"/>
      <c r="JE456" s="412"/>
      <c r="JF456" s="412"/>
      <c r="JG456" s="412"/>
      <c r="JH456" s="412"/>
      <c r="JI456" s="412"/>
      <c r="JJ456" s="412"/>
      <c r="JK456" s="412"/>
      <c r="JL456" s="412"/>
      <c r="JM456" s="412"/>
      <c r="JN456" s="412"/>
      <c r="JO456" s="412"/>
      <c r="JP456" s="412"/>
      <c r="JQ456" s="412"/>
      <c r="JR456" s="412"/>
      <c r="JS456" s="412"/>
      <c r="JT456" s="412"/>
      <c r="JU456" s="412"/>
      <c r="JV456" s="412"/>
      <c r="JW456" s="412"/>
      <c r="JX456" s="412"/>
      <c r="JY456" s="412"/>
      <c r="JZ456" s="412"/>
      <c r="KA456" s="412"/>
      <c r="KB456" s="412"/>
      <c r="KC456" s="412"/>
      <c r="KD456" s="412"/>
      <c r="KE456" s="412"/>
      <c r="KF456" s="412"/>
      <c r="KG456" s="412"/>
      <c r="KH456" s="412"/>
      <c r="KI456" s="412"/>
      <c r="KJ456" s="412"/>
      <c r="KK456" s="412"/>
      <c r="KL456" s="412"/>
      <c r="KM456" s="412"/>
      <c r="KN456" s="412"/>
      <c r="KO456" s="412"/>
      <c r="KP456" s="412"/>
      <c r="KQ456" s="412"/>
      <c r="KR456" s="412"/>
      <c r="KS456" s="412"/>
      <c r="KT456" s="412"/>
      <c r="KU456" s="412"/>
      <c r="KV456" s="412"/>
      <c r="KW456" s="412"/>
      <c r="KX456" s="412"/>
      <c r="KY456" s="412"/>
      <c r="KZ456" s="412"/>
      <c r="LA456" s="412"/>
      <c r="LB456" s="412"/>
      <c r="LC456" s="412"/>
      <c r="LD456" s="412"/>
      <c r="LE456" s="412"/>
      <c r="LF456" s="412"/>
      <c r="LG456" s="412"/>
      <c r="LH456" s="412"/>
      <c r="LI456" s="412"/>
      <c r="LJ456" s="412"/>
      <c r="LK456" s="412"/>
      <c r="LL456" s="412"/>
      <c r="LM456" s="412"/>
      <c r="LN456" s="412"/>
      <c r="LO456" s="412"/>
      <c r="LP456" s="412"/>
      <c r="LQ456" s="412"/>
      <c r="LR456" s="412"/>
      <c r="LS456" s="412"/>
      <c r="LT456" s="412"/>
      <c r="LU456" s="412"/>
      <c r="LV456" s="412"/>
      <c r="LW456" s="412"/>
      <c r="LX456" s="412"/>
      <c r="LY456" s="412"/>
      <c r="LZ456" s="412"/>
      <c r="MA456" s="412"/>
      <c r="MB456" s="412"/>
      <c r="MC456" s="412"/>
      <c r="MD456" s="412"/>
      <c r="ME456" s="412"/>
      <c r="MF456" s="412"/>
      <c r="MG456" s="412"/>
      <c r="MH456" s="412"/>
      <c r="MI456" s="412"/>
      <c r="MJ456" s="412"/>
      <c r="MK456" s="412"/>
      <c r="ML456" s="412"/>
      <c r="MM456" s="412"/>
      <c r="MN456" s="412"/>
      <c r="MO456" s="412"/>
      <c r="MP456" s="412"/>
      <c r="MQ456" s="412"/>
      <c r="MR456" s="412"/>
      <c r="MS456" s="412"/>
      <c r="MT456" s="412"/>
      <c r="MU456" s="412"/>
      <c r="MV456" s="412"/>
      <c r="MW456" s="412"/>
      <c r="MX456" s="412"/>
      <c r="MY456" s="412"/>
      <c r="MZ456" s="412"/>
      <c r="NA456" s="412"/>
      <c r="NB456" s="412"/>
      <c r="NC456" s="412"/>
      <c r="ND456" s="412"/>
      <c r="NE456" s="412"/>
      <c r="NF456" s="412"/>
      <c r="NG456" s="412"/>
      <c r="NH456" s="412"/>
      <c r="NI456" s="412"/>
      <c r="NJ456" s="412"/>
      <c r="NK456" s="412"/>
      <c r="NL456" s="412"/>
      <c r="NM456" s="412"/>
      <c r="NN456" s="412"/>
      <c r="NO456" s="412"/>
      <c r="NP456" s="412"/>
      <c r="NQ456" s="412"/>
      <c r="NR456" s="412"/>
      <c r="NS456" s="412"/>
      <c r="NT456" s="412"/>
      <c r="NU456" s="412"/>
      <c r="NV456" s="412"/>
      <c r="NW456" s="412"/>
      <c r="NX456" s="412"/>
      <c r="NY456" s="412"/>
      <c r="NZ456" s="412"/>
      <c r="OA456" s="412"/>
      <c r="OB456" s="412"/>
      <c r="OC456" s="412"/>
      <c r="OD456" s="412"/>
      <c r="OE456" s="412"/>
      <c r="OF456" s="412"/>
      <c r="OG456" s="412"/>
      <c r="OH456" s="412"/>
      <c r="OI456" s="412"/>
      <c r="OJ456" s="412"/>
      <c r="OK456" s="412"/>
      <c r="OL456" s="412"/>
      <c r="OM456" s="412"/>
      <c r="ON456" s="412"/>
      <c r="OO456" s="412"/>
      <c r="OP456" s="412"/>
      <c r="OQ456" s="412"/>
      <c r="OR456" s="412"/>
      <c r="OS456" s="412"/>
      <c r="OT456" s="412"/>
      <c r="OU456" s="412"/>
      <c r="OV456" s="412"/>
      <c r="OW456" s="412"/>
      <c r="OX456" s="412"/>
      <c r="OY456" s="412"/>
      <c r="OZ456" s="412"/>
      <c r="PA456" s="412"/>
      <c r="PB456" s="412"/>
      <c r="PC456" s="412"/>
      <c r="PD456" s="412"/>
      <c r="PE456" s="412"/>
      <c r="PF456" s="412"/>
      <c r="PG456" s="412"/>
      <c r="PH456" s="412"/>
      <c r="PI456" s="412"/>
      <c r="PJ456" s="412"/>
      <c r="PK456" s="412"/>
      <c r="PL456" s="412"/>
      <c r="PM456" s="412"/>
      <c r="PN456" s="412"/>
      <c r="PO456" s="412"/>
      <c r="PP456" s="412"/>
      <c r="PQ456" s="412"/>
      <c r="PR456" s="412"/>
      <c r="PS456" s="412"/>
      <c r="PT456" s="412"/>
      <c r="PU456" s="412"/>
      <c r="PV456" s="412"/>
      <c r="PW456" s="412"/>
      <c r="PX456" s="412"/>
      <c r="PY456" s="412"/>
      <c r="PZ456" s="412"/>
      <c r="QA456" s="412"/>
      <c r="QB456" s="412"/>
      <c r="QC456" s="412"/>
      <c r="QD456" s="412"/>
      <c r="QE456" s="412"/>
      <c r="QF456" s="412"/>
      <c r="QG456" s="412"/>
      <c r="QH456" s="412"/>
      <c r="QI456" s="412"/>
      <c r="QJ456" s="412"/>
      <c r="QK456" s="412"/>
      <c r="QL456" s="412"/>
      <c r="QM456" s="412"/>
      <c r="QN456" s="412"/>
      <c r="QO456" s="412"/>
      <c r="QP456" s="412"/>
      <c r="QQ456" s="412"/>
      <c r="QR456" s="412"/>
      <c r="QS456" s="412"/>
      <c r="QT456" s="412"/>
      <c r="QU456" s="412"/>
      <c r="QV456" s="412"/>
      <c r="QW456" s="412"/>
      <c r="QX456" s="412"/>
      <c r="QY456" s="412"/>
      <c r="QZ456" s="412"/>
      <c r="RA456" s="412"/>
      <c r="RB456" s="412"/>
      <c r="RC456" s="412"/>
      <c r="RD456" s="412"/>
      <c r="RE456" s="412"/>
      <c r="RF456" s="412"/>
      <c r="RG456" s="412"/>
      <c r="RH456" s="412"/>
      <c r="RI456" s="412"/>
      <c r="RJ456" s="412"/>
      <c r="RK456" s="412"/>
      <c r="RL456" s="412"/>
      <c r="RM456" s="412"/>
      <c r="RN456" s="412"/>
      <c r="RO456" s="412"/>
      <c r="RP456" s="412"/>
      <c r="RQ456" s="412"/>
      <c r="RR456" s="412"/>
      <c r="RS456" s="412"/>
      <c r="RT456" s="412"/>
      <c r="RU456" s="412"/>
      <c r="RV456" s="412"/>
      <c r="RW456" s="412"/>
      <c r="RX456" s="412"/>
      <c r="RY456" s="412"/>
      <c r="RZ456" s="412"/>
      <c r="SA456" s="412"/>
      <c r="SB456" s="412"/>
      <c r="SC456" s="412"/>
      <c r="SD456" s="412"/>
      <c r="SE456" s="412"/>
      <c r="SF456" s="412"/>
      <c r="SG456" s="412"/>
      <c r="SH456" s="412"/>
      <c r="SI456" s="412"/>
      <c r="SJ456" s="412"/>
      <c r="SK456" s="412"/>
      <c r="SL456" s="412"/>
      <c r="SM456" s="412"/>
      <c r="SN456" s="412"/>
      <c r="SO456" s="412"/>
      <c r="SP456" s="412"/>
      <c r="SQ456" s="412"/>
      <c r="SR456" s="412"/>
      <c r="SS456" s="412"/>
      <c r="ST456" s="412"/>
      <c r="SU456" s="412"/>
      <c r="SV456" s="412"/>
      <c r="SW456" s="412"/>
      <c r="SX456" s="412"/>
      <c r="SY456" s="412"/>
      <c r="SZ456" s="412"/>
      <c r="TA456" s="412"/>
      <c r="TB456" s="412"/>
      <c r="TC456" s="412"/>
      <c r="TD456" s="412"/>
      <c r="TE456" s="412"/>
      <c r="TF456" s="412"/>
      <c r="TG456" s="412"/>
      <c r="TH456" s="412"/>
      <c r="TI456" s="412"/>
      <c r="TJ456" s="412"/>
      <c r="TK456" s="412"/>
      <c r="TL456" s="412"/>
      <c r="TM456" s="412"/>
      <c r="TN456" s="412"/>
      <c r="TO456" s="412"/>
      <c r="TP456" s="412"/>
      <c r="TQ456" s="412"/>
      <c r="TR456" s="412"/>
      <c r="TS456" s="412"/>
      <c r="TT456" s="412"/>
      <c r="TU456" s="412"/>
      <c r="TV456" s="412"/>
      <c r="TW456" s="412"/>
      <c r="TX456" s="412"/>
      <c r="TY456" s="412"/>
      <c r="TZ456" s="412"/>
      <c r="UA456" s="412"/>
      <c r="UB456" s="412"/>
      <c r="UC456" s="412"/>
      <c r="UD456" s="412"/>
      <c r="UE456" s="412"/>
      <c r="UF456" s="412"/>
      <c r="UG456" s="412"/>
      <c r="UH456" s="412"/>
      <c r="UI456" s="412"/>
      <c r="UJ456" s="412"/>
      <c r="UK456" s="412"/>
      <c r="UL456" s="412"/>
      <c r="UM456" s="412"/>
      <c r="UN456" s="412"/>
      <c r="UO456" s="412"/>
      <c r="UP456" s="412"/>
      <c r="UQ456" s="412"/>
      <c r="UR456" s="412"/>
      <c r="US456" s="412"/>
      <c r="UT456" s="412"/>
      <c r="UU456" s="412"/>
      <c r="UV456" s="412"/>
      <c r="UW456" s="412"/>
      <c r="UX456" s="412"/>
      <c r="UY456" s="412"/>
      <c r="UZ456" s="412"/>
      <c r="VA456" s="412"/>
      <c r="VB456" s="412"/>
      <c r="VC456" s="412"/>
      <c r="VD456" s="412"/>
      <c r="VE456" s="412"/>
      <c r="VF456" s="412"/>
      <c r="VG456" s="412"/>
      <c r="VH456" s="412"/>
      <c r="VI456" s="412"/>
      <c r="VJ456" s="412"/>
      <c r="VK456" s="412"/>
      <c r="VL456" s="412"/>
      <c r="VM456" s="412"/>
      <c r="VN456" s="412"/>
      <c r="VO456" s="412"/>
      <c r="VP456" s="412"/>
      <c r="VQ456" s="412"/>
      <c r="VR456" s="412"/>
      <c r="VS456" s="412"/>
      <c r="VT456" s="412"/>
      <c r="VU456" s="412"/>
      <c r="VV456" s="412"/>
      <c r="VW456" s="412"/>
      <c r="VX456" s="412"/>
      <c r="VY456" s="412"/>
      <c r="VZ456" s="412"/>
      <c r="WA456" s="412"/>
      <c r="WB456" s="412"/>
      <c r="WC456" s="412"/>
      <c r="WD456" s="412"/>
      <c r="WE456" s="412"/>
      <c r="WF456" s="412"/>
      <c r="WG456" s="412"/>
      <c r="WH456" s="412"/>
      <c r="WI456" s="412"/>
      <c r="WJ456" s="412"/>
      <c r="WK456" s="412"/>
      <c r="WL456" s="412"/>
      <c r="WM456" s="412"/>
      <c r="WN456" s="412"/>
      <c r="WO456" s="412"/>
      <c r="WP456" s="412"/>
      <c r="WQ456" s="412"/>
      <c r="WR456" s="412"/>
      <c r="WS456" s="412"/>
      <c r="WT456" s="412"/>
      <c r="WU456" s="412"/>
      <c r="WV456" s="412"/>
      <c r="WW456" s="412"/>
      <c r="WX456" s="412"/>
      <c r="WY456" s="412"/>
      <c r="WZ456" s="412"/>
      <c r="XA456" s="412"/>
      <c r="XB456" s="412"/>
      <c r="XC456" s="412"/>
      <c r="XD456" s="412"/>
      <c r="XE456" s="412"/>
      <c r="XF456" s="412"/>
      <c r="XG456" s="412"/>
      <c r="XH456" s="412"/>
      <c r="XI456" s="412"/>
      <c r="XJ456" s="412"/>
      <c r="XK456" s="412"/>
      <c r="XL456" s="412"/>
      <c r="XM456" s="412"/>
      <c r="XN456" s="412"/>
      <c r="XO456" s="412"/>
      <c r="XP456" s="412"/>
      <c r="XQ456" s="412"/>
      <c r="XR456" s="412"/>
      <c r="XS456" s="412"/>
      <c r="XT456" s="412"/>
      <c r="XU456" s="412"/>
      <c r="XV456" s="412"/>
      <c r="XW456" s="412"/>
      <c r="XX456" s="412"/>
      <c r="XY456" s="412"/>
      <c r="XZ456" s="412"/>
      <c r="YA456" s="412"/>
      <c r="YB456" s="412"/>
      <c r="YC456" s="412"/>
      <c r="YD456" s="412"/>
      <c r="YE456" s="412"/>
      <c r="YF456" s="412"/>
      <c r="YG456" s="412"/>
      <c r="YH456" s="412"/>
      <c r="YI456" s="412"/>
      <c r="YJ456" s="412"/>
      <c r="YK456" s="412"/>
      <c r="YL456" s="412"/>
      <c r="YM456" s="412"/>
      <c r="YN456" s="412"/>
      <c r="YO456" s="412"/>
      <c r="YP456" s="412"/>
      <c r="YQ456" s="412"/>
      <c r="YR456" s="412"/>
      <c r="YS456" s="412"/>
      <c r="YT456" s="412"/>
      <c r="YU456" s="412"/>
      <c r="YV456" s="412"/>
      <c r="YW456" s="412"/>
      <c r="YX456" s="412"/>
      <c r="YY456" s="412"/>
      <c r="YZ456" s="412"/>
      <c r="ZA456" s="412"/>
      <c r="ZB456" s="412"/>
      <c r="ZC456" s="412"/>
      <c r="ZD456" s="412"/>
      <c r="ZE456" s="412"/>
      <c r="ZF456" s="412"/>
      <c r="ZG456" s="412"/>
      <c r="ZH456" s="412"/>
      <c r="ZI456" s="412"/>
      <c r="ZJ456" s="412"/>
      <c r="ZK456" s="412"/>
      <c r="ZL456" s="412"/>
      <c r="ZM456" s="412"/>
      <c r="ZN456" s="412"/>
      <c r="ZO456" s="412"/>
      <c r="ZP456" s="412"/>
      <c r="ZQ456" s="412"/>
      <c r="ZR456" s="412"/>
      <c r="ZS456" s="412"/>
      <c r="ZT456" s="412"/>
      <c r="ZU456" s="412"/>
      <c r="ZV456" s="412"/>
      <c r="ZW456" s="412"/>
      <c r="ZX456" s="412"/>
      <c r="ZY456" s="412"/>
      <c r="ZZ456" s="412"/>
      <c r="AAA456" s="412"/>
      <c r="AAB456" s="412"/>
      <c r="AAC456" s="412"/>
      <c r="AAD456" s="412"/>
      <c r="AAE456" s="412"/>
      <c r="AAF456" s="412"/>
      <c r="AAG456" s="412"/>
      <c r="AAH456" s="412"/>
      <c r="AAI456" s="412"/>
      <c r="AAJ456" s="412"/>
      <c r="AAK456" s="412"/>
      <c r="AAL456" s="412"/>
      <c r="AAM456" s="412"/>
      <c r="AAN456" s="412"/>
      <c r="AAO456" s="412"/>
      <c r="AAP456" s="412"/>
      <c r="AAQ456" s="412"/>
      <c r="AAR456" s="412"/>
      <c r="AAS456" s="412"/>
      <c r="AAT456" s="412"/>
      <c r="AAU456" s="412"/>
      <c r="AAV456" s="412"/>
      <c r="AAW456" s="412"/>
      <c r="AAX456" s="412"/>
      <c r="AAY456" s="412"/>
      <c r="AAZ456" s="412"/>
      <c r="ABA456" s="412"/>
      <c r="ABB456" s="412"/>
      <c r="ABC456" s="412"/>
      <c r="ABD456" s="412"/>
      <c r="ABE456" s="412"/>
      <c r="ABF456" s="412"/>
      <c r="ABG456" s="412"/>
      <c r="ABH456" s="412"/>
      <c r="ABI456" s="412"/>
      <c r="ABJ456" s="412"/>
      <c r="ABK456" s="412"/>
      <c r="ABL456" s="412"/>
      <c r="ABM456" s="412"/>
      <c r="ABN456" s="412"/>
      <c r="ABO456" s="412"/>
      <c r="ABP456" s="412"/>
      <c r="ABQ456" s="412"/>
      <c r="ABR456" s="412"/>
      <c r="ABS456" s="412"/>
      <c r="ABT456" s="412"/>
      <c r="ABU456" s="412"/>
      <c r="ABV456" s="412"/>
      <c r="ABW456" s="412"/>
      <c r="ABX456" s="412"/>
      <c r="ABY456" s="412"/>
      <c r="ABZ456" s="412"/>
      <c r="ACA456" s="412"/>
      <c r="ACB456" s="412"/>
      <c r="ACC456" s="412"/>
      <c r="ACD456" s="412"/>
      <c r="ACE456" s="412"/>
      <c r="ACF456" s="412"/>
      <c r="ACG456" s="412"/>
      <c r="ACH456" s="412"/>
      <c r="ACI456" s="412"/>
      <c r="ACJ456" s="412"/>
      <c r="ACK456" s="412"/>
      <c r="ACL456" s="412"/>
      <c r="ACM456" s="412"/>
      <c r="ACN456" s="412"/>
      <c r="ACO456" s="412"/>
      <c r="ACP456" s="412"/>
      <c r="ACQ456" s="412"/>
      <c r="ACR456" s="412"/>
      <c r="ACS456" s="412"/>
      <c r="ACT456" s="412"/>
      <c r="ACU456" s="412"/>
      <c r="ACV456" s="412"/>
      <c r="ACW456" s="412"/>
      <c r="ACX456" s="412"/>
      <c r="ACY456" s="412"/>
      <c r="ACZ456" s="412"/>
      <c r="ADA456" s="412"/>
      <c r="ADB456" s="412"/>
      <c r="ADC456" s="412"/>
      <c r="ADD456" s="412"/>
      <c r="ADE456" s="412"/>
      <c r="ADF456" s="412"/>
      <c r="ADG456" s="412"/>
      <c r="ADH456" s="412"/>
      <c r="ADI456" s="412"/>
      <c r="ADJ456" s="412"/>
      <c r="ADK456" s="412"/>
      <c r="ADL456" s="412"/>
      <c r="ADM456" s="412"/>
      <c r="ADN456" s="412"/>
      <c r="ADO456" s="412"/>
      <c r="ADP456" s="412"/>
      <c r="ADQ456" s="412"/>
      <c r="ADR456" s="412"/>
      <c r="ADS456" s="412"/>
      <c r="ADT456" s="412"/>
      <c r="ADU456" s="412"/>
      <c r="ADV456" s="412"/>
      <c r="ADW456" s="412"/>
      <c r="ADX456" s="412"/>
      <c r="ADY456" s="412"/>
      <c r="ADZ456" s="412"/>
      <c r="AEA456" s="412"/>
      <c r="AEB456" s="412"/>
      <c r="AEC456" s="412"/>
      <c r="AED456" s="412"/>
      <c r="AEE456" s="412"/>
      <c r="AEF456" s="412"/>
      <c r="AEG456" s="412"/>
      <c r="AEH456" s="412"/>
      <c r="AEI456" s="412"/>
      <c r="AEJ456" s="412"/>
      <c r="AEK456" s="412"/>
      <c r="AEL456" s="412"/>
      <c r="AEM456" s="412"/>
      <c r="AEN456" s="412"/>
      <c r="AEO456" s="412"/>
      <c r="AEP456" s="412"/>
      <c r="AEQ456" s="412"/>
      <c r="AER456" s="412"/>
      <c r="AES456" s="412"/>
      <c r="AET456" s="412"/>
      <c r="AEU456" s="412"/>
      <c r="AEV456" s="412"/>
      <c r="AEW456" s="412"/>
      <c r="AEX456" s="412"/>
      <c r="AEY456" s="412"/>
      <c r="AEZ456" s="412"/>
      <c r="AFA456" s="412"/>
      <c r="AFB456" s="412"/>
      <c r="AFC456" s="412"/>
      <c r="AFD456" s="412"/>
      <c r="AFE456" s="412"/>
      <c r="AFF456" s="412"/>
      <c r="AFG456" s="412"/>
      <c r="AFH456" s="412"/>
      <c r="AFI456" s="412"/>
      <c r="AFJ456" s="412"/>
      <c r="AFK456" s="412"/>
      <c r="AFL456" s="412"/>
      <c r="AFM456" s="412"/>
      <c r="AFN456" s="412"/>
      <c r="AFO456" s="412"/>
      <c r="AFP456" s="412"/>
      <c r="AFQ456" s="412"/>
      <c r="AFR456" s="412"/>
      <c r="AFS456" s="412"/>
      <c r="AFT456" s="412"/>
      <c r="AFU456" s="412"/>
      <c r="AFV456" s="412"/>
      <c r="AFW456" s="412"/>
      <c r="AFX456" s="412"/>
      <c r="AFY456" s="412"/>
      <c r="AFZ456" s="412"/>
      <c r="AGA456" s="412"/>
      <c r="AGB456" s="412"/>
      <c r="AGC456" s="412"/>
      <c r="AGD456" s="412"/>
      <c r="AGE456" s="412"/>
      <c r="AGF456" s="412"/>
      <c r="AGG456" s="412"/>
      <c r="AGH456" s="412"/>
      <c r="AGI456" s="412"/>
      <c r="AGJ456" s="412"/>
      <c r="AGK456" s="412"/>
      <c r="AGL456" s="412"/>
      <c r="AGM456" s="412"/>
      <c r="AGN456" s="412"/>
      <c r="AGO456" s="412"/>
      <c r="AGP456" s="412"/>
      <c r="AGQ456" s="412"/>
      <c r="AGR456" s="412"/>
      <c r="AGS456" s="412"/>
      <c r="AGT456" s="412"/>
      <c r="AGU456" s="412"/>
      <c r="AGV456" s="412"/>
      <c r="AGW456" s="412"/>
      <c r="AGX456" s="412"/>
      <c r="AGY456" s="412"/>
      <c r="AGZ456" s="412"/>
      <c r="AHA456" s="412"/>
      <c r="AHB456" s="412"/>
      <c r="AHC456" s="412"/>
      <c r="AHD456" s="412"/>
      <c r="AHE456" s="412"/>
      <c r="AHF456" s="412"/>
      <c r="AHG456" s="412"/>
      <c r="AHH456" s="412"/>
      <c r="AHI456" s="412"/>
      <c r="AHJ456" s="412"/>
      <c r="AHK456" s="412"/>
      <c r="AHL456" s="412"/>
      <c r="AHM456" s="412"/>
      <c r="AHN456" s="412"/>
      <c r="AHO456" s="412"/>
      <c r="AHP456" s="412"/>
      <c r="AHQ456" s="412"/>
      <c r="AHR456" s="412"/>
      <c r="AHS456" s="412"/>
      <c r="AHT456" s="412"/>
      <c r="AHU456" s="412"/>
      <c r="AHV456" s="412"/>
      <c r="AHW456" s="412"/>
      <c r="AHX456" s="412"/>
      <c r="AHY456" s="412"/>
      <c r="AHZ456" s="412"/>
      <c r="AIA456" s="412"/>
      <c r="AIB456" s="412"/>
      <c r="AIC456" s="412"/>
      <c r="AID456" s="412"/>
      <c r="AIE456" s="412"/>
      <c r="AIF456" s="412"/>
      <c r="AIG456" s="412"/>
      <c r="AIH456" s="412"/>
      <c r="AII456" s="412"/>
      <c r="AIJ456" s="412"/>
      <c r="AIK456" s="412"/>
      <c r="AIL456" s="412"/>
      <c r="AIM456" s="412"/>
      <c r="AIN456" s="412"/>
      <c r="AIO456" s="412"/>
      <c r="AIP456" s="412"/>
      <c r="AIQ456" s="412"/>
      <c r="AIR456" s="412"/>
      <c r="AIS456" s="412"/>
      <c r="AIT456" s="412"/>
      <c r="AIU456" s="412"/>
      <c r="AIV456" s="412"/>
      <c r="AIW456" s="412"/>
      <c r="AIX456" s="412"/>
      <c r="AIY456" s="412"/>
      <c r="AIZ456" s="412"/>
      <c r="AJA456" s="412"/>
      <c r="AJB456" s="412"/>
      <c r="AJC456" s="412"/>
      <c r="AJD456" s="412"/>
      <c r="AJE456" s="412"/>
      <c r="AJF456" s="412"/>
      <c r="AJG456" s="412"/>
      <c r="AJH456" s="412"/>
      <c r="AJI456" s="412"/>
      <c r="AJJ456" s="412"/>
      <c r="AJK456" s="412"/>
      <c r="AJL456" s="412"/>
      <c r="AJM456" s="412"/>
      <c r="AJN456" s="412"/>
      <c r="AJO456" s="412"/>
      <c r="AJP456" s="412"/>
      <c r="AJQ456" s="412"/>
      <c r="AJR456" s="412"/>
      <c r="AJS456" s="412"/>
      <c r="AJT456" s="412"/>
      <c r="AJU456" s="412"/>
      <c r="AJV456" s="412"/>
      <c r="AJW456" s="412"/>
      <c r="AJX456" s="412"/>
      <c r="AJY456" s="412"/>
      <c r="AJZ456" s="412"/>
      <c r="AKA456" s="412"/>
      <c r="AKB456" s="412"/>
      <c r="AKC456" s="412"/>
      <c r="AKD456" s="412"/>
      <c r="AKE456" s="412"/>
      <c r="AKF456" s="412"/>
      <c r="AKG456" s="412"/>
      <c r="AKH456" s="412"/>
      <c r="AKI456" s="412"/>
      <c r="AKJ456" s="412"/>
      <c r="AKK456" s="412"/>
      <c r="AKL456" s="412"/>
      <c r="AKM456" s="412"/>
      <c r="AKN456" s="412"/>
      <c r="AKO456" s="412"/>
      <c r="AKP456" s="412"/>
      <c r="AKQ456" s="412"/>
      <c r="AKR456" s="412"/>
      <c r="AKS456" s="412"/>
      <c r="AKT456" s="412"/>
      <c r="AKU456" s="412"/>
      <c r="AKV456" s="412"/>
      <c r="AKW456" s="412"/>
      <c r="AKX456" s="412"/>
      <c r="AKY456" s="412"/>
      <c r="AKZ456" s="412"/>
      <c r="ALA456" s="412"/>
      <c r="ALB456" s="412"/>
      <c r="ALC456" s="412"/>
      <c r="ALD456" s="412"/>
      <c r="ALE456" s="412"/>
      <c r="ALF456" s="412"/>
      <c r="ALG456" s="412"/>
      <c r="ALH456" s="412"/>
      <c r="ALI456" s="412"/>
      <c r="ALJ456" s="412"/>
      <c r="ALK456" s="412"/>
      <c r="ALL456" s="412"/>
      <c r="ALM456" s="412"/>
      <c r="ALN456" s="412"/>
      <c r="ALO456" s="412"/>
      <c r="ALP456" s="412"/>
      <c r="ALQ456" s="412"/>
      <c r="ALR456" s="412"/>
      <c r="ALS456" s="412"/>
      <c r="ALT456" s="412"/>
      <c r="ALU456" s="412"/>
      <c r="ALV456" s="412"/>
      <c r="ALW456" s="412"/>
      <c r="ALX456" s="412"/>
      <c r="ALY456" s="412"/>
      <c r="ALZ456" s="412"/>
      <c r="AMA456" s="412"/>
      <c r="AMB456" s="412"/>
      <c r="AMC456" s="412"/>
      <c r="AMD456" s="412"/>
      <c r="AME456" s="412"/>
      <c r="AMF456" s="412"/>
      <c r="AMG456" s="412"/>
      <c r="AMH456" s="412"/>
    </row>
    <row r="457" spans="1:1024" x14ac:dyDescent="0.25">
      <c r="A457" s="162" t="s">
        <v>5860</v>
      </c>
      <c r="B457" s="163">
        <v>456</v>
      </c>
      <c r="C457" s="162" t="s">
        <v>5894</v>
      </c>
      <c r="D457" s="175" t="s">
        <v>5861</v>
      </c>
      <c r="E457" s="185" t="s">
        <v>770</v>
      </c>
      <c r="I457" s="319">
        <v>5.69</v>
      </c>
      <c r="J457" s="332">
        <v>2</v>
      </c>
      <c r="L457" s="332" t="s">
        <v>752</v>
      </c>
      <c r="N457" s="332">
        <v>1</v>
      </c>
      <c r="V457" s="219">
        <f t="shared" si="252"/>
        <v>100</v>
      </c>
      <c r="W457" s="219">
        <f t="shared" si="253"/>
        <v>100</v>
      </c>
      <c r="X457" s="219">
        <f t="shared" si="254"/>
        <v>100</v>
      </c>
      <c r="Y457" s="219">
        <f t="shared" si="250"/>
        <v>100</v>
      </c>
      <c r="Z457" s="219">
        <f t="shared" si="251"/>
        <v>100</v>
      </c>
      <c r="AA457" s="220">
        <f t="shared" si="243"/>
        <v>100</v>
      </c>
      <c r="AB457" s="220">
        <f t="shared" si="242"/>
        <v>100</v>
      </c>
      <c r="AC457" s="220">
        <f t="shared" ref="AC457:AC534" si="255">IF(OR(EXACT(S457,"1A"),EXACT(S457,"1B")),0.3,IF(S457=2,3,100))</f>
        <v>100</v>
      </c>
      <c r="AD457" s="416">
        <f t="shared" si="249"/>
        <v>1</v>
      </c>
      <c r="AE457" s="416">
        <f t="shared" si="244"/>
        <v>100</v>
      </c>
      <c r="AF457" s="212">
        <f t="shared" si="246"/>
        <v>100</v>
      </c>
      <c r="AG457" s="212">
        <f t="shared" si="247"/>
        <v>10</v>
      </c>
      <c r="AH457" s="212">
        <f t="shared" si="248"/>
        <v>100</v>
      </c>
      <c r="AI457" s="212">
        <f t="shared" si="245"/>
        <v>100</v>
      </c>
      <c r="AJ457" s="231" t="s">
        <v>25079</v>
      </c>
      <c r="AK457" s="185">
        <v>1</v>
      </c>
      <c r="AL457" s="185">
        <v>1</v>
      </c>
      <c r="AM457" s="214"/>
      <c r="AN457" s="185">
        <v>1</v>
      </c>
      <c r="AQ457" s="247" t="s">
        <v>760</v>
      </c>
    </row>
    <row r="458" spans="1:1024" x14ac:dyDescent="0.25">
      <c r="A458" s="162" t="s">
        <v>5854</v>
      </c>
      <c r="B458" s="163">
        <v>457</v>
      </c>
      <c r="C458" s="162" t="s">
        <v>5892</v>
      </c>
      <c r="D458" s="175" t="s">
        <v>24513</v>
      </c>
      <c r="E458" s="185" t="s">
        <v>770</v>
      </c>
      <c r="I458" s="319">
        <v>5.69</v>
      </c>
      <c r="J458" s="332">
        <v>2</v>
      </c>
      <c r="L458" s="332" t="s">
        <v>752</v>
      </c>
      <c r="N458" s="332">
        <v>1</v>
      </c>
      <c r="V458" s="219">
        <f t="shared" si="252"/>
        <v>100</v>
      </c>
      <c r="W458" s="219">
        <f t="shared" si="253"/>
        <v>100</v>
      </c>
      <c r="X458" s="219">
        <f t="shared" si="254"/>
        <v>100</v>
      </c>
      <c r="Y458" s="219">
        <f t="shared" si="250"/>
        <v>100</v>
      </c>
      <c r="Z458" s="219">
        <f t="shared" si="251"/>
        <v>100</v>
      </c>
      <c r="AA458" s="220">
        <f t="shared" si="243"/>
        <v>100</v>
      </c>
      <c r="AB458" s="220">
        <f t="shared" si="242"/>
        <v>100</v>
      </c>
      <c r="AC458" s="220">
        <f t="shared" si="255"/>
        <v>100</v>
      </c>
      <c r="AD458" s="416">
        <f t="shared" si="249"/>
        <v>1</v>
      </c>
      <c r="AE458" s="416">
        <f t="shared" si="244"/>
        <v>100</v>
      </c>
      <c r="AF458" s="212">
        <f t="shared" si="246"/>
        <v>100</v>
      </c>
      <c r="AG458" s="212">
        <f t="shared" si="247"/>
        <v>10</v>
      </c>
      <c r="AH458" s="212">
        <f t="shared" si="248"/>
        <v>100</v>
      </c>
      <c r="AI458" s="212">
        <f t="shared" si="245"/>
        <v>100</v>
      </c>
      <c r="AJ458" s="231" t="s">
        <v>25089</v>
      </c>
      <c r="AK458" s="185">
        <v>1</v>
      </c>
      <c r="AL458" s="185">
        <v>1</v>
      </c>
      <c r="AM458" s="214"/>
      <c r="AN458" s="185">
        <v>1</v>
      </c>
      <c r="AO458" s="185">
        <v>1</v>
      </c>
      <c r="AQ458" s="167" t="s">
        <v>760</v>
      </c>
    </row>
    <row r="459" spans="1:1024" x14ac:dyDescent="0.25">
      <c r="A459" s="162" t="s">
        <v>5895</v>
      </c>
      <c r="B459" s="163">
        <v>458</v>
      </c>
      <c r="C459" s="224" t="s">
        <v>25090</v>
      </c>
      <c r="D459" s="175" t="s">
        <v>1058</v>
      </c>
      <c r="E459" s="185" t="s">
        <v>770</v>
      </c>
      <c r="I459" s="319"/>
      <c r="J459" s="332">
        <v>2</v>
      </c>
      <c r="K459" s="332">
        <v>2</v>
      </c>
      <c r="O459" s="332">
        <v>3</v>
      </c>
      <c r="V459" s="219">
        <f t="shared" si="252"/>
        <v>100</v>
      </c>
      <c r="W459" s="219">
        <f t="shared" si="253"/>
        <v>100</v>
      </c>
      <c r="X459" s="219">
        <f t="shared" si="254"/>
        <v>20</v>
      </c>
      <c r="Y459" s="219">
        <f t="shared" si="250"/>
        <v>100</v>
      </c>
      <c r="Z459" s="219">
        <f t="shared" si="251"/>
        <v>100</v>
      </c>
      <c r="AA459" s="220">
        <f t="shared" si="243"/>
        <v>100</v>
      </c>
      <c r="AB459" s="220">
        <f t="shared" si="242"/>
        <v>100</v>
      </c>
      <c r="AC459" s="220">
        <f t="shared" si="255"/>
        <v>100</v>
      </c>
      <c r="AD459" s="416">
        <f t="shared" si="249"/>
        <v>100</v>
      </c>
      <c r="AE459" s="416">
        <f t="shared" si="244"/>
        <v>100</v>
      </c>
      <c r="AF459" s="212">
        <f t="shared" si="246"/>
        <v>10</v>
      </c>
      <c r="AG459" s="212">
        <f t="shared" si="247"/>
        <v>10</v>
      </c>
      <c r="AH459" s="212">
        <f t="shared" si="248"/>
        <v>100</v>
      </c>
      <c r="AI459" s="212">
        <f t="shared" si="245"/>
        <v>100</v>
      </c>
      <c r="AJ459" s="214"/>
      <c r="AM459" s="214"/>
      <c r="AQ459" s="167" t="s">
        <v>5896</v>
      </c>
      <c r="AU459" s="412"/>
      <c r="AV459" s="412"/>
      <c r="AW459" s="412"/>
      <c r="AX459" s="412"/>
      <c r="AY459" s="412"/>
      <c r="AZ459" s="412"/>
      <c r="BA459" s="412"/>
      <c r="BB459" s="412"/>
      <c r="BC459" s="412"/>
      <c r="BD459" s="412"/>
      <c r="BE459" s="412"/>
      <c r="BF459" s="412"/>
      <c r="BG459" s="412"/>
      <c r="BH459" s="412"/>
      <c r="BI459" s="412"/>
      <c r="BJ459" s="412"/>
      <c r="BK459" s="412"/>
      <c r="BL459" s="412"/>
      <c r="BM459" s="412"/>
      <c r="BN459" s="412"/>
      <c r="BO459" s="412"/>
      <c r="BP459" s="412"/>
      <c r="BQ459" s="412"/>
      <c r="BR459" s="412"/>
      <c r="BS459" s="412"/>
      <c r="BT459" s="412"/>
      <c r="BU459" s="412"/>
      <c r="BV459" s="412"/>
      <c r="BW459" s="412"/>
      <c r="BX459" s="412"/>
      <c r="BY459" s="412"/>
      <c r="BZ459" s="412"/>
      <c r="CA459" s="412"/>
      <c r="CB459" s="412"/>
      <c r="CC459" s="412"/>
      <c r="CD459" s="412"/>
      <c r="CE459" s="412"/>
      <c r="CF459" s="412"/>
      <c r="CG459" s="412"/>
      <c r="CH459" s="412"/>
      <c r="CI459" s="412"/>
      <c r="CJ459" s="412"/>
      <c r="CK459" s="412"/>
      <c r="CL459" s="412"/>
      <c r="CM459" s="412"/>
      <c r="CN459" s="412"/>
      <c r="CO459" s="412"/>
      <c r="CP459" s="412"/>
      <c r="CQ459" s="412"/>
      <c r="CR459" s="412"/>
      <c r="CS459" s="412"/>
      <c r="CT459" s="412"/>
      <c r="CU459" s="412"/>
      <c r="CV459" s="412"/>
      <c r="CW459" s="412"/>
      <c r="CX459" s="412"/>
      <c r="CY459" s="412"/>
      <c r="CZ459" s="412"/>
      <c r="DA459" s="412"/>
      <c r="DB459" s="412"/>
      <c r="DC459" s="412"/>
      <c r="DD459" s="412"/>
      <c r="DE459" s="412"/>
      <c r="DF459" s="412"/>
      <c r="DG459" s="412"/>
      <c r="DH459" s="412"/>
      <c r="DI459" s="412"/>
      <c r="DJ459" s="412"/>
      <c r="DK459" s="412"/>
      <c r="DL459" s="412"/>
      <c r="DM459" s="412"/>
      <c r="DN459" s="412"/>
      <c r="DO459" s="412"/>
      <c r="DP459" s="412"/>
      <c r="DQ459" s="412"/>
      <c r="DR459" s="412"/>
      <c r="DS459" s="412"/>
      <c r="DT459" s="412"/>
      <c r="DU459" s="412"/>
      <c r="DV459" s="412"/>
      <c r="DW459" s="412"/>
      <c r="DX459" s="412"/>
      <c r="DY459" s="412"/>
      <c r="DZ459" s="412"/>
      <c r="EA459" s="412"/>
      <c r="EB459" s="412"/>
      <c r="EC459" s="412"/>
      <c r="ED459" s="412"/>
      <c r="EE459" s="412"/>
      <c r="EF459" s="412"/>
      <c r="EG459" s="412"/>
      <c r="EH459" s="412"/>
      <c r="EI459" s="412"/>
      <c r="EJ459" s="412"/>
      <c r="EK459" s="412"/>
      <c r="EL459" s="412"/>
      <c r="EM459" s="412"/>
      <c r="EN459" s="412"/>
      <c r="EO459" s="412"/>
      <c r="EP459" s="412"/>
      <c r="EQ459" s="412"/>
      <c r="ER459" s="412"/>
      <c r="ES459" s="412"/>
      <c r="ET459" s="412"/>
      <c r="EU459" s="412"/>
      <c r="EV459" s="412"/>
      <c r="EW459" s="412"/>
      <c r="EX459" s="412"/>
      <c r="EY459" s="412"/>
      <c r="EZ459" s="412"/>
      <c r="FA459" s="412"/>
      <c r="FB459" s="412"/>
      <c r="FC459" s="412"/>
      <c r="FD459" s="412"/>
      <c r="FE459" s="412"/>
      <c r="FF459" s="412"/>
      <c r="FG459" s="412"/>
      <c r="FH459" s="412"/>
      <c r="FI459" s="412"/>
      <c r="FJ459" s="412"/>
      <c r="FK459" s="412"/>
      <c r="FL459" s="412"/>
      <c r="FM459" s="412"/>
      <c r="FN459" s="412"/>
      <c r="FO459" s="412"/>
      <c r="FP459" s="412"/>
      <c r="FQ459" s="412"/>
      <c r="FR459" s="412"/>
      <c r="FS459" s="412"/>
      <c r="FT459" s="412"/>
      <c r="FU459" s="412"/>
      <c r="FV459" s="412"/>
      <c r="FW459" s="412"/>
      <c r="FX459" s="412"/>
      <c r="FY459" s="412"/>
      <c r="FZ459" s="412"/>
      <c r="GA459" s="412"/>
      <c r="GB459" s="412"/>
      <c r="GC459" s="412"/>
      <c r="GD459" s="412"/>
      <c r="GE459" s="412"/>
      <c r="GF459" s="412"/>
      <c r="GG459" s="412"/>
      <c r="GH459" s="412"/>
      <c r="GI459" s="412"/>
      <c r="GJ459" s="412"/>
      <c r="GK459" s="412"/>
      <c r="GL459" s="412"/>
      <c r="GM459" s="412"/>
      <c r="GN459" s="412"/>
      <c r="GO459" s="412"/>
      <c r="GP459" s="412"/>
      <c r="GQ459" s="412"/>
      <c r="GR459" s="412"/>
      <c r="GS459" s="412"/>
      <c r="GT459" s="412"/>
      <c r="GU459" s="412"/>
      <c r="GV459" s="412"/>
      <c r="GW459" s="412"/>
      <c r="GX459" s="412"/>
      <c r="GY459" s="412"/>
      <c r="GZ459" s="412"/>
      <c r="HA459" s="412"/>
      <c r="HB459" s="412"/>
      <c r="HC459" s="412"/>
      <c r="HD459" s="412"/>
      <c r="HE459" s="412"/>
      <c r="HF459" s="412"/>
      <c r="HG459" s="412"/>
      <c r="HH459" s="412"/>
      <c r="HI459" s="412"/>
      <c r="HJ459" s="412"/>
      <c r="HK459" s="412"/>
      <c r="HL459" s="412"/>
      <c r="HM459" s="412"/>
      <c r="HN459" s="412"/>
      <c r="HO459" s="412"/>
      <c r="HP459" s="412"/>
      <c r="HQ459" s="412"/>
      <c r="HR459" s="412"/>
      <c r="HS459" s="412"/>
      <c r="HT459" s="412"/>
      <c r="HU459" s="412"/>
      <c r="HV459" s="412"/>
      <c r="HW459" s="412"/>
      <c r="HX459" s="412"/>
      <c r="HY459" s="412"/>
      <c r="HZ459" s="412"/>
      <c r="IA459" s="412"/>
      <c r="IB459" s="412"/>
      <c r="IC459" s="412"/>
      <c r="ID459" s="412"/>
      <c r="IE459" s="412"/>
      <c r="IF459" s="412"/>
      <c r="IG459" s="412"/>
      <c r="IH459" s="412"/>
      <c r="II459" s="412"/>
      <c r="IJ459" s="412"/>
      <c r="IK459" s="412"/>
      <c r="IL459" s="412"/>
      <c r="IM459" s="412"/>
      <c r="IN459" s="412"/>
      <c r="IO459" s="412"/>
      <c r="IP459" s="412"/>
      <c r="IQ459" s="412"/>
      <c r="IR459" s="412"/>
      <c r="IS459" s="412"/>
      <c r="IT459" s="412"/>
      <c r="IU459" s="412"/>
      <c r="IV459" s="412"/>
      <c r="IW459" s="412"/>
      <c r="IX459" s="412"/>
      <c r="IY459" s="412"/>
      <c r="IZ459" s="412"/>
      <c r="JA459" s="412"/>
      <c r="JB459" s="412"/>
      <c r="JC459" s="412"/>
      <c r="JD459" s="412"/>
      <c r="JE459" s="412"/>
      <c r="JF459" s="412"/>
      <c r="JG459" s="412"/>
      <c r="JH459" s="412"/>
      <c r="JI459" s="412"/>
      <c r="JJ459" s="412"/>
      <c r="JK459" s="412"/>
      <c r="JL459" s="412"/>
      <c r="JM459" s="412"/>
      <c r="JN459" s="412"/>
      <c r="JO459" s="412"/>
      <c r="JP459" s="412"/>
      <c r="JQ459" s="412"/>
      <c r="JR459" s="412"/>
      <c r="JS459" s="412"/>
      <c r="JT459" s="412"/>
      <c r="JU459" s="412"/>
      <c r="JV459" s="412"/>
      <c r="JW459" s="412"/>
      <c r="JX459" s="412"/>
      <c r="JY459" s="412"/>
      <c r="JZ459" s="412"/>
      <c r="KA459" s="412"/>
      <c r="KB459" s="412"/>
      <c r="KC459" s="412"/>
      <c r="KD459" s="412"/>
      <c r="KE459" s="412"/>
      <c r="KF459" s="412"/>
      <c r="KG459" s="412"/>
      <c r="KH459" s="412"/>
      <c r="KI459" s="412"/>
      <c r="KJ459" s="412"/>
      <c r="KK459" s="412"/>
      <c r="KL459" s="412"/>
      <c r="KM459" s="412"/>
      <c r="KN459" s="412"/>
      <c r="KO459" s="412"/>
      <c r="KP459" s="412"/>
      <c r="KQ459" s="412"/>
      <c r="KR459" s="412"/>
      <c r="KS459" s="412"/>
      <c r="KT459" s="412"/>
      <c r="KU459" s="412"/>
      <c r="KV459" s="412"/>
      <c r="KW459" s="412"/>
      <c r="KX459" s="412"/>
      <c r="KY459" s="412"/>
      <c r="KZ459" s="412"/>
      <c r="LA459" s="412"/>
      <c r="LB459" s="412"/>
      <c r="LC459" s="412"/>
      <c r="LD459" s="412"/>
      <c r="LE459" s="412"/>
      <c r="LF459" s="412"/>
      <c r="LG459" s="412"/>
      <c r="LH459" s="412"/>
      <c r="LI459" s="412"/>
      <c r="LJ459" s="412"/>
      <c r="LK459" s="412"/>
      <c r="LL459" s="412"/>
      <c r="LM459" s="412"/>
      <c r="LN459" s="412"/>
      <c r="LO459" s="412"/>
      <c r="LP459" s="412"/>
      <c r="LQ459" s="412"/>
      <c r="LR459" s="412"/>
      <c r="LS459" s="412"/>
      <c r="LT459" s="412"/>
      <c r="LU459" s="412"/>
      <c r="LV459" s="412"/>
      <c r="LW459" s="412"/>
      <c r="LX459" s="412"/>
      <c r="LY459" s="412"/>
      <c r="LZ459" s="412"/>
      <c r="MA459" s="412"/>
      <c r="MB459" s="412"/>
      <c r="MC459" s="412"/>
      <c r="MD459" s="412"/>
      <c r="ME459" s="412"/>
      <c r="MF459" s="412"/>
      <c r="MG459" s="412"/>
      <c r="MH459" s="412"/>
      <c r="MI459" s="412"/>
      <c r="MJ459" s="412"/>
      <c r="MK459" s="412"/>
      <c r="ML459" s="412"/>
      <c r="MM459" s="412"/>
      <c r="MN459" s="412"/>
      <c r="MO459" s="412"/>
      <c r="MP459" s="412"/>
      <c r="MQ459" s="412"/>
      <c r="MR459" s="412"/>
      <c r="MS459" s="412"/>
      <c r="MT459" s="412"/>
      <c r="MU459" s="412"/>
      <c r="MV459" s="412"/>
      <c r="MW459" s="412"/>
      <c r="MX459" s="412"/>
      <c r="MY459" s="412"/>
      <c r="MZ459" s="412"/>
      <c r="NA459" s="412"/>
      <c r="NB459" s="412"/>
      <c r="NC459" s="412"/>
      <c r="ND459" s="412"/>
      <c r="NE459" s="412"/>
      <c r="NF459" s="412"/>
      <c r="NG459" s="412"/>
      <c r="NH459" s="412"/>
      <c r="NI459" s="412"/>
      <c r="NJ459" s="412"/>
      <c r="NK459" s="412"/>
      <c r="NL459" s="412"/>
      <c r="NM459" s="412"/>
      <c r="NN459" s="412"/>
      <c r="NO459" s="412"/>
      <c r="NP459" s="412"/>
      <c r="NQ459" s="412"/>
      <c r="NR459" s="412"/>
      <c r="NS459" s="412"/>
      <c r="NT459" s="412"/>
      <c r="NU459" s="412"/>
      <c r="NV459" s="412"/>
      <c r="NW459" s="412"/>
      <c r="NX459" s="412"/>
      <c r="NY459" s="412"/>
      <c r="NZ459" s="412"/>
      <c r="OA459" s="412"/>
      <c r="OB459" s="412"/>
      <c r="OC459" s="412"/>
      <c r="OD459" s="412"/>
      <c r="OE459" s="412"/>
      <c r="OF459" s="412"/>
      <c r="OG459" s="412"/>
      <c r="OH459" s="412"/>
      <c r="OI459" s="412"/>
      <c r="OJ459" s="412"/>
      <c r="OK459" s="412"/>
      <c r="OL459" s="412"/>
      <c r="OM459" s="412"/>
      <c r="ON459" s="412"/>
      <c r="OO459" s="412"/>
      <c r="OP459" s="412"/>
      <c r="OQ459" s="412"/>
      <c r="OR459" s="412"/>
      <c r="OS459" s="412"/>
      <c r="OT459" s="412"/>
      <c r="OU459" s="412"/>
      <c r="OV459" s="412"/>
      <c r="OW459" s="412"/>
      <c r="OX459" s="412"/>
      <c r="OY459" s="412"/>
      <c r="OZ459" s="412"/>
      <c r="PA459" s="412"/>
      <c r="PB459" s="412"/>
      <c r="PC459" s="412"/>
      <c r="PD459" s="412"/>
      <c r="PE459" s="412"/>
      <c r="PF459" s="412"/>
      <c r="PG459" s="412"/>
      <c r="PH459" s="412"/>
      <c r="PI459" s="412"/>
      <c r="PJ459" s="412"/>
      <c r="PK459" s="412"/>
      <c r="PL459" s="412"/>
      <c r="PM459" s="412"/>
      <c r="PN459" s="412"/>
      <c r="PO459" s="412"/>
      <c r="PP459" s="412"/>
      <c r="PQ459" s="412"/>
      <c r="PR459" s="412"/>
      <c r="PS459" s="412"/>
      <c r="PT459" s="412"/>
      <c r="PU459" s="412"/>
      <c r="PV459" s="412"/>
      <c r="PW459" s="412"/>
      <c r="PX459" s="412"/>
      <c r="PY459" s="412"/>
      <c r="PZ459" s="412"/>
      <c r="QA459" s="412"/>
      <c r="QB459" s="412"/>
      <c r="QC459" s="412"/>
      <c r="QD459" s="412"/>
      <c r="QE459" s="412"/>
      <c r="QF459" s="412"/>
      <c r="QG459" s="412"/>
      <c r="QH459" s="412"/>
      <c r="QI459" s="412"/>
      <c r="QJ459" s="412"/>
      <c r="QK459" s="412"/>
      <c r="QL459" s="412"/>
      <c r="QM459" s="412"/>
      <c r="QN459" s="412"/>
      <c r="QO459" s="412"/>
      <c r="QP459" s="412"/>
      <c r="QQ459" s="412"/>
      <c r="QR459" s="412"/>
      <c r="QS459" s="412"/>
      <c r="QT459" s="412"/>
      <c r="QU459" s="412"/>
      <c r="QV459" s="412"/>
      <c r="QW459" s="412"/>
      <c r="QX459" s="412"/>
      <c r="QY459" s="412"/>
      <c r="QZ459" s="412"/>
      <c r="RA459" s="412"/>
      <c r="RB459" s="412"/>
      <c r="RC459" s="412"/>
      <c r="RD459" s="412"/>
      <c r="RE459" s="412"/>
      <c r="RF459" s="412"/>
      <c r="RG459" s="412"/>
      <c r="RH459" s="412"/>
      <c r="RI459" s="412"/>
      <c r="RJ459" s="412"/>
      <c r="RK459" s="412"/>
      <c r="RL459" s="412"/>
      <c r="RM459" s="412"/>
      <c r="RN459" s="412"/>
      <c r="RO459" s="412"/>
      <c r="RP459" s="412"/>
      <c r="RQ459" s="412"/>
      <c r="RR459" s="412"/>
      <c r="RS459" s="412"/>
      <c r="RT459" s="412"/>
      <c r="RU459" s="412"/>
      <c r="RV459" s="412"/>
      <c r="RW459" s="412"/>
      <c r="RX459" s="412"/>
      <c r="RY459" s="412"/>
      <c r="RZ459" s="412"/>
      <c r="SA459" s="412"/>
      <c r="SB459" s="412"/>
      <c r="SC459" s="412"/>
      <c r="SD459" s="412"/>
      <c r="SE459" s="412"/>
      <c r="SF459" s="412"/>
      <c r="SG459" s="412"/>
      <c r="SH459" s="412"/>
      <c r="SI459" s="412"/>
      <c r="SJ459" s="412"/>
      <c r="SK459" s="412"/>
      <c r="SL459" s="412"/>
      <c r="SM459" s="412"/>
      <c r="SN459" s="412"/>
      <c r="SO459" s="412"/>
      <c r="SP459" s="412"/>
      <c r="SQ459" s="412"/>
      <c r="SR459" s="412"/>
      <c r="SS459" s="412"/>
      <c r="ST459" s="412"/>
      <c r="SU459" s="412"/>
      <c r="SV459" s="412"/>
      <c r="SW459" s="412"/>
      <c r="SX459" s="412"/>
      <c r="SY459" s="412"/>
      <c r="SZ459" s="412"/>
      <c r="TA459" s="412"/>
      <c r="TB459" s="412"/>
      <c r="TC459" s="412"/>
      <c r="TD459" s="412"/>
      <c r="TE459" s="412"/>
      <c r="TF459" s="412"/>
      <c r="TG459" s="412"/>
      <c r="TH459" s="412"/>
      <c r="TI459" s="412"/>
      <c r="TJ459" s="412"/>
      <c r="TK459" s="412"/>
      <c r="TL459" s="412"/>
      <c r="TM459" s="412"/>
      <c r="TN459" s="412"/>
      <c r="TO459" s="412"/>
      <c r="TP459" s="412"/>
      <c r="TQ459" s="412"/>
      <c r="TR459" s="412"/>
      <c r="TS459" s="412"/>
      <c r="TT459" s="412"/>
      <c r="TU459" s="412"/>
      <c r="TV459" s="412"/>
      <c r="TW459" s="412"/>
      <c r="TX459" s="412"/>
      <c r="TY459" s="412"/>
      <c r="TZ459" s="412"/>
      <c r="UA459" s="412"/>
      <c r="UB459" s="412"/>
      <c r="UC459" s="412"/>
      <c r="UD459" s="412"/>
      <c r="UE459" s="412"/>
      <c r="UF459" s="412"/>
      <c r="UG459" s="412"/>
      <c r="UH459" s="412"/>
      <c r="UI459" s="412"/>
      <c r="UJ459" s="412"/>
      <c r="UK459" s="412"/>
      <c r="UL459" s="412"/>
      <c r="UM459" s="412"/>
      <c r="UN459" s="412"/>
      <c r="UO459" s="412"/>
      <c r="UP459" s="412"/>
      <c r="UQ459" s="412"/>
      <c r="UR459" s="412"/>
      <c r="US459" s="412"/>
      <c r="UT459" s="412"/>
      <c r="UU459" s="412"/>
      <c r="UV459" s="412"/>
      <c r="UW459" s="412"/>
      <c r="UX459" s="412"/>
      <c r="UY459" s="412"/>
      <c r="UZ459" s="412"/>
      <c r="VA459" s="412"/>
      <c r="VB459" s="412"/>
      <c r="VC459" s="412"/>
      <c r="VD459" s="412"/>
      <c r="VE459" s="412"/>
      <c r="VF459" s="412"/>
      <c r="VG459" s="412"/>
      <c r="VH459" s="412"/>
      <c r="VI459" s="412"/>
      <c r="VJ459" s="412"/>
      <c r="VK459" s="412"/>
      <c r="VL459" s="412"/>
      <c r="VM459" s="412"/>
      <c r="VN459" s="412"/>
      <c r="VO459" s="412"/>
      <c r="VP459" s="412"/>
      <c r="VQ459" s="412"/>
      <c r="VR459" s="412"/>
      <c r="VS459" s="412"/>
      <c r="VT459" s="412"/>
      <c r="VU459" s="412"/>
      <c r="VV459" s="412"/>
      <c r="VW459" s="412"/>
      <c r="VX459" s="412"/>
      <c r="VY459" s="412"/>
      <c r="VZ459" s="412"/>
      <c r="WA459" s="412"/>
      <c r="WB459" s="412"/>
      <c r="WC459" s="412"/>
      <c r="WD459" s="412"/>
      <c r="WE459" s="412"/>
      <c r="WF459" s="412"/>
      <c r="WG459" s="412"/>
      <c r="WH459" s="412"/>
      <c r="WI459" s="412"/>
      <c r="WJ459" s="412"/>
      <c r="WK459" s="412"/>
      <c r="WL459" s="412"/>
      <c r="WM459" s="412"/>
      <c r="WN459" s="412"/>
      <c r="WO459" s="412"/>
      <c r="WP459" s="412"/>
      <c r="WQ459" s="412"/>
      <c r="WR459" s="412"/>
      <c r="WS459" s="412"/>
      <c r="WT459" s="412"/>
      <c r="WU459" s="412"/>
      <c r="WV459" s="412"/>
      <c r="WW459" s="412"/>
      <c r="WX459" s="412"/>
      <c r="WY459" s="412"/>
      <c r="WZ459" s="412"/>
      <c r="XA459" s="412"/>
      <c r="XB459" s="412"/>
      <c r="XC459" s="412"/>
      <c r="XD459" s="412"/>
      <c r="XE459" s="412"/>
      <c r="XF459" s="412"/>
      <c r="XG459" s="412"/>
      <c r="XH459" s="412"/>
      <c r="XI459" s="412"/>
      <c r="XJ459" s="412"/>
      <c r="XK459" s="412"/>
      <c r="XL459" s="412"/>
      <c r="XM459" s="412"/>
      <c r="XN459" s="412"/>
      <c r="XO459" s="412"/>
      <c r="XP459" s="412"/>
      <c r="XQ459" s="412"/>
      <c r="XR459" s="412"/>
      <c r="XS459" s="412"/>
      <c r="XT459" s="412"/>
      <c r="XU459" s="412"/>
      <c r="XV459" s="412"/>
      <c r="XW459" s="412"/>
      <c r="XX459" s="412"/>
      <c r="XY459" s="412"/>
      <c r="XZ459" s="412"/>
      <c r="YA459" s="412"/>
      <c r="YB459" s="412"/>
      <c r="YC459" s="412"/>
      <c r="YD459" s="412"/>
      <c r="YE459" s="412"/>
      <c r="YF459" s="412"/>
      <c r="YG459" s="412"/>
      <c r="YH459" s="412"/>
      <c r="YI459" s="412"/>
      <c r="YJ459" s="412"/>
      <c r="YK459" s="412"/>
      <c r="YL459" s="412"/>
      <c r="YM459" s="412"/>
      <c r="YN459" s="412"/>
      <c r="YO459" s="412"/>
      <c r="YP459" s="412"/>
      <c r="YQ459" s="412"/>
      <c r="YR459" s="412"/>
      <c r="YS459" s="412"/>
      <c r="YT459" s="412"/>
      <c r="YU459" s="412"/>
      <c r="YV459" s="412"/>
      <c r="YW459" s="412"/>
      <c r="YX459" s="412"/>
      <c r="YY459" s="412"/>
      <c r="YZ459" s="412"/>
      <c r="ZA459" s="412"/>
      <c r="ZB459" s="412"/>
      <c r="ZC459" s="412"/>
      <c r="ZD459" s="412"/>
      <c r="ZE459" s="412"/>
      <c r="ZF459" s="412"/>
      <c r="ZG459" s="412"/>
      <c r="ZH459" s="412"/>
      <c r="ZI459" s="412"/>
      <c r="ZJ459" s="412"/>
      <c r="ZK459" s="412"/>
      <c r="ZL459" s="412"/>
      <c r="ZM459" s="412"/>
      <c r="ZN459" s="412"/>
      <c r="ZO459" s="412"/>
      <c r="ZP459" s="412"/>
      <c r="ZQ459" s="412"/>
      <c r="ZR459" s="412"/>
      <c r="ZS459" s="412"/>
      <c r="ZT459" s="412"/>
      <c r="ZU459" s="412"/>
      <c r="ZV459" s="412"/>
      <c r="ZW459" s="412"/>
      <c r="ZX459" s="412"/>
      <c r="ZY459" s="412"/>
      <c r="ZZ459" s="412"/>
      <c r="AAA459" s="412"/>
      <c r="AAB459" s="412"/>
      <c r="AAC459" s="412"/>
      <c r="AAD459" s="412"/>
      <c r="AAE459" s="412"/>
      <c r="AAF459" s="412"/>
      <c r="AAG459" s="412"/>
      <c r="AAH459" s="412"/>
      <c r="AAI459" s="412"/>
      <c r="AAJ459" s="412"/>
      <c r="AAK459" s="412"/>
      <c r="AAL459" s="412"/>
      <c r="AAM459" s="412"/>
      <c r="AAN459" s="412"/>
      <c r="AAO459" s="412"/>
      <c r="AAP459" s="412"/>
      <c r="AAQ459" s="412"/>
      <c r="AAR459" s="412"/>
      <c r="AAS459" s="412"/>
      <c r="AAT459" s="412"/>
      <c r="AAU459" s="412"/>
      <c r="AAV459" s="412"/>
      <c r="AAW459" s="412"/>
      <c r="AAX459" s="412"/>
      <c r="AAY459" s="412"/>
      <c r="AAZ459" s="412"/>
      <c r="ABA459" s="412"/>
      <c r="ABB459" s="412"/>
      <c r="ABC459" s="412"/>
      <c r="ABD459" s="412"/>
      <c r="ABE459" s="412"/>
      <c r="ABF459" s="412"/>
      <c r="ABG459" s="412"/>
      <c r="ABH459" s="412"/>
      <c r="ABI459" s="412"/>
      <c r="ABJ459" s="412"/>
      <c r="ABK459" s="412"/>
      <c r="ABL459" s="412"/>
      <c r="ABM459" s="412"/>
      <c r="ABN459" s="412"/>
      <c r="ABO459" s="412"/>
      <c r="ABP459" s="412"/>
      <c r="ABQ459" s="412"/>
      <c r="ABR459" s="412"/>
      <c r="ABS459" s="412"/>
      <c r="ABT459" s="412"/>
      <c r="ABU459" s="412"/>
      <c r="ABV459" s="412"/>
      <c r="ABW459" s="412"/>
      <c r="ABX459" s="412"/>
      <c r="ABY459" s="412"/>
      <c r="ABZ459" s="412"/>
      <c r="ACA459" s="412"/>
      <c r="ACB459" s="412"/>
      <c r="ACC459" s="412"/>
      <c r="ACD459" s="412"/>
      <c r="ACE459" s="412"/>
      <c r="ACF459" s="412"/>
      <c r="ACG459" s="412"/>
      <c r="ACH459" s="412"/>
      <c r="ACI459" s="412"/>
      <c r="ACJ459" s="412"/>
      <c r="ACK459" s="412"/>
      <c r="ACL459" s="412"/>
      <c r="ACM459" s="412"/>
      <c r="ACN459" s="412"/>
      <c r="ACO459" s="412"/>
      <c r="ACP459" s="412"/>
      <c r="ACQ459" s="412"/>
      <c r="ACR459" s="412"/>
      <c r="ACS459" s="412"/>
      <c r="ACT459" s="412"/>
      <c r="ACU459" s="412"/>
      <c r="ACV459" s="412"/>
      <c r="ACW459" s="412"/>
      <c r="ACX459" s="412"/>
      <c r="ACY459" s="412"/>
      <c r="ACZ459" s="412"/>
      <c r="ADA459" s="412"/>
      <c r="ADB459" s="412"/>
      <c r="ADC459" s="412"/>
      <c r="ADD459" s="412"/>
      <c r="ADE459" s="412"/>
      <c r="ADF459" s="412"/>
      <c r="ADG459" s="412"/>
      <c r="ADH459" s="412"/>
      <c r="ADI459" s="412"/>
      <c r="ADJ459" s="412"/>
      <c r="ADK459" s="412"/>
      <c r="ADL459" s="412"/>
      <c r="ADM459" s="412"/>
      <c r="ADN459" s="412"/>
      <c r="ADO459" s="412"/>
      <c r="ADP459" s="412"/>
      <c r="ADQ459" s="412"/>
      <c r="ADR459" s="412"/>
      <c r="ADS459" s="412"/>
      <c r="ADT459" s="412"/>
      <c r="ADU459" s="412"/>
      <c r="ADV459" s="412"/>
      <c r="ADW459" s="412"/>
      <c r="ADX459" s="412"/>
      <c r="ADY459" s="412"/>
      <c r="ADZ459" s="412"/>
      <c r="AEA459" s="412"/>
      <c r="AEB459" s="412"/>
      <c r="AEC459" s="412"/>
      <c r="AED459" s="412"/>
      <c r="AEE459" s="412"/>
      <c r="AEF459" s="412"/>
      <c r="AEG459" s="412"/>
      <c r="AEH459" s="412"/>
      <c r="AEI459" s="412"/>
      <c r="AEJ459" s="412"/>
      <c r="AEK459" s="412"/>
      <c r="AEL459" s="412"/>
      <c r="AEM459" s="412"/>
      <c r="AEN459" s="412"/>
      <c r="AEO459" s="412"/>
      <c r="AEP459" s="412"/>
      <c r="AEQ459" s="412"/>
      <c r="AER459" s="412"/>
      <c r="AES459" s="412"/>
      <c r="AET459" s="412"/>
      <c r="AEU459" s="412"/>
      <c r="AEV459" s="412"/>
      <c r="AEW459" s="412"/>
      <c r="AEX459" s="412"/>
      <c r="AEY459" s="412"/>
      <c r="AEZ459" s="412"/>
      <c r="AFA459" s="412"/>
      <c r="AFB459" s="412"/>
      <c r="AFC459" s="412"/>
      <c r="AFD459" s="412"/>
      <c r="AFE459" s="412"/>
      <c r="AFF459" s="412"/>
      <c r="AFG459" s="412"/>
      <c r="AFH459" s="412"/>
      <c r="AFI459" s="412"/>
      <c r="AFJ459" s="412"/>
      <c r="AFK459" s="412"/>
      <c r="AFL459" s="412"/>
      <c r="AFM459" s="412"/>
      <c r="AFN459" s="412"/>
      <c r="AFO459" s="412"/>
      <c r="AFP459" s="412"/>
      <c r="AFQ459" s="412"/>
      <c r="AFR459" s="412"/>
      <c r="AFS459" s="412"/>
      <c r="AFT459" s="412"/>
      <c r="AFU459" s="412"/>
      <c r="AFV459" s="412"/>
      <c r="AFW459" s="412"/>
      <c r="AFX459" s="412"/>
      <c r="AFY459" s="412"/>
      <c r="AFZ459" s="412"/>
      <c r="AGA459" s="412"/>
      <c r="AGB459" s="412"/>
      <c r="AGC459" s="412"/>
      <c r="AGD459" s="412"/>
      <c r="AGE459" s="412"/>
      <c r="AGF459" s="412"/>
      <c r="AGG459" s="412"/>
      <c r="AGH459" s="412"/>
      <c r="AGI459" s="412"/>
      <c r="AGJ459" s="412"/>
      <c r="AGK459" s="412"/>
      <c r="AGL459" s="412"/>
      <c r="AGM459" s="412"/>
      <c r="AGN459" s="412"/>
      <c r="AGO459" s="412"/>
      <c r="AGP459" s="412"/>
      <c r="AGQ459" s="412"/>
      <c r="AGR459" s="412"/>
      <c r="AGS459" s="412"/>
      <c r="AGT459" s="412"/>
      <c r="AGU459" s="412"/>
      <c r="AGV459" s="412"/>
      <c r="AGW459" s="412"/>
      <c r="AGX459" s="412"/>
      <c r="AGY459" s="412"/>
      <c r="AGZ459" s="412"/>
      <c r="AHA459" s="412"/>
      <c r="AHB459" s="412"/>
      <c r="AHC459" s="412"/>
      <c r="AHD459" s="412"/>
      <c r="AHE459" s="412"/>
      <c r="AHF459" s="412"/>
      <c r="AHG459" s="412"/>
      <c r="AHH459" s="412"/>
      <c r="AHI459" s="412"/>
      <c r="AHJ459" s="412"/>
      <c r="AHK459" s="412"/>
      <c r="AHL459" s="412"/>
      <c r="AHM459" s="412"/>
      <c r="AHN459" s="412"/>
      <c r="AHO459" s="412"/>
      <c r="AHP459" s="412"/>
      <c r="AHQ459" s="412"/>
      <c r="AHR459" s="412"/>
      <c r="AHS459" s="412"/>
      <c r="AHT459" s="412"/>
      <c r="AHU459" s="412"/>
      <c r="AHV459" s="412"/>
      <c r="AHW459" s="412"/>
      <c r="AHX459" s="412"/>
      <c r="AHY459" s="412"/>
      <c r="AHZ459" s="412"/>
      <c r="AIA459" s="412"/>
      <c r="AIB459" s="412"/>
      <c r="AIC459" s="412"/>
      <c r="AID459" s="412"/>
      <c r="AIE459" s="412"/>
      <c r="AIF459" s="412"/>
      <c r="AIG459" s="412"/>
      <c r="AIH459" s="412"/>
      <c r="AII459" s="412"/>
      <c r="AIJ459" s="412"/>
      <c r="AIK459" s="412"/>
      <c r="AIL459" s="412"/>
      <c r="AIM459" s="412"/>
      <c r="AIN459" s="412"/>
      <c r="AIO459" s="412"/>
      <c r="AIP459" s="412"/>
      <c r="AIQ459" s="412"/>
      <c r="AIR459" s="412"/>
      <c r="AIS459" s="412"/>
      <c r="AIT459" s="412"/>
      <c r="AIU459" s="412"/>
      <c r="AIV459" s="412"/>
      <c r="AIW459" s="412"/>
      <c r="AIX459" s="412"/>
      <c r="AIY459" s="412"/>
      <c r="AIZ459" s="412"/>
      <c r="AJA459" s="412"/>
      <c r="AJB459" s="412"/>
      <c r="AJC459" s="412"/>
      <c r="AJD459" s="412"/>
      <c r="AJE459" s="412"/>
      <c r="AJF459" s="412"/>
      <c r="AJG459" s="412"/>
      <c r="AJH459" s="412"/>
      <c r="AJI459" s="412"/>
      <c r="AJJ459" s="412"/>
      <c r="AJK459" s="412"/>
      <c r="AJL459" s="412"/>
      <c r="AJM459" s="412"/>
      <c r="AJN459" s="412"/>
      <c r="AJO459" s="412"/>
      <c r="AJP459" s="412"/>
      <c r="AJQ459" s="412"/>
      <c r="AJR459" s="412"/>
      <c r="AJS459" s="412"/>
      <c r="AJT459" s="412"/>
      <c r="AJU459" s="412"/>
      <c r="AJV459" s="412"/>
      <c r="AJW459" s="412"/>
      <c r="AJX459" s="412"/>
      <c r="AJY459" s="412"/>
      <c r="AJZ459" s="412"/>
      <c r="AKA459" s="412"/>
      <c r="AKB459" s="412"/>
      <c r="AKC459" s="412"/>
      <c r="AKD459" s="412"/>
      <c r="AKE459" s="412"/>
      <c r="AKF459" s="412"/>
      <c r="AKG459" s="412"/>
      <c r="AKH459" s="412"/>
      <c r="AKI459" s="412"/>
      <c r="AKJ459" s="412"/>
      <c r="AKK459" s="412"/>
      <c r="AKL459" s="412"/>
      <c r="AKM459" s="412"/>
      <c r="AKN459" s="412"/>
      <c r="AKO459" s="412"/>
      <c r="AKP459" s="412"/>
      <c r="AKQ459" s="412"/>
      <c r="AKR459" s="412"/>
      <c r="AKS459" s="412"/>
      <c r="AKT459" s="412"/>
      <c r="AKU459" s="412"/>
      <c r="AKV459" s="412"/>
      <c r="AKW459" s="412"/>
      <c r="AKX459" s="412"/>
      <c r="AKY459" s="412"/>
      <c r="AKZ459" s="412"/>
      <c r="ALA459" s="412"/>
      <c r="ALB459" s="412"/>
      <c r="ALC459" s="412"/>
      <c r="ALD459" s="412"/>
      <c r="ALE459" s="412"/>
      <c r="ALF459" s="412"/>
      <c r="ALG459" s="412"/>
      <c r="ALH459" s="412"/>
      <c r="ALI459" s="412"/>
      <c r="ALJ459" s="412"/>
      <c r="ALK459" s="412"/>
      <c r="ALL459" s="412"/>
      <c r="ALM459" s="412"/>
      <c r="ALN459" s="412"/>
      <c r="ALO459" s="412"/>
      <c r="ALP459" s="412"/>
      <c r="ALQ459" s="412"/>
      <c r="ALR459" s="412"/>
      <c r="ALS459" s="412"/>
      <c r="ALT459" s="412"/>
      <c r="ALU459" s="412"/>
      <c r="ALV459" s="412"/>
      <c r="ALW459" s="412"/>
      <c r="ALX459" s="412"/>
      <c r="ALY459" s="412"/>
      <c r="ALZ459" s="412"/>
      <c r="AMA459" s="412"/>
      <c r="AMB459" s="412"/>
      <c r="AMC459" s="412"/>
      <c r="AMD459" s="412"/>
      <c r="AME459" s="412"/>
      <c r="AMF459" s="412"/>
      <c r="AMG459" s="412"/>
      <c r="AMH459" s="412"/>
    </row>
    <row r="460" spans="1:1024" ht="15.75" x14ac:dyDescent="0.25">
      <c r="A460" s="162" t="s">
        <v>5857</v>
      </c>
      <c r="B460" s="163">
        <v>459</v>
      </c>
      <c r="C460" s="162" t="s">
        <v>5855</v>
      </c>
      <c r="D460" s="175" t="s">
        <v>5856</v>
      </c>
      <c r="E460" s="185" t="s">
        <v>770</v>
      </c>
      <c r="I460" s="319"/>
      <c r="J460" s="332">
        <v>2</v>
      </c>
      <c r="L460" s="332" t="s">
        <v>752</v>
      </c>
      <c r="N460" s="332">
        <v>1</v>
      </c>
      <c r="V460" s="219">
        <f t="shared" si="252"/>
        <v>100</v>
      </c>
      <c r="W460" s="219">
        <f t="shared" si="253"/>
        <v>100</v>
      </c>
      <c r="X460" s="219">
        <f t="shared" si="254"/>
        <v>100</v>
      </c>
      <c r="Y460" s="219">
        <f t="shared" si="250"/>
        <v>100</v>
      </c>
      <c r="Z460" s="219">
        <f t="shared" si="251"/>
        <v>100</v>
      </c>
      <c r="AA460" s="220">
        <f t="shared" si="243"/>
        <v>100</v>
      </c>
      <c r="AB460" s="220">
        <f t="shared" si="242"/>
        <v>100</v>
      </c>
      <c r="AC460" s="220">
        <f t="shared" si="255"/>
        <v>100</v>
      </c>
      <c r="AD460" s="416">
        <f t="shared" si="249"/>
        <v>1</v>
      </c>
      <c r="AE460" s="416">
        <f t="shared" si="244"/>
        <v>100</v>
      </c>
      <c r="AF460" s="212">
        <f t="shared" si="246"/>
        <v>100</v>
      </c>
      <c r="AG460" s="212">
        <f t="shared" si="247"/>
        <v>10</v>
      </c>
      <c r="AH460" s="212">
        <f t="shared" si="248"/>
        <v>100</v>
      </c>
      <c r="AI460" s="212">
        <f t="shared" si="245"/>
        <v>100</v>
      </c>
      <c r="AJ460" s="214"/>
      <c r="AK460" s="185">
        <v>1</v>
      </c>
      <c r="AL460" s="185">
        <v>1</v>
      </c>
      <c r="AM460" s="214"/>
      <c r="AN460" s="185">
        <v>1</v>
      </c>
      <c r="AO460" s="185">
        <v>1</v>
      </c>
      <c r="AQ460" s="167" t="s">
        <v>760</v>
      </c>
      <c r="AMJ460" s="196"/>
    </row>
    <row r="461" spans="1:1024" x14ac:dyDescent="0.25">
      <c r="A461" s="162" t="s">
        <v>5862</v>
      </c>
      <c r="B461" s="163">
        <v>460</v>
      </c>
      <c r="C461" s="224" t="s">
        <v>25091</v>
      </c>
      <c r="D461" s="175" t="s">
        <v>5863</v>
      </c>
      <c r="E461" s="185" t="s">
        <v>770</v>
      </c>
      <c r="I461" s="319">
        <v>5.83</v>
      </c>
      <c r="J461" s="332">
        <v>2</v>
      </c>
      <c r="K461" s="332">
        <v>2</v>
      </c>
      <c r="L461" s="338">
        <v>1</v>
      </c>
      <c r="N461" s="332">
        <v>1</v>
      </c>
      <c r="V461" s="219">
        <f t="shared" si="252"/>
        <v>100</v>
      </c>
      <c r="W461" s="219">
        <f t="shared" si="253"/>
        <v>100</v>
      </c>
      <c r="X461" s="219">
        <f t="shared" si="254"/>
        <v>100</v>
      </c>
      <c r="Y461" s="219">
        <f t="shared" si="250"/>
        <v>100</v>
      </c>
      <c r="Z461" s="219">
        <f t="shared" si="251"/>
        <v>100</v>
      </c>
      <c r="AA461" s="220">
        <f t="shared" si="243"/>
        <v>100</v>
      </c>
      <c r="AB461" s="220">
        <f t="shared" si="242"/>
        <v>100</v>
      </c>
      <c r="AC461" s="220">
        <f t="shared" si="255"/>
        <v>100</v>
      </c>
      <c r="AD461" s="416">
        <f t="shared" si="249"/>
        <v>1</v>
      </c>
      <c r="AE461" s="416">
        <f t="shared" si="244"/>
        <v>100</v>
      </c>
      <c r="AF461" s="212">
        <f t="shared" si="246"/>
        <v>10</v>
      </c>
      <c r="AG461" s="212">
        <f t="shared" si="247"/>
        <v>10</v>
      </c>
      <c r="AH461" s="212">
        <f t="shared" si="248"/>
        <v>100</v>
      </c>
      <c r="AI461" s="212">
        <f t="shared" si="245"/>
        <v>100</v>
      </c>
      <c r="AJ461" s="231" t="s">
        <v>24982</v>
      </c>
      <c r="AL461" s="186">
        <v>2</v>
      </c>
      <c r="AM461" s="214"/>
      <c r="AQ461" s="167" t="s">
        <v>5864</v>
      </c>
    </row>
    <row r="462" spans="1:1024" s="196" customFormat="1" ht="15.75" x14ac:dyDescent="0.25">
      <c r="A462" s="162" t="s">
        <v>5913</v>
      </c>
      <c r="B462" s="163">
        <v>461</v>
      </c>
      <c r="C462" s="224" t="s">
        <v>5914</v>
      </c>
      <c r="D462" s="175" t="s">
        <v>5915</v>
      </c>
      <c r="E462" s="185" t="s">
        <v>770</v>
      </c>
      <c r="F462" s="185"/>
      <c r="G462" s="175"/>
      <c r="H462" s="175"/>
      <c r="I462" s="319"/>
      <c r="J462" s="332">
        <v>2</v>
      </c>
      <c r="K462" s="332"/>
      <c r="L462" s="332" t="s">
        <v>752</v>
      </c>
      <c r="M462" s="332"/>
      <c r="N462" s="332">
        <v>1</v>
      </c>
      <c r="O462" s="332"/>
      <c r="P462" s="332"/>
      <c r="Q462" s="332"/>
      <c r="R462" s="332"/>
      <c r="S462" s="332"/>
      <c r="T462" s="332"/>
      <c r="U462" s="332"/>
      <c r="V462" s="219">
        <f t="shared" si="252"/>
        <v>100</v>
      </c>
      <c r="W462" s="219">
        <f t="shared" si="253"/>
        <v>100</v>
      </c>
      <c r="X462" s="219">
        <f t="shared" si="254"/>
        <v>100</v>
      </c>
      <c r="Y462" s="219">
        <f t="shared" si="250"/>
        <v>100</v>
      </c>
      <c r="Z462" s="219">
        <f t="shared" si="251"/>
        <v>100</v>
      </c>
      <c r="AA462" s="220">
        <f t="shared" si="243"/>
        <v>100</v>
      </c>
      <c r="AB462" s="220">
        <f t="shared" si="242"/>
        <v>100</v>
      </c>
      <c r="AC462" s="220">
        <f t="shared" si="255"/>
        <v>100</v>
      </c>
      <c r="AD462" s="416">
        <f t="shared" si="249"/>
        <v>1</v>
      </c>
      <c r="AE462" s="416">
        <f t="shared" si="244"/>
        <v>100</v>
      </c>
      <c r="AF462" s="212">
        <f t="shared" si="246"/>
        <v>100</v>
      </c>
      <c r="AG462" s="212">
        <f t="shared" si="247"/>
        <v>10</v>
      </c>
      <c r="AH462" s="212">
        <f t="shared" si="248"/>
        <v>100</v>
      </c>
      <c r="AI462" s="212">
        <f t="shared" si="245"/>
        <v>100</v>
      </c>
      <c r="AJ462" s="214"/>
      <c r="AK462" s="185"/>
      <c r="AL462" s="185"/>
      <c r="AM462" s="214"/>
      <c r="AN462" s="185"/>
      <c r="AO462" s="185"/>
      <c r="AP462" s="185"/>
      <c r="AQ462" s="167" t="s">
        <v>5912</v>
      </c>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185"/>
      <c r="HL462" s="185"/>
      <c r="HM462" s="185"/>
      <c r="HN462" s="185"/>
      <c r="HO462" s="185"/>
      <c r="HP462" s="185"/>
      <c r="HQ462" s="185"/>
      <c r="HR462" s="185"/>
      <c r="HS462" s="185"/>
      <c r="HT462" s="185"/>
      <c r="HU462" s="185"/>
      <c r="HV462" s="185"/>
      <c r="HW462" s="185"/>
      <c r="HX462" s="185"/>
      <c r="HY462" s="185"/>
      <c r="HZ462" s="185"/>
      <c r="IA462" s="185"/>
      <c r="IB462" s="185"/>
      <c r="IC462" s="185"/>
      <c r="ID462" s="185"/>
      <c r="IE462" s="185"/>
      <c r="IF462" s="185"/>
      <c r="IG462" s="185"/>
      <c r="IH462" s="185"/>
      <c r="II462" s="185"/>
      <c r="IJ462" s="185"/>
      <c r="IK462" s="185"/>
      <c r="IL462" s="185"/>
      <c r="IM462" s="185"/>
      <c r="IN462" s="185"/>
      <c r="IO462" s="185"/>
      <c r="IP462" s="185"/>
      <c r="IQ462" s="185"/>
      <c r="IR462" s="185"/>
      <c r="IS462" s="185"/>
      <c r="IT462" s="185"/>
      <c r="IU462" s="185"/>
      <c r="IV462" s="185"/>
      <c r="IW462" s="185"/>
      <c r="IX462" s="185"/>
      <c r="IY462" s="185"/>
      <c r="IZ462" s="185"/>
      <c r="JA462" s="185"/>
      <c r="JB462" s="185"/>
      <c r="JC462" s="185"/>
      <c r="JD462" s="185"/>
      <c r="JE462" s="185"/>
      <c r="JF462" s="185"/>
      <c r="JG462" s="185"/>
      <c r="JH462" s="185"/>
      <c r="JI462" s="185"/>
      <c r="JJ462" s="185"/>
      <c r="JK462" s="185"/>
      <c r="JL462" s="185"/>
      <c r="JM462" s="185"/>
      <c r="JN462" s="185"/>
      <c r="JO462" s="185"/>
      <c r="JP462" s="185"/>
      <c r="JQ462" s="185"/>
      <c r="JR462" s="185"/>
      <c r="JS462" s="185"/>
      <c r="JT462" s="185"/>
      <c r="JU462" s="185"/>
      <c r="JV462" s="185"/>
      <c r="JW462" s="185"/>
      <c r="JX462" s="185"/>
      <c r="JY462" s="185"/>
      <c r="JZ462" s="185"/>
      <c r="KA462" s="185"/>
      <c r="KB462" s="185"/>
      <c r="KC462" s="185"/>
      <c r="KD462" s="185"/>
      <c r="KE462" s="185"/>
      <c r="KF462" s="185"/>
      <c r="KG462" s="185"/>
      <c r="KH462" s="185"/>
      <c r="KI462" s="185"/>
      <c r="KJ462" s="185"/>
      <c r="KK462" s="185"/>
      <c r="KL462" s="185"/>
      <c r="KM462" s="185"/>
      <c r="KN462" s="185"/>
      <c r="KO462" s="185"/>
      <c r="KP462" s="185"/>
      <c r="KQ462" s="185"/>
      <c r="KR462" s="185"/>
      <c r="KS462" s="185"/>
      <c r="KT462" s="185"/>
      <c r="KU462" s="185"/>
      <c r="KV462" s="185"/>
      <c r="KW462" s="185"/>
      <c r="KX462" s="185"/>
      <c r="KY462" s="185"/>
      <c r="KZ462" s="185"/>
      <c r="LA462" s="185"/>
      <c r="LB462" s="185"/>
      <c r="LC462" s="185"/>
      <c r="LD462" s="185"/>
      <c r="LE462" s="185"/>
      <c r="LF462" s="185"/>
      <c r="LG462" s="185"/>
      <c r="LH462" s="185"/>
      <c r="LI462" s="185"/>
      <c r="LJ462" s="185"/>
      <c r="LK462" s="185"/>
      <c r="LL462" s="185"/>
      <c r="LM462" s="185"/>
      <c r="LN462" s="185"/>
      <c r="LO462" s="185"/>
      <c r="LP462" s="185"/>
      <c r="LQ462" s="185"/>
      <c r="LR462" s="185"/>
      <c r="LS462" s="185"/>
      <c r="LT462" s="185"/>
      <c r="LU462" s="185"/>
      <c r="LV462" s="185"/>
      <c r="LW462" s="185"/>
      <c r="LX462" s="185"/>
      <c r="LY462" s="185"/>
      <c r="LZ462" s="185"/>
      <c r="MA462" s="185"/>
      <c r="MB462" s="185"/>
      <c r="MC462" s="185"/>
      <c r="MD462" s="185"/>
      <c r="ME462" s="185"/>
      <c r="MF462" s="185"/>
      <c r="MG462" s="185"/>
      <c r="MH462" s="185"/>
      <c r="MI462" s="185"/>
      <c r="MJ462" s="185"/>
      <c r="MK462" s="185"/>
      <c r="ML462" s="185"/>
      <c r="MM462" s="185"/>
      <c r="MN462" s="185"/>
      <c r="MO462" s="185"/>
      <c r="MP462" s="185"/>
      <c r="MQ462" s="185"/>
      <c r="MR462" s="185"/>
      <c r="MS462" s="185"/>
      <c r="MT462" s="185"/>
      <c r="MU462" s="185"/>
      <c r="MV462" s="185"/>
      <c r="MW462" s="185"/>
      <c r="MX462" s="185"/>
      <c r="MY462" s="185"/>
      <c r="MZ462" s="185"/>
      <c r="NA462" s="185"/>
      <c r="NB462" s="185"/>
      <c r="NC462" s="185"/>
      <c r="ND462" s="185"/>
      <c r="NE462" s="185"/>
      <c r="NF462" s="185"/>
      <c r="NG462" s="185"/>
      <c r="NH462" s="185"/>
      <c r="NI462" s="185"/>
      <c r="NJ462" s="185"/>
      <c r="NK462" s="185"/>
      <c r="NL462" s="185"/>
      <c r="NM462" s="185"/>
      <c r="NN462" s="185"/>
      <c r="NO462" s="185"/>
      <c r="NP462" s="185"/>
      <c r="NQ462" s="185"/>
      <c r="NR462" s="185"/>
      <c r="NS462" s="185"/>
      <c r="NT462" s="185"/>
      <c r="NU462" s="185"/>
      <c r="NV462" s="185"/>
      <c r="NW462" s="185"/>
      <c r="NX462" s="185"/>
      <c r="NY462" s="185"/>
      <c r="NZ462" s="185"/>
      <c r="OA462" s="185"/>
      <c r="OB462" s="185"/>
      <c r="OC462" s="185"/>
      <c r="OD462" s="185"/>
      <c r="OE462" s="185"/>
      <c r="OF462" s="185"/>
      <c r="OG462" s="185"/>
      <c r="OH462" s="185"/>
      <c r="OI462" s="185"/>
      <c r="OJ462" s="185"/>
      <c r="OK462" s="185"/>
      <c r="OL462" s="185"/>
      <c r="OM462" s="185"/>
      <c r="ON462" s="185"/>
      <c r="OO462" s="185"/>
      <c r="OP462" s="185"/>
      <c r="OQ462" s="185"/>
      <c r="OR462" s="185"/>
      <c r="OS462" s="185"/>
      <c r="OT462" s="185"/>
      <c r="OU462" s="185"/>
      <c r="OV462" s="185"/>
      <c r="OW462" s="185"/>
      <c r="OX462" s="185"/>
      <c r="OY462" s="185"/>
      <c r="OZ462" s="185"/>
      <c r="PA462" s="185"/>
      <c r="PB462" s="185"/>
      <c r="PC462" s="185"/>
      <c r="PD462" s="185"/>
      <c r="PE462" s="185"/>
      <c r="PF462" s="185"/>
      <c r="PG462" s="185"/>
      <c r="PH462" s="185"/>
      <c r="PI462" s="185"/>
      <c r="PJ462" s="185"/>
      <c r="PK462" s="185"/>
      <c r="PL462" s="185"/>
      <c r="PM462" s="185"/>
      <c r="PN462" s="185"/>
      <c r="PO462" s="185"/>
      <c r="PP462" s="185"/>
      <c r="PQ462" s="185"/>
      <c r="PR462" s="185"/>
      <c r="PS462" s="185"/>
      <c r="PT462" s="185"/>
      <c r="PU462" s="185"/>
      <c r="PV462" s="185"/>
      <c r="PW462" s="185"/>
      <c r="PX462" s="185"/>
      <c r="PY462" s="185"/>
      <c r="PZ462" s="185"/>
      <c r="QA462" s="185"/>
      <c r="QB462" s="185"/>
      <c r="QC462" s="185"/>
      <c r="QD462" s="185"/>
      <c r="QE462" s="185"/>
      <c r="QF462" s="185"/>
      <c r="QG462" s="185"/>
      <c r="QH462" s="185"/>
      <c r="QI462" s="185"/>
      <c r="QJ462" s="185"/>
      <c r="QK462" s="185"/>
      <c r="QL462" s="185"/>
      <c r="QM462" s="185"/>
      <c r="QN462" s="185"/>
      <c r="QO462" s="185"/>
      <c r="QP462" s="185"/>
      <c r="QQ462" s="185"/>
      <c r="QR462" s="185"/>
      <c r="QS462" s="185"/>
      <c r="QT462" s="185"/>
      <c r="QU462" s="185"/>
      <c r="QV462" s="185"/>
      <c r="QW462" s="185"/>
      <c r="QX462" s="185"/>
      <c r="QY462" s="185"/>
      <c r="QZ462" s="185"/>
      <c r="RA462" s="185"/>
      <c r="RB462" s="185"/>
      <c r="RC462" s="185"/>
      <c r="RD462" s="185"/>
      <c r="RE462" s="185"/>
      <c r="RF462" s="185"/>
      <c r="RG462" s="185"/>
      <c r="RH462" s="185"/>
      <c r="RI462" s="185"/>
      <c r="RJ462" s="185"/>
      <c r="RK462" s="185"/>
      <c r="RL462" s="185"/>
      <c r="RM462" s="185"/>
      <c r="RN462" s="185"/>
      <c r="RO462" s="185"/>
      <c r="RP462" s="185"/>
      <c r="RQ462" s="185"/>
      <c r="RR462" s="185"/>
      <c r="RS462" s="185"/>
      <c r="RT462" s="185"/>
      <c r="RU462" s="185"/>
      <c r="RV462" s="185"/>
      <c r="RW462" s="185"/>
      <c r="RX462" s="185"/>
      <c r="RY462" s="185"/>
      <c r="RZ462" s="185"/>
      <c r="SA462" s="185"/>
      <c r="SB462" s="185"/>
      <c r="SC462" s="185"/>
      <c r="SD462" s="185"/>
      <c r="SE462" s="185"/>
      <c r="SF462" s="185"/>
      <c r="SG462" s="185"/>
      <c r="SH462" s="185"/>
      <c r="SI462" s="185"/>
      <c r="SJ462" s="185"/>
      <c r="SK462" s="185"/>
      <c r="SL462" s="185"/>
      <c r="SM462" s="185"/>
      <c r="SN462" s="185"/>
      <c r="SO462" s="185"/>
      <c r="SP462" s="185"/>
      <c r="SQ462" s="185"/>
      <c r="SR462" s="185"/>
      <c r="SS462" s="185"/>
      <c r="ST462" s="185"/>
      <c r="SU462" s="185"/>
      <c r="SV462" s="185"/>
      <c r="SW462" s="185"/>
      <c r="SX462" s="185"/>
      <c r="SY462" s="185"/>
      <c r="SZ462" s="185"/>
      <c r="TA462" s="185"/>
      <c r="TB462" s="185"/>
      <c r="TC462" s="185"/>
      <c r="TD462" s="185"/>
      <c r="TE462" s="185"/>
      <c r="TF462" s="185"/>
      <c r="TG462" s="185"/>
      <c r="TH462" s="185"/>
      <c r="TI462" s="185"/>
      <c r="TJ462" s="185"/>
      <c r="TK462" s="185"/>
      <c r="TL462" s="185"/>
      <c r="TM462" s="185"/>
      <c r="TN462" s="185"/>
      <c r="TO462" s="185"/>
      <c r="TP462" s="185"/>
      <c r="TQ462" s="185"/>
      <c r="TR462" s="185"/>
      <c r="TS462" s="185"/>
      <c r="TT462" s="185"/>
      <c r="TU462" s="185"/>
      <c r="TV462" s="185"/>
      <c r="TW462" s="185"/>
      <c r="TX462" s="185"/>
      <c r="TY462" s="185"/>
      <c r="TZ462" s="185"/>
      <c r="UA462" s="185"/>
      <c r="UB462" s="185"/>
      <c r="UC462" s="185"/>
      <c r="UD462" s="185"/>
      <c r="UE462" s="185"/>
      <c r="UF462" s="185"/>
      <c r="UG462" s="185"/>
      <c r="UH462" s="185"/>
      <c r="UI462" s="185"/>
      <c r="UJ462" s="185"/>
      <c r="UK462" s="185"/>
      <c r="UL462" s="185"/>
      <c r="UM462" s="185"/>
      <c r="UN462" s="185"/>
      <c r="UO462" s="185"/>
      <c r="UP462" s="185"/>
      <c r="UQ462" s="185"/>
      <c r="UR462" s="185"/>
      <c r="US462" s="185"/>
      <c r="UT462" s="185"/>
      <c r="UU462" s="185"/>
      <c r="UV462" s="185"/>
      <c r="UW462" s="185"/>
      <c r="UX462" s="185"/>
      <c r="UY462" s="185"/>
      <c r="UZ462" s="185"/>
      <c r="VA462" s="185"/>
      <c r="VB462" s="185"/>
      <c r="VC462" s="185"/>
      <c r="VD462" s="185"/>
      <c r="VE462" s="185"/>
      <c r="VF462" s="185"/>
      <c r="VG462" s="185"/>
      <c r="VH462" s="185"/>
      <c r="VI462" s="185"/>
      <c r="VJ462" s="185"/>
      <c r="VK462" s="185"/>
      <c r="VL462" s="185"/>
      <c r="VM462" s="185"/>
      <c r="VN462" s="185"/>
      <c r="VO462" s="185"/>
      <c r="VP462" s="185"/>
      <c r="VQ462" s="185"/>
      <c r="VR462" s="185"/>
      <c r="VS462" s="185"/>
      <c r="VT462" s="185"/>
      <c r="VU462" s="185"/>
      <c r="VV462" s="185"/>
      <c r="VW462" s="185"/>
      <c r="VX462" s="185"/>
      <c r="VY462" s="185"/>
      <c r="VZ462" s="185"/>
      <c r="WA462" s="185"/>
      <c r="WB462" s="185"/>
      <c r="WC462" s="185"/>
      <c r="WD462" s="185"/>
      <c r="WE462" s="185"/>
      <c r="WF462" s="185"/>
      <c r="WG462" s="185"/>
      <c r="WH462" s="185"/>
      <c r="WI462" s="185"/>
      <c r="WJ462" s="185"/>
      <c r="WK462" s="185"/>
      <c r="WL462" s="185"/>
      <c r="WM462" s="185"/>
      <c r="WN462" s="185"/>
      <c r="WO462" s="185"/>
      <c r="WP462" s="185"/>
      <c r="WQ462" s="185"/>
      <c r="WR462" s="185"/>
      <c r="WS462" s="185"/>
      <c r="WT462" s="185"/>
      <c r="WU462" s="185"/>
      <c r="WV462" s="185"/>
      <c r="WW462" s="185"/>
      <c r="WX462" s="185"/>
      <c r="WY462" s="185"/>
      <c r="WZ462" s="185"/>
      <c r="XA462" s="185"/>
      <c r="XB462" s="185"/>
      <c r="XC462" s="185"/>
      <c r="XD462" s="185"/>
      <c r="XE462" s="185"/>
      <c r="XF462" s="185"/>
      <c r="XG462" s="185"/>
      <c r="XH462" s="185"/>
      <c r="XI462" s="185"/>
      <c r="XJ462" s="185"/>
      <c r="XK462" s="185"/>
      <c r="XL462" s="185"/>
      <c r="XM462" s="185"/>
      <c r="XN462" s="185"/>
      <c r="XO462" s="185"/>
      <c r="XP462" s="185"/>
      <c r="XQ462" s="185"/>
      <c r="XR462" s="185"/>
      <c r="XS462" s="185"/>
      <c r="XT462" s="185"/>
      <c r="XU462" s="185"/>
      <c r="XV462" s="185"/>
      <c r="XW462" s="185"/>
      <c r="XX462" s="185"/>
      <c r="XY462" s="185"/>
      <c r="XZ462" s="185"/>
      <c r="YA462" s="185"/>
      <c r="YB462" s="185"/>
      <c r="YC462" s="185"/>
      <c r="YD462" s="185"/>
      <c r="YE462" s="185"/>
      <c r="YF462" s="185"/>
      <c r="YG462" s="185"/>
      <c r="YH462" s="185"/>
      <c r="YI462" s="185"/>
      <c r="YJ462" s="185"/>
      <c r="YK462" s="185"/>
      <c r="YL462" s="185"/>
      <c r="YM462" s="185"/>
      <c r="YN462" s="185"/>
      <c r="YO462" s="185"/>
      <c r="YP462" s="185"/>
      <c r="YQ462" s="185"/>
      <c r="YR462" s="185"/>
      <c r="YS462" s="185"/>
      <c r="YT462" s="185"/>
      <c r="YU462" s="185"/>
      <c r="YV462" s="185"/>
      <c r="YW462" s="185"/>
      <c r="YX462" s="185"/>
      <c r="YY462" s="185"/>
      <c r="YZ462" s="185"/>
      <c r="ZA462" s="185"/>
      <c r="ZB462" s="185"/>
      <c r="ZC462" s="185"/>
      <c r="ZD462" s="185"/>
      <c r="ZE462" s="185"/>
      <c r="ZF462" s="185"/>
      <c r="ZG462" s="185"/>
      <c r="ZH462" s="185"/>
      <c r="ZI462" s="185"/>
      <c r="ZJ462" s="185"/>
      <c r="ZK462" s="185"/>
      <c r="ZL462" s="185"/>
      <c r="ZM462" s="185"/>
      <c r="ZN462" s="185"/>
      <c r="ZO462" s="185"/>
      <c r="ZP462" s="185"/>
      <c r="ZQ462" s="185"/>
      <c r="ZR462" s="185"/>
      <c r="ZS462" s="185"/>
      <c r="ZT462" s="185"/>
      <c r="ZU462" s="185"/>
      <c r="ZV462" s="185"/>
      <c r="ZW462" s="185"/>
      <c r="ZX462" s="185"/>
      <c r="ZY462" s="185"/>
      <c r="ZZ462" s="185"/>
      <c r="AAA462" s="185"/>
      <c r="AAB462" s="185"/>
      <c r="AAC462" s="185"/>
      <c r="AAD462" s="185"/>
      <c r="AAE462" s="185"/>
      <c r="AAF462" s="185"/>
      <c r="AAG462" s="185"/>
      <c r="AAH462" s="185"/>
      <c r="AAI462" s="185"/>
      <c r="AAJ462" s="185"/>
      <c r="AAK462" s="185"/>
      <c r="AAL462" s="185"/>
      <c r="AAM462" s="185"/>
      <c r="AAN462" s="185"/>
      <c r="AAO462" s="185"/>
      <c r="AAP462" s="185"/>
      <c r="AAQ462" s="185"/>
      <c r="AAR462" s="185"/>
      <c r="AAS462" s="185"/>
      <c r="AAT462" s="185"/>
      <c r="AAU462" s="185"/>
      <c r="AAV462" s="185"/>
      <c r="AAW462" s="185"/>
      <c r="AAX462" s="185"/>
      <c r="AAY462" s="185"/>
      <c r="AAZ462" s="185"/>
      <c r="ABA462" s="185"/>
      <c r="ABB462" s="185"/>
      <c r="ABC462" s="185"/>
      <c r="ABD462" s="185"/>
      <c r="ABE462" s="185"/>
      <c r="ABF462" s="185"/>
      <c r="ABG462" s="185"/>
      <c r="ABH462" s="185"/>
      <c r="ABI462" s="185"/>
      <c r="ABJ462" s="185"/>
      <c r="ABK462" s="185"/>
      <c r="ABL462" s="185"/>
      <c r="ABM462" s="185"/>
      <c r="ABN462" s="185"/>
      <c r="ABO462" s="185"/>
      <c r="ABP462" s="185"/>
      <c r="ABQ462" s="185"/>
      <c r="ABR462" s="185"/>
      <c r="ABS462" s="185"/>
      <c r="ABT462" s="185"/>
      <c r="ABU462" s="185"/>
      <c r="ABV462" s="185"/>
      <c r="ABW462" s="185"/>
      <c r="ABX462" s="185"/>
      <c r="ABY462" s="185"/>
      <c r="ABZ462" s="185"/>
      <c r="ACA462" s="185"/>
      <c r="ACB462" s="185"/>
      <c r="ACC462" s="185"/>
      <c r="ACD462" s="185"/>
      <c r="ACE462" s="185"/>
      <c r="ACF462" s="185"/>
      <c r="ACG462" s="185"/>
      <c r="ACH462" s="185"/>
      <c r="ACI462" s="185"/>
      <c r="ACJ462" s="185"/>
      <c r="ACK462" s="185"/>
      <c r="ACL462" s="185"/>
      <c r="ACM462" s="185"/>
      <c r="ACN462" s="185"/>
      <c r="ACO462" s="185"/>
      <c r="ACP462" s="185"/>
      <c r="ACQ462" s="185"/>
      <c r="ACR462" s="185"/>
      <c r="ACS462" s="185"/>
      <c r="ACT462" s="185"/>
      <c r="ACU462" s="185"/>
      <c r="ACV462" s="185"/>
      <c r="ACW462" s="185"/>
      <c r="ACX462" s="185"/>
      <c r="ACY462" s="185"/>
      <c r="ACZ462" s="185"/>
      <c r="ADA462" s="185"/>
      <c r="ADB462" s="185"/>
      <c r="ADC462" s="185"/>
      <c r="ADD462" s="185"/>
      <c r="ADE462" s="185"/>
      <c r="ADF462" s="185"/>
      <c r="ADG462" s="185"/>
      <c r="ADH462" s="185"/>
      <c r="ADI462" s="185"/>
      <c r="ADJ462" s="185"/>
      <c r="ADK462" s="185"/>
      <c r="ADL462" s="185"/>
      <c r="ADM462" s="185"/>
      <c r="ADN462" s="185"/>
      <c r="ADO462" s="185"/>
      <c r="ADP462" s="185"/>
      <c r="ADQ462" s="185"/>
      <c r="ADR462" s="185"/>
      <c r="ADS462" s="185"/>
      <c r="ADT462" s="185"/>
      <c r="ADU462" s="185"/>
      <c r="ADV462" s="185"/>
      <c r="ADW462" s="185"/>
      <c r="ADX462" s="185"/>
      <c r="ADY462" s="185"/>
      <c r="ADZ462" s="185"/>
      <c r="AEA462" s="185"/>
      <c r="AEB462" s="185"/>
      <c r="AEC462" s="185"/>
      <c r="AED462" s="185"/>
      <c r="AEE462" s="185"/>
      <c r="AEF462" s="185"/>
      <c r="AEG462" s="185"/>
      <c r="AEH462" s="185"/>
      <c r="AEI462" s="185"/>
      <c r="AEJ462" s="185"/>
      <c r="AEK462" s="185"/>
      <c r="AEL462" s="185"/>
      <c r="AEM462" s="185"/>
      <c r="AEN462" s="185"/>
      <c r="AEO462" s="185"/>
      <c r="AEP462" s="185"/>
      <c r="AEQ462" s="185"/>
      <c r="AER462" s="185"/>
      <c r="AES462" s="185"/>
      <c r="AET462" s="185"/>
      <c r="AEU462" s="185"/>
      <c r="AEV462" s="185"/>
      <c r="AEW462" s="185"/>
      <c r="AEX462" s="185"/>
      <c r="AEY462" s="185"/>
      <c r="AEZ462" s="185"/>
      <c r="AFA462" s="185"/>
      <c r="AFB462" s="185"/>
      <c r="AFC462" s="185"/>
      <c r="AFD462" s="185"/>
      <c r="AFE462" s="185"/>
      <c r="AFF462" s="185"/>
      <c r="AFG462" s="185"/>
      <c r="AFH462" s="185"/>
      <c r="AFI462" s="185"/>
      <c r="AFJ462" s="185"/>
      <c r="AFK462" s="185"/>
      <c r="AFL462" s="185"/>
      <c r="AFM462" s="185"/>
      <c r="AFN462" s="185"/>
      <c r="AFO462" s="185"/>
      <c r="AFP462" s="185"/>
      <c r="AFQ462" s="185"/>
      <c r="AFR462" s="185"/>
      <c r="AFS462" s="185"/>
      <c r="AFT462" s="185"/>
      <c r="AFU462" s="185"/>
      <c r="AFV462" s="185"/>
      <c r="AFW462" s="185"/>
      <c r="AFX462" s="185"/>
      <c r="AFY462" s="185"/>
      <c r="AFZ462" s="185"/>
      <c r="AGA462" s="185"/>
      <c r="AGB462" s="185"/>
      <c r="AGC462" s="185"/>
      <c r="AGD462" s="185"/>
      <c r="AGE462" s="185"/>
      <c r="AGF462" s="185"/>
      <c r="AGG462" s="185"/>
      <c r="AGH462" s="185"/>
      <c r="AGI462" s="185"/>
      <c r="AGJ462" s="185"/>
      <c r="AGK462" s="185"/>
      <c r="AGL462" s="185"/>
      <c r="AGM462" s="185"/>
      <c r="AGN462" s="185"/>
      <c r="AGO462" s="185"/>
      <c r="AGP462" s="185"/>
      <c r="AGQ462" s="185"/>
      <c r="AGR462" s="185"/>
      <c r="AGS462" s="185"/>
      <c r="AGT462" s="185"/>
      <c r="AGU462" s="185"/>
      <c r="AGV462" s="185"/>
      <c r="AGW462" s="185"/>
      <c r="AGX462" s="185"/>
      <c r="AGY462" s="185"/>
      <c r="AGZ462" s="185"/>
      <c r="AHA462" s="185"/>
      <c r="AHB462" s="185"/>
      <c r="AHC462" s="185"/>
      <c r="AHD462" s="185"/>
      <c r="AHE462" s="185"/>
      <c r="AHF462" s="185"/>
      <c r="AHG462" s="185"/>
      <c r="AHH462" s="185"/>
      <c r="AHI462" s="185"/>
      <c r="AHJ462" s="185"/>
      <c r="AHK462" s="185"/>
      <c r="AHL462" s="185"/>
      <c r="AHM462" s="185"/>
      <c r="AHN462" s="185"/>
      <c r="AHO462" s="185"/>
      <c r="AHP462" s="185"/>
      <c r="AHQ462" s="185"/>
      <c r="AHR462" s="185"/>
      <c r="AHS462" s="185"/>
      <c r="AHT462" s="185"/>
      <c r="AHU462" s="185"/>
      <c r="AHV462" s="185"/>
      <c r="AHW462" s="185"/>
      <c r="AHX462" s="185"/>
      <c r="AHY462" s="185"/>
      <c r="AHZ462" s="185"/>
      <c r="AIA462" s="185"/>
      <c r="AIB462" s="185"/>
      <c r="AIC462" s="185"/>
      <c r="AID462" s="185"/>
      <c r="AIE462" s="185"/>
      <c r="AIF462" s="185"/>
      <c r="AIG462" s="185"/>
      <c r="AIH462" s="185"/>
      <c r="AII462" s="185"/>
      <c r="AIJ462" s="185"/>
      <c r="AIK462" s="185"/>
      <c r="AIL462" s="185"/>
      <c r="AIM462" s="185"/>
      <c r="AIN462" s="185"/>
      <c r="AIO462" s="185"/>
      <c r="AIP462" s="185"/>
      <c r="AIQ462" s="185"/>
      <c r="AIR462" s="185"/>
      <c r="AIS462" s="185"/>
      <c r="AIT462" s="185"/>
      <c r="AIU462" s="185"/>
      <c r="AIV462" s="185"/>
      <c r="AIW462" s="185"/>
      <c r="AIX462" s="185"/>
      <c r="AIY462" s="185"/>
      <c r="AIZ462" s="185"/>
      <c r="AJA462" s="185"/>
      <c r="AJB462" s="185"/>
      <c r="AJC462" s="185"/>
      <c r="AJD462" s="185"/>
      <c r="AJE462" s="185"/>
      <c r="AJF462" s="185"/>
      <c r="AJG462" s="185"/>
      <c r="AJH462" s="185"/>
      <c r="AJI462" s="185"/>
      <c r="AJJ462" s="185"/>
      <c r="AJK462" s="185"/>
      <c r="AJL462" s="185"/>
      <c r="AJM462" s="185"/>
      <c r="AJN462" s="185"/>
      <c r="AJO462" s="185"/>
      <c r="AJP462" s="185"/>
      <c r="AJQ462" s="185"/>
      <c r="AJR462" s="185"/>
      <c r="AJS462" s="185"/>
      <c r="AJT462" s="185"/>
      <c r="AJU462" s="185"/>
      <c r="AJV462" s="185"/>
      <c r="AJW462" s="185"/>
      <c r="AJX462" s="185"/>
      <c r="AJY462" s="185"/>
      <c r="AJZ462" s="185"/>
      <c r="AKA462" s="185"/>
      <c r="AKB462" s="185"/>
      <c r="AKC462" s="185"/>
      <c r="AKD462" s="185"/>
      <c r="AKE462" s="185"/>
      <c r="AKF462" s="185"/>
      <c r="AKG462" s="185"/>
      <c r="AKH462" s="185"/>
      <c r="AKI462" s="185"/>
      <c r="AKJ462" s="185"/>
      <c r="AKK462" s="185"/>
      <c r="AKL462" s="185"/>
      <c r="AKM462" s="185"/>
      <c r="AKN462" s="185"/>
      <c r="AKO462" s="185"/>
      <c r="AKP462" s="185"/>
      <c r="AKQ462" s="185"/>
      <c r="AKR462" s="185"/>
      <c r="AKS462" s="185"/>
      <c r="AKT462" s="185"/>
      <c r="AKU462" s="185"/>
      <c r="AKV462" s="185"/>
      <c r="AKW462" s="185"/>
      <c r="AKX462" s="185"/>
      <c r="AKY462" s="185"/>
      <c r="AKZ462" s="185"/>
      <c r="ALA462" s="185"/>
      <c r="ALB462" s="185"/>
      <c r="ALC462" s="185"/>
      <c r="ALD462" s="185"/>
      <c r="ALE462" s="185"/>
      <c r="ALF462" s="185"/>
      <c r="ALG462" s="185"/>
      <c r="ALH462" s="185"/>
      <c r="ALI462" s="185"/>
      <c r="ALJ462" s="185"/>
      <c r="ALK462" s="185"/>
      <c r="ALL462" s="185"/>
      <c r="ALM462" s="185"/>
      <c r="ALN462" s="185"/>
      <c r="ALO462" s="185"/>
      <c r="ALP462" s="185"/>
      <c r="ALQ462" s="185"/>
      <c r="ALR462" s="185"/>
      <c r="ALS462" s="185"/>
      <c r="ALT462" s="185"/>
      <c r="ALU462" s="185"/>
      <c r="ALV462" s="185"/>
      <c r="ALW462" s="185"/>
      <c r="ALX462" s="185"/>
      <c r="ALY462" s="185"/>
      <c r="ALZ462" s="185"/>
      <c r="AMA462" s="185"/>
      <c r="AMB462" s="185"/>
      <c r="AMC462" s="185"/>
      <c r="AMD462" s="185"/>
      <c r="AME462" s="185"/>
      <c r="AMF462" s="185"/>
      <c r="AMG462" s="185"/>
      <c r="AMH462" s="185"/>
      <c r="AMI462" s="185"/>
      <c r="AMJ462" s="412"/>
    </row>
    <row r="463" spans="1:1024" x14ac:dyDescent="0.25">
      <c r="A463" s="162" t="s">
        <v>5866</v>
      </c>
      <c r="B463" s="163">
        <v>462</v>
      </c>
      <c r="C463" s="162" t="s">
        <v>5865</v>
      </c>
      <c r="D463" s="175" t="s">
        <v>5867</v>
      </c>
      <c r="I463" s="319">
        <v>161.6</v>
      </c>
      <c r="J463" s="332">
        <v>2</v>
      </c>
      <c r="K463" s="332">
        <v>2</v>
      </c>
      <c r="L463" s="332" t="s">
        <v>752</v>
      </c>
      <c r="V463" s="219">
        <f t="shared" si="252"/>
        <v>100</v>
      </c>
      <c r="W463" s="219">
        <f t="shared" si="253"/>
        <v>100</v>
      </c>
      <c r="X463" s="219">
        <f t="shared" si="254"/>
        <v>100</v>
      </c>
      <c r="Y463" s="219">
        <f t="shared" si="250"/>
        <v>100</v>
      </c>
      <c r="Z463" s="219">
        <f t="shared" si="251"/>
        <v>100</v>
      </c>
      <c r="AA463" s="220">
        <f t="shared" si="243"/>
        <v>100</v>
      </c>
      <c r="AB463" s="220">
        <f t="shared" si="242"/>
        <v>100</v>
      </c>
      <c r="AC463" s="220">
        <f t="shared" si="255"/>
        <v>100</v>
      </c>
      <c r="AD463" s="416">
        <f t="shared" si="249"/>
        <v>1</v>
      </c>
      <c r="AE463" s="416">
        <f t="shared" si="244"/>
        <v>100</v>
      </c>
      <c r="AF463" s="212">
        <f t="shared" si="246"/>
        <v>10</v>
      </c>
      <c r="AG463" s="212">
        <f t="shared" si="247"/>
        <v>10</v>
      </c>
      <c r="AH463" s="212">
        <f t="shared" si="248"/>
        <v>100</v>
      </c>
      <c r="AI463" s="212">
        <f t="shared" si="245"/>
        <v>100</v>
      </c>
      <c r="AJ463" s="231" t="s">
        <v>24787</v>
      </c>
      <c r="AM463" s="214"/>
      <c r="AQ463" s="167" t="s">
        <v>760</v>
      </c>
      <c r="AR463" s="185">
        <v>223.8</v>
      </c>
      <c r="AS463" s="185" t="s">
        <v>6011</v>
      </c>
    </row>
    <row r="464" spans="1:1024" x14ac:dyDescent="0.25">
      <c r="A464" s="162" t="s">
        <v>5904</v>
      </c>
      <c r="B464" s="163">
        <v>463</v>
      </c>
      <c r="C464" s="224" t="s">
        <v>25092</v>
      </c>
      <c r="D464" s="175" t="s">
        <v>5905</v>
      </c>
      <c r="I464" s="319">
        <v>5.3</v>
      </c>
      <c r="J464" s="332">
        <v>2</v>
      </c>
      <c r="K464" s="332">
        <v>2</v>
      </c>
      <c r="V464" s="219">
        <f t="shared" si="252"/>
        <v>100</v>
      </c>
      <c r="W464" s="219">
        <f t="shared" si="253"/>
        <v>100</v>
      </c>
      <c r="X464" s="219">
        <f t="shared" si="254"/>
        <v>100</v>
      </c>
      <c r="Y464" s="219">
        <f t="shared" si="250"/>
        <v>100</v>
      </c>
      <c r="Z464" s="219">
        <f t="shared" si="251"/>
        <v>100</v>
      </c>
      <c r="AA464" s="220">
        <f t="shared" si="243"/>
        <v>100</v>
      </c>
      <c r="AB464" s="220">
        <f t="shared" si="242"/>
        <v>100</v>
      </c>
      <c r="AC464" s="220">
        <f t="shared" si="255"/>
        <v>100</v>
      </c>
      <c r="AD464" s="416">
        <f t="shared" si="249"/>
        <v>100</v>
      </c>
      <c r="AE464" s="416">
        <f t="shared" si="244"/>
        <v>100</v>
      </c>
      <c r="AF464" s="212">
        <f t="shared" si="246"/>
        <v>10</v>
      </c>
      <c r="AG464" s="212">
        <f t="shared" si="247"/>
        <v>10</v>
      </c>
      <c r="AH464" s="212">
        <f t="shared" si="248"/>
        <v>100</v>
      </c>
      <c r="AI464" s="212">
        <f t="shared" si="245"/>
        <v>100</v>
      </c>
      <c r="AJ464" s="231" t="s">
        <v>24951</v>
      </c>
      <c r="AL464" s="185">
        <v>2</v>
      </c>
      <c r="AM464" s="214"/>
      <c r="AQ464" s="167" t="s">
        <v>760</v>
      </c>
      <c r="AR464" s="185">
        <v>217.95</v>
      </c>
      <c r="AS464" s="185" t="s">
        <v>6012</v>
      </c>
      <c r="AU464" s="412"/>
      <c r="AV464" s="412"/>
      <c r="AW464" s="412"/>
      <c r="AX464" s="412"/>
      <c r="AY464" s="412"/>
      <c r="AZ464" s="412"/>
      <c r="BA464" s="412"/>
      <c r="BB464" s="412"/>
      <c r="BC464" s="412"/>
      <c r="BD464" s="412"/>
      <c r="BE464" s="412"/>
      <c r="BF464" s="412"/>
      <c r="BG464" s="412"/>
      <c r="BH464" s="412"/>
      <c r="BI464" s="412"/>
      <c r="BJ464" s="412"/>
      <c r="BK464" s="412"/>
      <c r="BL464" s="412"/>
      <c r="BM464" s="412"/>
      <c r="BN464" s="412"/>
      <c r="BO464" s="412"/>
      <c r="BP464" s="412"/>
      <c r="BQ464" s="412"/>
      <c r="BR464" s="412"/>
      <c r="BS464" s="412"/>
      <c r="BT464" s="412"/>
      <c r="BU464" s="412"/>
      <c r="BV464" s="412"/>
      <c r="BW464" s="412"/>
      <c r="BX464" s="412"/>
      <c r="BY464" s="412"/>
      <c r="BZ464" s="412"/>
      <c r="CA464" s="412"/>
      <c r="CB464" s="412"/>
      <c r="CC464" s="412"/>
      <c r="CD464" s="412"/>
      <c r="CE464" s="412"/>
      <c r="CF464" s="412"/>
      <c r="CG464" s="412"/>
      <c r="CH464" s="412"/>
      <c r="CI464" s="412"/>
      <c r="CJ464" s="412"/>
      <c r="CK464" s="412"/>
      <c r="CL464" s="412"/>
      <c r="CM464" s="412"/>
      <c r="CN464" s="412"/>
      <c r="CO464" s="412"/>
      <c r="CP464" s="412"/>
      <c r="CQ464" s="412"/>
      <c r="CR464" s="412"/>
      <c r="CS464" s="412"/>
      <c r="CT464" s="412"/>
      <c r="CU464" s="412"/>
      <c r="CV464" s="412"/>
      <c r="CW464" s="412"/>
      <c r="CX464" s="412"/>
      <c r="CY464" s="412"/>
      <c r="CZ464" s="412"/>
      <c r="DA464" s="412"/>
      <c r="DB464" s="412"/>
      <c r="DC464" s="412"/>
      <c r="DD464" s="412"/>
      <c r="DE464" s="412"/>
      <c r="DF464" s="412"/>
      <c r="DG464" s="412"/>
      <c r="DH464" s="412"/>
      <c r="DI464" s="412"/>
      <c r="DJ464" s="412"/>
      <c r="DK464" s="412"/>
      <c r="DL464" s="412"/>
      <c r="DM464" s="412"/>
      <c r="DN464" s="412"/>
      <c r="DO464" s="412"/>
      <c r="DP464" s="412"/>
      <c r="DQ464" s="412"/>
      <c r="DR464" s="412"/>
      <c r="DS464" s="412"/>
      <c r="DT464" s="412"/>
      <c r="DU464" s="412"/>
      <c r="DV464" s="412"/>
      <c r="DW464" s="412"/>
      <c r="DX464" s="412"/>
      <c r="DY464" s="412"/>
      <c r="DZ464" s="412"/>
      <c r="EA464" s="412"/>
      <c r="EB464" s="412"/>
      <c r="EC464" s="412"/>
      <c r="ED464" s="412"/>
      <c r="EE464" s="412"/>
      <c r="EF464" s="412"/>
      <c r="EG464" s="412"/>
      <c r="EH464" s="412"/>
      <c r="EI464" s="412"/>
      <c r="EJ464" s="412"/>
      <c r="EK464" s="412"/>
      <c r="EL464" s="412"/>
      <c r="EM464" s="412"/>
      <c r="EN464" s="412"/>
      <c r="EO464" s="412"/>
      <c r="EP464" s="412"/>
      <c r="EQ464" s="412"/>
      <c r="ER464" s="412"/>
      <c r="ES464" s="412"/>
      <c r="ET464" s="412"/>
      <c r="EU464" s="412"/>
      <c r="EV464" s="412"/>
      <c r="EW464" s="412"/>
      <c r="EX464" s="412"/>
      <c r="EY464" s="412"/>
      <c r="EZ464" s="412"/>
      <c r="FA464" s="412"/>
      <c r="FB464" s="412"/>
      <c r="FC464" s="412"/>
      <c r="FD464" s="412"/>
      <c r="FE464" s="412"/>
      <c r="FF464" s="412"/>
      <c r="FG464" s="412"/>
      <c r="FH464" s="412"/>
      <c r="FI464" s="412"/>
      <c r="FJ464" s="412"/>
      <c r="FK464" s="412"/>
      <c r="FL464" s="412"/>
      <c r="FM464" s="412"/>
      <c r="FN464" s="412"/>
      <c r="FO464" s="412"/>
      <c r="FP464" s="412"/>
      <c r="FQ464" s="412"/>
      <c r="FR464" s="412"/>
      <c r="FS464" s="412"/>
      <c r="FT464" s="412"/>
      <c r="FU464" s="412"/>
      <c r="FV464" s="412"/>
      <c r="FW464" s="412"/>
      <c r="FX464" s="412"/>
      <c r="FY464" s="412"/>
      <c r="FZ464" s="412"/>
      <c r="GA464" s="412"/>
      <c r="GB464" s="412"/>
      <c r="GC464" s="412"/>
      <c r="GD464" s="412"/>
      <c r="GE464" s="412"/>
      <c r="GF464" s="412"/>
      <c r="GG464" s="412"/>
      <c r="GH464" s="412"/>
      <c r="GI464" s="412"/>
      <c r="GJ464" s="412"/>
      <c r="GK464" s="412"/>
      <c r="GL464" s="412"/>
      <c r="GM464" s="412"/>
      <c r="GN464" s="412"/>
      <c r="GO464" s="412"/>
      <c r="GP464" s="412"/>
      <c r="GQ464" s="412"/>
      <c r="GR464" s="412"/>
      <c r="GS464" s="412"/>
      <c r="GT464" s="412"/>
      <c r="GU464" s="412"/>
      <c r="GV464" s="412"/>
      <c r="GW464" s="412"/>
      <c r="GX464" s="412"/>
      <c r="GY464" s="412"/>
      <c r="GZ464" s="412"/>
      <c r="HA464" s="412"/>
      <c r="HB464" s="412"/>
      <c r="HC464" s="412"/>
      <c r="HD464" s="412"/>
      <c r="HE464" s="412"/>
      <c r="HF464" s="412"/>
      <c r="HG464" s="412"/>
      <c r="HH464" s="412"/>
      <c r="HI464" s="412"/>
      <c r="HJ464" s="412"/>
      <c r="HK464" s="412"/>
      <c r="HL464" s="412"/>
      <c r="HM464" s="412"/>
      <c r="HN464" s="412"/>
      <c r="HO464" s="412"/>
      <c r="HP464" s="412"/>
      <c r="HQ464" s="412"/>
      <c r="HR464" s="412"/>
      <c r="HS464" s="412"/>
      <c r="HT464" s="412"/>
      <c r="HU464" s="412"/>
      <c r="HV464" s="412"/>
      <c r="HW464" s="412"/>
      <c r="HX464" s="412"/>
      <c r="HY464" s="412"/>
      <c r="HZ464" s="412"/>
      <c r="IA464" s="412"/>
      <c r="IB464" s="412"/>
      <c r="IC464" s="412"/>
      <c r="ID464" s="412"/>
      <c r="IE464" s="412"/>
      <c r="IF464" s="412"/>
      <c r="IG464" s="412"/>
      <c r="IH464" s="412"/>
      <c r="II464" s="412"/>
      <c r="IJ464" s="412"/>
      <c r="IK464" s="412"/>
      <c r="IL464" s="412"/>
      <c r="IM464" s="412"/>
      <c r="IN464" s="412"/>
      <c r="IO464" s="412"/>
      <c r="IP464" s="412"/>
      <c r="IQ464" s="412"/>
      <c r="IR464" s="412"/>
      <c r="IS464" s="412"/>
      <c r="IT464" s="412"/>
      <c r="IU464" s="412"/>
      <c r="IV464" s="412"/>
      <c r="IW464" s="412"/>
      <c r="IX464" s="412"/>
      <c r="IY464" s="412"/>
      <c r="IZ464" s="412"/>
      <c r="JA464" s="412"/>
      <c r="JB464" s="412"/>
      <c r="JC464" s="412"/>
      <c r="JD464" s="412"/>
      <c r="JE464" s="412"/>
      <c r="JF464" s="412"/>
      <c r="JG464" s="412"/>
      <c r="JH464" s="412"/>
      <c r="JI464" s="412"/>
      <c r="JJ464" s="412"/>
      <c r="JK464" s="412"/>
      <c r="JL464" s="412"/>
      <c r="JM464" s="412"/>
      <c r="JN464" s="412"/>
      <c r="JO464" s="412"/>
      <c r="JP464" s="412"/>
      <c r="JQ464" s="412"/>
      <c r="JR464" s="412"/>
      <c r="JS464" s="412"/>
      <c r="JT464" s="412"/>
      <c r="JU464" s="412"/>
      <c r="JV464" s="412"/>
      <c r="JW464" s="412"/>
      <c r="JX464" s="412"/>
      <c r="JY464" s="412"/>
      <c r="JZ464" s="412"/>
      <c r="KA464" s="412"/>
      <c r="KB464" s="412"/>
      <c r="KC464" s="412"/>
      <c r="KD464" s="412"/>
      <c r="KE464" s="412"/>
      <c r="KF464" s="412"/>
      <c r="KG464" s="412"/>
      <c r="KH464" s="412"/>
      <c r="KI464" s="412"/>
      <c r="KJ464" s="412"/>
      <c r="KK464" s="412"/>
      <c r="KL464" s="412"/>
      <c r="KM464" s="412"/>
      <c r="KN464" s="412"/>
      <c r="KO464" s="412"/>
      <c r="KP464" s="412"/>
      <c r="KQ464" s="412"/>
      <c r="KR464" s="412"/>
      <c r="KS464" s="412"/>
      <c r="KT464" s="412"/>
      <c r="KU464" s="412"/>
      <c r="KV464" s="412"/>
      <c r="KW464" s="412"/>
      <c r="KX464" s="412"/>
      <c r="KY464" s="412"/>
      <c r="KZ464" s="412"/>
      <c r="LA464" s="412"/>
      <c r="LB464" s="412"/>
      <c r="LC464" s="412"/>
      <c r="LD464" s="412"/>
      <c r="LE464" s="412"/>
      <c r="LF464" s="412"/>
      <c r="LG464" s="412"/>
      <c r="LH464" s="412"/>
      <c r="LI464" s="412"/>
      <c r="LJ464" s="412"/>
      <c r="LK464" s="412"/>
      <c r="LL464" s="412"/>
      <c r="LM464" s="412"/>
      <c r="LN464" s="412"/>
      <c r="LO464" s="412"/>
      <c r="LP464" s="412"/>
      <c r="LQ464" s="412"/>
      <c r="LR464" s="412"/>
      <c r="LS464" s="412"/>
      <c r="LT464" s="412"/>
      <c r="LU464" s="412"/>
      <c r="LV464" s="412"/>
      <c r="LW464" s="412"/>
      <c r="LX464" s="412"/>
      <c r="LY464" s="412"/>
      <c r="LZ464" s="412"/>
      <c r="MA464" s="412"/>
      <c r="MB464" s="412"/>
      <c r="MC464" s="412"/>
      <c r="MD464" s="412"/>
      <c r="ME464" s="412"/>
      <c r="MF464" s="412"/>
      <c r="MG464" s="412"/>
      <c r="MH464" s="412"/>
      <c r="MI464" s="412"/>
      <c r="MJ464" s="412"/>
      <c r="MK464" s="412"/>
      <c r="ML464" s="412"/>
      <c r="MM464" s="412"/>
      <c r="MN464" s="412"/>
      <c r="MO464" s="412"/>
      <c r="MP464" s="412"/>
      <c r="MQ464" s="412"/>
      <c r="MR464" s="412"/>
      <c r="MS464" s="412"/>
      <c r="MT464" s="412"/>
      <c r="MU464" s="412"/>
      <c r="MV464" s="412"/>
      <c r="MW464" s="412"/>
      <c r="MX464" s="412"/>
      <c r="MY464" s="412"/>
      <c r="MZ464" s="412"/>
      <c r="NA464" s="412"/>
      <c r="NB464" s="412"/>
      <c r="NC464" s="412"/>
      <c r="ND464" s="412"/>
      <c r="NE464" s="412"/>
      <c r="NF464" s="412"/>
      <c r="NG464" s="412"/>
      <c r="NH464" s="412"/>
      <c r="NI464" s="412"/>
      <c r="NJ464" s="412"/>
      <c r="NK464" s="412"/>
      <c r="NL464" s="412"/>
      <c r="NM464" s="412"/>
      <c r="NN464" s="412"/>
      <c r="NO464" s="412"/>
      <c r="NP464" s="412"/>
      <c r="NQ464" s="412"/>
      <c r="NR464" s="412"/>
      <c r="NS464" s="412"/>
      <c r="NT464" s="412"/>
      <c r="NU464" s="412"/>
      <c r="NV464" s="412"/>
      <c r="NW464" s="412"/>
      <c r="NX464" s="412"/>
      <c r="NY464" s="412"/>
      <c r="NZ464" s="412"/>
      <c r="OA464" s="412"/>
      <c r="OB464" s="412"/>
      <c r="OC464" s="412"/>
      <c r="OD464" s="412"/>
      <c r="OE464" s="412"/>
      <c r="OF464" s="412"/>
      <c r="OG464" s="412"/>
      <c r="OH464" s="412"/>
      <c r="OI464" s="412"/>
      <c r="OJ464" s="412"/>
      <c r="OK464" s="412"/>
      <c r="OL464" s="412"/>
      <c r="OM464" s="412"/>
      <c r="ON464" s="412"/>
      <c r="OO464" s="412"/>
      <c r="OP464" s="412"/>
      <c r="OQ464" s="412"/>
      <c r="OR464" s="412"/>
      <c r="OS464" s="412"/>
      <c r="OT464" s="412"/>
      <c r="OU464" s="412"/>
      <c r="OV464" s="412"/>
      <c r="OW464" s="412"/>
      <c r="OX464" s="412"/>
      <c r="OY464" s="412"/>
      <c r="OZ464" s="412"/>
      <c r="PA464" s="412"/>
      <c r="PB464" s="412"/>
      <c r="PC464" s="412"/>
      <c r="PD464" s="412"/>
      <c r="PE464" s="412"/>
      <c r="PF464" s="412"/>
      <c r="PG464" s="412"/>
      <c r="PH464" s="412"/>
      <c r="PI464" s="412"/>
      <c r="PJ464" s="412"/>
      <c r="PK464" s="412"/>
      <c r="PL464" s="412"/>
      <c r="PM464" s="412"/>
      <c r="PN464" s="412"/>
      <c r="PO464" s="412"/>
      <c r="PP464" s="412"/>
      <c r="PQ464" s="412"/>
      <c r="PR464" s="412"/>
      <c r="PS464" s="412"/>
      <c r="PT464" s="412"/>
      <c r="PU464" s="412"/>
      <c r="PV464" s="412"/>
      <c r="PW464" s="412"/>
      <c r="PX464" s="412"/>
      <c r="PY464" s="412"/>
      <c r="PZ464" s="412"/>
      <c r="QA464" s="412"/>
      <c r="QB464" s="412"/>
      <c r="QC464" s="412"/>
      <c r="QD464" s="412"/>
      <c r="QE464" s="412"/>
      <c r="QF464" s="412"/>
      <c r="QG464" s="412"/>
      <c r="QH464" s="412"/>
      <c r="QI464" s="412"/>
      <c r="QJ464" s="412"/>
      <c r="QK464" s="412"/>
      <c r="QL464" s="412"/>
      <c r="QM464" s="412"/>
      <c r="QN464" s="412"/>
      <c r="QO464" s="412"/>
      <c r="QP464" s="412"/>
      <c r="QQ464" s="412"/>
      <c r="QR464" s="412"/>
      <c r="QS464" s="412"/>
      <c r="QT464" s="412"/>
      <c r="QU464" s="412"/>
      <c r="QV464" s="412"/>
      <c r="QW464" s="412"/>
      <c r="QX464" s="412"/>
      <c r="QY464" s="412"/>
      <c r="QZ464" s="412"/>
      <c r="RA464" s="412"/>
      <c r="RB464" s="412"/>
      <c r="RC464" s="412"/>
      <c r="RD464" s="412"/>
      <c r="RE464" s="412"/>
      <c r="RF464" s="412"/>
      <c r="RG464" s="412"/>
      <c r="RH464" s="412"/>
      <c r="RI464" s="412"/>
      <c r="RJ464" s="412"/>
      <c r="RK464" s="412"/>
      <c r="RL464" s="412"/>
      <c r="RM464" s="412"/>
      <c r="RN464" s="412"/>
      <c r="RO464" s="412"/>
      <c r="RP464" s="412"/>
      <c r="RQ464" s="412"/>
      <c r="RR464" s="412"/>
      <c r="RS464" s="412"/>
      <c r="RT464" s="412"/>
      <c r="RU464" s="412"/>
      <c r="RV464" s="412"/>
      <c r="RW464" s="412"/>
      <c r="RX464" s="412"/>
      <c r="RY464" s="412"/>
      <c r="RZ464" s="412"/>
      <c r="SA464" s="412"/>
      <c r="SB464" s="412"/>
      <c r="SC464" s="412"/>
      <c r="SD464" s="412"/>
      <c r="SE464" s="412"/>
      <c r="SF464" s="412"/>
      <c r="SG464" s="412"/>
      <c r="SH464" s="412"/>
      <c r="SI464" s="412"/>
      <c r="SJ464" s="412"/>
      <c r="SK464" s="412"/>
      <c r="SL464" s="412"/>
      <c r="SM464" s="412"/>
      <c r="SN464" s="412"/>
      <c r="SO464" s="412"/>
      <c r="SP464" s="412"/>
      <c r="SQ464" s="412"/>
      <c r="SR464" s="412"/>
      <c r="SS464" s="412"/>
      <c r="ST464" s="412"/>
      <c r="SU464" s="412"/>
      <c r="SV464" s="412"/>
      <c r="SW464" s="412"/>
      <c r="SX464" s="412"/>
      <c r="SY464" s="412"/>
      <c r="SZ464" s="412"/>
      <c r="TA464" s="412"/>
      <c r="TB464" s="412"/>
      <c r="TC464" s="412"/>
      <c r="TD464" s="412"/>
      <c r="TE464" s="412"/>
      <c r="TF464" s="412"/>
      <c r="TG464" s="412"/>
      <c r="TH464" s="412"/>
      <c r="TI464" s="412"/>
      <c r="TJ464" s="412"/>
      <c r="TK464" s="412"/>
      <c r="TL464" s="412"/>
      <c r="TM464" s="412"/>
      <c r="TN464" s="412"/>
      <c r="TO464" s="412"/>
      <c r="TP464" s="412"/>
      <c r="TQ464" s="412"/>
      <c r="TR464" s="412"/>
      <c r="TS464" s="412"/>
      <c r="TT464" s="412"/>
      <c r="TU464" s="412"/>
      <c r="TV464" s="412"/>
      <c r="TW464" s="412"/>
      <c r="TX464" s="412"/>
      <c r="TY464" s="412"/>
      <c r="TZ464" s="412"/>
      <c r="UA464" s="412"/>
      <c r="UB464" s="412"/>
      <c r="UC464" s="412"/>
      <c r="UD464" s="412"/>
      <c r="UE464" s="412"/>
      <c r="UF464" s="412"/>
      <c r="UG464" s="412"/>
      <c r="UH464" s="412"/>
      <c r="UI464" s="412"/>
      <c r="UJ464" s="412"/>
      <c r="UK464" s="412"/>
      <c r="UL464" s="412"/>
      <c r="UM464" s="412"/>
      <c r="UN464" s="412"/>
      <c r="UO464" s="412"/>
      <c r="UP464" s="412"/>
      <c r="UQ464" s="412"/>
      <c r="UR464" s="412"/>
      <c r="US464" s="412"/>
      <c r="UT464" s="412"/>
      <c r="UU464" s="412"/>
      <c r="UV464" s="412"/>
      <c r="UW464" s="412"/>
      <c r="UX464" s="412"/>
      <c r="UY464" s="412"/>
      <c r="UZ464" s="412"/>
      <c r="VA464" s="412"/>
      <c r="VB464" s="412"/>
      <c r="VC464" s="412"/>
      <c r="VD464" s="412"/>
      <c r="VE464" s="412"/>
      <c r="VF464" s="412"/>
      <c r="VG464" s="412"/>
      <c r="VH464" s="412"/>
      <c r="VI464" s="412"/>
      <c r="VJ464" s="412"/>
      <c r="VK464" s="412"/>
      <c r="VL464" s="412"/>
      <c r="VM464" s="412"/>
      <c r="VN464" s="412"/>
      <c r="VO464" s="412"/>
      <c r="VP464" s="412"/>
      <c r="VQ464" s="412"/>
      <c r="VR464" s="412"/>
      <c r="VS464" s="412"/>
      <c r="VT464" s="412"/>
      <c r="VU464" s="412"/>
      <c r="VV464" s="412"/>
      <c r="VW464" s="412"/>
      <c r="VX464" s="412"/>
      <c r="VY464" s="412"/>
      <c r="VZ464" s="412"/>
      <c r="WA464" s="412"/>
      <c r="WB464" s="412"/>
      <c r="WC464" s="412"/>
      <c r="WD464" s="412"/>
      <c r="WE464" s="412"/>
      <c r="WF464" s="412"/>
      <c r="WG464" s="412"/>
      <c r="WH464" s="412"/>
      <c r="WI464" s="412"/>
      <c r="WJ464" s="412"/>
      <c r="WK464" s="412"/>
      <c r="WL464" s="412"/>
      <c r="WM464" s="412"/>
      <c r="WN464" s="412"/>
      <c r="WO464" s="412"/>
      <c r="WP464" s="412"/>
      <c r="WQ464" s="412"/>
      <c r="WR464" s="412"/>
      <c r="WS464" s="412"/>
      <c r="WT464" s="412"/>
      <c r="WU464" s="412"/>
      <c r="WV464" s="412"/>
      <c r="WW464" s="412"/>
      <c r="WX464" s="412"/>
      <c r="WY464" s="412"/>
      <c r="WZ464" s="412"/>
      <c r="XA464" s="412"/>
      <c r="XB464" s="412"/>
      <c r="XC464" s="412"/>
      <c r="XD464" s="412"/>
      <c r="XE464" s="412"/>
      <c r="XF464" s="412"/>
      <c r="XG464" s="412"/>
      <c r="XH464" s="412"/>
      <c r="XI464" s="412"/>
      <c r="XJ464" s="412"/>
      <c r="XK464" s="412"/>
      <c r="XL464" s="412"/>
      <c r="XM464" s="412"/>
      <c r="XN464" s="412"/>
      <c r="XO464" s="412"/>
      <c r="XP464" s="412"/>
      <c r="XQ464" s="412"/>
      <c r="XR464" s="412"/>
      <c r="XS464" s="412"/>
      <c r="XT464" s="412"/>
      <c r="XU464" s="412"/>
      <c r="XV464" s="412"/>
      <c r="XW464" s="412"/>
      <c r="XX464" s="412"/>
      <c r="XY464" s="412"/>
      <c r="XZ464" s="412"/>
      <c r="YA464" s="412"/>
      <c r="YB464" s="412"/>
      <c r="YC464" s="412"/>
      <c r="YD464" s="412"/>
      <c r="YE464" s="412"/>
      <c r="YF464" s="412"/>
      <c r="YG464" s="412"/>
      <c r="YH464" s="412"/>
      <c r="YI464" s="412"/>
      <c r="YJ464" s="412"/>
      <c r="YK464" s="412"/>
      <c r="YL464" s="412"/>
      <c r="YM464" s="412"/>
      <c r="YN464" s="412"/>
      <c r="YO464" s="412"/>
      <c r="YP464" s="412"/>
      <c r="YQ464" s="412"/>
      <c r="YR464" s="412"/>
      <c r="YS464" s="412"/>
      <c r="YT464" s="412"/>
      <c r="YU464" s="412"/>
      <c r="YV464" s="412"/>
      <c r="YW464" s="412"/>
      <c r="YX464" s="412"/>
      <c r="YY464" s="412"/>
      <c r="YZ464" s="412"/>
      <c r="ZA464" s="412"/>
      <c r="ZB464" s="412"/>
      <c r="ZC464" s="412"/>
      <c r="ZD464" s="412"/>
      <c r="ZE464" s="412"/>
      <c r="ZF464" s="412"/>
      <c r="ZG464" s="412"/>
      <c r="ZH464" s="412"/>
      <c r="ZI464" s="412"/>
      <c r="ZJ464" s="412"/>
      <c r="ZK464" s="412"/>
      <c r="ZL464" s="412"/>
      <c r="ZM464" s="412"/>
      <c r="ZN464" s="412"/>
      <c r="ZO464" s="412"/>
      <c r="ZP464" s="412"/>
      <c r="ZQ464" s="412"/>
      <c r="ZR464" s="412"/>
      <c r="ZS464" s="412"/>
      <c r="ZT464" s="412"/>
      <c r="ZU464" s="412"/>
      <c r="ZV464" s="412"/>
      <c r="ZW464" s="412"/>
      <c r="ZX464" s="412"/>
      <c r="ZY464" s="412"/>
      <c r="ZZ464" s="412"/>
      <c r="AAA464" s="412"/>
      <c r="AAB464" s="412"/>
      <c r="AAC464" s="412"/>
      <c r="AAD464" s="412"/>
      <c r="AAE464" s="412"/>
      <c r="AAF464" s="412"/>
      <c r="AAG464" s="412"/>
      <c r="AAH464" s="412"/>
      <c r="AAI464" s="412"/>
      <c r="AAJ464" s="412"/>
      <c r="AAK464" s="412"/>
      <c r="AAL464" s="412"/>
      <c r="AAM464" s="412"/>
      <c r="AAN464" s="412"/>
      <c r="AAO464" s="412"/>
      <c r="AAP464" s="412"/>
      <c r="AAQ464" s="412"/>
      <c r="AAR464" s="412"/>
      <c r="AAS464" s="412"/>
      <c r="AAT464" s="412"/>
      <c r="AAU464" s="412"/>
      <c r="AAV464" s="412"/>
      <c r="AAW464" s="412"/>
      <c r="AAX464" s="412"/>
      <c r="AAY464" s="412"/>
      <c r="AAZ464" s="412"/>
      <c r="ABA464" s="412"/>
      <c r="ABB464" s="412"/>
      <c r="ABC464" s="412"/>
      <c r="ABD464" s="412"/>
      <c r="ABE464" s="412"/>
      <c r="ABF464" s="412"/>
      <c r="ABG464" s="412"/>
      <c r="ABH464" s="412"/>
      <c r="ABI464" s="412"/>
      <c r="ABJ464" s="412"/>
      <c r="ABK464" s="412"/>
      <c r="ABL464" s="412"/>
      <c r="ABM464" s="412"/>
      <c r="ABN464" s="412"/>
      <c r="ABO464" s="412"/>
      <c r="ABP464" s="412"/>
      <c r="ABQ464" s="412"/>
      <c r="ABR464" s="412"/>
      <c r="ABS464" s="412"/>
      <c r="ABT464" s="412"/>
      <c r="ABU464" s="412"/>
      <c r="ABV464" s="412"/>
      <c r="ABW464" s="412"/>
      <c r="ABX464" s="412"/>
      <c r="ABY464" s="412"/>
      <c r="ABZ464" s="412"/>
      <c r="ACA464" s="412"/>
      <c r="ACB464" s="412"/>
      <c r="ACC464" s="412"/>
      <c r="ACD464" s="412"/>
      <c r="ACE464" s="412"/>
      <c r="ACF464" s="412"/>
      <c r="ACG464" s="412"/>
      <c r="ACH464" s="412"/>
      <c r="ACI464" s="412"/>
      <c r="ACJ464" s="412"/>
      <c r="ACK464" s="412"/>
      <c r="ACL464" s="412"/>
      <c r="ACM464" s="412"/>
      <c r="ACN464" s="412"/>
      <c r="ACO464" s="412"/>
      <c r="ACP464" s="412"/>
      <c r="ACQ464" s="412"/>
      <c r="ACR464" s="412"/>
      <c r="ACS464" s="412"/>
      <c r="ACT464" s="412"/>
      <c r="ACU464" s="412"/>
      <c r="ACV464" s="412"/>
      <c r="ACW464" s="412"/>
      <c r="ACX464" s="412"/>
      <c r="ACY464" s="412"/>
      <c r="ACZ464" s="412"/>
      <c r="ADA464" s="412"/>
      <c r="ADB464" s="412"/>
      <c r="ADC464" s="412"/>
      <c r="ADD464" s="412"/>
      <c r="ADE464" s="412"/>
      <c r="ADF464" s="412"/>
      <c r="ADG464" s="412"/>
      <c r="ADH464" s="412"/>
      <c r="ADI464" s="412"/>
      <c r="ADJ464" s="412"/>
      <c r="ADK464" s="412"/>
      <c r="ADL464" s="412"/>
      <c r="ADM464" s="412"/>
      <c r="ADN464" s="412"/>
      <c r="ADO464" s="412"/>
      <c r="ADP464" s="412"/>
      <c r="ADQ464" s="412"/>
      <c r="ADR464" s="412"/>
      <c r="ADS464" s="412"/>
      <c r="ADT464" s="412"/>
      <c r="ADU464" s="412"/>
      <c r="ADV464" s="412"/>
      <c r="ADW464" s="412"/>
      <c r="ADX464" s="412"/>
      <c r="ADY464" s="412"/>
      <c r="ADZ464" s="412"/>
      <c r="AEA464" s="412"/>
      <c r="AEB464" s="412"/>
      <c r="AEC464" s="412"/>
      <c r="AED464" s="412"/>
      <c r="AEE464" s="412"/>
      <c r="AEF464" s="412"/>
      <c r="AEG464" s="412"/>
      <c r="AEH464" s="412"/>
      <c r="AEI464" s="412"/>
      <c r="AEJ464" s="412"/>
      <c r="AEK464" s="412"/>
      <c r="AEL464" s="412"/>
      <c r="AEM464" s="412"/>
      <c r="AEN464" s="412"/>
      <c r="AEO464" s="412"/>
      <c r="AEP464" s="412"/>
      <c r="AEQ464" s="412"/>
      <c r="AER464" s="412"/>
      <c r="AES464" s="412"/>
      <c r="AET464" s="412"/>
      <c r="AEU464" s="412"/>
      <c r="AEV464" s="412"/>
      <c r="AEW464" s="412"/>
      <c r="AEX464" s="412"/>
      <c r="AEY464" s="412"/>
      <c r="AEZ464" s="412"/>
      <c r="AFA464" s="412"/>
      <c r="AFB464" s="412"/>
      <c r="AFC464" s="412"/>
      <c r="AFD464" s="412"/>
      <c r="AFE464" s="412"/>
      <c r="AFF464" s="412"/>
      <c r="AFG464" s="412"/>
      <c r="AFH464" s="412"/>
      <c r="AFI464" s="412"/>
      <c r="AFJ464" s="412"/>
      <c r="AFK464" s="412"/>
      <c r="AFL464" s="412"/>
      <c r="AFM464" s="412"/>
      <c r="AFN464" s="412"/>
      <c r="AFO464" s="412"/>
      <c r="AFP464" s="412"/>
      <c r="AFQ464" s="412"/>
      <c r="AFR464" s="412"/>
      <c r="AFS464" s="412"/>
      <c r="AFT464" s="412"/>
      <c r="AFU464" s="412"/>
      <c r="AFV464" s="412"/>
      <c r="AFW464" s="412"/>
      <c r="AFX464" s="412"/>
      <c r="AFY464" s="412"/>
      <c r="AFZ464" s="412"/>
      <c r="AGA464" s="412"/>
      <c r="AGB464" s="412"/>
      <c r="AGC464" s="412"/>
      <c r="AGD464" s="412"/>
      <c r="AGE464" s="412"/>
      <c r="AGF464" s="412"/>
      <c r="AGG464" s="412"/>
      <c r="AGH464" s="412"/>
      <c r="AGI464" s="412"/>
      <c r="AGJ464" s="412"/>
      <c r="AGK464" s="412"/>
      <c r="AGL464" s="412"/>
      <c r="AGM464" s="412"/>
      <c r="AGN464" s="412"/>
      <c r="AGO464" s="412"/>
      <c r="AGP464" s="412"/>
      <c r="AGQ464" s="412"/>
      <c r="AGR464" s="412"/>
      <c r="AGS464" s="412"/>
      <c r="AGT464" s="412"/>
      <c r="AGU464" s="412"/>
      <c r="AGV464" s="412"/>
      <c r="AGW464" s="412"/>
      <c r="AGX464" s="412"/>
      <c r="AGY464" s="412"/>
      <c r="AGZ464" s="412"/>
      <c r="AHA464" s="412"/>
      <c r="AHB464" s="412"/>
      <c r="AHC464" s="412"/>
      <c r="AHD464" s="412"/>
      <c r="AHE464" s="412"/>
      <c r="AHF464" s="412"/>
      <c r="AHG464" s="412"/>
      <c r="AHH464" s="412"/>
      <c r="AHI464" s="412"/>
      <c r="AHJ464" s="412"/>
      <c r="AHK464" s="412"/>
      <c r="AHL464" s="412"/>
      <c r="AHM464" s="412"/>
      <c r="AHN464" s="412"/>
      <c r="AHO464" s="412"/>
      <c r="AHP464" s="412"/>
      <c r="AHQ464" s="412"/>
      <c r="AHR464" s="412"/>
      <c r="AHS464" s="412"/>
      <c r="AHT464" s="412"/>
      <c r="AHU464" s="412"/>
      <c r="AHV464" s="412"/>
      <c r="AHW464" s="412"/>
      <c r="AHX464" s="412"/>
      <c r="AHY464" s="412"/>
      <c r="AHZ464" s="412"/>
      <c r="AIA464" s="412"/>
      <c r="AIB464" s="412"/>
      <c r="AIC464" s="412"/>
      <c r="AID464" s="412"/>
      <c r="AIE464" s="412"/>
      <c r="AIF464" s="412"/>
      <c r="AIG464" s="412"/>
      <c r="AIH464" s="412"/>
      <c r="AII464" s="412"/>
      <c r="AIJ464" s="412"/>
      <c r="AIK464" s="412"/>
      <c r="AIL464" s="412"/>
      <c r="AIM464" s="412"/>
      <c r="AIN464" s="412"/>
      <c r="AIO464" s="412"/>
      <c r="AIP464" s="412"/>
      <c r="AIQ464" s="412"/>
      <c r="AIR464" s="412"/>
      <c r="AIS464" s="412"/>
      <c r="AIT464" s="412"/>
      <c r="AIU464" s="412"/>
      <c r="AIV464" s="412"/>
      <c r="AIW464" s="412"/>
      <c r="AIX464" s="412"/>
      <c r="AIY464" s="412"/>
      <c r="AIZ464" s="412"/>
      <c r="AJA464" s="412"/>
      <c r="AJB464" s="412"/>
      <c r="AJC464" s="412"/>
      <c r="AJD464" s="412"/>
      <c r="AJE464" s="412"/>
      <c r="AJF464" s="412"/>
      <c r="AJG464" s="412"/>
      <c r="AJH464" s="412"/>
      <c r="AJI464" s="412"/>
      <c r="AJJ464" s="412"/>
      <c r="AJK464" s="412"/>
      <c r="AJL464" s="412"/>
      <c r="AJM464" s="412"/>
      <c r="AJN464" s="412"/>
      <c r="AJO464" s="412"/>
      <c r="AJP464" s="412"/>
      <c r="AJQ464" s="412"/>
      <c r="AJR464" s="412"/>
      <c r="AJS464" s="412"/>
      <c r="AJT464" s="412"/>
      <c r="AJU464" s="412"/>
      <c r="AJV464" s="412"/>
      <c r="AJW464" s="412"/>
      <c r="AJX464" s="412"/>
      <c r="AJY464" s="412"/>
      <c r="AJZ464" s="412"/>
      <c r="AKA464" s="412"/>
      <c r="AKB464" s="412"/>
      <c r="AKC464" s="412"/>
      <c r="AKD464" s="412"/>
      <c r="AKE464" s="412"/>
      <c r="AKF464" s="412"/>
      <c r="AKG464" s="412"/>
      <c r="AKH464" s="412"/>
      <c r="AKI464" s="412"/>
      <c r="AKJ464" s="412"/>
      <c r="AKK464" s="412"/>
      <c r="AKL464" s="412"/>
      <c r="AKM464" s="412"/>
      <c r="AKN464" s="412"/>
      <c r="AKO464" s="412"/>
      <c r="AKP464" s="412"/>
      <c r="AKQ464" s="412"/>
      <c r="AKR464" s="412"/>
      <c r="AKS464" s="412"/>
      <c r="AKT464" s="412"/>
      <c r="AKU464" s="412"/>
      <c r="AKV464" s="412"/>
      <c r="AKW464" s="412"/>
      <c r="AKX464" s="412"/>
      <c r="AKY464" s="412"/>
      <c r="AKZ464" s="412"/>
      <c r="ALA464" s="412"/>
      <c r="ALB464" s="412"/>
      <c r="ALC464" s="412"/>
      <c r="ALD464" s="412"/>
      <c r="ALE464" s="412"/>
      <c r="ALF464" s="412"/>
      <c r="ALG464" s="412"/>
      <c r="ALH464" s="412"/>
      <c r="ALI464" s="412"/>
      <c r="ALJ464" s="412"/>
      <c r="ALK464" s="412"/>
      <c r="ALL464" s="412"/>
      <c r="ALM464" s="412"/>
      <c r="ALN464" s="412"/>
      <c r="ALO464" s="412"/>
      <c r="ALP464" s="412"/>
      <c r="ALQ464" s="412"/>
      <c r="ALR464" s="412"/>
      <c r="ALS464" s="412"/>
      <c r="ALT464" s="412"/>
      <c r="ALU464" s="412"/>
      <c r="ALV464" s="412"/>
      <c r="ALW464" s="412"/>
      <c r="ALX464" s="412"/>
      <c r="ALY464" s="412"/>
      <c r="ALZ464" s="412"/>
      <c r="AMA464" s="412"/>
      <c r="AMB464" s="412"/>
      <c r="AMC464" s="412"/>
      <c r="AMD464" s="412"/>
      <c r="AME464" s="412"/>
      <c r="AMF464" s="412"/>
      <c r="AMG464" s="412"/>
      <c r="AMH464" s="412"/>
    </row>
    <row r="465" spans="1:1022" x14ac:dyDescent="0.25">
      <c r="A465" s="162" t="s">
        <v>5902</v>
      </c>
      <c r="B465" s="163">
        <v>464</v>
      </c>
      <c r="C465" s="224" t="s">
        <v>25093</v>
      </c>
      <c r="D465" s="175" t="s">
        <v>5903</v>
      </c>
      <c r="I465" s="319">
        <v>2.75</v>
      </c>
      <c r="J465" s="332">
        <v>2</v>
      </c>
      <c r="K465" s="332">
        <v>2</v>
      </c>
      <c r="V465" s="219">
        <f t="shared" si="252"/>
        <v>100</v>
      </c>
      <c r="W465" s="219">
        <f t="shared" si="253"/>
        <v>100</v>
      </c>
      <c r="X465" s="219">
        <f t="shared" si="254"/>
        <v>100</v>
      </c>
      <c r="Y465" s="219">
        <f t="shared" si="250"/>
        <v>100</v>
      </c>
      <c r="Z465" s="219">
        <f t="shared" si="251"/>
        <v>100</v>
      </c>
      <c r="AA465" s="220">
        <f t="shared" si="243"/>
        <v>100</v>
      </c>
      <c r="AB465" s="220">
        <f t="shared" si="242"/>
        <v>100</v>
      </c>
      <c r="AC465" s="220">
        <f t="shared" si="255"/>
        <v>100</v>
      </c>
      <c r="AD465" s="416">
        <f t="shared" si="249"/>
        <v>100</v>
      </c>
      <c r="AE465" s="416">
        <f t="shared" si="244"/>
        <v>100</v>
      </c>
      <c r="AF465" s="212">
        <f t="shared" si="246"/>
        <v>10</v>
      </c>
      <c r="AG465" s="212">
        <f t="shared" si="247"/>
        <v>10</v>
      </c>
      <c r="AH465" s="212">
        <f t="shared" si="248"/>
        <v>100</v>
      </c>
      <c r="AI465" s="212">
        <f t="shared" si="245"/>
        <v>100</v>
      </c>
      <c r="AJ465" s="231" t="s">
        <v>25094</v>
      </c>
      <c r="AM465" s="214"/>
      <c r="AQ465" s="167" t="s">
        <v>760</v>
      </c>
    </row>
    <row r="466" spans="1:1022" x14ac:dyDescent="0.25">
      <c r="A466" s="162" t="s">
        <v>5921</v>
      </c>
      <c r="B466" s="163">
        <v>465</v>
      </c>
      <c r="C466" s="224" t="s">
        <v>5920</v>
      </c>
      <c r="D466" s="178" t="s">
        <v>5922</v>
      </c>
      <c r="I466" s="319">
        <v>73.5</v>
      </c>
      <c r="J466" s="332">
        <v>2</v>
      </c>
      <c r="K466" s="332">
        <v>2</v>
      </c>
      <c r="V466" s="219">
        <f t="shared" si="252"/>
        <v>100</v>
      </c>
      <c r="W466" s="219">
        <f t="shared" si="253"/>
        <v>100</v>
      </c>
      <c r="X466" s="219">
        <f t="shared" si="254"/>
        <v>100</v>
      </c>
      <c r="Y466" s="219">
        <f t="shared" si="250"/>
        <v>100</v>
      </c>
      <c r="Z466" s="219">
        <f t="shared" si="251"/>
        <v>100</v>
      </c>
      <c r="AA466" s="220">
        <f t="shared" si="243"/>
        <v>100</v>
      </c>
      <c r="AB466" s="220">
        <f t="shared" si="242"/>
        <v>100</v>
      </c>
      <c r="AC466" s="220">
        <f t="shared" si="255"/>
        <v>100</v>
      </c>
      <c r="AD466" s="416">
        <f t="shared" si="249"/>
        <v>100</v>
      </c>
      <c r="AE466" s="416">
        <f t="shared" si="244"/>
        <v>100</v>
      </c>
      <c r="AF466" s="212">
        <f t="shared" si="246"/>
        <v>10</v>
      </c>
      <c r="AG466" s="212">
        <f t="shared" si="247"/>
        <v>10</v>
      </c>
      <c r="AH466" s="212">
        <f t="shared" si="248"/>
        <v>100</v>
      </c>
      <c r="AI466" s="212">
        <f t="shared" si="245"/>
        <v>100</v>
      </c>
      <c r="AJ466" s="231" t="s">
        <v>25095</v>
      </c>
      <c r="AM466" s="214"/>
      <c r="AQ466" s="167" t="s">
        <v>5923</v>
      </c>
    </row>
    <row r="467" spans="1:1022" x14ac:dyDescent="0.25">
      <c r="A467" s="162" t="s">
        <v>5868</v>
      </c>
      <c r="B467" s="163">
        <v>466</v>
      </c>
      <c r="C467" s="162" t="s">
        <v>6312</v>
      </c>
      <c r="D467" s="175" t="s">
        <v>5869</v>
      </c>
      <c r="I467" s="319"/>
      <c r="J467" s="332">
        <v>2</v>
      </c>
      <c r="K467" s="332">
        <v>2</v>
      </c>
      <c r="L467" s="332" t="s">
        <v>752</v>
      </c>
      <c r="V467" s="219">
        <f t="shared" si="252"/>
        <v>100</v>
      </c>
      <c r="W467" s="219">
        <f t="shared" si="253"/>
        <v>100</v>
      </c>
      <c r="X467" s="219">
        <f t="shared" si="254"/>
        <v>100</v>
      </c>
      <c r="Y467" s="219">
        <f t="shared" si="250"/>
        <v>100</v>
      </c>
      <c r="Z467" s="219">
        <f t="shared" si="251"/>
        <v>100</v>
      </c>
      <c r="AA467" s="220">
        <f t="shared" si="243"/>
        <v>100</v>
      </c>
      <c r="AB467" s="220">
        <f t="shared" si="242"/>
        <v>100</v>
      </c>
      <c r="AC467" s="220">
        <f t="shared" si="255"/>
        <v>100</v>
      </c>
      <c r="AD467" s="416">
        <f t="shared" si="249"/>
        <v>1</v>
      </c>
      <c r="AE467" s="416">
        <f t="shared" si="244"/>
        <v>100</v>
      </c>
      <c r="AF467" s="212">
        <f t="shared" si="246"/>
        <v>10</v>
      </c>
      <c r="AG467" s="212">
        <f t="shared" si="247"/>
        <v>10</v>
      </c>
      <c r="AH467" s="212">
        <f t="shared" si="248"/>
        <v>100</v>
      </c>
      <c r="AI467" s="212">
        <f t="shared" si="245"/>
        <v>100</v>
      </c>
      <c r="AJ467" s="231"/>
      <c r="AM467" s="214"/>
      <c r="AQ467" s="247" t="s">
        <v>5870</v>
      </c>
    </row>
    <row r="468" spans="1:1022" x14ac:dyDescent="0.25">
      <c r="A468" s="162" t="s">
        <v>5873</v>
      </c>
      <c r="B468" s="163">
        <v>467</v>
      </c>
      <c r="C468" s="162" t="s">
        <v>5871</v>
      </c>
      <c r="D468" s="175" t="s">
        <v>5872</v>
      </c>
      <c r="I468" s="319">
        <v>161.6</v>
      </c>
      <c r="J468" s="332">
        <v>2</v>
      </c>
      <c r="K468" s="332">
        <v>1</v>
      </c>
      <c r="L468" s="332">
        <v>1</v>
      </c>
      <c r="V468" s="219">
        <f t="shared" si="252"/>
        <v>100</v>
      </c>
      <c r="W468" s="219">
        <f t="shared" si="253"/>
        <v>100</v>
      </c>
      <c r="X468" s="219">
        <f t="shared" si="254"/>
        <v>100</v>
      </c>
      <c r="Y468" s="219">
        <f t="shared" si="250"/>
        <v>100</v>
      </c>
      <c r="Z468" s="219">
        <f t="shared" si="251"/>
        <v>100</v>
      </c>
      <c r="AA468" s="220">
        <f t="shared" si="243"/>
        <v>100</v>
      </c>
      <c r="AB468" s="220">
        <f t="shared" si="242"/>
        <v>100</v>
      </c>
      <c r="AC468" s="220">
        <f t="shared" si="255"/>
        <v>100</v>
      </c>
      <c r="AD468" s="416">
        <f t="shared" si="249"/>
        <v>1</v>
      </c>
      <c r="AE468" s="416">
        <f t="shared" si="244"/>
        <v>100</v>
      </c>
      <c r="AF468" s="212">
        <f t="shared" si="246"/>
        <v>1</v>
      </c>
      <c r="AG468" s="212">
        <f t="shared" si="247"/>
        <v>10</v>
      </c>
      <c r="AH468" s="212">
        <f t="shared" si="248"/>
        <v>3</v>
      </c>
      <c r="AI468" s="212">
        <f t="shared" si="245"/>
        <v>100</v>
      </c>
      <c r="AJ468" s="231" t="s">
        <v>24919</v>
      </c>
      <c r="AM468" s="214"/>
      <c r="AQ468" s="167" t="s">
        <v>760</v>
      </c>
      <c r="AR468" s="185">
        <v>229.23</v>
      </c>
      <c r="AS468" s="185" t="s">
        <v>6013</v>
      </c>
    </row>
    <row r="469" spans="1:1022" x14ac:dyDescent="0.25">
      <c r="A469" s="162" t="s">
        <v>5874</v>
      </c>
      <c r="B469" s="163">
        <v>468</v>
      </c>
      <c r="C469" s="224" t="s">
        <v>25096</v>
      </c>
      <c r="D469" s="175" t="s">
        <v>5874</v>
      </c>
      <c r="I469" s="319">
        <v>14.7</v>
      </c>
      <c r="J469" s="332">
        <v>2</v>
      </c>
      <c r="K469" s="332">
        <v>1</v>
      </c>
      <c r="L469" s="332" t="s">
        <v>752</v>
      </c>
      <c r="V469" s="219">
        <f t="shared" si="252"/>
        <v>100</v>
      </c>
      <c r="W469" s="219">
        <f t="shared" si="253"/>
        <v>100</v>
      </c>
      <c r="X469" s="219">
        <f t="shared" si="254"/>
        <v>100</v>
      </c>
      <c r="Y469" s="219">
        <f t="shared" si="250"/>
        <v>100</v>
      </c>
      <c r="Z469" s="219">
        <f t="shared" si="251"/>
        <v>100</v>
      </c>
      <c r="AA469" s="220">
        <f t="shared" si="243"/>
        <v>100</v>
      </c>
      <c r="AB469" s="220">
        <f t="shared" si="242"/>
        <v>100</v>
      </c>
      <c r="AC469" s="220">
        <f t="shared" si="255"/>
        <v>100</v>
      </c>
      <c r="AD469" s="416">
        <f t="shared" si="249"/>
        <v>1</v>
      </c>
      <c r="AE469" s="416">
        <f t="shared" si="244"/>
        <v>100</v>
      </c>
      <c r="AF469" s="212">
        <f t="shared" si="246"/>
        <v>1</v>
      </c>
      <c r="AG469" s="212">
        <f t="shared" si="247"/>
        <v>10</v>
      </c>
      <c r="AH469" s="212">
        <f t="shared" si="248"/>
        <v>3</v>
      </c>
      <c r="AI469" s="212">
        <f t="shared" si="245"/>
        <v>100</v>
      </c>
      <c r="AJ469" s="231" t="s">
        <v>24919</v>
      </c>
      <c r="AM469" s="214"/>
      <c r="AQ469" s="229" t="s">
        <v>760</v>
      </c>
    </row>
    <row r="470" spans="1:1022" x14ac:dyDescent="0.25">
      <c r="A470" s="162" t="s">
        <v>5876</v>
      </c>
      <c r="B470" s="163">
        <v>469</v>
      </c>
      <c r="C470" s="162" t="s">
        <v>5875</v>
      </c>
      <c r="D470" s="175" t="s">
        <v>5877</v>
      </c>
      <c r="I470" s="319">
        <v>5.4</v>
      </c>
      <c r="J470" s="332">
        <v>2</v>
      </c>
      <c r="K470" s="332">
        <v>1</v>
      </c>
      <c r="L470" s="332" t="s">
        <v>752</v>
      </c>
      <c r="V470" s="219">
        <f t="shared" si="252"/>
        <v>100</v>
      </c>
      <c r="W470" s="219">
        <f t="shared" si="253"/>
        <v>100</v>
      </c>
      <c r="X470" s="219">
        <f t="shared" si="254"/>
        <v>100</v>
      </c>
      <c r="Y470" s="219">
        <f t="shared" si="250"/>
        <v>100</v>
      </c>
      <c r="Z470" s="219">
        <f t="shared" si="251"/>
        <v>100</v>
      </c>
      <c r="AA470" s="220">
        <f t="shared" si="243"/>
        <v>100</v>
      </c>
      <c r="AB470" s="220">
        <f t="shared" si="242"/>
        <v>100</v>
      </c>
      <c r="AC470" s="220">
        <f t="shared" si="255"/>
        <v>100</v>
      </c>
      <c r="AD470" s="416">
        <f t="shared" si="249"/>
        <v>1</v>
      </c>
      <c r="AE470" s="416">
        <f t="shared" si="244"/>
        <v>100</v>
      </c>
      <c r="AF470" s="212">
        <f t="shared" si="246"/>
        <v>1</v>
      </c>
      <c r="AG470" s="212">
        <f t="shared" si="247"/>
        <v>10</v>
      </c>
      <c r="AH470" s="212">
        <f t="shared" si="248"/>
        <v>3</v>
      </c>
      <c r="AI470" s="212">
        <f t="shared" si="245"/>
        <v>100</v>
      </c>
      <c r="AJ470" s="157">
        <v>7.45E-3</v>
      </c>
      <c r="AM470" s="214"/>
      <c r="AQ470" s="229" t="s">
        <v>5878</v>
      </c>
      <c r="AR470" s="185" t="s">
        <v>6014</v>
      </c>
      <c r="AU470" s="412"/>
      <c r="AV470" s="412"/>
      <c r="AW470" s="412"/>
      <c r="AX470" s="412"/>
      <c r="AY470" s="412"/>
      <c r="AZ470" s="412"/>
      <c r="BA470" s="412"/>
      <c r="BB470" s="412"/>
      <c r="BC470" s="412"/>
      <c r="BD470" s="412"/>
      <c r="BE470" s="412"/>
      <c r="BF470" s="412"/>
      <c r="BG470" s="412"/>
      <c r="BH470" s="412"/>
      <c r="BI470" s="412"/>
      <c r="BJ470" s="412"/>
      <c r="BK470" s="412"/>
      <c r="BL470" s="412"/>
      <c r="BM470" s="412"/>
      <c r="BN470" s="412"/>
      <c r="BO470" s="412"/>
      <c r="BP470" s="412"/>
      <c r="BQ470" s="412"/>
      <c r="BR470" s="412"/>
      <c r="BS470" s="412"/>
      <c r="BT470" s="412"/>
      <c r="BU470" s="412"/>
      <c r="BV470" s="412"/>
      <c r="BW470" s="412"/>
      <c r="BX470" s="412"/>
      <c r="BY470" s="412"/>
      <c r="BZ470" s="412"/>
      <c r="CA470" s="412"/>
      <c r="CB470" s="412"/>
      <c r="CC470" s="412"/>
      <c r="CD470" s="412"/>
      <c r="CE470" s="412"/>
      <c r="CF470" s="412"/>
      <c r="CG470" s="412"/>
      <c r="CH470" s="412"/>
      <c r="CI470" s="412"/>
      <c r="CJ470" s="412"/>
      <c r="CK470" s="412"/>
      <c r="CL470" s="412"/>
      <c r="CM470" s="412"/>
      <c r="CN470" s="412"/>
      <c r="CO470" s="412"/>
      <c r="CP470" s="412"/>
      <c r="CQ470" s="412"/>
      <c r="CR470" s="412"/>
      <c r="CS470" s="412"/>
      <c r="CT470" s="412"/>
      <c r="CU470" s="412"/>
      <c r="CV470" s="412"/>
      <c r="CW470" s="412"/>
      <c r="CX470" s="412"/>
      <c r="CY470" s="412"/>
      <c r="CZ470" s="412"/>
      <c r="DA470" s="412"/>
      <c r="DB470" s="412"/>
      <c r="DC470" s="412"/>
      <c r="DD470" s="412"/>
      <c r="DE470" s="412"/>
      <c r="DF470" s="412"/>
      <c r="DG470" s="412"/>
      <c r="DH470" s="412"/>
      <c r="DI470" s="412"/>
      <c r="DJ470" s="412"/>
      <c r="DK470" s="412"/>
      <c r="DL470" s="412"/>
      <c r="DM470" s="412"/>
      <c r="DN470" s="412"/>
      <c r="DO470" s="412"/>
      <c r="DP470" s="412"/>
      <c r="DQ470" s="412"/>
      <c r="DR470" s="412"/>
      <c r="DS470" s="412"/>
      <c r="DT470" s="412"/>
      <c r="DU470" s="412"/>
      <c r="DV470" s="412"/>
      <c r="DW470" s="412"/>
      <c r="DX470" s="412"/>
      <c r="DY470" s="412"/>
      <c r="DZ470" s="412"/>
      <c r="EA470" s="412"/>
      <c r="EB470" s="412"/>
      <c r="EC470" s="412"/>
      <c r="ED470" s="412"/>
      <c r="EE470" s="412"/>
      <c r="EF470" s="412"/>
      <c r="EG470" s="412"/>
      <c r="EH470" s="412"/>
      <c r="EI470" s="412"/>
      <c r="EJ470" s="412"/>
      <c r="EK470" s="412"/>
      <c r="EL470" s="412"/>
      <c r="EM470" s="412"/>
      <c r="EN470" s="412"/>
      <c r="EO470" s="412"/>
      <c r="EP470" s="412"/>
      <c r="EQ470" s="412"/>
      <c r="ER470" s="412"/>
      <c r="ES470" s="412"/>
      <c r="ET470" s="412"/>
      <c r="EU470" s="412"/>
      <c r="EV470" s="412"/>
      <c r="EW470" s="412"/>
      <c r="EX470" s="412"/>
      <c r="EY470" s="412"/>
      <c r="EZ470" s="412"/>
      <c r="FA470" s="412"/>
      <c r="FB470" s="412"/>
      <c r="FC470" s="412"/>
      <c r="FD470" s="412"/>
      <c r="FE470" s="412"/>
      <c r="FF470" s="412"/>
      <c r="FG470" s="412"/>
      <c r="FH470" s="412"/>
      <c r="FI470" s="412"/>
      <c r="FJ470" s="412"/>
      <c r="FK470" s="412"/>
      <c r="FL470" s="412"/>
      <c r="FM470" s="412"/>
      <c r="FN470" s="412"/>
      <c r="FO470" s="412"/>
      <c r="FP470" s="412"/>
      <c r="FQ470" s="412"/>
      <c r="FR470" s="412"/>
      <c r="FS470" s="412"/>
      <c r="FT470" s="412"/>
      <c r="FU470" s="412"/>
      <c r="FV470" s="412"/>
      <c r="FW470" s="412"/>
      <c r="FX470" s="412"/>
      <c r="FY470" s="412"/>
      <c r="FZ470" s="412"/>
      <c r="GA470" s="412"/>
      <c r="GB470" s="412"/>
      <c r="GC470" s="412"/>
      <c r="GD470" s="412"/>
      <c r="GE470" s="412"/>
      <c r="GF470" s="412"/>
      <c r="GG470" s="412"/>
      <c r="GH470" s="412"/>
      <c r="GI470" s="412"/>
      <c r="GJ470" s="412"/>
      <c r="GK470" s="412"/>
      <c r="GL470" s="412"/>
      <c r="GM470" s="412"/>
      <c r="GN470" s="412"/>
      <c r="GO470" s="412"/>
      <c r="GP470" s="412"/>
      <c r="GQ470" s="412"/>
      <c r="GR470" s="412"/>
      <c r="GS470" s="412"/>
      <c r="GT470" s="412"/>
      <c r="GU470" s="412"/>
      <c r="GV470" s="412"/>
      <c r="GW470" s="412"/>
      <c r="GX470" s="412"/>
      <c r="GY470" s="412"/>
      <c r="GZ470" s="412"/>
      <c r="HA470" s="412"/>
      <c r="HB470" s="412"/>
      <c r="HC470" s="412"/>
      <c r="HD470" s="412"/>
      <c r="HE470" s="412"/>
      <c r="HF470" s="412"/>
      <c r="HG470" s="412"/>
      <c r="HH470" s="412"/>
      <c r="HI470" s="412"/>
      <c r="HJ470" s="412"/>
      <c r="HK470" s="412"/>
      <c r="HL470" s="412"/>
      <c r="HM470" s="412"/>
      <c r="HN470" s="412"/>
      <c r="HO470" s="412"/>
      <c r="HP470" s="412"/>
      <c r="HQ470" s="412"/>
      <c r="HR470" s="412"/>
      <c r="HS470" s="412"/>
      <c r="HT470" s="412"/>
      <c r="HU470" s="412"/>
      <c r="HV470" s="412"/>
      <c r="HW470" s="412"/>
      <c r="HX470" s="412"/>
      <c r="HY470" s="412"/>
      <c r="HZ470" s="412"/>
      <c r="IA470" s="412"/>
      <c r="IB470" s="412"/>
      <c r="IC470" s="412"/>
      <c r="ID470" s="412"/>
      <c r="IE470" s="412"/>
      <c r="IF470" s="412"/>
      <c r="IG470" s="412"/>
      <c r="IH470" s="412"/>
      <c r="II470" s="412"/>
      <c r="IJ470" s="412"/>
      <c r="IK470" s="412"/>
      <c r="IL470" s="412"/>
      <c r="IM470" s="412"/>
      <c r="IN470" s="412"/>
      <c r="IO470" s="412"/>
      <c r="IP470" s="412"/>
      <c r="IQ470" s="412"/>
      <c r="IR470" s="412"/>
      <c r="IS470" s="412"/>
      <c r="IT470" s="412"/>
      <c r="IU470" s="412"/>
      <c r="IV470" s="412"/>
      <c r="IW470" s="412"/>
      <c r="IX470" s="412"/>
      <c r="IY470" s="412"/>
      <c r="IZ470" s="412"/>
      <c r="JA470" s="412"/>
      <c r="JB470" s="412"/>
      <c r="JC470" s="412"/>
      <c r="JD470" s="412"/>
      <c r="JE470" s="412"/>
      <c r="JF470" s="412"/>
      <c r="JG470" s="412"/>
      <c r="JH470" s="412"/>
      <c r="JI470" s="412"/>
      <c r="JJ470" s="412"/>
      <c r="JK470" s="412"/>
      <c r="JL470" s="412"/>
      <c r="JM470" s="412"/>
      <c r="JN470" s="412"/>
      <c r="JO470" s="412"/>
      <c r="JP470" s="412"/>
      <c r="JQ470" s="412"/>
      <c r="JR470" s="412"/>
      <c r="JS470" s="412"/>
      <c r="JT470" s="412"/>
      <c r="JU470" s="412"/>
      <c r="JV470" s="412"/>
      <c r="JW470" s="412"/>
      <c r="JX470" s="412"/>
      <c r="JY470" s="412"/>
      <c r="JZ470" s="412"/>
      <c r="KA470" s="412"/>
      <c r="KB470" s="412"/>
      <c r="KC470" s="412"/>
      <c r="KD470" s="412"/>
      <c r="KE470" s="412"/>
      <c r="KF470" s="412"/>
      <c r="KG470" s="412"/>
      <c r="KH470" s="412"/>
      <c r="KI470" s="412"/>
      <c r="KJ470" s="412"/>
      <c r="KK470" s="412"/>
      <c r="KL470" s="412"/>
      <c r="KM470" s="412"/>
      <c r="KN470" s="412"/>
      <c r="KO470" s="412"/>
      <c r="KP470" s="412"/>
      <c r="KQ470" s="412"/>
      <c r="KR470" s="412"/>
      <c r="KS470" s="412"/>
      <c r="KT470" s="412"/>
      <c r="KU470" s="412"/>
      <c r="KV470" s="412"/>
      <c r="KW470" s="412"/>
      <c r="KX470" s="412"/>
      <c r="KY470" s="412"/>
      <c r="KZ470" s="412"/>
      <c r="LA470" s="412"/>
      <c r="LB470" s="412"/>
      <c r="LC470" s="412"/>
      <c r="LD470" s="412"/>
      <c r="LE470" s="412"/>
      <c r="LF470" s="412"/>
      <c r="LG470" s="412"/>
      <c r="LH470" s="412"/>
      <c r="LI470" s="412"/>
      <c r="LJ470" s="412"/>
      <c r="LK470" s="412"/>
      <c r="LL470" s="412"/>
      <c r="LM470" s="412"/>
      <c r="LN470" s="412"/>
      <c r="LO470" s="412"/>
      <c r="LP470" s="412"/>
      <c r="LQ470" s="412"/>
      <c r="LR470" s="412"/>
      <c r="LS470" s="412"/>
      <c r="LT470" s="412"/>
      <c r="LU470" s="412"/>
      <c r="LV470" s="412"/>
      <c r="LW470" s="412"/>
      <c r="LX470" s="412"/>
      <c r="LY470" s="412"/>
      <c r="LZ470" s="412"/>
      <c r="MA470" s="412"/>
      <c r="MB470" s="412"/>
      <c r="MC470" s="412"/>
      <c r="MD470" s="412"/>
      <c r="ME470" s="412"/>
      <c r="MF470" s="412"/>
      <c r="MG470" s="412"/>
      <c r="MH470" s="412"/>
      <c r="MI470" s="412"/>
      <c r="MJ470" s="412"/>
      <c r="MK470" s="412"/>
      <c r="ML470" s="412"/>
      <c r="MM470" s="412"/>
      <c r="MN470" s="412"/>
      <c r="MO470" s="412"/>
      <c r="MP470" s="412"/>
      <c r="MQ470" s="412"/>
      <c r="MR470" s="412"/>
      <c r="MS470" s="412"/>
      <c r="MT470" s="412"/>
      <c r="MU470" s="412"/>
      <c r="MV470" s="412"/>
      <c r="MW470" s="412"/>
      <c r="MX470" s="412"/>
      <c r="MY470" s="412"/>
      <c r="MZ470" s="412"/>
      <c r="NA470" s="412"/>
      <c r="NB470" s="412"/>
      <c r="NC470" s="412"/>
      <c r="ND470" s="412"/>
      <c r="NE470" s="412"/>
      <c r="NF470" s="412"/>
      <c r="NG470" s="412"/>
      <c r="NH470" s="412"/>
      <c r="NI470" s="412"/>
      <c r="NJ470" s="412"/>
      <c r="NK470" s="412"/>
      <c r="NL470" s="412"/>
      <c r="NM470" s="412"/>
      <c r="NN470" s="412"/>
      <c r="NO470" s="412"/>
      <c r="NP470" s="412"/>
      <c r="NQ470" s="412"/>
      <c r="NR470" s="412"/>
      <c r="NS470" s="412"/>
      <c r="NT470" s="412"/>
      <c r="NU470" s="412"/>
      <c r="NV470" s="412"/>
      <c r="NW470" s="412"/>
      <c r="NX470" s="412"/>
      <c r="NY470" s="412"/>
      <c r="NZ470" s="412"/>
      <c r="OA470" s="412"/>
      <c r="OB470" s="412"/>
      <c r="OC470" s="412"/>
      <c r="OD470" s="412"/>
      <c r="OE470" s="412"/>
      <c r="OF470" s="412"/>
      <c r="OG470" s="412"/>
      <c r="OH470" s="412"/>
      <c r="OI470" s="412"/>
      <c r="OJ470" s="412"/>
      <c r="OK470" s="412"/>
      <c r="OL470" s="412"/>
      <c r="OM470" s="412"/>
      <c r="ON470" s="412"/>
      <c r="OO470" s="412"/>
      <c r="OP470" s="412"/>
      <c r="OQ470" s="412"/>
      <c r="OR470" s="412"/>
      <c r="OS470" s="412"/>
      <c r="OT470" s="412"/>
      <c r="OU470" s="412"/>
      <c r="OV470" s="412"/>
      <c r="OW470" s="412"/>
      <c r="OX470" s="412"/>
      <c r="OY470" s="412"/>
      <c r="OZ470" s="412"/>
      <c r="PA470" s="412"/>
      <c r="PB470" s="412"/>
      <c r="PC470" s="412"/>
      <c r="PD470" s="412"/>
      <c r="PE470" s="412"/>
      <c r="PF470" s="412"/>
      <c r="PG470" s="412"/>
      <c r="PH470" s="412"/>
      <c r="PI470" s="412"/>
      <c r="PJ470" s="412"/>
      <c r="PK470" s="412"/>
      <c r="PL470" s="412"/>
      <c r="PM470" s="412"/>
      <c r="PN470" s="412"/>
      <c r="PO470" s="412"/>
      <c r="PP470" s="412"/>
      <c r="PQ470" s="412"/>
      <c r="PR470" s="412"/>
      <c r="PS470" s="412"/>
      <c r="PT470" s="412"/>
      <c r="PU470" s="412"/>
      <c r="PV470" s="412"/>
      <c r="PW470" s="412"/>
      <c r="PX470" s="412"/>
      <c r="PY470" s="412"/>
      <c r="PZ470" s="412"/>
      <c r="QA470" s="412"/>
      <c r="QB470" s="412"/>
      <c r="QC470" s="412"/>
      <c r="QD470" s="412"/>
      <c r="QE470" s="412"/>
      <c r="QF470" s="412"/>
      <c r="QG470" s="412"/>
      <c r="QH470" s="412"/>
      <c r="QI470" s="412"/>
      <c r="QJ470" s="412"/>
      <c r="QK470" s="412"/>
      <c r="QL470" s="412"/>
      <c r="QM470" s="412"/>
      <c r="QN470" s="412"/>
      <c r="QO470" s="412"/>
      <c r="QP470" s="412"/>
      <c r="QQ470" s="412"/>
      <c r="QR470" s="412"/>
      <c r="QS470" s="412"/>
      <c r="QT470" s="412"/>
      <c r="QU470" s="412"/>
      <c r="QV470" s="412"/>
      <c r="QW470" s="412"/>
      <c r="QX470" s="412"/>
      <c r="QY470" s="412"/>
      <c r="QZ470" s="412"/>
      <c r="RA470" s="412"/>
      <c r="RB470" s="412"/>
      <c r="RC470" s="412"/>
      <c r="RD470" s="412"/>
      <c r="RE470" s="412"/>
      <c r="RF470" s="412"/>
      <c r="RG470" s="412"/>
      <c r="RH470" s="412"/>
      <c r="RI470" s="412"/>
      <c r="RJ470" s="412"/>
      <c r="RK470" s="412"/>
      <c r="RL470" s="412"/>
      <c r="RM470" s="412"/>
      <c r="RN470" s="412"/>
      <c r="RO470" s="412"/>
      <c r="RP470" s="412"/>
      <c r="RQ470" s="412"/>
      <c r="RR470" s="412"/>
      <c r="RS470" s="412"/>
      <c r="RT470" s="412"/>
      <c r="RU470" s="412"/>
      <c r="RV470" s="412"/>
      <c r="RW470" s="412"/>
      <c r="RX470" s="412"/>
      <c r="RY470" s="412"/>
      <c r="RZ470" s="412"/>
      <c r="SA470" s="412"/>
      <c r="SB470" s="412"/>
      <c r="SC470" s="412"/>
      <c r="SD470" s="412"/>
      <c r="SE470" s="412"/>
      <c r="SF470" s="412"/>
      <c r="SG470" s="412"/>
      <c r="SH470" s="412"/>
      <c r="SI470" s="412"/>
      <c r="SJ470" s="412"/>
      <c r="SK470" s="412"/>
      <c r="SL470" s="412"/>
      <c r="SM470" s="412"/>
      <c r="SN470" s="412"/>
      <c r="SO470" s="412"/>
      <c r="SP470" s="412"/>
      <c r="SQ470" s="412"/>
      <c r="SR470" s="412"/>
      <c r="SS470" s="412"/>
      <c r="ST470" s="412"/>
      <c r="SU470" s="412"/>
      <c r="SV470" s="412"/>
      <c r="SW470" s="412"/>
      <c r="SX470" s="412"/>
      <c r="SY470" s="412"/>
      <c r="SZ470" s="412"/>
      <c r="TA470" s="412"/>
      <c r="TB470" s="412"/>
      <c r="TC470" s="412"/>
      <c r="TD470" s="412"/>
      <c r="TE470" s="412"/>
      <c r="TF470" s="412"/>
      <c r="TG470" s="412"/>
      <c r="TH470" s="412"/>
      <c r="TI470" s="412"/>
      <c r="TJ470" s="412"/>
      <c r="TK470" s="412"/>
      <c r="TL470" s="412"/>
      <c r="TM470" s="412"/>
      <c r="TN470" s="412"/>
      <c r="TO470" s="412"/>
      <c r="TP470" s="412"/>
      <c r="TQ470" s="412"/>
      <c r="TR470" s="412"/>
      <c r="TS470" s="412"/>
      <c r="TT470" s="412"/>
      <c r="TU470" s="412"/>
      <c r="TV470" s="412"/>
      <c r="TW470" s="412"/>
      <c r="TX470" s="412"/>
      <c r="TY470" s="412"/>
      <c r="TZ470" s="412"/>
      <c r="UA470" s="412"/>
      <c r="UB470" s="412"/>
      <c r="UC470" s="412"/>
      <c r="UD470" s="412"/>
      <c r="UE470" s="412"/>
      <c r="UF470" s="412"/>
      <c r="UG470" s="412"/>
      <c r="UH470" s="412"/>
      <c r="UI470" s="412"/>
      <c r="UJ470" s="412"/>
      <c r="UK470" s="412"/>
      <c r="UL470" s="412"/>
      <c r="UM470" s="412"/>
      <c r="UN470" s="412"/>
      <c r="UO470" s="412"/>
      <c r="UP470" s="412"/>
      <c r="UQ470" s="412"/>
      <c r="UR470" s="412"/>
      <c r="US470" s="412"/>
      <c r="UT470" s="412"/>
      <c r="UU470" s="412"/>
      <c r="UV470" s="412"/>
      <c r="UW470" s="412"/>
      <c r="UX470" s="412"/>
      <c r="UY470" s="412"/>
      <c r="UZ470" s="412"/>
      <c r="VA470" s="412"/>
      <c r="VB470" s="412"/>
      <c r="VC470" s="412"/>
      <c r="VD470" s="412"/>
      <c r="VE470" s="412"/>
      <c r="VF470" s="412"/>
      <c r="VG470" s="412"/>
      <c r="VH470" s="412"/>
      <c r="VI470" s="412"/>
      <c r="VJ470" s="412"/>
      <c r="VK470" s="412"/>
      <c r="VL470" s="412"/>
      <c r="VM470" s="412"/>
      <c r="VN470" s="412"/>
      <c r="VO470" s="412"/>
      <c r="VP470" s="412"/>
      <c r="VQ470" s="412"/>
      <c r="VR470" s="412"/>
      <c r="VS470" s="412"/>
      <c r="VT470" s="412"/>
      <c r="VU470" s="412"/>
      <c r="VV470" s="412"/>
      <c r="VW470" s="412"/>
      <c r="VX470" s="412"/>
      <c r="VY470" s="412"/>
      <c r="VZ470" s="412"/>
      <c r="WA470" s="412"/>
      <c r="WB470" s="412"/>
      <c r="WC470" s="412"/>
      <c r="WD470" s="412"/>
      <c r="WE470" s="412"/>
      <c r="WF470" s="412"/>
      <c r="WG470" s="412"/>
      <c r="WH470" s="412"/>
      <c r="WI470" s="412"/>
      <c r="WJ470" s="412"/>
      <c r="WK470" s="412"/>
      <c r="WL470" s="412"/>
      <c r="WM470" s="412"/>
      <c r="WN470" s="412"/>
      <c r="WO470" s="412"/>
      <c r="WP470" s="412"/>
      <c r="WQ470" s="412"/>
      <c r="WR470" s="412"/>
      <c r="WS470" s="412"/>
      <c r="WT470" s="412"/>
      <c r="WU470" s="412"/>
      <c r="WV470" s="412"/>
      <c r="WW470" s="412"/>
      <c r="WX470" s="412"/>
      <c r="WY470" s="412"/>
      <c r="WZ470" s="412"/>
      <c r="XA470" s="412"/>
      <c r="XB470" s="412"/>
      <c r="XC470" s="412"/>
      <c r="XD470" s="412"/>
      <c r="XE470" s="412"/>
      <c r="XF470" s="412"/>
      <c r="XG470" s="412"/>
      <c r="XH470" s="412"/>
      <c r="XI470" s="412"/>
      <c r="XJ470" s="412"/>
      <c r="XK470" s="412"/>
      <c r="XL470" s="412"/>
      <c r="XM470" s="412"/>
      <c r="XN470" s="412"/>
      <c r="XO470" s="412"/>
      <c r="XP470" s="412"/>
      <c r="XQ470" s="412"/>
      <c r="XR470" s="412"/>
      <c r="XS470" s="412"/>
      <c r="XT470" s="412"/>
      <c r="XU470" s="412"/>
      <c r="XV470" s="412"/>
      <c r="XW470" s="412"/>
      <c r="XX470" s="412"/>
      <c r="XY470" s="412"/>
      <c r="XZ470" s="412"/>
      <c r="YA470" s="412"/>
      <c r="YB470" s="412"/>
      <c r="YC470" s="412"/>
      <c r="YD470" s="412"/>
      <c r="YE470" s="412"/>
      <c r="YF470" s="412"/>
      <c r="YG470" s="412"/>
      <c r="YH470" s="412"/>
      <c r="YI470" s="412"/>
      <c r="YJ470" s="412"/>
      <c r="YK470" s="412"/>
      <c r="YL470" s="412"/>
      <c r="YM470" s="412"/>
      <c r="YN470" s="412"/>
      <c r="YO470" s="412"/>
      <c r="YP470" s="412"/>
      <c r="YQ470" s="412"/>
      <c r="YR470" s="412"/>
      <c r="YS470" s="412"/>
      <c r="YT470" s="412"/>
      <c r="YU470" s="412"/>
      <c r="YV470" s="412"/>
      <c r="YW470" s="412"/>
      <c r="YX470" s="412"/>
      <c r="YY470" s="412"/>
      <c r="YZ470" s="412"/>
      <c r="ZA470" s="412"/>
      <c r="ZB470" s="412"/>
      <c r="ZC470" s="412"/>
      <c r="ZD470" s="412"/>
      <c r="ZE470" s="412"/>
      <c r="ZF470" s="412"/>
      <c r="ZG470" s="412"/>
      <c r="ZH470" s="412"/>
      <c r="ZI470" s="412"/>
      <c r="ZJ470" s="412"/>
      <c r="ZK470" s="412"/>
      <c r="ZL470" s="412"/>
      <c r="ZM470" s="412"/>
      <c r="ZN470" s="412"/>
      <c r="ZO470" s="412"/>
      <c r="ZP470" s="412"/>
      <c r="ZQ470" s="412"/>
      <c r="ZR470" s="412"/>
      <c r="ZS470" s="412"/>
      <c r="ZT470" s="412"/>
      <c r="ZU470" s="412"/>
      <c r="ZV470" s="412"/>
      <c r="ZW470" s="412"/>
      <c r="ZX470" s="412"/>
      <c r="ZY470" s="412"/>
      <c r="ZZ470" s="412"/>
      <c r="AAA470" s="412"/>
      <c r="AAB470" s="412"/>
      <c r="AAC470" s="412"/>
      <c r="AAD470" s="412"/>
      <c r="AAE470" s="412"/>
      <c r="AAF470" s="412"/>
      <c r="AAG470" s="412"/>
      <c r="AAH470" s="412"/>
      <c r="AAI470" s="412"/>
      <c r="AAJ470" s="412"/>
      <c r="AAK470" s="412"/>
      <c r="AAL470" s="412"/>
      <c r="AAM470" s="412"/>
      <c r="AAN470" s="412"/>
      <c r="AAO470" s="412"/>
      <c r="AAP470" s="412"/>
      <c r="AAQ470" s="412"/>
      <c r="AAR470" s="412"/>
      <c r="AAS470" s="412"/>
      <c r="AAT470" s="412"/>
      <c r="AAU470" s="412"/>
      <c r="AAV470" s="412"/>
      <c r="AAW470" s="412"/>
      <c r="AAX470" s="412"/>
      <c r="AAY470" s="412"/>
      <c r="AAZ470" s="412"/>
      <c r="ABA470" s="412"/>
      <c r="ABB470" s="412"/>
      <c r="ABC470" s="412"/>
      <c r="ABD470" s="412"/>
      <c r="ABE470" s="412"/>
      <c r="ABF470" s="412"/>
      <c r="ABG470" s="412"/>
      <c r="ABH470" s="412"/>
      <c r="ABI470" s="412"/>
      <c r="ABJ470" s="412"/>
      <c r="ABK470" s="412"/>
      <c r="ABL470" s="412"/>
      <c r="ABM470" s="412"/>
      <c r="ABN470" s="412"/>
      <c r="ABO470" s="412"/>
      <c r="ABP470" s="412"/>
      <c r="ABQ470" s="412"/>
      <c r="ABR470" s="412"/>
      <c r="ABS470" s="412"/>
      <c r="ABT470" s="412"/>
      <c r="ABU470" s="412"/>
      <c r="ABV470" s="412"/>
      <c r="ABW470" s="412"/>
      <c r="ABX470" s="412"/>
      <c r="ABY470" s="412"/>
      <c r="ABZ470" s="412"/>
      <c r="ACA470" s="412"/>
      <c r="ACB470" s="412"/>
      <c r="ACC470" s="412"/>
      <c r="ACD470" s="412"/>
      <c r="ACE470" s="412"/>
      <c r="ACF470" s="412"/>
      <c r="ACG470" s="412"/>
      <c r="ACH470" s="412"/>
      <c r="ACI470" s="412"/>
      <c r="ACJ470" s="412"/>
      <c r="ACK470" s="412"/>
      <c r="ACL470" s="412"/>
      <c r="ACM470" s="412"/>
      <c r="ACN470" s="412"/>
      <c r="ACO470" s="412"/>
      <c r="ACP470" s="412"/>
      <c r="ACQ470" s="412"/>
      <c r="ACR470" s="412"/>
      <c r="ACS470" s="412"/>
      <c r="ACT470" s="412"/>
      <c r="ACU470" s="412"/>
      <c r="ACV470" s="412"/>
      <c r="ACW470" s="412"/>
      <c r="ACX470" s="412"/>
      <c r="ACY470" s="412"/>
      <c r="ACZ470" s="412"/>
      <c r="ADA470" s="412"/>
      <c r="ADB470" s="412"/>
      <c r="ADC470" s="412"/>
      <c r="ADD470" s="412"/>
      <c r="ADE470" s="412"/>
      <c r="ADF470" s="412"/>
      <c r="ADG470" s="412"/>
      <c r="ADH470" s="412"/>
      <c r="ADI470" s="412"/>
      <c r="ADJ470" s="412"/>
      <c r="ADK470" s="412"/>
      <c r="ADL470" s="412"/>
      <c r="ADM470" s="412"/>
      <c r="ADN470" s="412"/>
      <c r="ADO470" s="412"/>
      <c r="ADP470" s="412"/>
      <c r="ADQ470" s="412"/>
      <c r="ADR470" s="412"/>
      <c r="ADS470" s="412"/>
      <c r="ADT470" s="412"/>
      <c r="ADU470" s="412"/>
      <c r="ADV470" s="412"/>
      <c r="ADW470" s="412"/>
      <c r="ADX470" s="412"/>
      <c r="ADY470" s="412"/>
      <c r="ADZ470" s="412"/>
      <c r="AEA470" s="412"/>
      <c r="AEB470" s="412"/>
      <c r="AEC470" s="412"/>
      <c r="AED470" s="412"/>
      <c r="AEE470" s="412"/>
      <c r="AEF470" s="412"/>
      <c r="AEG470" s="412"/>
      <c r="AEH470" s="412"/>
      <c r="AEI470" s="412"/>
      <c r="AEJ470" s="412"/>
      <c r="AEK470" s="412"/>
      <c r="AEL470" s="412"/>
      <c r="AEM470" s="412"/>
      <c r="AEN470" s="412"/>
      <c r="AEO470" s="412"/>
      <c r="AEP470" s="412"/>
      <c r="AEQ470" s="412"/>
      <c r="AER470" s="412"/>
      <c r="AES470" s="412"/>
      <c r="AET470" s="412"/>
      <c r="AEU470" s="412"/>
      <c r="AEV470" s="412"/>
      <c r="AEW470" s="412"/>
      <c r="AEX470" s="412"/>
      <c r="AEY470" s="412"/>
      <c r="AEZ470" s="412"/>
      <c r="AFA470" s="412"/>
      <c r="AFB470" s="412"/>
      <c r="AFC470" s="412"/>
      <c r="AFD470" s="412"/>
      <c r="AFE470" s="412"/>
      <c r="AFF470" s="412"/>
      <c r="AFG470" s="412"/>
      <c r="AFH470" s="412"/>
      <c r="AFI470" s="412"/>
      <c r="AFJ470" s="412"/>
      <c r="AFK470" s="412"/>
      <c r="AFL470" s="412"/>
      <c r="AFM470" s="412"/>
      <c r="AFN470" s="412"/>
      <c r="AFO470" s="412"/>
      <c r="AFP470" s="412"/>
      <c r="AFQ470" s="412"/>
      <c r="AFR470" s="412"/>
      <c r="AFS470" s="412"/>
      <c r="AFT470" s="412"/>
      <c r="AFU470" s="412"/>
      <c r="AFV470" s="412"/>
      <c r="AFW470" s="412"/>
      <c r="AFX470" s="412"/>
      <c r="AFY470" s="412"/>
      <c r="AFZ470" s="412"/>
      <c r="AGA470" s="412"/>
      <c r="AGB470" s="412"/>
      <c r="AGC470" s="412"/>
      <c r="AGD470" s="412"/>
      <c r="AGE470" s="412"/>
      <c r="AGF470" s="412"/>
      <c r="AGG470" s="412"/>
      <c r="AGH470" s="412"/>
      <c r="AGI470" s="412"/>
      <c r="AGJ470" s="412"/>
      <c r="AGK470" s="412"/>
      <c r="AGL470" s="412"/>
      <c r="AGM470" s="412"/>
      <c r="AGN470" s="412"/>
      <c r="AGO470" s="412"/>
      <c r="AGP470" s="412"/>
      <c r="AGQ470" s="412"/>
      <c r="AGR470" s="412"/>
      <c r="AGS470" s="412"/>
      <c r="AGT470" s="412"/>
      <c r="AGU470" s="412"/>
      <c r="AGV470" s="412"/>
      <c r="AGW470" s="412"/>
      <c r="AGX470" s="412"/>
      <c r="AGY470" s="412"/>
      <c r="AGZ470" s="412"/>
      <c r="AHA470" s="412"/>
      <c r="AHB470" s="412"/>
      <c r="AHC470" s="412"/>
      <c r="AHD470" s="412"/>
      <c r="AHE470" s="412"/>
      <c r="AHF470" s="412"/>
      <c r="AHG470" s="412"/>
      <c r="AHH470" s="412"/>
      <c r="AHI470" s="412"/>
      <c r="AHJ470" s="412"/>
      <c r="AHK470" s="412"/>
      <c r="AHL470" s="412"/>
      <c r="AHM470" s="412"/>
      <c r="AHN470" s="412"/>
      <c r="AHO470" s="412"/>
      <c r="AHP470" s="412"/>
      <c r="AHQ470" s="412"/>
      <c r="AHR470" s="412"/>
      <c r="AHS470" s="412"/>
      <c r="AHT470" s="412"/>
      <c r="AHU470" s="412"/>
      <c r="AHV470" s="412"/>
      <c r="AHW470" s="412"/>
      <c r="AHX470" s="412"/>
      <c r="AHY470" s="412"/>
      <c r="AHZ470" s="412"/>
      <c r="AIA470" s="412"/>
      <c r="AIB470" s="412"/>
      <c r="AIC470" s="412"/>
      <c r="AID470" s="412"/>
      <c r="AIE470" s="412"/>
      <c r="AIF470" s="412"/>
      <c r="AIG470" s="412"/>
      <c r="AIH470" s="412"/>
      <c r="AII470" s="412"/>
      <c r="AIJ470" s="412"/>
      <c r="AIK470" s="412"/>
      <c r="AIL470" s="412"/>
      <c r="AIM470" s="412"/>
      <c r="AIN470" s="412"/>
      <c r="AIO470" s="412"/>
      <c r="AIP470" s="412"/>
      <c r="AIQ470" s="412"/>
      <c r="AIR470" s="412"/>
      <c r="AIS470" s="412"/>
      <c r="AIT470" s="412"/>
      <c r="AIU470" s="412"/>
      <c r="AIV470" s="412"/>
      <c r="AIW470" s="412"/>
      <c r="AIX470" s="412"/>
      <c r="AIY470" s="412"/>
      <c r="AIZ470" s="412"/>
      <c r="AJA470" s="412"/>
      <c r="AJB470" s="412"/>
      <c r="AJC470" s="412"/>
      <c r="AJD470" s="412"/>
      <c r="AJE470" s="412"/>
      <c r="AJF470" s="412"/>
      <c r="AJG470" s="412"/>
      <c r="AJH470" s="412"/>
      <c r="AJI470" s="412"/>
      <c r="AJJ470" s="412"/>
      <c r="AJK470" s="412"/>
      <c r="AJL470" s="412"/>
      <c r="AJM470" s="412"/>
      <c r="AJN470" s="412"/>
      <c r="AJO470" s="412"/>
      <c r="AJP470" s="412"/>
      <c r="AJQ470" s="412"/>
      <c r="AJR470" s="412"/>
      <c r="AJS470" s="412"/>
      <c r="AJT470" s="412"/>
      <c r="AJU470" s="412"/>
      <c r="AJV470" s="412"/>
      <c r="AJW470" s="412"/>
      <c r="AJX470" s="412"/>
      <c r="AJY470" s="412"/>
      <c r="AJZ470" s="412"/>
      <c r="AKA470" s="412"/>
      <c r="AKB470" s="412"/>
      <c r="AKC470" s="412"/>
      <c r="AKD470" s="412"/>
      <c r="AKE470" s="412"/>
      <c r="AKF470" s="412"/>
      <c r="AKG470" s="412"/>
      <c r="AKH470" s="412"/>
      <c r="AKI470" s="412"/>
      <c r="AKJ470" s="412"/>
      <c r="AKK470" s="412"/>
      <c r="AKL470" s="412"/>
      <c r="AKM470" s="412"/>
      <c r="AKN470" s="412"/>
      <c r="AKO470" s="412"/>
      <c r="AKP470" s="412"/>
      <c r="AKQ470" s="412"/>
      <c r="AKR470" s="412"/>
      <c r="AKS470" s="412"/>
      <c r="AKT470" s="412"/>
      <c r="AKU470" s="412"/>
      <c r="AKV470" s="412"/>
      <c r="AKW470" s="412"/>
      <c r="AKX470" s="412"/>
      <c r="AKY470" s="412"/>
      <c r="AKZ470" s="412"/>
      <c r="ALA470" s="412"/>
      <c r="ALB470" s="412"/>
      <c r="ALC470" s="412"/>
      <c r="ALD470" s="412"/>
      <c r="ALE470" s="412"/>
      <c r="ALF470" s="412"/>
      <c r="ALG470" s="412"/>
      <c r="ALH470" s="412"/>
      <c r="ALI470" s="412"/>
      <c r="ALJ470" s="412"/>
      <c r="ALK470" s="412"/>
      <c r="ALL470" s="412"/>
      <c r="ALM470" s="412"/>
      <c r="ALN470" s="412"/>
      <c r="ALO470" s="412"/>
      <c r="ALP470" s="412"/>
      <c r="ALQ470" s="412"/>
      <c r="ALR470" s="412"/>
      <c r="ALS470" s="412"/>
      <c r="ALT470" s="412"/>
      <c r="ALU470" s="412"/>
      <c r="ALV470" s="412"/>
      <c r="ALW470" s="412"/>
      <c r="ALX470" s="412"/>
      <c r="ALY470" s="412"/>
      <c r="ALZ470" s="412"/>
      <c r="AMA470" s="412"/>
      <c r="AMB470" s="412"/>
      <c r="AMC470" s="412"/>
      <c r="AMD470" s="412"/>
      <c r="AME470" s="412"/>
      <c r="AMF470" s="412"/>
      <c r="AMG470" s="412"/>
      <c r="AMH470" s="412"/>
    </row>
    <row r="471" spans="1:1022" x14ac:dyDescent="0.25">
      <c r="A471" s="162" t="s">
        <v>5880</v>
      </c>
      <c r="B471" s="163">
        <v>470</v>
      </c>
      <c r="C471" s="162" t="s">
        <v>5879</v>
      </c>
      <c r="D471" s="175" t="s">
        <v>5881</v>
      </c>
      <c r="I471" s="319"/>
      <c r="J471" s="332">
        <v>2</v>
      </c>
      <c r="K471" s="332">
        <v>2</v>
      </c>
      <c r="L471" s="332" t="s">
        <v>753</v>
      </c>
      <c r="V471" s="219">
        <f t="shared" si="252"/>
        <v>100</v>
      </c>
      <c r="W471" s="219">
        <f t="shared" si="253"/>
        <v>100</v>
      </c>
      <c r="X471" s="219">
        <f t="shared" si="254"/>
        <v>100</v>
      </c>
      <c r="Y471" s="219">
        <f t="shared" si="250"/>
        <v>100</v>
      </c>
      <c r="Z471" s="219">
        <f t="shared" si="251"/>
        <v>100</v>
      </c>
      <c r="AA471" s="220">
        <f t="shared" si="243"/>
        <v>100</v>
      </c>
      <c r="AB471" s="220">
        <f t="shared" si="242"/>
        <v>100</v>
      </c>
      <c r="AC471" s="220">
        <f t="shared" si="255"/>
        <v>100</v>
      </c>
      <c r="AD471" s="416">
        <f t="shared" si="249"/>
        <v>0.1</v>
      </c>
      <c r="AE471" s="416">
        <f t="shared" ref="AE471:AE516" si="256">IF(M471=0,100,IF(M471=1,1,IF(M471="1B",1,IF(M471="1A",0.1,100))))</f>
        <v>100</v>
      </c>
      <c r="AF471" s="212">
        <f t="shared" si="246"/>
        <v>10</v>
      </c>
      <c r="AG471" s="212">
        <f t="shared" si="247"/>
        <v>10</v>
      </c>
      <c r="AH471" s="212">
        <f t="shared" si="248"/>
        <v>100</v>
      </c>
      <c r="AI471" s="212">
        <f t="shared" si="245"/>
        <v>100</v>
      </c>
      <c r="AJ471" s="214"/>
      <c r="AM471" s="214"/>
      <c r="AQ471" s="167" t="s">
        <v>5882</v>
      </c>
      <c r="AU471" s="412"/>
      <c r="AV471" s="412"/>
      <c r="AW471" s="412"/>
      <c r="AX471" s="412"/>
      <c r="AY471" s="412"/>
      <c r="AZ471" s="412"/>
      <c r="BA471" s="412"/>
      <c r="BB471" s="412"/>
      <c r="BC471" s="412"/>
      <c r="BD471" s="412"/>
      <c r="BE471" s="412"/>
      <c r="BF471" s="412"/>
      <c r="BG471" s="412"/>
      <c r="BH471" s="412"/>
      <c r="BI471" s="412"/>
      <c r="BJ471" s="412"/>
      <c r="BK471" s="412"/>
      <c r="BL471" s="412"/>
      <c r="BM471" s="412"/>
      <c r="BN471" s="412"/>
      <c r="BO471" s="412"/>
      <c r="BP471" s="412"/>
      <c r="BQ471" s="412"/>
      <c r="BR471" s="412"/>
      <c r="BS471" s="412"/>
      <c r="BT471" s="412"/>
      <c r="BU471" s="412"/>
      <c r="BV471" s="412"/>
      <c r="BW471" s="412"/>
      <c r="BX471" s="412"/>
      <c r="BY471" s="412"/>
      <c r="BZ471" s="412"/>
      <c r="CA471" s="412"/>
      <c r="CB471" s="412"/>
      <c r="CC471" s="412"/>
      <c r="CD471" s="412"/>
      <c r="CE471" s="412"/>
      <c r="CF471" s="412"/>
      <c r="CG471" s="412"/>
      <c r="CH471" s="412"/>
      <c r="CI471" s="412"/>
      <c r="CJ471" s="412"/>
      <c r="CK471" s="412"/>
      <c r="CL471" s="412"/>
      <c r="CM471" s="412"/>
      <c r="CN471" s="412"/>
      <c r="CO471" s="412"/>
      <c r="CP471" s="412"/>
      <c r="CQ471" s="412"/>
      <c r="CR471" s="412"/>
      <c r="CS471" s="412"/>
      <c r="CT471" s="412"/>
      <c r="CU471" s="412"/>
      <c r="CV471" s="412"/>
      <c r="CW471" s="412"/>
      <c r="CX471" s="412"/>
      <c r="CY471" s="412"/>
      <c r="CZ471" s="412"/>
      <c r="DA471" s="412"/>
      <c r="DB471" s="412"/>
      <c r="DC471" s="412"/>
      <c r="DD471" s="412"/>
      <c r="DE471" s="412"/>
      <c r="DF471" s="412"/>
      <c r="DG471" s="412"/>
      <c r="DH471" s="412"/>
      <c r="DI471" s="412"/>
      <c r="DJ471" s="412"/>
      <c r="DK471" s="412"/>
      <c r="DL471" s="412"/>
      <c r="DM471" s="412"/>
      <c r="DN471" s="412"/>
      <c r="DO471" s="412"/>
      <c r="DP471" s="412"/>
      <c r="DQ471" s="412"/>
      <c r="DR471" s="412"/>
      <c r="DS471" s="412"/>
      <c r="DT471" s="412"/>
      <c r="DU471" s="412"/>
      <c r="DV471" s="412"/>
      <c r="DW471" s="412"/>
      <c r="DX471" s="412"/>
      <c r="DY471" s="412"/>
      <c r="DZ471" s="412"/>
      <c r="EA471" s="412"/>
      <c r="EB471" s="412"/>
      <c r="EC471" s="412"/>
      <c r="ED471" s="412"/>
      <c r="EE471" s="412"/>
      <c r="EF471" s="412"/>
      <c r="EG471" s="412"/>
      <c r="EH471" s="412"/>
      <c r="EI471" s="412"/>
      <c r="EJ471" s="412"/>
      <c r="EK471" s="412"/>
      <c r="EL471" s="412"/>
      <c r="EM471" s="412"/>
      <c r="EN471" s="412"/>
      <c r="EO471" s="412"/>
      <c r="EP471" s="412"/>
      <c r="EQ471" s="412"/>
      <c r="ER471" s="412"/>
      <c r="ES471" s="412"/>
      <c r="ET471" s="412"/>
      <c r="EU471" s="412"/>
      <c r="EV471" s="412"/>
      <c r="EW471" s="412"/>
      <c r="EX471" s="412"/>
      <c r="EY471" s="412"/>
      <c r="EZ471" s="412"/>
      <c r="FA471" s="412"/>
      <c r="FB471" s="412"/>
      <c r="FC471" s="412"/>
      <c r="FD471" s="412"/>
      <c r="FE471" s="412"/>
      <c r="FF471" s="412"/>
      <c r="FG471" s="412"/>
      <c r="FH471" s="412"/>
      <c r="FI471" s="412"/>
      <c r="FJ471" s="412"/>
      <c r="FK471" s="412"/>
      <c r="FL471" s="412"/>
      <c r="FM471" s="412"/>
      <c r="FN471" s="412"/>
      <c r="FO471" s="412"/>
      <c r="FP471" s="412"/>
      <c r="FQ471" s="412"/>
      <c r="FR471" s="412"/>
      <c r="FS471" s="412"/>
      <c r="FT471" s="412"/>
      <c r="FU471" s="412"/>
      <c r="FV471" s="412"/>
      <c r="FW471" s="412"/>
      <c r="FX471" s="412"/>
      <c r="FY471" s="412"/>
      <c r="FZ471" s="412"/>
      <c r="GA471" s="412"/>
      <c r="GB471" s="412"/>
      <c r="GC471" s="412"/>
      <c r="GD471" s="412"/>
      <c r="GE471" s="412"/>
      <c r="GF471" s="412"/>
      <c r="GG471" s="412"/>
      <c r="GH471" s="412"/>
      <c r="GI471" s="412"/>
      <c r="GJ471" s="412"/>
      <c r="GK471" s="412"/>
      <c r="GL471" s="412"/>
      <c r="GM471" s="412"/>
      <c r="GN471" s="412"/>
      <c r="GO471" s="412"/>
      <c r="GP471" s="412"/>
      <c r="GQ471" s="412"/>
      <c r="GR471" s="412"/>
      <c r="GS471" s="412"/>
      <c r="GT471" s="412"/>
      <c r="GU471" s="412"/>
      <c r="GV471" s="412"/>
      <c r="GW471" s="412"/>
      <c r="GX471" s="412"/>
      <c r="GY471" s="412"/>
      <c r="GZ471" s="412"/>
      <c r="HA471" s="412"/>
      <c r="HB471" s="412"/>
      <c r="HC471" s="412"/>
      <c r="HD471" s="412"/>
      <c r="HE471" s="412"/>
      <c r="HF471" s="412"/>
      <c r="HG471" s="412"/>
      <c r="HH471" s="412"/>
      <c r="HI471" s="412"/>
      <c r="HJ471" s="412"/>
      <c r="HK471" s="412"/>
      <c r="HL471" s="412"/>
      <c r="HM471" s="412"/>
      <c r="HN471" s="412"/>
      <c r="HO471" s="412"/>
      <c r="HP471" s="412"/>
      <c r="HQ471" s="412"/>
      <c r="HR471" s="412"/>
      <c r="HS471" s="412"/>
      <c r="HT471" s="412"/>
      <c r="HU471" s="412"/>
      <c r="HV471" s="412"/>
      <c r="HW471" s="412"/>
      <c r="HX471" s="412"/>
      <c r="HY471" s="412"/>
      <c r="HZ471" s="412"/>
      <c r="IA471" s="412"/>
      <c r="IB471" s="412"/>
      <c r="IC471" s="412"/>
      <c r="ID471" s="412"/>
      <c r="IE471" s="412"/>
      <c r="IF471" s="412"/>
      <c r="IG471" s="412"/>
      <c r="IH471" s="412"/>
      <c r="II471" s="412"/>
      <c r="IJ471" s="412"/>
      <c r="IK471" s="412"/>
      <c r="IL471" s="412"/>
      <c r="IM471" s="412"/>
      <c r="IN471" s="412"/>
      <c r="IO471" s="412"/>
      <c r="IP471" s="412"/>
      <c r="IQ471" s="412"/>
      <c r="IR471" s="412"/>
      <c r="IS471" s="412"/>
      <c r="IT471" s="412"/>
      <c r="IU471" s="412"/>
      <c r="IV471" s="412"/>
      <c r="IW471" s="412"/>
      <c r="IX471" s="412"/>
      <c r="IY471" s="412"/>
      <c r="IZ471" s="412"/>
      <c r="JA471" s="412"/>
      <c r="JB471" s="412"/>
      <c r="JC471" s="412"/>
      <c r="JD471" s="412"/>
      <c r="JE471" s="412"/>
      <c r="JF471" s="412"/>
      <c r="JG471" s="412"/>
      <c r="JH471" s="412"/>
      <c r="JI471" s="412"/>
      <c r="JJ471" s="412"/>
      <c r="JK471" s="412"/>
      <c r="JL471" s="412"/>
      <c r="JM471" s="412"/>
      <c r="JN471" s="412"/>
      <c r="JO471" s="412"/>
      <c r="JP471" s="412"/>
      <c r="JQ471" s="412"/>
      <c r="JR471" s="412"/>
      <c r="JS471" s="412"/>
      <c r="JT471" s="412"/>
      <c r="JU471" s="412"/>
      <c r="JV471" s="412"/>
      <c r="JW471" s="412"/>
      <c r="JX471" s="412"/>
      <c r="JY471" s="412"/>
      <c r="JZ471" s="412"/>
      <c r="KA471" s="412"/>
      <c r="KB471" s="412"/>
      <c r="KC471" s="412"/>
      <c r="KD471" s="412"/>
      <c r="KE471" s="412"/>
      <c r="KF471" s="412"/>
      <c r="KG471" s="412"/>
      <c r="KH471" s="412"/>
      <c r="KI471" s="412"/>
      <c r="KJ471" s="412"/>
      <c r="KK471" s="412"/>
      <c r="KL471" s="412"/>
      <c r="KM471" s="412"/>
      <c r="KN471" s="412"/>
      <c r="KO471" s="412"/>
      <c r="KP471" s="412"/>
      <c r="KQ471" s="412"/>
      <c r="KR471" s="412"/>
      <c r="KS471" s="412"/>
      <c r="KT471" s="412"/>
      <c r="KU471" s="412"/>
      <c r="KV471" s="412"/>
      <c r="KW471" s="412"/>
      <c r="KX471" s="412"/>
      <c r="KY471" s="412"/>
      <c r="KZ471" s="412"/>
      <c r="LA471" s="412"/>
      <c r="LB471" s="412"/>
      <c r="LC471" s="412"/>
      <c r="LD471" s="412"/>
      <c r="LE471" s="412"/>
      <c r="LF471" s="412"/>
      <c r="LG471" s="412"/>
      <c r="LH471" s="412"/>
      <c r="LI471" s="412"/>
      <c r="LJ471" s="412"/>
      <c r="LK471" s="412"/>
      <c r="LL471" s="412"/>
      <c r="LM471" s="412"/>
      <c r="LN471" s="412"/>
      <c r="LO471" s="412"/>
      <c r="LP471" s="412"/>
      <c r="LQ471" s="412"/>
      <c r="LR471" s="412"/>
      <c r="LS471" s="412"/>
      <c r="LT471" s="412"/>
      <c r="LU471" s="412"/>
      <c r="LV471" s="412"/>
      <c r="LW471" s="412"/>
      <c r="LX471" s="412"/>
      <c r="LY471" s="412"/>
      <c r="LZ471" s="412"/>
      <c r="MA471" s="412"/>
      <c r="MB471" s="412"/>
      <c r="MC471" s="412"/>
      <c r="MD471" s="412"/>
      <c r="ME471" s="412"/>
      <c r="MF471" s="412"/>
      <c r="MG471" s="412"/>
      <c r="MH471" s="412"/>
      <c r="MI471" s="412"/>
      <c r="MJ471" s="412"/>
      <c r="MK471" s="412"/>
      <c r="ML471" s="412"/>
      <c r="MM471" s="412"/>
      <c r="MN471" s="412"/>
      <c r="MO471" s="412"/>
      <c r="MP471" s="412"/>
      <c r="MQ471" s="412"/>
      <c r="MR471" s="412"/>
      <c r="MS471" s="412"/>
      <c r="MT471" s="412"/>
      <c r="MU471" s="412"/>
      <c r="MV471" s="412"/>
      <c r="MW471" s="412"/>
      <c r="MX471" s="412"/>
      <c r="MY471" s="412"/>
      <c r="MZ471" s="412"/>
      <c r="NA471" s="412"/>
      <c r="NB471" s="412"/>
      <c r="NC471" s="412"/>
      <c r="ND471" s="412"/>
      <c r="NE471" s="412"/>
      <c r="NF471" s="412"/>
      <c r="NG471" s="412"/>
      <c r="NH471" s="412"/>
      <c r="NI471" s="412"/>
      <c r="NJ471" s="412"/>
      <c r="NK471" s="412"/>
      <c r="NL471" s="412"/>
      <c r="NM471" s="412"/>
      <c r="NN471" s="412"/>
      <c r="NO471" s="412"/>
      <c r="NP471" s="412"/>
      <c r="NQ471" s="412"/>
      <c r="NR471" s="412"/>
      <c r="NS471" s="412"/>
      <c r="NT471" s="412"/>
      <c r="NU471" s="412"/>
      <c r="NV471" s="412"/>
      <c r="NW471" s="412"/>
      <c r="NX471" s="412"/>
      <c r="NY471" s="412"/>
      <c r="NZ471" s="412"/>
      <c r="OA471" s="412"/>
      <c r="OB471" s="412"/>
      <c r="OC471" s="412"/>
      <c r="OD471" s="412"/>
      <c r="OE471" s="412"/>
      <c r="OF471" s="412"/>
      <c r="OG471" s="412"/>
      <c r="OH471" s="412"/>
      <c r="OI471" s="412"/>
      <c r="OJ471" s="412"/>
      <c r="OK471" s="412"/>
      <c r="OL471" s="412"/>
      <c r="OM471" s="412"/>
      <c r="ON471" s="412"/>
      <c r="OO471" s="412"/>
      <c r="OP471" s="412"/>
      <c r="OQ471" s="412"/>
      <c r="OR471" s="412"/>
      <c r="OS471" s="412"/>
      <c r="OT471" s="412"/>
      <c r="OU471" s="412"/>
      <c r="OV471" s="412"/>
      <c r="OW471" s="412"/>
      <c r="OX471" s="412"/>
      <c r="OY471" s="412"/>
      <c r="OZ471" s="412"/>
      <c r="PA471" s="412"/>
      <c r="PB471" s="412"/>
      <c r="PC471" s="412"/>
      <c r="PD471" s="412"/>
      <c r="PE471" s="412"/>
      <c r="PF471" s="412"/>
      <c r="PG471" s="412"/>
      <c r="PH471" s="412"/>
      <c r="PI471" s="412"/>
      <c r="PJ471" s="412"/>
      <c r="PK471" s="412"/>
      <c r="PL471" s="412"/>
      <c r="PM471" s="412"/>
      <c r="PN471" s="412"/>
      <c r="PO471" s="412"/>
      <c r="PP471" s="412"/>
      <c r="PQ471" s="412"/>
      <c r="PR471" s="412"/>
      <c r="PS471" s="412"/>
      <c r="PT471" s="412"/>
      <c r="PU471" s="412"/>
      <c r="PV471" s="412"/>
      <c r="PW471" s="412"/>
      <c r="PX471" s="412"/>
      <c r="PY471" s="412"/>
      <c r="PZ471" s="412"/>
      <c r="QA471" s="412"/>
      <c r="QB471" s="412"/>
      <c r="QC471" s="412"/>
      <c r="QD471" s="412"/>
      <c r="QE471" s="412"/>
      <c r="QF471" s="412"/>
      <c r="QG471" s="412"/>
      <c r="QH471" s="412"/>
      <c r="QI471" s="412"/>
      <c r="QJ471" s="412"/>
      <c r="QK471" s="412"/>
      <c r="QL471" s="412"/>
      <c r="QM471" s="412"/>
      <c r="QN471" s="412"/>
      <c r="QO471" s="412"/>
      <c r="QP471" s="412"/>
      <c r="QQ471" s="412"/>
      <c r="QR471" s="412"/>
      <c r="QS471" s="412"/>
      <c r="QT471" s="412"/>
      <c r="QU471" s="412"/>
      <c r="QV471" s="412"/>
      <c r="QW471" s="412"/>
      <c r="QX471" s="412"/>
      <c r="QY471" s="412"/>
      <c r="QZ471" s="412"/>
      <c r="RA471" s="412"/>
      <c r="RB471" s="412"/>
      <c r="RC471" s="412"/>
      <c r="RD471" s="412"/>
      <c r="RE471" s="412"/>
      <c r="RF471" s="412"/>
      <c r="RG471" s="412"/>
      <c r="RH471" s="412"/>
      <c r="RI471" s="412"/>
      <c r="RJ471" s="412"/>
      <c r="RK471" s="412"/>
      <c r="RL471" s="412"/>
      <c r="RM471" s="412"/>
      <c r="RN471" s="412"/>
      <c r="RO471" s="412"/>
      <c r="RP471" s="412"/>
      <c r="RQ471" s="412"/>
      <c r="RR471" s="412"/>
      <c r="RS471" s="412"/>
      <c r="RT471" s="412"/>
      <c r="RU471" s="412"/>
      <c r="RV471" s="412"/>
      <c r="RW471" s="412"/>
      <c r="RX471" s="412"/>
      <c r="RY471" s="412"/>
      <c r="RZ471" s="412"/>
      <c r="SA471" s="412"/>
      <c r="SB471" s="412"/>
      <c r="SC471" s="412"/>
      <c r="SD471" s="412"/>
      <c r="SE471" s="412"/>
      <c r="SF471" s="412"/>
      <c r="SG471" s="412"/>
      <c r="SH471" s="412"/>
      <c r="SI471" s="412"/>
      <c r="SJ471" s="412"/>
      <c r="SK471" s="412"/>
      <c r="SL471" s="412"/>
      <c r="SM471" s="412"/>
      <c r="SN471" s="412"/>
      <c r="SO471" s="412"/>
      <c r="SP471" s="412"/>
      <c r="SQ471" s="412"/>
      <c r="SR471" s="412"/>
      <c r="SS471" s="412"/>
      <c r="ST471" s="412"/>
      <c r="SU471" s="412"/>
      <c r="SV471" s="412"/>
      <c r="SW471" s="412"/>
      <c r="SX471" s="412"/>
      <c r="SY471" s="412"/>
      <c r="SZ471" s="412"/>
      <c r="TA471" s="412"/>
      <c r="TB471" s="412"/>
      <c r="TC471" s="412"/>
      <c r="TD471" s="412"/>
      <c r="TE471" s="412"/>
      <c r="TF471" s="412"/>
      <c r="TG471" s="412"/>
      <c r="TH471" s="412"/>
      <c r="TI471" s="412"/>
      <c r="TJ471" s="412"/>
      <c r="TK471" s="412"/>
      <c r="TL471" s="412"/>
      <c r="TM471" s="412"/>
      <c r="TN471" s="412"/>
      <c r="TO471" s="412"/>
      <c r="TP471" s="412"/>
      <c r="TQ471" s="412"/>
      <c r="TR471" s="412"/>
      <c r="TS471" s="412"/>
      <c r="TT471" s="412"/>
      <c r="TU471" s="412"/>
      <c r="TV471" s="412"/>
      <c r="TW471" s="412"/>
      <c r="TX471" s="412"/>
      <c r="TY471" s="412"/>
      <c r="TZ471" s="412"/>
      <c r="UA471" s="412"/>
      <c r="UB471" s="412"/>
      <c r="UC471" s="412"/>
      <c r="UD471" s="412"/>
      <c r="UE471" s="412"/>
      <c r="UF471" s="412"/>
      <c r="UG471" s="412"/>
      <c r="UH471" s="412"/>
      <c r="UI471" s="412"/>
      <c r="UJ471" s="412"/>
      <c r="UK471" s="412"/>
      <c r="UL471" s="412"/>
      <c r="UM471" s="412"/>
      <c r="UN471" s="412"/>
      <c r="UO471" s="412"/>
      <c r="UP471" s="412"/>
      <c r="UQ471" s="412"/>
      <c r="UR471" s="412"/>
      <c r="US471" s="412"/>
      <c r="UT471" s="412"/>
      <c r="UU471" s="412"/>
      <c r="UV471" s="412"/>
      <c r="UW471" s="412"/>
      <c r="UX471" s="412"/>
      <c r="UY471" s="412"/>
      <c r="UZ471" s="412"/>
      <c r="VA471" s="412"/>
      <c r="VB471" s="412"/>
      <c r="VC471" s="412"/>
      <c r="VD471" s="412"/>
      <c r="VE471" s="412"/>
      <c r="VF471" s="412"/>
      <c r="VG471" s="412"/>
      <c r="VH471" s="412"/>
      <c r="VI471" s="412"/>
      <c r="VJ471" s="412"/>
      <c r="VK471" s="412"/>
      <c r="VL471" s="412"/>
      <c r="VM471" s="412"/>
      <c r="VN471" s="412"/>
      <c r="VO471" s="412"/>
      <c r="VP471" s="412"/>
      <c r="VQ471" s="412"/>
      <c r="VR471" s="412"/>
      <c r="VS471" s="412"/>
      <c r="VT471" s="412"/>
      <c r="VU471" s="412"/>
      <c r="VV471" s="412"/>
      <c r="VW471" s="412"/>
      <c r="VX471" s="412"/>
      <c r="VY471" s="412"/>
      <c r="VZ471" s="412"/>
      <c r="WA471" s="412"/>
      <c r="WB471" s="412"/>
      <c r="WC471" s="412"/>
      <c r="WD471" s="412"/>
      <c r="WE471" s="412"/>
      <c r="WF471" s="412"/>
      <c r="WG471" s="412"/>
      <c r="WH471" s="412"/>
      <c r="WI471" s="412"/>
      <c r="WJ471" s="412"/>
      <c r="WK471" s="412"/>
      <c r="WL471" s="412"/>
      <c r="WM471" s="412"/>
      <c r="WN471" s="412"/>
      <c r="WO471" s="412"/>
      <c r="WP471" s="412"/>
      <c r="WQ471" s="412"/>
      <c r="WR471" s="412"/>
      <c r="WS471" s="412"/>
      <c r="WT471" s="412"/>
      <c r="WU471" s="412"/>
      <c r="WV471" s="412"/>
      <c r="WW471" s="412"/>
      <c r="WX471" s="412"/>
      <c r="WY471" s="412"/>
      <c r="WZ471" s="412"/>
      <c r="XA471" s="412"/>
      <c r="XB471" s="412"/>
      <c r="XC471" s="412"/>
      <c r="XD471" s="412"/>
      <c r="XE471" s="412"/>
      <c r="XF471" s="412"/>
      <c r="XG471" s="412"/>
      <c r="XH471" s="412"/>
      <c r="XI471" s="412"/>
      <c r="XJ471" s="412"/>
      <c r="XK471" s="412"/>
      <c r="XL471" s="412"/>
      <c r="XM471" s="412"/>
      <c r="XN471" s="412"/>
      <c r="XO471" s="412"/>
      <c r="XP471" s="412"/>
      <c r="XQ471" s="412"/>
      <c r="XR471" s="412"/>
      <c r="XS471" s="412"/>
      <c r="XT471" s="412"/>
      <c r="XU471" s="412"/>
      <c r="XV471" s="412"/>
      <c r="XW471" s="412"/>
      <c r="XX471" s="412"/>
      <c r="XY471" s="412"/>
      <c r="XZ471" s="412"/>
      <c r="YA471" s="412"/>
      <c r="YB471" s="412"/>
      <c r="YC471" s="412"/>
      <c r="YD471" s="412"/>
      <c r="YE471" s="412"/>
      <c r="YF471" s="412"/>
      <c r="YG471" s="412"/>
      <c r="YH471" s="412"/>
      <c r="YI471" s="412"/>
      <c r="YJ471" s="412"/>
      <c r="YK471" s="412"/>
      <c r="YL471" s="412"/>
      <c r="YM471" s="412"/>
      <c r="YN471" s="412"/>
      <c r="YO471" s="412"/>
      <c r="YP471" s="412"/>
      <c r="YQ471" s="412"/>
      <c r="YR471" s="412"/>
      <c r="YS471" s="412"/>
      <c r="YT471" s="412"/>
      <c r="YU471" s="412"/>
      <c r="YV471" s="412"/>
      <c r="YW471" s="412"/>
      <c r="YX471" s="412"/>
      <c r="YY471" s="412"/>
      <c r="YZ471" s="412"/>
      <c r="ZA471" s="412"/>
      <c r="ZB471" s="412"/>
      <c r="ZC471" s="412"/>
      <c r="ZD471" s="412"/>
      <c r="ZE471" s="412"/>
      <c r="ZF471" s="412"/>
      <c r="ZG471" s="412"/>
      <c r="ZH471" s="412"/>
      <c r="ZI471" s="412"/>
      <c r="ZJ471" s="412"/>
      <c r="ZK471" s="412"/>
      <c r="ZL471" s="412"/>
      <c r="ZM471" s="412"/>
      <c r="ZN471" s="412"/>
      <c r="ZO471" s="412"/>
      <c r="ZP471" s="412"/>
      <c r="ZQ471" s="412"/>
      <c r="ZR471" s="412"/>
      <c r="ZS471" s="412"/>
      <c r="ZT471" s="412"/>
      <c r="ZU471" s="412"/>
      <c r="ZV471" s="412"/>
      <c r="ZW471" s="412"/>
      <c r="ZX471" s="412"/>
      <c r="ZY471" s="412"/>
      <c r="ZZ471" s="412"/>
      <c r="AAA471" s="412"/>
      <c r="AAB471" s="412"/>
      <c r="AAC471" s="412"/>
      <c r="AAD471" s="412"/>
      <c r="AAE471" s="412"/>
      <c r="AAF471" s="412"/>
      <c r="AAG471" s="412"/>
      <c r="AAH471" s="412"/>
      <c r="AAI471" s="412"/>
      <c r="AAJ471" s="412"/>
      <c r="AAK471" s="412"/>
      <c r="AAL471" s="412"/>
      <c r="AAM471" s="412"/>
      <c r="AAN471" s="412"/>
      <c r="AAO471" s="412"/>
      <c r="AAP471" s="412"/>
      <c r="AAQ471" s="412"/>
      <c r="AAR471" s="412"/>
      <c r="AAS471" s="412"/>
      <c r="AAT471" s="412"/>
      <c r="AAU471" s="412"/>
      <c r="AAV471" s="412"/>
      <c r="AAW471" s="412"/>
      <c r="AAX471" s="412"/>
      <c r="AAY471" s="412"/>
      <c r="AAZ471" s="412"/>
      <c r="ABA471" s="412"/>
      <c r="ABB471" s="412"/>
      <c r="ABC471" s="412"/>
      <c r="ABD471" s="412"/>
      <c r="ABE471" s="412"/>
      <c r="ABF471" s="412"/>
      <c r="ABG471" s="412"/>
      <c r="ABH471" s="412"/>
      <c r="ABI471" s="412"/>
      <c r="ABJ471" s="412"/>
      <c r="ABK471" s="412"/>
      <c r="ABL471" s="412"/>
      <c r="ABM471" s="412"/>
      <c r="ABN471" s="412"/>
      <c r="ABO471" s="412"/>
      <c r="ABP471" s="412"/>
      <c r="ABQ471" s="412"/>
      <c r="ABR471" s="412"/>
      <c r="ABS471" s="412"/>
      <c r="ABT471" s="412"/>
      <c r="ABU471" s="412"/>
      <c r="ABV471" s="412"/>
      <c r="ABW471" s="412"/>
      <c r="ABX471" s="412"/>
      <c r="ABY471" s="412"/>
      <c r="ABZ471" s="412"/>
      <c r="ACA471" s="412"/>
      <c r="ACB471" s="412"/>
      <c r="ACC471" s="412"/>
      <c r="ACD471" s="412"/>
      <c r="ACE471" s="412"/>
      <c r="ACF471" s="412"/>
      <c r="ACG471" s="412"/>
      <c r="ACH471" s="412"/>
      <c r="ACI471" s="412"/>
      <c r="ACJ471" s="412"/>
      <c r="ACK471" s="412"/>
      <c r="ACL471" s="412"/>
      <c r="ACM471" s="412"/>
      <c r="ACN471" s="412"/>
      <c r="ACO471" s="412"/>
      <c r="ACP471" s="412"/>
      <c r="ACQ471" s="412"/>
      <c r="ACR471" s="412"/>
      <c r="ACS471" s="412"/>
      <c r="ACT471" s="412"/>
      <c r="ACU471" s="412"/>
      <c r="ACV471" s="412"/>
      <c r="ACW471" s="412"/>
      <c r="ACX471" s="412"/>
      <c r="ACY471" s="412"/>
      <c r="ACZ471" s="412"/>
      <c r="ADA471" s="412"/>
      <c r="ADB471" s="412"/>
      <c r="ADC471" s="412"/>
      <c r="ADD471" s="412"/>
      <c r="ADE471" s="412"/>
      <c r="ADF471" s="412"/>
      <c r="ADG471" s="412"/>
      <c r="ADH471" s="412"/>
      <c r="ADI471" s="412"/>
      <c r="ADJ471" s="412"/>
      <c r="ADK471" s="412"/>
      <c r="ADL471" s="412"/>
      <c r="ADM471" s="412"/>
      <c r="ADN471" s="412"/>
      <c r="ADO471" s="412"/>
      <c r="ADP471" s="412"/>
      <c r="ADQ471" s="412"/>
      <c r="ADR471" s="412"/>
      <c r="ADS471" s="412"/>
      <c r="ADT471" s="412"/>
      <c r="ADU471" s="412"/>
      <c r="ADV471" s="412"/>
      <c r="ADW471" s="412"/>
      <c r="ADX471" s="412"/>
      <c r="ADY471" s="412"/>
      <c r="ADZ471" s="412"/>
      <c r="AEA471" s="412"/>
      <c r="AEB471" s="412"/>
      <c r="AEC471" s="412"/>
      <c r="AED471" s="412"/>
      <c r="AEE471" s="412"/>
      <c r="AEF471" s="412"/>
      <c r="AEG471" s="412"/>
      <c r="AEH471" s="412"/>
      <c r="AEI471" s="412"/>
      <c r="AEJ471" s="412"/>
      <c r="AEK471" s="412"/>
      <c r="AEL471" s="412"/>
      <c r="AEM471" s="412"/>
      <c r="AEN471" s="412"/>
      <c r="AEO471" s="412"/>
      <c r="AEP471" s="412"/>
      <c r="AEQ471" s="412"/>
      <c r="AER471" s="412"/>
      <c r="AES471" s="412"/>
      <c r="AET471" s="412"/>
      <c r="AEU471" s="412"/>
      <c r="AEV471" s="412"/>
      <c r="AEW471" s="412"/>
      <c r="AEX471" s="412"/>
      <c r="AEY471" s="412"/>
      <c r="AEZ471" s="412"/>
      <c r="AFA471" s="412"/>
      <c r="AFB471" s="412"/>
      <c r="AFC471" s="412"/>
      <c r="AFD471" s="412"/>
      <c r="AFE471" s="412"/>
      <c r="AFF471" s="412"/>
      <c r="AFG471" s="412"/>
      <c r="AFH471" s="412"/>
      <c r="AFI471" s="412"/>
      <c r="AFJ471" s="412"/>
      <c r="AFK471" s="412"/>
      <c r="AFL471" s="412"/>
      <c r="AFM471" s="412"/>
      <c r="AFN471" s="412"/>
      <c r="AFO471" s="412"/>
      <c r="AFP471" s="412"/>
      <c r="AFQ471" s="412"/>
      <c r="AFR471" s="412"/>
      <c r="AFS471" s="412"/>
      <c r="AFT471" s="412"/>
      <c r="AFU471" s="412"/>
      <c r="AFV471" s="412"/>
      <c r="AFW471" s="412"/>
      <c r="AFX471" s="412"/>
      <c r="AFY471" s="412"/>
      <c r="AFZ471" s="412"/>
      <c r="AGA471" s="412"/>
      <c r="AGB471" s="412"/>
      <c r="AGC471" s="412"/>
      <c r="AGD471" s="412"/>
      <c r="AGE471" s="412"/>
      <c r="AGF471" s="412"/>
      <c r="AGG471" s="412"/>
      <c r="AGH471" s="412"/>
      <c r="AGI471" s="412"/>
      <c r="AGJ471" s="412"/>
      <c r="AGK471" s="412"/>
      <c r="AGL471" s="412"/>
      <c r="AGM471" s="412"/>
      <c r="AGN471" s="412"/>
      <c r="AGO471" s="412"/>
      <c r="AGP471" s="412"/>
      <c r="AGQ471" s="412"/>
      <c r="AGR471" s="412"/>
      <c r="AGS471" s="412"/>
      <c r="AGT471" s="412"/>
      <c r="AGU471" s="412"/>
      <c r="AGV471" s="412"/>
      <c r="AGW471" s="412"/>
      <c r="AGX471" s="412"/>
      <c r="AGY471" s="412"/>
      <c r="AGZ471" s="412"/>
      <c r="AHA471" s="412"/>
      <c r="AHB471" s="412"/>
      <c r="AHC471" s="412"/>
      <c r="AHD471" s="412"/>
      <c r="AHE471" s="412"/>
      <c r="AHF471" s="412"/>
      <c r="AHG471" s="412"/>
      <c r="AHH471" s="412"/>
      <c r="AHI471" s="412"/>
      <c r="AHJ471" s="412"/>
      <c r="AHK471" s="412"/>
      <c r="AHL471" s="412"/>
      <c r="AHM471" s="412"/>
      <c r="AHN471" s="412"/>
      <c r="AHO471" s="412"/>
      <c r="AHP471" s="412"/>
      <c r="AHQ471" s="412"/>
      <c r="AHR471" s="412"/>
      <c r="AHS471" s="412"/>
      <c r="AHT471" s="412"/>
      <c r="AHU471" s="412"/>
      <c r="AHV471" s="412"/>
      <c r="AHW471" s="412"/>
      <c r="AHX471" s="412"/>
      <c r="AHY471" s="412"/>
      <c r="AHZ471" s="412"/>
      <c r="AIA471" s="412"/>
      <c r="AIB471" s="412"/>
      <c r="AIC471" s="412"/>
      <c r="AID471" s="412"/>
      <c r="AIE471" s="412"/>
      <c r="AIF471" s="412"/>
      <c r="AIG471" s="412"/>
      <c r="AIH471" s="412"/>
      <c r="AII471" s="412"/>
      <c r="AIJ471" s="412"/>
      <c r="AIK471" s="412"/>
      <c r="AIL471" s="412"/>
      <c r="AIM471" s="412"/>
      <c r="AIN471" s="412"/>
      <c r="AIO471" s="412"/>
      <c r="AIP471" s="412"/>
      <c r="AIQ471" s="412"/>
      <c r="AIR471" s="412"/>
      <c r="AIS471" s="412"/>
      <c r="AIT471" s="412"/>
      <c r="AIU471" s="412"/>
      <c r="AIV471" s="412"/>
      <c r="AIW471" s="412"/>
      <c r="AIX471" s="412"/>
      <c r="AIY471" s="412"/>
      <c r="AIZ471" s="412"/>
      <c r="AJA471" s="412"/>
      <c r="AJB471" s="412"/>
      <c r="AJC471" s="412"/>
      <c r="AJD471" s="412"/>
      <c r="AJE471" s="412"/>
      <c r="AJF471" s="412"/>
      <c r="AJG471" s="412"/>
      <c r="AJH471" s="412"/>
      <c r="AJI471" s="412"/>
      <c r="AJJ471" s="412"/>
      <c r="AJK471" s="412"/>
      <c r="AJL471" s="412"/>
      <c r="AJM471" s="412"/>
      <c r="AJN471" s="412"/>
      <c r="AJO471" s="412"/>
      <c r="AJP471" s="412"/>
      <c r="AJQ471" s="412"/>
      <c r="AJR471" s="412"/>
      <c r="AJS471" s="412"/>
      <c r="AJT471" s="412"/>
      <c r="AJU471" s="412"/>
      <c r="AJV471" s="412"/>
      <c r="AJW471" s="412"/>
      <c r="AJX471" s="412"/>
      <c r="AJY471" s="412"/>
      <c r="AJZ471" s="412"/>
      <c r="AKA471" s="412"/>
      <c r="AKB471" s="412"/>
      <c r="AKC471" s="412"/>
      <c r="AKD471" s="412"/>
      <c r="AKE471" s="412"/>
      <c r="AKF471" s="412"/>
      <c r="AKG471" s="412"/>
      <c r="AKH471" s="412"/>
      <c r="AKI471" s="412"/>
      <c r="AKJ471" s="412"/>
      <c r="AKK471" s="412"/>
      <c r="AKL471" s="412"/>
      <c r="AKM471" s="412"/>
      <c r="AKN471" s="412"/>
      <c r="AKO471" s="412"/>
      <c r="AKP471" s="412"/>
      <c r="AKQ471" s="412"/>
      <c r="AKR471" s="412"/>
      <c r="AKS471" s="412"/>
      <c r="AKT471" s="412"/>
      <c r="AKU471" s="412"/>
      <c r="AKV471" s="412"/>
      <c r="AKW471" s="412"/>
      <c r="AKX471" s="412"/>
      <c r="AKY471" s="412"/>
      <c r="AKZ471" s="412"/>
      <c r="ALA471" s="412"/>
      <c r="ALB471" s="412"/>
      <c r="ALC471" s="412"/>
      <c r="ALD471" s="412"/>
      <c r="ALE471" s="412"/>
      <c r="ALF471" s="412"/>
      <c r="ALG471" s="412"/>
      <c r="ALH471" s="412"/>
      <c r="ALI471" s="412"/>
      <c r="ALJ471" s="412"/>
      <c r="ALK471" s="412"/>
      <c r="ALL471" s="412"/>
      <c r="ALM471" s="412"/>
      <c r="ALN471" s="412"/>
      <c r="ALO471" s="412"/>
      <c r="ALP471" s="412"/>
      <c r="ALQ471" s="412"/>
      <c r="ALR471" s="412"/>
      <c r="ALS471" s="412"/>
      <c r="ALT471" s="412"/>
      <c r="ALU471" s="412"/>
      <c r="ALV471" s="412"/>
      <c r="ALW471" s="412"/>
      <c r="ALX471" s="412"/>
      <c r="ALY471" s="412"/>
      <c r="ALZ471" s="412"/>
      <c r="AMA471" s="412"/>
      <c r="AMB471" s="412"/>
      <c r="AMC471" s="412"/>
      <c r="AMD471" s="412"/>
      <c r="AME471" s="412"/>
      <c r="AMF471" s="412"/>
      <c r="AMG471" s="412"/>
      <c r="AMH471" s="412"/>
    </row>
    <row r="472" spans="1:1022" x14ac:dyDescent="0.25">
      <c r="A472" s="162" t="s">
        <v>5884</v>
      </c>
      <c r="B472" s="163">
        <v>471</v>
      </c>
      <c r="C472" s="162" t="s">
        <v>5883</v>
      </c>
      <c r="D472" s="175" t="s">
        <v>5885</v>
      </c>
      <c r="I472" s="319">
        <v>9</v>
      </c>
      <c r="J472" s="332">
        <v>2</v>
      </c>
      <c r="K472" s="332">
        <v>2</v>
      </c>
      <c r="L472" s="332" t="s">
        <v>752</v>
      </c>
      <c r="V472" s="219">
        <f t="shared" si="252"/>
        <v>100</v>
      </c>
      <c r="W472" s="219">
        <f t="shared" si="253"/>
        <v>100</v>
      </c>
      <c r="X472" s="219">
        <f t="shared" si="254"/>
        <v>100</v>
      </c>
      <c r="Y472" s="219">
        <f t="shared" si="250"/>
        <v>100</v>
      </c>
      <c r="Z472" s="219">
        <f t="shared" si="251"/>
        <v>100</v>
      </c>
      <c r="AA472" s="220">
        <f t="shared" si="243"/>
        <v>100</v>
      </c>
      <c r="AB472" s="220">
        <f t="shared" si="242"/>
        <v>100</v>
      </c>
      <c r="AC472" s="220">
        <f t="shared" si="255"/>
        <v>100</v>
      </c>
      <c r="AD472" s="416">
        <f t="shared" si="249"/>
        <v>1</v>
      </c>
      <c r="AE472" s="416">
        <f t="shared" si="256"/>
        <v>100</v>
      </c>
      <c r="AF472" s="212">
        <f t="shared" si="246"/>
        <v>10</v>
      </c>
      <c r="AG472" s="212">
        <f t="shared" si="247"/>
        <v>10</v>
      </c>
      <c r="AH472" s="212">
        <f t="shared" si="248"/>
        <v>100</v>
      </c>
      <c r="AI472" s="212">
        <f t="shared" si="245"/>
        <v>100</v>
      </c>
      <c r="AJ472" s="231" t="s">
        <v>25094</v>
      </c>
      <c r="AM472" s="214"/>
      <c r="AQ472" s="167" t="s">
        <v>5886</v>
      </c>
      <c r="AR472" s="185">
        <v>208</v>
      </c>
      <c r="AS472" s="185" t="s">
        <v>6015</v>
      </c>
    </row>
    <row r="473" spans="1:1022" x14ac:dyDescent="0.25">
      <c r="A473" s="169" t="s">
        <v>5909</v>
      </c>
      <c r="B473" s="163">
        <v>472</v>
      </c>
      <c r="C473" s="224" t="s">
        <v>5910</v>
      </c>
      <c r="D473" s="175" t="s">
        <v>5911</v>
      </c>
      <c r="I473" s="319">
        <v>9</v>
      </c>
      <c r="J473" s="332">
        <v>2</v>
      </c>
      <c r="K473" s="332">
        <v>2</v>
      </c>
      <c r="L473" s="332" t="s">
        <v>752</v>
      </c>
      <c r="V473" s="219">
        <f t="shared" si="252"/>
        <v>100</v>
      </c>
      <c r="W473" s="219">
        <f t="shared" si="253"/>
        <v>100</v>
      </c>
      <c r="X473" s="219">
        <f t="shared" si="254"/>
        <v>100</v>
      </c>
      <c r="Y473" s="219">
        <f t="shared" si="250"/>
        <v>100</v>
      </c>
      <c r="Z473" s="219">
        <f t="shared" si="251"/>
        <v>100</v>
      </c>
      <c r="AA473" s="220">
        <f t="shared" si="243"/>
        <v>100</v>
      </c>
      <c r="AB473" s="220">
        <f t="shared" si="242"/>
        <v>100</v>
      </c>
      <c r="AC473" s="220">
        <f t="shared" si="255"/>
        <v>100</v>
      </c>
      <c r="AD473" s="416">
        <f t="shared" si="249"/>
        <v>1</v>
      </c>
      <c r="AE473" s="416">
        <f t="shared" si="256"/>
        <v>100</v>
      </c>
      <c r="AF473" s="212">
        <f t="shared" si="246"/>
        <v>10</v>
      </c>
      <c r="AG473" s="212">
        <f t="shared" si="247"/>
        <v>10</v>
      </c>
      <c r="AH473" s="212">
        <f t="shared" si="248"/>
        <v>100</v>
      </c>
      <c r="AI473" s="212">
        <f t="shared" si="245"/>
        <v>100</v>
      </c>
      <c r="AJ473" s="214"/>
      <c r="AM473" s="214"/>
      <c r="AQ473" s="167" t="s">
        <v>5912</v>
      </c>
    </row>
    <row r="474" spans="1:1022" x14ac:dyDescent="0.25">
      <c r="A474" s="162" t="s">
        <v>5887</v>
      </c>
      <c r="B474" s="163">
        <v>473</v>
      </c>
      <c r="C474" s="162" t="s">
        <v>12852</v>
      </c>
      <c r="D474" s="175" t="s">
        <v>5888</v>
      </c>
      <c r="I474" s="319">
        <v>9</v>
      </c>
      <c r="J474" s="332">
        <v>2</v>
      </c>
      <c r="K474" s="332">
        <v>2</v>
      </c>
      <c r="L474" s="332" t="s">
        <v>752</v>
      </c>
      <c r="V474" s="219">
        <f t="shared" si="252"/>
        <v>100</v>
      </c>
      <c r="W474" s="219">
        <f t="shared" si="253"/>
        <v>100</v>
      </c>
      <c r="X474" s="219">
        <f t="shared" si="254"/>
        <v>100</v>
      </c>
      <c r="Y474" s="219">
        <f t="shared" si="250"/>
        <v>100</v>
      </c>
      <c r="Z474" s="219">
        <f t="shared" si="251"/>
        <v>100</v>
      </c>
      <c r="AA474" s="220">
        <f t="shared" si="243"/>
        <v>100</v>
      </c>
      <c r="AB474" s="220">
        <f t="shared" si="242"/>
        <v>100</v>
      </c>
      <c r="AC474" s="220">
        <f t="shared" si="255"/>
        <v>100</v>
      </c>
      <c r="AD474" s="416">
        <f t="shared" si="249"/>
        <v>1</v>
      </c>
      <c r="AE474" s="416">
        <f t="shared" si="256"/>
        <v>100</v>
      </c>
      <c r="AF474" s="212">
        <f t="shared" si="246"/>
        <v>10</v>
      </c>
      <c r="AG474" s="212">
        <f t="shared" si="247"/>
        <v>10</v>
      </c>
      <c r="AH474" s="212">
        <f t="shared" si="248"/>
        <v>100</v>
      </c>
      <c r="AI474" s="212">
        <f t="shared" ref="AI474:AI519" si="257">IF(OR(EXACT(J474,"1A"),EXACT(J474,"1B"),EXACT(J474,"1C")),5,100)</f>
        <v>100</v>
      </c>
      <c r="AJ474" s="231" t="s">
        <v>25008</v>
      </c>
      <c r="AM474" s="214"/>
      <c r="AQ474" s="167" t="s">
        <v>5889</v>
      </c>
    </row>
    <row r="475" spans="1:1022" x14ac:dyDescent="0.25">
      <c r="A475" s="162" t="s">
        <v>5906</v>
      </c>
      <c r="B475" s="163">
        <v>474</v>
      </c>
      <c r="C475" s="224" t="s">
        <v>5907</v>
      </c>
      <c r="D475" s="175" t="s">
        <v>5908</v>
      </c>
      <c r="I475" s="319"/>
      <c r="J475" s="332">
        <v>2</v>
      </c>
      <c r="K475" s="332">
        <v>2</v>
      </c>
      <c r="L475" s="332" t="s">
        <v>752</v>
      </c>
      <c r="V475" s="219">
        <f t="shared" si="252"/>
        <v>100</v>
      </c>
      <c r="W475" s="219">
        <f t="shared" si="253"/>
        <v>100</v>
      </c>
      <c r="X475" s="219">
        <f t="shared" si="254"/>
        <v>100</v>
      </c>
      <c r="Y475" s="219">
        <f t="shared" si="250"/>
        <v>100</v>
      </c>
      <c r="Z475" s="219">
        <f t="shared" si="251"/>
        <v>100</v>
      </c>
      <c r="AA475" s="220">
        <f t="shared" si="243"/>
        <v>100</v>
      </c>
      <c r="AB475" s="220">
        <f t="shared" si="242"/>
        <v>100</v>
      </c>
      <c r="AC475" s="220">
        <f t="shared" si="255"/>
        <v>100</v>
      </c>
      <c r="AD475" s="416">
        <f t="shared" si="249"/>
        <v>1</v>
      </c>
      <c r="AE475" s="416">
        <f t="shared" si="256"/>
        <v>100</v>
      </c>
      <c r="AF475" s="212">
        <f t="shared" si="246"/>
        <v>10</v>
      </c>
      <c r="AG475" s="212">
        <f t="shared" si="247"/>
        <v>10</v>
      </c>
      <c r="AH475" s="212">
        <f t="shared" si="248"/>
        <v>100</v>
      </c>
      <c r="AI475" s="212">
        <f t="shared" si="257"/>
        <v>100</v>
      </c>
      <c r="AJ475" s="214"/>
      <c r="AM475" s="214"/>
      <c r="AQ475" s="167" t="s">
        <v>5912</v>
      </c>
    </row>
    <row r="476" spans="1:1022" x14ac:dyDescent="0.25">
      <c r="A476" s="162" t="s">
        <v>5917</v>
      </c>
      <c r="B476" s="163">
        <v>475</v>
      </c>
      <c r="C476" s="224" t="s">
        <v>5916</v>
      </c>
      <c r="D476" s="175" t="s">
        <v>5918</v>
      </c>
      <c r="I476" s="319"/>
      <c r="V476" s="219">
        <f t="shared" si="252"/>
        <v>100</v>
      </c>
      <c r="W476" s="219">
        <f t="shared" si="253"/>
        <v>100</v>
      </c>
      <c r="X476" s="219">
        <f t="shared" si="254"/>
        <v>100</v>
      </c>
      <c r="Y476" s="219">
        <f t="shared" si="250"/>
        <v>100</v>
      </c>
      <c r="Z476" s="219">
        <f t="shared" si="251"/>
        <v>100</v>
      </c>
      <c r="AA476" s="220">
        <f t="shared" si="243"/>
        <v>100</v>
      </c>
      <c r="AB476" s="220">
        <f t="shared" si="242"/>
        <v>100</v>
      </c>
      <c r="AC476" s="220">
        <f t="shared" si="255"/>
        <v>100</v>
      </c>
      <c r="AD476" s="416">
        <f t="shared" si="249"/>
        <v>100</v>
      </c>
      <c r="AE476" s="416">
        <f t="shared" si="256"/>
        <v>100</v>
      </c>
      <c r="AF476" s="212">
        <f t="shared" si="246"/>
        <v>100</v>
      </c>
      <c r="AG476" s="212">
        <f t="shared" si="247"/>
        <v>100</v>
      </c>
      <c r="AH476" s="212">
        <f t="shared" si="248"/>
        <v>100</v>
      </c>
      <c r="AI476" s="212">
        <f t="shared" si="257"/>
        <v>100</v>
      </c>
      <c r="AJ476" s="214"/>
      <c r="AM476" s="214"/>
      <c r="AQ476" s="247" t="s">
        <v>5919</v>
      </c>
      <c r="AU476" s="412"/>
      <c r="AV476" s="412"/>
      <c r="AW476" s="412"/>
      <c r="AX476" s="412"/>
      <c r="AY476" s="412"/>
      <c r="AZ476" s="412"/>
      <c r="BA476" s="412"/>
      <c r="BB476" s="412"/>
      <c r="BC476" s="412"/>
      <c r="BD476" s="412"/>
      <c r="BE476" s="412"/>
      <c r="BF476" s="412"/>
      <c r="BG476" s="412"/>
      <c r="BH476" s="412"/>
      <c r="BI476" s="412"/>
      <c r="BJ476" s="412"/>
      <c r="BK476" s="412"/>
      <c r="BL476" s="412"/>
      <c r="BM476" s="412"/>
      <c r="BN476" s="412"/>
      <c r="BO476" s="412"/>
      <c r="BP476" s="412"/>
      <c r="BQ476" s="412"/>
      <c r="BR476" s="412"/>
      <c r="BS476" s="412"/>
      <c r="BT476" s="412"/>
      <c r="BU476" s="412"/>
      <c r="BV476" s="412"/>
      <c r="BW476" s="412"/>
      <c r="BX476" s="412"/>
      <c r="BY476" s="412"/>
      <c r="BZ476" s="412"/>
      <c r="CA476" s="412"/>
      <c r="CB476" s="412"/>
      <c r="CC476" s="412"/>
      <c r="CD476" s="412"/>
      <c r="CE476" s="412"/>
      <c r="CF476" s="412"/>
      <c r="CG476" s="412"/>
      <c r="CH476" s="412"/>
      <c r="CI476" s="412"/>
      <c r="CJ476" s="412"/>
      <c r="CK476" s="412"/>
      <c r="CL476" s="412"/>
      <c r="CM476" s="412"/>
      <c r="CN476" s="412"/>
      <c r="CO476" s="412"/>
      <c r="CP476" s="412"/>
      <c r="CQ476" s="412"/>
      <c r="CR476" s="412"/>
      <c r="CS476" s="412"/>
      <c r="CT476" s="412"/>
      <c r="CU476" s="412"/>
      <c r="CV476" s="412"/>
      <c r="CW476" s="412"/>
      <c r="CX476" s="412"/>
      <c r="CY476" s="412"/>
      <c r="CZ476" s="412"/>
      <c r="DA476" s="412"/>
      <c r="DB476" s="412"/>
      <c r="DC476" s="412"/>
      <c r="DD476" s="412"/>
      <c r="DE476" s="412"/>
      <c r="DF476" s="412"/>
      <c r="DG476" s="412"/>
      <c r="DH476" s="412"/>
      <c r="DI476" s="412"/>
      <c r="DJ476" s="412"/>
      <c r="DK476" s="412"/>
      <c r="DL476" s="412"/>
      <c r="DM476" s="412"/>
      <c r="DN476" s="412"/>
      <c r="DO476" s="412"/>
      <c r="DP476" s="412"/>
      <c r="DQ476" s="412"/>
      <c r="DR476" s="412"/>
      <c r="DS476" s="412"/>
      <c r="DT476" s="412"/>
      <c r="DU476" s="412"/>
      <c r="DV476" s="412"/>
      <c r="DW476" s="412"/>
      <c r="DX476" s="412"/>
      <c r="DY476" s="412"/>
      <c r="DZ476" s="412"/>
      <c r="EA476" s="412"/>
      <c r="EB476" s="412"/>
      <c r="EC476" s="412"/>
      <c r="ED476" s="412"/>
      <c r="EE476" s="412"/>
      <c r="EF476" s="412"/>
      <c r="EG476" s="412"/>
      <c r="EH476" s="412"/>
      <c r="EI476" s="412"/>
      <c r="EJ476" s="412"/>
      <c r="EK476" s="412"/>
      <c r="EL476" s="412"/>
      <c r="EM476" s="412"/>
      <c r="EN476" s="412"/>
      <c r="EO476" s="412"/>
      <c r="EP476" s="412"/>
      <c r="EQ476" s="412"/>
      <c r="ER476" s="412"/>
      <c r="ES476" s="412"/>
      <c r="ET476" s="412"/>
      <c r="EU476" s="412"/>
      <c r="EV476" s="412"/>
      <c r="EW476" s="412"/>
      <c r="EX476" s="412"/>
      <c r="EY476" s="412"/>
      <c r="EZ476" s="412"/>
      <c r="FA476" s="412"/>
      <c r="FB476" s="412"/>
      <c r="FC476" s="412"/>
      <c r="FD476" s="412"/>
      <c r="FE476" s="412"/>
      <c r="FF476" s="412"/>
      <c r="FG476" s="412"/>
      <c r="FH476" s="412"/>
      <c r="FI476" s="412"/>
      <c r="FJ476" s="412"/>
      <c r="FK476" s="412"/>
      <c r="FL476" s="412"/>
      <c r="FM476" s="412"/>
      <c r="FN476" s="412"/>
      <c r="FO476" s="412"/>
      <c r="FP476" s="412"/>
      <c r="FQ476" s="412"/>
      <c r="FR476" s="412"/>
      <c r="FS476" s="412"/>
      <c r="FT476" s="412"/>
      <c r="FU476" s="412"/>
      <c r="FV476" s="412"/>
      <c r="FW476" s="412"/>
      <c r="FX476" s="412"/>
      <c r="FY476" s="412"/>
      <c r="FZ476" s="412"/>
      <c r="GA476" s="412"/>
      <c r="GB476" s="412"/>
      <c r="GC476" s="412"/>
      <c r="GD476" s="412"/>
      <c r="GE476" s="412"/>
      <c r="GF476" s="412"/>
      <c r="GG476" s="412"/>
      <c r="GH476" s="412"/>
      <c r="GI476" s="412"/>
      <c r="GJ476" s="412"/>
      <c r="GK476" s="412"/>
      <c r="GL476" s="412"/>
      <c r="GM476" s="412"/>
      <c r="GN476" s="412"/>
      <c r="GO476" s="412"/>
      <c r="GP476" s="412"/>
      <c r="GQ476" s="412"/>
      <c r="GR476" s="412"/>
      <c r="GS476" s="412"/>
      <c r="GT476" s="412"/>
      <c r="GU476" s="412"/>
      <c r="GV476" s="412"/>
      <c r="GW476" s="412"/>
      <c r="GX476" s="412"/>
      <c r="GY476" s="412"/>
      <c r="GZ476" s="412"/>
      <c r="HA476" s="412"/>
      <c r="HB476" s="412"/>
      <c r="HC476" s="412"/>
      <c r="HD476" s="412"/>
      <c r="HE476" s="412"/>
      <c r="HF476" s="412"/>
      <c r="HG476" s="412"/>
      <c r="HH476" s="412"/>
      <c r="HI476" s="412"/>
      <c r="HJ476" s="412"/>
      <c r="HK476" s="412"/>
      <c r="HL476" s="412"/>
      <c r="HM476" s="412"/>
      <c r="HN476" s="412"/>
      <c r="HO476" s="412"/>
      <c r="HP476" s="412"/>
      <c r="HQ476" s="412"/>
      <c r="HR476" s="412"/>
      <c r="HS476" s="412"/>
      <c r="HT476" s="412"/>
      <c r="HU476" s="412"/>
      <c r="HV476" s="412"/>
      <c r="HW476" s="412"/>
      <c r="HX476" s="412"/>
      <c r="HY476" s="412"/>
      <c r="HZ476" s="412"/>
      <c r="IA476" s="412"/>
      <c r="IB476" s="412"/>
      <c r="IC476" s="412"/>
      <c r="ID476" s="412"/>
      <c r="IE476" s="412"/>
      <c r="IF476" s="412"/>
      <c r="IG476" s="412"/>
      <c r="IH476" s="412"/>
      <c r="II476" s="412"/>
      <c r="IJ476" s="412"/>
      <c r="IK476" s="412"/>
      <c r="IL476" s="412"/>
      <c r="IM476" s="412"/>
      <c r="IN476" s="412"/>
      <c r="IO476" s="412"/>
      <c r="IP476" s="412"/>
      <c r="IQ476" s="412"/>
      <c r="IR476" s="412"/>
      <c r="IS476" s="412"/>
      <c r="IT476" s="412"/>
      <c r="IU476" s="412"/>
      <c r="IV476" s="412"/>
      <c r="IW476" s="412"/>
      <c r="IX476" s="412"/>
      <c r="IY476" s="412"/>
      <c r="IZ476" s="412"/>
      <c r="JA476" s="412"/>
      <c r="JB476" s="412"/>
      <c r="JC476" s="412"/>
      <c r="JD476" s="412"/>
      <c r="JE476" s="412"/>
      <c r="JF476" s="412"/>
      <c r="JG476" s="412"/>
      <c r="JH476" s="412"/>
      <c r="JI476" s="412"/>
      <c r="JJ476" s="412"/>
      <c r="JK476" s="412"/>
      <c r="JL476" s="412"/>
      <c r="JM476" s="412"/>
      <c r="JN476" s="412"/>
      <c r="JO476" s="412"/>
      <c r="JP476" s="412"/>
      <c r="JQ476" s="412"/>
      <c r="JR476" s="412"/>
      <c r="JS476" s="412"/>
      <c r="JT476" s="412"/>
      <c r="JU476" s="412"/>
      <c r="JV476" s="412"/>
      <c r="JW476" s="412"/>
      <c r="JX476" s="412"/>
      <c r="JY476" s="412"/>
      <c r="JZ476" s="412"/>
      <c r="KA476" s="412"/>
      <c r="KB476" s="412"/>
      <c r="KC476" s="412"/>
      <c r="KD476" s="412"/>
      <c r="KE476" s="412"/>
      <c r="KF476" s="412"/>
      <c r="KG476" s="412"/>
      <c r="KH476" s="412"/>
      <c r="KI476" s="412"/>
      <c r="KJ476" s="412"/>
      <c r="KK476" s="412"/>
      <c r="KL476" s="412"/>
      <c r="KM476" s="412"/>
      <c r="KN476" s="412"/>
      <c r="KO476" s="412"/>
      <c r="KP476" s="412"/>
      <c r="KQ476" s="412"/>
      <c r="KR476" s="412"/>
      <c r="KS476" s="412"/>
      <c r="KT476" s="412"/>
      <c r="KU476" s="412"/>
      <c r="KV476" s="412"/>
      <c r="KW476" s="412"/>
      <c r="KX476" s="412"/>
      <c r="KY476" s="412"/>
      <c r="KZ476" s="412"/>
      <c r="LA476" s="412"/>
      <c r="LB476" s="412"/>
      <c r="LC476" s="412"/>
      <c r="LD476" s="412"/>
      <c r="LE476" s="412"/>
      <c r="LF476" s="412"/>
      <c r="LG476" s="412"/>
      <c r="LH476" s="412"/>
      <c r="LI476" s="412"/>
      <c r="LJ476" s="412"/>
      <c r="LK476" s="412"/>
      <c r="LL476" s="412"/>
      <c r="LM476" s="412"/>
      <c r="LN476" s="412"/>
      <c r="LO476" s="412"/>
      <c r="LP476" s="412"/>
      <c r="LQ476" s="412"/>
      <c r="LR476" s="412"/>
      <c r="LS476" s="412"/>
      <c r="LT476" s="412"/>
      <c r="LU476" s="412"/>
      <c r="LV476" s="412"/>
      <c r="LW476" s="412"/>
      <c r="LX476" s="412"/>
      <c r="LY476" s="412"/>
      <c r="LZ476" s="412"/>
      <c r="MA476" s="412"/>
      <c r="MB476" s="412"/>
      <c r="MC476" s="412"/>
      <c r="MD476" s="412"/>
      <c r="ME476" s="412"/>
      <c r="MF476" s="412"/>
      <c r="MG476" s="412"/>
      <c r="MH476" s="412"/>
      <c r="MI476" s="412"/>
      <c r="MJ476" s="412"/>
      <c r="MK476" s="412"/>
      <c r="ML476" s="412"/>
      <c r="MM476" s="412"/>
      <c r="MN476" s="412"/>
      <c r="MO476" s="412"/>
      <c r="MP476" s="412"/>
      <c r="MQ476" s="412"/>
      <c r="MR476" s="412"/>
      <c r="MS476" s="412"/>
      <c r="MT476" s="412"/>
      <c r="MU476" s="412"/>
      <c r="MV476" s="412"/>
      <c r="MW476" s="412"/>
      <c r="MX476" s="412"/>
      <c r="MY476" s="412"/>
      <c r="MZ476" s="412"/>
      <c r="NA476" s="412"/>
      <c r="NB476" s="412"/>
      <c r="NC476" s="412"/>
      <c r="ND476" s="412"/>
      <c r="NE476" s="412"/>
      <c r="NF476" s="412"/>
      <c r="NG476" s="412"/>
      <c r="NH476" s="412"/>
      <c r="NI476" s="412"/>
      <c r="NJ476" s="412"/>
      <c r="NK476" s="412"/>
      <c r="NL476" s="412"/>
      <c r="NM476" s="412"/>
      <c r="NN476" s="412"/>
      <c r="NO476" s="412"/>
      <c r="NP476" s="412"/>
      <c r="NQ476" s="412"/>
      <c r="NR476" s="412"/>
      <c r="NS476" s="412"/>
      <c r="NT476" s="412"/>
      <c r="NU476" s="412"/>
      <c r="NV476" s="412"/>
      <c r="NW476" s="412"/>
      <c r="NX476" s="412"/>
      <c r="NY476" s="412"/>
      <c r="NZ476" s="412"/>
      <c r="OA476" s="412"/>
      <c r="OB476" s="412"/>
      <c r="OC476" s="412"/>
      <c r="OD476" s="412"/>
      <c r="OE476" s="412"/>
      <c r="OF476" s="412"/>
      <c r="OG476" s="412"/>
      <c r="OH476" s="412"/>
      <c r="OI476" s="412"/>
      <c r="OJ476" s="412"/>
      <c r="OK476" s="412"/>
      <c r="OL476" s="412"/>
      <c r="OM476" s="412"/>
      <c r="ON476" s="412"/>
      <c r="OO476" s="412"/>
      <c r="OP476" s="412"/>
      <c r="OQ476" s="412"/>
      <c r="OR476" s="412"/>
      <c r="OS476" s="412"/>
      <c r="OT476" s="412"/>
      <c r="OU476" s="412"/>
      <c r="OV476" s="412"/>
      <c r="OW476" s="412"/>
      <c r="OX476" s="412"/>
      <c r="OY476" s="412"/>
      <c r="OZ476" s="412"/>
      <c r="PA476" s="412"/>
      <c r="PB476" s="412"/>
      <c r="PC476" s="412"/>
      <c r="PD476" s="412"/>
      <c r="PE476" s="412"/>
      <c r="PF476" s="412"/>
      <c r="PG476" s="412"/>
      <c r="PH476" s="412"/>
      <c r="PI476" s="412"/>
      <c r="PJ476" s="412"/>
      <c r="PK476" s="412"/>
      <c r="PL476" s="412"/>
      <c r="PM476" s="412"/>
      <c r="PN476" s="412"/>
      <c r="PO476" s="412"/>
      <c r="PP476" s="412"/>
      <c r="PQ476" s="412"/>
      <c r="PR476" s="412"/>
      <c r="PS476" s="412"/>
      <c r="PT476" s="412"/>
      <c r="PU476" s="412"/>
      <c r="PV476" s="412"/>
      <c r="PW476" s="412"/>
      <c r="PX476" s="412"/>
      <c r="PY476" s="412"/>
      <c r="PZ476" s="412"/>
      <c r="QA476" s="412"/>
      <c r="QB476" s="412"/>
      <c r="QC476" s="412"/>
      <c r="QD476" s="412"/>
      <c r="QE476" s="412"/>
      <c r="QF476" s="412"/>
      <c r="QG476" s="412"/>
      <c r="QH476" s="412"/>
      <c r="QI476" s="412"/>
      <c r="QJ476" s="412"/>
      <c r="QK476" s="412"/>
      <c r="QL476" s="412"/>
      <c r="QM476" s="412"/>
      <c r="QN476" s="412"/>
      <c r="QO476" s="412"/>
      <c r="QP476" s="412"/>
      <c r="QQ476" s="412"/>
      <c r="QR476" s="412"/>
      <c r="QS476" s="412"/>
      <c r="QT476" s="412"/>
      <c r="QU476" s="412"/>
      <c r="QV476" s="412"/>
      <c r="QW476" s="412"/>
      <c r="QX476" s="412"/>
      <c r="QY476" s="412"/>
      <c r="QZ476" s="412"/>
      <c r="RA476" s="412"/>
      <c r="RB476" s="412"/>
      <c r="RC476" s="412"/>
      <c r="RD476" s="412"/>
      <c r="RE476" s="412"/>
      <c r="RF476" s="412"/>
      <c r="RG476" s="412"/>
      <c r="RH476" s="412"/>
      <c r="RI476" s="412"/>
      <c r="RJ476" s="412"/>
      <c r="RK476" s="412"/>
      <c r="RL476" s="412"/>
      <c r="RM476" s="412"/>
      <c r="RN476" s="412"/>
      <c r="RO476" s="412"/>
      <c r="RP476" s="412"/>
      <c r="RQ476" s="412"/>
      <c r="RR476" s="412"/>
      <c r="RS476" s="412"/>
      <c r="RT476" s="412"/>
      <c r="RU476" s="412"/>
      <c r="RV476" s="412"/>
      <c r="RW476" s="412"/>
      <c r="RX476" s="412"/>
      <c r="RY476" s="412"/>
      <c r="RZ476" s="412"/>
      <c r="SA476" s="412"/>
      <c r="SB476" s="412"/>
      <c r="SC476" s="412"/>
      <c r="SD476" s="412"/>
      <c r="SE476" s="412"/>
      <c r="SF476" s="412"/>
      <c r="SG476" s="412"/>
      <c r="SH476" s="412"/>
      <c r="SI476" s="412"/>
      <c r="SJ476" s="412"/>
      <c r="SK476" s="412"/>
      <c r="SL476" s="412"/>
      <c r="SM476" s="412"/>
      <c r="SN476" s="412"/>
      <c r="SO476" s="412"/>
      <c r="SP476" s="412"/>
      <c r="SQ476" s="412"/>
      <c r="SR476" s="412"/>
      <c r="SS476" s="412"/>
      <c r="ST476" s="412"/>
      <c r="SU476" s="412"/>
      <c r="SV476" s="412"/>
      <c r="SW476" s="412"/>
      <c r="SX476" s="412"/>
      <c r="SY476" s="412"/>
      <c r="SZ476" s="412"/>
      <c r="TA476" s="412"/>
      <c r="TB476" s="412"/>
      <c r="TC476" s="412"/>
      <c r="TD476" s="412"/>
      <c r="TE476" s="412"/>
      <c r="TF476" s="412"/>
      <c r="TG476" s="412"/>
      <c r="TH476" s="412"/>
      <c r="TI476" s="412"/>
      <c r="TJ476" s="412"/>
      <c r="TK476" s="412"/>
      <c r="TL476" s="412"/>
      <c r="TM476" s="412"/>
      <c r="TN476" s="412"/>
      <c r="TO476" s="412"/>
      <c r="TP476" s="412"/>
      <c r="TQ476" s="412"/>
      <c r="TR476" s="412"/>
      <c r="TS476" s="412"/>
      <c r="TT476" s="412"/>
      <c r="TU476" s="412"/>
      <c r="TV476" s="412"/>
      <c r="TW476" s="412"/>
      <c r="TX476" s="412"/>
      <c r="TY476" s="412"/>
      <c r="TZ476" s="412"/>
      <c r="UA476" s="412"/>
      <c r="UB476" s="412"/>
      <c r="UC476" s="412"/>
      <c r="UD476" s="412"/>
      <c r="UE476" s="412"/>
      <c r="UF476" s="412"/>
      <c r="UG476" s="412"/>
      <c r="UH476" s="412"/>
      <c r="UI476" s="412"/>
      <c r="UJ476" s="412"/>
      <c r="UK476" s="412"/>
      <c r="UL476" s="412"/>
      <c r="UM476" s="412"/>
      <c r="UN476" s="412"/>
      <c r="UO476" s="412"/>
      <c r="UP476" s="412"/>
      <c r="UQ476" s="412"/>
      <c r="UR476" s="412"/>
      <c r="US476" s="412"/>
      <c r="UT476" s="412"/>
      <c r="UU476" s="412"/>
      <c r="UV476" s="412"/>
      <c r="UW476" s="412"/>
      <c r="UX476" s="412"/>
      <c r="UY476" s="412"/>
      <c r="UZ476" s="412"/>
      <c r="VA476" s="412"/>
      <c r="VB476" s="412"/>
      <c r="VC476" s="412"/>
      <c r="VD476" s="412"/>
      <c r="VE476" s="412"/>
      <c r="VF476" s="412"/>
      <c r="VG476" s="412"/>
      <c r="VH476" s="412"/>
      <c r="VI476" s="412"/>
      <c r="VJ476" s="412"/>
      <c r="VK476" s="412"/>
      <c r="VL476" s="412"/>
      <c r="VM476" s="412"/>
      <c r="VN476" s="412"/>
      <c r="VO476" s="412"/>
      <c r="VP476" s="412"/>
      <c r="VQ476" s="412"/>
      <c r="VR476" s="412"/>
      <c r="VS476" s="412"/>
      <c r="VT476" s="412"/>
      <c r="VU476" s="412"/>
      <c r="VV476" s="412"/>
      <c r="VW476" s="412"/>
      <c r="VX476" s="412"/>
      <c r="VY476" s="412"/>
      <c r="VZ476" s="412"/>
      <c r="WA476" s="412"/>
      <c r="WB476" s="412"/>
      <c r="WC476" s="412"/>
      <c r="WD476" s="412"/>
      <c r="WE476" s="412"/>
      <c r="WF476" s="412"/>
      <c r="WG476" s="412"/>
      <c r="WH476" s="412"/>
      <c r="WI476" s="412"/>
      <c r="WJ476" s="412"/>
      <c r="WK476" s="412"/>
      <c r="WL476" s="412"/>
      <c r="WM476" s="412"/>
      <c r="WN476" s="412"/>
      <c r="WO476" s="412"/>
      <c r="WP476" s="412"/>
      <c r="WQ476" s="412"/>
      <c r="WR476" s="412"/>
      <c r="WS476" s="412"/>
      <c r="WT476" s="412"/>
      <c r="WU476" s="412"/>
      <c r="WV476" s="412"/>
      <c r="WW476" s="412"/>
      <c r="WX476" s="412"/>
      <c r="WY476" s="412"/>
      <c r="WZ476" s="412"/>
      <c r="XA476" s="412"/>
      <c r="XB476" s="412"/>
      <c r="XC476" s="412"/>
      <c r="XD476" s="412"/>
      <c r="XE476" s="412"/>
      <c r="XF476" s="412"/>
      <c r="XG476" s="412"/>
      <c r="XH476" s="412"/>
      <c r="XI476" s="412"/>
      <c r="XJ476" s="412"/>
      <c r="XK476" s="412"/>
      <c r="XL476" s="412"/>
      <c r="XM476" s="412"/>
      <c r="XN476" s="412"/>
      <c r="XO476" s="412"/>
      <c r="XP476" s="412"/>
      <c r="XQ476" s="412"/>
      <c r="XR476" s="412"/>
      <c r="XS476" s="412"/>
      <c r="XT476" s="412"/>
      <c r="XU476" s="412"/>
      <c r="XV476" s="412"/>
      <c r="XW476" s="412"/>
      <c r="XX476" s="412"/>
      <c r="XY476" s="412"/>
      <c r="XZ476" s="412"/>
      <c r="YA476" s="412"/>
      <c r="YB476" s="412"/>
      <c r="YC476" s="412"/>
      <c r="YD476" s="412"/>
      <c r="YE476" s="412"/>
      <c r="YF476" s="412"/>
      <c r="YG476" s="412"/>
      <c r="YH476" s="412"/>
      <c r="YI476" s="412"/>
      <c r="YJ476" s="412"/>
      <c r="YK476" s="412"/>
      <c r="YL476" s="412"/>
      <c r="YM476" s="412"/>
      <c r="YN476" s="412"/>
      <c r="YO476" s="412"/>
      <c r="YP476" s="412"/>
      <c r="YQ476" s="412"/>
      <c r="YR476" s="412"/>
      <c r="YS476" s="412"/>
      <c r="YT476" s="412"/>
      <c r="YU476" s="412"/>
      <c r="YV476" s="412"/>
      <c r="YW476" s="412"/>
      <c r="YX476" s="412"/>
      <c r="YY476" s="412"/>
      <c r="YZ476" s="412"/>
      <c r="ZA476" s="412"/>
      <c r="ZB476" s="412"/>
      <c r="ZC476" s="412"/>
      <c r="ZD476" s="412"/>
      <c r="ZE476" s="412"/>
      <c r="ZF476" s="412"/>
      <c r="ZG476" s="412"/>
      <c r="ZH476" s="412"/>
      <c r="ZI476" s="412"/>
      <c r="ZJ476" s="412"/>
      <c r="ZK476" s="412"/>
      <c r="ZL476" s="412"/>
      <c r="ZM476" s="412"/>
      <c r="ZN476" s="412"/>
      <c r="ZO476" s="412"/>
      <c r="ZP476" s="412"/>
      <c r="ZQ476" s="412"/>
      <c r="ZR476" s="412"/>
      <c r="ZS476" s="412"/>
      <c r="ZT476" s="412"/>
      <c r="ZU476" s="412"/>
      <c r="ZV476" s="412"/>
      <c r="ZW476" s="412"/>
      <c r="ZX476" s="412"/>
      <c r="ZY476" s="412"/>
      <c r="ZZ476" s="412"/>
      <c r="AAA476" s="412"/>
      <c r="AAB476" s="412"/>
      <c r="AAC476" s="412"/>
      <c r="AAD476" s="412"/>
      <c r="AAE476" s="412"/>
      <c r="AAF476" s="412"/>
      <c r="AAG476" s="412"/>
      <c r="AAH476" s="412"/>
      <c r="AAI476" s="412"/>
      <c r="AAJ476" s="412"/>
      <c r="AAK476" s="412"/>
      <c r="AAL476" s="412"/>
      <c r="AAM476" s="412"/>
      <c r="AAN476" s="412"/>
      <c r="AAO476" s="412"/>
      <c r="AAP476" s="412"/>
      <c r="AAQ476" s="412"/>
      <c r="AAR476" s="412"/>
      <c r="AAS476" s="412"/>
      <c r="AAT476" s="412"/>
      <c r="AAU476" s="412"/>
      <c r="AAV476" s="412"/>
      <c r="AAW476" s="412"/>
      <c r="AAX476" s="412"/>
      <c r="AAY476" s="412"/>
      <c r="AAZ476" s="412"/>
      <c r="ABA476" s="412"/>
      <c r="ABB476" s="412"/>
      <c r="ABC476" s="412"/>
      <c r="ABD476" s="412"/>
      <c r="ABE476" s="412"/>
      <c r="ABF476" s="412"/>
      <c r="ABG476" s="412"/>
      <c r="ABH476" s="412"/>
      <c r="ABI476" s="412"/>
      <c r="ABJ476" s="412"/>
      <c r="ABK476" s="412"/>
      <c r="ABL476" s="412"/>
      <c r="ABM476" s="412"/>
      <c r="ABN476" s="412"/>
      <c r="ABO476" s="412"/>
      <c r="ABP476" s="412"/>
      <c r="ABQ476" s="412"/>
      <c r="ABR476" s="412"/>
      <c r="ABS476" s="412"/>
      <c r="ABT476" s="412"/>
      <c r="ABU476" s="412"/>
      <c r="ABV476" s="412"/>
      <c r="ABW476" s="412"/>
      <c r="ABX476" s="412"/>
      <c r="ABY476" s="412"/>
      <c r="ABZ476" s="412"/>
      <c r="ACA476" s="412"/>
      <c r="ACB476" s="412"/>
      <c r="ACC476" s="412"/>
      <c r="ACD476" s="412"/>
      <c r="ACE476" s="412"/>
      <c r="ACF476" s="412"/>
      <c r="ACG476" s="412"/>
      <c r="ACH476" s="412"/>
      <c r="ACI476" s="412"/>
      <c r="ACJ476" s="412"/>
      <c r="ACK476" s="412"/>
      <c r="ACL476" s="412"/>
      <c r="ACM476" s="412"/>
      <c r="ACN476" s="412"/>
      <c r="ACO476" s="412"/>
      <c r="ACP476" s="412"/>
      <c r="ACQ476" s="412"/>
      <c r="ACR476" s="412"/>
      <c r="ACS476" s="412"/>
      <c r="ACT476" s="412"/>
      <c r="ACU476" s="412"/>
      <c r="ACV476" s="412"/>
      <c r="ACW476" s="412"/>
      <c r="ACX476" s="412"/>
      <c r="ACY476" s="412"/>
      <c r="ACZ476" s="412"/>
      <c r="ADA476" s="412"/>
      <c r="ADB476" s="412"/>
      <c r="ADC476" s="412"/>
      <c r="ADD476" s="412"/>
      <c r="ADE476" s="412"/>
      <c r="ADF476" s="412"/>
      <c r="ADG476" s="412"/>
      <c r="ADH476" s="412"/>
      <c r="ADI476" s="412"/>
      <c r="ADJ476" s="412"/>
      <c r="ADK476" s="412"/>
      <c r="ADL476" s="412"/>
      <c r="ADM476" s="412"/>
      <c r="ADN476" s="412"/>
      <c r="ADO476" s="412"/>
      <c r="ADP476" s="412"/>
      <c r="ADQ476" s="412"/>
      <c r="ADR476" s="412"/>
      <c r="ADS476" s="412"/>
      <c r="ADT476" s="412"/>
      <c r="ADU476" s="412"/>
      <c r="ADV476" s="412"/>
      <c r="ADW476" s="412"/>
      <c r="ADX476" s="412"/>
      <c r="ADY476" s="412"/>
      <c r="ADZ476" s="412"/>
      <c r="AEA476" s="412"/>
      <c r="AEB476" s="412"/>
      <c r="AEC476" s="412"/>
      <c r="AED476" s="412"/>
      <c r="AEE476" s="412"/>
      <c r="AEF476" s="412"/>
      <c r="AEG476" s="412"/>
      <c r="AEH476" s="412"/>
      <c r="AEI476" s="412"/>
      <c r="AEJ476" s="412"/>
      <c r="AEK476" s="412"/>
      <c r="AEL476" s="412"/>
      <c r="AEM476" s="412"/>
      <c r="AEN476" s="412"/>
      <c r="AEO476" s="412"/>
      <c r="AEP476" s="412"/>
      <c r="AEQ476" s="412"/>
      <c r="AER476" s="412"/>
      <c r="AES476" s="412"/>
      <c r="AET476" s="412"/>
      <c r="AEU476" s="412"/>
      <c r="AEV476" s="412"/>
      <c r="AEW476" s="412"/>
      <c r="AEX476" s="412"/>
      <c r="AEY476" s="412"/>
      <c r="AEZ476" s="412"/>
      <c r="AFA476" s="412"/>
      <c r="AFB476" s="412"/>
      <c r="AFC476" s="412"/>
      <c r="AFD476" s="412"/>
      <c r="AFE476" s="412"/>
      <c r="AFF476" s="412"/>
      <c r="AFG476" s="412"/>
      <c r="AFH476" s="412"/>
      <c r="AFI476" s="412"/>
      <c r="AFJ476" s="412"/>
      <c r="AFK476" s="412"/>
      <c r="AFL476" s="412"/>
      <c r="AFM476" s="412"/>
      <c r="AFN476" s="412"/>
      <c r="AFO476" s="412"/>
      <c r="AFP476" s="412"/>
      <c r="AFQ476" s="412"/>
      <c r="AFR476" s="412"/>
      <c r="AFS476" s="412"/>
      <c r="AFT476" s="412"/>
      <c r="AFU476" s="412"/>
      <c r="AFV476" s="412"/>
      <c r="AFW476" s="412"/>
      <c r="AFX476" s="412"/>
      <c r="AFY476" s="412"/>
      <c r="AFZ476" s="412"/>
      <c r="AGA476" s="412"/>
      <c r="AGB476" s="412"/>
      <c r="AGC476" s="412"/>
      <c r="AGD476" s="412"/>
      <c r="AGE476" s="412"/>
      <c r="AGF476" s="412"/>
      <c r="AGG476" s="412"/>
      <c r="AGH476" s="412"/>
      <c r="AGI476" s="412"/>
      <c r="AGJ476" s="412"/>
      <c r="AGK476" s="412"/>
      <c r="AGL476" s="412"/>
      <c r="AGM476" s="412"/>
      <c r="AGN476" s="412"/>
      <c r="AGO476" s="412"/>
      <c r="AGP476" s="412"/>
      <c r="AGQ476" s="412"/>
      <c r="AGR476" s="412"/>
      <c r="AGS476" s="412"/>
      <c r="AGT476" s="412"/>
      <c r="AGU476" s="412"/>
      <c r="AGV476" s="412"/>
      <c r="AGW476" s="412"/>
      <c r="AGX476" s="412"/>
      <c r="AGY476" s="412"/>
      <c r="AGZ476" s="412"/>
      <c r="AHA476" s="412"/>
      <c r="AHB476" s="412"/>
      <c r="AHC476" s="412"/>
      <c r="AHD476" s="412"/>
      <c r="AHE476" s="412"/>
      <c r="AHF476" s="412"/>
      <c r="AHG476" s="412"/>
      <c r="AHH476" s="412"/>
      <c r="AHI476" s="412"/>
      <c r="AHJ476" s="412"/>
      <c r="AHK476" s="412"/>
      <c r="AHL476" s="412"/>
      <c r="AHM476" s="412"/>
      <c r="AHN476" s="412"/>
      <c r="AHO476" s="412"/>
      <c r="AHP476" s="412"/>
      <c r="AHQ476" s="412"/>
      <c r="AHR476" s="412"/>
      <c r="AHS476" s="412"/>
      <c r="AHT476" s="412"/>
      <c r="AHU476" s="412"/>
      <c r="AHV476" s="412"/>
      <c r="AHW476" s="412"/>
      <c r="AHX476" s="412"/>
      <c r="AHY476" s="412"/>
      <c r="AHZ476" s="412"/>
      <c r="AIA476" s="412"/>
      <c r="AIB476" s="412"/>
      <c r="AIC476" s="412"/>
      <c r="AID476" s="412"/>
      <c r="AIE476" s="412"/>
      <c r="AIF476" s="412"/>
      <c r="AIG476" s="412"/>
      <c r="AIH476" s="412"/>
      <c r="AII476" s="412"/>
      <c r="AIJ476" s="412"/>
      <c r="AIK476" s="412"/>
      <c r="AIL476" s="412"/>
      <c r="AIM476" s="412"/>
      <c r="AIN476" s="412"/>
      <c r="AIO476" s="412"/>
      <c r="AIP476" s="412"/>
      <c r="AIQ476" s="412"/>
      <c r="AIR476" s="412"/>
      <c r="AIS476" s="412"/>
      <c r="AIT476" s="412"/>
      <c r="AIU476" s="412"/>
      <c r="AIV476" s="412"/>
      <c r="AIW476" s="412"/>
      <c r="AIX476" s="412"/>
      <c r="AIY476" s="412"/>
      <c r="AIZ476" s="412"/>
      <c r="AJA476" s="412"/>
      <c r="AJB476" s="412"/>
      <c r="AJC476" s="412"/>
      <c r="AJD476" s="412"/>
      <c r="AJE476" s="412"/>
      <c r="AJF476" s="412"/>
      <c r="AJG476" s="412"/>
      <c r="AJH476" s="412"/>
      <c r="AJI476" s="412"/>
      <c r="AJJ476" s="412"/>
      <c r="AJK476" s="412"/>
      <c r="AJL476" s="412"/>
      <c r="AJM476" s="412"/>
      <c r="AJN476" s="412"/>
      <c r="AJO476" s="412"/>
      <c r="AJP476" s="412"/>
      <c r="AJQ476" s="412"/>
      <c r="AJR476" s="412"/>
      <c r="AJS476" s="412"/>
      <c r="AJT476" s="412"/>
      <c r="AJU476" s="412"/>
      <c r="AJV476" s="412"/>
      <c r="AJW476" s="412"/>
      <c r="AJX476" s="412"/>
      <c r="AJY476" s="412"/>
      <c r="AJZ476" s="412"/>
      <c r="AKA476" s="412"/>
      <c r="AKB476" s="412"/>
      <c r="AKC476" s="412"/>
      <c r="AKD476" s="412"/>
      <c r="AKE476" s="412"/>
      <c r="AKF476" s="412"/>
      <c r="AKG476" s="412"/>
      <c r="AKH476" s="412"/>
      <c r="AKI476" s="412"/>
      <c r="AKJ476" s="412"/>
      <c r="AKK476" s="412"/>
      <c r="AKL476" s="412"/>
      <c r="AKM476" s="412"/>
      <c r="AKN476" s="412"/>
      <c r="AKO476" s="412"/>
      <c r="AKP476" s="412"/>
      <c r="AKQ476" s="412"/>
      <c r="AKR476" s="412"/>
      <c r="AKS476" s="412"/>
      <c r="AKT476" s="412"/>
      <c r="AKU476" s="412"/>
      <c r="AKV476" s="412"/>
      <c r="AKW476" s="412"/>
      <c r="AKX476" s="412"/>
      <c r="AKY476" s="412"/>
      <c r="AKZ476" s="412"/>
      <c r="ALA476" s="412"/>
      <c r="ALB476" s="412"/>
      <c r="ALC476" s="412"/>
      <c r="ALD476" s="412"/>
      <c r="ALE476" s="412"/>
      <c r="ALF476" s="412"/>
      <c r="ALG476" s="412"/>
      <c r="ALH476" s="412"/>
      <c r="ALI476" s="412"/>
      <c r="ALJ476" s="412"/>
      <c r="ALK476" s="412"/>
      <c r="ALL476" s="412"/>
      <c r="ALM476" s="412"/>
      <c r="ALN476" s="412"/>
      <c r="ALO476" s="412"/>
      <c r="ALP476" s="412"/>
      <c r="ALQ476" s="412"/>
      <c r="ALR476" s="412"/>
      <c r="ALS476" s="412"/>
      <c r="ALT476" s="412"/>
      <c r="ALU476" s="412"/>
      <c r="ALV476" s="412"/>
      <c r="ALW476" s="412"/>
      <c r="ALX476" s="412"/>
      <c r="ALY476" s="412"/>
      <c r="ALZ476" s="412"/>
      <c r="AMA476" s="412"/>
      <c r="AMB476" s="412"/>
      <c r="AMC476" s="412"/>
      <c r="AMD476" s="412"/>
      <c r="AME476" s="412"/>
      <c r="AMF476" s="412"/>
      <c r="AMG476" s="412"/>
      <c r="AMH476" s="412"/>
    </row>
    <row r="477" spans="1:1022" x14ac:dyDescent="0.25">
      <c r="A477" s="162" t="s">
        <v>5890</v>
      </c>
      <c r="B477" s="163">
        <v>476</v>
      </c>
      <c r="C477" s="162" t="s">
        <v>25097</v>
      </c>
      <c r="D477" s="175" t="s">
        <v>5891</v>
      </c>
      <c r="F477" s="185">
        <v>4</v>
      </c>
      <c r="I477" s="319"/>
      <c r="J477" s="332">
        <v>2</v>
      </c>
      <c r="K477" s="332">
        <v>2</v>
      </c>
      <c r="V477" s="219">
        <f t="shared" si="252"/>
        <v>100</v>
      </c>
      <c r="W477" s="219">
        <f t="shared" si="253"/>
        <v>100</v>
      </c>
      <c r="X477" s="219">
        <f t="shared" si="254"/>
        <v>100</v>
      </c>
      <c r="Y477" s="219">
        <f t="shared" si="250"/>
        <v>100</v>
      </c>
      <c r="Z477" s="219">
        <f t="shared" si="251"/>
        <v>100</v>
      </c>
      <c r="AA477" s="220">
        <f t="shared" si="243"/>
        <v>100</v>
      </c>
      <c r="AB477" s="220">
        <f t="shared" si="242"/>
        <v>100</v>
      </c>
      <c r="AC477" s="220">
        <f t="shared" si="255"/>
        <v>100</v>
      </c>
      <c r="AD477" s="416">
        <f t="shared" si="249"/>
        <v>100</v>
      </c>
      <c r="AE477" s="416">
        <f t="shared" si="256"/>
        <v>100</v>
      </c>
      <c r="AF477" s="212">
        <f t="shared" ref="AF477:AF492" si="258">IF(OR(OR(EXACT(J477,"1A"),EXACT(J477,"1B"),EXACT(J477,"1C")),K477=1),1,IF(K477=2,10,100))</f>
        <v>10</v>
      </c>
      <c r="AG477" s="212">
        <f t="shared" ref="AG477:AG522" si="259">IF(OR(EXACT(J477,"1A"),EXACT(J477,"1B"),EXACT(J477,"1C")),1,IF(J477=2,10,100))</f>
        <v>10</v>
      </c>
      <c r="AH477" s="212">
        <f t="shared" ref="AH477:AH492" si="260">IF(OR(EXACT(J477,"1A"),EXACT(J477,"1B"),EXACT(J477,"1C"),K477=1),3,100)</f>
        <v>100</v>
      </c>
      <c r="AI477" s="212">
        <f t="shared" si="257"/>
        <v>100</v>
      </c>
      <c r="AJ477" s="214"/>
      <c r="AM477" s="214"/>
      <c r="AQ477" s="167" t="s">
        <v>783</v>
      </c>
    </row>
    <row r="478" spans="1:1022" x14ac:dyDescent="0.25">
      <c r="A478" s="162" t="s">
        <v>5897</v>
      </c>
      <c r="B478" s="163">
        <v>477</v>
      </c>
      <c r="C478" s="224" t="s">
        <v>25098</v>
      </c>
      <c r="D478" s="175" t="s">
        <v>5898</v>
      </c>
      <c r="F478" s="185">
        <v>4</v>
      </c>
      <c r="I478" s="319"/>
      <c r="J478" s="332">
        <v>2</v>
      </c>
      <c r="K478" s="332">
        <v>2</v>
      </c>
      <c r="V478" s="219">
        <f t="shared" si="252"/>
        <v>100</v>
      </c>
      <c r="W478" s="219">
        <f t="shared" si="253"/>
        <v>100</v>
      </c>
      <c r="X478" s="219">
        <f t="shared" si="254"/>
        <v>100</v>
      </c>
      <c r="Y478" s="219">
        <f t="shared" si="250"/>
        <v>100</v>
      </c>
      <c r="Z478" s="219">
        <f t="shared" si="251"/>
        <v>100</v>
      </c>
      <c r="AA478" s="220">
        <f t="shared" si="243"/>
        <v>100</v>
      </c>
      <c r="AB478" s="220">
        <f t="shared" si="242"/>
        <v>100</v>
      </c>
      <c r="AC478" s="220">
        <f t="shared" si="255"/>
        <v>100</v>
      </c>
      <c r="AD478" s="416">
        <f t="shared" si="249"/>
        <v>100</v>
      </c>
      <c r="AE478" s="416">
        <f t="shared" si="256"/>
        <v>100</v>
      </c>
      <c r="AF478" s="212">
        <f t="shared" si="258"/>
        <v>10</v>
      </c>
      <c r="AG478" s="212">
        <f t="shared" si="259"/>
        <v>10</v>
      </c>
      <c r="AH478" s="212">
        <f t="shared" si="260"/>
        <v>100</v>
      </c>
      <c r="AI478" s="212">
        <f t="shared" si="257"/>
        <v>100</v>
      </c>
      <c r="AJ478" s="214"/>
      <c r="AM478" s="214"/>
      <c r="AQ478" s="167" t="s">
        <v>760</v>
      </c>
      <c r="AR478" s="185">
        <v>211.66</v>
      </c>
      <c r="AS478" s="185" t="s">
        <v>6016</v>
      </c>
      <c r="AU478" s="412"/>
      <c r="AV478" s="412"/>
      <c r="AW478" s="412"/>
      <c r="AX478" s="412"/>
      <c r="AY478" s="412"/>
      <c r="AZ478" s="412"/>
      <c r="BA478" s="412"/>
      <c r="BB478" s="412"/>
      <c r="BC478" s="412"/>
      <c r="BD478" s="412"/>
      <c r="BE478" s="412"/>
      <c r="BF478" s="412"/>
      <c r="BG478" s="412"/>
      <c r="BH478" s="412"/>
      <c r="BI478" s="412"/>
      <c r="BJ478" s="412"/>
      <c r="BK478" s="412"/>
      <c r="BL478" s="412"/>
      <c r="BM478" s="412"/>
      <c r="BN478" s="412"/>
      <c r="BO478" s="412"/>
      <c r="BP478" s="412"/>
      <c r="BQ478" s="412"/>
      <c r="BR478" s="412"/>
      <c r="BS478" s="412"/>
      <c r="BT478" s="412"/>
      <c r="BU478" s="412"/>
      <c r="BV478" s="412"/>
      <c r="BW478" s="412"/>
      <c r="BX478" s="412"/>
      <c r="BY478" s="412"/>
      <c r="BZ478" s="412"/>
      <c r="CA478" s="412"/>
      <c r="CB478" s="412"/>
      <c r="CC478" s="412"/>
      <c r="CD478" s="412"/>
      <c r="CE478" s="412"/>
      <c r="CF478" s="412"/>
      <c r="CG478" s="412"/>
      <c r="CH478" s="412"/>
      <c r="CI478" s="412"/>
      <c r="CJ478" s="412"/>
      <c r="CK478" s="412"/>
      <c r="CL478" s="412"/>
      <c r="CM478" s="412"/>
      <c r="CN478" s="412"/>
      <c r="CO478" s="412"/>
      <c r="CP478" s="412"/>
      <c r="CQ478" s="412"/>
      <c r="CR478" s="412"/>
      <c r="CS478" s="412"/>
      <c r="CT478" s="412"/>
      <c r="CU478" s="412"/>
      <c r="CV478" s="412"/>
      <c r="CW478" s="412"/>
      <c r="CX478" s="412"/>
      <c r="CY478" s="412"/>
      <c r="CZ478" s="412"/>
      <c r="DA478" s="412"/>
      <c r="DB478" s="412"/>
      <c r="DC478" s="412"/>
      <c r="DD478" s="412"/>
      <c r="DE478" s="412"/>
      <c r="DF478" s="412"/>
      <c r="DG478" s="412"/>
      <c r="DH478" s="412"/>
      <c r="DI478" s="412"/>
      <c r="DJ478" s="412"/>
      <c r="DK478" s="412"/>
      <c r="DL478" s="412"/>
      <c r="DM478" s="412"/>
      <c r="DN478" s="412"/>
      <c r="DO478" s="412"/>
      <c r="DP478" s="412"/>
      <c r="DQ478" s="412"/>
      <c r="DR478" s="412"/>
      <c r="DS478" s="412"/>
      <c r="DT478" s="412"/>
      <c r="DU478" s="412"/>
      <c r="DV478" s="412"/>
      <c r="DW478" s="412"/>
      <c r="DX478" s="412"/>
      <c r="DY478" s="412"/>
      <c r="DZ478" s="412"/>
      <c r="EA478" s="412"/>
      <c r="EB478" s="412"/>
      <c r="EC478" s="412"/>
      <c r="ED478" s="412"/>
      <c r="EE478" s="412"/>
      <c r="EF478" s="412"/>
      <c r="EG478" s="412"/>
      <c r="EH478" s="412"/>
      <c r="EI478" s="412"/>
      <c r="EJ478" s="412"/>
      <c r="EK478" s="412"/>
      <c r="EL478" s="412"/>
      <c r="EM478" s="412"/>
      <c r="EN478" s="412"/>
      <c r="EO478" s="412"/>
      <c r="EP478" s="412"/>
      <c r="EQ478" s="412"/>
      <c r="ER478" s="412"/>
      <c r="ES478" s="412"/>
      <c r="ET478" s="412"/>
      <c r="EU478" s="412"/>
      <c r="EV478" s="412"/>
      <c r="EW478" s="412"/>
      <c r="EX478" s="412"/>
      <c r="EY478" s="412"/>
      <c r="EZ478" s="412"/>
      <c r="FA478" s="412"/>
      <c r="FB478" s="412"/>
      <c r="FC478" s="412"/>
      <c r="FD478" s="412"/>
      <c r="FE478" s="412"/>
      <c r="FF478" s="412"/>
      <c r="FG478" s="412"/>
      <c r="FH478" s="412"/>
      <c r="FI478" s="412"/>
      <c r="FJ478" s="412"/>
      <c r="FK478" s="412"/>
      <c r="FL478" s="412"/>
      <c r="FM478" s="412"/>
      <c r="FN478" s="412"/>
      <c r="FO478" s="412"/>
      <c r="FP478" s="412"/>
      <c r="FQ478" s="412"/>
      <c r="FR478" s="412"/>
      <c r="FS478" s="412"/>
      <c r="FT478" s="412"/>
      <c r="FU478" s="412"/>
      <c r="FV478" s="412"/>
      <c r="FW478" s="412"/>
      <c r="FX478" s="412"/>
      <c r="FY478" s="412"/>
      <c r="FZ478" s="412"/>
      <c r="GA478" s="412"/>
      <c r="GB478" s="412"/>
      <c r="GC478" s="412"/>
      <c r="GD478" s="412"/>
      <c r="GE478" s="412"/>
      <c r="GF478" s="412"/>
      <c r="GG478" s="412"/>
      <c r="GH478" s="412"/>
      <c r="GI478" s="412"/>
      <c r="GJ478" s="412"/>
      <c r="GK478" s="412"/>
      <c r="GL478" s="412"/>
      <c r="GM478" s="412"/>
      <c r="GN478" s="412"/>
      <c r="GO478" s="412"/>
      <c r="GP478" s="412"/>
      <c r="GQ478" s="412"/>
      <c r="GR478" s="412"/>
      <c r="GS478" s="412"/>
      <c r="GT478" s="412"/>
      <c r="GU478" s="412"/>
      <c r="GV478" s="412"/>
      <c r="GW478" s="412"/>
      <c r="GX478" s="412"/>
      <c r="GY478" s="412"/>
      <c r="GZ478" s="412"/>
      <c r="HA478" s="412"/>
      <c r="HB478" s="412"/>
      <c r="HC478" s="412"/>
      <c r="HD478" s="412"/>
      <c r="HE478" s="412"/>
      <c r="HF478" s="412"/>
      <c r="HG478" s="412"/>
      <c r="HH478" s="412"/>
      <c r="HI478" s="412"/>
      <c r="HJ478" s="412"/>
      <c r="HK478" s="412"/>
      <c r="HL478" s="412"/>
      <c r="HM478" s="412"/>
      <c r="HN478" s="412"/>
      <c r="HO478" s="412"/>
      <c r="HP478" s="412"/>
      <c r="HQ478" s="412"/>
      <c r="HR478" s="412"/>
      <c r="HS478" s="412"/>
      <c r="HT478" s="412"/>
      <c r="HU478" s="412"/>
      <c r="HV478" s="412"/>
      <c r="HW478" s="412"/>
      <c r="HX478" s="412"/>
      <c r="HY478" s="412"/>
      <c r="HZ478" s="412"/>
      <c r="IA478" s="412"/>
      <c r="IB478" s="412"/>
      <c r="IC478" s="412"/>
      <c r="ID478" s="412"/>
      <c r="IE478" s="412"/>
      <c r="IF478" s="412"/>
      <c r="IG478" s="412"/>
      <c r="IH478" s="412"/>
      <c r="II478" s="412"/>
      <c r="IJ478" s="412"/>
      <c r="IK478" s="412"/>
      <c r="IL478" s="412"/>
      <c r="IM478" s="412"/>
      <c r="IN478" s="412"/>
      <c r="IO478" s="412"/>
      <c r="IP478" s="412"/>
      <c r="IQ478" s="412"/>
      <c r="IR478" s="412"/>
      <c r="IS478" s="412"/>
      <c r="IT478" s="412"/>
      <c r="IU478" s="412"/>
      <c r="IV478" s="412"/>
      <c r="IW478" s="412"/>
      <c r="IX478" s="412"/>
      <c r="IY478" s="412"/>
      <c r="IZ478" s="412"/>
      <c r="JA478" s="412"/>
      <c r="JB478" s="412"/>
      <c r="JC478" s="412"/>
      <c r="JD478" s="412"/>
      <c r="JE478" s="412"/>
      <c r="JF478" s="412"/>
      <c r="JG478" s="412"/>
      <c r="JH478" s="412"/>
      <c r="JI478" s="412"/>
      <c r="JJ478" s="412"/>
      <c r="JK478" s="412"/>
      <c r="JL478" s="412"/>
      <c r="JM478" s="412"/>
      <c r="JN478" s="412"/>
      <c r="JO478" s="412"/>
      <c r="JP478" s="412"/>
      <c r="JQ478" s="412"/>
      <c r="JR478" s="412"/>
      <c r="JS478" s="412"/>
      <c r="JT478" s="412"/>
      <c r="JU478" s="412"/>
      <c r="JV478" s="412"/>
      <c r="JW478" s="412"/>
      <c r="JX478" s="412"/>
      <c r="JY478" s="412"/>
      <c r="JZ478" s="412"/>
      <c r="KA478" s="412"/>
      <c r="KB478" s="412"/>
      <c r="KC478" s="412"/>
      <c r="KD478" s="412"/>
      <c r="KE478" s="412"/>
      <c r="KF478" s="412"/>
      <c r="KG478" s="412"/>
      <c r="KH478" s="412"/>
      <c r="KI478" s="412"/>
      <c r="KJ478" s="412"/>
      <c r="KK478" s="412"/>
      <c r="KL478" s="412"/>
      <c r="KM478" s="412"/>
      <c r="KN478" s="412"/>
      <c r="KO478" s="412"/>
      <c r="KP478" s="412"/>
      <c r="KQ478" s="412"/>
      <c r="KR478" s="412"/>
      <c r="KS478" s="412"/>
      <c r="KT478" s="412"/>
      <c r="KU478" s="412"/>
      <c r="KV478" s="412"/>
      <c r="KW478" s="412"/>
      <c r="KX478" s="412"/>
      <c r="KY478" s="412"/>
      <c r="KZ478" s="412"/>
      <c r="LA478" s="412"/>
      <c r="LB478" s="412"/>
      <c r="LC478" s="412"/>
      <c r="LD478" s="412"/>
      <c r="LE478" s="412"/>
      <c r="LF478" s="412"/>
      <c r="LG478" s="412"/>
      <c r="LH478" s="412"/>
      <c r="LI478" s="412"/>
      <c r="LJ478" s="412"/>
      <c r="LK478" s="412"/>
      <c r="LL478" s="412"/>
      <c r="LM478" s="412"/>
      <c r="LN478" s="412"/>
      <c r="LO478" s="412"/>
      <c r="LP478" s="412"/>
      <c r="LQ478" s="412"/>
      <c r="LR478" s="412"/>
      <c r="LS478" s="412"/>
      <c r="LT478" s="412"/>
      <c r="LU478" s="412"/>
      <c r="LV478" s="412"/>
      <c r="LW478" s="412"/>
      <c r="LX478" s="412"/>
      <c r="LY478" s="412"/>
      <c r="LZ478" s="412"/>
      <c r="MA478" s="412"/>
      <c r="MB478" s="412"/>
      <c r="MC478" s="412"/>
      <c r="MD478" s="412"/>
      <c r="ME478" s="412"/>
      <c r="MF478" s="412"/>
      <c r="MG478" s="412"/>
      <c r="MH478" s="412"/>
      <c r="MI478" s="412"/>
      <c r="MJ478" s="412"/>
      <c r="MK478" s="412"/>
      <c r="ML478" s="412"/>
      <c r="MM478" s="412"/>
      <c r="MN478" s="412"/>
      <c r="MO478" s="412"/>
      <c r="MP478" s="412"/>
      <c r="MQ478" s="412"/>
      <c r="MR478" s="412"/>
      <c r="MS478" s="412"/>
      <c r="MT478" s="412"/>
      <c r="MU478" s="412"/>
      <c r="MV478" s="412"/>
      <c r="MW478" s="412"/>
      <c r="MX478" s="412"/>
      <c r="MY478" s="412"/>
      <c r="MZ478" s="412"/>
      <c r="NA478" s="412"/>
      <c r="NB478" s="412"/>
      <c r="NC478" s="412"/>
      <c r="ND478" s="412"/>
      <c r="NE478" s="412"/>
      <c r="NF478" s="412"/>
      <c r="NG478" s="412"/>
      <c r="NH478" s="412"/>
      <c r="NI478" s="412"/>
      <c r="NJ478" s="412"/>
      <c r="NK478" s="412"/>
      <c r="NL478" s="412"/>
      <c r="NM478" s="412"/>
      <c r="NN478" s="412"/>
      <c r="NO478" s="412"/>
      <c r="NP478" s="412"/>
      <c r="NQ478" s="412"/>
      <c r="NR478" s="412"/>
      <c r="NS478" s="412"/>
      <c r="NT478" s="412"/>
      <c r="NU478" s="412"/>
      <c r="NV478" s="412"/>
      <c r="NW478" s="412"/>
      <c r="NX478" s="412"/>
      <c r="NY478" s="412"/>
      <c r="NZ478" s="412"/>
      <c r="OA478" s="412"/>
      <c r="OB478" s="412"/>
      <c r="OC478" s="412"/>
      <c r="OD478" s="412"/>
      <c r="OE478" s="412"/>
      <c r="OF478" s="412"/>
      <c r="OG478" s="412"/>
      <c r="OH478" s="412"/>
      <c r="OI478" s="412"/>
      <c r="OJ478" s="412"/>
      <c r="OK478" s="412"/>
      <c r="OL478" s="412"/>
      <c r="OM478" s="412"/>
      <c r="ON478" s="412"/>
      <c r="OO478" s="412"/>
      <c r="OP478" s="412"/>
      <c r="OQ478" s="412"/>
      <c r="OR478" s="412"/>
      <c r="OS478" s="412"/>
      <c r="OT478" s="412"/>
      <c r="OU478" s="412"/>
      <c r="OV478" s="412"/>
      <c r="OW478" s="412"/>
      <c r="OX478" s="412"/>
      <c r="OY478" s="412"/>
      <c r="OZ478" s="412"/>
      <c r="PA478" s="412"/>
      <c r="PB478" s="412"/>
      <c r="PC478" s="412"/>
      <c r="PD478" s="412"/>
      <c r="PE478" s="412"/>
      <c r="PF478" s="412"/>
      <c r="PG478" s="412"/>
      <c r="PH478" s="412"/>
      <c r="PI478" s="412"/>
      <c r="PJ478" s="412"/>
      <c r="PK478" s="412"/>
      <c r="PL478" s="412"/>
      <c r="PM478" s="412"/>
      <c r="PN478" s="412"/>
      <c r="PO478" s="412"/>
      <c r="PP478" s="412"/>
      <c r="PQ478" s="412"/>
      <c r="PR478" s="412"/>
      <c r="PS478" s="412"/>
      <c r="PT478" s="412"/>
      <c r="PU478" s="412"/>
      <c r="PV478" s="412"/>
      <c r="PW478" s="412"/>
      <c r="PX478" s="412"/>
      <c r="PY478" s="412"/>
      <c r="PZ478" s="412"/>
      <c r="QA478" s="412"/>
      <c r="QB478" s="412"/>
      <c r="QC478" s="412"/>
      <c r="QD478" s="412"/>
      <c r="QE478" s="412"/>
      <c r="QF478" s="412"/>
      <c r="QG478" s="412"/>
      <c r="QH478" s="412"/>
      <c r="QI478" s="412"/>
      <c r="QJ478" s="412"/>
      <c r="QK478" s="412"/>
      <c r="QL478" s="412"/>
      <c r="QM478" s="412"/>
      <c r="QN478" s="412"/>
      <c r="QO478" s="412"/>
      <c r="QP478" s="412"/>
      <c r="QQ478" s="412"/>
      <c r="QR478" s="412"/>
      <c r="QS478" s="412"/>
      <c r="QT478" s="412"/>
      <c r="QU478" s="412"/>
      <c r="QV478" s="412"/>
      <c r="QW478" s="412"/>
      <c r="QX478" s="412"/>
      <c r="QY478" s="412"/>
      <c r="QZ478" s="412"/>
      <c r="RA478" s="412"/>
      <c r="RB478" s="412"/>
      <c r="RC478" s="412"/>
      <c r="RD478" s="412"/>
      <c r="RE478" s="412"/>
      <c r="RF478" s="412"/>
      <c r="RG478" s="412"/>
      <c r="RH478" s="412"/>
      <c r="RI478" s="412"/>
      <c r="RJ478" s="412"/>
      <c r="RK478" s="412"/>
      <c r="RL478" s="412"/>
      <c r="RM478" s="412"/>
      <c r="RN478" s="412"/>
      <c r="RO478" s="412"/>
      <c r="RP478" s="412"/>
      <c r="RQ478" s="412"/>
      <c r="RR478" s="412"/>
      <c r="RS478" s="412"/>
      <c r="RT478" s="412"/>
      <c r="RU478" s="412"/>
      <c r="RV478" s="412"/>
      <c r="RW478" s="412"/>
      <c r="RX478" s="412"/>
      <c r="RY478" s="412"/>
      <c r="RZ478" s="412"/>
      <c r="SA478" s="412"/>
      <c r="SB478" s="412"/>
      <c r="SC478" s="412"/>
      <c r="SD478" s="412"/>
      <c r="SE478" s="412"/>
      <c r="SF478" s="412"/>
      <c r="SG478" s="412"/>
      <c r="SH478" s="412"/>
      <c r="SI478" s="412"/>
      <c r="SJ478" s="412"/>
      <c r="SK478" s="412"/>
      <c r="SL478" s="412"/>
      <c r="SM478" s="412"/>
      <c r="SN478" s="412"/>
      <c r="SO478" s="412"/>
      <c r="SP478" s="412"/>
      <c r="SQ478" s="412"/>
      <c r="SR478" s="412"/>
      <c r="SS478" s="412"/>
      <c r="ST478" s="412"/>
      <c r="SU478" s="412"/>
      <c r="SV478" s="412"/>
      <c r="SW478" s="412"/>
      <c r="SX478" s="412"/>
      <c r="SY478" s="412"/>
      <c r="SZ478" s="412"/>
      <c r="TA478" s="412"/>
      <c r="TB478" s="412"/>
      <c r="TC478" s="412"/>
      <c r="TD478" s="412"/>
      <c r="TE478" s="412"/>
      <c r="TF478" s="412"/>
      <c r="TG478" s="412"/>
      <c r="TH478" s="412"/>
      <c r="TI478" s="412"/>
      <c r="TJ478" s="412"/>
      <c r="TK478" s="412"/>
      <c r="TL478" s="412"/>
      <c r="TM478" s="412"/>
      <c r="TN478" s="412"/>
      <c r="TO478" s="412"/>
      <c r="TP478" s="412"/>
      <c r="TQ478" s="412"/>
      <c r="TR478" s="412"/>
      <c r="TS478" s="412"/>
      <c r="TT478" s="412"/>
      <c r="TU478" s="412"/>
      <c r="TV478" s="412"/>
      <c r="TW478" s="412"/>
      <c r="TX478" s="412"/>
      <c r="TY478" s="412"/>
      <c r="TZ478" s="412"/>
      <c r="UA478" s="412"/>
      <c r="UB478" s="412"/>
      <c r="UC478" s="412"/>
      <c r="UD478" s="412"/>
      <c r="UE478" s="412"/>
      <c r="UF478" s="412"/>
      <c r="UG478" s="412"/>
      <c r="UH478" s="412"/>
      <c r="UI478" s="412"/>
      <c r="UJ478" s="412"/>
      <c r="UK478" s="412"/>
      <c r="UL478" s="412"/>
      <c r="UM478" s="412"/>
      <c r="UN478" s="412"/>
      <c r="UO478" s="412"/>
      <c r="UP478" s="412"/>
      <c r="UQ478" s="412"/>
      <c r="UR478" s="412"/>
      <c r="US478" s="412"/>
      <c r="UT478" s="412"/>
      <c r="UU478" s="412"/>
      <c r="UV478" s="412"/>
      <c r="UW478" s="412"/>
      <c r="UX478" s="412"/>
      <c r="UY478" s="412"/>
      <c r="UZ478" s="412"/>
      <c r="VA478" s="412"/>
      <c r="VB478" s="412"/>
      <c r="VC478" s="412"/>
      <c r="VD478" s="412"/>
      <c r="VE478" s="412"/>
      <c r="VF478" s="412"/>
      <c r="VG478" s="412"/>
      <c r="VH478" s="412"/>
      <c r="VI478" s="412"/>
      <c r="VJ478" s="412"/>
      <c r="VK478" s="412"/>
      <c r="VL478" s="412"/>
      <c r="VM478" s="412"/>
      <c r="VN478" s="412"/>
      <c r="VO478" s="412"/>
      <c r="VP478" s="412"/>
      <c r="VQ478" s="412"/>
      <c r="VR478" s="412"/>
      <c r="VS478" s="412"/>
      <c r="VT478" s="412"/>
      <c r="VU478" s="412"/>
      <c r="VV478" s="412"/>
      <c r="VW478" s="412"/>
      <c r="VX478" s="412"/>
      <c r="VY478" s="412"/>
      <c r="VZ478" s="412"/>
      <c r="WA478" s="412"/>
      <c r="WB478" s="412"/>
      <c r="WC478" s="412"/>
      <c r="WD478" s="412"/>
      <c r="WE478" s="412"/>
      <c r="WF478" s="412"/>
      <c r="WG478" s="412"/>
      <c r="WH478" s="412"/>
      <c r="WI478" s="412"/>
      <c r="WJ478" s="412"/>
      <c r="WK478" s="412"/>
      <c r="WL478" s="412"/>
      <c r="WM478" s="412"/>
      <c r="WN478" s="412"/>
      <c r="WO478" s="412"/>
      <c r="WP478" s="412"/>
      <c r="WQ478" s="412"/>
      <c r="WR478" s="412"/>
      <c r="WS478" s="412"/>
      <c r="WT478" s="412"/>
      <c r="WU478" s="412"/>
      <c r="WV478" s="412"/>
      <c r="WW478" s="412"/>
      <c r="WX478" s="412"/>
      <c r="WY478" s="412"/>
      <c r="WZ478" s="412"/>
      <c r="XA478" s="412"/>
      <c r="XB478" s="412"/>
      <c r="XC478" s="412"/>
      <c r="XD478" s="412"/>
      <c r="XE478" s="412"/>
      <c r="XF478" s="412"/>
      <c r="XG478" s="412"/>
      <c r="XH478" s="412"/>
      <c r="XI478" s="412"/>
      <c r="XJ478" s="412"/>
      <c r="XK478" s="412"/>
      <c r="XL478" s="412"/>
      <c r="XM478" s="412"/>
      <c r="XN478" s="412"/>
      <c r="XO478" s="412"/>
      <c r="XP478" s="412"/>
      <c r="XQ478" s="412"/>
      <c r="XR478" s="412"/>
      <c r="XS478" s="412"/>
      <c r="XT478" s="412"/>
      <c r="XU478" s="412"/>
      <c r="XV478" s="412"/>
      <c r="XW478" s="412"/>
      <c r="XX478" s="412"/>
      <c r="XY478" s="412"/>
      <c r="XZ478" s="412"/>
      <c r="YA478" s="412"/>
      <c r="YB478" s="412"/>
      <c r="YC478" s="412"/>
      <c r="YD478" s="412"/>
      <c r="YE478" s="412"/>
      <c r="YF478" s="412"/>
      <c r="YG478" s="412"/>
      <c r="YH478" s="412"/>
      <c r="YI478" s="412"/>
      <c r="YJ478" s="412"/>
      <c r="YK478" s="412"/>
      <c r="YL478" s="412"/>
      <c r="YM478" s="412"/>
      <c r="YN478" s="412"/>
      <c r="YO478" s="412"/>
      <c r="YP478" s="412"/>
      <c r="YQ478" s="412"/>
      <c r="YR478" s="412"/>
      <c r="YS478" s="412"/>
      <c r="YT478" s="412"/>
      <c r="YU478" s="412"/>
      <c r="YV478" s="412"/>
      <c r="YW478" s="412"/>
      <c r="YX478" s="412"/>
      <c r="YY478" s="412"/>
      <c r="YZ478" s="412"/>
      <c r="ZA478" s="412"/>
      <c r="ZB478" s="412"/>
      <c r="ZC478" s="412"/>
      <c r="ZD478" s="412"/>
      <c r="ZE478" s="412"/>
      <c r="ZF478" s="412"/>
      <c r="ZG478" s="412"/>
      <c r="ZH478" s="412"/>
      <c r="ZI478" s="412"/>
      <c r="ZJ478" s="412"/>
      <c r="ZK478" s="412"/>
      <c r="ZL478" s="412"/>
      <c r="ZM478" s="412"/>
      <c r="ZN478" s="412"/>
      <c r="ZO478" s="412"/>
      <c r="ZP478" s="412"/>
      <c r="ZQ478" s="412"/>
      <c r="ZR478" s="412"/>
      <c r="ZS478" s="412"/>
      <c r="ZT478" s="412"/>
      <c r="ZU478" s="412"/>
      <c r="ZV478" s="412"/>
      <c r="ZW478" s="412"/>
      <c r="ZX478" s="412"/>
      <c r="ZY478" s="412"/>
      <c r="ZZ478" s="412"/>
      <c r="AAA478" s="412"/>
      <c r="AAB478" s="412"/>
      <c r="AAC478" s="412"/>
      <c r="AAD478" s="412"/>
      <c r="AAE478" s="412"/>
      <c r="AAF478" s="412"/>
      <c r="AAG478" s="412"/>
      <c r="AAH478" s="412"/>
      <c r="AAI478" s="412"/>
      <c r="AAJ478" s="412"/>
      <c r="AAK478" s="412"/>
      <c r="AAL478" s="412"/>
      <c r="AAM478" s="412"/>
      <c r="AAN478" s="412"/>
      <c r="AAO478" s="412"/>
      <c r="AAP478" s="412"/>
      <c r="AAQ478" s="412"/>
      <c r="AAR478" s="412"/>
      <c r="AAS478" s="412"/>
      <c r="AAT478" s="412"/>
      <c r="AAU478" s="412"/>
      <c r="AAV478" s="412"/>
      <c r="AAW478" s="412"/>
      <c r="AAX478" s="412"/>
      <c r="AAY478" s="412"/>
      <c r="AAZ478" s="412"/>
      <c r="ABA478" s="412"/>
      <c r="ABB478" s="412"/>
      <c r="ABC478" s="412"/>
      <c r="ABD478" s="412"/>
      <c r="ABE478" s="412"/>
      <c r="ABF478" s="412"/>
      <c r="ABG478" s="412"/>
      <c r="ABH478" s="412"/>
      <c r="ABI478" s="412"/>
      <c r="ABJ478" s="412"/>
      <c r="ABK478" s="412"/>
      <c r="ABL478" s="412"/>
      <c r="ABM478" s="412"/>
      <c r="ABN478" s="412"/>
      <c r="ABO478" s="412"/>
      <c r="ABP478" s="412"/>
      <c r="ABQ478" s="412"/>
      <c r="ABR478" s="412"/>
      <c r="ABS478" s="412"/>
      <c r="ABT478" s="412"/>
      <c r="ABU478" s="412"/>
      <c r="ABV478" s="412"/>
      <c r="ABW478" s="412"/>
      <c r="ABX478" s="412"/>
      <c r="ABY478" s="412"/>
      <c r="ABZ478" s="412"/>
      <c r="ACA478" s="412"/>
      <c r="ACB478" s="412"/>
      <c r="ACC478" s="412"/>
      <c r="ACD478" s="412"/>
      <c r="ACE478" s="412"/>
      <c r="ACF478" s="412"/>
      <c r="ACG478" s="412"/>
      <c r="ACH478" s="412"/>
      <c r="ACI478" s="412"/>
      <c r="ACJ478" s="412"/>
      <c r="ACK478" s="412"/>
      <c r="ACL478" s="412"/>
      <c r="ACM478" s="412"/>
      <c r="ACN478" s="412"/>
      <c r="ACO478" s="412"/>
      <c r="ACP478" s="412"/>
      <c r="ACQ478" s="412"/>
      <c r="ACR478" s="412"/>
      <c r="ACS478" s="412"/>
      <c r="ACT478" s="412"/>
      <c r="ACU478" s="412"/>
      <c r="ACV478" s="412"/>
      <c r="ACW478" s="412"/>
      <c r="ACX478" s="412"/>
      <c r="ACY478" s="412"/>
      <c r="ACZ478" s="412"/>
      <c r="ADA478" s="412"/>
      <c r="ADB478" s="412"/>
      <c r="ADC478" s="412"/>
      <c r="ADD478" s="412"/>
      <c r="ADE478" s="412"/>
      <c r="ADF478" s="412"/>
      <c r="ADG478" s="412"/>
      <c r="ADH478" s="412"/>
      <c r="ADI478" s="412"/>
      <c r="ADJ478" s="412"/>
      <c r="ADK478" s="412"/>
      <c r="ADL478" s="412"/>
      <c r="ADM478" s="412"/>
      <c r="ADN478" s="412"/>
      <c r="ADO478" s="412"/>
      <c r="ADP478" s="412"/>
      <c r="ADQ478" s="412"/>
      <c r="ADR478" s="412"/>
      <c r="ADS478" s="412"/>
      <c r="ADT478" s="412"/>
      <c r="ADU478" s="412"/>
      <c r="ADV478" s="412"/>
      <c r="ADW478" s="412"/>
      <c r="ADX478" s="412"/>
      <c r="ADY478" s="412"/>
      <c r="ADZ478" s="412"/>
      <c r="AEA478" s="412"/>
      <c r="AEB478" s="412"/>
      <c r="AEC478" s="412"/>
      <c r="AED478" s="412"/>
      <c r="AEE478" s="412"/>
      <c r="AEF478" s="412"/>
      <c r="AEG478" s="412"/>
      <c r="AEH478" s="412"/>
      <c r="AEI478" s="412"/>
      <c r="AEJ478" s="412"/>
      <c r="AEK478" s="412"/>
      <c r="AEL478" s="412"/>
      <c r="AEM478" s="412"/>
      <c r="AEN478" s="412"/>
      <c r="AEO478" s="412"/>
      <c r="AEP478" s="412"/>
      <c r="AEQ478" s="412"/>
      <c r="AER478" s="412"/>
      <c r="AES478" s="412"/>
      <c r="AET478" s="412"/>
      <c r="AEU478" s="412"/>
      <c r="AEV478" s="412"/>
      <c r="AEW478" s="412"/>
      <c r="AEX478" s="412"/>
      <c r="AEY478" s="412"/>
      <c r="AEZ478" s="412"/>
      <c r="AFA478" s="412"/>
      <c r="AFB478" s="412"/>
      <c r="AFC478" s="412"/>
      <c r="AFD478" s="412"/>
      <c r="AFE478" s="412"/>
      <c r="AFF478" s="412"/>
      <c r="AFG478" s="412"/>
      <c r="AFH478" s="412"/>
      <c r="AFI478" s="412"/>
      <c r="AFJ478" s="412"/>
      <c r="AFK478" s="412"/>
      <c r="AFL478" s="412"/>
      <c r="AFM478" s="412"/>
      <c r="AFN478" s="412"/>
      <c r="AFO478" s="412"/>
      <c r="AFP478" s="412"/>
      <c r="AFQ478" s="412"/>
      <c r="AFR478" s="412"/>
      <c r="AFS478" s="412"/>
      <c r="AFT478" s="412"/>
      <c r="AFU478" s="412"/>
      <c r="AFV478" s="412"/>
      <c r="AFW478" s="412"/>
      <c r="AFX478" s="412"/>
      <c r="AFY478" s="412"/>
      <c r="AFZ478" s="412"/>
      <c r="AGA478" s="412"/>
      <c r="AGB478" s="412"/>
      <c r="AGC478" s="412"/>
      <c r="AGD478" s="412"/>
      <c r="AGE478" s="412"/>
      <c r="AGF478" s="412"/>
      <c r="AGG478" s="412"/>
      <c r="AGH478" s="412"/>
      <c r="AGI478" s="412"/>
      <c r="AGJ478" s="412"/>
      <c r="AGK478" s="412"/>
      <c r="AGL478" s="412"/>
      <c r="AGM478" s="412"/>
      <c r="AGN478" s="412"/>
      <c r="AGO478" s="412"/>
      <c r="AGP478" s="412"/>
      <c r="AGQ478" s="412"/>
      <c r="AGR478" s="412"/>
      <c r="AGS478" s="412"/>
      <c r="AGT478" s="412"/>
      <c r="AGU478" s="412"/>
      <c r="AGV478" s="412"/>
      <c r="AGW478" s="412"/>
      <c r="AGX478" s="412"/>
      <c r="AGY478" s="412"/>
      <c r="AGZ478" s="412"/>
      <c r="AHA478" s="412"/>
      <c r="AHB478" s="412"/>
      <c r="AHC478" s="412"/>
      <c r="AHD478" s="412"/>
      <c r="AHE478" s="412"/>
      <c r="AHF478" s="412"/>
      <c r="AHG478" s="412"/>
      <c r="AHH478" s="412"/>
      <c r="AHI478" s="412"/>
      <c r="AHJ478" s="412"/>
      <c r="AHK478" s="412"/>
      <c r="AHL478" s="412"/>
      <c r="AHM478" s="412"/>
      <c r="AHN478" s="412"/>
      <c r="AHO478" s="412"/>
      <c r="AHP478" s="412"/>
      <c r="AHQ478" s="412"/>
      <c r="AHR478" s="412"/>
      <c r="AHS478" s="412"/>
      <c r="AHT478" s="412"/>
      <c r="AHU478" s="412"/>
      <c r="AHV478" s="412"/>
      <c r="AHW478" s="412"/>
      <c r="AHX478" s="412"/>
      <c r="AHY478" s="412"/>
      <c r="AHZ478" s="412"/>
      <c r="AIA478" s="412"/>
      <c r="AIB478" s="412"/>
      <c r="AIC478" s="412"/>
      <c r="AID478" s="412"/>
      <c r="AIE478" s="412"/>
      <c r="AIF478" s="412"/>
      <c r="AIG478" s="412"/>
      <c r="AIH478" s="412"/>
      <c r="AII478" s="412"/>
      <c r="AIJ478" s="412"/>
      <c r="AIK478" s="412"/>
      <c r="AIL478" s="412"/>
      <c r="AIM478" s="412"/>
      <c r="AIN478" s="412"/>
      <c r="AIO478" s="412"/>
      <c r="AIP478" s="412"/>
      <c r="AIQ478" s="412"/>
      <c r="AIR478" s="412"/>
      <c r="AIS478" s="412"/>
      <c r="AIT478" s="412"/>
      <c r="AIU478" s="412"/>
      <c r="AIV478" s="412"/>
      <c r="AIW478" s="412"/>
      <c r="AIX478" s="412"/>
      <c r="AIY478" s="412"/>
      <c r="AIZ478" s="412"/>
      <c r="AJA478" s="412"/>
      <c r="AJB478" s="412"/>
      <c r="AJC478" s="412"/>
      <c r="AJD478" s="412"/>
      <c r="AJE478" s="412"/>
      <c r="AJF478" s="412"/>
      <c r="AJG478" s="412"/>
      <c r="AJH478" s="412"/>
      <c r="AJI478" s="412"/>
      <c r="AJJ478" s="412"/>
      <c r="AJK478" s="412"/>
      <c r="AJL478" s="412"/>
      <c r="AJM478" s="412"/>
      <c r="AJN478" s="412"/>
      <c r="AJO478" s="412"/>
      <c r="AJP478" s="412"/>
      <c r="AJQ478" s="412"/>
      <c r="AJR478" s="412"/>
      <c r="AJS478" s="412"/>
      <c r="AJT478" s="412"/>
      <c r="AJU478" s="412"/>
      <c r="AJV478" s="412"/>
      <c r="AJW478" s="412"/>
      <c r="AJX478" s="412"/>
      <c r="AJY478" s="412"/>
      <c r="AJZ478" s="412"/>
      <c r="AKA478" s="412"/>
      <c r="AKB478" s="412"/>
      <c r="AKC478" s="412"/>
      <c r="AKD478" s="412"/>
      <c r="AKE478" s="412"/>
      <c r="AKF478" s="412"/>
      <c r="AKG478" s="412"/>
      <c r="AKH478" s="412"/>
      <c r="AKI478" s="412"/>
      <c r="AKJ478" s="412"/>
      <c r="AKK478" s="412"/>
      <c r="AKL478" s="412"/>
      <c r="AKM478" s="412"/>
      <c r="AKN478" s="412"/>
      <c r="AKO478" s="412"/>
      <c r="AKP478" s="412"/>
      <c r="AKQ478" s="412"/>
      <c r="AKR478" s="412"/>
      <c r="AKS478" s="412"/>
      <c r="AKT478" s="412"/>
      <c r="AKU478" s="412"/>
      <c r="AKV478" s="412"/>
      <c r="AKW478" s="412"/>
      <c r="AKX478" s="412"/>
      <c r="AKY478" s="412"/>
      <c r="AKZ478" s="412"/>
      <c r="ALA478" s="412"/>
      <c r="ALB478" s="412"/>
      <c r="ALC478" s="412"/>
      <c r="ALD478" s="412"/>
      <c r="ALE478" s="412"/>
      <c r="ALF478" s="412"/>
      <c r="ALG478" s="412"/>
      <c r="ALH478" s="412"/>
      <c r="ALI478" s="412"/>
      <c r="ALJ478" s="412"/>
      <c r="ALK478" s="412"/>
      <c r="ALL478" s="412"/>
      <c r="ALM478" s="412"/>
      <c r="ALN478" s="412"/>
      <c r="ALO478" s="412"/>
      <c r="ALP478" s="412"/>
      <c r="ALQ478" s="412"/>
      <c r="ALR478" s="412"/>
      <c r="ALS478" s="412"/>
      <c r="ALT478" s="412"/>
      <c r="ALU478" s="412"/>
      <c r="ALV478" s="412"/>
      <c r="ALW478" s="412"/>
      <c r="ALX478" s="412"/>
      <c r="ALY478" s="412"/>
      <c r="ALZ478" s="412"/>
      <c r="AMA478" s="412"/>
      <c r="AMB478" s="412"/>
      <c r="AMC478" s="412"/>
      <c r="AMD478" s="412"/>
      <c r="AME478" s="412"/>
      <c r="AMF478" s="412"/>
      <c r="AMG478" s="412"/>
      <c r="AMH478" s="412"/>
    </row>
    <row r="479" spans="1:1022" x14ac:dyDescent="0.25">
      <c r="A479" s="162" t="s">
        <v>5899</v>
      </c>
      <c r="B479" s="163">
        <v>478</v>
      </c>
      <c r="C479" s="224" t="s">
        <v>5900</v>
      </c>
      <c r="D479" s="175" t="s">
        <v>5901</v>
      </c>
      <c r="F479" s="185">
        <v>4</v>
      </c>
      <c r="I479" s="319"/>
      <c r="J479" s="332">
        <v>2</v>
      </c>
      <c r="K479" s="332">
        <v>2</v>
      </c>
      <c r="V479" s="219">
        <f t="shared" si="252"/>
        <v>100</v>
      </c>
      <c r="W479" s="219">
        <f t="shared" si="253"/>
        <v>100</v>
      </c>
      <c r="X479" s="219">
        <f t="shared" si="254"/>
        <v>100</v>
      </c>
      <c r="Y479" s="219">
        <f t="shared" si="250"/>
        <v>100</v>
      </c>
      <c r="Z479" s="219">
        <f t="shared" si="251"/>
        <v>100</v>
      </c>
      <c r="AA479" s="220">
        <f t="shared" si="243"/>
        <v>100</v>
      </c>
      <c r="AB479" s="220">
        <f t="shared" si="242"/>
        <v>100</v>
      </c>
      <c r="AC479" s="220">
        <f t="shared" si="255"/>
        <v>100</v>
      </c>
      <c r="AD479" s="416">
        <f t="shared" si="249"/>
        <v>100</v>
      </c>
      <c r="AE479" s="416">
        <f t="shared" si="256"/>
        <v>100</v>
      </c>
      <c r="AF479" s="212">
        <f t="shared" si="258"/>
        <v>10</v>
      </c>
      <c r="AG479" s="212">
        <f t="shared" si="259"/>
        <v>10</v>
      </c>
      <c r="AH479" s="212">
        <f t="shared" si="260"/>
        <v>100</v>
      </c>
      <c r="AI479" s="212">
        <f t="shared" si="257"/>
        <v>100</v>
      </c>
      <c r="AJ479" s="214"/>
      <c r="AM479" s="214"/>
      <c r="AQ479" s="167" t="s">
        <v>760</v>
      </c>
      <c r="AU479" s="412"/>
      <c r="AV479" s="412"/>
      <c r="AW479" s="412"/>
      <c r="AX479" s="412"/>
      <c r="AY479" s="412"/>
      <c r="AZ479" s="412"/>
      <c r="BA479" s="412"/>
      <c r="BB479" s="412"/>
      <c r="BC479" s="412"/>
      <c r="BD479" s="412"/>
      <c r="BE479" s="412"/>
      <c r="BF479" s="412"/>
      <c r="BG479" s="412"/>
      <c r="BH479" s="412"/>
      <c r="BI479" s="412"/>
      <c r="BJ479" s="412"/>
      <c r="BK479" s="412"/>
      <c r="BL479" s="412"/>
      <c r="BM479" s="412"/>
      <c r="BN479" s="412"/>
      <c r="BO479" s="412"/>
      <c r="BP479" s="412"/>
      <c r="BQ479" s="412"/>
      <c r="BR479" s="412"/>
      <c r="BS479" s="412"/>
      <c r="BT479" s="412"/>
      <c r="BU479" s="412"/>
      <c r="BV479" s="412"/>
      <c r="BW479" s="412"/>
      <c r="BX479" s="412"/>
      <c r="BY479" s="412"/>
      <c r="BZ479" s="412"/>
      <c r="CA479" s="412"/>
      <c r="CB479" s="412"/>
      <c r="CC479" s="412"/>
      <c r="CD479" s="412"/>
      <c r="CE479" s="412"/>
      <c r="CF479" s="412"/>
      <c r="CG479" s="412"/>
      <c r="CH479" s="412"/>
      <c r="CI479" s="412"/>
      <c r="CJ479" s="412"/>
      <c r="CK479" s="412"/>
      <c r="CL479" s="412"/>
      <c r="CM479" s="412"/>
      <c r="CN479" s="412"/>
      <c r="CO479" s="412"/>
      <c r="CP479" s="412"/>
      <c r="CQ479" s="412"/>
      <c r="CR479" s="412"/>
      <c r="CS479" s="412"/>
      <c r="CT479" s="412"/>
      <c r="CU479" s="412"/>
      <c r="CV479" s="412"/>
      <c r="CW479" s="412"/>
      <c r="CX479" s="412"/>
      <c r="CY479" s="412"/>
      <c r="CZ479" s="412"/>
      <c r="DA479" s="412"/>
      <c r="DB479" s="412"/>
      <c r="DC479" s="412"/>
      <c r="DD479" s="412"/>
      <c r="DE479" s="412"/>
      <c r="DF479" s="412"/>
      <c r="DG479" s="412"/>
      <c r="DH479" s="412"/>
      <c r="DI479" s="412"/>
      <c r="DJ479" s="412"/>
      <c r="DK479" s="412"/>
      <c r="DL479" s="412"/>
      <c r="DM479" s="412"/>
      <c r="DN479" s="412"/>
      <c r="DO479" s="412"/>
      <c r="DP479" s="412"/>
      <c r="DQ479" s="412"/>
      <c r="DR479" s="412"/>
      <c r="DS479" s="412"/>
      <c r="DT479" s="412"/>
      <c r="DU479" s="412"/>
      <c r="DV479" s="412"/>
      <c r="DW479" s="412"/>
      <c r="DX479" s="412"/>
      <c r="DY479" s="412"/>
      <c r="DZ479" s="412"/>
      <c r="EA479" s="412"/>
      <c r="EB479" s="412"/>
      <c r="EC479" s="412"/>
      <c r="ED479" s="412"/>
      <c r="EE479" s="412"/>
      <c r="EF479" s="412"/>
      <c r="EG479" s="412"/>
      <c r="EH479" s="412"/>
      <c r="EI479" s="412"/>
      <c r="EJ479" s="412"/>
      <c r="EK479" s="412"/>
      <c r="EL479" s="412"/>
      <c r="EM479" s="412"/>
      <c r="EN479" s="412"/>
      <c r="EO479" s="412"/>
      <c r="EP479" s="412"/>
      <c r="EQ479" s="412"/>
      <c r="ER479" s="412"/>
      <c r="ES479" s="412"/>
      <c r="ET479" s="412"/>
      <c r="EU479" s="412"/>
      <c r="EV479" s="412"/>
      <c r="EW479" s="412"/>
      <c r="EX479" s="412"/>
      <c r="EY479" s="412"/>
      <c r="EZ479" s="412"/>
      <c r="FA479" s="412"/>
      <c r="FB479" s="412"/>
      <c r="FC479" s="412"/>
      <c r="FD479" s="412"/>
      <c r="FE479" s="412"/>
      <c r="FF479" s="412"/>
      <c r="FG479" s="412"/>
      <c r="FH479" s="412"/>
      <c r="FI479" s="412"/>
      <c r="FJ479" s="412"/>
      <c r="FK479" s="412"/>
      <c r="FL479" s="412"/>
      <c r="FM479" s="412"/>
      <c r="FN479" s="412"/>
      <c r="FO479" s="412"/>
      <c r="FP479" s="412"/>
      <c r="FQ479" s="412"/>
      <c r="FR479" s="412"/>
      <c r="FS479" s="412"/>
      <c r="FT479" s="412"/>
      <c r="FU479" s="412"/>
      <c r="FV479" s="412"/>
      <c r="FW479" s="412"/>
      <c r="FX479" s="412"/>
      <c r="FY479" s="412"/>
      <c r="FZ479" s="412"/>
      <c r="GA479" s="412"/>
      <c r="GB479" s="412"/>
      <c r="GC479" s="412"/>
      <c r="GD479" s="412"/>
      <c r="GE479" s="412"/>
      <c r="GF479" s="412"/>
      <c r="GG479" s="412"/>
      <c r="GH479" s="412"/>
      <c r="GI479" s="412"/>
      <c r="GJ479" s="412"/>
      <c r="GK479" s="412"/>
      <c r="GL479" s="412"/>
      <c r="GM479" s="412"/>
      <c r="GN479" s="412"/>
      <c r="GO479" s="412"/>
      <c r="GP479" s="412"/>
      <c r="GQ479" s="412"/>
      <c r="GR479" s="412"/>
      <c r="GS479" s="412"/>
      <c r="GT479" s="412"/>
      <c r="GU479" s="412"/>
      <c r="GV479" s="412"/>
      <c r="GW479" s="412"/>
      <c r="GX479" s="412"/>
      <c r="GY479" s="412"/>
      <c r="GZ479" s="412"/>
      <c r="HA479" s="412"/>
      <c r="HB479" s="412"/>
      <c r="HC479" s="412"/>
      <c r="HD479" s="412"/>
      <c r="HE479" s="412"/>
      <c r="HF479" s="412"/>
      <c r="HG479" s="412"/>
      <c r="HH479" s="412"/>
      <c r="HI479" s="412"/>
      <c r="HJ479" s="412"/>
      <c r="HK479" s="412"/>
      <c r="HL479" s="412"/>
      <c r="HM479" s="412"/>
      <c r="HN479" s="412"/>
      <c r="HO479" s="412"/>
      <c r="HP479" s="412"/>
      <c r="HQ479" s="412"/>
      <c r="HR479" s="412"/>
      <c r="HS479" s="412"/>
      <c r="HT479" s="412"/>
      <c r="HU479" s="412"/>
      <c r="HV479" s="412"/>
      <c r="HW479" s="412"/>
      <c r="HX479" s="412"/>
      <c r="HY479" s="412"/>
      <c r="HZ479" s="412"/>
      <c r="IA479" s="412"/>
      <c r="IB479" s="412"/>
      <c r="IC479" s="412"/>
      <c r="ID479" s="412"/>
      <c r="IE479" s="412"/>
      <c r="IF479" s="412"/>
      <c r="IG479" s="412"/>
      <c r="IH479" s="412"/>
      <c r="II479" s="412"/>
      <c r="IJ479" s="412"/>
      <c r="IK479" s="412"/>
      <c r="IL479" s="412"/>
      <c r="IM479" s="412"/>
      <c r="IN479" s="412"/>
      <c r="IO479" s="412"/>
      <c r="IP479" s="412"/>
      <c r="IQ479" s="412"/>
      <c r="IR479" s="412"/>
      <c r="IS479" s="412"/>
      <c r="IT479" s="412"/>
      <c r="IU479" s="412"/>
      <c r="IV479" s="412"/>
      <c r="IW479" s="412"/>
      <c r="IX479" s="412"/>
      <c r="IY479" s="412"/>
      <c r="IZ479" s="412"/>
      <c r="JA479" s="412"/>
      <c r="JB479" s="412"/>
      <c r="JC479" s="412"/>
      <c r="JD479" s="412"/>
      <c r="JE479" s="412"/>
      <c r="JF479" s="412"/>
      <c r="JG479" s="412"/>
      <c r="JH479" s="412"/>
      <c r="JI479" s="412"/>
      <c r="JJ479" s="412"/>
      <c r="JK479" s="412"/>
      <c r="JL479" s="412"/>
      <c r="JM479" s="412"/>
      <c r="JN479" s="412"/>
      <c r="JO479" s="412"/>
      <c r="JP479" s="412"/>
      <c r="JQ479" s="412"/>
      <c r="JR479" s="412"/>
      <c r="JS479" s="412"/>
      <c r="JT479" s="412"/>
      <c r="JU479" s="412"/>
      <c r="JV479" s="412"/>
      <c r="JW479" s="412"/>
      <c r="JX479" s="412"/>
      <c r="JY479" s="412"/>
      <c r="JZ479" s="412"/>
      <c r="KA479" s="412"/>
      <c r="KB479" s="412"/>
      <c r="KC479" s="412"/>
      <c r="KD479" s="412"/>
      <c r="KE479" s="412"/>
      <c r="KF479" s="412"/>
      <c r="KG479" s="412"/>
      <c r="KH479" s="412"/>
      <c r="KI479" s="412"/>
      <c r="KJ479" s="412"/>
      <c r="KK479" s="412"/>
      <c r="KL479" s="412"/>
      <c r="KM479" s="412"/>
      <c r="KN479" s="412"/>
      <c r="KO479" s="412"/>
      <c r="KP479" s="412"/>
      <c r="KQ479" s="412"/>
      <c r="KR479" s="412"/>
      <c r="KS479" s="412"/>
      <c r="KT479" s="412"/>
      <c r="KU479" s="412"/>
      <c r="KV479" s="412"/>
      <c r="KW479" s="412"/>
      <c r="KX479" s="412"/>
      <c r="KY479" s="412"/>
      <c r="KZ479" s="412"/>
      <c r="LA479" s="412"/>
      <c r="LB479" s="412"/>
      <c r="LC479" s="412"/>
      <c r="LD479" s="412"/>
      <c r="LE479" s="412"/>
      <c r="LF479" s="412"/>
      <c r="LG479" s="412"/>
      <c r="LH479" s="412"/>
      <c r="LI479" s="412"/>
      <c r="LJ479" s="412"/>
      <c r="LK479" s="412"/>
      <c r="LL479" s="412"/>
      <c r="LM479" s="412"/>
      <c r="LN479" s="412"/>
      <c r="LO479" s="412"/>
      <c r="LP479" s="412"/>
      <c r="LQ479" s="412"/>
      <c r="LR479" s="412"/>
      <c r="LS479" s="412"/>
      <c r="LT479" s="412"/>
      <c r="LU479" s="412"/>
      <c r="LV479" s="412"/>
      <c r="LW479" s="412"/>
      <c r="LX479" s="412"/>
      <c r="LY479" s="412"/>
      <c r="LZ479" s="412"/>
      <c r="MA479" s="412"/>
      <c r="MB479" s="412"/>
      <c r="MC479" s="412"/>
      <c r="MD479" s="412"/>
      <c r="ME479" s="412"/>
      <c r="MF479" s="412"/>
      <c r="MG479" s="412"/>
      <c r="MH479" s="412"/>
      <c r="MI479" s="412"/>
      <c r="MJ479" s="412"/>
      <c r="MK479" s="412"/>
      <c r="ML479" s="412"/>
      <c r="MM479" s="412"/>
      <c r="MN479" s="412"/>
      <c r="MO479" s="412"/>
      <c r="MP479" s="412"/>
      <c r="MQ479" s="412"/>
      <c r="MR479" s="412"/>
      <c r="MS479" s="412"/>
      <c r="MT479" s="412"/>
      <c r="MU479" s="412"/>
      <c r="MV479" s="412"/>
      <c r="MW479" s="412"/>
      <c r="MX479" s="412"/>
      <c r="MY479" s="412"/>
      <c r="MZ479" s="412"/>
      <c r="NA479" s="412"/>
      <c r="NB479" s="412"/>
      <c r="NC479" s="412"/>
      <c r="ND479" s="412"/>
      <c r="NE479" s="412"/>
      <c r="NF479" s="412"/>
      <c r="NG479" s="412"/>
      <c r="NH479" s="412"/>
      <c r="NI479" s="412"/>
      <c r="NJ479" s="412"/>
      <c r="NK479" s="412"/>
      <c r="NL479" s="412"/>
      <c r="NM479" s="412"/>
      <c r="NN479" s="412"/>
      <c r="NO479" s="412"/>
      <c r="NP479" s="412"/>
      <c r="NQ479" s="412"/>
      <c r="NR479" s="412"/>
      <c r="NS479" s="412"/>
      <c r="NT479" s="412"/>
      <c r="NU479" s="412"/>
      <c r="NV479" s="412"/>
      <c r="NW479" s="412"/>
      <c r="NX479" s="412"/>
      <c r="NY479" s="412"/>
      <c r="NZ479" s="412"/>
      <c r="OA479" s="412"/>
      <c r="OB479" s="412"/>
      <c r="OC479" s="412"/>
      <c r="OD479" s="412"/>
      <c r="OE479" s="412"/>
      <c r="OF479" s="412"/>
      <c r="OG479" s="412"/>
      <c r="OH479" s="412"/>
      <c r="OI479" s="412"/>
      <c r="OJ479" s="412"/>
      <c r="OK479" s="412"/>
      <c r="OL479" s="412"/>
      <c r="OM479" s="412"/>
      <c r="ON479" s="412"/>
      <c r="OO479" s="412"/>
      <c r="OP479" s="412"/>
      <c r="OQ479" s="412"/>
      <c r="OR479" s="412"/>
      <c r="OS479" s="412"/>
      <c r="OT479" s="412"/>
      <c r="OU479" s="412"/>
      <c r="OV479" s="412"/>
      <c r="OW479" s="412"/>
      <c r="OX479" s="412"/>
      <c r="OY479" s="412"/>
      <c r="OZ479" s="412"/>
      <c r="PA479" s="412"/>
      <c r="PB479" s="412"/>
      <c r="PC479" s="412"/>
      <c r="PD479" s="412"/>
      <c r="PE479" s="412"/>
      <c r="PF479" s="412"/>
      <c r="PG479" s="412"/>
      <c r="PH479" s="412"/>
      <c r="PI479" s="412"/>
      <c r="PJ479" s="412"/>
      <c r="PK479" s="412"/>
      <c r="PL479" s="412"/>
      <c r="PM479" s="412"/>
      <c r="PN479" s="412"/>
      <c r="PO479" s="412"/>
      <c r="PP479" s="412"/>
      <c r="PQ479" s="412"/>
      <c r="PR479" s="412"/>
      <c r="PS479" s="412"/>
      <c r="PT479" s="412"/>
      <c r="PU479" s="412"/>
      <c r="PV479" s="412"/>
      <c r="PW479" s="412"/>
      <c r="PX479" s="412"/>
      <c r="PY479" s="412"/>
      <c r="PZ479" s="412"/>
      <c r="QA479" s="412"/>
      <c r="QB479" s="412"/>
      <c r="QC479" s="412"/>
      <c r="QD479" s="412"/>
      <c r="QE479" s="412"/>
      <c r="QF479" s="412"/>
      <c r="QG479" s="412"/>
      <c r="QH479" s="412"/>
      <c r="QI479" s="412"/>
      <c r="QJ479" s="412"/>
      <c r="QK479" s="412"/>
      <c r="QL479" s="412"/>
      <c r="QM479" s="412"/>
      <c r="QN479" s="412"/>
      <c r="QO479" s="412"/>
      <c r="QP479" s="412"/>
      <c r="QQ479" s="412"/>
      <c r="QR479" s="412"/>
      <c r="QS479" s="412"/>
      <c r="QT479" s="412"/>
      <c r="QU479" s="412"/>
      <c r="QV479" s="412"/>
      <c r="QW479" s="412"/>
      <c r="QX479" s="412"/>
      <c r="QY479" s="412"/>
      <c r="QZ479" s="412"/>
      <c r="RA479" s="412"/>
      <c r="RB479" s="412"/>
      <c r="RC479" s="412"/>
      <c r="RD479" s="412"/>
      <c r="RE479" s="412"/>
      <c r="RF479" s="412"/>
      <c r="RG479" s="412"/>
      <c r="RH479" s="412"/>
      <c r="RI479" s="412"/>
      <c r="RJ479" s="412"/>
      <c r="RK479" s="412"/>
      <c r="RL479" s="412"/>
      <c r="RM479" s="412"/>
      <c r="RN479" s="412"/>
      <c r="RO479" s="412"/>
      <c r="RP479" s="412"/>
      <c r="RQ479" s="412"/>
      <c r="RR479" s="412"/>
      <c r="RS479" s="412"/>
      <c r="RT479" s="412"/>
      <c r="RU479" s="412"/>
      <c r="RV479" s="412"/>
      <c r="RW479" s="412"/>
      <c r="RX479" s="412"/>
      <c r="RY479" s="412"/>
      <c r="RZ479" s="412"/>
      <c r="SA479" s="412"/>
      <c r="SB479" s="412"/>
      <c r="SC479" s="412"/>
      <c r="SD479" s="412"/>
      <c r="SE479" s="412"/>
      <c r="SF479" s="412"/>
      <c r="SG479" s="412"/>
      <c r="SH479" s="412"/>
      <c r="SI479" s="412"/>
      <c r="SJ479" s="412"/>
      <c r="SK479" s="412"/>
      <c r="SL479" s="412"/>
      <c r="SM479" s="412"/>
      <c r="SN479" s="412"/>
      <c r="SO479" s="412"/>
      <c r="SP479" s="412"/>
      <c r="SQ479" s="412"/>
      <c r="SR479" s="412"/>
      <c r="SS479" s="412"/>
      <c r="ST479" s="412"/>
      <c r="SU479" s="412"/>
      <c r="SV479" s="412"/>
      <c r="SW479" s="412"/>
      <c r="SX479" s="412"/>
      <c r="SY479" s="412"/>
      <c r="SZ479" s="412"/>
      <c r="TA479" s="412"/>
      <c r="TB479" s="412"/>
      <c r="TC479" s="412"/>
      <c r="TD479" s="412"/>
      <c r="TE479" s="412"/>
      <c r="TF479" s="412"/>
      <c r="TG479" s="412"/>
      <c r="TH479" s="412"/>
      <c r="TI479" s="412"/>
      <c r="TJ479" s="412"/>
      <c r="TK479" s="412"/>
      <c r="TL479" s="412"/>
      <c r="TM479" s="412"/>
      <c r="TN479" s="412"/>
      <c r="TO479" s="412"/>
      <c r="TP479" s="412"/>
      <c r="TQ479" s="412"/>
      <c r="TR479" s="412"/>
      <c r="TS479" s="412"/>
      <c r="TT479" s="412"/>
      <c r="TU479" s="412"/>
      <c r="TV479" s="412"/>
      <c r="TW479" s="412"/>
      <c r="TX479" s="412"/>
      <c r="TY479" s="412"/>
      <c r="TZ479" s="412"/>
      <c r="UA479" s="412"/>
      <c r="UB479" s="412"/>
      <c r="UC479" s="412"/>
      <c r="UD479" s="412"/>
      <c r="UE479" s="412"/>
      <c r="UF479" s="412"/>
      <c r="UG479" s="412"/>
      <c r="UH479" s="412"/>
      <c r="UI479" s="412"/>
      <c r="UJ479" s="412"/>
      <c r="UK479" s="412"/>
      <c r="UL479" s="412"/>
      <c r="UM479" s="412"/>
      <c r="UN479" s="412"/>
      <c r="UO479" s="412"/>
      <c r="UP479" s="412"/>
      <c r="UQ479" s="412"/>
      <c r="UR479" s="412"/>
      <c r="US479" s="412"/>
      <c r="UT479" s="412"/>
      <c r="UU479" s="412"/>
      <c r="UV479" s="412"/>
      <c r="UW479" s="412"/>
      <c r="UX479" s="412"/>
      <c r="UY479" s="412"/>
      <c r="UZ479" s="412"/>
      <c r="VA479" s="412"/>
      <c r="VB479" s="412"/>
      <c r="VC479" s="412"/>
      <c r="VD479" s="412"/>
      <c r="VE479" s="412"/>
      <c r="VF479" s="412"/>
      <c r="VG479" s="412"/>
      <c r="VH479" s="412"/>
      <c r="VI479" s="412"/>
      <c r="VJ479" s="412"/>
      <c r="VK479" s="412"/>
      <c r="VL479" s="412"/>
      <c r="VM479" s="412"/>
      <c r="VN479" s="412"/>
      <c r="VO479" s="412"/>
      <c r="VP479" s="412"/>
      <c r="VQ479" s="412"/>
      <c r="VR479" s="412"/>
      <c r="VS479" s="412"/>
      <c r="VT479" s="412"/>
      <c r="VU479" s="412"/>
      <c r="VV479" s="412"/>
      <c r="VW479" s="412"/>
      <c r="VX479" s="412"/>
      <c r="VY479" s="412"/>
      <c r="VZ479" s="412"/>
      <c r="WA479" s="412"/>
      <c r="WB479" s="412"/>
      <c r="WC479" s="412"/>
      <c r="WD479" s="412"/>
      <c r="WE479" s="412"/>
      <c r="WF479" s="412"/>
      <c r="WG479" s="412"/>
      <c r="WH479" s="412"/>
      <c r="WI479" s="412"/>
      <c r="WJ479" s="412"/>
      <c r="WK479" s="412"/>
      <c r="WL479" s="412"/>
      <c r="WM479" s="412"/>
      <c r="WN479" s="412"/>
      <c r="WO479" s="412"/>
      <c r="WP479" s="412"/>
      <c r="WQ479" s="412"/>
      <c r="WR479" s="412"/>
      <c r="WS479" s="412"/>
      <c r="WT479" s="412"/>
      <c r="WU479" s="412"/>
      <c r="WV479" s="412"/>
      <c r="WW479" s="412"/>
      <c r="WX479" s="412"/>
      <c r="WY479" s="412"/>
      <c r="WZ479" s="412"/>
      <c r="XA479" s="412"/>
      <c r="XB479" s="412"/>
      <c r="XC479" s="412"/>
      <c r="XD479" s="412"/>
      <c r="XE479" s="412"/>
      <c r="XF479" s="412"/>
      <c r="XG479" s="412"/>
      <c r="XH479" s="412"/>
      <c r="XI479" s="412"/>
      <c r="XJ479" s="412"/>
      <c r="XK479" s="412"/>
      <c r="XL479" s="412"/>
      <c r="XM479" s="412"/>
      <c r="XN479" s="412"/>
      <c r="XO479" s="412"/>
      <c r="XP479" s="412"/>
      <c r="XQ479" s="412"/>
      <c r="XR479" s="412"/>
      <c r="XS479" s="412"/>
      <c r="XT479" s="412"/>
      <c r="XU479" s="412"/>
      <c r="XV479" s="412"/>
      <c r="XW479" s="412"/>
      <c r="XX479" s="412"/>
      <c r="XY479" s="412"/>
      <c r="XZ479" s="412"/>
      <c r="YA479" s="412"/>
      <c r="YB479" s="412"/>
      <c r="YC479" s="412"/>
      <c r="YD479" s="412"/>
      <c r="YE479" s="412"/>
      <c r="YF479" s="412"/>
      <c r="YG479" s="412"/>
      <c r="YH479" s="412"/>
      <c r="YI479" s="412"/>
      <c r="YJ479" s="412"/>
      <c r="YK479" s="412"/>
      <c r="YL479" s="412"/>
      <c r="YM479" s="412"/>
      <c r="YN479" s="412"/>
      <c r="YO479" s="412"/>
      <c r="YP479" s="412"/>
      <c r="YQ479" s="412"/>
      <c r="YR479" s="412"/>
      <c r="YS479" s="412"/>
      <c r="YT479" s="412"/>
      <c r="YU479" s="412"/>
      <c r="YV479" s="412"/>
      <c r="YW479" s="412"/>
      <c r="YX479" s="412"/>
      <c r="YY479" s="412"/>
      <c r="YZ479" s="412"/>
      <c r="ZA479" s="412"/>
      <c r="ZB479" s="412"/>
      <c r="ZC479" s="412"/>
      <c r="ZD479" s="412"/>
      <c r="ZE479" s="412"/>
      <c r="ZF479" s="412"/>
      <c r="ZG479" s="412"/>
      <c r="ZH479" s="412"/>
      <c r="ZI479" s="412"/>
      <c r="ZJ479" s="412"/>
      <c r="ZK479" s="412"/>
      <c r="ZL479" s="412"/>
      <c r="ZM479" s="412"/>
      <c r="ZN479" s="412"/>
      <c r="ZO479" s="412"/>
      <c r="ZP479" s="412"/>
      <c r="ZQ479" s="412"/>
      <c r="ZR479" s="412"/>
      <c r="ZS479" s="412"/>
      <c r="ZT479" s="412"/>
      <c r="ZU479" s="412"/>
      <c r="ZV479" s="412"/>
      <c r="ZW479" s="412"/>
      <c r="ZX479" s="412"/>
      <c r="ZY479" s="412"/>
      <c r="ZZ479" s="412"/>
      <c r="AAA479" s="412"/>
      <c r="AAB479" s="412"/>
      <c r="AAC479" s="412"/>
      <c r="AAD479" s="412"/>
      <c r="AAE479" s="412"/>
      <c r="AAF479" s="412"/>
      <c r="AAG479" s="412"/>
      <c r="AAH479" s="412"/>
      <c r="AAI479" s="412"/>
      <c r="AAJ479" s="412"/>
      <c r="AAK479" s="412"/>
      <c r="AAL479" s="412"/>
      <c r="AAM479" s="412"/>
      <c r="AAN479" s="412"/>
      <c r="AAO479" s="412"/>
      <c r="AAP479" s="412"/>
      <c r="AAQ479" s="412"/>
      <c r="AAR479" s="412"/>
      <c r="AAS479" s="412"/>
      <c r="AAT479" s="412"/>
      <c r="AAU479" s="412"/>
      <c r="AAV479" s="412"/>
      <c r="AAW479" s="412"/>
      <c r="AAX479" s="412"/>
      <c r="AAY479" s="412"/>
      <c r="AAZ479" s="412"/>
      <c r="ABA479" s="412"/>
      <c r="ABB479" s="412"/>
      <c r="ABC479" s="412"/>
      <c r="ABD479" s="412"/>
      <c r="ABE479" s="412"/>
      <c r="ABF479" s="412"/>
      <c r="ABG479" s="412"/>
      <c r="ABH479" s="412"/>
      <c r="ABI479" s="412"/>
      <c r="ABJ479" s="412"/>
      <c r="ABK479" s="412"/>
      <c r="ABL479" s="412"/>
      <c r="ABM479" s="412"/>
      <c r="ABN479" s="412"/>
      <c r="ABO479" s="412"/>
      <c r="ABP479" s="412"/>
      <c r="ABQ479" s="412"/>
      <c r="ABR479" s="412"/>
      <c r="ABS479" s="412"/>
      <c r="ABT479" s="412"/>
      <c r="ABU479" s="412"/>
      <c r="ABV479" s="412"/>
      <c r="ABW479" s="412"/>
      <c r="ABX479" s="412"/>
      <c r="ABY479" s="412"/>
      <c r="ABZ479" s="412"/>
      <c r="ACA479" s="412"/>
      <c r="ACB479" s="412"/>
      <c r="ACC479" s="412"/>
      <c r="ACD479" s="412"/>
      <c r="ACE479" s="412"/>
      <c r="ACF479" s="412"/>
      <c r="ACG479" s="412"/>
      <c r="ACH479" s="412"/>
      <c r="ACI479" s="412"/>
      <c r="ACJ479" s="412"/>
      <c r="ACK479" s="412"/>
      <c r="ACL479" s="412"/>
      <c r="ACM479" s="412"/>
      <c r="ACN479" s="412"/>
      <c r="ACO479" s="412"/>
      <c r="ACP479" s="412"/>
      <c r="ACQ479" s="412"/>
      <c r="ACR479" s="412"/>
      <c r="ACS479" s="412"/>
      <c r="ACT479" s="412"/>
      <c r="ACU479" s="412"/>
      <c r="ACV479" s="412"/>
      <c r="ACW479" s="412"/>
      <c r="ACX479" s="412"/>
      <c r="ACY479" s="412"/>
      <c r="ACZ479" s="412"/>
      <c r="ADA479" s="412"/>
      <c r="ADB479" s="412"/>
      <c r="ADC479" s="412"/>
      <c r="ADD479" s="412"/>
      <c r="ADE479" s="412"/>
      <c r="ADF479" s="412"/>
      <c r="ADG479" s="412"/>
      <c r="ADH479" s="412"/>
      <c r="ADI479" s="412"/>
      <c r="ADJ479" s="412"/>
      <c r="ADK479" s="412"/>
      <c r="ADL479" s="412"/>
      <c r="ADM479" s="412"/>
      <c r="ADN479" s="412"/>
      <c r="ADO479" s="412"/>
      <c r="ADP479" s="412"/>
      <c r="ADQ479" s="412"/>
      <c r="ADR479" s="412"/>
      <c r="ADS479" s="412"/>
      <c r="ADT479" s="412"/>
      <c r="ADU479" s="412"/>
      <c r="ADV479" s="412"/>
      <c r="ADW479" s="412"/>
      <c r="ADX479" s="412"/>
      <c r="ADY479" s="412"/>
      <c r="ADZ479" s="412"/>
      <c r="AEA479" s="412"/>
      <c r="AEB479" s="412"/>
      <c r="AEC479" s="412"/>
      <c r="AED479" s="412"/>
      <c r="AEE479" s="412"/>
      <c r="AEF479" s="412"/>
      <c r="AEG479" s="412"/>
      <c r="AEH479" s="412"/>
      <c r="AEI479" s="412"/>
      <c r="AEJ479" s="412"/>
      <c r="AEK479" s="412"/>
      <c r="AEL479" s="412"/>
      <c r="AEM479" s="412"/>
      <c r="AEN479" s="412"/>
      <c r="AEO479" s="412"/>
      <c r="AEP479" s="412"/>
      <c r="AEQ479" s="412"/>
      <c r="AER479" s="412"/>
      <c r="AES479" s="412"/>
      <c r="AET479" s="412"/>
      <c r="AEU479" s="412"/>
      <c r="AEV479" s="412"/>
      <c r="AEW479" s="412"/>
      <c r="AEX479" s="412"/>
      <c r="AEY479" s="412"/>
      <c r="AEZ479" s="412"/>
      <c r="AFA479" s="412"/>
      <c r="AFB479" s="412"/>
      <c r="AFC479" s="412"/>
      <c r="AFD479" s="412"/>
      <c r="AFE479" s="412"/>
      <c r="AFF479" s="412"/>
      <c r="AFG479" s="412"/>
      <c r="AFH479" s="412"/>
      <c r="AFI479" s="412"/>
      <c r="AFJ479" s="412"/>
      <c r="AFK479" s="412"/>
      <c r="AFL479" s="412"/>
      <c r="AFM479" s="412"/>
      <c r="AFN479" s="412"/>
      <c r="AFO479" s="412"/>
      <c r="AFP479" s="412"/>
      <c r="AFQ479" s="412"/>
      <c r="AFR479" s="412"/>
      <c r="AFS479" s="412"/>
      <c r="AFT479" s="412"/>
      <c r="AFU479" s="412"/>
      <c r="AFV479" s="412"/>
      <c r="AFW479" s="412"/>
      <c r="AFX479" s="412"/>
      <c r="AFY479" s="412"/>
      <c r="AFZ479" s="412"/>
      <c r="AGA479" s="412"/>
      <c r="AGB479" s="412"/>
      <c r="AGC479" s="412"/>
      <c r="AGD479" s="412"/>
      <c r="AGE479" s="412"/>
      <c r="AGF479" s="412"/>
      <c r="AGG479" s="412"/>
      <c r="AGH479" s="412"/>
      <c r="AGI479" s="412"/>
      <c r="AGJ479" s="412"/>
      <c r="AGK479" s="412"/>
      <c r="AGL479" s="412"/>
      <c r="AGM479" s="412"/>
      <c r="AGN479" s="412"/>
      <c r="AGO479" s="412"/>
      <c r="AGP479" s="412"/>
      <c r="AGQ479" s="412"/>
      <c r="AGR479" s="412"/>
      <c r="AGS479" s="412"/>
      <c r="AGT479" s="412"/>
      <c r="AGU479" s="412"/>
      <c r="AGV479" s="412"/>
      <c r="AGW479" s="412"/>
      <c r="AGX479" s="412"/>
      <c r="AGY479" s="412"/>
      <c r="AGZ479" s="412"/>
      <c r="AHA479" s="412"/>
      <c r="AHB479" s="412"/>
      <c r="AHC479" s="412"/>
      <c r="AHD479" s="412"/>
      <c r="AHE479" s="412"/>
      <c r="AHF479" s="412"/>
      <c r="AHG479" s="412"/>
      <c r="AHH479" s="412"/>
      <c r="AHI479" s="412"/>
      <c r="AHJ479" s="412"/>
      <c r="AHK479" s="412"/>
      <c r="AHL479" s="412"/>
      <c r="AHM479" s="412"/>
      <c r="AHN479" s="412"/>
      <c r="AHO479" s="412"/>
      <c r="AHP479" s="412"/>
      <c r="AHQ479" s="412"/>
      <c r="AHR479" s="412"/>
      <c r="AHS479" s="412"/>
      <c r="AHT479" s="412"/>
      <c r="AHU479" s="412"/>
      <c r="AHV479" s="412"/>
      <c r="AHW479" s="412"/>
      <c r="AHX479" s="412"/>
      <c r="AHY479" s="412"/>
      <c r="AHZ479" s="412"/>
      <c r="AIA479" s="412"/>
      <c r="AIB479" s="412"/>
      <c r="AIC479" s="412"/>
      <c r="AID479" s="412"/>
      <c r="AIE479" s="412"/>
      <c r="AIF479" s="412"/>
      <c r="AIG479" s="412"/>
      <c r="AIH479" s="412"/>
      <c r="AII479" s="412"/>
      <c r="AIJ479" s="412"/>
      <c r="AIK479" s="412"/>
      <c r="AIL479" s="412"/>
      <c r="AIM479" s="412"/>
      <c r="AIN479" s="412"/>
      <c r="AIO479" s="412"/>
      <c r="AIP479" s="412"/>
      <c r="AIQ479" s="412"/>
      <c r="AIR479" s="412"/>
      <c r="AIS479" s="412"/>
      <c r="AIT479" s="412"/>
      <c r="AIU479" s="412"/>
      <c r="AIV479" s="412"/>
      <c r="AIW479" s="412"/>
      <c r="AIX479" s="412"/>
      <c r="AIY479" s="412"/>
      <c r="AIZ479" s="412"/>
      <c r="AJA479" s="412"/>
      <c r="AJB479" s="412"/>
      <c r="AJC479" s="412"/>
      <c r="AJD479" s="412"/>
      <c r="AJE479" s="412"/>
      <c r="AJF479" s="412"/>
      <c r="AJG479" s="412"/>
      <c r="AJH479" s="412"/>
      <c r="AJI479" s="412"/>
      <c r="AJJ479" s="412"/>
      <c r="AJK479" s="412"/>
      <c r="AJL479" s="412"/>
      <c r="AJM479" s="412"/>
      <c r="AJN479" s="412"/>
      <c r="AJO479" s="412"/>
      <c r="AJP479" s="412"/>
      <c r="AJQ479" s="412"/>
      <c r="AJR479" s="412"/>
      <c r="AJS479" s="412"/>
      <c r="AJT479" s="412"/>
      <c r="AJU479" s="412"/>
      <c r="AJV479" s="412"/>
      <c r="AJW479" s="412"/>
      <c r="AJX479" s="412"/>
      <c r="AJY479" s="412"/>
      <c r="AJZ479" s="412"/>
      <c r="AKA479" s="412"/>
      <c r="AKB479" s="412"/>
      <c r="AKC479" s="412"/>
      <c r="AKD479" s="412"/>
      <c r="AKE479" s="412"/>
      <c r="AKF479" s="412"/>
      <c r="AKG479" s="412"/>
      <c r="AKH479" s="412"/>
      <c r="AKI479" s="412"/>
      <c r="AKJ479" s="412"/>
      <c r="AKK479" s="412"/>
      <c r="AKL479" s="412"/>
      <c r="AKM479" s="412"/>
      <c r="AKN479" s="412"/>
      <c r="AKO479" s="412"/>
      <c r="AKP479" s="412"/>
      <c r="AKQ479" s="412"/>
      <c r="AKR479" s="412"/>
      <c r="AKS479" s="412"/>
      <c r="AKT479" s="412"/>
      <c r="AKU479" s="412"/>
      <c r="AKV479" s="412"/>
      <c r="AKW479" s="412"/>
      <c r="AKX479" s="412"/>
      <c r="AKY479" s="412"/>
      <c r="AKZ479" s="412"/>
      <c r="ALA479" s="412"/>
      <c r="ALB479" s="412"/>
      <c r="ALC479" s="412"/>
      <c r="ALD479" s="412"/>
      <c r="ALE479" s="412"/>
      <c r="ALF479" s="412"/>
      <c r="ALG479" s="412"/>
      <c r="ALH479" s="412"/>
      <c r="ALI479" s="412"/>
      <c r="ALJ479" s="412"/>
      <c r="ALK479" s="412"/>
      <c r="ALL479" s="412"/>
      <c r="ALM479" s="412"/>
      <c r="ALN479" s="412"/>
      <c r="ALO479" s="412"/>
      <c r="ALP479" s="412"/>
      <c r="ALQ479" s="412"/>
      <c r="ALR479" s="412"/>
      <c r="ALS479" s="412"/>
      <c r="ALT479" s="412"/>
      <c r="ALU479" s="412"/>
      <c r="ALV479" s="412"/>
      <c r="ALW479" s="412"/>
      <c r="ALX479" s="412"/>
      <c r="ALY479" s="412"/>
      <c r="ALZ479" s="412"/>
      <c r="AMA479" s="412"/>
      <c r="AMB479" s="412"/>
      <c r="AMC479" s="412"/>
      <c r="AMD479" s="412"/>
      <c r="AME479" s="412"/>
      <c r="AMF479" s="412"/>
      <c r="AMG479" s="412"/>
      <c r="AMH479" s="412"/>
    </row>
    <row r="480" spans="1:1022" x14ac:dyDescent="0.25">
      <c r="A480" s="162" t="s">
        <v>6021</v>
      </c>
      <c r="B480" s="163">
        <v>479</v>
      </c>
      <c r="C480" s="162" t="s">
        <v>6020</v>
      </c>
      <c r="D480" s="175" t="s">
        <v>6022</v>
      </c>
      <c r="I480" s="319"/>
      <c r="J480" s="332">
        <v>2</v>
      </c>
      <c r="K480" s="332">
        <v>2</v>
      </c>
      <c r="O480" s="332">
        <v>3</v>
      </c>
      <c r="V480" s="219">
        <f t="shared" si="252"/>
        <v>100</v>
      </c>
      <c r="W480" s="219">
        <f t="shared" si="253"/>
        <v>100</v>
      </c>
      <c r="X480" s="219">
        <f t="shared" si="254"/>
        <v>20</v>
      </c>
      <c r="Y480" s="219">
        <f t="shared" si="250"/>
        <v>100</v>
      </c>
      <c r="Z480" s="219">
        <f t="shared" si="251"/>
        <v>100</v>
      </c>
      <c r="AA480" s="220">
        <f t="shared" si="243"/>
        <v>100</v>
      </c>
      <c r="AB480" s="220">
        <f t="shared" si="242"/>
        <v>100</v>
      </c>
      <c r="AC480" s="220">
        <f t="shared" si="255"/>
        <v>100</v>
      </c>
      <c r="AD480" s="416">
        <f t="shared" si="249"/>
        <v>100</v>
      </c>
      <c r="AE480" s="416">
        <f t="shared" si="256"/>
        <v>100</v>
      </c>
      <c r="AF480" s="212">
        <f t="shared" si="258"/>
        <v>10</v>
      </c>
      <c r="AG480" s="212">
        <f t="shared" si="259"/>
        <v>10</v>
      </c>
      <c r="AH480" s="212">
        <f t="shared" si="260"/>
        <v>100</v>
      </c>
      <c r="AI480" s="212">
        <f t="shared" si="257"/>
        <v>100</v>
      </c>
      <c r="AJ480" s="214"/>
      <c r="AK480" s="185">
        <v>1</v>
      </c>
      <c r="AM480" s="214"/>
      <c r="AQ480" s="167" t="s">
        <v>6023</v>
      </c>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8"/>
      <c r="FU480" s="118"/>
      <c r="FV480" s="118"/>
      <c r="FW480" s="118"/>
      <c r="FX480" s="118"/>
      <c r="FY480" s="118"/>
      <c r="FZ480" s="118"/>
      <c r="GA480" s="118"/>
      <c r="GB480" s="118"/>
      <c r="GC480" s="118"/>
      <c r="GD480" s="118"/>
      <c r="GE480" s="118"/>
      <c r="GF480" s="118"/>
      <c r="GG480" s="118"/>
      <c r="GH480" s="118"/>
      <c r="GI480" s="118"/>
      <c r="GJ480" s="118"/>
      <c r="GK480" s="118"/>
      <c r="GL480" s="118"/>
      <c r="GM480" s="118"/>
      <c r="GN480" s="118"/>
      <c r="GO480" s="118"/>
      <c r="GP480" s="118"/>
      <c r="GQ480" s="118"/>
      <c r="GR480" s="118"/>
      <c r="GS480" s="118"/>
      <c r="GT480" s="118"/>
      <c r="GU480" s="118"/>
      <c r="GV480" s="118"/>
      <c r="GW480" s="118"/>
      <c r="GX480" s="118"/>
      <c r="GY480" s="118"/>
      <c r="GZ480" s="118"/>
      <c r="HA480" s="118"/>
      <c r="HB480" s="118"/>
      <c r="HC480" s="118"/>
      <c r="HD480" s="118"/>
      <c r="HE480" s="118"/>
      <c r="HF480" s="118"/>
      <c r="HG480" s="118"/>
      <c r="HH480" s="118"/>
      <c r="HI480" s="118"/>
      <c r="HJ480" s="118"/>
      <c r="HK480" s="118"/>
      <c r="HL480" s="118"/>
      <c r="HM480" s="118"/>
      <c r="HN480" s="118"/>
      <c r="HO480" s="118"/>
      <c r="HP480" s="118"/>
      <c r="HQ480" s="118"/>
      <c r="HR480" s="118"/>
      <c r="HS480" s="118"/>
      <c r="HT480" s="118"/>
      <c r="HU480" s="118"/>
      <c r="HV480" s="118"/>
      <c r="HW480" s="118"/>
      <c r="HX480" s="118"/>
      <c r="HY480" s="118"/>
      <c r="HZ480" s="118"/>
      <c r="IA480" s="118"/>
      <c r="IB480" s="118"/>
      <c r="IC480" s="118"/>
      <c r="ID480" s="118"/>
      <c r="IE480" s="118"/>
      <c r="IF480" s="118"/>
      <c r="IG480" s="118"/>
      <c r="IH480" s="118"/>
      <c r="II480" s="118"/>
      <c r="IJ480" s="118"/>
      <c r="IK480" s="118"/>
      <c r="IL480" s="118"/>
      <c r="IM480" s="118"/>
      <c r="IN480" s="118"/>
      <c r="IO480" s="118"/>
      <c r="IP480" s="118"/>
      <c r="IQ480" s="118"/>
      <c r="IR480" s="118"/>
      <c r="IS480" s="118"/>
      <c r="IT480" s="118"/>
      <c r="IU480" s="118"/>
      <c r="IV480" s="118"/>
      <c r="IW480" s="118"/>
      <c r="IX480" s="118"/>
      <c r="IY480" s="118"/>
      <c r="IZ480" s="118"/>
      <c r="JA480" s="118"/>
      <c r="JB480" s="118"/>
      <c r="JC480" s="118"/>
      <c r="JD480" s="118"/>
      <c r="JE480" s="118"/>
      <c r="JF480" s="118"/>
      <c r="JG480" s="118"/>
      <c r="JH480" s="118"/>
      <c r="JI480" s="118"/>
      <c r="JJ480" s="118"/>
      <c r="JK480" s="118"/>
      <c r="JL480" s="118"/>
      <c r="JM480" s="118"/>
      <c r="JN480" s="118"/>
      <c r="JO480" s="118"/>
      <c r="JP480" s="118"/>
      <c r="JQ480" s="118"/>
      <c r="JR480" s="118"/>
      <c r="JS480" s="118"/>
      <c r="JT480" s="118"/>
      <c r="JU480" s="118"/>
      <c r="JV480" s="118"/>
      <c r="JW480" s="118"/>
      <c r="JX480" s="118"/>
      <c r="JY480" s="118"/>
      <c r="JZ480" s="118"/>
      <c r="KA480" s="118"/>
      <c r="KB480" s="118"/>
      <c r="KC480" s="118"/>
      <c r="KD480" s="118"/>
      <c r="KE480" s="118"/>
      <c r="KF480" s="118"/>
      <c r="KG480" s="118"/>
      <c r="KH480" s="118"/>
      <c r="KI480" s="118"/>
      <c r="KJ480" s="118"/>
      <c r="KK480" s="118"/>
      <c r="KL480" s="118"/>
      <c r="KM480" s="118"/>
      <c r="KN480" s="118"/>
      <c r="KO480" s="118"/>
      <c r="KP480" s="118"/>
      <c r="KQ480" s="118"/>
      <c r="KR480" s="118"/>
      <c r="KS480" s="118"/>
      <c r="KT480" s="118"/>
      <c r="KU480" s="118"/>
      <c r="KV480" s="118"/>
      <c r="KW480" s="118"/>
      <c r="KX480" s="118"/>
      <c r="KY480" s="118"/>
      <c r="KZ480" s="118"/>
      <c r="LA480" s="118"/>
      <c r="LB480" s="118"/>
      <c r="LC480" s="118"/>
      <c r="LD480" s="118"/>
      <c r="LE480" s="118"/>
      <c r="LF480" s="118"/>
      <c r="LG480" s="118"/>
      <c r="LH480" s="118"/>
      <c r="LI480" s="118"/>
      <c r="LJ480" s="118"/>
      <c r="LK480" s="118"/>
      <c r="LL480" s="118"/>
      <c r="LM480" s="118"/>
      <c r="LN480" s="118"/>
      <c r="LO480" s="118"/>
      <c r="LP480" s="118"/>
      <c r="LQ480" s="118"/>
      <c r="LR480" s="118"/>
      <c r="LS480" s="118"/>
      <c r="LT480" s="118"/>
      <c r="LU480" s="118"/>
      <c r="LV480" s="118"/>
      <c r="LW480" s="118"/>
      <c r="LX480" s="118"/>
      <c r="LY480" s="118"/>
      <c r="LZ480" s="118"/>
      <c r="MA480" s="118"/>
      <c r="MB480" s="118"/>
      <c r="MC480" s="118"/>
      <c r="MD480" s="118"/>
      <c r="ME480" s="118"/>
      <c r="MF480" s="118"/>
      <c r="MG480" s="118"/>
      <c r="MH480" s="118"/>
      <c r="MI480" s="118"/>
      <c r="MJ480" s="118"/>
      <c r="MK480" s="118"/>
      <c r="ML480" s="118"/>
      <c r="MM480" s="118"/>
      <c r="MN480" s="118"/>
      <c r="MO480" s="118"/>
      <c r="MP480" s="118"/>
      <c r="MQ480" s="118"/>
      <c r="MR480" s="118"/>
      <c r="MS480" s="118"/>
      <c r="MT480" s="118"/>
      <c r="MU480" s="118"/>
      <c r="MV480" s="118"/>
      <c r="MW480" s="118"/>
      <c r="MX480" s="118"/>
      <c r="MY480" s="118"/>
      <c r="MZ480" s="118"/>
      <c r="NA480" s="118"/>
      <c r="NB480" s="118"/>
      <c r="NC480" s="118"/>
      <c r="ND480" s="118"/>
      <c r="NE480" s="118"/>
      <c r="NF480" s="118"/>
      <c r="NG480" s="118"/>
      <c r="NH480" s="118"/>
      <c r="NI480" s="118"/>
      <c r="NJ480" s="118"/>
      <c r="NK480" s="118"/>
      <c r="NL480" s="118"/>
      <c r="NM480" s="118"/>
      <c r="NN480" s="118"/>
      <c r="NO480" s="118"/>
      <c r="NP480" s="118"/>
      <c r="NQ480" s="118"/>
      <c r="NR480" s="118"/>
      <c r="NS480" s="118"/>
      <c r="NT480" s="118"/>
      <c r="NU480" s="118"/>
      <c r="NV480" s="118"/>
      <c r="NW480" s="118"/>
      <c r="NX480" s="118"/>
      <c r="NY480" s="118"/>
      <c r="NZ480" s="118"/>
      <c r="OA480" s="118"/>
      <c r="OB480" s="118"/>
      <c r="OC480" s="118"/>
      <c r="OD480" s="118"/>
      <c r="OE480" s="118"/>
      <c r="OF480" s="118"/>
      <c r="OG480" s="118"/>
      <c r="OH480" s="118"/>
      <c r="OI480" s="118"/>
      <c r="OJ480" s="118"/>
      <c r="OK480" s="118"/>
      <c r="OL480" s="118"/>
      <c r="OM480" s="118"/>
      <c r="ON480" s="118"/>
      <c r="OO480" s="118"/>
      <c r="OP480" s="118"/>
      <c r="OQ480" s="118"/>
      <c r="OR480" s="118"/>
      <c r="OS480" s="118"/>
      <c r="OT480" s="118"/>
      <c r="OU480" s="118"/>
      <c r="OV480" s="118"/>
      <c r="OW480" s="118"/>
      <c r="OX480" s="118"/>
      <c r="OY480" s="118"/>
      <c r="OZ480" s="118"/>
      <c r="PA480" s="118"/>
      <c r="PB480" s="118"/>
      <c r="PC480" s="118"/>
      <c r="PD480" s="118"/>
      <c r="PE480" s="118"/>
      <c r="PF480" s="118"/>
      <c r="PG480" s="118"/>
      <c r="PH480" s="118"/>
      <c r="PI480" s="118"/>
      <c r="PJ480" s="118"/>
      <c r="PK480" s="118"/>
      <c r="PL480" s="118"/>
      <c r="PM480" s="118"/>
      <c r="PN480" s="118"/>
      <c r="PO480" s="118"/>
      <c r="PP480" s="118"/>
      <c r="PQ480" s="118"/>
      <c r="PR480" s="118"/>
      <c r="PS480" s="118"/>
      <c r="PT480" s="118"/>
      <c r="PU480" s="118"/>
      <c r="PV480" s="118"/>
      <c r="PW480" s="118"/>
      <c r="PX480" s="118"/>
      <c r="PY480" s="118"/>
      <c r="PZ480" s="118"/>
      <c r="QA480" s="118"/>
      <c r="QB480" s="118"/>
      <c r="QC480" s="118"/>
      <c r="QD480" s="118"/>
      <c r="QE480" s="118"/>
      <c r="QF480" s="118"/>
      <c r="QG480" s="118"/>
      <c r="QH480" s="118"/>
      <c r="QI480" s="118"/>
      <c r="QJ480" s="118"/>
      <c r="QK480" s="118"/>
      <c r="QL480" s="118"/>
      <c r="QM480" s="118"/>
      <c r="QN480" s="118"/>
      <c r="QO480" s="118"/>
      <c r="QP480" s="118"/>
      <c r="QQ480" s="118"/>
      <c r="QR480" s="118"/>
      <c r="QS480" s="118"/>
      <c r="QT480" s="118"/>
      <c r="QU480" s="118"/>
      <c r="QV480" s="118"/>
      <c r="QW480" s="118"/>
      <c r="QX480" s="118"/>
      <c r="QY480" s="118"/>
      <c r="QZ480" s="118"/>
      <c r="RA480" s="118"/>
      <c r="RB480" s="118"/>
      <c r="RC480" s="118"/>
      <c r="RD480" s="118"/>
      <c r="RE480" s="118"/>
      <c r="RF480" s="118"/>
      <c r="RG480" s="118"/>
      <c r="RH480" s="118"/>
      <c r="RI480" s="118"/>
      <c r="RJ480" s="118"/>
      <c r="RK480" s="118"/>
      <c r="RL480" s="118"/>
      <c r="RM480" s="118"/>
      <c r="RN480" s="118"/>
      <c r="RO480" s="118"/>
      <c r="RP480" s="118"/>
      <c r="RQ480" s="118"/>
      <c r="RR480" s="118"/>
      <c r="RS480" s="118"/>
      <c r="RT480" s="118"/>
      <c r="RU480" s="118"/>
      <c r="RV480" s="118"/>
      <c r="RW480" s="118"/>
      <c r="RX480" s="118"/>
      <c r="RY480" s="118"/>
      <c r="RZ480" s="118"/>
      <c r="SA480" s="118"/>
      <c r="SB480" s="118"/>
      <c r="SC480" s="118"/>
      <c r="SD480" s="118"/>
      <c r="SE480" s="118"/>
      <c r="SF480" s="118"/>
      <c r="SG480" s="118"/>
      <c r="SH480" s="118"/>
      <c r="SI480" s="118"/>
      <c r="SJ480" s="118"/>
      <c r="SK480" s="118"/>
      <c r="SL480" s="118"/>
      <c r="SM480" s="118"/>
      <c r="SN480" s="118"/>
      <c r="SO480" s="118"/>
      <c r="SP480" s="118"/>
      <c r="SQ480" s="118"/>
      <c r="SR480" s="118"/>
      <c r="SS480" s="118"/>
      <c r="ST480" s="118"/>
      <c r="SU480" s="118"/>
      <c r="SV480" s="118"/>
      <c r="SW480" s="118"/>
      <c r="SX480" s="118"/>
      <c r="SY480" s="118"/>
      <c r="SZ480" s="118"/>
      <c r="TA480" s="118"/>
      <c r="TB480" s="118"/>
      <c r="TC480" s="118"/>
      <c r="TD480" s="118"/>
      <c r="TE480" s="118"/>
      <c r="TF480" s="118"/>
      <c r="TG480" s="118"/>
      <c r="TH480" s="118"/>
      <c r="TI480" s="118"/>
      <c r="TJ480" s="118"/>
      <c r="TK480" s="118"/>
      <c r="TL480" s="118"/>
      <c r="TM480" s="118"/>
      <c r="TN480" s="118"/>
      <c r="TO480" s="118"/>
      <c r="TP480" s="118"/>
      <c r="TQ480" s="118"/>
      <c r="TR480" s="118"/>
      <c r="TS480" s="118"/>
      <c r="TT480" s="118"/>
      <c r="TU480" s="118"/>
      <c r="TV480" s="118"/>
      <c r="TW480" s="118"/>
      <c r="TX480" s="118"/>
      <c r="TY480" s="118"/>
      <c r="TZ480" s="118"/>
      <c r="UA480" s="118"/>
      <c r="UB480" s="118"/>
      <c r="UC480" s="118"/>
      <c r="UD480" s="118"/>
      <c r="UE480" s="118"/>
      <c r="UF480" s="118"/>
      <c r="UG480" s="118"/>
      <c r="UH480" s="118"/>
      <c r="UI480" s="118"/>
      <c r="UJ480" s="118"/>
      <c r="UK480" s="118"/>
      <c r="UL480" s="118"/>
      <c r="UM480" s="118"/>
      <c r="UN480" s="118"/>
      <c r="UO480" s="118"/>
      <c r="UP480" s="118"/>
      <c r="UQ480" s="118"/>
      <c r="UR480" s="118"/>
      <c r="US480" s="118"/>
      <c r="UT480" s="118"/>
      <c r="UU480" s="118"/>
      <c r="UV480" s="118"/>
      <c r="UW480" s="118"/>
      <c r="UX480" s="118"/>
      <c r="UY480" s="118"/>
      <c r="UZ480" s="118"/>
      <c r="VA480" s="118"/>
      <c r="VB480" s="118"/>
      <c r="VC480" s="118"/>
      <c r="VD480" s="118"/>
      <c r="VE480" s="118"/>
      <c r="VF480" s="118"/>
      <c r="VG480" s="118"/>
      <c r="VH480" s="118"/>
      <c r="VI480" s="118"/>
      <c r="VJ480" s="118"/>
      <c r="VK480" s="118"/>
      <c r="VL480" s="118"/>
      <c r="VM480" s="118"/>
      <c r="VN480" s="118"/>
      <c r="VO480" s="118"/>
      <c r="VP480" s="118"/>
      <c r="VQ480" s="118"/>
      <c r="VR480" s="118"/>
      <c r="VS480" s="118"/>
      <c r="VT480" s="118"/>
      <c r="VU480" s="118"/>
      <c r="VV480" s="118"/>
      <c r="VW480" s="118"/>
      <c r="VX480" s="118"/>
      <c r="VY480" s="118"/>
      <c r="VZ480" s="118"/>
      <c r="WA480" s="118"/>
      <c r="WB480" s="118"/>
      <c r="WC480" s="118"/>
      <c r="WD480" s="118"/>
      <c r="WE480" s="118"/>
      <c r="WF480" s="118"/>
      <c r="WG480" s="118"/>
      <c r="WH480" s="118"/>
      <c r="WI480" s="118"/>
      <c r="WJ480" s="118"/>
      <c r="WK480" s="118"/>
      <c r="WL480" s="118"/>
      <c r="WM480" s="118"/>
      <c r="WN480" s="118"/>
      <c r="WO480" s="118"/>
      <c r="WP480" s="118"/>
      <c r="WQ480" s="118"/>
      <c r="WR480" s="118"/>
      <c r="WS480" s="118"/>
      <c r="WT480" s="118"/>
      <c r="WU480" s="118"/>
      <c r="WV480" s="118"/>
      <c r="WW480" s="118"/>
      <c r="WX480" s="118"/>
      <c r="WY480" s="118"/>
      <c r="WZ480" s="118"/>
      <c r="XA480" s="118"/>
      <c r="XB480" s="118"/>
      <c r="XC480" s="118"/>
      <c r="XD480" s="118"/>
      <c r="XE480" s="118"/>
      <c r="XF480" s="118"/>
      <c r="XG480" s="118"/>
      <c r="XH480" s="118"/>
      <c r="XI480" s="118"/>
      <c r="XJ480" s="118"/>
      <c r="XK480" s="118"/>
      <c r="XL480" s="118"/>
      <c r="XM480" s="118"/>
      <c r="XN480" s="118"/>
      <c r="XO480" s="118"/>
      <c r="XP480" s="118"/>
      <c r="XQ480" s="118"/>
      <c r="XR480" s="118"/>
      <c r="XS480" s="118"/>
      <c r="XT480" s="118"/>
      <c r="XU480" s="118"/>
      <c r="XV480" s="118"/>
      <c r="XW480" s="118"/>
      <c r="XX480" s="118"/>
      <c r="XY480" s="118"/>
      <c r="XZ480" s="118"/>
      <c r="YA480" s="118"/>
      <c r="YB480" s="118"/>
      <c r="YC480" s="118"/>
      <c r="YD480" s="118"/>
      <c r="YE480" s="118"/>
      <c r="YF480" s="118"/>
      <c r="YG480" s="118"/>
      <c r="YH480" s="118"/>
      <c r="YI480" s="118"/>
      <c r="YJ480" s="118"/>
      <c r="YK480" s="118"/>
      <c r="YL480" s="118"/>
      <c r="YM480" s="118"/>
      <c r="YN480" s="118"/>
      <c r="YO480" s="118"/>
      <c r="YP480" s="118"/>
      <c r="YQ480" s="118"/>
      <c r="YR480" s="118"/>
      <c r="YS480" s="118"/>
      <c r="YT480" s="118"/>
      <c r="YU480" s="118"/>
      <c r="YV480" s="118"/>
      <c r="YW480" s="118"/>
      <c r="YX480" s="118"/>
      <c r="YY480" s="118"/>
      <c r="YZ480" s="118"/>
      <c r="ZA480" s="118"/>
      <c r="ZB480" s="118"/>
      <c r="ZC480" s="118"/>
      <c r="ZD480" s="118"/>
      <c r="ZE480" s="118"/>
      <c r="ZF480" s="118"/>
      <c r="ZG480" s="118"/>
      <c r="ZH480" s="118"/>
      <c r="ZI480" s="118"/>
      <c r="ZJ480" s="118"/>
      <c r="ZK480" s="118"/>
      <c r="ZL480" s="118"/>
      <c r="ZM480" s="118"/>
      <c r="ZN480" s="118"/>
      <c r="ZO480" s="118"/>
      <c r="ZP480" s="118"/>
      <c r="ZQ480" s="118"/>
      <c r="ZR480" s="118"/>
      <c r="ZS480" s="118"/>
      <c r="ZT480" s="118"/>
      <c r="ZU480" s="118"/>
      <c r="ZV480" s="118"/>
      <c r="ZW480" s="118"/>
      <c r="ZX480" s="118"/>
      <c r="ZY480" s="118"/>
      <c r="ZZ480" s="118"/>
      <c r="AAA480" s="118"/>
      <c r="AAB480" s="118"/>
      <c r="AAC480" s="118"/>
      <c r="AAD480" s="118"/>
      <c r="AAE480" s="118"/>
      <c r="AAF480" s="118"/>
      <c r="AAG480" s="118"/>
      <c r="AAH480" s="118"/>
      <c r="AAI480" s="118"/>
      <c r="AAJ480" s="118"/>
      <c r="AAK480" s="118"/>
      <c r="AAL480" s="118"/>
      <c r="AAM480" s="118"/>
      <c r="AAN480" s="118"/>
      <c r="AAO480" s="118"/>
      <c r="AAP480" s="118"/>
      <c r="AAQ480" s="118"/>
      <c r="AAR480" s="118"/>
      <c r="AAS480" s="118"/>
      <c r="AAT480" s="118"/>
      <c r="AAU480" s="118"/>
      <c r="AAV480" s="118"/>
      <c r="AAW480" s="118"/>
      <c r="AAX480" s="118"/>
      <c r="AAY480" s="118"/>
      <c r="AAZ480" s="118"/>
      <c r="ABA480" s="118"/>
      <c r="ABB480" s="118"/>
      <c r="ABC480" s="118"/>
      <c r="ABD480" s="118"/>
      <c r="ABE480" s="118"/>
      <c r="ABF480" s="118"/>
      <c r="ABG480" s="118"/>
      <c r="ABH480" s="118"/>
      <c r="ABI480" s="118"/>
      <c r="ABJ480" s="118"/>
      <c r="ABK480" s="118"/>
      <c r="ABL480" s="118"/>
      <c r="ABM480" s="118"/>
      <c r="ABN480" s="118"/>
      <c r="ABO480" s="118"/>
      <c r="ABP480" s="118"/>
      <c r="ABQ480" s="118"/>
      <c r="ABR480" s="118"/>
      <c r="ABS480" s="118"/>
      <c r="ABT480" s="118"/>
      <c r="ABU480" s="118"/>
      <c r="ABV480" s="118"/>
      <c r="ABW480" s="118"/>
      <c r="ABX480" s="118"/>
      <c r="ABY480" s="118"/>
      <c r="ABZ480" s="118"/>
      <c r="ACA480" s="118"/>
      <c r="ACB480" s="118"/>
      <c r="ACC480" s="118"/>
      <c r="ACD480" s="118"/>
      <c r="ACE480" s="118"/>
      <c r="ACF480" s="118"/>
      <c r="ACG480" s="118"/>
      <c r="ACH480" s="118"/>
      <c r="ACI480" s="118"/>
      <c r="ACJ480" s="118"/>
      <c r="ACK480" s="118"/>
      <c r="ACL480" s="118"/>
      <c r="ACM480" s="118"/>
      <c r="ACN480" s="118"/>
      <c r="ACO480" s="118"/>
      <c r="ACP480" s="118"/>
      <c r="ACQ480" s="118"/>
      <c r="ACR480" s="118"/>
      <c r="ACS480" s="118"/>
      <c r="ACT480" s="118"/>
      <c r="ACU480" s="118"/>
      <c r="ACV480" s="118"/>
      <c r="ACW480" s="118"/>
      <c r="ACX480" s="118"/>
      <c r="ACY480" s="118"/>
      <c r="ACZ480" s="118"/>
      <c r="ADA480" s="118"/>
      <c r="ADB480" s="118"/>
      <c r="ADC480" s="118"/>
      <c r="ADD480" s="118"/>
      <c r="ADE480" s="118"/>
      <c r="ADF480" s="118"/>
      <c r="ADG480" s="118"/>
      <c r="ADH480" s="118"/>
      <c r="ADI480" s="118"/>
      <c r="ADJ480" s="118"/>
      <c r="ADK480" s="118"/>
      <c r="ADL480" s="118"/>
      <c r="ADM480" s="118"/>
      <c r="ADN480" s="118"/>
      <c r="ADO480" s="118"/>
      <c r="ADP480" s="118"/>
      <c r="ADQ480" s="118"/>
      <c r="ADR480" s="118"/>
      <c r="ADS480" s="118"/>
      <c r="ADT480" s="118"/>
      <c r="ADU480" s="118"/>
      <c r="ADV480" s="118"/>
      <c r="ADW480" s="118"/>
      <c r="ADX480" s="118"/>
      <c r="ADY480" s="118"/>
      <c r="ADZ480" s="118"/>
      <c r="AEA480" s="118"/>
      <c r="AEB480" s="118"/>
      <c r="AEC480" s="118"/>
      <c r="AED480" s="118"/>
      <c r="AEE480" s="118"/>
      <c r="AEF480" s="118"/>
      <c r="AEG480" s="118"/>
      <c r="AEH480" s="118"/>
      <c r="AEI480" s="118"/>
      <c r="AEJ480" s="118"/>
      <c r="AEK480" s="118"/>
      <c r="AEL480" s="118"/>
      <c r="AEM480" s="118"/>
      <c r="AEN480" s="118"/>
      <c r="AEO480" s="118"/>
      <c r="AEP480" s="118"/>
      <c r="AEQ480" s="118"/>
      <c r="AER480" s="118"/>
      <c r="AES480" s="118"/>
      <c r="AET480" s="118"/>
      <c r="AEU480" s="118"/>
      <c r="AEV480" s="118"/>
      <c r="AEW480" s="118"/>
      <c r="AEX480" s="118"/>
      <c r="AEY480" s="118"/>
      <c r="AEZ480" s="118"/>
      <c r="AFA480" s="118"/>
      <c r="AFB480" s="118"/>
      <c r="AFC480" s="118"/>
      <c r="AFD480" s="118"/>
      <c r="AFE480" s="118"/>
      <c r="AFF480" s="118"/>
      <c r="AFG480" s="118"/>
      <c r="AFH480" s="118"/>
      <c r="AFI480" s="118"/>
      <c r="AFJ480" s="118"/>
      <c r="AFK480" s="118"/>
      <c r="AFL480" s="118"/>
      <c r="AFM480" s="118"/>
      <c r="AFN480" s="118"/>
      <c r="AFO480" s="118"/>
      <c r="AFP480" s="118"/>
      <c r="AFQ480" s="118"/>
      <c r="AFR480" s="118"/>
      <c r="AFS480" s="118"/>
      <c r="AFT480" s="118"/>
      <c r="AFU480" s="118"/>
      <c r="AFV480" s="118"/>
      <c r="AFW480" s="118"/>
      <c r="AFX480" s="118"/>
      <c r="AFY480" s="118"/>
      <c r="AFZ480" s="118"/>
      <c r="AGA480" s="118"/>
      <c r="AGB480" s="118"/>
      <c r="AGC480" s="118"/>
      <c r="AGD480" s="118"/>
      <c r="AGE480" s="118"/>
      <c r="AGF480" s="118"/>
      <c r="AGG480" s="118"/>
      <c r="AGH480" s="118"/>
      <c r="AGI480" s="118"/>
      <c r="AGJ480" s="118"/>
      <c r="AGK480" s="118"/>
      <c r="AGL480" s="118"/>
      <c r="AGM480" s="118"/>
      <c r="AGN480" s="118"/>
      <c r="AGO480" s="118"/>
      <c r="AGP480" s="118"/>
      <c r="AGQ480" s="118"/>
      <c r="AGR480" s="118"/>
      <c r="AGS480" s="118"/>
      <c r="AGT480" s="118"/>
      <c r="AGU480" s="118"/>
      <c r="AGV480" s="118"/>
      <c r="AGW480" s="118"/>
      <c r="AGX480" s="118"/>
      <c r="AGY480" s="118"/>
      <c r="AGZ480" s="118"/>
      <c r="AHA480" s="118"/>
      <c r="AHB480" s="118"/>
      <c r="AHC480" s="118"/>
      <c r="AHD480" s="118"/>
      <c r="AHE480" s="118"/>
      <c r="AHF480" s="118"/>
      <c r="AHG480" s="118"/>
      <c r="AHH480" s="118"/>
      <c r="AHI480" s="118"/>
      <c r="AHJ480" s="118"/>
      <c r="AHK480" s="118"/>
      <c r="AHL480" s="118"/>
      <c r="AHM480" s="118"/>
      <c r="AHN480" s="118"/>
      <c r="AHO480" s="118"/>
      <c r="AHP480" s="118"/>
      <c r="AHQ480" s="118"/>
      <c r="AHR480" s="118"/>
      <c r="AHS480" s="118"/>
      <c r="AHT480" s="118"/>
      <c r="AHU480" s="118"/>
      <c r="AHV480" s="118"/>
      <c r="AHW480" s="118"/>
      <c r="AHX480" s="118"/>
      <c r="AHY480" s="118"/>
      <c r="AHZ480" s="118"/>
      <c r="AIA480" s="118"/>
      <c r="AIB480" s="118"/>
      <c r="AIC480" s="118"/>
      <c r="AID480" s="118"/>
      <c r="AIE480" s="118"/>
      <c r="AIF480" s="118"/>
      <c r="AIG480" s="118"/>
      <c r="AIH480" s="118"/>
      <c r="AII480" s="118"/>
      <c r="AIJ480" s="118"/>
      <c r="AIK480" s="118"/>
      <c r="AIL480" s="118"/>
      <c r="AIM480" s="118"/>
      <c r="AIN480" s="118"/>
      <c r="AIO480" s="118"/>
      <c r="AIP480" s="118"/>
      <c r="AIQ480" s="118"/>
      <c r="AIR480" s="118"/>
      <c r="AIS480" s="118"/>
      <c r="AIT480" s="118"/>
      <c r="AIU480" s="118"/>
      <c r="AIV480" s="118"/>
      <c r="AIW480" s="118"/>
      <c r="AIX480" s="118"/>
      <c r="AIY480" s="118"/>
      <c r="AIZ480" s="118"/>
      <c r="AJA480" s="118"/>
      <c r="AJB480" s="118"/>
      <c r="AJC480" s="118"/>
      <c r="AJD480" s="118"/>
      <c r="AJE480" s="118"/>
      <c r="AJF480" s="118"/>
      <c r="AJG480" s="118"/>
      <c r="AJH480" s="118"/>
      <c r="AJI480" s="118"/>
      <c r="AJJ480" s="118"/>
      <c r="AJK480" s="118"/>
      <c r="AJL480" s="118"/>
      <c r="AJM480" s="118"/>
      <c r="AJN480" s="118"/>
      <c r="AJO480" s="118"/>
      <c r="AJP480" s="118"/>
      <c r="AJQ480" s="118"/>
      <c r="AJR480" s="118"/>
      <c r="AJS480" s="118"/>
      <c r="AJT480" s="118"/>
      <c r="AJU480" s="118"/>
      <c r="AJV480" s="118"/>
      <c r="AJW480" s="118"/>
      <c r="AJX480" s="118"/>
      <c r="AJY480" s="118"/>
      <c r="AJZ480" s="118"/>
      <c r="AKA480" s="118"/>
      <c r="AKB480" s="118"/>
      <c r="AKC480" s="118"/>
      <c r="AKD480" s="118"/>
      <c r="AKE480" s="118"/>
      <c r="AKF480" s="118"/>
      <c r="AKG480" s="118"/>
      <c r="AKH480" s="118"/>
      <c r="AKI480" s="118"/>
      <c r="AKJ480" s="118"/>
      <c r="AKK480" s="118"/>
      <c r="AKL480" s="118"/>
      <c r="AKM480" s="118"/>
      <c r="AKN480" s="118"/>
      <c r="AKO480" s="118"/>
      <c r="AKP480" s="118"/>
      <c r="AKQ480" s="118"/>
      <c r="AKR480" s="118"/>
      <c r="AKS480" s="118"/>
      <c r="AKT480" s="118"/>
      <c r="AKU480" s="118"/>
      <c r="AKV480" s="118"/>
      <c r="AKW480" s="118"/>
      <c r="AKX480" s="118"/>
      <c r="AKY480" s="118"/>
      <c r="AKZ480" s="118"/>
      <c r="ALA480" s="118"/>
      <c r="ALB480" s="118"/>
      <c r="ALC480" s="118"/>
      <c r="ALD480" s="118"/>
      <c r="ALE480" s="118"/>
      <c r="ALF480" s="118"/>
      <c r="ALG480" s="118"/>
      <c r="ALH480" s="118"/>
      <c r="ALI480" s="118"/>
      <c r="ALJ480" s="118"/>
      <c r="ALK480" s="118"/>
      <c r="ALL480" s="118"/>
      <c r="ALM480" s="118"/>
      <c r="ALN480" s="118"/>
      <c r="ALO480" s="118"/>
      <c r="ALP480" s="118"/>
      <c r="ALQ480" s="118"/>
      <c r="ALR480" s="118"/>
      <c r="ALS480" s="118"/>
      <c r="ALT480" s="118"/>
      <c r="ALU480" s="118"/>
      <c r="ALV480" s="118"/>
      <c r="ALW480" s="118"/>
      <c r="ALX480" s="118"/>
      <c r="ALY480" s="118"/>
      <c r="ALZ480" s="118"/>
      <c r="AMA480" s="118"/>
      <c r="AMB480" s="118"/>
      <c r="AMC480" s="118"/>
      <c r="AMD480" s="118"/>
      <c r="AME480" s="118"/>
      <c r="AMF480" s="118"/>
      <c r="AMG480" s="118"/>
      <c r="AMH480" s="118"/>
    </row>
    <row r="481" spans="1:1023" x14ac:dyDescent="0.25">
      <c r="A481" s="162" t="s">
        <v>6025</v>
      </c>
      <c r="B481" s="163">
        <v>480</v>
      </c>
      <c r="C481" s="162" t="s">
        <v>6024</v>
      </c>
      <c r="D481" s="175" t="s">
        <v>1058</v>
      </c>
      <c r="I481" s="319"/>
      <c r="J481" s="332">
        <v>2</v>
      </c>
      <c r="K481" s="332">
        <v>2</v>
      </c>
      <c r="O481" s="332">
        <v>3</v>
      </c>
      <c r="V481" s="219">
        <f t="shared" si="252"/>
        <v>100</v>
      </c>
      <c r="W481" s="219">
        <f t="shared" si="253"/>
        <v>100</v>
      </c>
      <c r="X481" s="219">
        <f t="shared" si="254"/>
        <v>20</v>
      </c>
      <c r="Y481" s="219">
        <f t="shared" si="250"/>
        <v>100</v>
      </c>
      <c r="Z481" s="219">
        <f t="shared" si="251"/>
        <v>100</v>
      </c>
      <c r="AA481" s="220">
        <f t="shared" si="243"/>
        <v>100</v>
      </c>
      <c r="AB481" s="220">
        <f t="shared" si="242"/>
        <v>100</v>
      </c>
      <c r="AC481" s="220">
        <f t="shared" si="255"/>
        <v>100</v>
      </c>
      <c r="AD481" s="416">
        <f t="shared" si="249"/>
        <v>100</v>
      </c>
      <c r="AE481" s="416">
        <f t="shared" si="256"/>
        <v>100</v>
      </c>
      <c r="AF481" s="212">
        <f t="shared" si="258"/>
        <v>10</v>
      </c>
      <c r="AG481" s="212">
        <f t="shared" si="259"/>
        <v>10</v>
      </c>
      <c r="AH481" s="212">
        <f t="shared" si="260"/>
        <v>100</v>
      </c>
      <c r="AI481" s="212">
        <f t="shared" si="257"/>
        <v>100</v>
      </c>
      <c r="AJ481" s="214"/>
      <c r="AM481" s="214"/>
      <c r="AQ481" s="167" t="s">
        <v>783</v>
      </c>
    </row>
    <row r="482" spans="1:1023" x14ac:dyDescent="0.25">
      <c r="A482" s="162" t="s">
        <v>25099</v>
      </c>
      <c r="B482" s="163">
        <v>481</v>
      </c>
      <c r="C482" s="224" t="s">
        <v>25100</v>
      </c>
      <c r="D482" s="175" t="s">
        <v>6026</v>
      </c>
      <c r="I482" s="319">
        <v>44.6</v>
      </c>
      <c r="V482" s="219">
        <f t="shared" si="252"/>
        <v>100</v>
      </c>
      <c r="W482" s="219">
        <f t="shared" si="253"/>
        <v>100</v>
      </c>
      <c r="X482" s="219">
        <f t="shared" si="254"/>
        <v>100</v>
      </c>
      <c r="Y482" s="219">
        <f t="shared" si="250"/>
        <v>100</v>
      </c>
      <c r="Z482" s="219">
        <f t="shared" si="251"/>
        <v>100</v>
      </c>
      <c r="AA482" s="220">
        <f t="shared" si="243"/>
        <v>100</v>
      </c>
      <c r="AB482" s="220">
        <f t="shared" si="242"/>
        <v>100</v>
      </c>
      <c r="AC482" s="220">
        <f t="shared" si="255"/>
        <v>100</v>
      </c>
      <c r="AD482" s="416">
        <f t="shared" ref="AD482:AD527" si="261">IF(L482=0,100,IF(L482=1,1,IF(L482="1B",1,IF(L482="1A",0.1,100))))</f>
        <v>100</v>
      </c>
      <c r="AE482" s="416">
        <f t="shared" si="256"/>
        <v>100</v>
      </c>
      <c r="AF482" s="212">
        <f t="shared" si="258"/>
        <v>100</v>
      </c>
      <c r="AG482" s="212">
        <f t="shared" si="259"/>
        <v>100</v>
      </c>
      <c r="AH482" s="212">
        <f t="shared" si="260"/>
        <v>100</v>
      </c>
      <c r="AI482" s="212">
        <f t="shared" si="257"/>
        <v>100</v>
      </c>
      <c r="AJ482" s="231" t="s">
        <v>25001</v>
      </c>
      <c r="AL482" s="190">
        <v>3</v>
      </c>
      <c r="AM482" s="214"/>
      <c r="AQ482" s="247" t="s">
        <v>25101</v>
      </c>
    </row>
    <row r="483" spans="1:1023" x14ac:dyDescent="0.25">
      <c r="A483" s="162" t="s">
        <v>6027</v>
      </c>
      <c r="B483" s="163">
        <v>482</v>
      </c>
      <c r="C483" s="224" t="s">
        <v>25102</v>
      </c>
      <c r="D483" s="175" t="s">
        <v>6028</v>
      </c>
      <c r="I483" s="319">
        <v>44.6</v>
      </c>
      <c r="V483" s="219">
        <f t="shared" si="252"/>
        <v>100</v>
      </c>
      <c r="W483" s="219">
        <f t="shared" si="253"/>
        <v>100</v>
      </c>
      <c r="X483" s="219">
        <f t="shared" si="254"/>
        <v>100</v>
      </c>
      <c r="Y483" s="219">
        <f t="shared" si="250"/>
        <v>100</v>
      </c>
      <c r="Z483" s="219">
        <f t="shared" si="251"/>
        <v>100</v>
      </c>
      <c r="AA483" s="220">
        <f t="shared" si="243"/>
        <v>100</v>
      </c>
      <c r="AB483" s="220">
        <f t="shared" si="242"/>
        <v>100</v>
      </c>
      <c r="AC483" s="220">
        <f t="shared" si="255"/>
        <v>100</v>
      </c>
      <c r="AD483" s="416">
        <f t="shared" si="261"/>
        <v>100</v>
      </c>
      <c r="AE483" s="416">
        <f t="shared" si="256"/>
        <v>100</v>
      </c>
      <c r="AF483" s="212">
        <f t="shared" si="258"/>
        <v>100</v>
      </c>
      <c r="AG483" s="212">
        <f t="shared" si="259"/>
        <v>100</v>
      </c>
      <c r="AH483" s="212">
        <f t="shared" si="260"/>
        <v>100</v>
      </c>
      <c r="AI483" s="212">
        <f t="shared" si="257"/>
        <v>100</v>
      </c>
      <c r="AJ483" s="231" t="s">
        <v>25001</v>
      </c>
      <c r="AM483" s="214"/>
      <c r="AQ483" s="167" t="s">
        <v>6031</v>
      </c>
    </row>
    <row r="484" spans="1:1023" x14ac:dyDescent="0.25">
      <c r="A484" s="162" t="s">
        <v>6029</v>
      </c>
      <c r="B484" s="163">
        <v>483</v>
      </c>
      <c r="C484" s="224" t="s">
        <v>25103</v>
      </c>
      <c r="D484" s="175" t="s">
        <v>6030</v>
      </c>
      <c r="I484" s="319">
        <v>44.6</v>
      </c>
      <c r="V484" s="219">
        <f t="shared" si="252"/>
        <v>100</v>
      </c>
      <c r="W484" s="219">
        <f t="shared" si="253"/>
        <v>100</v>
      </c>
      <c r="X484" s="219">
        <f t="shared" si="254"/>
        <v>100</v>
      </c>
      <c r="Y484" s="219">
        <f t="shared" si="250"/>
        <v>100</v>
      </c>
      <c r="Z484" s="219">
        <f t="shared" si="251"/>
        <v>100</v>
      </c>
      <c r="AA484" s="220">
        <f t="shared" si="243"/>
        <v>100</v>
      </c>
      <c r="AB484" s="220">
        <f t="shared" si="242"/>
        <v>100</v>
      </c>
      <c r="AC484" s="220">
        <f t="shared" si="255"/>
        <v>100</v>
      </c>
      <c r="AD484" s="416">
        <f t="shared" si="261"/>
        <v>100</v>
      </c>
      <c r="AE484" s="416">
        <f t="shared" si="256"/>
        <v>100</v>
      </c>
      <c r="AF484" s="212">
        <f t="shared" si="258"/>
        <v>100</v>
      </c>
      <c r="AG484" s="212">
        <f t="shared" si="259"/>
        <v>100</v>
      </c>
      <c r="AH484" s="212">
        <f t="shared" si="260"/>
        <v>100</v>
      </c>
      <c r="AI484" s="212">
        <f t="shared" si="257"/>
        <v>100</v>
      </c>
      <c r="AJ484" s="231" t="s">
        <v>25001</v>
      </c>
      <c r="AM484" s="214"/>
      <c r="AQ484" s="167" t="s">
        <v>6031</v>
      </c>
      <c r="AU484" s="412"/>
      <c r="AV484" s="412"/>
      <c r="AW484" s="412"/>
      <c r="AX484" s="412"/>
      <c r="AY484" s="412"/>
      <c r="AZ484" s="412"/>
      <c r="BA484" s="412"/>
      <c r="BB484" s="412"/>
      <c r="BC484" s="412"/>
      <c r="BD484" s="412"/>
      <c r="BE484" s="412"/>
      <c r="BF484" s="412"/>
      <c r="BG484" s="412"/>
      <c r="BH484" s="412"/>
      <c r="BI484" s="412"/>
      <c r="BJ484" s="412"/>
      <c r="BK484" s="412"/>
      <c r="BL484" s="412"/>
      <c r="BM484" s="412"/>
      <c r="BN484" s="412"/>
      <c r="BO484" s="412"/>
      <c r="BP484" s="412"/>
      <c r="BQ484" s="412"/>
      <c r="BR484" s="412"/>
      <c r="BS484" s="412"/>
      <c r="BT484" s="412"/>
      <c r="BU484" s="412"/>
      <c r="BV484" s="412"/>
      <c r="BW484" s="412"/>
      <c r="BX484" s="412"/>
      <c r="BY484" s="412"/>
      <c r="BZ484" s="412"/>
      <c r="CA484" s="412"/>
      <c r="CB484" s="412"/>
      <c r="CC484" s="412"/>
      <c r="CD484" s="412"/>
      <c r="CE484" s="412"/>
      <c r="CF484" s="412"/>
      <c r="CG484" s="412"/>
      <c r="CH484" s="412"/>
      <c r="CI484" s="412"/>
      <c r="CJ484" s="412"/>
      <c r="CK484" s="412"/>
      <c r="CL484" s="412"/>
      <c r="CM484" s="412"/>
      <c r="CN484" s="412"/>
      <c r="CO484" s="412"/>
      <c r="CP484" s="412"/>
      <c r="CQ484" s="412"/>
      <c r="CR484" s="412"/>
      <c r="CS484" s="412"/>
      <c r="CT484" s="412"/>
      <c r="CU484" s="412"/>
      <c r="CV484" s="412"/>
      <c r="CW484" s="412"/>
      <c r="CX484" s="412"/>
      <c r="CY484" s="412"/>
      <c r="CZ484" s="412"/>
      <c r="DA484" s="412"/>
      <c r="DB484" s="412"/>
      <c r="DC484" s="412"/>
      <c r="DD484" s="412"/>
      <c r="DE484" s="412"/>
      <c r="DF484" s="412"/>
      <c r="DG484" s="412"/>
      <c r="DH484" s="412"/>
      <c r="DI484" s="412"/>
      <c r="DJ484" s="412"/>
      <c r="DK484" s="412"/>
      <c r="DL484" s="412"/>
      <c r="DM484" s="412"/>
      <c r="DN484" s="412"/>
      <c r="DO484" s="412"/>
      <c r="DP484" s="412"/>
      <c r="DQ484" s="412"/>
      <c r="DR484" s="412"/>
      <c r="DS484" s="412"/>
      <c r="DT484" s="412"/>
      <c r="DU484" s="412"/>
      <c r="DV484" s="412"/>
      <c r="DW484" s="412"/>
      <c r="DX484" s="412"/>
      <c r="DY484" s="412"/>
      <c r="DZ484" s="412"/>
      <c r="EA484" s="412"/>
      <c r="EB484" s="412"/>
      <c r="EC484" s="412"/>
      <c r="ED484" s="412"/>
      <c r="EE484" s="412"/>
      <c r="EF484" s="412"/>
      <c r="EG484" s="412"/>
      <c r="EH484" s="412"/>
      <c r="EI484" s="412"/>
      <c r="EJ484" s="412"/>
      <c r="EK484" s="412"/>
      <c r="EL484" s="412"/>
      <c r="EM484" s="412"/>
      <c r="EN484" s="412"/>
      <c r="EO484" s="412"/>
      <c r="EP484" s="412"/>
      <c r="EQ484" s="412"/>
      <c r="ER484" s="412"/>
      <c r="ES484" s="412"/>
      <c r="ET484" s="412"/>
      <c r="EU484" s="412"/>
      <c r="EV484" s="412"/>
      <c r="EW484" s="412"/>
      <c r="EX484" s="412"/>
      <c r="EY484" s="412"/>
      <c r="EZ484" s="412"/>
      <c r="FA484" s="412"/>
      <c r="FB484" s="412"/>
      <c r="FC484" s="412"/>
      <c r="FD484" s="412"/>
      <c r="FE484" s="412"/>
      <c r="FF484" s="412"/>
      <c r="FG484" s="412"/>
      <c r="FH484" s="412"/>
      <c r="FI484" s="412"/>
      <c r="FJ484" s="412"/>
      <c r="FK484" s="412"/>
      <c r="FL484" s="412"/>
      <c r="FM484" s="412"/>
      <c r="FN484" s="412"/>
      <c r="FO484" s="412"/>
      <c r="FP484" s="412"/>
      <c r="FQ484" s="412"/>
      <c r="FR484" s="412"/>
      <c r="FS484" s="412"/>
      <c r="FT484" s="412"/>
      <c r="FU484" s="412"/>
      <c r="FV484" s="412"/>
      <c r="FW484" s="412"/>
      <c r="FX484" s="412"/>
      <c r="FY484" s="412"/>
      <c r="FZ484" s="412"/>
      <c r="GA484" s="412"/>
      <c r="GB484" s="412"/>
      <c r="GC484" s="412"/>
      <c r="GD484" s="412"/>
      <c r="GE484" s="412"/>
      <c r="GF484" s="412"/>
      <c r="GG484" s="412"/>
      <c r="GH484" s="412"/>
      <c r="GI484" s="412"/>
      <c r="GJ484" s="412"/>
      <c r="GK484" s="412"/>
      <c r="GL484" s="412"/>
      <c r="GM484" s="412"/>
      <c r="GN484" s="412"/>
      <c r="GO484" s="412"/>
      <c r="GP484" s="412"/>
      <c r="GQ484" s="412"/>
      <c r="GR484" s="412"/>
      <c r="GS484" s="412"/>
      <c r="GT484" s="412"/>
      <c r="GU484" s="412"/>
      <c r="GV484" s="412"/>
      <c r="GW484" s="412"/>
      <c r="GX484" s="412"/>
      <c r="GY484" s="412"/>
      <c r="GZ484" s="412"/>
      <c r="HA484" s="412"/>
      <c r="HB484" s="412"/>
      <c r="HC484" s="412"/>
      <c r="HD484" s="412"/>
      <c r="HE484" s="412"/>
      <c r="HF484" s="412"/>
      <c r="HG484" s="412"/>
      <c r="HH484" s="412"/>
      <c r="HI484" s="412"/>
      <c r="HJ484" s="412"/>
      <c r="HK484" s="412"/>
      <c r="HL484" s="412"/>
      <c r="HM484" s="412"/>
      <c r="HN484" s="412"/>
      <c r="HO484" s="412"/>
      <c r="HP484" s="412"/>
      <c r="HQ484" s="412"/>
      <c r="HR484" s="412"/>
      <c r="HS484" s="412"/>
      <c r="HT484" s="412"/>
      <c r="HU484" s="412"/>
      <c r="HV484" s="412"/>
      <c r="HW484" s="412"/>
      <c r="HX484" s="412"/>
      <c r="HY484" s="412"/>
      <c r="HZ484" s="412"/>
      <c r="IA484" s="412"/>
      <c r="IB484" s="412"/>
      <c r="IC484" s="412"/>
      <c r="ID484" s="412"/>
      <c r="IE484" s="412"/>
      <c r="IF484" s="412"/>
      <c r="IG484" s="412"/>
      <c r="IH484" s="412"/>
      <c r="II484" s="412"/>
      <c r="IJ484" s="412"/>
      <c r="IK484" s="412"/>
      <c r="IL484" s="412"/>
      <c r="IM484" s="412"/>
      <c r="IN484" s="412"/>
      <c r="IO484" s="412"/>
      <c r="IP484" s="412"/>
      <c r="IQ484" s="412"/>
      <c r="IR484" s="412"/>
      <c r="IS484" s="412"/>
      <c r="IT484" s="412"/>
      <c r="IU484" s="412"/>
      <c r="IV484" s="412"/>
      <c r="IW484" s="412"/>
      <c r="IX484" s="412"/>
      <c r="IY484" s="412"/>
      <c r="IZ484" s="412"/>
      <c r="JA484" s="412"/>
      <c r="JB484" s="412"/>
      <c r="JC484" s="412"/>
      <c r="JD484" s="412"/>
      <c r="JE484" s="412"/>
      <c r="JF484" s="412"/>
      <c r="JG484" s="412"/>
      <c r="JH484" s="412"/>
      <c r="JI484" s="412"/>
      <c r="JJ484" s="412"/>
      <c r="JK484" s="412"/>
      <c r="JL484" s="412"/>
      <c r="JM484" s="412"/>
      <c r="JN484" s="412"/>
      <c r="JO484" s="412"/>
      <c r="JP484" s="412"/>
      <c r="JQ484" s="412"/>
      <c r="JR484" s="412"/>
      <c r="JS484" s="412"/>
      <c r="JT484" s="412"/>
      <c r="JU484" s="412"/>
      <c r="JV484" s="412"/>
      <c r="JW484" s="412"/>
      <c r="JX484" s="412"/>
      <c r="JY484" s="412"/>
      <c r="JZ484" s="412"/>
      <c r="KA484" s="412"/>
      <c r="KB484" s="412"/>
      <c r="KC484" s="412"/>
      <c r="KD484" s="412"/>
      <c r="KE484" s="412"/>
      <c r="KF484" s="412"/>
      <c r="KG484" s="412"/>
      <c r="KH484" s="412"/>
      <c r="KI484" s="412"/>
      <c r="KJ484" s="412"/>
      <c r="KK484" s="412"/>
      <c r="KL484" s="412"/>
      <c r="KM484" s="412"/>
      <c r="KN484" s="412"/>
      <c r="KO484" s="412"/>
      <c r="KP484" s="412"/>
      <c r="KQ484" s="412"/>
      <c r="KR484" s="412"/>
      <c r="KS484" s="412"/>
      <c r="KT484" s="412"/>
      <c r="KU484" s="412"/>
      <c r="KV484" s="412"/>
      <c r="KW484" s="412"/>
      <c r="KX484" s="412"/>
      <c r="KY484" s="412"/>
      <c r="KZ484" s="412"/>
      <c r="LA484" s="412"/>
      <c r="LB484" s="412"/>
      <c r="LC484" s="412"/>
      <c r="LD484" s="412"/>
      <c r="LE484" s="412"/>
      <c r="LF484" s="412"/>
      <c r="LG484" s="412"/>
      <c r="LH484" s="412"/>
      <c r="LI484" s="412"/>
      <c r="LJ484" s="412"/>
      <c r="LK484" s="412"/>
      <c r="LL484" s="412"/>
      <c r="LM484" s="412"/>
      <c r="LN484" s="412"/>
      <c r="LO484" s="412"/>
      <c r="LP484" s="412"/>
      <c r="LQ484" s="412"/>
      <c r="LR484" s="412"/>
      <c r="LS484" s="412"/>
      <c r="LT484" s="412"/>
      <c r="LU484" s="412"/>
      <c r="LV484" s="412"/>
      <c r="LW484" s="412"/>
      <c r="LX484" s="412"/>
      <c r="LY484" s="412"/>
      <c r="LZ484" s="412"/>
      <c r="MA484" s="412"/>
      <c r="MB484" s="412"/>
      <c r="MC484" s="412"/>
      <c r="MD484" s="412"/>
      <c r="ME484" s="412"/>
      <c r="MF484" s="412"/>
      <c r="MG484" s="412"/>
      <c r="MH484" s="412"/>
      <c r="MI484" s="412"/>
      <c r="MJ484" s="412"/>
      <c r="MK484" s="412"/>
      <c r="ML484" s="412"/>
      <c r="MM484" s="412"/>
      <c r="MN484" s="412"/>
      <c r="MO484" s="412"/>
      <c r="MP484" s="412"/>
      <c r="MQ484" s="412"/>
      <c r="MR484" s="412"/>
      <c r="MS484" s="412"/>
      <c r="MT484" s="412"/>
      <c r="MU484" s="412"/>
      <c r="MV484" s="412"/>
      <c r="MW484" s="412"/>
      <c r="MX484" s="412"/>
      <c r="MY484" s="412"/>
      <c r="MZ484" s="412"/>
      <c r="NA484" s="412"/>
      <c r="NB484" s="412"/>
      <c r="NC484" s="412"/>
      <c r="ND484" s="412"/>
      <c r="NE484" s="412"/>
      <c r="NF484" s="412"/>
      <c r="NG484" s="412"/>
      <c r="NH484" s="412"/>
      <c r="NI484" s="412"/>
      <c r="NJ484" s="412"/>
      <c r="NK484" s="412"/>
      <c r="NL484" s="412"/>
      <c r="NM484" s="412"/>
      <c r="NN484" s="412"/>
      <c r="NO484" s="412"/>
      <c r="NP484" s="412"/>
      <c r="NQ484" s="412"/>
      <c r="NR484" s="412"/>
      <c r="NS484" s="412"/>
      <c r="NT484" s="412"/>
      <c r="NU484" s="412"/>
      <c r="NV484" s="412"/>
      <c r="NW484" s="412"/>
      <c r="NX484" s="412"/>
      <c r="NY484" s="412"/>
      <c r="NZ484" s="412"/>
      <c r="OA484" s="412"/>
      <c r="OB484" s="412"/>
      <c r="OC484" s="412"/>
      <c r="OD484" s="412"/>
      <c r="OE484" s="412"/>
      <c r="OF484" s="412"/>
      <c r="OG484" s="412"/>
      <c r="OH484" s="412"/>
      <c r="OI484" s="412"/>
      <c r="OJ484" s="412"/>
      <c r="OK484" s="412"/>
      <c r="OL484" s="412"/>
      <c r="OM484" s="412"/>
      <c r="ON484" s="412"/>
      <c r="OO484" s="412"/>
      <c r="OP484" s="412"/>
      <c r="OQ484" s="412"/>
      <c r="OR484" s="412"/>
      <c r="OS484" s="412"/>
      <c r="OT484" s="412"/>
      <c r="OU484" s="412"/>
      <c r="OV484" s="412"/>
      <c r="OW484" s="412"/>
      <c r="OX484" s="412"/>
      <c r="OY484" s="412"/>
      <c r="OZ484" s="412"/>
      <c r="PA484" s="412"/>
      <c r="PB484" s="412"/>
      <c r="PC484" s="412"/>
      <c r="PD484" s="412"/>
      <c r="PE484" s="412"/>
      <c r="PF484" s="412"/>
      <c r="PG484" s="412"/>
      <c r="PH484" s="412"/>
      <c r="PI484" s="412"/>
      <c r="PJ484" s="412"/>
      <c r="PK484" s="412"/>
      <c r="PL484" s="412"/>
      <c r="PM484" s="412"/>
      <c r="PN484" s="412"/>
      <c r="PO484" s="412"/>
      <c r="PP484" s="412"/>
      <c r="PQ484" s="412"/>
      <c r="PR484" s="412"/>
      <c r="PS484" s="412"/>
      <c r="PT484" s="412"/>
      <c r="PU484" s="412"/>
      <c r="PV484" s="412"/>
      <c r="PW484" s="412"/>
      <c r="PX484" s="412"/>
      <c r="PY484" s="412"/>
      <c r="PZ484" s="412"/>
      <c r="QA484" s="412"/>
      <c r="QB484" s="412"/>
      <c r="QC484" s="412"/>
      <c r="QD484" s="412"/>
      <c r="QE484" s="412"/>
      <c r="QF484" s="412"/>
      <c r="QG484" s="412"/>
      <c r="QH484" s="412"/>
      <c r="QI484" s="412"/>
      <c r="QJ484" s="412"/>
      <c r="QK484" s="412"/>
      <c r="QL484" s="412"/>
      <c r="QM484" s="412"/>
      <c r="QN484" s="412"/>
      <c r="QO484" s="412"/>
      <c r="QP484" s="412"/>
      <c r="QQ484" s="412"/>
      <c r="QR484" s="412"/>
      <c r="QS484" s="412"/>
      <c r="QT484" s="412"/>
      <c r="QU484" s="412"/>
      <c r="QV484" s="412"/>
      <c r="QW484" s="412"/>
      <c r="QX484" s="412"/>
      <c r="QY484" s="412"/>
      <c r="QZ484" s="412"/>
      <c r="RA484" s="412"/>
      <c r="RB484" s="412"/>
      <c r="RC484" s="412"/>
      <c r="RD484" s="412"/>
      <c r="RE484" s="412"/>
      <c r="RF484" s="412"/>
      <c r="RG484" s="412"/>
      <c r="RH484" s="412"/>
      <c r="RI484" s="412"/>
      <c r="RJ484" s="412"/>
      <c r="RK484" s="412"/>
      <c r="RL484" s="412"/>
      <c r="RM484" s="412"/>
      <c r="RN484" s="412"/>
      <c r="RO484" s="412"/>
      <c r="RP484" s="412"/>
      <c r="RQ484" s="412"/>
      <c r="RR484" s="412"/>
      <c r="RS484" s="412"/>
      <c r="RT484" s="412"/>
      <c r="RU484" s="412"/>
      <c r="RV484" s="412"/>
      <c r="RW484" s="412"/>
      <c r="RX484" s="412"/>
      <c r="RY484" s="412"/>
      <c r="RZ484" s="412"/>
      <c r="SA484" s="412"/>
      <c r="SB484" s="412"/>
      <c r="SC484" s="412"/>
      <c r="SD484" s="412"/>
      <c r="SE484" s="412"/>
      <c r="SF484" s="412"/>
      <c r="SG484" s="412"/>
      <c r="SH484" s="412"/>
      <c r="SI484" s="412"/>
      <c r="SJ484" s="412"/>
      <c r="SK484" s="412"/>
      <c r="SL484" s="412"/>
      <c r="SM484" s="412"/>
      <c r="SN484" s="412"/>
      <c r="SO484" s="412"/>
      <c r="SP484" s="412"/>
      <c r="SQ484" s="412"/>
      <c r="SR484" s="412"/>
      <c r="SS484" s="412"/>
      <c r="ST484" s="412"/>
      <c r="SU484" s="412"/>
      <c r="SV484" s="412"/>
      <c r="SW484" s="412"/>
      <c r="SX484" s="412"/>
      <c r="SY484" s="412"/>
      <c r="SZ484" s="412"/>
      <c r="TA484" s="412"/>
      <c r="TB484" s="412"/>
      <c r="TC484" s="412"/>
      <c r="TD484" s="412"/>
      <c r="TE484" s="412"/>
      <c r="TF484" s="412"/>
      <c r="TG484" s="412"/>
      <c r="TH484" s="412"/>
      <c r="TI484" s="412"/>
      <c r="TJ484" s="412"/>
      <c r="TK484" s="412"/>
      <c r="TL484" s="412"/>
      <c r="TM484" s="412"/>
      <c r="TN484" s="412"/>
      <c r="TO484" s="412"/>
      <c r="TP484" s="412"/>
      <c r="TQ484" s="412"/>
      <c r="TR484" s="412"/>
      <c r="TS484" s="412"/>
      <c r="TT484" s="412"/>
      <c r="TU484" s="412"/>
      <c r="TV484" s="412"/>
      <c r="TW484" s="412"/>
      <c r="TX484" s="412"/>
      <c r="TY484" s="412"/>
      <c r="TZ484" s="412"/>
      <c r="UA484" s="412"/>
      <c r="UB484" s="412"/>
      <c r="UC484" s="412"/>
      <c r="UD484" s="412"/>
      <c r="UE484" s="412"/>
      <c r="UF484" s="412"/>
      <c r="UG484" s="412"/>
      <c r="UH484" s="412"/>
      <c r="UI484" s="412"/>
      <c r="UJ484" s="412"/>
      <c r="UK484" s="412"/>
      <c r="UL484" s="412"/>
      <c r="UM484" s="412"/>
      <c r="UN484" s="412"/>
      <c r="UO484" s="412"/>
      <c r="UP484" s="412"/>
      <c r="UQ484" s="412"/>
      <c r="UR484" s="412"/>
      <c r="US484" s="412"/>
      <c r="UT484" s="412"/>
      <c r="UU484" s="412"/>
      <c r="UV484" s="412"/>
      <c r="UW484" s="412"/>
      <c r="UX484" s="412"/>
      <c r="UY484" s="412"/>
      <c r="UZ484" s="412"/>
      <c r="VA484" s="412"/>
      <c r="VB484" s="412"/>
      <c r="VC484" s="412"/>
      <c r="VD484" s="412"/>
      <c r="VE484" s="412"/>
      <c r="VF484" s="412"/>
      <c r="VG484" s="412"/>
      <c r="VH484" s="412"/>
      <c r="VI484" s="412"/>
      <c r="VJ484" s="412"/>
      <c r="VK484" s="412"/>
      <c r="VL484" s="412"/>
      <c r="VM484" s="412"/>
      <c r="VN484" s="412"/>
      <c r="VO484" s="412"/>
      <c r="VP484" s="412"/>
      <c r="VQ484" s="412"/>
      <c r="VR484" s="412"/>
      <c r="VS484" s="412"/>
      <c r="VT484" s="412"/>
      <c r="VU484" s="412"/>
      <c r="VV484" s="412"/>
      <c r="VW484" s="412"/>
      <c r="VX484" s="412"/>
      <c r="VY484" s="412"/>
      <c r="VZ484" s="412"/>
      <c r="WA484" s="412"/>
      <c r="WB484" s="412"/>
      <c r="WC484" s="412"/>
      <c r="WD484" s="412"/>
      <c r="WE484" s="412"/>
      <c r="WF484" s="412"/>
      <c r="WG484" s="412"/>
      <c r="WH484" s="412"/>
      <c r="WI484" s="412"/>
      <c r="WJ484" s="412"/>
      <c r="WK484" s="412"/>
      <c r="WL484" s="412"/>
      <c r="WM484" s="412"/>
      <c r="WN484" s="412"/>
      <c r="WO484" s="412"/>
      <c r="WP484" s="412"/>
      <c r="WQ484" s="412"/>
      <c r="WR484" s="412"/>
      <c r="WS484" s="412"/>
      <c r="WT484" s="412"/>
      <c r="WU484" s="412"/>
      <c r="WV484" s="412"/>
      <c r="WW484" s="412"/>
      <c r="WX484" s="412"/>
      <c r="WY484" s="412"/>
      <c r="WZ484" s="412"/>
      <c r="XA484" s="412"/>
      <c r="XB484" s="412"/>
      <c r="XC484" s="412"/>
      <c r="XD484" s="412"/>
      <c r="XE484" s="412"/>
      <c r="XF484" s="412"/>
      <c r="XG484" s="412"/>
      <c r="XH484" s="412"/>
      <c r="XI484" s="412"/>
      <c r="XJ484" s="412"/>
      <c r="XK484" s="412"/>
      <c r="XL484" s="412"/>
      <c r="XM484" s="412"/>
      <c r="XN484" s="412"/>
      <c r="XO484" s="412"/>
      <c r="XP484" s="412"/>
      <c r="XQ484" s="412"/>
      <c r="XR484" s="412"/>
      <c r="XS484" s="412"/>
      <c r="XT484" s="412"/>
      <c r="XU484" s="412"/>
      <c r="XV484" s="412"/>
      <c r="XW484" s="412"/>
      <c r="XX484" s="412"/>
      <c r="XY484" s="412"/>
      <c r="XZ484" s="412"/>
      <c r="YA484" s="412"/>
      <c r="YB484" s="412"/>
      <c r="YC484" s="412"/>
      <c r="YD484" s="412"/>
      <c r="YE484" s="412"/>
      <c r="YF484" s="412"/>
      <c r="YG484" s="412"/>
      <c r="YH484" s="412"/>
      <c r="YI484" s="412"/>
      <c r="YJ484" s="412"/>
      <c r="YK484" s="412"/>
      <c r="YL484" s="412"/>
      <c r="YM484" s="412"/>
      <c r="YN484" s="412"/>
      <c r="YO484" s="412"/>
      <c r="YP484" s="412"/>
      <c r="YQ484" s="412"/>
      <c r="YR484" s="412"/>
      <c r="YS484" s="412"/>
      <c r="YT484" s="412"/>
      <c r="YU484" s="412"/>
      <c r="YV484" s="412"/>
      <c r="YW484" s="412"/>
      <c r="YX484" s="412"/>
      <c r="YY484" s="412"/>
      <c r="YZ484" s="412"/>
      <c r="ZA484" s="412"/>
      <c r="ZB484" s="412"/>
      <c r="ZC484" s="412"/>
      <c r="ZD484" s="412"/>
      <c r="ZE484" s="412"/>
      <c r="ZF484" s="412"/>
      <c r="ZG484" s="412"/>
      <c r="ZH484" s="412"/>
      <c r="ZI484" s="412"/>
      <c r="ZJ484" s="412"/>
      <c r="ZK484" s="412"/>
      <c r="ZL484" s="412"/>
      <c r="ZM484" s="412"/>
      <c r="ZN484" s="412"/>
      <c r="ZO484" s="412"/>
      <c r="ZP484" s="412"/>
      <c r="ZQ484" s="412"/>
      <c r="ZR484" s="412"/>
      <c r="ZS484" s="412"/>
      <c r="ZT484" s="412"/>
      <c r="ZU484" s="412"/>
      <c r="ZV484" s="412"/>
      <c r="ZW484" s="412"/>
      <c r="ZX484" s="412"/>
      <c r="ZY484" s="412"/>
      <c r="ZZ484" s="412"/>
      <c r="AAA484" s="412"/>
      <c r="AAB484" s="412"/>
      <c r="AAC484" s="412"/>
      <c r="AAD484" s="412"/>
      <c r="AAE484" s="412"/>
      <c r="AAF484" s="412"/>
      <c r="AAG484" s="412"/>
      <c r="AAH484" s="412"/>
      <c r="AAI484" s="412"/>
      <c r="AAJ484" s="412"/>
      <c r="AAK484" s="412"/>
      <c r="AAL484" s="412"/>
      <c r="AAM484" s="412"/>
      <c r="AAN484" s="412"/>
      <c r="AAO484" s="412"/>
      <c r="AAP484" s="412"/>
      <c r="AAQ484" s="412"/>
      <c r="AAR484" s="412"/>
      <c r="AAS484" s="412"/>
      <c r="AAT484" s="412"/>
      <c r="AAU484" s="412"/>
      <c r="AAV484" s="412"/>
      <c r="AAW484" s="412"/>
      <c r="AAX484" s="412"/>
      <c r="AAY484" s="412"/>
      <c r="AAZ484" s="412"/>
      <c r="ABA484" s="412"/>
      <c r="ABB484" s="412"/>
      <c r="ABC484" s="412"/>
      <c r="ABD484" s="412"/>
      <c r="ABE484" s="412"/>
      <c r="ABF484" s="412"/>
      <c r="ABG484" s="412"/>
      <c r="ABH484" s="412"/>
      <c r="ABI484" s="412"/>
      <c r="ABJ484" s="412"/>
      <c r="ABK484" s="412"/>
      <c r="ABL484" s="412"/>
      <c r="ABM484" s="412"/>
      <c r="ABN484" s="412"/>
      <c r="ABO484" s="412"/>
      <c r="ABP484" s="412"/>
      <c r="ABQ484" s="412"/>
      <c r="ABR484" s="412"/>
      <c r="ABS484" s="412"/>
      <c r="ABT484" s="412"/>
      <c r="ABU484" s="412"/>
      <c r="ABV484" s="412"/>
      <c r="ABW484" s="412"/>
      <c r="ABX484" s="412"/>
      <c r="ABY484" s="412"/>
      <c r="ABZ484" s="412"/>
      <c r="ACA484" s="412"/>
      <c r="ACB484" s="412"/>
      <c r="ACC484" s="412"/>
      <c r="ACD484" s="412"/>
      <c r="ACE484" s="412"/>
      <c r="ACF484" s="412"/>
      <c r="ACG484" s="412"/>
      <c r="ACH484" s="412"/>
      <c r="ACI484" s="412"/>
      <c r="ACJ484" s="412"/>
      <c r="ACK484" s="412"/>
      <c r="ACL484" s="412"/>
      <c r="ACM484" s="412"/>
      <c r="ACN484" s="412"/>
      <c r="ACO484" s="412"/>
      <c r="ACP484" s="412"/>
      <c r="ACQ484" s="412"/>
      <c r="ACR484" s="412"/>
      <c r="ACS484" s="412"/>
      <c r="ACT484" s="412"/>
      <c r="ACU484" s="412"/>
      <c r="ACV484" s="412"/>
      <c r="ACW484" s="412"/>
      <c r="ACX484" s="412"/>
      <c r="ACY484" s="412"/>
      <c r="ACZ484" s="412"/>
      <c r="ADA484" s="412"/>
      <c r="ADB484" s="412"/>
      <c r="ADC484" s="412"/>
      <c r="ADD484" s="412"/>
      <c r="ADE484" s="412"/>
      <c r="ADF484" s="412"/>
      <c r="ADG484" s="412"/>
      <c r="ADH484" s="412"/>
      <c r="ADI484" s="412"/>
      <c r="ADJ484" s="412"/>
      <c r="ADK484" s="412"/>
      <c r="ADL484" s="412"/>
      <c r="ADM484" s="412"/>
      <c r="ADN484" s="412"/>
      <c r="ADO484" s="412"/>
      <c r="ADP484" s="412"/>
      <c r="ADQ484" s="412"/>
      <c r="ADR484" s="412"/>
      <c r="ADS484" s="412"/>
      <c r="ADT484" s="412"/>
      <c r="ADU484" s="412"/>
      <c r="ADV484" s="412"/>
      <c r="ADW484" s="412"/>
      <c r="ADX484" s="412"/>
      <c r="ADY484" s="412"/>
      <c r="ADZ484" s="412"/>
      <c r="AEA484" s="412"/>
      <c r="AEB484" s="412"/>
      <c r="AEC484" s="412"/>
      <c r="AED484" s="412"/>
      <c r="AEE484" s="412"/>
      <c r="AEF484" s="412"/>
      <c r="AEG484" s="412"/>
      <c r="AEH484" s="412"/>
      <c r="AEI484" s="412"/>
      <c r="AEJ484" s="412"/>
      <c r="AEK484" s="412"/>
      <c r="AEL484" s="412"/>
      <c r="AEM484" s="412"/>
      <c r="AEN484" s="412"/>
      <c r="AEO484" s="412"/>
      <c r="AEP484" s="412"/>
      <c r="AEQ484" s="412"/>
      <c r="AER484" s="412"/>
      <c r="AES484" s="412"/>
      <c r="AET484" s="412"/>
      <c r="AEU484" s="412"/>
      <c r="AEV484" s="412"/>
      <c r="AEW484" s="412"/>
      <c r="AEX484" s="412"/>
      <c r="AEY484" s="412"/>
      <c r="AEZ484" s="412"/>
      <c r="AFA484" s="412"/>
      <c r="AFB484" s="412"/>
      <c r="AFC484" s="412"/>
      <c r="AFD484" s="412"/>
      <c r="AFE484" s="412"/>
      <c r="AFF484" s="412"/>
      <c r="AFG484" s="412"/>
      <c r="AFH484" s="412"/>
      <c r="AFI484" s="412"/>
      <c r="AFJ484" s="412"/>
      <c r="AFK484" s="412"/>
      <c r="AFL484" s="412"/>
      <c r="AFM484" s="412"/>
      <c r="AFN484" s="412"/>
      <c r="AFO484" s="412"/>
      <c r="AFP484" s="412"/>
      <c r="AFQ484" s="412"/>
      <c r="AFR484" s="412"/>
      <c r="AFS484" s="412"/>
      <c r="AFT484" s="412"/>
      <c r="AFU484" s="412"/>
      <c r="AFV484" s="412"/>
      <c r="AFW484" s="412"/>
      <c r="AFX484" s="412"/>
      <c r="AFY484" s="412"/>
      <c r="AFZ484" s="412"/>
      <c r="AGA484" s="412"/>
      <c r="AGB484" s="412"/>
      <c r="AGC484" s="412"/>
      <c r="AGD484" s="412"/>
      <c r="AGE484" s="412"/>
      <c r="AGF484" s="412"/>
      <c r="AGG484" s="412"/>
      <c r="AGH484" s="412"/>
      <c r="AGI484" s="412"/>
      <c r="AGJ484" s="412"/>
      <c r="AGK484" s="412"/>
      <c r="AGL484" s="412"/>
      <c r="AGM484" s="412"/>
      <c r="AGN484" s="412"/>
      <c r="AGO484" s="412"/>
      <c r="AGP484" s="412"/>
      <c r="AGQ484" s="412"/>
      <c r="AGR484" s="412"/>
      <c r="AGS484" s="412"/>
      <c r="AGT484" s="412"/>
      <c r="AGU484" s="412"/>
      <c r="AGV484" s="412"/>
      <c r="AGW484" s="412"/>
      <c r="AGX484" s="412"/>
      <c r="AGY484" s="412"/>
      <c r="AGZ484" s="412"/>
      <c r="AHA484" s="412"/>
      <c r="AHB484" s="412"/>
      <c r="AHC484" s="412"/>
      <c r="AHD484" s="412"/>
      <c r="AHE484" s="412"/>
      <c r="AHF484" s="412"/>
      <c r="AHG484" s="412"/>
      <c r="AHH484" s="412"/>
      <c r="AHI484" s="412"/>
      <c r="AHJ484" s="412"/>
      <c r="AHK484" s="412"/>
      <c r="AHL484" s="412"/>
      <c r="AHM484" s="412"/>
      <c r="AHN484" s="412"/>
      <c r="AHO484" s="412"/>
      <c r="AHP484" s="412"/>
      <c r="AHQ484" s="412"/>
      <c r="AHR484" s="412"/>
      <c r="AHS484" s="412"/>
      <c r="AHT484" s="412"/>
      <c r="AHU484" s="412"/>
      <c r="AHV484" s="412"/>
      <c r="AHW484" s="412"/>
      <c r="AHX484" s="412"/>
      <c r="AHY484" s="412"/>
      <c r="AHZ484" s="412"/>
      <c r="AIA484" s="412"/>
      <c r="AIB484" s="412"/>
      <c r="AIC484" s="412"/>
      <c r="AID484" s="412"/>
      <c r="AIE484" s="412"/>
      <c r="AIF484" s="412"/>
      <c r="AIG484" s="412"/>
      <c r="AIH484" s="412"/>
      <c r="AII484" s="412"/>
      <c r="AIJ484" s="412"/>
      <c r="AIK484" s="412"/>
      <c r="AIL484" s="412"/>
      <c r="AIM484" s="412"/>
      <c r="AIN484" s="412"/>
      <c r="AIO484" s="412"/>
      <c r="AIP484" s="412"/>
      <c r="AIQ484" s="412"/>
      <c r="AIR484" s="412"/>
      <c r="AIS484" s="412"/>
      <c r="AIT484" s="412"/>
      <c r="AIU484" s="412"/>
      <c r="AIV484" s="412"/>
      <c r="AIW484" s="412"/>
      <c r="AIX484" s="412"/>
      <c r="AIY484" s="412"/>
      <c r="AIZ484" s="412"/>
      <c r="AJA484" s="412"/>
      <c r="AJB484" s="412"/>
      <c r="AJC484" s="412"/>
      <c r="AJD484" s="412"/>
      <c r="AJE484" s="412"/>
      <c r="AJF484" s="412"/>
      <c r="AJG484" s="412"/>
      <c r="AJH484" s="412"/>
      <c r="AJI484" s="412"/>
      <c r="AJJ484" s="412"/>
      <c r="AJK484" s="412"/>
      <c r="AJL484" s="412"/>
      <c r="AJM484" s="412"/>
      <c r="AJN484" s="412"/>
      <c r="AJO484" s="412"/>
      <c r="AJP484" s="412"/>
      <c r="AJQ484" s="412"/>
      <c r="AJR484" s="412"/>
      <c r="AJS484" s="412"/>
      <c r="AJT484" s="412"/>
      <c r="AJU484" s="412"/>
      <c r="AJV484" s="412"/>
      <c r="AJW484" s="412"/>
      <c r="AJX484" s="412"/>
      <c r="AJY484" s="412"/>
      <c r="AJZ484" s="412"/>
      <c r="AKA484" s="412"/>
      <c r="AKB484" s="412"/>
      <c r="AKC484" s="412"/>
      <c r="AKD484" s="412"/>
      <c r="AKE484" s="412"/>
      <c r="AKF484" s="412"/>
      <c r="AKG484" s="412"/>
      <c r="AKH484" s="412"/>
      <c r="AKI484" s="412"/>
      <c r="AKJ484" s="412"/>
      <c r="AKK484" s="412"/>
      <c r="AKL484" s="412"/>
      <c r="AKM484" s="412"/>
      <c r="AKN484" s="412"/>
      <c r="AKO484" s="412"/>
      <c r="AKP484" s="412"/>
      <c r="AKQ484" s="412"/>
      <c r="AKR484" s="412"/>
      <c r="AKS484" s="412"/>
      <c r="AKT484" s="412"/>
      <c r="AKU484" s="412"/>
      <c r="AKV484" s="412"/>
      <c r="AKW484" s="412"/>
      <c r="AKX484" s="412"/>
      <c r="AKY484" s="412"/>
      <c r="AKZ484" s="412"/>
      <c r="ALA484" s="412"/>
      <c r="ALB484" s="412"/>
      <c r="ALC484" s="412"/>
      <c r="ALD484" s="412"/>
      <c r="ALE484" s="412"/>
      <c r="ALF484" s="412"/>
      <c r="ALG484" s="412"/>
      <c r="ALH484" s="412"/>
      <c r="ALI484" s="412"/>
      <c r="ALJ484" s="412"/>
      <c r="ALK484" s="412"/>
      <c r="ALL484" s="412"/>
      <c r="ALM484" s="412"/>
      <c r="ALN484" s="412"/>
      <c r="ALO484" s="412"/>
      <c r="ALP484" s="412"/>
      <c r="ALQ484" s="412"/>
      <c r="ALR484" s="412"/>
      <c r="ALS484" s="412"/>
      <c r="ALT484" s="412"/>
      <c r="ALU484" s="412"/>
      <c r="ALV484" s="412"/>
      <c r="ALW484" s="412"/>
      <c r="ALX484" s="412"/>
      <c r="ALY484" s="412"/>
      <c r="ALZ484" s="412"/>
      <c r="AMA484" s="412"/>
      <c r="AMB484" s="412"/>
      <c r="AMC484" s="412"/>
      <c r="AMD484" s="412"/>
      <c r="AME484" s="412"/>
      <c r="AMF484" s="412"/>
      <c r="AMG484" s="412"/>
      <c r="AMH484" s="412"/>
    </row>
    <row r="485" spans="1:1023" x14ac:dyDescent="0.25">
      <c r="A485" s="162" t="s">
        <v>6033</v>
      </c>
      <c r="B485" s="163">
        <v>484</v>
      </c>
      <c r="C485" s="162" t="s">
        <v>6032</v>
      </c>
      <c r="D485" s="175" t="s">
        <v>6034</v>
      </c>
      <c r="I485" s="319">
        <v>8.75</v>
      </c>
      <c r="K485" s="332">
        <v>1</v>
      </c>
      <c r="L485" s="332">
        <v>1</v>
      </c>
      <c r="V485" s="219">
        <f t="shared" si="252"/>
        <v>100</v>
      </c>
      <c r="W485" s="219">
        <f t="shared" si="253"/>
        <v>100</v>
      </c>
      <c r="X485" s="219">
        <f t="shared" si="254"/>
        <v>100</v>
      </c>
      <c r="Y485" s="219">
        <f t="shared" si="250"/>
        <v>100</v>
      </c>
      <c r="Z485" s="219">
        <f t="shared" si="251"/>
        <v>100</v>
      </c>
      <c r="AA485" s="220">
        <f t="shared" si="243"/>
        <v>100</v>
      </c>
      <c r="AB485" s="220">
        <f t="shared" si="242"/>
        <v>100</v>
      </c>
      <c r="AC485" s="220">
        <f t="shared" si="255"/>
        <v>100</v>
      </c>
      <c r="AD485" s="416">
        <f t="shared" si="261"/>
        <v>1</v>
      </c>
      <c r="AE485" s="416">
        <f t="shared" si="256"/>
        <v>100</v>
      </c>
      <c r="AF485" s="212">
        <f t="shared" si="258"/>
        <v>1</v>
      </c>
      <c r="AG485" s="212">
        <f t="shared" si="259"/>
        <v>100</v>
      </c>
      <c r="AH485" s="212">
        <f t="shared" si="260"/>
        <v>3</v>
      </c>
      <c r="AI485" s="212">
        <f t="shared" si="257"/>
        <v>100</v>
      </c>
      <c r="AJ485" s="231" t="s">
        <v>24691</v>
      </c>
      <c r="AL485" s="185">
        <v>3</v>
      </c>
      <c r="AM485" s="214"/>
      <c r="AQ485" s="229" t="s">
        <v>760</v>
      </c>
    </row>
    <row r="486" spans="1:1023" x14ac:dyDescent="0.25">
      <c r="A486" s="162" t="s">
        <v>6035</v>
      </c>
      <c r="B486" s="163">
        <v>485</v>
      </c>
      <c r="C486" s="224" t="s">
        <v>25104</v>
      </c>
      <c r="D486" s="175" t="s">
        <v>6036</v>
      </c>
      <c r="I486" s="319">
        <v>44.6</v>
      </c>
      <c r="V486" s="219">
        <f t="shared" si="252"/>
        <v>100</v>
      </c>
      <c r="W486" s="219">
        <f t="shared" si="253"/>
        <v>100</v>
      </c>
      <c r="X486" s="219">
        <f t="shared" si="254"/>
        <v>100</v>
      </c>
      <c r="Y486" s="219">
        <f t="shared" si="250"/>
        <v>100</v>
      </c>
      <c r="Z486" s="219">
        <f t="shared" si="251"/>
        <v>100</v>
      </c>
      <c r="AA486" s="220">
        <f t="shared" si="243"/>
        <v>100</v>
      </c>
      <c r="AB486" s="220">
        <f t="shared" si="242"/>
        <v>100</v>
      </c>
      <c r="AC486" s="220">
        <f t="shared" si="255"/>
        <v>100</v>
      </c>
      <c r="AD486" s="416">
        <f t="shared" si="261"/>
        <v>100</v>
      </c>
      <c r="AE486" s="416">
        <f t="shared" si="256"/>
        <v>100</v>
      </c>
      <c r="AF486" s="212">
        <f t="shared" si="258"/>
        <v>100</v>
      </c>
      <c r="AG486" s="212">
        <f t="shared" si="259"/>
        <v>100</v>
      </c>
      <c r="AH486" s="212">
        <f t="shared" si="260"/>
        <v>100</v>
      </c>
      <c r="AI486" s="212">
        <f t="shared" si="257"/>
        <v>100</v>
      </c>
      <c r="AJ486" s="231" t="s">
        <v>25001</v>
      </c>
      <c r="AM486" s="214"/>
      <c r="AQ486" s="167" t="s">
        <v>6031</v>
      </c>
      <c r="AU486" s="412"/>
      <c r="AV486" s="412"/>
      <c r="AW486" s="412"/>
      <c r="AX486" s="412"/>
      <c r="AY486" s="412"/>
      <c r="AZ486" s="412"/>
      <c r="BA486" s="412"/>
      <c r="BB486" s="412"/>
      <c r="BC486" s="412"/>
      <c r="BD486" s="412"/>
      <c r="BE486" s="412"/>
      <c r="BF486" s="412"/>
      <c r="BG486" s="412"/>
      <c r="BH486" s="412"/>
      <c r="BI486" s="412"/>
      <c r="BJ486" s="412"/>
      <c r="BK486" s="412"/>
      <c r="BL486" s="412"/>
      <c r="BM486" s="412"/>
      <c r="BN486" s="412"/>
      <c r="BO486" s="412"/>
      <c r="BP486" s="412"/>
      <c r="BQ486" s="412"/>
      <c r="BR486" s="412"/>
      <c r="BS486" s="412"/>
      <c r="BT486" s="412"/>
      <c r="BU486" s="412"/>
      <c r="BV486" s="412"/>
      <c r="BW486" s="412"/>
      <c r="BX486" s="412"/>
      <c r="BY486" s="412"/>
      <c r="BZ486" s="412"/>
      <c r="CA486" s="412"/>
      <c r="CB486" s="412"/>
      <c r="CC486" s="412"/>
      <c r="CD486" s="412"/>
      <c r="CE486" s="412"/>
      <c r="CF486" s="412"/>
      <c r="CG486" s="412"/>
      <c r="CH486" s="412"/>
      <c r="CI486" s="412"/>
      <c r="CJ486" s="412"/>
      <c r="CK486" s="412"/>
      <c r="CL486" s="412"/>
      <c r="CM486" s="412"/>
      <c r="CN486" s="412"/>
      <c r="CO486" s="412"/>
      <c r="CP486" s="412"/>
      <c r="CQ486" s="412"/>
      <c r="CR486" s="412"/>
      <c r="CS486" s="412"/>
      <c r="CT486" s="412"/>
      <c r="CU486" s="412"/>
      <c r="CV486" s="412"/>
      <c r="CW486" s="412"/>
      <c r="CX486" s="412"/>
      <c r="CY486" s="412"/>
      <c r="CZ486" s="412"/>
      <c r="DA486" s="412"/>
      <c r="DB486" s="412"/>
      <c r="DC486" s="412"/>
      <c r="DD486" s="412"/>
      <c r="DE486" s="412"/>
      <c r="DF486" s="412"/>
      <c r="DG486" s="412"/>
      <c r="DH486" s="412"/>
      <c r="DI486" s="412"/>
      <c r="DJ486" s="412"/>
      <c r="DK486" s="412"/>
      <c r="DL486" s="412"/>
      <c r="DM486" s="412"/>
      <c r="DN486" s="412"/>
      <c r="DO486" s="412"/>
      <c r="DP486" s="412"/>
      <c r="DQ486" s="412"/>
      <c r="DR486" s="412"/>
      <c r="DS486" s="412"/>
      <c r="DT486" s="412"/>
      <c r="DU486" s="412"/>
      <c r="DV486" s="412"/>
      <c r="DW486" s="412"/>
      <c r="DX486" s="412"/>
      <c r="DY486" s="412"/>
      <c r="DZ486" s="412"/>
      <c r="EA486" s="412"/>
      <c r="EB486" s="412"/>
      <c r="EC486" s="412"/>
      <c r="ED486" s="412"/>
      <c r="EE486" s="412"/>
      <c r="EF486" s="412"/>
      <c r="EG486" s="412"/>
      <c r="EH486" s="412"/>
      <c r="EI486" s="412"/>
      <c r="EJ486" s="412"/>
      <c r="EK486" s="412"/>
      <c r="EL486" s="412"/>
      <c r="EM486" s="412"/>
      <c r="EN486" s="412"/>
      <c r="EO486" s="412"/>
      <c r="EP486" s="412"/>
      <c r="EQ486" s="412"/>
      <c r="ER486" s="412"/>
      <c r="ES486" s="412"/>
      <c r="ET486" s="412"/>
      <c r="EU486" s="412"/>
      <c r="EV486" s="412"/>
      <c r="EW486" s="412"/>
      <c r="EX486" s="412"/>
      <c r="EY486" s="412"/>
      <c r="EZ486" s="412"/>
      <c r="FA486" s="412"/>
      <c r="FB486" s="412"/>
      <c r="FC486" s="412"/>
      <c r="FD486" s="412"/>
      <c r="FE486" s="412"/>
      <c r="FF486" s="412"/>
      <c r="FG486" s="412"/>
      <c r="FH486" s="412"/>
      <c r="FI486" s="412"/>
      <c r="FJ486" s="412"/>
      <c r="FK486" s="412"/>
      <c r="FL486" s="412"/>
      <c r="FM486" s="412"/>
      <c r="FN486" s="412"/>
      <c r="FO486" s="412"/>
      <c r="FP486" s="412"/>
      <c r="FQ486" s="412"/>
      <c r="FR486" s="412"/>
      <c r="FS486" s="412"/>
      <c r="FT486" s="412"/>
      <c r="FU486" s="412"/>
      <c r="FV486" s="412"/>
      <c r="FW486" s="412"/>
      <c r="FX486" s="412"/>
      <c r="FY486" s="412"/>
      <c r="FZ486" s="412"/>
      <c r="GA486" s="412"/>
      <c r="GB486" s="412"/>
      <c r="GC486" s="412"/>
      <c r="GD486" s="412"/>
      <c r="GE486" s="412"/>
      <c r="GF486" s="412"/>
      <c r="GG486" s="412"/>
      <c r="GH486" s="412"/>
      <c r="GI486" s="412"/>
      <c r="GJ486" s="412"/>
      <c r="GK486" s="412"/>
      <c r="GL486" s="412"/>
      <c r="GM486" s="412"/>
      <c r="GN486" s="412"/>
      <c r="GO486" s="412"/>
      <c r="GP486" s="412"/>
      <c r="GQ486" s="412"/>
      <c r="GR486" s="412"/>
      <c r="GS486" s="412"/>
      <c r="GT486" s="412"/>
      <c r="GU486" s="412"/>
      <c r="GV486" s="412"/>
      <c r="GW486" s="412"/>
      <c r="GX486" s="412"/>
      <c r="GY486" s="412"/>
      <c r="GZ486" s="412"/>
      <c r="HA486" s="412"/>
      <c r="HB486" s="412"/>
      <c r="HC486" s="412"/>
      <c r="HD486" s="412"/>
      <c r="HE486" s="412"/>
      <c r="HF486" s="412"/>
      <c r="HG486" s="412"/>
      <c r="HH486" s="412"/>
      <c r="HI486" s="412"/>
      <c r="HJ486" s="412"/>
      <c r="HK486" s="412"/>
      <c r="HL486" s="412"/>
      <c r="HM486" s="412"/>
      <c r="HN486" s="412"/>
      <c r="HO486" s="412"/>
      <c r="HP486" s="412"/>
      <c r="HQ486" s="412"/>
      <c r="HR486" s="412"/>
      <c r="HS486" s="412"/>
      <c r="HT486" s="412"/>
      <c r="HU486" s="412"/>
      <c r="HV486" s="412"/>
      <c r="HW486" s="412"/>
      <c r="HX486" s="412"/>
      <c r="HY486" s="412"/>
      <c r="HZ486" s="412"/>
      <c r="IA486" s="412"/>
      <c r="IB486" s="412"/>
      <c r="IC486" s="412"/>
      <c r="ID486" s="412"/>
      <c r="IE486" s="412"/>
      <c r="IF486" s="412"/>
      <c r="IG486" s="412"/>
      <c r="IH486" s="412"/>
      <c r="II486" s="412"/>
      <c r="IJ486" s="412"/>
      <c r="IK486" s="412"/>
      <c r="IL486" s="412"/>
      <c r="IM486" s="412"/>
      <c r="IN486" s="412"/>
      <c r="IO486" s="412"/>
      <c r="IP486" s="412"/>
      <c r="IQ486" s="412"/>
      <c r="IR486" s="412"/>
      <c r="IS486" s="412"/>
      <c r="IT486" s="412"/>
      <c r="IU486" s="412"/>
      <c r="IV486" s="412"/>
      <c r="IW486" s="412"/>
      <c r="IX486" s="412"/>
      <c r="IY486" s="412"/>
      <c r="IZ486" s="412"/>
      <c r="JA486" s="412"/>
      <c r="JB486" s="412"/>
      <c r="JC486" s="412"/>
      <c r="JD486" s="412"/>
      <c r="JE486" s="412"/>
      <c r="JF486" s="412"/>
      <c r="JG486" s="412"/>
      <c r="JH486" s="412"/>
      <c r="JI486" s="412"/>
      <c r="JJ486" s="412"/>
      <c r="JK486" s="412"/>
      <c r="JL486" s="412"/>
      <c r="JM486" s="412"/>
      <c r="JN486" s="412"/>
      <c r="JO486" s="412"/>
      <c r="JP486" s="412"/>
      <c r="JQ486" s="412"/>
      <c r="JR486" s="412"/>
      <c r="JS486" s="412"/>
      <c r="JT486" s="412"/>
      <c r="JU486" s="412"/>
      <c r="JV486" s="412"/>
      <c r="JW486" s="412"/>
      <c r="JX486" s="412"/>
      <c r="JY486" s="412"/>
      <c r="JZ486" s="412"/>
      <c r="KA486" s="412"/>
      <c r="KB486" s="412"/>
      <c r="KC486" s="412"/>
      <c r="KD486" s="412"/>
      <c r="KE486" s="412"/>
      <c r="KF486" s="412"/>
      <c r="KG486" s="412"/>
      <c r="KH486" s="412"/>
      <c r="KI486" s="412"/>
      <c r="KJ486" s="412"/>
      <c r="KK486" s="412"/>
      <c r="KL486" s="412"/>
      <c r="KM486" s="412"/>
      <c r="KN486" s="412"/>
      <c r="KO486" s="412"/>
      <c r="KP486" s="412"/>
      <c r="KQ486" s="412"/>
      <c r="KR486" s="412"/>
      <c r="KS486" s="412"/>
      <c r="KT486" s="412"/>
      <c r="KU486" s="412"/>
      <c r="KV486" s="412"/>
      <c r="KW486" s="412"/>
      <c r="KX486" s="412"/>
      <c r="KY486" s="412"/>
      <c r="KZ486" s="412"/>
      <c r="LA486" s="412"/>
      <c r="LB486" s="412"/>
      <c r="LC486" s="412"/>
      <c r="LD486" s="412"/>
      <c r="LE486" s="412"/>
      <c r="LF486" s="412"/>
      <c r="LG486" s="412"/>
      <c r="LH486" s="412"/>
      <c r="LI486" s="412"/>
      <c r="LJ486" s="412"/>
      <c r="LK486" s="412"/>
      <c r="LL486" s="412"/>
      <c r="LM486" s="412"/>
      <c r="LN486" s="412"/>
      <c r="LO486" s="412"/>
      <c r="LP486" s="412"/>
      <c r="LQ486" s="412"/>
      <c r="LR486" s="412"/>
      <c r="LS486" s="412"/>
      <c r="LT486" s="412"/>
      <c r="LU486" s="412"/>
      <c r="LV486" s="412"/>
      <c r="LW486" s="412"/>
      <c r="LX486" s="412"/>
      <c r="LY486" s="412"/>
      <c r="LZ486" s="412"/>
      <c r="MA486" s="412"/>
      <c r="MB486" s="412"/>
      <c r="MC486" s="412"/>
      <c r="MD486" s="412"/>
      <c r="ME486" s="412"/>
      <c r="MF486" s="412"/>
      <c r="MG486" s="412"/>
      <c r="MH486" s="412"/>
      <c r="MI486" s="412"/>
      <c r="MJ486" s="412"/>
      <c r="MK486" s="412"/>
      <c r="ML486" s="412"/>
      <c r="MM486" s="412"/>
      <c r="MN486" s="412"/>
      <c r="MO486" s="412"/>
      <c r="MP486" s="412"/>
      <c r="MQ486" s="412"/>
      <c r="MR486" s="412"/>
      <c r="MS486" s="412"/>
      <c r="MT486" s="412"/>
      <c r="MU486" s="412"/>
      <c r="MV486" s="412"/>
      <c r="MW486" s="412"/>
      <c r="MX486" s="412"/>
      <c r="MY486" s="412"/>
      <c r="MZ486" s="412"/>
      <c r="NA486" s="412"/>
      <c r="NB486" s="412"/>
      <c r="NC486" s="412"/>
      <c r="ND486" s="412"/>
      <c r="NE486" s="412"/>
      <c r="NF486" s="412"/>
      <c r="NG486" s="412"/>
      <c r="NH486" s="412"/>
      <c r="NI486" s="412"/>
      <c r="NJ486" s="412"/>
      <c r="NK486" s="412"/>
      <c r="NL486" s="412"/>
      <c r="NM486" s="412"/>
      <c r="NN486" s="412"/>
      <c r="NO486" s="412"/>
      <c r="NP486" s="412"/>
      <c r="NQ486" s="412"/>
      <c r="NR486" s="412"/>
      <c r="NS486" s="412"/>
      <c r="NT486" s="412"/>
      <c r="NU486" s="412"/>
      <c r="NV486" s="412"/>
      <c r="NW486" s="412"/>
      <c r="NX486" s="412"/>
      <c r="NY486" s="412"/>
      <c r="NZ486" s="412"/>
      <c r="OA486" s="412"/>
      <c r="OB486" s="412"/>
      <c r="OC486" s="412"/>
      <c r="OD486" s="412"/>
      <c r="OE486" s="412"/>
      <c r="OF486" s="412"/>
      <c r="OG486" s="412"/>
      <c r="OH486" s="412"/>
      <c r="OI486" s="412"/>
      <c r="OJ486" s="412"/>
      <c r="OK486" s="412"/>
      <c r="OL486" s="412"/>
      <c r="OM486" s="412"/>
      <c r="ON486" s="412"/>
      <c r="OO486" s="412"/>
      <c r="OP486" s="412"/>
      <c r="OQ486" s="412"/>
      <c r="OR486" s="412"/>
      <c r="OS486" s="412"/>
      <c r="OT486" s="412"/>
      <c r="OU486" s="412"/>
      <c r="OV486" s="412"/>
      <c r="OW486" s="412"/>
      <c r="OX486" s="412"/>
      <c r="OY486" s="412"/>
      <c r="OZ486" s="412"/>
      <c r="PA486" s="412"/>
      <c r="PB486" s="412"/>
      <c r="PC486" s="412"/>
      <c r="PD486" s="412"/>
      <c r="PE486" s="412"/>
      <c r="PF486" s="412"/>
      <c r="PG486" s="412"/>
      <c r="PH486" s="412"/>
      <c r="PI486" s="412"/>
      <c r="PJ486" s="412"/>
      <c r="PK486" s="412"/>
      <c r="PL486" s="412"/>
      <c r="PM486" s="412"/>
      <c r="PN486" s="412"/>
      <c r="PO486" s="412"/>
      <c r="PP486" s="412"/>
      <c r="PQ486" s="412"/>
      <c r="PR486" s="412"/>
      <c r="PS486" s="412"/>
      <c r="PT486" s="412"/>
      <c r="PU486" s="412"/>
      <c r="PV486" s="412"/>
      <c r="PW486" s="412"/>
      <c r="PX486" s="412"/>
      <c r="PY486" s="412"/>
      <c r="PZ486" s="412"/>
      <c r="QA486" s="412"/>
      <c r="QB486" s="412"/>
      <c r="QC486" s="412"/>
      <c r="QD486" s="412"/>
      <c r="QE486" s="412"/>
      <c r="QF486" s="412"/>
      <c r="QG486" s="412"/>
      <c r="QH486" s="412"/>
      <c r="QI486" s="412"/>
      <c r="QJ486" s="412"/>
      <c r="QK486" s="412"/>
      <c r="QL486" s="412"/>
      <c r="QM486" s="412"/>
      <c r="QN486" s="412"/>
      <c r="QO486" s="412"/>
      <c r="QP486" s="412"/>
      <c r="QQ486" s="412"/>
      <c r="QR486" s="412"/>
      <c r="QS486" s="412"/>
      <c r="QT486" s="412"/>
      <c r="QU486" s="412"/>
      <c r="QV486" s="412"/>
      <c r="QW486" s="412"/>
      <c r="QX486" s="412"/>
      <c r="QY486" s="412"/>
      <c r="QZ486" s="412"/>
      <c r="RA486" s="412"/>
      <c r="RB486" s="412"/>
      <c r="RC486" s="412"/>
      <c r="RD486" s="412"/>
      <c r="RE486" s="412"/>
      <c r="RF486" s="412"/>
      <c r="RG486" s="412"/>
      <c r="RH486" s="412"/>
      <c r="RI486" s="412"/>
      <c r="RJ486" s="412"/>
      <c r="RK486" s="412"/>
      <c r="RL486" s="412"/>
      <c r="RM486" s="412"/>
      <c r="RN486" s="412"/>
      <c r="RO486" s="412"/>
      <c r="RP486" s="412"/>
      <c r="RQ486" s="412"/>
      <c r="RR486" s="412"/>
      <c r="RS486" s="412"/>
      <c r="RT486" s="412"/>
      <c r="RU486" s="412"/>
      <c r="RV486" s="412"/>
      <c r="RW486" s="412"/>
      <c r="RX486" s="412"/>
      <c r="RY486" s="412"/>
      <c r="RZ486" s="412"/>
      <c r="SA486" s="412"/>
      <c r="SB486" s="412"/>
      <c r="SC486" s="412"/>
      <c r="SD486" s="412"/>
      <c r="SE486" s="412"/>
      <c r="SF486" s="412"/>
      <c r="SG486" s="412"/>
      <c r="SH486" s="412"/>
      <c r="SI486" s="412"/>
      <c r="SJ486" s="412"/>
      <c r="SK486" s="412"/>
      <c r="SL486" s="412"/>
      <c r="SM486" s="412"/>
      <c r="SN486" s="412"/>
      <c r="SO486" s="412"/>
      <c r="SP486" s="412"/>
      <c r="SQ486" s="412"/>
      <c r="SR486" s="412"/>
      <c r="SS486" s="412"/>
      <c r="ST486" s="412"/>
      <c r="SU486" s="412"/>
      <c r="SV486" s="412"/>
      <c r="SW486" s="412"/>
      <c r="SX486" s="412"/>
      <c r="SY486" s="412"/>
      <c r="SZ486" s="412"/>
      <c r="TA486" s="412"/>
      <c r="TB486" s="412"/>
      <c r="TC486" s="412"/>
      <c r="TD486" s="412"/>
      <c r="TE486" s="412"/>
      <c r="TF486" s="412"/>
      <c r="TG486" s="412"/>
      <c r="TH486" s="412"/>
      <c r="TI486" s="412"/>
      <c r="TJ486" s="412"/>
      <c r="TK486" s="412"/>
      <c r="TL486" s="412"/>
      <c r="TM486" s="412"/>
      <c r="TN486" s="412"/>
      <c r="TO486" s="412"/>
      <c r="TP486" s="412"/>
      <c r="TQ486" s="412"/>
      <c r="TR486" s="412"/>
      <c r="TS486" s="412"/>
      <c r="TT486" s="412"/>
      <c r="TU486" s="412"/>
      <c r="TV486" s="412"/>
      <c r="TW486" s="412"/>
      <c r="TX486" s="412"/>
      <c r="TY486" s="412"/>
      <c r="TZ486" s="412"/>
      <c r="UA486" s="412"/>
      <c r="UB486" s="412"/>
      <c r="UC486" s="412"/>
      <c r="UD486" s="412"/>
      <c r="UE486" s="412"/>
      <c r="UF486" s="412"/>
      <c r="UG486" s="412"/>
      <c r="UH486" s="412"/>
      <c r="UI486" s="412"/>
      <c r="UJ486" s="412"/>
      <c r="UK486" s="412"/>
      <c r="UL486" s="412"/>
      <c r="UM486" s="412"/>
      <c r="UN486" s="412"/>
      <c r="UO486" s="412"/>
      <c r="UP486" s="412"/>
      <c r="UQ486" s="412"/>
      <c r="UR486" s="412"/>
      <c r="US486" s="412"/>
      <c r="UT486" s="412"/>
      <c r="UU486" s="412"/>
      <c r="UV486" s="412"/>
      <c r="UW486" s="412"/>
      <c r="UX486" s="412"/>
      <c r="UY486" s="412"/>
      <c r="UZ486" s="412"/>
      <c r="VA486" s="412"/>
      <c r="VB486" s="412"/>
      <c r="VC486" s="412"/>
      <c r="VD486" s="412"/>
      <c r="VE486" s="412"/>
      <c r="VF486" s="412"/>
      <c r="VG486" s="412"/>
      <c r="VH486" s="412"/>
      <c r="VI486" s="412"/>
      <c r="VJ486" s="412"/>
      <c r="VK486" s="412"/>
      <c r="VL486" s="412"/>
      <c r="VM486" s="412"/>
      <c r="VN486" s="412"/>
      <c r="VO486" s="412"/>
      <c r="VP486" s="412"/>
      <c r="VQ486" s="412"/>
      <c r="VR486" s="412"/>
      <c r="VS486" s="412"/>
      <c r="VT486" s="412"/>
      <c r="VU486" s="412"/>
      <c r="VV486" s="412"/>
      <c r="VW486" s="412"/>
      <c r="VX486" s="412"/>
      <c r="VY486" s="412"/>
      <c r="VZ486" s="412"/>
      <c r="WA486" s="412"/>
      <c r="WB486" s="412"/>
      <c r="WC486" s="412"/>
      <c r="WD486" s="412"/>
      <c r="WE486" s="412"/>
      <c r="WF486" s="412"/>
      <c r="WG486" s="412"/>
      <c r="WH486" s="412"/>
      <c r="WI486" s="412"/>
      <c r="WJ486" s="412"/>
      <c r="WK486" s="412"/>
      <c r="WL486" s="412"/>
      <c r="WM486" s="412"/>
      <c r="WN486" s="412"/>
      <c r="WO486" s="412"/>
      <c r="WP486" s="412"/>
      <c r="WQ486" s="412"/>
      <c r="WR486" s="412"/>
      <c r="WS486" s="412"/>
      <c r="WT486" s="412"/>
      <c r="WU486" s="412"/>
      <c r="WV486" s="412"/>
      <c r="WW486" s="412"/>
      <c r="WX486" s="412"/>
      <c r="WY486" s="412"/>
      <c r="WZ486" s="412"/>
      <c r="XA486" s="412"/>
      <c r="XB486" s="412"/>
      <c r="XC486" s="412"/>
      <c r="XD486" s="412"/>
      <c r="XE486" s="412"/>
      <c r="XF486" s="412"/>
      <c r="XG486" s="412"/>
      <c r="XH486" s="412"/>
      <c r="XI486" s="412"/>
      <c r="XJ486" s="412"/>
      <c r="XK486" s="412"/>
      <c r="XL486" s="412"/>
      <c r="XM486" s="412"/>
      <c r="XN486" s="412"/>
      <c r="XO486" s="412"/>
      <c r="XP486" s="412"/>
      <c r="XQ486" s="412"/>
      <c r="XR486" s="412"/>
      <c r="XS486" s="412"/>
      <c r="XT486" s="412"/>
      <c r="XU486" s="412"/>
      <c r="XV486" s="412"/>
      <c r="XW486" s="412"/>
      <c r="XX486" s="412"/>
      <c r="XY486" s="412"/>
      <c r="XZ486" s="412"/>
      <c r="YA486" s="412"/>
      <c r="YB486" s="412"/>
      <c r="YC486" s="412"/>
      <c r="YD486" s="412"/>
      <c r="YE486" s="412"/>
      <c r="YF486" s="412"/>
      <c r="YG486" s="412"/>
      <c r="YH486" s="412"/>
      <c r="YI486" s="412"/>
      <c r="YJ486" s="412"/>
      <c r="YK486" s="412"/>
      <c r="YL486" s="412"/>
      <c r="YM486" s="412"/>
      <c r="YN486" s="412"/>
      <c r="YO486" s="412"/>
      <c r="YP486" s="412"/>
      <c r="YQ486" s="412"/>
      <c r="YR486" s="412"/>
      <c r="YS486" s="412"/>
      <c r="YT486" s="412"/>
      <c r="YU486" s="412"/>
      <c r="YV486" s="412"/>
      <c r="YW486" s="412"/>
      <c r="YX486" s="412"/>
      <c r="YY486" s="412"/>
      <c r="YZ486" s="412"/>
      <c r="ZA486" s="412"/>
      <c r="ZB486" s="412"/>
      <c r="ZC486" s="412"/>
      <c r="ZD486" s="412"/>
      <c r="ZE486" s="412"/>
      <c r="ZF486" s="412"/>
      <c r="ZG486" s="412"/>
      <c r="ZH486" s="412"/>
      <c r="ZI486" s="412"/>
      <c r="ZJ486" s="412"/>
      <c r="ZK486" s="412"/>
      <c r="ZL486" s="412"/>
      <c r="ZM486" s="412"/>
      <c r="ZN486" s="412"/>
      <c r="ZO486" s="412"/>
      <c r="ZP486" s="412"/>
      <c r="ZQ486" s="412"/>
      <c r="ZR486" s="412"/>
      <c r="ZS486" s="412"/>
      <c r="ZT486" s="412"/>
      <c r="ZU486" s="412"/>
      <c r="ZV486" s="412"/>
      <c r="ZW486" s="412"/>
      <c r="ZX486" s="412"/>
      <c r="ZY486" s="412"/>
      <c r="ZZ486" s="412"/>
      <c r="AAA486" s="412"/>
      <c r="AAB486" s="412"/>
      <c r="AAC486" s="412"/>
      <c r="AAD486" s="412"/>
      <c r="AAE486" s="412"/>
      <c r="AAF486" s="412"/>
      <c r="AAG486" s="412"/>
      <c r="AAH486" s="412"/>
      <c r="AAI486" s="412"/>
      <c r="AAJ486" s="412"/>
      <c r="AAK486" s="412"/>
      <c r="AAL486" s="412"/>
      <c r="AAM486" s="412"/>
      <c r="AAN486" s="412"/>
      <c r="AAO486" s="412"/>
      <c r="AAP486" s="412"/>
      <c r="AAQ486" s="412"/>
      <c r="AAR486" s="412"/>
      <c r="AAS486" s="412"/>
      <c r="AAT486" s="412"/>
      <c r="AAU486" s="412"/>
      <c r="AAV486" s="412"/>
      <c r="AAW486" s="412"/>
      <c r="AAX486" s="412"/>
      <c r="AAY486" s="412"/>
      <c r="AAZ486" s="412"/>
      <c r="ABA486" s="412"/>
      <c r="ABB486" s="412"/>
      <c r="ABC486" s="412"/>
      <c r="ABD486" s="412"/>
      <c r="ABE486" s="412"/>
      <c r="ABF486" s="412"/>
      <c r="ABG486" s="412"/>
      <c r="ABH486" s="412"/>
      <c r="ABI486" s="412"/>
      <c r="ABJ486" s="412"/>
      <c r="ABK486" s="412"/>
      <c r="ABL486" s="412"/>
      <c r="ABM486" s="412"/>
      <c r="ABN486" s="412"/>
      <c r="ABO486" s="412"/>
      <c r="ABP486" s="412"/>
      <c r="ABQ486" s="412"/>
      <c r="ABR486" s="412"/>
      <c r="ABS486" s="412"/>
      <c r="ABT486" s="412"/>
      <c r="ABU486" s="412"/>
      <c r="ABV486" s="412"/>
      <c r="ABW486" s="412"/>
      <c r="ABX486" s="412"/>
      <c r="ABY486" s="412"/>
      <c r="ABZ486" s="412"/>
      <c r="ACA486" s="412"/>
      <c r="ACB486" s="412"/>
      <c r="ACC486" s="412"/>
      <c r="ACD486" s="412"/>
      <c r="ACE486" s="412"/>
      <c r="ACF486" s="412"/>
      <c r="ACG486" s="412"/>
      <c r="ACH486" s="412"/>
      <c r="ACI486" s="412"/>
      <c r="ACJ486" s="412"/>
      <c r="ACK486" s="412"/>
      <c r="ACL486" s="412"/>
      <c r="ACM486" s="412"/>
      <c r="ACN486" s="412"/>
      <c r="ACO486" s="412"/>
      <c r="ACP486" s="412"/>
      <c r="ACQ486" s="412"/>
      <c r="ACR486" s="412"/>
      <c r="ACS486" s="412"/>
      <c r="ACT486" s="412"/>
      <c r="ACU486" s="412"/>
      <c r="ACV486" s="412"/>
      <c r="ACW486" s="412"/>
      <c r="ACX486" s="412"/>
      <c r="ACY486" s="412"/>
      <c r="ACZ486" s="412"/>
      <c r="ADA486" s="412"/>
      <c r="ADB486" s="412"/>
      <c r="ADC486" s="412"/>
      <c r="ADD486" s="412"/>
      <c r="ADE486" s="412"/>
      <c r="ADF486" s="412"/>
      <c r="ADG486" s="412"/>
      <c r="ADH486" s="412"/>
      <c r="ADI486" s="412"/>
      <c r="ADJ486" s="412"/>
      <c r="ADK486" s="412"/>
      <c r="ADL486" s="412"/>
      <c r="ADM486" s="412"/>
      <c r="ADN486" s="412"/>
      <c r="ADO486" s="412"/>
      <c r="ADP486" s="412"/>
      <c r="ADQ486" s="412"/>
      <c r="ADR486" s="412"/>
      <c r="ADS486" s="412"/>
      <c r="ADT486" s="412"/>
      <c r="ADU486" s="412"/>
      <c r="ADV486" s="412"/>
      <c r="ADW486" s="412"/>
      <c r="ADX486" s="412"/>
      <c r="ADY486" s="412"/>
      <c r="ADZ486" s="412"/>
      <c r="AEA486" s="412"/>
      <c r="AEB486" s="412"/>
      <c r="AEC486" s="412"/>
      <c r="AED486" s="412"/>
      <c r="AEE486" s="412"/>
      <c r="AEF486" s="412"/>
      <c r="AEG486" s="412"/>
      <c r="AEH486" s="412"/>
      <c r="AEI486" s="412"/>
      <c r="AEJ486" s="412"/>
      <c r="AEK486" s="412"/>
      <c r="AEL486" s="412"/>
      <c r="AEM486" s="412"/>
      <c r="AEN486" s="412"/>
      <c r="AEO486" s="412"/>
      <c r="AEP486" s="412"/>
      <c r="AEQ486" s="412"/>
      <c r="AER486" s="412"/>
      <c r="AES486" s="412"/>
      <c r="AET486" s="412"/>
      <c r="AEU486" s="412"/>
      <c r="AEV486" s="412"/>
      <c r="AEW486" s="412"/>
      <c r="AEX486" s="412"/>
      <c r="AEY486" s="412"/>
      <c r="AEZ486" s="412"/>
      <c r="AFA486" s="412"/>
      <c r="AFB486" s="412"/>
      <c r="AFC486" s="412"/>
      <c r="AFD486" s="412"/>
      <c r="AFE486" s="412"/>
      <c r="AFF486" s="412"/>
      <c r="AFG486" s="412"/>
      <c r="AFH486" s="412"/>
      <c r="AFI486" s="412"/>
      <c r="AFJ486" s="412"/>
      <c r="AFK486" s="412"/>
      <c r="AFL486" s="412"/>
      <c r="AFM486" s="412"/>
      <c r="AFN486" s="412"/>
      <c r="AFO486" s="412"/>
      <c r="AFP486" s="412"/>
      <c r="AFQ486" s="412"/>
      <c r="AFR486" s="412"/>
      <c r="AFS486" s="412"/>
      <c r="AFT486" s="412"/>
      <c r="AFU486" s="412"/>
      <c r="AFV486" s="412"/>
      <c r="AFW486" s="412"/>
      <c r="AFX486" s="412"/>
      <c r="AFY486" s="412"/>
      <c r="AFZ486" s="412"/>
      <c r="AGA486" s="412"/>
      <c r="AGB486" s="412"/>
      <c r="AGC486" s="412"/>
      <c r="AGD486" s="412"/>
      <c r="AGE486" s="412"/>
      <c r="AGF486" s="412"/>
      <c r="AGG486" s="412"/>
      <c r="AGH486" s="412"/>
      <c r="AGI486" s="412"/>
      <c r="AGJ486" s="412"/>
      <c r="AGK486" s="412"/>
      <c r="AGL486" s="412"/>
      <c r="AGM486" s="412"/>
      <c r="AGN486" s="412"/>
      <c r="AGO486" s="412"/>
      <c r="AGP486" s="412"/>
      <c r="AGQ486" s="412"/>
      <c r="AGR486" s="412"/>
      <c r="AGS486" s="412"/>
      <c r="AGT486" s="412"/>
      <c r="AGU486" s="412"/>
      <c r="AGV486" s="412"/>
      <c r="AGW486" s="412"/>
      <c r="AGX486" s="412"/>
      <c r="AGY486" s="412"/>
      <c r="AGZ486" s="412"/>
      <c r="AHA486" s="412"/>
      <c r="AHB486" s="412"/>
      <c r="AHC486" s="412"/>
      <c r="AHD486" s="412"/>
      <c r="AHE486" s="412"/>
      <c r="AHF486" s="412"/>
      <c r="AHG486" s="412"/>
      <c r="AHH486" s="412"/>
      <c r="AHI486" s="412"/>
      <c r="AHJ486" s="412"/>
      <c r="AHK486" s="412"/>
      <c r="AHL486" s="412"/>
      <c r="AHM486" s="412"/>
      <c r="AHN486" s="412"/>
      <c r="AHO486" s="412"/>
      <c r="AHP486" s="412"/>
      <c r="AHQ486" s="412"/>
      <c r="AHR486" s="412"/>
      <c r="AHS486" s="412"/>
      <c r="AHT486" s="412"/>
      <c r="AHU486" s="412"/>
      <c r="AHV486" s="412"/>
      <c r="AHW486" s="412"/>
      <c r="AHX486" s="412"/>
      <c r="AHY486" s="412"/>
      <c r="AHZ486" s="412"/>
      <c r="AIA486" s="412"/>
      <c r="AIB486" s="412"/>
      <c r="AIC486" s="412"/>
      <c r="AID486" s="412"/>
      <c r="AIE486" s="412"/>
      <c r="AIF486" s="412"/>
      <c r="AIG486" s="412"/>
      <c r="AIH486" s="412"/>
      <c r="AII486" s="412"/>
      <c r="AIJ486" s="412"/>
      <c r="AIK486" s="412"/>
      <c r="AIL486" s="412"/>
      <c r="AIM486" s="412"/>
      <c r="AIN486" s="412"/>
      <c r="AIO486" s="412"/>
      <c r="AIP486" s="412"/>
      <c r="AIQ486" s="412"/>
      <c r="AIR486" s="412"/>
      <c r="AIS486" s="412"/>
      <c r="AIT486" s="412"/>
      <c r="AIU486" s="412"/>
      <c r="AIV486" s="412"/>
      <c r="AIW486" s="412"/>
      <c r="AIX486" s="412"/>
      <c r="AIY486" s="412"/>
      <c r="AIZ486" s="412"/>
      <c r="AJA486" s="412"/>
      <c r="AJB486" s="412"/>
      <c r="AJC486" s="412"/>
      <c r="AJD486" s="412"/>
      <c r="AJE486" s="412"/>
      <c r="AJF486" s="412"/>
      <c r="AJG486" s="412"/>
      <c r="AJH486" s="412"/>
      <c r="AJI486" s="412"/>
      <c r="AJJ486" s="412"/>
      <c r="AJK486" s="412"/>
      <c r="AJL486" s="412"/>
      <c r="AJM486" s="412"/>
      <c r="AJN486" s="412"/>
      <c r="AJO486" s="412"/>
      <c r="AJP486" s="412"/>
      <c r="AJQ486" s="412"/>
      <c r="AJR486" s="412"/>
      <c r="AJS486" s="412"/>
      <c r="AJT486" s="412"/>
      <c r="AJU486" s="412"/>
      <c r="AJV486" s="412"/>
      <c r="AJW486" s="412"/>
      <c r="AJX486" s="412"/>
      <c r="AJY486" s="412"/>
      <c r="AJZ486" s="412"/>
      <c r="AKA486" s="412"/>
      <c r="AKB486" s="412"/>
      <c r="AKC486" s="412"/>
      <c r="AKD486" s="412"/>
      <c r="AKE486" s="412"/>
      <c r="AKF486" s="412"/>
      <c r="AKG486" s="412"/>
      <c r="AKH486" s="412"/>
      <c r="AKI486" s="412"/>
      <c r="AKJ486" s="412"/>
      <c r="AKK486" s="412"/>
      <c r="AKL486" s="412"/>
      <c r="AKM486" s="412"/>
      <c r="AKN486" s="412"/>
      <c r="AKO486" s="412"/>
      <c r="AKP486" s="412"/>
      <c r="AKQ486" s="412"/>
      <c r="AKR486" s="412"/>
      <c r="AKS486" s="412"/>
      <c r="AKT486" s="412"/>
      <c r="AKU486" s="412"/>
      <c r="AKV486" s="412"/>
      <c r="AKW486" s="412"/>
      <c r="AKX486" s="412"/>
      <c r="AKY486" s="412"/>
      <c r="AKZ486" s="412"/>
      <c r="ALA486" s="412"/>
      <c r="ALB486" s="412"/>
      <c r="ALC486" s="412"/>
      <c r="ALD486" s="412"/>
      <c r="ALE486" s="412"/>
      <c r="ALF486" s="412"/>
      <c r="ALG486" s="412"/>
      <c r="ALH486" s="412"/>
      <c r="ALI486" s="412"/>
      <c r="ALJ486" s="412"/>
      <c r="ALK486" s="412"/>
      <c r="ALL486" s="412"/>
      <c r="ALM486" s="412"/>
      <c r="ALN486" s="412"/>
      <c r="ALO486" s="412"/>
      <c r="ALP486" s="412"/>
      <c r="ALQ486" s="412"/>
      <c r="ALR486" s="412"/>
      <c r="ALS486" s="412"/>
      <c r="ALT486" s="412"/>
      <c r="ALU486" s="412"/>
      <c r="ALV486" s="412"/>
      <c r="ALW486" s="412"/>
      <c r="ALX486" s="412"/>
      <c r="ALY486" s="412"/>
      <c r="ALZ486" s="412"/>
      <c r="AMA486" s="412"/>
      <c r="AMB486" s="412"/>
      <c r="AMC486" s="412"/>
      <c r="AMD486" s="412"/>
      <c r="AME486" s="412"/>
      <c r="AMF486" s="412"/>
      <c r="AMG486" s="412"/>
      <c r="AMH486" s="412"/>
    </row>
    <row r="487" spans="1:1023" x14ac:dyDescent="0.25">
      <c r="A487" s="162" t="s">
        <v>6038</v>
      </c>
      <c r="B487" s="163">
        <v>486</v>
      </c>
      <c r="C487" s="162" t="s">
        <v>6037</v>
      </c>
      <c r="D487" s="175" t="s">
        <v>6039</v>
      </c>
      <c r="I487" s="319">
        <v>19</v>
      </c>
      <c r="K487" s="332">
        <v>1</v>
      </c>
      <c r="L487" s="332">
        <v>1</v>
      </c>
      <c r="V487" s="219">
        <f t="shared" si="252"/>
        <v>100</v>
      </c>
      <c r="W487" s="219">
        <f t="shared" si="253"/>
        <v>100</v>
      </c>
      <c r="X487" s="219">
        <f t="shared" si="254"/>
        <v>100</v>
      </c>
      <c r="Y487" s="219">
        <f t="shared" ref="Y487:Y501" si="262">IF(P487=1,10,100)</f>
        <v>100</v>
      </c>
      <c r="Z487" s="219">
        <f t="shared" ref="Z487:Z501" si="263">IF(P487=1,1,IF(P487=2,10,100))</f>
        <v>100</v>
      </c>
      <c r="AA487" s="220">
        <f t="shared" si="243"/>
        <v>100</v>
      </c>
      <c r="AB487" s="220">
        <f t="shared" si="242"/>
        <v>100</v>
      </c>
      <c r="AC487" s="220">
        <f t="shared" si="255"/>
        <v>100</v>
      </c>
      <c r="AD487" s="416">
        <f t="shared" si="261"/>
        <v>1</v>
      </c>
      <c r="AE487" s="416">
        <f t="shared" si="256"/>
        <v>100</v>
      </c>
      <c r="AF487" s="212">
        <f t="shared" si="258"/>
        <v>1</v>
      </c>
      <c r="AG487" s="212">
        <f t="shared" si="259"/>
        <v>100</v>
      </c>
      <c r="AH487" s="212">
        <f t="shared" si="260"/>
        <v>3</v>
      </c>
      <c r="AI487" s="212">
        <f t="shared" si="257"/>
        <v>100</v>
      </c>
      <c r="AJ487" s="231" t="s">
        <v>24691</v>
      </c>
      <c r="AL487" s="185">
        <v>4</v>
      </c>
      <c r="AM487" s="214"/>
      <c r="AQ487" s="167" t="s">
        <v>760</v>
      </c>
    </row>
    <row r="488" spans="1:1023" x14ac:dyDescent="0.25">
      <c r="A488" s="162" t="s">
        <v>6041</v>
      </c>
      <c r="B488" s="163">
        <v>487</v>
      </c>
      <c r="C488" s="162" t="s">
        <v>6040</v>
      </c>
      <c r="D488" s="175" t="s">
        <v>6042</v>
      </c>
      <c r="I488" s="319">
        <v>117</v>
      </c>
      <c r="V488" s="219">
        <f t="shared" ref="V488:V533" si="264">IF(O488=1,10,100)</f>
        <v>100</v>
      </c>
      <c r="W488" s="219">
        <f t="shared" ref="W488:W533" si="265">IF(O488=1,1,IF(O488=2,10,100))</f>
        <v>100</v>
      </c>
      <c r="X488" s="219">
        <f t="shared" ref="X488:X525" si="266">IF(O488=3,20,100)</f>
        <v>100</v>
      </c>
      <c r="Y488" s="219">
        <f t="shared" si="262"/>
        <v>100</v>
      </c>
      <c r="Z488" s="219">
        <f t="shared" si="263"/>
        <v>100</v>
      </c>
      <c r="AA488" s="220">
        <f t="shared" si="243"/>
        <v>100</v>
      </c>
      <c r="AB488" s="220">
        <f t="shared" si="242"/>
        <v>100</v>
      </c>
      <c r="AC488" s="220">
        <f t="shared" si="255"/>
        <v>100</v>
      </c>
      <c r="AD488" s="416">
        <f t="shared" si="261"/>
        <v>100</v>
      </c>
      <c r="AE488" s="416">
        <f t="shared" si="256"/>
        <v>100</v>
      </c>
      <c r="AF488" s="212">
        <f t="shared" si="258"/>
        <v>100</v>
      </c>
      <c r="AG488" s="212">
        <f t="shared" si="259"/>
        <v>100</v>
      </c>
      <c r="AH488" s="212">
        <f t="shared" si="260"/>
        <v>100</v>
      </c>
      <c r="AI488" s="212">
        <f t="shared" si="257"/>
        <v>100</v>
      </c>
      <c r="AJ488" s="231" t="s">
        <v>24599</v>
      </c>
      <c r="AM488" s="214"/>
      <c r="AQ488" s="167" t="s">
        <v>6031</v>
      </c>
      <c r="AU488" s="412"/>
      <c r="AV488" s="412"/>
      <c r="AW488" s="412"/>
      <c r="AX488" s="412"/>
      <c r="AY488" s="412"/>
      <c r="AZ488" s="412"/>
      <c r="BA488" s="412"/>
      <c r="BB488" s="412"/>
      <c r="BC488" s="412"/>
      <c r="BD488" s="412"/>
      <c r="BE488" s="412"/>
      <c r="BF488" s="412"/>
      <c r="BG488" s="412"/>
      <c r="BH488" s="412"/>
      <c r="BI488" s="412"/>
      <c r="BJ488" s="412"/>
      <c r="BK488" s="412"/>
      <c r="BL488" s="412"/>
      <c r="BM488" s="412"/>
      <c r="BN488" s="412"/>
      <c r="BO488" s="412"/>
      <c r="BP488" s="412"/>
      <c r="BQ488" s="412"/>
      <c r="BR488" s="412"/>
      <c r="BS488" s="412"/>
      <c r="BT488" s="412"/>
      <c r="BU488" s="412"/>
      <c r="BV488" s="412"/>
      <c r="BW488" s="412"/>
      <c r="BX488" s="412"/>
      <c r="BY488" s="412"/>
      <c r="BZ488" s="412"/>
      <c r="CA488" s="412"/>
      <c r="CB488" s="412"/>
      <c r="CC488" s="412"/>
      <c r="CD488" s="412"/>
      <c r="CE488" s="412"/>
      <c r="CF488" s="412"/>
      <c r="CG488" s="412"/>
      <c r="CH488" s="412"/>
      <c r="CI488" s="412"/>
      <c r="CJ488" s="412"/>
      <c r="CK488" s="412"/>
      <c r="CL488" s="412"/>
      <c r="CM488" s="412"/>
      <c r="CN488" s="412"/>
      <c r="CO488" s="412"/>
      <c r="CP488" s="412"/>
      <c r="CQ488" s="412"/>
      <c r="CR488" s="412"/>
      <c r="CS488" s="412"/>
      <c r="CT488" s="412"/>
      <c r="CU488" s="412"/>
      <c r="CV488" s="412"/>
      <c r="CW488" s="412"/>
      <c r="CX488" s="412"/>
      <c r="CY488" s="412"/>
      <c r="CZ488" s="412"/>
      <c r="DA488" s="412"/>
      <c r="DB488" s="412"/>
      <c r="DC488" s="412"/>
      <c r="DD488" s="412"/>
      <c r="DE488" s="412"/>
      <c r="DF488" s="412"/>
      <c r="DG488" s="412"/>
      <c r="DH488" s="412"/>
      <c r="DI488" s="412"/>
      <c r="DJ488" s="412"/>
      <c r="DK488" s="412"/>
      <c r="DL488" s="412"/>
      <c r="DM488" s="412"/>
      <c r="DN488" s="412"/>
      <c r="DO488" s="412"/>
      <c r="DP488" s="412"/>
      <c r="DQ488" s="412"/>
      <c r="DR488" s="412"/>
      <c r="DS488" s="412"/>
      <c r="DT488" s="412"/>
      <c r="DU488" s="412"/>
      <c r="DV488" s="412"/>
      <c r="DW488" s="412"/>
      <c r="DX488" s="412"/>
      <c r="DY488" s="412"/>
      <c r="DZ488" s="412"/>
      <c r="EA488" s="412"/>
      <c r="EB488" s="412"/>
      <c r="EC488" s="412"/>
      <c r="ED488" s="412"/>
      <c r="EE488" s="412"/>
      <c r="EF488" s="412"/>
      <c r="EG488" s="412"/>
      <c r="EH488" s="412"/>
      <c r="EI488" s="412"/>
      <c r="EJ488" s="412"/>
      <c r="EK488" s="412"/>
      <c r="EL488" s="412"/>
      <c r="EM488" s="412"/>
      <c r="EN488" s="412"/>
      <c r="EO488" s="412"/>
      <c r="EP488" s="412"/>
      <c r="EQ488" s="412"/>
      <c r="ER488" s="412"/>
      <c r="ES488" s="412"/>
      <c r="ET488" s="412"/>
      <c r="EU488" s="412"/>
      <c r="EV488" s="412"/>
      <c r="EW488" s="412"/>
      <c r="EX488" s="412"/>
      <c r="EY488" s="412"/>
      <c r="EZ488" s="412"/>
      <c r="FA488" s="412"/>
      <c r="FB488" s="412"/>
      <c r="FC488" s="412"/>
      <c r="FD488" s="412"/>
      <c r="FE488" s="412"/>
      <c r="FF488" s="412"/>
      <c r="FG488" s="412"/>
      <c r="FH488" s="412"/>
      <c r="FI488" s="412"/>
      <c r="FJ488" s="412"/>
      <c r="FK488" s="412"/>
      <c r="FL488" s="412"/>
      <c r="FM488" s="412"/>
      <c r="FN488" s="412"/>
      <c r="FO488" s="412"/>
      <c r="FP488" s="412"/>
      <c r="FQ488" s="412"/>
      <c r="FR488" s="412"/>
      <c r="FS488" s="412"/>
      <c r="FT488" s="412"/>
      <c r="FU488" s="412"/>
      <c r="FV488" s="412"/>
      <c r="FW488" s="412"/>
      <c r="FX488" s="412"/>
      <c r="FY488" s="412"/>
      <c r="FZ488" s="412"/>
      <c r="GA488" s="412"/>
      <c r="GB488" s="412"/>
      <c r="GC488" s="412"/>
      <c r="GD488" s="412"/>
      <c r="GE488" s="412"/>
      <c r="GF488" s="412"/>
      <c r="GG488" s="412"/>
      <c r="GH488" s="412"/>
      <c r="GI488" s="412"/>
      <c r="GJ488" s="412"/>
      <c r="GK488" s="412"/>
      <c r="GL488" s="412"/>
      <c r="GM488" s="412"/>
      <c r="GN488" s="412"/>
      <c r="GO488" s="412"/>
      <c r="GP488" s="412"/>
      <c r="GQ488" s="412"/>
      <c r="GR488" s="412"/>
      <c r="GS488" s="412"/>
      <c r="GT488" s="412"/>
      <c r="GU488" s="412"/>
      <c r="GV488" s="412"/>
      <c r="GW488" s="412"/>
      <c r="GX488" s="412"/>
      <c r="GY488" s="412"/>
      <c r="GZ488" s="412"/>
      <c r="HA488" s="412"/>
      <c r="HB488" s="412"/>
      <c r="HC488" s="412"/>
      <c r="HD488" s="412"/>
      <c r="HE488" s="412"/>
      <c r="HF488" s="412"/>
      <c r="HG488" s="412"/>
      <c r="HH488" s="412"/>
      <c r="HI488" s="412"/>
      <c r="HJ488" s="412"/>
      <c r="HK488" s="412"/>
      <c r="HL488" s="412"/>
      <c r="HM488" s="412"/>
      <c r="HN488" s="412"/>
      <c r="HO488" s="412"/>
      <c r="HP488" s="412"/>
      <c r="HQ488" s="412"/>
      <c r="HR488" s="412"/>
      <c r="HS488" s="412"/>
      <c r="HT488" s="412"/>
      <c r="HU488" s="412"/>
      <c r="HV488" s="412"/>
      <c r="HW488" s="412"/>
      <c r="HX488" s="412"/>
      <c r="HY488" s="412"/>
      <c r="HZ488" s="412"/>
      <c r="IA488" s="412"/>
      <c r="IB488" s="412"/>
      <c r="IC488" s="412"/>
      <c r="ID488" s="412"/>
      <c r="IE488" s="412"/>
      <c r="IF488" s="412"/>
      <c r="IG488" s="412"/>
      <c r="IH488" s="412"/>
      <c r="II488" s="412"/>
      <c r="IJ488" s="412"/>
      <c r="IK488" s="412"/>
      <c r="IL488" s="412"/>
      <c r="IM488" s="412"/>
      <c r="IN488" s="412"/>
      <c r="IO488" s="412"/>
      <c r="IP488" s="412"/>
      <c r="IQ488" s="412"/>
      <c r="IR488" s="412"/>
      <c r="IS488" s="412"/>
      <c r="IT488" s="412"/>
      <c r="IU488" s="412"/>
      <c r="IV488" s="412"/>
      <c r="IW488" s="412"/>
      <c r="IX488" s="412"/>
      <c r="IY488" s="412"/>
      <c r="IZ488" s="412"/>
      <c r="JA488" s="412"/>
      <c r="JB488" s="412"/>
      <c r="JC488" s="412"/>
      <c r="JD488" s="412"/>
      <c r="JE488" s="412"/>
      <c r="JF488" s="412"/>
      <c r="JG488" s="412"/>
      <c r="JH488" s="412"/>
      <c r="JI488" s="412"/>
      <c r="JJ488" s="412"/>
      <c r="JK488" s="412"/>
      <c r="JL488" s="412"/>
      <c r="JM488" s="412"/>
      <c r="JN488" s="412"/>
      <c r="JO488" s="412"/>
      <c r="JP488" s="412"/>
      <c r="JQ488" s="412"/>
      <c r="JR488" s="412"/>
      <c r="JS488" s="412"/>
      <c r="JT488" s="412"/>
      <c r="JU488" s="412"/>
      <c r="JV488" s="412"/>
      <c r="JW488" s="412"/>
      <c r="JX488" s="412"/>
      <c r="JY488" s="412"/>
      <c r="JZ488" s="412"/>
      <c r="KA488" s="412"/>
      <c r="KB488" s="412"/>
      <c r="KC488" s="412"/>
      <c r="KD488" s="412"/>
      <c r="KE488" s="412"/>
      <c r="KF488" s="412"/>
      <c r="KG488" s="412"/>
      <c r="KH488" s="412"/>
      <c r="KI488" s="412"/>
      <c r="KJ488" s="412"/>
      <c r="KK488" s="412"/>
      <c r="KL488" s="412"/>
      <c r="KM488" s="412"/>
      <c r="KN488" s="412"/>
      <c r="KO488" s="412"/>
      <c r="KP488" s="412"/>
      <c r="KQ488" s="412"/>
      <c r="KR488" s="412"/>
      <c r="KS488" s="412"/>
      <c r="KT488" s="412"/>
      <c r="KU488" s="412"/>
      <c r="KV488" s="412"/>
      <c r="KW488" s="412"/>
      <c r="KX488" s="412"/>
      <c r="KY488" s="412"/>
      <c r="KZ488" s="412"/>
      <c r="LA488" s="412"/>
      <c r="LB488" s="412"/>
      <c r="LC488" s="412"/>
      <c r="LD488" s="412"/>
      <c r="LE488" s="412"/>
      <c r="LF488" s="412"/>
      <c r="LG488" s="412"/>
      <c r="LH488" s="412"/>
      <c r="LI488" s="412"/>
      <c r="LJ488" s="412"/>
      <c r="LK488" s="412"/>
      <c r="LL488" s="412"/>
      <c r="LM488" s="412"/>
      <c r="LN488" s="412"/>
      <c r="LO488" s="412"/>
      <c r="LP488" s="412"/>
      <c r="LQ488" s="412"/>
      <c r="LR488" s="412"/>
      <c r="LS488" s="412"/>
      <c r="LT488" s="412"/>
      <c r="LU488" s="412"/>
      <c r="LV488" s="412"/>
      <c r="LW488" s="412"/>
      <c r="LX488" s="412"/>
      <c r="LY488" s="412"/>
      <c r="LZ488" s="412"/>
      <c r="MA488" s="412"/>
      <c r="MB488" s="412"/>
      <c r="MC488" s="412"/>
      <c r="MD488" s="412"/>
      <c r="ME488" s="412"/>
      <c r="MF488" s="412"/>
      <c r="MG488" s="412"/>
      <c r="MH488" s="412"/>
      <c r="MI488" s="412"/>
      <c r="MJ488" s="412"/>
      <c r="MK488" s="412"/>
      <c r="ML488" s="412"/>
      <c r="MM488" s="412"/>
      <c r="MN488" s="412"/>
      <c r="MO488" s="412"/>
      <c r="MP488" s="412"/>
      <c r="MQ488" s="412"/>
      <c r="MR488" s="412"/>
      <c r="MS488" s="412"/>
      <c r="MT488" s="412"/>
      <c r="MU488" s="412"/>
      <c r="MV488" s="412"/>
      <c r="MW488" s="412"/>
      <c r="MX488" s="412"/>
      <c r="MY488" s="412"/>
      <c r="MZ488" s="412"/>
      <c r="NA488" s="412"/>
      <c r="NB488" s="412"/>
      <c r="NC488" s="412"/>
      <c r="ND488" s="412"/>
      <c r="NE488" s="412"/>
      <c r="NF488" s="412"/>
      <c r="NG488" s="412"/>
      <c r="NH488" s="412"/>
      <c r="NI488" s="412"/>
      <c r="NJ488" s="412"/>
      <c r="NK488" s="412"/>
      <c r="NL488" s="412"/>
      <c r="NM488" s="412"/>
      <c r="NN488" s="412"/>
      <c r="NO488" s="412"/>
      <c r="NP488" s="412"/>
      <c r="NQ488" s="412"/>
      <c r="NR488" s="412"/>
      <c r="NS488" s="412"/>
      <c r="NT488" s="412"/>
      <c r="NU488" s="412"/>
      <c r="NV488" s="412"/>
      <c r="NW488" s="412"/>
      <c r="NX488" s="412"/>
      <c r="NY488" s="412"/>
      <c r="NZ488" s="412"/>
      <c r="OA488" s="412"/>
      <c r="OB488" s="412"/>
      <c r="OC488" s="412"/>
      <c r="OD488" s="412"/>
      <c r="OE488" s="412"/>
      <c r="OF488" s="412"/>
      <c r="OG488" s="412"/>
      <c r="OH488" s="412"/>
      <c r="OI488" s="412"/>
      <c r="OJ488" s="412"/>
      <c r="OK488" s="412"/>
      <c r="OL488" s="412"/>
      <c r="OM488" s="412"/>
      <c r="ON488" s="412"/>
      <c r="OO488" s="412"/>
      <c r="OP488" s="412"/>
      <c r="OQ488" s="412"/>
      <c r="OR488" s="412"/>
      <c r="OS488" s="412"/>
      <c r="OT488" s="412"/>
      <c r="OU488" s="412"/>
      <c r="OV488" s="412"/>
      <c r="OW488" s="412"/>
      <c r="OX488" s="412"/>
      <c r="OY488" s="412"/>
      <c r="OZ488" s="412"/>
      <c r="PA488" s="412"/>
      <c r="PB488" s="412"/>
      <c r="PC488" s="412"/>
      <c r="PD488" s="412"/>
      <c r="PE488" s="412"/>
      <c r="PF488" s="412"/>
      <c r="PG488" s="412"/>
      <c r="PH488" s="412"/>
      <c r="PI488" s="412"/>
      <c r="PJ488" s="412"/>
      <c r="PK488" s="412"/>
      <c r="PL488" s="412"/>
      <c r="PM488" s="412"/>
      <c r="PN488" s="412"/>
      <c r="PO488" s="412"/>
      <c r="PP488" s="412"/>
      <c r="PQ488" s="412"/>
      <c r="PR488" s="412"/>
      <c r="PS488" s="412"/>
      <c r="PT488" s="412"/>
      <c r="PU488" s="412"/>
      <c r="PV488" s="412"/>
      <c r="PW488" s="412"/>
      <c r="PX488" s="412"/>
      <c r="PY488" s="412"/>
      <c r="PZ488" s="412"/>
      <c r="QA488" s="412"/>
      <c r="QB488" s="412"/>
      <c r="QC488" s="412"/>
      <c r="QD488" s="412"/>
      <c r="QE488" s="412"/>
      <c r="QF488" s="412"/>
      <c r="QG488" s="412"/>
      <c r="QH488" s="412"/>
      <c r="QI488" s="412"/>
      <c r="QJ488" s="412"/>
      <c r="QK488" s="412"/>
      <c r="QL488" s="412"/>
      <c r="QM488" s="412"/>
      <c r="QN488" s="412"/>
      <c r="QO488" s="412"/>
      <c r="QP488" s="412"/>
      <c r="QQ488" s="412"/>
      <c r="QR488" s="412"/>
      <c r="QS488" s="412"/>
      <c r="QT488" s="412"/>
      <c r="QU488" s="412"/>
      <c r="QV488" s="412"/>
      <c r="QW488" s="412"/>
      <c r="QX488" s="412"/>
      <c r="QY488" s="412"/>
      <c r="QZ488" s="412"/>
      <c r="RA488" s="412"/>
      <c r="RB488" s="412"/>
      <c r="RC488" s="412"/>
      <c r="RD488" s="412"/>
      <c r="RE488" s="412"/>
      <c r="RF488" s="412"/>
      <c r="RG488" s="412"/>
      <c r="RH488" s="412"/>
      <c r="RI488" s="412"/>
      <c r="RJ488" s="412"/>
      <c r="RK488" s="412"/>
      <c r="RL488" s="412"/>
      <c r="RM488" s="412"/>
      <c r="RN488" s="412"/>
      <c r="RO488" s="412"/>
      <c r="RP488" s="412"/>
      <c r="RQ488" s="412"/>
      <c r="RR488" s="412"/>
      <c r="RS488" s="412"/>
      <c r="RT488" s="412"/>
      <c r="RU488" s="412"/>
      <c r="RV488" s="412"/>
      <c r="RW488" s="412"/>
      <c r="RX488" s="412"/>
      <c r="RY488" s="412"/>
      <c r="RZ488" s="412"/>
      <c r="SA488" s="412"/>
      <c r="SB488" s="412"/>
      <c r="SC488" s="412"/>
      <c r="SD488" s="412"/>
      <c r="SE488" s="412"/>
      <c r="SF488" s="412"/>
      <c r="SG488" s="412"/>
      <c r="SH488" s="412"/>
      <c r="SI488" s="412"/>
      <c r="SJ488" s="412"/>
      <c r="SK488" s="412"/>
      <c r="SL488" s="412"/>
      <c r="SM488" s="412"/>
      <c r="SN488" s="412"/>
      <c r="SO488" s="412"/>
      <c r="SP488" s="412"/>
      <c r="SQ488" s="412"/>
      <c r="SR488" s="412"/>
      <c r="SS488" s="412"/>
      <c r="ST488" s="412"/>
      <c r="SU488" s="412"/>
      <c r="SV488" s="412"/>
      <c r="SW488" s="412"/>
      <c r="SX488" s="412"/>
      <c r="SY488" s="412"/>
      <c r="SZ488" s="412"/>
      <c r="TA488" s="412"/>
      <c r="TB488" s="412"/>
      <c r="TC488" s="412"/>
      <c r="TD488" s="412"/>
      <c r="TE488" s="412"/>
      <c r="TF488" s="412"/>
      <c r="TG488" s="412"/>
      <c r="TH488" s="412"/>
      <c r="TI488" s="412"/>
      <c r="TJ488" s="412"/>
      <c r="TK488" s="412"/>
      <c r="TL488" s="412"/>
      <c r="TM488" s="412"/>
      <c r="TN488" s="412"/>
      <c r="TO488" s="412"/>
      <c r="TP488" s="412"/>
      <c r="TQ488" s="412"/>
      <c r="TR488" s="412"/>
      <c r="TS488" s="412"/>
      <c r="TT488" s="412"/>
      <c r="TU488" s="412"/>
      <c r="TV488" s="412"/>
      <c r="TW488" s="412"/>
      <c r="TX488" s="412"/>
      <c r="TY488" s="412"/>
      <c r="TZ488" s="412"/>
      <c r="UA488" s="412"/>
      <c r="UB488" s="412"/>
      <c r="UC488" s="412"/>
      <c r="UD488" s="412"/>
      <c r="UE488" s="412"/>
      <c r="UF488" s="412"/>
      <c r="UG488" s="412"/>
      <c r="UH488" s="412"/>
      <c r="UI488" s="412"/>
      <c r="UJ488" s="412"/>
      <c r="UK488" s="412"/>
      <c r="UL488" s="412"/>
      <c r="UM488" s="412"/>
      <c r="UN488" s="412"/>
      <c r="UO488" s="412"/>
      <c r="UP488" s="412"/>
      <c r="UQ488" s="412"/>
      <c r="UR488" s="412"/>
      <c r="US488" s="412"/>
      <c r="UT488" s="412"/>
      <c r="UU488" s="412"/>
      <c r="UV488" s="412"/>
      <c r="UW488" s="412"/>
      <c r="UX488" s="412"/>
      <c r="UY488" s="412"/>
      <c r="UZ488" s="412"/>
      <c r="VA488" s="412"/>
      <c r="VB488" s="412"/>
      <c r="VC488" s="412"/>
      <c r="VD488" s="412"/>
      <c r="VE488" s="412"/>
      <c r="VF488" s="412"/>
      <c r="VG488" s="412"/>
      <c r="VH488" s="412"/>
      <c r="VI488" s="412"/>
      <c r="VJ488" s="412"/>
      <c r="VK488" s="412"/>
      <c r="VL488" s="412"/>
      <c r="VM488" s="412"/>
      <c r="VN488" s="412"/>
      <c r="VO488" s="412"/>
      <c r="VP488" s="412"/>
      <c r="VQ488" s="412"/>
      <c r="VR488" s="412"/>
      <c r="VS488" s="412"/>
      <c r="VT488" s="412"/>
      <c r="VU488" s="412"/>
      <c r="VV488" s="412"/>
      <c r="VW488" s="412"/>
      <c r="VX488" s="412"/>
      <c r="VY488" s="412"/>
      <c r="VZ488" s="412"/>
      <c r="WA488" s="412"/>
      <c r="WB488" s="412"/>
      <c r="WC488" s="412"/>
      <c r="WD488" s="412"/>
      <c r="WE488" s="412"/>
      <c r="WF488" s="412"/>
      <c r="WG488" s="412"/>
      <c r="WH488" s="412"/>
      <c r="WI488" s="412"/>
      <c r="WJ488" s="412"/>
      <c r="WK488" s="412"/>
      <c r="WL488" s="412"/>
      <c r="WM488" s="412"/>
      <c r="WN488" s="412"/>
      <c r="WO488" s="412"/>
      <c r="WP488" s="412"/>
      <c r="WQ488" s="412"/>
      <c r="WR488" s="412"/>
      <c r="WS488" s="412"/>
      <c r="WT488" s="412"/>
      <c r="WU488" s="412"/>
      <c r="WV488" s="412"/>
      <c r="WW488" s="412"/>
      <c r="WX488" s="412"/>
      <c r="WY488" s="412"/>
      <c r="WZ488" s="412"/>
      <c r="XA488" s="412"/>
      <c r="XB488" s="412"/>
      <c r="XC488" s="412"/>
      <c r="XD488" s="412"/>
      <c r="XE488" s="412"/>
      <c r="XF488" s="412"/>
      <c r="XG488" s="412"/>
      <c r="XH488" s="412"/>
      <c r="XI488" s="412"/>
      <c r="XJ488" s="412"/>
      <c r="XK488" s="412"/>
      <c r="XL488" s="412"/>
      <c r="XM488" s="412"/>
      <c r="XN488" s="412"/>
      <c r="XO488" s="412"/>
      <c r="XP488" s="412"/>
      <c r="XQ488" s="412"/>
      <c r="XR488" s="412"/>
      <c r="XS488" s="412"/>
      <c r="XT488" s="412"/>
      <c r="XU488" s="412"/>
      <c r="XV488" s="412"/>
      <c r="XW488" s="412"/>
      <c r="XX488" s="412"/>
      <c r="XY488" s="412"/>
      <c r="XZ488" s="412"/>
      <c r="YA488" s="412"/>
      <c r="YB488" s="412"/>
      <c r="YC488" s="412"/>
      <c r="YD488" s="412"/>
      <c r="YE488" s="412"/>
      <c r="YF488" s="412"/>
      <c r="YG488" s="412"/>
      <c r="YH488" s="412"/>
      <c r="YI488" s="412"/>
      <c r="YJ488" s="412"/>
      <c r="YK488" s="412"/>
      <c r="YL488" s="412"/>
      <c r="YM488" s="412"/>
      <c r="YN488" s="412"/>
      <c r="YO488" s="412"/>
      <c r="YP488" s="412"/>
      <c r="YQ488" s="412"/>
      <c r="YR488" s="412"/>
      <c r="YS488" s="412"/>
      <c r="YT488" s="412"/>
      <c r="YU488" s="412"/>
      <c r="YV488" s="412"/>
      <c r="YW488" s="412"/>
      <c r="YX488" s="412"/>
      <c r="YY488" s="412"/>
      <c r="YZ488" s="412"/>
      <c r="ZA488" s="412"/>
      <c r="ZB488" s="412"/>
      <c r="ZC488" s="412"/>
      <c r="ZD488" s="412"/>
      <c r="ZE488" s="412"/>
      <c r="ZF488" s="412"/>
      <c r="ZG488" s="412"/>
      <c r="ZH488" s="412"/>
      <c r="ZI488" s="412"/>
      <c r="ZJ488" s="412"/>
      <c r="ZK488" s="412"/>
      <c r="ZL488" s="412"/>
      <c r="ZM488" s="412"/>
      <c r="ZN488" s="412"/>
      <c r="ZO488" s="412"/>
      <c r="ZP488" s="412"/>
      <c r="ZQ488" s="412"/>
      <c r="ZR488" s="412"/>
      <c r="ZS488" s="412"/>
      <c r="ZT488" s="412"/>
      <c r="ZU488" s="412"/>
      <c r="ZV488" s="412"/>
      <c r="ZW488" s="412"/>
      <c r="ZX488" s="412"/>
      <c r="ZY488" s="412"/>
      <c r="ZZ488" s="412"/>
      <c r="AAA488" s="412"/>
      <c r="AAB488" s="412"/>
      <c r="AAC488" s="412"/>
      <c r="AAD488" s="412"/>
      <c r="AAE488" s="412"/>
      <c r="AAF488" s="412"/>
      <c r="AAG488" s="412"/>
      <c r="AAH488" s="412"/>
      <c r="AAI488" s="412"/>
      <c r="AAJ488" s="412"/>
      <c r="AAK488" s="412"/>
      <c r="AAL488" s="412"/>
      <c r="AAM488" s="412"/>
      <c r="AAN488" s="412"/>
      <c r="AAO488" s="412"/>
      <c r="AAP488" s="412"/>
      <c r="AAQ488" s="412"/>
      <c r="AAR488" s="412"/>
      <c r="AAS488" s="412"/>
      <c r="AAT488" s="412"/>
      <c r="AAU488" s="412"/>
      <c r="AAV488" s="412"/>
      <c r="AAW488" s="412"/>
      <c r="AAX488" s="412"/>
      <c r="AAY488" s="412"/>
      <c r="AAZ488" s="412"/>
      <c r="ABA488" s="412"/>
      <c r="ABB488" s="412"/>
      <c r="ABC488" s="412"/>
      <c r="ABD488" s="412"/>
      <c r="ABE488" s="412"/>
      <c r="ABF488" s="412"/>
      <c r="ABG488" s="412"/>
      <c r="ABH488" s="412"/>
      <c r="ABI488" s="412"/>
      <c r="ABJ488" s="412"/>
      <c r="ABK488" s="412"/>
      <c r="ABL488" s="412"/>
      <c r="ABM488" s="412"/>
      <c r="ABN488" s="412"/>
      <c r="ABO488" s="412"/>
      <c r="ABP488" s="412"/>
      <c r="ABQ488" s="412"/>
      <c r="ABR488" s="412"/>
      <c r="ABS488" s="412"/>
      <c r="ABT488" s="412"/>
      <c r="ABU488" s="412"/>
      <c r="ABV488" s="412"/>
      <c r="ABW488" s="412"/>
      <c r="ABX488" s="412"/>
      <c r="ABY488" s="412"/>
      <c r="ABZ488" s="412"/>
      <c r="ACA488" s="412"/>
      <c r="ACB488" s="412"/>
      <c r="ACC488" s="412"/>
      <c r="ACD488" s="412"/>
      <c r="ACE488" s="412"/>
      <c r="ACF488" s="412"/>
      <c r="ACG488" s="412"/>
      <c r="ACH488" s="412"/>
      <c r="ACI488" s="412"/>
      <c r="ACJ488" s="412"/>
      <c r="ACK488" s="412"/>
      <c r="ACL488" s="412"/>
      <c r="ACM488" s="412"/>
      <c r="ACN488" s="412"/>
      <c r="ACO488" s="412"/>
      <c r="ACP488" s="412"/>
      <c r="ACQ488" s="412"/>
      <c r="ACR488" s="412"/>
      <c r="ACS488" s="412"/>
      <c r="ACT488" s="412"/>
      <c r="ACU488" s="412"/>
      <c r="ACV488" s="412"/>
      <c r="ACW488" s="412"/>
      <c r="ACX488" s="412"/>
      <c r="ACY488" s="412"/>
      <c r="ACZ488" s="412"/>
      <c r="ADA488" s="412"/>
      <c r="ADB488" s="412"/>
      <c r="ADC488" s="412"/>
      <c r="ADD488" s="412"/>
      <c r="ADE488" s="412"/>
      <c r="ADF488" s="412"/>
      <c r="ADG488" s="412"/>
      <c r="ADH488" s="412"/>
      <c r="ADI488" s="412"/>
      <c r="ADJ488" s="412"/>
      <c r="ADK488" s="412"/>
      <c r="ADL488" s="412"/>
      <c r="ADM488" s="412"/>
      <c r="ADN488" s="412"/>
      <c r="ADO488" s="412"/>
      <c r="ADP488" s="412"/>
      <c r="ADQ488" s="412"/>
      <c r="ADR488" s="412"/>
      <c r="ADS488" s="412"/>
      <c r="ADT488" s="412"/>
      <c r="ADU488" s="412"/>
      <c r="ADV488" s="412"/>
      <c r="ADW488" s="412"/>
      <c r="ADX488" s="412"/>
      <c r="ADY488" s="412"/>
      <c r="ADZ488" s="412"/>
      <c r="AEA488" s="412"/>
      <c r="AEB488" s="412"/>
      <c r="AEC488" s="412"/>
      <c r="AED488" s="412"/>
      <c r="AEE488" s="412"/>
      <c r="AEF488" s="412"/>
      <c r="AEG488" s="412"/>
      <c r="AEH488" s="412"/>
      <c r="AEI488" s="412"/>
      <c r="AEJ488" s="412"/>
      <c r="AEK488" s="412"/>
      <c r="AEL488" s="412"/>
      <c r="AEM488" s="412"/>
      <c r="AEN488" s="412"/>
      <c r="AEO488" s="412"/>
      <c r="AEP488" s="412"/>
      <c r="AEQ488" s="412"/>
      <c r="AER488" s="412"/>
      <c r="AES488" s="412"/>
      <c r="AET488" s="412"/>
      <c r="AEU488" s="412"/>
      <c r="AEV488" s="412"/>
      <c r="AEW488" s="412"/>
      <c r="AEX488" s="412"/>
      <c r="AEY488" s="412"/>
      <c r="AEZ488" s="412"/>
      <c r="AFA488" s="412"/>
      <c r="AFB488" s="412"/>
      <c r="AFC488" s="412"/>
      <c r="AFD488" s="412"/>
      <c r="AFE488" s="412"/>
      <c r="AFF488" s="412"/>
      <c r="AFG488" s="412"/>
      <c r="AFH488" s="412"/>
      <c r="AFI488" s="412"/>
      <c r="AFJ488" s="412"/>
      <c r="AFK488" s="412"/>
      <c r="AFL488" s="412"/>
      <c r="AFM488" s="412"/>
      <c r="AFN488" s="412"/>
      <c r="AFO488" s="412"/>
      <c r="AFP488" s="412"/>
      <c r="AFQ488" s="412"/>
      <c r="AFR488" s="412"/>
      <c r="AFS488" s="412"/>
      <c r="AFT488" s="412"/>
      <c r="AFU488" s="412"/>
      <c r="AFV488" s="412"/>
      <c r="AFW488" s="412"/>
      <c r="AFX488" s="412"/>
      <c r="AFY488" s="412"/>
      <c r="AFZ488" s="412"/>
      <c r="AGA488" s="412"/>
      <c r="AGB488" s="412"/>
      <c r="AGC488" s="412"/>
      <c r="AGD488" s="412"/>
      <c r="AGE488" s="412"/>
      <c r="AGF488" s="412"/>
      <c r="AGG488" s="412"/>
      <c r="AGH488" s="412"/>
      <c r="AGI488" s="412"/>
      <c r="AGJ488" s="412"/>
      <c r="AGK488" s="412"/>
      <c r="AGL488" s="412"/>
      <c r="AGM488" s="412"/>
      <c r="AGN488" s="412"/>
      <c r="AGO488" s="412"/>
      <c r="AGP488" s="412"/>
      <c r="AGQ488" s="412"/>
      <c r="AGR488" s="412"/>
      <c r="AGS488" s="412"/>
      <c r="AGT488" s="412"/>
      <c r="AGU488" s="412"/>
      <c r="AGV488" s="412"/>
      <c r="AGW488" s="412"/>
      <c r="AGX488" s="412"/>
      <c r="AGY488" s="412"/>
      <c r="AGZ488" s="412"/>
      <c r="AHA488" s="412"/>
      <c r="AHB488" s="412"/>
      <c r="AHC488" s="412"/>
      <c r="AHD488" s="412"/>
      <c r="AHE488" s="412"/>
      <c r="AHF488" s="412"/>
      <c r="AHG488" s="412"/>
      <c r="AHH488" s="412"/>
      <c r="AHI488" s="412"/>
      <c r="AHJ488" s="412"/>
      <c r="AHK488" s="412"/>
      <c r="AHL488" s="412"/>
      <c r="AHM488" s="412"/>
      <c r="AHN488" s="412"/>
      <c r="AHO488" s="412"/>
      <c r="AHP488" s="412"/>
      <c r="AHQ488" s="412"/>
      <c r="AHR488" s="412"/>
      <c r="AHS488" s="412"/>
      <c r="AHT488" s="412"/>
      <c r="AHU488" s="412"/>
      <c r="AHV488" s="412"/>
      <c r="AHW488" s="412"/>
      <c r="AHX488" s="412"/>
      <c r="AHY488" s="412"/>
      <c r="AHZ488" s="412"/>
      <c r="AIA488" s="412"/>
      <c r="AIB488" s="412"/>
      <c r="AIC488" s="412"/>
      <c r="AID488" s="412"/>
      <c r="AIE488" s="412"/>
      <c r="AIF488" s="412"/>
      <c r="AIG488" s="412"/>
      <c r="AIH488" s="412"/>
      <c r="AII488" s="412"/>
      <c r="AIJ488" s="412"/>
      <c r="AIK488" s="412"/>
      <c r="AIL488" s="412"/>
      <c r="AIM488" s="412"/>
      <c r="AIN488" s="412"/>
      <c r="AIO488" s="412"/>
      <c r="AIP488" s="412"/>
      <c r="AIQ488" s="412"/>
      <c r="AIR488" s="412"/>
      <c r="AIS488" s="412"/>
      <c r="AIT488" s="412"/>
      <c r="AIU488" s="412"/>
      <c r="AIV488" s="412"/>
      <c r="AIW488" s="412"/>
      <c r="AIX488" s="412"/>
      <c r="AIY488" s="412"/>
      <c r="AIZ488" s="412"/>
      <c r="AJA488" s="412"/>
      <c r="AJB488" s="412"/>
      <c r="AJC488" s="412"/>
      <c r="AJD488" s="412"/>
      <c r="AJE488" s="412"/>
      <c r="AJF488" s="412"/>
      <c r="AJG488" s="412"/>
      <c r="AJH488" s="412"/>
      <c r="AJI488" s="412"/>
      <c r="AJJ488" s="412"/>
      <c r="AJK488" s="412"/>
      <c r="AJL488" s="412"/>
      <c r="AJM488" s="412"/>
      <c r="AJN488" s="412"/>
      <c r="AJO488" s="412"/>
      <c r="AJP488" s="412"/>
      <c r="AJQ488" s="412"/>
      <c r="AJR488" s="412"/>
      <c r="AJS488" s="412"/>
      <c r="AJT488" s="412"/>
      <c r="AJU488" s="412"/>
      <c r="AJV488" s="412"/>
      <c r="AJW488" s="412"/>
      <c r="AJX488" s="412"/>
      <c r="AJY488" s="412"/>
      <c r="AJZ488" s="412"/>
      <c r="AKA488" s="412"/>
      <c r="AKB488" s="412"/>
      <c r="AKC488" s="412"/>
      <c r="AKD488" s="412"/>
      <c r="AKE488" s="412"/>
      <c r="AKF488" s="412"/>
      <c r="AKG488" s="412"/>
      <c r="AKH488" s="412"/>
      <c r="AKI488" s="412"/>
      <c r="AKJ488" s="412"/>
      <c r="AKK488" s="412"/>
      <c r="AKL488" s="412"/>
      <c r="AKM488" s="412"/>
      <c r="AKN488" s="412"/>
      <c r="AKO488" s="412"/>
      <c r="AKP488" s="412"/>
      <c r="AKQ488" s="412"/>
      <c r="AKR488" s="412"/>
      <c r="AKS488" s="412"/>
      <c r="AKT488" s="412"/>
      <c r="AKU488" s="412"/>
      <c r="AKV488" s="412"/>
      <c r="AKW488" s="412"/>
      <c r="AKX488" s="412"/>
      <c r="AKY488" s="412"/>
      <c r="AKZ488" s="412"/>
      <c r="ALA488" s="412"/>
      <c r="ALB488" s="412"/>
      <c r="ALC488" s="412"/>
      <c r="ALD488" s="412"/>
      <c r="ALE488" s="412"/>
      <c r="ALF488" s="412"/>
      <c r="ALG488" s="412"/>
      <c r="ALH488" s="412"/>
      <c r="ALI488" s="412"/>
      <c r="ALJ488" s="412"/>
      <c r="ALK488" s="412"/>
      <c r="ALL488" s="412"/>
      <c r="ALM488" s="412"/>
      <c r="ALN488" s="412"/>
      <c r="ALO488" s="412"/>
      <c r="ALP488" s="412"/>
      <c r="ALQ488" s="412"/>
      <c r="ALR488" s="412"/>
      <c r="ALS488" s="412"/>
      <c r="ALT488" s="412"/>
      <c r="ALU488" s="412"/>
      <c r="ALV488" s="412"/>
      <c r="ALW488" s="412"/>
      <c r="ALX488" s="412"/>
      <c r="ALY488" s="412"/>
      <c r="ALZ488" s="412"/>
      <c r="AMA488" s="412"/>
      <c r="AMB488" s="412"/>
      <c r="AMC488" s="412"/>
      <c r="AMD488" s="412"/>
      <c r="AME488" s="412"/>
      <c r="AMF488" s="412"/>
      <c r="AMG488" s="412"/>
      <c r="AMH488" s="412"/>
    </row>
    <row r="489" spans="1:1023" x14ac:dyDescent="0.25">
      <c r="A489" s="162" t="s">
        <v>6043</v>
      </c>
      <c r="B489" s="163">
        <v>488</v>
      </c>
      <c r="C489" s="224" t="s">
        <v>25105</v>
      </c>
      <c r="D489" s="175" t="s">
        <v>6044</v>
      </c>
      <c r="I489" s="319">
        <v>44.6</v>
      </c>
      <c r="V489" s="219">
        <f t="shared" si="264"/>
        <v>100</v>
      </c>
      <c r="W489" s="219">
        <f t="shared" si="265"/>
        <v>100</v>
      </c>
      <c r="X489" s="219">
        <f t="shared" si="266"/>
        <v>100</v>
      </c>
      <c r="Y489" s="219">
        <f t="shared" si="262"/>
        <v>100</v>
      </c>
      <c r="Z489" s="219">
        <f t="shared" si="263"/>
        <v>100</v>
      </c>
      <c r="AA489" s="220">
        <f t="shared" si="243"/>
        <v>100</v>
      </c>
      <c r="AB489" s="220">
        <f t="shared" si="242"/>
        <v>100</v>
      </c>
      <c r="AC489" s="220">
        <f t="shared" si="255"/>
        <v>100</v>
      </c>
      <c r="AD489" s="416">
        <f t="shared" si="261"/>
        <v>100</v>
      </c>
      <c r="AE489" s="416">
        <f t="shared" si="256"/>
        <v>100</v>
      </c>
      <c r="AF489" s="212">
        <f t="shared" si="258"/>
        <v>100</v>
      </c>
      <c r="AG489" s="212">
        <f t="shared" si="259"/>
        <v>100</v>
      </c>
      <c r="AH489" s="212">
        <f t="shared" si="260"/>
        <v>100</v>
      </c>
      <c r="AI489" s="212">
        <f t="shared" si="257"/>
        <v>100</v>
      </c>
      <c r="AJ489" s="231" t="s">
        <v>25001</v>
      </c>
      <c r="AM489" s="214"/>
      <c r="AQ489" s="167" t="s">
        <v>6031</v>
      </c>
      <c r="AU489" s="412"/>
      <c r="AV489" s="412"/>
      <c r="AW489" s="412"/>
      <c r="AX489" s="412"/>
      <c r="AY489" s="412"/>
      <c r="AZ489" s="412"/>
      <c r="BA489" s="412"/>
      <c r="BB489" s="412"/>
      <c r="BC489" s="412"/>
      <c r="BD489" s="412"/>
      <c r="BE489" s="412"/>
      <c r="BF489" s="412"/>
      <c r="BG489" s="412"/>
      <c r="BH489" s="412"/>
      <c r="BI489" s="412"/>
      <c r="BJ489" s="412"/>
      <c r="BK489" s="412"/>
      <c r="BL489" s="412"/>
      <c r="BM489" s="412"/>
      <c r="BN489" s="412"/>
      <c r="BO489" s="412"/>
      <c r="BP489" s="412"/>
      <c r="BQ489" s="412"/>
      <c r="BR489" s="412"/>
      <c r="BS489" s="412"/>
      <c r="BT489" s="412"/>
      <c r="BU489" s="412"/>
      <c r="BV489" s="412"/>
      <c r="BW489" s="412"/>
      <c r="BX489" s="412"/>
      <c r="BY489" s="412"/>
      <c r="BZ489" s="412"/>
      <c r="CA489" s="412"/>
      <c r="CB489" s="412"/>
      <c r="CC489" s="412"/>
      <c r="CD489" s="412"/>
      <c r="CE489" s="412"/>
      <c r="CF489" s="412"/>
      <c r="CG489" s="412"/>
      <c r="CH489" s="412"/>
      <c r="CI489" s="412"/>
      <c r="CJ489" s="412"/>
      <c r="CK489" s="412"/>
      <c r="CL489" s="412"/>
      <c r="CM489" s="412"/>
      <c r="CN489" s="412"/>
      <c r="CO489" s="412"/>
      <c r="CP489" s="412"/>
      <c r="CQ489" s="412"/>
      <c r="CR489" s="412"/>
      <c r="CS489" s="412"/>
      <c r="CT489" s="412"/>
      <c r="CU489" s="412"/>
      <c r="CV489" s="412"/>
      <c r="CW489" s="412"/>
      <c r="CX489" s="412"/>
      <c r="CY489" s="412"/>
      <c r="CZ489" s="412"/>
      <c r="DA489" s="412"/>
      <c r="DB489" s="412"/>
      <c r="DC489" s="412"/>
      <c r="DD489" s="412"/>
      <c r="DE489" s="412"/>
      <c r="DF489" s="412"/>
      <c r="DG489" s="412"/>
      <c r="DH489" s="412"/>
      <c r="DI489" s="412"/>
      <c r="DJ489" s="412"/>
      <c r="DK489" s="412"/>
      <c r="DL489" s="412"/>
      <c r="DM489" s="412"/>
      <c r="DN489" s="412"/>
      <c r="DO489" s="412"/>
      <c r="DP489" s="412"/>
      <c r="DQ489" s="412"/>
      <c r="DR489" s="412"/>
      <c r="DS489" s="412"/>
      <c r="DT489" s="412"/>
      <c r="DU489" s="412"/>
      <c r="DV489" s="412"/>
      <c r="DW489" s="412"/>
      <c r="DX489" s="412"/>
      <c r="DY489" s="412"/>
      <c r="DZ489" s="412"/>
      <c r="EA489" s="412"/>
      <c r="EB489" s="412"/>
      <c r="EC489" s="412"/>
      <c r="ED489" s="412"/>
      <c r="EE489" s="412"/>
      <c r="EF489" s="412"/>
      <c r="EG489" s="412"/>
      <c r="EH489" s="412"/>
      <c r="EI489" s="412"/>
      <c r="EJ489" s="412"/>
      <c r="EK489" s="412"/>
      <c r="EL489" s="412"/>
      <c r="EM489" s="412"/>
      <c r="EN489" s="412"/>
      <c r="EO489" s="412"/>
      <c r="EP489" s="412"/>
      <c r="EQ489" s="412"/>
      <c r="ER489" s="412"/>
      <c r="ES489" s="412"/>
      <c r="ET489" s="412"/>
      <c r="EU489" s="412"/>
      <c r="EV489" s="412"/>
      <c r="EW489" s="412"/>
      <c r="EX489" s="412"/>
      <c r="EY489" s="412"/>
      <c r="EZ489" s="412"/>
      <c r="FA489" s="412"/>
      <c r="FB489" s="412"/>
      <c r="FC489" s="412"/>
      <c r="FD489" s="412"/>
      <c r="FE489" s="412"/>
      <c r="FF489" s="412"/>
      <c r="FG489" s="412"/>
      <c r="FH489" s="412"/>
      <c r="FI489" s="412"/>
      <c r="FJ489" s="412"/>
      <c r="FK489" s="412"/>
      <c r="FL489" s="412"/>
      <c r="FM489" s="412"/>
      <c r="FN489" s="412"/>
      <c r="FO489" s="412"/>
      <c r="FP489" s="412"/>
      <c r="FQ489" s="412"/>
      <c r="FR489" s="412"/>
      <c r="FS489" s="412"/>
      <c r="FT489" s="412"/>
      <c r="FU489" s="412"/>
      <c r="FV489" s="412"/>
      <c r="FW489" s="412"/>
      <c r="FX489" s="412"/>
      <c r="FY489" s="412"/>
      <c r="FZ489" s="412"/>
      <c r="GA489" s="412"/>
      <c r="GB489" s="412"/>
      <c r="GC489" s="412"/>
      <c r="GD489" s="412"/>
      <c r="GE489" s="412"/>
      <c r="GF489" s="412"/>
      <c r="GG489" s="412"/>
      <c r="GH489" s="412"/>
      <c r="GI489" s="412"/>
      <c r="GJ489" s="412"/>
      <c r="GK489" s="412"/>
      <c r="GL489" s="412"/>
      <c r="GM489" s="412"/>
      <c r="GN489" s="412"/>
      <c r="GO489" s="412"/>
      <c r="GP489" s="412"/>
      <c r="GQ489" s="412"/>
      <c r="GR489" s="412"/>
      <c r="GS489" s="412"/>
      <c r="GT489" s="412"/>
      <c r="GU489" s="412"/>
      <c r="GV489" s="412"/>
      <c r="GW489" s="412"/>
      <c r="GX489" s="412"/>
      <c r="GY489" s="412"/>
      <c r="GZ489" s="412"/>
      <c r="HA489" s="412"/>
      <c r="HB489" s="412"/>
      <c r="HC489" s="412"/>
      <c r="HD489" s="412"/>
      <c r="HE489" s="412"/>
      <c r="HF489" s="412"/>
      <c r="HG489" s="412"/>
      <c r="HH489" s="412"/>
      <c r="HI489" s="412"/>
      <c r="HJ489" s="412"/>
      <c r="HK489" s="412"/>
      <c r="HL489" s="412"/>
      <c r="HM489" s="412"/>
      <c r="HN489" s="412"/>
      <c r="HO489" s="412"/>
      <c r="HP489" s="412"/>
      <c r="HQ489" s="412"/>
      <c r="HR489" s="412"/>
      <c r="HS489" s="412"/>
      <c r="HT489" s="412"/>
      <c r="HU489" s="412"/>
      <c r="HV489" s="412"/>
      <c r="HW489" s="412"/>
      <c r="HX489" s="412"/>
      <c r="HY489" s="412"/>
      <c r="HZ489" s="412"/>
      <c r="IA489" s="412"/>
      <c r="IB489" s="412"/>
      <c r="IC489" s="412"/>
      <c r="ID489" s="412"/>
      <c r="IE489" s="412"/>
      <c r="IF489" s="412"/>
      <c r="IG489" s="412"/>
      <c r="IH489" s="412"/>
      <c r="II489" s="412"/>
      <c r="IJ489" s="412"/>
      <c r="IK489" s="412"/>
      <c r="IL489" s="412"/>
      <c r="IM489" s="412"/>
      <c r="IN489" s="412"/>
      <c r="IO489" s="412"/>
      <c r="IP489" s="412"/>
      <c r="IQ489" s="412"/>
      <c r="IR489" s="412"/>
      <c r="IS489" s="412"/>
      <c r="IT489" s="412"/>
      <c r="IU489" s="412"/>
      <c r="IV489" s="412"/>
      <c r="IW489" s="412"/>
      <c r="IX489" s="412"/>
      <c r="IY489" s="412"/>
      <c r="IZ489" s="412"/>
      <c r="JA489" s="412"/>
      <c r="JB489" s="412"/>
      <c r="JC489" s="412"/>
      <c r="JD489" s="412"/>
      <c r="JE489" s="412"/>
      <c r="JF489" s="412"/>
      <c r="JG489" s="412"/>
      <c r="JH489" s="412"/>
      <c r="JI489" s="412"/>
      <c r="JJ489" s="412"/>
      <c r="JK489" s="412"/>
      <c r="JL489" s="412"/>
      <c r="JM489" s="412"/>
      <c r="JN489" s="412"/>
      <c r="JO489" s="412"/>
      <c r="JP489" s="412"/>
      <c r="JQ489" s="412"/>
      <c r="JR489" s="412"/>
      <c r="JS489" s="412"/>
      <c r="JT489" s="412"/>
      <c r="JU489" s="412"/>
      <c r="JV489" s="412"/>
      <c r="JW489" s="412"/>
      <c r="JX489" s="412"/>
      <c r="JY489" s="412"/>
      <c r="JZ489" s="412"/>
      <c r="KA489" s="412"/>
      <c r="KB489" s="412"/>
      <c r="KC489" s="412"/>
      <c r="KD489" s="412"/>
      <c r="KE489" s="412"/>
      <c r="KF489" s="412"/>
      <c r="KG489" s="412"/>
      <c r="KH489" s="412"/>
      <c r="KI489" s="412"/>
      <c r="KJ489" s="412"/>
      <c r="KK489" s="412"/>
      <c r="KL489" s="412"/>
      <c r="KM489" s="412"/>
      <c r="KN489" s="412"/>
      <c r="KO489" s="412"/>
      <c r="KP489" s="412"/>
      <c r="KQ489" s="412"/>
      <c r="KR489" s="412"/>
      <c r="KS489" s="412"/>
      <c r="KT489" s="412"/>
      <c r="KU489" s="412"/>
      <c r="KV489" s="412"/>
      <c r="KW489" s="412"/>
      <c r="KX489" s="412"/>
      <c r="KY489" s="412"/>
      <c r="KZ489" s="412"/>
      <c r="LA489" s="412"/>
      <c r="LB489" s="412"/>
      <c r="LC489" s="412"/>
      <c r="LD489" s="412"/>
      <c r="LE489" s="412"/>
      <c r="LF489" s="412"/>
      <c r="LG489" s="412"/>
      <c r="LH489" s="412"/>
      <c r="LI489" s="412"/>
      <c r="LJ489" s="412"/>
      <c r="LK489" s="412"/>
      <c r="LL489" s="412"/>
      <c r="LM489" s="412"/>
      <c r="LN489" s="412"/>
      <c r="LO489" s="412"/>
      <c r="LP489" s="412"/>
      <c r="LQ489" s="412"/>
      <c r="LR489" s="412"/>
      <c r="LS489" s="412"/>
      <c r="LT489" s="412"/>
      <c r="LU489" s="412"/>
      <c r="LV489" s="412"/>
      <c r="LW489" s="412"/>
      <c r="LX489" s="412"/>
      <c r="LY489" s="412"/>
      <c r="LZ489" s="412"/>
      <c r="MA489" s="412"/>
      <c r="MB489" s="412"/>
      <c r="MC489" s="412"/>
      <c r="MD489" s="412"/>
      <c r="ME489" s="412"/>
      <c r="MF489" s="412"/>
      <c r="MG489" s="412"/>
      <c r="MH489" s="412"/>
      <c r="MI489" s="412"/>
      <c r="MJ489" s="412"/>
      <c r="MK489" s="412"/>
      <c r="ML489" s="412"/>
      <c r="MM489" s="412"/>
      <c r="MN489" s="412"/>
      <c r="MO489" s="412"/>
      <c r="MP489" s="412"/>
      <c r="MQ489" s="412"/>
      <c r="MR489" s="412"/>
      <c r="MS489" s="412"/>
      <c r="MT489" s="412"/>
      <c r="MU489" s="412"/>
      <c r="MV489" s="412"/>
      <c r="MW489" s="412"/>
      <c r="MX489" s="412"/>
      <c r="MY489" s="412"/>
      <c r="MZ489" s="412"/>
      <c r="NA489" s="412"/>
      <c r="NB489" s="412"/>
      <c r="NC489" s="412"/>
      <c r="ND489" s="412"/>
      <c r="NE489" s="412"/>
      <c r="NF489" s="412"/>
      <c r="NG489" s="412"/>
      <c r="NH489" s="412"/>
      <c r="NI489" s="412"/>
      <c r="NJ489" s="412"/>
      <c r="NK489" s="412"/>
      <c r="NL489" s="412"/>
      <c r="NM489" s="412"/>
      <c r="NN489" s="412"/>
      <c r="NO489" s="412"/>
      <c r="NP489" s="412"/>
      <c r="NQ489" s="412"/>
      <c r="NR489" s="412"/>
      <c r="NS489" s="412"/>
      <c r="NT489" s="412"/>
      <c r="NU489" s="412"/>
      <c r="NV489" s="412"/>
      <c r="NW489" s="412"/>
      <c r="NX489" s="412"/>
      <c r="NY489" s="412"/>
      <c r="NZ489" s="412"/>
      <c r="OA489" s="412"/>
      <c r="OB489" s="412"/>
      <c r="OC489" s="412"/>
      <c r="OD489" s="412"/>
      <c r="OE489" s="412"/>
      <c r="OF489" s="412"/>
      <c r="OG489" s="412"/>
      <c r="OH489" s="412"/>
      <c r="OI489" s="412"/>
      <c r="OJ489" s="412"/>
      <c r="OK489" s="412"/>
      <c r="OL489" s="412"/>
      <c r="OM489" s="412"/>
      <c r="ON489" s="412"/>
      <c r="OO489" s="412"/>
      <c r="OP489" s="412"/>
      <c r="OQ489" s="412"/>
      <c r="OR489" s="412"/>
      <c r="OS489" s="412"/>
      <c r="OT489" s="412"/>
      <c r="OU489" s="412"/>
      <c r="OV489" s="412"/>
      <c r="OW489" s="412"/>
      <c r="OX489" s="412"/>
      <c r="OY489" s="412"/>
      <c r="OZ489" s="412"/>
      <c r="PA489" s="412"/>
      <c r="PB489" s="412"/>
      <c r="PC489" s="412"/>
      <c r="PD489" s="412"/>
      <c r="PE489" s="412"/>
      <c r="PF489" s="412"/>
      <c r="PG489" s="412"/>
      <c r="PH489" s="412"/>
      <c r="PI489" s="412"/>
      <c r="PJ489" s="412"/>
      <c r="PK489" s="412"/>
      <c r="PL489" s="412"/>
      <c r="PM489" s="412"/>
      <c r="PN489" s="412"/>
      <c r="PO489" s="412"/>
      <c r="PP489" s="412"/>
      <c r="PQ489" s="412"/>
      <c r="PR489" s="412"/>
      <c r="PS489" s="412"/>
      <c r="PT489" s="412"/>
      <c r="PU489" s="412"/>
      <c r="PV489" s="412"/>
      <c r="PW489" s="412"/>
      <c r="PX489" s="412"/>
      <c r="PY489" s="412"/>
      <c r="PZ489" s="412"/>
      <c r="QA489" s="412"/>
      <c r="QB489" s="412"/>
      <c r="QC489" s="412"/>
      <c r="QD489" s="412"/>
      <c r="QE489" s="412"/>
      <c r="QF489" s="412"/>
      <c r="QG489" s="412"/>
      <c r="QH489" s="412"/>
      <c r="QI489" s="412"/>
      <c r="QJ489" s="412"/>
      <c r="QK489" s="412"/>
      <c r="QL489" s="412"/>
      <c r="QM489" s="412"/>
      <c r="QN489" s="412"/>
      <c r="QO489" s="412"/>
      <c r="QP489" s="412"/>
      <c r="QQ489" s="412"/>
      <c r="QR489" s="412"/>
      <c r="QS489" s="412"/>
      <c r="QT489" s="412"/>
      <c r="QU489" s="412"/>
      <c r="QV489" s="412"/>
      <c r="QW489" s="412"/>
      <c r="QX489" s="412"/>
      <c r="QY489" s="412"/>
      <c r="QZ489" s="412"/>
      <c r="RA489" s="412"/>
      <c r="RB489" s="412"/>
      <c r="RC489" s="412"/>
      <c r="RD489" s="412"/>
      <c r="RE489" s="412"/>
      <c r="RF489" s="412"/>
      <c r="RG489" s="412"/>
      <c r="RH489" s="412"/>
      <c r="RI489" s="412"/>
      <c r="RJ489" s="412"/>
      <c r="RK489" s="412"/>
      <c r="RL489" s="412"/>
      <c r="RM489" s="412"/>
      <c r="RN489" s="412"/>
      <c r="RO489" s="412"/>
      <c r="RP489" s="412"/>
      <c r="RQ489" s="412"/>
      <c r="RR489" s="412"/>
      <c r="RS489" s="412"/>
      <c r="RT489" s="412"/>
      <c r="RU489" s="412"/>
      <c r="RV489" s="412"/>
      <c r="RW489" s="412"/>
      <c r="RX489" s="412"/>
      <c r="RY489" s="412"/>
      <c r="RZ489" s="412"/>
      <c r="SA489" s="412"/>
      <c r="SB489" s="412"/>
      <c r="SC489" s="412"/>
      <c r="SD489" s="412"/>
      <c r="SE489" s="412"/>
      <c r="SF489" s="412"/>
      <c r="SG489" s="412"/>
      <c r="SH489" s="412"/>
      <c r="SI489" s="412"/>
      <c r="SJ489" s="412"/>
      <c r="SK489" s="412"/>
      <c r="SL489" s="412"/>
      <c r="SM489" s="412"/>
      <c r="SN489" s="412"/>
      <c r="SO489" s="412"/>
      <c r="SP489" s="412"/>
      <c r="SQ489" s="412"/>
      <c r="SR489" s="412"/>
      <c r="SS489" s="412"/>
      <c r="ST489" s="412"/>
      <c r="SU489" s="412"/>
      <c r="SV489" s="412"/>
      <c r="SW489" s="412"/>
      <c r="SX489" s="412"/>
      <c r="SY489" s="412"/>
      <c r="SZ489" s="412"/>
      <c r="TA489" s="412"/>
      <c r="TB489" s="412"/>
      <c r="TC489" s="412"/>
      <c r="TD489" s="412"/>
      <c r="TE489" s="412"/>
      <c r="TF489" s="412"/>
      <c r="TG489" s="412"/>
      <c r="TH489" s="412"/>
      <c r="TI489" s="412"/>
      <c r="TJ489" s="412"/>
      <c r="TK489" s="412"/>
      <c r="TL489" s="412"/>
      <c r="TM489" s="412"/>
      <c r="TN489" s="412"/>
      <c r="TO489" s="412"/>
      <c r="TP489" s="412"/>
      <c r="TQ489" s="412"/>
      <c r="TR489" s="412"/>
      <c r="TS489" s="412"/>
      <c r="TT489" s="412"/>
      <c r="TU489" s="412"/>
      <c r="TV489" s="412"/>
      <c r="TW489" s="412"/>
      <c r="TX489" s="412"/>
      <c r="TY489" s="412"/>
      <c r="TZ489" s="412"/>
      <c r="UA489" s="412"/>
      <c r="UB489" s="412"/>
      <c r="UC489" s="412"/>
      <c r="UD489" s="412"/>
      <c r="UE489" s="412"/>
      <c r="UF489" s="412"/>
      <c r="UG489" s="412"/>
      <c r="UH489" s="412"/>
      <c r="UI489" s="412"/>
      <c r="UJ489" s="412"/>
      <c r="UK489" s="412"/>
      <c r="UL489" s="412"/>
      <c r="UM489" s="412"/>
      <c r="UN489" s="412"/>
      <c r="UO489" s="412"/>
      <c r="UP489" s="412"/>
      <c r="UQ489" s="412"/>
      <c r="UR489" s="412"/>
      <c r="US489" s="412"/>
      <c r="UT489" s="412"/>
      <c r="UU489" s="412"/>
      <c r="UV489" s="412"/>
      <c r="UW489" s="412"/>
      <c r="UX489" s="412"/>
      <c r="UY489" s="412"/>
      <c r="UZ489" s="412"/>
      <c r="VA489" s="412"/>
      <c r="VB489" s="412"/>
      <c r="VC489" s="412"/>
      <c r="VD489" s="412"/>
      <c r="VE489" s="412"/>
      <c r="VF489" s="412"/>
      <c r="VG489" s="412"/>
      <c r="VH489" s="412"/>
      <c r="VI489" s="412"/>
      <c r="VJ489" s="412"/>
      <c r="VK489" s="412"/>
      <c r="VL489" s="412"/>
      <c r="VM489" s="412"/>
      <c r="VN489" s="412"/>
      <c r="VO489" s="412"/>
      <c r="VP489" s="412"/>
      <c r="VQ489" s="412"/>
      <c r="VR489" s="412"/>
      <c r="VS489" s="412"/>
      <c r="VT489" s="412"/>
      <c r="VU489" s="412"/>
      <c r="VV489" s="412"/>
      <c r="VW489" s="412"/>
      <c r="VX489" s="412"/>
      <c r="VY489" s="412"/>
      <c r="VZ489" s="412"/>
      <c r="WA489" s="412"/>
      <c r="WB489" s="412"/>
      <c r="WC489" s="412"/>
      <c r="WD489" s="412"/>
      <c r="WE489" s="412"/>
      <c r="WF489" s="412"/>
      <c r="WG489" s="412"/>
      <c r="WH489" s="412"/>
      <c r="WI489" s="412"/>
      <c r="WJ489" s="412"/>
      <c r="WK489" s="412"/>
      <c r="WL489" s="412"/>
      <c r="WM489" s="412"/>
      <c r="WN489" s="412"/>
      <c r="WO489" s="412"/>
      <c r="WP489" s="412"/>
      <c r="WQ489" s="412"/>
      <c r="WR489" s="412"/>
      <c r="WS489" s="412"/>
      <c r="WT489" s="412"/>
      <c r="WU489" s="412"/>
      <c r="WV489" s="412"/>
      <c r="WW489" s="412"/>
      <c r="WX489" s="412"/>
      <c r="WY489" s="412"/>
      <c r="WZ489" s="412"/>
      <c r="XA489" s="412"/>
      <c r="XB489" s="412"/>
      <c r="XC489" s="412"/>
      <c r="XD489" s="412"/>
      <c r="XE489" s="412"/>
      <c r="XF489" s="412"/>
      <c r="XG489" s="412"/>
      <c r="XH489" s="412"/>
      <c r="XI489" s="412"/>
      <c r="XJ489" s="412"/>
      <c r="XK489" s="412"/>
      <c r="XL489" s="412"/>
      <c r="XM489" s="412"/>
      <c r="XN489" s="412"/>
      <c r="XO489" s="412"/>
      <c r="XP489" s="412"/>
      <c r="XQ489" s="412"/>
      <c r="XR489" s="412"/>
      <c r="XS489" s="412"/>
      <c r="XT489" s="412"/>
      <c r="XU489" s="412"/>
      <c r="XV489" s="412"/>
      <c r="XW489" s="412"/>
      <c r="XX489" s="412"/>
      <c r="XY489" s="412"/>
      <c r="XZ489" s="412"/>
      <c r="YA489" s="412"/>
      <c r="YB489" s="412"/>
      <c r="YC489" s="412"/>
      <c r="YD489" s="412"/>
      <c r="YE489" s="412"/>
      <c r="YF489" s="412"/>
      <c r="YG489" s="412"/>
      <c r="YH489" s="412"/>
      <c r="YI489" s="412"/>
      <c r="YJ489" s="412"/>
      <c r="YK489" s="412"/>
      <c r="YL489" s="412"/>
      <c r="YM489" s="412"/>
      <c r="YN489" s="412"/>
      <c r="YO489" s="412"/>
      <c r="YP489" s="412"/>
      <c r="YQ489" s="412"/>
      <c r="YR489" s="412"/>
      <c r="YS489" s="412"/>
      <c r="YT489" s="412"/>
      <c r="YU489" s="412"/>
      <c r="YV489" s="412"/>
      <c r="YW489" s="412"/>
      <c r="YX489" s="412"/>
      <c r="YY489" s="412"/>
      <c r="YZ489" s="412"/>
      <c r="ZA489" s="412"/>
      <c r="ZB489" s="412"/>
      <c r="ZC489" s="412"/>
      <c r="ZD489" s="412"/>
      <c r="ZE489" s="412"/>
      <c r="ZF489" s="412"/>
      <c r="ZG489" s="412"/>
      <c r="ZH489" s="412"/>
      <c r="ZI489" s="412"/>
      <c r="ZJ489" s="412"/>
      <c r="ZK489" s="412"/>
      <c r="ZL489" s="412"/>
      <c r="ZM489" s="412"/>
      <c r="ZN489" s="412"/>
      <c r="ZO489" s="412"/>
      <c r="ZP489" s="412"/>
      <c r="ZQ489" s="412"/>
      <c r="ZR489" s="412"/>
      <c r="ZS489" s="412"/>
      <c r="ZT489" s="412"/>
      <c r="ZU489" s="412"/>
      <c r="ZV489" s="412"/>
      <c r="ZW489" s="412"/>
      <c r="ZX489" s="412"/>
      <c r="ZY489" s="412"/>
      <c r="ZZ489" s="412"/>
      <c r="AAA489" s="412"/>
      <c r="AAB489" s="412"/>
      <c r="AAC489" s="412"/>
      <c r="AAD489" s="412"/>
      <c r="AAE489" s="412"/>
      <c r="AAF489" s="412"/>
      <c r="AAG489" s="412"/>
      <c r="AAH489" s="412"/>
      <c r="AAI489" s="412"/>
      <c r="AAJ489" s="412"/>
      <c r="AAK489" s="412"/>
      <c r="AAL489" s="412"/>
      <c r="AAM489" s="412"/>
      <c r="AAN489" s="412"/>
      <c r="AAO489" s="412"/>
      <c r="AAP489" s="412"/>
      <c r="AAQ489" s="412"/>
      <c r="AAR489" s="412"/>
      <c r="AAS489" s="412"/>
      <c r="AAT489" s="412"/>
      <c r="AAU489" s="412"/>
      <c r="AAV489" s="412"/>
      <c r="AAW489" s="412"/>
      <c r="AAX489" s="412"/>
      <c r="AAY489" s="412"/>
      <c r="AAZ489" s="412"/>
      <c r="ABA489" s="412"/>
      <c r="ABB489" s="412"/>
      <c r="ABC489" s="412"/>
      <c r="ABD489" s="412"/>
      <c r="ABE489" s="412"/>
      <c r="ABF489" s="412"/>
      <c r="ABG489" s="412"/>
      <c r="ABH489" s="412"/>
      <c r="ABI489" s="412"/>
      <c r="ABJ489" s="412"/>
      <c r="ABK489" s="412"/>
      <c r="ABL489" s="412"/>
      <c r="ABM489" s="412"/>
      <c r="ABN489" s="412"/>
      <c r="ABO489" s="412"/>
      <c r="ABP489" s="412"/>
      <c r="ABQ489" s="412"/>
      <c r="ABR489" s="412"/>
      <c r="ABS489" s="412"/>
      <c r="ABT489" s="412"/>
      <c r="ABU489" s="412"/>
      <c r="ABV489" s="412"/>
      <c r="ABW489" s="412"/>
      <c r="ABX489" s="412"/>
      <c r="ABY489" s="412"/>
      <c r="ABZ489" s="412"/>
      <c r="ACA489" s="412"/>
      <c r="ACB489" s="412"/>
      <c r="ACC489" s="412"/>
      <c r="ACD489" s="412"/>
      <c r="ACE489" s="412"/>
      <c r="ACF489" s="412"/>
      <c r="ACG489" s="412"/>
      <c r="ACH489" s="412"/>
      <c r="ACI489" s="412"/>
      <c r="ACJ489" s="412"/>
      <c r="ACK489" s="412"/>
      <c r="ACL489" s="412"/>
      <c r="ACM489" s="412"/>
      <c r="ACN489" s="412"/>
      <c r="ACO489" s="412"/>
      <c r="ACP489" s="412"/>
      <c r="ACQ489" s="412"/>
      <c r="ACR489" s="412"/>
      <c r="ACS489" s="412"/>
      <c r="ACT489" s="412"/>
      <c r="ACU489" s="412"/>
      <c r="ACV489" s="412"/>
      <c r="ACW489" s="412"/>
      <c r="ACX489" s="412"/>
      <c r="ACY489" s="412"/>
      <c r="ACZ489" s="412"/>
      <c r="ADA489" s="412"/>
      <c r="ADB489" s="412"/>
      <c r="ADC489" s="412"/>
      <c r="ADD489" s="412"/>
      <c r="ADE489" s="412"/>
      <c r="ADF489" s="412"/>
      <c r="ADG489" s="412"/>
      <c r="ADH489" s="412"/>
      <c r="ADI489" s="412"/>
      <c r="ADJ489" s="412"/>
      <c r="ADK489" s="412"/>
      <c r="ADL489" s="412"/>
      <c r="ADM489" s="412"/>
      <c r="ADN489" s="412"/>
      <c r="ADO489" s="412"/>
      <c r="ADP489" s="412"/>
      <c r="ADQ489" s="412"/>
      <c r="ADR489" s="412"/>
      <c r="ADS489" s="412"/>
      <c r="ADT489" s="412"/>
      <c r="ADU489" s="412"/>
      <c r="ADV489" s="412"/>
      <c r="ADW489" s="412"/>
      <c r="ADX489" s="412"/>
      <c r="ADY489" s="412"/>
      <c r="ADZ489" s="412"/>
      <c r="AEA489" s="412"/>
      <c r="AEB489" s="412"/>
      <c r="AEC489" s="412"/>
      <c r="AED489" s="412"/>
      <c r="AEE489" s="412"/>
      <c r="AEF489" s="412"/>
      <c r="AEG489" s="412"/>
      <c r="AEH489" s="412"/>
      <c r="AEI489" s="412"/>
      <c r="AEJ489" s="412"/>
      <c r="AEK489" s="412"/>
      <c r="AEL489" s="412"/>
      <c r="AEM489" s="412"/>
      <c r="AEN489" s="412"/>
      <c r="AEO489" s="412"/>
      <c r="AEP489" s="412"/>
      <c r="AEQ489" s="412"/>
      <c r="AER489" s="412"/>
      <c r="AES489" s="412"/>
      <c r="AET489" s="412"/>
      <c r="AEU489" s="412"/>
      <c r="AEV489" s="412"/>
      <c r="AEW489" s="412"/>
      <c r="AEX489" s="412"/>
      <c r="AEY489" s="412"/>
      <c r="AEZ489" s="412"/>
      <c r="AFA489" s="412"/>
      <c r="AFB489" s="412"/>
      <c r="AFC489" s="412"/>
      <c r="AFD489" s="412"/>
      <c r="AFE489" s="412"/>
      <c r="AFF489" s="412"/>
      <c r="AFG489" s="412"/>
      <c r="AFH489" s="412"/>
      <c r="AFI489" s="412"/>
      <c r="AFJ489" s="412"/>
      <c r="AFK489" s="412"/>
      <c r="AFL489" s="412"/>
      <c r="AFM489" s="412"/>
      <c r="AFN489" s="412"/>
      <c r="AFO489" s="412"/>
      <c r="AFP489" s="412"/>
      <c r="AFQ489" s="412"/>
      <c r="AFR489" s="412"/>
      <c r="AFS489" s="412"/>
      <c r="AFT489" s="412"/>
      <c r="AFU489" s="412"/>
      <c r="AFV489" s="412"/>
      <c r="AFW489" s="412"/>
      <c r="AFX489" s="412"/>
      <c r="AFY489" s="412"/>
      <c r="AFZ489" s="412"/>
      <c r="AGA489" s="412"/>
      <c r="AGB489" s="412"/>
      <c r="AGC489" s="412"/>
      <c r="AGD489" s="412"/>
      <c r="AGE489" s="412"/>
      <c r="AGF489" s="412"/>
      <c r="AGG489" s="412"/>
      <c r="AGH489" s="412"/>
      <c r="AGI489" s="412"/>
      <c r="AGJ489" s="412"/>
      <c r="AGK489" s="412"/>
      <c r="AGL489" s="412"/>
      <c r="AGM489" s="412"/>
      <c r="AGN489" s="412"/>
      <c r="AGO489" s="412"/>
      <c r="AGP489" s="412"/>
      <c r="AGQ489" s="412"/>
      <c r="AGR489" s="412"/>
      <c r="AGS489" s="412"/>
      <c r="AGT489" s="412"/>
      <c r="AGU489" s="412"/>
      <c r="AGV489" s="412"/>
      <c r="AGW489" s="412"/>
      <c r="AGX489" s="412"/>
      <c r="AGY489" s="412"/>
      <c r="AGZ489" s="412"/>
      <c r="AHA489" s="412"/>
      <c r="AHB489" s="412"/>
      <c r="AHC489" s="412"/>
      <c r="AHD489" s="412"/>
      <c r="AHE489" s="412"/>
      <c r="AHF489" s="412"/>
      <c r="AHG489" s="412"/>
      <c r="AHH489" s="412"/>
      <c r="AHI489" s="412"/>
      <c r="AHJ489" s="412"/>
      <c r="AHK489" s="412"/>
      <c r="AHL489" s="412"/>
      <c r="AHM489" s="412"/>
      <c r="AHN489" s="412"/>
      <c r="AHO489" s="412"/>
      <c r="AHP489" s="412"/>
      <c r="AHQ489" s="412"/>
      <c r="AHR489" s="412"/>
      <c r="AHS489" s="412"/>
      <c r="AHT489" s="412"/>
      <c r="AHU489" s="412"/>
      <c r="AHV489" s="412"/>
      <c r="AHW489" s="412"/>
      <c r="AHX489" s="412"/>
      <c r="AHY489" s="412"/>
      <c r="AHZ489" s="412"/>
      <c r="AIA489" s="412"/>
      <c r="AIB489" s="412"/>
      <c r="AIC489" s="412"/>
      <c r="AID489" s="412"/>
      <c r="AIE489" s="412"/>
      <c r="AIF489" s="412"/>
      <c r="AIG489" s="412"/>
      <c r="AIH489" s="412"/>
      <c r="AII489" s="412"/>
      <c r="AIJ489" s="412"/>
      <c r="AIK489" s="412"/>
      <c r="AIL489" s="412"/>
      <c r="AIM489" s="412"/>
      <c r="AIN489" s="412"/>
      <c r="AIO489" s="412"/>
      <c r="AIP489" s="412"/>
      <c r="AIQ489" s="412"/>
      <c r="AIR489" s="412"/>
      <c r="AIS489" s="412"/>
      <c r="AIT489" s="412"/>
      <c r="AIU489" s="412"/>
      <c r="AIV489" s="412"/>
      <c r="AIW489" s="412"/>
      <c r="AIX489" s="412"/>
      <c r="AIY489" s="412"/>
      <c r="AIZ489" s="412"/>
      <c r="AJA489" s="412"/>
      <c r="AJB489" s="412"/>
      <c r="AJC489" s="412"/>
      <c r="AJD489" s="412"/>
      <c r="AJE489" s="412"/>
      <c r="AJF489" s="412"/>
      <c r="AJG489" s="412"/>
      <c r="AJH489" s="412"/>
      <c r="AJI489" s="412"/>
      <c r="AJJ489" s="412"/>
      <c r="AJK489" s="412"/>
      <c r="AJL489" s="412"/>
      <c r="AJM489" s="412"/>
      <c r="AJN489" s="412"/>
      <c r="AJO489" s="412"/>
      <c r="AJP489" s="412"/>
      <c r="AJQ489" s="412"/>
      <c r="AJR489" s="412"/>
      <c r="AJS489" s="412"/>
      <c r="AJT489" s="412"/>
      <c r="AJU489" s="412"/>
      <c r="AJV489" s="412"/>
      <c r="AJW489" s="412"/>
      <c r="AJX489" s="412"/>
      <c r="AJY489" s="412"/>
      <c r="AJZ489" s="412"/>
      <c r="AKA489" s="412"/>
      <c r="AKB489" s="412"/>
      <c r="AKC489" s="412"/>
      <c r="AKD489" s="412"/>
      <c r="AKE489" s="412"/>
      <c r="AKF489" s="412"/>
      <c r="AKG489" s="412"/>
      <c r="AKH489" s="412"/>
      <c r="AKI489" s="412"/>
      <c r="AKJ489" s="412"/>
      <c r="AKK489" s="412"/>
      <c r="AKL489" s="412"/>
      <c r="AKM489" s="412"/>
      <c r="AKN489" s="412"/>
      <c r="AKO489" s="412"/>
      <c r="AKP489" s="412"/>
      <c r="AKQ489" s="412"/>
      <c r="AKR489" s="412"/>
      <c r="AKS489" s="412"/>
      <c r="AKT489" s="412"/>
      <c r="AKU489" s="412"/>
      <c r="AKV489" s="412"/>
      <c r="AKW489" s="412"/>
      <c r="AKX489" s="412"/>
      <c r="AKY489" s="412"/>
      <c r="AKZ489" s="412"/>
      <c r="ALA489" s="412"/>
      <c r="ALB489" s="412"/>
      <c r="ALC489" s="412"/>
      <c r="ALD489" s="412"/>
      <c r="ALE489" s="412"/>
      <c r="ALF489" s="412"/>
      <c r="ALG489" s="412"/>
      <c r="ALH489" s="412"/>
      <c r="ALI489" s="412"/>
      <c r="ALJ489" s="412"/>
      <c r="ALK489" s="412"/>
      <c r="ALL489" s="412"/>
      <c r="ALM489" s="412"/>
      <c r="ALN489" s="412"/>
      <c r="ALO489" s="412"/>
      <c r="ALP489" s="412"/>
      <c r="ALQ489" s="412"/>
      <c r="ALR489" s="412"/>
      <c r="ALS489" s="412"/>
      <c r="ALT489" s="412"/>
      <c r="ALU489" s="412"/>
      <c r="ALV489" s="412"/>
      <c r="ALW489" s="412"/>
      <c r="ALX489" s="412"/>
      <c r="ALY489" s="412"/>
      <c r="ALZ489" s="412"/>
      <c r="AMA489" s="412"/>
      <c r="AMB489" s="412"/>
      <c r="AMC489" s="412"/>
      <c r="AMD489" s="412"/>
      <c r="AME489" s="412"/>
      <c r="AMF489" s="412"/>
      <c r="AMG489" s="412"/>
      <c r="AMH489" s="412"/>
    </row>
    <row r="490" spans="1:1023" x14ac:dyDescent="0.25">
      <c r="A490" s="162" t="s">
        <v>6045</v>
      </c>
      <c r="B490" s="163">
        <v>489</v>
      </c>
      <c r="C490" s="224" t="s">
        <v>25106</v>
      </c>
      <c r="D490" s="175" t="s">
        <v>6046</v>
      </c>
      <c r="I490" s="319">
        <v>23</v>
      </c>
      <c r="K490" s="332">
        <v>2</v>
      </c>
      <c r="L490" s="338">
        <v>1</v>
      </c>
      <c r="V490" s="219">
        <f t="shared" si="264"/>
        <v>100</v>
      </c>
      <c r="W490" s="219">
        <f t="shared" si="265"/>
        <v>100</v>
      </c>
      <c r="X490" s="219">
        <f t="shared" si="266"/>
        <v>100</v>
      </c>
      <c r="Y490" s="219">
        <f t="shared" si="262"/>
        <v>100</v>
      </c>
      <c r="Z490" s="219">
        <f t="shared" si="263"/>
        <v>100</v>
      </c>
      <c r="AA490" s="220">
        <f t="shared" si="243"/>
        <v>100</v>
      </c>
      <c r="AB490" s="220">
        <f t="shared" si="242"/>
        <v>100</v>
      </c>
      <c r="AC490" s="220">
        <f t="shared" si="255"/>
        <v>100</v>
      </c>
      <c r="AD490" s="416">
        <f t="shared" si="261"/>
        <v>1</v>
      </c>
      <c r="AE490" s="416">
        <f t="shared" si="256"/>
        <v>100</v>
      </c>
      <c r="AF490" s="212">
        <f t="shared" si="258"/>
        <v>10</v>
      </c>
      <c r="AG490" s="212">
        <f t="shared" si="259"/>
        <v>100</v>
      </c>
      <c r="AH490" s="212">
        <f t="shared" si="260"/>
        <v>100</v>
      </c>
      <c r="AI490" s="212">
        <f t="shared" si="257"/>
        <v>100</v>
      </c>
      <c r="AJ490" s="231" t="s">
        <v>24582</v>
      </c>
      <c r="AL490" s="185">
        <v>4</v>
      </c>
      <c r="AM490" s="214"/>
      <c r="AQ490" s="167" t="s">
        <v>760</v>
      </c>
    </row>
    <row r="491" spans="1:1023" x14ac:dyDescent="0.25">
      <c r="A491" s="162" t="s">
        <v>6047</v>
      </c>
      <c r="B491" s="163">
        <v>490</v>
      </c>
      <c r="C491" s="224" t="s">
        <v>25107</v>
      </c>
      <c r="D491" s="175" t="s">
        <v>6048</v>
      </c>
      <c r="I491" s="319">
        <v>117</v>
      </c>
      <c r="V491" s="219">
        <f t="shared" si="264"/>
        <v>100</v>
      </c>
      <c r="W491" s="219">
        <f t="shared" si="265"/>
        <v>100</v>
      </c>
      <c r="X491" s="219">
        <f t="shared" si="266"/>
        <v>100</v>
      </c>
      <c r="Y491" s="219">
        <f t="shared" si="262"/>
        <v>100</v>
      </c>
      <c r="Z491" s="219">
        <f t="shared" si="263"/>
        <v>100</v>
      </c>
      <c r="AA491" s="220">
        <f t="shared" si="243"/>
        <v>100</v>
      </c>
      <c r="AB491" s="220">
        <f t="shared" si="242"/>
        <v>100</v>
      </c>
      <c r="AC491" s="220">
        <f t="shared" si="255"/>
        <v>100</v>
      </c>
      <c r="AD491" s="416">
        <f t="shared" si="261"/>
        <v>100</v>
      </c>
      <c r="AE491" s="416">
        <f t="shared" si="256"/>
        <v>100</v>
      </c>
      <c r="AF491" s="212">
        <f t="shared" si="258"/>
        <v>100</v>
      </c>
      <c r="AG491" s="212">
        <f t="shared" si="259"/>
        <v>100</v>
      </c>
      <c r="AH491" s="212">
        <f t="shared" si="260"/>
        <v>100</v>
      </c>
      <c r="AI491" s="212">
        <f t="shared" si="257"/>
        <v>100</v>
      </c>
      <c r="AJ491" s="231" t="s">
        <v>24787</v>
      </c>
      <c r="AM491" s="214"/>
      <c r="AQ491" s="167" t="s">
        <v>6031</v>
      </c>
      <c r="AU491" s="412"/>
      <c r="AV491" s="412"/>
      <c r="AW491" s="412"/>
      <c r="AX491" s="412"/>
      <c r="AY491" s="412"/>
      <c r="AZ491" s="412"/>
      <c r="BA491" s="412"/>
      <c r="BB491" s="412"/>
      <c r="BC491" s="412"/>
      <c r="BD491" s="412"/>
      <c r="BE491" s="412"/>
      <c r="BF491" s="412"/>
      <c r="BG491" s="412"/>
      <c r="BH491" s="412"/>
      <c r="BI491" s="412"/>
      <c r="BJ491" s="412"/>
      <c r="BK491" s="412"/>
      <c r="BL491" s="412"/>
      <c r="BM491" s="412"/>
      <c r="BN491" s="412"/>
      <c r="BO491" s="412"/>
      <c r="BP491" s="412"/>
      <c r="BQ491" s="412"/>
      <c r="BR491" s="412"/>
      <c r="BS491" s="412"/>
      <c r="BT491" s="412"/>
      <c r="BU491" s="412"/>
      <c r="BV491" s="412"/>
      <c r="BW491" s="412"/>
      <c r="BX491" s="412"/>
      <c r="BY491" s="412"/>
      <c r="BZ491" s="412"/>
      <c r="CA491" s="412"/>
      <c r="CB491" s="412"/>
      <c r="CC491" s="412"/>
      <c r="CD491" s="412"/>
      <c r="CE491" s="412"/>
      <c r="CF491" s="412"/>
      <c r="CG491" s="412"/>
      <c r="CH491" s="412"/>
      <c r="CI491" s="412"/>
      <c r="CJ491" s="412"/>
      <c r="CK491" s="412"/>
      <c r="CL491" s="412"/>
      <c r="CM491" s="412"/>
      <c r="CN491" s="412"/>
      <c r="CO491" s="412"/>
      <c r="CP491" s="412"/>
      <c r="CQ491" s="412"/>
      <c r="CR491" s="412"/>
      <c r="CS491" s="412"/>
      <c r="CT491" s="412"/>
      <c r="CU491" s="412"/>
      <c r="CV491" s="412"/>
      <c r="CW491" s="412"/>
      <c r="CX491" s="412"/>
      <c r="CY491" s="412"/>
      <c r="CZ491" s="412"/>
      <c r="DA491" s="412"/>
      <c r="DB491" s="412"/>
      <c r="DC491" s="412"/>
      <c r="DD491" s="412"/>
      <c r="DE491" s="412"/>
      <c r="DF491" s="412"/>
      <c r="DG491" s="412"/>
      <c r="DH491" s="412"/>
      <c r="DI491" s="412"/>
      <c r="DJ491" s="412"/>
      <c r="DK491" s="412"/>
      <c r="DL491" s="412"/>
      <c r="DM491" s="412"/>
      <c r="DN491" s="412"/>
      <c r="DO491" s="412"/>
      <c r="DP491" s="412"/>
      <c r="DQ491" s="412"/>
      <c r="DR491" s="412"/>
      <c r="DS491" s="412"/>
      <c r="DT491" s="412"/>
      <c r="DU491" s="412"/>
      <c r="DV491" s="412"/>
      <c r="DW491" s="412"/>
      <c r="DX491" s="412"/>
      <c r="DY491" s="412"/>
      <c r="DZ491" s="412"/>
      <c r="EA491" s="412"/>
      <c r="EB491" s="412"/>
      <c r="EC491" s="412"/>
      <c r="ED491" s="412"/>
      <c r="EE491" s="412"/>
      <c r="EF491" s="412"/>
      <c r="EG491" s="412"/>
      <c r="EH491" s="412"/>
      <c r="EI491" s="412"/>
      <c r="EJ491" s="412"/>
      <c r="EK491" s="412"/>
      <c r="EL491" s="412"/>
      <c r="EM491" s="412"/>
      <c r="EN491" s="412"/>
      <c r="EO491" s="412"/>
      <c r="EP491" s="412"/>
      <c r="EQ491" s="412"/>
      <c r="ER491" s="412"/>
      <c r="ES491" s="412"/>
      <c r="ET491" s="412"/>
      <c r="EU491" s="412"/>
      <c r="EV491" s="412"/>
      <c r="EW491" s="412"/>
      <c r="EX491" s="412"/>
      <c r="EY491" s="412"/>
      <c r="EZ491" s="412"/>
      <c r="FA491" s="412"/>
      <c r="FB491" s="412"/>
      <c r="FC491" s="412"/>
      <c r="FD491" s="412"/>
      <c r="FE491" s="412"/>
      <c r="FF491" s="412"/>
      <c r="FG491" s="412"/>
      <c r="FH491" s="412"/>
      <c r="FI491" s="412"/>
      <c r="FJ491" s="412"/>
      <c r="FK491" s="412"/>
      <c r="FL491" s="412"/>
      <c r="FM491" s="412"/>
      <c r="FN491" s="412"/>
      <c r="FO491" s="412"/>
      <c r="FP491" s="412"/>
      <c r="FQ491" s="412"/>
      <c r="FR491" s="412"/>
      <c r="FS491" s="412"/>
      <c r="FT491" s="412"/>
      <c r="FU491" s="412"/>
      <c r="FV491" s="412"/>
      <c r="FW491" s="412"/>
      <c r="FX491" s="412"/>
      <c r="FY491" s="412"/>
      <c r="FZ491" s="412"/>
      <c r="GA491" s="412"/>
      <c r="GB491" s="412"/>
      <c r="GC491" s="412"/>
      <c r="GD491" s="412"/>
      <c r="GE491" s="412"/>
      <c r="GF491" s="412"/>
      <c r="GG491" s="412"/>
      <c r="GH491" s="412"/>
      <c r="GI491" s="412"/>
      <c r="GJ491" s="412"/>
      <c r="GK491" s="412"/>
      <c r="GL491" s="412"/>
      <c r="GM491" s="412"/>
      <c r="GN491" s="412"/>
      <c r="GO491" s="412"/>
      <c r="GP491" s="412"/>
      <c r="GQ491" s="412"/>
      <c r="GR491" s="412"/>
      <c r="GS491" s="412"/>
      <c r="GT491" s="412"/>
      <c r="GU491" s="412"/>
      <c r="GV491" s="412"/>
      <c r="GW491" s="412"/>
      <c r="GX491" s="412"/>
      <c r="GY491" s="412"/>
      <c r="GZ491" s="412"/>
      <c r="HA491" s="412"/>
      <c r="HB491" s="412"/>
      <c r="HC491" s="412"/>
      <c r="HD491" s="412"/>
      <c r="HE491" s="412"/>
      <c r="HF491" s="412"/>
      <c r="HG491" s="412"/>
      <c r="HH491" s="412"/>
      <c r="HI491" s="412"/>
      <c r="HJ491" s="412"/>
      <c r="HK491" s="412"/>
      <c r="HL491" s="412"/>
      <c r="HM491" s="412"/>
      <c r="HN491" s="412"/>
      <c r="HO491" s="412"/>
      <c r="HP491" s="412"/>
      <c r="HQ491" s="412"/>
      <c r="HR491" s="412"/>
      <c r="HS491" s="412"/>
      <c r="HT491" s="412"/>
      <c r="HU491" s="412"/>
      <c r="HV491" s="412"/>
      <c r="HW491" s="412"/>
      <c r="HX491" s="412"/>
      <c r="HY491" s="412"/>
      <c r="HZ491" s="412"/>
      <c r="IA491" s="412"/>
      <c r="IB491" s="412"/>
      <c r="IC491" s="412"/>
      <c r="ID491" s="412"/>
      <c r="IE491" s="412"/>
      <c r="IF491" s="412"/>
      <c r="IG491" s="412"/>
      <c r="IH491" s="412"/>
      <c r="II491" s="412"/>
      <c r="IJ491" s="412"/>
      <c r="IK491" s="412"/>
      <c r="IL491" s="412"/>
      <c r="IM491" s="412"/>
      <c r="IN491" s="412"/>
      <c r="IO491" s="412"/>
      <c r="IP491" s="412"/>
      <c r="IQ491" s="412"/>
      <c r="IR491" s="412"/>
      <c r="IS491" s="412"/>
      <c r="IT491" s="412"/>
      <c r="IU491" s="412"/>
      <c r="IV491" s="412"/>
      <c r="IW491" s="412"/>
      <c r="IX491" s="412"/>
      <c r="IY491" s="412"/>
      <c r="IZ491" s="412"/>
      <c r="JA491" s="412"/>
      <c r="JB491" s="412"/>
      <c r="JC491" s="412"/>
      <c r="JD491" s="412"/>
      <c r="JE491" s="412"/>
      <c r="JF491" s="412"/>
      <c r="JG491" s="412"/>
      <c r="JH491" s="412"/>
      <c r="JI491" s="412"/>
      <c r="JJ491" s="412"/>
      <c r="JK491" s="412"/>
      <c r="JL491" s="412"/>
      <c r="JM491" s="412"/>
      <c r="JN491" s="412"/>
      <c r="JO491" s="412"/>
      <c r="JP491" s="412"/>
      <c r="JQ491" s="412"/>
      <c r="JR491" s="412"/>
      <c r="JS491" s="412"/>
      <c r="JT491" s="412"/>
      <c r="JU491" s="412"/>
      <c r="JV491" s="412"/>
      <c r="JW491" s="412"/>
      <c r="JX491" s="412"/>
      <c r="JY491" s="412"/>
      <c r="JZ491" s="412"/>
      <c r="KA491" s="412"/>
      <c r="KB491" s="412"/>
      <c r="KC491" s="412"/>
      <c r="KD491" s="412"/>
      <c r="KE491" s="412"/>
      <c r="KF491" s="412"/>
      <c r="KG491" s="412"/>
      <c r="KH491" s="412"/>
      <c r="KI491" s="412"/>
      <c r="KJ491" s="412"/>
      <c r="KK491" s="412"/>
      <c r="KL491" s="412"/>
      <c r="KM491" s="412"/>
      <c r="KN491" s="412"/>
      <c r="KO491" s="412"/>
      <c r="KP491" s="412"/>
      <c r="KQ491" s="412"/>
      <c r="KR491" s="412"/>
      <c r="KS491" s="412"/>
      <c r="KT491" s="412"/>
      <c r="KU491" s="412"/>
      <c r="KV491" s="412"/>
      <c r="KW491" s="412"/>
      <c r="KX491" s="412"/>
      <c r="KY491" s="412"/>
      <c r="KZ491" s="412"/>
      <c r="LA491" s="412"/>
      <c r="LB491" s="412"/>
      <c r="LC491" s="412"/>
      <c r="LD491" s="412"/>
      <c r="LE491" s="412"/>
      <c r="LF491" s="412"/>
      <c r="LG491" s="412"/>
      <c r="LH491" s="412"/>
      <c r="LI491" s="412"/>
      <c r="LJ491" s="412"/>
      <c r="LK491" s="412"/>
      <c r="LL491" s="412"/>
      <c r="LM491" s="412"/>
      <c r="LN491" s="412"/>
      <c r="LO491" s="412"/>
      <c r="LP491" s="412"/>
      <c r="LQ491" s="412"/>
      <c r="LR491" s="412"/>
      <c r="LS491" s="412"/>
      <c r="LT491" s="412"/>
      <c r="LU491" s="412"/>
      <c r="LV491" s="412"/>
      <c r="LW491" s="412"/>
      <c r="LX491" s="412"/>
      <c r="LY491" s="412"/>
      <c r="LZ491" s="412"/>
      <c r="MA491" s="412"/>
      <c r="MB491" s="412"/>
      <c r="MC491" s="412"/>
      <c r="MD491" s="412"/>
      <c r="ME491" s="412"/>
      <c r="MF491" s="412"/>
      <c r="MG491" s="412"/>
      <c r="MH491" s="412"/>
      <c r="MI491" s="412"/>
      <c r="MJ491" s="412"/>
      <c r="MK491" s="412"/>
      <c r="ML491" s="412"/>
      <c r="MM491" s="412"/>
      <c r="MN491" s="412"/>
      <c r="MO491" s="412"/>
      <c r="MP491" s="412"/>
      <c r="MQ491" s="412"/>
      <c r="MR491" s="412"/>
      <c r="MS491" s="412"/>
      <c r="MT491" s="412"/>
      <c r="MU491" s="412"/>
      <c r="MV491" s="412"/>
      <c r="MW491" s="412"/>
      <c r="MX491" s="412"/>
      <c r="MY491" s="412"/>
      <c r="MZ491" s="412"/>
      <c r="NA491" s="412"/>
      <c r="NB491" s="412"/>
      <c r="NC491" s="412"/>
      <c r="ND491" s="412"/>
      <c r="NE491" s="412"/>
      <c r="NF491" s="412"/>
      <c r="NG491" s="412"/>
      <c r="NH491" s="412"/>
      <c r="NI491" s="412"/>
      <c r="NJ491" s="412"/>
      <c r="NK491" s="412"/>
      <c r="NL491" s="412"/>
      <c r="NM491" s="412"/>
      <c r="NN491" s="412"/>
      <c r="NO491" s="412"/>
      <c r="NP491" s="412"/>
      <c r="NQ491" s="412"/>
      <c r="NR491" s="412"/>
      <c r="NS491" s="412"/>
      <c r="NT491" s="412"/>
      <c r="NU491" s="412"/>
      <c r="NV491" s="412"/>
      <c r="NW491" s="412"/>
      <c r="NX491" s="412"/>
      <c r="NY491" s="412"/>
      <c r="NZ491" s="412"/>
      <c r="OA491" s="412"/>
      <c r="OB491" s="412"/>
      <c r="OC491" s="412"/>
      <c r="OD491" s="412"/>
      <c r="OE491" s="412"/>
      <c r="OF491" s="412"/>
      <c r="OG491" s="412"/>
      <c r="OH491" s="412"/>
      <c r="OI491" s="412"/>
      <c r="OJ491" s="412"/>
      <c r="OK491" s="412"/>
      <c r="OL491" s="412"/>
      <c r="OM491" s="412"/>
      <c r="ON491" s="412"/>
      <c r="OO491" s="412"/>
      <c r="OP491" s="412"/>
      <c r="OQ491" s="412"/>
      <c r="OR491" s="412"/>
      <c r="OS491" s="412"/>
      <c r="OT491" s="412"/>
      <c r="OU491" s="412"/>
      <c r="OV491" s="412"/>
      <c r="OW491" s="412"/>
      <c r="OX491" s="412"/>
      <c r="OY491" s="412"/>
      <c r="OZ491" s="412"/>
      <c r="PA491" s="412"/>
      <c r="PB491" s="412"/>
      <c r="PC491" s="412"/>
      <c r="PD491" s="412"/>
      <c r="PE491" s="412"/>
      <c r="PF491" s="412"/>
      <c r="PG491" s="412"/>
      <c r="PH491" s="412"/>
      <c r="PI491" s="412"/>
      <c r="PJ491" s="412"/>
      <c r="PK491" s="412"/>
      <c r="PL491" s="412"/>
      <c r="PM491" s="412"/>
      <c r="PN491" s="412"/>
      <c r="PO491" s="412"/>
      <c r="PP491" s="412"/>
      <c r="PQ491" s="412"/>
      <c r="PR491" s="412"/>
      <c r="PS491" s="412"/>
      <c r="PT491" s="412"/>
      <c r="PU491" s="412"/>
      <c r="PV491" s="412"/>
      <c r="PW491" s="412"/>
      <c r="PX491" s="412"/>
      <c r="PY491" s="412"/>
      <c r="PZ491" s="412"/>
      <c r="QA491" s="412"/>
      <c r="QB491" s="412"/>
      <c r="QC491" s="412"/>
      <c r="QD491" s="412"/>
      <c r="QE491" s="412"/>
      <c r="QF491" s="412"/>
      <c r="QG491" s="412"/>
      <c r="QH491" s="412"/>
      <c r="QI491" s="412"/>
      <c r="QJ491" s="412"/>
      <c r="QK491" s="412"/>
      <c r="QL491" s="412"/>
      <c r="QM491" s="412"/>
      <c r="QN491" s="412"/>
      <c r="QO491" s="412"/>
      <c r="QP491" s="412"/>
      <c r="QQ491" s="412"/>
      <c r="QR491" s="412"/>
      <c r="QS491" s="412"/>
      <c r="QT491" s="412"/>
      <c r="QU491" s="412"/>
      <c r="QV491" s="412"/>
      <c r="QW491" s="412"/>
      <c r="QX491" s="412"/>
      <c r="QY491" s="412"/>
      <c r="QZ491" s="412"/>
      <c r="RA491" s="412"/>
      <c r="RB491" s="412"/>
      <c r="RC491" s="412"/>
      <c r="RD491" s="412"/>
      <c r="RE491" s="412"/>
      <c r="RF491" s="412"/>
      <c r="RG491" s="412"/>
      <c r="RH491" s="412"/>
      <c r="RI491" s="412"/>
      <c r="RJ491" s="412"/>
      <c r="RK491" s="412"/>
      <c r="RL491" s="412"/>
      <c r="RM491" s="412"/>
      <c r="RN491" s="412"/>
      <c r="RO491" s="412"/>
      <c r="RP491" s="412"/>
      <c r="RQ491" s="412"/>
      <c r="RR491" s="412"/>
      <c r="RS491" s="412"/>
      <c r="RT491" s="412"/>
      <c r="RU491" s="412"/>
      <c r="RV491" s="412"/>
      <c r="RW491" s="412"/>
      <c r="RX491" s="412"/>
      <c r="RY491" s="412"/>
      <c r="RZ491" s="412"/>
      <c r="SA491" s="412"/>
      <c r="SB491" s="412"/>
      <c r="SC491" s="412"/>
      <c r="SD491" s="412"/>
      <c r="SE491" s="412"/>
      <c r="SF491" s="412"/>
      <c r="SG491" s="412"/>
      <c r="SH491" s="412"/>
      <c r="SI491" s="412"/>
      <c r="SJ491" s="412"/>
      <c r="SK491" s="412"/>
      <c r="SL491" s="412"/>
      <c r="SM491" s="412"/>
      <c r="SN491" s="412"/>
      <c r="SO491" s="412"/>
      <c r="SP491" s="412"/>
      <c r="SQ491" s="412"/>
      <c r="SR491" s="412"/>
      <c r="SS491" s="412"/>
      <c r="ST491" s="412"/>
      <c r="SU491" s="412"/>
      <c r="SV491" s="412"/>
      <c r="SW491" s="412"/>
      <c r="SX491" s="412"/>
      <c r="SY491" s="412"/>
      <c r="SZ491" s="412"/>
      <c r="TA491" s="412"/>
      <c r="TB491" s="412"/>
      <c r="TC491" s="412"/>
      <c r="TD491" s="412"/>
      <c r="TE491" s="412"/>
      <c r="TF491" s="412"/>
      <c r="TG491" s="412"/>
      <c r="TH491" s="412"/>
      <c r="TI491" s="412"/>
      <c r="TJ491" s="412"/>
      <c r="TK491" s="412"/>
      <c r="TL491" s="412"/>
      <c r="TM491" s="412"/>
      <c r="TN491" s="412"/>
      <c r="TO491" s="412"/>
      <c r="TP491" s="412"/>
      <c r="TQ491" s="412"/>
      <c r="TR491" s="412"/>
      <c r="TS491" s="412"/>
      <c r="TT491" s="412"/>
      <c r="TU491" s="412"/>
      <c r="TV491" s="412"/>
      <c r="TW491" s="412"/>
      <c r="TX491" s="412"/>
      <c r="TY491" s="412"/>
      <c r="TZ491" s="412"/>
      <c r="UA491" s="412"/>
      <c r="UB491" s="412"/>
      <c r="UC491" s="412"/>
      <c r="UD491" s="412"/>
      <c r="UE491" s="412"/>
      <c r="UF491" s="412"/>
      <c r="UG491" s="412"/>
      <c r="UH491" s="412"/>
      <c r="UI491" s="412"/>
      <c r="UJ491" s="412"/>
      <c r="UK491" s="412"/>
      <c r="UL491" s="412"/>
      <c r="UM491" s="412"/>
      <c r="UN491" s="412"/>
      <c r="UO491" s="412"/>
      <c r="UP491" s="412"/>
      <c r="UQ491" s="412"/>
      <c r="UR491" s="412"/>
      <c r="US491" s="412"/>
      <c r="UT491" s="412"/>
      <c r="UU491" s="412"/>
      <c r="UV491" s="412"/>
      <c r="UW491" s="412"/>
      <c r="UX491" s="412"/>
      <c r="UY491" s="412"/>
      <c r="UZ491" s="412"/>
      <c r="VA491" s="412"/>
      <c r="VB491" s="412"/>
      <c r="VC491" s="412"/>
      <c r="VD491" s="412"/>
      <c r="VE491" s="412"/>
      <c r="VF491" s="412"/>
      <c r="VG491" s="412"/>
      <c r="VH491" s="412"/>
      <c r="VI491" s="412"/>
      <c r="VJ491" s="412"/>
      <c r="VK491" s="412"/>
      <c r="VL491" s="412"/>
      <c r="VM491" s="412"/>
      <c r="VN491" s="412"/>
      <c r="VO491" s="412"/>
      <c r="VP491" s="412"/>
      <c r="VQ491" s="412"/>
      <c r="VR491" s="412"/>
      <c r="VS491" s="412"/>
      <c r="VT491" s="412"/>
      <c r="VU491" s="412"/>
      <c r="VV491" s="412"/>
      <c r="VW491" s="412"/>
      <c r="VX491" s="412"/>
      <c r="VY491" s="412"/>
      <c r="VZ491" s="412"/>
      <c r="WA491" s="412"/>
      <c r="WB491" s="412"/>
      <c r="WC491" s="412"/>
      <c r="WD491" s="412"/>
      <c r="WE491" s="412"/>
      <c r="WF491" s="412"/>
      <c r="WG491" s="412"/>
      <c r="WH491" s="412"/>
      <c r="WI491" s="412"/>
      <c r="WJ491" s="412"/>
      <c r="WK491" s="412"/>
      <c r="WL491" s="412"/>
      <c r="WM491" s="412"/>
      <c r="WN491" s="412"/>
      <c r="WO491" s="412"/>
      <c r="WP491" s="412"/>
      <c r="WQ491" s="412"/>
      <c r="WR491" s="412"/>
      <c r="WS491" s="412"/>
      <c r="WT491" s="412"/>
      <c r="WU491" s="412"/>
      <c r="WV491" s="412"/>
      <c r="WW491" s="412"/>
      <c r="WX491" s="412"/>
      <c r="WY491" s="412"/>
      <c r="WZ491" s="412"/>
      <c r="XA491" s="412"/>
      <c r="XB491" s="412"/>
      <c r="XC491" s="412"/>
      <c r="XD491" s="412"/>
      <c r="XE491" s="412"/>
      <c r="XF491" s="412"/>
      <c r="XG491" s="412"/>
      <c r="XH491" s="412"/>
      <c r="XI491" s="412"/>
      <c r="XJ491" s="412"/>
      <c r="XK491" s="412"/>
      <c r="XL491" s="412"/>
      <c r="XM491" s="412"/>
      <c r="XN491" s="412"/>
      <c r="XO491" s="412"/>
      <c r="XP491" s="412"/>
      <c r="XQ491" s="412"/>
      <c r="XR491" s="412"/>
      <c r="XS491" s="412"/>
      <c r="XT491" s="412"/>
      <c r="XU491" s="412"/>
      <c r="XV491" s="412"/>
      <c r="XW491" s="412"/>
      <c r="XX491" s="412"/>
      <c r="XY491" s="412"/>
      <c r="XZ491" s="412"/>
      <c r="YA491" s="412"/>
      <c r="YB491" s="412"/>
      <c r="YC491" s="412"/>
      <c r="YD491" s="412"/>
      <c r="YE491" s="412"/>
      <c r="YF491" s="412"/>
      <c r="YG491" s="412"/>
      <c r="YH491" s="412"/>
      <c r="YI491" s="412"/>
      <c r="YJ491" s="412"/>
      <c r="YK491" s="412"/>
      <c r="YL491" s="412"/>
      <c r="YM491" s="412"/>
      <c r="YN491" s="412"/>
      <c r="YO491" s="412"/>
      <c r="YP491" s="412"/>
      <c r="YQ491" s="412"/>
      <c r="YR491" s="412"/>
      <c r="YS491" s="412"/>
      <c r="YT491" s="412"/>
      <c r="YU491" s="412"/>
      <c r="YV491" s="412"/>
      <c r="YW491" s="412"/>
      <c r="YX491" s="412"/>
      <c r="YY491" s="412"/>
      <c r="YZ491" s="412"/>
      <c r="ZA491" s="412"/>
      <c r="ZB491" s="412"/>
      <c r="ZC491" s="412"/>
      <c r="ZD491" s="412"/>
      <c r="ZE491" s="412"/>
      <c r="ZF491" s="412"/>
      <c r="ZG491" s="412"/>
      <c r="ZH491" s="412"/>
      <c r="ZI491" s="412"/>
      <c r="ZJ491" s="412"/>
      <c r="ZK491" s="412"/>
      <c r="ZL491" s="412"/>
      <c r="ZM491" s="412"/>
      <c r="ZN491" s="412"/>
      <c r="ZO491" s="412"/>
      <c r="ZP491" s="412"/>
      <c r="ZQ491" s="412"/>
      <c r="ZR491" s="412"/>
      <c r="ZS491" s="412"/>
      <c r="ZT491" s="412"/>
      <c r="ZU491" s="412"/>
      <c r="ZV491" s="412"/>
      <c r="ZW491" s="412"/>
      <c r="ZX491" s="412"/>
      <c r="ZY491" s="412"/>
      <c r="ZZ491" s="412"/>
      <c r="AAA491" s="412"/>
      <c r="AAB491" s="412"/>
      <c r="AAC491" s="412"/>
      <c r="AAD491" s="412"/>
      <c r="AAE491" s="412"/>
      <c r="AAF491" s="412"/>
      <c r="AAG491" s="412"/>
      <c r="AAH491" s="412"/>
      <c r="AAI491" s="412"/>
      <c r="AAJ491" s="412"/>
      <c r="AAK491" s="412"/>
      <c r="AAL491" s="412"/>
      <c r="AAM491" s="412"/>
      <c r="AAN491" s="412"/>
      <c r="AAO491" s="412"/>
      <c r="AAP491" s="412"/>
      <c r="AAQ491" s="412"/>
      <c r="AAR491" s="412"/>
      <c r="AAS491" s="412"/>
      <c r="AAT491" s="412"/>
      <c r="AAU491" s="412"/>
      <c r="AAV491" s="412"/>
      <c r="AAW491" s="412"/>
      <c r="AAX491" s="412"/>
      <c r="AAY491" s="412"/>
      <c r="AAZ491" s="412"/>
      <c r="ABA491" s="412"/>
      <c r="ABB491" s="412"/>
      <c r="ABC491" s="412"/>
      <c r="ABD491" s="412"/>
      <c r="ABE491" s="412"/>
      <c r="ABF491" s="412"/>
      <c r="ABG491" s="412"/>
      <c r="ABH491" s="412"/>
      <c r="ABI491" s="412"/>
      <c r="ABJ491" s="412"/>
      <c r="ABK491" s="412"/>
      <c r="ABL491" s="412"/>
      <c r="ABM491" s="412"/>
      <c r="ABN491" s="412"/>
      <c r="ABO491" s="412"/>
      <c r="ABP491" s="412"/>
      <c r="ABQ491" s="412"/>
      <c r="ABR491" s="412"/>
      <c r="ABS491" s="412"/>
      <c r="ABT491" s="412"/>
      <c r="ABU491" s="412"/>
      <c r="ABV491" s="412"/>
      <c r="ABW491" s="412"/>
      <c r="ABX491" s="412"/>
      <c r="ABY491" s="412"/>
      <c r="ABZ491" s="412"/>
      <c r="ACA491" s="412"/>
      <c r="ACB491" s="412"/>
      <c r="ACC491" s="412"/>
      <c r="ACD491" s="412"/>
      <c r="ACE491" s="412"/>
      <c r="ACF491" s="412"/>
      <c r="ACG491" s="412"/>
      <c r="ACH491" s="412"/>
      <c r="ACI491" s="412"/>
      <c r="ACJ491" s="412"/>
      <c r="ACK491" s="412"/>
      <c r="ACL491" s="412"/>
      <c r="ACM491" s="412"/>
      <c r="ACN491" s="412"/>
      <c r="ACO491" s="412"/>
      <c r="ACP491" s="412"/>
      <c r="ACQ491" s="412"/>
      <c r="ACR491" s="412"/>
      <c r="ACS491" s="412"/>
      <c r="ACT491" s="412"/>
      <c r="ACU491" s="412"/>
      <c r="ACV491" s="412"/>
      <c r="ACW491" s="412"/>
      <c r="ACX491" s="412"/>
      <c r="ACY491" s="412"/>
      <c r="ACZ491" s="412"/>
      <c r="ADA491" s="412"/>
      <c r="ADB491" s="412"/>
      <c r="ADC491" s="412"/>
      <c r="ADD491" s="412"/>
      <c r="ADE491" s="412"/>
      <c r="ADF491" s="412"/>
      <c r="ADG491" s="412"/>
      <c r="ADH491" s="412"/>
      <c r="ADI491" s="412"/>
      <c r="ADJ491" s="412"/>
      <c r="ADK491" s="412"/>
      <c r="ADL491" s="412"/>
      <c r="ADM491" s="412"/>
      <c r="ADN491" s="412"/>
      <c r="ADO491" s="412"/>
      <c r="ADP491" s="412"/>
      <c r="ADQ491" s="412"/>
      <c r="ADR491" s="412"/>
      <c r="ADS491" s="412"/>
      <c r="ADT491" s="412"/>
      <c r="ADU491" s="412"/>
      <c r="ADV491" s="412"/>
      <c r="ADW491" s="412"/>
      <c r="ADX491" s="412"/>
      <c r="ADY491" s="412"/>
      <c r="ADZ491" s="412"/>
      <c r="AEA491" s="412"/>
      <c r="AEB491" s="412"/>
      <c r="AEC491" s="412"/>
      <c r="AED491" s="412"/>
      <c r="AEE491" s="412"/>
      <c r="AEF491" s="412"/>
      <c r="AEG491" s="412"/>
      <c r="AEH491" s="412"/>
      <c r="AEI491" s="412"/>
      <c r="AEJ491" s="412"/>
      <c r="AEK491" s="412"/>
      <c r="AEL491" s="412"/>
      <c r="AEM491" s="412"/>
      <c r="AEN491" s="412"/>
      <c r="AEO491" s="412"/>
      <c r="AEP491" s="412"/>
      <c r="AEQ491" s="412"/>
      <c r="AER491" s="412"/>
      <c r="AES491" s="412"/>
      <c r="AET491" s="412"/>
      <c r="AEU491" s="412"/>
      <c r="AEV491" s="412"/>
      <c r="AEW491" s="412"/>
      <c r="AEX491" s="412"/>
      <c r="AEY491" s="412"/>
      <c r="AEZ491" s="412"/>
      <c r="AFA491" s="412"/>
      <c r="AFB491" s="412"/>
      <c r="AFC491" s="412"/>
      <c r="AFD491" s="412"/>
      <c r="AFE491" s="412"/>
      <c r="AFF491" s="412"/>
      <c r="AFG491" s="412"/>
      <c r="AFH491" s="412"/>
      <c r="AFI491" s="412"/>
      <c r="AFJ491" s="412"/>
      <c r="AFK491" s="412"/>
      <c r="AFL491" s="412"/>
      <c r="AFM491" s="412"/>
      <c r="AFN491" s="412"/>
      <c r="AFO491" s="412"/>
      <c r="AFP491" s="412"/>
      <c r="AFQ491" s="412"/>
      <c r="AFR491" s="412"/>
      <c r="AFS491" s="412"/>
      <c r="AFT491" s="412"/>
      <c r="AFU491" s="412"/>
      <c r="AFV491" s="412"/>
      <c r="AFW491" s="412"/>
      <c r="AFX491" s="412"/>
      <c r="AFY491" s="412"/>
      <c r="AFZ491" s="412"/>
      <c r="AGA491" s="412"/>
      <c r="AGB491" s="412"/>
      <c r="AGC491" s="412"/>
      <c r="AGD491" s="412"/>
      <c r="AGE491" s="412"/>
      <c r="AGF491" s="412"/>
      <c r="AGG491" s="412"/>
      <c r="AGH491" s="412"/>
      <c r="AGI491" s="412"/>
      <c r="AGJ491" s="412"/>
      <c r="AGK491" s="412"/>
      <c r="AGL491" s="412"/>
      <c r="AGM491" s="412"/>
      <c r="AGN491" s="412"/>
      <c r="AGO491" s="412"/>
      <c r="AGP491" s="412"/>
      <c r="AGQ491" s="412"/>
      <c r="AGR491" s="412"/>
      <c r="AGS491" s="412"/>
      <c r="AGT491" s="412"/>
      <c r="AGU491" s="412"/>
      <c r="AGV491" s="412"/>
      <c r="AGW491" s="412"/>
      <c r="AGX491" s="412"/>
      <c r="AGY491" s="412"/>
      <c r="AGZ491" s="412"/>
      <c r="AHA491" s="412"/>
      <c r="AHB491" s="412"/>
      <c r="AHC491" s="412"/>
      <c r="AHD491" s="412"/>
      <c r="AHE491" s="412"/>
      <c r="AHF491" s="412"/>
      <c r="AHG491" s="412"/>
      <c r="AHH491" s="412"/>
      <c r="AHI491" s="412"/>
      <c r="AHJ491" s="412"/>
      <c r="AHK491" s="412"/>
      <c r="AHL491" s="412"/>
      <c r="AHM491" s="412"/>
      <c r="AHN491" s="412"/>
      <c r="AHO491" s="412"/>
      <c r="AHP491" s="412"/>
      <c r="AHQ491" s="412"/>
      <c r="AHR491" s="412"/>
      <c r="AHS491" s="412"/>
      <c r="AHT491" s="412"/>
      <c r="AHU491" s="412"/>
      <c r="AHV491" s="412"/>
      <c r="AHW491" s="412"/>
      <c r="AHX491" s="412"/>
      <c r="AHY491" s="412"/>
      <c r="AHZ491" s="412"/>
      <c r="AIA491" s="412"/>
      <c r="AIB491" s="412"/>
      <c r="AIC491" s="412"/>
      <c r="AID491" s="412"/>
      <c r="AIE491" s="412"/>
      <c r="AIF491" s="412"/>
      <c r="AIG491" s="412"/>
      <c r="AIH491" s="412"/>
      <c r="AII491" s="412"/>
      <c r="AIJ491" s="412"/>
      <c r="AIK491" s="412"/>
      <c r="AIL491" s="412"/>
      <c r="AIM491" s="412"/>
      <c r="AIN491" s="412"/>
      <c r="AIO491" s="412"/>
      <c r="AIP491" s="412"/>
      <c r="AIQ491" s="412"/>
      <c r="AIR491" s="412"/>
      <c r="AIS491" s="412"/>
      <c r="AIT491" s="412"/>
      <c r="AIU491" s="412"/>
      <c r="AIV491" s="412"/>
      <c r="AIW491" s="412"/>
      <c r="AIX491" s="412"/>
      <c r="AIY491" s="412"/>
      <c r="AIZ491" s="412"/>
      <c r="AJA491" s="412"/>
      <c r="AJB491" s="412"/>
      <c r="AJC491" s="412"/>
      <c r="AJD491" s="412"/>
      <c r="AJE491" s="412"/>
      <c r="AJF491" s="412"/>
      <c r="AJG491" s="412"/>
      <c r="AJH491" s="412"/>
      <c r="AJI491" s="412"/>
      <c r="AJJ491" s="412"/>
      <c r="AJK491" s="412"/>
      <c r="AJL491" s="412"/>
      <c r="AJM491" s="412"/>
      <c r="AJN491" s="412"/>
      <c r="AJO491" s="412"/>
      <c r="AJP491" s="412"/>
      <c r="AJQ491" s="412"/>
      <c r="AJR491" s="412"/>
      <c r="AJS491" s="412"/>
      <c r="AJT491" s="412"/>
      <c r="AJU491" s="412"/>
      <c r="AJV491" s="412"/>
      <c r="AJW491" s="412"/>
      <c r="AJX491" s="412"/>
      <c r="AJY491" s="412"/>
      <c r="AJZ491" s="412"/>
      <c r="AKA491" s="412"/>
      <c r="AKB491" s="412"/>
      <c r="AKC491" s="412"/>
      <c r="AKD491" s="412"/>
      <c r="AKE491" s="412"/>
      <c r="AKF491" s="412"/>
      <c r="AKG491" s="412"/>
      <c r="AKH491" s="412"/>
      <c r="AKI491" s="412"/>
      <c r="AKJ491" s="412"/>
      <c r="AKK491" s="412"/>
      <c r="AKL491" s="412"/>
      <c r="AKM491" s="412"/>
      <c r="AKN491" s="412"/>
      <c r="AKO491" s="412"/>
      <c r="AKP491" s="412"/>
      <c r="AKQ491" s="412"/>
      <c r="AKR491" s="412"/>
      <c r="AKS491" s="412"/>
      <c r="AKT491" s="412"/>
      <c r="AKU491" s="412"/>
      <c r="AKV491" s="412"/>
      <c r="AKW491" s="412"/>
      <c r="AKX491" s="412"/>
      <c r="AKY491" s="412"/>
      <c r="AKZ491" s="412"/>
      <c r="ALA491" s="412"/>
      <c r="ALB491" s="412"/>
      <c r="ALC491" s="412"/>
      <c r="ALD491" s="412"/>
      <c r="ALE491" s="412"/>
      <c r="ALF491" s="412"/>
      <c r="ALG491" s="412"/>
      <c r="ALH491" s="412"/>
      <c r="ALI491" s="412"/>
      <c r="ALJ491" s="412"/>
      <c r="ALK491" s="412"/>
      <c r="ALL491" s="412"/>
      <c r="ALM491" s="412"/>
      <c r="ALN491" s="412"/>
      <c r="ALO491" s="412"/>
      <c r="ALP491" s="412"/>
      <c r="ALQ491" s="412"/>
      <c r="ALR491" s="412"/>
      <c r="ALS491" s="412"/>
      <c r="ALT491" s="412"/>
      <c r="ALU491" s="412"/>
      <c r="ALV491" s="412"/>
      <c r="ALW491" s="412"/>
      <c r="ALX491" s="412"/>
      <c r="ALY491" s="412"/>
      <c r="ALZ491" s="412"/>
      <c r="AMA491" s="412"/>
      <c r="AMB491" s="412"/>
      <c r="AMC491" s="412"/>
      <c r="AMD491" s="412"/>
      <c r="AME491" s="412"/>
      <c r="AMF491" s="412"/>
      <c r="AMG491" s="412"/>
      <c r="AMH491" s="412"/>
    </row>
    <row r="492" spans="1:1023" x14ac:dyDescent="0.25">
      <c r="A492" s="162" t="s">
        <v>6049</v>
      </c>
      <c r="B492" s="163">
        <v>491</v>
      </c>
      <c r="C492" s="224" t="s">
        <v>25108</v>
      </c>
      <c r="D492" s="175" t="s">
        <v>6050</v>
      </c>
      <c r="I492" s="319">
        <v>117</v>
      </c>
      <c r="V492" s="219">
        <f t="shared" si="264"/>
        <v>100</v>
      </c>
      <c r="W492" s="219">
        <f t="shared" si="265"/>
        <v>100</v>
      </c>
      <c r="X492" s="219">
        <f t="shared" si="266"/>
        <v>100</v>
      </c>
      <c r="Y492" s="219">
        <f t="shared" si="262"/>
        <v>100</v>
      </c>
      <c r="Z492" s="219">
        <f t="shared" si="263"/>
        <v>100</v>
      </c>
      <c r="AA492" s="220">
        <f t="shared" si="243"/>
        <v>100</v>
      </c>
      <c r="AB492" s="220">
        <f t="shared" si="242"/>
        <v>100</v>
      </c>
      <c r="AC492" s="220">
        <f t="shared" si="255"/>
        <v>100</v>
      </c>
      <c r="AD492" s="416">
        <f t="shared" si="261"/>
        <v>100</v>
      </c>
      <c r="AE492" s="416">
        <f t="shared" si="256"/>
        <v>100</v>
      </c>
      <c r="AF492" s="212">
        <f t="shared" si="258"/>
        <v>100</v>
      </c>
      <c r="AG492" s="212">
        <f t="shared" si="259"/>
        <v>100</v>
      </c>
      <c r="AH492" s="212">
        <f t="shared" si="260"/>
        <v>100</v>
      </c>
      <c r="AI492" s="212">
        <f t="shared" si="257"/>
        <v>100</v>
      </c>
      <c r="AJ492" s="231" t="s">
        <v>24787</v>
      </c>
      <c r="AM492" s="214"/>
      <c r="AQ492" s="167" t="s">
        <v>6031</v>
      </c>
    </row>
    <row r="493" spans="1:1023" x14ac:dyDescent="0.25">
      <c r="A493" s="208" t="s">
        <v>6060</v>
      </c>
      <c r="B493" s="163">
        <v>492</v>
      </c>
      <c r="C493" s="224" t="s">
        <v>6061</v>
      </c>
      <c r="D493" s="175" t="s">
        <v>6062</v>
      </c>
      <c r="F493" s="185">
        <v>4</v>
      </c>
      <c r="I493" s="319">
        <v>35</v>
      </c>
      <c r="J493" s="332">
        <v>2</v>
      </c>
      <c r="K493" s="335">
        <v>1</v>
      </c>
      <c r="V493" s="219">
        <f t="shared" si="264"/>
        <v>100</v>
      </c>
      <c r="W493" s="219">
        <f t="shared" si="265"/>
        <v>100</v>
      </c>
      <c r="X493" s="219">
        <f t="shared" si="266"/>
        <v>100</v>
      </c>
      <c r="Y493" s="219">
        <f t="shared" si="262"/>
        <v>100</v>
      </c>
      <c r="Z493" s="219">
        <f t="shared" si="263"/>
        <v>100</v>
      </c>
      <c r="AA493" s="220">
        <f t="shared" si="243"/>
        <v>100</v>
      </c>
      <c r="AB493" s="220">
        <f t="shared" si="242"/>
        <v>100</v>
      </c>
      <c r="AC493" s="220">
        <f t="shared" si="255"/>
        <v>100</v>
      </c>
      <c r="AD493" s="416">
        <f t="shared" si="261"/>
        <v>100</v>
      </c>
      <c r="AE493" s="416">
        <f t="shared" si="256"/>
        <v>100</v>
      </c>
      <c r="AF493" s="221">
        <v>5</v>
      </c>
      <c r="AG493" s="212">
        <f t="shared" si="259"/>
        <v>10</v>
      </c>
      <c r="AH493" s="250">
        <v>10</v>
      </c>
      <c r="AI493" s="212">
        <f t="shared" si="257"/>
        <v>100</v>
      </c>
      <c r="AJ493" s="231" t="s">
        <v>25044</v>
      </c>
      <c r="AM493" s="214"/>
      <c r="AQ493" s="167" t="s">
        <v>760</v>
      </c>
      <c r="AU493" s="412"/>
      <c r="AV493" s="412"/>
      <c r="AW493" s="412"/>
      <c r="AX493" s="412"/>
      <c r="AY493" s="412"/>
      <c r="AZ493" s="412"/>
      <c r="BA493" s="412"/>
      <c r="BB493" s="412"/>
      <c r="BC493" s="412"/>
      <c r="BD493" s="412"/>
      <c r="BE493" s="412"/>
      <c r="BF493" s="412"/>
      <c r="BG493" s="412"/>
      <c r="BH493" s="412"/>
      <c r="BI493" s="412"/>
      <c r="BJ493" s="412"/>
      <c r="BK493" s="412"/>
      <c r="BL493" s="412"/>
      <c r="BM493" s="412"/>
      <c r="BN493" s="412"/>
      <c r="BO493" s="412"/>
      <c r="BP493" s="412"/>
      <c r="BQ493" s="412"/>
      <c r="BR493" s="412"/>
      <c r="BS493" s="412"/>
      <c r="BT493" s="412"/>
      <c r="BU493" s="412"/>
      <c r="BV493" s="412"/>
      <c r="BW493" s="412"/>
      <c r="BX493" s="412"/>
      <c r="BY493" s="412"/>
      <c r="BZ493" s="412"/>
      <c r="CA493" s="412"/>
      <c r="CB493" s="412"/>
      <c r="CC493" s="412"/>
      <c r="CD493" s="412"/>
      <c r="CE493" s="412"/>
      <c r="CF493" s="412"/>
      <c r="CG493" s="412"/>
      <c r="CH493" s="412"/>
      <c r="CI493" s="412"/>
      <c r="CJ493" s="412"/>
      <c r="CK493" s="412"/>
      <c r="CL493" s="412"/>
      <c r="CM493" s="412"/>
      <c r="CN493" s="412"/>
      <c r="CO493" s="412"/>
      <c r="CP493" s="412"/>
      <c r="CQ493" s="412"/>
      <c r="CR493" s="412"/>
      <c r="CS493" s="412"/>
      <c r="CT493" s="412"/>
      <c r="CU493" s="412"/>
      <c r="CV493" s="412"/>
      <c r="CW493" s="412"/>
      <c r="CX493" s="412"/>
      <c r="CY493" s="412"/>
      <c r="CZ493" s="412"/>
      <c r="DA493" s="412"/>
      <c r="DB493" s="412"/>
      <c r="DC493" s="412"/>
      <c r="DD493" s="412"/>
      <c r="DE493" s="412"/>
      <c r="DF493" s="412"/>
      <c r="DG493" s="412"/>
      <c r="DH493" s="412"/>
      <c r="DI493" s="412"/>
      <c r="DJ493" s="412"/>
      <c r="DK493" s="412"/>
      <c r="DL493" s="412"/>
      <c r="DM493" s="412"/>
      <c r="DN493" s="412"/>
      <c r="DO493" s="412"/>
      <c r="DP493" s="412"/>
      <c r="DQ493" s="412"/>
      <c r="DR493" s="412"/>
      <c r="DS493" s="412"/>
      <c r="DT493" s="412"/>
      <c r="DU493" s="412"/>
      <c r="DV493" s="412"/>
      <c r="DW493" s="412"/>
      <c r="DX493" s="412"/>
      <c r="DY493" s="412"/>
      <c r="DZ493" s="412"/>
      <c r="EA493" s="412"/>
      <c r="EB493" s="412"/>
      <c r="EC493" s="412"/>
      <c r="ED493" s="412"/>
      <c r="EE493" s="412"/>
      <c r="EF493" s="412"/>
      <c r="EG493" s="412"/>
      <c r="EH493" s="412"/>
      <c r="EI493" s="412"/>
      <c r="EJ493" s="412"/>
      <c r="EK493" s="412"/>
      <c r="EL493" s="412"/>
      <c r="EM493" s="412"/>
      <c r="EN493" s="412"/>
      <c r="EO493" s="412"/>
      <c r="EP493" s="412"/>
      <c r="EQ493" s="412"/>
      <c r="ER493" s="412"/>
      <c r="ES493" s="412"/>
      <c r="ET493" s="412"/>
      <c r="EU493" s="412"/>
      <c r="EV493" s="412"/>
      <c r="EW493" s="412"/>
      <c r="EX493" s="412"/>
      <c r="EY493" s="412"/>
      <c r="EZ493" s="412"/>
      <c r="FA493" s="412"/>
      <c r="FB493" s="412"/>
      <c r="FC493" s="412"/>
      <c r="FD493" s="412"/>
      <c r="FE493" s="412"/>
      <c r="FF493" s="412"/>
      <c r="FG493" s="412"/>
      <c r="FH493" s="412"/>
      <c r="FI493" s="412"/>
      <c r="FJ493" s="412"/>
      <c r="FK493" s="412"/>
      <c r="FL493" s="412"/>
      <c r="FM493" s="412"/>
      <c r="FN493" s="412"/>
      <c r="FO493" s="412"/>
      <c r="FP493" s="412"/>
      <c r="FQ493" s="412"/>
      <c r="FR493" s="412"/>
      <c r="FS493" s="412"/>
      <c r="FT493" s="412"/>
      <c r="FU493" s="412"/>
      <c r="FV493" s="412"/>
      <c r="FW493" s="412"/>
      <c r="FX493" s="412"/>
      <c r="FY493" s="412"/>
      <c r="FZ493" s="412"/>
      <c r="GA493" s="412"/>
      <c r="GB493" s="412"/>
      <c r="GC493" s="412"/>
      <c r="GD493" s="412"/>
      <c r="GE493" s="412"/>
      <c r="GF493" s="412"/>
      <c r="GG493" s="412"/>
      <c r="GH493" s="412"/>
      <c r="GI493" s="412"/>
      <c r="GJ493" s="412"/>
      <c r="GK493" s="412"/>
      <c r="GL493" s="412"/>
      <c r="GM493" s="412"/>
      <c r="GN493" s="412"/>
      <c r="GO493" s="412"/>
      <c r="GP493" s="412"/>
      <c r="GQ493" s="412"/>
      <c r="GR493" s="412"/>
      <c r="GS493" s="412"/>
      <c r="GT493" s="412"/>
      <c r="GU493" s="412"/>
      <c r="GV493" s="412"/>
      <c r="GW493" s="412"/>
      <c r="GX493" s="412"/>
      <c r="GY493" s="412"/>
      <c r="GZ493" s="412"/>
      <c r="HA493" s="412"/>
      <c r="HB493" s="412"/>
      <c r="HC493" s="412"/>
      <c r="HD493" s="412"/>
      <c r="HE493" s="412"/>
      <c r="HF493" s="412"/>
      <c r="HG493" s="412"/>
      <c r="HH493" s="412"/>
      <c r="HI493" s="412"/>
      <c r="HJ493" s="412"/>
      <c r="HK493" s="412"/>
      <c r="HL493" s="412"/>
      <c r="HM493" s="412"/>
      <c r="HN493" s="412"/>
      <c r="HO493" s="412"/>
      <c r="HP493" s="412"/>
      <c r="HQ493" s="412"/>
      <c r="HR493" s="412"/>
      <c r="HS493" s="412"/>
      <c r="HT493" s="412"/>
      <c r="HU493" s="412"/>
      <c r="HV493" s="412"/>
      <c r="HW493" s="412"/>
      <c r="HX493" s="412"/>
      <c r="HY493" s="412"/>
      <c r="HZ493" s="412"/>
      <c r="IA493" s="412"/>
      <c r="IB493" s="412"/>
      <c r="IC493" s="412"/>
      <c r="ID493" s="412"/>
      <c r="IE493" s="412"/>
      <c r="IF493" s="412"/>
      <c r="IG493" s="412"/>
      <c r="IH493" s="412"/>
      <c r="II493" s="412"/>
      <c r="IJ493" s="412"/>
      <c r="IK493" s="412"/>
      <c r="IL493" s="412"/>
      <c r="IM493" s="412"/>
      <c r="IN493" s="412"/>
      <c r="IO493" s="412"/>
      <c r="IP493" s="412"/>
      <c r="IQ493" s="412"/>
      <c r="IR493" s="412"/>
      <c r="IS493" s="412"/>
      <c r="IT493" s="412"/>
      <c r="IU493" s="412"/>
      <c r="IV493" s="412"/>
      <c r="IW493" s="412"/>
      <c r="IX493" s="412"/>
      <c r="IY493" s="412"/>
      <c r="IZ493" s="412"/>
      <c r="JA493" s="412"/>
      <c r="JB493" s="412"/>
      <c r="JC493" s="412"/>
      <c r="JD493" s="412"/>
      <c r="JE493" s="412"/>
      <c r="JF493" s="412"/>
      <c r="JG493" s="412"/>
      <c r="JH493" s="412"/>
      <c r="JI493" s="412"/>
      <c r="JJ493" s="412"/>
      <c r="JK493" s="412"/>
      <c r="JL493" s="412"/>
      <c r="JM493" s="412"/>
      <c r="JN493" s="412"/>
      <c r="JO493" s="412"/>
      <c r="JP493" s="412"/>
      <c r="JQ493" s="412"/>
      <c r="JR493" s="412"/>
      <c r="JS493" s="412"/>
      <c r="JT493" s="412"/>
      <c r="JU493" s="412"/>
      <c r="JV493" s="412"/>
      <c r="JW493" s="412"/>
      <c r="JX493" s="412"/>
      <c r="JY493" s="412"/>
      <c r="JZ493" s="412"/>
      <c r="KA493" s="412"/>
      <c r="KB493" s="412"/>
      <c r="KC493" s="412"/>
      <c r="KD493" s="412"/>
      <c r="KE493" s="412"/>
      <c r="KF493" s="412"/>
      <c r="KG493" s="412"/>
      <c r="KH493" s="412"/>
      <c r="KI493" s="412"/>
      <c r="KJ493" s="412"/>
      <c r="KK493" s="412"/>
      <c r="KL493" s="412"/>
      <c r="KM493" s="412"/>
      <c r="KN493" s="412"/>
      <c r="KO493" s="412"/>
      <c r="KP493" s="412"/>
      <c r="KQ493" s="412"/>
      <c r="KR493" s="412"/>
      <c r="KS493" s="412"/>
      <c r="KT493" s="412"/>
      <c r="KU493" s="412"/>
      <c r="KV493" s="412"/>
      <c r="KW493" s="412"/>
      <c r="KX493" s="412"/>
      <c r="KY493" s="412"/>
      <c r="KZ493" s="412"/>
      <c r="LA493" s="412"/>
      <c r="LB493" s="412"/>
      <c r="LC493" s="412"/>
      <c r="LD493" s="412"/>
      <c r="LE493" s="412"/>
      <c r="LF493" s="412"/>
      <c r="LG493" s="412"/>
      <c r="LH493" s="412"/>
      <c r="LI493" s="412"/>
      <c r="LJ493" s="412"/>
      <c r="LK493" s="412"/>
      <c r="LL493" s="412"/>
      <c r="LM493" s="412"/>
      <c r="LN493" s="412"/>
      <c r="LO493" s="412"/>
      <c r="LP493" s="412"/>
      <c r="LQ493" s="412"/>
      <c r="LR493" s="412"/>
      <c r="LS493" s="412"/>
      <c r="LT493" s="412"/>
      <c r="LU493" s="412"/>
      <c r="LV493" s="412"/>
      <c r="LW493" s="412"/>
      <c r="LX493" s="412"/>
      <c r="LY493" s="412"/>
      <c r="LZ493" s="412"/>
      <c r="MA493" s="412"/>
      <c r="MB493" s="412"/>
      <c r="MC493" s="412"/>
      <c r="MD493" s="412"/>
      <c r="ME493" s="412"/>
      <c r="MF493" s="412"/>
      <c r="MG493" s="412"/>
      <c r="MH493" s="412"/>
      <c r="MI493" s="412"/>
      <c r="MJ493" s="412"/>
      <c r="MK493" s="412"/>
      <c r="ML493" s="412"/>
      <c r="MM493" s="412"/>
      <c r="MN493" s="412"/>
      <c r="MO493" s="412"/>
      <c r="MP493" s="412"/>
      <c r="MQ493" s="412"/>
      <c r="MR493" s="412"/>
      <c r="MS493" s="412"/>
      <c r="MT493" s="412"/>
      <c r="MU493" s="412"/>
      <c r="MV493" s="412"/>
      <c r="MW493" s="412"/>
      <c r="MX493" s="412"/>
      <c r="MY493" s="412"/>
      <c r="MZ493" s="412"/>
      <c r="NA493" s="412"/>
      <c r="NB493" s="412"/>
      <c r="NC493" s="412"/>
      <c r="ND493" s="412"/>
      <c r="NE493" s="412"/>
      <c r="NF493" s="412"/>
      <c r="NG493" s="412"/>
      <c r="NH493" s="412"/>
      <c r="NI493" s="412"/>
      <c r="NJ493" s="412"/>
      <c r="NK493" s="412"/>
      <c r="NL493" s="412"/>
      <c r="NM493" s="412"/>
      <c r="NN493" s="412"/>
      <c r="NO493" s="412"/>
      <c r="NP493" s="412"/>
      <c r="NQ493" s="412"/>
      <c r="NR493" s="412"/>
      <c r="NS493" s="412"/>
      <c r="NT493" s="412"/>
      <c r="NU493" s="412"/>
      <c r="NV493" s="412"/>
      <c r="NW493" s="412"/>
      <c r="NX493" s="412"/>
      <c r="NY493" s="412"/>
      <c r="NZ493" s="412"/>
      <c r="OA493" s="412"/>
      <c r="OB493" s="412"/>
      <c r="OC493" s="412"/>
      <c r="OD493" s="412"/>
      <c r="OE493" s="412"/>
      <c r="OF493" s="412"/>
      <c r="OG493" s="412"/>
      <c r="OH493" s="412"/>
      <c r="OI493" s="412"/>
      <c r="OJ493" s="412"/>
      <c r="OK493" s="412"/>
      <c r="OL493" s="412"/>
      <c r="OM493" s="412"/>
      <c r="ON493" s="412"/>
      <c r="OO493" s="412"/>
      <c r="OP493" s="412"/>
      <c r="OQ493" s="412"/>
      <c r="OR493" s="412"/>
      <c r="OS493" s="412"/>
      <c r="OT493" s="412"/>
      <c r="OU493" s="412"/>
      <c r="OV493" s="412"/>
      <c r="OW493" s="412"/>
      <c r="OX493" s="412"/>
      <c r="OY493" s="412"/>
      <c r="OZ493" s="412"/>
      <c r="PA493" s="412"/>
      <c r="PB493" s="412"/>
      <c r="PC493" s="412"/>
      <c r="PD493" s="412"/>
      <c r="PE493" s="412"/>
      <c r="PF493" s="412"/>
      <c r="PG493" s="412"/>
      <c r="PH493" s="412"/>
      <c r="PI493" s="412"/>
      <c r="PJ493" s="412"/>
      <c r="PK493" s="412"/>
      <c r="PL493" s="412"/>
      <c r="PM493" s="412"/>
      <c r="PN493" s="412"/>
      <c r="PO493" s="412"/>
      <c r="PP493" s="412"/>
      <c r="PQ493" s="412"/>
      <c r="PR493" s="412"/>
      <c r="PS493" s="412"/>
      <c r="PT493" s="412"/>
      <c r="PU493" s="412"/>
      <c r="PV493" s="412"/>
      <c r="PW493" s="412"/>
      <c r="PX493" s="412"/>
      <c r="PY493" s="412"/>
      <c r="PZ493" s="412"/>
      <c r="QA493" s="412"/>
      <c r="QB493" s="412"/>
      <c r="QC493" s="412"/>
      <c r="QD493" s="412"/>
      <c r="QE493" s="412"/>
      <c r="QF493" s="412"/>
      <c r="QG493" s="412"/>
      <c r="QH493" s="412"/>
      <c r="QI493" s="412"/>
      <c r="QJ493" s="412"/>
      <c r="QK493" s="412"/>
      <c r="QL493" s="412"/>
      <c r="QM493" s="412"/>
      <c r="QN493" s="412"/>
      <c r="QO493" s="412"/>
      <c r="QP493" s="412"/>
      <c r="QQ493" s="412"/>
      <c r="QR493" s="412"/>
      <c r="QS493" s="412"/>
      <c r="QT493" s="412"/>
      <c r="QU493" s="412"/>
      <c r="QV493" s="412"/>
      <c r="QW493" s="412"/>
      <c r="QX493" s="412"/>
      <c r="QY493" s="412"/>
      <c r="QZ493" s="412"/>
      <c r="RA493" s="412"/>
      <c r="RB493" s="412"/>
      <c r="RC493" s="412"/>
      <c r="RD493" s="412"/>
      <c r="RE493" s="412"/>
      <c r="RF493" s="412"/>
      <c r="RG493" s="412"/>
      <c r="RH493" s="412"/>
      <c r="RI493" s="412"/>
      <c r="RJ493" s="412"/>
      <c r="RK493" s="412"/>
      <c r="RL493" s="412"/>
      <c r="RM493" s="412"/>
      <c r="RN493" s="412"/>
      <c r="RO493" s="412"/>
      <c r="RP493" s="412"/>
      <c r="RQ493" s="412"/>
      <c r="RR493" s="412"/>
      <c r="RS493" s="412"/>
      <c r="RT493" s="412"/>
      <c r="RU493" s="412"/>
      <c r="RV493" s="412"/>
      <c r="RW493" s="412"/>
      <c r="RX493" s="412"/>
      <c r="RY493" s="412"/>
      <c r="RZ493" s="412"/>
      <c r="SA493" s="412"/>
      <c r="SB493" s="412"/>
      <c r="SC493" s="412"/>
      <c r="SD493" s="412"/>
      <c r="SE493" s="412"/>
      <c r="SF493" s="412"/>
      <c r="SG493" s="412"/>
      <c r="SH493" s="412"/>
      <c r="SI493" s="412"/>
      <c r="SJ493" s="412"/>
      <c r="SK493" s="412"/>
      <c r="SL493" s="412"/>
      <c r="SM493" s="412"/>
      <c r="SN493" s="412"/>
      <c r="SO493" s="412"/>
      <c r="SP493" s="412"/>
      <c r="SQ493" s="412"/>
      <c r="SR493" s="412"/>
      <c r="SS493" s="412"/>
      <c r="ST493" s="412"/>
      <c r="SU493" s="412"/>
      <c r="SV493" s="412"/>
      <c r="SW493" s="412"/>
      <c r="SX493" s="412"/>
      <c r="SY493" s="412"/>
      <c r="SZ493" s="412"/>
      <c r="TA493" s="412"/>
      <c r="TB493" s="412"/>
      <c r="TC493" s="412"/>
      <c r="TD493" s="412"/>
      <c r="TE493" s="412"/>
      <c r="TF493" s="412"/>
      <c r="TG493" s="412"/>
      <c r="TH493" s="412"/>
      <c r="TI493" s="412"/>
      <c r="TJ493" s="412"/>
      <c r="TK493" s="412"/>
      <c r="TL493" s="412"/>
      <c r="TM493" s="412"/>
      <c r="TN493" s="412"/>
      <c r="TO493" s="412"/>
      <c r="TP493" s="412"/>
      <c r="TQ493" s="412"/>
      <c r="TR493" s="412"/>
      <c r="TS493" s="412"/>
      <c r="TT493" s="412"/>
      <c r="TU493" s="412"/>
      <c r="TV493" s="412"/>
      <c r="TW493" s="412"/>
      <c r="TX493" s="412"/>
      <c r="TY493" s="412"/>
      <c r="TZ493" s="412"/>
      <c r="UA493" s="412"/>
      <c r="UB493" s="412"/>
      <c r="UC493" s="412"/>
      <c r="UD493" s="412"/>
      <c r="UE493" s="412"/>
      <c r="UF493" s="412"/>
      <c r="UG493" s="412"/>
      <c r="UH493" s="412"/>
      <c r="UI493" s="412"/>
      <c r="UJ493" s="412"/>
      <c r="UK493" s="412"/>
      <c r="UL493" s="412"/>
      <c r="UM493" s="412"/>
      <c r="UN493" s="412"/>
      <c r="UO493" s="412"/>
      <c r="UP493" s="412"/>
      <c r="UQ493" s="412"/>
      <c r="UR493" s="412"/>
      <c r="US493" s="412"/>
      <c r="UT493" s="412"/>
      <c r="UU493" s="412"/>
      <c r="UV493" s="412"/>
      <c r="UW493" s="412"/>
      <c r="UX493" s="412"/>
      <c r="UY493" s="412"/>
      <c r="UZ493" s="412"/>
      <c r="VA493" s="412"/>
      <c r="VB493" s="412"/>
      <c r="VC493" s="412"/>
      <c r="VD493" s="412"/>
      <c r="VE493" s="412"/>
      <c r="VF493" s="412"/>
      <c r="VG493" s="412"/>
      <c r="VH493" s="412"/>
      <c r="VI493" s="412"/>
      <c r="VJ493" s="412"/>
      <c r="VK493" s="412"/>
      <c r="VL493" s="412"/>
      <c r="VM493" s="412"/>
      <c r="VN493" s="412"/>
      <c r="VO493" s="412"/>
      <c r="VP493" s="412"/>
      <c r="VQ493" s="412"/>
      <c r="VR493" s="412"/>
      <c r="VS493" s="412"/>
      <c r="VT493" s="412"/>
      <c r="VU493" s="412"/>
      <c r="VV493" s="412"/>
      <c r="VW493" s="412"/>
      <c r="VX493" s="412"/>
      <c r="VY493" s="412"/>
      <c r="VZ493" s="412"/>
      <c r="WA493" s="412"/>
      <c r="WB493" s="412"/>
      <c r="WC493" s="412"/>
      <c r="WD493" s="412"/>
      <c r="WE493" s="412"/>
      <c r="WF493" s="412"/>
      <c r="WG493" s="412"/>
      <c r="WH493" s="412"/>
      <c r="WI493" s="412"/>
      <c r="WJ493" s="412"/>
      <c r="WK493" s="412"/>
      <c r="WL493" s="412"/>
      <c r="WM493" s="412"/>
      <c r="WN493" s="412"/>
      <c r="WO493" s="412"/>
      <c r="WP493" s="412"/>
      <c r="WQ493" s="412"/>
      <c r="WR493" s="412"/>
      <c r="WS493" s="412"/>
      <c r="WT493" s="412"/>
      <c r="WU493" s="412"/>
      <c r="WV493" s="412"/>
      <c r="WW493" s="412"/>
      <c r="WX493" s="412"/>
      <c r="WY493" s="412"/>
      <c r="WZ493" s="412"/>
      <c r="XA493" s="412"/>
      <c r="XB493" s="412"/>
      <c r="XC493" s="412"/>
      <c r="XD493" s="412"/>
      <c r="XE493" s="412"/>
      <c r="XF493" s="412"/>
      <c r="XG493" s="412"/>
      <c r="XH493" s="412"/>
      <c r="XI493" s="412"/>
      <c r="XJ493" s="412"/>
      <c r="XK493" s="412"/>
      <c r="XL493" s="412"/>
      <c r="XM493" s="412"/>
      <c r="XN493" s="412"/>
      <c r="XO493" s="412"/>
      <c r="XP493" s="412"/>
      <c r="XQ493" s="412"/>
      <c r="XR493" s="412"/>
      <c r="XS493" s="412"/>
      <c r="XT493" s="412"/>
      <c r="XU493" s="412"/>
      <c r="XV493" s="412"/>
      <c r="XW493" s="412"/>
      <c r="XX493" s="412"/>
      <c r="XY493" s="412"/>
      <c r="XZ493" s="412"/>
      <c r="YA493" s="412"/>
      <c r="YB493" s="412"/>
      <c r="YC493" s="412"/>
      <c r="YD493" s="412"/>
      <c r="YE493" s="412"/>
      <c r="YF493" s="412"/>
      <c r="YG493" s="412"/>
      <c r="YH493" s="412"/>
      <c r="YI493" s="412"/>
      <c r="YJ493" s="412"/>
      <c r="YK493" s="412"/>
      <c r="YL493" s="412"/>
      <c r="YM493" s="412"/>
      <c r="YN493" s="412"/>
      <c r="YO493" s="412"/>
      <c r="YP493" s="412"/>
      <c r="YQ493" s="412"/>
      <c r="YR493" s="412"/>
      <c r="YS493" s="412"/>
      <c r="YT493" s="412"/>
      <c r="YU493" s="412"/>
      <c r="YV493" s="412"/>
      <c r="YW493" s="412"/>
      <c r="YX493" s="412"/>
      <c r="YY493" s="412"/>
      <c r="YZ493" s="412"/>
      <c r="ZA493" s="412"/>
      <c r="ZB493" s="412"/>
      <c r="ZC493" s="412"/>
      <c r="ZD493" s="412"/>
      <c r="ZE493" s="412"/>
      <c r="ZF493" s="412"/>
      <c r="ZG493" s="412"/>
      <c r="ZH493" s="412"/>
      <c r="ZI493" s="412"/>
      <c r="ZJ493" s="412"/>
      <c r="ZK493" s="412"/>
      <c r="ZL493" s="412"/>
      <c r="ZM493" s="412"/>
      <c r="ZN493" s="412"/>
      <c r="ZO493" s="412"/>
      <c r="ZP493" s="412"/>
      <c r="ZQ493" s="412"/>
      <c r="ZR493" s="412"/>
      <c r="ZS493" s="412"/>
      <c r="ZT493" s="412"/>
      <c r="ZU493" s="412"/>
      <c r="ZV493" s="412"/>
      <c r="ZW493" s="412"/>
      <c r="ZX493" s="412"/>
      <c r="ZY493" s="412"/>
      <c r="ZZ493" s="412"/>
      <c r="AAA493" s="412"/>
      <c r="AAB493" s="412"/>
      <c r="AAC493" s="412"/>
      <c r="AAD493" s="412"/>
      <c r="AAE493" s="412"/>
      <c r="AAF493" s="412"/>
      <c r="AAG493" s="412"/>
      <c r="AAH493" s="412"/>
      <c r="AAI493" s="412"/>
      <c r="AAJ493" s="412"/>
      <c r="AAK493" s="412"/>
      <c r="AAL493" s="412"/>
      <c r="AAM493" s="412"/>
      <c r="AAN493" s="412"/>
      <c r="AAO493" s="412"/>
      <c r="AAP493" s="412"/>
      <c r="AAQ493" s="412"/>
      <c r="AAR493" s="412"/>
      <c r="AAS493" s="412"/>
      <c r="AAT493" s="412"/>
      <c r="AAU493" s="412"/>
      <c r="AAV493" s="412"/>
      <c r="AAW493" s="412"/>
      <c r="AAX493" s="412"/>
      <c r="AAY493" s="412"/>
      <c r="AAZ493" s="412"/>
      <c r="ABA493" s="412"/>
      <c r="ABB493" s="412"/>
      <c r="ABC493" s="412"/>
      <c r="ABD493" s="412"/>
      <c r="ABE493" s="412"/>
      <c r="ABF493" s="412"/>
      <c r="ABG493" s="412"/>
      <c r="ABH493" s="412"/>
      <c r="ABI493" s="412"/>
      <c r="ABJ493" s="412"/>
      <c r="ABK493" s="412"/>
      <c r="ABL493" s="412"/>
      <c r="ABM493" s="412"/>
      <c r="ABN493" s="412"/>
      <c r="ABO493" s="412"/>
      <c r="ABP493" s="412"/>
      <c r="ABQ493" s="412"/>
      <c r="ABR493" s="412"/>
      <c r="ABS493" s="412"/>
      <c r="ABT493" s="412"/>
      <c r="ABU493" s="412"/>
      <c r="ABV493" s="412"/>
      <c r="ABW493" s="412"/>
      <c r="ABX493" s="412"/>
      <c r="ABY493" s="412"/>
      <c r="ABZ493" s="412"/>
      <c r="ACA493" s="412"/>
      <c r="ACB493" s="412"/>
      <c r="ACC493" s="412"/>
      <c r="ACD493" s="412"/>
      <c r="ACE493" s="412"/>
      <c r="ACF493" s="412"/>
      <c r="ACG493" s="412"/>
      <c r="ACH493" s="412"/>
      <c r="ACI493" s="412"/>
      <c r="ACJ493" s="412"/>
      <c r="ACK493" s="412"/>
      <c r="ACL493" s="412"/>
      <c r="ACM493" s="412"/>
      <c r="ACN493" s="412"/>
      <c r="ACO493" s="412"/>
      <c r="ACP493" s="412"/>
      <c r="ACQ493" s="412"/>
      <c r="ACR493" s="412"/>
      <c r="ACS493" s="412"/>
      <c r="ACT493" s="412"/>
      <c r="ACU493" s="412"/>
      <c r="ACV493" s="412"/>
      <c r="ACW493" s="412"/>
      <c r="ACX493" s="412"/>
      <c r="ACY493" s="412"/>
      <c r="ACZ493" s="412"/>
      <c r="ADA493" s="412"/>
      <c r="ADB493" s="412"/>
      <c r="ADC493" s="412"/>
      <c r="ADD493" s="412"/>
      <c r="ADE493" s="412"/>
      <c r="ADF493" s="412"/>
      <c r="ADG493" s="412"/>
      <c r="ADH493" s="412"/>
      <c r="ADI493" s="412"/>
      <c r="ADJ493" s="412"/>
      <c r="ADK493" s="412"/>
      <c r="ADL493" s="412"/>
      <c r="ADM493" s="412"/>
      <c r="ADN493" s="412"/>
      <c r="ADO493" s="412"/>
      <c r="ADP493" s="412"/>
      <c r="ADQ493" s="412"/>
      <c r="ADR493" s="412"/>
      <c r="ADS493" s="412"/>
      <c r="ADT493" s="412"/>
      <c r="ADU493" s="412"/>
      <c r="ADV493" s="412"/>
      <c r="ADW493" s="412"/>
      <c r="ADX493" s="412"/>
      <c r="ADY493" s="412"/>
      <c r="ADZ493" s="412"/>
      <c r="AEA493" s="412"/>
      <c r="AEB493" s="412"/>
      <c r="AEC493" s="412"/>
      <c r="AED493" s="412"/>
      <c r="AEE493" s="412"/>
      <c r="AEF493" s="412"/>
      <c r="AEG493" s="412"/>
      <c r="AEH493" s="412"/>
      <c r="AEI493" s="412"/>
      <c r="AEJ493" s="412"/>
      <c r="AEK493" s="412"/>
      <c r="AEL493" s="412"/>
      <c r="AEM493" s="412"/>
      <c r="AEN493" s="412"/>
      <c r="AEO493" s="412"/>
      <c r="AEP493" s="412"/>
      <c r="AEQ493" s="412"/>
      <c r="AER493" s="412"/>
      <c r="AES493" s="412"/>
      <c r="AET493" s="412"/>
      <c r="AEU493" s="412"/>
      <c r="AEV493" s="412"/>
      <c r="AEW493" s="412"/>
      <c r="AEX493" s="412"/>
      <c r="AEY493" s="412"/>
      <c r="AEZ493" s="412"/>
      <c r="AFA493" s="412"/>
      <c r="AFB493" s="412"/>
      <c r="AFC493" s="412"/>
      <c r="AFD493" s="412"/>
      <c r="AFE493" s="412"/>
      <c r="AFF493" s="412"/>
      <c r="AFG493" s="412"/>
      <c r="AFH493" s="412"/>
      <c r="AFI493" s="412"/>
      <c r="AFJ493" s="412"/>
      <c r="AFK493" s="412"/>
      <c r="AFL493" s="412"/>
      <c r="AFM493" s="412"/>
      <c r="AFN493" s="412"/>
      <c r="AFO493" s="412"/>
      <c r="AFP493" s="412"/>
      <c r="AFQ493" s="412"/>
      <c r="AFR493" s="412"/>
      <c r="AFS493" s="412"/>
      <c r="AFT493" s="412"/>
      <c r="AFU493" s="412"/>
      <c r="AFV493" s="412"/>
      <c r="AFW493" s="412"/>
      <c r="AFX493" s="412"/>
      <c r="AFY493" s="412"/>
      <c r="AFZ493" s="412"/>
      <c r="AGA493" s="412"/>
      <c r="AGB493" s="412"/>
      <c r="AGC493" s="412"/>
      <c r="AGD493" s="412"/>
      <c r="AGE493" s="412"/>
      <c r="AGF493" s="412"/>
      <c r="AGG493" s="412"/>
      <c r="AGH493" s="412"/>
      <c r="AGI493" s="412"/>
      <c r="AGJ493" s="412"/>
      <c r="AGK493" s="412"/>
      <c r="AGL493" s="412"/>
      <c r="AGM493" s="412"/>
      <c r="AGN493" s="412"/>
      <c r="AGO493" s="412"/>
      <c r="AGP493" s="412"/>
      <c r="AGQ493" s="412"/>
      <c r="AGR493" s="412"/>
      <c r="AGS493" s="412"/>
      <c r="AGT493" s="412"/>
      <c r="AGU493" s="412"/>
      <c r="AGV493" s="412"/>
      <c r="AGW493" s="412"/>
      <c r="AGX493" s="412"/>
      <c r="AGY493" s="412"/>
      <c r="AGZ493" s="412"/>
      <c r="AHA493" s="412"/>
      <c r="AHB493" s="412"/>
      <c r="AHC493" s="412"/>
      <c r="AHD493" s="412"/>
      <c r="AHE493" s="412"/>
      <c r="AHF493" s="412"/>
      <c r="AHG493" s="412"/>
      <c r="AHH493" s="412"/>
      <c r="AHI493" s="412"/>
      <c r="AHJ493" s="412"/>
      <c r="AHK493" s="412"/>
      <c r="AHL493" s="412"/>
      <c r="AHM493" s="412"/>
      <c r="AHN493" s="412"/>
      <c r="AHO493" s="412"/>
      <c r="AHP493" s="412"/>
      <c r="AHQ493" s="412"/>
      <c r="AHR493" s="412"/>
      <c r="AHS493" s="412"/>
      <c r="AHT493" s="412"/>
      <c r="AHU493" s="412"/>
      <c r="AHV493" s="412"/>
      <c r="AHW493" s="412"/>
      <c r="AHX493" s="412"/>
      <c r="AHY493" s="412"/>
      <c r="AHZ493" s="412"/>
      <c r="AIA493" s="412"/>
      <c r="AIB493" s="412"/>
      <c r="AIC493" s="412"/>
      <c r="AID493" s="412"/>
      <c r="AIE493" s="412"/>
      <c r="AIF493" s="412"/>
      <c r="AIG493" s="412"/>
      <c r="AIH493" s="412"/>
      <c r="AII493" s="412"/>
      <c r="AIJ493" s="412"/>
      <c r="AIK493" s="412"/>
      <c r="AIL493" s="412"/>
      <c r="AIM493" s="412"/>
      <c r="AIN493" s="412"/>
      <c r="AIO493" s="412"/>
      <c r="AIP493" s="412"/>
      <c r="AIQ493" s="412"/>
      <c r="AIR493" s="412"/>
      <c r="AIS493" s="412"/>
      <c r="AIT493" s="412"/>
      <c r="AIU493" s="412"/>
      <c r="AIV493" s="412"/>
      <c r="AIW493" s="412"/>
      <c r="AIX493" s="412"/>
      <c r="AIY493" s="412"/>
      <c r="AIZ493" s="412"/>
      <c r="AJA493" s="412"/>
      <c r="AJB493" s="412"/>
      <c r="AJC493" s="412"/>
      <c r="AJD493" s="412"/>
      <c r="AJE493" s="412"/>
      <c r="AJF493" s="412"/>
      <c r="AJG493" s="412"/>
      <c r="AJH493" s="412"/>
      <c r="AJI493" s="412"/>
      <c r="AJJ493" s="412"/>
      <c r="AJK493" s="412"/>
      <c r="AJL493" s="412"/>
      <c r="AJM493" s="412"/>
      <c r="AJN493" s="412"/>
      <c r="AJO493" s="412"/>
      <c r="AJP493" s="412"/>
      <c r="AJQ493" s="412"/>
      <c r="AJR493" s="412"/>
      <c r="AJS493" s="412"/>
      <c r="AJT493" s="412"/>
      <c r="AJU493" s="412"/>
      <c r="AJV493" s="412"/>
      <c r="AJW493" s="412"/>
      <c r="AJX493" s="412"/>
      <c r="AJY493" s="412"/>
      <c r="AJZ493" s="412"/>
      <c r="AKA493" s="412"/>
      <c r="AKB493" s="412"/>
      <c r="AKC493" s="412"/>
      <c r="AKD493" s="412"/>
      <c r="AKE493" s="412"/>
      <c r="AKF493" s="412"/>
      <c r="AKG493" s="412"/>
      <c r="AKH493" s="412"/>
      <c r="AKI493" s="412"/>
      <c r="AKJ493" s="412"/>
      <c r="AKK493" s="412"/>
      <c r="AKL493" s="412"/>
      <c r="AKM493" s="412"/>
      <c r="AKN493" s="412"/>
      <c r="AKO493" s="412"/>
      <c r="AKP493" s="412"/>
      <c r="AKQ493" s="412"/>
      <c r="AKR493" s="412"/>
      <c r="AKS493" s="412"/>
      <c r="AKT493" s="412"/>
      <c r="AKU493" s="412"/>
      <c r="AKV493" s="412"/>
      <c r="AKW493" s="412"/>
      <c r="AKX493" s="412"/>
      <c r="AKY493" s="412"/>
      <c r="AKZ493" s="412"/>
      <c r="ALA493" s="412"/>
      <c r="ALB493" s="412"/>
      <c r="ALC493" s="412"/>
      <c r="ALD493" s="412"/>
      <c r="ALE493" s="412"/>
      <c r="ALF493" s="412"/>
      <c r="ALG493" s="412"/>
      <c r="ALH493" s="412"/>
      <c r="ALI493" s="412"/>
      <c r="ALJ493" s="412"/>
      <c r="ALK493" s="412"/>
      <c r="ALL493" s="412"/>
      <c r="ALM493" s="412"/>
      <c r="ALN493" s="412"/>
      <c r="ALO493" s="412"/>
      <c r="ALP493" s="412"/>
      <c r="ALQ493" s="412"/>
      <c r="ALR493" s="412"/>
      <c r="ALS493" s="412"/>
      <c r="ALT493" s="412"/>
      <c r="ALU493" s="412"/>
      <c r="ALV493" s="412"/>
      <c r="ALW493" s="412"/>
      <c r="ALX493" s="412"/>
      <c r="ALY493" s="412"/>
      <c r="ALZ493" s="412"/>
      <c r="AMA493" s="412"/>
      <c r="AMB493" s="412"/>
      <c r="AMC493" s="412"/>
      <c r="AMD493" s="412"/>
      <c r="AME493" s="412"/>
      <c r="AMF493" s="412"/>
      <c r="AMG493" s="412"/>
      <c r="AMH493" s="412"/>
    </row>
    <row r="494" spans="1:1023" s="414" customFormat="1" x14ac:dyDescent="0.25">
      <c r="A494" t="s">
        <v>27574</v>
      </c>
      <c r="B494" s="163">
        <v>493</v>
      </c>
      <c r="C494" s="167" t="s">
        <v>27575</v>
      </c>
      <c r="D494" s="175" t="s">
        <v>27576</v>
      </c>
      <c r="E494" s="185"/>
      <c r="F494" s="185">
        <v>4</v>
      </c>
      <c r="G494" s="175"/>
      <c r="H494" s="175"/>
      <c r="I494" s="319"/>
      <c r="J494" s="332"/>
      <c r="K494" s="335">
        <v>1</v>
      </c>
      <c r="L494" s="332" t="s">
        <v>752</v>
      </c>
      <c r="M494" s="332"/>
      <c r="N494" s="332"/>
      <c r="O494" s="332"/>
      <c r="P494" s="332"/>
      <c r="Q494" s="332"/>
      <c r="R494" s="332"/>
      <c r="S494" s="332"/>
      <c r="T494" s="332"/>
      <c r="U494" s="332"/>
      <c r="V494" s="219">
        <f>IF(O494=1,10,100)</f>
        <v>100</v>
      </c>
      <c r="W494" s="219">
        <f>IF(O494=1,1,IF(O494=2,10,100))</f>
        <v>100</v>
      </c>
      <c r="X494" s="219">
        <f>IF(O494=3,20,100)</f>
        <v>100</v>
      </c>
      <c r="Y494" s="219">
        <f t="shared" si="262"/>
        <v>100</v>
      </c>
      <c r="Z494" s="219">
        <f t="shared" si="263"/>
        <v>100</v>
      </c>
      <c r="AA494" s="220">
        <f>IF(OR(EXACT(Q494,"1A"),EXACT(Q494,"1B")),0.1,IF(Q494=2,1,100))</f>
        <v>100</v>
      </c>
      <c r="AB494" s="220">
        <f>IF(OR(EXACT(R494,"1A"),EXACT(R494,"1B")),0.1,IF(R494=2,1,100))</f>
        <v>100</v>
      </c>
      <c r="AC494" s="220">
        <f>IF(OR(EXACT(S494,"1A"),EXACT(S494,"1B")),0.3,IF(S494=2,3,100))</f>
        <v>100</v>
      </c>
      <c r="AD494" s="416">
        <f>IF(L494=0,100,IF(L494=1,1,IF(L494="1B",1,IF(L494="1A",0.1,100))))</f>
        <v>1</v>
      </c>
      <c r="AE494" s="416">
        <f>IF(M494=0,100,IF(M494=1,1,IF(M494="1B",1,IF(M494="1A",0.1,100))))</f>
        <v>100</v>
      </c>
      <c r="AF494" s="212">
        <f>IF(OR(OR(EXACT(J494,"1A"),EXACT(J494,"1B"),EXACT(J494,"1C")),K494=1),1,IF(K494=2,10,100))</f>
        <v>1</v>
      </c>
      <c r="AG494" s="212">
        <f>IF(OR(EXACT(J494,"1A"),EXACT(J494,"1B"),EXACT(J494,"1C")),1,IF(J494=2,10,100))</f>
        <v>100</v>
      </c>
      <c r="AH494" s="212">
        <f>IF(OR(EXACT(J494,"1A"),EXACT(J494,"1B"),EXACT(J494,"1C"),K494=1),3,100)</f>
        <v>3</v>
      </c>
      <c r="AI494" s="212">
        <f>IF(OR(EXACT(J494,"1A"),EXACT(J494,"1B"),EXACT(J494,"1C")),5,100)</f>
        <v>100</v>
      </c>
      <c r="AJ494" s="231"/>
      <c r="AK494" s="185"/>
      <c r="AL494" s="185">
        <v>3</v>
      </c>
      <c r="AM494" s="214"/>
      <c r="AN494" s="185"/>
      <c r="AO494" s="185"/>
      <c r="AP494" s="185"/>
      <c r="AQ494" s="394" t="s">
        <v>760</v>
      </c>
      <c r="AR494" s="185"/>
      <c r="AS494" s="185"/>
      <c r="AT494" s="185"/>
      <c r="AMI494" s="185"/>
    </row>
    <row r="495" spans="1:1023" s="414" customFormat="1" x14ac:dyDescent="0.25">
      <c r="A495" t="s">
        <v>27577</v>
      </c>
      <c r="B495" s="163">
        <v>494</v>
      </c>
      <c r="C495" s="167" t="s">
        <v>27578</v>
      </c>
      <c r="D495" s="175" t="s">
        <v>27579</v>
      </c>
      <c r="E495" s="185"/>
      <c r="F495" s="185"/>
      <c r="G495" s="175"/>
      <c r="H495" s="175"/>
      <c r="I495" s="319"/>
      <c r="J495" s="332"/>
      <c r="K495" s="335">
        <v>2</v>
      </c>
      <c r="L495" s="332"/>
      <c r="M495" s="332"/>
      <c r="N495" s="332"/>
      <c r="O495" s="332"/>
      <c r="P495" s="332"/>
      <c r="Q495" s="332"/>
      <c r="R495" s="332"/>
      <c r="S495" s="332"/>
      <c r="T495" s="332"/>
      <c r="U495" s="332"/>
      <c r="V495" s="219" t="s">
        <v>6277</v>
      </c>
      <c r="W495" s="219">
        <f>IF(O495=1,1,IF(O495=2,10,100))</f>
        <v>100</v>
      </c>
      <c r="X495" s="219">
        <f>IF(O495=3,20,100)</f>
        <v>100</v>
      </c>
      <c r="Y495" s="219">
        <f t="shared" si="262"/>
        <v>100</v>
      </c>
      <c r="Z495" s="219">
        <f t="shared" si="263"/>
        <v>100</v>
      </c>
      <c r="AA495" s="220">
        <f>IF(OR(EXACT(Q495,"1A"),EXACT(Q495,"1B")),0.1,IF(Q495=2,1,100))</f>
        <v>100</v>
      </c>
      <c r="AB495" s="220">
        <f>IF(OR(EXACT(R495,"1A"),EXACT(R495,"1B")),0.1,IF(R495=2,1,100))</f>
        <v>100</v>
      </c>
      <c r="AC495" s="220">
        <f>IF(OR(EXACT(S495,"1A"),EXACT(S495,"1B")),0.3,IF(S495=2,3,100))</f>
        <v>100</v>
      </c>
      <c r="AD495" s="416">
        <f>IF(L495=0,100,IF(L495=1,1,IF(L495="1B",1,IF(L495="1A",0.1,100))))</f>
        <v>100</v>
      </c>
      <c r="AE495" s="416">
        <f>IF(M495=0,100,IF(M495=1,1,IF(M495="1B",1,IF(M495="1A",0.1,100))))</f>
        <v>100</v>
      </c>
      <c r="AF495" s="212">
        <f>IF(OR(OR(EXACT(J495,"1A"),EXACT(J495,"1B"),EXACT(J495,"1C")),K495=1),1,IF(K495=2,10,100))</f>
        <v>10</v>
      </c>
      <c r="AG495" s="212">
        <f>IF(OR(EXACT(J495,"1A"),EXACT(J495,"1B"),EXACT(J495,"1C")),1,IF(J495=2,10,100))</f>
        <v>100</v>
      </c>
      <c r="AH495" s="212">
        <f>IF(OR(EXACT(J495,"1A"),EXACT(J495,"1B"),EXACT(J495,"1C"),K495=1),3,100)</f>
        <v>100</v>
      </c>
      <c r="AI495" s="212">
        <f>IF(OR(EXACT(J495,"1A"),EXACT(J495,"1B"),EXACT(J495,"1C")),5,100)</f>
        <v>100</v>
      </c>
      <c r="AJ495" s="231"/>
      <c r="AK495" s="185"/>
      <c r="AL495" s="185">
        <v>3</v>
      </c>
      <c r="AM495" s="214"/>
      <c r="AN495" s="185"/>
      <c r="AO495" s="185"/>
      <c r="AP495" s="185"/>
      <c r="AQ495" s="394" t="s">
        <v>760</v>
      </c>
      <c r="AR495" s="185"/>
      <c r="AS495" s="185"/>
      <c r="AT495" s="185"/>
      <c r="AMI495" s="185"/>
    </row>
    <row r="496" spans="1:1023" x14ac:dyDescent="0.25">
      <c r="A496" s="208" t="s">
        <v>25299</v>
      </c>
      <c r="B496" s="163">
        <v>495</v>
      </c>
      <c r="C496" s="295" t="s">
        <v>25307</v>
      </c>
      <c r="D496" s="175" t="s">
        <v>25306</v>
      </c>
      <c r="I496" s="319"/>
      <c r="K496" s="335">
        <v>2</v>
      </c>
      <c r="V496" s="219">
        <f t="shared" si="264"/>
        <v>100</v>
      </c>
      <c r="W496" s="219">
        <f t="shared" si="265"/>
        <v>100</v>
      </c>
      <c r="X496" s="219">
        <f t="shared" si="266"/>
        <v>100</v>
      </c>
      <c r="Y496" s="219">
        <f t="shared" si="262"/>
        <v>100</v>
      </c>
      <c r="Z496" s="219">
        <f t="shared" si="263"/>
        <v>100</v>
      </c>
      <c r="AA496" s="220">
        <f t="shared" si="243"/>
        <v>100</v>
      </c>
      <c r="AB496" s="220">
        <f t="shared" si="242"/>
        <v>100</v>
      </c>
      <c r="AC496" s="220">
        <f t="shared" si="255"/>
        <v>100</v>
      </c>
      <c r="AD496" s="416">
        <f t="shared" si="261"/>
        <v>100</v>
      </c>
      <c r="AE496" s="416">
        <f t="shared" si="256"/>
        <v>100</v>
      </c>
      <c r="AF496" s="212">
        <f t="shared" ref="AF496:AF539" si="267">IF(OR(OR(EXACT(J496,"1A"),EXACT(J496,"1B"),EXACT(J496,"1C")),K496=1),1,IF(K496=2,10,100))</f>
        <v>10</v>
      </c>
      <c r="AG496" s="212">
        <f t="shared" si="259"/>
        <v>100</v>
      </c>
      <c r="AH496" s="212">
        <f t="shared" ref="AH496:AH539" si="268">IF(OR(EXACT(J496,"1A"),EXACT(J496,"1B"),EXACT(J496,"1C"),K496=1),3,100)</f>
        <v>100</v>
      </c>
      <c r="AI496" s="212">
        <f t="shared" si="257"/>
        <v>100</v>
      </c>
      <c r="AJ496" s="231"/>
      <c r="AM496" s="214"/>
      <c r="AQ496" s="167" t="s">
        <v>760</v>
      </c>
      <c r="AU496" s="412"/>
      <c r="AV496" s="412"/>
      <c r="AW496" s="412"/>
      <c r="AX496" s="412"/>
      <c r="AY496" s="412"/>
      <c r="AZ496" s="412"/>
      <c r="BA496" s="412"/>
      <c r="BB496" s="412"/>
      <c r="BC496" s="412"/>
      <c r="BD496" s="412"/>
      <c r="BE496" s="412"/>
      <c r="BF496" s="412"/>
      <c r="BG496" s="412"/>
      <c r="BH496" s="412"/>
      <c r="BI496" s="412"/>
      <c r="BJ496" s="412"/>
      <c r="BK496" s="412"/>
      <c r="BL496" s="412"/>
      <c r="BM496" s="412"/>
      <c r="BN496" s="412"/>
      <c r="BO496" s="412"/>
      <c r="BP496" s="412"/>
      <c r="BQ496" s="412"/>
      <c r="BR496" s="412"/>
      <c r="BS496" s="412"/>
      <c r="BT496" s="412"/>
      <c r="BU496" s="412"/>
      <c r="BV496" s="412"/>
      <c r="BW496" s="412"/>
      <c r="BX496" s="412"/>
      <c r="BY496" s="412"/>
      <c r="BZ496" s="412"/>
      <c r="CA496" s="412"/>
      <c r="CB496" s="412"/>
      <c r="CC496" s="412"/>
      <c r="CD496" s="412"/>
      <c r="CE496" s="412"/>
      <c r="CF496" s="412"/>
      <c r="CG496" s="412"/>
      <c r="CH496" s="412"/>
      <c r="CI496" s="412"/>
      <c r="CJ496" s="412"/>
      <c r="CK496" s="412"/>
      <c r="CL496" s="412"/>
      <c r="CM496" s="412"/>
      <c r="CN496" s="412"/>
      <c r="CO496" s="412"/>
      <c r="CP496" s="412"/>
      <c r="CQ496" s="412"/>
      <c r="CR496" s="412"/>
      <c r="CS496" s="412"/>
      <c r="CT496" s="412"/>
      <c r="CU496" s="412"/>
      <c r="CV496" s="412"/>
      <c r="CW496" s="412"/>
      <c r="CX496" s="412"/>
      <c r="CY496" s="412"/>
      <c r="CZ496" s="412"/>
      <c r="DA496" s="412"/>
      <c r="DB496" s="412"/>
      <c r="DC496" s="412"/>
      <c r="DD496" s="412"/>
      <c r="DE496" s="412"/>
      <c r="DF496" s="412"/>
      <c r="DG496" s="412"/>
      <c r="DH496" s="412"/>
      <c r="DI496" s="412"/>
      <c r="DJ496" s="412"/>
      <c r="DK496" s="412"/>
      <c r="DL496" s="412"/>
      <c r="DM496" s="412"/>
      <c r="DN496" s="412"/>
      <c r="DO496" s="412"/>
      <c r="DP496" s="412"/>
      <c r="DQ496" s="412"/>
      <c r="DR496" s="412"/>
      <c r="DS496" s="412"/>
      <c r="DT496" s="412"/>
      <c r="DU496" s="412"/>
      <c r="DV496" s="412"/>
      <c r="DW496" s="412"/>
      <c r="DX496" s="412"/>
      <c r="DY496" s="412"/>
      <c r="DZ496" s="412"/>
      <c r="EA496" s="412"/>
      <c r="EB496" s="412"/>
      <c r="EC496" s="412"/>
      <c r="ED496" s="412"/>
      <c r="EE496" s="412"/>
      <c r="EF496" s="412"/>
      <c r="EG496" s="412"/>
      <c r="EH496" s="412"/>
      <c r="EI496" s="412"/>
      <c r="EJ496" s="412"/>
      <c r="EK496" s="412"/>
      <c r="EL496" s="412"/>
      <c r="EM496" s="412"/>
      <c r="EN496" s="412"/>
      <c r="EO496" s="412"/>
      <c r="EP496" s="412"/>
      <c r="EQ496" s="412"/>
      <c r="ER496" s="412"/>
      <c r="ES496" s="412"/>
      <c r="ET496" s="412"/>
      <c r="EU496" s="412"/>
      <c r="EV496" s="412"/>
      <c r="EW496" s="412"/>
      <c r="EX496" s="412"/>
      <c r="EY496" s="412"/>
      <c r="EZ496" s="412"/>
      <c r="FA496" s="412"/>
      <c r="FB496" s="412"/>
      <c r="FC496" s="412"/>
      <c r="FD496" s="412"/>
      <c r="FE496" s="412"/>
      <c r="FF496" s="412"/>
      <c r="FG496" s="412"/>
      <c r="FH496" s="412"/>
      <c r="FI496" s="412"/>
      <c r="FJ496" s="412"/>
      <c r="FK496" s="412"/>
      <c r="FL496" s="412"/>
      <c r="FM496" s="412"/>
      <c r="FN496" s="412"/>
      <c r="FO496" s="412"/>
      <c r="FP496" s="412"/>
      <c r="FQ496" s="412"/>
      <c r="FR496" s="412"/>
      <c r="FS496" s="412"/>
      <c r="FT496" s="412"/>
      <c r="FU496" s="412"/>
      <c r="FV496" s="412"/>
      <c r="FW496" s="412"/>
      <c r="FX496" s="412"/>
      <c r="FY496" s="412"/>
      <c r="FZ496" s="412"/>
      <c r="GA496" s="412"/>
      <c r="GB496" s="412"/>
      <c r="GC496" s="412"/>
      <c r="GD496" s="412"/>
      <c r="GE496" s="412"/>
      <c r="GF496" s="412"/>
      <c r="GG496" s="412"/>
      <c r="GH496" s="412"/>
      <c r="GI496" s="412"/>
      <c r="GJ496" s="412"/>
      <c r="GK496" s="412"/>
      <c r="GL496" s="412"/>
      <c r="GM496" s="412"/>
      <c r="GN496" s="412"/>
      <c r="GO496" s="412"/>
      <c r="GP496" s="412"/>
      <c r="GQ496" s="412"/>
      <c r="GR496" s="412"/>
      <c r="GS496" s="412"/>
      <c r="GT496" s="412"/>
      <c r="GU496" s="412"/>
      <c r="GV496" s="412"/>
      <c r="GW496" s="412"/>
      <c r="GX496" s="412"/>
      <c r="GY496" s="412"/>
      <c r="GZ496" s="412"/>
      <c r="HA496" s="412"/>
      <c r="HB496" s="412"/>
      <c r="HC496" s="412"/>
      <c r="HD496" s="412"/>
      <c r="HE496" s="412"/>
      <c r="HF496" s="412"/>
      <c r="HG496" s="412"/>
      <c r="HH496" s="412"/>
      <c r="HI496" s="412"/>
      <c r="HJ496" s="412"/>
      <c r="HK496" s="412"/>
      <c r="HL496" s="412"/>
      <c r="HM496" s="412"/>
      <c r="HN496" s="412"/>
      <c r="HO496" s="412"/>
      <c r="HP496" s="412"/>
      <c r="HQ496" s="412"/>
      <c r="HR496" s="412"/>
      <c r="HS496" s="412"/>
      <c r="HT496" s="412"/>
      <c r="HU496" s="412"/>
      <c r="HV496" s="412"/>
      <c r="HW496" s="412"/>
      <c r="HX496" s="412"/>
      <c r="HY496" s="412"/>
      <c r="HZ496" s="412"/>
      <c r="IA496" s="412"/>
      <c r="IB496" s="412"/>
      <c r="IC496" s="412"/>
      <c r="ID496" s="412"/>
      <c r="IE496" s="412"/>
      <c r="IF496" s="412"/>
      <c r="IG496" s="412"/>
      <c r="IH496" s="412"/>
      <c r="II496" s="412"/>
      <c r="IJ496" s="412"/>
      <c r="IK496" s="412"/>
      <c r="IL496" s="412"/>
      <c r="IM496" s="412"/>
      <c r="IN496" s="412"/>
      <c r="IO496" s="412"/>
      <c r="IP496" s="412"/>
      <c r="IQ496" s="412"/>
      <c r="IR496" s="412"/>
      <c r="IS496" s="412"/>
      <c r="IT496" s="412"/>
      <c r="IU496" s="412"/>
      <c r="IV496" s="412"/>
      <c r="IW496" s="412"/>
      <c r="IX496" s="412"/>
      <c r="IY496" s="412"/>
      <c r="IZ496" s="412"/>
      <c r="JA496" s="412"/>
      <c r="JB496" s="412"/>
      <c r="JC496" s="412"/>
      <c r="JD496" s="412"/>
      <c r="JE496" s="412"/>
      <c r="JF496" s="412"/>
      <c r="JG496" s="412"/>
      <c r="JH496" s="412"/>
      <c r="JI496" s="412"/>
      <c r="JJ496" s="412"/>
      <c r="JK496" s="412"/>
      <c r="JL496" s="412"/>
      <c r="JM496" s="412"/>
      <c r="JN496" s="412"/>
      <c r="JO496" s="412"/>
      <c r="JP496" s="412"/>
      <c r="JQ496" s="412"/>
      <c r="JR496" s="412"/>
      <c r="JS496" s="412"/>
      <c r="JT496" s="412"/>
      <c r="JU496" s="412"/>
      <c r="JV496" s="412"/>
      <c r="JW496" s="412"/>
      <c r="JX496" s="412"/>
      <c r="JY496" s="412"/>
      <c r="JZ496" s="412"/>
      <c r="KA496" s="412"/>
      <c r="KB496" s="412"/>
      <c r="KC496" s="412"/>
      <c r="KD496" s="412"/>
      <c r="KE496" s="412"/>
      <c r="KF496" s="412"/>
      <c r="KG496" s="412"/>
      <c r="KH496" s="412"/>
      <c r="KI496" s="412"/>
      <c r="KJ496" s="412"/>
      <c r="KK496" s="412"/>
      <c r="KL496" s="412"/>
      <c r="KM496" s="412"/>
      <c r="KN496" s="412"/>
      <c r="KO496" s="412"/>
      <c r="KP496" s="412"/>
      <c r="KQ496" s="412"/>
      <c r="KR496" s="412"/>
      <c r="KS496" s="412"/>
      <c r="KT496" s="412"/>
      <c r="KU496" s="412"/>
      <c r="KV496" s="412"/>
      <c r="KW496" s="412"/>
      <c r="KX496" s="412"/>
      <c r="KY496" s="412"/>
      <c r="KZ496" s="412"/>
      <c r="LA496" s="412"/>
      <c r="LB496" s="412"/>
      <c r="LC496" s="412"/>
      <c r="LD496" s="412"/>
      <c r="LE496" s="412"/>
      <c r="LF496" s="412"/>
      <c r="LG496" s="412"/>
      <c r="LH496" s="412"/>
      <c r="LI496" s="412"/>
      <c r="LJ496" s="412"/>
      <c r="LK496" s="412"/>
      <c r="LL496" s="412"/>
      <c r="LM496" s="412"/>
      <c r="LN496" s="412"/>
      <c r="LO496" s="412"/>
      <c r="LP496" s="412"/>
      <c r="LQ496" s="412"/>
      <c r="LR496" s="412"/>
      <c r="LS496" s="412"/>
      <c r="LT496" s="412"/>
      <c r="LU496" s="412"/>
      <c r="LV496" s="412"/>
      <c r="LW496" s="412"/>
      <c r="LX496" s="412"/>
      <c r="LY496" s="412"/>
      <c r="LZ496" s="412"/>
      <c r="MA496" s="412"/>
      <c r="MB496" s="412"/>
      <c r="MC496" s="412"/>
      <c r="MD496" s="412"/>
      <c r="ME496" s="412"/>
      <c r="MF496" s="412"/>
      <c r="MG496" s="412"/>
      <c r="MH496" s="412"/>
      <c r="MI496" s="412"/>
      <c r="MJ496" s="412"/>
      <c r="MK496" s="412"/>
      <c r="ML496" s="412"/>
      <c r="MM496" s="412"/>
      <c r="MN496" s="412"/>
      <c r="MO496" s="412"/>
      <c r="MP496" s="412"/>
      <c r="MQ496" s="412"/>
      <c r="MR496" s="412"/>
      <c r="MS496" s="412"/>
      <c r="MT496" s="412"/>
      <c r="MU496" s="412"/>
      <c r="MV496" s="412"/>
      <c r="MW496" s="412"/>
      <c r="MX496" s="412"/>
      <c r="MY496" s="412"/>
      <c r="MZ496" s="412"/>
      <c r="NA496" s="412"/>
      <c r="NB496" s="412"/>
      <c r="NC496" s="412"/>
      <c r="ND496" s="412"/>
      <c r="NE496" s="412"/>
      <c r="NF496" s="412"/>
      <c r="NG496" s="412"/>
      <c r="NH496" s="412"/>
      <c r="NI496" s="412"/>
      <c r="NJ496" s="412"/>
      <c r="NK496" s="412"/>
      <c r="NL496" s="412"/>
      <c r="NM496" s="412"/>
      <c r="NN496" s="412"/>
      <c r="NO496" s="412"/>
      <c r="NP496" s="412"/>
      <c r="NQ496" s="412"/>
      <c r="NR496" s="412"/>
      <c r="NS496" s="412"/>
      <c r="NT496" s="412"/>
      <c r="NU496" s="412"/>
      <c r="NV496" s="412"/>
      <c r="NW496" s="412"/>
      <c r="NX496" s="412"/>
      <c r="NY496" s="412"/>
      <c r="NZ496" s="412"/>
      <c r="OA496" s="412"/>
      <c r="OB496" s="412"/>
      <c r="OC496" s="412"/>
      <c r="OD496" s="412"/>
      <c r="OE496" s="412"/>
      <c r="OF496" s="412"/>
      <c r="OG496" s="412"/>
      <c r="OH496" s="412"/>
      <c r="OI496" s="412"/>
      <c r="OJ496" s="412"/>
      <c r="OK496" s="412"/>
      <c r="OL496" s="412"/>
      <c r="OM496" s="412"/>
      <c r="ON496" s="412"/>
      <c r="OO496" s="412"/>
      <c r="OP496" s="412"/>
      <c r="OQ496" s="412"/>
      <c r="OR496" s="412"/>
      <c r="OS496" s="412"/>
      <c r="OT496" s="412"/>
      <c r="OU496" s="412"/>
      <c r="OV496" s="412"/>
      <c r="OW496" s="412"/>
      <c r="OX496" s="412"/>
      <c r="OY496" s="412"/>
      <c r="OZ496" s="412"/>
      <c r="PA496" s="412"/>
      <c r="PB496" s="412"/>
      <c r="PC496" s="412"/>
      <c r="PD496" s="412"/>
      <c r="PE496" s="412"/>
      <c r="PF496" s="412"/>
      <c r="PG496" s="412"/>
      <c r="PH496" s="412"/>
      <c r="PI496" s="412"/>
      <c r="PJ496" s="412"/>
      <c r="PK496" s="412"/>
      <c r="PL496" s="412"/>
      <c r="PM496" s="412"/>
      <c r="PN496" s="412"/>
      <c r="PO496" s="412"/>
      <c r="PP496" s="412"/>
      <c r="PQ496" s="412"/>
      <c r="PR496" s="412"/>
      <c r="PS496" s="412"/>
      <c r="PT496" s="412"/>
      <c r="PU496" s="412"/>
      <c r="PV496" s="412"/>
      <c r="PW496" s="412"/>
      <c r="PX496" s="412"/>
      <c r="PY496" s="412"/>
      <c r="PZ496" s="412"/>
      <c r="QA496" s="412"/>
      <c r="QB496" s="412"/>
      <c r="QC496" s="412"/>
      <c r="QD496" s="412"/>
      <c r="QE496" s="412"/>
      <c r="QF496" s="412"/>
      <c r="QG496" s="412"/>
      <c r="QH496" s="412"/>
      <c r="QI496" s="412"/>
      <c r="QJ496" s="412"/>
      <c r="QK496" s="412"/>
      <c r="QL496" s="412"/>
      <c r="QM496" s="412"/>
      <c r="QN496" s="412"/>
      <c r="QO496" s="412"/>
      <c r="QP496" s="412"/>
      <c r="QQ496" s="412"/>
      <c r="QR496" s="412"/>
      <c r="QS496" s="412"/>
      <c r="QT496" s="412"/>
      <c r="QU496" s="412"/>
      <c r="QV496" s="412"/>
      <c r="QW496" s="412"/>
      <c r="QX496" s="412"/>
      <c r="QY496" s="412"/>
      <c r="QZ496" s="412"/>
      <c r="RA496" s="412"/>
      <c r="RB496" s="412"/>
      <c r="RC496" s="412"/>
      <c r="RD496" s="412"/>
      <c r="RE496" s="412"/>
      <c r="RF496" s="412"/>
      <c r="RG496" s="412"/>
      <c r="RH496" s="412"/>
      <c r="RI496" s="412"/>
      <c r="RJ496" s="412"/>
      <c r="RK496" s="412"/>
      <c r="RL496" s="412"/>
      <c r="RM496" s="412"/>
      <c r="RN496" s="412"/>
      <c r="RO496" s="412"/>
      <c r="RP496" s="412"/>
      <c r="RQ496" s="412"/>
      <c r="RR496" s="412"/>
      <c r="RS496" s="412"/>
      <c r="RT496" s="412"/>
      <c r="RU496" s="412"/>
      <c r="RV496" s="412"/>
      <c r="RW496" s="412"/>
      <c r="RX496" s="412"/>
      <c r="RY496" s="412"/>
      <c r="RZ496" s="412"/>
      <c r="SA496" s="412"/>
      <c r="SB496" s="412"/>
      <c r="SC496" s="412"/>
      <c r="SD496" s="412"/>
      <c r="SE496" s="412"/>
      <c r="SF496" s="412"/>
      <c r="SG496" s="412"/>
      <c r="SH496" s="412"/>
      <c r="SI496" s="412"/>
      <c r="SJ496" s="412"/>
      <c r="SK496" s="412"/>
      <c r="SL496" s="412"/>
      <c r="SM496" s="412"/>
      <c r="SN496" s="412"/>
      <c r="SO496" s="412"/>
      <c r="SP496" s="412"/>
      <c r="SQ496" s="412"/>
      <c r="SR496" s="412"/>
      <c r="SS496" s="412"/>
      <c r="ST496" s="412"/>
      <c r="SU496" s="412"/>
      <c r="SV496" s="412"/>
      <c r="SW496" s="412"/>
      <c r="SX496" s="412"/>
      <c r="SY496" s="412"/>
      <c r="SZ496" s="412"/>
      <c r="TA496" s="412"/>
      <c r="TB496" s="412"/>
      <c r="TC496" s="412"/>
      <c r="TD496" s="412"/>
      <c r="TE496" s="412"/>
      <c r="TF496" s="412"/>
      <c r="TG496" s="412"/>
      <c r="TH496" s="412"/>
      <c r="TI496" s="412"/>
      <c r="TJ496" s="412"/>
      <c r="TK496" s="412"/>
      <c r="TL496" s="412"/>
      <c r="TM496" s="412"/>
      <c r="TN496" s="412"/>
      <c r="TO496" s="412"/>
      <c r="TP496" s="412"/>
      <c r="TQ496" s="412"/>
      <c r="TR496" s="412"/>
      <c r="TS496" s="412"/>
      <c r="TT496" s="412"/>
      <c r="TU496" s="412"/>
      <c r="TV496" s="412"/>
      <c r="TW496" s="412"/>
      <c r="TX496" s="412"/>
      <c r="TY496" s="412"/>
      <c r="TZ496" s="412"/>
      <c r="UA496" s="412"/>
      <c r="UB496" s="412"/>
      <c r="UC496" s="412"/>
      <c r="UD496" s="412"/>
      <c r="UE496" s="412"/>
      <c r="UF496" s="412"/>
      <c r="UG496" s="412"/>
      <c r="UH496" s="412"/>
      <c r="UI496" s="412"/>
      <c r="UJ496" s="412"/>
      <c r="UK496" s="412"/>
      <c r="UL496" s="412"/>
      <c r="UM496" s="412"/>
      <c r="UN496" s="412"/>
      <c r="UO496" s="412"/>
      <c r="UP496" s="412"/>
      <c r="UQ496" s="412"/>
      <c r="UR496" s="412"/>
      <c r="US496" s="412"/>
      <c r="UT496" s="412"/>
      <c r="UU496" s="412"/>
      <c r="UV496" s="412"/>
      <c r="UW496" s="412"/>
      <c r="UX496" s="412"/>
      <c r="UY496" s="412"/>
      <c r="UZ496" s="412"/>
      <c r="VA496" s="412"/>
      <c r="VB496" s="412"/>
      <c r="VC496" s="412"/>
      <c r="VD496" s="412"/>
      <c r="VE496" s="412"/>
      <c r="VF496" s="412"/>
      <c r="VG496" s="412"/>
      <c r="VH496" s="412"/>
      <c r="VI496" s="412"/>
      <c r="VJ496" s="412"/>
      <c r="VK496" s="412"/>
      <c r="VL496" s="412"/>
      <c r="VM496" s="412"/>
      <c r="VN496" s="412"/>
      <c r="VO496" s="412"/>
      <c r="VP496" s="412"/>
      <c r="VQ496" s="412"/>
      <c r="VR496" s="412"/>
      <c r="VS496" s="412"/>
      <c r="VT496" s="412"/>
      <c r="VU496" s="412"/>
      <c r="VV496" s="412"/>
      <c r="VW496" s="412"/>
      <c r="VX496" s="412"/>
      <c r="VY496" s="412"/>
      <c r="VZ496" s="412"/>
      <c r="WA496" s="412"/>
      <c r="WB496" s="412"/>
      <c r="WC496" s="412"/>
      <c r="WD496" s="412"/>
      <c r="WE496" s="412"/>
      <c r="WF496" s="412"/>
      <c r="WG496" s="412"/>
      <c r="WH496" s="412"/>
      <c r="WI496" s="412"/>
      <c r="WJ496" s="412"/>
      <c r="WK496" s="412"/>
      <c r="WL496" s="412"/>
      <c r="WM496" s="412"/>
      <c r="WN496" s="412"/>
      <c r="WO496" s="412"/>
      <c r="WP496" s="412"/>
      <c r="WQ496" s="412"/>
      <c r="WR496" s="412"/>
      <c r="WS496" s="412"/>
      <c r="WT496" s="412"/>
      <c r="WU496" s="412"/>
      <c r="WV496" s="412"/>
      <c r="WW496" s="412"/>
      <c r="WX496" s="412"/>
      <c r="WY496" s="412"/>
      <c r="WZ496" s="412"/>
      <c r="XA496" s="412"/>
      <c r="XB496" s="412"/>
      <c r="XC496" s="412"/>
      <c r="XD496" s="412"/>
      <c r="XE496" s="412"/>
      <c r="XF496" s="412"/>
      <c r="XG496" s="412"/>
      <c r="XH496" s="412"/>
      <c r="XI496" s="412"/>
      <c r="XJ496" s="412"/>
      <c r="XK496" s="412"/>
      <c r="XL496" s="412"/>
      <c r="XM496" s="412"/>
      <c r="XN496" s="412"/>
      <c r="XO496" s="412"/>
      <c r="XP496" s="412"/>
      <c r="XQ496" s="412"/>
      <c r="XR496" s="412"/>
      <c r="XS496" s="412"/>
      <c r="XT496" s="412"/>
      <c r="XU496" s="412"/>
      <c r="XV496" s="412"/>
      <c r="XW496" s="412"/>
      <c r="XX496" s="412"/>
      <c r="XY496" s="412"/>
      <c r="XZ496" s="412"/>
      <c r="YA496" s="412"/>
      <c r="YB496" s="412"/>
      <c r="YC496" s="412"/>
      <c r="YD496" s="412"/>
      <c r="YE496" s="412"/>
      <c r="YF496" s="412"/>
      <c r="YG496" s="412"/>
      <c r="YH496" s="412"/>
      <c r="YI496" s="412"/>
      <c r="YJ496" s="412"/>
      <c r="YK496" s="412"/>
      <c r="YL496" s="412"/>
      <c r="YM496" s="412"/>
      <c r="YN496" s="412"/>
      <c r="YO496" s="412"/>
      <c r="YP496" s="412"/>
      <c r="YQ496" s="412"/>
      <c r="YR496" s="412"/>
      <c r="YS496" s="412"/>
      <c r="YT496" s="412"/>
      <c r="YU496" s="412"/>
      <c r="YV496" s="412"/>
      <c r="YW496" s="412"/>
      <c r="YX496" s="412"/>
      <c r="YY496" s="412"/>
      <c r="YZ496" s="412"/>
      <c r="ZA496" s="412"/>
      <c r="ZB496" s="412"/>
      <c r="ZC496" s="412"/>
      <c r="ZD496" s="412"/>
      <c r="ZE496" s="412"/>
      <c r="ZF496" s="412"/>
      <c r="ZG496" s="412"/>
      <c r="ZH496" s="412"/>
      <c r="ZI496" s="412"/>
      <c r="ZJ496" s="412"/>
      <c r="ZK496" s="412"/>
      <c r="ZL496" s="412"/>
      <c r="ZM496" s="412"/>
      <c r="ZN496" s="412"/>
      <c r="ZO496" s="412"/>
      <c r="ZP496" s="412"/>
      <c r="ZQ496" s="412"/>
      <c r="ZR496" s="412"/>
      <c r="ZS496" s="412"/>
      <c r="ZT496" s="412"/>
      <c r="ZU496" s="412"/>
      <c r="ZV496" s="412"/>
      <c r="ZW496" s="412"/>
      <c r="ZX496" s="412"/>
      <c r="ZY496" s="412"/>
      <c r="ZZ496" s="412"/>
      <c r="AAA496" s="412"/>
      <c r="AAB496" s="412"/>
      <c r="AAC496" s="412"/>
      <c r="AAD496" s="412"/>
      <c r="AAE496" s="412"/>
      <c r="AAF496" s="412"/>
      <c r="AAG496" s="412"/>
      <c r="AAH496" s="412"/>
      <c r="AAI496" s="412"/>
      <c r="AAJ496" s="412"/>
      <c r="AAK496" s="412"/>
      <c r="AAL496" s="412"/>
      <c r="AAM496" s="412"/>
      <c r="AAN496" s="412"/>
      <c r="AAO496" s="412"/>
      <c r="AAP496" s="412"/>
      <c r="AAQ496" s="412"/>
      <c r="AAR496" s="412"/>
      <c r="AAS496" s="412"/>
      <c r="AAT496" s="412"/>
      <c r="AAU496" s="412"/>
      <c r="AAV496" s="412"/>
      <c r="AAW496" s="412"/>
      <c r="AAX496" s="412"/>
      <c r="AAY496" s="412"/>
      <c r="AAZ496" s="412"/>
      <c r="ABA496" s="412"/>
      <c r="ABB496" s="412"/>
      <c r="ABC496" s="412"/>
      <c r="ABD496" s="412"/>
      <c r="ABE496" s="412"/>
      <c r="ABF496" s="412"/>
      <c r="ABG496" s="412"/>
      <c r="ABH496" s="412"/>
      <c r="ABI496" s="412"/>
      <c r="ABJ496" s="412"/>
      <c r="ABK496" s="412"/>
      <c r="ABL496" s="412"/>
      <c r="ABM496" s="412"/>
      <c r="ABN496" s="412"/>
      <c r="ABO496" s="412"/>
      <c r="ABP496" s="412"/>
      <c r="ABQ496" s="412"/>
      <c r="ABR496" s="412"/>
      <c r="ABS496" s="412"/>
      <c r="ABT496" s="412"/>
      <c r="ABU496" s="412"/>
      <c r="ABV496" s="412"/>
      <c r="ABW496" s="412"/>
      <c r="ABX496" s="412"/>
      <c r="ABY496" s="412"/>
      <c r="ABZ496" s="412"/>
      <c r="ACA496" s="412"/>
      <c r="ACB496" s="412"/>
      <c r="ACC496" s="412"/>
      <c r="ACD496" s="412"/>
      <c r="ACE496" s="412"/>
      <c r="ACF496" s="412"/>
      <c r="ACG496" s="412"/>
      <c r="ACH496" s="412"/>
      <c r="ACI496" s="412"/>
      <c r="ACJ496" s="412"/>
      <c r="ACK496" s="412"/>
      <c r="ACL496" s="412"/>
      <c r="ACM496" s="412"/>
      <c r="ACN496" s="412"/>
      <c r="ACO496" s="412"/>
      <c r="ACP496" s="412"/>
      <c r="ACQ496" s="412"/>
      <c r="ACR496" s="412"/>
      <c r="ACS496" s="412"/>
      <c r="ACT496" s="412"/>
      <c r="ACU496" s="412"/>
      <c r="ACV496" s="412"/>
      <c r="ACW496" s="412"/>
      <c r="ACX496" s="412"/>
      <c r="ACY496" s="412"/>
      <c r="ACZ496" s="412"/>
      <c r="ADA496" s="412"/>
      <c r="ADB496" s="412"/>
      <c r="ADC496" s="412"/>
      <c r="ADD496" s="412"/>
      <c r="ADE496" s="412"/>
      <c r="ADF496" s="412"/>
      <c r="ADG496" s="412"/>
      <c r="ADH496" s="412"/>
      <c r="ADI496" s="412"/>
      <c r="ADJ496" s="412"/>
      <c r="ADK496" s="412"/>
      <c r="ADL496" s="412"/>
      <c r="ADM496" s="412"/>
      <c r="ADN496" s="412"/>
      <c r="ADO496" s="412"/>
      <c r="ADP496" s="412"/>
      <c r="ADQ496" s="412"/>
      <c r="ADR496" s="412"/>
      <c r="ADS496" s="412"/>
      <c r="ADT496" s="412"/>
      <c r="ADU496" s="412"/>
      <c r="ADV496" s="412"/>
      <c r="ADW496" s="412"/>
      <c r="ADX496" s="412"/>
      <c r="ADY496" s="412"/>
      <c r="ADZ496" s="412"/>
      <c r="AEA496" s="412"/>
      <c r="AEB496" s="412"/>
      <c r="AEC496" s="412"/>
      <c r="AED496" s="412"/>
      <c r="AEE496" s="412"/>
      <c r="AEF496" s="412"/>
      <c r="AEG496" s="412"/>
      <c r="AEH496" s="412"/>
      <c r="AEI496" s="412"/>
      <c r="AEJ496" s="412"/>
      <c r="AEK496" s="412"/>
      <c r="AEL496" s="412"/>
      <c r="AEM496" s="412"/>
      <c r="AEN496" s="412"/>
      <c r="AEO496" s="412"/>
      <c r="AEP496" s="412"/>
      <c r="AEQ496" s="412"/>
      <c r="AER496" s="412"/>
      <c r="AES496" s="412"/>
      <c r="AET496" s="412"/>
      <c r="AEU496" s="412"/>
      <c r="AEV496" s="412"/>
      <c r="AEW496" s="412"/>
      <c r="AEX496" s="412"/>
      <c r="AEY496" s="412"/>
      <c r="AEZ496" s="412"/>
      <c r="AFA496" s="412"/>
      <c r="AFB496" s="412"/>
      <c r="AFC496" s="412"/>
      <c r="AFD496" s="412"/>
      <c r="AFE496" s="412"/>
      <c r="AFF496" s="412"/>
      <c r="AFG496" s="412"/>
      <c r="AFH496" s="412"/>
      <c r="AFI496" s="412"/>
      <c r="AFJ496" s="412"/>
      <c r="AFK496" s="412"/>
      <c r="AFL496" s="412"/>
      <c r="AFM496" s="412"/>
      <c r="AFN496" s="412"/>
      <c r="AFO496" s="412"/>
      <c r="AFP496" s="412"/>
      <c r="AFQ496" s="412"/>
      <c r="AFR496" s="412"/>
      <c r="AFS496" s="412"/>
      <c r="AFT496" s="412"/>
      <c r="AFU496" s="412"/>
      <c r="AFV496" s="412"/>
      <c r="AFW496" s="412"/>
      <c r="AFX496" s="412"/>
      <c r="AFY496" s="412"/>
      <c r="AFZ496" s="412"/>
      <c r="AGA496" s="412"/>
      <c r="AGB496" s="412"/>
      <c r="AGC496" s="412"/>
      <c r="AGD496" s="412"/>
      <c r="AGE496" s="412"/>
      <c r="AGF496" s="412"/>
      <c r="AGG496" s="412"/>
      <c r="AGH496" s="412"/>
      <c r="AGI496" s="412"/>
      <c r="AGJ496" s="412"/>
      <c r="AGK496" s="412"/>
      <c r="AGL496" s="412"/>
      <c r="AGM496" s="412"/>
      <c r="AGN496" s="412"/>
      <c r="AGO496" s="412"/>
      <c r="AGP496" s="412"/>
      <c r="AGQ496" s="412"/>
      <c r="AGR496" s="412"/>
      <c r="AGS496" s="412"/>
      <c r="AGT496" s="412"/>
      <c r="AGU496" s="412"/>
      <c r="AGV496" s="412"/>
      <c r="AGW496" s="412"/>
      <c r="AGX496" s="412"/>
      <c r="AGY496" s="412"/>
      <c r="AGZ496" s="412"/>
      <c r="AHA496" s="412"/>
      <c r="AHB496" s="412"/>
      <c r="AHC496" s="412"/>
      <c r="AHD496" s="412"/>
      <c r="AHE496" s="412"/>
      <c r="AHF496" s="412"/>
      <c r="AHG496" s="412"/>
      <c r="AHH496" s="412"/>
      <c r="AHI496" s="412"/>
      <c r="AHJ496" s="412"/>
      <c r="AHK496" s="412"/>
      <c r="AHL496" s="412"/>
      <c r="AHM496" s="412"/>
      <c r="AHN496" s="412"/>
      <c r="AHO496" s="412"/>
      <c r="AHP496" s="412"/>
      <c r="AHQ496" s="412"/>
      <c r="AHR496" s="412"/>
      <c r="AHS496" s="412"/>
      <c r="AHT496" s="412"/>
      <c r="AHU496" s="412"/>
      <c r="AHV496" s="412"/>
      <c r="AHW496" s="412"/>
      <c r="AHX496" s="412"/>
      <c r="AHY496" s="412"/>
      <c r="AHZ496" s="412"/>
      <c r="AIA496" s="412"/>
      <c r="AIB496" s="412"/>
      <c r="AIC496" s="412"/>
      <c r="AID496" s="412"/>
      <c r="AIE496" s="412"/>
      <c r="AIF496" s="412"/>
      <c r="AIG496" s="412"/>
      <c r="AIH496" s="412"/>
      <c r="AII496" s="412"/>
      <c r="AIJ496" s="412"/>
      <c r="AIK496" s="412"/>
      <c r="AIL496" s="412"/>
      <c r="AIM496" s="412"/>
      <c r="AIN496" s="412"/>
      <c r="AIO496" s="412"/>
      <c r="AIP496" s="412"/>
      <c r="AIQ496" s="412"/>
      <c r="AIR496" s="412"/>
      <c r="AIS496" s="412"/>
      <c r="AIT496" s="412"/>
      <c r="AIU496" s="412"/>
      <c r="AIV496" s="412"/>
      <c r="AIW496" s="412"/>
      <c r="AIX496" s="412"/>
      <c r="AIY496" s="412"/>
      <c r="AIZ496" s="412"/>
      <c r="AJA496" s="412"/>
      <c r="AJB496" s="412"/>
      <c r="AJC496" s="412"/>
      <c r="AJD496" s="412"/>
      <c r="AJE496" s="412"/>
      <c r="AJF496" s="412"/>
      <c r="AJG496" s="412"/>
      <c r="AJH496" s="412"/>
      <c r="AJI496" s="412"/>
      <c r="AJJ496" s="412"/>
      <c r="AJK496" s="412"/>
      <c r="AJL496" s="412"/>
      <c r="AJM496" s="412"/>
      <c r="AJN496" s="412"/>
      <c r="AJO496" s="412"/>
      <c r="AJP496" s="412"/>
      <c r="AJQ496" s="412"/>
      <c r="AJR496" s="412"/>
      <c r="AJS496" s="412"/>
      <c r="AJT496" s="412"/>
      <c r="AJU496" s="412"/>
      <c r="AJV496" s="412"/>
      <c r="AJW496" s="412"/>
      <c r="AJX496" s="412"/>
      <c r="AJY496" s="412"/>
      <c r="AJZ496" s="412"/>
      <c r="AKA496" s="412"/>
      <c r="AKB496" s="412"/>
      <c r="AKC496" s="412"/>
      <c r="AKD496" s="412"/>
      <c r="AKE496" s="412"/>
      <c r="AKF496" s="412"/>
      <c r="AKG496" s="412"/>
      <c r="AKH496" s="412"/>
      <c r="AKI496" s="412"/>
      <c r="AKJ496" s="412"/>
      <c r="AKK496" s="412"/>
      <c r="AKL496" s="412"/>
      <c r="AKM496" s="412"/>
      <c r="AKN496" s="412"/>
      <c r="AKO496" s="412"/>
      <c r="AKP496" s="412"/>
      <c r="AKQ496" s="412"/>
      <c r="AKR496" s="412"/>
      <c r="AKS496" s="412"/>
      <c r="AKT496" s="412"/>
      <c r="AKU496" s="412"/>
      <c r="AKV496" s="412"/>
      <c r="AKW496" s="412"/>
      <c r="AKX496" s="412"/>
      <c r="AKY496" s="412"/>
      <c r="AKZ496" s="412"/>
      <c r="ALA496" s="412"/>
      <c r="ALB496" s="412"/>
      <c r="ALC496" s="412"/>
      <c r="ALD496" s="412"/>
      <c r="ALE496" s="412"/>
      <c r="ALF496" s="412"/>
      <c r="ALG496" s="412"/>
      <c r="ALH496" s="412"/>
      <c r="ALI496" s="412"/>
      <c r="ALJ496" s="412"/>
      <c r="ALK496" s="412"/>
      <c r="ALL496" s="412"/>
      <c r="ALM496" s="412"/>
      <c r="ALN496" s="412"/>
      <c r="ALO496" s="412"/>
      <c r="ALP496" s="412"/>
      <c r="ALQ496" s="412"/>
      <c r="ALR496" s="412"/>
      <c r="ALS496" s="412"/>
      <c r="ALT496" s="412"/>
      <c r="ALU496" s="412"/>
      <c r="ALV496" s="412"/>
      <c r="ALW496" s="412"/>
      <c r="ALX496" s="412"/>
      <c r="ALY496" s="412"/>
      <c r="ALZ496" s="412"/>
      <c r="AMA496" s="412"/>
      <c r="AMB496" s="412"/>
      <c r="AMC496" s="412"/>
      <c r="AMD496" s="412"/>
      <c r="AME496" s="412"/>
      <c r="AMF496" s="412"/>
      <c r="AMG496" s="412"/>
      <c r="AMH496" s="412"/>
    </row>
    <row r="497" spans="1:1023" s="414" customFormat="1" x14ac:dyDescent="0.25">
      <c r="A497" s="418" t="s">
        <v>27580</v>
      </c>
      <c r="B497" s="163">
        <v>496</v>
      </c>
      <c r="C497" s="167" t="s">
        <v>27581</v>
      </c>
      <c r="D497" s="175" t="s">
        <v>27580</v>
      </c>
      <c r="E497" s="185"/>
      <c r="F497" s="185">
        <v>4</v>
      </c>
      <c r="G497" s="175"/>
      <c r="H497" s="175">
        <v>4</v>
      </c>
      <c r="I497" s="319"/>
      <c r="J497" s="332">
        <v>2</v>
      </c>
      <c r="K497" s="335">
        <v>1</v>
      </c>
      <c r="L497" s="332"/>
      <c r="M497" s="332"/>
      <c r="N497" s="332"/>
      <c r="O497" s="332">
        <v>3</v>
      </c>
      <c r="P497" s="332"/>
      <c r="Q497" s="332"/>
      <c r="R497" s="332"/>
      <c r="S497" s="332"/>
      <c r="T497" s="332"/>
      <c r="U497" s="332"/>
      <c r="V497" s="219">
        <f>IF(O497=1,10,100)</f>
        <v>100</v>
      </c>
      <c r="W497" s="219">
        <f>IF(O497=1,1,IF(O497=2,10,100))</f>
        <v>100</v>
      </c>
      <c r="X497" s="219">
        <f>IF(O497=3,20,100)</f>
        <v>20</v>
      </c>
      <c r="Y497" s="219">
        <f t="shared" si="262"/>
        <v>100</v>
      </c>
      <c r="Z497" s="219">
        <f t="shared" si="263"/>
        <v>100</v>
      </c>
      <c r="AA497" s="220">
        <f t="shared" ref="AA497:AB501" si="269">IF(OR(EXACT(Q497,"1A"),EXACT(Q497,"1B")),0.1,IF(Q497=2,1,100))</f>
        <v>100</v>
      </c>
      <c r="AB497" s="220">
        <f t="shared" si="269"/>
        <v>100</v>
      </c>
      <c r="AC497" s="220">
        <f>IF(OR(EXACT(S497,"1A"),EXACT(S497,"1B")),0.3,IF(S497=2,3,100))</f>
        <v>100</v>
      </c>
      <c r="AD497" s="416">
        <f t="shared" ref="AD497:AE501" si="270">IF(L497=0,100,IF(L497=1,1,IF(L497="1B",1,IF(L497="1A",0.1,100))))</f>
        <v>100</v>
      </c>
      <c r="AE497" s="416">
        <f t="shared" si="270"/>
        <v>100</v>
      </c>
      <c r="AF497" s="221">
        <v>10</v>
      </c>
      <c r="AG497" s="212">
        <f>IF(OR(EXACT(J497,"1A"),EXACT(J497,"1B"),EXACT(J497,"1C")),1,IF(J497=2,10,100))</f>
        <v>10</v>
      </c>
      <c r="AH497" s="221">
        <v>20</v>
      </c>
      <c r="AI497" s="212">
        <f>IF(OR(EXACT(J497,"1A"),EXACT(J497,"1B"),EXACT(J497,"1C")),5,100)</f>
        <v>100</v>
      </c>
      <c r="AJ497" s="231"/>
      <c r="AK497" s="185"/>
      <c r="AL497" s="185"/>
      <c r="AM497" s="214"/>
      <c r="AN497" s="185"/>
      <c r="AO497" s="185"/>
      <c r="AP497" s="185"/>
      <c r="AQ497" s="394" t="s">
        <v>27582</v>
      </c>
      <c r="AR497" s="185"/>
      <c r="AS497" s="185"/>
      <c r="AT497" s="185"/>
      <c r="AMI497" s="185"/>
    </row>
    <row r="498" spans="1:1023" s="414" customFormat="1" x14ac:dyDescent="0.25">
      <c r="A498" t="s">
        <v>27583</v>
      </c>
      <c r="B498" s="163">
        <v>497</v>
      </c>
      <c r="C498" s="167" t="s">
        <v>27584</v>
      </c>
      <c r="D498" t="s">
        <v>27583</v>
      </c>
      <c r="E498" s="185"/>
      <c r="F498" s="185"/>
      <c r="G498" s="175"/>
      <c r="H498" s="175"/>
      <c r="I498" s="319">
        <v>7.08</v>
      </c>
      <c r="J498" s="332"/>
      <c r="K498" s="335"/>
      <c r="L498" s="332"/>
      <c r="M498" s="332"/>
      <c r="N498" s="332"/>
      <c r="O498" s="332"/>
      <c r="P498" s="332"/>
      <c r="Q498" s="332"/>
      <c r="R498" s="332"/>
      <c r="S498" s="332"/>
      <c r="T498" s="332"/>
      <c r="U498" s="332"/>
      <c r="V498" s="219">
        <f>IF(O498=1,10,100)</f>
        <v>100</v>
      </c>
      <c r="W498" s="219">
        <f>IF(O498=1,1,IF(O498=2,10,100))</f>
        <v>100</v>
      </c>
      <c r="X498" s="219">
        <f>IF(O498=3,20,100)</f>
        <v>100</v>
      </c>
      <c r="Y498" s="219">
        <f t="shared" si="262"/>
        <v>100</v>
      </c>
      <c r="Z498" s="219">
        <f t="shared" si="263"/>
        <v>100</v>
      </c>
      <c r="AA498" s="220">
        <f t="shared" si="269"/>
        <v>100</v>
      </c>
      <c r="AB498" s="220">
        <f t="shared" si="269"/>
        <v>100</v>
      </c>
      <c r="AC498" s="220">
        <f>IF(OR(EXACT(S498,"1A"),EXACT(S498,"1B")),0.3,IF(S498=2,3,100))</f>
        <v>100</v>
      </c>
      <c r="AD498" s="416">
        <f t="shared" si="270"/>
        <v>100</v>
      </c>
      <c r="AE498" s="416">
        <f t="shared" si="270"/>
        <v>100</v>
      </c>
      <c r="AF498" s="212">
        <f>IF(OR(OR(EXACT(J498,"1A"),EXACT(J498,"1B"),EXACT(J498,"1C")),K498=1),1,IF(K498=2,10,100))</f>
        <v>100</v>
      </c>
      <c r="AG498" s="212">
        <f>IF(OR(EXACT(J498,"1A"),EXACT(J498,"1B"),EXACT(J498,"1C")),1,IF(J498=2,10,100))</f>
        <v>100</v>
      </c>
      <c r="AH498" s="212">
        <f>IF(OR(EXACT(J498,"1A"),EXACT(J498,"1B"),EXACT(J498,"1C"),K498=1),3,100)</f>
        <v>100</v>
      </c>
      <c r="AI498" s="212">
        <f>IF(OR(EXACT(J498,"1A"),EXACT(J498,"1B"),EXACT(J498,"1C")),5,100)</f>
        <v>100</v>
      </c>
      <c r="AJ498" s="231" t="s">
        <v>27585</v>
      </c>
      <c r="AK498" s="185"/>
      <c r="AL498" s="185">
        <v>3</v>
      </c>
      <c r="AM498" s="214"/>
      <c r="AN498" s="185"/>
      <c r="AO498" s="185"/>
      <c r="AP498" s="185"/>
      <c r="AQ498" s="394" t="s">
        <v>760</v>
      </c>
      <c r="AR498" s="185"/>
      <c r="AS498" s="185"/>
      <c r="AT498" s="185"/>
      <c r="AMI498" s="185"/>
    </row>
    <row r="499" spans="1:1023" s="417" customFormat="1" x14ac:dyDescent="0.25">
      <c r="A499" t="s">
        <v>27588</v>
      </c>
      <c r="B499" s="163">
        <v>498</v>
      </c>
      <c r="C499" s="167" t="s">
        <v>27589</v>
      </c>
      <c r="D499" t="s">
        <v>27588</v>
      </c>
      <c r="E499" s="185" t="s">
        <v>27590</v>
      </c>
      <c r="F499" s="185"/>
      <c r="G499" s="175"/>
      <c r="H499" s="175"/>
      <c r="I499" s="319"/>
      <c r="J499" s="332">
        <v>2</v>
      </c>
      <c r="K499" s="335">
        <v>1</v>
      </c>
      <c r="L499" s="332"/>
      <c r="M499" s="332"/>
      <c r="N499" s="332"/>
      <c r="O499" s="332">
        <v>3</v>
      </c>
      <c r="P499" s="332"/>
      <c r="Q499" s="332"/>
      <c r="R499" s="332"/>
      <c r="S499" s="332"/>
      <c r="T499" s="332"/>
      <c r="U499" s="332"/>
      <c r="V499" s="219">
        <f>IF(O499=1,10,100)</f>
        <v>100</v>
      </c>
      <c r="W499" s="219">
        <f>IF(O499=1,1,IF(O499=2,10,100))</f>
        <v>100</v>
      </c>
      <c r="X499" s="219">
        <f>IF(O499=3,20,100)</f>
        <v>20</v>
      </c>
      <c r="Y499" s="219">
        <f t="shared" si="262"/>
        <v>100</v>
      </c>
      <c r="Z499" s="219">
        <f t="shared" si="263"/>
        <v>100</v>
      </c>
      <c r="AA499" s="220">
        <f t="shared" si="269"/>
        <v>100</v>
      </c>
      <c r="AB499" s="220">
        <f t="shared" si="269"/>
        <v>100</v>
      </c>
      <c r="AC499" s="220">
        <f>IF(OR(EXACT(S499,"1A"),EXACT(S499,"1B")),0.3,IF(S499=2,3,100))</f>
        <v>100</v>
      </c>
      <c r="AD499" s="416">
        <f t="shared" si="270"/>
        <v>100</v>
      </c>
      <c r="AE499" s="416">
        <f t="shared" si="270"/>
        <v>100</v>
      </c>
      <c r="AF499" s="221">
        <v>10</v>
      </c>
      <c r="AG499" s="212">
        <f>IF(OR(EXACT(J499,"1A"),EXACT(J499,"1B"),EXACT(J499,"1C")),1,IF(J499=2,10,100))</f>
        <v>10</v>
      </c>
      <c r="AH499" s="221">
        <v>20</v>
      </c>
      <c r="AI499" s="212">
        <f>IF(OR(EXACT(J499,"1A"),EXACT(J499,"1B"),EXACT(J499,"1C")),5,100)</f>
        <v>100</v>
      </c>
      <c r="AJ499" s="231"/>
      <c r="AK499" s="185">
        <v>1</v>
      </c>
      <c r="AL499" s="185">
        <v>2</v>
      </c>
      <c r="AM499" s="214"/>
      <c r="AN499" s="185">
        <v>1</v>
      </c>
      <c r="AO499" s="185"/>
      <c r="AP499" s="185"/>
      <c r="AQ499" s="394" t="s">
        <v>27582</v>
      </c>
      <c r="AR499" s="185"/>
      <c r="AS499" s="185"/>
      <c r="AT499" s="185"/>
      <c r="AMI499" s="185"/>
    </row>
    <row r="500" spans="1:1023" s="417" customFormat="1" x14ac:dyDescent="0.25">
      <c r="A500" t="s">
        <v>27591</v>
      </c>
      <c r="B500" s="163">
        <v>499</v>
      </c>
      <c r="C500" s="167" t="s">
        <v>27593</v>
      </c>
      <c r="D500" t="s">
        <v>27592</v>
      </c>
      <c r="E500" s="185" t="s">
        <v>27594</v>
      </c>
      <c r="F500" s="185"/>
      <c r="G500" s="175"/>
      <c r="H500" s="175"/>
      <c r="I500" s="319">
        <v>285</v>
      </c>
      <c r="J500" s="332">
        <v>2</v>
      </c>
      <c r="K500" s="335">
        <v>1</v>
      </c>
      <c r="L500" s="332"/>
      <c r="M500" s="332"/>
      <c r="N500" s="332"/>
      <c r="O500" s="332">
        <v>3</v>
      </c>
      <c r="P500" s="332"/>
      <c r="Q500" s="332"/>
      <c r="R500" s="332"/>
      <c r="S500" s="332"/>
      <c r="T500" s="332"/>
      <c r="U500" s="332"/>
      <c r="V500" s="219">
        <f>IF(O500=1,10,100)</f>
        <v>100</v>
      </c>
      <c r="W500" s="219">
        <f>IF(O500=1,1,IF(O500=2,10,100))</f>
        <v>100</v>
      </c>
      <c r="X500" s="230">
        <v>55</v>
      </c>
      <c r="Y500" s="219">
        <f t="shared" si="262"/>
        <v>100</v>
      </c>
      <c r="Z500" s="219">
        <f t="shared" si="263"/>
        <v>100</v>
      </c>
      <c r="AA500" s="220">
        <f t="shared" si="269"/>
        <v>100</v>
      </c>
      <c r="AB500" s="220">
        <f t="shared" si="269"/>
        <v>100</v>
      </c>
      <c r="AC500" s="220">
        <f>IF(OR(EXACT(S500,"1A"),EXACT(S500,"1B")),0.3,IF(S500=2,3,100))</f>
        <v>100</v>
      </c>
      <c r="AD500" s="416">
        <f t="shared" si="270"/>
        <v>100</v>
      </c>
      <c r="AE500" s="416">
        <f t="shared" si="270"/>
        <v>100</v>
      </c>
      <c r="AF500" s="221">
        <v>20</v>
      </c>
      <c r="AG500" s="221">
        <v>20</v>
      </c>
      <c r="AH500" s="221">
        <v>55</v>
      </c>
      <c r="AI500" s="212">
        <f>IF(OR(EXACT(J500,"1A"),EXACT(J500,"1B"),EXACT(J500,"1C")),5,100)</f>
        <v>100</v>
      </c>
      <c r="AJ500" s="231" t="s">
        <v>25905</v>
      </c>
      <c r="AK500" s="185"/>
      <c r="AL500" s="185">
        <v>3</v>
      </c>
      <c r="AM500" s="214"/>
      <c r="AN500" s="185"/>
      <c r="AO500" s="185"/>
      <c r="AP500" s="185"/>
      <c r="AQ500" s="394" t="s">
        <v>27582</v>
      </c>
      <c r="AR500" s="185"/>
      <c r="AS500" s="185"/>
      <c r="AT500" s="185"/>
      <c r="AMI500" s="185"/>
    </row>
    <row r="501" spans="1:1023" s="417" customFormat="1" x14ac:dyDescent="0.25">
      <c r="A501" t="s">
        <v>27595</v>
      </c>
      <c r="B501" s="163">
        <v>500</v>
      </c>
      <c r="C501" s="167" t="s">
        <v>27596</v>
      </c>
      <c r="D501" t="s">
        <v>27597</v>
      </c>
      <c r="E501" s="185" t="s">
        <v>155</v>
      </c>
      <c r="F501" s="185"/>
      <c r="G501" s="175"/>
      <c r="H501" s="175"/>
      <c r="I501" s="319">
        <v>285</v>
      </c>
      <c r="J501" s="332">
        <v>2</v>
      </c>
      <c r="K501" s="335">
        <v>1</v>
      </c>
      <c r="L501" s="332"/>
      <c r="M501" s="332"/>
      <c r="N501" s="332"/>
      <c r="O501" s="332">
        <v>3</v>
      </c>
      <c r="P501" s="332"/>
      <c r="Q501" s="332"/>
      <c r="R501" s="332"/>
      <c r="S501" s="332"/>
      <c r="T501" s="332"/>
      <c r="U501" s="332"/>
      <c r="V501" s="219">
        <f>IF(O501=1,10,100)</f>
        <v>100</v>
      </c>
      <c r="W501" s="219">
        <f>IF(O501=1,1,IF(O501=2,10,100))</f>
        <v>100</v>
      </c>
      <c r="X501" s="219">
        <f>IF(O501=3,20,100)</f>
        <v>20</v>
      </c>
      <c r="Y501" s="219">
        <f t="shared" si="262"/>
        <v>100</v>
      </c>
      <c r="Z501" s="219">
        <f t="shared" si="263"/>
        <v>100</v>
      </c>
      <c r="AA501" s="220">
        <f t="shared" si="269"/>
        <v>100</v>
      </c>
      <c r="AB501" s="220">
        <f t="shared" si="269"/>
        <v>100</v>
      </c>
      <c r="AC501" s="220">
        <f>IF(OR(EXACT(S501,"1A"),EXACT(S501,"1B")),0.3,IF(S501=2,3,100))</f>
        <v>100</v>
      </c>
      <c r="AD501" s="416">
        <f t="shared" si="270"/>
        <v>100</v>
      </c>
      <c r="AE501" s="416">
        <f t="shared" si="270"/>
        <v>100</v>
      </c>
      <c r="AF501" s="221">
        <v>20</v>
      </c>
      <c r="AG501" s="221">
        <v>20</v>
      </c>
      <c r="AH501" s="221">
        <v>55</v>
      </c>
      <c r="AI501" s="212">
        <f>IF(OR(EXACT(J501,"1A"),EXACT(J501,"1B"),EXACT(J501,"1C")),5,100)</f>
        <v>100</v>
      </c>
      <c r="AJ501" s="231" t="s">
        <v>25905</v>
      </c>
      <c r="AK501" s="185"/>
      <c r="AL501" s="185">
        <v>3</v>
      </c>
      <c r="AM501" s="214"/>
      <c r="AN501" s="185"/>
      <c r="AO501" s="185"/>
      <c r="AP501" s="185"/>
      <c r="AQ501" s="394" t="s">
        <v>760</v>
      </c>
      <c r="AR501" s="185"/>
      <c r="AS501" s="185"/>
      <c r="AT501" s="185"/>
      <c r="AMI501" s="185"/>
    </row>
    <row r="502" spans="1:1023" s="414" customFormat="1" x14ac:dyDescent="0.25">
      <c r="A502" t="s">
        <v>27586</v>
      </c>
      <c r="B502" s="163">
        <v>501</v>
      </c>
      <c r="C502" s="167" t="s">
        <v>27587</v>
      </c>
      <c r="D502" t="s">
        <v>27586</v>
      </c>
      <c r="E502" s="185"/>
      <c r="F502" s="185"/>
      <c r="G502" s="175"/>
      <c r="H502" s="175"/>
      <c r="I502" s="319"/>
      <c r="J502" s="332">
        <v>2</v>
      </c>
      <c r="K502" s="335">
        <v>1</v>
      </c>
      <c r="L502" s="332"/>
      <c r="M502" s="332"/>
      <c r="N502" s="332"/>
      <c r="O502" s="332">
        <v>3</v>
      </c>
      <c r="P502" s="332"/>
      <c r="Q502" s="332"/>
      <c r="R502" s="332"/>
      <c r="S502" s="332"/>
      <c r="T502" s="332"/>
      <c r="U502" s="332"/>
      <c r="V502" s="219">
        <f t="shared" ref="V502:V508" si="271">IF(O502=1,10,100)</f>
        <v>100</v>
      </c>
      <c r="W502" s="219">
        <f t="shared" ref="W502:W508" si="272">IF(O502=1,1,IF(O502=2,10,100))</f>
        <v>100</v>
      </c>
      <c r="X502" s="219">
        <f t="shared" ref="X502:X508" si="273">IF(O502=3,20,100)</f>
        <v>20</v>
      </c>
      <c r="Y502" s="219">
        <f t="shared" ref="Y502:Y510" si="274">IF(P502=1,10,100)</f>
        <v>100</v>
      </c>
      <c r="Z502" s="219">
        <f t="shared" ref="Z502:Z510" si="275">IF(P502=1,1,IF(P502=2,10,100))</f>
        <v>100</v>
      </c>
      <c r="AA502" s="220">
        <f t="shared" ref="AA502:AB508" si="276">IF(OR(EXACT(Q502,"1A"),EXACT(Q502,"1B")),0.1,IF(Q502=2,1,100))</f>
        <v>100</v>
      </c>
      <c r="AB502" s="220">
        <f t="shared" si="276"/>
        <v>100</v>
      </c>
      <c r="AC502" s="220">
        <f t="shared" ref="AC502:AC508" si="277">IF(OR(EXACT(S502,"1A"),EXACT(S502,"1B")),0.3,IF(S502=2,3,100))</f>
        <v>100</v>
      </c>
      <c r="AD502" s="416">
        <f t="shared" ref="AD502:AE508" si="278">IF(L502=0,100,IF(L502=1,1,IF(L502="1B",1,IF(L502="1A",0.1,100))))</f>
        <v>100</v>
      </c>
      <c r="AE502" s="416">
        <f t="shared" si="278"/>
        <v>100</v>
      </c>
      <c r="AF502" s="221">
        <v>10</v>
      </c>
      <c r="AG502" s="212">
        <f t="shared" ref="AG502:AG508" si="279">IF(OR(EXACT(J502,"1A"),EXACT(J502,"1B"),EXACT(J502,"1C")),1,IF(J502=2,10,100))</f>
        <v>10</v>
      </c>
      <c r="AH502" s="221">
        <v>20</v>
      </c>
      <c r="AI502" s="212">
        <f t="shared" ref="AI502:AI508" si="280">IF(OR(EXACT(J502,"1A"),EXACT(J502,"1B"),EXACT(J502,"1C")),5,100)</f>
        <v>100</v>
      </c>
      <c r="AJ502" s="231" t="s">
        <v>25905</v>
      </c>
      <c r="AK502" s="185"/>
      <c r="AL502" s="185">
        <v>3</v>
      </c>
      <c r="AM502" s="214"/>
      <c r="AN502" s="185"/>
      <c r="AO502" s="185"/>
      <c r="AP502" s="185"/>
      <c r="AQ502" s="394" t="s">
        <v>760</v>
      </c>
      <c r="AR502" s="185"/>
      <c r="AS502" s="185"/>
      <c r="AT502" s="185"/>
      <c r="AMI502" s="185"/>
    </row>
    <row r="503" spans="1:1023" s="417" customFormat="1" x14ac:dyDescent="0.25">
      <c r="A503" t="s">
        <v>27598</v>
      </c>
      <c r="B503" s="163">
        <v>502</v>
      </c>
      <c r="C503" s="167" t="s">
        <v>27599</v>
      </c>
      <c r="D503" t="s">
        <v>27598</v>
      </c>
      <c r="E503" s="185" t="s">
        <v>155</v>
      </c>
      <c r="F503" s="185">
        <v>4</v>
      </c>
      <c r="G503" s="175"/>
      <c r="H503" s="175">
        <v>4</v>
      </c>
      <c r="I503" s="319">
        <v>285</v>
      </c>
      <c r="J503" s="332">
        <v>2</v>
      </c>
      <c r="K503" s="335">
        <v>1</v>
      </c>
      <c r="L503" s="332"/>
      <c r="M503" s="332"/>
      <c r="N503" s="332"/>
      <c r="O503" s="332">
        <v>3</v>
      </c>
      <c r="P503" s="332"/>
      <c r="Q503" s="332"/>
      <c r="R503" s="332"/>
      <c r="S503" s="332"/>
      <c r="T503" s="332"/>
      <c r="U503" s="332"/>
      <c r="V503" s="219">
        <f t="shared" si="271"/>
        <v>100</v>
      </c>
      <c r="W503" s="219">
        <f t="shared" si="272"/>
        <v>100</v>
      </c>
      <c r="X503" s="219">
        <f t="shared" si="273"/>
        <v>20</v>
      </c>
      <c r="Y503" s="219">
        <f t="shared" si="274"/>
        <v>100</v>
      </c>
      <c r="Z503" s="219">
        <f t="shared" si="275"/>
        <v>100</v>
      </c>
      <c r="AA503" s="220">
        <f t="shared" si="276"/>
        <v>100</v>
      </c>
      <c r="AB503" s="220">
        <f t="shared" si="276"/>
        <v>100</v>
      </c>
      <c r="AC503" s="220">
        <f t="shared" si="277"/>
        <v>100</v>
      </c>
      <c r="AD503" s="416">
        <f t="shared" si="278"/>
        <v>100</v>
      </c>
      <c r="AE503" s="416">
        <f t="shared" si="278"/>
        <v>100</v>
      </c>
      <c r="AF503" s="221">
        <v>10</v>
      </c>
      <c r="AG503" s="212">
        <f t="shared" si="279"/>
        <v>10</v>
      </c>
      <c r="AH503" s="221">
        <v>20</v>
      </c>
      <c r="AI503" s="212">
        <f t="shared" si="280"/>
        <v>100</v>
      </c>
      <c r="AJ503" s="231" t="s">
        <v>27600</v>
      </c>
      <c r="AK503" s="185"/>
      <c r="AL503" s="185"/>
      <c r="AM503" s="214"/>
      <c r="AN503" s="185"/>
      <c r="AO503" s="185"/>
      <c r="AP503" s="185"/>
      <c r="AQ503" s="394" t="s">
        <v>760</v>
      </c>
      <c r="AR503" s="185"/>
      <c r="AS503" s="185"/>
      <c r="AT503" s="185"/>
      <c r="AMI503" s="185"/>
    </row>
    <row r="504" spans="1:1023" s="417" customFormat="1" x14ac:dyDescent="0.25">
      <c r="A504" t="s">
        <v>27601</v>
      </c>
      <c r="B504" s="163">
        <v>503</v>
      </c>
      <c r="C504" s="167" t="s">
        <v>27602</v>
      </c>
      <c r="D504" t="s">
        <v>27603</v>
      </c>
      <c r="E504" s="185" t="s">
        <v>155</v>
      </c>
      <c r="F504" s="185">
        <v>4</v>
      </c>
      <c r="G504" s="175"/>
      <c r="H504" s="175">
        <v>4</v>
      </c>
      <c r="I504" s="319">
        <v>285</v>
      </c>
      <c r="J504" s="332">
        <v>2</v>
      </c>
      <c r="K504" s="335">
        <v>1</v>
      </c>
      <c r="L504" s="332"/>
      <c r="M504" s="332"/>
      <c r="N504" s="332"/>
      <c r="O504" s="332">
        <v>3</v>
      </c>
      <c r="P504" s="332"/>
      <c r="Q504" s="332"/>
      <c r="R504" s="332"/>
      <c r="S504" s="332"/>
      <c r="T504" s="332"/>
      <c r="U504" s="332"/>
      <c r="V504" s="219">
        <f t="shared" si="271"/>
        <v>100</v>
      </c>
      <c r="W504" s="219">
        <f t="shared" si="272"/>
        <v>100</v>
      </c>
      <c r="X504" s="219">
        <f t="shared" si="273"/>
        <v>20</v>
      </c>
      <c r="Y504" s="219">
        <f t="shared" si="274"/>
        <v>100</v>
      </c>
      <c r="Z504" s="219">
        <f t="shared" si="275"/>
        <v>100</v>
      </c>
      <c r="AA504" s="220">
        <f t="shared" si="276"/>
        <v>100</v>
      </c>
      <c r="AB504" s="220">
        <f t="shared" si="276"/>
        <v>100</v>
      </c>
      <c r="AC504" s="220">
        <f t="shared" si="277"/>
        <v>100</v>
      </c>
      <c r="AD504" s="416">
        <f t="shared" si="278"/>
        <v>100</v>
      </c>
      <c r="AE504" s="416">
        <f t="shared" si="278"/>
        <v>100</v>
      </c>
      <c r="AF504" s="221">
        <v>10</v>
      </c>
      <c r="AG504" s="212">
        <f t="shared" si="279"/>
        <v>10</v>
      </c>
      <c r="AH504" s="221">
        <v>20</v>
      </c>
      <c r="AI504" s="212">
        <f t="shared" si="280"/>
        <v>100</v>
      </c>
      <c r="AJ504" s="231" t="s">
        <v>27604</v>
      </c>
      <c r="AK504" s="185"/>
      <c r="AL504" s="185">
        <v>3</v>
      </c>
      <c r="AM504" s="214"/>
      <c r="AN504" s="185"/>
      <c r="AO504" s="185"/>
      <c r="AP504" s="185"/>
      <c r="AQ504" s="394" t="s">
        <v>27607</v>
      </c>
      <c r="AR504" s="185"/>
      <c r="AS504" s="185"/>
      <c r="AT504" s="185"/>
      <c r="AMI504" s="185"/>
    </row>
    <row r="505" spans="1:1023" s="417" customFormat="1" x14ac:dyDescent="0.25">
      <c r="A505" t="s">
        <v>27605</v>
      </c>
      <c r="B505" s="163">
        <v>504</v>
      </c>
      <c r="C505" s="167" t="s">
        <v>27606</v>
      </c>
      <c r="D505" t="s">
        <v>27605</v>
      </c>
      <c r="E505" s="185"/>
      <c r="F505" s="185">
        <v>4</v>
      </c>
      <c r="G505" s="175"/>
      <c r="H505" s="175"/>
      <c r="I505" s="319">
        <v>285</v>
      </c>
      <c r="J505" s="332">
        <v>2</v>
      </c>
      <c r="K505" s="335">
        <v>1</v>
      </c>
      <c r="L505" s="332"/>
      <c r="M505" s="332"/>
      <c r="N505" s="332"/>
      <c r="O505" s="332"/>
      <c r="P505" s="332"/>
      <c r="Q505" s="332"/>
      <c r="R505" s="332"/>
      <c r="S505" s="332"/>
      <c r="T505" s="332"/>
      <c r="U505" s="332"/>
      <c r="V505" s="219">
        <f t="shared" si="271"/>
        <v>100</v>
      </c>
      <c r="W505" s="219">
        <f t="shared" si="272"/>
        <v>100</v>
      </c>
      <c r="X505" s="219">
        <f t="shared" si="273"/>
        <v>100</v>
      </c>
      <c r="Y505" s="219">
        <f t="shared" si="274"/>
        <v>100</v>
      </c>
      <c r="Z505" s="219">
        <f t="shared" si="275"/>
        <v>100</v>
      </c>
      <c r="AA505" s="220">
        <f t="shared" si="276"/>
        <v>100</v>
      </c>
      <c r="AB505" s="220">
        <f t="shared" si="276"/>
        <v>100</v>
      </c>
      <c r="AC505" s="220">
        <f t="shared" si="277"/>
        <v>100</v>
      </c>
      <c r="AD505" s="416">
        <f t="shared" si="278"/>
        <v>100</v>
      </c>
      <c r="AE505" s="416">
        <f t="shared" si="278"/>
        <v>100</v>
      </c>
      <c r="AF505" s="221">
        <v>10</v>
      </c>
      <c r="AG505" s="212">
        <f t="shared" si="279"/>
        <v>10</v>
      </c>
      <c r="AH505" s="221">
        <v>20</v>
      </c>
      <c r="AI505" s="212">
        <f t="shared" si="280"/>
        <v>100</v>
      </c>
      <c r="AJ505" s="231" t="s">
        <v>27604</v>
      </c>
      <c r="AK505" s="185"/>
      <c r="AL505" s="185"/>
      <c r="AM505" s="214"/>
      <c r="AN505" s="185"/>
      <c r="AO505" s="185"/>
      <c r="AP505" s="185"/>
      <c r="AQ505" s="394" t="s">
        <v>760</v>
      </c>
      <c r="AR505" s="185"/>
      <c r="AS505" s="185"/>
      <c r="AT505" s="185"/>
      <c r="AMI505" s="185"/>
    </row>
    <row r="506" spans="1:1023" s="417" customFormat="1" x14ac:dyDescent="0.25">
      <c r="A506" t="s">
        <v>27609</v>
      </c>
      <c r="B506" s="163">
        <v>505</v>
      </c>
      <c r="C506" s="167" t="s">
        <v>27608</v>
      </c>
      <c r="D506" t="s">
        <v>27609</v>
      </c>
      <c r="E506" s="185"/>
      <c r="F506" s="185">
        <v>4</v>
      </c>
      <c r="G506" s="175"/>
      <c r="H506" s="175"/>
      <c r="I506" s="319">
        <v>285</v>
      </c>
      <c r="J506" s="332">
        <v>2</v>
      </c>
      <c r="K506" s="335">
        <v>1</v>
      </c>
      <c r="L506" s="332"/>
      <c r="M506" s="332"/>
      <c r="N506" s="332"/>
      <c r="O506" s="332"/>
      <c r="P506" s="332"/>
      <c r="Q506" s="332"/>
      <c r="R506" s="332"/>
      <c r="S506" s="332"/>
      <c r="T506" s="332"/>
      <c r="U506" s="332"/>
      <c r="V506" s="219">
        <f t="shared" si="271"/>
        <v>100</v>
      </c>
      <c r="W506" s="219">
        <f t="shared" si="272"/>
        <v>100</v>
      </c>
      <c r="X506" s="219">
        <f t="shared" si="273"/>
        <v>100</v>
      </c>
      <c r="Y506" s="219">
        <f t="shared" si="274"/>
        <v>100</v>
      </c>
      <c r="Z506" s="219">
        <f t="shared" si="275"/>
        <v>100</v>
      </c>
      <c r="AA506" s="220">
        <f t="shared" si="276"/>
        <v>100</v>
      </c>
      <c r="AB506" s="220">
        <f t="shared" si="276"/>
        <v>100</v>
      </c>
      <c r="AC506" s="220">
        <f t="shared" si="277"/>
        <v>100</v>
      </c>
      <c r="AD506" s="416">
        <f t="shared" si="278"/>
        <v>100</v>
      </c>
      <c r="AE506" s="416">
        <f t="shared" si="278"/>
        <v>100</v>
      </c>
      <c r="AF506" s="221">
        <v>10</v>
      </c>
      <c r="AG506" s="212">
        <f t="shared" si="279"/>
        <v>10</v>
      </c>
      <c r="AH506" s="221">
        <v>20</v>
      </c>
      <c r="AI506" s="212">
        <f t="shared" si="280"/>
        <v>100</v>
      </c>
      <c r="AJ506" s="231" t="s">
        <v>27610</v>
      </c>
      <c r="AK506" s="185"/>
      <c r="AL506" s="185"/>
      <c r="AM506" s="214"/>
      <c r="AN506" s="185"/>
      <c r="AO506" s="185"/>
      <c r="AP506" s="185"/>
      <c r="AQ506" s="394" t="s">
        <v>760</v>
      </c>
      <c r="AR506" s="185"/>
      <c r="AS506" s="185"/>
      <c r="AT506" s="185"/>
      <c r="AMI506" s="185"/>
    </row>
    <row r="507" spans="1:1023" s="417" customFormat="1" x14ac:dyDescent="0.25">
      <c r="A507" t="s">
        <v>27611</v>
      </c>
      <c r="B507" s="163">
        <v>506</v>
      </c>
      <c r="C507" s="167" t="s">
        <v>27612</v>
      </c>
      <c r="D507" t="s">
        <v>27611</v>
      </c>
      <c r="E507" s="185"/>
      <c r="F507" s="185"/>
      <c r="G507" s="175"/>
      <c r="H507" s="175"/>
      <c r="I507" s="319">
        <v>53.8</v>
      </c>
      <c r="J507" s="332"/>
      <c r="K507" s="335">
        <v>2</v>
      </c>
      <c r="L507" s="332"/>
      <c r="M507" s="332"/>
      <c r="N507" s="332"/>
      <c r="O507" s="332"/>
      <c r="P507" s="332"/>
      <c r="Q507" s="332"/>
      <c r="R507" s="332"/>
      <c r="S507" s="332"/>
      <c r="T507" s="332"/>
      <c r="U507" s="332"/>
      <c r="V507" s="219">
        <f t="shared" si="271"/>
        <v>100</v>
      </c>
      <c r="W507" s="219">
        <f t="shared" si="272"/>
        <v>100</v>
      </c>
      <c r="X507" s="219">
        <f t="shared" si="273"/>
        <v>100</v>
      </c>
      <c r="Y507" s="219">
        <f t="shared" si="274"/>
        <v>100</v>
      </c>
      <c r="Z507" s="219">
        <f t="shared" si="275"/>
        <v>100</v>
      </c>
      <c r="AA507" s="220">
        <f t="shared" si="276"/>
        <v>100</v>
      </c>
      <c r="AB507" s="220">
        <f t="shared" si="276"/>
        <v>100</v>
      </c>
      <c r="AC507" s="220">
        <f t="shared" si="277"/>
        <v>100</v>
      </c>
      <c r="AD507" s="416">
        <f t="shared" si="278"/>
        <v>100</v>
      </c>
      <c r="AE507" s="416">
        <f t="shared" si="278"/>
        <v>100</v>
      </c>
      <c r="AF507" s="212">
        <f>IF(OR(OR(EXACT(J507,"1A"),EXACT(J507,"1B"),EXACT(J507,"1C")),K507=1),1,IF(K507=2,10,100))</f>
        <v>10</v>
      </c>
      <c r="AG507" s="212">
        <f t="shared" si="279"/>
        <v>100</v>
      </c>
      <c r="AH507" s="212">
        <f>IF(OR(EXACT(J507,"1A"),EXACT(J507,"1B"),EXACT(J507,"1C"),K507=1),3,100)</f>
        <v>100</v>
      </c>
      <c r="AI507" s="212">
        <f t="shared" si="280"/>
        <v>100</v>
      </c>
      <c r="AJ507" s="231" t="s">
        <v>24589</v>
      </c>
      <c r="AK507" s="185"/>
      <c r="AL507" s="185"/>
      <c r="AM507" s="214"/>
      <c r="AN507" s="185"/>
      <c r="AO507" s="185"/>
      <c r="AP507" s="185"/>
      <c r="AQ507" s="394" t="s">
        <v>760</v>
      </c>
      <c r="AR507" s="185"/>
      <c r="AS507" s="185"/>
      <c r="AT507" s="185"/>
      <c r="AMI507" s="185"/>
    </row>
    <row r="508" spans="1:1023" s="417" customFormat="1" x14ac:dyDescent="0.25">
      <c r="A508" t="s">
        <v>27613</v>
      </c>
      <c r="B508" s="163">
        <v>507</v>
      </c>
      <c r="C508" s="167" t="s">
        <v>27614</v>
      </c>
      <c r="D508" t="s">
        <v>27613</v>
      </c>
      <c r="E508" s="185"/>
      <c r="F508" s="185"/>
      <c r="G508" s="175"/>
      <c r="H508" s="175"/>
      <c r="I508" s="319"/>
      <c r="J508" s="332"/>
      <c r="K508" s="335"/>
      <c r="L508" s="332"/>
      <c r="M508" s="332"/>
      <c r="N508" s="332"/>
      <c r="O508" s="332"/>
      <c r="P508" s="332"/>
      <c r="Q508" s="332"/>
      <c r="R508" s="332"/>
      <c r="S508" s="332"/>
      <c r="T508" s="332"/>
      <c r="U508" s="332"/>
      <c r="V508" s="219">
        <f t="shared" si="271"/>
        <v>100</v>
      </c>
      <c r="W508" s="219">
        <f t="shared" si="272"/>
        <v>100</v>
      </c>
      <c r="X508" s="219">
        <f t="shared" si="273"/>
        <v>100</v>
      </c>
      <c r="Y508" s="219">
        <f t="shared" si="274"/>
        <v>100</v>
      </c>
      <c r="Z508" s="219">
        <f t="shared" si="275"/>
        <v>100</v>
      </c>
      <c r="AA508" s="220">
        <f t="shared" si="276"/>
        <v>100</v>
      </c>
      <c r="AB508" s="220">
        <f t="shared" si="276"/>
        <v>100</v>
      </c>
      <c r="AC508" s="220">
        <f t="shared" si="277"/>
        <v>100</v>
      </c>
      <c r="AD508" s="416">
        <f t="shared" si="278"/>
        <v>100</v>
      </c>
      <c r="AE508" s="416">
        <f t="shared" si="278"/>
        <v>100</v>
      </c>
      <c r="AF508" s="212">
        <f>IF(OR(OR(EXACT(J508,"1A"),EXACT(J508,"1B"),EXACT(J508,"1C")),K508=1),1,IF(K508=2,10,100))</f>
        <v>100</v>
      </c>
      <c r="AG508" s="212">
        <f t="shared" si="279"/>
        <v>100</v>
      </c>
      <c r="AH508" s="212">
        <f>IF(OR(EXACT(J508,"1A"),EXACT(J508,"1B"),EXACT(J508,"1C"),K508=1),3,100)</f>
        <v>100</v>
      </c>
      <c r="AI508" s="212">
        <f t="shared" si="280"/>
        <v>100</v>
      </c>
      <c r="AJ508" s="231" t="s">
        <v>27615</v>
      </c>
      <c r="AK508" s="185"/>
      <c r="AL508" s="185">
        <v>3</v>
      </c>
      <c r="AM508" s="214"/>
      <c r="AN508" s="185"/>
      <c r="AO508" s="185"/>
      <c r="AP508" s="185"/>
      <c r="AQ508" s="394" t="s">
        <v>760</v>
      </c>
      <c r="AR508" s="185"/>
      <c r="AS508" s="185"/>
      <c r="AT508" s="185"/>
      <c r="AMI508" s="185"/>
    </row>
    <row r="509" spans="1:1023" x14ac:dyDescent="0.25">
      <c r="A509" s="208" t="s">
        <v>25301</v>
      </c>
      <c r="B509" s="163">
        <v>508</v>
      </c>
      <c r="C509" s="295" t="s">
        <v>25311</v>
      </c>
      <c r="D509" s="175" t="s">
        <v>25312</v>
      </c>
      <c r="I509" s="319"/>
      <c r="J509" s="332">
        <v>2</v>
      </c>
      <c r="K509" s="335">
        <v>2</v>
      </c>
      <c r="V509" s="219">
        <f t="shared" si="264"/>
        <v>100</v>
      </c>
      <c r="W509" s="219">
        <f t="shared" si="265"/>
        <v>100</v>
      </c>
      <c r="X509" s="219">
        <f t="shared" si="266"/>
        <v>100</v>
      </c>
      <c r="Y509" s="219">
        <f t="shared" si="274"/>
        <v>100</v>
      </c>
      <c r="Z509" s="219">
        <f t="shared" si="275"/>
        <v>100</v>
      </c>
      <c r="AA509" s="220">
        <f t="shared" si="243"/>
        <v>100</v>
      </c>
      <c r="AB509" s="220">
        <f t="shared" si="242"/>
        <v>100</v>
      </c>
      <c r="AC509" s="220">
        <f t="shared" si="255"/>
        <v>100</v>
      </c>
      <c r="AD509" s="416">
        <f t="shared" si="261"/>
        <v>100</v>
      </c>
      <c r="AE509" s="416">
        <f t="shared" si="256"/>
        <v>100</v>
      </c>
      <c r="AF509" s="212">
        <f t="shared" si="267"/>
        <v>10</v>
      </c>
      <c r="AG509" s="212">
        <f t="shared" si="259"/>
        <v>10</v>
      </c>
      <c r="AH509" s="212">
        <f t="shared" si="268"/>
        <v>100</v>
      </c>
      <c r="AI509" s="212">
        <f t="shared" si="257"/>
        <v>100</v>
      </c>
      <c r="AJ509" s="231"/>
      <c r="AL509" s="185">
        <v>2</v>
      </c>
      <c r="AM509" s="214"/>
      <c r="AQ509" s="167" t="s">
        <v>783</v>
      </c>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c r="EP509" s="118"/>
      <c r="EQ509" s="118"/>
      <c r="ER509" s="118"/>
      <c r="ES509" s="118"/>
      <c r="ET509" s="118"/>
      <c r="EU509" s="118"/>
      <c r="EV509" s="118"/>
      <c r="EW509" s="118"/>
      <c r="EX509" s="118"/>
      <c r="EY509" s="118"/>
      <c r="EZ509" s="118"/>
      <c r="FA509" s="118"/>
      <c r="FB509" s="118"/>
      <c r="FC509" s="118"/>
      <c r="FD509" s="118"/>
      <c r="FE509" s="118"/>
      <c r="FF509" s="118"/>
      <c r="FG509" s="118"/>
      <c r="FH509" s="118"/>
      <c r="FI509" s="118"/>
      <c r="FJ509" s="118"/>
      <c r="FK509" s="118"/>
      <c r="FL509" s="118"/>
      <c r="FM509" s="118"/>
      <c r="FN509" s="118"/>
      <c r="FO509" s="118"/>
      <c r="FP509" s="118"/>
      <c r="FQ509" s="118"/>
      <c r="FR509" s="118"/>
      <c r="FS509" s="118"/>
      <c r="FT509" s="118"/>
      <c r="FU509" s="118"/>
      <c r="FV509" s="118"/>
      <c r="FW509" s="118"/>
      <c r="FX509" s="118"/>
      <c r="FY509" s="118"/>
      <c r="FZ509" s="118"/>
      <c r="GA509" s="118"/>
      <c r="GB509" s="118"/>
      <c r="GC509" s="118"/>
      <c r="GD509" s="118"/>
      <c r="GE509" s="118"/>
      <c r="GF509" s="118"/>
      <c r="GG509" s="118"/>
      <c r="GH509" s="118"/>
      <c r="GI509" s="118"/>
      <c r="GJ509" s="118"/>
      <c r="GK509" s="118"/>
      <c r="GL509" s="118"/>
      <c r="GM509" s="118"/>
      <c r="GN509" s="118"/>
      <c r="GO509" s="118"/>
      <c r="GP509" s="118"/>
      <c r="GQ509" s="118"/>
      <c r="GR509" s="118"/>
      <c r="GS509" s="118"/>
      <c r="GT509" s="118"/>
      <c r="GU509" s="118"/>
      <c r="GV509" s="118"/>
      <c r="GW509" s="118"/>
      <c r="GX509" s="118"/>
      <c r="GY509" s="118"/>
      <c r="GZ509" s="118"/>
      <c r="HA509" s="118"/>
      <c r="HB509" s="118"/>
      <c r="HC509" s="118"/>
      <c r="HD509" s="118"/>
      <c r="HE509" s="118"/>
      <c r="HF509" s="118"/>
      <c r="HG509" s="118"/>
      <c r="HH509" s="118"/>
      <c r="HI509" s="118"/>
      <c r="HJ509" s="118"/>
      <c r="HK509" s="118"/>
      <c r="HL509" s="118"/>
      <c r="HM509" s="118"/>
      <c r="HN509" s="118"/>
      <c r="HO509" s="118"/>
      <c r="HP509" s="118"/>
      <c r="HQ509" s="118"/>
      <c r="HR509" s="118"/>
      <c r="HS509" s="118"/>
      <c r="HT509" s="118"/>
      <c r="HU509" s="118"/>
      <c r="HV509" s="118"/>
      <c r="HW509" s="118"/>
      <c r="HX509" s="118"/>
      <c r="HY509" s="118"/>
      <c r="HZ509" s="118"/>
      <c r="IA509" s="118"/>
      <c r="IB509" s="118"/>
      <c r="IC509" s="118"/>
      <c r="ID509" s="118"/>
      <c r="IE509" s="118"/>
      <c r="IF509" s="118"/>
      <c r="IG509" s="118"/>
      <c r="IH509" s="118"/>
      <c r="II509" s="118"/>
      <c r="IJ509" s="118"/>
      <c r="IK509" s="118"/>
      <c r="IL509" s="118"/>
      <c r="IM509" s="118"/>
      <c r="IN509" s="118"/>
      <c r="IO509" s="118"/>
      <c r="IP509" s="118"/>
      <c r="IQ509" s="118"/>
      <c r="IR509" s="118"/>
      <c r="IS509" s="118"/>
      <c r="IT509" s="118"/>
      <c r="IU509" s="118"/>
      <c r="IV509" s="118"/>
      <c r="IW509" s="118"/>
      <c r="IX509" s="118"/>
      <c r="IY509" s="118"/>
      <c r="IZ509" s="118"/>
      <c r="JA509" s="118"/>
      <c r="JB509" s="118"/>
      <c r="JC509" s="118"/>
      <c r="JD509" s="118"/>
      <c r="JE509" s="118"/>
      <c r="JF509" s="118"/>
      <c r="JG509" s="118"/>
      <c r="JH509" s="118"/>
      <c r="JI509" s="118"/>
      <c r="JJ509" s="118"/>
      <c r="JK509" s="118"/>
      <c r="JL509" s="118"/>
      <c r="JM509" s="118"/>
      <c r="JN509" s="118"/>
      <c r="JO509" s="118"/>
      <c r="JP509" s="118"/>
      <c r="JQ509" s="118"/>
      <c r="JR509" s="118"/>
      <c r="JS509" s="118"/>
      <c r="JT509" s="118"/>
      <c r="JU509" s="118"/>
      <c r="JV509" s="118"/>
      <c r="JW509" s="118"/>
      <c r="JX509" s="118"/>
      <c r="JY509" s="118"/>
      <c r="JZ509" s="118"/>
      <c r="KA509" s="118"/>
      <c r="KB509" s="118"/>
      <c r="KC509" s="118"/>
      <c r="KD509" s="118"/>
      <c r="KE509" s="118"/>
      <c r="KF509" s="118"/>
      <c r="KG509" s="118"/>
      <c r="KH509" s="118"/>
      <c r="KI509" s="118"/>
      <c r="KJ509" s="118"/>
      <c r="KK509" s="118"/>
      <c r="KL509" s="118"/>
      <c r="KM509" s="118"/>
      <c r="KN509" s="118"/>
      <c r="KO509" s="118"/>
      <c r="KP509" s="118"/>
      <c r="KQ509" s="118"/>
      <c r="KR509" s="118"/>
      <c r="KS509" s="118"/>
      <c r="KT509" s="118"/>
      <c r="KU509" s="118"/>
      <c r="KV509" s="118"/>
      <c r="KW509" s="118"/>
      <c r="KX509" s="118"/>
      <c r="KY509" s="118"/>
      <c r="KZ509" s="118"/>
      <c r="LA509" s="118"/>
      <c r="LB509" s="118"/>
      <c r="LC509" s="118"/>
      <c r="LD509" s="118"/>
      <c r="LE509" s="118"/>
      <c r="LF509" s="118"/>
      <c r="LG509" s="118"/>
      <c r="LH509" s="118"/>
      <c r="LI509" s="118"/>
      <c r="LJ509" s="118"/>
      <c r="LK509" s="118"/>
      <c r="LL509" s="118"/>
      <c r="LM509" s="118"/>
      <c r="LN509" s="118"/>
      <c r="LO509" s="118"/>
      <c r="LP509" s="118"/>
      <c r="LQ509" s="118"/>
      <c r="LR509" s="118"/>
      <c r="LS509" s="118"/>
      <c r="LT509" s="118"/>
      <c r="LU509" s="118"/>
      <c r="LV509" s="118"/>
      <c r="LW509" s="118"/>
      <c r="LX509" s="118"/>
      <c r="LY509" s="118"/>
      <c r="LZ509" s="118"/>
      <c r="MA509" s="118"/>
      <c r="MB509" s="118"/>
      <c r="MC509" s="118"/>
      <c r="MD509" s="118"/>
      <c r="ME509" s="118"/>
      <c r="MF509" s="118"/>
      <c r="MG509" s="118"/>
      <c r="MH509" s="118"/>
      <c r="MI509" s="118"/>
      <c r="MJ509" s="118"/>
      <c r="MK509" s="118"/>
      <c r="ML509" s="118"/>
      <c r="MM509" s="118"/>
      <c r="MN509" s="118"/>
      <c r="MO509" s="118"/>
      <c r="MP509" s="118"/>
      <c r="MQ509" s="118"/>
      <c r="MR509" s="118"/>
      <c r="MS509" s="118"/>
      <c r="MT509" s="118"/>
      <c r="MU509" s="118"/>
      <c r="MV509" s="118"/>
      <c r="MW509" s="118"/>
      <c r="MX509" s="118"/>
      <c r="MY509" s="118"/>
      <c r="MZ509" s="118"/>
      <c r="NA509" s="118"/>
      <c r="NB509" s="118"/>
      <c r="NC509" s="118"/>
      <c r="ND509" s="118"/>
      <c r="NE509" s="118"/>
      <c r="NF509" s="118"/>
      <c r="NG509" s="118"/>
      <c r="NH509" s="118"/>
      <c r="NI509" s="118"/>
      <c r="NJ509" s="118"/>
      <c r="NK509" s="118"/>
      <c r="NL509" s="118"/>
      <c r="NM509" s="118"/>
      <c r="NN509" s="118"/>
      <c r="NO509" s="118"/>
      <c r="NP509" s="118"/>
      <c r="NQ509" s="118"/>
      <c r="NR509" s="118"/>
      <c r="NS509" s="118"/>
      <c r="NT509" s="118"/>
      <c r="NU509" s="118"/>
      <c r="NV509" s="118"/>
      <c r="NW509" s="118"/>
      <c r="NX509" s="118"/>
      <c r="NY509" s="118"/>
      <c r="NZ509" s="118"/>
      <c r="OA509" s="118"/>
      <c r="OB509" s="118"/>
      <c r="OC509" s="118"/>
      <c r="OD509" s="118"/>
      <c r="OE509" s="118"/>
      <c r="OF509" s="118"/>
      <c r="OG509" s="118"/>
      <c r="OH509" s="118"/>
      <c r="OI509" s="118"/>
      <c r="OJ509" s="118"/>
      <c r="OK509" s="118"/>
      <c r="OL509" s="118"/>
      <c r="OM509" s="118"/>
      <c r="ON509" s="118"/>
      <c r="OO509" s="118"/>
      <c r="OP509" s="118"/>
      <c r="OQ509" s="118"/>
      <c r="OR509" s="118"/>
      <c r="OS509" s="118"/>
      <c r="OT509" s="118"/>
      <c r="OU509" s="118"/>
      <c r="OV509" s="118"/>
      <c r="OW509" s="118"/>
      <c r="OX509" s="118"/>
      <c r="OY509" s="118"/>
      <c r="OZ509" s="118"/>
      <c r="PA509" s="118"/>
      <c r="PB509" s="118"/>
      <c r="PC509" s="118"/>
      <c r="PD509" s="118"/>
      <c r="PE509" s="118"/>
      <c r="PF509" s="118"/>
      <c r="PG509" s="118"/>
      <c r="PH509" s="118"/>
      <c r="PI509" s="118"/>
      <c r="PJ509" s="118"/>
      <c r="PK509" s="118"/>
      <c r="PL509" s="118"/>
      <c r="PM509" s="118"/>
      <c r="PN509" s="118"/>
      <c r="PO509" s="118"/>
      <c r="PP509" s="118"/>
      <c r="PQ509" s="118"/>
      <c r="PR509" s="118"/>
      <c r="PS509" s="118"/>
      <c r="PT509" s="118"/>
      <c r="PU509" s="118"/>
      <c r="PV509" s="118"/>
      <c r="PW509" s="118"/>
      <c r="PX509" s="118"/>
      <c r="PY509" s="118"/>
      <c r="PZ509" s="118"/>
      <c r="QA509" s="118"/>
      <c r="QB509" s="118"/>
      <c r="QC509" s="118"/>
      <c r="QD509" s="118"/>
      <c r="QE509" s="118"/>
      <c r="QF509" s="118"/>
      <c r="QG509" s="118"/>
      <c r="QH509" s="118"/>
      <c r="QI509" s="118"/>
      <c r="QJ509" s="118"/>
      <c r="QK509" s="118"/>
      <c r="QL509" s="118"/>
      <c r="QM509" s="118"/>
      <c r="QN509" s="118"/>
      <c r="QO509" s="118"/>
      <c r="QP509" s="118"/>
      <c r="QQ509" s="118"/>
      <c r="QR509" s="118"/>
      <c r="QS509" s="118"/>
      <c r="QT509" s="118"/>
      <c r="QU509" s="118"/>
      <c r="QV509" s="118"/>
      <c r="QW509" s="118"/>
      <c r="QX509" s="118"/>
      <c r="QY509" s="118"/>
      <c r="QZ509" s="118"/>
      <c r="RA509" s="118"/>
      <c r="RB509" s="118"/>
      <c r="RC509" s="118"/>
      <c r="RD509" s="118"/>
      <c r="RE509" s="118"/>
      <c r="RF509" s="118"/>
      <c r="RG509" s="118"/>
      <c r="RH509" s="118"/>
      <c r="RI509" s="118"/>
      <c r="RJ509" s="118"/>
      <c r="RK509" s="118"/>
      <c r="RL509" s="118"/>
      <c r="RM509" s="118"/>
      <c r="RN509" s="118"/>
      <c r="RO509" s="118"/>
      <c r="RP509" s="118"/>
      <c r="RQ509" s="118"/>
      <c r="RR509" s="118"/>
      <c r="RS509" s="118"/>
      <c r="RT509" s="118"/>
      <c r="RU509" s="118"/>
      <c r="RV509" s="118"/>
      <c r="RW509" s="118"/>
      <c r="RX509" s="118"/>
      <c r="RY509" s="118"/>
      <c r="RZ509" s="118"/>
      <c r="SA509" s="118"/>
      <c r="SB509" s="118"/>
      <c r="SC509" s="118"/>
      <c r="SD509" s="118"/>
      <c r="SE509" s="118"/>
      <c r="SF509" s="118"/>
      <c r="SG509" s="118"/>
      <c r="SH509" s="118"/>
      <c r="SI509" s="118"/>
      <c r="SJ509" s="118"/>
      <c r="SK509" s="118"/>
      <c r="SL509" s="118"/>
      <c r="SM509" s="118"/>
      <c r="SN509" s="118"/>
      <c r="SO509" s="118"/>
      <c r="SP509" s="118"/>
      <c r="SQ509" s="118"/>
      <c r="SR509" s="118"/>
      <c r="SS509" s="118"/>
      <c r="ST509" s="118"/>
      <c r="SU509" s="118"/>
      <c r="SV509" s="118"/>
      <c r="SW509" s="118"/>
      <c r="SX509" s="118"/>
      <c r="SY509" s="118"/>
      <c r="SZ509" s="118"/>
      <c r="TA509" s="118"/>
      <c r="TB509" s="118"/>
      <c r="TC509" s="118"/>
      <c r="TD509" s="118"/>
      <c r="TE509" s="118"/>
      <c r="TF509" s="118"/>
      <c r="TG509" s="118"/>
      <c r="TH509" s="118"/>
      <c r="TI509" s="118"/>
      <c r="TJ509" s="118"/>
      <c r="TK509" s="118"/>
      <c r="TL509" s="118"/>
      <c r="TM509" s="118"/>
      <c r="TN509" s="118"/>
      <c r="TO509" s="118"/>
      <c r="TP509" s="118"/>
      <c r="TQ509" s="118"/>
      <c r="TR509" s="118"/>
      <c r="TS509" s="118"/>
      <c r="TT509" s="118"/>
      <c r="TU509" s="118"/>
      <c r="TV509" s="118"/>
      <c r="TW509" s="118"/>
      <c r="TX509" s="118"/>
      <c r="TY509" s="118"/>
      <c r="TZ509" s="118"/>
      <c r="UA509" s="118"/>
      <c r="UB509" s="118"/>
      <c r="UC509" s="118"/>
      <c r="UD509" s="118"/>
      <c r="UE509" s="118"/>
      <c r="UF509" s="118"/>
      <c r="UG509" s="118"/>
      <c r="UH509" s="118"/>
      <c r="UI509" s="118"/>
      <c r="UJ509" s="118"/>
      <c r="UK509" s="118"/>
      <c r="UL509" s="118"/>
      <c r="UM509" s="118"/>
      <c r="UN509" s="118"/>
      <c r="UO509" s="118"/>
      <c r="UP509" s="118"/>
      <c r="UQ509" s="118"/>
      <c r="UR509" s="118"/>
      <c r="US509" s="118"/>
      <c r="UT509" s="118"/>
      <c r="UU509" s="118"/>
      <c r="UV509" s="118"/>
      <c r="UW509" s="118"/>
      <c r="UX509" s="118"/>
      <c r="UY509" s="118"/>
      <c r="UZ509" s="118"/>
      <c r="VA509" s="118"/>
      <c r="VB509" s="118"/>
      <c r="VC509" s="118"/>
      <c r="VD509" s="118"/>
      <c r="VE509" s="118"/>
      <c r="VF509" s="118"/>
      <c r="VG509" s="118"/>
      <c r="VH509" s="118"/>
      <c r="VI509" s="118"/>
      <c r="VJ509" s="118"/>
      <c r="VK509" s="118"/>
      <c r="VL509" s="118"/>
      <c r="VM509" s="118"/>
      <c r="VN509" s="118"/>
      <c r="VO509" s="118"/>
      <c r="VP509" s="118"/>
      <c r="VQ509" s="118"/>
      <c r="VR509" s="118"/>
      <c r="VS509" s="118"/>
      <c r="VT509" s="118"/>
      <c r="VU509" s="118"/>
      <c r="VV509" s="118"/>
      <c r="VW509" s="118"/>
      <c r="VX509" s="118"/>
      <c r="VY509" s="118"/>
      <c r="VZ509" s="118"/>
      <c r="WA509" s="118"/>
      <c r="WB509" s="118"/>
      <c r="WC509" s="118"/>
      <c r="WD509" s="118"/>
      <c r="WE509" s="118"/>
      <c r="WF509" s="118"/>
      <c r="WG509" s="118"/>
      <c r="WH509" s="118"/>
      <c r="WI509" s="118"/>
      <c r="WJ509" s="118"/>
      <c r="WK509" s="118"/>
      <c r="WL509" s="118"/>
      <c r="WM509" s="118"/>
      <c r="WN509" s="118"/>
      <c r="WO509" s="118"/>
      <c r="WP509" s="118"/>
      <c r="WQ509" s="118"/>
      <c r="WR509" s="118"/>
      <c r="WS509" s="118"/>
      <c r="WT509" s="118"/>
      <c r="WU509" s="118"/>
      <c r="WV509" s="118"/>
      <c r="WW509" s="118"/>
      <c r="WX509" s="118"/>
      <c r="WY509" s="118"/>
      <c r="WZ509" s="118"/>
      <c r="XA509" s="118"/>
      <c r="XB509" s="118"/>
      <c r="XC509" s="118"/>
      <c r="XD509" s="118"/>
      <c r="XE509" s="118"/>
      <c r="XF509" s="118"/>
      <c r="XG509" s="118"/>
      <c r="XH509" s="118"/>
      <c r="XI509" s="118"/>
      <c r="XJ509" s="118"/>
      <c r="XK509" s="118"/>
      <c r="XL509" s="118"/>
      <c r="XM509" s="118"/>
      <c r="XN509" s="118"/>
      <c r="XO509" s="118"/>
      <c r="XP509" s="118"/>
      <c r="XQ509" s="118"/>
      <c r="XR509" s="118"/>
      <c r="XS509" s="118"/>
      <c r="XT509" s="118"/>
      <c r="XU509" s="118"/>
      <c r="XV509" s="118"/>
      <c r="XW509" s="118"/>
      <c r="XX509" s="118"/>
      <c r="XY509" s="118"/>
      <c r="XZ509" s="118"/>
      <c r="YA509" s="118"/>
      <c r="YB509" s="118"/>
      <c r="YC509" s="118"/>
      <c r="YD509" s="118"/>
      <c r="YE509" s="118"/>
      <c r="YF509" s="118"/>
      <c r="YG509" s="118"/>
      <c r="YH509" s="118"/>
      <c r="YI509" s="118"/>
      <c r="YJ509" s="118"/>
      <c r="YK509" s="118"/>
      <c r="YL509" s="118"/>
      <c r="YM509" s="118"/>
      <c r="YN509" s="118"/>
      <c r="YO509" s="118"/>
      <c r="YP509" s="118"/>
      <c r="YQ509" s="118"/>
      <c r="YR509" s="118"/>
      <c r="YS509" s="118"/>
      <c r="YT509" s="118"/>
      <c r="YU509" s="118"/>
      <c r="YV509" s="118"/>
      <c r="YW509" s="118"/>
      <c r="YX509" s="118"/>
      <c r="YY509" s="118"/>
      <c r="YZ509" s="118"/>
      <c r="ZA509" s="118"/>
      <c r="ZB509" s="118"/>
      <c r="ZC509" s="118"/>
      <c r="ZD509" s="118"/>
      <c r="ZE509" s="118"/>
      <c r="ZF509" s="118"/>
      <c r="ZG509" s="118"/>
      <c r="ZH509" s="118"/>
      <c r="ZI509" s="118"/>
      <c r="ZJ509" s="118"/>
      <c r="ZK509" s="118"/>
      <c r="ZL509" s="118"/>
      <c r="ZM509" s="118"/>
      <c r="ZN509" s="118"/>
      <c r="ZO509" s="118"/>
      <c r="ZP509" s="118"/>
      <c r="ZQ509" s="118"/>
      <c r="ZR509" s="118"/>
      <c r="ZS509" s="118"/>
      <c r="ZT509" s="118"/>
      <c r="ZU509" s="118"/>
      <c r="ZV509" s="118"/>
      <c r="ZW509" s="118"/>
      <c r="ZX509" s="118"/>
      <c r="ZY509" s="118"/>
      <c r="ZZ509" s="118"/>
      <c r="AAA509" s="118"/>
      <c r="AAB509" s="118"/>
      <c r="AAC509" s="118"/>
      <c r="AAD509" s="118"/>
      <c r="AAE509" s="118"/>
      <c r="AAF509" s="118"/>
      <c r="AAG509" s="118"/>
      <c r="AAH509" s="118"/>
      <c r="AAI509" s="118"/>
      <c r="AAJ509" s="118"/>
      <c r="AAK509" s="118"/>
      <c r="AAL509" s="118"/>
      <c r="AAM509" s="118"/>
      <c r="AAN509" s="118"/>
      <c r="AAO509" s="118"/>
      <c r="AAP509" s="118"/>
      <c r="AAQ509" s="118"/>
      <c r="AAR509" s="118"/>
      <c r="AAS509" s="118"/>
      <c r="AAT509" s="118"/>
      <c r="AAU509" s="118"/>
      <c r="AAV509" s="118"/>
      <c r="AAW509" s="118"/>
      <c r="AAX509" s="118"/>
      <c r="AAY509" s="118"/>
      <c r="AAZ509" s="118"/>
      <c r="ABA509" s="118"/>
      <c r="ABB509" s="118"/>
      <c r="ABC509" s="118"/>
      <c r="ABD509" s="118"/>
      <c r="ABE509" s="118"/>
      <c r="ABF509" s="118"/>
      <c r="ABG509" s="118"/>
      <c r="ABH509" s="118"/>
      <c r="ABI509" s="118"/>
      <c r="ABJ509" s="118"/>
      <c r="ABK509" s="118"/>
      <c r="ABL509" s="118"/>
      <c r="ABM509" s="118"/>
      <c r="ABN509" s="118"/>
      <c r="ABO509" s="118"/>
      <c r="ABP509" s="118"/>
      <c r="ABQ509" s="118"/>
      <c r="ABR509" s="118"/>
      <c r="ABS509" s="118"/>
      <c r="ABT509" s="118"/>
      <c r="ABU509" s="118"/>
      <c r="ABV509" s="118"/>
      <c r="ABW509" s="118"/>
      <c r="ABX509" s="118"/>
      <c r="ABY509" s="118"/>
      <c r="ABZ509" s="118"/>
      <c r="ACA509" s="118"/>
      <c r="ACB509" s="118"/>
      <c r="ACC509" s="118"/>
      <c r="ACD509" s="118"/>
      <c r="ACE509" s="118"/>
      <c r="ACF509" s="118"/>
      <c r="ACG509" s="118"/>
      <c r="ACH509" s="118"/>
      <c r="ACI509" s="118"/>
      <c r="ACJ509" s="118"/>
      <c r="ACK509" s="118"/>
      <c r="ACL509" s="118"/>
      <c r="ACM509" s="118"/>
      <c r="ACN509" s="118"/>
      <c r="ACO509" s="118"/>
      <c r="ACP509" s="118"/>
      <c r="ACQ509" s="118"/>
      <c r="ACR509" s="118"/>
      <c r="ACS509" s="118"/>
      <c r="ACT509" s="118"/>
      <c r="ACU509" s="118"/>
      <c r="ACV509" s="118"/>
      <c r="ACW509" s="118"/>
      <c r="ACX509" s="118"/>
      <c r="ACY509" s="118"/>
      <c r="ACZ509" s="118"/>
      <c r="ADA509" s="118"/>
      <c r="ADB509" s="118"/>
      <c r="ADC509" s="118"/>
      <c r="ADD509" s="118"/>
      <c r="ADE509" s="118"/>
      <c r="ADF509" s="118"/>
      <c r="ADG509" s="118"/>
      <c r="ADH509" s="118"/>
      <c r="ADI509" s="118"/>
      <c r="ADJ509" s="118"/>
      <c r="ADK509" s="118"/>
      <c r="ADL509" s="118"/>
      <c r="ADM509" s="118"/>
      <c r="ADN509" s="118"/>
      <c r="ADO509" s="118"/>
      <c r="ADP509" s="118"/>
      <c r="ADQ509" s="118"/>
      <c r="ADR509" s="118"/>
      <c r="ADS509" s="118"/>
      <c r="ADT509" s="118"/>
      <c r="ADU509" s="118"/>
      <c r="ADV509" s="118"/>
      <c r="ADW509" s="118"/>
      <c r="ADX509" s="118"/>
      <c r="ADY509" s="118"/>
      <c r="ADZ509" s="118"/>
      <c r="AEA509" s="118"/>
      <c r="AEB509" s="118"/>
      <c r="AEC509" s="118"/>
      <c r="AED509" s="118"/>
      <c r="AEE509" s="118"/>
      <c r="AEF509" s="118"/>
      <c r="AEG509" s="118"/>
      <c r="AEH509" s="118"/>
      <c r="AEI509" s="118"/>
      <c r="AEJ509" s="118"/>
      <c r="AEK509" s="118"/>
      <c r="AEL509" s="118"/>
      <c r="AEM509" s="118"/>
      <c r="AEN509" s="118"/>
      <c r="AEO509" s="118"/>
      <c r="AEP509" s="118"/>
      <c r="AEQ509" s="118"/>
      <c r="AER509" s="118"/>
      <c r="AES509" s="118"/>
      <c r="AET509" s="118"/>
      <c r="AEU509" s="118"/>
      <c r="AEV509" s="118"/>
      <c r="AEW509" s="118"/>
      <c r="AEX509" s="118"/>
      <c r="AEY509" s="118"/>
      <c r="AEZ509" s="118"/>
      <c r="AFA509" s="118"/>
      <c r="AFB509" s="118"/>
      <c r="AFC509" s="118"/>
      <c r="AFD509" s="118"/>
      <c r="AFE509" s="118"/>
      <c r="AFF509" s="118"/>
      <c r="AFG509" s="118"/>
      <c r="AFH509" s="118"/>
      <c r="AFI509" s="118"/>
      <c r="AFJ509" s="118"/>
      <c r="AFK509" s="118"/>
      <c r="AFL509" s="118"/>
      <c r="AFM509" s="118"/>
      <c r="AFN509" s="118"/>
      <c r="AFO509" s="118"/>
      <c r="AFP509" s="118"/>
      <c r="AFQ509" s="118"/>
      <c r="AFR509" s="118"/>
      <c r="AFS509" s="118"/>
      <c r="AFT509" s="118"/>
      <c r="AFU509" s="118"/>
      <c r="AFV509" s="118"/>
      <c r="AFW509" s="118"/>
      <c r="AFX509" s="118"/>
      <c r="AFY509" s="118"/>
      <c r="AFZ509" s="118"/>
      <c r="AGA509" s="118"/>
      <c r="AGB509" s="118"/>
      <c r="AGC509" s="118"/>
      <c r="AGD509" s="118"/>
      <c r="AGE509" s="118"/>
      <c r="AGF509" s="118"/>
      <c r="AGG509" s="118"/>
      <c r="AGH509" s="118"/>
      <c r="AGI509" s="118"/>
      <c r="AGJ509" s="118"/>
      <c r="AGK509" s="118"/>
      <c r="AGL509" s="118"/>
      <c r="AGM509" s="118"/>
      <c r="AGN509" s="118"/>
      <c r="AGO509" s="118"/>
      <c r="AGP509" s="118"/>
      <c r="AGQ509" s="118"/>
      <c r="AGR509" s="118"/>
      <c r="AGS509" s="118"/>
      <c r="AGT509" s="118"/>
      <c r="AGU509" s="118"/>
      <c r="AGV509" s="118"/>
      <c r="AGW509" s="118"/>
      <c r="AGX509" s="118"/>
      <c r="AGY509" s="118"/>
      <c r="AGZ509" s="118"/>
      <c r="AHA509" s="118"/>
      <c r="AHB509" s="118"/>
      <c r="AHC509" s="118"/>
      <c r="AHD509" s="118"/>
      <c r="AHE509" s="118"/>
      <c r="AHF509" s="118"/>
      <c r="AHG509" s="118"/>
      <c r="AHH509" s="118"/>
      <c r="AHI509" s="118"/>
      <c r="AHJ509" s="118"/>
      <c r="AHK509" s="118"/>
      <c r="AHL509" s="118"/>
      <c r="AHM509" s="118"/>
      <c r="AHN509" s="118"/>
      <c r="AHO509" s="118"/>
      <c r="AHP509" s="118"/>
      <c r="AHQ509" s="118"/>
      <c r="AHR509" s="118"/>
      <c r="AHS509" s="118"/>
      <c r="AHT509" s="118"/>
      <c r="AHU509" s="118"/>
      <c r="AHV509" s="118"/>
      <c r="AHW509" s="118"/>
      <c r="AHX509" s="118"/>
      <c r="AHY509" s="118"/>
      <c r="AHZ509" s="118"/>
      <c r="AIA509" s="118"/>
      <c r="AIB509" s="118"/>
      <c r="AIC509" s="118"/>
      <c r="AID509" s="118"/>
      <c r="AIE509" s="118"/>
      <c r="AIF509" s="118"/>
      <c r="AIG509" s="118"/>
      <c r="AIH509" s="118"/>
      <c r="AII509" s="118"/>
      <c r="AIJ509" s="118"/>
      <c r="AIK509" s="118"/>
      <c r="AIL509" s="118"/>
      <c r="AIM509" s="118"/>
      <c r="AIN509" s="118"/>
      <c r="AIO509" s="118"/>
      <c r="AIP509" s="118"/>
      <c r="AIQ509" s="118"/>
      <c r="AIR509" s="118"/>
      <c r="AIS509" s="118"/>
      <c r="AIT509" s="118"/>
      <c r="AIU509" s="118"/>
      <c r="AIV509" s="118"/>
      <c r="AIW509" s="118"/>
      <c r="AIX509" s="118"/>
      <c r="AIY509" s="118"/>
      <c r="AIZ509" s="118"/>
      <c r="AJA509" s="118"/>
      <c r="AJB509" s="118"/>
      <c r="AJC509" s="118"/>
      <c r="AJD509" s="118"/>
      <c r="AJE509" s="118"/>
      <c r="AJF509" s="118"/>
      <c r="AJG509" s="118"/>
      <c r="AJH509" s="118"/>
      <c r="AJI509" s="118"/>
      <c r="AJJ509" s="118"/>
      <c r="AJK509" s="118"/>
      <c r="AJL509" s="118"/>
      <c r="AJM509" s="118"/>
      <c r="AJN509" s="118"/>
      <c r="AJO509" s="118"/>
      <c r="AJP509" s="118"/>
      <c r="AJQ509" s="118"/>
      <c r="AJR509" s="118"/>
      <c r="AJS509" s="118"/>
      <c r="AJT509" s="118"/>
      <c r="AJU509" s="118"/>
      <c r="AJV509" s="118"/>
      <c r="AJW509" s="118"/>
      <c r="AJX509" s="118"/>
      <c r="AJY509" s="118"/>
      <c r="AJZ509" s="118"/>
      <c r="AKA509" s="118"/>
      <c r="AKB509" s="118"/>
      <c r="AKC509" s="118"/>
      <c r="AKD509" s="118"/>
      <c r="AKE509" s="118"/>
      <c r="AKF509" s="118"/>
      <c r="AKG509" s="118"/>
      <c r="AKH509" s="118"/>
      <c r="AKI509" s="118"/>
      <c r="AKJ509" s="118"/>
      <c r="AKK509" s="118"/>
      <c r="AKL509" s="118"/>
      <c r="AKM509" s="118"/>
      <c r="AKN509" s="118"/>
      <c r="AKO509" s="118"/>
      <c r="AKP509" s="118"/>
      <c r="AKQ509" s="118"/>
      <c r="AKR509" s="118"/>
      <c r="AKS509" s="118"/>
      <c r="AKT509" s="118"/>
      <c r="AKU509" s="118"/>
      <c r="AKV509" s="118"/>
      <c r="AKW509" s="118"/>
      <c r="AKX509" s="118"/>
      <c r="AKY509" s="118"/>
      <c r="AKZ509" s="118"/>
      <c r="ALA509" s="118"/>
      <c r="ALB509" s="118"/>
      <c r="ALC509" s="118"/>
      <c r="ALD509" s="118"/>
      <c r="ALE509" s="118"/>
      <c r="ALF509" s="118"/>
      <c r="ALG509" s="118"/>
      <c r="ALH509" s="118"/>
      <c r="ALI509" s="118"/>
      <c r="ALJ509" s="118"/>
      <c r="ALK509" s="118"/>
      <c r="ALL509" s="118"/>
      <c r="ALM509" s="118"/>
      <c r="ALN509" s="118"/>
      <c r="ALO509" s="118"/>
      <c r="ALP509" s="118"/>
      <c r="ALQ509" s="118"/>
      <c r="ALR509" s="118"/>
      <c r="ALS509" s="118"/>
      <c r="ALT509" s="118"/>
      <c r="ALU509" s="118"/>
      <c r="ALV509" s="118"/>
      <c r="ALW509" s="118"/>
      <c r="ALX509" s="118"/>
      <c r="ALY509" s="118"/>
      <c r="ALZ509" s="118"/>
      <c r="AMA509" s="118"/>
      <c r="AMB509" s="118"/>
      <c r="AMC509" s="118"/>
      <c r="AMD509" s="118"/>
      <c r="AME509" s="118"/>
      <c r="AMF509" s="118"/>
      <c r="AMG509" s="118"/>
      <c r="AMH509" s="118"/>
    </row>
    <row r="510" spans="1:1023" x14ac:dyDescent="0.25">
      <c r="A510" s="162" t="s">
        <v>1585</v>
      </c>
      <c r="B510" s="163">
        <v>509</v>
      </c>
      <c r="C510" s="224" t="s">
        <v>25109</v>
      </c>
      <c r="D510" s="175" t="s">
        <v>6068</v>
      </c>
      <c r="E510" s="185" t="s">
        <v>770</v>
      </c>
      <c r="H510" s="175">
        <v>4</v>
      </c>
      <c r="I510" s="319">
        <v>23</v>
      </c>
      <c r="J510" s="332">
        <v>2</v>
      </c>
      <c r="V510" s="219">
        <f t="shared" si="264"/>
        <v>100</v>
      </c>
      <c r="W510" s="219">
        <f t="shared" si="265"/>
        <v>100</v>
      </c>
      <c r="X510" s="219">
        <f t="shared" si="266"/>
        <v>100</v>
      </c>
      <c r="Y510" s="219">
        <f t="shared" si="274"/>
        <v>100</v>
      </c>
      <c r="Z510" s="219">
        <f t="shared" si="275"/>
        <v>100</v>
      </c>
      <c r="AA510" s="220">
        <f t="shared" si="243"/>
        <v>100</v>
      </c>
      <c r="AB510" s="220">
        <f t="shared" si="242"/>
        <v>100</v>
      </c>
      <c r="AC510" s="220">
        <f t="shared" si="255"/>
        <v>100</v>
      </c>
      <c r="AD510" s="416">
        <f t="shared" si="261"/>
        <v>100</v>
      </c>
      <c r="AE510" s="416">
        <f t="shared" si="256"/>
        <v>100</v>
      </c>
      <c r="AF510" s="212">
        <f t="shared" si="267"/>
        <v>100</v>
      </c>
      <c r="AG510" s="212">
        <f t="shared" si="259"/>
        <v>10</v>
      </c>
      <c r="AH510" s="212">
        <f t="shared" si="268"/>
        <v>100</v>
      </c>
      <c r="AI510" s="212">
        <f t="shared" si="257"/>
        <v>100</v>
      </c>
      <c r="AJ510" s="231" t="s">
        <v>25110</v>
      </c>
      <c r="AL510" s="185">
        <v>2</v>
      </c>
      <c r="AM510" s="214"/>
      <c r="AQ510" s="167" t="s">
        <v>6069</v>
      </c>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c r="EP510" s="118"/>
      <c r="EQ510" s="118"/>
      <c r="ER510" s="118"/>
      <c r="ES510" s="118"/>
      <c r="ET510" s="118"/>
      <c r="EU510" s="118"/>
      <c r="EV510" s="118"/>
      <c r="EW510" s="118"/>
      <c r="EX510" s="118"/>
      <c r="EY510" s="118"/>
      <c r="EZ510" s="118"/>
      <c r="FA510" s="118"/>
      <c r="FB510" s="118"/>
      <c r="FC510" s="118"/>
      <c r="FD510" s="118"/>
      <c r="FE510" s="118"/>
      <c r="FF510" s="118"/>
      <c r="FG510" s="118"/>
      <c r="FH510" s="118"/>
      <c r="FI510" s="118"/>
      <c r="FJ510" s="118"/>
      <c r="FK510" s="118"/>
      <c r="FL510" s="118"/>
      <c r="FM510" s="118"/>
      <c r="FN510" s="118"/>
      <c r="FO510" s="118"/>
      <c r="FP510" s="118"/>
      <c r="FQ510" s="118"/>
      <c r="FR510" s="118"/>
      <c r="FS510" s="118"/>
      <c r="FT510" s="118"/>
      <c r="FU510" s="118"/>
      <c r="FV510" s="118"/>
      <c r="FW510" s="118"/>
      <c r="FX510" s="118"/>
      <c r="FY510" s="118"/>
      <c r="FZ510" s="118"/>
      <c r="GA510" s="118"/>
      <c r="GB510" s="118"/>
      <c r="GC510" s="118"/>
      <c r="GD510" s="118"/>
      <c r="GE510" s="118"/>
      <c r="GF510" s="118"/>
      <c r="GG510" s="118"/>
      <c r="GH510" s="118"/>
      <c r="GI510" s="118"/>
      <c r="GJ510" s="118"/>
      <c r="GK510" s="118"/>
      <c r="GL510" s="118"/>
      <c r="GM510" s="118"/>
      <c r="GN510" s="118"/>
      <c r="GO510" s="118"/>
      <c r="GP510" s="118"/>
      <c r="GQ510" s="118"/>
      <c r="GR510" s="118"/>
      <c r="GS510" s="118"/>
      <c r="GT510" s="118"/>
      <c r="GU510" s="118"/>
      <c r="GV510" s="118"/>
      <c r="GW510" s="118"/>
      <c r="GX510" s="118"/>
      <c r="GY510" s="118"/>
      <c r="GZ510" s="118"/>
      <c r="HA510" s="118"/>
      <c r="HB510" s="118"/>
      <c r="HC510" s="118"/>
      <c r="HD510" s="118"/>
      <c r="HE510" s="118"/>
      <c r="HF510" s="118"/>
      <c r="HG510" s="118"/>
      <c r="HH510" s="118"/>
      <c r="HI510" s="118"/>
      <c r="HJ510" s="118"/>
      <c r="HK510" s="118"/>
      <c r="HL510" s="118"/>
      <c r="HM510" s="118"/>
      <c r="HN510" s="118"/>
      <c r="HO510" s="118"/>
      <c r="HP510" s="118"/>
      <c r="HQ510" s="118"/>
      <c r="HR510" s="118"/>
      <c r="HS510" s="118"/>
      <c r="HT510" s="118"/>
      <c r="HU510" s="118"/>
      <c r="HV510" s="118"/>
      <c r="HW510" s="118"/>
      <c r="HX510" s="118"/>
      <c r="HY510" s="118"/>
      <c r="HZ510" s="118"/>
      <c r="IA510" s="118"/>
      <c r="IB510" s="118"/>
      <c r="IC510" s="118"/>
      <c r="ID510" s="118"/>
      <c r="IE510" s="118"/>
      <c r="IF510" s="118"/>
      <c r="IG510" s="118"/>
      <c r="IH510" s="118"/>
      <c r="II510" s="118"/>
      <c r="IJ510" s="118"/>
      <c r="IK510" s="118"/>
      <c r="IL510" s="118"/>
      <c r="IM510" s="118"/>
      <c r="IN510" s="118"/>
      <c r="IO510" s="118"/>
      <c r="IP510" s="118"/>
      <c r="IQ510" s="118"/>
      <c r="IR510" s="118"/>
      <c r="IS510" s="118"/>
      <c r="IT510" s="118"/>
      <c r="IU510" s="118"/>
      <c r="IV510" s="118"/>
      <c r="IW510" s="118"/>
      <c r="IX510" s="118"/>
      <c r="IY510" s="118"/>
      <c r="IZ510" s="118"/>
      <c r="JA510" s="118"/>
      <c r="JB510" s="118"/>
      <c r="JC510" s="118"/>
      <c r="JD510" s="118"/>
      <c r="JE510" s="118"/>
      <c r="JF510" s="118"/>
      <c r="JG510" s="118"/>
      <c r="JH510" s="118"/>
      <c r="JI510" s="118"/>
      <c r="JJ510" s="118"/>
      <c r="JK510" s="118"/>
      <c r="JL510" s="118"/>
      <c r="JM510" s="118"/>
      <c r="JN510" s="118"/>
      <c r="JO510" s="118"/>
      <c r="JP510" s="118"/>
      <c r="JQ510" s="118"/>
      <c r="JR510" s="118"/>
      <c r="JS510" s="118"/>
      <c r="JT510" s="118"/>
      <c r="JU510" s="118"/>
      <c r="JV510" s="118"/>
      <c r="JW510" s="118"/>
      <c r="JX510" s="118"/>
      <c r="JY510" s="118"/>
      <c r="JZ510" s="118"/>
      <c r="KA510" s="118"/>
      <c r="KB510" s="118"/>
      <c r="KC510" s="118"/>
      <c r="KD510" s="118"/>
      <c r="KE510" s="118"/>
      <c r="KF510" s="118"/>
      <c r="KG510" s="118"/>
      <c r="KH510" s="118"/>
      <c r="KI510" s="118"/>
      <c r="KJ510" s="118"/>
      <c r="KK510" s="118"/>
      <c r="KL510" s="118"/>
      <c r="KM510" s="118"/>
      <c r="KN510" s="118"/>
      <c r="KO510" s="118"/>
      <c r="KP510" s="118"/>
      <c r="KQ510" s="118"/>
      <c r="KR510" s="118"/>
      <c r="KS510" s="118"/>
      <c r="KT510" s="118"/>
      <c r="KU510" s="118"/>
      <c r="KV510" s="118"/>
      <c r="KW510" s="118"/>
      <c r="KX510" s="118"/>
      <c r="KY510" s="118"/>
      <c r="KZ510" s="118"/>
      <c r="LA510" s="118"/>
      <c r="LB510" s="118"/>
      <c r="LC510" s="118"/>
      <c r="LD510" s="118"/>
      <c r="LE510" s="118"/>
      <c r="LF510" s="118"/>
      <c r="LG510" s="118"/>
      <c r="LH510" s="118"/>
      <c r="LI510" s="118"/>
      <c r="LJ510" s="118"/>
      <c r="LK510" s="118"/>
      <c r="LL510" s="118"/>
      <c r="LM510" s="118"/>
      <c r="LN510" s="118"/>
      <c r="LO510" s="118"/>
      <c r="LP510" s="118"/>
      <c r="LQ510" s="118"/>
      <c r="LR510" s="118"/>
      <c r="LS510" s="118"/>
      <c r="LT510" s="118"/>
      <c r="LU510" s="118"/>
      <c r="LV510" s="118"/>
      <c r="LW510" s="118"/>
      <c r="LX510" s="118"/>
      <c r="LY510" s="118"/>
      <c r="LZ510" s="118"/>
      <c r="MA510" s="118"/>
      <c r="MB510" s="118"/>
      <c r="MC510" s="118"/>
      <c r="MD510" s="118"/>
      <c r="ME510" s="118"/>
      <c r="MF510" s="118"/>
      <c r="MG510" s="118"/>
      <c r="MH510" s="118"/>
      <c r="MI510" s="118"/>
      <c r="MJ510" s="118"/>
      <c r="MK510" s="118"/>
      <c r="ML510" s="118"/>
      <c r="MM510" s="118"/>
      <c r="MN510" s="118"/>
      <c r="MO510" s="118"/>
      <c r="MP510" s="118"/>
      <c r="MQ510" s="118"/>
      <c r="MR510" s="118"/>
      <c r="MS510" s="118"/>
      <c r="MT510" s="118"/>
      <c r="MU510" s="118"/>
      <c r="MV510" s="118"/>
      <c r="MW510" s="118"/>
      <c r="MX510" s="118"/>
      <c r="MY510" s="118"/>
      <c r="MZ510" s="118"/>
      <c r="NA510" s="118"/>
      <c r="NB510" s="118"/>
      <c r="NC510" s="118"/>
      <c r="ND510" s="118"/>
      <c r="NE510" s="118"/>
      <c r="NF510" s="118"/>
      <c r="NG510" s="118"/>
      <c r="NH510" s="118"/>
      <c r="NI510" s="118"/>
      <c r="NJ510" s="118"/>
      <c r="NK510" s="118"/>
      <c r="NL510" s="118"/>
      <c r="NM510" s="118"/>
      <c r="NN510" s="118"/>
      <c r="NO510" s="118"/>
      <c r="NP510" s="118"/>
      <c r="NQ510" s="118"/>
      <c r="NR510" s="118"/>
      <c r="NS510" s="118"/>
      <c r="NT510" s="118"/>
      <c r="NU510" s="118"/>
      <c r="NV510" s="118"/>
      <c r="NW510" s="118"/>
      <c r="NX510" s="118"/>
      <c r="NY510" s="118"/>
      <c r="NZ510" s="118"/>
      <c r="OA510" s="118"/>
      <c r="OB510" s="118"/>
      <c r="OC510" s="118"/>
      <c r="OD510" s="118"/>
      <c r="OE510" s="118"/>
      <c r="OF510" s="118"/>
      <c r="OG510" s="118"/>
      <c r="OH510" s="118"/>
      <c r="OI510" s="118"/>
      <c r="OJ510" s="118"/>
      <c r="OK510" s="118"/>
      <c r="OL510" s="118"/>
      <c r="OM510" s="118"/>
      <c r="ON510" s="118"/>
      <c r="OO510" s="118"/>
      <c r="OP510" s="118"/>
      <c r="OQ510" s="118"/>
      <c r="OR510" s="118"/>
      <c r="OS510" s="118"/>
      <c r="OT510" s="118"/>
      <c r="OU510" s="118"/>
      <c r="OV510" s="118"/>
      <c r="OW510" s="118"/>
      <c r="OX510" s="118"/>
      <c r="OY510" s="118"/>
      <c r="OZ510" s="118"/>
      <c r="PA510" s="118"/>
      <c r="PB510" s="118"/>
      <c r="PC510" s="118"/>
      <c r="PD510" s="118"/>
      <c r="PE510" s="118"/>
      <c r="PF510" s="118"/>
      <c r="PG510" s="118"/>
      <c r="PH510" s="118"/>
      <c r="PI510" s="118"/>
      <c r="PJ510" s="118"/>
      <c r="PK510" s="118"/>
      <c r="PL510" s="118"/>
      <c r="PM510" s="118"/>
      <c r="PN510" s="118"/>
      <c r="PO510" s="118"/>
      <c r="PP510" s="118"/>
      <c r="PQ510" s="118"/>
      <c r="PR510" s="118"/>
      <c r="PS510" s="118"/>
      <c r="PT510" s="118"/>
      <c r="PU510" s="118"/>
      <c r="PV510" s="118"/>
      <c r="PW510" s="118"/>
      <c r="PX510" s="118"/>
      <c r="PY510" s="118"/>
      <c r="PZ510" s="118"/>
      <c r="QA510" s="118"/>
      <c r="QB510" s="118"/>
      <c r="QC510" s="118"/>
      <c r="QD510" s="118"/>
      <c r="QE510" s="118"/>
      <c r="QF510" s="118"/>
      <c r="QG510" s="118"/>
      <c r="QH510" s="118"/>
      <c r="QI510" s="118"/>
      <c r="QJ510" s="118"/>
      <c r="QK510" s="118"/>
      <c r="QL510" s="118"/>
      <c r="QM510" s="118"/>
      <c r="QN510" s="118"/>
      <c r="QO510" s="118"/>
      <c r="QP510" s="118"/>
      <c r="QQ510" s="118"/>
      <c r="QR510" s="118"/>
      <c r="QS510" s="118"/>
      <c r="QT510" s="118"/>
      <c r="QU510" s="118"/>
      <c r="QV510" s="118"/>
      <c r="QW510" s="118"/>
      <c r="QX510" s="118"/>
      <c r="QY510" s="118"/>
      <c r="QZ510" s="118"/>
      <c r="RA510" s="118"/>
      <c r="RB510" s="118"/>
      <c r="RC510" s="118"/>
      <c r="RD510" s="118"/>
      <c r="RE510" s="118"/>
      <c r="RF510" s="118"/>
      <c r="RG510" s="118"/>
      <c r="RH510" s="118"/>
      <c r="RI510" s="118"/>
      <c r="RJ510" s="118"/>
      <c r="RK510" s="118"/>
      <c r="RL510" s="118"/>
      <c r="RM510" s="118"/>
      <c r="RN510" s="118"/>
      <c r="RO510" s="118"/>
      <c r="RP510" s="118"/>
      <c r="RQ510" s="118"/>
      <c r="RR510" s="118"/>
      <c r="RS510" s="118"/>
      <c r="RT510" s="118"/>
      <c r="RU510" s="118"/>
      <c r="RV510" s="118"/>
      <c r="RW510" s="118"/>
      <c r="RX510" s="118"/>
      <c r="RY510" s="118"/>
      <c r="RZ510" s="118"/>
      <c r="SA510" s="118"/>
      <c r="SB510" s="118"/>
      <c r="SC510" s="118"/>
      <c r="SD510" s="118"/>
      <c r="SE510" s="118"/>
      <c r="SF510" s="118"/>
      <c r="SG510" s="118"/>
      <c r="SH510" s="118"/>
      <c r="SI510" s="118"/>
      <c r="SJ510" s="118"/>
      <c r="SK510" s="118"/>
      <c r="SL510" s="118"/>
      <c r="SM510" s="118"/>
      <c r="SN510" s="118"/>
      <c r="SO510" s="118"/>
      <c r="SP510" s="118"/>
      <c r="SQ510" s="118"/>
      <c r="SR510" s="118"/>
      <c r="SS510" s="118"/>
      <c r="ST510" s="118"/>
      <c r="SU510" s="118"/>
      <c r="SV510" s="118"/>
      <c r="SW510" s="118"/>
      <c r="SX510" s="118"/>
      <c r="SY510" s="118"/>
      <c r="SZ510" s="118"/>
      <c r="TA510" s="118"/>
      <c r="TB510" s="118"/>
      <c r="TC510" s="118"/>
      <c r="TD510" s="118"/>
      <c r="TE510" s="118"/>
      <c r="TF510" s="118"/>
      <c r="TG510" s="118"/>
      <c r="TH510" s="118"/>
      <c r="TI510" s="118"/>
      <c r="TJ510" s="118"/>
      <c r="TK510" s="118"/>
      <c r="TL510" s="118"/>
      <c r="TM510" s="118"/>
      <c r="TN510" s="118"/>
      <c r="TO510" s="118"/>
      <c r="TP510" s="118"/>
      <c r="TQ510" s="118"/>
      <c r="TR510" s="118"/>
      <c r="TS510" s="118"/>
      <c r="TT510" s="118"/>
      <c r="TU510" s="118"/>
      <c r="TV510" s="118"/>
      <c r="TW510" s="118"/>
      <c r="TX510" s="118"/>
      <c r="TY510" s="118"/>
      <c r="TZ510" s="118"/>
      <c r="UA510" s="118"/>
      <c r="UB510" s="118"/>
      <c r="UC510" s="118"/>
      <c r="UD510" s="118"/>
      <c r="UE510" s="118"/>
      <c r="UF510" s="118"/>
      <c r="UG510" s="118"/>
      <c r="UH510" s="118"/>
      <c r="UI510" s="118"/>
      <c r="UJ510" s="118"/>
      <c r="UK510" s="118"/>
      <c r="UL510" s="118"/>
      <c r="UM510" s="118"/>
      <c r="UN510" s="118"/>
      <c r="UO510" s="118"/>
      <c r="UP510" s="118"/>
      <c r="UQ510" s="118"/>
      <c r="UR510" s="118"/>
      <c r="US510" s="118"/>
      <c r="UT510" s="118"/>
      <c r="UU510" s="118"/>
      <c r="UV510" s="118"/>
      <c r="UW510" s="118"/>
      <c r="UX510" s="118"/>
      <c r="UY510" s="118"/>
      <c r="UZ510" s="118"/>
      <c r="VA510" s="118"/>
      <c r="VB510" s="118"/>
      <c r="VC510" s="118"/>
      <c r="VD510" s="118"/>
      <c r="VE510" s="118"/>
      <c r="VF510" s="118"/>
      <c r="VG510" s="118"/>
      <c r="VH510" s="118"/>
      <c r="VI510" s="118"/>
      <c r="VJ510" s="118"/>
      <c r="VK510" s="118"/>
      <c r="VL510" s="118"/>
      <c r="VM510" s="118"/>
      <c r="VN510" s="118"/>
      <c r="VO510" s="118"/>
      <c r="VP510" s="118"/>
      <c r="VQ510" s="118"/>
      <c r="VR510" s="118"/>
      <c r="VS510" s="118"/>
      <c r="VT510" s="118"/>
      <c r="VU510" s="118"/>
      <c r="VV510" s="118"/>
      <c r="VW510" s="118"/>
      <c r="VX510" s="118"/>
      <c r="VY510" s="118"/>
      <c r="VZ510" s="118"/>
      <c r="WA510" s="118"/>
      <c r="WB510" s="118"/>
      <c r="WC510" s="118"/>
      <c r="WD510" s="118"/>
      <c r="WE510" s="118"/>
      <c r="WF510" s="118"/>
      <c r="WG510" s="118"/>
      <c r="WH510" s="118"/>
      <c r="WI510" s="118"/>
      <c r="WJ510" s="118"/>
      <c r="WK510" s="118"/>
      <c r="WL510" s="118"/>
      <c r="WM510" s="118"/>
      <c r="WN510" s="118"/>
      <c r="WO510" s="118"/>
      <c r="WP510" s="118"/>
      <c r="WQ510" s="118"/>
      <c r="WR510" s="118"/>
      <c r="WS510" s="118"/>
      <c r="WT510" s="118"/>
      <c r="WU510" s="118"/>
      <c r="WV510" s="118"/>
      <c r="WW510" s="118"/>
      <c r="WX510" s="118"/>
      <c r="WY510" s="118"/>
      <c r="WZ510" s="118"/>
      <c r="XA510" s="118"/>
      <c r="XB510" s="118"/>
      <c r="XC510" s="118"/>
      <c r="XD510" s="118"/>
      <c r="XE510" s="118"/>
      <c r="XF510" s="118"/>
      <c r="XG510" s="118"/>
      <c r="XH510" s="118"/>
      <c r="XI510" s="118"/>
      <c r="XJ510" s="118"/>
      <c r="XK510" s="118"/>
      <c r="XL510" s="118"/>
      <c r="XM510" s="118"/>
      <c r="XN510" s="118"/>
      <c r="XO510" s="118"/>
      <c r="XP510" s="118"/>
      <c r="XQ510" s="118"/>
      <c r="XR510" s="118"/>
      <c r="XS510" s="118"/>
      <c r="XT510" s="118"/>
      <c r="XU510" s="118"/>
      <c r="XV510" s="118"/>
      <c r="XW510" s="118"/>
      <c r="XX510" s="118"/>
      <c r="XY510" s="118"/>
      <c r="XZ510" s="118"/>
      <c r="YA510" s="118"/>
      <c r="YB510" s="118"/>
      <c r="YC510" s="118"/>
      <c r="YD510" s="118"/>
      <c r="YE510" s="118"/>
      <c r="YF510" s="118"/>
      <c r="YG510" s="118"/>
      <c r="YH510" s="118"/>
      <c r="YI510" s="118"/>
      <c r="YJ510" s="118"/>
      <c r="YK510" s="118"/>
      <c r="YL510" s="118"/>
      <c r="YM510" s="118"/>
      <c r="YN510" s="118"/>
      <c r="YO510" s="118"/>
      <c r="YP510" s="118"/>
      <c r="YQ510" s="118"/>
      <c r="YR510" s="118"/>
      <c r="YS510" s="118"/>
      <c r="YT510" s="118"/>
      <c r="YU510" s="118"/>
      <c r="YV510" s="118"/>
      <c r="YW510" s="118"/>
      <c r="YX510" s="118"/>
      <c r="YY510" s="118"/>
      <c r="YZ510" s="118"/>
      <c r="ZA510" s="118"/>
      <c r="ZB510" s="118"/>
      <c r="ZC510" s="118"/>
      <c r="ZD510" s="118"/>
      <c r="ZE510" s="118"/>
      <c r="ZF510" s="118"/>
      <c r="ZG510" s="118"/>
      <c r="ZH510" s="118"/>
      <c r="ZI510" s="118"/>
      <c r="ZJ510" s="118"/>
      <c r="ZK510" s="118"/>
      <c r="ZL510" s="118"/>
      <c r="ZM510" s="118"/>
      <c r="ZN510" s="118"/>
      <c r="ZO510" s="118"/>
      <c r="ZP510" s="118"/>
      <c r="ZQ510" s="118"/>
      <c r="ZR510" s="118"/>
      <c r="ZS510" s="118"/>
      <c r="ZT510" s="118"/>
      <c r="ZU510" s="118"/>
      <c r="ZV510" s="118"/>
      <c r="ZW510" s="118"/>
      <c r="ZX510" s="118"/>
      <c r="ZY510" s="118"/>
      <c r="ZZ510" s="118"/>
      <c r="AAA510" s="118"/>
      <c r="AAB510" s="118"/>
      <c r="AAC510" s="118"/>
      <c r="AAD510" s="118"/>
      <c r="AAE510" s="118"/>
      <c r="AAF510" s="118"/>
      <c r="AAG510" s="118"/>
      <c r="AAH510" s="118"/>
      <c r="AAI510" s="118"/>
      <c r="AAJ510" s="118"/>
      <c r="AAK510" s="118"/>
      <c r="AAL510" s="118"/>
      <c r="AAM510" s="118"/>
      <c r="AAN510" s="118"/>
      <c r="AAO510" s="118"/>
      <c r="AAP510" s="118"/>
      <c r="AAQ510" s="118"/>
      <c r="AAR510" s="118"/>
      <c r="AAS510" s="118"/>
      <c r="AAT510" s="118"/>
      <c r="AAU510" s="118"/>
      <c r="AAV510" s="118"/>
      <c r="AAW510" s="118"/>
      <c r="AAX510" s="118"/>
      <c r="AAY510" s="118"/>
      <c r="AAZ510" s="118"/>
      <c r="ABA510" s="118"/>
      <c r="ABB510" s="118"/>
      <c r="ABC510" s="118"/>
      <c r="ABD510" s="118"/>
      <c r="ABE510" s="118"/>
      <c r="ABF510" s="118"/>
      <c r="ABG510" s="118"/>
      <c r="ABH510" s="118"/>
      <c r="ABI510" s="118"/>
      <c r="ABJ510" s="118"/>
      <c r="ABK510" s="118"/>
      <c r="ABL510" s="118"/>
      <c r="ABM510" s="118"/>
      <c r="ABN510" s="118"/>
      <c r="ABO510" s="118"/>
      <c r="ABP510" s="118"/>
      <c r="ABQ510" s="118"/>
      <c r="ABR510" s="118"/>
      <c r="ABS510" s="118"/>
      <c r="ABT510" s="118"/>
      <c r="ABU510" s="118"/>
      <c r="ABV510" s="118"/>
      <c r="ABW510" s="118"/>
      <c r="ABX510" s="118"/>
      <c r="ABY510" s="118"/>
      <c r="ABZ510" s="118"/>
      <c r="ACA510" s="118"/>
      <c r="ACB510" s="118"/>
      <c r="ACC510" s="118"/>
      <c r="ACD510" s="118"/>
      <c r="ACE510" s="118"/>
      <c r="ACF510" s="118"/>
      <c r="ACG510" s="118"/>
      <c r="ACH510" s="118"/>
      <c r="ACI510" s="118"/>
      <c r="ACJ510" s="118"/>
      <c r="ACK510" s="118"/>
      <c r="ACL510" s="118"/>
      <c r="ACM510" s="118"/>
      <c r="ACN510" s="118"/>
      <c r="ACO510" s="118"/>
      <c r="ACP510" s="118"/>
      <c r="ACQ510" s="118"/>
      <c r="ACR510" s="118"/>
      <c r="ACS510" s="118"/>
      <c r="ACT510" s="118"/>
      <c r="ACU510" s="118"/>
      <c r="ACV510" s="118"/>
      <c r="ACW510" s="118"/>
      <c r="ACX510" s="118"/>
      <c r="ACY510" s="118"/>
      <c r="ACZ510" s="118"/>
      <c r="ADA510" s="118"/>
      <c r="ADB510" s="118"/>
      <c r="ADC510" s="118"/>
      <c r="ADD510" s="118"/>
      <c r="ADE510" s="118"/>
      <c r="ADF510" s="118"/>
      <c r="ADG510" s="118"/>
      <c r="ADH510" s="118"/>
      <c r="ADI510" s="118"/>
      <c r="ADJ510" s="118"/>
      <c r="ADK510" s="118"/>
      <c r="ADL510" s="118"/>
      <c r="ADM510" s="118"/>
      <c r="ADN510" s="118"/>
      <c r="ADO510" s="118"/>
      <c r="ADP510" s="118"/>
      <c r="ADQ510" s="118"/>
      <c r="ADR510" s="118"/>
      <c r="ADS510" s="118"/>
      <c r="ADT510" s="118"/>
      <c r="ADU510" s="118"/>
      <c r="ADV510" s="118"/>
      <c r="ADW510" s="118"/>
      <c r="ADX510" s="118"/>
      <c r="ADY510" s="118"/>
      <c r="ADZ510" s="118"/>
      <c r="AEA510" s="118"/>
      <c r="AEB510" s="118"/>
      <c r="AEC510" s="118"/>
      <c r="AED510" s="118"/>
      <c r="AEE510" s="118"/>
      <c r="AEF510" s="118"/>
      <c r="AEG510" s="118"/>
      <c r="AEH510" s="118"/>
      <c r="AEI510" s="118"/>
      <c r="AEJ510" s="118"/>
      <c r="AEK510" s="118"/>
      <c r="AEL510" s="118"/>
      <c r="AEM510" s="118"/>
      <c r="AEN510" s="118"/>
      <c r="AEO510" s="118"/>
      <c r="AEP510" s="118"/>
      <c r="AEQ510" s="118"/>
      <c r="AER510" s="118"/>
      <c r="AES510" s="118"/>
      <c r="AET510" s="118"/>
      <c r="AEU510" s="118"/>
      <c r="AEV510" s="118"/>
      <c r="AEW510" s="118"/>
      <c r="AEX510" s="118"/>
      <c r="AEY510" s="118"/>
      <c r="AEZ510" s="118"/>
      <c r="AFA510" s="118"/>
      <c r="AFB510" s="118"/>
      <c r="AFC510" s="118"/>
      <c r="AFD510" s="118"/>
      <c r="AFE510" s="118"/>
      <c r="AFF510" s="118"/>
      <c r="AFG510" s="118"/>
      <c r="AFH510" s="118"/>
      <c r="AFI510" s="118"/>
      <c r="AFJ510" s="118"/>
      <c r="AFK510" s="118"/>
      <c r="AFL510" s="118"/>
      <c r="AFM510" s="118"/>
      <c r="AFN510" s="118"/>
      <c r="AFO510" s="118"/>
      <c r="AFP510" s="118"/>
      <c r="AFQ510" s="118"/>
      <c r="AFR510" s="118"/>
      <c r="AFS510" s="118"/>
      <c r="AFT510" s="118"/>
      <c r="AFU510" s="118"/>
      <c r="AFV510" s="118"/>
      <c r="AFW510" s="118"/>
      <c r="AFX510" s="118"/>
      <c r="AFY510" s="118"/>
      <c r="AFZ510" s="118"/>
      <c r="AGA510" s="118"/>
      <c r="AGB510" s="118"/>
      <c r="AGC510" s="118"/>
      <c r="AGD510" s="118"/>
      <c r="AGE510" s="118"/>
      <c r="AGF510" s="118"/>
      <c r="AGG510" s="118"/>
      <c r="AGH510" s="118"/>
      <c r="AGI510" s="118"/>
      <c r="AGJ510" s="118"/>
      <c r="AGK510" s="118"/>
      <c r="AGL510" s="118"/>
      <c r="AGM510" s="118"/>
      <c r="AGN510" s="118"/>
      <c r="AGO510" s="118"/>
      <c r="AGP510" s="118"/>
      <c r="AGQ510" s="118"/>
      <c r="AGR510" s="118"/>
      <c r="AGS510" s="118"/>
      <c r="AGT510" s="118"/>
      <c r="AGU510" s="118"/>
      <c r="AGV510" s="118"/>
      <c r="AGW510" s="118"/>
      <c r="AGX510" s="118"/>
      <c r="AGY510" s="118"/>
      <c r="AGZ510" s="118"/>
      <c r="AHA510" s="118"/>
      <c r="AHB510" s="118"/>
      <c r="AHC510" s="118"/>
      <c r="AHD510" s="118"/>
      <c r="AHE510" s="118"/>
      <c r="AHF510" s="118"/>
      <c r="AHG510" s="118"/>
      <c r="AHH510" s="118"/>
      <c r="AHI510" s="118"/>
      <c r="AHJ510" s="118"/>
      <c r="AHK510" s="118"/>
      <c r="AHL510" s="118"/>
      <c r="AHM510" s="118"/>
      <c r="AHN510" s="118"/>
      <c r="AHO510" s="118"/>
      <c r="AHP510" s="118"/>
      <c r="AHQ510" s="118"/>
      <c r="AHR510" s="118"/>
      <c r="AHS510" s="118"/>
      <c r="AHT510" s="118"/>
      <c r="AHU510" s="118"/>
      <c r="AHV510" s="118"/>
      <c r="AHW510" s="118"/>
      <c r="AHX510" s="118"/>
      <c r="AHY510" s="118"/>
      <c r="AHZ510" s="118"/>
      <c r="AIA510" s="118"/>
      <c r="AIB510" s="118"/>
      <c r="AIC510" s="118"/>
      <c r="AID510" s="118"/>
      <c r="AIE510" s="118"/>
      <c r="AIF510" s="118"/>
      <c r="AIG510" s="118"/>
      <c r="AIH510" s="118"/>
      <c r="AII510" s="118"/>
      <c r="AIJ510" s="118"/>
      <c r="AIK510" s="118"/>
      <c r="AIL510" s="118"/>
      <c r="AIM510" s="118"/>
      <c r="AIN510" s="118"/>
      <c r="AIO510" s="118"/>
      <c r="AIP510" s="118"/>
      <c r="AIQ510" s="118"/>
      <c r="AIR510" s="118"/>
      <c r="AIS510" s="118"/>
      <c r="AIT510" s="118"/>
      <c r="AIU510" s="118"/>
      <c r="AIV510" s="118"/>
      <c r="AIW510" s="118"/>
      <c r="AIX510" s="118"/>
      <c r="AIY510" s="118"/>
      <c r="AIZ510" s="118"/>
      <c r="AJA510" s="118"/>
      <c r="AJB510" s="118"/>
      <c r="AJC510" s="118"/>
      <c r="AJD510" s="118"/>
      <c r="AJE510" s="118"/>
      <c r="AJF510" s="118"/>
      <c r="AJG510" s="118"/>
      <c r="AJH510" s="118"/>
      <c r="AJI510" s="118"/>
      <c r="AJJ510" s="118"/>
      <c r="AJK510" s="118"/>
      <c r="AJL510" s="118"/>
      <c r="AJM510" s="118"/>
      <c r="AJN510" s="118"/>
      <c r="AJO510" s="118"/>
      <c r="AJP510" s="118"/>
      <c r="AJQ510" s="118"/>
      <c r="AJR510" s="118"/>
      <c r="AJS510" s="118"/>
      <c r="AJT510" s="118"/>
      <c r="AJU510" s="118"/>
      <c r="AJV510" s="118"/>
      <c r="AJW510" s="118"/>
      <c r="AJX510" s="118"/>
      <c r="AJY510" s="118"/>
      <c r="AJZ510" s="118"/>
      <c r="AKA510" s="118"/>
      <c r="AKB510" s="118"/>
      <c r="AKC510" s="118"/>
      <c r="AKD510" s="118"/>
      <c r="AKE510" s="118"/>
      <c r="AKF510" s="118"/>
      <c r="AKG510" s="118"/>
      <c r="AKH510" s="118"/>
      <c r="AKI510" s="118"/>
      <c r="AKJ510" s="118"/>
      <c r="AKK510" s="118"/>
      <c r="AKL510" s="118"/>
      <c r="AKM510" s="118"/>
      <c r="AKN510" s="118"/>
      <c r="AKO510" s="118"/>
      <c r="AKP510" s="118"/>
      <c r="AKQ510" s="118"/>
      <c r="AKR510" s="118"/>
      <c r="AKS510" s="118"/>
      <c r="AKT510" s="118"/>
      <c r="AKU510" s="118"/>
      <c r="AKV510" s="118"/>
      <c r="AKW510" s="118"/>
      <c r="AKX510" s="118"/>
      <c r="AKY510" s="118"/>
      <c r="AKZ510" s="118"/>
      <c r="ALA510" s="118"/>
      <c r="ALB510" s="118"/>
      <c r="ALC510" s="118"/>
      <c r="ALD510" s="118"/>
      <c r="ALE510" s="118"/>
      <c r="ALF510" s="118"/>
      <c r="ALG510" s="118"/>
      <c r="ALH510" s="118"/>
      <c r="ALI510" s="118"/>
      <c r="ALJ510" s="118"/>
      <c r="ALK510" s="118"/>
      <c r="ALL510" s="118"/>
      <c r="ALM510" s="118"/>
      <c r="ALN510" s="118"/>
      <c r="ALO510" s="118"/>
      <c r="ALP510" s="118"/>
      <c r="ALQ510" s="118"/>
      <c r="ALR510" s="118"/>
      <c r="ALS510" s="118"/>
      <c r="ALT510" s="118"/>
      <c r="ALU510" s="118"/>
      <c r="ALV510" s="118"/>
      <c r="ALW510" s="118"/>
      <c r="ALX510" s="118"/>
      <c r="ALY510" s="118"/>
      <c r="ALZ510" s="118"/>
      <c r="AMA510" s="118"/>
      <c r="AMB510" s="118"/>
      <c r="AMC510" s="118"/>
      <c r="AMD510" s="118"/>
      <c r="AME510" s="118"/>
      <c r="AMF510" s="118"/>
      <c r="AMG510" s="118"/>
      <c r="AMH510" s="118"/>
    </row>
    <row r="511" spans="1:1023" x14ac:dyDescent="0.25">
      <c r="A511" s="162" t="s">
        <v>2247</v>
      </c>
      <c r="B511" s="163">
        <v>510</v>
      </c>
      <c r="C511" s="224" t="s">
        <v>25111</v>
      </c>
      <c r="D511" s="175" t="s">
        <v>6070</v>
      </c>
      <c r="F511" s="185">
        <v>4</v>
      </c>
      <c r="H511" s="175">
        <v>4</v>
      </c>
      <c r="I511" s="319">
        <v>4.2</v>
      </c>
      <c r="J511" s="332">
        <v>2</v>
      </c>
      <c r="K511" s="332">
        <v>2</v>
      </c>
      <c r="L511" s="335">
        <v>1</v>
      </c>
      <c r="O511" s="332">
        <v>3</v>
      </c>
      <c r="V511" s="237">
        <f t="shared" si="264"/>
        <v>100</v>
      </c>
      <c r="W511" s="237">
        <f t="shared" si="265"/>
        <v>100</v>
      </c>
      <c r="X511" s="237">
        <f t="shared" si="266"/>
        <v>20</v>
      </c>
      <c r="Y511" s="219">
        <f>IF(O511=1,10,100)</f>
        <v>100</v>
      </c>
      <c r="Z511" s="219">
        <f>IF(O511=1,1,IF(O511=2,10,100))</f>
        <v>100</v>
      </c>
      <c r="AA511" s="220">
        <f t="shared" si="243"/>
        <v>100</v>
      </c>
      <c r="AB511" s="220">
        <f t="shared" si="242"/>
        <v>100</v>
      </c>
      <c r="AC511" s="220">
        <f t="shared" si="255"/>
        <v>100</v>
      </c>
      <c r="AD511" s="416">
        <f t="shared" si="261"/>
        <v>1</v>
      </c>
      <c r="AE511" s="416">
        <f t="shared" si="256"/>
        <v>100</v>
      </c>
      <c r="AF511" s="212">
        <f t="shared" si="267"/>
        <v>10</v>
      </c>
      <c r="AG511" s="212">
        <f t="shared" si="259"/>
        <v>10</v>
      </c>
      <c r="AH511" s="212">
        <f t="shared" si="268"/>
        <v>100</v>
      </c>
      <c r="AI511" s="212">
        <f t="shared" si="257"/>
        <v>100</v>
      </c>
      <c r="AJ511" s="231" t="s">
        <v>25044</v>
      </c>
      <c r="AK511" s="185">
        <v>1</v>
      </c>
      <c r="AL511" s="185">
        <v>1</v>
      </c>
      <c r="AM511" s="214"/>
      <c r="AN511" s="185">
        <v>1</v>
      </c>
      <c r="AO511" s="185">
        <v>1</v>
      </c>
      <c r="AQ511" s="167" t="s">
        <v>6071</v>
      </c>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c r="EP511" s="118"/>
      <c r="EQ511" s="118"/>
      <c r="ER511" s="118"/>
      <c r="ES511" s="118"/>
      <c r="ET511" s="118"/>
      <c r="EU511" s="118"/>
      <c r="EV511" s="118"/>
      <c r="EW511" s="118"/>
      <c r="EX511" s="118"/>
      <c r="EY511" s="118"/>
      <c r="EZ511" s="118"/>
      <c r="FA511" s="118"/>
      <c r="FB511" s="118"/>
      <c r="FC511" s="118"/>
      <c r="FD511" s="118"/>
      <c r="FE511" s="118"/>
      <c r="FF511" s="118"/>
      <c r="FG511" s="118"/>
      <c r="FH511" s="118"/>
      <c r="FI511" s="118"/>
      <c r="FJ511" s="118"/>
      <c r="FK511" s="118"/>
      <c r="FL511" s="118"/>
      <c r="FM511" s="118"/>
      <c r="FN511" s="118"/>
      <c r="FO511" s="118"/>
      <c r="FP511" s="118"/>
      <c r="FQ511" s="118"/>
      <c r="FR511" s="118"/>
      <c r="FS511" s="118"/>
      <c r="FT511" s="118"/>
      <c r="FU511" s="118"/>
      <c r="FV511" s="118"/>
      <c r="FW511" s="118"/>
      <c r="FX511" s="118"/>
      <c r="FY511" s="118"/>
      <c r="FZ511" s="118"/>
      <c r="GA511" s="118"/>
      <c r="GB511" s="118"/>
      <c r="GC511" s="118"/>
      <c r="GD511" s="118"/>
      <c r="GE511" s="118"/>
      <c r="GF511" s="118"/>
      <c r="GG511" s="118"/>
      <c r="GH511" s="118"/>
      <c r="GI511" s="118"/>
      <c r="GJ511" s="118"/>
      <c r="GK511" s="118"/>
      <c r="GL511" s="118"/>
      <c r="GM511" s="118"/>
      <c r="GN511" s="118"/>
      <c r="GO511" s="118"/>
      <c r="GP511" s="118"/>
      <c r="GQ511" s="118"/>
      <c r="GR511" s="118"/>
      <c r="GS511" s="118"/>
      <c r="GT511" s="118"/>
      <c r="GU511" s="118"/>
      <c r="GV511" s="118"/>
      <c r="GW511" s="118"/>
      <c r="GX511" s="118"/>
      <c r="GY511" s="118"/>
      <c r="GZ511" s="118"/>
      <c r="HA511" s="118"/>
      <c r="HB511" s="118"/>
      <c r="HC511" s="118"/>
      <c r="HD511" s="118"/>
      <c r="HE511" s="118"/>
      <c r="HF511" s="118"/>
      <c r="HG511" s="118"/>
      <c r="HH511" s="118"/>
      <c r="HI511" s="118"/>
      <c r="HJ511" s="118"/>
      <c r="HK511" s="118"/>
      <c r="HL511" s="118"/>
      <c r="HM511" s="118"/>
      <c r="HN511" s="118"/>
      <c r="HO511" s="118"/>
      <c r="HP511" s="118"/>
      <c r="HQ511" s="118"/>
      <c r="HR511" s="118"/>
      <c r="HS511" s="118"/>
      <c r="HT511" s="118"/>
      <c r="HU511" s="118"/>
      <c r="HV511" s="118"/>
      <c r="HW511" s="118"/>
      <c r="HX511" s="118"/>
      <c r="HY511" s="118"/>
      <c r="HZ511" s="118"/>
      <c r="IA511" s="118"/>
      <c r="IB511" s="118"/>
      <c r="IC511" s="118"/>
      <c r="ID511" s="118"/>
      <c r="IE511" s="118"/>
      <c r="IF511" s="118"/>
      <c r="IG511" s="118"/>
      <c r="IH511" s="118"/>
      <c r="II511" s="118"/>
      <c r="IJ511" s="118"/>
      <c r="IK511" s="118"/>
      <c r="IL511" s="118"/>
      <c r="IM511" s="118"/>
      <c r="IN511" s="118"/>
      <c r="IO511" s="118"/>
      <c r="IP511" s="118"/>
      <c r="IQ511" s="118"/>
      <c r="IR511" s="118"/>
      <c r="IS511" s="118"/>
      <c r="IT511" s="118"/>
      <c r="IU511" s="118"/>
      <c r="IV511" s="118"/>
      <c r="IW511" s="118"/>
      <c r="IX511" s="118"/>
      <c r="IY511" s="118"/>
      <c r="IZ511" s="118"/>
      <c r="JA511" s="118"/>
      <c r="JB511" s="118"/>
      <c r="JC511" s="118"/>
      <c r="JD511" s="118"/>
      <c r="JE511" s="118"/>
      <c r="JF511" s="118"/>
      <c r="JG511" s="118"/>
      <c r="JH511" s="118"/>
      <c r="JI511" s="118"/>
      <c r="JJ511" s="118"/>
      <c r="JK511" s="118"/>
      <c r="JL511" s="118"/>
      <c r="JM511" s="118"/>
      <c r="JN511" s="118"/>
      <c r="JO511" s="118"/>
      <c r="JP511" s="118"/>
      <c r="JQ511" s="118"/>
      <c r="JR511" s="118"/>
      <c r="JS511" s="118"/>
      <c r="JT511" s="118"/>
      <c r="JU511" s="118"/>
      <c r="JV511" s="118"/>
      <c r="JW511" s="118"/>
      <c r="JX511" s="118"/>
      <c r="JY511" s="118"/>
      <c r="JZ511" s="118"/>
      <c r="KA511" s="118"/>
      <c r="KB511" s="118"/>
      <c r="KC511" s="118"/>
      <c r="KD511" s="118"/>
      <c r="KE511" s="118"/>
      <c r="KF511" s="118"/>
      <c r="KG511" s="118"/>
      <c r="KH511" s="118"/>
      <c r="KI511" s="118"/>
      <c r="KJ511" s="118"/>
      <c r="KK511" s="118"/>
      <c r="KL511" s="118"/>
      <c r="KM511" s="118"/>
      <c r="KN511" s="118"/>
      <c r="KO511" s="118"/>
      <c r="KP511" s="118"/>
      <c r="KQ511" s="118"/>
      <c r="KR511" s="118"/>
      <c r="KS511" s="118"/>
      <c r="KT511" s="118"/>
      <c r="KU511" s="118"/>
      <c r="KV511" s="118"/>
      <c r="KW511" s="118"/>
      <c r="KX511" s="118"/>
      <c r="KY511" s="118"/>
      <c r="KZ511" s="118"/>
      <c r="LA511" s="118"/>
      <c r="LB511" s="118"/>
      <c r="LC511" s="118"/>
      <c r="LD511" s="118"/>
      <c r="LE511" s="118"/>
      <c r="LF511" s="118"/>
      <c r="LG511" s="118"/>
      <c r="LH511" s="118"/>
      <c r="LI511" s="118"/>
      <c r="LJ511" s="118"/>
      <c r="LK511" s="118"/>
      <c r="LL511" s="118"/>
      <c r="LM511" s="118"/>
      <c r="LN511" s="118"/>
      <c r="LO511" s="118"/>
      <c r="LP511" s="118"/>
      <c r="LQ511" s="118"/>
      <c r="LR511" s="118"/>
      <c r="LS511" s="118"/>
      <c r="LT511" s="118"/>
      <c r="LU511" s="118"/>
      <c r="LV511" s="118"/>
      <c r="LW511" s="118"/>
      <c r="LX511" s="118"/>
      <c r="LY511" s="118"/>
      <c r="LZ511" s="118"/>
      <c r="MA511" s="118"/>
      <c r="MB511" s="118"/>
      <c r="MC511" s="118"/>
      <c r="MD511" s="118"/>
      <c r="ME511" s="118"/>
      <c r="MF511" s="118"/>
      <c r="MG511" s="118"/>
      <c r="MH511" s="118"/>
      <c r="MI511" s="118"/>
      <c r="MJ511" s="118"/>
      <c r="MK511" s="118"/>
      <c r="ML511" s="118"/>
      <c r="MM511" s="118"/>
      <c r="MN511" s="118"/>
      <c r="MO511" s="118"/>
      <c r="MP511" s="118"/>
      <c r="MQ511" s="118"/>
      <c r="MR511" s="118"/>
      <c r="MS511" s="118"/>
      <c r="MT511" s="118"/>
      <c r="MU511" s="118"/>
      <c r="MV511" s="118"/>
      <c r="MW511" s="118"/>
      <c r="MX511" s="118"/>
      <c r="MY511" s="118"/>
      <c r="MZ511" s="118"/>
      <c r="NA511" s="118"/>
      <c r="NB511" s="118"/>
      <c r="NC511" s="118"/>
      <c r="ND511" s="118"/>
      <c r="NE511" s="118"/>
      <c r="NF511" s="118"/>
      <c r="NG511" s="118"/>
      <c r="NH511" s="118"/>
      <c r="NI511" s="118"/>
      <c r="NJ511" s="118"/>
      <c r="NK511" s="118"/>
      <c r="NL511" s="118"/>
      <c r="NM511" s="118"/>
      <c r="NN511" s="118"/>
      <c r="NO511" s="118"/>
      <c r="NP511" s="118"/>
      <c r="NQ511" s="118"/>
      <c r="NR511" s="118"/>
      <c r="NS511" s="118"/>
      <c r="NT511" s="118"/>
      <c r="NU511" s="118"/>
      <c r="NV511" s="118"/>
      <c r="NW511" s="118"/>
      <c r="NX511" s="118"/>
      <c r="NY511" s="118"/>
      <c r="NZ511" s="118"/>
      <c r="OA511" s="118"/>
      <c r="OB511" s="118"/>
      <c r="OC511" s="118"/>
      <c r="OD511" s="118"/>
      <c r="OE511" s="118"/>
      <c r="OF511" s="118"/>
      <c r="OG511" s="118"/>
      <c r="OH511" s="118"/>
      <c r="OI511" s="118"/>
      <c r="OJ511" s="118"/>
      <c r="OK511" s="118"/>
      <c r="OL511" s="118"/>
      <c r="OM511" s="118"/>
      <c r="ON511" s="118"/>
      <c r="OO511" s="118"/>
      <c r="OP511" s="118"/>
      <c r="OQ511" s="118"/>
      <c r="OR511" s="118"/>
      <c r="OS511" s="118"/>
      <c r="OT511" s="118"/>
      <c r="OU511" s="118"/>
      <c r="OV511" s="118"/>
      <c r="OW511" s="118"/>
      <c r="OX511" s="118"/>
      <c r="OY511" s="118"/>
      <c r="OZ511" s="118"/>
      <c r="PA511" s="118"/>
      <c r="PB511" s="118"/>
      <c r="PC511" s="118"/>
      <c r="PD511" s="118"/>
      <c r="PE511" s="118"/>
      <c r="PF511" s="118"/>
      <c r="PG511" s="118"/>
      <c r="PH511" s="118"/>
      <c r="PI511" s="118"/>
      <c r="PJ511" s="118"/>
      <c r="PK511" s="118"/>
      <c r="PL511" s="118"/>
      <c r="PM511" s="118"/>
      <c r="PN511" s="118"/>
      <c r="PO511" s="118"/>
      <c r="PP511" s="118"/>
      <c r="PQ511" s="118"/>
      <c r="PR511" s="118"/>
      <c r="PS511" s="118"/>
      <c r="PT511" s="118"/>
      <c r="PU511" s="118"/>
      <c r="PV511" s="118"/>
      <c r="PW511" s="118"/>
      <c r="PX511" s="118"/>
      <c r="PY511" s="118"/>
      <c r="PZ511" s="118"/>
      <c r="QA511" s="118"/>
      <c r="QB511" s="118"/>
      <c r="QC511" s="118"/>
      <c r="QD511" s="118"/>
      <c r="QE511" s="118"/>
      <c r="QF511" s="118"/>
      <c r="QG511" s="118"/>
      <c r="QH511" s="118"/>
      <c r="QI511" s="118"/>
      <c r="QJ511" s="118"/>
      <c r="QK511" s="118"/>
      <c r="QL511" s="118"/>
      <c r="QM511" s="118"/>
      <c r="QN511" s="118"/>
      <c r="QO511" s="118"/>
      <c r="QP511" s="118"/>
      <c r="QQ511" s="118"/>
      <c r="QR511" s="118"/>
      <c r="QS511" s="118"/>
      <c r="QT511" s="118"/>
      <c r="QU511" s="118"/>
      <c r="QV511" s="118"/>
      <c r="QW511" s="118"/>
      <c r="QX511" s="118"/>
      <c r="QY511" s="118"/>
      <c r="QZ511" s="118"/>
      <c r="RA511" s="118"/>
      <c r="RB511" s="118"/>
      <c r="RC511" s="118"/>
      <c r="RD511" s="118"/>
      <c r="RE511" s="118"/>
      <c r="RF511" s="118"/>
      <c r="RG511" s="118"/>
      <c r="RH511" s="118"/>
      <c r="RI511" s="118"/>
      <c r="RJ511" s="118"/>
      <c r="RK511" s="118"/>
      <c r="RL511" s="118"/>
      <c r="RM511" s="118"/>
      <c r="RN511" s="118"/>
      <c r="RO511" s="118"/>
      <c r="RP511" s="118"/>
      <c r="RQ511" s="118"/>
      <c r="RR511" s="118"/>
      <c r="RS511" s="118"/>
      <c r="RT511" s="118"/>
      <c r="RU511" s="118"/>
      <c r="RV511" s="118"/>
      <c r="RW511" s="118"/>
      <c r="RX511" s="118"/>
      <c r="RY511" s="118"/>
      <c r="RZ511" s="118"/>
      <c r="SA511" s="118"/>
      <c r="SB511" s="118"/>
      <c r="SC511" s="118"/>
      <c r="SD511" s="118"/>
      <c r="SE511" s="118"/>
      <c r="SF511" s="118"/>
      <c r="SG511" s="118"/>
      <c r="SH511" s="118"/>
      <c r="SI511" s="118"/>
      <c r="SJ511" s="118"/>
      <c r="SK511" s="118"/>
      <c r="SL511" s="118"/>
      <c r="SM511" s="118"/>
      <c r="SN511" s="118"/>
      <c r="SO511" s="118"/>
      <c r="SP511" s="118"/>
      <c r="SQ511" s="118"/>
      <c r="SR511" s="118"/>
      <c r="SS511" s="118"/>
      <c r="ST511" s="118"/>
      <c r="SU511" s="118"/>
      <c r="SV511" s="118"/>
      <c r="SW511" s="118"/>
      <c r="SX511" s="118"/>
      <c r="SY511" s="118"/>
      <c r="SZ511" s="118"/>
      <c r="TA511" s="118"/>
      <c r="TB511" s="118"/>
      <c r="TC511" s="118"/>
      <c r="TD511" s="118"/>
      <c r="TE511" s="118"/>
      <c r="TF511" s="118"/>
      <c r="TG511" s="118"/>
      <c r="TH511" s="118"/>
      <c r="TI511" s="118"/>
      <c r="TJ511" s="118"/>
      <c r="TK511" s="118"/>
      <c r="TL511" s="118"/>
      <c r="TM511" s="118"/>
      <c r="TN511" s="118"/>
      <c r="TO511" s="118"/>
      <c r="TP511" s="118"/>
      <c r="TQ511" s="118"/>
      <c r="TR511" s="118"/>
      <c r="TS511" s="118"/>
      <c r="TT511" s="118"/>
      <c r="TU511" s="118"/>
      <c r="TV511" s="118"/>
      <c r="TW511" s="118"/>
      <c r="TX511" s="118"/>
      <c r="TY511" s="118"/>
      <c r="TZ511" s="118"/>
      <c r="UA511" s="118"/>
      <c r="UB511" s="118"/>
      <c r="UC511" s="118"/>
      <c r="UD511" s="118"/>
      <c r="UE511" s="118"/>
      <c r="UF511" s="118"/>
      <c r="UG511" s="118"/>
      <c r="UH511" s="118"/>
      <c r="UI511" s="118"/>
      <c r="UJ511" s="118"/>
      <c r="UK511" s="118"/>
      <c r="UL511" s="118"/>
      <c r="UM511" s="118"/>
      <c r="UN511" s="118"/>
      <c r="UO511" s="118"/>
      <c r="UP511" s="118"/>
      <c r="UQ511" s="118"/>
      <c r="UR511" s="118"/>
      <c r="US511" s="118"/>
      <c r="UT511" s="118"/>
      <c r="UU511" s="118"/>
      <c r="UV511" s="118"/>
      <c r="UW511" s="118"/>
      <c r="UX511" s="118"/>
      <c r="UY511" s="118"/>
      <c r="UZ511" s="118"/>
      <c r="VA511" s="118"/>
      <c r="VB511" s="118"/>
      <c r="VC511" s="118"/>
      <c r="VD511" s="118"/>
      <c r="VE511" s="118"/>
      <c r="VF511" s="118"/>
      <c r="VG511" s="118"/>
      <c r="VH511" s="118"/>
      <c r="VI511" s="118"/>
      <c r="VJ511" s="118"/>
      <c r="VK511" s="118"/>
      <c r="VL511" s="118"/>
      <c r="VM511" s="118"/>
      <c r="VN511" s="118"/>
      <c r="VO511" s="118"/>
      <c r="VP511" s="118"/>
      <c r="VQ511" s="118"/>
      <c r="VR511" s="118"/>
      <c r="VS511" s="118"/>
      <c r="VT511" s="118"/>
      <c r="VU511" s="118"/>
      <c r="VV511" s="118"/>
      <c r="VW511" s="118"/>
      <c r="VX511" s="118"/>
      <c r="VY511" s="118"/>
      <c r="VZ511" s="118"/>
      <c r="WA511" s="118"/>
      <c r="WB511" s="118"/>
      <c r="WC511" s="118"/>
      <c r="WD511" s="118"/>
      <c r="WE511" s="118"/>
      <c r="WF511" s="118"/>
      <c r="WG511" s="118"/>
      <c r="WH511" s="118"/>
      <c r="WI511" s="118"/>
      <c r="WJ511" s="118"/>
      <c r="WK511" s="118"/>
      <c r="WL511" s="118"/>
      <c r="WM511" s="118"/>
      <c r="WN511" s="118"/>
      <c r="WO511" s="118"/>
      <c r="WP511" s="118"/>
      <c r="WQ511" s="118"/>
      <c r="WR511" s="118"/>
      <c r="WS511" s="118"/>
      <c r="WT511" s="118"/>
      <c r="WU511" s="118"/>
      <c r="WV511" s="118"/>
      <c r="WW511" s="118"/>
      <c r="WX511" s="118"/>
      <c r="WY511" s="118"/>
      <c r="WZ511" s="118"/>
      <c r="XA511" s="118"/>
      <c r="XB511" s="118"/>
      <c r="XC511" s="118"/>
      <c r="XD511" s="118"/>
      <c r="XE511" s="118"/>
      <c r="XF511" s="118"/>
      <c r="XG511" s="118"/>
      <c r="XH511" s="118"/>
      <c r="XI511" s="118"/>
      <c r="XJ511" s="118"/>
      <c r="XK511" s="118"/>
      <c r="XL511" s="118"/>
      <c r="XM511" s="118"/>
      <c r="XN511" s="118"/>
      <c r="XO511" s="118"/>
      <c r="XP511" s="118"/>
      <c r="XQ511" s="118"/>
      <c r="XR511" s="118"/>
      <c r="XS511" s="118"/>
      <c r="XT511" s="118"/>
      <c r="XU511" s="118"/>
      <c r="XV511" s="118"/>
      <c r="XW511" s="118"/>
      <c r="XX511" s="118"/>
      <c r="XY511" s="118"/>
      <c r="XZ511" s="118"/>
      <c r="YA511" s="118"/>
      <c r="YB511" s="118"/>
      <c r="YC511" s="118"/>
      <c r="YD511" s="118"/>
      <c r="YE511" s="118"/>
      <c r="YF511" s="118"/>
      <c r="YG511" s="118"/>
      <c r="YH511" s="118"/>
      <c r="YI511" s="118"/>
      <c r="YJ511" s="118"/>
      <c r="YK511" s="118"/>
      <c r="YL511" s="118"/>
      <c r="YM511" s="118"/>
      <c r="YN511" s="118"/>
      <c r="YO511" s="118"/>
      <c r="YP511" s="118"/>
      <c r="YQ511" s="118"/>
      <c r="YR511" s="118"/>
      <c r="YS511" s="118"/>
      <c r="YT511" s="118"/>
      <c r="YU511" s="118"/>
      <c r="YV511" s="118"/>
      <c r="YW511" s="118"/>
      <c r="YX511" s="118"/>
      <c r="YY511" s="118"/>
      <c r="YZ511" s="118"/>
      <c r="ZA511" s="118"/>
      <c r="ZB511" s="118"/>
      <c r="ZC511" s="118"/>
      <c r="ZD511" s="118"/>
      <c r="ZE511" s="118"/>
      <c r="ZF511" s="118"/>
      <c r="ZG511" s="118"/>
      <c r="ZH511" s="118"/>
      <c r="ZI511" s="118"/>
      <c r="ZJ511" s="118"/>
      <c r="ZK511" s="118"/>
      <c r="ZL511" s="118"/>
      <c r="ZM511" s="118"/>
      <c r="ZN511" s="118"/>
      <c r="ZO511" s="118"/>
      <c r="ZP511" s="118"/>
      <c r="ZQ511" s="118"/>
      <c r="ZR511" s="118"/>
      <c r="ZS511" s="118"/>
      <c r="ZT511" s="118"/>
      <c r="ZU511" s="118"/>
      <c r="ZV511" s="118"/>
      <c r="ZW511" s="118"/>
      <c r="ZX511" s="118"/>
      <c r="ZY511" s="118"/>
      <c r="ZZ511" s="118"/>
      <c r="AAA511" s="118"/>
      <c r="AAB511" s="118"/>
      <c r="AAC511" s="118"/>
      <c r="AAD511" s="118"/>
      <c r="AAE511" s="118"/>
      <c r="AAF511" s="118"/>
      <c r="AAG511" s="118"/>
      <c r="AAH511" s="118"/>
      <c r="AAI511" s="118"/>
      <c r="AAJ511" s="118"/>
      <c r="AAK511" s="118"/>
      <c r="AAL511" s="118"/>
      <c r="AAM511" s="118"/>
      <c r="AAN511" s="118"/>
      <c r="AAO511" s="118"/>
      <c r="AAP511" s="118"/>
      <c r="AAQ511" s="118"/>
      <c r="AAR511" s="118"/>
      <c r="AAS511" s="118"/>
      <c r="AAT511" s="118"/>
      <c r="AAU511" s="118"/>
      <c r="AAV511" s="118"/>
      <c r="AAW511" s="118"/>
      <c r="AAX511" s="118"/>
      <c r="AAY511" s="118"/>
      <c r="AAZ511" s="118"/>
      <c r="ABA511" s="118"/>
      <c r="ABB511" s="118"/>
      <c r="ABC511" s="118"/>
      <c r="ABD511" s="118"/>
      <c r="ABE511" s="118"/>
      <c r="ABF511" s="118"/>
      <c r="ABG511" s="118"/>
      <c r="ABH511" s="118"/>
      <c r="ABI511" s="118"/>
      <c r="ABJ511" s="118"/>
      <c r="ABK511" s="118"/>
      <c r="ABL511" s="118"/>
      <c r="ABM511" s="118"/>
      <c r="ABN511" s="118"/>
      <c r="ABO511" s="118"/>
      <c r="ABP511" s="118"/>
      <c r="ABQ511" s="118"/>
      <c r="ABR511" s="118"/>
      <c r="ABS511" s="118"/>
      <c r="ABT511" s="118"/>
      <c r="ABU511" s="118"/>
      <c r="ABV511" s="118"/>
      <c r="ABW511" s="118"/>
      <c r="ABX511" s="118"/>
      <c r="ABY511" s="118"/>
      <c r="ABZ511" s="118"/>
      <c r="ACA511" s="118"/>
      <c r="ACB511" s="118"/>
      <c r="ACC511" s="118"/>
      <c r="ACD511" s="118"/>
      <c r="ACE511" s="118"/>
      <c r="ACF511" s="118"/>
      <c r="ACG511" s="118"/>
      <c r="ACH511" s="118"/>
      <c r="ACI511" s="118"/>
      <c r="ACJ511" s="118"/>
      <c r="ACK511" s="118"/>
      <c r="ACL511" s="118"/>
      <c r="ACM511" s="118"/>
      <c r="ACN511" s="118"/>
      <c r="ACO511" s="118"/>
      <c r="ACP511" s="118"/>
      <c r="ACQ511" s="118"/>
      <c r="ACR511" s="118"/>
      <c r="ACS511" s="118"/>
      <c r="ACT511" s="118"/>
      <c r="ACU511" s="118"/>
      <c r="ACV511" s="118"/>
      <c r="ACW511" s="118"/>
      <c r="ACX511" s="118"/>
      <c r="ACY511" s="118"/>
      <c r="ACZ511" s="118"/>
      <c r="ADA511" s="118"/>
      <c r="ADB511" s="118"/>
      <c r="ADC511" s="118"/>
      <c r="ADD511" s="118"/>
      <c r="ADE511" s="118"/>
      <c r="ADF511" s="118"/>
      <c r="ADG511" s="118"/>
      <c r="ADH511" s="118"/>
      <c r="ADI511" s="118"/>
      <c r="ADJ511" s="118"/>
      <c r="ADK511" s="118"/>
      <c r="ADL511" s="118"/>
      <c r="ADM511" s="118"/>
      <c r="ADN511" s="118"/>
      <c r="ADO511" s="118"/>
      <c r="ADP511" s="118"/>
      <c r="ADQ511" s="118"/>
      <c r="ADR511" s="118"/>
      <c r="ADS511" s="118"/>
      <c r="ADT511" s="118"/>
      <c r="ADU511" s="118"/>
      <c r="ADV511" s="118"/>
      <c r="ADW511" s="118"/>
      <c r="ADX511" s="118"/>
      <c r="ADY511" s="118"/>
      <c r="ADZ511" s="118"/>
      <c r="AEA511" s="118"/>
      <c r="AEB511" s="118"/>
      <c r="AEC511" s="118"/>
      <c r="AED511" s="118"/>
      <c r="AEE511" s="118"/>
      <c r="AEF511" s="118"/>
      <c r="AEG511" s="118"/>
      <c r="AEH511" s="118"/>
      <c r="AEI511" s="118"/>
      <c r="AEJ511" s="118"/>
      <c r="AEK511" s="118"/>
      <c r="AEL511" s="118"/>
      <c r="AEM511" s="118"/>
      <c r="AEN511" s="118"/>
      <c r="AEO511" s="118"/>
      <c r="AEP511" s="118"/>
      <c r="AEQ511" s="118"/>
      <c r="AER511" s="118"/>
      <c r="AES511" s="118"/>
      <c r="AET511" s="118"/>
      <c r="AEU511" s="118"/>
      <c r="AEV511" s="118"/>
      <c r="AEW511" s="118"/>
      <c r="AEX511" s="118"/>
      <c r="AEY511" s="118"/>
      <c r="AEZ511" s="118"/>
      <c r="AFA511" s="118"/>
      <c r="AFB511" s="118"/>
      <c r="AFC511" s="118"/>
      <c r="AFD511" s="118"/>
      <c r="AFE511" s="118"/>
      <c r="AFF511" s="118"/>
      <c r="AFG511" s="118"/>
      <c r="AFH511" s="118"/>
      <c r="AFI511" s="118"/>
      <c r="AFJ511" s="118"/>
      <c r="AFK511" s="118"/>
      <c r="AFL511" s="118"/>
      <c r="AFM511" s="118"/>
      <c r="AFN511" s="118"/>
      <c r="AFO511" s="118"/>
      <c r="AFP511" s="118"/>
      <c r="AFQ511" s="118"/>
      <c r="AFR511" s="118"/>
      <c r="AFS511" s="118"/>
      <c r="AFT511" s="118"/>
      <c r="AFU511" s="118"/>
      <c r="AFV511" s="118"/>
      <c r="AFW511" s="118"/>
      <c r="AFX511" s="118"/>
      <c r="AFY511" s="118"/>
      <c r="AFZ511" s="118"/>
      <c r="AGA511" s="118"/>
      <c r="AGB511" s="118"/>
      <c r="AGC511" s="118"/>
      <c r="AGD511" s="118"/>
      <c r="AGE511" s="118"/>
      <c r="AGF511" s="118"/>
      <c r="AGG511" s="118"/>
      <c r="AGH511" s="118"/>
      <c r="AGI511" s="118"/>
      <c r="AGJ511" s="118"/>
      <c r="AGK511" s="118"/>
      <c r="AGL511" s="118"/>
      <c r="AGM511" s="118"/>
      <c r="AGN511" s="118"/>
      <c r="AGO511" s="118"/>
      <c r="AGP511" s="118"/>
      <c r="AGQ511" s="118"/>
      <c r="AGR511" s="118"/>
      <c r="AGS511" s="118"/>
      <c r="AGT511" s="118"/>
      <c r="AGU511" s="118"/>
      <c r="AGV511" s="118"/>
      <c r="AGW511" s="118"/>
      <c r="AGX511" s="118"/>
      <c r="AGY511" s="118"/>
      <c r="AGZ511" s="118"/>
      <c r="AHA511" s="118"/>
      <c r="AHB511" s="118"/>
      <c r="AHC511" s="118"/>
      <c r="AHD511" s="118"/>
      <c r="AHE511" s="118"/>
      <c r="AHF511" s="118"/>
      <c r="AHG511" s="118"/>
      <c r="AHH511" s="118"/>
      <c r="AHI511" s="118"/>
      <c r="AHJ511" s="118"/>
      <c r="AHK511" s="118"/>
      <c r="AHL511" s="118"/>
      <c r="AHM511" s="118"/>
      <c r="AHN511" s="118"/>
      <c r="AHO511" s="118"/>
      <c r="AHP511" s="118"/>
      <c r="AHQ511" s="118"/>
      <c r="AHR511" s="118"/>
      <c r="AHS511" s="118"/>
      <c r="AHT511" s="118"/>
      <c r="AHU511" s="118"/>
      <c r="AHV511" s="118"/>
      <c r="AHW511" s="118"/>
      <c r="AHX511" s="118"/>
      <c r="AHY511" s="118"/>
      <c r="AHZ511" s="118"/>
      <c r="AIA511" s="118"/>
      <c r="AIB511" s="118"/>
      <c r="AIC511" s="118"/>
      <c r="AID511" s="118"/>
      <c r="AIE511" s="118"/>
      <c r="AIF511" s="118"/>
      <c r="AIG511" s="118"/>
      <c r="AIH511" s="118"/>
      <c r="AII511" s="118"/>
      <c r="AIJ511" s="118"/>
      <c r="AIK511" s="118"/>
      <c r="AIL511" s="118"/>
      <c r="AIM511" s="118"/>
      <c r="AIN511" s="118"/>
      <c r="AIO511" s="118"/>
      <c r="AIP511" s="118"/>
      <c r="AIQ511" s="118"/>
      <c r="AIR511" s="118"/>
      <c r="AIS511" s="118"/>
      <c r="AIT511" s="118"/>
      <c r="AIU511" s="118"/>
      <c r="AIV511" s="118"/>
      <c r="AIW511" s="118"/>
      <c r="AIX511" s="118"/>
      <c r="AIY511" s="118"/>
      <c r="AIZ511" s="118"/>
      <c r="AJA511" s="118"/>
      <c r="AJB511" s="118"/>
      <c r="AJC511" s="118"/>
      <c r="AJD511" s="118"/>
      <c r="AJE511" s="118"/>
      <c r="AJF511" s="118"/>
      <c r="AJG511" s="118"/>
      <c r="AJH511" s="118"/>
      <c r="AJI511" s="118"/>
      <c r="AJJ511" s="118"/>
      <c r="AJK511" s="118"/>
      <c r="AJL511" s="118"/>
      <c r="AJM511" s="118"/>
      <c r="AJN511" s="118"/>
      <c r="AJO511" s="118"/>
      <c r="AJP511" s="118"/>
      <c r="AJQ511" s="118"/>
      <c r="AJR511" s="118"/>
      <c r="AJS511" s="118"/>
      <c r="AJT511" s="118"/>
      <c r="AJU511" s="118"/>
      <c r="AJV511" s="118"/>
      <c r="AJW511" s="118"/>
      <c r="AJX511" s="118"/>
      <c r="AJY511" s="118"/>
      <c r="AJZ511" s="118"/>
      <c r="AKA511" s="118"/>
      <c r="AKB511" s="118"/>
      <c r="AKC511" s="118"/>
      <c r="AKD511" s="118"/>
      <c r="AKE511" s="118"/>
      <c r="AKF511" s="118"/>
      <c r="AKG511" s="118"/>
      <c r="AKH511" s="118"/>
      <c r="AKI511" s="118"/>
      <c r="AKJ511" s="118"/>
      <c r="AKK511" s="118"/>
      <c r="AKL511" s="118"/>
      <c r="AKM511" s="118"/>
      <c r="AKN511" s="118"/>
      <c r="AKO511" s="118"/>
      <c r="AKP511" s="118"/>
      <c r="AKQ511" s="118"/>
      <c r="AKR511" s="118"/>
      <c r="AKS511" s="118"/>
      <c r="AKT511" s="118"/>
      <c r="AKU511" s="118"/>
      <c r="AKV511" s="118"/>
      <c r="AKW511" s="118"/>
      <c r="AKX511" s="118"/>
      <c r="AKY511" s="118"/>
      <c r="AKZ511" s="118"/>
      <c r="ALA511" s="118"/>
      <c r="ALB511" s="118"/>
      <c r="ALC511" s="118"/>
      <c r="ALD511" s="118"/>
      <c r="ALE511" s="118"/>
      <c r="ALF511" s="118"/>
      <c r="ALG511" s="118"/>
      <c r="ALH511" s="118"/>
      <c r="ALI511" s="118"/>
      <c r="ALJ511" s="118"/>
      <c r="ALK511" s="118"/>
      <c r="ALL511" s="118"/>
      <c r="ALM511" s="118"/>
      <c r="ALN511" s="118"/>
      <c r="ALO511" s="118"/>
      <c r="ALP511" s="118"/>
      <c r="ALQ511" s="118"/>
      <c r="ALR511" s="118"/>
      <c r="ALS511" s="118"/>
      <c r="ALT511" s="118"/>
      <c r="ALU511" s="118"/>
      <c r="ALV511" s="118"/>
      <c r="ALW511" s="118"/>
      <c r="ALX511" s="118"/>
      <c r="ALY511" s="118"/>
      <c r="ALZ511" s="118"/>
      <c r="AMA511" s="118"/>
      <c r="AMB511" s="118"/>
      <c r="AMC511" s="118"/>
      <c r="AMD511" s="118"/>
      <c r="AME511" s="118"/>
      <c r="AMF511" s="118"/>
      <c r="AMG511" s="118"/>
      <c r="AMH511" s="118"/>
    </row>
    <row r="512" spans="1:1023" x14ac:dyDescent="0.25">
      <c r="A512" s="162" t="s">
        <v>1864</v>
      </c>
      <c r="B512" s="163">
        <v>511</v>
      </c>
      <c r="C512" s="224" t="s">
        <v>25112</v>
      </c>
      <c r="D512" s="175" t="s">
        <v>6072</v>
      </c>
      <c r="F512" s="185">
        <v>4</v>
      </c>
      <c r="I512" s="319"/>
      <c r="J512" s="335">
        <v>2</v>
      </c>
      <c r="K512" s="335"/>
      <c r="L512" s="335">
        <v>1</v>
      </c>
      <c r="V512" s="219">
        <f t="shared" si="264"/>
        <v>100</v>
      </c>
      <c r="W512" s="219">
        <f t="shared" si="265"/>
        <v>100</v>
      </c>
      <c r="X512" s="219">
        <f t="shared" si="266"/>
        <v>100</v>
      </c>
      <c r="Y512" s="219">
        <f>IF(P512=1,10,100)</f>
        <v>100</v>
      </c>
      <c r="Z512" s="219">
        <f>IF(P512=1,1,IF(P512=2,10,100))</f>
        <v>100</v>
      </c>
      <c r="AA512" s="220">
        <f t="shared" si="243"/>
        <v>100</v>
      </c>
      <c r="AB512" s="220">
        <f t="shared" si="242"/>
        <v>100</v>
      </c>
      <c r="AC512" s="220">
        <f t="shared" si="255"/>
        <v>100</v>
      </c>
      <c r="AD512" s="416">
        <f t="shared" si="261"/>
        <v>1</v>
      </c>
      <c r="AE512" s="416">
        <f t="shared" si="256"/>
        <v>100</v>
      </c>
      <c r="AF512" s="212">
        <f t="shared" si="267"/>
        <v>100</v>
      </c>
      <c r="AG512" s="212">
        <f t="shared" si="259"/>
        <v>10</v>
      </c>
      <c r="AH512" s="212">
        <f t="shared" si="268"/>
        <v>100</v>
      </c>
      <c r="AI512" s="212">
        <f t="shared" si="257"/>
        <v>100</v>
      </c>
      <c r="AJ512" s="214"/>
      <c r="AL512" s="185">
        <v>2</v>
      </c>
      <c r="AM512" s="214"/>
      <c r="AQ512" s="167" t="s">
        <v>6073</v>
      </c>
    </row>
    <row r="513" spans="1:1022" x14ac:dyDescent="0.25">
      <c r="A513" s="162" t="s">
        <v>1518</v>
      </c>
      <c r="B513" s="163">
        <v>512</v>
      </c>
      <c r="C513" s="224" t="s">
        <v>25113</v>
      </c>
      <c r="D513" s="175" t="s">
        <v>6074</v>
      </c>
      <c r="I513" s="319">
        <v>46.1</v>
      </c>
      <c r="K513" s="332">
        <v>2</v>
      </c>
      <c r="Q513" s="332">
        <v>2</v>
      </c>
      <c r="V513" s="219">
        <f t="shared" si="264"/>
        <v>100</v>
      </c>
      <c r="W513" s="219">
        <f t="shared" si="265"/>
        <v>100</v>
      </c>
      <c r="X513" s="219">
        <f t="shared" si="266"/>
        <v>100</v>
      </c>
      <c r="Y513" s="219">
        <f>IF(P513=1,10,100)</f>
        <v>100</v>
      </c>
      <c r="Z513" s="219">
        <f>IF(P513=1,1,IF(P513=2,10,100))</f>
        <v>100</v>
      </c>
      <c r="AA513" s="220">
        <f t="shared" si="243"/>
        <v>1</v>
      </c>
      <c r="AB513" s="220">
        <f t="shared" si="242"/>
        <v>100</v>
      </c>
      <c r="AC513" s="220">
        <f t="shared" si="255"/>
        <v>100</v>
      </c>
      <c r="AD513" s="416">
        <f t="shared" si="261"/>
        <v>100</v>
      </c>
      <c r="AE513" s="416">
        <f t="shared" si="256"/>
        <v>100</v>
      </c>
      <c r="AF513" s="212">
        <f t="shared" si="267"/>
        <v>10</v>
      </c>
      <c r="AG513" s="212">
        <f t="shared" si="259"/>
        <v>100</v>
      </c>
      <c r="AH513" s="212">
        <f t="shared" si="268"/>
        <v>100</v>
      </c>
      <c r="AI513" s="212">
        <f t="shared" si="257"/>
        <v>100</v>
      </c>
      <c r="AJ513" s="231" t="s">
        <v>24787</v>
      </c>
      <c r="AK513" s="185">
        <v>1</v>
      </c>
      <c r="AL513" s="185">
        <v>1</v>
      </c>
      <c r="AM513" s="214"/>
      <c r="AQ513" s="167" t="s">
        <v>6075</v>
      </c>
      <c r="AU513" s="412"/>
      <c r="AV513" s="412"/>
      <c r="AW513" s="412"/>
      <c r="AX513" s="412"/>
      <c r="AY513" s="412"/>
      <c r="AZ513" s="412"/>
      <c r="BA513" s="412"/>
      <c r="BB513" s="412"/>
      <c r="BC513" s="412"/>
      <c r="BD513" s="412"/>
      <c r="BE513" s="412"/>
      <c r="BF513" s="412"/>
      <c r="BG513" s="412"/>
      <c r="BH513" s="412"/>
      <c r="BI513" s="412"/>
      <c r="BJ513" s="412"/>
      <c r="BK513" s="412"/>
      <c r="BL513" s="412"/>
      <c r="BM513" s="412"/>
      <c r="BN513" s="412"/>
      <c r="BO513" s="412"/>
      <c r="BP513" s="412"/>
      <c r="BQ513" s="412"/>
      <c r="BR513" s="412"/>
      <c r="BS513" s="412"/>
      <c r="BT513" s="412"/>
      <c r="BU513" s="412"/>
      <c r="BV513" s="412"/>
      <c r="BW513" s="412"/>
      <c r="BX513" s="412"/>
      <c r="BY513" s="412"/>
      <c r="BZ513" s="412"/>
      <c r="CA513" s="412"/>
      <c r="CB513" s="412"/>
      <c r="CC513" s="412"/>
      <c r="CD513" s="412"/>
      <c r="CE513" s="412"/>
      <c r="CF513" s="412"/>
      <c r="CG513" s="412"/>
      <c r="CH513" s="412"/>
      <c r="CI513" s="412"/>
      <c r="CJ513" s="412"/>
      <c r="CK513" s="412"/>
      <c r="CL513" s="412"/>
      <c r="CM513" s="412"/>
      <c r="CN513" s="412"/>
      <c r="CO513" s="412"/>
      <c r="CP513" s="412"/>
      <c r="CQ513" s="412"/>
      <c r="CR513" s="412"/>
      <c r="CS513" s="412"/>
      <c r="CT513" s="412"/>
      <c r="CU513" s="412"/>
      <c r="CV513" s="412"/>
      <c r="CW513" s="412"/>
      <c r="CX513" s="412"/>
      <c r="CY513" s="412"/>
      <c r="CZ513" s="412"/>
      <c r="DA513" s="412"/>
      <c r="DB513" s="412"/>
      <c r="DC513" s="412"/>
      <c r="DD513" s="412"/>
      <c r="DE513" s="412"/>
      <c r="DF513" s="412"/>
      <c r="DG513" s="412"/>
      <c r="DH513" s="412"/>
      <c r="DI513" s="412"/>
      <c r="DJ513" s="412"/>
      <c r="DK513" s="412"/>
      <c r="DL513" s="412"/>
      <c r="DM513" s="412"/>
      <c r="DN513" s="412"/>
      <c r="DO513" s="412"/>
      <c r="DP513" s="412"/>
      <c r="DQ513" s="412"/>
      <c r="DR513" s="412"/>
      <c r="DS513" s="412"/>
      <c r="DT513" s="412"/>
      <c r="DU513" s="412"/>
      <c r="DV513" s="412"/>
      <c r="DW513" s="412"/>
      <c r="DX513" s="412"/>
      <c r="DY513" s="412"/>
      <c r="DZ513" s="412"/>
      <c r="EA513" s="412"/>
      <c r="EB513" s="412"/>
      <c r="EC513" s="412"/>
      <c r="ED513" s="412"/>
      <c r="EE513" s="412"/>
      <c r="EF513" s="412"/>
      <c r="EG513" s="412"/>
      <c r="EH513" s="412"/>
      <c r="EI513" s="412"/>
      <c r="EJ513" s="412"/>
      <c r="EK513" s="412"/>
      <c r="EL513" s="412"/>
      <c r="EM513" s="412"/>
      <c r="EN513" s="412"/>
      <c r="EO513" s="412"/>
      <c r="EP513" s="412"/>
      <c r="EQ513" s="412"/>
      <c r="ER513" s="412"/>
      <c r="ES513" s="412"/>
      <c r="ET513" s="412"/>
      <c r="EU513" s="412"/>
      <c r="EV513" s="412"/>
      <c r="EW513" s="412"/>
      <c r="EX513" s="412"/>
      <c r="EY513" s="412"/>
      <c r="EZ513" s="412"/>
      <c r="FA513" s="412"/>
      <c r="FB513" s="412"/>
      <c r="FC513" s="412"/>
      <c r="FD513" s="412"/>
      <c r="FE513" s="412"/>
      <c r="FF513" s="412"/>
      <c r="FG513" s="412"/>
      <c r="FH513" s="412"/>
      <c r="FI513" s="412"/>
      <c r="FJ513" s="412"/>
      <c r="FK513" s="412"/>
      <c r="FL513" s="412"/>
      <c r="FM513" s="412"/>
      <c r="FN513" s="412"/>
      <c r="FO513" s="412"/>
      <c r="FP513" s="412"/>
      <c r="FQ513" s="412"/>
      <c r="FR513" s="412"/>
      <c r="FS513" s="412"/>
      <c r="FT513" s="412"/>
      <c r="FU513" s="412"/>
      <c r="FV513" s="412"/>
      <c r="FW513" s="412"/>
      <c r="FX513" s="412"/>
      <c r="FY513" s="412"/>
      <c r="FZ513" s="412"/>
      <c r="GA513" s="412"/>
      <c r="GB513" s="412"/>
      <c r="GC513" s="412"/>
      <c r="GD513" s="412"/>
      <c r="GE513" s="412"/>
      <c r="GF513" s="412"/>
      <c r="GG513" s="412"/>
      <c r="GH513" s="412"/>
      <c r="GI513" s="412"/>
      <c r="GJ513" s="412"/>
      <c r="GK513" s="412"/>
      <c r="GL513" s="412"/>
      <c r="GM513" s="412"/>
      <c r="GN513" s="412"/>
      <c r="GO513" s="412"/>
      <c r="GP513" s="412"/>
      <c r="GQ513" s="412"/>
      <c r="GR513" s="412"/>
      <c r="GS513" s="412"/>
      <c r="GT513" s="412"/>
      <c r="GU513" s="412"/>
      <c r="GV513" s="412"/>
      <c r="GW513" s="412"/>
      <c r="GX513" s="412"/>
      <c r="GY513" s="412"/>
      <c r="GZ513" s="412"/>
      <c r="HA513" s="412"/>
      <c r="HB513" s="412"/>
      <c r="HC513" s="412"/>
      <c r="HD513" s="412"/>
      <c r="HE513" s="412"/>
      <c r="HF513" s="412"/>
      <c r="HG513" s="412"/>
      <c r="HH513" s="412"/>
      <c r="HI513" s="412"/>
      <c r="HJ513" s="412"/>
      <c r="HK513" s="412"/>
      <c r="HL513" s="412"/>
      <c r="HM513" s="412"/>
      <c r="HN513" s="412"/>
      <c r="HO513" s="412"/>
      <c r="HP513" s="412"/>
      <c r="HQ513" s="412"/>
      <c r="HR513" s="412"/>
      <c r="HS513" s="412"/>
      <c r="HT513" s="412"/>
      <c r="HU513" s="412"/>
      <c r="HV513" s="412"/>
      <c r="HW513" s="412"/>
      <c r="HX513" s="412"/>
      <c r="HY513" s="412"/>
      <c r="HZ513" s="412"/>
      <c r="IA513" s="412"/>
      <c r="IB513" s="412"/>
      <c r="IC513" s="412"/>
      <c r="ID513" s="412"/>
      <c r="IE513" s="412"/>
      <c r="IF513" s="412"/>
      <c r="IG513" s="412"/>
      <c r="IH513" s="412"/>
      <c r="II513" s="412"/>
      <c r="IJ513" s="412"/>
      <c r="IK513" s="412"/>
      <c r="IL513" s="412"/>
      <c r="IM513" s="412"/>
      <c r="IN513" s="412"/>
      <c r="IO513" s="412"/>
      <c r="IP513" s="412"/>
      <c r="IQ513" s="412"/>
      <c r="IR513" s="412"/>
      <c r="IS513" s="412"/>
      <c r="IT513" s="412"/>
      <c r="IU513" s="412"/>
      <c r="IV513" s="412"/>
      <c r="IW513" s="412"/>
      <c r="IX513" s="412"/>
      <c r="IY513" s="412"/>
      <c r="IZ513" s="412"/>
      <c r="JA513" s="412"/>
      <c r="JB513" s="412"/>
      <c r="JC513" s="412"/>
      <c r="JD513" s="412"/>
      <c r="JE513" s="412"/>
      <c r="JF513" s="412"/>
      <c r="JG513" s="412"/>
      <c r="JH513" s="412"/>
      <c r="JI513" s="412"/>
      <c r="JJ513" s="412"/>
      <c r="JK513" s="412"/>
      <c r="JL513" s="412"/>
      <c r="JM513" s="412"/>
      <c r="JN513" s="412"/>
      <c r="JO513" s="412"/>
      <c r="JP513" s="412"/>
      <c r="JQ513" s="412"/>
      <c r="JR513" s="412"/>
      <c r="JS513" s="412"/>
      <c r="JT513" s="412"/>
      <c r="JU513" s="412"/>
      <c r="JV513" s="412"/>
      <c r="JW513" s="412"/>
      <c r="JX513" s="412"/>
      <c r="JY513" s="412"/>
      <c r="JZ513" s="412"/>
      <c r="KA513" s="412"/>
      <c r="KB513" s="412"/>
      <c r="KC513" s="412"/>
      <c r="KD513" s="412"/>
      <c r="KE513" s="412"/>
      <c r="KF513" s="412"/>
      <c r="KG513" s="412"/>
      <c r="KH513" s="412"/>
      <c r="KI513" s="412"/>
      <c r="KJ513" s="412"/>
      <c r="KK513" s="412"/>
      <c r="KL513" s="412"/>
      <c r="KM513" s="412"/>
      <c r="KN513" s="412"/>
      <c r="KO513" s="412"/>
      <c r="KP513" s="412"/>
      <c r="KQ513" s="412"/>
      <c r="KR513" s="412"/>
      <c r="KS513" s="412"/>
      <c r="KT513" s="412"/>
      <c r="KU513" s="412"/>
      <c r="KV513" s="412"/>
      <c r="KW513" s="412"/>
      <c r="KX513" s="412"/>
      <c r="KY513" s="412"/>
      <c r="KZ513" s="412"/>
      <c r="LA513" s="412"/>
      <c r="LB513" s="412"/>
      <c r="LC513" s="412"/>
      <c r="LD513" s="412"/>
      <c r="LE513" s="412"/>
      <c r="LF513" s="412"/>
      <c r="LG513" s="412"/>
      <c r="LH513" s="412"/>
      <c r="LI513" s="412"/>
      <c r="LJ513" s="412"/>
      <c r="LK513" s="412"/>
      <c r="LL513" s="412"/>
      <c r="LM513" s="412"/>
      <c r="LN513" s="412"/>
      <c r="LO513" s="412"/>
      <c r="LP513" s="412"/>
      <c r="LQ513" s="412"/>
      <c r="LR513" s="412"/>
      <c r="LS513" s="412"/>
      <c r="LT513" s="412"/>
      <c r="LU513" s="412"/>
      <c r="LV513" s="412"/>
      <c r="LW513" s="412"/>
      <c r="LX513" s="412"/>
      <c r="LY513" s="412"/>
      <c r="LZ513" s="412"/>
      <c r="MA513" s="412"/>
      <c r="MB513" s="412"/>
      <c r="MC513" s="412"/>
      <c r="MD513" s="412"/>
      <c r="ME513" s="412"/>
      <c r="MF513" s="412"/>
      <c r="MG513" s="412"/>
      <c r="MH513" s="412"/>
      <c r="MI513" s="412"/>
      <c r="MJ513" s="412"/>
      <c r="MK513" s="412"/>
      <c r="ML513" s="412"/>
      <c r="MM513" s="412"/>
      <c r="MN513" s="412"/>
      <c r="MO513" s="412"/>
      <c r="MP513" s="412"/>
      <c r="MQ513" s="412"/>
      <c r="MR513" s="412"/>
      <c r="MS513" s="412"/>
      <c r="MT513" s="412"/>
      <c r="MU513" s="412"/>
      <c r="MV513" s="412"/>
      <c r="MW513" s="412"/>
      <c r="MX513" s="412"/>
      <c r="MY513" s="412"/>
      <c r="MZ513" s="412"/>
      <c r="NA513" s="412"/>
      <c r="NB513" s="412"/>
      <c r="NC513" s="412"/>
      <c r="ND513" s="412"/>
      <c r="NE513" s="412"/>
      <c r="NF513" s="412"/>
      <c r="NG513" s="412"/>
      <c r="NH513" s="412"/>
      <c r="NI513" s="412"/>
      <c r="NJ513" s="412"/>
      <c r="NK513" s="412"/>
      <c r="NL513" s="412"/>
      <c r="NM513" s="412"/>
      <c r="NN513" s="412"/>
      <c r="NO513" s="412"/>
      <c r="NP513" s="412"/>
      <c r="NQ513" s="412"/>
      <c r="NR513" s="412"/>
      <c r="NS513" s="412"/>
      <c r="NT513" s="412"/>
      <c r="NU513" s="412"/>
      <c r="NV513" s="412"/>
      <c r="NW513" s="412"/>
      <c r="NX513" s="412"/>
      <c r="NY513" s="412"/>
      <c r="NZ513" s="412"/>
      <c r="OA513" s="412"/>
      <c r="OB513" s="412"/>
      <c r="OC513" s="412"/>
      <c r="OD513" s="412"/>
      <c r="OE513" s="412"/>
      <c r="OF513" s="412"/>
      <c r="OG513" s="412"/>
      <c r="OH513" s="412"/>
      <c r="OI513" s="412"/>
      <c r="OJ513" s="412"/>
      <c r="OK513" s="412"/>
      <c r="OL513" s="412"/>
      <c r="OM513" s="412"/>
      <c r="ON513" s="412"/>
      <c r="OO513" s="412"/>
      <c r="OP513" s="412"/>
      <c r="OQ513" s="412"/>
      <c r="OR513" s="412"/>
      <c r="OS513" s="412"/>
      <c r="OT513" s="412"/>
      <c r="OU513" s="412"/>
      <c r="OV513" s="412"/>
      <c r="OW513" s="412"/>
      <c r="OX513" s="412"/>
      <c r="OY513" s="412"/>
      <c r="OZ513" s="412"/>
      <c r="PA513" s="412"/>
      <c r="PB513" s="412"/>
      <c r="PC513" s="412"/>
      <c r="PD513" s="412"/>
      <c r="PE513" s="412"/>
      <c r="PF513" s="412"/>
      <c r="PG513" s="412"/>
      <c r="PH513" s="412"/>
      <c r="PI513" s="412"/>
      <c r="PJ513" s="412"/>
      <c r="PK513" s="412"/>
      <c r="PL513" s="412"/>
      <c r="PM513" s="412"/>
      <c r="PN513" s="412"/>
      <c r="PO513" s="412"/>
      <c r="PP513" s="412"/>
      <c r="PQ513" s="412"/>
      <c r="PR513" s="412"/>
      <c r="PS513" s="412"/>
      <c r="PT513" s="412"/>
      <c r="PU513" s="412"/>
      <c r="PV513" s="412"/>
      <c r="PW513" s="412"/>
      <c r="PX513" s="412"/>
      <c r="PY513" s="412"/>
      <c r="PZ513" s="412"/>
      <c r="QA513" s="412"/>
      <c r="QB513" s="412"/>
      <c r="QC513" s="412"/>
      <c r="QD513" s="412"/>
      <c r="QE513" s="412"/>
      <c r="QF513" s="412"/>
      <c r="QG513" s="412"/>
      <c r="QH513" s="412"/>
      <c r="QI513" s="412"/>
      <c r="QJ513" s="412"/>
      <c r="QK513" s="412"/>
      <c r="QL513" s="412"/>
      <c r="QM513" s="412"/>
      <c r="QN513" s="412"/>
      <c r="QO513" s="412"/>
      <c r="QP513" s="412"/>
      <c r="QQ513" s="412"/>
      <c r="QR513" s="412"/>
      <c r="QS513" s="412"/>
      <c r="QT513" s="412"/>
      <c r="QU513" s="412"/>
      <c r="QV513" s="412"/>
      <c r="QW513" s="412"/>
      <c r="QX513" s="412"/>
      <c r="QY513" s="412"/>
      <c r="QZ513" s="412"/>
      <c r="RA513" s="412"/>
      <c r="RB513" s="412"/>
      <c r="RC513" s="412"/>
      <c r="RD513" s="412"/>
      <c r="RE513" s="412"/>
      <c r="RF513" s="412"/>
      <c r="RG513" s="412"/>
      <c r="RH513" s="412"/>
      <c r="RI513" s="412"/>
      <c r="RJ513" s="412"/>
      <c r="RK513" s="412"/>
      <c r="RL513" s="412"/>
      <c r="RM513" s="412"/>
      <c r="RN513" s="412"/>
      <c r="RO513" s="412"/>
      <c r="RP513" s="412"/>
      <c r="RQ513" s="412"/>
      <c r="RR513" s="412"/>
      <c r="RS513" s="412"/>
      <c r="RT513" s="412"/>
      <c r="RU513" s="412"/>
      <c r="RV513" s="412"/>
      <c r="RW513" s="412"/>
      <c r="RX513" s="412"/>
      <c r="RY513" s="412"/>
      <c r="RZ513" s="412"/>
      <c r="SA513" s="412"/>
      <c r="SB513" s="412"/>
      <c r="SC513" s="412"/>
      <c r="SD513" s="412"/>
      <c r="SE513" s="412"/>
      <c r="SF513" s="412"/>
      <c r="SG513" s="412"/>
      <c r="SH513" s="412"/>
      <c r="SI513" s="412"/>
      <c r="SJ513" s="412"/>
      <c r="SK513" s="412"/>
      <c r="SL513" s="412"/>
      <c r="SM513" s="412"/>
      <c r="SN513" s="412"/>
      <c r="SO513" s="412"/>
      <c r="SP513" s="412"/>
      <c r="SQ513" s="412"/>
      <c r="SR513" s="412"/>
      <c r="SS513" s="412"/>
      <c r="ST513" s="412"/>
      <c r="SU513" s="412"/>
      <c r="SV513" s="412"/>
      <c r="SW513" s="412"/>
      <c r="SX513" s="412"/>
      <c r="SY513" s="412"/>
      <c r="SZ513" s="412"/>
      <c r="TA513" s="412"/>
      <c r="TB513" s="412"/>
      <c r="TC513" s="412"/>
      <c r="TD513" s="412"/>
      <c r="TE513" s="412"/>
      <c r="TF513" s="412"/>
      <c r="TG513" s="412"/>
      <c r="TH513" s="412"/>
      <c r="TI513" s="412"/>
      <c r="TJ513" s="412"/>
      <c r="TK513" s="412"/>
      <c r="TL513" s="412"/>
      <c r="TM513" s="412"/>
      <c r="TN513" s="412"/>
      <c r="TO513" s="412"/>
      <c r="TP513" s="412"/>
      <c r="TQ513" s="412"/>
      <c r="TR513" s="412"/>
      <c r="TS513" s="412"/>
      <c r="TT513" s="412"/>
      <c r="TU513" s="412"/>
      <c r="TV513" s="412"/>
      <c r="TW513" s="412"/>
      <c r="TX513" s="412"/>
      <c r="TY513" s="412"/>
      <c r="TZ513" s="412"/>
      <c r="UA513" s="412"/>
      <c r="UB513" s="412"/>
      <c r="UC513" s="412"/>
      <c r="UD513" s="412"/>
      <c r="UE513" s="412"/>
      <c r="UF513" s="412"/>
      <c r="UG513" s="412"/>
      <c r="UH513" s="412"/>
      <c r="UI513" s="412"/>
      <c r="UJ513" s="412"/>
      <c r="UK513" s="412"/>
      <c r="UL513" s="412"/>
      <c r="UM513" s="412"/>
      <c r="UN513" s="412"/>
      <c r="UO513" s="412"/>
      <c r="UP513" s="412"/>
      <c r="UQ513" s="412"/>
      <c r="UR513" s="412"/>
      <c r="US513" s="412"/>
      <c r="UT513" s="412"/>
      <c r="UU513" s="412"/>
      <c r="UV513" s="412"/>
      <c r="UW513" s="412"/>
      <c r="UX513" s="412"/>
      <c r="UY513" s="412"/>
      <c r="UZ513" s="412"/>
      <c r="VA513" s="412"/>
      <c r="VB513" s="412"/>
      <c r="VC513" s="412"/>
      <c r="VD513" s="412"/>
      <c r="VE513" s="412"/>
      <c r="VF513" s="412"/>
      <c r="VG513" s="412"/>
      <c r="VH513" s="412"/>
      <c r="VI513" s="412"/>
      <c r="VJ513" s="412"/>
      <c r="VK513" s="412"/>
      <c r="VL513" s="412"/>
      <c r="VM513" s="412"/>
      <c r="VN513" s="412"/>
      <c r="VO513" s="412"/>
      <c r="VP513" s="412"/>
      <c r="VQ513" s="412"/>
      <c r="VR513" s="412"/>
      <c r="VS513" s="412"/>
      <c r="VT513" s="412"/>
      <c r="VU513" s="412"/>
      <c r="VV513" s="412"/>
      <c r="VW513" s="412"/>
      <c r="VX513" s="412"/>
      <c r="VY513" s="412"/>
      <c r="VZ513" s="412"/>
      <c r="WA513" s="412"/>
      <c r="WB513" s="412"/>
      <c r="WC513" s="412"/>
      <c r="WD513" s="412"/>
      <c r="WE513" s="412"/>
      <c r="WF513" s="412"/>
      <c r="WG513" s="412"/>
      <c r="WH513" s="412"/>
      <c r="WI513" s="412"/>
      <c r="WJ513" s="412"/>
      <c r="WK513" s="412"/>
      <c r="WL513" s="412"/>
      <c r="WM513" s="412"/>
      <c r="WN513" s="412"/>
      <c r="WO513" s="412"/>
      <c r="WP513" s="412"/>
      <c r="WQ513" s="412"/>
      <c r="WR513" s="412"/>
      <c r="WS513" s="412"/>
      <c r="WT513" s="412"/>
      <c r="WU513" s="412"/>
      <c r="WV513" s="412"/>
      <c r="WW513" s="412"/>
      <c r="WX513" s="412"/>
      <c r="WY513" s="412"/>
      <c r="WZ513" s="412"/>
      <c r="XA513" s="412"/>
      <c r="XB513" s="412"/>
      <c r="XC513" s="412"/>
      <c r="XD513" s="412"/>
      <c r="XE513" s="412"/>
      <c r="XF513" s="412"/>
      <c r="XG513" s="412"/>
      <c r="XH513" s="412"/>
      <c r="XI513" s="412"/>
      <c r="XJ513" s="412"/>
      <c r="XK513" s="412"/>
      <c r="XL513" s="412"/>
      <c r="XM513" s="412"/>
      <c r="XN513" s="412"/>
      <c r="XO513" s="412"/>
      <c r="XP513" s="412"/>
      <c r="XQ513" s="412"/>
      <c r="XR513" s="412"/>
      <c r="XS513" s="412"/>
      <c r="XT513" s="412"/>
      <c r="XU513" s="412"/>
      <c r="XV513" s="412"/>
      <c r="XW513" s="412"/>
      <c r="XX513" s="412"/>
      <c r="XY513" s="412"/>
      <c r="XZ513" s="412"/>
      <c r="YA513" s="412"/>
      <c r="YB513" s="412"/>
      <c r="YC513" s="412"/>
      <c r="YD513" s="412"/>
      <c r="YE513" s="412"/>
      <c r="YF513" s="412"/>
      <c r="YG513" s="412"/>
      <c r="YH513" s="412"/>
      <c r="YI513" s="412"/>
      <c r="YJ513" s="412"/>
      <c r="YK513" s="412"/>
      <c r="YL513" s="412"/>
      <c r="YM513" s="412"/>
      <c r="YN513" s="412"/>
      <c r="YO513" s="412"/>
      <c r="YP513" s="412"/>
      <c r="YQ513" s="412"/>
      <c r="YR513" s="412"/>
      <c r="YS513" s="412"/>
      <c r="YT513" s="412"/>
      <c r="YU513" s="412"/>
      <c r="YV513" s="412"/>
      <c r="YW513" s="412"/>
      <c r="YX513" s="412"/>
      <c r="YY513" s="412"/>
      <c r="YZ513" s="412"/>
      <c r="ZA513" s="412"/>
      <c r="ZB513" s="412"/>
      <c r="ZC513" s="412"/>
      <c r="ZD513" s="412"/>
      <c r="ZE513" s="412"/>
      <c r="ZF513" s="412"/>
      <c r="ZG513" s="412"/>
      <c r="ZH513" s="412"/>
      <c r="ZI513" s="412"/>
      <c r="ZJ513" s="412"/>
      <c r="ZK513" s="412"/>
      <c r="ZL513" s="412"/>
      <c r="ZM513" s="412"/>
      <c r="ZN513" s="412"/>
      <c r="ZO513" s="412"/>
      <c r="ZP513" s="412"/>
      <c r="ZQ513" s="412"/>
      <c r="ZR513" s="412"/>
      <c r="ZS513" s="412"/>
      <c r="ZT513" s="412"/>
      <c r="ZU513" s="412"/>
      <c r="ZV513" s="412"/>
      <c r="ZW513" s="412"/>
      <c r="ZX513" s="412"/>
      <c r="ZY513" s="412"/>
      <c r="ZZ513" s="412"/>
      <c r="AAA513" s="412"/>
      <c r="AAB513" s="412"/>
      <c r="AAC513" s="412"/>
      <c r="AAD513" s="412"/>
      <c r="AAE513" s="412"/>
      <c r="AAF513" s="412"/>
      <c r="AAG513" s="412"/>
      <c r="AAH513" s="412"/>
      <c r="AAI513" s="412"/>
      <c r="AAJ513" s="412"/>
      <c r="AAK513" s="412"/>
      <c r="AAL513" s="412"/>
      <c r="AAM513" s="412"/>
      <c r="AAN513" s="412"/>
      <c r="AAO513" s="412"/>
      <c r="AAP513" s="412"/>
      <c r="AAQ513" s="412"/>
      <c r="AAR513" s="412"/>
      <c r="AAS513" s="412"/>
      <c r="AAT513" s="412"/>
      <c r="AAU513" s="412"/>
      <c r="AAV513" s="412"/>
      <c r="AAW513" s="412"/>
      <c r="AAX513" s="412"/>
      <c r="AAY513" s="412"/>
      <c r="AAZ513" s="412"/>
      <c r="ABA513" s="412"/>
      <c r="ABB513" s="412"/>
      <c r="ABC513" s="412"/>
      <c r="ABD513" s="412"/>
      <c r="ABE513" s="412"/>
      <c r="ABF513" s="412"/>
      <c r="ABG513" s="412"/>
      <c r="ABH513" s="412"/>
      <c r="ABI513" s="412"/>
      <c r="ABJ513" s="412"/>
      <c r="ABK513" s="412"/>
      <c r="ABL513" s="412"/>
      <c r="ABM513" s="412"/>
      <c r="ABN513" s="412"/>
      <c r="ABO513" s="412"/>
      <c r="ABP513" s="412"/>
      <c r="ABQ513" s="412"/>
      <c r="ABR513" s="412"/>
      <c r="ABS513" s="412"/>
      <c r="ABT513" s="412"/>
      <c r="ABU513" s="412"/>
      <c r="ABV513" s="412"/>
      <c r="ABW513" s="412"/>
      <c r="ABX513" s="412"/>
      <c r="ABY513" s="412"/>
      <c r="ABZ513" s="412"/>
      <c r="ACA513" s="412"/>
      <c r="ACB513" s="412"/>
      <c r="ACC513" s="412"/>
      <c r="ACD513" s="412"/>
      <c r="ACE513" s="412"/>
      <c r="ACF513" s="412"/>
      <c r="ACG513" s="412"/>
      <c r="ACH513" s="412"/>
      <c r="ACI513" s="412"/>
      <c r="ACJ513" s="412"/>
      <c r="ACK513" s="412"/>
      <c r="ACL513" s="412"/>
      <c r="ACM513" s="412"/>
      <c r="ACN513" s="412"/>
      <c r="ACO513" s="412"/>
      <c r="ACP513" s="412"/>
      <c r="ACQ513" s="412"/>
      <c r="ACR513" s="412"/>
      <c r="ACS513" s="412"/>
      <c r="ACT513" s="412"/>
      <c r="ACU513" s="412"/>
      <c r="ACV513" s="412"/>
      <c r="ACW513" s="412"/>
      <c r="ACX513" s="412"/>
      <c r="ACY513" s="412"/>
      <c r="ACZ513" s="412"/>
      <c r="ADA513" s="412"/>
      <c r="ADB513" s="412"/>
      <c r="ADC513" s="412"/>
      <c r="ADD513" s="412"/>
      <c r="ADE513" s="412"/>
      <c r="ADF513" s="412"/>
      <c r="ADG513" s="412"/>
      <c r="ADH513" s="412"/>
      <c r="ADI513" s="412"/>
      <c r="ADJ513" s="412"/>
      <c r="ADK513" s="412"/>
      <c r="ADL513" s="412"/>
      <c r="ADM513" s="412"/>
      <c r="ADN513" s="412"/>
      <c r="ADO513" s="412"/>
      <c r="ADP513" s="412"/>
      <c r="ADQ513" s="412"/>
      <c r="ADR513" s="412"/>
      <c r="ADS513" s="412"/>
      <c r="ADT513" s="412"/>
      <c r="ADU513" s="412"/>
      <c r="ADV513" s="412"/>
      <c r="ADW513" s="412"/>
      <c r="ADX513" s="412"/>
      <c r="ADY513" s="412"/>
      <c r="ADZ513" s="412"/>
      <c r="AEA513" s="412"/>
      <c r="AEB513" s="412"/>
      <c r="AEC513" s="412"/>
      <c r="AED513" s="412"/>
      <c r="AEE513" s="412"/>
      <c r="AEF513" s="412"/>
      <c r="AEG513" s="412"/>
      <c r="AEH513" s="412"/>
      <c r="AEI513" s="412"/>
      <c r="AEJ513" s="412"/>
      <c r="AEK513" s="412"/>
      <c r="AEL513" s="412"/>
      <c r="AEM513" s="412"/>
      <c r="AEN513" s="412"/>
      <c r="AEO513" s="412"/>
      <c r="AEP513" s="412"/>
      <c r="AEQ513" s="412"/>
      <c r="AER513" s="412"/>
      <c r="AES513" s="412"/>
      <c r="AET513" s="412"/>
      <c r="AEU513" s="412"/>
      <c r="AEV513" s="412"/>
      <c r="AEW513" s="412"/>
      <c r="AEX513" s="412"/>
      <c r="AEY513" s="412"/>
      <c r="AEZ513" s="412"/>
      <c r="AFA513" s="412"/>
      <c r="AFB513" s="412"/>
      <c r="AFC513" s="412"/>
      <c r="AFD513" s="412"/>
      <c r="AFE513" s="412"/>
      <c r="AFF513" s="412"/>
      <c r="AFG513" s="412"/>
      <c r="AFH513" s="412"/>
      <c r="AFI513" s="412"/>
      <c r="AFJ513" s="412"/>
      <c r="AFK513" s="412"/>
      <c r="AFL513" s="412"/>
      <c r="AFM513" s="412"/>
      <c r="AFN513" s="412"/>
      <c r="AFO513" s="412"/>
      <c r="AFP513" s="412"/>
      <c r="AFQ513" s="412"/>
      <c r="AFR513" s="412"/>
      <c r="AFS513" s="412"/>
      <c r="AFT513" s="412"/>
      <c r="AFU513" s="412"/>
      <c r="AFV513" s="412"/>
      <c r="AFW513" s="412"/>
      <c r="AFX513" s="412"/>
      <c r="AFY513" s="412"/>
      <c r="AFZ513" s="412"/>
      <c r="AGA513" s="412"/>
      <c r="AGB513" s="412"/>
      <c r="AGC513" s="412"/>
      <c r="AGD513" s="412"/>
      <c r="AGE513" s="412"/>
      <c r="AGF513" s="412"/>
      <c r="AGG513" s="412"/>
      <c r="AGH513" s="412"/>
      <c r="AGI513" s="412"/>
      <c r="AGJ513" s="412"/>
      <c r="AGK513" s="412"/>
      <c r="AGL513" s="412"/>
      <c r="AGM513" s="412"/>
      <c r="AGN513" s="412"/>
      <c r="AGO513" s="412"/>
      <c r="AGP513" s="412"/>
      <c r="AGQ513" s="412"/>
      <c r="AGR513" s="412"/>
      <c r="AGS513" s="412"/>
      <c r="AGT513" s="412"/>
      <c r="AGU513" s="412"/>
      <c r="AGV513" s="412"/>
      <c r="AGW513" s="412"/>
      <c r="AGX513" s="412"/>
      <c r="AGY513" s="412"/>
      <c r="AGZ513" s="412"/>
      <c r="AHA513" s="412"/>
      <c r="AHB513" s="412"/>
      <c r="AHC513" s="412"/>
      <c r="AHD513" s="412"/>
      <c r="AHE513" s="412"/>
      <c r="AHF513" s="412"/>
      <c r="AHG513" s="412"/>
      <c r="AHH513" s="412"/>
      <c r="AHI513" s="412"/>
      <c r="AHJ513" s="412"/>
      <c r="AHK513" s="412"/>
      <c r="AHL513" s="412"/>
      <c r="AHM513" s="412"/>
      <c r="AHN513" s="412"/>
      <c r="AHO513" s="412"/>
      <c r="AHP513" s="412"/>
      <c r="AHQ513" s="412"/>
      <c r="AHR513" s="412"/>
      <c r="AHS513" s="412"/>
      <c r="AHT513" s="412"/>
      <c r="AHU513" s="412"/>
      <c r="AHV513" s="412"/>
      <c r="AHW513" s="412"/>
      <c r="AHX513" s="412"/>
      <c r="AHY513" s="412"/>
      <c r="AHZ513" s="412"/>
      <c r="AIA513" s="412"/>
      <c r="AIB513" s="412"/>
      <c r="AIC513" s="412"/>
      <c r="AID513" s="412"/>
      <c r="AIE513" s="412"/>
      <c r="AIF513" s="412"/>
      <c r="AIG513" s="412"/>
      <c r="AIH513" s="412"/>
      <c r="AII513" s="412"/>
      <c r="AIJ513" s="412"/>
      <c r="AIK513" s="412"/>
      <c r="AIL513" s="412"/>
      <c r="AIM513" s="412"/>
      <c r="AIN513" s="412"/>
      <c r="AIO513" s="412"/>
      <c r="AIP513" s="412"/>
      <c r="AIQ513" s="412"/>
      <c r="AIR513" s="412"/>
      <c r="AIS513" s="412"/>
      <c r="AIT513" s="412"/>
      <c r="AIU513" s="412"/>
      <c r="AIV513" s="412"/>
      <c r="AIW513" s="412"/>
      <c r="AIX513" s="412"/>
      <c r="AIY513" s="412"/>
      <c r="AIZ513" s="412"/>
      <c r="AJA513" s="412"/>
      <c r="AJB513" s="412"/>
      <c r="AJC513" s="412"/>
      <c r="AJD513" s="412"/>
      <c r="AJE513" s="412"/>
      <c r="AJF513" s="412"/>
      <c r="AJG513" s="412"/>
      <c r="AJH513" s="412"/>
      <c r="AJI513" s="412"/>
      <c r="AJJ513" s="412"/>
      <c r="AJK513" s="412"/>
      <c r="AJL513" s="412"/>
      <c r="AJM513" s="412"/>
      <c r="AJN513" s="412"/>
      <c r="AJO513" s="412"/>
      <c r="AJP513" s="412"/>
      <c r="AJQ513" s="412"/>
      <c r="AJR513" s="412"/>
      <c r="AJS513" s="412"/>
      <c r="AJT513" s="412"/>
      <c r="AJU513" s="412"/>
      <c r="AJV513" s="412"/>
      <c r="AJW513" s="412"/>
      <c r="AJX513" s="412"/>
      <c r="AJY513" s="412"/>
      <c r="AJZ513" s="412"/>
      <c r="AKA513" s="412"/>
      <c r="AKB513" s="412"/>
      <c r="AKC513" s="412"/>
      <c r="AKD513" s="412"/>
      <c r="AKE513" s="412"/>
      <c r="AKF513" s="412"/>
      <c r="AKG513" s="412"/>
      <c r="AKH513" s="412"/>
      <c r="AKI513" s="412"/>
      <c r="AKJ513" s="412"/>
      <c r="AKK513" s="412"/>
      <c r="AKL513" s="412"/>
      <c r="AKM513" s="412"/>
      <c r="AKN513" s="412"/>
      <c r="AKO513" s="412"/>
      <c r="AKP513" s="412"/>
      <c r="AKQ513" s="412"/>
      <c r="AKR513" s="412"/>
      <c r="AKS513" s="412"/>
      <c r="AKT513" s="412"/>
      <c r="AKU513" s="412"/>
      <c r="AKV513" s="412"/>
      <c r="AKW513" s="412"/>
      <c r="AKX513" s="412"/>
      <c r="AKY513" s="412"/>
      <c r="AKZ513" s="412"/>
      <c r="ALA513" s="412"/>
      <c r="ALB513" s="412"/>
      <c r="ALC513" s="412"/>
      <c r="ALD513" s="412"/>
      <c r="ALE513" s="412"/>
      <c r="ALF513" s="412"/>
      <c r="ALG513" s="412"/>
      <c r="ALH513" s="412"/>
      <c r="ALI513" s="412"/>
      <c r="ALJ513" s="412"/>
      <c r="ALK513" s="412"/>
      <c r="ALL513" s="412"/>
      <c r="ALM513" s="412"/>
      <c r="ALN513" s="412"/>
      <c r="ALO513" s="412"/>
      <c r="ALP513" s="412"/>
      <c r="ALQ513" s="412"/>
      <c r="ALR513" s="412"/>
      <c r="ALS513" s="412"/>
      <c r="ALT513" s="412"/>
      <c r="ALU513" s="412"/>
      <c r="ALV513" s="412"/>
      <c r="ALW513" s="412"/>
      <c r="ALX513" s="412"/>
      <c r="ALY513" s="412"/>
      <c r="ALZ513" s="412"/>
      <c r="AMA513" s="412"/>
      <c r="AMB513" s="412"/>
      <c r="AMC513" s="412"/>
      <c r="AMD513" s="412"/>
      <c r="AME513" s="412"/>
      <c r="AMF513" s="412"/>
      <c r="AMG513" s="412"/>
      <c r="AMH513" s="412"/>
    </row>
    <row r="514" spans="1:1022" x14ac:dyDescent="0.25">
      <c r="A514" s="162" t="s">
        <v>6076</v>
      </c>
      <c r="B514" s="163">
        <v>513</v>
      </c>
      <c r="C514" s="224" t="s">
        <v>25114</v>
      </c>
      <c r="D514" s="175" t="s">
        <v>6077</v>
      </c>
      <c r="I514" s="319"/>
      <c r="L514" s="332">
        <v>1</v>
      </c>
      <c r="V514" s="219">
        <f t="shared" si="264"/>
        <v>100</v>
      </c>
      <c r="W514" s="219">
        <f t="shared" si="265"/>
        <v>100</v>
      </c>
      <c r="X514" s="219">
        <f t="shared" si="266"/>
        <v>100</v>
      </c>
      <c r="Y514" s="219">
        <f>IF(P514=1,10,100)</f>
        <v>100</v>
      </c>
      <c r="Z514" s="219">
        <f>IF(P514=1,1,IF(P514=2,10,100))</f>
        <v>100</v>
      </c>
      <c r="AA514" s="220">
        <f t="shared" si="243"/>
        <v>100</v>
      </c>
      <c r="AB514" s="220">
        <f t="shared" ref="AB514:AB578" si="281">IF(OR(EXACT(R514,"1A"),EXACT(R514,"1B")),0.1,IF(R514=2,1,100))</f>
        <v>100</v>
      </c>
      <c r="AC514" s="220">
        <f t="shared" si="255"/>
        <v>100</v>
      </c>
      <c r="AD514" s="416">
        <f t="shared" si="261"/>
        <v>1</v>
      </c>
      <c r="AE514" s="416">
        <f t="shared" si="256"/>
        <v>100</v>
      </c>
      <c r="AF514" s="212">
        <f t="shared" si="267"/>
        <v>100</v>
      </c>
      <c r="AG514" s="212">
        <f t="shared" si="259"/>
        <v>100</v>
      </c>
      <c r="AH514" s="212">
        <f t="shared" si="268"/>
        <v>100</v>
      </c>
      <c r="AI514" s="212">
        <f t="shared" si="257"/>
        <v>100</v>
      </c>
      <c r="AJ514" s="231"/>
      <c r="AL514" s="185">
        <v>1</v>
      </c>
      <c r="AM514" s="214"/>
      <c r="AQ514" s="167" t="s">
        <v>760</v>
      </c>
      <c r="AU514" s="412"/>
      <c r="AV514" s="412"/>
      <c r="AW514" s="412"/>
      <c r="AX514" s="412"/>
      <c r="AY514" s="412"/>
      <c r="AZ514" s="412"/>
      <c r="BA514" s="412"/>
      <c r="BB514" s="412"/>
      <c r="BC514" s="412"/>
      <c r="BD514" s="412"/>
      <c r="BE514" s="412"/>
      <c r="BF514" s="412"/>
      <c r="BG514" s="412"/>
      <c r="BH514" s="412"/>
      <c r="BI514" s="412"/>
      <c r="BJ514" s="412"/>
      <c r="BK514" s="412"/>
      <c r="BL514" s="412"/>
      <c r="BM514" s="412"/>
      <c r="BN514" s="412"/>
      <c r="BO514" s="412"/>
      <c r="BP514" s="412"/>
      <c r="BQ514" s="412"/>
      <c r="BR514" s="412"/>
      <c r="BS514" s="412"/>
      <c r="BT514" s="412"/>
      <c r="BU514" s="412"/>
      <c r="BV514" s="412"/>
      <c r="BW514" s="412"/>
      <c r="BX514" s="412"/>
      <c r="BY514" s="412"/>
      <c r="BZ514" s="412"/>
      <c r="CA514" s="412"/>
      <c r="CB514" s="412"/>
      <c r="CC514" s="412"/>
      <c r="CD514" s="412"/>
      <c r="CE514" s="412"/>
      <c r="CF514" s="412"/>
      <c r="CG514" s="412"/>
      <c r="CH514" s="412"/>
      <c r="CI514" s="412"/>
      <c r="CJ514" s="412"/>
      <c r="CK514" s="412"/>
      <c r="CL514" s="412"/>
      <c r="CM514" s="412"/>
      <c r="CN514" s="412"/>
      <c r="CO514" s="412"/>
      <c r="CP514" s="412"/>
      <c r="CQ514" s="412"/>
      <c r="CR514" s="412"/>
      <c r="CS514" s="412"/>
      <c r="CT514" s="412"/>
      <c r="CU514" s="412"/>
      <c r="CV514" s="412"/>
      <c r="CW514" s="412"/>
      <c r="CX514" s="412"/>
      <c r="CY514" s="412"/>
      <c r="CZ514" s="412"/>
      <c r="DA514" s="412"/>
      <c r="DB514" s="412"/>
      <c r="DC514" s="412"/>
      <c r="DD514" s="412"/>
      <c r="DE514" s="412"/>
      <c r="DF514" s="412"/>
      <c r="DG514" s="412"/>
      <c r="DH514" s="412"/>
      <c r="DI514" s="412"/>
      <c r="DJ514" s="412"/>
      <c r="DK514" s="412"/>
      <c r="DL514" s="412"/>
      <c r="DM514" s="412"/>
      <c r="DN514" s="412"/>
      <c r="DO514" s="412"/>
      <c r="DP514" s="412"/>
      <c r="DQ514" s="412"/>
      <c r="DR514" s="412"/>
      <c r="DS514" s="412"/>
      <c r="DT514" s="412"/>
      <c r="DU514" s="412"/>
      <c r="DV514" s="412"/>
      <c r="DW514" s="412"/>
      <c r="DX514" s="412"/>
      <c r="DY514" s="412"/>
      <c r="DZ514" s="412"/>
      <c r="EA514" s="412"/>
      <c r="EB514" s="412"/>
      <c r="EC514" s="412"/>
      <c r="ED514" s="412"/>
      <c r="EE514" s="412"/>
      <c r="EF514" s="412"/>
      <c r="EG514" s="412"/>
      <c r="EH514" s="412"/>
      <c r="EI514" s="412"/>
      <c r="EJ514" s="412"/>
      <c r="EK514" s="412"/>
      <c r="EL514" s="412"/>
      <c r="EM514" s="412"/>
      <c r="EN514" s="412"/>
      <c r="EO514" s="412"/>
      <c r="EP514" s="412"/>
      <c r="EQ514" s="412"/>
      <c r="ER514" s="412"/>
      <c r="ES514" s="412"/>
      <c r="ET514" s="412"/>
      <c r="EU514" s="412"/>
      <c r="EV514" s="412"/>
      <c r="EW514" s="412"/>
      <c r="EX514" s="412"/>
      <c r="EY514" s="412"/>
      <c r="EZ514" s="412"/>
      <c r="FA514" s="412"/>
      <c r="FB514" s="412"/>
      <c r="FC514" s="412"/>
      <c r="FD514" s="412"/>
      <c r="FE514" s="412"/>
      <c r="FF514" s="412"/>
      <c r="FG514" s="412"/>
      <c r="FH514" s="412"/>
      <c r="FI514" s="412"/>
      <c r="FJ514" s="412"/>
      <c r="FK514" s="412"/>
      <c r="FL514" s="412"/>
      <c r="FM514" s="412"/>
      <c r="FN514" s="412"/>
      <c r="FO514" s="412"/>
      <c r="FP514" s="412"/>
      <c r="FQ514" s="412"/>
      <c r="FR514" s="412"/>
      <c r="FS514" s="412"/>
      <c r="FT514" s="412"/>
      <c r="FU514" s="412"/>
      <c r="FV514" s="412"/>
      <c r="FW514" s="412"/>
      <c r="FX514" s="412"/>
      <c r="FY514" s="412"/>
      <c r="FZ514" s="412"/>
      <c r="GA514" s="412"/>
      <c r="GB514" s="412"/>
      <c r="GC514" s="412"/>
      <c r="GD514" s="412"/>
      <c r="GE514" s="412"/>
      <c r="GF514" s="412"/>
      <c r="GG514" s="412"/>
      <c r="GH514" s="412"/>
      <c r="GI514" s="412"/>
      <c r="GJ514" s="412"/>
      <c r="GK514" s="412"/>
      <c r="GL514" s="412"/>
      <c r="GM514" s="412"/>
      <c r="GN514" s="412"/>
      <c r="GO514" s="412"/>
      <c r="GP514" s="412"/>
      <c r="GQ514" s="412"/>
      <c r="GR514" s="412"/>
      <c r="GS514" s="412"/>
      <c r="GT514" s="412"/>
      <c r="GU514" s="412"/>
      <c r="GV514" s="412"/>
      <c r="GW514" s="412"/>
      <c r="GX514" s="412"/>
      <c r="GY514" s="412"/>
      <c r="GZ514" s="412"/>
      <c r="HA514" s="412"/>
      <c r="HB514" s="412"/>
      <c r="HC514" s="412"/>
      <c r="HD514" s="412"/>
      <c r="HE514" s="412"/>
      <c r="HF514" s="412"/>
      <c r="HG514" s="412"/>
      <c r="HH514" s="412"/>
      <c r="HI514" s="412"/>
      <c r="HJ514" s="412"/>
      <c r="HK514" s="412"/>
      <c r="HL514" s="412"/>
      <c r="HM514" s="412"/>
      <c r="HN514" s="412"/>
      <c r="HO514" s="412"/>
      <c r="HP514" s="412"/>
      <c r="HQ514" s="412"/>
      <c r="HR514" s="412"/>
      <c r="HS514" s="412"/>
      <c r="HT514" s="412"/>
      <c r="HU514" s="412"/>
      <c r="HV514" s="412"/>
      <c r="HW514" s="412"/>
      <c r="HX514" s="412"/>
      <c r="HY514" s="412"/>
      <c r="HZ514" s="412"/>
      <c r="IA514" s="412"/>
      <c r="IB514" s="412"/>
      <c r="IC514" s="412"/>
      <c r="ID514" s="412"/>
      <c r="IE514" s="412"/>
      <c r="IF514" s="412"/>
      <c r="IG514" s="412"/>
      <c r="IH514" s="412"/>
      <c r="II514" s="412"/>
      <c r="IJ514" s="412"/>
      <c r="IK514" s="412"/>
      <c r="IL514" s="412"/>
      <c r="IM514" s="412"/>
      <c r="IN514" s="412"/>
      <c r="IO514" s="412"/>
      <c r="IP514" s="412"/>
      <c r="IQ514" s="412"/>
      <c r="IR514" s="412"/>
      <c r="IS514" s="412"/>
      <c r="IT514" s="412"/>
      <c r="IU514" s="412"/>
      <c r="IV514" s="412"/>
      <c r="IW514" s="412"/>
      <c r="IX514" s="412"/>
      <c r="IY514" s="412"/>
      <c r="IZ514" s="412"/>
      <c r="JA514" s="412"/>
      <c r="JB514" s="412"/>
      <c r="JC514" s="412"/>
      <c r="JD514" s="412"/>
      <c r="JE514" s="412"/>
      <c r="JF514" s="412"/>
      <c r="JG514" s="412"/>
      <c r="JH514" s="412"/>
      <c r="JI514" s="412"/>
      <c r="JJ514" s="412"/>
      <c r="JK514" s="412"/>
      <c r="JL514" s="412"/>
      <c r="JM514" s="412"/>
      <c r="JN514" s="412"/>
      <c r="JO514" s="412"/>
      <c r="JP514" s="412"/>
      <c r="JQ514" s="412"/>
      <c r="JR514" s="412"/>
      <c r="JS514" s="412"/>
      <c r="JT514" s="412"/>
      <c r="JU514" s="412"/>
      <c r="JV514" s="412"/>
      <c r="JW514" s="412"/>
      <c r="JX514" s="412"/>
      <c r="JY514" s="412"/>
      <c r="JZ514" s="412"/>
      <c r="KA514" s="412"/>
      <c r="KB514" s="412"/>
      <c r="KC514" s="412"/>
      <c r="KD514" s="412"/>
      <c r="KE514" s="412"/>
      <c r="KF514" s="412"/>
      <c r="KG514" s="412"/>
      <c r="KH514" s="412"/>
      <c r="KI514" s="412"/>
      <c r="KJ514" s="412"/>
      <c r="KK514" s="412"/>
      <c r="KL514" s="412"/>
      <c r="KM514" s="412"/>
      <c r="KN514" s="412"/>
      <c r="KO514" s="412"/>
      <c r="KP514" s="412"/>
      <c r="KQ514" s="412"/>
      <c r="KR514" s="412"/>
      <c r="KS514" s="412"/>
      <c r="KT514" s="412"/>
      <c r="KU514" s="412"/>
      <c r="KV514" s="412"/>
      <c r="KW514" s="412"/>
      <c r="KX514" s="412"/>
      <c r="KY514" s="412"/>
      <c r="KZ514" s="412"/>
      <c r="LA514" s="412"/>
      <c r="LB514" s="412"/>
      <c r="LC514" s="412"/>
      <c r="LD514" s="412"/>
      <c r="LE514" s="412"/>
      <c r="LF514" s="412"/>
      <c r="LG514" s="412"/>
      <c r="LH514" s="412"/>
      <c r="LI514" s="412"/>
      <c r="LJ514" s="412"/>
      <c r="LK514" s="412"/>
      <c r="LL514" s="412"/>
      <c r="LM514" s="412"/>
      <c r="LN514" s="412"/>
      <c r="LO514" s="412"/>
      <c r="LP514" s="412"/>
      <c r="LQ514" s="412"/>
      <c r="LR514" s="412"/>
      <c r="LS514" s="412"/>
      <c r="LT514" s="412"/>
      <c r="LU514" s="412"/>
      <c r="LV514" s="412"/>
      <c r="LW514" s="412"/>
      <c r="LX514" s="412"/>
      <c r="LY514" s="412"/>
      <c r="LZ514" s="412"/>
      <c r="MA514" s="412"/>
      <c r="MB514" s="412"/>
      <c r="MC514" s="412"/>
      <c r="MD514" s="412"/>
      <c r="ME514" s="412"/>
      <c r="MF514" s="412"/>
      <c r="MG514" s="412"/>
      <c r="MH514" s="412"/>
      <c r="MI514" s="412"/>
      <c r="MJ514" s="412"/>
      <c r="MK514" s="412"/>
      <c r="ML514" s="412"/>
      <c r="MM514" s="412"/>
      <c r="MN514" s="412"/>
      <c r="MO514" s="412"/>
      <c r="MP514" s="412"/>
      <c r="MQ514" s="412"/>
      <c r="MR514" s="412"/>
      <c r="MS514" s="412"/>
      <c r="MT514" s="412"/>
      <c r="MU514" s="412"/>
      <c r="MV514" s="412"/>
      <c r="MW514" s="412"/>
      <c r="MX514" s="412"/>
      <c r="MY514" s="412"/>
      <c r="MZ514" s="412"/>
      <c r="NA514" s="412"/>
      <c r="NB514" s="412"/>
      <c r="NC514" s="412"/>
      <c r="ND514" s="412"/>
      <c r="NE514" s="412"/>
      <c r="NF514" s="412"/>
      <c r="NG514" s="412"/>
      <c r="NH514" s="412"/>
      <c r="NI514" s="412"/>
      <c r="NJ514" s="412"/>
      <c r="NK514" s="412"/>
      <c r="NL514" s="412"/>
      <c r="NM514" s="412"/>
      <c r="NN514" s="412"/>
      <c r="NO514" s="412"/>
      <c r="NP514" s="412"/>
      <c r="NQ514" s="412"/>
      <c r="NR514" s="412"/>
      <c r="NS514" s="412"/>
      <c r="NT514" s="412"/>
      <c r="NU514" s="412"/>
      <c r="NV514" s="412"/>
      <c r="NW514" s="412"/>
      <c r="NX514" s="412"/>
      <c r="NY514" s="412"/>
      <c r="NZ514" s="412"/>
      <c r="OA514" s="412"/>
      <c r="OB514" s="412"/>
      <c r="OC514" s="412"/>
      <c r="OD514" s="412"/>
      <c r="OE514" s="412"/>
      <c r="OF514" s="412"/>
      <c r="OG514" s="412"/>
      <c r="OH514" s="412"/>
      <c r="OI514" s="412"/>
      <c r="OJ514" s="412"/>
      <c r="OK514" s="412"/>
      <c r="OL514" s="412"/>
      <c r="OM514" s="412"/>
      <c r="ON514" s="412"/>
      <c r="OO514" s="412"/>
      <c r="OP514" s="412"/>
      <c r="OQ514" s="412"/>
      <c r="OR514" s="412"/>
      <c r="OS514" s="412"/>
      <c r="OT514" s="412"/>
      <c r="OU514" s="412"/>
      <c r="OV514" s="412"/>
      <c r="OW514" s="412"/>
      <c r="OX514" s="412"/>
      <c r="OY514" s="412"/>
      <c r="OZ514" s="412"/>
      <c r="PA514" s="412"/>
      <c r="PB514" s="412"/>
      <c r="PC514" s="412"/>
      <c r="PD514" s="412"/>
      <c r="PE514" s="412"/>
      <c r="PF514" s="412"/>
      <c r="PG514" s="412"/>
      <c r="PH514" s="412"/>
      <c r="PI514" s="412"/>
      <c r="PJ514" s="412"/>
      <c r="PK514" s="412"/>
      <c r="PL514" s="412"/>
      <c r="PM514" s="412"/>
      <c r="PN514" s="412"/>
      <c r="PO514" s="412"/>
      <c r="PP514" s="412"/>
      <c r="PQ514" s="412"/>
      <c r="PR514" s="412"/>
      <c r="PS514" s="412"/>
      <c r="PT514" s="412"/>
      <c r="PU514" s="412"/>
      <c r="PV514" s="412"/>
      <c r="PW514" s="412"/>
      <c r="PX514" s="412"/>
      <c r="PY514" s="412"/>
      <c r="PZ514" s="412"/>
      <c r="QA514" s="412"/>
      <c r="QB514" s="412"/>
      <c r="QC514" s="412"/>
      <c r="QD514" s="412"/>
      <c r="QE514" s="412"/>
      <c r="QF514" s="412"/>
      <c r="QG514" s="412"/>
      <c r="QH514" s="412"/>
      <c r="QI514" s="412"/>
      <c r="QJ514" s="412"/>
      <c r="QK514" s="412"/>
      <c r="QL514" s="412"/>
      <c r="QM514" s="412"/>
      <c r="QN514" s="412"/>
      <c r="QO514" s="412"/>
      <c r="QP514" s="412"/>
      <c r="QQ514" s="412"/>
      <c r="QR514" s="412"/>
      <c r="QS514" s="412"/>
      <c r="QT514" s="412"/>
      <c r="QU514" s="412"/>
      <c r="QV514" s="412"/>
      <c r="QW514" s="412"/>
      <c r="QX514" s="412"/>
      <c r="QY514" s="412"/>
      <c r="QZ514" s="412"/>
      <c r="RA514" s="412"/>
      <c r="RB514" s="412"/>
      <c r="RC514" s="412"/>
      <c r="RD514" s="412"/>
      <c r="RE514" s="412"/>
      <c r="RF514" s="412"/>
      <c r="RG514" s="412"/>
      <c r="RH514" s="412"/>
      <c r="RI514" s="412"/>
      <c r="RJ514" s="412"/>
      <c r="RK514" s="412"/>
      <c r="RL514" s="412"/>
      <c r="RM514" s="412"/>
      <c r="RN514" s="412"/>
      <c r="RO514" s="412"/>
      <c r="RP514" s="412"/>
      <c r="RQ514" s="412"/>
      <c r="RR514" s="412"/>
      <c r="RS514" s="412"/>
      <c r="RT514" s="412"/>
      <c r="RU514" s="412"/>
      <c r="RV514" s="412"/>
      <c r="RW514" s="412"/>
      <c r="RX514" s="412"/>
      <c r="RY514" s="412"/>
      <c r="RZ514" s="412"/>
      <c r="SA514" s="412"/>
      <c r="SB514" s="412"/>
      <c r="SC514" s="412"/>
      <c r="SD514" s="412"/>
      <c r="SE514" s="412"/>
      <c r="SF514" s="412"/>
      <c r="SG514" s="412"/>
      <c r="SH514" s="412"/>
      <c r="SI514" s="412"/>
      <c r="SJ514" s="412"/>
      <c r="SK514" s="412"/>
      <c r="SL514" s="412"/>
      <c r="SM514" s="412"/>
      <c r="SN514" s="412"/>
      <c r="SO514" s="412"/>
      <c r="SP514" s="412"/>
      <c r="SQ514" s="412"/>
      <c r="SR514" s="412"/>
      <c r="SS514" s="412"/>
      <c r="ST514" s="412"/>
      <c r="SU514" s="412"/>
      <c r="SV514" s="412"/>
      <c r="SW514" s="412"/>
      <c r="SX514" s="412"/>
      <c r="SY514" s="412"/>
      <c r="SZ514" s="412"/>
      <c r="TA514" s="412"/>
      <c r="TB514" s="412"/>
      <c r="TC514" s="412"/>
      <c r="TD514" s="412"/>
      <c r="TE514" s="412"/>
      <c r="TF514" s="412"/>
      <c r="TG514" s="412"/>
      <c r="TH514" s="412"/>
      <c r="TI514" s="412"/>
      <c r="TJ514" s="412"/>
      <c r="TK514" s="412"/>
      <c r="TL514" s="412"/>
      <c r="TM514" s="412"/>
      <c r="TN514" s="412"/>
      <c r="TO514" s="412"/>
      <c r="TP514" s="412"/>
      <c r="TQ514" s="412"/>
      <c r="TR514" s="412"/>
      <c r="TS514" s="412"/>
      <c r="TT514" s="412"/>
      <c r="TU514" s="412"/>
      <c r="TV514" s="412"/>
      <c r="TW514" s="412"/>
      <c r="TX514" s="412"/>
      <c r="TY514" s="412"/>
      <c r="TZ514" s="412"/>
      <c r="UA514" s="412"/>
      <c r="UB514" s="412"/>
      <c r="UC514" s="412"/>
      <c r="UD514" s="412"/>
      <c r="UE514" s="412"/>
      <c r="UF514" s="412"/>
      <c r="UG514" s="412"/>
      <c r="UH514" s="412"/>
      <c r="UI514" s="412"/>
      <c r="UJ514" s="412"/>
      <c r="UK514" s="412"/>
      <c r="UL514" s="412"/>
      <c r="UM514" s="412"/>
      <c r="UN514" s="412"/>
      <c r="UO514" s="412"/>
      <c r="UP514" s="412"/>
      <c r="UQ514" s="412"/>
      <c r="UR514" s="412"/>
      <c r="US514" s="412"/>
      <c r="UT514" s="412"/>
      <c r="UU514" s="412"/>
      <c r="UV514" s="412"/>
      <c r="UW514" s="412"/>
      <c r="UX514" s="412"/>
      <c r="UY514" s="412"/>
      <c r="UZ514" s="412"/>
      <c r="VA514" s="412"/>
      <c r="VB514" s="412"/>
      <c r="VC514" s="412"/>
      <c r="VD514" s="412"/>
      <c r="VE514" s="412"/>
      <c r="VF514" s="412"/>
      <c r="VG514" s="412"/>
      <c r="VH514" s="412"/>
      <c r="VI514" s="412"/>
      <c r="VJ514" s="412"/>
      <c r="VK514" s="412"/>
      <c r="VL514" s="412"/>
      <c r="VM514" s="412"/>
      <c r="VN514" s="412"/>
      <c r="VO514" s="412"/>
      <c r="VP514" s="412"/>
      <c r="VQ514" s="412"/>
      <c r="VR514" s="412"/>
      <c r="VS514" s="412"/>
      <c r="VT514" s="412"/>
      <c r="VU514" s="412"/>
      <c r="VV514" s="412"/>
      <c r="VW514" s="412"/>
      <c r="VX514" s="412"/>
      <c r="VY514" s="412"/>
      <c r="VZ514" s="412"/>
      <c r="WA514" s="412"/>
      <c r="WB514" s="412"/>
      <c r="WC514" s="412"/>
      <c r="WD514" s="412"/>
      <c r="WE514" s="412"/>
      <c r="WF514" s="412"/>
      <c r="WG514" s="412"/>
      <c r="WH514" s="412"/>
      <c r="WI514" s="412"/>
      <c r="WJ514" s="412"/>
      <c r="WK514" s="412"/>
      <c r="WL514" s="412"/>
      <c r="WM514" s="412"/>
      <c r="WN514" s="412"/>
      <c r="WO514" s="412"/>
      <c r="WP514" s="412"/>
      <c r="WQ514" s="412"/>
      <c r="WR514" s="412"/>
      <c r="WS514" s="412"/>
      <c r="WT514" s="412"/>
      <c r="WU514" s="412"/>
      <c r="WV514" s="412"/>
      <c r="WW514" s="412"/>
      <c r="WX514" s="412"/>
      <c r="WY514" s="412"/>
      <c r="WZ514" s="412"/>
      <c r="XA514" s="412"/>
      <c r="XB514" s="412"/>
      <c r="XC514" s="412"/>
      <c r="XD514" s="412"/>
      <c r="XE514" s="412"/>
      <c r="XF514" s="412"/>
      <c r="XG514" s="412"/>
      <c r="XH514" s="412"/>
      <c r="XI514" s="412"/>
      <c r="XJ514" s="412"/>
      <c r="XK514" s="412"/>
      <c r="XL514" s="412"/>
      <c r="XM514" s="412"/>
      <c r="XN514" s="412"/>
      <c r="XO514" s="412"/>
      <c r="XP514" s="412"/>
      <c r="XQ514" s="412"/>
      <c r="XR514" s="412"/>
      <c r="XS514" s="412"/>
      <c r="XT514" s="412"/>
      <c r="XU514" s="412"/>
      <c r="XV514" s="412"/>
      <c r="XW514" s="412"/>
      <c r="XX514" s="412"/>
      <c r="XY514" s="412"/>
      <c r="XZ514" s="412"/>
      <c r="YA514" s="412"/>
      <c r="YB514" s="412"/>
      <c r="YC514" s="412"/>
      <c r="YD514" s="412"/>
      <c r="YE514" s="412"/>
      <c r="YF514" s="412"/>
      <c r="YG514" s="412"/>
      <c r="YH514" s="412"/>
      <c r="YI514" s="412"/>
      <c r="YJ514" s="412"/>
      <c r="YK514" s="412"/>
      <c r="YL514" s="412"/>
      <c r="YM514" s="412"/>
      <c r="YN514" s="412"/>
      <c r="YO514" s="412"/>
      <c r="YP514" s="412"/>
      <c r="YQ514" s="412"/>
      <c r="YR514" s="412"/>
      <c r="YS514" s="412"/>
      <c r="YT514" s="412"/>
      <c r="YU514" s="412"/>
      <c r="YV514" s="412"/>
      <c r="YW514" s="412"/>
      <c r="YX514" s="412"/>
      <c r="YY514" s="412"/>
      <c r="YZ514" s="412"/>
      <c r="ZA514" s="412"/>
      <c r="ZB514" s="412"/>
      <c r="ZC514" s="412"/>
      <c r="ZD514" s="412"/>
      <c r="ZE514" s="412"/>
      <c r="ZF514" s="412"/>
      <c r="ZG514" s="412"/>
      <c r="ZH514" s="412"/>
      <c r="ZI514" s="412"/>
      <c r="ZJ514" s="412"/>
      <c r="ZK514" s="412"/>
      <c r="ZL514" s="412"/>
      <c r="ZM514" s="412"/>
      <c r="ZN514" s="412"/>
      <c r="ZO514" s="412"/>
      <c r="ZP514" s="412"/>
      <c r="ZQ514" s="412"/>
      <c r="ZR514" s="412"/>
      <c r="ZS514" s="412"/>
      <c r="ZT514" s="412"/>
      <c r="ZU514" s="412"/>
      <c r="ZV514" s="412"/>
      <c r="ZW514" s="412"/>
      <c r="ZX514" s="412"/>
      <c r="ZY514" s="412"/>
      <c r="ZZ514" s="412"/>
      <c r="AAA514" s="412"/>
      <c r="AAB514" s="412"/>
      <c r="AAC514" s="412"/>
      <c r="AAD514" s="412"/>
      <c r="AAE514" s="412"/>
      <c r="AAF514" s="412"/>
      <c r="AAG514" s="412"/>
      <c r="AAH514" s="412"/>
      <c r="AAI514" s="412"/>
      <c r="AAJ514" s="412"/>
      <c r="AAK514" s="412"/>
      <c r="AAL514" s="412"/>
      <c r="AAM514" s="412"/>
      <c r="AAN514" s="412"/>
      <c r="AAO514" s="412"/>
      <c r="AAP514" s="412"/>
      <c r="AAQ514" s="412"/>
      <c r="AAR514" s="412"/>
      <c r="AAS514" s="412"/>
      <c r="AAT514" s="412"/>
      <c r="AAU514" s="412"/>
      <c r="AAV514" s="412"/>
      <c r="AAW514" s="412"/>
      <c r="AAX514" s="412"/>
      <c r="AAY514" s="412"/>
      <c r="AAZ514" s="412"/>
      <c r="ABA514" s="412"/>
      <c r="ABB514" s="412"/>
      <c r="ABC514" s="412"/>
      <c r="ABD514" s="412"/>
      <c r="ABE514" s="412"/>
      <c r="ABF514" s="412"/>
      <c r="ABG514" s="412"/>
      <c r="ABH514" s="412"/>
      <c r="ABI514" s="412"/>
      <c r="ABJ514" s="412"/>
      <c r="ABK514" s="412"/>
      <c r="ABL514" s="412"/>
      <c r="ABM514" s="412"/>
      <c r="ABN514" s="412"/>
      <c r="ABO514" s="412"/>
      <c r="ABP514" s="412"/>
      <c r="ABQ514" s="412"/>
      <c r="ABR514" s="412"/>
      <c r="ABS514" s="412"/>
      <c r="ABT514" s="412"/>
      <c r="ABU514" s="412"/>
      <c r="ABV514" s="412"/>
      <c r="ABW514" s="412"/>
      <c r="ABX514" s="412"/>
      <c r="ABY514" s="412"/>
      <c r="ABZ514" s="412"/>
      <c r="ACA514" s="412"/>
      <c r="ACB514" s="412"/>
      <c r="ACC514" s="412"/>
      <c r="ACD514" s="412"/>
      <c r="ACE514" s="412"/>
      <c r="ACF514" s="412"/>
      <c r="ACG514" s="412"/>
      <c r="ACH514" s="412"/>
      <c r="ACI514" s="412"/>
      <c r="ACJ514" s="412"/>
      <c r="ACK514" s="412"/>
      <c r="ACL514" s="412"/>
      <c r="ACM514" s="412"/>
      <c r="ACN514" s="412"/>
      <c r="ACO514" s="412"/>
      <c r="ACP514" s="412"/>
      <c r="ACQ514" s="412"/>
      <c r="ACR514" s="412"/>
      <c r="ACS514" s="412"/>
      <c r="ACT514" s="412"/>
      <c r="ACU514" s="412"/>
      <c r="ACV514" s="412"/>
      <c r="ACW514" s="412"/>
      <c r="ACX514" s="412"/>
      <c r="ACY514" s="412"/>
      <c r="ACZ514" s="412"/>
      <c r="ADA514" s="412"/>
      <c r="ADB514" s="412"/>
      <c r="ADC514" s="412"/>
      <c r="ADD514" s="412"/>
      <c r="ADE514" s="412"/>
      <c r="ADF514" s="412"/>
      <c r="ADG514" s="412"/>
      <c r="ADH514" s="412"/>
      <c r="ADI514" s="412"/>
      <c r="ADJ514" s="412"/>
      <c r="ADK514" s="412"/>
      <c r="ADL514" s="412"/>
      <c r="ADM514" s="412"/>
      <c r="ADN514" s="412"/>
      <c r="ADO514" s="412"/>
      <c r="ADP514" s="412"/>
      <c r="ADQ514" s="412"/>
      <c r="ADR514" s="412"/>
      <c r="ADS514" s="412"/>
      <c r="ADT514" s="412"/>
      <c r="ADU514" s="412"/>
      <c r="ADV514" s="412"/>
      <c r="ADW514" s="412"/>
      <c r="ADX514" s="412"/>
      <c r="ADY514" s="412"/>
      <c r="ADZ514" s="412"/>
      <c r="AEA514" s="412"/>
      <c r="AEB514" s="412"/>
      <c r="AEC514" s="412"/>
      <c r="AED514" s="412"/>
      <c r="AEE514" s="412"/>
      <c r="AEF514" s="412"/>
      <c r="AEG514" s="412"/>
      <c r="AEH514" s="412"/>
      <c r="AEI514" s="412"/>
      <c r="AEJ514" s="412"/>
      <c r="AEK514" s="412"/>
      <c r="AEL514" s="412"/>
      <c r="AEM514" s="412"/>
      <c r="AEN514" s="412"/>
      <c r="AEO514" s="412"/>
      <c r="AEP514" s="412"/>
      <c r="AEQ514" s="412"/>
      <c r="AER514" s="412"/>
      <c r="AES514" s="412"/>
      <c r="AET514" s="412"/>
      <c r="AEU514" s="412"/>
      <c r="AEV514" s="412"/>
      <c r="AEW514" s="412"/>
      <c r="AEX514" s="412"/>
      <c r="AEY514" s="412"/>
      <c r="AEZ514" s="412"/>
      <c r="AFA514" s="412"/>
      <c r="AFB514" s="412"/>
      <c r="AFC514" s="412"/>
      <c r="AFD514" s="412"/>
      <c r="AFE514" s="412"/>
      <c r="AFF514" s="412"/>
      <c r="AFG514" s="412"/>
      <c r="AFH514" s="412"/>
      <c r="AFI514" s="412"/>
      <c r="AFJ514" s="412"/>
      <c r="AFK514" s="412"/>
      <c r="AFL514" s="412"/>
      <c r="AFM514" s="412"/>
      <c r="AFN514" s="412"/>
      <c r="AFO514" s="412"/>
      <c r="AFP514" s="412"/>
      <c r="AFQ514" s="412"/>
      <c r="AFR514" s="412"/>
      <c r="AFS514" s="412"/>
      <c r="AFT514" s="412"/>
      <c r="AFU514" s="412"/>
      <c r="AFV514" s="412"/>
      <c r="AFW514" s="412"/>
      <c r="AFX514" s="412"/>
      <c r="AFY514" s="412"/>
      <c r="AFZ514" s="412"/>
      <c r="AGA514" s="412"/>
      <c r="AGB514" s="412"/>
      <c r="AGC514" s="412"/>
      <c r="AGD514" s="412"/>
      <c r="AGE514" s="412"/>
      <c r="AGF514" s="412"/>
      <c r="AGG514" s="412"/>
      <c r="AGH514" s="412"/>
      <c r="AGI514" s="412"/>
      <c r="AGJ514" s="412"/>
      <c r="AGK514" s="412"/>
      <c r="AGL514" s="412"/>
      <c r="AGM514" s="412"/>
      <c r="AGN514" s="412"/>
      <c r="AGO514" s="412"/>
      <c r="AGP514" s="412"/>
      <c r="AGQ514" s="412"/>
      <c r="AGR514" s="412"/>
      <c r="AGS514" s="412"/>
      <c r="AGT514" s="412"/>
      <c r="AGU514" s="412"/>
      <c r="AGV514" s="412"/>
      <c r="AGW514" s="412"/>
      <c r="AGX514" s="412"/>
      <c r="AGY514" s="412"/>
      <c r="AGZ514" s="412"/>
      <c r="AHA514" s="412"/>
      <c r="AHB514" s="412"/>
      <c r="AHC514" s="412"/>
      <c r="AHD514" s="412"/>
      <c r="AHE514" s="412"/>
      <c r="AHF514" s="412"/>
      <c r="AHG514" s="412"/>
      <c r="AHH514" s="412"/>
      <c r="AHI514" s="412"/>
      <c r="AHJ514" s="412"/>
      <c r="AHK514" s="412"/>
      <c r="AHL514" s="412"/>
      <c r="AHM514" s="412"/>
      <c r="AHN514" s="412"/>
      <c r="AHO514" s="412"/>
      <c r="AHP514" s="412"/>
      <c r="AHQ514" s="412"/>
      <c r="AHR514" s="412"/>
      <c r="AHS514" s="412"/>
      <c r="AHT514" s="412"/>
      <c r="AHU514" s="412"/>
      <c r="AHV514" s="412"/>
      <c r="AHW514" s="412"/>
      <c r="AHX514" s="412"/>
      <c r="AHY514" s="412"/>
      <c r="AHZ514" s="412"/>
      <c r="AIA514" s="412"/>
      <c r="AIB514" s="412"/>
      <c r="AIC514" s="412"/>
      <c r="AID514" s="412"/>
      <c r="AIE514" s="412"/>
      <c r="AIF514" s="412"/>
      <c r="AIG514" s="412"/>
      <c r="AIH514" s="412"/>
      <c r="AII514" s="412"/>
      <c r="AIJ514" s="412"/>
      <c r="AIK514" s="412"/>
      <c r="AIL514" s="412"/>
      <c r="AIM514" s="412"/>
      <c r="AIN514" s="412"/>
      <c r="AIO514" s="412"/>
      <c r="AIP514" s="412"/>
      <c r="AIQ514" s="412"/>
      <c r="AIR514" s="412"/>
      <c r="AIS514" s="412"/>
      <c r="AIT514" s="412"/>
      <c r="AIU514" s="412"/>
      <c r="AIV514" s="412"/>
      <c r="AIW514" s="412"/>
      <c r="AIX514" s="412"/>
      <c r="AIY514" s="412"/>
      <c r="AIZ514" s="412"/>
      <c r="AJA514" s="412"/>
      <c r="AJB514" s="412"/>
      <c r="AJC514" s="412"/>
      <c r="AJD514" s="412"/>
      <c r="AJE514" s="412"/>
      <c r="AJF514" s="412"/>
      <c r="AJG514" s="412"/>
      <c r="AJH514" s="412"/>
      <c r="AJI514" s="412"/>
      <c r="AJJ514" s="412"/>
      <c r="AJK514" s="412"/>
      <c r="AJL514" s="412"/>
      <c r="AJM514" s="412"/>
      <c r="AJN514" s="412"/>
      <c r="AJO514" s="412"/>
      <c r="AJP514" s="412"/>
      <c r="AJQ514" s="412"/>
      <c r="AJR514" s="412"/>
      <c r="AJS514" s="412"/>
      <c r="AJT514" s="412"/>
      <c r="AJU514" s="412"/>
      <c r="AJV514" s="412"/>
      <c r="AJW514" s="412"/>
      <c r="AJX514" s="412"/>
      <c r="AJY514" s="412"/>
      <c r="AJZ514" s="412"/>
      <c r="AKA514" s="412"/>
      <c r="AKB514" s="412"/>
      <c r="AKC514" s="412"/>
      <c r="AKD514" s="412"/>
      <c r="AKE514" s="412"/>
      <c r="AKF514" s="412"/>
      <c r="AKG514" s="412"/>
      <c r="AKH514" s="412"/>
      <c r="AKI514" s="412"/>
      <c r="AKJ514" s="412"/>
      <c r="AKK514" s="412"/>
      <c r="AKL514" s="412"/>
      <c r="AKM514" s="412"/>
      <c r="AKN514" s="412"/>
      <c r="AKO514" s="412"/>
      <c r="AKP514" s="412"/>
      <c r="AKQ514" s="412"/>
      <c r="AKR514" s="412"/>
      <c r="AKS514" s="412"/>
      <c r="AKT514" s="412"/>
      <c r="AKU514" s="412"/>
      <c r="AKV514" s="412"/>
      <c r="AKW514" s="412"/>
      <c r="AKX514" s="412"/>
      <c r="AKY514" s="412"/>
      <c r="AKZ514" s="412"/>
      <c r="ALA514" s="412"/>
      <c r="ALB514" s="412"/>
      <c r="ALC514" s="412"/>
      <c r="ALD514" s="412"/>
      <c r="ALE514" s="412"/>
      <c r="ALF514" s="412"/>
      <c r="ALG514" s="412"/>
      <c r="ALH514" s="412"/>
      <c r="ALI514" s="412"/>
      <c r="ALJ514" s="412"/>
      <c r="ALK514" s="412"/>
      <c r="ALL514" s="412"/>
      <c r="ALM514" s="412"/>
      <c r="ALN514" s="412"/>
      <c r="ALO514" s="412"/>
      <c r="ALP514" s="412"/>
      <c r="ALQ514" s="412"/>
      <c r="ALR514" s="412"/>
      <c r="ALS514" s="412"/>
      <c r="ALT514" s="412"/>
      <c r="ALU514" s="412"/>
      <c r="ALV514" s="412"/>
      <c r="ALW514" s="412"/>
      <c r="ALX514" s="412"/>
      <c r="ALY514" s="412"/>
      <c r="ALZ514" s="412"/>
      <c r="AMA514" s="412"/>
      <c r="AMB514" s="412"/>
      <c r="AMC514" s="412"/>
      <c r="AMD514" s="412"/>
      <c r="AME514" s="412"/>
      <c r="AMF514" s="412"/>
      <c r="AMG514" s="412"/>
      <c r="AMH514" s="412"/>
    </row>
    <row r="515" spans="1:1022" x14ac:dyDescent="0.25">
      <c r="A515" s="162" t="s">
        <v>1667</v>
      </c>
      <c r="B515" s="163">
        <v>514</v>
      </c>
      <c r="C515" s="224" t="s">
        <v>25115</v>
      </c>
      <c r="D515" s="175" t="s">
        <v>6078</v>
      </c>
      <c r="F515" s="185">
        <v>4</v>
      </c>
      <c r="I515" s="319"/>
      <c r="J515" s="335">
        <v>2</v>
      </c>
      <c r="V515" s="219">
        <f t="shared" si="264"/>
        <v>100</v>
      </c>
      <c r="W515" s="219">
        <f t="shared" si="265"/>
        <v>100</v>
      </c>
      <c r="X515" s="219">
        <f t="shared" si="266"/>
        <v>100</v>
      </c>
      <c r="Y515" s="219">
        <f>IF(P515=1,10,100)</f>
        <v>100</v>
      </c>
      <c r="Z515" s="219">
        <f>IF(P515=1,1,IF(P515=2,10,100))</f>
        <v>100</v>
      </c>
      <c r="AA515" s="220">
        <f t="shared" si="243"/>
        <v>100</v>
      </c>
      <c r="AB515" s="220">
        <f t="shared" si="281"/>
        <v>100</v>
      </c>
      <c r="AC515" s="220">
        <f t="shared" si="255"/>
        <v>100</v>
      </c>
      <c r="AD515" s="416">
        <f t="shared" si="261"/>
        <v>100</v>
      </c>
      <c r="AE515" s="416">
        <f t="shared" si="256"/>
        <v>100</v>
      </c>
      <c r="AF515" s="212">
        <f t="shared" si="267"/>
        <v>100</v>
      </c>
      <c r="AG515" s="212">
        <f t="shared" si="259"/>
        <v>10</v>
      </c>
      <c r="AH515" s="212">
        <f t="shared" si="268"/>
        <v>100</v>
      </c>
      <c r="AI515" s="212">
        <f t="shared" si="257"/>
        <v>100</v>
      </c>
      <c r="AJ515" s="214"/>
      <c r="AK515" s="185">
        <v>1</v>
      </c>
      <c r="AL515" s="185">
        <v>1</v>
      </c>
      <c r="AM515" s="214"/>
      <c r="AQ515" s="167" t="s">
        <v>6079</v>
      </c>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8"/>
      <c r="GM515" s="118"/>
      <c r="GN515" s="118"/>
      <c r="GO515" s="118"/>
      <c r="GP515" s="118"/>
      <c r="GQ515" s="118"/>
      <c r="GR515" s="118"/>
      <c r="GS515" s="118"/>
      <c r="GT515" s="118"/>
      <c r="GU515" s="118"/>
      <c r="GV515" s="118"/>
      <c r="GW515" s="118"/>
      <c r="GX515" s="118"/>
      <c r="GY515" s="118"/>
      <c r="GZ515" s="118"/>
      <c r="HA515" s="118"/>
      <c r="HB515" s="118"/>
      <c r="HC515" s="118"/>
      <c r="HD515" s="118"/>
      <c r="HE515" s="118"/>
      <c r="HF515" s="118"/>
      <c r="HG515" s="118"/>
      <c r="HH515" s="118"/>
      <c r="HI515" s="118"/>
      <c r="HJ515" s="118"/>
      <c r="HK515" s="118"/>
      <c r="HL515" s="118"/>
      <c r="HM515" s="118"/>
      <c r="HN515" s="118"/>
      <c r="HO515" s="118"/>
      <c r="HP515" s="118"/>
      <c r="HQ515" s="118"/>
      <c r="HR515" s="118"/>
      <c r="HS515" s="118"/>
      <c r="HT515" s="118"/>
      <c r="HU515" s="118"/>
      <c r="HV515" s="118"/>
      <c r="HW515" s="118"/>
      <c r="HX515" s="118"/>
      <c r="HY515" s="118"/>
      <c r="HZ515" s="118"/>
      <c r="IA515" s="118"/>
      <c r="IB515" s="118"/>
      <c r="IC515" s="118"/>
      <c r="ID515" s="118"/>
      <c r="IE515" s="118"/>
      <c r="IF515" s="118"/>
      <c r="IG515" s="118"/>
      <c r="IH515" s="118"/>
      <c r="II515" s="118"/>
      <c r="IJ515" s="118"/>
      <c r="IK515" s="118"/>
      <c r="IL515" s="118"/>
      <c r="IM515" s="118"/>
      <c r="IN515" s="118"/>
      <c r="IO515" s="118"/>
      <c r="IP515" s="118"/>
      <c r="IQ515" s="118"/>
      <c r="IR515" s="118"/>
      <c r="IS515" s="118"/>
      <c r="IT515" s="118"/>
      <c r="IU515" s="118"/>
      <c r="IV515" s="118"/>
      <c r="IW515" s="118"/>
      <c r="IX515" s="118"/>
      <c r="IY515" s="118"/>
      <c r="IZ515" s="118"/>
      <c r="JA515" s="118"/>
      <c r="JB515" s="118"/>
      <c r="JC515" s="118"/>
      <c r="JD515" s="118"/>
      <c r="JE515" s="118"/>
      <c r="JF515" s="118"/>
      <c r="JG515" s="118"/>
      <c r="JH515" s="118"/>
      <c r="JI515" s="118"/>
      <c r="JJ515" s="118"/>
      <c r="JK515" s="118"/>
      <c r="JL515" s="118"/>
      <c r="JM515" s="118"/>
      <c r="JN515" s="118"/>
      <c r="JO515" s="118"/>
      <c r="JP515" s="118"/>
      <c r="JQ515" s="118"/>
      <c r="JR515" s="118"/>
      <c r="JS515" s="118"/>
      <c r="JT515" s="118"/>
      <c r="JU515" s="118"/>
      <c r="JV515" s="118"/>
      <c r="JW515" s="118"/>
      <c r="JX515" s="118"/>
      <c r="JY515" s="118"/>
      <c r="JZ515" s="118"/>
      <c r="KA515" s="118"/>
      <c r="KB515" s="118"/>
      <c r="KC515" s="118"/>
      <c r="KD515" s="118"/>
      <c r="KE515" s="118"/>
      <c r="KF515" s="118"/>
      <c r="KG515" s="118"/>
      <c r="KH515" s="118"/>
      <c r="KI515" s="118"/>
      <c r="KJ515" s="118"/>
      <c r="KK515" s="118"/>
      <c r="KL515" s="118"/>
      <c r="KM515" s="118"/>
      <c r="KN515" s="118"/>
      <c r="KO515" s="118"/>
      <c r="KP515" s="118"/>
      <c r="KQ515" s="118"/>
      <c r="KR515" s="118"/>
      <c r="KS515" s="118"/>
      <c r="KT515" s="118"/>
      <c r="KU515" s="118"/>
      <c r="KV515" s="118"/>
      <c r="KW515" s="118"/>
      <c r="KX515" s="118"/>
      <c r="KY515" s="118"/>
      <c r="KZ515" s="118"/>
      <c r="LA515" s="118"/>
      <c r="LB515" s="118"/>
      <c r="LC515" s="118"/>
      <c r="LD515" s="118"/>
      <c r="LE515" s="118"/>
      <c r="LF515" s="118"/>
      <c r="LG515" s="118"/>
      <c r="LH515" s="118"/>
      <c r="LI515" s="118"/>
      <c r="LJ515" s="118"/>
      <c r="LK515" s="118"/>
      <c r="LL515" s="118"/>
      <c r="LM515" s="118"/>
      <c r="LN515" s="118"/>
      <c r="LO515" s="118"/>
      <c r="LP515" s="118"/>
      <c r="LQ515" s="118"/>
      <c r="LR515" s="118"/>
      <c r="LS515" s="118"/>
      <c r="LT515" s="118"/>
      <c r="LU515" s="118"/>
      <c r="LV515" s="118"/>
      <c r="LW515" s="118"/>
      <c r="LX515" s="118"/>
      <c r="LY515" s="118"/>
      <c r="LZ515" s="118"/>
      <c r="MA515" s="118"/>
      <c r="MB515" s="118"/>
      <c r="MC515" s="118"/>
      <c r="MD515" s="118"/>
      <c r="ME515" s="118"/>
      <c r="MF515" s="118"/>
      <c r="MG515" s="118"/>
      <c r="MH515" s="118"/>
      <c r="MI515" s="118"/>
      <c r="MJ515" s="118"/>
      <c r="MK515" s="118"/>
      <c r="ML515" s="118"/>
      <c r="MM515" s="118"/>
      <c r="MN515" s="118"/>
      <c r="MO515" s="118"/>
      <c r="MP515" s="118"/>
      <c r="MQ515" s="118"/>
      <c r="MR515" s="118"/>
      <c r="MS515" s="118"/>
      <c r="MT515" s="118"/>
      <c r="MU515" s="118"/>
      <c r="MV515" s="118"/>
      <c r="MW515" s="118"/>
      <c r="MX515" s="118"/>
      <c r="MY515" s="118"/>
      <c r="MZ515" s="118"/>
      <c r="NA515" s="118"/>
      <c r="NB515" s="118"/>
      <c r="NC515" s="118"/>
      <c r="ND515" s="118"/>
      <c r="NE515" s="118"/>
      <c r="NF515" s="118"/>
      <c r="NG515" s="118"/>
      <c r="NH515" s="118"/>
      <c r="NI515" s="118"/>
      <c r="NJ515" s="118"/>
      <c r="NK515" s="118"/>
      <c r="NL515" s="118"/>
      <c r="NM515" s="118"/>
      <c r="NN515" s="118"/>
      <c r="NO515" s="118"/>
      <c r="NP515" s="118"/>
      <c r="NQ515" s="118"/>
      <c r="NR515" s="118"/>
      <c r="NS515" s="118"/>
      <c r="NT515" s="118"/>
      <c r="NU515" s="118"/>
      <c r="NV515" s="118"/>
      <c r="NW515" s="118"/>
      <c r="NX515" s="118"/>
      <c r="NY515" s="118"/>
      <c r="NZ515" s="118"/>
      <c r="OA515" s="118"/>
      <c r="OB515" s="118"/>
      <c r="OC515" s="118"/>
      <c r="OD515" s="118"/>
      <c r="OE515" s="118"/>
      <c r="OF515" s="118"/>
      <c r="OG515" s="118"/>
      <c r="OH515" s="118"/>
      <c r="OI515" s="118"/>
      <c r="OJ515" s="118"/>
      <c r="OK515" s="118"/>
      <c r="OL515" s="118"/>
      <c r="OM515" s="118"/>
      <c r="ON515" s="118"/>
      <c r="OO515" s="118"/>
      <c r="OP515" s="118"/>
      <c r="OQ515" s="118"/>
      <c r="OR515" s="118"/>
      <c r="OS515" s="118"/>
      <c r="OT515" s="118"/>
      <c r="OU515" s="118"/>
      <c r="OV515" s="118"/>
      <c r="OW515" s="118"/>
      <c r="OX515" s="118"/>
      <c r="OY515" s="118"/>
      <c r="OZ515" s="118"/>
      <c r="PA515" s="118"/>
      <c r="PB515" s="118"/>
      <c r="PC515" s="118"/>
      <c r="PD515" s="118"/>
      <c r="PE515" s="118"/>
      <c r="PF515" s="118"/>
      <c r="PG515" s="118"/>
      <c r="PH515" s="118"/>
      <c r="PI515" s="118"/>
      <c r="PJ515" s="118"/>
      <c r="PK515" s="118"/>
      <c r="PL515" s="118"/>
      <c r="PM515" s="118"/>
      <c r="PN515" s="118"/>
      <c r="PO515" s="118"/>
      <c r="PP515" s="118"/>
      <c r="PQ515" s="118"/>
      <c r="PR515" s="118"/>
      <c r="PS515" s="118"/>
      <c r="PT515" s="118"/>
      <c r="PU515" s="118"/>
      <c r="PV515" s="118"/>
      <c r="PW515" s="118"/>
      <c r="PX515" s="118"/>
      <c r="PY515" s="118"/>
      <c r="PZ515" s="118"/>
      <c r="QA515" s="118"/>
      <c r="QB515" s="118"/>
      <c r="QC515" s="118"/>
      <c r="QD515" s="118"/>
      <c r="QE515" s="118"/>
      <c r="QF515" s="118"/>
      <c r="QG515" s="118"/>
      <c r="QH515" s="118"/>
      <c r="QI515" s="118"/>
      <c r="QJ515" s="118"/>
      <c r="QK515" s="118"/>
      <c r="QL515" s="118"/>
      <c r="QM515" s="118"/>
      <c r="QN515" s="118"/>
      <c r="QO515" s="118"/>
      <c r="QP515" s="118"/>
      <c r="QQ515" s="118"/>
      <c r="QR515" s="118"/>
      <c r="QS515" s="118"/>
      <c r="QT515" s="118"/>
      <c r="QU515" s="118"/>
      <c r="QV515" s="118"/>
      <c r="QW515" s="118"/>
      <c r="QX515" s="118"/>
      <c r="QY515" s="118"/>
      <c r="QZ515" s="118"/>
      <c r="RA515" s="118"/>
      <c r="RB515" s="118"/>
      <c r="RC515" s="118"/>
      <c r="RD515" s="118"/>
      <c r="RE515" s="118"/>
      <c r="RF515" s="118"/>
      <c r="RG515" s="118"/>
      <c r="RH515" s="118"/>
      <c r="RI515" s="118"/>
      <c r="RJ515" s="118"/>
      <c r="RK515" s="118"/>
      <c r="RL515" s="118"/>
      <c r="RM515" s="118"/>
      <c r="RN515" s="118"/>
      <c r="RO515" s="118"/>
      <c r="RP515" s="118"/>
      <c r="RQ515" s="118"/>
      <c r="RR515" s="118"/>
      <c r="RS515" s="118"/>
      <c r="RT515" s="118"/>
      <c r="RU515" s="118"/>
      <c r="RV515" s="118"/>
      <c r="RW515" s="118"/>
      <c r="RX515" s="118"/>
      <c r="RY515" s="118"/>
      <c r="RZ515" s="118"/>
      <c r="SA515" s="118"/>
      <c r="SB515" s="118"/>
      <c r="SC515" s="118"/>
      <c r="SD515" s="118"/>
      <c r="SE515" s="118"/>
      <c r="SF515" s="118"/>
      <c r="SG515" s="118"/>
      <c r="SH515" s="118"/>
      <c r="SI515" s="118"/>
      <c r="SJ515" s="118"/>
      <c r="SK515" s="118"/>
      <c r="SL515" s="118"/>
      <c r="SM515" s="118"/>
      <c r="SN515" s="118"/>
      <c r="SO515" s="118"/>
      <c r="SP515" s="118"/>
      <c r="SQ515" s="118"/>
      <c r="SR515" s="118"/>
      <c r="SS515" s="118"/>
      <c r="ST515" s="118"/>
      <c r="SU515" s="118"/>
      <c r="SV515" s="118"/>
      <c r="SW515" s="118"/>
      <c r="SX515" s="118"/>
      <c r="SY515" s="118"/>
      <c r="SZ515" s="118"/>
      <c r="TA515" s="118"/>
      <c r="TB515" s="118"/>
      <c r="TC515" s="118"/>
      <c r="TD515" s="118"/>
      <c r="TE515" s="118"/>
      <c r="TF515" s="118"/>
      <c r="TG515" s="118"/>
      <c r="TH515" s="118"/>
      <c r="TI515" s="118"/>
      <c r="TJ515" s="118"/>
      <c r="TK515" s="118"/>
      <c r="TL515" s="118"/>
      <c r="TM515" s="118"/>
      <c r="TN515" s="118"/>
      <c r="TO515" s="118"/>
      <c r="TP515" s="118"/>
      <c r="TQ515" s="118"/>
      <c r="TR515" s="118"/>
      <c r="TS515" s="118"/>
      <c r="TT515" s="118"/>
      <c r="TU515" s="118"/>
      <c r="TV515" s="118"/>
      <c r="TW515" s="118"/>
      <c r="TX515" s="118"/>
      <c r="TY515" s="118"/>
      <c r="TZ515" s="118"/>
      <c r="UA515" s="118"/>
      <c r="UB515" s="118"/>
      <c r="UC515" s="118"/>
      <c r="UD515" s="118"/>
      <c r="UE515" s="118"/>
      <c r="UF515" s="118"/>
      <c r="UG515" s="118"/>
      <c r="UH515" s="118"/>
      <c r="UI515" s="118"/>
      <c r="UJ515" s="118"/>
      <c r="UK515" s="118"/>
      <c r="UL515" s="118"/>
      <c r="UM515" s="118"/>
      <c r="UN515" s="118"/>
      <c r="UO515" s="118"/>
      <c r="UP515" s="118"/>
      <c r="UQ515" s="118"/>
      <c r="UR515" s="118"/>
      <c r="US515" s="118"/>
      <c r="UT515" s="118"/>
      <c r="UU515" s="118"/>
      <c r="UV515" s="118"/>
      <c r="UW515" s="118"/>
      <c r="UX515" s="118"/>
      <c r="UY515" s="118"/>
      <c r="UZ515" s="118"/>
      <c r="VA515" s="118"/>
      <c r="VB515" s="118"/>
      <c r="VC515" s="118"/>
      <c r="VD515" s="118"/>
      <c r="VE515" s="118"/>
      <c r="VF515" s="118"/>
      <c r="VG515" s="118"/>
      <c r="VH515" s="118"/>
      <c r="VI515" s="118"/>
      <c r="VJ515" s="118"/>
      <c r="VK515" s="118"/>
      <c r="VL515" s="118"/>
      <c r="VM515" s="118"/>
      <c r="VN515" s="118"/>
      <c r="VO515" s="118"/>
      <c r="VP515" s="118"/>
      <c r="VQ515" s="118"/>
      <c r="VR515" s="118"/>
      <c r="VS515" s="118"/>
      <c r="VT515" s="118"/>
      <c r="VU515" s="118"/>
      <c r="VV515" s="118"/>
      <c r="VW515" s="118"/>
      <c r="VX515" s="118"/>
      <c r="VY515" s="118"/>
      <c r="VZ515" s="118"/>
      <c r="WA515" s="118"/>
      <c r="WB515" s="118"/>
      <c r="WC515" s="118"/>
      <c r="WD515" s="118"/>
      <c r="WE515" s="118"/>
      <c r="WF515" s="118"/>
      <c r="WG515" s="118"/>
      <c r="WH515" s="118"/>
      <c r="WI515" s="118"/>
      <c r="WJ515" s="118"/>
      <c r="WK515" s="118"/>
      <c r="WL515" s="118"/>
      <c r="WM515" s="118"/>
      <c r="WN515" s="118"/>
      <c r="WO515" s="118"/>
      <c r="WP515" s="118"/>
      <c r="WQ515" s="118"/>
      <c r="WR515" s="118"/>
      <c r="WS515" s="118"/>
      <c r="WT515" s="118"/>
      <c r="WU515" s="118"/>
      <c r="WV515" s="118"/>
      <c r="WW515" s="118"/>
      <c r="WX515" s="118"/>
      <c r="WY515" s="118"/>
      <c r="WZ515" s="118"/>
      <c r="XA515" s="118"/>
      <c r="XB515" s="118"/>
      <c r="XC515" s="118"/>
      <c r="XD515" s="118"/>
      <c r="XE515" s="118"/>
      <c r="XF515" s="118"/>
      <c r="XG515" s="118"/>
      <c r="XH515" s="118"/>
      <c r="XI515" s="118"/>
      <c r="XJ515" s="118"/>
      <c r="XK515" s="118"/>
      <c r="XL515" s="118"/>
      <c r="XM515" s="118"/>
      <c r="XN515" s="118"/>
      <c r="XO515" s="118"/>
      <c r="XP515" s="118"/>
      <c r="XQ515" s="118"/>
      <c r="XR515" s="118"/>
      <c r="XS515" s="118"/>
      <c r="XT515" s="118"/>
      <c r="XU515" s="118"/>
      <c r="XV515" s="118"/>
      <c r="XW515" s="118"/>
      <c r="XX515" s="118"/>
      <c r="XY515" s="118"/>
      <c r="XZ515" s="118"/>
      <c r="YA515" s="118"/>
      <c r="YB515" s="118"/>
      <c r="YC515" s="118"/>
      <c r="YD515" s="118"/>
      <c r="YE515" s="118"/>
      <c r="YF515" s="118"/>
      <c r="YG515" s="118"/>
      <c r="YH515" s="118"/>
      <c r="YI515" s="118"/>
      <c r="YJ515" s="118"/>
      <c r="YK515" s="118"/>
      <c r="YL515" s="118"/>
      <c r="YM515" s="118"/>
      <c r="YN515" s="118"/>
      <c r="YO515" s="118"/>
      <c r="YP515" s="118"/>
      <c r="YQ515" s="118"/>
      <c r="YR515" s="118"/>
      <c r="YS515" s="118"/>
      <c r="YT515" s="118"/>
      <c r="YU515" s="118"/>
      <c r="YV515" s="118"/>
      <c r="YW515" s="118"/>
      <c r="YX515" s="118"/>
      <c r="YY515" s="118"/>
      <c r="YZ515" s="118"/>
      <c r="ZA515" s="118"/>
      <c r="ZB515" s="118"/>
      <c r="ZC515" s="118"/>
      <c r="ZD515" s="118"/>
      <c r="ZE515" s="118"/>
      <c r="ZF515" s="118"/>
      <c r="ZG515" s="118"/>
      <c r="ZH515" s="118"/>
      <c r="ZI515" s="118"/>
      <c r="ZJ515" s="118"/>
      <c r="ZK515" s="118"/>
      <c r="ZL515" s="118"/>
      <c r="ZM515" s="118"/>
      <c r="ZN515" s="118"/>
      <c r="ZO515" s="118"/>
      <c r="ZP515" s="118"/>
      <c r="ZQ515" s="118"/>
      <c r="ZR515" s="118"/>
      <c r="ZS515" s="118"/>
      <c r="ZT515" s="118"/>
      <c r="ZU515" s="118"/>
      <c r="ZV515" s="118"/>
      <c r="ZW515" s="118"/>
      <c r="ZX515" s="118"/>
      <c r="ZY515" s="118"/>
      <c r="ZZ515" s="118"/>
      <c r="AAA515" s="118"/>
      <c r="AAB515" s="118"/>
      <c r="AAC515" s="118"/>
      <c r="AAD515" s="118"/>
      <c r="AAE515" s="118"/>
      <c r="AAF515" s="118"/>
      <c r="AAG515" s="118"/>
      <c r="AAH515" s="118"/>
      <c r="AAI515" s="118"/>
      <c r="AAJ515" s="118"/>
      <c r="AAK515" s="118"/>
      <c r="AAL515" s="118"/>
      <c r="AAM515" s="118"/>
      <c r="AAN515" s="118"/>
      <c r="AAO515" s="118"/>
      <c r="AAP515" s="118"/>
      <c r="AAQ515" s="118"/>
      <c r="AAR515" s="118"/>
      <c r="AAS515" s="118"/>
      <c r="AAT515" s="118"/>
      <c r="AAU515" s="118"/>
      <c r="AAV515" s="118"/>
      <c r="AAW515" s="118"/>
      <c r="AAX515" s="118"/>
      <c r="AAY515" s="118"/>
      <c r="AAZ515" s="118"/>
      <c r="ABA515" s="118"/>
      <c r="ABB515" s="118"/>
      <c r="ABC515" s="118"/>
      <c r="ABD515" s="118"/>
      <c r="ABE515" s="118"/>
      <c r="ABF515" s="118"/>
      <c r="ABG515" s="118"/>
      <c r="ABH515" s="118"/>
      <c r="ABI515" s="118"/>
      <c r="ABJ515" s="118"/>
      <c r="ABK515" s="118"/>
      <c r="ABL515" s="118"/>
      <c r="ABM515" s="118"/>
      <c r="ABN515" s="118"/>
      <c r="ABO515" s="118"/>
      <c r="ABP515" s="118"/>
      <c r="ABQ515" s="118"/>
      <c r="ABR515" s="118"/>
      <c r="ABS515" s="118"/>
      <c r="ABT515" s="118"/>
      <c r="ABU515" s="118"/>
      <c r="ABV515" s="118"/>
      <c r="ABW515" s="118"/>
      <c r="ABX515" s="118"/>
      <c r="ABY515" s="118"/>
      <c r="ABZ515" s="118"/>
      <c r="ACA515" s="118"/>
      <c r="ACB515" s="118"/>
      <c r="ACC515" s="118"/>
      <c r="ACD515" s="118"/>
      <c r="ACE515" s="118"/>
      <c r="ACF515" s="118"/>
      <c r="ACG515" s="118"/>
      <c r="ACH515" s="118"/>
      <c r="ACI515" s="118"/>
      <c r="ACJ515" s="118"/>
      <c r="ACK515" s="118"/>
      <c r="ACL515" s="118"/>
      <c r="ACM515" s="118"/>
      <c r="ACN515" s="118"/>
      <c r="ACO515" s="118"/>
      <c r="ACP515" s="118"/>
      <c r="ACQ515" s="118"/>
      <c r="ACR515" s="118"/>
      <c r="ACS515" s="118"/>
      <c r="ACT515" s="118"/>
      <c r="ACU515" s="118"/>
      <c r="ACV515" s="118"/>
      <c r="ACW515" s="118"/>
      <c r="ACX515" s="118"/>
      <c r="ACY515" s="118"/>
      <c r="ACZ515" s="118"/>
      <c r="ADA515" s="118"/>
      <c r="ADB515" s="118"/>
      <c r="ADC515" s="118"/>
      <c r="ADD515" s="118"/>
      <c r="ADE515" s="118"/>
      <c r="ADF515" s="118"/>
      <c r="ADG515" s="118"/>
      <c r="ADH515" s="118"/>
      <c r="ADI515" s="118"/>
      <c r="ADJ515" s="118"/>
      <c r="ADK515" s="118"/>
      <c r="ADL515" s="118"/>
      <c r="ADM515" s="118"/>
      <c r="ADN515" s="118"/>
      <c r="ADO515" s="118"/>
      <c r="ADP515" s="118"/>
      <c r="ADQ515" s="118"/>
      <c r="ADR515" s="118"/>
      <c r="ADS515" s="118"/>
      <c r="ADT515" s="118"/>
      <c r="ADU515" s="118"/>
      <c r="ADV515" s="118"/>
      <c r="ADW515" s="118"/>
      <c r="ADX515" s="118"/>
      <c r="ADY515" s="118"/>
      <c r="ADZ515" s="118"/>
      <c r="AEA515" s="118"/>
      <c r="AEB515" s="118"/>
      <c r="AEC515" s="118"/>
      <c r="AED515" s="118"/>
      <c r="AEE515" s="118"/>
      <c r="AEF515" s="118"/>
      <c r="AEG515" s="118"/>
      <c r="AEH515" s="118"/>
      <c r="AEI515" s="118"/>
      <c r="AEJ515" s="118"/>
      <c r="AEK515" s="118"/>
      <c r="AEL515" s="118"/>
      <c r="AEM515" s="118"/>
      <c r="AEN515" s="118"/>
      <c r="AEO515" s="118"/>
      <c r="AEP515" s="118"/>
      <c r="AEQ515" s="118"/>
      <c r="AER515" s="118"/>
      <c r="AES515" s="118"/>
      <c r="AET515" s="118"/>
      <c r="AEU515" s="118"/>
      <c r="AEV515" s="118"/>
      <c r="AEW515" s="118"/>
      <c r="AEX515" s="118"/>
      <c r="AEY515" s="118"/>
      <c r="AEZ515" s="118"/>
      <c r="AFA515" s="118"/>
      <c r="AFB515" s="118"/>
      <c r="AFC515" s="118"/>
      <c r="AFD515" s="118"/>
      <c r="AFE515" s="118"/>
      <c r="AFF515" s="118"/>
      <c r="AFG515" s="118"/>
      <c r="AFH515" s="118"/>
      <c r="AFI515" s="118"/>
      <c r="AFJ515" s="118"/>
      <c r="AFK515" s="118"/>
      <c r="AFL515" s="118"/>
      <c r="AFM515" s="118"/>
      <c r="AFN515" s="118"/>
      <c r="AFO515" s="118"/>
      <c r="AFP515" s="118"/>
      <c r="AFQ515" s="118"/>
      <c r="AFR515" s="118"/>
      <c r="AFS515" s="118"/>
      <c r="AFT515" s="118"/>
      <c r="AFU515" s="118"/>
      <c r="AFV515" s="118"/>
      <c r="AFW515" s="118"/>
      <c r="AFX515" s="118"/>
      <c r="AFY515" s="118"/>
      <c r="AFZ515" s="118"/>
      <c r="AGA515" s="118"/>
      <c r="AGB515" s="118"/>
      <c r="AGC515" s="118"/>
      <c r="AGD515" s="118"/>
      <c r="AGE515" s="118"/>
      <c r="AGF515" s="118"/>
      <c r="AGG515" s="118"/>
      <c r="AGH515" s="118"/>
      <c r="AGI515" s="118"/>
      <c r="AGJ515" s="118"/>
      <c r="AGK515" s="118"/>
      <c r="AGL515" s="118"/>
      <c r="AGM515" s="118"/>
      <c r="AGN515" s="118"/>
      <c r="AGO515" s="118"/>
      <c r="AGP515" s="118"/>
      <c r="AGQ515" s="118"/>
      <c r="AGR515" s="118"/>
      <c r="AGS515" s="118"/>
      <c r="AGT515" s="118"/>
      <c r="AGU515" s="118"/>
      <c r="AGV515" s="118"/>
      <c r="AGW515" s="118"/>
      <c r="AGX515" s="118"/>
      <c r="AGY515" s="118"/>
      <c r="AGZ515" s="118"/>
      <c r="AHA515" s="118"/>
      <c r="AHB515" s="118"/>
      <c r="AHC515" s="118"/>
      <c r="AHD515" s="118"/>
      <c r="AHE515" s="118"/>
      <c r="AHF515" s="118"/>
      <c r="AHG515" s="118"/>
      <c r="AHH515" s="118"/>
      <c r="AHI515" s="118"/>
      <c r="AHJ515" s="118"/>
      <c r="AHK515" s="118"/>
      <c r="AHL515" s="118"/>
      <c r="AHM515" s="118"/>
      <c r="AHN515" s="118"/>
      <c r="AHO515" s="118"/>
      <c r="AHP515" s="118"/>
      <c r="AHQ515" s="118"/>
      <c r="AHR515" s="118"/>
      <c r="AHS515" s="118"/>
      <c r="AHT515" s="118"/>
      <c r="AHU515" s="118"/>
      <c r="AHV515" s="118"/>
      <c r="AHW515" s="118"/>
      <c r="AHX515" s="118"/>
      <c r="AHY515" s="118"/>
      <c r="AHZ515" s="118"/>
      <c r="AIA515" s="118"/>
      <c r="AIB515" s="118"/>
      <c r="AIC515" s="118"/>
      <c r="AID515" s="118"/>
      <c r="AIE515" s="118"/>
      <c r="AIF515" s="118"/>
      <c r="AIG515" s="118"/>
      <c r="AIH515" s="118"/>
      <c r="AII515" s="118"/>
      <c r="AIJ515" s="118"/>
      <c r="AIK515" s="118"/>
      <c r="AIL515" s="118"/>
      <c r="AIM515" s="118"/>
      <c r="AIN515" s="118"/>
      <c r="AIO515" s="118"/>
      <c r="AIP515" s="118"/>
      <c r="AIQ515" s="118"/>
      <c r="AIR515" s="118"/>
      <c r="AIS515" s="118"/>
      <c r="AIT515" s="118"/>
      <c r="AIU515" s="118"/>
      <c r="AIV515" s="118"/>
      <c r="AIW515" s="118"/>
      <c r="AIX515" s="118"/>
      <c r="AIY515" s="118"/>
      <c r="AIZ515" s="118"/>
      <c r="AJA515" s="118"/>
      <c r="AJB515" s="118"/>
      <c r="AJC515" s="118"/>
      <c r="AJD515" s="118"/>
      <c r="AJE515" s="118"/>
      <c r="AJF515" s="118"/>
      <c r="AJG515" s="118"/>
      <c r="AJH515" s="118"/>
      <c r="AJI515" s="118"/>
      <c r="AJJ515" s="118"/>
      <c r="AJK515" s="118"/>
      <c r="AJL515" s="118"/>
      <c r="AJM515" s="118"/>
      <c r="AJN515" s="118"/>
      <c r="AJO515" s="118"/>
      <c r="AJP515" s="118"/>
      <c r="AJQ515" s="118"/>
      <c r="AJR515" s="118"/>
      <c r="AJS515" s="118"/>
      <c r="AJT515" s="118"/>
      <c r="AJU515" s="118"/>
      <c r="AJV515" s="118"/>
      <c r="AJW515" s="118"/>
      <c r="AJX515" s="118"/>
      <c r="AJY515" s="118"/>
      <c r="AJZ515" s="118"/>
      <c r="AKA515" s="118"/>
      <c r="AKB515" s="118"/>
      <c r="AKC515" s="118"/>
      <c r="AKD515" s="118"/>
      <c r="AKE515" s="118"/>
      <c r="AKF515" s="118"/>
      <c r="AKG515" s="118"/>
      <c r="AKH515" s="118"/>
      <c r="AKI515" s="118"/>
      <c r="AKJ515" s="118"/>
      <c r="AKK515" s="118"/>
      <c r="AKL515" s="118"/>
      <c r="AKM515" s="118"/>
      <c r="AKN515" s="118"/>
      <c r="AKO515" s="118"/>
      <c r="AKP515" s="118"/>
      <c r="AKQ515" s="118"/>
      <c r="AKR515" s="118"/>
      <c r="AKS515" s="118"/>
      <c r="AKT515" s="118"/>
      <c r="AKU515" s="118"/>
      <c r="AKV515" s="118"/>
      <c r="AKW515" s="118"/>
      <c r="AKX515" s="118"/>
      <c r="AKY515" s="118"/>
      <c r="AKZ515" s="118"/>
      <c r="ALA515" s="118"/>
      <c r="ALB515" s="118"/>
      <c r="ALC515" s="118"/>
      <c r="ALD515" s="118"/>
      <c r="ALE515" s="118"/>
      <c r="ALF515" s="118"/>
      <c r="ALG515" s="118"/>
      <c r="ALH515" s="118"/>
      <c r="ALI515" s="118"/>
      <c r="ALJ515" s="118"/>
      <c r="ALK515" s="118"/>
      <c r="ALL515" s="118"/>
      <c r="ALM515" s="118"/>
      <c r="ALN515" s="118"/>
      <c r="ALO515" s="118"/>
      <c r="ALP515" s="118"/>
      <c r="ALQ515" s="118"/>
      <c r="ALR515" s="118"/>
      <c r="ALS515" s="118"/>
      <c r="ALT515" s="118"/>
      <c r="ALU515" s="118"/>
      <c r="ALV515" s="118"/>
      <c r="ALW515" s="118"/>
      <c r="ALX515" s="118"/>
      <c r="ALY515" s="118"/>
      <c r="ALZ515" s="118"/>
      <c r="AMA515" s="118"/>
      <c r="AMB515" s="118"/>
      <c r="AMC515" s="118"/>
      <c r="AMD515" s="118"/>
      <c r="AME515" s="118"/>
      <c r="AMF515" s="118"/>
      <c r="AMG515" s="118"/>
      <c r="AMH515" s="118"/>
    </row>
    <row r="516" spans="1:1022" x14ac:dyDescent="0.25">
      <c r="A516" s="162" t="s">
        <v>6080</v>
      </c>
      <c r="B516" s="163">
        <v>515</v>
      </c>
      <c r="C516" s="224" t="s">
        <v>25116</v>
      </c>
      <c r="D516" s="175" t="s">
        <v>6081</v>
      </c>
      <c r="F516" s="185">
        <v>4</v>
      </c>
      <c r="G516" s="175">
        <v>4</v>
      </c>
      <c r="H516" s="175">
        <v>4</v>
      </c>
      <c r="I516" s="319"/>
      <c r="J516" s="332">
        <v>2</v>
      </c>
      <c r="K516" s="332">
        <v>2</v>
      </c>
      <c r="O516" s="332">
        <v>3</v>
      </c>
      <c r="V516" s="237">
        <f t="shared" si="264"/>
        <v>100</v>
      </c>
      <c r="W516" s="237">
        <f t="shared" si="265"/>
        <v>100</v>
      </c>
      <c r="X516" s="237">
        <f t="shared" si="266"/>
        <v>20</v>
      </c>
      <c r="Y516" s="219">
        <f>IF(O516=1,10,100)</f>
        <v>100</v>
      </c>
      <c r="Z516" s="219">
        <f>IF(O516=1,1,IF(O516=2,10,100))</f>
        <v>100</v>
      </c>
      <c r="AA516" s="220">
        <f t="shared" ref="AA516:AA584" si="282">IF(OR(EXACT(Q516,"1A"),EXACT(Q516,"1B")),0.1,IF(Q516=2,1,100))</f>
        <v>100</v>
      </c>
      <c r="AB516" s="220">
        <f t="shared" si="281"/>
        <v>100</v>
      </c>
      <c r="AC516" s="220">
        <f t="shared" si="255"/>
        <v>100</v>
      </c>
      <c r="AD516" s="416">
        <f t="shared" si="261"/>
        <v>100</v>
      </c>
      <c r="AE516" s="416">
        <f t="shared" si="256"/>
        <v>100</v>
      </c>
      <c r="AF516" s="212">
        <f t="shared" si="267"/>
        <v>10</v>
      </c>
      <c r="AG516" s="212">
        <f t="shared" si="259"/>
        <v>10</v>
      </c>
      <c r="AH516" s="212">
        <f t="shared" si="268"/>
        <v>100</v>
      </c>
      <c r="AI516" s="212">
        <f t="shared" si="257"/>
        <v>100</v>
      </c>
      <c r="AJ516" s="214"/>
      <c r="AL516" s="185">
        <v>3</v>
      </c>
      <c r="AM516" s="214"/>
      <c r="AQ516" s="394" t="s">
        <v>760</v>
      </c>
    </row>
    <row r="517" spans="1:1022" x14ac:dyDescent="0.25">
      <c r="A517" s="162" t="s">
        <v>6082</v>
      </c>
      <c r="B517" s="163">
        <v>516</v>
      </c>
      <c r="C517" s="224" t="s">
        <v>25117</v>
      </c>
      <c r="D517" s="175" t="s">
        <v>24512</v>
      </c>
      <c r="F517" s="185">
        <v>4</v>
      </c>
      <c r="I517" s="319"/>
      <c r="V517" s="219">
        <f t="shared" si="264"/>
        <v>100</v>
      </c>
      <c r="W517" s="219">
        <f t="shared" si="265"/>
        <v>100</v>
      </c>
      <c r="X517" s="219">
        <f t="shared" si="266"/>
        <v>100</v>
      </c>
      <c r="Y517" s="219">
        <f>IF(P517=1,10,100)</f>
        <v>100</v>
      </c>
      <c r="Z517" s="219">
        <f>IF(P517=1,1,IF(P517=2,10,100))</f>
        <v>100</v>
      </c>
      <c r="AA517" s="220">
        <f t="shared" si="282"/>
        <v>100</v>
      </c>
      <c r="AB517" s="220">
        <f t="shared" si="281"/>
        <v>100</v>
      </c>
      <c r="AC517" s="220">
        <f t="shared" si="255"/>
        <v>100</v>
      </c>
      <c r="AD517" s="416">
        <f t="shared" si="261"/>
        <v>100</v>
      </c>
      <c r="AE517" s="416">
        <f t="shared" ref="AE517:AE548" si="283">IF(M517=0,100,IF(M517=1,1,IF(M517="1B",1,IF(M517="1A",0.1,100))))</f>
        <v>100</v>
      </c>
      <c r="AF517" s="212">
        <f t="shared" si="267"/>
        <v>100</v>
      </c>
      <c r="AG517" s="212">
        <f t="shared" si="259"/>
        <v>100</v>
      </c>
      <c r="AH517" s="212">
        <f t="shared" si="268"/>
        <v>100</v>
      </c>
      <c r="AI517" s="212">
        <f t="shared" si="257"/>
        <v>100</v>
      </c>
      <c r="AJ517" s="214"/>
      <c r="AK517" s="185">
        <v>1</v>
      </c>
      <c r="AL517" s="185">
        <v>1</v>
      </c>
      <c r="AM517" s="214"/>
      <c r="AQ517" s="167" t="s">
        <v>783</v>
      </c>
    </row>
    <row r="518" spans="1:1022" x14ac:dyDescent="0.25">
      <c r="A518" s="162" t="s">
        <v>6083</v>
      </c>
      <c r="B518" s="163">
        <v>517</v>
      </c>
      <c r="C518" s="224" t="s">
        <v>25118</v>
      </c>
      <c r="D518" s="175" t="s">
        <v>6084</v>
      </c>
      <c r="F518" s="185">
        <v>4</v>
      </c>
      <c r="I518" s="319"/>
      <c r="V518" s="219">
        <f t="shared" si="264"/>
        <v>100</v>
      </c>
      <c r="W518" s="219">
        <f t="shared" si="265"/>
        <v>100</v>
      </c>
      <c r="X518" s="219">
        <f t="shared" si="266"/>
        <v>100</v>
      </c>
      <c r="Y518" s="219">
        <f>IF(P518=1,10,100)</f>
        <v>100</v>
      </c>
      <c r="Z518" s="219">
        <f>IF(P518=1,1,IF(P518=2,10,100))</f>
        <v>100</v>
      </c>
      <c r="AA518" s="220">
        <f t="shared" si="282"/>
        <v>100</v>
      </c>
      <c r="AB518" s="220">
        <f t="shared" si="281"/>
        <v>100</v>
      </c>
      <c r="AC518" s="220">
        <f t="shared" si="255"/>
        <v>100</v>
      </c>
      <c r="AD518" s="416">
        <f t="shared" si="261"/>
        <v>100</v>
      </c>
      <c r="AE518" s="416">
        <f t="shared" si="283"/>
        <v>100</v>
      </c>
      <c r="AF518" s="212">
        <f t="shared" si="267"/>
        <v>100</v>
      </c>
      <c r="AG518" s="212">
        <f t="shared" si="259"/>
        <v>100</v>
      </c>
      <c r="AH518" s="212">
        <f t="shared" si="268"/>
        <v>100</v>
      </c>
      <c r="AI518" s="212">
        <f t="shared" si="257"/>
        <v>100</v>
      </c>
      <c r="AJ518" s="214"/>
      <c r="AK518" s="185">
        <v>1</v>
      </c>
      <c r="AL518" s="185">
        <v>1</v>
      </c>
      <c r="AM518" s="214"/>
      <c r="AQ518" s="167" t="s">
        <v>783</v>
      </c>
    </row>
    <row r="519" spans="1:1022" x14ac:dyDescent="0.25">
      <c r="A519" s="162" t="s">
        <v>6085</v>
      </c>
      <c r="B519" s="163">
        <v>518</v>
      </c>
      <c r="C519" s="224" t="s">
        <v>25119</v>
      </c>
      <c r="D519" s="175" t="s">
        <v>6086</v>
      </c>
      <c r="F519" s="185">
        <v>4</v>
      </c>
      <c r="I519" s="319"/>
      <c r="J519" s="332">
        <v>2</v>
      </c>
      <c r="K519" s="332">
        <v>2</v>
      </c>
      <c r="O519" s="332">
        <v>3</v>
      </c>
      <c r="V519" s="237">
        <f t="shared" si="264"/>
        <v>100</v>
      </c>
      <c r="W519" s="237">
        <f t="shared" si="265"/>
        <v>100</v>
      </c>
      <c r="X519" s="237">
        <f t="shared" si="266"/>
        <v>20</v>
      </c>
      <c r="Y519" s="219">
        <f>IF(O519=1,10,100)</f>
        <v>100</v>
      </c>
      <c r="Z519" s="219">
        <f>IF(O519=1,1,IF(O519=2,10,100))</f>
        <v>100</v>
      </c>
      <c r="AA519" s="220">
        <f t="shared" si="282"/>
        <v>100</v>
      </c>
      <c r="AB519" s="220">
        <f t="shared" si="281"/>
        <v>100</v>
      </c>
      <c r="AC519" s="220">
        <f t="shared" si="255"/>
        <v>100</v>
      </c>
      <c r="AD519" s="416">
        <f t="shared" si="261"/>
        <v>100</v>
      </c>
      <c r="AE519" s="416">
        <f t="shared" si="283"/>
        <v>100</v>
      </c>
      <c r="AF519" s="212">
        <f t="shared" si="267"/>
        <v>10</v>
      </c>
      <c r="AG519" s="212">
        <f t="shared" si="259"/>
        <v>10</v>
      </c>
      <c r="AH519" s="212">
        <f t="shared" si="268"/>
        <v>100</v>
      </c>
      <c r="AI519" s="212">
        <f t="shared" si="257"/>
        <v>100</v>
      </c>
      <c r="AJ519" s="214"/>
      <c r="AK519" s="185">
        <v>1</v>
      </c>
      <c r="AL519" s="185">
        <v>1</v>
      </c>
      <c r="AM519" s="214"/>
      <c r="AQ519" s="167" t="s">
        <v>783</v>
      </c>
    </row>
    <row r="520" spans="1:1022" x14ac:dyDescent="0.25">
      <c r="A520" s="162" t="s">
        <v>4304</v>
      </c>
      <c r="B520" s="163">
        <v>519</v>
      </c>
      <c r="C520" s="224" t="s">
        <v>25120</v>
      </c>
      <c r="D520" s="175" t="s">
        <v>4306</v>
      </c>
      <c r="E520" s="185" t="s">
        <v>155</v>
      </c>
      <c r="F520" s="185">
        <v>4</v>
      </c>
      <c r="I520" s="319"/>
      <c r="V520" s="219">
        <f t="shared" si="264"/>
        <v>100</v>
      </c>
      <c r="W520" s="219">
        <f t="shared" si="265"/>
        <v>100</v>
      </c>
      <c r="X520" s="219">
        <f t="shared" si="266"/>
        <v>100</v>
      </c>
      <c r="Y520" s="219">
        <f t="shared" ref="Y520:Y551" si="284">IF(P520=1,10,100)</f>
        <v>100</v>
      </c>
      <c r="Z520" s="219">
        <f t="shared" ref="Z520:Z551" si="285">IF(P520=1,1,IF(P520=2,10,100))</f>
        <v>100</v>
      </c>
      <c r="AA520" s="220">
        <f t="shared" si="282"/>
        <v>100</v>
      </c>
      <c r="AB520" s="220">
        <f t="shared" si="281"/>
        <v>100</v>
      </c>
      <c r="AC520" s="220">
        <f t="shared" si="255"/>
        <v>100</v>
      </c>
      <c r="AD520" s="416">
        <f t="shared" si="261"/>
        <v>100</v>
      </c>
      <c r="AE520" s="416">
        <f t="shared" si="283"/>
        <v>100</v>
      </c>
      <c r="AF520" s="212">
        <f t="shared" si="267"/>
        <v>100</v>
      </c>
      <c r="AG520" s="212">
        <f t="shared" si="259"/>
        <v>100</v>
      </c>
      <c r="AH520" s="212">
        <f t="shared" si="268"/>
        <v>100</v>
      </c>
      <c r="AI520" s="212">
        <f t="shared" ref="AI520:AI544" si="286">IF(OR(EXACT(J520,"1A"),EXACT(J520,"1B"),EXACT(J520,"1C")),5,100)</f>
        <v>100</v>
      </c>
      <c r="AJ520" s="214"/>
      <c r="AK520" s="185">
        <v>1</v>
      </c>
      <c r="AL520" s="185">
        <v>1</v>
      </c>
      <c r="AM520" s="214"/>
      <c r="AQ520" s="167" t="s">
        <v>6087</v>
      </c>
    </row>
    <row r="521" spans="1:1022" x14ac:dyDescent="0.25">
      <c r="A521" s="162" t="s">
        <v>1660</v>
      </c>
      <c r="B521" s="163">
        <v>520</v>
      </c>
      <c r="C521" s="224" t="s">
        <v>25121</v>
      </c>
      <c r="D521" s="175" t="s">
        <v>2701</v>
      </c>
      <c r="I521" s="319"/>
      <c r="P521" s="332">
        <v>1</v>
      </c>
      <c r="Q521" s="332" t="s">
        <v>752</v>
      </c>
      <c r="V521" s="219">
        <f t="shared" si="264"/>
        <v>100</v>
      </c>
      <c r="W521" s="219">
        <f t="shared" si="265"/>
        <v>100</v>
      </c>
      <c r="X521" s="219">
        <f t="shared" si="266"/>
        <v>100</v>
      </c>
      <c r="Y521" s="219">
        <f t="shared" si="284"/>
        <v>10</v>
      </c>
      <c r="Z521" s="219">
        <f t="shared" si="285"/>
        <v>1</v>
      </c>
      <c r="AA521" s="220">
        <f t="shared" si="282"/>
        <v>0.1</v>
      </c>
      <c r="AB521" s="220">
        <f t="shared" si="281"/>
        <v>100</v>
      </c>
      <c r="AC521" s="220">
        <f t="shared" si="255"/>
        <v>100</v>
      </c>
      <c r="AD521" s="416">
        <f t="shared" si="261"/>
        <v>100</v>
      </c>
      <c r="AE521" s="416">
        <f t="shared" si="283"/>
        <v>100</v>
      </c>
      <c r="AF521" s="212">
        <f t="shared" si="267"/>
        <v>100</v>
      </c>
      <c r="AG521" s="212">
        <f t="shared" si="259"/>
        <v>100</v>
      </c>
      <c r="AH521" s="212">
        <f t="shared" si="268"/>
        <v>100</v>
      </c>
      <c r="AI521" s="212">
        <f t="shared" si="286"/>
        <v>100</v>
      </c>
      <c r="AJ521" s="214"/>
      <c r="AK521" s="185">
        <v>1</v>
      </c>
      <c r="AL521" s="185">
        <v>1</v>
      </c>
      <c r="AM521" s="214"/>
      <c r="AQ521" s="229" t="s">
        <v>6087</v>
      </c>
    </row>
    <row r="522" spans="1:1022" x14ac:dyDescent="0.25">
      <c r="A522" s="162" t="s">
        <v>25180</v>
      </c>
      <c r="B522" s="163">
        <v>521</v>
      </c>
      <c r="C522" s="224" t="s">
        <v>25181</v>
      </c>
      <c r="D522" s="175" t="s">
        <v>25182</v>
      </c>
      <c r="I522" s="319">
        <v>71</v>
      </c>
      <c r="V522" s="219">
        <f t="shared" si="264"/>
        <v>100</v>
      </c>
      <c r="W522" s="219">
        <f t="shared" si="265"/>
        <v>100</v>
      </c>
      <c r="X522" s="219">
        <f t="shared" si="266"/>
        <v>100</v>
      </c>
      <c r="Y522" s="219">
        <f t="shared" si="284"/>
        <v>100</v>
      </c>
      <c r="Z522" s="219">
        <f t="shared" si="285"/>
        <v>100</v>
      </c>
      <c r="AA522" s="220">
        <f t="shared" si="282"/>
        <v>100</v>
      </c>
      <c r="AB522" s="220">
        <f t="shared" si="281"/>
        <v>100</v>
      </c>
      <c r="AC522" s="220">
        <f t="shared" si="255"/>
        <v>100</v>
      </c>
      <c r="AD522" s="416">
        <f t="shared" si="261"/>
        <v>100</v>
      </c>
      <c r="AE522" s="416">
        <f t="shared" si="283"/>
        <v>100</v>
      </c>
      <c r="AF522" s="212">
        <f t="shared" si="267"/>
        <v>100</v>
      </c>
      <c r="AG522" s="212">
        <f t="shared" si="259"/>
        <v>100</v>
      </c>
      <c r="AH522" s="212">
        <f t="shared" si="268"/>
        <v>100</v>
      </c>
      <c r="AI522" s="212">
        <f t="shared" si="286"/>
        <v>100</v>
      </c>
      <c r="AJ522" s="214"/>
      <c r="AM522" s="214"/>
      <c r="AQ522" s="167" t="s">
        <v>25183</v>
      </c>
    </row>
    <row r="523" spans="1:1022" x14ac:dyDescent="0.25">
      <c r="A523" s="162" t="s">
        <v>6111</v>
      </c>
      <c r="B523" s="163">
        <v>522</v>
      </c>
      <c r="C523" s="224" t="s">
        <v>6110</v>
      </c>
      <c r="D523" s="175" t="s">
        <v>6112</v>
      </c>
      <c r="F523" s="185">
        <v>4</v>
      </c>
      <c r="I523" s="319">
        <v>6</v>
      </c>
      <c r="J523" s="332">
        <v>2</v>
      </c>
      <c r="K523" s="332">
        <v>1</v>
      </c>
      <c r="V523" s="219">
        <f t="shared" si="264"/>
        <v>100</v>
      </c>
      <c r="W523" s="219">
        <f t="shared" si="265"/>
        <v>100</v>
      </c>
      <c r="X523" s="219">
        <f t="shared" si="266"/>
        <v>100</v>
      </c>
      <c r="Y523" s="219">
        <f t="shared" si="284"/>
        <v>100</v>
      </c>
      <c r="Z523" s="219">
        <f t="shared" si="285"/>
        <v>100</v>
      </c>
      <c r="AA523" s="220">
        <f t="shared" si="282"/>
        <v>100</v>
      </c>
      <c r="AB523" s="220">
        <f t="shared" si="281"/>
        <v>100</v>
      </c>
      <c r="AC523" s="220">
        <f t="shared" si="255"/>
        <v>100</v>
      </c>
      <c r="AD523" s="416">
        <f t="shared" si="261"/>
        <v>100</v>
      </c>
      <c r="AE523" s="416">
        <f t="shared" si="283"/>
        <v>100</v>
      </c>
      <c r="AF523" s="212">
        <f t="shared" si="267"/>
        <v>1</v>
      </c>
      <c r="AG523" s="212">
        <f t="shared" ref="AG523:AG554" si="287">IF(OR(EXACT(J523,"1A"),EXACT(J523,"1B"),EXACT(J523,"1C")),1,IF(J523=2,10,100))</f>
        <v>10</v>
      </c>
      <c r="AH523" s="212">
        <f t="shared" si="268"/>
        <v>3</v>
      </c>
      <c r="AI523" s="212">
        <f t="shared" si="286"/>
        <v>100</v>
      </c>
      <c r="AJ523" s="231" t="s">
        <v>25122</v>
      </c>
      <c r="AL523" s="185">
        <v>3</v>
      </c>
      <c r="AM523" s="214"/>
      <c r="AQ523" s="167" t="s">
        <v>6113</v>
      </c>
      <c r="AU523" s="412"/>
      <c r="AV523" s="412"/>
      <c r="AW523" s="412"/>
      <c r="AX523" s="412"/>
      <c r="AY523" s="412"/>
      <c r="AZ523" s="412"/>
      <c r="BA523" s="412"/>
      <c r="BB523" s="412"/>
      <c r="BC523" s="412"/>
      <c r="BD523" s="412"/>
      <c r="BE523" s="412"/>
      <c r="BF523" s="412"/>
      <c r="BG523" s="412"/>
      <c r="BH523" s="412"/>
      <c r="BI523" s="412"/>
      <c r="BJ523" s="412"/>
      <c r="BK523" s="412"/>
      <c r="BL523" s="412"/>
      <c r="BM523" s="412"/>
      <c r="BN523" s="412"/>
      <c r="BO523" s="412"/>
      <c r="BP523" s="412"/>
      <c r="BQ523" s="412"/>
      <c r="BR523" s="412"/>
      <c r="BS523" s="412"/>
      <c r="BT523" s="412"/>
      <c r="BU523" s="412"/>
      <c r="BV523" s="412"/>
      <c r="BW523" s="412"/>
      <c r="BX523" s="412"/>
      <c r="BY523" s="412"/>
      <c r="BZ523" s="412"/>
      <c r="CA523" s="412"/>
      <c r="CB523" s="412"/>
      <c r="CC523" s="412"/>
      <c r="CD523" s="412"/>
      <c r="CE523" s="412"/>
      <c r="CF523" s="412"/>
      <c r="CG523" s="412"/>
      <c r="CH523" s="412"/>
      <c r="CI523" s="412"/>
      <c r="CJ523" s="412"/>
      <c r="CK523" s="412"/>
      <c r="CL523" s="412"/>
      <c r="CM523" s="412"/>
      <c r="CN523" s="412"/>
      <c r="CO523" s="412"/>
      <c r="CP523" s="412"/>
      <c r="CQ523" s="412"/>
      <c r="CR523" s="412"/>
      <c r="CS523" s="412"/>
      <c r="CT523" s="412"/>
      <c r="CU523" s="412"/>
      <c r="CV523" s="412"/>
      <c r="CW523" s="412"/>
      <c r="CX523" s="412"/>
      <c r="CY523" s="412"/>
      <c r="CZ523" s="412"/>
      <c r="DA523" s="412"/>
      <c r="DB523" s="412"/>
      <c r="DC523" s="412"/>
      <c r="DD523" s="412"/>
      <c r="DE523" s="412"/>
      <c r="DF523" s="412"/>
      <c r="DG523" s="412"/>
      <c r="DH523" s="412"/>
      <c r="DI523" s="412"/>
      <c r="DJ523" s="412"/>
      <c r="DK523" s="412"/>
      <c r="DL523" s="412"/>
      <c r="DM523" s="412"/>
      <c r="DN523" s="412"/>
      <c r="DO523" s="412"/>
      <c r="DP523" s="412"/>
      <c r="DQ523" s="412"/>
      <c r="DR523" s="412"/>
      <c r="DS523" s="412"/>
      <c r="DT523" s="412"/>
      <c r="DU523" s="412"/>
      <c r="DV523" s="412"/>
      <c r="DW523" s="412"/>
      <c r="DX523" s="412"/>
      <c r="DY523" s="412"/>
      <c r="DZ523" s="412"/>
      <c r="EA523" s="412"/>
      <c r="EB523" s="412"/>
      <c r="EC523" s="412"/>
      <c r="ED523" s="412"/>
      <c r="EE523" s="412"/>
      <c r="EF523" s="412"/>
      <c r="EG523" s="412"/>
      <c r="EH523" s="412"/>
      <c r="EI523" s="412"/>
      <c r="EJ523" s="412"/>
      <c r="EK523" s="412"/>
      <c r="EL523" s="412"/>
      <c r="EM523" s="412"/>
      <c r="EN523" s="412"/>
      <c r="EO523" s="412"/>
      <c r="EP523" s="412"/>
      <c r="EQ523" s="412"/>
      <c r="ER523" s="412"/>
      <c r="ES523" s="412"/>
      <c r="ET523" s="412"/>
      <c r="EU523" s="412"/>
      <c r="EV523" s="412"/>
      <c r="EW523" s="412"/>
      <c r="EX523" s="412"/>
      <c r="EY523" s="412"/>
      <c r="EZ523" s="412"/>
      <c r="FA523" s="412"/>
      <c r="FB523" s="412"/>
      <c r="FC523" s="412"/>
      <c r="FD523" s="412"/>
      <c r="FE523" s="412"/>
      <c r="FF523" s="412"/>
      <c r="FG523" s="412"/>
      <c r="FH523" s="412"/>
      <c r="FI523" s="412"/>
      <c r="FJ523" s="412"/>
      <c r="FK523" s="412"/>
      <c r="FL523" s="412"/>
      <c r="FM523" s="412"/>
      <c r="FN523" s="412"/>
      <c r="FO523" s="412"/>
      <c r="FP523" s="412"/>
      <c r="FQ523" s="412"/>
      <c r="FR523" s="412"/>
      <c r="FS523" s="412"/>
      <c r="FT523" s="412"/>
      <c r="FU523" s="412"/>
      <c r="FV523" s="412"/>
      <c r="FW523" s="412"/>
      <c r="FX523" s="412"/>
      <c r="FY523" s="412"/>
      <c r="FZ523" s="412"/>
      <c r="GA523" s="412"/>
      <c r="GB523" s="412"/>
      <c r="GC523" s="412"/>
      <c r="GD523" s="412"/>
      <c r="GE523" s="412"/>
      <c r="GF523" s="412"/>
      <c r="GG523" s="412"/>
      <c r="GH523" s="412"/>
      <c r="GI523" s="412"/>
      <c r="GJ523" s="412"/>
      <c r="GK523" s="412"/>
      <c r="GL523" s="412"/>
      <c r="GM523" s="412"/>
      <c r="GN523" s="412"/>
      <c r="GO523" s="412"/>
      <c r="GP523" s="412"/>
      <c r="GQ523" s="412"/>
      <c r="GR523" s="412"/>
      <c r="GS523" s="412"/>
      <c r="GT523" s="412"/>
      <c r="GU523" s="412"/>
      <c r="GV523" s="412"/>
      <c r="GW523" s="412"/>
      <c r="GX523" s="412"/>
      <c r="GY523" s="412"/>
      <c r="GZ523" s="412"/>
      <c r="HA523" s="412"/>
      <c r="HB523" s="412"/>
      <c r="HC523" s="412"/>
      <c r="HD523" s="412"/>
      <c r="HE523" s="412"/>
      <c r="HF523" s="412"/>
      <c r="HG523" s="412"/>
      <c r="HH523" s="412"/>
      <c r="HI523" s="412"/>
      <c r="HJ523" s="412"/>
      <c r="HK523" s="412"/>
      <c r="HL523" s="412"/>
      <c r="HM523" s="412"/>
      <c r="HN523" s="412"/>
      <c r="HO523" s="412"/>
      <c r="HP523" s="412"/>
      <c r="HQ523" s="412"/>
      <c r="HR523" s="412"/>
      <c r="HS523" s="412"/>
      <c r="HT523" s="412"/>
      <c r="HU523" s="412"/>
      <c r="HV523" s="412"/>
      <c r="HW523" s="412"/>
      <c r="HX523" s="412"/>
      <c r="HY523" s="412"/>
      <c r="HZ523" s="412"/>
      <c r="IA523" s="412"/>
      <c r="IB523" s="412"/>
      <c r="IC523" s="412"/>
      <c r="ID523" s="412"/>
      <c r="IE523" s="412"/>
      <c r="IF523" s="412"/>
      <c r="IG523" s="412"/>
      <c r="IH523" s="412"/>
      <c r="II523" s="412"/>
      <c r="IJ523" s="412"/>
      <c r="IK523" s="412"/>
      <c r="IL523" s="412"/>
      <c r="IM523" s="412"/>
      <c r="IN523" s="412"/>
      <c r="IO523" s="412"/>
      <c r="IP523" s="412"/>
      <c r="IQ523" s="412"/>
      <c r="IR523" s="412"/>
      <c r="IS523" s="412"/>
      <c r="IT523" s="412"/>
      <c r="IU523" s="412"/>
      <c r="IV523" s="412"/>
      <c r="IW523" s="412"/>
      <c r="IX523" s="412"/>
      <c r="IY523" s="412"/>
      <c r="IZ523" s="412"/>
      <c r="JA523" s="412"/>
      <c r="JB523" s="412"/>
      <c r="JC523" s="412"/>
      <c r="JD523" s="412"/>
      <c r="JE523" s="412"/>
      <c r="JF523" s="412"/>
      <c r="JG523" s="412"/>
      <c r="JH523" s="412"/>
      <c r="JI523" s="412"/>
      <c r="JJ523" s="412"/>
      <c r="JK523" s="412"/>
      <c r="JL523" s="412"/>
      <c r="JM523" s="412"/>
      <c r="JN523" s="412"/>
      <c r="JO523" s="412"/>
      <c r="JP523" s="412"/>
      <c r="JQ523" s="412"/>
      <c r="JR523" s="412"/>
      <c r="JS523" s="412"/>
      <c r="JT523" s="412"/>
      <c r="JU523" s="412"/>
      <c r="JV523" s="412"/>
      <c r="JW523" s="412"/>
      <c r="JX523" s="412"/>
      <c r="JY523" s="412"/>
      <c r="JZ523" s="412"/>
      <c r="KA523" s="412"/>
      <c r="KB523" s="412"/>
      <c r="KC523" s="412"/>
      <c r="KD523" s="412"/>
      <c r="KE523" s="412"/>
      <c r="KF523" s="412"/>
      <c r="KG523" s="412"/>
      <c r="KH523" s="412"/>
      <c r="KI523" s="412"/>
      <c r="KJ523" s="412"/>
      <c r="KK523" s="412"/>
      <c r="KL523" s="412"/>
      <c r="KM523" s="412"/>
      <c r="KN523" s="412"/>
      <c r="KO523" s="412"/>
      <c r="KP523" s="412"/>
      <c r="KQ523" s="412"/>
      <c r="KR523" s="412"/>
      <c r="KS523" s="412"/>
      <c r="KT523" s="412"/>
      <c r="KU523" s="412"/>
      <c r="KV523" s="412"/>
      <c r="KW523" s="412"/>
      <c r="KX523" s="412"/>
      <c r="KY523" s="412"/>
      <c r="KZ523" s="412"/>
      <c r="LA523" s="412"/>
      <c r="LB523" s="412"/>
      <c r="LC523" s="412"/>
      <c r="LD523" s="412"/>
      <c r="LE523" s="412"/>
      <c r="LF523" s="412"/>
      <c r="LG523" s="412"/>
      <c r="LH523" s="412"/>
      <c r="LI523" s="412"/>
      <c r="LJ523" s="412"/>
      <c r="LK523" s="412"/>
      <c r="LL523" s="412"/>
      <c r="LM523" s="412"/>
      <c r="LN523" s="412"/>
      <c r="LO523" s="412"/>
      <c r="LP523" s="412"/>
      <c r="LQ523" s="412"/>
      <c r="LR523" s="412"/>
      <c r="LS523" s="412"/>
      <c r="LT523" s="412"/>
      <c r="LU523" s="412"/>
      <c r="LV523" s="412"/>
      <c r="LW523" s="412"/>
      <c r="LX523" s="412"/>
      <c r="LY523" s="412"/>
      <c r="LZ523" s="412"/>
      <c r="MA523" s="412"/>
      <c r="MB523" s="412"/>
      <c r="MC523" s="412"/>
      <c r="MD523" s="412"/>
      <c r="ME523" s="412"/>
      <c r="MF523" s="412"/>
      <c r="MG523" s="412"/>
      <c r="MH523" s="412"/>
      <c r="MI523" s="412"/>
      <c r="MJ523" s="412"/>
      <c r="MK523" s="412"/>
      <c r="ML523" s="412"/>
      <c r="MM523" s="412"/>
      <c r="MN523" s="412"/>
      <c r="MO523" s="412"/>
      <c r="MP523" s="412"/>
      <c r="MQ523" s="412"/>
      <c r="MR523" s="412"/>
      <c r="MS523" s="412"/>
      <c r="MT523" s="412"/>
      <c r="MU523" s="412"/>
      <c r="MV523" s="412"/>
      <c r="MW523" s="412"/>
      <c r="MX523" s="412"/>
      <c r="MY523" s="412"/>
      <c r="MZ523" s="412"/>
      <c r="NA523" s="412"/>
      <c r="NB523" s="412"/>
      <c r="NC523" s="412"/>
      <c r="ND523" s="412"/>
      <c r="NE523" s="412"/>
      <c r="NF523" s="412"/>
      <c r="NG523" s="412"/>
      <c r="NH523" s="412"/>
      <c r="NI523" s="412"/>
      <c r="NJ523" s="412"/>
      <c r="NK523" s="412"/>
      <c r="NL523" s="412"/>
      <c r="NM523" s="412"/>
      <c r="NN523" s="412"/>
      <c r="NO523" s="412"/>
      <c r="NP523" s="412"/>
      <c r="NQ523" s="412"/>
      <c r="NR523" s="412"/>
      <c r="NS523" s="412"/>
      <c r="NT523" s="412"/>
      <c r="NU523" s="412"/>
      <c r="NV523" s="412"/>
      <c r="NW523" s="412"/>
      <c r="NX523" s="412"/>
      <c r="NY523" s="412"/>
      <c r="NZ523" s="412"/>
      <c r="OA523" s="412"/>
      <c r="OB523" s="412"/>
      <c r="OC523" s="412"/>
      <c r="OD523" s="412"/>
      <c r="OE523" s="412"/>
      <c r="OF523" s="412"/>
      <c r="OG523" s="412"/>
      <c r="OH523" s="412"/>
      <c r="OI523" s="412"/>
      <c r="OJ523" s="412"/>
      <c r="OK523" s="412"/>
      <c r="OL523" s="412"/>
      <c r="OM523" s="412"/>
      <c r="ON523" s="412"/>
      <c r="OO523" s="412"/>
      <c r="OP523" s="412"/>
      <c r="OQ523" s="412"/>
      <c r="OR523" s="412"/>
      <c r="OS523" s="412"/>
      <c r="OT523" s="412"/>
      <c r="OU523" s="412"/>
      <c r="OV523" s="412"/>
      <c r="OW523" s="412"/>
      <c r="OX523" s="412"/>
      <c r="OY523" s="412"/>
      <c r="OZ523" s="412"/>
      <c r="PA523" s="412"/>
      <c r="PB523" s="412"/>
      <c r="PC523" s="412"/>
      <c r="PD523" s="412"/>
      <c r="PE523" s="412"/>
      <c r="PF523" s="412"/>
      <c r="PG523" s="412"/>
      <c r="PH523" s="412"/>
      <c r="PI523" s="412"/>
      <c r="PJ523" s="412"/>
      <c r="PK523" s="412"/>
      <c r="PL523" s="412"/>
      <c r="PM523" s="412"/>
      <c r="PN523" s="412"/>
      <c r="PO523" s="412"/>
      <c r="PP523" s="412"/>
      <c r="PQ523" s="412"/>
      <c r="PR523" s="412"/>
      <c r="PS523" s="412"/>
      <c r="PT523" s="412"/>
      <c r="PU523" s="412"/>
      <c r="PV523" s="412"/>
      <c r="PW523" s="412"/>
      <c r="PX523" s="412"/>
      <c r="PY523" s="412"/>
      <c r="PZ523" s="412"/>
      <c r="QA523" s="412"/>
      <c r="QB523" s="412"/>
      <c r="QC523" s="412"/>
      <c r="QD523" s="412"/>
      <c r="QE523" s="412"/>
      <c r="QF523" s="412"/>
      <c r="QG523" s="412"/>
      <c r="QH523" s="412"/>
      <c r="QI523" s="412"/>
      <c r="QJ523" s="412"/>
      <c r="QK523" s="412"/>
      <c r="QL523" s="412"/>
      <c r="QM523" s="412"/>
      <c r="QN523" s="412"/>
      <c r="QO523" s="412"/>
      <c r="QP523" s="412"/>
      <c r="QQ523" s="412"/>
      <c r="QR523" s="412"/>
      <c r="QS523" s="412"/>
      <c r="QT523" s="412"/>
      <c r="QU523" s="412"/>
      <c r="QV523" s="412"/>
      <c r="QW523" s="412"/>
      <c r="QX523" s="412"/>
      <c r="QY523" s="412"/>
      <c r="QZ523" s="412"/>
      <c r="RA523" s="412"/>
      <c r="RB523" s="412"/>
      <c r="RC523" s="412"/>
      <c r="RD523" s="412"/>
      <c r="RE523" s="412"/>
      <c r="RF523" s="412"/>
      <c r="RG523" s="412"/>
      <c r="RH523" s="412"/>
      <c r="RI523" s="412"/>
      <c r="RJ523" s="412"/>
      <c r="RK523" s="412"/>
      <c r="RL523" s="412"/>
      <c r="RM523" s="412"/>
      <c r="RN523" s="412"/>
      <c r="RO523" s="412"/>
      <c r="RP523" s="412"/>
      <c r="RQ523" s="412"/>
      <c r="RR523" s="412"/>
      <c r="RS523" s="412"/>
      <c r="RT523" s="412"/>
      <c r="RU523" s="412"/>
      <c r="RV523" s="412"/>
      <c r="RW523" s="412"/>
      <c r="RX523" s="412"/>
      <c r="RY523" s="412"/>
      <c r="RZ523" s="412"/>
      <c r="SA523" s="412"/>
      <c r="SB523" s="412"/>
      <c r="SC523" s="412"/>
      <c r="SD523" s="412"/>
      <c r="SE523" s="412"/>
      <c r="SF523" s="412"/>
      <c r="SG523" s="412"/>
      <c r="SH523" s="412"/>
      <c r="SI523" s="412"/>
      <c r="SJ523" s="412"/>
      <c r="SK523" s="412"/>
      <c r="SL523" s="412"/>
      <c r="SM523" s="412"/>
      <c r="SN523" s="412"/>
      <c r="SO523" s="412"/>
      <c r="SP523" s="412"/>
      <c r="SQ523" s="412"/>
      <c r="SR523" s="412"/>
      <c r="SS523" s="412"/>
      <c r="ST523" s="412"/>
      <c r="SU523" s="412"/>
      <c r="SV523" s="412"/>
      <c r="SW523" s="412"/>
      <c r="SX523" s="412"/>
      <c r="SY523" s="412"/>
      <c r="SZ523" s="412"/>
      <c r="TA523" s="412"/>
      <c r="TB523" s="412"/>
      <c r="TC523" s="412"/>
      <c r="TD523" s="412"/>
      <c r="TE523" s="412"/>
      <c r="TF523" s="412"/>
      <c r="TG523" s="412"/>
      <c r="TH523" s="412"/>
      <c r="TI523" s="412"/>
      <c r="TJ523" s="412"/>
      <c r="TK523" s="412"/>
      <c r="TL523" s="412"/>
      <c r="TM523" s="412"/>
      <c r="TN523" s="412"/>
      <c r="TO523" s="412"/>
      <c r="TP523" s="412"/>
      <c r="TQ523" s="412"/>
      <c r="TR523" s="412"/>
      <c r="TS523" s="412"/>
      <c r="TT523" s="412"/>
      <c r="TU523" s="412"/>
      <c r="TV523" s="412"/>
      <c r="TW523" s="412"/>
      <c r="TX523" s="412"/>
      <c r="TY523" s="412"/>
      <c r="TZ523" s="412"/>
      <c r="UA523" s="412"/>
      <c r="UB523" s="412"/>
      <c r="UC523" s="412"/>
      <c r="UD523" s="412"/>
      <c r="UE523" s="412"/>
      <c r="UF523" s="412"/>
      <c r="UG523" s="412"/>
      <c r="UH523" s="412"/>
      <c r="UI523" s="412"/>
      <c r="UJ523" s="412"/>
      <c r="UK523" s="412"/>
      <c r="UL523" s="412"/>
      <c r="UM523" s="412"/>
      <c r="UN523" s="412"/>
      <c r="UO523" s="412"/>
      <c r="UP523" s="412"/>
      <c r="UQ523" s="412"/>
      <c r="UR523" s="412"/>
      <c r="US523" s="412"/>
      <c r="UT523" s="412"/>
      <c r="UU523" s="412"/>
      <c r="UV523" s="412"/>
      <c r="UW523" s="412"/>
      <c r="UX523" s="412"/>
      <c r="UY523" s="412"/>
      <c r="UZ523" s="412"/>
      <c r="VA523" s="412"/>
      <c r="VB523" s="412"/>
      <c r="VC523" s="412"/>
      <c r="VD523" s="412"/>
      <c r="VE523" s="412"/>
      <c r="VF523" s="412"/>
      <c r="VG523" s="412"/>
      <c r="VH523" s="412"/>
      <c r="VI523" s="412"/>
      <c r="VJ523" s="412"/>
      <c r="VK523" s="412"/>
      <c r="VL523" s="412"/>
      <c r="VM523" s="412"/>
      <c r="VN523" s="412"/>
      <c r="VO523" s="412"/>
      <c r="VP523" s="412"/>
      <c r="VQ523" s="412"/>
      <c r="VR523" s="412"/>
      <c r="VS523" s="412"/>
      <c r="VT523" s="412"/>
      <c r="VU523" s="412"/>
      <c r="VV523" s="412"/>
      <c r="VW523" s="412"/>
      <c r="VX523" s="412"/>
      <c r="VY523" s="412"/>
      <c r="VZ523" s="412"/>
      <c r="WA523" s="412"/>
      <c r="WB523" s="412"/>
      <c r="WC523" s="412"/>
      <c r="WD523" s="412"/>
      <c r="WE523" s="412"/>
      <c r="WF523" s="412"/>
      <c r="WG523" s="412"/>
      <c r="WH523" s="412"/>
      <c r="WI523" s="412"/>
      <c r="WJ523" s="412"/>
      <c r="WK523" s="412"/>
      <c r="WL523" s="412"/>
      <c r="WM523" s="412"/>
      <c r="WN523" s="412"/>
      <c r="WO523" s="412"/>
      <c r="WP523" s="412"/>
      <c r="WQ523" s="412"/>
      <c r="WR523" s="412"/>
      <c r="WS523" s="412"/>
      <c r="WT523" s="412"/>
      <c r="WU523" s="412"/>
      <c r="WV523" s="412"/>
      <c r="WW523" s="412"/>
      <c r="WX523" s="412"/>
      <c r="WY523" s="412"/>
      <c r="WZ523" s="412"/>
      <c r="XA523" s="412"/>
      <c r="XB523" s="412"/>
      <c r="XC523" s="412"/>
      <c r="XD523" s="412"/>
      <c r="XE523" s="412"/>
      <c r="XF523" s="412"/>
      <c r="XG523" s="412"/>
      <c r="XH523" s="412"/>
      <c r="XI523" s="412"/>
      <c r="XJ523" s="412"/>
      <c r="XK523" s="412"/>
      <c r="XL523" s="412"/>
      <c r="XM523" s="412"/>
      <c r="XN523" s="412"/>
      <c r="XO523" s="412"/>
      <c r="XP523" s="412"/>
      <c r="XQ523" s="412"/>
      <c r="XR523" s="412"/>
      <c r="XS523" s="412"/>
      <c r="XT523" s="412"/>
      <c r="XU523" s="412"/>
      <c r="XV523" s="412"/>
      <c r="XW523" s="412"/>
      <c r="XX523" s="412"/>
      <c r="XY523" s="412"/>
      <c r="XZ523" s="412"/>
      <c r="YA523" s="412"/>
      <c r="YB523" s="412"/>
      <c r="YC523" s="412"/>
      <c r="YD523" s="412"/>
      <c r="YE523" s="412"/>
      <c r="YF523" s="412"/>
      <c r="YG523" s="412"/>
      <c r="YH523" s="412"/>
      <c r="YI523" s="412"/>
      <c r="YJ523" s="412"/>
      <c r="YK523" s="412"/>
      <c r="YL523" s="412"/>
      <c r="YM523" s="412"/>
      <c r="YN523" s="412"/>
      <c r="YO523" s="412"/>
      <c r="YP523" s="412"/>
      <c r="YQ523" s="412"/>
      <c r="YR523" s="412"/>
      <c r="YS523" s="412"/>
      <c r="YT523" s="412"/>
      <c r="YU523" s="412"/>
      <c r="YV523" s="412"/>
      <c r="YW523" s="412"/>
      <c r="YX523" s="412"/>
      <c r="YY523" s="412"/>
      <c r="YZ523" s="412"/>
      <c r="ZA523" s="412"/>
      <c r="ZB523" s="412"/>
      <c r="ZC523" s="412"/>
      <c r="ZD523" s="412"/>
      <c r="ZE523" s="412"/>
      <c r="ZF523" s="412"/>
      <c r="ZG523" s="412"/>
      <c r="ZH523" s="412"/>
      <c r="ZI523" s="412"/>
      <c r="ZJ523" s="412"/>
      <c r="ZK523" s="412"/>
      <c r="ZL523" s="412"/>
      <c r="ZM523" s="412"/>
      <c r="ZN523" s="412"/>
      <c r="ZO523" s="412"/>
      <c r="ZP523" s="412"/>
      <c r="ZQ523" s="412"/>
      <c r="ZR523" s="412"/>
      <c r="ZS523" s="412"/>
      <c r="ZT523" s="412"/>
      <c r="ZU523" s="412"/>
      <c r="ZV523" s="412"/>
      <c r="ZW523" s="412"/>
      <c r="ZX523" s="412"/>
      <c r="ZY523" s="412"/>
      <c r="ZZ523" s="412"/>
      <c r="AAA523" s="412"/>
      <c r="AAB523" s="412"/>
      <c r="AAC523" s="412"/>
      <c r="AAD523" s="412"/>
      <c r="AAE523" s="412"/>
      <c r="AAF523" s="412"/>
      <c r="AAG523" s="412"/>
      <c r="AAH523" s="412"/>
      <c r="AAI523" s="412"/>
      <c r="AAJ523" s="412"/>
      <c r="AAK523" s="412"/>
      <c r="AAL523" s="412"/>
      <c r="AAM523" s="412"/>
      <c r="AAN523" s="412"/>
      <c r="AAO523" s="412"/>
      <c r="AAP523" s="412"/>
      <c r="AAQ523" s="412"/>
      <c r="AAR523" s="412"/>
      <c r="AAS523" s="412"/>
      <c r="AAT523" s="412"/>
      <c r="AAU523" s="412"/>
      <c r="AAV523" s="412"/>
      <c r="AAW523" s="412"/>
      <c r="AAX523" s="412"/>
      <c r="AAY523" s="412"/>
      <c r="AAZ523" s="412"/>
      <c r="ABA523" s="412"/>
      <c r="ABB523" s="412"/>
      <c r="ABC523" s="412"/>
      <c r="ABD523" s="412"/>
      <c r="ABE523" s="412"/>
      <c r="ABF523" s="412"/>
      <c r="ABG523" s="412"/>
      <c r="ABH523" s="412"/>
      <c r="ABI523" s="412"/>
      <c r="ABJ523" s="412"/>
      <c r="ABK523" s="412"/>
      <c r="ABL523" s="412"/>
      <c r="ABM523" s="412"/>
      <c r="ABN523" s="412"/>
      <c r="ABO523" s="412"/>
      <c r="ABP523" s="412"/>
      <c r="ABQ523" s="412"/>
      <c r="ABR523" s="412"/>
      <c r="ABS523" s="412"/>
      <c r="ABT523" s="412"/>
      <c r="ABU523" s="412"/>
      <c r="ABV523" s="412"/>
      <c r="ABW523" s="412"/>
      <c r="ABX523" s="412"/>
      <c r="ABY523" s="412"/>
      <c r="ABZ523" s="412"/>
      <c r="ACA523" s="412"/>
      <c r="ACB523" s="412"/>
      <c r="ACC523" s="412"/>
      <c r="ACD523" s="412"/>
      <c r="ACE523" s="412"/>
      <c r="ACF523" s="412"/>
      <c r="ACG523" s="412"/>
      <c r="ACH523" s="412"/>
      <c r="ACI523" s="412"/>
      <c r="ACJ523" s="412"/>
      <c r="ACK523" s="412"/>
      <c r="ACL523" s="412"/>
      <c r="ACM523" s="412"/>
      <c r="ACN523" s="412"/>
      <c r="ACO523" s="412"/>
      <c r="ACP523" s="412"/>
      <c r="ACQ523" s="412"/>
      <c r="ACR523" s="412"/>
      <c r="ACS523" s="412"/>
      <c r="ACT523" s="412"/>
      <c r="ACU523" s="412"/>
      <c r="ACV523" s="412"/>
      <c r="ACW523" s="412"/>
      <c r="ACX523" s="412"/>
      <c r="ACY523" s="412"/>
      <c r="ACZ523" s="412"/>
      <c r="ADA523" s="412"/>
      <c r="ADB523" s="412"/>
      <c r="ADC523" s="412"/>
      <c r="ADD523" s="412"/>
      <c r="ADE523" s="412"/>
      <c r="ADF523" s="412"/>
      <c r="ADG523" s="412"/>
      <c r="ADH523" s="412"/>
      <c r="ADI523" s="412"/>
      <c r="ADJ523" s="412"/>
      <c r="ADK523" s="412"/>
      <c r="ADL523" s="412"/>
      <c r="ADM523" s="412"/>
      <c r="ADN523" s="412"/>
      <c r="ADO523" s="412"/>
      <c r="ADP523" s="412"/>
      <c r="ADQ523" s="412"/>
      <c r="ADR523" s="412"/>
      <c r="ADS523" s="412"/>
      <c r="ADT523" s="412"/>
      <c r="ADU523" s="412"/>
      <c r="ADV523" s="412"/>
      <c r="ADW523" s="412"/>
      <c r="ADX523" s="412"/>
      <c r="ADY523" s="412"/>
      <c r="ADZ523" s="412"/>
      <c r="AEA523" s="412"/>
      <c r="AEB523" s="412"/>
      <c r="AEC523" s="412"/>
      <c r="AED523" s="412"/>
      <c r="AEE523" s="412"/>
      <c r="AEF523" s="412"/>
      <c r="AEG523" s="412"/>
      <c r="AEH523" s="412"/>
      <c r="AEI523" s="412"/>
      <c r="AEJ523" s="412"/>
      <c r="AEK523" s="412"/>
      <c r="AEL523" s="412"/>
      <c r="AEM523" s="412"/>
      <c r="AEN523" s="412"/>
      <c r="AEO523" s="412"/>
      <c r="AEP523" s="412"/>
      <c r="AEQ523" s="412"/>
      <c r="AER523" s="412"/>
      <c r="AES523" s="412"/>
      <c r="AET523" s="412"/>
      <c r="AEU523" s="412"/>
      <c r="AEV523" s="412"/>
      <c r="AEW523" s="412"/>
      <c r="AEX523" s="412"/>
      <c r="AEY523" s="412"/>
      <c r="AEZ523" s="412"/>
      <c r="AFA523" s="412"/>
      <c r="AFB523" s="412"/>
      <c r="AFC523" s="412"/>
      <c r="AFD523" s="412"/>
      <c r="AFE523" s="412"/>
      <c r="AFF523" s="412"/>
      <c r="AFG523" s="412"/>
      <c r="AFH523" s="412"/>
      <c r="AFI523" s="412"/>
      <c r="AFJ523" s="412"/>
      <c r="AFK523" s="412"/>
      <c r="AFL523" s="412"/>
      <c r="AFM523" s="412"/>
      <c r="AFN523" s="412"/>
      <c r="AFO523" s="412"/>
      <c r="AFP523" s="412"/>
      <c r="AFQ523" s="412"/>
      <c r="AFR523" s="412"/>
      <c r="AFS523" s="412"/>
      <c r="AFT523" s="412"/>
      <c r="AFU523" s="412"/>
      <c r="AFV523" s="412"/>
      <c r="AFW523" s="412"/>
      <c r="AFX523" s="412"/>
      <c r="AFY523" s="412"/>
      <c r="AFZ523" s="412"/>
      <c r="AGA523" s="412"/>
      <c r="AGB523" s="412"/>
      <c r="AGC523" s="412"/>
      <c r="AGD523" s="412"/>
      <c r="AGE523" s="412"/>
      <c r="AGF523" s="412"/>
      <c r="AGG523" s="412"/>
      <c r="AGH523" s="412"/>
      <c r="AGI523" s="412"/>
      <c r="AGJ523" s="412"/>
      <c r="AGK523" s="412"/>
      <c r="AGL523" s="412"/>
      <c r="AGM523" s="412"/>
      <c r="AGN523" s="412"/>
      <c r="AGO523" s="412"/>
      <c r="AGP523" s="412"/>
      <c r="AGQ523" s="412"/>
      <c r="AGR523" s="412"/>
      <c r="AGS523" s="412"/>
      <c r="AGT523" s="412"/>
      <c r="AGU523" s="412"/>
      <c r="AGV523" s="412"/>
      <c r="AGW523" s="412"/>
      <c r="AGX523" s="412"/>
      <c r="AGY523" s="412"/>
      <c r="AGZ523" s="412"/>
      <c r="AHA523" s="412"/>
      <c r="AHB523" s="412"/>
      <c r="AHC523" s="412"/>
      <c r="AHD523" s="412"/>
      <c r="AHE523" s="412"/>
      <c r="AHF523" s="412"/>
      <c r="AHG523" s="412"/>
      <c r="AHH523" s="412"/>
      <c r="AHI523" s="412"/>
      <c r="AHJ523" s="412"/>
      <c r="AHK523" s="412"/>
      <c r="AHL523" s="412"/>
      <c r="AHM523" s="412"/>
      <c r="AHN523" s="412"/>
      <c r="AHO523" s="412"/>
      <c r="AHP523" s="412"/>
      <c r="AHQ523" s="412"/>
      <c r="AHR523" s="412"/>
      <c r="AHS523" s="412"/>
      <c r="AHT523" s="412"/>
      <c r="AHU523" s="412"/>
      <c r="AHV523" s="412"/>
      <c r="AHW523" s="412"/>
      <c r="AHX523" s="412"/>
      <c r="AHY523" s="412"/>
      <c r="AHZ523" s="412"/>
      <c r="AIA523" s="412"/>
      <c r="AIB523" s="412"/>
      <c r="AIC523" s="412"/>
      <c r="AID523" s="412"/>
      <c r="AIE523" s="412"/>
      <c r="AIF523" s="412"/>
      <c r="AIG523" s="412"/>
      <c r="AIH523" s="412"/>
      <c r="AII523" s="412"/>
      <c r="AIJ523" s="412"/>
      <c r="AIK523" s="412"/>
      <c r="AIL523" s="412"/>
      <c r="AIM523" s="412"/>
      <c r="AIN523" s="412"/>
      <c r="AIO523" s="412"/>
      <c r="AIP523" s="412"/>
      <c r="AIQ523" s="412"/>
      <c r="AIR523" s="412"/>
      <c r="AIS523" s="412"/>
      <c r="AIT523" s="412"/>
      <c r="AIU523" s="412"/>
      <c r="AIV523" s="412"/>
      <c r="AIW523" s="412"/>
      <c r="AIX523" s="412"/>
      <c r="AIY523" s="412"/>
      <c r="AIZ523" s="412"/>
      <c r="AJA523" s="412"/>
      <c r="AJB523" s="412"/>
      <c r="AJC523" s="412"/>
      <c r="AJD523" s="412"/>
      <c r="AJE523" s="412"/>
      <c r="AJF523" s="412"/>
      <c r="AJG523" s="412"/>
      <c r="AJH523" s="412"/>
      <c r="AJI523" s="412"/>
      <c r="AJJ523" s="412"/>
      <c r="AJK523" s="412"/>
      <c r="AJL523" s="412"/>
      <c r="AJM523" s="412"/>
      <c r="AJN523" s="412"/>
      <c r="AJO523" s="412"/>
      <c r="AJP523" s="412"/>
      <c r="AJQ523" s="412"/>
      <c r="AJR523" s="412"/>
      <c r="AJS523" s="412"/>
      <c r="AJT523" s="412"/>
      <c r="AJU523" s="412"/>
      <c r="AJV523" s="412"/>
      <c r="AJW523" s="412"/>
      <c r="AJX523" s="412"/>
      <c r="AJY523" s="412"/>
      <c r="AJZ523" s="412"/>
      <c r="AKA523" s="412"/>
      <c r="AKB523" s="412"/>
      <c r="AKC523" s="412"/>
      <c r="AKD523" s="412"/>
      <c r="AKE523" s="412"/>
      <c r="AKF523" s="412"/>
      <c r="AKG523" s="412"/>
      <c r="AKH523" s="412"/>
      <c r="AKI523" s="412"/>
      <c r="AKJ523" s="412"/>
      <c r="AKK523" s="412"/>
      <c r="AKL523" s="412"/>
      <c r="AKM523" s="412"/>
      <c r="AKN523" s="412"/>
      <c r="AKO523" s="412"/>
      <c r="AKP523" s="412"/>
      <c r="AKQ523" s="412"/>
      <c r="AKR523" s="412"/>
      <c r="AKS523" s="412"/>
      <c r="AKT523" s="412"/>
      <c r="AKU523" s="412"/>
      <c r="AKV523" s="412"/>
      <c r="AKW523" s="412"/>
      <c r="AKX523" s="412"/>
      <c r="AKY523" s="412"/>
      <c r="AKZ523" s="412"/>
      <c r="ALA523" s="412"/>
      <c r="ALB523" s="412"/>
      <c r="ALC523" s="412"/>
      <c r="ALD523" s="412"/>
      <c r="ALE523" s="412"/>
      <c r="ALF523" s="412"/>
      <c r="ALG523" s="412"/>
      <c r="ALH523" s="412"/>
      <c r="ALI523" s="412"/>
      <c r="ALJ523" s="412"/>
      <c r="ALK523" s="412"/>
      <c r="ALL523" s="412"/>
      <c r="ALM523" s="412"/>
      <c r="ALN523" s="412"/>
      <c r="ALO523" s="412"/>
      <c r="ALP523" s="412"/>
      <c r="ALQ523" s="412"/>
      <c r="ALR523" s="412"/>
      <c r="ALS523" s="412"/>
      <c r="ALT523" s="412"/>
      <c r="ALU523" s="412"/>
      <c r="ALV523" s="412"/>
      <c r="ALW523" s="412"/>
      <c r="ALX523" s="412"/>
      <c r="ALY523" s="412"/>
      <c r="ALZ523" s="412"/>
      <c r="AMA523" s="412"/>
      <c r="AMB523" s="412"/>
      <c r="AMC523" s="412"/>
      <c r="AMD523" s="412"/>
      <c r="AME523" s="412"/>
      <c r="AMF523" s="412"/>
      <c r="AMG523" s="412"/>
      <c r="AMH523" s="412"/>
    </row>
    <row r="524" spans="1:1022" x14ac:dyDescent="0.25">
      <c r="A524" s="149" t="s">
        <v>6114</v>
      </c>
      <c r="B524" s="163">
        <v>523</v>
      </c>
      <c r="C524" s="224" t="s">
        <v>6115</v>
      </c>
      <c r="D524" s="175" t="s">
        <v>6116</v>
      </c>
      <c r="F524" s="185">
        <v>4</v>
      </c>
      <c r="I524" s="319">
        <v>12</v>
      </c>
      <c r="J524" s="332" t="s">
        <v>829</v>
      </c>
      <c r="K524" s="332">
        <v>1</v>
      </c>
      <c r="V524" s="219">
        <f t="shared" si="264"/>
        <v>100</v>
      </c>
      <c r="W524" s="219">
        <f t="shared" si="265"/>
        <v>100</v>
      </c>
      <c r="X524" s="219">
        <f t="shared" si="266"/>
        <v>100</v>
      </c>
      <c r="Y524" s="219">
        <f t="shared" si="284"/>
        <v>100</v>
      </c>
      <c r="Z524" s="219">
        <f t="shared" si="285"/>
        <v>100</v>
      </c>
      <c r="AA524" s="220">
        <f t="shared" si="282"/>
        <v>100</v>
      </c>
      <c r="AB524" s="220">
        <f t="shared" si="281"/>
        <v>100</v>
      </c>
      <c r="AC524" s="220">
        <f t="shared" si="255"/>
        <v>100</v>
      </c>
      <c r="AD524" s="416">
        <f t="shared" si="261"/>
        <v>100</v>
      </c>
      <c r="AE524" s="416">
        <f t="shared" si="283"/>
        <v>100</v>
      </c>
      <c r="AF524" s="212">
        <f t="shared" si="267"/>
        <v>1</v>
      </c>
      <c r="AG524" s="212">
        <f t="shared" si="287"/>
        <v>1</v>
      </c>
      <c r="AH524" s="212">
        <f t="shared" si="268"/>
        <v>3</v>
      </c>
      <c r="AI524" s="212">
        <f t="shared" si="286"/>
        <v>5</v>
      </c>
      <c r="AJ524" s="231" t="s">
        <v>25123</v>
      </c>
      <c r="AL524" s="185">
        <v>3</v>
      </c>
      <c r="AM524" s="214"/>
      <c r="AQ524" s="167" t="s">
        <v>760</v>
      </c>
    </row>
    <row r="525" spans="1:1022" x14ac:dyDescent="0.25">
      <c r="A525" s="162" t="s">
        <v>6117</v>
      </c>
      <c r="B525" s="163">
        <v>524</v>
      </c>
      <c r="C525" s="224" t="s">
        <v>25124</v>
      </c>
      <c r="D525" s="175" t="s">
        <v>6118</v>
      </c>
      <c r="E525" s="185" t="s">
        <v>196</v>
      </c>
      <c r="F525" s="185">
        <v>4</v>
      </c>
      <c r="I525" s="319"/>
      <c r="K525" s="332">
        <v>2</v>
      </c>
      <c r="O525" s="332">
        <v>3</v>
      </c>
      <c r="V525" s="219">
        <f t="shared" si="264"/>
        <v>100</v>
      </c>
      <c r="W525" s="219">
        <f t="shared" si="265"/>
        <v>100</v>
      </c>
      <c r="X525" s="219">
        <f t="shared" si="266"/>
        <v>20</v>
      </c>
      <c r="Y525" s="219">
        <f t="shared" si="284"/>
        <v>100</v>
      </c>
      <c r="Z525" s="219">
        <f t="shared" si="285"/>
        <v>100</v>
      </c>
      <c r="AA525" s="220">
        <f t="shared" si="282"/>
        <v>100</v>
      </c>
      <c r="AB525" s="220">
        <f t="shared" si="281"/>
        <v>100</v>
      </c>
      <c r="AC525" s="220">
        <f t="shared" si="255"/>
        <v>100</v>
      </c>
      <c r="AD525" s="416">
        <f t="shared" si="261"/>
        <v>100</v>
      </c>
      <c r="AE525" s="416">
        <f t="shared" si="283"/>
        <v>100</v>
      </c>
      <c r="AF525" s="212">
        <f t="shared" si="267"/>
        <v>10</v>
      </c>
      <c r="AG525" s="212">
        <f t="shared" si="287"/>
        <v>100</v>
      </c>
      <c r="AH525" s="212">
        <f t="shared" si="268"/>
        <v>100</v>
      </c>
      <c r="AI525" s="212">
        <f t="shared" si="286"/>
        <v>100</v>
      </c>
      <c r="AJ525" s="214"/>
      <c r="AK525" s="185">
        <v>1</v>
      </c>
      <c r="AL525" s="185">
        <v>1</v>
      </c>
      <c r="AM525" s="214"/>
      <c r="AP525" s="185" t="s">
        <v>841</v>
      </c>
      <c r="AQ525" s="167" t="s">
        <v>6119</v>
      </c>
    </row>
    <row r="526" spans="1:1022" x14ac:dyDescent="0.25">
      <c r="A526" s="162" t="s">
        <v>6122</v>
      </c>
      <c r="B526" s="163">
        <v>525</v>
      </c>
      <c r="C526" s="224" t="s">
        <v>25125</v>
      </c>
      <c r="D526" s="175" t="s">
        <v>6123</v>
      </c>
      <c r="E526" s="186" t="s">
        <v>196</v>
      </c>
      <c r="F526" s="185">
        <v>4</v>
      </c>
      <c r="I526" s="319">
        <v>8.11</v>
      </c>
      <c r="J526" s="332" t="s">
        <v>753</v>
      </c>
      <c r="K526" s="332">
        <v>1</v>
      </c>
      <c r="O526" s="335">
        <v>3</v>
      </c>
      <c r="V526" s="219">
        <f t="shared" si="264"/>
        <v>100</v>
      </c>
      <c r="W526" s="219">
        <f t="shared" si="265"/>
        <v>100</v>
      </c>
      <c r="X526" s="230">
        <v>10</v>
      </c>
      <c r="Y526" s="219">
        <f t="shared" si="284"/>
        <v>100</v>
      </c>
      <c r="Z526" s="219">
        <f t="shared" si="285"/>
        <v>100</v>
      </c>
      <c r="AA526" s="220">
        <f t="shared" si="282"/>
        <v>100</v>
      </c>
      <c r="AB526" s="220">
        <f t="shared" si="281"/>
        <v>100</v>
      </c>
      <c r="AC526" s="220">
        <f t="shared" si="255"/>
        <v>100</v>
      </c>
      <c r="AD526" s="416">
        <f t="shared" si="261"/>
        <v>100</v>
      </c>
      <c r="AE526" s="416">
        <f t="shared" si="283"/>
        <v>100</v>
      </c>
      <c r="AF526" s="212">
        <f t="shared" si="267"/>
        <v>1</v>
      </c>
      <c r="AG526" s="212">
        <f t="shared" si="287"/>
        <v>1</v>
      </c>
      <c r="AH526" s="212">
        <f t="shared" si="268"/>
        <v>3</v>
      </c>
      <c r="AI526" s="212">
        <f t="shared" si="286"/>
        <v>5</v>
      </c>
      <c r="AJ526" s="231" t="s">
        <v>24597</v>
      </c>
      <c r="AK526" s="185">
        <v>1</v>
      </c>
      <c r="AL526" s="186">
        <v>1</v>
      </c>
      <c r="AM526" s="214"/>
      <c r="AP526" s="185" t="s">
        <v>841</v>
      </c>
      <c r="AQ526" s="167" t="s">
        <v>6124</v>
      </c>
    </row>
    <row r="527" spans="1:1022" x14ac:dyDescent="0.25">
      <c r="A527" s="149" t="s">
        <v>6125</v>
      </c>
      <c r="B527" s="163">
        <v>526</v>
      </c>
      <c r="C527" s="224" t="s">
        <v>25126</v>
      </c>
      <c r="D527" s="178" t="s">
        <v>6126</v>
      </c>
      <c r="F527" s="185">
        <v>4</v>
      </c>
      <c r="I527" s="319">
        <v>5</v>
      </c>
      <c r="K527" s="332">
        <v>1</v>
      </c>
      <c r="V527" s="219">
        <f t="shared" si="264"/>
        <v>100</v>
      </c>
      <c r="W527" s="219">
        <f t="shared" si="265"/>
        <v>100</v>
      </c>
      <c r="X527" s="219">
        <f t="shared" ref="X527:X533" si="288">IF(O527=3,20,100)</f>
        <v>100</v>
      </c>
      <c r="Y527" s="219">
        <f t="shared" si="284"/>
        <v>100</v>
      </c>
      <c r="Z527" s="219">
        <f t="shared" si="285"/>
        <v>100</v>
      </c>
      <c r="AA527" s="220">
        <f t="shared" si="282"/>
        <v>100</v>
      </c>
      <c r="AB527" s="220">
        <f t="shared" si="281"/>
        <v>100</v>
      </c>
      <c r="AC527" s="220">
        <f t="shared" si="255"/>
        <v>100</v>
      </c>
      <c r="AD527" s="416">
        <f t="shared" si="261"/>
        <v>100</v>
      </c>
      <c r="AE527" s="416">
        <f t="shared" si="283"/>
        <v>100</v>
      </c>
      <c r="AF527" s="212">
        <f t="shared" si="267"/>
        <v>1</v>
      </c>
      <c r="AG527" s="212">
        <f t="shared" si="287"/>
        <v>100</v>
      </c>
      <c r="AH527" s="212">
        <f t="shared" si="268"/>
        <v>3</v>
      </c>
      <c r="AI527" s="212">
        <f t="shared" si="286"/>
        <v>100</v>
      </c>
      <c r="AJ527" s="157">
        <v>0.2</v>
      </c>
      <c r="AM527" s="214"/>
      <c r="AQ527" s="167" t="s">
        <v>760</v>
      </c>
    </row>
    <row r="528" spans="1:1022" x14ac:dyDescent="0.25">
      <c r="A528" s="162" t="s">
        <v>6142</v>
      </c>
      <c r="B528" s="163">
        <v>527</v>
      </c>
      <c r="C528" s="224" t="s">
        <v>25127</v>
      </c>
      <c r="D528" s="175" t="s">
        <v>6143</v>
      </c>
      <c r="E528" s="186" t="s">
        <v>6057</v>
      </c>
      <c r="F528" s="185">
        <v>4</v>
      </c>
      <c r="I528" s="319"/>
      <c r="K528" s="332">
        <v>1</v>
      </c>
      <c r="R528" s="332">
        <v>2</v>
      </c>
      <c r="V528" s="219">
        <f t="shared" si="264"/>
        <v>100</v>
      </c>
      <c r="W528" s="219">
        <f t="shared" si="265"/>
        <v>100</v>
      </c>
      <c r="X528" s="219">
        <f t="shared" si="288"/>
        <v>100</v>
      </c>
      <c r="Y528" s="219">
        <f t="shared" si="284"/>
        <v>100</v>
      </c>
      <c r="Z528" s="219">
        <f t="shared" si="285"/>
        <v>100</v>
      </c>
      <c r="AA528" s="220">
        <f t="shared" si="282"/>
        <v>100</v>
      </c>
      <c r="AB528" s="220">
        <f t="shared" si="281"/>
        <v>1</v>
      </c>
      <c r="AC528" s="220">
        <f t="shared" si="255"/>
        <v>100</v>
      </c>
      <c r="AD528" s="416">
        <f t="shared" ref="AD528:AD559" si="289">IF(L528=0,100,IF(L528=1,1,IF(L528="1B",1,IF(L528="1A",0.1,100))))</f>
        <v>100</v>
      </c>
      <c r="AE528" s="416">
        <f t="shared" si="283"/>
        <v>100</v>
      </c>
      <c r="AF528" s="212">
        <f t="shared" si="267"/>
        <v>1</v>
      </c>
      <c r="AG528" s="212">
        <f t="shared" si="287"/>
        <v>100</v>
      </c>
      <c r="AH528" s="212">
        <f t="shared" si="268"/>
        <v>3</v>
      </c>
      <c r="AI528" s="212">
        <f t="shared" si="286"/>
        <v>100</v>
      </c>
      <c r="AJ528" s="214"/>
      <c r="AL528" s="185">
        <v>2</v>
      </c>
      <c r="AM528" s="214"/>
      <c r="AQ528" s="247" t="s">
        <v>6144</v>
      </c>
    </row>
    <row r="529" spans="1:1022" x14ac:dyDescent="0.25">
      <c r="A529" s="162" t="s">
        <v>6145</v>
      </c>
      <c r="B529" s="163">
        <v>528</v>
      </c>
      <c r="C529" s="224" t="s">
        <v>25128</v>
      </c>
      <c r="D529" s="175" t="s">
        <v>6146</v>
      </c>
      <c r="E529" s="185" t="s">
        <v>158</v>
      </c>
      <c r="F529" s="185">
        <v>4</v>
      </c>
      <c r="I529" s="319"/>
      <c r="J529" s="332">
        <v>2</v>
      </c>
      <c r="K529" s="332">
        <v>2</v>
      </c>
      <c r="O529" s="332">
        <v>3</v>
      </c>
      <c r="Q529" s="332">
        <v>2</v>
      </c>
      <c r="V529" s="219">
        <f t="shared" si="264"/>
        <v>100</v>
      </c>
      <c r="W529" s="219">
        <f t="shared" si="265"/>
        <v>100</v>
      </c>
      <c r="X529" s="219">
        <f t="shared" si="288"/>
        <v>20</v>
      </c>
      <c r="Y529" s="219">
        <f t="shared" si="284"/>
        <v>100</v>
      </c>
      <c r="Z529" s="219">
        <f t="shared" si="285"/>
        <v>100</v>
      </c>
      <c r="AA529" s="220">
        <f t="shared" si="282"/>
        <v>1</v>
      </c>
      <c r="AB529" s="220">
        <f t="shared" si="281"/>
        <v>100</v>
      </c>
      <c r="AC529" s="220">
        <f t="shared" si="255"/>
        <v>100</v>
      </c>
      <c r="AD529" s="416">
        <f t="shared" si="289"/>
        <v>100</v>
      </c>
      <c r="AE529" s="416">
        <f t="shared" si="283"/>
        <v>100</v>
      </c>
      <c r="AF529" s="212">
        <f t="shared" si="267"/>
        <v>10</v>
      </c>
      <c r="AG529" s="212">
        <f t="shared" si="287"/>
        <v>10</v>
      </c>
      <c r="AH529" s="212">
        <f t="shared" si="268"/>
        <v>100</v>
      </c>
      <c r="AI529" s="212">
        <f t="shared" si="286"/>
        <v>100</v>
      </c>
      <c r="AJ529" s="214"/>
      <c r="AM529" s="214"/>
      <c r="AQ529" s="247" t="s">
        <v>25129</v>
      </c>
    </row>
    <row r="530" spans="1:1022" x14ac:dyDescent="0.25">
      <c r="A530" s="291" t="s">
        <v>2046</v>
      </c>
      <c r="B530" s="163">
        <v>529</v>
      </c>
      <c r="C530" s="224" t="s">
        <v>25130</v>
      </c>
      <c r="D530" s="175" t="s">
        <v>6157</v>
      </c>
      <c r="E530" s="185" t="s">
        <v>822</v>
      </c>
      <c r="F530" s="185">
        <v>3</v>
      </c>
      <c r="G530" s="175">
        <v>3</v>
      </c>
      <c r="H530" s="175">
        <v>3</v>
      </c>
      <c r="I530" s="319">
        <v>68</v>
      </c>
      <c r="J530" s="335" t="s">
        <v>752</v>
      </c>
      <c r="K530" s="332">
        <v>2</v>
      </c>
      <c r="L530" s="335" t="s">
        <v>753</v>
      </c>
      <c r="Q530" s="335" t="s">
        <v>752</v>
      </c>
      <c r="V530" s="219">
        <f t="shared" si="264"/>
        <v>100</v>
      </c>
      <c r="W530" s="219">
        <f t="shared" si="265"/>
        <v>100</v>
      </c>
      <c r="X530" s="219">
        <f t="shared" si="288"/>
        <v>100</v>
      </c>
      <c r="Y530" s="219">
        <f t="shared" si="284"/>
        <v>100</v>
      </c>
      <c r="Z530" s="219">
        <f t="shared" si="285"/>
        <v>100</v>
      </c>
      <c r="AA530" s="220">
        <f t="shared" si="282"/>
        <v>0.1</v>
      </c>
      <c r="AB530" s="220">
        <f t="shared" si="281"/>
        <v>100</v>
      </c>
      <c r="AC530" s="220">
        <f t="shared" si="255"/>
        <v>100</v>
      </c>
      <c r="AD530" s="416">
        <f t="shared" si="289"/>
        <v>0.1</v>
      </c>
      <c r="AE530" s="416">
        <f t="shared" si="283"/>
        <v>100</v>
      </c>
      <c r="AF530" s="212">
        <f t="shared" si="267"/>
        <v>1</v>
      </c>
      <c r="AG530" s="212">
        <f t="shared" si="287"/>
        <v>1</v>
      </c>
      <c r="AH530" s="212">
        <f t="shared" si="268"/>
        <v>3</v>
      </c>
      <c r="AI530" s="212">
        <f t="shared" si="286"/>
        <v>5</v>
      </c>
      <c r="AJ530" s="231" t="s">
        <v>806</v>
      </c>
      <c r="AL530" s="186">
        <v>2</v>
      </c>
      <c r="AM530" s="214"/>
      <c r="AQ530" s="167" t="s">
        <v>760</v>
      </c>
      <c r="AU530" s="412"/>
      <c r="AV530" s="412"/>
      <c r="AW530" s="412"/>
      <c r="AX530" s="412"/>
      <c r="AY530" s="412"/>
      <c r="AZ530" s="412"/>
      <c r="BA530" s="412"/>
      <c r="BB530" s="412"/>
      <c r="BC530" s="412"/>
      <c r="BD530" s="412"/>
      <c r="BE530" s="412"/>
      <c r="BF530" s="412"/>
      <c r="BG530" s="412"/>
      <c r="BH530" s="412"/>
      <c r="BI530" s="412"/>
      <c r="BJ530" s="412"/>
      <c r="BK530" s="412"/>
      <c r="BL530" s="412"/>
      <c r="BM530" s="412"/>
      <c r="BN530" s="412"/>
      <c r="BO530" s="412"/>
      <c r="BP530" s="412"/>
      <c r="BQ530" s="412"/>
      <c r="BR530" s="412"/>
      <c r="BS530" s="412"/>
      <c r="BT530" s="412"/>
      <c r="BU530" s="412"/>
      <c r="BV530" s="412"/>
      <c r="BW530" s="412"/>
      <c r="BX530" s="412"/>
      <c r="BY530" s="412"/>
      <c r="BZ530" s="412"/>
      <c r="CA530" s="412"/>
      <c r="CB530" s="412"/>
      <c r="CC530" s="412"/>
      <c r="CD530" s="412"/>
      <c r="CE530" s="412"/>
      <c r="CF530" s="412"/>
      <c r="CG530" s="412"/>
      <c r="CH530" s="412"/>
      <c r="CI530" s="412"/>
      <c r="CJ530" s="412"/>
      <c r="CK530" s="412"/>
      <c r="CL530" s="412"/>
      <c r="CM530" s="412"/>
      <c r="CN530" s="412"/>
      <c r="CO530" s="412"/>
      <c r="CP530" s="412"/>
      <c r="CQ530" s="412"/>
      <c r="CR530" s="412"/>
      <c r="CS530" s="412"/>
      <c r="CT530" s="412"/>
      <c r="CU530" s="412"/>
      <c r="CV530" s="412"/>
      <c r="CW530" s="412"/>
      <c r="CX530" s="412"/>
      <c r="CY530" s="412"/>
      <c r="CZ530" s="412"/>
      <c r="DA530" s="412"/>
      <c r="DB530" s="412"/>
      <c r="DC530" s="412"/>
      <c r="DD530" s="412"/>
      <c r="DE530" s="412"/>
      <c r="DF530" s="412"/>
      <c r="DG530" s="412"/>
      <c r="DH530" s="412"/>
      <c r="DI530" s="412"/>
      <c r="DJ530" s="412"/>
      <c r="DK530" s="412"/>
      <c r="DL530" s="412"/>
      <c r="DM530" s="412"/>
      <c r="DN530" s="412"/>
      <c r="DO530" s="412"/>
      <c r="DP530" s="412"/>
      <c r="DQ530" s="412"/>
      <c r="DR530" s="412"/>
      <c r="DS530" s="412"/>
      <c r="DT530" s="412"/>
      <c r="DU530" s="412"/>
      <c r="DV530" s="412"/>
      <c r="DW530" s="412"/>
      <c r="DX530" s="412"/>
      <c r="DY530" s="412"/>
      <c r="DZ530" s="412"/>
      <c r="EA530" s="412"/>
      <c r="EB530" s="412"/>
      <c r="EC530" s="412"/>
      <c r="ED530" s="412"/>
      <c r="EE530" s="412"/>
      <c r="EF530" s="412"/>
      <c r="EG530" s="412"/>
      <c r="EH530" s="412"/>
      <c r="EI530" s="412"/>
      <c r="EJ530" s="412"/>
      <c r="EK530" s="412"/>
      <c r="EL530" s="412"/>
      <c r="EM530" s="412"/>
      <c r="EN530" s="412"/>
      <c r="EO530" s="412"/>
      <c r="EP530" s="412"/>
      <c r="EQ530" s="412"/>
      <c r="ER530" s="412"/>
      <c r="ES530" s="412"/>
      <c r="ET530" s="412"/>
      <c r="EU530" s="412"/>
      <c r="EV530" s="412"/>
      <c r="EW530" s="412"/>
      <c r="EX530" s="412"/>
      <c r="EY530" s="412"/>
      <c r="EZ530" s="412"/>
      <c r="FA530" s="412"/>
      <c r="FB530" s="412"/>
      <c r="FC530" s="412"/>
      <c r="FD530" s="412"/>
      <c r="FE530" s="412"/>
      <c r="FF530" s="412"/>
      <c r="FG530" s="412"/>
      <c r="FH530" s="412"/>
      <c r="FI530" s="412"/>
      <c r="FJ530" s="412"/>
      <c r="FK530" s="412"/>
      <c r="FL530" s="412"/>
      <c r="FM530" s="412"/>
      <c r="FN530" s="412"/>
      <c r="FO530" s="412"/>
      <c r="FP530" s="412"/>
      <c r="FQ530" s="412"/>
      <c r="FR530" s="412"/>
      <c r="FS530" s="412"/>
      <c r="FT530" s="412"/>
      <c r="FU530" s="412"/>
      <c r="FV530" s="412"/>
      <c r="FW530" s="412"/>
      <c r="FX530" s="412"/>
      <c r="FY530" s="412"/>
      <c r="FZ530" s="412"/>
      <c r="GA530" s="412"/>
      <c r="GB530" s="412"/>
      <c r="GC530" s="412"/>
      <c r="GD530" s="412"/>
      <c r="GE530" s="412"/>
      <c r="GF530" s="412"/>
      <c r="GG530" s="412"/>
      <c r="GH530" s="412"/>
      <c r="GI530" s="412"/>
      <c r="GJ530" s="412"/>
      <c r="GK530" s="412"/>
      <c r="GL530" s="412"/>
      <c r="GM530" s="412"/>
      <c r="GN530" s="412"/>
      <c r="GO530" s="412"/>
      <c r="GP530" s="412"/>
      <c r="GQ530" s="412"/>
      <c r="GR530" s="412"/>
      <c r="GS530" s="412"/>
      <c r="GT530" s="412"/>
      <c r="GU530" s="412"/>
      <c r="GV530" s="412"/>
      <c r="GW530" s="412"/>
      <c r="GX530" s="412"/>
      <c r="GY530" s="412"/>
      <c r="GZ530" s="412"/>
      <c r="HA530" s="412"/>
      <c r="HB530" s="412"/>
      <c r="HC530" s="412"/>
      <c r="HD530" s="412"/>
      <c r="HE530" s="412"/>
      <c r="HF530" s="412"/>
      <c r="HG530" s="412"/>
      <c r="HH530" s="412"/>
      <c r="HI530" s="412"/>
      <c r="HJ530" s="412"/>
      <c r="HK530" s="412"/>
      <c r="HL530" s="412"/>
      <c r="HM530" s="412"/>
      <c r="HN530" s="412"/>
      <c r="HO530" s="412"/>
      <c r="HP530" s="412"/>
      <c r="HQ530" s="412"/>
      <c r="HR530" s="412"/>
      <c r="HS530" s="412"/>
      <c r="HT530" s="412"/>
      <c r="HU530" s="412"/>
      <c r="HV530" s="412"/>
      <c r="HW530" s="412"/>
      <c r="HX530" s="412"/>
      <c r="HY530" s="412"/>
      <c r="HZ530" s="412"/>
      <c r="IA530" s="412"/>
      <c r="IB530" s="412"/>
      <c r="IC530" s="412"/>
      <c r="ID530" s="412"/>
      <c r="IE530" s="412"/>
      <c r="IF530" s="412"/>
      <c r="IG530" s="412"/>
      <c r="IH530" s="412"/>
      <c r="II530" s="412"/>
      <c r="IJ530" s="412"/>
      <c r="IK530" s="412"/>
      <c r="IL530" s="412"/>
      <c r="IM530" s="412"/>
      <c r="IN530" s="412"/>
      <c r="IO530" s="412"/>
      <c r="IP530" s="412"/>
      <c r="IQ530" s="412"/>
      <c r="IR530" s="412"/>
      <c r="IS530" s="412"/>
      <c r="IT530" s="412"/>
      <c r="IU530" s="412"/>
      <c r="IV530" s="412"/>
      <c r="IW530" s="412"/>
      <c r="IX530" s="412"/>
      <c r="IY530" s="412"/>
      <c r="IZ530" s="412"/>
      <c r="JA530" s="412"/>
      <c r="JB530" s="412"/>
      <c r="JC530" s="412"/>
      <c r="JD530" s="412"/>
      <c r="JE530" s="412"/>
      <c r="JF530" s="412"/>
      <c r="JG530" s="412"/>
      <c r="JH530" s="412"/>
      <c r="JI530" s="412"/>
      <c r="JJ530" s="412"/>
      <c r="JK530" s="412"/>
      <c r="JL530" s="412"/>
      <c r="JM530" s="412"/>
      <c r="JN530" s="412"/>
      <c r="JO530" s="412"/>
      <c r="JP530" s="412"/>
      <c r="JQ530" s="412"/>
      <c r="JR530" s="412"/>
      <c r="JS530" s="412"/>
      <c r="JT530" s="412"/>
      <c r="JU530" s="412"/>
      <c r="JV530" s="412"/>
      <c r="JW530" s="412"/>
      <c r="JX530" s="412"/>
      <c r="JY530" s="412"/>
      <c r="JZ530" s="412"/>
      <c r="KA530" s="412"/>
      <c r="KB530" s="412"/>
      <c r="KC530" s="412"/>
      <c r="KD530" s="412"/>
      <c r="KE530" s="412"/>
      <c r="KF530" s="412"/>
      <c r="KG530" s="412"/>
      <c r="KH530" s="412"/>
      <c r="KI530" s="412"/>
      <c r="KJ530" s="412"/>
      <c r="KK530" s="412"/>
      <c r="KL530" s="412"/>
      <c r="KM530" s="412"/>
      <c r="KN530" s="412"/>
      <c r="KO530" s="412"/>
      <c r="KP530" s="412"/>
      <c r="KQ530" s="412"/>
      <c r="KR530" s="412"/>
      <c r="KS530" s="412"/>
      <c r="KT530" s="412"/>
      <c r="KU530" s="412"/>
      <c r="KV530" s="412"/>
      <c r="KW530" s="412"/>
      <c r="KX530" s="412"/>
      <c r="KY530" s="412"/>
      <c r="KZ530" s="412"/>
      <c r="LA530" s="412"/>
      <c r="LB530" s="412"/>
      <c r="LC530" s="412"/>
      <c r="LD530" s="412"/>
      <c r="LE530" s="412"/>
      <c r="LF530" s="412"/>
      <c r="LG530" s="412"/>
      <c r="LH530" s="412"/>
      <c r="LI530" s="412"/>
      <c r="LJ530" s="412"/>
      <c r="LK530" s="412"/>
      <c r="LL530" s="412"/>
      <c r="LM530" s="412"/>
      <c r="LN530" s="412"/>
      <c r="LO530" s="412"/>
      <c r="LP530" s="412"/>
      <c r="LQ530" s="412"/>
      <c r="LR530" s="412"/>
      <c r="LS530" s="412"/>
      <c r="LT530" s="412"/>
      <c r="LU530" s="412"/>
      <c r="LV530" s="412"/>
      <c r="LW530" s="412"/>
      <c r="LX530" s="412"/>
      <c r="LY530" s="412"/>
      <c r="LZ530" s="412"/>
      <c r="MA530" s="412"/>
      <c r="MB530" s="412"/>
      <c r="MC530" s="412"/>
      <c r="MD530" s="412"/>
      <c r="ME530" s="412"/>
      <c r="MF530" s="412"/>
      <c r="MG530" s="412"/>
      <c r="MH530" s="412"/>
      <c r="MI530" s="412"/>
      <c r="MJ530" s="412"/>
      <c r="MK530" s="412"/>
      <c r="ML530" s="412"/>
      <c r="MM530" s="412"/>
      <c r="MN530" s="412"/>
      <c r="MO530" s="412"/>
      <c r="MP530" s="412"/>
      <c r="MQ530" s="412"/>
      <c r="MR530" s="412"/>
      <c r="MS530" s="412"/>
      <c r="MT530" s="412"/>
      <c r="MU530" s="412"/>
      <c r="MV530" s="412"/>
      <c r="MW530" s="412"/>
      <c r="MX530" s="412"/>
      <c r="MY530" s="412"/>
      <c r="MZ530" s="412"/>
      <c r="NA530" s="412"/>
      <c r="NB530" s="412"/>
      <c r="NC530" s="412"/>
      <c r="ND530" s="412"/>
      <c r="NE530" s="412"/>
      <c r="NF530" s="412"/>
      <c r="NG530" s="412"/>
      <c r="NH530" s="412"/>
      <c r="NI530" s="412"/>
      <c r="NJ530" s="412"/>
      <c r="NK530" s="412"/>
      <c r="NL530" s="412"/>
      <c r="NM530" s="412"/>
      <c r="NN530" s="412"/>
      <c r="NO530" s="412"/>
      <c r="NP530" s="412"/>
      <c r="NQ530" s="412"/>
      <c r="NR530" s="412"/>
      <c r="NS530" s="412"/>
      <c r="NT530" s="412"/>
      <c r="NU530" s="412"/>
      <c r="NV530" s="412"/>
      <c r="NW530" s="412"/>
      <c r="NX530" s="412"/>
      <c r="NY530" s="412"/>
      <c r="NZ530" s="412"/>
      <c r="OA530" s="412"/>
      <c r="OB530" s="412"/>
      <c r="OC530" s="412"/>
      <c r="OD530" s="412"/>
      <c r="OE530" s="412"/>
      <c r="OF530" s="412"/>
      <c r="OG530" s="412"/>
      <c r="OH530" s="412"/>
      <c r="OI530" s="412"/>
      <c r="OJ530" s="412"/>
      <c r="OK530" s="412"/>
      <c r="OL530" s="412"/>
      <c r="OM530" s="412"/>
      <c r="ON530" s="412"/>
      <c r="OO530" s="412"/>
      <c r="OP530" s="412"/>
      <c r="OQ530" s="412"/>
      <c r="OR530" s="412"/>
      <c r="OS530" s="412"/>
      <c r="OT530" s="412"/>
      <c r="OU530" s="412"/>
      <c r="OV530" s="412"/>
      <c r="OW530" s="412"/>
      <c r="OX530" s="412"/>
      <c r="OY530" s="412"/>
      <c r="OZ530" s="412"/>
      <c r="PA530" s="412"/>
      <c r="PB530" s="412"/>
      <c r="PC530" s="412"/>
      <c r="PD530" s="412"/>
      <c r="PE530" s="412"/>
      <c r="PF530" s="412"/>
      <c r="PG530" s="412"/>
      <c r="PH530" s="412"/>
      <c r="PI530" s="412"/>
      <c r="PJ530" s="412"/>
      <c r="PK530" s="412"/>
      <c r="PL530" s="412"/>
      <c r="PM530" s="412"/>
      <c r="PN530" s="412"/>
      <c r="PO530" s="412"/>
      <c r="PP530" s="412"/>
      <c r="PQ530" s="412"/>
      <c r="PR530" s="412"/>
      <c r="PS530" s="412"/>
      <c r="PT530" s="412"/>
      <c r="PU530" s="412"/>
      <c r="PV530" s="412"/>
      <c r="PW530" s="412"/>
      <c r="PX530" s="412"/>
      <c r="PY530" s="412"/>
      <c r="PZ530" s="412"/>
      <c r="QA530" s="412"/>
      <c r="QB530" s="412"/>
      <c r="QC530" s="412"/>
      <c r="QD530" s="412"/>
      <c r="QE530" s="412"/>
      <c r="QF530" s="412"/>
      <c r="QG530" s="412"/>
      <c r="QH530" s="412"/>
      <c r="QI530" s="412"/>
      <c r="QJ530" s="412"/>
      <c r="QK530" s="412"/>
      <c r="QL530" s="412"/>
      <c r="QM530" s="412"/>
      <c r="QN530" s="412"/>
      <c r="QO530" s="412"/>
      <c r="QP530" s="412"/>
      <c r="QQ530" s="412"/>
      <c r="QR530" s="412"/>
      <c r="QS530" s="412"/>
      <c r="QT530" s="412"/>
      <c r="QU530" s="412"/>
      <c r="QV530" s="412"/>
      <c r="QW530" s="412"/>
      <c r="QX530" s="412"/>
      <c r="QY530" s="412"/>
      <c r="QZ530" s="412"/>
      <c r="RA530" s="412"/>
      <c r="RB530" s="412"/>
      <c r="RC530" s="412"/>
      <c r="RD530" s="412"/>
      <c r="RE530" s="412"/>
      <c r="RF530" s="412"/>
      <c r="RG530" s="412"/>
      <c r="RH530" s="412"/>
      <c r="RI530" s="412"/>
      <c r="RJ530" s="412"/>
      <c r="RK530" s="412"/>
      <c r="RL530" s="412"/>
      <c r="RM530" s="412"/>
      <c r="RN530" s="412"/>
      <c r="RO530" s="412"/>
      <c r="RP530" s="412"/>
      <c r="RQ530" s="412"/>
      <c r="RR530" s="412"/>
      <c r="RS530" s="412"/>
      <c r="RT530" s="412"/>
      <c r="RU530" s="412"/>
      <c r="RV530" s="412"/>
      <c r="RW530" s="412"/>
      <c r="RX530" s="412"/>
      <c r="RY530" s="412"/>
      <c r="RZ530" s="412"/>
      <c r="SA530" s="412"/>
      <c r="SB530" s="412"/>
      <c r="SC530" s="412"/>
      <c r="SD530" s="412"/>
      <c r="SE530" s="412"/>
      <c r="SF530" s="412"/>
      <c r="SG530" s="412"/>
      <c r="SH530" s="412"/>
      <c r="SI530" s="412"/>
      <c r="SJ530" s="412"/>
      <c r="SK530" s="412"/>
      <c r="SL530" s="412"/>
      <c r="SM530" s="412"/>
      <c r="SN530" s="412"/>
      <c r="SO530" s="412"/>
      <c r="SP530" s="412"/>
      <c r="SQ530" s="412"/>
      <c r="SR530" s="412"/>
      <c r="SS530" s="412"/>
      <c r="ST530" s="412"/>
      <c r="SU530" s="412"/>
      <c r="SV530" s="412"/>
      <c r="SW530" s="412"/>
      <c r="SX530" s="412"/>
      <c r="SY530" s="412"/>
      <c r="SZ530" s="412"/>
      <c r="TA530" s="412"/>
      <c r="TB530" s="412"/>
      <c r="TC530" s="412"/>
      <c r="TD530" s="412"/>
      <c r="TE530" s="412"/>
      <c r="TF530" s="412"/>
      <c r="TG530" s="412"/>
      <c r="TH530" s="412"/>
      <c r="TI530" s="412"/>
      <c r="TJ530" s="412"/>
      <c r="TK530" s="412"/>
      <c r="TL530" s="412"/>
      <c r="TM530" s="412"/>
      <c r="TN530" s="412"/>
      <c r="TO530" s="412"/>
      <c r="TP530" s="412"/>
      <c r="TQ530" s="412"/>
      <c r="TR530" s="412"/>
      <c r="TS530" s="412"/>
      <c r="TT530" s="412"/>
      <c r="TU530" s="412"/>
      <c r="TV530" s="412"/>
      <c r="TW530" s="412"/>
      <c r="TX530" s="412"/>
      <c r="TY530" s="412"/>
      <c r="TZ530" s="412"/>
      <c r="UA530" s="412"/>
      <c r="UB530" s="412"/>
      <c r="UC530" s="412"/>
      <c r="UD530" s="412"/>
      <c r="UE530" s="412"/>
      <c r="UF530" s="412"/>
      <c r="UG530" s="412"/>
      <c r="UH530" s="412"/>
      <c r="UI530" s="412"/>
      <c r="UJ530" s="412"/>
      <c r="UK530" s="412"/>
      <c r="UL530" s="412"/>
      <c r="UM530" s="412"/>
      <c r="UN530" s="412"/>
      <c r="UO530" s="412"/>
      <c r="UP530" s="412"/>
      <c r="UQ530" s="412"/>
      <c r="UR530" s="412"/>
      <c r="US530" s="412"/>
      <c r="UT530" s="412"/>
      <c r="UU530" s="412"/>
      <c r="UV530" s="412"/>
      <c r="UW530" s="412"/>
      <c r="UX530" s="412"/>
      <c r="UY530" s="412"/>
      <c r="UZ530" s="412"/>
      <c r="VA530" s="412"/>
      <c r="VB530" s="412"/>
      <c r="VC530" s="412"/>
      <c r="VD530" s="412"/>
      <c r="VE530" s="412"/>
      <c r="VF530" s="412"/>
      <c r="VG530" s="412"/>
      <c r="VH530" s="412"/>
      <c r="VI530" s="412"/>
      <c r="VJ530" s="412"/>
      <c r="VK530" s="412"/>
      <c r="VL530" s="412"/>
      <c r="VM530" s="412"/>
      <c r="VN530" s="412"/>
      <c r="VO530" s="412"/>
      <c r="VP530" s="412"/>
      <c r="VQ530" s="412"/>
      <c r="VR530" s="412"/>
      <c r="VS530" s="412"/>
      <c r="VT530" s="412"/>
      <c r="VU530" s="412"/>
      <c r="VV530" s="412"/>
      <c r="VW530" s="412"/>
      <c r="VX530" s="412"/>
      <c r="VY530" s="412"/>
      <c r="VZ530" s="412"/>
      <c r="WA530" s="412"/>
      <c r="WB530" s="412"/>
      <c r="WC530" s="412"/>
      <c r="WD530" s="412"/>
      <c r="WE530" s="412"/>
      <c r="WF530" s="412"/>
      <c r="WG530" s="412"/>
      <c r="WH530" s="412"/>
      <c r="WI530" s="412"/>
      <c r="WJ530" s="412"/>
      <c r="WK530" s="412"/>
      <c r="WL530" s="412"/>
      <c r="WM530" s="412"/>
      <c r="WN530" s="412"/>
      <c r="WO530" s="412"/>
      <c r="WP530" s="412"/>
      <c r="WQ530" s="412"/>
      <c r="WR530" s="412"/>
      <c r="WS530" s="412"/>
      <c r="WT530" s="412"/>
      <c r="WU530" s="412"/>
      <c r="WV530" s="412"/>
      <c r="WW530" s="412"/>
      <c r="WX530" s="412"/>
      <c r="WY530" s="412"/>
      <c r="WZ530" s="412"/>
      <c r="XA530" s="412"/>
      <c r="XB530" s="412"/>
      <c r="XC530" s="412"/>
      <c r="XD530" s="412"/>
      <c r="XE530" s="412"/>
      <c r="XF530" s="412"/>
      <c r="XG530" s="412"/>
      <c r="XH530" s="412"/>
      <c r="XI530" s="412"/>
      <c r="XJ530" s="412"/>
      <c r="XK530" s="412"/>
      <c r="XL530" s="412"/>
      <c r="XM530" s="412"/>
      <c r="XN530" s="412"/>
      <c r="XO530" s="412"/>
      <c r="XP530" s="412"/>
      <c r="XQ530" s="412"/>
      <c r="XR530" s="412"/>
      <c r="XS530" s="412"/>
      <c r="XT530" s="412"/>
      <c r="XU530" s="412"/>
      <c r="XV530" s="412"/>
      <c r="XW530" s="412"/>
      <c r="XX530" s="412"/>
      <c r="XY530" s="412"/>
      <c r="XZ530" s="412"/>
      <c r="YA530" s="412"/>
      <c r="YB530" s="412"/>
      <c r="YC530" s="412"/>
      <c r="YD530" s="412"/>
      <c r="YE530" s="412"/>
      <c r="YF530" s="412"/>
      <c r="YG530" s="412"/>
      <c r="YH530" s="412"/>
      <c r="YI530" s="412"/>
      <c r="YJ530" s="412"/>
      <c r="YK530" s="412"/>
      <c r="YL530" s="412"/>
      <c r="YM530" s="412"/>
      <c r="YN530" s="412"/>
      <c r="YO530" s="412"/>
      <c r="YP530" s="412"/>
      <c r="YQ530" s="412"/>
      <c r="YR530" s="412"/>
      <c r="YS530" s="412"/>
      <c r="YT530" s="412"/>
      <c r="YU530" s="412"/>
      <c r="YV530" s="412"/>
      <c r="YW530" s="412"/>
      <c r="YX530" s="412"/>
      <c r="YY530" s="412"/>
      <c r="YZ530" s="412"/>
      <c r="ZA530" s="412"/>
      <c r="ZB530" s="412"/>
      <c r="ZC530" s="412"/>
      <c r="ZD530" s="412"/>
      <c r="ZE530" s="412"/>
      <c r="ZF530" s="412"/>
      <c r="ZG530" s="412"/>
      <c r="ZH530" s="412"/>
      <c r="ZI530" s="412"/>
      <c r="ZJ530" s="412"/>
      <c r="ZK530" s="412"/>
      <c r="ZL530" s="412"/>
      <c r="ZM530" s="412"/>
      <c r="ZN530" s="412"/>
      <c r="ZO530" s="412"/>
      <c r="ZP530" s="412"/>
      <c r="ZQ530" s="412"/>
      <c r="ZR530" s="412"/>
      <c r="ZS530" s="412"/>
      <c r="ZT530" s="412"/>
      <c r="ZU530" s="412"/>
      <c r="ZV530" s="412"/>
      <c r="ZW530" s="412"/>
      <c r="ZX530" s="412"/>
      <c r="ZY530" s="412"/>
      <c r="ZZ530" s="412"/>
      <c r="AAA530" s="412"/>
      <c r="AAB530" s="412"/>
      <c r="AAC530" s="412"/>
      <c r="AAD530" s="412"/>
      <c r="AAE530" s="412"/>
      <c r="AAF530" s="412"/>
      <c r="AAG530" s="412"/>
      <c r="AAH530" s="412"/>
      <c r="AAI530" s="412"/>
      <c r="AAJ530" s="412"/>
      <c r="AAK530" s="412"/>
      <c r="AAL530" s="412"/>
      <c r="AAM530" s="412"/>
      <c r="AAN530" s="412"/>
      <c r="AAO530" s="412"/>
      <c r="AAP530" s="412"/>
      <c r="AAQ530" s="412"/>
      <c r="AAR530" s="412"/>
      <c r="AAS530" s="412"/>
      <c r="AAT530" s="412"/>
      <c r="AAU530" s="412"/>
      <c r="AAV530" s="412"/>
      <c r="AAW530" s="412"/>
      <c r="AAX530" s="412"/>
      <c r="AAY530" s="412"/>
      <c r="AAZ530" s="412"/>
      <c r="ABA530" s="412"/>
      <c r="ABB530" s="412"/>
      <c r="ABC530" s="412"/>
      <c r="ABD530" s="412"/>
      <c r="ABE530" s="412"/>
      <c r="ABF530" s="412"/>
      <c r="ABG530" s="412"/>
      <c r="ABH530" s="412"/>
      <c r="ABI530" s="412"/>
      <c r="ABJ530" s="412"/>
      <c r="ABK530" s="412"/>
      <c r="ABL530" s="412"/>
      <c r="ABM530" s="412"/>
      <c r="ABN530" s="412"/>
      <c r="ABO530" s="412"/>
      <c r="ABP530" s="412"/>
      <c r="ABQ530" s="412"/>
      <c r="ABR530" s="412"/>
      <c r="ABS530" s="412"/>
      <c r="ABT530" s="412"/>
      <c r="ABU530" s="412"/>
      <c r="ABV530" s="412"/>
      <c r="ABW530" s="412"/>
      <c r="ABX530" s="412"/>
      <c r="ABY530" s="412"/>
      <c r="ABZ530" s="412"/>
      <c r="ACA530" s="412"/>
      <c r="ACB530" s="412"/>
      <c r="ACC530" s="412"/>
      <c r="ACD530" s="412"/>
      <c r="ACE530" s="412"/>
      <c r="ACF530" s="412"/>
      <c r="ACG530" s="412"/>
      <c r="ACH530" s="412"/>
      <c r="ACI530" s="412"/>
      <c r="ACJ530" s="412"/>
      <c r="ACK530" s="412"/>
      <c r="ACL530" s="412"/>
      <c r="ACM530" s="412"/>
      <c r="ACN530" s="412"/>
      <c r="ACO530" s="412"/>
      <c r="ACP530" s="412"/>
      <c r="ACQ530" s="412"/>
      <c r="ACR530" s="412"/>
      <c r="ACS530" s="412"/>
      <c r="ACT530" s="412"/>
      <c r="ACU530" s="412"/>
      <c r="ACV530" s="412"/>
      <c r="ACW530" s="412"/>
      <c r="ACX530" s="412"/>
      <c r="ACY530" s="412"/>
      <c r="ACZ530" s="412"/>
      <c r="ADA530" s="412"/>
      <c r="ADB530" s="412"/>
      <c r="ADC530" s="412"/>
      <c r="ADD530" s="412"/>
      <c r="ADE530" s="412"/>
      <c r="ADF530" s="412"/>
      <c r="ADG530" s="412"/>
      <c r="ADH530" s="412"/>
      <c r="ADI530" s="412"/>
      <c r="ADJ530" s="412"/>
      <c r="ADK530" s="412"/>
      <c r="ADL530" s="412"/>
      <c r="ADM530" s="412"/>
      <c r="ADN530" s="412"/>
      <c r="ADO530" s="412"/>
      <c r="ADP530" s="412"/>
      <c r="ADQ530" s="412"/>
      <c r="ADR530" s="412"/>
      <c r="ADS530" s="412"/>
      <c r="ADT530" s="412"/>
      <c r="ADU530" s="412"/>
      <c r="ADV530" s="412"/>
      <c r="ADW530" s="412"/>
      <c r="ADX530" s="412"/>
      <c r="ADY530" s="412"/>
      <c r="ADZ530" s="412"/>
      <c r="AEA530" s="412"/>
      <c r="AEB530" s="412"/>
      <c r="AEC530" s="412"/>
      <c r="AED530" s="412"/>
      <c r="AEE530" s="412"/>
      <c r="AEF530" s="412"/>
      <c r="AEG530" s="412"/>
      <c r="AEH530" s="412"/>
      <c r="AEI530" s="412"/>
      <c r="AEJ530" s="412"/>
      <c r="AEK530" s="412"/>
      <c r="AEL530" s="412"/>
      <c r="AEM530" s="412"/>
      <c r="AEN530" s="412"/>
      <c r="AEO530" s="412"/>
      <c r="AEP530" s="412"/>
      <c r="AEQ530" s="412"/>
      <c r="AER530" s="412"/>
      <c r="AES530" s="412"/>
      <c r="AET530" s="412"/>
      <c r="AEU530" s="412"/>
      <c r="AEV530" s="412"/>
      <c r="AEW530" s="412"/>
      <c r="AEX530" s="412"/>
      <c r="AEY530" s="412"/>
      <c r="AEZ530" s="412"/>
      <c r="AFA530" s="412"/>
      <c r="AFB530" s="412"/>
      <c r="AFC530" s="412"/>
      <c r="AFD530" s="412"/>
      <c r="AFE530" s="412"/>
      <c r="AFF530" s="412"/>
      <c r="AFG530" s="412"/>
      <c r="AFH530" s="412"/>
      <c r="AFI530" s="412"/>
      <c r="AFJ530" s="412"/>
      <c r="AFK530" s="412"/>
      <c r="AFL530" s="412"/>
      <c r="AFM530" s="412"/>
      <c r="AFN530" s="412"/>
      <c r="AFO530" s="412"/>
      <c r="AFP530" s="412"/>
      <c r="AFQ530" s="412"/>
      <c r="AFR530" s="412"/>
      <c r="AFS530" s="412"/>
      <c r="AFT530" s="412"/>
      <c r="AFU530" s="412"/>
      <c r="AFV530" s="412"/>
      <c r="AFW530" s="412"/>
      <c r="AFX530" s="412"/>
      <c r="AFY530" s="412"/>
      <c r="AFZ530" s="412"/>
      <c r="AGA530" s="412"/>
      <c r="AGB530" s="412"/>
      <c r="AGC530" s="412"/>
      <c r="AGD530" s="412"/>
      <c r="AGE530" s="412"/>
      <c r="AGF530" s="412"/>
      <c r="AGG530" s="412"/>
      <c r="AGH530" s="412"/>
      <c r="AGI530" s="412"/>
      <c r="AGJ530" s="412"/>
      <c r="AGK530" s="412"/>
      <c r="AGL530" s="412"/>
      <c r="AGM530" s="412"/>
      <c r="AGN530" s="412"/>
      <c r="AGO530" s="412"/>
      <c r="AGP530" s="412"/>
      <c r="AGQ530" s="412"/>
      <c r="AGR530" s="412"/>
      <c r="AGS530" s="412"/>
      <c r="AGT530" s="412"/>
      <c r="AGU530" s="412"/>
      <c r="AGV530" s="412"/>
      <c r="AGW530" s="412"/>
      <c r="AGX530" s="412"/>
      <c r="AGY530" s="412"/>
      <c r="AGZ530" s="412"/>
      <c r="AHA530" s="412"/>
      <c r="AHB530" s="412"/>
      <c r="AHC530" s="412"/>
      <c r="AHD530" s="412"/>
      <c r="AHE530" s="412"/>
      <c r="AHF530" s="412"/>
      <c r="AHG530" s="412"/>
      <c r="AHH530" s="412"/>
      <c r="AHI530" s="412"/>
      <c r="AHJ530" s="412"/>
      <c r="AHK530" s="412"/>
      <c r="AHL530" s="412"/>
      <c r="AHM530" s="412"/>
      <c r="AHN530" s="412"/>
      <c r="AHO530" s="412"/>
      <c r="AHP530" s="412"/>
      <c r="AHQ530" s="412"/>
      <c r="AHR530" s="412"/>
      <c r="AHS530" s="412"/>
      <c r="AHT530" s="412"/>
      <c r="AHU530" s="412"/>
      <c r="AHV530" s="412"/>
      <c r="AHW530" s="412"/>
      <c r="AHX530" s="412"/>
      <c r="AHY530" s="412"/>
      <c r="AHZ530" s="412"/>
      <c r="AIA530" s="412"/>
      <c r="AIB530" s="412"/>
      <c r="AIC530" s="412"/>
      <c r="AID530" s="412"/>
      <c r="AIE530" s="412"/>
      <c r="AIF530" s="412"/>
      <c r="AIG530" s="412"/>
      <c r="AIH530" s="412"/>
      <c r="AII530" s="412"/>
      <c r="AIJ530" s="412"/>
      <c r="AIK530" s="412"/>
      <c r="AIL530" s="412"/>
      <c r="AIM530" s="412"/>
      <c r="AIN530" s="412"/>
      <c r="AIO530" s="412"/>
      <c r="AIP530" s="412"/>
      <c r="AIQ530" s="412"/>
      <c r="AIR530" s="412"/>
      <c r="AIS530" s="412"/>
      <c r="AIT530" s="412"/>
      <c r="AIU530" s="412"/>
      <c r="AIV530" s="412"/>
      <c r="AIW530" s="412"/>
      <c r="AIX530" s="412"/>
      <c r="AIY530" s="412"/>
      <c r="AIZ530" s="412"/>
      <c r="AJA530" s="412"/>
      <c r="AJB530" s="412"/>
      <c r="AJC530" s="412"/>
      <c r="AJD530" s="412"/>
      <c r="AJE530" s="412"/>
      <c r="AJF530" s="412"/>
      <c r="AJG530" s="412"/>
      <c r="AJH530" s="412"/>
      <c r="AJI530" s="412"/>
      <c r="AJJ530" s="412"/>
      <c r="AJK530" s="412"/>
      <c r="AJL530" s="412"/>
      <c r="AJM530" s="412"/>
      <c r="AJN530" s="412"/>
      <c r="AJO530" s="412"/>
      <c r="AJP530" s="412"/>
      <c r="AJQ530" s="412"/>
      <c r="AJR530" s="412"/>
      <c r="AJS530" s="412"/>
      <c r="AJT530" s="412"/>
      <c r="AJU530" s="412"/>
      <c r="AJV530" s="412"/>
      <c r="AJW530" s="412"/>
      <c r="AJX530" s="412"/>
      <c r="AJY530" s="412"/>
      <c r="AJZ530" s="412"/>
      <c r="AKA530" s="412"/>
      <c r="AKB530" s="412"/>
      <c r="AKC530" s="412"/>
      <c r="AKD530" s="412"/>
      <c r="AKE530" s="412"/>
      <c r="AKF530" s="412"/>
      <c r="AKG530" s="412"/>
      <c r="AKH530" s="412"/>
      <c r="AKI530" s="412"/>
      <c r="AKJ530" s="412"/>
      <c r="AKK530" s="412"/>
      <c r="AKL530" s="412"/>
      <c r="AKM530" s="412"/>
      <c r="AKN530" s="412"/>
      <c r="AKO530" s="412"/>
      <c r="AKP530" s="412"/>
      <c r="AKQ530" s="412"/>
      <c r="AKR530" s="412"/>
      <c r="AKS530" s="412"/>
      <c r="AKT530" s="412"/>
      <c r="AKU530" s="412"/>
      <c r="AKV530" s="412"/>
      <c r="AKW530" s="412"/>
      <c r="AKX530" s="412"/>
      <c r="AKY530" s="412"/>
      <c r="AKZ530" s="412"/>
      <c r="ALA530" s="412"/>
      <c r="ALB530" s="412"/>
      <c r="ALC530" s="412"/>
      <c r="ALD530" s="412"/>
      <c r="ALE530" s="412"/>
      <c r="ALF530" s="412"/>
      <c r="ALG530" s="412"/>
      <c r="ALH530" s="412"/>
      <c r="ALI530" s="412"/>
      <c r="ALJ530" s="412"/>
      <c r="ALK530" s="412"/>
      <c r="ALL530" s="412"/>
      <c r="ALM530" s="412"/>
      <c r="ALN530" s="412"/>
      <c r="ALO530" s="412"/>
      <c r="ALP530" s="412"/>
      <c r="ALQ530" s="412"/>
      <c r="ALR530" s="412"/>
      <c r="ALS530" s="412"/>
      <c r="ALT530" s="412"/>
      <c r="ALU530" s="412"/>
      <c r="ALV530" s="412"/>
      <c r="ALW530" s="412"/>
      <c r="ALX530" s="412"/>
      <c r="ALY530" s="412"/>
      <c r="ALZ530" s="412"/>
      <c r="AMA530" s="412"/>
      <c r="AMB530" s="412"/>
      <c r="AMC530" s="412"/>
      <c r="AMD530" s="412"/>
      <c r="AME530" s="412"/>
      <c r="AMF530" s="412"/>
      <c r="AMG530" s="412"/>
      <c r="AMH530" s="412"/>
    </row>
    <row r="531" spans="1:1022" x14ac:dyDescent="0.25">
      <c r="A531" s="162" t="s">
        <v>16524</v>
      </c>
      <c r="B531" s="163">
        <v>530</v>
      </c>
      <c r="C531" s="224" t="s">
        <v>25131</v>
      </c>
      <c r="D531" s="175" t="s">
        <v>6158</v>
      </c>
      <c r="E531" s="185" t="s">
        <v>822</v>
      </c>
      <c r="F531" s="185">
        <v>3</v>
      </c>
      <c r="G531" s="175">
        <v>3</v>
      </c>
      <c r="H531" s="175">
        <v>3</v>
      </c>
      <c r="I531" s="319">
        <v>18</v>
      </c>
      <c r="V531" s="219">
        <f t="shared" si="264"/>
        <v>100</v>
      </c>
      <c r="W531" s="219">
        <f t="shared" si="265"/>
        <v>100</v>
      </c>
      <c r="X531" s="219">
        <f t="shared" si="288"/>
        <v>100</v>
      </c>
      <c r="Y531" s="219">
        <f t="shared" si="284"/>
        <v>100</v>
      </c>
      <c r="Z531" s="219">
        <f t="shared" si="285"/>
        <v>100</v>
      </c>
      <c r="AA531" s="220">
        <f t="shared" si="282"/>
        <v>100</v>
      </c>
      <c r="AB531" s="220">
        <f t="shared" si="281"/>
        <v>100</v>
      </c>
      <c r="AC531" s="220">
        <f t="shared" si="255"/>
        <v>100</v>
      </c>
      <c r="AD531" s="416">
        <f t="shared" si="289"/>
        <v>100</v>
      </c>
      <c r="AE531" s="416">
        <f t="shared" si="283"/>
        <v>100</v>
      </c>
      <c r="AF531" s="212">
        <f t="shared" si="267"/>
        <v>100</v>
      </c>
      <c r="AG531" s="212">
        <f t="shared" si="287"/>
        <v>100</v>
      </c>
      <c r="AH531" s="212">
        <f t="shared" si="268"/>
        <v>100</v>
      </c>
      <c r="AI531" s="212">
        <f t="shared" si="286"/>
        <v>100</v>
      </c>
      <c r="AJ531" s="231" t="s">
        <v>25132</v>
      </c>
      <c r="AM531" s="214"/>
      <c r="AQ531" s="167" t="s">
        <v>6159</v>
      </c>
    </row>
    <row r="532" spans="1:1022" x14ac:dyDescent="0.25">
      <c r="A532" s="162" t="s">
        <v>6160</v>
      </c>
      <c r="B532" s="163">
        <v>531</v>
      </c>
      <c r="C532" s="224" t="s">
        <v>25133</v>
      </c>
      <c r="D532" s="175" t="s">
        <v>6161</v>
      </c>
      <c r="E532" s="185" t="s">
        <v>770</v>
      </c>
      <c r="F532" s="185">
        <v>2</v>
      </c>
      <c r="G532" s="175">
        <v>3</v>
      </c>
      <c r="H532" s="175">
        <v>3</v>
      </c>
      <c r="I532" s="319" t="s">
        <v>751</v>
      </c>
      <c r="J532" s="338">
        <v>2</v>
      </c>
      <c r="K532" s="338">
        <v>2</v>
      </c>
      <c r="N532" s="335">
        <v>1</v>
      </c>
      <c r="V532" s="219">
        <f t="shared" si="264"/>
        <v>100</v>
      </c>
      <c r="W532" s="219">
        <f t="shared" si="265"/>
        <v>100</v>
      </c>
      <c r="X532" s="219">
        <f t="shared" si="288"/>
        <v>100</v>
      </c>
      <c r="Y532" s="219">
        <f t="shared" si="284"/>
        <v>100</v>
      </c>
      <c r="Z532" s="219">
        <f t="shared" si="285"/>
        <v>100</v>
      </c>
      <c r="AA532" s="220">
        <f t="shared" si="282"/>
        <v>100</v>
      </c>
      <c r="AB532" s="220">
        <f t="shared" si="281"/>
        <v>100</v>
      </c>
      <c r="AC532" s="220">
        <f t="shared" si="255"/>
        <v>100</v>
      </c>
      <c r="AD532" s="416">
        <f t="shared" si="289"/>
        <v>100</v>
      </c>
      <c r="AE532" s="416">
        <f t="shared" si="283"/>
        <v>100</v>
      </c>
      <c r="AF532" s="212">
        <f t="shared" si="267"/>
        <v>10</v>
      </c>
      <c r="AG532" s="212">
        <f t="shared" si="287"/>
        <v>10</v>
      </c>
      <c r="AH532" s="212">
        <f t="shared" si="268"/>
        <v>100</v>
      </c>
      <c r="AI532" s="212">
        <f t="shared" si="286"/>
        <v>100</v>
      </c>
      <c r="AJ532" s="214" t="s">
        <v>751</v>
      </c>
      <c r="AL532" s="185">
        <v>3</v>
      </c>
      <c r="AM532" s="214"/>
      <c r="AQ532" s="167" t="s">
        <v>760</v>
      </c>
    </row>
    <row r="533" spans="1:1022" x14ac:dyDescent="0.25">
      <c r="A533" s="162" t="s">
        <v>1541</v>
      </c>
      <c r="B533" s="163">
        <v>532</v>
      </c>
      <c r="C533" s="224" t="s">
        <v>25134</v>
      </c>
      <c r="D533" s="175" t="s">
        <v>6162</v>
      </c>
      <c r="E533" s="185" t="s">
        <v>822</v>
      </c>
      <c r="F533" s="185">
        <v>3</v>
      </c>
      <c r="G533" s="175">
        <v>3</v>
      </c>
      <c r="H533" s="175">
        <v>3</v>
      </c>
      <c r="I533" s="319">
        <v>2.7</v>
      </c>
      <c r="J533" s="332">
        <v>2</v>
      </c>
      <c r="K533" s="332">
        <v>1</v>
      </c>
      <c r="L533" s="332">
        <v>1</v>
      </c>
      <c r="O533" s="332">
        <v>3</v>
      </c>
      <c r="Q533" s="332" t="s">
        <v>752</v>
      </c>
      <c r="S533" s="335">
        <v>2</v>
      </c>
      <c r="V533" s="219">
        <f t="shared" si="264"/>
        <v>100</v>
      </c>
      <c r="W533" s="219">
        <f t="shared" si="265"/>
        <v>100</v>
      </c>
      <c r="X533" s="219">
        <f t="shared" si="288"/>
        <v>20</v>
      </c>
      <c r="Y533" s="219">
        <f t="shared" si="284"/>
        <v>100</v>
      </c>
      <c r="Z533" s="219">
        <f t="shared" si="285"/>
        <v>100</v>
      </c>
      <c r="AA533" s="220">
        <f t="shared" si="282"/>
        <v>0.1</v>
      </c>
      <c r="AB533" s="220">
        <f t="shared" si="281"/>
        <v>100</v>
      </c>
      <c r="AC533" s="220">
        <f t="shared" si="255"/>
        <v>3</v>
      </c>
      <c r="AD533" s="416">
        <f t="shared" si="289"/>
        <v>1</v>
      </c>
      <c r="AE533" s="416">
        <f t="shared" si="283"/>
        <v>100</v>
      </c>
      <c r="AF533" s="212">
        <f t="shared" si="267"/>
        <v>1</v>
      </c>
      <c r="AG533" s="212">
        <f t="shared" si="287"/>
        <v>10</v>
      </c>
      <c r="AH533" s="212">
        <f t="shared" si="268"/>
        <v>3</v>
      </c>
      <c r="AI533" s="212">
        <f t="shared" si="286"/>
        <v>100</v>
      </c>
      <c r="AJ533" s="231" t="s">
        <v>25135</v>
      </c>
      <c r="AL533" s="185">
        <v>2</v>
      </c>
      <c r="AM533" s="214"/>
      <c r="AQ533" s="167" t="s">
        <v>6163</v>
      </c>
    </row>
    <row r="534" spans="1:1022" x14ac:dyDescent="0.25">
      <c r="A534" s="162" t="s">
        <v>1767</v>
      </c>
      <c r="B534" s="163">
        <v>533</v>
      </c>
      <c r="C534" s="224" t="s">
        <v>25136</v>
      </c>
      <c r="D534" s="175" t="s">
        <v>6176</v>
      </c>
      <c r="F534" s="185">
        <v>4</v>
      </c>
      <c r="G534" s="175">
        <v>4</v>
      </c>
      <c r="H534" s="175">
        <v>4</v>
      </c>
      <c r="I534" s="319">
        <v>3.3</v>
      </c>
      <c r="J534" s="332" t="s">
        <v>752</v>
      </c>
      <c r="K534" s="332">
        <v>1</v>
      </c>
      <c r="L534" s="338"/>
      <c r="O534" s="332">
        <v>3</v>
      </c>
      <c r="V534" s="219">
        <f t="shared" ref="V534:V566" si="290">IF(O534=1,10,100)</f>
        <v>100</v>
      </c>
      <c r="W534" s="219">
        <f t="shared" ref="W534:W566" si="291">IF(O534=1,1,IF(O534=2,10,100))</f>
        <v>100</v>
      </c>
      <c r="X534" s="230">
        <v>5</v>
      </c>
      <c r="Y534" s="219">
        <f t="shared" si="284"/>
        <v>100</v>
      </c>
      <c r="Z534" s="219">
        <f t="shared" si="285"/>
        <v>100</v>
      </c>
      <c r="AA534" s="220">
        <f t="shared" si="282"/>
        <v>100</v>
      </c>
      <c r="AB534" s="220">
        <f t="shared" si="281"/>
        <v>100</v>
      </c>
      <c r="AC534" s="220">
        <f t="shared" si="255"/>
        <v>100</v>
      </c>
      <c r="AD534" s="416">
        <f t="shared" si="289"/>
        <v>100</v>
      </c>
      <c r="AE534" s="416">
        <f t="shared" si="283"/>
        <v>100</v>
      </c>
      <c r="AF534" s="212">
        <f t="shared" si="267"/>
        <v>1</v>
      </c>
      <c r="AG534" s="212">
        <f t="shared" si="287"/>
        <v>1</v>
      </c>
      <c r="AH534" s="212">
        <f t="shared" si="268"/>
        <v>3</v>
      </c>
      <c r="AI534" s="212">
        <f t="shared" si="286"/>
        <v>5</v>
      </c>
      <c r="AJ534" s="231" t="s">
        <v>25068</v>
      </c>
      <c r="AL534" s="186">
        <v>3</v>
      </c>
      <c r="AM534" s="214"/>
      <c r="AQ534" s="167" t="s">
        <v>6177</v>
      </c>
    </row>
    <row r="535" spans="1:1022" x14ac:dyDescent="0.25">
      <c r="A535" s="162" t="s">
        <v>6179</v>
      </c>
      <c r="B535" s="163">
        <v>534</v>
      </c>
      <c r="C535" s="224" t="s">
        <v>25137</v>
      </c>
      <c r="D535" s="175" t="s">
        <v>6180</v>
      </c>
      <c r="I535" s="319">
        <v>5.9</v>
      </c>
      <c r="V535" s="219">
        <f t="shared" si="290"/>
        <v>100</v>
      </c>
      <c r="W535" s="219">
        <f t="shared" si="291"/>
        <v>100</v>
      </c>
      <c r="X535" s="219">
        <f t="shared" ref="X535:X567" si="292">IF(O535=3,20,100)</f>
        <v>100</v>
      </c>
      <c r="Y535" s="219">
        <f t="shared" si="284"/>
        <v>100</v>
      </c>
      <c r="Z535" s="219">
        <f t="shared" si="285"/>
        <v>100</v>
      </c>
      <c r="AA535" s="220">
        <f t="shared" si="282"/>
        <v>100</v>
      </c>
      <c r="AB535" s="220">
        <f t="shared" si="281"/>
        <v>100</v>
      </c>
      <c r="AC535" s="220">
        <f t="shared" ref="AC535:AC584" si="293">IF(OR(EXACT(S535,"1A"),EXACT(S535,"1B")),0.3,IF(S535=2,3,100))</f>
        <v>100</v>
      </c>
      <c r="AD535" s="416">
        <f t="shared" si="289"/>
        <v>100</v>
      </c>
      <c r="AE535" s="416">
        <f t="shared" si="283"/>
        <v>100</v>
      </c>
      <c r="AF535" s="212">
        <f t="shared" si="267"/>
        <v>100</v>
      </c>
      <c r="AG535" s="212">
        <f t="shared" si="287"/>
        <v>100</v>
      </c>
      <c r="AH535" s="212">
        <f t="shared" si="268"/>
        <v>100</v>
      </c>
      <c r="AI535" s="212">
        <f t="shared" si="286"/>
        <v>100</v>
      </c>
      <c r="AJ535" s="231" t="s">
        <v>25138</v>
      </c>
      <c r="AM535" s="214"/>
      <c r="AQ535" s="167" t="s">
        <v>6181</v>
      </c>
    </row>
    <row r="536" spans="1:1022" x14ac:dyDescent="0.25">
      <c r="A536" s="162" t="s">
        <v>6182</v>
      </c>
      <c r="B536" s="163">
        <v>535</v>
      </c>
      <c r="C536" s="224" t="s">
        <v>25139</v>
      </c>
      <c r="D536" s="175" t="s">
        <v>6183</v>
      </c>
      <c r="I536" s="319">
        <v>5.9</v>
      </c>
      <c r="V536" s="219">
        <f t="shared" si="290"/>
        <v>100</v>
      </c>
      <c r="W536" s="219">
        <f t="shared" si="291"/>
        <v>100</v>
      </c>
      <c r="X536" s="219">
        <f t="shared" si="292"/>
        <v>100</v>
      </c>
      <c r="Y536" s="219">
        <f t="shared" si="284"/>
        <v>100</v>
      </c>
      <c r="Z536" s="219">
        <f t="shared" si="285"/>
        <v>100</v>
      </c>
      <c r="AA536" s="220">
        <f t="shared" si="282"/>
        <v>100</v>
      </c>
      <c r="AB536" s="220">
        <f t="shared" si="281"/>
        <v>100</v>
      </c>
      <c r="AC536" s="220">
        <f t="shared" si="293"/>
        <v>100</v>
      </c>
      <c r="AD536" s="416">
        <f t="shared" si="289"/>
        <v>100</v>
      </c>
      <c r="AE536" s="416">
        <f t="shared" si="283"/>
        <v>100</v>
      </c>
      <c r="AF536" s="212">
        <f t="shared" si="267"/>
        <v>100</v>
      </c>
      <c r="AG536" s="212">
        <f t="shared" si="287"/>
        <v>100</v>
      </c>
      <c r="AH536" s="212">
        <f t="shared" si="268"/>
        <v>100</v>
      </c>
      <c r="AI536" s="212">
        <f t="shared" si="286"/>
        <v>100</v>
      </c>
      <c r="AJ536" s="231" t="s">
        <v>25138</v>
      </c>
      <c r="AM536" s="214"/>
      <c r="AQ536" s="229" t="s">
        <v>6181</v>
      </c>
    </row>
    <row r="537" spans="1:1022" x14ac:dyDescent="0.25">
      <c r="A537" s="162" t="s">
        <v>6184</v>
      </c>
      <c r="B537" s="163">
        <v>536</v>
      </c>
      <c r="C537" s="224" t="s">
        <v>25140</v>
      </c>
      <c r="D537" s="175" t="s">
        <v>6185</v>
      </c>
      <c r="I537" s="319">
        <v>5.9</v>
      </c>
      <c r="V537" s="219">
        <f t="shared" si="290"/>
        <v>100</v>
      </c>
      <c r="W537" s="219">
        <f t="shared" si="291"/>
        <v>100</v>
      </c>
      <c r="X537" s="219">
        <f t="shared" si="292"/>
        <v>100</v>
      </c>
      <c r="Y537" s="219">
        <f t="shared" si="284"/>
        <v>100</v>
      </c>
      <c r="Z537" s="219">
        <f t="shared" si="285"/>
        <v>100</v>
      </c>
      <c r="AA537" s="220">
        <f t="shared" si="282"/>
        <v>100</v>
      </c>
      <c r="AB537" s="220">
        <f t="shared" si="281"/>
        <v>100</v>
      </c>
      <c r="AC537" s="220">
        <f t="shared" si="293"/>
        <v>100</v>
      </c>
      <c r="AD537" s="416">
        <f t="shared" si="289"/>
        <v>100</v>
      </c>
      <c r="AE537" s="416">
        <f t="shared" si="283"/>
        <v>100</v>
      </c>
      <c r="AF537" s="212">
        <f t="shared" si="267"/>
        <v>100</v>
      </c>
      <c r="AG537" s="212">
        <f t="shared" si="287"/>
        <v>100</v>
      </c>
      <c r="AH537" s="212">
        <f t="shared" si="268"/>
        <v>100</v>
      </c>
      <c r="AI537" s="212">
        <f t="shared" si="286"/>
        <v>100</v>
      </c>
      <c r="AJ537" s="231" t="s">
        <v>25138</v>
      </c>
      <c r="AM537" s="214"/>
      <c r="AQ537" s="229" t="s">
        <v>6186</v>
      </c>
    </row>
    <row r="538" spans="1:1022" x14ac:dyDescent="0.25">
      <c r="A538" s="162" t="s">
        <v>25196</v>
      </c>
      <c r="B538" s="163">
        <v>537</v>
      </c>
      <c r="C538" s="295" t="s">
        <v>25197</v>
      </c>
      <c r="D538" s="175" t="s">
        <v>25198</v>
      </c>
      <c r="F538" s="185">
        <v>4</v>
      </c>
      <c r="I538" s="319"/>
      <c r="J538" s="332" t="s">
        <v>752</v>
      </c>
      <c r="K538" s="332">
        <v>1</v>
      </c>
      <c r="L538" s="332">
        <v>1</v>
      </c>
      <c r="P538" s="332">
        <v>1</v>
      </c>
      <c r="Q538" s="332">
        <v>2</v>
      </c>
      <c r="R538" s="332">
        <v>2</v>
      </c>
      <c r="V538" s="219">
        <f t="shared" si="290"/>
        <v>100</v>
      </c>
      <c r="W538" s="219">
        <f t="shared" si="291"/>
        <v>100</v>
      </c>
      <c r="X538" s="219">
        <f t="shared" si="292"/>
        <v>100</v>
      </c>
      <c r="Y538" s="219">
        <f t="shared" si="284"/>
        <v>10</v>
      </c>
      <c r="Z538" s="219">
        <f t="shared" si="285"/>
        <v>1</v>
      </c>
      <c r="AA538" s="220">
        <f t="shared" si="282"/>
        <v>1</v>
      </c>
      <c r="AB538" s="220">
        <f t="shared" si="281"/>
        <v>1</v>
      </c>
      <c r="AC538" s="220">
        <f t="shared" si="293"/>
        <v>100</v>
      </c>
      <c r="AD538" s="416">
        <f t="shared" si="289"/>
        <v>1</v>
      </c>
      <c r="AE538" s="416">
        <f t="shared" si="283"/>
        <v>100</v>
      </c>
      <c r="AF538" s="212">
        <f t="shared" si="267"/>
        <v>1</v>
      </c>
      <c r="AG538" s="212">
        <f t="shared" si="287"/>
        <v>1</v>
      </c>
      <c r="AH538" s="212">
        <f t="shared" si="268"/>
        <v>3</v>
      </c>
      <c r="AI538" s="212">
        <f t="shared" si="286"/>
        <v>5</v>
      </c>
      <c r="AJ538" s="231"/>
      <c r="AL538" s="185">
        <v>3</v>
      </c>
      <c r="AM538" s="214"/>
      <c r="AQ538" s="167" t="s">
        <v>25199</v>
      </c>
    </row>
    <row r="539" spans="1:1022" x14ac:dyDescent="0.25">
      <c r="A539" s="162" t="s">
        <v>6187</v>
      </c>
      <c r="B539" s="163">
        <v>538</v>
      </c>
      <c r="C539" s="224" t="s">
        <v>25141</v>
      </c>
      <c r="D539" s="175" t="s">
        <v>6188</v>
      </c>
      <c r="F539" s="185">
        <v>4</v>
      </c>
      <c r="G539" s="175">
        <v>4</v>
      </c>
      <c r="H539" s="175">
        <v>1</v>
      </c>
      <c r="I539" s="319">
        <v>14</v>
      </c>
      <c r="J539" s="332" t="s">
        <v>752</v>
      </c>
      <c r="K539" s="332">
        <v>1</v>
      </c>
      <c r="L539" s="338">
        <v>1</v>
      </c>
      <c r="M539" s="332">
        <v>1</v>
      </c>
      <c r="V539" s="219">
        <f t="shared" si="290"/>
        <v>100</v>
      </c>
      <c r="W539" s="219">
        <f t="shared" si="291"/>
        <v>100</v>
      </c>
      <c r="X539" s="219">
        <f t="shared" si="292"/>
        <v>100</v>
      </c>
      <c r="Y539" s="219">
        <f t="shared" si="284"/>
        <v>100</v>
      </c>
      <c r="Z539" s="219">
        <f t="shared" si="285"/>
        <v>100</v>
      </c>
      <c r="AA539" s="220">
        <f t="shared" si="282"/>
        <v>100</v>
      </c>
      <c r="AB539" s="220">
        <f t="shared" si="281"/>
        <v>100</v>
      </c>
      <c r="AC539" s="220">
        <f t="shared" si="293"/>
        <v>100</v>
      </c>
      <c r="AD539" s="416">
        <f t="shared" si="289"/>
        <v>1</v>
      </c>
      <c r="AE539" s="416">
        <f t="shared" si="283"/>
        <v>1</v>
      </c>
      <c r="AF539" s="212">
        <f t="shared" si="267"/>
        <v>1</v>
      </c>
      <c r="AG539" s="212">
        <f t="shared" si="287"/>
        <v>1</v>
      </c>
      <c r="AH539" s="212">
        <f t="shared" si="268"/>
        <v>3</v>
      </c>
      <c r="AI539" s="212">
        <f t="shared" si="286"/>
        <v>5</v>
      </c>
      <c r="AJ539" s="231" t="s">
        <v>25142</v>
      </c>
      <c r="AM539" s="214"/>
      <c r="AQ539" s="394" t="s">
        <v>760</v>
      </c>
      <c r="AU539" s="412"/>
      <c r="AV539" s="412"/>
      <c r="AW539" s="412"/>
      <c r="AX539" s="412"/>
      <c r="AY539" s="412"/>
      <c r="AZ539" s="412"/>
      <c r="BA539" s="412"/>
      <c r="BB539" s="412"/>
      <c r="BC539" s="412"/>
      <c r="BD539" s="412"/>
      <c r="BE539" s="412"/>
      <c r="BF539" s="412"/>
      <c r="BG539" s="412"/>
      <c r="BH539" s="412"/>
      <c r="BI539" s="412"/>
      <c r="BJ539" s="412"/>
      <c r="BK539" s="412"/>
      <c r="BL539" s="412"/>
      <c r="BM539" s="412"/>
      <c r="BN539" s="412"/>
      <c r="BO539" s="412"/>
      <c r="BP539" s="412"/>
      <c r="BQ539" s="412"/>
      <c r="BR539" s="412"/>
      <c r="BS539" s="412"/>
      <c r="BT539" s="412"/>
      <c r="BU539" s="412"/>
      <c r="BV539" s="412"/>
      <c r="BW539" s="412"/>
      <c r="BX539" s="412"/>
      <c r="BY539" s="412"/>
      <c r="BZ539" s="412"/>
      <c r="CA539" s="412"/>
      <c r="CB539" s="412"/>
      <c r="CC539" s="412"/>
      <c r="CD539" s="412"/>
      <c r="CE539" s="412"/>
      <c r="CF539" s="412"/>
      <c r="CG539" s="412"/>
      <c r="CH539" s="412"/>
      <c r="CI539" s="412"/>
      <c r="CJ539" s="412"/>
      <c r="CK539" s="412"/>
      <c r="CL539" s="412"/>
      <c r="CM539" s="412"/>
      <c r="CN539" s="412"/>
      <c r="CO539" s="412"/>
      <c r="CP539" s="412"/>
      <c r="CQ539" s="412"/>
      <c r="CR539" s="412"/>
      <c r="CS539" s="412"/>
      <c r="CT539" s="412"/>
      <c r="CU539" s="412"/>
      <c r="CV539" s="412"/>
      <c r="CW539" s="412"/>
      <c r="CX539" s="412"/>
      <c r="CY539" s="412"/>
      <c r="CZ539" s="412"/>
      <c r="DA539" s="412"/>
      <c r="DB539" s="412"/>
      <c r="DC539" s="412"/>
      <c r="DD539" s="412"/>
      <c r="DE539" s="412"/>
      <c r="DF539" s="412"/>
      <c r="DG539" s="412"/>
      <c r="DH539" s="412"/>
      <c r="DI539" s="412"/>
      <c r="DJ539" s="412"/>
      <c r="DK539" s="412"/>
      <c r="DL539" s="412"/>
      <c r="DM539" s="412"/>
      <c r="DN539" s="412"/>
      <c r="DO539" s="412"/>
      <c r="DP539" s="412"/>
      <c r="DQ539" s="412"/>
      <c r="DR539" s="412"/>
      <c r="DS539" s="412"/>
      <c r="DT539" s="412"/>
      <c r="DU539" s="412"/>
      <c r="DV539" s="412"/>
      <c r="DW539" s="412"/>
      <c r="DX539" s="412"/>
      <c r="DY539" s="412"/>
      <c r="DZ539" s="412"/>
      <c r="EA539" s="412"/>
      <c r="EB539" s="412"/>
      <c r="EC539" s="412"/>
      <c r="ED539" s="412"/>
      <c r="EE539" s="412"/>
      <c r="EF539" s="412"/>
      <c r="EG539" s="412"/>
      <c r="EH539" s="412"/>
      <c r="EI539" s="412"/>
      <c r="EJ539" s="412"/>
      <c r="EK539" s="412"/>
      <c r="EL539" s="412"/>
      <c r="EM539" s="412"/>
      <c r="EN539" s="412"/>
      <c r="EO539" s="412"/>
      <c r="EP539" s="412"/>
      <c r="EQ539" s="412"/>
      <c r="ER539" s="412"/>
      <c r="ES539" s="412"/>
      <c r="ET539" s="412"/>
      <c r="EU539" s="412"/>
      <c r="EV539" s="412"/>
      <c r="EW539" s="412"/>
      <c r="EX539" s="412"/>
      <c r="EY539" s="412"/>
      <c r="EZ539" s="412"/>
      <c r="FA539" s="412"/>
      <c r="FB539" s="412"/>
      <c r="FC539" s="412"/>
      <c r="FD539" s="412"/>
      <c r="FE539" s="412"/>
      <c r="FF539" s="412"/>
      <c r="FG539" s="412"/>
      <c r="FH539" s="412"/>
      <c r="FI539" s="412"/>
      <c r="FJ539" s="412"/>
      <c r="FK539" s="412"/>
      <c r="FL539" s="412"/>
      <c r="FM539" s="412"/>
      <c r="FN539" s="412"/>
      <c r="FO539" s="412"/>
      <c r="FP539" s="412"/>
      <c r="FQ539" s="412"/>
      <c r="FR539" s="412"/>
      <c r="FS539" s="412"/>
      <c r="FT539" s="412"/>
      <c r="FU539" s="412"/>
      <c r="FV539" s="412"/>
      <c r="FW539" s="412"/>
      <c r="FX539" s="412"/>
      <c r="FY539" s="412"/>
      <c r="FZ539" s="412"/>
      <c r="GA539" s="412"/>
      <c r="GB539" s="412"/>
      <c r="GC539" s="412"/>
      <c r="GD539" s="412"/>
      <c r="GE539" s="412"/>
      <c r="GF539" s="412"/>
      <c r="GG539" s="412"/>
      <c r="GH539" s="412"/>
      <c r="GI539" s="412"/>
      <c r="GJ539" s="412"/>
      <c r="GK539" s="412"/>
      <c r="GL539" s="412"/>
      <c r="GM539" s="412"/>
      <c r="GN539" s="412"/>
      <c r="GO539" s="412"/>
      <c r="GP539" s="412"/>
      <c r="GQ539" s="412"/>
      <c r="GR539" s="412"/>
      <c r="GS539" s="412"/>
      <c r="GT539" s="412"/>
      <c r="GU539" s="412"/>
      <c r="GV539" s="412"/>
      <c r="GW539" s="412"/>
      <c r="GX539" s="412"/>
      <c r="GY539" s="412"/>
      <c r="GZ539" s="412"/>
      <c r="HA539" s="412"/>
      <c r="HB539" s="412"/>
      <c r="HC539" s="412"/>
      <c r="HD539" s="412"/>
      <c r="HE539" s="412"/>
      <c r="HF539" s="412"/>
      <c r="HG539" s="412"/>
      <c r="HH539" s="412"/>
      <c r="HI539" s="412"/>
      <c r="HJ539" s="412"/>
      <c r="HK539" s="412"/>
      <c r="HL539" s="412"/>
      <c r="HM539" s="412"/>
      <c r="HN539" s="412"/>
      <c r="HO539" s="412"/>
      <c r="HP539" s="412"/>
      <c r="HQ539" s="412"/>
      <c r="HR539" s="412"/>
      <c r="HS539" s="412"/>
      <c r="HT539" s="412"/>
      <c r="HU539" s="412"/>
      <c r="HV539" s="412"/>
      <c r="HW539" s="412"/>
      <c r="HX539" s="412"/>
      <c r="HY539" s="412"/>
      <c r="HZ539" s="412"/>
      <c r="IA539" s="412"/>
      <c r="IB539" s="412"/>
      <c r="IC539" s="412"/>
      <c r="ID539" s="412"/>
      <c r="IE539" s="412"/>
      <c r="IF539" s="412"/>
      <c r="IG539" s="412"/>
      <c r="IH539" s="412"/>
      <c r="II539" s="412"/>
      <c r="IJ539" s="412"/>
      <c r="IK539" s="412"/>
      <c r="IL539" s="412"/>
      <c r="IM539" s="412"/>
      <c r="IN539" s="412"/>
      <c r="IO539" s="412"/>
      <c r="IP539" s="412"/>
      <c r="IQ539" s="412"/>
      <c r="IR539" s="412"/>
      <c r="IS539" s="412"/>
      <c r="IT539" s="412"/>
      <c r="IU539" s="412"/>
      <c r="IV539" s="412"/>
      <c r="IW539" s="412"/>
      <c r="IX539" s="412"/>
      <c r="IY539" s="412"/>
      <c r="IZ539" s="412"/>
      <c r="JA539" s="412"/>
      <c r="JB539" s="412"/>
      <c r="JC539" s="412"/>
      <c r="JD539" s="412"/>
      <c r="JE539" s="412"/>
      <c r="JF539" s="412"/>
      <c r="JG539" s="412"/>
      <c r="JH539" s="412"/>
      <c r="JI539" s="412"/>
      <c r="JJ539" s="412"/>
      <c r="JK539" s="412"/>
      <c r="JL539" s="412"/>
      <c r="JM539" s="412"/>
      <c r="JN539" s="412"/>
      <c r="JO539" s="412"/>
      <c r="JP539" s="412"/>
      <c r="JQ539" s="412"/>
      <c r="JR539" s="412"/>
      <c r="JS539" s="412"/>
      <c r="JT539" s="412"/>
      <c r="JU539" s="412"/>
      <c r="JV539" s="412"/>
      <c r="JW539" s="412"/>
      <c r="JX539" s="412"/>
      <c r="JY539" s="412"/>
      <c r="JZ539" s="412"/>
      <c r="KA539" s="412"/>
      <c r="KB539" s="412"/>
      <c r="KC539" s="412"/>
      <c r="KD539" s="412"/>
      <c r="KE539" s="412"/>
      <c r="KF539" s="412"/>
      <c r="KG539" s="412"/>
      <c r="KH539" s="412"/>
      <c r="KI539" s="412"/>
      <c r="KJ539" s="412"/>
      <c r="KK539" s="412"/>
      <c r="KL539" s="412"/>
      <c r="KM539" s="412"/>
      <c r="KN539" s="412"/>
      <c r="KO539" s="412"/>
      <c r="KP539" s="412"/>
      <c r="KQ539" s="412"/>
      <c r="KR539" s="412"/>
      <c r="KS539" s="412"/>
      <c r="KT539" s="412"/>
      <c r="KU539" s="412"/>
      <c r="KV539" s="412"/>
      <c r="KW539" s="412"/>
      <c r="KX539" s="412"/>
      <c r="KY539" s="412"/>
      <c r="KZ539" s="412"/>
      <c r="LA539" s="412"/>
      <c r="LB539" s="412"/>
      <c r="LC539" s="412"/>
      <c r="LD539" s="412"/>
      <c r="LE539" s="412"/>
      <c r="LF539" s="412"/>
      <c r="LG539" s="412"/>
      <c r="LH539" s="412"/>
      <c r="LI539" s="412"/>
      <c r="LJ539" s="412"/>
      <c r="LK539" s="412"/>
      <c r="LL539" s="412"/>
      <c r="LM539" s="412"/>
      <c r="LN539" s="412"/>
      <c r="LO539" s="412"/>
      <c r="LP539" s="412"/>
      <c r="LQ539" s="412"/>
      <c r="LR539" s="412"/>
      <c r="LS539" s="412"/>
      <c r="LT539" s="412"/>
      <c r="LU539" s="412"/>
      <c r="LV539" s="412"/>
      <c r="LW539" s="412"/>
      <c r="LX539" s="412"/>
      <c r="LY539" s="412"/>
      <c r="LZ539" s="412"/>
      <c r="MA539" s="412"/>
      <c r="MB539" s="412"/>
      <c r="MC539" s="412"/>
      <c r="MD539" s="412"/>
      <c r="ME539" s="412"/>
      <c r="MF539" s="412"/>
      <c r="MG539" s="412"/>
      <c r="MH539" s="412"/>
      <c r="MI539" s="412"/>
      <c r="MJ539" s="412"/>
      <c r="MK539" s="412"/>
      <c r="ML539" s="412"/>
      <c r="MM539" s="412"/>
      <c r="MN539" s="412"/>
      <c r="MO539" s="412"/>
      <c r="MP539" s="412"/>
      <c r="MQ539" s="412"/>
      <c r="MR539" s="412"/>
      <c r="MS539" s="412"/>
      <c r="MT539" s="412"/>
      <c r="MU539" s="412"/>
      <c r="MV539" s="412"/>
      <c r="MW539" s="412"/>
      <c r="MX539" s="412"/>
      <c r="MY539" s="412"/>
      <c r="MZ539" s="412"/>
      <c r="NA539" s="412"/>
      <c r="NB539" s="412"/>
      <c r="NC539" s="412"/>
      <c r="ND539" s="412"/>
      <c r="NE539" s="412"/>
      <c r="NF539" s="412"/>
      <c r="NG539" s="412"/>
      <c r="NH539" s="412"/>
      <c r="NI539" s="412"/>
      <c r="NJ539" s="412"/>
      <c r="NK539" s="412"/>
      <c r="NL539" s="412"/>
      <c r="NM539" s="412"/>
      <c r="NN539" s="412"/>
      <c r="NO539" s="412"/>
      <c r="NP539" s="412"/>
      <c r="NQ539" s="412"/>
      <c r="NR539" s="412"/>
      <c r="NS539" s="412"/>
      <c r="NT539" s="412"/>
      <c r="NU539" s="412"/>
      <c r="NV539" s="412"/>
      <c r="NW539" s="412"/>
      <c r="NX539" s="412"/>
      <c r="NY539" s="412"/>
      <c r="NZ539" s="412"/>
      <c r="OA539" s="412"/>
      <c r="OB539" s="412"/>
      <c r="OC539" s="412"/>
      <c r="OD539" s="412"/>
      <c r="OE539" s="412"/>
      <c r="OF539" s="412"/>
      <c r="OG539" s="412"/>
      <c r="OH539" s="412"/>
      <c r="OI539" s="412"/>
      <c r="OJ539" s="412"/>
      <c r="OK539" s="412"/>
      <c r="OL539" s="412"/>
      <c r="OM539" s="412"/>
      <c r="ON539" s="412"/>
      <c r="OO539" s="412"/>
      <c r="OP539" s="412"/>
      <c r="OQ539" s="412"/>
      <c r="OR539" s="412"/>
      <c r="OS539" s="412"/>
      <c r="OT539" s="412"/>
      <c r="OU539" s="412"/>
      <c r="OV539" s="412"/>
      <c r="OW539" s="412"/>
      <c r="OX539" s="412"/>
      <c r="OY539" s="412"/>
      <c r="OZ539" s="412"/>
      <c r="PA539" s="412"/>
      <c r="PB539" s="412"/>
      <c r="PC539" s="412"/>
      <c r="PD539" s="412"/>
      <c r="PE539" s="412"/>
      <c r="PF539" s="412"/>
      <c r="PG539" s="412"/>
      <c r="PH539" s="412"/>
      <c r="PI539" s="412"/>
      <c r="PJ539" s="412"/>
      <c r="PK539" s="412"/>
      <c r="PL539" s="412"/>
      <c r="PM539" s="412"/>
      <c r="PN539" s="412"/>
      <c r="PO539" s="412"/>
      <c r="PP539" s="412"/>
      <c r="PQ539" s="412"/>
      <c r="PR539" s="412"/>
      <c r="PS539" s="412"/>
      <c r="PT539" s="412"/>
      <c r="PU539" s="412"/>
      <c r="PV539" s="412"/>
      <c r="PW539" s="412"/>
      <c r="PX539" s="412"/>
      <c r="PY539" s="412"/>
      <c r="PZ539" s="412"/>
      <c r="QA539" s="412"/>
      <c r="QB539" s="412"/>
      <c r="QC539" s="412"/>
      <c r="QD539" s="412"/>
      <c r="QE539" s="412"/>
      <c r="QF539" s="412"/>
      <c r="QG539" s="412"/>
      <c r="QH539" s="412"/>
      <c r="QI539" s="412"/>
      <c r="QJ539" s="412"/>
      <c r="QK539" s="412"/>
      <c r="QL539" s="412"/>
      <c r="QM539" s="412"/>
      <c r="QN539" s="412"/>
      <c r="QO539" s="412"/>
      <c r="QP539" s="412"/>
      <c r="QQ539" s="412"/>
      <c r="QR539" s="412"/>
      <c r="QS539" s="412"/>
      <c r="QT539" s="412"/>
      <c r="QU539" s="412"/>
      <c r="QV539" s="412"/>
      <c r="QW539" s="412"/>
      <c r="QX539" s="412"/>
      <c r="QY539" s="412"/>
      <c r="QZ539" s="412"/>
      <c r="RA539" s="412"/>
      <c r="RB539" s="412"/>
      <c r="RC539" s="412"/>
      <c r="RD539" s="412"/>
      <c r="RE539" s="412"/>
      <c r="RF539" s="412"/>
      <c r="RG539" s="412"/>
      <c r="RH539" s="412"/>
      <c r="RI539" s="412"/>
      <c r="RJ539" s="412"/>
      <c r="RK539" s="412"/>
      <c r="RL539" s="412"/>
      <c r="RM539" s="412"/>
      <c r="RN539" s="412"/>
      <c r="RO539" s="412"/>
      <c r="RP539" s="412"/>
      <c r="RQ539" s="412"/>
      <c r="RR539" s="412"/>
      <c r="RS539" s="412"/>
      <c r="RT539" s="412"/>
      <c r="RU539" s="412"/>
      <c r="RV539" s="412"/>
      <c r="RW539" s="412"/>
      <c r="RX539" s="412"/>
      <c r="RY539" s="412"/>
      <c r="RZ539" s="412"/>
      <c r="SA539" s="412"/>
      <c r="SB539" s="412"/>
      <c r="SC539" s="412"/>
      <c r="SD539" s="412"/>
      <c r="SE539" s="412"/>
      <c r="SF539" s="412"/>
      <c r="SG539" s="412"/>
      <c r="SH539" s="412"/>
      <c r="SI539" s="412"/>
      <c r="SJ539" s="412"/>
      <c r="SK539" s="412"/>
      <c r="SL539" s="412"/>
      <c r="SM539" s="412"/>
      <c r="SN539" s="412"/>
      <c r="SO539" s="412"/>
      <c r="SP539" s="412"/>
      <c r="SQ539" s="412"/>
      <c r="SR539" s="412"/>
      <c r="SS539" s="412"/>
      <c r="ST539" s="412"/>
      <c r="SU539" s="412"/>
      <c r="SV539" s="412"/>
      <c r="SW539" s="412"/>
      <c r="SX539" s="412"/>
      <c r="SY539" s="412"/>
      <c r="SZ539" s="412"/>
      <c r="TA539" s="412"/>
      <c r="TB539" s="412"/>
      <c r="TC539" s="412"/>
      <c r="TD539" s="412"/>
      <c r="TE539" s="412"/>
      <c r="TF539" s="412"/>
      <c r="TG539" s="412"/>
      <c r="TH539" s="412"/>
      <c r="TI539" s="412"/>
      <c r="TJ539" s="412"/>
      <c r="TK539" s="412"/>
      <c r="TL539" s="412"/>
      <c r="TM539" s="412"/>
      <c r="TN539" s="412"/>
      <c r="TO539" s="412"/>
      <c r="TP539" s="412"/>
      <c r="TQ539" s="412"/>
      <c r="TR539" s="412"/>
      <c r="TS539" s="412"/>
      <c r="TT539" s="412"/>
      <c r="TU539" s="412"/>
      <c r="TV539" s="412"/>
      <c r="TW539" s="412"/>
      <c r="TX539" s="412"/>
      <c r="TY539" s="412"/>
      <c r="TZ539" s="412"/>
      <c r="UA539" s="412"/>
      <c r="UB539" s="412"/>
      <c r="UC539" s="412"/>
      <c r="UD539" s="412"/>
      <c r="UE539" s="412"/>
      <c r="UF539" s="412"/>
      <c r="UG539" s="412"/>
      <c r="UH539" s="412"/>
      <c r="UI539" s="412"/>
      <c r="UJ539" s="412"/>
      <c r="UK539" s="412"/>
      <c r="UL539" s="412"/>
      <c r="UM539" s="412"/>
      <c r="UN539" s="412"/>
      <c r="UO539" s="412"/>
      <c r="UP539" s="412"/>
      <c r="UQ539" s="412"/>
      <c r="UR539" s="412"/>
      <c r="US539" s="412"/>
      <c r="UT539" s="412"/>
      <c r="UU539" s="412"/>
      <c r="UV539" s="412"/>
      <c r="UW539" s="412"/>
      <c r="UX539" s="412"/>
      <c r="UY539" s="412"/>
      <c r="UZ539" s="412"/>
      <c r="VA539" s="412"/>
      <c r="VB539" s="412"/>
      <c r="VC539" s="412"/>
      <c r="VD539" s="412"/>
      <c r="VE539" s="412"/>
      <c r="VF539" s="412"/>
      <c r="VG539" s="412"/>
      <c r="VH539" s="412"/>
      <c r="VI539" s="412"/>
      <c r="VJ539" s="412"/>
      <c r="VK539" s="412"/>
      <c r="VL539" s="412"/>
      <c r="VM539" s="412"/>
      <c r="VN539" s="412"/>
      <c r="VO539" s="412"/>
      <c r="VP539" s="412"/>
      <c r="VQ539" s="412"/>
      <c r="VR539" s="412"/>
      <c r="VS539" s="412"/>
      <c r="VT539" s="412"/>
      <c r="VU539" s="412"/>
      <c r="VV539" s="412"/>
      <c r="VW539" s="412"/>
      <c r="VX539" s="412"/>
      <c r="VY539" s="412"/>
      <c r="VZ539" s="412"/>
      <c r="WA539" s="412"/>
      <c r="WB539" s="412"/>
      <c r="WC539" s="412"/>
      <c r="WD539" s="412"/>
      <c r="WE539" s="412"/>
      <c r="WF539" s="412"/>
      <c r="WG539" s="412"/>
      <c r="WH539" s="412"/>
      <c r="WI539" s="412"/>
      <c r="WJ539" s="412"/>
      <c r="WK539" s="412"/>
      <c r="WL539" s="412"/>
      <c r="WM539" s="412"/>
      <c r="WN539" s="412"/>
      <c r="WO539" s="412"/>
      <c r="WP539" s="412"/>
      <c r="WQ539" s="412"/>
      <c r="WR539" s="412"/>
      <c r="WS539" s="412"/>
      <c r="WT539" s="412"/>
      <c r="WU539" s="412"/>
      <c r="WV539" s="412"/>
      <c r="WW539" s="412"/>
      <c r="WX539" s="412"/>
      <c r="WY539" s="412"/>
      <c r="WZ539" s="412"/>
      <c r="XA539" s="412"/>
      <c r="XB539" s="412"/>
      <c r="XC539" s="412"/>
      <c r="XD539" s="412"/>
      <c r="XE539" s="412"/>
      <c r="XF539" s="412"/>
      <c r="XG539" s="412"/>
      <c r="XH539" s="412"/>
      <c r="XI539" s="412"/>
      <c r="XJ539" s="412"/>
      <c r="XK539" s="412"/>
      <c r="XL539" s="412"/>
      <c r="XM539" s="412"/>
      <c r="XN539" s="412"/>
      <c r="XO539" s="412"/>
      <c r="XP539" s="412"/>
      <c r="XQ539" s="412"/>
      <c r="XR539" s="412"/>
      <c r="XS539" s="412"/>
      <c r="XT539" s="412"/>
      <c r="XU539" s="412"/>
      <c r="XV539" s="412"/>
      <c r="XW539" s="412"/>
      <c r="XX539" s="412"/>
      <c r="XY539" s="412"/>
      <c r="XZ539" s="412"/>
      <c r="YA539" s="412"/>
      <c r="YB539" s="412"/>
      <c r="YC539" s="412"/>
      <c r="YD539" s="412"/>
      <c r="YE539" s="412"/>
      <c r="YF539" s="412"/>
      <c r="YG539" s="412"/>
      <c r="YH539" s="412"/>
      <c r="YI539" s="412"/>
      <c r="YJ539" s="412"/>
      <c r="YK539" s="412"/>
      <c r="YL539" s="412"/>
      <c r="YM539" s="412"/>
      <c r="YN539" s="412"/>
      <c r="YO539" s="412"/>
      <c r="YP539" s="412"/>
      <c r="YQ539" s="412"/>
      <c r="YR539" s="412"/>
      <c r="YS539" s="412"/>
      <c r="YT539" s="412"/>
      <c r="YU539" s="412"/>
      <c r="YV539" s="412"/>
      <c r="YW539" s="412"/>
      <c r="YX539" s="412"/>
      <c r="YY539" s="412"/>
      <c r="YZ539" s="412"/>
      <c r="ZA539" s="412"/>
      <c r="ZB539" s="412"/>
      <c r="ZC539" s="412"/>
      <c r="ZD539" s="412"/>
      <c r="ZE539" s="412"/>
      <c r="ZF539" s="412"/>
      <c r="ZG539" s="412"/>
      <c r="ZH539" s="412"/>
      <c r="ZI539" s="412"/>
      <c r="ZJ539" s="412"/>
      <c r="ZK539" s="412"/>
      <c r="ZL539" s="412"/>
      <c r="ZM539" s="412"/>
      <c r="ZN539" s="412"/>
      <c r="ZO539" s="412"/>
      <c r="ZP539" s="412"/>
      <c r="ZQ539" s="412"/>
      <c r="ZR539" s="412"/>
      <c r="ZS539" s="412"/>
      <c r="ZT539" s="412"/>
      <c r="ZU539" s="412"/>
      <c r="ZV539" s="412"/>
      <c r="ZW539" s="412"/>
      <c r="ZX539" s="412"/>
      <c r="ZY539" s="412"/>
      <c r="ZZ539" s="412"/>
      <c r="AAA539" s="412"/>
      <c r="AAB539" s="412"/>
      <c r="AAC539" s="412"/>
      <c r="AAD539" s="412"/>
      <c r="AAE539" s="412"/>
      <c r="AAF539" s="412"/>
      <c r="AAG539" s="412"/>
      <c r="AAH539" s="412"/>
      <c r="AAI539" s="412"/>
      <c r="AAJ539" s="412"/>
      <c r="AAK539" s="412"/>
      <c r="AAL539" s="412"/>
      <c r="AAM539" s="412"/>
      <c r="AAN539" s="412"/>
      <c r="AAO539" s="412"/>
      <c r="AAP539" s="412"/>
      <c r="AAQ539" s="412"/>
      <c r="AAR539" s="412"/>
      <c r="AAS539" s="412"/>
      <c r="AAT539" s="412"/>
      <c r="AAU539" s="412"/>
      <c r="AAV539" s="412"/>
      <c r="AAW539" s="412"/>
      <c r="AAX539" s="412"/>
      <c r="AAY539" s="412"/>
      <c r="AAZ539" s="412"/>
      <c r="ABA539" s="412"/>
      <c r="ABB539" s="412"/>
      <c r="ABC539" s="412"/>
      <c r="ABD539" s="412"/>
      <c r="ABE539" s="412"/>
      <c r="ABF539" s="412"/>
      <c r="ABG539" s="412"/>
      <c r="ABH539" s="412"/>
      <c r="ABI539" s="412"/>
      <c r="ABJ539" s="412"/>
      <c r="ABK539" s="412"/>
      <c r="ABL539" s="412"/>
      <c r="ABM539" s="412"/>
      <c r="ABN539" s="412"/>
      <c r="ABO539" s="412"/>
      <c r="ABP539" s="412"/>
      <c r="ABQ539" s="412"/>
      <c r="ABR539" s="412"/>
      <c r="ABS539" s="412"/>
      <c r="ABT539" s="412"/>
      <c r="ABU539" s="412"/>
      <c r="ABV539" s="412"/>
      <c r="ABW539" s="412"/>
      <c r="ABX539" s="412"/>
      <c r="ABY539" s="412"/>
      <c r="ABZ539" s="412"/>
      <c r="ACA539" s="412"/>
      <c r="ACB539" s="412"/>
      <c r="ACC539" s="412"/>
      <c r="ACD539" s="412"/>
      <c r="ACE539" s="412"/>
      <c r="ACF539" s="412"/>
      <c r="ACG539" s="412"/>
      <c r="ACH539" s="412"/>
      <c r="ACI539" s="412"/>
      <c r="ACJ539" s="412"/>
      <c r="ACK539" s="412"/>
      <c r="ACL539" s="412"/>
      <c r="ACM539" s="412"/>
      <c r="ACN539" s="412"/>
      <c r="ACO539" s="412"/>
      <c r="ACP539" s="412"/>
      <c r="ACQ539" s="412"/>
      <c r="ACR539" s="412"/>
      <c r="ACS539" s="412"/>
      <c r="ACT539" s="412"/>
      <c r="ACU539" s="412"/>
      <c r="ACV539" s="412"/>
      <c r="ACW539" s="412"/>
      <c r="ACX539" s="412"/>
      <c r="ACY539" s="412"/>
      <c r="ACZ539" s="412"/>
      <c r="ADA539" s="412"/>
      <c r="ADB539" s="412"/>
      <c r="ADC539" s="412"/>
      <c r="ADD539" s="412"/>
      <c r="ADE539" s="412"/>
      <c r="ADF539" s="412"/>
      <c r="ADG539" s="412"/>
      <c r="ADH539" s="412"/>
      <c r="ADI539" s="412"/>
      <c r="ADJ539" s="412"/>
      <c r="ADK539" s="412"/>
      <c r="ADL539" s="412"/>
      <c r="ADM539" s="412"/>
      <c r="ADN539" s="412"/>
      <c r="ADO539" s="412"/>
      <c r="ADP539" s="412"/>
      <c r="ADQ539" s="412"/>
      <c r="ADR539" s="412"/>
      <c r="ADS539" s="412"/>
      <c r="ADT539" s="412"/>
      <c r="ADU539" s="412"/>
      <c r="ADV539" s="412"/>
      <c r="ADW539" s="412"/>
      <c r="ADX539" s="412"/>
      <c r="ADY539" s="412"/>
      <c r="ADZ539" s="412"/>
      <c r="AEA539" s="412"/>
      <c r="AEB539" s="412"/>
      <c r="AEC539" s="412"/>
      <c r="AED539" s="412"/>
      <c r="AEE539" s="412"/>
      <c r="AEF539" s="412"/>
      <c r="AEG539" s="412"/>
      <c r="AEH539" s="412"/>
      <c r="AEI539" s="412"/>
      <c r="AEJ539" s="412"/>
      <c r="AEK539" s="412"/>
      <c r="AEL539" s="412"/>
      <c r="AEM539" s="412"/>
      <c r="AEN539" s="412"/>
      <c r="AEO539" s="412"/>
      <c r="AEP539" s="412"/>
      <c r="AEQ539" s="412"/>
      <c r="AER539" s="412"/>
      <c r="AES539" s="412"/>
      <c r="AET539" s="412"/>
      <c r="AEU539" s="412"/>
      <c r="AEV539" s="412"/>
      <c r="AEW539" s="412"/>
      <c r="AEX539" s="412"/>
      <c r="AEY539" s="412"/>
      <c r="AEZ539" s="412"/>
      <c r="AFA539" s="412"/>
      <c r="AFB539" s="412"/>
      <c r="AFC539" s="412"/>
      <c r="AFD539" s="412"/>
      <c r="AFE539" s="412"/>
      <c r="AFF539" s="412"/>
      <c r="AFG539" s="412"/>
      <c r="AFH539" s="412"/>
      <c r="AFI539" s="412"/>
      <c r="AFJ539" s="412"/>
      <c r="AFK539" s="412"/>
      <c r="AFL539" s="412"/>
      <c r="AFM539" s="412"/>
      <c r="AFN539" s="412"/>
      <c r="AFO539" s="412"/>
      <c r="AFP539" s="412"/>
      <c r="AFQ539" s="412"/>
      <c r="AFR539" s="412"/>
      <c r="AFS539" s="412"/>
      <c r="AFT539" s="412"/>
      <c r="AFU539" s="412"/>
      <c r="AFV539" s="412"/>
      <c r="AFW539" s="412"/>
      <c r="AFX539" s="412"/>
      <c r="AFY539" s="412"/>
      <c r="AFZ539" s="412"/>
      <c r="AGA539" s="412"/>
      <c r="AGB539" s="412"/>
      <c r="AGC539" s="412"/>
      <c r="AGD539" s="412"/>
      <c r="AGE539" s="412"/>
      <c r="AGF539" s="412"/>
      <c r="AGG539" s="412"/>
      <c r="AGH539" s="412"/>
      <c r="AGI539" s="412"/>
      <c r="AGJ539" s="412"/>
      <c r="AGK539" s="412"/>
      <c r="AGL539" s="412"/>
      <c r="AGM539" s="412"/>
      <c r="AGN539" s="412"/>
      <c r="AGO539" s="412"/>
      <c r="AGP539" s="412"/>
      <c r="AGQ539" s="412"/>
      <c r="AGR539" s="412"/>
      <c r="AGS539" s="412"/>
      <c r="AGT539" s="412"/>
      <c r="AGU539" s="412"/>
      <c r="AGV539" s="412"/>
      <c r="AGW539" s="412"/>
      <c r="AGX539" s="412"/>
      <c r="AGY539" s="412"/>
      <c r="AGZ539" s="412"/>
      <c r="AHA539" s="412"/>
      <c r="AHB539" s="412"/>
      <c r="AHC539" s="412"/>
      <c r="AHD539" s="412"/>
      <c r="AHE539" s="412"/>
      <c r="AHF539" s="412"/>
      <c r="AHG539" s="412"/>
      <c r="AHH539" s="412"/>
      <c r="AHI539" s="412"/>
      <c r="AHJ539" s="412"/>
      <c r="AHK539" s="412"/>
      <c r="AHL539" s="412"/>
      <c r="AHM539" s="412"/>
      <c r="AHN539" s="412"/>
      <c r="AHO539" s="412"/>
      <c r="AHP539" s="412"/>
      <c r="AHQ539" s="412"/>
      <c r="AHR539" s="412"/>
      <c r="AHS539" s="412"/>
      <c r="AHT539" s="412"/>
      <c r="AHU539" s="412"/>
      <c r="AHV539" s="412"/>
      <c r="AHW539" s="412"/>
      <c r="AHX539" s="412"/>
      <c r="AHY539" s="412"/>
      <c r="AHZ539" s="412"/>
      <c r="AIA539" s="412"/>
      <c r="AIB539" s="412"/>
      <c r="AIC539" s="412"/>
      <c r="AID539" s="412"/>
      <c r="AIE539" s="412"/>
      <c r="AIF539" s="412"/>
      <c r="AIG539" s="412"/>
      <c r="AIH539" s="412"/>
      <c r="AII539" s="412"/>
      <c r="AIJ539" s="412"/>
      <c r="AIK539" s="412"/>
      <c r="AIL539" s="412"/>
      <c r="AIM539" s="412"/>
      <c r="AIN539" s="412"/>
      <c r="AIO539" s="412"/>
      <c r="AIP539" s="412"/>
      <c r="AIQ539" s="412"/>
      <c r="AIR539" s="412"/>
      <c r="AIS539" s="412"/>
      <c r="AIT539" s="412"/>
      <c r="AIU539" s="412"/>
      <c r="AIV539" s="412"/>
      <c r="AIW539" s="412"/>
      <c r="AIX539" s="412"/>
      <c r="AIY539" s="412"/>
      <c r="AIZ539" s="412"/>
      <c r="AJA539" s="412"/>
      <c r="AJB539" s="412"/>
      <c r="AJC539" s="412"/>
      <c r="AJD539" s="412"/>
      <c r="AJE539" s="412"/>
      <c r="AJF539" s="412"/>
      <c r="AJG539" s="412"/>
      <c r="AJH539" s="412"/>
      <c r="AJI539" s="412"/>
      <c r="AJJ539" s="412"/>
      <c r="AJK539" s="412"/>
      <c r="AJL539" s="412"/>
      <c r="AJM539" s="412"/>
      <c r="AJN539" s="412"/>
      <c r="AJO539" s="412"/>
      <c r="AJP539" s="412"/>
      <c r="AJQ539" s="412"/>
      <c r="AJR539" s="412"/>
      <c r="AJS539" s="412"/>
      <c r="AJT539" s="412"/>
      <c r="AJU539" s="412"/>
      <c r="AJV539" s="412"/>
      <c r="AJW539" s="412"/>
      <c r="AJX539" s="412"/>
      <c r="AJY539" s="412"/>
      <c r="AJZ539" s="412"/>
      <c r="AKA539" s="412"/>
      <c r="AKB539" s="412"/>
      <c r="AKC539" s="412"/>
      <c r="AKD539" s="412"/>
      <c r="AKE539" s="412"/>
      <c r="AKF539" s="412"/>
      <c r="AKG539" s="412"/>
      <c r="AKH539" s="412"/>
      <c r="AKI539" s="412"/>
      <c r="AKJ539" s="412"/>
      <c r="AKK539" s="412"/>
      <c r="AKL539" s="412"/>
      <c r="AKM539" s="412"/>
      <c r="AKN539" s="412"/>
      <c r="AKO539" s="412"/>
      <c r="AKP539" s="412"/>
      <c r="AKQ539" s="412"/>
      <c r="AKR539" s="412"/>
      <c r="AKS539" s="412"/>
      <c r="AKT539" s="412"/>
      <c r="AKU539" s="412"/>
      <c r="AKV539" s="412"/>
      <c r="AKW539" s="412"/>
      <c r="AKX539" s="412"/>
      <c r="AKY539" s="412"/>
      <c r="AKZ539" s="412"/>
      <c r="ALA539" s="412"/>
      <c r="ALB539" s="412"/>
      <c r="ALC539" s="412"/>
      <c r="ALD539" s="412"/>
      <c r="ALE539" s="412"/>
      <c r="ALF539" s="412"/>
      <c r="ALG539" s="412"/>
      <c r="ALH539" s="412"/>
      <c r="ALI539" s="412"/>
      <c r="ALJ539" s="412"/>
      <c r="ALK539" s="412"/>
      <c r="ALL539" s="412"/>
      <c r="ALM539" s="412"/>
      <c r="ALN539" s="412"/>
      <c r="ALO539" s="412"/>
      <c r="ALP539" s="412"/>
      <c r="ALQ539" s="412"/>
      <c r="ALR539" s="412"/>
      <c r="ALS539" s="412"/>
      <c r="ALT539" s="412"/>
      <c r="ALU539" s="412"/>
      <c r="ALV539" s="412"/>
      <c r="ALW539" s="412"/>
      <c r="ALX539" s="412"/>
      <c r="ALY539" s="412"/>
      <c r="ALZ539" s="412"/>
      <c r="AMA539" s="412"/>
      <c r="AMB539" s="412"/>
      <c r="AMC539" s="412"/>
      <c r="AMD539" s="412"/>
      <c r="AME539" s="412"/>
      <c r="AMF539" s="412"/>
      <c r="AMG539" s="412"/>
      <c r="AMH539" s="412"/>
    </row>
    <row r="540" spans="1:1022" x14ac:dyDescent="0.25">
      <c r="A540" s="253" t="s">
        <v>776</v>
      </c>
      <c r="B540" s="163">
        <v>539</v>
      </c>
      <c r="C540" s="224" t="s">
        <v>25143</v>
      </c>
      <c r="D540" s="173" t="s">
        <v>21781</v>
      </c>
      <c r="E540" s="445"/>
      <c r="F540" s="202"/>
      <c r="G540" s="173"/>
      <c r="H540" s="173"/>
      <c r="I540" s="327" t="s">
        <v>777</v>
      </c>
      <c r="J540" s="354"/>
      <c r="K540" s="355"/>
      <c r="L540" s="355"/>
      <c r="M540" s="371">
        <v>1</v>
      </c>
      <c r="N540" s="356"/>
      <c r="O540" s="355"/>
      <c r="P540" s="356"/>
      <c r="Q540" s="356"/>
      <c r="R540" s="356"/>
      <c r="S540" s="356"/>
      <c r="T540" s="356"/>
      <c r="U540" s="351"/>
      <c r="V540" s="219">
        <f t="shared" si="290"/>
        <v>100</v>
      </c>
      <c r="W540" s="219">
        <f t="shared" si="291"/>
        <v>100</v>
      </c>
      <c r="X540" s="219">
        <f t="shared" si="292"/>
        <v>100</v>
      </c>
      <c r="Y540" s="219">
        <f t="shared" si="284"/>
        <v>100</v>
      </c>
      <c r="Z540" s="219">
        <f t="shared" si="285"/>
        <v>100</v>
      </c>
      <c r="AA540" s="220">
        <f t="shared" si="282"/>
        <v>100</v>
      </c>
      <c r="AB540" s="220">
        <f t="shared" si="281"/>
        <v>100</v>
      </c>
      <c r="AC540" s="220">
        <f t="shared" si="293"/>
        <v>100</v>
      </c>
      <c r="AD540" s="416">
        <f t="shared" si="289"/>
        <v>100</v>
      </c>
      <c r="AE540" s="416">
        <f t="shared" si="283"/>
        <v>1</v>
      </c>
      <c r="AF540" s="212">
        <f t="shared" ref="AF540:AF572" si="294">IF(OR(OR(EXACT(J540,"1A"),EXACT(J540,"1B"),EXACT(J540,"1C")),K540=1),1,IF(K540=2,10,100))</f>
        <v>100</v>
      </c>
      <c r="AG540" s="212">
        <f t="shared" si="287"/>
        <v>100</v>
      </c>
      <c r="AH540" s="212">
        <f t="shared" ref="AH540:AH572" si="295">IF(OR(EXACT(J540,"1A"),EXACT(J540,"1B"),EXACT(J540,"1C"),K540=1),3,100)</f>
        <v>100</v>
      </c>
      <c r="AI540" s="212">
        <f t="shared" si="286"/>
        <v>100</v>
      </c>
      <c r="AJ540" s="214">
        <v>5.1999999999999995E-4</v>
      </c>
      <c r="AK540" s="255"/>
      <c r="AL540" s="265"/>
      <c r="AM540" s="214"/>
      <c r="AN540" s="412"/>
      <c r="AO540" s="412"/>
      <c r="AP540" s="412"/>
      <c r="AQ540" s="167" t="s">
        <v>778</v>
      </c>
      <c r="AR540" s="412"/>
      <c r="AS540" s="412"/>
      <c r="AT540" s="412"/>
    </row>
    <row r="541" spans="1:1022" x14ac:dyDescent="0.25">
      <c r="A541" s="259" t="s">
        <v>796</v>
      </c>
      <c r="B541" s="163">
        <v>540</v>
      </c>
      <c r="C541" s="162" t="s">
        <v>797</v>
      </c>
      <c r="D541" s="178" t="s">
        <v>798</v>
      </c>
      <c r="E541" s="445"/>
      <c r="F541" s="202"/>
      <c r="G541" s="173"/>
      <c r="H541" s="173"/>
      <c r="I541" s="327" t="s">
        <v>777</v>
      </c>
      <c r="J541" s="354"/>
      <c r="K541" s="355"/>
      <c r="L541" s="355"/>
      <c r="M541" s="363">
        <v>1</v>
      </c>
      <c r="N541" s="356"/>
      <c r="O541" s="355"/>
      <c r="P541" s="356"/>
      <c r="Q541" s="356"/>
      <c r="R541" s="356"/>
      <c r="S541" s="356"/>
      <c r="T541" s="356"/>
      <c r="U541" s="351"/>
      <c r="V541" s="219">
        <f t="shared" si="290"/>
        <v>100</v>
      </c>
      <c r="W541" s="219">
        <f t="shared" si="291"/>
        <v>100</v>
      </c>
      <c r="X541" s="219">
        <f t="shared" si="292"/>
        <v>100</v>
      </c>
      <c r="Y541" s="219">
        <f t="shared" si="284"/>
        <v>100</v>
      </c>
      <c r="Z541" s="219">
        <f t="shared" si="285"/>
        <v>100</v>
      </c>
      <c r="AA541" s="220">
        <f t="shared" si="282"/>
        <v>100</v>
      </c>
      <c r="AB541" s="220">
        <f t="shared" si="281"/>
        <v>100</v>
      </c>
      <c r="AC541" s="220">
        <f t="shared" si="293"/>
        <v>100</v>
      </c>
      <c r="AD541" s="416">
        <f t="shared" si="289"/>
        <v>100</v>
      </c>
      <c r="AE541" s="416">
        <f t="shared" si="283"/>
        <v>1</v>
      </c>
      <c r="AF541" s="212">
        <f t="shared" si="294"/>
        <v>100</v>
      </c>
      <c r="AG541" s="212">
        <f t="shared" si="287"/>
        <v>100</v>
      </c>
      <c r="AH541" s="212">
        <f t="shared" si="295"/>
        <v>100</v>
      </c>
      <c r="AI541" s="212">
        <f t="shared" si="286"/>
        <v>100</v>
      </c>
      <c r="AJ541" s="214">
        <v>2.3699999999999999E-2</v>
      </c>
      <c r="AK541" s="296"/>
      <c r="AL541" s="262"/>
      <c r="AM541" s="214"/>
      <c r="AN541" s="118"/>
      <c r="AO541" s="118"/>
      <c r="AP541" s="118"/>
      <c r="AQ541" s="247" t="s">
        <v>799</v>
      </c>
      <c r="AR541" s="118"/>
      <c r="AS541" s="118"/>
      <c r="AT541" s="118"/>
      <c r="AU541" s="412"/>
      <c r="AV541" s="412"/>
      <c r="AW541" s="412"/>
      <c r="AX541" s="412"/>
      <c r="AY541" s="412"/>
      <c r="AZ541" s="412"/>
      <c r="BA541" s="412"/>
      <c r="BB541" s="412"/>
      <c r="BC541" s="412"/>
      <c r="BD541" s="412"/>
      <c r="BE541" s="412"/>
      <c r="BF541" s="412"/>
      <c r="BG541" s="412"/>
      <c r="BH541" s="412"/>
      <c r="BI541" s="412"/>
      <c r="BJ541" s="412"/>
      <c r="BK541" s="412"/>
      <c r="BL541" s="412"/>
      <c r="BM541" s="412"/>
      <c r="BN541" s="412"/>
      <c r="BO541" s="412"/>
      <c r="BP541" s="412"/>
      <c r="BQ541" s="412"/>
      <c r="BR541" s="412"/>
      <c r="BS541" s="412"/>
      <c r="BT541" s="412"/>
      <c r="BU541" s="412"/>
      <c r="BV541" s="412"/>
      <c r="BW541" s="412"/>
      <c r="BX541" s="412"/>
      <c r="BY541" s="412"/>
      <c r="BZ541" s="412"/>
      <c r="CA541" s="412"/>
      <c r="CB541" s="412"/>
      <c r="CC541" s="412"/>
      <c r="CD541" s="412"/>
      <c r="CE541" s="412"/>
      <c r="CF541" s="412"/>
      <c r="CG541" s="412"/>
      <c r="CH541" s="412"/>
      <c r="CI541" s="412"/>
      <c r="CJ541" s="412"/>
      <c r="CK541" s="412"/>
      <c r="CL541" s="412"/>
      <c r="CM541" s="412"/>
      <c r="CN541" s="412"/>
      <c r="CO541" s="412"/>
      <c r="CP541" s="412"/>
      <c r="CQ541" s="412"/>
      <c r="CR541" s="412"/>
      <c r="CS541" s="412"/>
      <c r="CT541" s="412"/>
      <c r="CU541" s="412"/>
      <c r="CV541" s="412"/>
      <c r="CW541" s="412"/>
      <c r="CX541" s="412"/>
      <c r="CY541" s="412"/>
      <c r="CZ541" s="412"/>
      <c r="DA541" s="412"/>
      <c r="DB541" s="412"/>
      <c r="DC541" s="412"/>
      <c r="DD541" s="412"/>
      <c r="DE541" s="412"/>
      <c r="DF541" s="412"/>
      <c r="DG541" s="412"/>
      <c r="DH541" s="412"/>
      <c r="DI541" s="412"/>
      <c r="DJ541" s="412"/>
      <c r="DK541" s="412"/>
      <c r="DL541" s="412"/>
      <c r="DM541" s="412"/>
      <c r="DN541" s="412"/>
      <c r="DO541" s="412"/>
      <c r="DP541" s="412"/>
      <c r="DQ541" s="412"/>
      <c r="DR541" s="412"/>
      <c r="DS541" s="412"/>
      <c r="DT541" s="412"/>
      <c r="DU541" s="412"/>
      <c r="DV541" s="412"/>
      <c r="DW541" s="412"/>
      <c r="DX541" s="412"/>
      <c r="DY541" s="412"/>
      <c r="DZ541" s="412"/>
      <c r="EA541" s="412"/>
      <c r="EB541" s="412"/>
      <c r="EC541" s="412"/>
      <c r="ED541" s="412"/>
      <c r="EE541" s="412"/>
      <c r="EF541" s="412"/>
      <c r="EG541" s="412"/>
      <c r="EH541" s="412"/>
      <c r="EI541" s="412"/>
      <c r="EJ541" s="412"/>
      <c r="EK541" s="412"/>
      <c r="EL541" s="412"/>
      <c r="EM541" s="412"/>
      <c r="EN541" s="412"/>
      <c r="EO541" s="412"/>
      <c r="EP541" s="412"/>
      <c r="EQ541" s="412"/>
      <c r="ER541" s="412"/>
      <c r="ES541" s="412"/>
      <c r="ET541" s="412"/>
      <c r="EU541" s="412"/>
      <c r="EV541" s="412"/>
      <c r="EW541" s="412"/>
      <c r="EX541" s="412"/>
      <c r="EY541" s="412"/>
      <c r="EZ541" s="412"/>
      <c r="FA541" s="412"/>
      <c r="FB541" s="412"/>
      <c r="FC541" s="412"/>
      <c r="FD541" s="412"/>
      <c r="FE541" s="412"/>
      <c r="FF541" s="412"/>
      <c r="FG541" s="412"/>
      <c r="FH541" s="412"/>
      <c r="FI541" s="412"/>
      <c r="FJ541" s="412"/>
      <c r="FK541" s="412"/>
      <c r="FL541" s="412"/>
      <c r="FM541" s="412"/>
      <c r="FN541" s="412"/>
      <c r="FO541" s="412"/>
      <c r="FP541" s="412"/>
      <c r="FQ541" s="412"/>
      <c r="FR541" s="412"/>
      <c r="FS541" s="412"/>
      <c r="FT541" s="412"/>
      <c r="FU541" s="412"/>
      <c r="FV541" s="412"/>
      <c r="FW541" s="412"/>
      <c r="FX541" s="412"/>
      <c r="FY541" s="412"/>
      <c r="FZ541" s="412"/>
      <c r="GA541" s="412"/>
      <c r="GB541" s="412"/>
      <c r="GC541" s="412"/>
      <c r="GD541" s="412"/>
      <c r="GE541" s="412"/>
      <c r="GF541" s="412"/>
      <c r="GG541" s="412"/>
      <c r="GH541" s="412"/>
      <c r="GI541" s="412"/>
      <c r="GJ541" s="412"/>
      <c r="GK541" s="412"/>
      <c r="GL541" s="412"/>
      <c r="GM541" s="412"/>
      <c r="GN541" s="412"/>
      <c r="GO541" s="412"/>
      <c r="GP541" s="412"/>
      <c r="GQ541" s="412"/>
      <c r="GR541" s="412"/>
      <c r="GS541" s="412"/>
      <c r="GT541" s="412"/>
      <c r="GU541" s="412"/>
      <c r="GV541" s="412"/>
      <c r="GW541" s="412"/>
      <c r="GX541" s="412"/>
      <c r="GY541" s="412"/>
      <c r="GZ541" s="412"/>
      <c r="HA541" s="412"/>
      <c r="HB541" s="412"/>
      <c r="HC541" s="412"/>
      <c r="HD541" s="412"/>
      <c r="HE541" s="412"/>
      <c r="HF541" s="412"/>
      <c r="HG541" s="412"/>
      <c r="HH541" s="412"/>
      <c r="HI541" s="412"/>
      <c r="HJ541" s="412"/>
      <c r="HK541" s="412"/>
      <c r="HL541" s="412"/>
      <c r="HM541" s="412"/>
      <c r="HN541" s="412"/>
      <c r="HO541" s="412"/>
      <c r="HP541" s="412"/>
      <c r="HQ541" s="412"/>
      <c r="HR541" s="412"/>
      <c r="HS541" s="412"/>
      <c r="HT541" s="412"/>
      <c r="HU541" s="412"/>
      <c r="HV541" s="412"/>
      <c r="HW541" s="412"/>
      <c r="HX541" s="412"/>
      <c r="HY541" s="412"/>
      <c r="HZ541" s="412"/>
      <c r="IA541" s="412"/>
      <c r="IB541" s="412"/>
      <c r="IC541" s="412"/>
      <c r="ID541" s="412"/>
      <c r="IE541" s="412"/>
      <c r="IF541" s="412"/>
      <c r="IG541" s="412"/>
      <c r="IH541" s="412"/>
      <c r="II541" s="412"/>
      <c r="IJ541" s="412"/>
      <c r="IK541" s="412"/>
      <c r="IL541" s="412"/>
      <c r="IM541" s="412"/>
      <c r="IN541" s="412"/>
      <c r="IO541" s="412"/>
      <c r="IP541" s="412"/>
      <c r="IQ541" s="412"/>
      <c r="IR541" s="412"/>
      <c r="IS541" s="412"/>
      <c r="IT541" s="412"/>
      <c r="IU541" s="412"/>
      <c r="IV541" s="412"/>
      <c r="IW541" s="412"/>
      <c r="IX541" s="412"/>
      <c r="IY541" s="412"/>
      <c r="IZ541" s="412"/>
      <c r="JA541" s="412"/>
      <c r="JB541" s="412"/>
      <c r="JC541" s="412"/>
      <c r="JD541" s="412"/>
      <c r="JE541" s="412"/>
      <c r="JF541" s="412"/>
      <c r="JG541" s="412"/>
      <c r="JH541" s="412"/>
      <c r="JI541" s="412"/>
      <c r="JJ541" s="412"/>
      <c r="JK541" s="412"/>
      <c r="JL541" s="412"/>
      <c r="JM541" s="412"/>
      <c r="JN541" s="412"/>
      <c r="JO541" s="412"/>
      <c r="JP541" s="412"/>
      <c r="JQ541" s="412"/>
      <c r="JR541" s="412"/>
      <c r="JS541" s="412"/>
      <c r="JT541" s="412"/>
      <c r="JU541" s="412"/>
      <c r="JV541" s="412"/>
      <c r="JW541" s="412"/>
      <c r="JX541" s="412"/>
      <c r="JY541" s="412"/>
      <c r="JZ541" s="412"/>
      <c r="KA541" s="412"/>
      <c r="KB541" s="412"/>
      <c r="KC541" s="412"/>
      <c r="KD541" s="412"/>
      <c r="KE541" s="412"/>
      <c r="KF541" s="412"/>
      <c r="KG541" s="412"/>
      <c r="KH541" s="412"/>
      <c r="KI541" s="412"/>
      <c r="KJ541" s="412"/>
      <c r="KK541" s="412"/>
      <c r="KL541" s="412"/>
      <c r="KM541" s="412"/>
      <c r="KN541" s="412"/>
      <c r="KO541" s="412"/>
      <c r="KP541" s="412"/>
      <c r="KQ541" s="412"/>
      <c r="KR541" s="412"/>
      <c r="KS541" s="412"/>
      <c r="KT541" s="412"/>
      <c r="KU541" s="412"/>
      <c r="KV541" s="412"/>
      <c r="KW541" s="412"/>
      <c r="KX541" s="412"/>
      <c r="KY541" s="412"/>
      <c r="KZ541" s="412"/>
      <c r="LA541" s="412"/>
      <c r="LB541" s="412"/>
      <c r="LC541" s="412"/>
      <c r="LD541" s="412"/>
      <c r="LE541" s="412"/>
      <c r="LF541" s="412"/>
      <c r="LG541" s="412"/>
      <c r="LH541" s="412"/>
      <c r="LI541" s="412"/>
      <c r="LJ541" s="412"/>
      <c r="LK541" s="412"/>
      <c r="LL541" s="412"/>
      <c r="LM541" s="412"/>
      <c r="LN541" s="412"/>
      <c r="LO541" s="412"/>
      <c r="LP541" s="412"/>
      <c r="LQ541" s="412"/>
      <c r="LR541" s="412"/>
      <c r="LS541" s="412"/>
      <c r="LT541" s="412"/>
      <c r="LU541" s="412"/>
      <c r="LV541" s="412"/>
      <c r="LW541" s="412"/>
      <c r="LX541" s="412"/>
      <c r="LY541" s="412"/>
      <c r="LZ541" s="412"/>
      <c r="MA541" s="412"/>
      <c r="MB541" s="412"/>
      <c r="MC541" s="412"/>
      <c r="MD541" s="412"/>
      <c r="ME541" s="412"/>
      <c r="MF541" s="412"/>
      <c r="MG541" s="412"/>
      <c r="MH541" s="412"/>
      <c r="MI541" s="412"/>
      <c r="MJ541" s="412"/>
      <c r="MK541" s="412"/>
      <c r="ML541" s="412"/>
      <c r="MM541" s="412"/>
      <c r="MN541" s="412"/>
      <c r="MO541" s="412"/>
      <c r="MP541" s="412"/>
      <c r="MQ541" s="412"/>
      <c r="MR541" s="412"/>
      <c r="MS541" s="412"/>
      <c r="MT541" s="412"/>
      <c r="MU541" s="412"/>
      <c r="MV541" s="412"/>
      <c r="MW541" s="412"/>
      <c r="MX541" s="412"/>
      <c r="MY541" s="412"/>
      <c r="MZ541" s="412"/>
      <c r="NA541" s="412"/>
      <c r="NB541" s="412"/>
      <c r="NC541" s="412"/>
      <c r="ND541" s="412"/>
      <c r="NE541" s="412"/>
      <c r="NF541" s="412"/>
      <c r="NG541" s="412"/>
      <c r="NH541" s="412"/>
      <c r="NI541" s="412"/>
      <c r="NJ541" s="412"/>
      <c r="NK541" s="412"/>
      <c r="NL541" s="412"/>
      <c r="NM541" s="412"/>
      <c r="NN541" s="412"/>
      <c r="NO541" s="412"/>
      <c r="NP541" s="412"/>
      <c r="NQ541" s="412"/>
      <c r="NR541" s="412"/>
      <c r="NS541" s="412"/>
      <c r="NT541" s="412"/>
      <c r="NU541" s="412"/>
      <c r="NV541" s="412"/>
      <c r="NW541" s="412"/>
      <c r="NX541" s="412"/>
      <c r="NY541" s="412"/>
      <c r="NZ541" s="412"/>
      <c r="OA541" s="412"/>
      <c r="OB541" s="412"/>
      <c r="OC541" s="412"/>
      <c r="OD541" s="412"/>
      <c r="OE541" s="412"/>
      <c r="OF541" s="412"/>
      <c r="OG541" s="412"/>
      <c r="OH541" s="412"/>
      <c r="OI541" s="412"/>
      <c r="OJ541" s="412"/>
      <c r="OK541" s="412"/>
      <c r="OL541" s="412"/>
      <c r="OM541" s="412"/>
      <c r="ON541" s="412"/>
      <c r="OO541" s="412"/>
      <c r="OP541" s="412"/>
      <c r="OQ541" s="412"/>
      <c r="OR541" s="412"/>
      <c r="OS541" s="412"/>
      <c r="OT541" s="412"/>
      <c r="OU541" s="412"/>
      <c r="OV541" s="412"/>
      <c r="OW541" s="412"/>
      <c r="OX541" s="412"/>
      <c r="OY541" s="412"/>
      <c r="OZ541" s="412"/>
      <c r="PA541" s="412"/>
      <c r="PB541" s="412"/>
      <c r="PC541" s="412"/>
      <c r="PD541" s="412"/>
      <c r="PE541" s="412"/>
      <c r="PF541" s="412"/>
      <c r="PG541" s="412"/>
      <c r="PH541" s="412"/>
      <c r="PI541" s="412"/>
      <c r="PJ541" s="412"/>
      <c r="PK541" s="412"/>
      <c r="PL541" s="412"/>
      <c r="PM541" s="412"/>
      <c r="PN541" s="412"/>
      <c r="PO541" s="412"/>
      <c r="PP541" s="412"/>
      <c r="PQ541" s="412"/>
      <c r="PR541" s="412"/>
      <c r="PS541" s="412"/>
      <c r="PT541" s="412"/>
      <c r="PU541" s="412"/>
      <c r="PV541" s="412"/>
      <c r="PW541" s="412"/>
      <c r="PX541" s="412"/>
      <c r="PY541" s="412"/>
      <c r="PZ541" s="412"/>
      <c r="QA541" s="412"/>
      <c r="QB541" s="412"/>
      <c r="QC541" s="412"/>
      <c r="QD541" s="412"/>
      <c r="QE541" s="412"/>
      <c r="QF541" s="412"/>
      <c r="QG541" s="412"/>
      <c r="QH541" s="412"/>
      <c r="QI541" s="412"/>
      <c r="QJ541" s="412"/>
      <c r="QK541" s="412"/>
      <c r="QL541" s="412"/>
      <c r="QM541" s="412"/>
      <c r="QN541" s="412"/>
      <c r="QO541" s="412"/>
      <c r="QP541" s="412"/>
      <c r="QQ541" s="412"/>
      <c r="QR541" s="412"/>
      <c r="QS541" s="412"/>
      <c r="QT541" s="412"/>
      <c r="QU541" s="412"/>
      <c r="QV541" s="412"/>
      <c r="QW541" s="412"/>
      <c r="QX541" s="412"/>
      <c r="QY541" s="412"/>
      <c r="QZ541" s="412"/>
      <c r="RA541" s="412"/>
      <c r="RB541" s="412"/>
      <c r="RC541" s="412"/>
      <c r="RD541" s="412"/>
      <c r="RE541" s="412"/>
      <c r="RF541" s="412"/>
      <c r="RG541" s="412"/>
      <c r="RH541" s="412"/>
      <c r="RI541" s="412"/>
      <c r="RJ541" s="412"/>
      <c r="RK541" s="412"/>
      <c r="RL541" s="412"/>
      <c r="RM541" s="412"/>
      <c r="RN541" s="412"/>
      <c r="RO541" s="412"/>
      <c r="RP541" s="412"/>
      <c r="RQ541" s="412"/>
      <c r="RR541" s="412"/>
      <c r="RS541" s="412"/>
      <c r="RT541" s="412"/>
      <c r="RU541" s="412"/>
      <c r="RV541" s="412"/>
      <c r="RW541" s="412"/>
      <c r="RX541" s="412"/>
      <c r="RY541" s="412"/>
      <c r="RZ541" s="412"/>
      <c r="SA541" s="412"/>
      <c r="SB541" s="412"/>
      <c r="SC541" s="412"/>
      <c r="SD541" s="412"/>
      <c r="SE541" s="412"/>
      <c r="SF541" s="412"/>
      <c r="SG541" s="412"/>
      <c r="SH541" s="412"/>
      <c r="SI541" s="412"/>
      <c r="SJ541" s="412"/>
      <c r="SK541" s="412"/>
      <c r="SL541" s="412"/>
      <c r="SM541" s="412"/>
      <c r="SN541" s="412"/>
      <c r="SO541" s="412"/>
      <c r="SP541" s="412"/>
      <c r="SQ541" s="412"/>
      <c r="SR541" s="412"/>
      <c r="SS541" s="412"/>
      <c r="ST541" s="412"/>
      <c r="SU541" s="412"/>
      <c r="SV541" s="412"/>
      <c r="SW541" s="412"/>
      <c r="SX541" s="412"/>
      <c r="SY541" s="412"/>
      <c r="SZ541" s="412"/>
      <c r="TA541" s="412"/>
      <c r="TB541" s="412"/>
      <c r="TC541" s="412"/>
      <c r="TD541" s="412"/>
      <c r="TE541" s="412"/>
      <c r="TF541" s="412"/>
      <c r="TG541" s="412"/>
      <c r="TH541" s="412"/>
      <c r="TI541" s="412"/>
      <c r="TJ541" s="412"/>
      <c r="TK541" s="412"/>
      <c r="TL541" s="412"/>
      <c r="TM541" s="412"/>
      <c r="TN541" s="412"/>
      <c r="TO541" s="412"/>
      <c r="TP541" s="412"/>
      <c r="TQ541" s="412"/>
      <c r="TR541" s="412"/>
      <c r="TS541" s="412"/>
      <c r="TT541" s="412"/>
      <c r="TU541" s="412"/>
      <c r="TV541" s="412"/>
      <c r="TW541" s="412"/>
      <c r="TX541" s="412"/>
      <c r="TY541" s="412"/>
      <c r="TZ541" s="412"/>
      <c r="UA541" s="412"/>
      <c r="UB541" s="412"/>
      <c r="UC541" s="412"/>
      <c r="UD541" s="412"/>
      <c r="UE541" s="412"/>
      <c r="UF541" s="412"/>
      <c r="UG541" s="412"/>
      <c r="UH541" s="412"/>
      <c r="UI541" s="412"/>
      <c r="UJ541" s="412"/>
      <c r="UK541" s="412"/>
      <c r="UL541" s="412"/>
      <c r="UM541" s="412"/>
      <c r="UN541" s="412"/>
      <c r="UO541" s="412"/>
      <c r="UP541" s="412"/>
      <c r="UQ541" s="412"/>
      <c r="UR541" s="412"/>
      <c r="US541" s="412"/>
      <c r="UT541" s="412"/>
      <c r="UU541" s="412"/>
      <c r="UV541" s="412"/>
      <c r="UW541" s="412"/>
      <c r="UX541" s="412"/>
      <c r="UY541" s="412"/>
      <c r="UZ541" s="412"/>
      <c r="VA541" s="412"/>
      <c r="VB541" s="412"/>
      <c r="VC541" s="412"/>
      <c r="VD541" s="412"/>
      <c r="VE541" s="412"/>
      <c r="VF541" s="412"/>
      <c r="VG541" s="412"/>
      <c r="VH541" s="412"/>
      <c r="VI541" s="412"/>
      <c r="VJ541" s="412"/>
      <c r="VK541" s="412"/>
      <c r="VL541" s="412"/>
      <c r="VM541" s="412"/>
      <c r="VN541" s="412"/>
      <c r="VO541" s="412"/>
      <c r="VP541" s="412"/>
      <c r="VQ541" s="412"/>
      <c r="VR541" s="412"/>
      <c r="VS541" s="412"/>
      <c r="VT541" s="412"/>
      <c r="VU541" s="412"/>
      <c r="VV541" s="412"/>
      <c r="VW541" s="412"/>
      <c r="VX541" s="412"/>
      <c r="VY541" s="412"/>
      <c r="VZ541" s="412"/>
      <c r="WA541" s="412"/>
      <c r="WB541" s="412"/>
      <c r="WC541" s="412"/>
      <c r="WD541" s="412"/>
      <c r="WE541" s="412"/>
      <c r="WF541" s="412"/>
      <c r="WG541" s="412"/>
      <c r="WH541" s="412"/>
      <c r="WI541" s="412"/>
      <c r="WJ541" s="412"/>
      <c r="WK541" s="412"/>
      <c r="WL541" s="412"/>
      <c r="WM541" s="412"/>
      <c r="WN541" s="412"/>
      <c r="WO541" s="412"/>
      <c r="WP541" s="412"/>
      <c r="WQ541" s="412"/>
      <c r="WR541" s="412"/>
      <c r="WS541" s="412"/>
      <c r="WT541" s="412"/>
      <c r="WU541" s="412"/>
      <c r="WV541" s="412"/>
      <c r="WW541" s="412"/>
      <c r="WX541" s="412"/>
      <c r="WY541" s="412"/>
      <c r="WZ541" s="412"/>
      <c r="XA541" s="412"/>
      <c r="XB541" s="412"/>
      <c r="XC541" s="412"/>
      <c r="XD541" s="412"/>
      <c r="XE541" s="412"/>
      <c r="XF541" s="412"/>
      <c r="XG541" s="412"/>
      <c r="XH541" s="412"/>
      <c r="XI541" s="412"/>
      <c r="XJ541" s="412"/>
      <c r="XK541" s="412"/>
      <c r="XL541" s="412"/>
      <c r="XM541" s="412"/>
      <c r="XN541" s="412"/>
      <c r="XO541" s="412"/>
      <c r="XP541" s="412"/>
      <c r="XQ541" s="412"/>
      <c r="XR541" s="412"/>
      <c r="XS541" s="412"/>
      <c r="XT541" s="412"/>
      <c r="XU541" s="412"/>
      <c r="XV541" s="412"/>
      <c r="XW541" s="412"/>
      <c r="XX541" s="412"/>
      <c r="XY541" s="412"/>
      <c r="XZ541" s="412"/>
      <c r="YA541" s="412"/>
      <c r="YB541" s="412"/>
      <c r="YC541" s="412"/>
      <c r="YD541" s="412"/>
      <c r="YE541" s="412"/>
      <c r="YF541" s="412"/>
      <c r="YG541" s="412"/>
      <c r="YH541" s="412"/>
      <c r="YI541" s="412"/>
      <c r="YJ541" s="412"/>
      <c r="YK541" s="412"/>
      <c r="YL541" s="412"/>
      <c r="YM541" s="412"/>
      <c r="YN541" s="412"/>
      <c r="YO541" s="412"/>
      <c r="YP541" s="412"/>
      <c r="YQ541" s="412"/>
      <c r="YR541" s="412"/>
      <c r="YS541" s="412"/>
      <c r="YT541" s="412"/>
      <c r="YU541" s="412"/>
      <c r="YV541" s="412"/>
      <c r="YW541" s="412"/>
      <c r="YX541" s="412"/>
      <c r="YY541" s="412"/>
      <c r="YZ541" s="412"/>
      <c r="ZA541" s="412"/>
      <c r="ZB541" s="412"/>
      <c r="ZC541" s="412"/>
      <c r="ZD541" s="412"/>
      <c r="ZE541" s="412"/>
      <c r="ZF541" s="412"/>
      <c r="ZG541" s="412"/>
      <c r="ZH541" s="412"/>
      <c r="ZI541" s="412"/>
      <c r="ZJ541" s="412"/>
      <c r="ZK541" s="412"/>
      <c r="ZL541" s="412"/>
      <c r="ZM541" s="412"/>
      <c r="ZN541" s="412"/>
      <c r="ZO541" s="412"/>
      <c r="ZP541" s="412"/>
      <c r="ZQ541" s="412"/>
      <c r="ZR541" s="412"/>
      <c r="ZS541" s="412"/>
      <c r="ZT541" s="412"/>
      <c r="ZU541" s="412"/>
      <c r="ZV541" s="412"/>
      <c r="ZW541" s="412"/>
      <c r="ZX541" s="412"/>
      <c r="ZY541" s="412"/>
      <c r="ZZ541" s="412"/>
      <c r="AAA541" s="412"/>
      <c r="AAB541" s="412"/>
      <c r="AAC541" s="412"/>
      <c r="AAD541" s="412"/>
      <c r="AAE541" s="412"/>
      <c r="AAF541" s="412"/>
      <c r="AAG541" s="412"/>
      <c r="AAH541" s="412"/>
      <c r="AAI541" s="412"/>
      <c r="AAJ541" s="412"/>
      <c r="AAK541" s="412"/>
      <c r="AAL541" s="412"/>
      <c r="AAM541" s="412"/>
      <c r="AAN541" s="412"/>
      <c r="AAO541" s="412"/>
      <c r="AAP541" s="412"/>
      <c r="AAQ541" s="412"/>
      <c r="AAR541" s="412"/>
      <c r="AAS541" s="412"/>
      <c r="AAT541" s="412"/>
      <c r="AAU541" s="412"/>
      <c r="AAV541" s="412"/>
      <c r="AAW541" s="412"/>
      <c r="AAX541" s="412"/>
      <c r="AAY541" s="412"/>
      <c r="AAZ541" s="412"/>
      <c r="ABA541" s="412"/>
      <c r="ABB541" s="412"/>
      <c r="ABC541" s="412"/>
      <c r="ABD541" s="412"/>
      <c r="ABE541" s="412"/>
      <c r="ABF541" s="412"/>
      <c r="ABG541" s="412"/>
      <c r="ABH541" s="412"/>
      <c r="ABI541" s="412"/>
      <c r="ABJ541" s="412"/>
      <c r="ABK541" s="412"/>
      <c r="ABL541" s="412"/>
      <c r="ABM541" s="412"/>
      <c r="ABN541" s="412"/>
      <c r="ABO541" s="412"/>
      <c r="ABP541" s="412"/>
      <c r="ABQ541" s="412"/>
      <c r="ABR541" s="412"/>
      <c r="ABS541" s="412"/>
      <c r="ABT541" s="412"/>
      <c r="ABU541" s="412"/>
      <c r="ABV541" s="412"/>
      <c r="ABW541" s="412"/>
      <c r="ABX541" s="412"/>
      <c r="ABY541" s="412"/>
      <c r="ABZ541" s="412"/>
      <c r="ACA541" s="412"/>
      <c r="ACB541" s="412"/>
      <c r="ACC541" s="412"/>
      <c r="ACD541" s="412"/>
      <c r="ACE541" s="412"/>
      <c r="ACF541" s="412"/>
      <c r="ACG541" s="412"/>
      <c r="ACH541" s="412"/>
      <c r="ACI541" s="412"/>
      <c r="ACJ541" s="412"/>
      <c r="ACK541" s="412"/>
      <c r="ACL541" s="412"/>
      <c r="ACM541" s="412"/>
      <c r="ACN541" s="412"/>
      <c r="ACO541" s="412"/>
      <c r="ACP541" s="412"/>
      <c r="ACQ541" s="412"/>
      <c r="ACR541" s="412"/>
      <c r="ACS541" s="412"/>
      <c r="ACT541" s="412"/>
      <c r="ACU541" s="412"/>
      <c r="ACV541" s="412"/>
      <c r="ACW541" s="412"/>
      <c r="ACX541" s="412"/>
      <c r="ACY541" s="412"/>
      <c r="ACZ541" s="412"/>
      <c r="ADA541" s="412"/>
      <c r="ADB541" s="412"/>
      <c r="ADC541" s="412"/>
      <c r="ADD541" s="412"/>
      <c r="ADE541" s="412"/>
      <c r="ADF541" s="412"/>
      <c r="ADG541" s="412"/>
      <c r="ADH541" s="412"/>
      <c r="ADI541" s="412"/>
      <c r="ADJ541" s="412"/>
      <c r="ADK541" s="412"/>
      <c r="ADL541" s="412"/>
      <c r="ADM541" s="412"/>
      <c r="ADN541" s="412"/>
      <c r="ADO541" s="412"/>
      <c r="ADP541" s="412"/>
      <c r="ADQ541" s="412"/>
      <c r="ADR541" s="412"/>
      <c r="ADS541" s="412"/>
      <c r="ADT541" s="412"/>
      <c r="ADU541" s="412"/>
      <c r="ADV541" s="412"/>
      <c r="ADW541" s="412"/>
      <c r="ADX541" s="412"/>
      <c r="ADY541" s="412"/>
      <c r="ADZ541" s="412"/>
      <c r="AEA541" s="412"/>
      <c r="AEB541" s="412"/>
      <c r="AEC541" s="412"/>
      <c r="AED541" s="412"/>
      <c r="AEE541" s="412"/>
      <c r="AEF541" s="412"/>
      <c r="AEG541" s="412"/>
      <c r="AEH541" s="412"/>
      <c r="AEI541" s="412"/>
      <c r="AEJ541" s="412"/>
      <c r="AEK541" s="412"/>
      <c r="AEL541" s="412"/>
      <c r="AEM541" s="412"/>
      <c r="AEN541" s="412"/>
      <c r="AEO541" s="412"/>
      <c r="AEP541" s="412"/>
      <c r="AEQ541" s="412"/>
      <c r="AER541" s="412"/>
      <c r="AES541" s="412"/>
      <c r="AET541" s="412"/>
      <c r="AEU541" s="412"/>
      <c r="AEV541" s="412"/>
      <c r="AEW541" s="412"/>
      <c r="AEX541" s="412"/>
      <c r="AEY541" s="412"/>
      <c r="AEZ541" s="412"/>
      <c r="AFA541" s="412"/>
      <c r="AFB541" s="412"/>
      <c r="AFC541" s="412"/>
      <c r="AFD541" s="412"/>
      <c r="AFE541" s="412"/>
      <c r="AFF541" s="412"/>
      <c r="AFG541" s="412"/>
      <c r="AFH541" s="412"/>
      <c r="AFI541" s="412"/>
      <c r="AFJ541" s="412"/>
      <c r="AFK541" s="412"/>
      <c r="AFL541" s="412"/>
      <c r="AFM541" s="412"/>
      <c r="AFN541" s="412"/>
      <c r="AFO541" s="412"/>
      <c r="AFP541" s="412"/>
      <c r="AFQ541" s="412"/>
      <c r="AFR541" s="412"/>
      <c r="AFS541" s="412"/>
      <c r="AFT541" s="412"/>
      <c r="AFU541" s="412"/>
      <c r="AFV541" s="412"/>
      <c r="AFW541" s="412"/>
      <c r="AFX541" s="412"/>
      <c r="AFY541" s="412"/>
      <c r="AFZ541" s="412"/>
      <c r="AGA541" s="412"/>
      <c r="AGB541" s="412"/>
      <c r="AGC541" s="412"/>
      <c r="AGD541" s="412"/>
      <c r="AGE541" s="412"/>
      <c r="AGF541" s="412"/>
      <c r="AGG541" s="412"/>
      <c r="AGH541" s="412"/>
      <c r="AGI541" s="412"/>
      <c r="AGJ541" s="412"/>
      <c r="AGK541" s="412"/>
      <c r="AGL541" s="412"/>
      <c r="AGM541" s="412"/>
      <c r="AGN541" s="412"/>
      <c r="AGO541" s="412"/>
      <c r="AGP541" s="412"/>
      <c r="AGQ541" s="412"/>
      <c r="AGR541" s="412"/>
      <c r="AGS541" s="412"/>
      <c r="AGT541" s="412"/>
      <c r="AGU541" s="412"/>
      <c r="AGV541" s="412"/>
      <c r="AGW541" s="412"/>
      <c r="AGX541" s="412"/>
      <c r="AGY541" s="412"/>
      <c r="AGZ541" s="412"/>
      <c r="AHA541" s="412"/>
      <c r="AHB541" s="412"/>
      <c r="AHC541" s="412"/>
      <c r="AHD541" s="412"/>
      <c r="AHE541" s="412"/>
      <c r="AHF541" s="412"/>
      <c r="AHG541" s="412"/>
      <c r="AHH541" s="412"/>
      <c r="AHI541" s="412"/>
      <c r="AHJ541" s="412"/>
      <c r="AHK541" s="412"/>
      <c r="AHL541" s="412"/>
      <c r="AHM541" s="412"/>
      <c r="AHN541" s="412"/>
      <c r="AHO541" s="412"/>
      <c r="AHP541" s="412"/>
      <c r="AHQ541" s="412"/>
      <c r="AHR541" s="412"/>
      <c r="AHS541" s="412"/>
      <c r="AHT541" s="412"/>
      <c r="AHU541" s="412"/>
      <c r="AHV541" s="412"/>
      <c r="AHW541" s="412"/>
      <c r="AHX541" s="412"/>
      <c r="AHY541" s="412"/>
      <c r="AHZ541" s="412"/>
      <c r="AIA541" s="412"/>
      <c r="AIB541" s="412"/>
      <c r="AIC541" s="412"/>
      <c r="AID541" s="412"/>
      <c r="AIE541" s="412"/>
      <c r="AIF541" s="412"/>
      <c r="AIG541" s="412"/>
      <c r="AIH541" s="412"/>
      <c r="AII541" s="412"/>
      <c r="AIJ541" s="412"/>
      <c r="AIK541" s="412"/>
      <c r="AIL541" s="412"/>
      <c r="AIM541" s="412"/>
      <c r="AIN541" s="412"/>
      <c r="AIO541" s="412"/>
      <c r="AIP541" s="412"/>
      <c r="AIQ541" s="412"/>
      <c r="AIR541" s="412"/>
      <c r="AIS541" s="412"/>
      <c r="AIT541" s="412"/>
      <c r="AIU541" s="412"/>
      <c r="AIV541" s="412"/>
      <c r="AIW541" s="412"/>
      <c r="AIX541" s="412"/>
      <c r="AIY541" s="412"/>
      <c r="AIZ541" s="412"/>
      <c r="AJA541" s="412"/>
      <c r="AJB541" s="412"/>
      <c r="AJC541" s="412"/>
      <c r="AJD541" s="412"/>
      <c r="AJE541" s="412"/>
      <c r="AJF541" s="412"/>
      <c r="AJG541" s="412"/>
      <c r="AJH541" s="412"/>
      <c r="AJI541" s="412"/>
      <c r="AJJ541" s="412"/>
      <c r="AJK541" s="412"/>
      <c r="AJL541" s="412"/>
      <c r="AJM541" s="412"/>
      <c r="AJN541" s="412"/>
      <c r="AJO541" s="412"/>
      <c r="AJP541" s="412"/>
      <c r="AJQ541" s="412"/>
      <c r="AJR541" s="412"/>
      <c r="AJS541" s="412"/>
      <c r="AJT541" s="412"/>
      <c r="AJU541" s="412"/>
      <c r="AJV541" s="412"/>
      <c r="AJW541" s="412"/>
      <c r="AJX541" s="412"/>
      <c r="AJY541" s="412"/>
      <c r="AJZ541" s="412"/>
      <c r="AKA541" s="412"/>
      <c r="AKB541" s="412"/>
      <c r="AKC541" s="412"/>
      <c r="AKD541" s="412"/>
      <c r="AKE541" s="412"/>
      <c r="AKF541" s="412"/>
      <c r="AKG541" s="412"/>
      <c r="AKH541" s="412"/>
      <c r="AKI541" s="412"/>
      <c r="AKJ541" s="412"/>
      <c r="AKK541" s="412"/>
      <c r="AKL541" s="412"/>
      <c r="AKM541" s="412"/>
      <c r="AKN541" s="412"/>
      <c r="AKO541" s="412"/>
      <c r="AKP541" s="412"/>
      <c r="AKQ541" s="412"/>
      <c r="AKR541" s="412"/>
      <c r="AKS541" s="412"/>
      <c r="AKT541" s="412"/>
      <c r="AKU541" s="412"/>
      <c r="AKV541" s="412"/>
      <c r="AKW541" s="412"/>
      <c r="AKX541" s="412"/>
      <c r="AKY541" s="412"/>
      <c r="AKZ541" s="412"/>
      <c r="ALA541" s="412"/>
      <c r="ALB541" s="412"/>
      <c r="ALC541" s="412"/>
      <c r="ALD541" s="412"/>
      <c r="ALE541" s="412"/>
      <c r="ALF541" s="412"/>
      <c r="ALG541" s="412"/>
      <c r="ALH541" s="412"/>
      <c r="ALI541" s="412"/>
      <c r="ALJ541" s="412"/>
      <c r="ALK541" s="412"/>
      <c r="ALL541" s="412"/>
      <c r="ALM541" s="412"/>
      <c r="ALN541" s="412"/>
      <c r="ALO541" s="412"/>
      <c r="ALP541" s="412"/>
      <c r="ALQ541" s="412"/>
      <c r="ALR541" s="412"/>
      <c r="ALS541" s="412"/>
      <c r="ALT541" s="412"/>
      <c r="ALU541" s="412"/>
      <c r="ALV541" s="412"/>
      <c r="ALW541" s="412"/>
      <c r="ALX541" s="412"/>
      <c r="ALY541" s="412"/>
      <c r="ALZ541" s="412"/>
      <c r="AMA541" s="412"/>
      <c r="AMB541" s="412"/>
      <c r="AMC541" s="412"/>
      <c r="AMD541" s="412"/>
      <c r="AME541" s="412"/>
      <c r="AMF541" s="412"/>
      <c r="AMG541" s="412"/>
      <c r="AMH541" s="412"/>
    </row>
    <row r="542" spans="1:1022" x14ac:dyDescent="0.25">
      <c r="A542" s="208" t="s">
        <v>818</v>
      </c>
      <c r="B542" s="163">
        <v>541</v>
      </c>
      <c r="C542" s="162" t="s">
        <v>819</v>
      </c>
      <c r="D542" s="178" t="s">
        <v>21786</v>
      </c>
      <c r="E542" s="445"/>
      <c r="F542" s="202"/>
      <c r="G542" s="173"/>
      <c r="H542" s="173"/>
      <c r="I542" s="322" t="s">
        <v>754</v>
      </c>
      <c r="J542" s="354"/>
      <c r="K542" s="355"/>
      <c r="L542" s="355"/>
      <c r="M542" s="363">
        <v>1</v>
      </c>
      <c r="N542" s="356"/>
      <c r="O542" s="355"/>
      <c r="P542" s="356"/>
      <c r="Q542" s="356"/>
      <c r="R542" s="356"/>
      <c r="S542" s="356"/>
      <c r="T542" s="356"/>
      <c r="U542" s="382"/>
      <c r="V542" s="219">
        <f t="shared" si="290"/>
        <v>100</v>
      </c>
      <c r="W542" s="219">
        <f t="shared" si="291"/>
        <v>100</v>
      </c>
      <c r="X542" s="219">
        <f t="shared" si="292"/>
        <v>100</v>
      </c>
      <c r="Y542" s="219">
        <f t="shared" si="284"/>
        <v>100</v>
      </c>
      <c r="Z542" s="219">
        <f t="shared" si="285"/>
        <v>100</v>
      </c>
      <c r="AA542" s="220">
        <f t="shared" si="282"/>
        <v>100</v>
      </c>
      <c r="AB542" s="220">
        <f t="shared" si="281"/>
        <v>100</v>
      </c>
      <c r="AC542" s="220">
        <f t="shared" si="293"/>
        <v>100</v>
      </c>
      <c r="AD542" s="416">
        <f t="shared" si="289"/>
        <v>100</v>
      </c>
      <c r="AE542" s="416">
        <f t="shared" si="283"/>
        <v>1</v>
      </c>
      <c r="AF542" s="212">
        <f t="shared" si="294"/>
        <v>100</v>
      </c>
      <c r="AG542" s="212">
        <f t="shared" si="287"/>
        <v>100</v>
      </c>
      <c r="AH542" s="212">
        <f t="shared" si="295"/>
        <v>100</v>
      </c>
      <c r="AI542" s="212">
        <f t="shared" si="286"/>
        <v>100</v>
      </c>
      <c r="AJ542" s="214" t="s">
        <v>754</v>
      </c>
      <c r="AK542" s="301"/>
      <c r="AL542" s="310"/>
      <c r="AM542" s="214"/>
      <c r="AN542" s="118"/>
      <c r="AO542" s="118"/>
      <c r="AP542" s="118"/>
      <c r="AQ542" s="148" t="s">
        <v>27523</v>
      </c>
      <c r="AR542" s="118"/>
      <c r="AS542" s="118"/>
      <c r="AT542" s="118"/>
    </row>
    <row r="543" spans="1:1022" x14ac:dyDescent="0.25">
      <c r="A543" s="248" t="s">
        <v>6214</v>
      </c>
      <c r="B543" s="163">
        <v>542</v>
      </c>
      <c r="C543" s="162" t="s">
        <v>6088</v>
      </c>
      <c r="D543" s="175" t="s">
        <v>6089</v>
      </c>
      <c r="F543" s="185">
        <v>4</v>
      </c>
      <c r="I543" s="319">
        <v>0.6</v>
      </c>
      <c r="J543" s="332">
        <v>2</v>
      </c>
      <c r="K543" s="332">
        <v>1</v>
      </c>
      <c r="M543" s="332">
        <v>1</v>
      </c>
      <c r="O543" s="332">
        <v>3</v>
      </c>
      <c r="V543" s="219">
        <f t="shared" si="290"/>
        <v>100</v>
      </c>
      <c r="W543" s="219">
        <f t="shared" si="291"/>
        <v>100</v>
      </c>
      <c r="X543" s="219">
        <f t="shared" si="292"/>
        <v>20</v>
      </c>
      <c r="Y543" s="219">
        <f t="shared" si="284"/>
        <v>100</v>
      </c>
      <c r="Z543" s="219">
        <f t="shared" si="285"/>
        <v>100</v>
      </c>
      <c r="AA543" s="220">
        <f t="shared" si="282"/>
        <v>100</v>
      </c>
      <c r="AB543" s="220">
        <f t="shared" si="281"/>
        <v>100</v>
      </c>
      <c r="AC543" s="220">
        <f t="shared" si="293"/>
        <v>100</v>
      </c>
      <c r="AD543" s="416">
        <f t="shared" si="289"/>
        <v>100</v>
      </c>
      <c r="AE543" s="416">
        <f t="shared" si="283"/>
        <v>1</v>
      </c>
      <c r="AF543" s="212">
        <f t="shared" si="294"/>
        <v>1</v>
      </c>
      <c r="AG543" s="212">
        <f t="shared" si="287"/>
        <v>10</v>
      </c>
      <c r="AH543" s="212">
        <f t="shared" si="295"/>
        <v>3</v>
      </c>
      <c r="AI543" s="212">
        <f t="shared" si="286"/>
        <v>100</v>
      </c>
      <c r="AJ543" s="231" t="s">
        <v>25144</v>
      </c>
      <c r="AK543" s="190">
        <v>1</v>
      </c>
      <c r="AL543" s="190">
        <v>2</v>
      </c>
      <c r="AM543" s="214"/>
      <c r="AQ543" s="229" t="s">
        <v>6090</v>
      </c>
    </row>
    <row r="544" spans="1:1022" x14ac:dyDescent="0.25">
      <c r="A544" s="162" t="s">
        <v>6091</v>
      </c>
      <c r="B544" s="163">
        <v>543</v>
      </c>
      <c r="C544" s="162" t="s">
        <v>6092</v>
      </c>
      <c r="D544" s="175" t="s">
        <v>6093</v>
      </c>
      <c r="I544" s="319"/>
      <c r="M544" s="332">
        <v>1</v>
      </c>
      <c r="V544" s="219">
        <f t="shared" si="290"/>
        <v>100</v>
      </c>
      <c r="W544" s="219">
        <f t="shared" si="291"/>
        <v>100</v>
      </c>
      <c r="X544" s="219">
        <f t="shared" si="292"/>
        <v>100</v>
      </c>
      <c r="Y544" s="219">
        <f t="shared" si="284"/>
        <v>100</v>
      </c>
      <c r="Z544" s="219">
        <f t="shared" si="285"/>
        <v>100</v>
      </c>
      <c r="AA544" s="220">
        <f t="shared" si="282"/>
        <v>100</v>
      </c>
      <c r="AB544" s="220">
        <f t="shared" si="281"/>
        <v>100</v>
      </c>
      <c r="AC544" s="220">
        <f t="shared" si="293"/>
        <v>100</v>
      </c>
      <c r="AD544" s="416">
        <f t="shared" si="289"/>
        <v>100</v>
      </c>
      <c r="AE544" s="416">
        <f t="shared" si="283"/>
        <v>1</v>
      </c>
      <c r="AF544" s="212">
        <f t="shared" si="294"/>
        <v>100</v>
      </c>
      <c r="AG544" s="212">
        <f t="shared" si="287"/>
        <v>100</v>
      </c>
      <c r="AH544" s="212">
        <f t="shared" si="295"/>
        <v>100</v>
      </c>
      <c r="AI544" s="212">
        <f t="shared" si="286"/>
        <v>100</v>
      </c>
      <c r="AJ544" s="214"/>
      <c r="AM544" s="214"/>
      <c r="AQ544" s="247" t="s">
        <v>783</v>
      </c>
      <c r="AU544" s="412"/>
      <c r="AV544" s="412"/>
      <c r="AW544" s="412"/>
      <c r="AX544" s="412"/>
      <c r="AY544" s="412"/>
      <c r="AZ544" s="412"/>
      <c r="BA544" s="412"/>
      <c r="BB544" s="412"/>
      <c r="BC544" s="412"/>
      <c r="BD544" s="412"/>
      <c r="BE544" s="412"/>
      <c r="BF544" s="412"/>
      <c r="BG544" s="412"/>
      <c r="BH544" s="412"/>
      <c r="BI544" s="412"/>
      <c r="BJ544" s="412"/>
      <c r="BK544" s="412"/>
      <c r="BL544" s="412"/>
      <c r="BM544" s="412"/>
      <c r="BN544" s="412"/>
      <c r="BO544" s="412"/>
      <c r="BP544" s="412"/>
      <c r="BQ544" s="412"/>
      <c r="BR544" s="412"/>
      <c r="BS544" s="412"/>
      <c r="BT544" s="412"/>
      <c r="BU544" s="412"/>
      <c r="BV544" s="412"/>
      <c r="BW544" s="412"/>
      <c r="BX544" s="412"/>
      <c r="BY544" s="412"/>
      <c r="BZ544" s="412"/>
      <c r="CA544" s="412"/>
      <c r="CB544" s="412"/>
      <c r="CC544" s="412"/>
      <c r="CD544" s="412"/>
      <c r="CE544" s="412"/>
      <c r="CF544" s="412"/>
      <c r="CG544" s="412"/>
      <c r="CH544" s="412"/>
      <c r="CI544" s="412"/>
      <c r="CJ544" s="412"/>
      <c r="CK544" s="412"/>
      <c r="CL544" s="412"/>
      <c r="CM544" s="412"/>
      <c r="CN544" s="412"/>
      <c r="CO544" s="412"/>
      <c r="CP544" s="412"/>
      <c r="CQ544" s="412"/>
      <c r="CR544" s="412"/>
      <c r="CS544" s="412"/>
      <c r="CT544" s="412"/>
      <c r="CU544" s="412"/>
      <c r="CV544" s="412"/>
      <c r="CW544" s="412"/>
      <c r="CX544" s="412"/>
      <c r="CY544" s="412"/>
      <c r="CZ544" s="412"/>
      <c r="DA544" s="412"/>
      <c r="DB544" s="412"/>
      <c r="DC544" s="412"/>
      <c r="DD544" s="412"/>
      <c r="DE544" s="412"/>
      <c r="DF544" s="412"/>
      <c r="DG544" s="412"/>
      <c r="DH544" s="412"/>
      <c r="DI544" s="412"/>
      <c r="DJ544" s="412"/>
      <c r="DK544" s="412"/>
      <c r="DL544" s="412"/>
      <c r="DM544" s="412"/>
      <c r="DN544" s="412"/>
      <c r="DO544" s="412"/>
      <c r="DP544" s="412"/>
      <c r="DQ544" s="412"/>
      <c r="DR544" s="412"/>
      <c r="DS544" s="412"/>
      <c r="DT544" s="412"/>
      <c r="DU544" s="412"/>
      <c r="DV544" s="412"/>
      <c r="DW544" s="412"/>
      <c r="DX544" s="412"/>
      <c r="DY544" s="412"/>
      <c r="DZ544" s="412"/>
      <c r="EA544" s="412"/>
      <c r="EB544" s="412"/>
      <c r="EC544" s="412"/>
      <c r="ED544" s="412"/>
      <c r="EE544" s="412"/>
      <c r="EF544" s="412"/>
      <c r="EG544" s="412"/>
      <c r="EH544" s="412"/>
      <c r="EI544" s="412"/>
      <c r="EJ544" s="412"/>
      <c r="EK544" s="412"/>
      <c r="EL544" s="412"/>
      <c r="EM544" s="412"/>
      <c r="EN544" s="412"/>
      <c r="EO544" s="412"/>
      <c r="EP544" s="412"/>
      <c r="EQ544" s="412"/>
      <c r="ER544" s="412"/>
      <c r="ES544" s="412"/>
      <c r="ET544" s="412"/>
      <c r="EU544" s="412"/>
      <c r="EV544" s="412"/>
      <c r="EW544" s="412"/>
      <c r="EX544" s="412"/>
      <c r="EY544" s="412"/>
      <c r="EZ544" s="412"/>
      <c r="FA544" s="412"/>
      <c r="FB544" s="412"/>
      <c r="FC544" s="412"/>
      <c r="FD544" s="412"/>
      <c r="FE544" s="412"/>
      <c r="FF544" s="412"/>
      <c r="FG544" s="412"/>
      <c r="FH544" s="412"/>
      <c r="FI544" s="412"/>
      <c r="FJ544" s="412"/>
      <c r="FK544" s="412"/>
      <c r="FL544" s="412"/>
      <c r="FM544" s="412"/>
      <c r="FN544" s="412"/>
      <c r="FO544" s="412"/>
      <c r="FP544" s="412"/>
      <c r="FQ544" s="412"/>
      <c r="FR544" s="412"/>
      <c r="FS544" s="412"/>
      <c r="FT544" s="412"/>
      <c r="FU544" s="412"/>
      <c r="FV544" s="412"/>
      <c r="FW544" s="412"/>
      <c r="FX544" s="412"/>
      <c r="FY544" s="412"/>
      <c r="FZ544" s="412"/>
      <c r="GA544" s="412"/>
      <c r="GB544" s="412"/>
      <c r="GC544" s="412"/>
      <c r="GD544" s="412"/>
      <c r="GE544" s="412"/>
      <c r="GF544" s="412"/>
      <c r="GG544" s="412"/>
      <c r="GH544" s="412"/>
      <c r="GI544" s="412"/>
      <c r="GJ544" s="412"/>
      <c r="GK544" s="412"/>
      <c r="GL544" s="412"/>
      <c r="GM544" s="412"/>
      <c r="GN544" s="412"/>
      <c r="GO544" s="412"/>
      <c r="GP544" s="412"/>
      <c r="GQ544" s="412"/>
      <c r="GR544" s="412"/>
      <c r="GS544" s="412"/>
      <c r="GT544" s="412"/>
      <c r="GU544" s="412"/>
      <c r="GV544" s="412"/>
      <c r="GW544" s="412"/>
      <c r="GX544" s="412"/>
      <c r="GY544" s="412"/>
      <c r="GZ544" s="412"/>
      <c r="HA544" s="412"/>
      <c r="HB544" s="412"/>
      <c r="HC544" s="412"/>
      <c r="HD544" s="412"/>
      <c r="HE544" s="412"/>
      <c r="HF544" s="412"/>
      <c r="HG544" s="412"/>
      <c r="HH544" s="412"/>
      <c r="HI544" s="412"/>
      <c r="HJ544" s="412"/>
      <c r="HK544" s="412"/>
      <c r="HL544" s="412"/>
      <c r="HM544" s="412"/>
      <c r="HN544" s="412"/>
      <c r="HO544" s="412"/>
      <c r="HP544" s="412"/>
      <c r="HQ544" s="412"/>
      <c r="HR544" s="412"/>
      <c r="HS544" s="412"/>
      <c r="HT544" s="412"/>
      <c r="HU544" s="412"/>
      <c r="HV544" s="412"/>
      <c r="HW544" s="412"/>
      <c r="HX544" s="412"/>
      <c r="HY544" s="412"/>
      <c r="HZ544" s="412"/>
      <c r="IA544" s="412"/>
      <c r="IB544" s="412"/>
      <c r="IC544" s="412"/>
      <c r="ID544" s="412"/>
      <c r="IE544" s="412"/>
      <c r="IF544" s="412"/>
      <c r="IG544" s="412"/>
      <c r="IH544" s="412"/>
      <c r="II544" s="412"/>
      <c r="IJ544" s="412"/>
      <c r="IK544" s="412"/>
      <c r="IL544" s="412"/>
      <c r="IM544" s="412"/>
      <c r="IN544" s="412"/>
      <c r="IO544" s="412"/>
      <c r="IP544" s="412"/>
      <c r="IQ544" s="412"/>
      <c r="IR544" s="412"/>
      <c r="IS544" s="412"/>
      <c r="IT544" s="412"/>
      <c r="IU544" s="412"/>
      <c r="IV544" s="412"/>
      <c r="IW544" s="412"/>
      <c r="IX544" s="412"/>
      <c r="IY544" s="412"/>
      <c r="IZ544" s="412"/>
      <c r="JA544" s="412"/>
      <c r="JB544" s="412"/>
      <c r="JC544" s="412"/>
      <c r="JD544" s="412"/>
      <c r="JE544" s="412"/>
      <c r="JF544" s="412"/>
      <c r="JG544" s="412"/>
      <c r="JH544" s="412"/>
      <c r="JI544" s="412"/>
      <c r="JJ544" s="412"/>
      <c r="JK544" s="412"/>
      <c r="JL544" s="412"/>
      <c r="JM544" s="412"/>
      <c r="JN544" s="412"/>
      <c r="JO544" s="412"/>
      <c r="JP544" s="412"/>
      <c r="JQ544" s="412"/>
      <c r="JR544" s="412"/>
      <c r="JS544" s="412"/>
      <c r="JT544" s="412"/>
      <c r="JU544" s="412"/>
      <c r="JV544" s="412"/>
      <c r="JW544" s="412"/>
      <c r="JX544" s="412"/>
      <c r="JY544" s="412"/>
      <c r="JZ544" s="412"/>
      <c r="KA544" s="412"/>
      <c r="KB544" s="412"/>
      <c r="KC544" s="412"/>
      <c r="KD544" s="412"/>
      <c r="KE544" s="412"/>
      <c r="KF544" s="412"/>
      <c r="KG544" s="412"/>
      <c r="KH544" s="412"/>
      <c r="KI544" s="412"/>
      <c r="KJ544" s="412"/>
      <c r="KK544" s="412"/>
      <c r="KL544" s="412"/>
      <c r="KM544" s="412"/>
      <c r="KN544" s="412"/>
      <c r="KO544" s="412"/>
      <c r="KP544" s="412"/>
      <c r="KQ544" s="412"/>
      <c r="KR544" s="412"/>
      <c r="KS544" s="412"/>
      <c r="KT544" s="412"/>
      <c r="KU544" s="412"/>
      <c r="KV544" s="412"/>
      <c r="KW544" s="412"/>
      <c r="KX544" s="412"/>
      <c r="KY544" s="412"/>
      <c r="KZ544" s="412"/>
      <c r="LA544" s="412"/>
      <c r="LB544" s="412"/>
      <c r="LC544" s="412"/>
      <c r="LD544" s="412"/>
      <c r="LE544" s="412"/>
      <c r="LF544" s="412"/>
      <c r="LG544" s="412"/>
      <c r="LH544" s="412"/>
      <c r="LI544" s="412"/>
      <c r="LJ544" s="412"/>
      <c r="LK544" s="412"/>
      <c r="LL544" s="412"/>
      <c r="LM544" s="412"/>
      <c r="LN544" s="412"/>
      <c r="LO544" s="412"/>
      <c r="LP544" s="412"/>
      <c r="LQ544" s="412"/>
      <c r="LR544" s="412"/>
      <c r="LS544" s="412"/>
      <c r="LT544" s="412"/>
      <c r="LU544" s="412"/>
      <c r="LV544" s="412"/>
      <c r="LW544" s="412"/>
      <c r="LX544" s="412"/>
      <c r="LY544" s="412"/>
      <c r="LZ544" s="412"/>
      <c r="MA544" s="412"/>
      <c r="MB544" s="412"/>
      <c r="MC544" s="412"/>
      <c r="MD544" s="412"/>
      <c r="ME544" s="412"/>
      <c r="MF544" s="412"/>
      <c r="MG544" s="412"/>
      <c r="MH544" s="412"/>
      <c r="MI544" s="412"/>
      <c r="MJ544" s="412"/>
      <c r="MK544" s="412"/>
      <c r="ML544" s="412"/>
      <c r="MM544" s="412"/>
      <c r="MN544" s="412"/>
      <c r="MO544" s="412"/>
      <c r="MP544" s="412"/>
      <c r="MQ544" s="412"/>
      <c r="MR544" s="412"/>
      <c r="MS544" s="412"/>
      <c r="MT544" s="412"/>
      <c r="MU544" s="412"/>
      <c r="MV544" s="412"/>
      <c r="MW544" s="412"/>
      <c r="MX544" s="412"/>
      <c r="MY544" s="412"/>
      <c r="MZ544" s="412"/>
      <c r="NA544" s="412"/>
      <c r="NB544" s="412"/>
      <c r="NC544" s="412"/>
      <c r="ND544" s="412"/>
      <c r="NE544" s="412"/>
      <c r="NF544" s="412"/>
      <c r="NG544" s="412"/>
      <c r="NH544" s="412"/>
      <c r="NI544" s="412"/>
      <c r="NJ544" s="412"/>
      <c r="NK544" s="412"/>
      <c r="NL544" s="412"/>
      <c r="NM544" s="412"/>
      <c r="NN544" s="412"/>
      <c r="NO544" s="412"/>
      <c r="NP544" s="412"/>
      <c r="NQ544" s="412"/>
      <c r="NR544" s="412"/>
      <c r="NS544" s="412"/>
      <c r="NT544" s="412"/>
      <c r="NU544" s="412"/>
      <c r="NV544" s="412"/>
      <c r="NW544" s="412"/>
      <c r="NX544" s="412"/>
      <c r="NY544" s="412"/>
      <c r="NZ544" s="412"/>
      <c r="OA544" s="412"/>
      <c r="OB544" s="412"/>
      <c r="OC544" s="412"/>
      <c r="OD544" s="412"/>
      <c r="OE544" s="412"/>
      <c r="OF544" s="412"/>
      <c r="OG544" s="412"/>
      <c r="OH544" s="412"/>
      <c r="OI544" s="412"/>
      <c r="OJ544" s="412"/>
      <c r="OK544" s="412"/>
      <c r="OL544" s="412"/>
      <c r="OM544" s="412"/>
      <c r="ON544" s="412"/>
      <c r="OO544" s="412"/>
      <c r="OP544" s="412"/>
      <c r="OQ544" s="412"/>
      <c r="OR544" s="412"/>
      <c r="OS544" s="412"/>
      <c r="OT544" s="412"/>
      <c r="OU544" s="412"/>
      <c r="OV544" s="412"/>
      <c r="OW544" s="412"/>
      <c r="OX544" s="412"/>
      <c r="OY544" s="412"/>
      <c r="OZ544" s="412"/>
      <c r="PA544" s="412"/>
      <c r="PB544" s="412"/>
      <c r="PC544" s="412"/>
      <c r="PD544" s="412"/>
      <c r="PE544" s="412"/>
      <c r="PF544" s="412"/>
      <c r="PG544" s="412"/>
      <c r="PH544" s="412"/>
      <c r="PI544" s="412"/>
      <c r="PJ544" s="412"/>
      <c r="PK544" s="412"/>
      <c r="PL544" s="412"/>
      <c r="PM544" s="412"/>
      <c r="PN544" s="412"/>
      <c r="PO544" s="412"/>
      <c r="PP544" s="412"/>
      <c r="PQ544" s="412"/>
      <c r="PR544" s="412"/>
      <c r="PS544" s="412"/>
      <c r="PT544" s="412"/>
      <c r="PU544" s="412"/>
      <c r="PV544" s="412"/>
      <c r="PW544" s="412"/>
      <c r="PX544" s="412"/>
      <c r="PY544" s="412"/>
      <c r="PZ544" s="412"/>
      <c r="QA544" s="412"/>
      <c r="QB544" s="412"/>
      <c r="QC544" s="412"/>
      <c r="QD544" s="412"/>
      <c r="QE544" s="412"/>
      <c r="QF544" s="412"/>
      <c r="QG544" s="412"/>
      <c r="QH544" s="412"/>
      <c r="QI544" s="412"/>
      <c r="QJ544" s="412"/>
      <c r="QK544" s="412"/>
      <c r="QL544" s="412"/>
      <c r="QM544" s="412"/>
      <c r="QN544" s="412"/>
      <c r="QO544" s="412"/>
      <c r="QP544" s="412"/>
      <c r="QQ544" s="412"/>
      <c r="QR544" s="412"/>
      <c r="QS544" s="412"/>
      <c r="QT544" s="412"/>
      <c r="QU544" s="412"/>
      <c r="QV544" s="412"/>
      <c r="QW544" s="412"/>
      <c r="QX544" s="412"/>
      <c r="QY544" s="412"/>
      <c r="QZ544" s="412"/>
      <c r="RA544" s="412"/>
      <c r="RB544" s="412"/>
      <c r="RC544" s="412"/>
      <c r="RD544" s="412"/>
      <c r="RE544" s="412"/>
      <c r="RF544" s="412"/>
      <c r="RG544" s="412"/>
      <c r="RH544" s="412"/>
      <c r="RI544" s="412"/>
      <c r="RJ544" s="412"/>
      <c r="RK544" s="412"/>
      <c r="RL544" s="412"/>
      <c r="RM544" s="412"/>
      <c r="RN544" s="412"/>
      <c r="RO544" s="412"/>
      <c r="RP544" s="412"/>
      <c r="RQ544" s="412"/>
      <c r="RR544" s="412"/>
      <c r="RS544" s="412"/>
      <c r="RT544" s="412"/>
      <c r="RU544" s="412"/>
      <c r="RV544" s="412"/>
      <c r="RW544" s="412"/>
      <c r="RX544" s="412"/>
      <c r="RY544" s="412"/>
      <c r="RZ544" s="412"/>
      <c r="SA544" s="412"/>
      <c r="SB544" s="412"/>
      <c r="SC544" s="412"/>
      <c r="SD544" s="412"/>
      <c r="SE544" s="412"/>
      <c r="SF544" s="412"/>
      <c r="SG544" s="412"/>
      <c r="SH544" s="412"/>
      <c r="SI544" s="412"/>
      <c r="SJ544" s="412"/>
      <c r="SK544" s="412"/>
      <c r="SL544" s="412"/>
      <c r="SM544" s="412"/>
      <c r="SN544" s="412"/>
      <c r="SO544" s="412"/>
      <c r="SP544" s="412"/>
      <c r="SQ544" s="412"/>
      <c r="SR544" s="412"/>
      <c r="SS544" s="412"/>
      <c r="ST544" s="412"/>
      <c r="SU544" s="412"/>
      <c r="SV544" s="412"/>
      <c r="SW544" s="412"/>
      <c r="SX544" s="412"/>
      <c r="SY544" s="412"/>
      <c r="SZ544" s="412"/>
      <c r="TA544" s="412"/>
      <c r="TB544" s="412"/>
      <c r="TC544" s="412"/>
      <c r="TD544" s="412"/>
      <c r="TE544" s="412"/>
      <c r="TF544" s="412"/>
      <c r="TG544" s="412"/>
      <c r="TH544" s="412"/>
      <c r="TI544" s="412"/>
      <c r="TJ544" s="412"/>
      <c r="TK544" s="412"/>
      <c r="TL544" s="412"/>
      <c r="TM544" s="412"/>
      <c r="TN544" s="412"/>
      <c r="TO544" s="412"/>
      <c r="TP544" s="412"/>
      <c r="TQ544" s="412"/>
      <c r="TR544" s="412"/>
      <c r="TS544" s="412"/>
      <c r="TT544" s="412"/>
      <c r="TU544" s="412"/>
      <c r="TV544" s="412"/>
      <c r="TW544" s="412"/>
      <c r="TX544" s="412"/>
      <c r="TY544" s="412"/>
      <c r="TZ544" s="412"/>
      <c r="UA544" s="412"/>
      <c r="UB544" s="412"/>
      <c r="UC544" s="412"/>
      <c r="UD544" s="412"/>
      <c r="UE544" s="412"/>
      <c r="UF544" s="412"/>
      <c r="UG544" s="412"/>
      <c r="UH544" s="412"/>
      <c r="UI544" s="412"/>
      <c r="UJ544" s="412"/>
      <c r="UK544" s="412"/>
      <c r="UL544" s="412"/>
      <c r="UM544" s="412"/>
      <c r="UN544" s="412"/>
      <c r="UO544" s="412"/>
      <c r="UP544" s="412"/>
      <c r="UQ544" s="412"/>
      <c r="UR544" s="412"/>
      <c r="US544" s="412"/>
      <c r="UT544" s="412"/>
      <c r="UU544" s="412"/>
      <c r="UV544" s="412"/>
      <c r="UW544" s="412"/>
      <c r="UX544" s="412"/>
      <c r="UY544" s="412"/>
      <c r="UZ544" s="412"/>
      <c r="VA544" s="412"/>
      <c r="VB544" s="412"/>
      <c r="VC544" s="412"/>
      <c r="VD544" s="412"/>
      <c r="VE544" s="412"/>
      <c r="VF544" s="412"/>
      <c r="VG544" s="412"/>
      <c r="VH544" s="412"/>
      <c r="VI544" s="412"/>
      <c r="VJ544" s="412"/>
      <c r="VK544" s="412"/>
      <c r="VL544" s="412"/>
      <c r="VM544" s="412"/>
      <c r="VN544" s="412"/>
      <c r="VO544" s="412"/>
      <c r="VP544" s="412"/>
      <c r="VQ544" s="412"/>
      <c r="VR544" s="412"/>
      <c r="VS544" s="412"/>
      <c r="VT544" s="412"/>
      <c r="VU544" s="412"/>
      <c r="VV544" s="412"/>
      <c r="VW544" s="412"/>
      <c r="VX544" s="412"/>
      <c r="VY544" s="412"/>
      <c r="VZ544" s="412"/>
      <c r="WA544" s="412"/>
      <c r="WB544" s="412"/>
      <c r="WC544" s="412"/>
      <c r="WD544" s="412"/>
      <c r="WE544" s="412"/>
      <c r="WF544" s="412"/>
      <c r="WG544" s="412"/>
      <c r="WH544" s="412"/>
      <c r="WI544" s="412"/>
      <c r="WJ544" s="412"/>
      <c r="WK544" s="412"/>
      <c r="WL544" s="412"/>
      <c r="WM544" s="412"/>
      <c r="WN544" s="412"/>
      <c r="WO544" s="412"/>
      <c r="WP544" s="412"/>
      <c r="WQ544" s="412"/>
      <c r="WR544" s="412"/>
      <c r="WS544" s="412"/>
      <c r="WT544" s="412"/>
      <c r="WU544" s="412"/>
      <c r="WV544" s="412"/>
      <c r="WW544" s="412"/>
      <c r="WX544" s="412"/>
      <c r="WY544" s="412"/>
      <c r="WZ544" s="412"/>
      <c r="XA544" s="412"/>
      <c r="XB544" s="412"/>
      <c r="XC544" s="412"/>
      <c r="XD544" s="412"/>
      <c r="XE544" s="412"/>
      <c r="XF544" s="412"/>
      <c r="XG544" s="412"/>
      <c r="XH544" s="412"/>
      <c r="XI544" s="412"/>
      <c r="XJ544" s="412"/>
      <c r="XK544" s="412"/>
      <c r="XL544" s="412"/>
      <c r="XM544" s="412"/>
      <c r="XN544" s="412"/>
      <c r="XO544" s="412"/>
      <c r="XP544" s="412"/>
      <c r="XQ544" s="412"/>
      <c r="XR544" s="412"/>
      <c r="XS544" s="412"/>
      <c r="XT544" s="412"/>
      <c r="XU544" s="412"/>
      <c r="XV544" s="412"/>
      <c r="XW544" s="412"/>
      <c r="XX544" s="412"/>
      <c r="XY544" s="412"/>
      <c r="XZ544" s="412"/>
      <c r="YA544" s="412"/>
      <c r="YB544" s="412"/>
      <c r="YC544" s="412"/>
      <c r="YD544" s="412"/>
      <c r="YE544" s="412"/>
      <c r="YF544" s="412"/>
      <c r="YG544" s="412"/>
      <c r="YH544" s="412"/>
      <c r="YI544" s="412"/>
      <c r="YJ544" s="412"/>
      <c r="YK544" s="412"/>
      <c r="YL544" s="412"/>
      <c r="YM544" s="412"/>
      <c r="YN544" s="412"/>
      <c r="YO544" s="412"/>
      <c r="YP544" s="412"/>
      <c r="YQ544" s="412"/>
      <c r="YR544" s="412"/>
      <c r="YS544" s="412"/>
      <c r="YT544" s="412"/>
      <c r="YU544" s="412"/>
      <c r="YV544" s="412"/>
      <c r="YW544" s="412"/>
      <c r="YX544" s="412"/>
      <c r="YY544" s="412"/>
      <c r="YZ544" s="412"/>
      <c r="ZA544" s="412"/>
      <c r="ZB544" s="412"/>
      <c r="ZC544" s="412"/>
      <c r="ZD544" s="412"/>
      <c r="ZE544" s="412"/>
      <c r="ZF544" s="412"/>
      <c r="ZG544" s="412"/>
      <c r="ZH544" s="412"/>
      <c r="ZI544" s="412"/>
      <c r="ZJ544" s="412"/>
      <c r="ZK544" s="412"/>
      <c r="ZL544" s="412"/>
      <c r="ZM544" s="412"/>
      <c r="ZN544" s="412"/>
      <c r="ZO544" s="412"/>
      <c r="ZP544" s="412"/>
      <c r="ZQ544" s="412"/>
      <c r="ZR544" s="412"/>
      <c r="ZS544" s="412"/>
      <c r="ZT544" s="412"/>
      <c r="ZU544" s="412"/>
      <c r="ZV544" s="412"/>
      <c r="ZW544" s="412"/>
      <c r="ZX544" s="412"/>
      <c r="ZY544" s="412"/>
      <c r="ZZ544" s="412"/>
      <c r="AAA544" s="412"/>
      <c r="AAB544" s="412"/>
      <c r="AAC544" s="412"/>
      <c r="AAD544" s="412"/>
      <c r="AAE544" s="412"/>
      <c r="AAF544" s="412"/>
      <c r="AAG544" s="412"/>
      <c r="AAH544" s="412"/>
      <c r="AAI544" s="412"/>
      <c r="AAJ544" s="412"/>
      <c r="AAK544" s="412"/>
      <c r="AAL544" s="412"/>
      <c r="AAM544" s="412"/>
      <c r="AAN544" s="412"/>
      <c r="AAO544" s="412"/>
      <c r="AAP544" s="412"/>
      <c r="AAQ544" s="412"/>
      <c r="AAR544" s="412"/>
      <c r="AAS544" s="412"/>
      <c r="AAT544" s="412"/>
      <c r="AAU544" s="412"/>
      <c r="AAV544" s="412"/>
      <c r="AAW544" s="412"/>
      <c r="AAX544" s="412"/>
      <c r="AAY544" s="412"/>
      <c r="AAZ544" s="412"/>
      <c r="ABA544" s="412"/>
      <c r="ABB544" s="412"/>
      <c r="ABC544" s="412"/>
      <c r="ABD544" s="412"/>
      <c r="ABE544" s="412"/>
      <c r="ABF544" s="412"/>
      <c r="ABG544" s="412"/>
      <c r="ABH544" s="412"/>
      <c r="ABI544" s="412"/>
      <c r="ABJ544" s="412"/>
      <c r="ABK544" s="412"/>
      <c r="ABL544" s="412"/>
      <c r="ABM544" s="412"/>
      <c r="ABN544" s="412"/>
      <c r="ABO544" s="412"/>
      <c r="ABP544" s="412"/>
      <c r="ABQ544" s="412"/>
      <c r="ABR544" s="412"/>
      <c r="ABS544" s="412"/>
      <c r="ABT544" s="412"/>
      <c r="ABU544" s="412"/>
      <c r="ABV544" s="412"/>
      <c r="ABW544" s="412"/>
      <c r="ABX544" s="412"/>
      <c r="ABY544" s="412"/>
      <c r="ABZ544" s="412"/>
      <c r="ACA544" s="412"/>
      <c r="ACB544" s="412"/>
      <c r="ACC544" s="412"/>
      <c r="ACD544" s="412"/>
      <c r="ACE544" s="412"/>
      <c r="ACF544" s="412"/>
      <c r="ACG544" s="412"/>
      <c r="ACH544" s="412"/>
      <c r="ACI544" s="412"/>
      <c r="ACJ544" s="412"/>
      <c r="ACK544" s="412"/>
      <c r="ACL544" s="412"/>
      <c r="ACM544" s="412"/>
      <c r="ACN544" s="412"/>
      <c r="ACO544" s="412"/>
      <c r="ACP544" s="412"/>
      <c r="ACQ544" s="412"/>
      <c r="ACR544" s="412"/>
      <c r="ACS544" s="412"/>
      <c r="ACT544" s="412"/>
      <c r="ACU544" s="412"/>
      <c r="ACV544" s="412"/>
      <c r="ACW544" s="412"/>
      <c r="ACX544" s="412"/>
      <c r="ACY544" s="412"/>
      <c r="ACZ544" s="412"/>
      <c r="ADA544" s="412"/>
      <c r="ADB544" s="412"/>
      <c r="ADC544" s="412"/>
      <c r="ADD544" s="412"/>
      <c r="ADE544" s="412"/>
      <c r="ADF544" s="412"/>
      <c r="ADG544" s="412"/>
      <c r="ADH544" s="412"/>
      <c r="ADI544" s="412"/>
      <c r="ADJ544" s="412"/>
      <c r="ADK544" s="412"/>
      <c r="ADL544" s="412"/>
      <c r="ADM544" s="412"/>
      <c r="ADN544" s="412"/>
      <c r="ADO544" s="412"/>
      <c r="ADP544" s="412"/>
      <c r="ADQ544" s="412"/>
      <c r="ADR544" s="412"/>
      <c r="ADS544" s="412"/>
      <c r="ADT544" s="412"/>
      <c r="ADU544" s="412"/>
      <c r="ADV544" s="412"/>
      <c r="ADW544" s="412"/>
      <c r="ADX544" s="412"/>
      <c r="ADY544" s="412"/>
      <c r="ADZ544" s="412"/>
      <c r="AEA544" s="412"/>
      <c r="AEB544" s="412"/>
      <c r="AEC544" s="412"/>
      <c r="AED544" s="412"/>
      <c r="AEE544" s="412"/>
      <c r="AEF544" s="412"/>
      <c r="AEG544" s="412"/>
      <c r="AEH544" s="412"/>
      <c r="AEI544" s="412"/>
      <c r="AEJ544" s="412"/>
      <c r="AEK544" s="412"/>
      <c r="AEL544" s="412"/>
      <c r="AEM544" s="412"/>
      <c r="AEN544" s="412"/>
      <c r="AEO544" s="412"/>
      <c r="AEP544" s="412"/>
      <c r="AEQ544" s="412"/>
      <c r="AER544" s="412"/>
      <c r="AES544" s="412"/>
      <c r="AET544" s="412"/>
      <c r="AEU544" s="412"/>
      <c r="AEV544" s="412"/>
      <c r="AEW544" s="412"/>
      <c r="AEX544" s="412"/>
      <c r="AEY544" s="412"/>
      <c r="AEZ544" s="412"/>
      <c r="AFA544" s="412"/>
      <c r="AFB544" s="412"/>
      <c r="AFC544" s="412"/>
      <c r="AFD544" s="412"/>
      <c r="AFE544" s="412"/>
      <c r="AFF544" s="412"/>
      <c r="AFG544" s="412"/>
      <c r="AFH544" s="412"/>
      <c r="AFI544" s="412"/>
      <c r="AFJ544" s="412"/>
      <c r="AFK544" s="412"/>
      <c r="AFL544" s="412"/>
      <c r="AFM544" s="412"/>
      <c r="AFN544" s="412"/>
      <c r="AFO544" s="412"/>
      <c r="AFP544" s="412"/>
      <c r="AFQ544" s="412"/>
      <c r="AFR544" s="412"/>
      <c r="AFS544" s="412"/>
      <c r="AFT544" s="412"/>
      <c r="AFU544" s="412"/>
      <c r="AFV544" s="412"/>
      <c r="AFW544" s="412"/>
      <c r="AFX544" s="412"/>
      <c r="AFY544" s="412"/>
      <c r="AFZ544" s="412"/>
      <c r="AGA544" s="412"/>
      <c r="AGB544" s="412"/>
      <c r="AGC544" s="412"/>
      <c r="AGD544" s="412"/>
      <c r="AGE544" s="412"/>
      <c r="AGF544" s="412"/>
      <c r="AGG544" s="412"/>
      <c r="AGH544" s="412"/>
      <c r="AGI544" s="412"/>
      <c r="AGJ544" s="412"/>
      <c r="AGK544" s="412"/>
      <c r="AGL544" s="412"/>
      <c r="AGM544" s="412"/>
      <c r="AGN544" s="412"/>
      <c r="AGO544" s="412"/>
      <c r="AGP544" s="412"/>
      <c r="AGQ544" s="412"/>
      <c r="AGR544" s="412"/>
      <c r="AGS544" s="412"/>
      <c r="AGT544" s="412"/>
      <c r="AGU544" s="412"/>
      <c r="AGV544" s="412"/>
      <c r="AGW544" s="412"/>
      <c r="AGX544" s="412"/>
      <c r="AGY544" s="412"/>
      <c r="AGZ544" s="412"/>
      <c r="AHA544" s="412"/>
      <c r="AHB544" s="412"/>
      <c r="AHC544" s="412"/>
      <c r="AHD544" s="412"/>
      <c r="AHE544" s="412"/>
      <c r="AHF544" s="412"/>
      <c r="AHG544" s="412"/>
      <c r="AHH544" s="412"/>
      <c r="AHI544" s="412"/>
      <c r="AHJ544" s="412"/>
      <c r="AHK544" s="412"/>
      <c r="AHL544" s="412"/>
      <c r="AHM544" s="412"/>
      <c r="AHN544" s="412"/>
      <c r="AHO544" s="412"/>
      <c r="AHP544" s="412"/>
      <c r="AHQ544" s="412"/>
      <c r="AHR544" s="412"/>
      <c r="AHS544" s="412"/>
      <c r="AHT544" s="412"/>
      <c r="AHU544" s="412"/>
      <c r="AHV544" s="412"/>
      <c r="AHW544" s="412"/>
      <c r="AHX544" s="412"/>
      <c r="AHY544" s="412"/>
      <c r="AHZ544" s="412"/>
      <c r="AIA544" s="412"/>
      <c r="AIB544" s="412"/>
      <c r="AIC544" s="412"/>
      <c r="AID544" s="412"/>
      <c r="AIE544" s="412"/>
      <c r="AIF544" s="412"/>
      <c r="AIG544" s="412"/>
      <c r="AIH544" s="412"/>
      <c r="AII544" s="412"/>
      <c r="AIJ544" s="412"/>
      <c r="AIK544" s="412"/>
      <c r="AIL544" s="412"/>
      <c r="AIM544" s="412"/>
      <c r="AIN544" s="412"/>
      <c r="AIO544" s="412"/>
      <c r="AIP544" s="412"/>
      <c r="AIQ544" s="412"/>
      <c r="AIR544" s="412"/>
      <c r="AIS544" s="412"/>
      <c r="AIT544" s="412"/>
      <c r="AIU544" s="412"/>
      <c r="AIV544" s="412"/>
      <c r="AIW544" s="412"/>
      <c r="AIX544" s="412"/>
      <c r="AIY544" s="412"/>
      <c r="AIZ544" s="412"/>
      <c r="AJA544" s="412"/>
      <c r="AJB544" s="412"/>
      <c r="AJC544" s="412"/>
      <c r="AJD544" s="412"/>
      <c r="AJE544" s="412"/>
      <c r="AJF544" s="412"/>
      <c r="AJG544" s="412"/>
      <c r="AJH544" s="412"/>
      <c r="AJI544" s="412"/>
      <c r="AJJ544" s="412"/>
      <c r="AJK544" s="412"/>
      <c r="AJL544" s="412"/>
      <c r="AJM544" s="412"/>
      <c r="AJN544" s="412"/>
      <c r="AJO544" s="412"/>
      <c r="AJP544" s="412"/>
      <c r="AJQ544" s="412"/>
      <c r="AJR544" s="412"/>
      <c r="AJS544" s="412"/>
      <c r="AJT544" s="412"/>
      <c r="AJU544" s="412"/>
      <c r="AJV544" s="412"/>
      <c r="AJW544" s="412"/>
      <c r="AJX544" s="412"/>
      <c r="AJY544" s="412"/>
      <c r="AJZ544" s="412"/>
      <c r="AKA544" s="412"/>
      <c r="AKB544" s="412"/>
      <c r="AKC544" s="412"/>
      <c r="AKD544" s="412"/>
      <c r="AKE544" s="412"/>
      <c r="AKF544" s="412"/>
      <c r="AKG544" s="412"/>
      <c r="AKH544" s="412"/>
      <c r="AKI544" s="412"/>
      <c r="AKJ544" s="412"/>
      <c r="AKK544" s="412"/>
      <c r="AKL544" s="412"/>
      <c r="AKM544" s="412"/>
      <c r="AKN544" s="412"/>
      <c r="AKO544" s="412"/>
      <c r="AKP544" s="412"/>
      <c r="AKQ544" s="412"/>
      <c r="AKR544" s="412"/>
      <c r="AKS544" s="412"/>
      <c r="AKT544" s="412"/>
      <c r="AKU544" s="412"/>
      <c r="AKV544" s="412"/>
      <c r="AKW544" s="412"/>
      <c r="AKX544" s="412"/>
      <c r="AKY544" s="412"/>
      <c r="AKZ544" s="412"/>
      <c r="ALA544" s="412"/>
      <c r="ALB544" s="412"/>
      <c r="ALC544" s="412"/>
      <c r="ALD544" s="412"/>
      <c r="ALE544" s="412"/>
      <c r="ALF544" s="412"/>
      <c r="ALG544" s="412"/>
      <c r="ALH544" s="412"/>
      <c r="ALI544" s="412"/>
      <c r="ALJ544" s="412"/>
      <c r="ALK544" s="412"/>
      <c r="ALL544" s="412"/>
      <c r="ALM544" s="412"/>
      <c r="ALN544" s="412"/>
      <c r="ALO544" s="412"/>
      <c r="ALP544" s="412"/>
      <c r="ALQ544" s="412"/>
      <c r="ALR544" s="412"/>
      <c r="ALS544" s="412"/>
      <c r="ALT544" s="412"/>
      <c r="ALU544" s="412"/>
      <c r="ALV544" s="412"/>
      <c r="ALW544" s="412"/>
      <c r="ALX544" s="412"/>
      <c r="ALY544" s="412"/>
      <c r="ALZ544" s="412"/>
      <c r="AMA544" s="412"/>
      <c r="AMB544" s="412"/>
      <c r="AMC544" s="412"/>
      <c r="AMD544" s="412"/>
      <c r="AME544" s="412"/>
      <c r="AMF544" s="412"/>
      <c r="AMG544" s="412"/>
      <c r="AMH544" s="412"/>
    </row>
    <row r="545" spans="1:1022" x14ac:dyDescent="0.25">
      <c r="A545" s="162" t="s">
        <v>1598</v>
      </c>
      <c r="B545" s="163">
        <v>544</v>
      </c>
      <c r="C545" s="162" t="s">
        <v>25145</v>
      </c>
      <c r="D545" s="175" t="s">
        <v>6215</v>
      </c>
      <c r="F545" s="185">
        <v>3</v>
      </c>
      <c r="G545" s="175">
        <v>3</v>
      </c>
      <c r="H545" s="175">
        <v>3</v>
      </c>
      <c r="I545" s="319">
        <v>8</v>
      </c>
      <c r="J545" s="332" t="s">
        <v>752</v>
      </c>
      <c r="K545" s="332">
        <v>1</v>
      </c>
      <c r="P545" s="332">
        <v>2</v>
      </c>
      <c r="R545" s="332">
        <v>2</v>
      </c>
      <c r="V545" s="219">
        <f t="shared" si="290"/>
        <v>100</v>
      </c>
      <c r="W545" s="219">
        <f t="shared" si="291"/>
        <v>100</v>
      </c>
      <c r="X545" s="219">
        <f t="shared" si="292"/>
        <v>100</v>
      </c>
      <c r="Y545" s="219">
        <f t="shared" si="284"/>
        <v>100</v>
      </c>
      <c r="Z545" s="219">
        <f t="shared" si="285"/>
        <v>10</v>
      </c>
      <c r="AA545" s="220">
        <f t="shared" si="282"/>
        <v>100</v>
      </c>
      <c r="AB545" s="220">
        <f t="shared" si="281"/>
        <v>1</v>
      </c>
      <c r="AC545" s="220">
        <f t="shared" si="293"/>
        <v>100</v>
      </c>
      <c r="AD545" s="416">
        <f t="shared" si="289"/>
        <v>100</v>
      </c>
      <c r="AE545" s="416">
        <f t="shared" si="283"/>
        <v>100</v>
      </c>
      <c r="AF545" s="212">
        <f t="shared" si="294"/>
        <v>1</v>
      </c>
      <c r="AG545" s="212">
        <f t="shared" si="287"/>
        <v>1</v>
      </c>
      <c r="AH545" s="212">
        <f t="shared" si="295"/>
        <v>3</v>
      </c>
      <c r="AI545" s="250">
        <v>3</v>
      </c>
      <c r="AJ545" s="231" t="s">
        <v>25030</v>
      </c>
      <c r="AL545" s="185">
        <v>2</v>
      </c>
      <c r="AM545" s="214"/>
      <c r="AQ545" s="167" t="s">
        <v>6216</v>
      </c>
    </row>
    <row r="546" spans="1:1022" x14ac:dyDescent="0.25">
      <c r="A546" s="162" t="s">
        <v>1743</v>
      </c>
      <c r="B546" s="163">
        <v>545</v>
      </c>
      <c r="C546" s="162" t="s">
        <v>6217</v>
      </c>
      <c r="D546" s="175" t="s">
        <v>6218</v>
      </c>
      <c r="F546" s="185">
        <v>3</v>
      </c>
      <c r="G546" s="175">
        <v>3</v>
      </c>
      <c r="I546" s="319">
        <v>3.5</v>
      </c>
      <c r="J546" s="332" t="s">
        <v>752</v>
      </c>
      <c r="K546" s="332">
        <v>1</v>
      </c>
      <c r="V546" s="219">
        <f t="shared" si="290"/>
        <v>100</v>
      </c>
      <c r="W546" s="219">
        <f t="shared" si="291"/>
        <v>100</v>
      </c>
      <c r="X546" s="219">
        <f t="shared" si="292"/>
        <v>100</v>
      </c>
      <c r="Y546" s="219">
        <f t="shared" si="284"/>
        <v>100</v>
      </c>
      <c r="Z546" s="219">
        <f t="shared" si="285"/>
        <v>100</v>
      </c>
      <c r="AA546" s="220">
        <f t="shared" si="282"/>
        <v>100</v>
      </c>
      <c r="AB546" s="220">
        <f t="shared" si="281"/>
        <v>100</v>
      </c>
      <c r="AC546" s="220">
        <f t="shared" si="293"/>
        <v>100</v>
      </c>
      <c r="AD546" s="416">
        <f t="shared" si="289"/>
        <v>100</v>
      </c>
      <c r="AE546" s="416">
        <f t="shared" si="283"/>
        <v>100</v>
      </c>
      <c r="AF546" s="212">
        <f t="shared" si="294"/>
        <v>1</v>
      </c>
      <c r="AG546" s="212">
        <f t="shared" si="287"/>
        <v>1</v>
      </c>
      <c r="AH546" s="212">
        <f t="shared" si="295"/>
        <v>3</v>
      </c>
      <c r="AI546" s="212">
        <f t="shared" ref="AI546:AI584" si="296">IF(OR(EXACT(J546,"1A"),EXACT(J546,"1B"),EXACT(J546,"1C")),5,100)</f>
        <v>5</v>
      </c>
      <c r="AJ546" s="231" t="s">
        <v>24589</v>
      </c>
      <c r="AM546" s="214"/>
      <c r="AQ546" s="167" t="s">
        <v>25146</v>
      </c>
    </row>
    <row r="547" spans="1:1022" x14ac:dyDescent="0.25">
      <c r="A547" s="208" t="s">
        <v>6220</v>
      </c>
      <c r="B547" s="163">
        <v>546</v>
      </c>
      <c r="C547" s="162" t="s">
        <v>6219</v>
      </c>
      <c r="D547" s="175" t="s">
        <v>6221</v>
      </c>
      <c r="E547" s="429"/>
      <c r="F547" s="187">
        <v>3</v>
      </c>
      <c r="G547" s="177">
        <v>3</v>
      </c>
      <c r="H547" s="180"/>
      <c r="I547" s="319">
        <v>3.5</v>
      </c>
      <c r="J547" s="332" t="s">
        <v>752</v>
      </c>
      <c r="K547" s="334">
        <v>1</v>
      </c>
      <c r="L547" s="140"/>
      <c r="M547" s="140"/>
      <c r="O547" s="336"/>
      <c r="P547" s="140"/>
      <c r="Q547" s="140"/>
      <c r="R547" s="140"/>
      <c r="S547" s="140"/>
      <c r="T547" s="140"/>
      <c r="U547" s="140"/>
      <c r="V547" s="219">
        <f t="shared" si="290"/>
        <v>100</v>
      </c>
      <c r="W547" s="219">
        <f t="shared" si="291"/>
        <v>100</v>
      </c>
      <c r="X547" s="219">
        <f t="shared" si="292"/>
        <v>100</v>
      </c>
      <c r="Y547" s="219">
        <f t="shared" si="284"/>
        <v>100</v>
      </c>
      <c r="Z547" s="219">
        <f t="shared" si="285"/>
        <v>100</v>
      </c>
      <c r="AA547" s="220">
        <f t="shared" si="282"/>
        <v>100</v>
      </c>
      <c r="AB547" s="220">
        <f t="shared" si="281"/>
        <v>100</v>
      </c>
      <c r="AC547" s="220">
        <f t="shared" si="293"/>
        <v>100</v>
      </c>
      <c r="AD547" s="416">
        <f t="shared" si="289"/>
        <v>100</v>
      </c>
      <c r="AE547" s="416">
        <f t="shared" si="283"/>
        <v>100</v>
      </c>
      <c r="AF547" s="212">
        <f t="shared" si="294"/>
        <v>1</v>
      </c>
      <c r="AG547" s="212">
        <f t="shared" si="287"/>
        <v>1</v>
      </c>
      <c r="AH547" s="212">
        <f t="shared" si="295"/>
        <v>3</v>
      </c>
      <c r="AI547" s="212">
        <f t="shared" si="296"/>
        <v>5</v>
      </c>
      <c r="AJ547" s="231" t="s">
        <v>24589</v>
      </c>
      <c r="AK547" s="412"/>
      <c r="AL547" s="186">
        <v>2</v>
      </c>
      <c r="AM547" s="214"/>
      <c r="AN547" s="412"/>
      <c r="AO547" s="412"/>
      <c r="AP547" s="412"/>
      <c r="AQ547" s="167" t="s">
        <v>6222</v>
      </c>
      <c r="AR547" s="412"/>
      <c r="AS547" s="412"/>
      <c r="AT547" s="412"/>
    </row>
    <row r="548" spans="1:1022" x14ac:dyDescent="0.25">
      <c r="A548" s="235" t="s">
        <v>6224</v>
      </c>
      <c r="B548" s="163">
        <v>547</v>
      </c>
      <c r="C548" s="317" t="s">
        <v>6223</v>
      </c>
      <c r="D548" s="177" t="s">
        <v>6225</v>
      </c>
      <c r="E548" s="187"/>
      <c r="F548" s="187">
        <v>3</v>
      </c>
      <c r="G548" s="177">
        <v>3</v>
      </c>
      <c r="H548" s="177"/>
      <c r="I548" s="319">
        <v>3.5</v>
      </c>
      <c r="J548" s="334" t="s">
        <v>752</v>
      </c>
      <c r="K548" s="334">
        <v>1</v>
      </c>
      <c r="L548" s="334"/>
      <c r="M548" s="334"/>
      <c r="N548" s="334"/>
      <c r="O548" s="339"/>
      <c r="P548" s="334"/>
      <c r="Q548" s="334"/>
      <c r="R548" s="334"/>
      <c r="S548" s="334"/>
      <c r="T548" s="334"/>
      <c r="U548" s="340"/>
      <c r="V548" s="219">
        <f t="shared" si="290"/>
        <v>100</v>
      </c>
      <c r="W548" s="219">
        <f t="shared" si="291"/>
        <v>100</v>
      </c>
      <c r="X548" s="219">
        <f t="shared" si="292"/>
        <v>100</v>
      </c>
      <c r="Y548" s="219">
        <f t="shared" si="284"/>
        <v>100</v>
      </c>
      <c r="Z548" s="219">
        <f t="shared" si="285"/>
        <v>100</v>
      </c>
      <c r="AA548" s="220">
        <f t="shared" si="282"/>
        <v>100</v>
      </c>
      <c r="AB548" s="220">
        <f t="shared" si="281"/>
        <v>100</v>
      </c>
      <c r="AC548" s="220">
        <f t="shared" si="293"/>
        <v>100</v>
      </c>
      <c r="AD548" s="416">
        <f t="shared" si="289"/>
        <v>100</v>
      </c>
      <c r="AE548" s="416">
        <f t="shared" si="283"/>
        <v>100</v>
      </c>
      <c r="AF548" s="212">
        <f t="shared" si="294"/>
        <v>1</v>
      </c>
      <c r="AG548" s="212">
        <f t="shared" si="287"/>
        <v>1</v>
      </c>
      <c r="AH548" s="212">
        <f t="shared" si="295"/>
        <v>3</v>
      </c>
      <c r="AI548" s="212">
        <f t="shared" si="296"/>
        <v>5</v>
      </c>
      <c r="AJ548" s="231" t="s">
        <v>24589</v>
      </c>
      <c r="AK548" s="236"/>
      <c r="AL548" s="187">
        <v>3</v>
      </c>
      <c r="AM548" s="214"/>
      <c r="AQ548" s="167" t="s">
        <v>6226</v>
      </c>
      <c r="AR548" s="190"/>
      <c r="AS548" s="156"/>
      <c r="AT548" s="156"/>
      <c r="AU548" s="412"/>
      <c r="AV548" s="412"/>
      <c r="AW548" s="412"/>
      <c r="AX548" s="412"/>
      <c r="AY548" s="412"/>
      <c r="AZ548" s="412"/>
      <c r="BA548" s="412"/>
      <c r="BB548" s="412"/>
      <c r="BC548" s="412"/>
      <c r="BD548" s="412"/>
      <c r="BE548" s="412"/>
      <c r="BF548" s="412"/>
      <c r="BG548" s="412"/>
      <c r="BH548" s="412"/>
      <c r="BI548" s="412"/>
      <c r="BJ548" s="412"/>
      <c r="BK548" s="412"/>
      <c r="BL548" s="412"/>
      <c r="BM548" s="412"/>
      <c r="BN548" s="412"/>
      <c r="BO548" s="412"/>
      <c r="BP548" s="412"/>
      <c r="BQ548" s="412"/>
      <c r="BR548" s="412"/>
      <c r="BS548" s="412"/>
      <c r="BT548" s="412"/>
      <c r="BU548" s="412"/>
      <c r="BV548" s="412"/>
      <c r="BW548" s="412"/>
      <c r="BX548" s="412"/>
      <c r="BY548" s="412"/>
      <c r="BZ548" s="412"/>
      <c r="CA548" s="412"/>
      <c r="CB548" s="412"/>
      <c r="CC548" s="412"/>
      <c r="CD548" s="412"/>
      <c r="CE548" s="412"/>
      <c r="CF548" s="412"/>
      <c r="CG548" s="412"/>
      <c r="CH548" s="412"/>
      <c r="CI548" s="412"/>
      <c r="CJ548" s="412"/>
      <c r="CK548" s="412"/>
      <c r="CL548" s="412"/>
      <c r="CM548" s="412"/>
      <c r="CN548" s="412"/>
      <c r="CO548" s="412"/>
      <c r="CP548" s="412"/>
      <c r="CQ548" s="412"/>
      <c r="CR548" s="412"/>
      <c r="CS548" s="412"/>
      <c r="CT548" s="412"/>
      <c r="CU548" s="412"/>
      <c r="CV548" s="412"/>
      <c r="CW548" s="412"/>
      <c r="CX548" s="412"/>
      <c r="CY548" s="412"/>
      <c r="CZ548" s="412"/>
      <c r="DA548" s="412"/>
      <c r="DB548" s="412"/>
      <c r="DC548" s="412"/>
      <c r="DD548" s="412"/>
      <c r="DE548" s="412"/>
      <c r="DF548" s="412"/>
      <c r="DG548" s="412"/>
      <c r="DH548" s="412"/>
      <c r="DI548" s="412"/>
      <c r="DJ548" s="412"/>
      <c r="DK548" s="412"/>
      <c r="DL548" s="412"/>
      <c r="DM548" s="412"/>
      <c r="DN548" s="412"/>
      <c r="DO548" s="412"/>
      <c r="DP548" s="412"/>
      <c r="DQ548" s="412"/>
      <c r="DR548" s="412"/>
      <c r="DS548" s="412"/>
      <c r="DT548" s="412"/>
      <c r="DU548" s="412"/>
      <c r="DV548" s="412"/>
      <c r="DW548" s="412"/>
      <c r="DX548" s="412"/>
      <c r="DY548" s="412"/>
      <c r="DZ548" s="412"/>
      <c r="EA548" s="412"/>
      <c r="EB548" s="412"/>
      <c r="EC548" s="412"/>
      <c r="ED548" s="412"/>
      <c r="EE548" s="412"/>
      <c r="EF548" s="412"/>
      <c r="EG548" s="412"/>
      <c r="EH548" s="412"/>
      <c r="EI548" s="412"/>
      <c r="EJ548" s="412"/>
      <c r="EK548" s="412"/>
      <c r="EL548" s="412"/>
      <c r="EM548" s="412"/>
      <c r="EN548" s="412"/>
      <c r="EO548" s="412"/>
      <c r="EP548" s="412"/>
      <c r="EQ548" s="412"/>
      <c r="ER548" s="412"/>
      <c r="ES548" s="412"/>
      <c r="ET548" s="412"/>
      <c r="EU548" s="412"/>
      <c r="EV548" s="412"/>
      <c r="EW548" s="412"/>
      <c r="EX548" s="412"/>
      <c r="EY548" s="412"/>
      <c r="EZ548" s="412"/>
      <c r="FA548" s="412"/>
      <c r="FB548" s="412"/>
      <c r="FC548" s="412"/>
      <c r="FD548" s="412"/>
      <c r="FE548" s="412"/>
      <c r="FF548" s="412"/>
      <c r="FG548" s="412"/>
      <c r="FH548" s="412"/>
      <c r="FI548" s="412"/>
      <c r="FJ548" s="412"/>
      <c r="FK548" s="412"/>
      <c r="FL548" s="412"/>
      <c r="FM548" s="412"/>
      <c r="FN548" s="412"/>
      <c r="FO548" s="412"/>
      <c r="FP548" s="412"/>
      <c r="FQ548" s="412"/>
      <c r="FR548" s="412"/>
      <c r="FS548" s="412"/>
      <c r="FT548" s="412"/>
      <c r="FU548" s="412"/>
      <c r="FV548" s="412"/>
      <c r="FW548" s="412"/>
      <c r="FX548" s="412"/>
      <c r="FY548" s="412"/>
      <c r="FZ548" s="412"/>
      <c r="GA548" s="412"/>
      <c r="GB548" s="412"/>
      <c r="GC548" s="412"/>
      <c r="GD548" s="412"/>
      <c r="GE548" s="412"/>
      <c r="GF548" s="412"/>
      <c r="GG548" s="412"/>
      <c r="GH548" s="412"/>
      <c r="GI548" s="412"/>
      <c r="GJ548" s="412"/>
      <c r="GK548" s="412"/>
      <c r="GL548" s="412"/>
      <c r="GM548" s="412"/>
      <c r="GN548" s="412"/>
      <c r="GO548" s="412"/>
      <c r="GP548" s="412"/>
      <c r="GQ548" s="412"/>
      <c r="GR548" s="412"/>
      <c r="GS548" s="412"/>
      <c r="GT548" s="412"/>
      <c r="GU548" s="412"/>
      <c r="GV548" s="412"/>
      <c r="GW548" s="412"/>
      <c r="GX548" s="412"/>
      <c r="GY548" s="412"/>
      <c r="GZ548" s="412"/>
      <c r="HA548" s="412"/>
      <c r="HB548" s="412"/>
      <c r="HC548" s="412"/>
      <c r="HD548" s="412"/>
      <c r="HE548" s="412"/>
      <c r="HF548" s="412"/>
      <c r="HG548" s="412"/>
      <c r="HH548" s="412"/>
      <c r="HI548" s="412"/>
      <c r="HJ548" s="412"/>
      <c r="HK548" s="412"/>
      <c r="HL548" s="412"/>
      <c r="HM548" s="412"/>
      <c r="HN548" s="412"/>
      <c r="HO548" s="412"/>
      <c r="HP548" s="412"/>
      <c r="HQ548" s="412"/>
      <c r="HR548" s="412"/>
      <c r="HS548" s="412"/>
      <c r="HT548" s="412"/>
      <c r="HU548" s="412"/>
      <c r="HV548" s="412"/>
      <c r="HW548" s="412"/>
      <c r="HX548" s="412"/>
      <c r="HY548" s="412"/>
      <c r="HZ548" s="412"/>
      <c r="IA548" s="412"/>
      <c r="IB548" s="412"/>
      <c r="IC548" s="412"/>
      <c r="ID548" s="412"/>
      <c r="IE548" s="412"/>
      <c r="IF548" s="412"/>
      <c r="IG548" s="412"/>
      <c r="IH548" s="412"/>
      <c r="II548" s="412"/>
      <c r="IJ548" s="412"/>
      <c r="IK548" s="412"/>
      <c r="IL548" s="412"/>
      <c r="IM548" s="412"/>
      <c r="IN548" s="412"/>
      <c r="IO548" s="412"/>
      <c r="IP548" s="412"/>
      <c r="IQ548" s="412"/>
      <c r="IR548" s="412"/>
      <c r="IS548" s="412"/>
      <c r="IT548" s="412"/>
      <c r="IU548" s="412"/>
      <c r="IV548" s="412"/>
      <c r="IW548" s="412"/>
      <c r="IX548" s="412"/>
      <c r="IY548" s="412"/>
      <c r="IZ548" s="412"/>
      <c r="JA548" s="412"/>
      <c r="JB548" s="412"/>
      <c r="JC548" s="412"/>
      <c r="JD548" s="412"/>
      <c r="JE548" s="412"/>
      <c r="JF548" s="412"/>
      <c r="JG548" s="412"/>
      <c r="JH548" s="412"/>
      <c r="JI548" s="412"/>
      <c r="JJ548" s="412"/>
      <c r="JK548" s="412"/>
      <c r="JL548" s="412"/>
      <c r="JM548" s="412"/>
      <c r="JN548" s="412"/>
      <c r="JO548" s="412"/>
      <c r="JP548" s="412"/>
      <c r="JQ548" s="412"/>
      <c r="JR548" s="412"/>
      <c r="JS548" s="412"/>
      <c r="JT548" s="412"/>
      <c r="JU548" s="412"/>
      <c r="JV548" s="412"/>
      <c r="JW548" s="412"/>
      <c r="JX548" s="412"/>
      <c r="JY548" s="412"/>
      <c r="JZ548" s="412"/>
      <c r="KA548" s="412"/>
      <c r="KB548" s="412"/>
      <c r="KC548" s="412"/>
      <c r="KD548" s="412"/>
      <c r="KE548" s="412"/>
      <c r="KF548" s="412"/>
      <c r="KG548" s="412"/>
      <c r="KH548" s="412"/>
      <c r="KI548" s="412"/>
      <c r="KJ548" s="412"/>
      <c r="KK548" s="412"/>
      <c r="KL548" s="412"/>
      <c r="KM548" s="412"/>
      <c r="KN548" s="412"/>
      <c r="KO548" s="412"/>
      <c r="KP548" s="412"/>
      <c r="KQ548" s="412"/>
      <c r="KR548" s="412"/>
      <c r="KS548" s="412"/>
      <c r="KT548" s="412"/>
      <c r="KU548" s="412"/>
      <c r="KV548" s="412"/>
      <c r="KW548" s="412"/>
      <c r="KX548" s="412"/>
      <c r="KY548" s="412"/>
      <c r="KZ548" s="412"/>
      <c r="LA548" s="412"/>
      <c r="LB548" s="412"/>
      <c r="LC548" s="412"/>
      <c r="LD548" s="412"/>
      <c r="LE548" s="412"/>
      <c r="LF548" s="412"/>
      <c r="LG548" s="412"/>
      <c r="LH548" s="412"/>
      <c r="LI548" s="412"/>
      <c r="LJ548" s="412"/>
      <c r="LK548" s="412"/>
      <c r="LL548" s="412"/>
      <c r="LM548" s="412"/>
      <c r="LN548" s="412"/>
      <c r="LO548" s="412"/>
      <c r="LP548" s="412"/>
      <c r="LQ548" s="412"/>
      <c r="LR548" s="412"/>
      <c r="LS548" s="412"/>
      <c r="LT548" s="412"/>
      <c r="LU548" s="412"/>
      <c r="LV548" s="412"/>
      <c r="LW548" s="412"/>
      <c r="LX548" s="412"/>
      <c r="LY548" s="412"/>
      <c r="LZ548" s="412"/>
      <c r="MA548" s="412"/>
      <c r="MB548" s="412"/>
      <c r="MC548" s="412"/>
      <c r="MD548" s="412"/>
      <c r="ME548" s="412"/>
      <c r="MF548" s="412"/>
      <c r="MG548" s="412"/>
      <c r="MH548" s="412"/>
      <c r="MI548" s="412"/>
      <c r="MJ548" s="412"/>
      <c r="MK548" s="412"/>
      <c r="ML548" s="412"/>
      <c r="MM548" s="412"/>
      <c r="MN548" s="412"/>
      <c r="MO548" s="412"/>
      <c r="MP548" s="412"/>
      <c r="MQ548" s="412"/>
      <c r="MR548" s="412"/>
      <c r="MS548" s="412"/>
      <c r="MT548" s="412"/>
      <c r="MU548" s="412"/>
      <c r="MV548" s="412"/>
      <c r="MW548" s="412"/>
      <c r="MX548" s="412"/>
      <c r="MY548" s="412"/>
      <c r="MZ548" s="412"/>
      <c r="NA548" s="412"/>
      <c r="NB548" s="412"/>
      <c r="NC548" s="412"/>
      <c r="ND548" s="412"/>
      <c r="NE548" s="412"/>
      <c r="NF548" s="412"/>
      <c r="NG548" s="412"/>
      <c r="NH548" s="412"/>
      <c r="NI548" s="412"/>
      <c r="NJ548" s="412"/>
      <c r="NK548" s="412"/>
      <c r="NL548" s="412"/>
      <c r="NM548" s="412"/>
      <c r="NN548" s="412"/>
      <c r="NO548" s="412"/>
      <c r="NP548" s="412"/>
      <c r="NQ548" s="412"/>
      <c r="NR548" s="412"/>
      <c r="NS548" s="412"/>
      <c r="NT548" s="412"/>
      <c r="NU548" s="412"/>
      <c r="NV548" s="412"/>
      <c r="NW548" s="412"/>
      <c r="NX548" s="412"/>
      <c r="NY548" s="412"/>
      <c r="NZ548" s="412"/>
      <c r="OA548" s="412"/>
      <c r="OB548" s="412"/>
      <c r="OC548" s="412"/>
      <c r="OD548" s="412"/>
      <c r="OE548" s="412"/>
      <c r="OF548" s="412"/>
      <c r="OG548" s="412"/>
      <c r="OH548" s="412"/>
      <c r="OI548" s="412"/>
      <c r="OJ548" s="412"/>
      <c r="OK548" s="412"/>
      <c r="OL548" s="412"/>
      <c r="OM548" s="412"/>
      <c r="ON548" s="412"/>
      <c r="OO548" s="412"/>
      <c r="OP548" s="412"/>
      <c r="OQ548" s="412"/>
      <c r="OR548" s="412"/>
      <c r="OS548" s="412"/>
      <c r="OT548" s="412"/>
      <c r="OU548" s="412"/>
      <c r="OV548" s="412"/>
      <c r="OW548" s="412"/>
      <c r="OX548" s="412"/>
      <c r="OY548" s="412"/>
      <c r="OZ548" s="412"/>
      <c r="PA548" s="412"/>
      <c r="PB548" s="412"/>
      <c r="PC548" s="412"/>
      <c r="PD548" s="412"/>
      <c r="PE548" s="412"/>
      <c r="PF548" s="412"/>
      <c r="PG548" s="412"/>
      <c r="PH548" s="412"/>
      <c r="PI548" s="412"/>
      <c r="PJ548" s="412"/>
      <c r="PK548" s="412"/>
      <c r="PL548" s="412"/>
      <c r="PM548" s="412"/>
      <c r="PN548" s="412"/>
      <c r="PO548" s="412"/>
      <c r="PP548" s="412"/>
      <c r="PQ548" s="412"/>
      <c r="PR548" s="412"/>
      <c r="PS548" s="412"/>
      <c r="PT548" s="412"/>
      <c r="PU548" s="412"/>
      <c r="PV548" s="412"/>
      <c r="PW548" s="412"/>
      <c r="PX548" s="412"/>
      <c r="PY548" s="412"/>
      <c r="PZ548" s="412"/>
      <c r="QA548" s="412"/>
      <c r="QB548" s="412"/>
      <c r="QC548" s="412"/>
      <c r="QD548" s="412"/>
      <c r="QE548" s="412"/>
      <c r="QF548" s="412"/>
      <c r="QG548" s="412"/>
      <c r="QH548" s="412"/>
      <c r="QI548" s="412"/>
      <c r="QJ548" s="412"/>
      <c r="QK548" s="412"/>
      <c r="QL548" s="412"/>
      <c r="QM548" s="412"/>
      <c r="QN548" s="412"/>
      <c r="QO548" s="412"/>
      <c r="QP548" s="412"/>
      <c r="QQ548" s="412"/>
      <c r="QR548" s="412"/>
      <c r="QS548" s="412"/>
      <c r="QT548" s="412"/>
      <c r="QU548" s="412"/>
      <c r="QV548" s="412"/>
      <c r="QW548" s="412"/>
      <c r="QX548" s="412"/>
      <c r="QY548" s="412"/>
      <c r="QZ548" s="412"/>
      <c r="RA548" s="412"/>
      <c r="RB548" s="412"/>
      <c r="RC548" s="412"/>
      <c r="RD548" s="412"/>
      <c r="RE548" s="412"/>
      <c r="RF548" s="412"/>
      <c r="RG548" s="412"/>
      <c r="RH548" s="412"/>
      <c r="RI548" s="412"/>
      <c r="RJ548" s="412"/>
      <c r="RK548" s="412"/>
      <c r="RL548" s="412"/>
      <c r="RM548" s="412"/>
      <c r="RN548" s="412"/>
      <c r="RO548" s="412"/>
      <c r="RP548" s="412"/>
      <c r="RQ548" s="412"/>
      <c r="RR548" s="412"/>
      <c r="RS548" s="412"/>
      <c r="RT548" s="412"/>
      <c r="RU548" s="412"/>
      <c r="RV548" s="412"/>
      <c r="RW548" s="412"/>
      <c r="RX548" s="412"/>
      <c r="RY548" s="412"/>
      <c r="RZ548" s="412"/>
      <c r="SA548" s="412"/>
      <c r="SB548" s="412"/>
      <c r="SC548" s="412"/>
      <c r="SD548" s="412"/>
      <c r="SE548" s="412"/>
      <c r="SF548" s="412"/>
      <c r="SG548" s="412"/>
      <c r="SH548" s="412"/>
      <c r="SI548" s="412"/>
      <c r="SJ548" s="412"/>
      <c r="SK548" s="412"/>
      <c r="SL548" s="412"/>
      <c r="SM548" s="412"/>
      <c r="SN548" s="412"/>
      <c r="SO548" s="412"/>
      <c r="SP548" s="412"/>
      <c r="SQ548" s="412"/>
      <c r="SR548" s="412"/>
      <c r="SS548" s="412"/>
      <c r="ST548" s="412"/>
      <c r="SU548" s="412"/>
      <c r="SV548" s="412"/>
      <c r="SW548" s="412"/>
      <c r="SX548" s="412"/>
      <c r="SY548" s="412"/>
      <c r="SZ548" s="412"/>
      <c r="TA548" s="412"/>
      <c r="TB548" s="412"/>
      <c r="TC548" s="412"/>
      <c r="TD548" s="412"/>
      <c r="TE548" s="412"/>
      <c r="TF548" s="412"/>
      <c r="TG548" s="412"/>
      <c r="TH548" s="412"/>
      <c r="TI548" s="412"/>
      <c r="TJ548" s="412"/>
      <c r="TK548" s="412"/>
      <c r="TL548" s="412"/>
      <c r="TM548" s="412"/>
      <c r="TN548" s="412"/>
      <c r="TO548" s="412"/>
      <c r="TP548" s="412"/>
      <c r="TQ548" s="412"/>
      <c r="TR548" s="412"/>
      <c r="TS548" s="412"/>
      <c r="TT548" s="412"/>
      <c r="TU548" s="412"/>
      <c r="TV548" s="412"/>
      <c r="TW548" s="412"/>
      <c r="TX548" s="412"/>
      <c r="TY548" s="412"/>
      <c r="TZ548" s="412"/>
      <c r="UA548" s="412"/>
      <c r="UB548" s="412"/>
      <c r="UC548" s="412"/>
      <c r="UD548" s="412"/>
      <c r="UE548" s="412"/>
      <c r="UF548" s="412"/>
      <c r="UG548" s="412"/>
      <c r="UH548" s="412"/>
      <c r="UI548" s="412"/>
      <c r="UJ548" s="412"/>
      <c r="UK548" s="412"/>
      <c r="UL548" s="412"/>
      <c r="UM548" s="412"/>
      <c r="UN548" s="412"/>
      <c r="UO548" s="412"/>
      <c r="UP548" s="412"/>
      <c r="UQ548" s="412"/>
      <c r="UR548" s="412"/>
      <c r="US548" s="412"/>
      <c r="UT548" s="412"/>
      <c r="UU548" s="412"/>
      <c r="UV548" s="412"/>
      <c r="UW548" s="412"/>
      <c r="UX548" s="412"/>
      <c r="UY548" s="412"/>
      <c r="UZ548" s="412"/>
      <c r="VA548" s="412"/>
      <c r="VB548" s="412"/>
      <c r="VC548" s="412"/>
      <c r="VD548" s="412"/>
      <c r="VE548" s="412"/>
      <c r="VF548" s="412"/>
      <c r="VG548" s="412"/>
      <c r="VH548" s="412"/>
      <c r="VI548" s="412"/>
      <c r="VJ548" s="412"/>
      <c r="VK548" s="412"/>
      <c r="VL548" s="412"/>
      <c r="VM548" s="412"/>
      <c r="VN548" s="412"/>
      <c r="VO548" s="412"/>
      <c r="VP548" s="412"/>
      <c r="VQ548" s="412"/>
      <c r="VR548" s="412"/>
      <c r="VS548" s="412"/>
      <c r="VT548" s="412"/>
      <c r="VU548" s="412"/>
      <c r="VV548" s="412"/>
      <c r="VW548" s="412"/>
      <c r="VX548" s="412"/>
      <c r="VY548" s="412"/>
      <c r="VZ548" s="412"/>
      <c r="WA548" s="412"/>
      <c r="WB548" s="412"/>
      <c r="WC548" s="412"/>
      <c r="WD548" s="412"/>
      <c r="WE548" s="412"/>
      <c r="WF548" s="412"/>
      <c r="WG548" s="412"/>
      <c r="WH548" s="412"/>
      <c r="WI548" s="412"/>
      <c r="WJ548" s="412"/>
      <c r="WK548" s="412"/>
      <c r="WL548" s="412"/>
      <c r="WM548" s="412"/>
      <c r="WN548" s="412"/>
      <c r="WO548" s="412"/>
      <c r="WP548" s="412"/>
      <c r="WQ548" s="412"/>
      <c r="WR548" s="412"/>
      <c r="WS548" s="412"/>
      <c r="WT548" s="412"/>
      <c r="WU548" s="412"/>
      <c r="WV548" s="412"/>
      <c r="WW548" s="412"/>
      <c r="WX548" s="412"/>
      <c r="WY548" s="412"/>
      <c r="WZ548" s="412"/>
      <c r="XA548" s="412"/>
      <c r="XB548" s="412"/>
      <c r="XC548" s="412"/>
      <c r="XD548" s="412"/>
      <c r="XE548" s="412"/>
      <c r="XF548" s="412"/>
      <c r="XG548" s="412"/>
      <c r="XH548" s="412"/>
      <c r="XI548" s="412"/>
      <c r="XJ548" s="412"/>
      <c r="XK548" s="412"/>
      <c r="XL548" s="412"/>
      <c r="XM548" s="412"/>
      <c r="XN548" s="412"/>
      <c r="XO548" s="412"/>
      <c r="XP548" s="412"/>
      <c r="XQ548" s="412"/>
      <c r="XR548" s="412"/>
      <c r="XS548" s="412"/>
      <c r="XT548" s="412"/>
      <c r="XU548" s="412"/>
      <c r="XV548" s="412"/>
      <c r="XW548" s="412"/>
      <c r="XX548" s="412"/>
      <c r="XY548" s="412"/>
      <c r="XZ548" s="412"/>
      <c r="YA548" s="412"/>
      <c r="YB548" s="412"/>
      <c r="YC548" s="412"/>
      <c r="YD548" s="412"/>
      <c r="YE548" s="412"/>
      <c r="YF548" s="412"/>
      <c r="YG548" s="412"/>
      <c r="YH548" s="412"/>
      <c r="YI548" s="412"/>
      <c r="YJ548" s="412"/>
      <c r="YK548" s="412"/>
      <c r="YL548" s="412"/>
      <c r="YM548" s="412"/>
      <c r="YN548" s="412"/>
      <c r="YO548" s="412"/>
      <c r="YP548" s="412"/>
      <c r="YQ548" s="412"/>
      <c r="YR548" s="412"/>
      <c r="YS548" s="412"/>
      <c r="YT548" s="412"/>
      <c r="YU548" s="412"/>
      <c r="YV548" s="412"/>
      <c r="YW548" s="412"/>
      <c r="YX548" s="412"/>
      <c r="YY548" s="412"/>
      <c r="YZ548" s="412"/>
      <c r="ZA548" s="412"/>
      <c r="ZB548" s="412"/>
      <c r="ZC548" s="412"/>
      <c r="ZD548" s="412"/>
      <c r="ZE548" s="412"/>
      <c r="ZF548" s="412"/>
      <c r="ZG548" s="412"/>
      <c r="ZH548" s="412"/>
      <c r="ZI548" s="412"/>
      <c r="ZJ548" s="412"/>
      <c r="ZK548" s="412"/>
      <c r="ZL548" s="412"/>
      <c r="ZM548" s="412"/>
      <c r="ZN548" s="412"/>
      <c r="ZO548" s="412"/>
      <c r="ZP548" s="412"/>
      <c r="ZQ548" s="412"/>
      <c r="ZR548" s="412"/>
      <c r="ZS548" s="412"/>
      <c r="ZT548" s="412"/>
      <c r="ZU548" s="412"/>
      <c r="ZV548" s="412"/>
      <c r="ZW548" s="412"/>
      <c r="ZX548" s="412"/>
      <c r="ZY548" s="412"/>
      <c r="ZZ548" s="412"/>
      <c r="AAA548" s="412"/>
      <c r="AAB548" s="412"/>
      <c r="AAC548" s="412"/>
      <c r="AAD548" s="412"/>
      <c r="AAE548" s="412"/>
      <c r="AAF548" s="412"/>
      <c r="AAG548" s="412"/>
      <c r="AAH548" s="412"/>
      <c r="AAI548" s="412"/>
      <c r="AAJ548" s="412"/>
      <c r="AAK548" s="412"/>
      <c r="AAL548" s="412"/>
      <c r="AAM548" s="412"/>
      <c r="AAN548" s="412"/>
      <c r="AAO548" s="412"/>
      <c r="AAP548" s="412"/>
      <c r="AAQ548" s="412"/>
      <c r="AAR548" s="412"/>
      <c r="AAS548" s="412"/>
      <c r="AAT548" s="412"/>
      <c r="AAU548" s="412"/>
      <c r="AAV548" s="412"/>
      <c r="AAW548" s="412"/>
      <c r="AAX548" s="412"/>
      <c r="AAY548" s="412"/>
      <c r="AAZ548" s="412"/>
      <c r="ABA548" s="412"/>
      <c r="ABB548" s="412"/>
      <c r="ABC548" s="412"/>
      <c r="ABD548" s="412"/>
      <c r="ABE548" s="412"/>
      <c r="ABF548" s="412"/>
      <c r="ABG548" s="412"/>
      <c r="ABH548" s="412"/>
      <c r="ABI548" s="412"/>
      <c r="ABJ548" s="412"/>
      <c r="ABK548" s="412"/>
      <c r="ABL548" s="412"/>
      <c r="ABM548" s="412"/>
      <c r="ABN548" s="412"/>
      <c r="ABO548" s="412"/>
      <c r="ABP548" s="412"/>
      <c r="ABQ548" s="412"/>
      <c r="ABR548" s="412"/>
      <c r="ABS548" s="412"/>
      <c r="ABT548" s="412"/>
      <c r="ABU548" s="412"/>
      <c r="ABV548" s="412"/>
      <c r="ABW548" s="412"/>
      <c r="ABX548" s="412"/>
      <c r="ABY548" s="412"/>
      <c r="ABZ548" s="412"/>
      <c r="ACA548" s="412"/>
      <c r="ACB548" s="412"/>
      <c r="ACC548" s="412"/>
      <c r="ACD548" s="412"/>
      <c r="ACE548" s="412"/>
      <c r="ACF548" s="412"/>
      <c r="ACG548" s="412"/>
      <c r="ACH548" s="412"/>
      <c r="ACI548" s="412"/>
      <c r="ACJ548" s="412"/>
      <c r="ACK548" s="412"/>
      <c r="ACL548" s="412"/>
      <c r="ACM548" s="412"/>
      <c r="ACN548" s="412"/>
      <c r="ACO548" s="412"/>
      <c r="ACP548" s="412"/>
      <c r="ACQ548" s="412"/>
      <c r="ACR548" s="412"/>
      <c r="ACS548" s="412"/>
      <c r="ACT548" s="412"/>
      <c r="ACU548" s="412"/>
      <c r="ACV548" s="412"/>
      <c r="ACW548" s="412"/>
      <c r="ACX548" s="412"/>
      <c r="ACY548" s="412"/>
      <c r="ACZ548" s="412"/>
      <c r="ADA548" s="412"/>
      <c r="ADB548" s="412"/>
      <c r="ADC548" s="412"/>
      <c r="ADD548" s="412"/>
      <c r="ADE548" s="412"/>
      <c r="ADF548" s="412"/>
      <c r="ADG548" s="412"/>
      <c r="ADH548" s="412"/>
      <c r="ADI548" s="412"/>
      <c r="ADJ548" s="412"/>
      <c r="ADK548" s="412"/>
      <c r="ADL548" s="412"/>
      <c r="ADM548" s="412"/>
      <c r="ADN548" s="412"/>
      <c r="ADO548" s="412"/>
      <c r="ADP548" s="412"/>
      <c r="ADQ548" s="412"/>
      <c r="ADR548" s="412"/>
      <c r="ADS548" s="412"/>
      <c r="ADT548" s="412"/>
      <c r="ADU548" s="412"/>
      <c r="ADV548" s="412"/>
      <c r="ADW548" s="412"/>
      <c r="ADX548" s="412"/>
      <c r="ADY548" s="412"/>
      <c r="ADZ548" s="412"/>
      <c r="AEA548" s="412"/>
      <c r="AEB548" s="412"/>
      <c r="AEC548" s="412"/>
      <c r="AED548" s="412"/>
      <c r="AEE548" s="412"/>
      <c r="AEF548" s="412"/>
      <c r="AEG548" s="412"/>
      <c r="AEH548" s="412"/>
      <c r="AEI548" s="412"/>
      <c r="AEJ548" s="412"/>
      <c r="AEK548" s="412"/>
      <c r="AEL548" s="412"/>
      <c r="AEM548" s="412"/>
      <c r="AEN548" s="412"/>
      <c r="AEO548" s="412"/>
      <c r="AEP548" s="412"/>
      <c r="AEQ548" s="412"/>
      <c r="AER548" s="412"/>
      <c r="AES548" s="412"/>
      <c r="AET548" s="412"/>
      <c r="AEU548" s="412"/>
      <c r="AEV548" s="412"/>
      <c r="AEW548" s="412"/>
      <c r="AEX548" s="412"/>
      <c r="AEY548" s="412"/>
      <c r="AEZ548" s="412"/>
      <c r="AFA548" s="412"/>
      <c r="AFB548" s="412"/>
      <c r="AFC548" s="412"/>
      <c r="AFD548" s="412"/>
      <c r="AFE548" s="412"/>
      <c r="AFF548" s="412"/>
      <c r="AFG548" s="412"/>
      <c r="AFH548" s="412"/>
      <c r="AFI548" s="412"/>
      <c r="AFJ548" s="412"/>
      <c r="AFK548" s="412"/>
      <c r="AFL548" s="412"/>
      <c r="AFM548" s="412"/>
      <c r="AFN548" s="412"/>
      <c r="AFO548" s="412"/>
      <c r="AFP548" s="412"/>
      <c r="AFQ548" s="412"/>
      <c r="AFR548" s="412"/>
      <c r="AFS548" s="412"/>
      <c r="AFT548" s="412"/>
      <c r="AFU548" s="412"/>
      <c r="AFV548" s="412"/>
      <c r="AFW548" s="412"/>
      <c r="AFX548" s="412"/>
      <c r="AFY548" s="412"/>
      <c r="AFZ548" s="412"/>
      <c r="AGA548" s="412"/>
      <c r="AGB548" s="412"/>
      <c r="AGC548" s="412"/>
      <c r="AGD548" s="412"/>
      <c r="AGE548" s="412"/>
      <c r="AGF548" s="412"/>
      <c r="AGG548" s="412"/>
      <c r="AGH548" s="412"/>
      <c r="AGI548" s="412"/>
      <c r="AGJ548" s="412"/>
      <c r="AGK548" s="412"/>
      <c r="AGL548" s="412"/>
      <c r="AGM548" s="412"/>
      <c r="AGN548" s="412"/>
      <c r="AGO548" s="412"/>
      <c r="AGP548" s="412"/>
      <c r="AGQ548" s="412"/>
      <c r="AGR548" s="412"/>
      <c r="AGS548" s="412"/>
      <c r="AGT548" s="412"/>
      <c r="AGU548" s="412"/>
      <c r="AGV548" s="412"/>
      <c r="AGW548" s="412"/>
      <c r="AGX548" s="412"/>
      <c r="AGY548" s="412"/>
      <c r="AGZ548" s="412"/>
      <c r="AHA548" s="412"/>
      <c r="AHB548" s="412"/>
      <c r="AHC548" s="412"/>
      <c r="AHD548" s="412"/>
      <c r="AHE548" s="412"/>
      <c r="AHF548" s="412"/>
      <c r="AHG548" s="412"/>
      <c r="AHH548" s="412"/>
      <c r="AHI548" s="412"/>
      <c r="AHJ548" s="412"/>
      <c r="AHK548" s="412"/>
      <c r="AHL548" s="412"/>
      <c r="AHM548" s="412"/>
      <c r="AHN548" s="412"/>
      <c r="AHO548" s="412"/>
      <c r="AHP548" s="412"/>
      <c r="AHQ548" s="412"/>
      <c r="AHR548" s="412"/>
      <c r="AHS548" s="412"/>
      <c r="AHT548" s="412"/>
      <c r="AHU548" s="412"/>
      <c r="AHV548" s="412"/>
      <c r="AHW548" s="412"/>
      <c r="AHX548" s="412"/>
      <c r="AHY548" s="412"/>
      <c r="AHZ548" s="412"/>
      <c r="AIA548" s="412"/>
      <c r="AIB548" s="412"/>
      <c r="AIC548" s="412"/>
      <c r="AID548" s="412"/>
      <c r="AIE548" s="412"/>
      <c r="AIF548" s="412"/>
      <c r="AIG548" s="412"/>
      <c r="AIH548" s="412"/>
      <c r="AII548" s="412"/>
      <c r="AIJ548" s="412"/>
      <c r="AIK548" s="412"/>
      <c r="AIL548" s="412"/>
      <c r="AIM548" s="412"/>
      <c r="AIN548" s="412"/>
      <c r="AIO548" s="412"/>
      <c r="AIP548" s="412"/>
      <c r="AIQ548" s="412"/>
      <c r="AIR548" s="412"/>
      <c r="AIS548" s="412"/>
      <c r="AIT548" s="412"/>
      <c r="AIU548" s="412"/>
      <c r="AIV548" s="412"/>
      <c r="AIW548" s="412"/>
      <c r="AIX548" s="412"/>
      <c r="AIY548" s="412"/>
      <c r="AIZ548" s="412"/>
      <c r="AJA548" s="412"/>
      <c r="AJB548" s="412"/>
      <c r="AJC548" s="412"/>
      <c r="AJD548" s="412"/>
      <c r="AJE548" s="412"/>
      <c r="AJF548" s="412"/>
      <c r="AJG548" s="412"/>
      <c r="AJH548" s="412"/>
      <c r="AJI548" s="412"/>
      <c r="AJJ548" s="412"/>
      <c r="AJK548" s="412"/>
      <c r="AJL548" s="412"/>
      <c r="AJM548" s="412"/>
      <c r="AJN548" s="412"/>
      <c r="AJO548" s="412"/>
      <c r="AJP548" s="412"/>
      <c r="AJQ548" s="412"/>
      <c r="AJR548" s="412"/>
      <c r="AJS548" s="412"/>
      <c r="AJT548" s="412"/>
      <c r="AJU548" s="412"/>
      <c r="AJV548" s="412"/>
      <c r="AJW548" s="412"/>
      <c r="AJX548" s="412"/>
      <c r="AJY548" s="412"/>
      <c r="AJZ548" s="412"/>
      <c r="AKA548" s="412"/>
      <c r="AKB548" s="412"/>
      <c r="AKC548" s="412"/>
      <c r="AKD548" s="412"/>
      <c r="AKE548" s="412"/>
      <c r="AKF548" s="412"/>
      <c r="AKG548" s="412"/>
      <c r="AKH548" s="412"/>
      <c r="AKI548" s="412"/>
      <c r="AKJ548" s="412"/>
      <c r="AKK548" s="412"/>
      <c r="AKL548" s="412"/>
      <c r="AKM548" s="412"/>
      <c r="AKN548" s="412"/>
      <c r="AKO548" s="412"/>
      <c r="AKP548" s="412"/>
      <c r="AKQ548" s="412"/>
      <c r="AKR548" s="412"/>
      <c r="AKS548" s="412"/>
      <c r="AKT548" s="412"/>
      <c r="AKU548" s="412"/>
      <c r="AKV548" s="412"/>
      <c r="AKW548" s="412"/>
      <c r="AKX548" s="412"/>
      <c r="AKY548" s="412"/>
      <c r="AKZ548" s="412"/>
      <c r="ALA548" s="412"/>
      <c r="ALB548" s="412"/>
      <c r="ALC548" s="412"/>
      <c r="ALD548" s="412"/>
      <c r="ALE548" s="412"/>
      <c r="ALF548" s="412"/>
      <c r="ALG548" s="412"/>
      <c r="ALH548" s="412"/>
      <c r="ALI548" s="412"/>
      <c r="ALJ548" s="412"/>
      <c r="ALK548" s="412"/>
      <c r="ALL548" s="412"/>
      <c r="ALM548" s="412"/>
      <c r="ALN548" s="412"/>
      <c r="ALO548" s="412"/>
      <c r="ALP548" s="412"/>
      <c r="ALQ548" s="412"/>
      <c r="ALR548" s="412"/>
      <c r="ALS548" s="412"/>
      <c r="ALT548" s="412"/>
      <c r="ALU548" s="412"/>
      <c r="ALV548" s="412"/>
      <c r="ALW548" s="412"/>
      <c r="ALX548" s="412"/>
      <c r="ALY548" s="412"/>
      <c r="ALZ548" s="412"/>
      <c r="AMA548" s="412"/>
      <c r="AMB548" s="412"/>
      <c r="AMC548" s="412"/>
      <c r="AMD548" s="412"/>
      <c r="AME548" s="412"/>
      <c r="AMF548" s="412"/>
      <c r="AMG548" s="412"/>
      <c r="AMH548" s="412"/>
    </row>
    <row r="549" spans="1:1022" x14ac:dyDescent="0.25">
      <c r="A549" s="235" t="s">
        <v>6228</v>
      </c>
      <c r="B549" s="163">
        <v>548</v>
      </c>
      <c r="C549" s="317" t="s">
        <v>6227</v>
      </c>
      <c r="D549" s="177" t="s">
        <v>6229</v>
      </c>
      <c r="E549" s="187"/>
      <c r="F549" s="187">
        <v>3</v>
      </c>
      <c r="G549" s="177">
        <v>3</v>
      </c>
      <c r="H549" s="177"/>
      <c r="I549" s="319">
        <v>3.5</v>
      </c>
      <c r="J549" s="334" t="s">
        <v>752</v>
      </c>
      <c r="K549" s="334">
        <v>1</v>
      </c>
      <c r="M549" s="334"/>
      <c r="N549" s="334"/>
      <c r="O549" s="339"/>
      <c r="P549" s="334"/>
      <c r="Q549" s="334"/>
      <c r="R549" s="334"/>
      <c r="S549" s="334"/>
      <c r="T549" s="334"/>
      <c r="U549" s="340"/>
      <c r="V549" s="219">
        <f t="shared" si="290"/>
        <v>100</v>
      </c>
      <c r="W549" s="219">
        <f t="shared" si="291"/>
        <v>100</v>
      </c>
      <c r="X549" s="219">
        <f t="shared" si="292"/>
        <v>100</v>
      </c>
      <c r="Y549" s="219">
        <f t="shared" si="284"/>
        <v>100</v>
      </c>
      <c r="Z549" s="219">
        <f t="shared" si="285"/>
        <v>100</v>
      </c>
      <c r="AA549" s="220">
        <f t="shared" si="282"/>
        <v>100</v>
      </c>
      <c r="AB549" s="220">
        <f t="shared" si="281"/>
        <v>100</v>
      </c>
      <c r="AC549" s="220">
        <f t="shared" si="293"/>
        <v>100</v>
      </c>
      <c r="AD549" s="416">
        <f t="shared" si="289"/>
        <v>100</v>
      </c>
      <c r="AE549" s="416">
        <f t="shared" ref="AE549:AE578" si="297">IF(M549=0,100,IF(M549=1,1,IF(M549="1B",1,IF(M549="1A",0.1,100))))</f>
        <v>100</v>
      </c>
      <c r="AF549" s="212">
        <f t="shared" si="294"/>
        <v>1</v>
      </c>
      <c r="AG549" s="212">
        <f t="shared" si="287"/>
        <v>1</v>
      </c>
      <c r="AH549" s="212">
        <f t="shared" si="295"/>
        <v>3</v>
      </c>
      <c r="AI549" s="212">
        <f t="shared" si="296"/>
        <v>5</v>
      </c>
      <c r="AJ549" s="231" t="s">
        <v>24589</v>
      </c>
      <c r="AK549" s="236"/>
      <c r="AL549" s="187">
        <v>3</v>
      </c>
      <c r="AM549" s="214"/>
      <c r="AQ549" s="167" t="s">
        <v>25147</v>
      </c>
      <c r="AR549" s="190"/>
      <c r="AS549" s="156"/>
      <c r="AT549" s="156"/>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c r="EP549" s="118"/>
      <c r="EQ549" s="118"/>
      <c r="ER549" s="118"/>
      <c r="ES549" s="118"/>
      <c r="ET549" s="118"/>
      <c r="EU549" s="118"/>
      <c r="EV549" s="118"/>
      <c r="EW549" s="118"/>
      <c r="EX549" s="118"/>
      <c r="EY549" s="118"/>
      <c r="EZ549" s="118"/>
      <c r="FA549" s="118"/>
      <c r="FB549" s="118"/>
      <c r="FC549" s="118"/>
      <c r="FD549" s="118"/>
      <c r="FE549" s="118"/>
      <c r="FF549" s="118"/>
      <c r="FG549" s="118"/>
      <c r="FH549" s="118"/>
      <c r="FI549" s="118"/>
      <c r="FJ549" s="118"/>
      <c r="FK549" s="118"/>
      <c r="FL549" s="118"/>
      <c r="FM549" s="118"/>
      <c r="FN549" s="118"/>
      <c r="FO549" s="118"/>
      <c r="FP549" s="118"/>
      <c r="FQ549" s="118"/>
      <c r="FR549" s="118"/>
      <c r="FS549" s="118"/>
      <c r="FT549" s="118"/>
      <c r="FU549" s="118"/>
      <c r="FV549" s="118"/>
      <c r="FW549" s="118"/>
      <c r="FX549" s="118"/>
      <c r="FY549" s="118"/>
      <c r="FZ549" s="118"/>
      <c r="GA549" s="118"/>
      <c r="GB549" s="118"/>
      <c r="GC549" s="118"/>
      <c r="GD549" s="118"/>
      <c r="GE549" s="118"/>
      <c r="GF549" s="118"/>
      <c r="GG549" s="118"/>
      <c r="GH549" s="118"/>
      <c r="GI549" s="118"/>
      <c r="GJ549" s="118"/>
      <c r="GK549" s="118"/>
      <c r="GL549" s="118"/>
      <c r="GM549" s="118"/>
      <c r="GN549" s="118"/>
      <c r="GO549" s="118"/>
      <c r="GP549" s="118"/>
      <c r="GQ549" s="118"/>
      <c r="GR549" s="118"/>
      <c r="GS549" s="118"/>
      <c r="GT549" s="118"/>
      <c r="GU549" s="118"/>
      <c r="GV549" s="118"/>
      <c r="GW549" s="118"/>
      <c r="GX549" s="118"/>
      <c r="GY549" s="118"/>
      <c r="GZ549" s="118"/>
      <c r="HA549" s="118"/>
      <c r="HB549" s="118"/>
      <c r="HC549" s="118"/>
      <c r="HD549" s="118"/>
      <c r="HE549" s="118"/>
      <c r="HF549" s="118"/>
      <c r="HG549" s="118"/>
      <c r="HH549" s="118"/>
      <c r="HI549" s="118"/>
      <c r="HJ549" s="118"/>
      <c r="HK549" s="118"/>
      <c r="HL549" s="118"/>
      <c r="HM549" s="118"/>
      <c r="HN549" s="118"/>
      <c r="HO549" s="118"/>
      <c r="HP549" s="118"/>
      <c r="HQ549" s="118"/>
      <c r="HR549" s="118"/>
      <c r="HS549" s="118"/>
      <c r="HT549" s="118"/>
      <c r="HU549" s="118"/>
      <c r="HV549" s="118"/>
      <c r="HW549" s="118"/>
      <c r="HX549" s="118"/>
      <c r="HY549" s="118"/>
      <c r="HZ549" s="118"/>
      <c r="IA549" s="118"/>
      <c r="IB549" s="118"/>
      <c r="IC549" s="118"/>
      <c r="ID549" s="118"/>
      <c r="IE549" s="118"/>
      <c r="IF549" s="118"/>
      <c r="IG549" s="118"/>
      <c r="IH549" s="118"/>
      <c r="II549" s="118"/>
      <c r="IJ549" s="118"/>
      <c r="IK549" s="118"/>
      <c r="IL549" s="118"/>
      <c r="IM549" s="118"/>
      <c r="IN549" s="118"/>
      <c r="IO549" s="118"/>
      <c r="IP549" s="118"/>
      <c r="IQ549" s="118"/>
      <c r="IR549" s="118"/>
      <c r="IS549" s="118"/>
      <c r="IT549" s="118"/>
      <c r="IU549" s="118"/>
      <c r="IV549" s="118"/>
      <c r="IW549" s="118"/>
      <c r="IX549" s="118"/>
      <c r="IY549" s="118"/>
      <c r="IZ549" s="118"/>
      <c r="JA549" s="118"/>
      <c r="JB549" s="118"/>
      <c r="JC549" s="118"/>
      <c r="JD549" s="118"/>
      <c r="JE549" s="118"/>
      <c r="JF549" s="118"/>
      <c r="JG549" s="118"/>
      <c r="JH549" s="118"/>
      <c r="JI549" s="118"/>
      <c r="JJ549" s="118"/>
      <c r="JK549" s="118"/>
      <c r="JL549" s="118"/>
      <c r="JM549" s="118"/>
      <c r="JN549" s="118"/>
      <c r="JO549" s="118"/>
      <c r="JP549" s="118"/>
      <c r="JQ549" s="118"/>
      <c r="JR549" s="118"/>
      <c r="JS549" s="118"/>
      <c r="JT549" s="118"/>
      <c r="JU549" s="118"/>
      <c r="JV549" s="118"/>
      <c r="JW549" s="118"/>
      <c r="JX549" s="118"/>
      <c r="JY549" s="118"/>
      <c r="JZ549" s="118"/>
      <c r="KA549" s="118"/>
      <c r="KB549" s="118"/>
      <c r="KC549" s="118"/>
      <c r="KD549" s="118"/>
      <c r="KE549" s="118"/>
      <c r="KF549" s="118"/>
      <c r="KG549" s="118"/>
      <c r="KH549" s="118"/>
      <c r="KI549" s="118"/>
      <c r="KJ549" s="118"/>
      <c r="KK549" s="118"/>
      <c r="KL549" s="118"/>
      <c r="KM549" s="118"/>
      <c r="KN549" s="118"/>
      <c r="KO549" s="118"/>
      <c r="KP549" s="118"/>
      <c r="KQ549" s="118"/>
      <c r="KR549" s="118"/>
      <c r="KS549" s="118"/>
      <c r="KT549" s="118"/>
      <c r="KU549" s="118"/>
      <c r="KV549" s="118"/>
      <c r="KW549" s="118"/>
      <c r="KX549" s="118"/>
      <c r="KY549" s="118"/>
      <c r="KZ549" s="118"/>
      <c r="LA549" s="118"/>
      <c r="LB549" s="118"/>
      <c r="LC549" s="118"/>
      <c r="LD549" s="118"/>
      <c r="LE549" s="118"/>
      <c r="LF549" s="118"/>
      <c r="LG549" s="118"/>
      <c r="LH549" s="118"/>
      <c r="LI549" s="118"/>
      <c r="LJ549" s="118"/>
      <c r="LK549" s="118"/>
      <c r="LL549" s="118"/>
      <c r="LM549" s="118"/>
      <c r="LN549" s="118"/>
      <c r="LO549" s="118"/>
      <c r="LP549" s="118"/>
      <c r="LQ549" s="118"/>
      <c r="LR549" s="118"/>
      <c r="LS549" s="118"/>
      <c r="LT549" s="118"/>
      <c r="LU549" s="118"/>
      <c r="LV549" s="118"/>
      <c r="LW549" s="118"/>
      <c r="LX549" s="118"/>
      <c r="LY549" s="118"/>
      <c r="LZ549" s="118"/>
      <c r="MA549" s="118"/>
      <c r="MB549" s="118"/>
      <c r="MC549" s="118"/>
      <c r="MD549" s="118"/>
      <c r="ME549" s="118"/>
      <c r="MF549" s="118"/>
      <c r="MG549" s="118"/>
      <c r="MH549" s="118"/>
      <c r="MI549" s="118"/>
      <c r="MJ549" s="118"/>
      <c r="MK549" s="118"/>
      <c r="ML549" s="118"/>
      <c r="MM549" s="118"/>
      <c r="MN549" s="118"/>
      <c r="MO549" s="118"/>
      <c r="MP549" s="118"/>
      <c r="MQ549" s="118"/>
      <c r="MR549" s="118"/>
      <c r="MS549" s="118"/>
      <c r="MT549" s="118"/>
      <c r="MU549" s="118"/>
      <c r="MV549" s="118"/>
      <c r="MW549" s="118"/>
      <c r="MX549" s="118"/>
      <c r="MY549" s="118"/>
      <c r="MZ549" s="118"/>
      <c r="NA549" s="118"/>
      <c r="NB549" s="118"/>
      <c r="NC549" s="118"/>
      <c r="ND549" s="118"/>
      <c r="NE549" s="118"/>
      <c r="NF549" s="118"/>
      <c r="NG549" s="118"/>
      <c r="NH549" s="118"/>
      <c r="NI549" s="118"/>
      <c r="NJ549" s="118"/>
      <c r="NK549" s="118"/>
      <c r="NL549" s="118"/>
      <c r="NM549" s="118"/>
      <c r="NN549" s="118"/>
      <c r="NO549" s="118"/>
      <c r="NP549" s="118"/>
      <c r="NQ549" s="118"/>
      <c r="NR549" s="118"/>
      <c r="NS549" s="118"/>
      <c r="NT549" s="118"/>
      <c r="NU549" s="118"/>
      <c r="NV549" s="118"/>
      <c r="NW549" s="118"/>
      <c r="NX549" s="118"/>
      <c r="NY549" s="118"/>
      <c r="NZ549" s="118"/>
      <c r="OA549" s="118"/>
      <c r="OB549" s="118"/>
      <c r="OC549" s="118"/>
      <c r="OD549" s="118"/>
      <c r="OE549" s="118"/>
      <c r="OF549" s="118"/>
      <c r="OG549" s="118"/>
      <c r="OH549" s="118"/>
      <c r="OI549" s="118"/>
      <c r="OJ549" s="118"/>
      <c r="OK549" s="118"/>
      <c r="OL549" s="118"/>
      <c r="OM549" s="118"/>
      <c r="ON549" s="118"/>
      <c r="OO549" s="118"/>
      <c r="OP549" s="118"/>
      <c r="OQ549" s="118"/>
      <c r="OR549" s="118"/>
      <c r="OS549" s="118"/>
      <c r="OT549" s="118"/>
      <c r="OU549" s="118"/>
      <c r="OV549" s="118"/>
      <c r="OW549" s="118"/>
      <c r="OX549" s="118"/>
      <c r="OY549" s="118"/>
      <c r="OZ549" s="118"/>
      <c r="PA549" s="118"/>
      <c r="PB549" s="118"/>
      <c r="PC549" s="118"/>
      <c r="PD549" s="118"/>
      <c r="PE549" s="118"/>
      <c r="PF549" s="118"/>
      <c r="PG549" s="118"/>
      <c r="PH549" s="118"/>
      <c r="PI549" s="118"/>
      <c r="PJ549" s="118"/>
      <c r="PK549" s="118"/>
      <c r="PL549" s="118"/>
      <c r="PM549" s="118"/>
      <c r="PN549" s="118"/>
      <c r="PO549" s="118"/>
      <c r="PP549" s="118"/>
      <c r="PQ549" s="118"/>
      <c r="PR549" s="118"/>
      <c r="PS549" s="118"/>
      <c r="PT549" s="118"/>
      <c r="PU549" s="118"/>
      <c r="PV549" s="118"/>
      <c r="PW549" s="118"/>
      <c r="PX549" s="118"/>
      <c r="PY549" s="118"/>
      <c r="PZ549" s="118"/>
      <c r="QA549" s="118"/>
      <c r="QB549" s="118"/>
      <c r="QC549" s="118"/>
      <c r="QD549" s="118"/>
      <c r="QE549" s="118"/>
      <c r="QF549" s="118"/>
      <c r="QG549" s="118"/>
      <c r="QH549" s="118"/>
      <c r="QI549" s="118"/>
      <c r="QJ549" s="118"/>
      <c r="QK549" s="118"/>
      <c r="QL549" s="118"/>
      <c r="QM549" s="118"/>
      <c r="QN549" s="118"/>
      <c r="QO549" s="118"/>
      <c r="QP549" s="118"/>
      <c r="QQ549" s="118"/>
      <c r="QR549" s="118"/>
      <c r="QS549" s="118"/>
      <c r="QT549" s="118"/>
      <c r="QU549" s="118"/>
      <c r="QV549" s="118"/>
      <c r="QW549" s="118"/>
      <c r="QX549" s="118"/>
      <c r="QY549" s="118"/>
      <c r="QZ549" s="118"/>
      <c r="RA549" s="118"/>
      <c r="RB549" s="118"/>
      <c r="RC549" s="118"/>
      <c r="RD549" s="118"/>
      <c r="RE549" s="118"/>
      <c r="RF549" s="118"/>
      <c r="RG549" s="118"/>
      <c r="RH549" s="118"/>
      <c r="RI549" s="118"/>
      <c r="RJ549" s="118"/>
      <c r="RK549" s="118"/>
      <c r="RL549" s="118"/>
      <c r="RM549" s="118"/>
      <c r="RN549" s="118"/>
      <c r="RO549" s="118"/>
      <c r="RP549" s="118"/>
      <c r="RQ549" s="118"/>
      <c r="RR549" s="118"/>
      <c r="RS549" s="118"/>
      <c r="RT549" s="118"/>
      <c r="RU549" s="118"/>
      <c r="RV549" s="118"/>
      <c r="RW549" s="118"/>
      <c r="RX549" s="118"/>
      <c r="RY549" s="118"/>
      <c r="RZ549" s="118"/>
      <c r="SA549" s="118"/>
      <c r="SB549" s="118"/>
      <c r="SC549" s="118"/>
      <c r="SD549" s="118"/>
      <c r="SE549" s="118"/>
      <c r="SF549" s="118"/>
      <c r="SG549" s="118"/>
      <c r="SH549" s="118"/>
      <c r="SI549" s="118"/>
      <c r="SJ549" s="118"/>
      <c r="SK549" s="118"/>
      <c r="SL549" s="118"/>
      <c r="SM549" s="118"/>
      <c r="SN549" s="118"/>
      <c r="SO549" s="118"/>
      <c r="SP549" s="118"/>
      <c r="SQ549" s="118"/>
      <c r="SR549" s="118"/>
      <c r="SS549" s="118"/>
      <c r="ST549" s="118"/>
      <c r="SU549" s="118"/>
      <c r="SV549" s="118"/>
      <c r="SW549" s="118"/>
      <c r="SX549" s="118"/>
      <c r="SY549" s="118"/>
      <c r="SZ549" s="118"/>
      <c r="TA549" s="118"/>
      <c r="TB549" s="118"/>
      <c r="TC549" s="118"/>
      <c r="TD549" s="118"/>
      <c r="TE549" s="118"/>
      <c r="TF549" s="118"/>
      <c r="TG549" s="118"/>
      <c r="TH549" s="118"/>
      <c r="TI549" s="118"/>
      <c r="TJ549" s="118"/>
      <c r="TK549" s="118"/>
      <c r="TL549" s="118"/>
      <c r="TM549" s="118"/>
      <c r="TN549" s="118"/>
      <c r="TO549" s="118"/>
      <c r="TP549" s="118"/>
      <c r="TQ549" s="118"/>
      <c r="TR549" s="118"/>
      <c r="TS549" s="118"/>
      <c r="TT549" s="118"/>
      <c r="TU549" s="118"/>
      <c r="TV549" s="118"/>
      <c r="TW549" s="118"/>
      <c r="TX549" s="118"/>
      <c r="TY549" s="118"/>
      <c r="TZ549" s="118"/>
      <c r="UA549" s="118"/>
      <c r="UB549" s="118"/>
      <c r="UC549" s="118"/>
      <c r="UD549" s="118"/>
      <c r="UE549" s="118"/>
      <c r="UF549" s="118"/>
      <c r="UG549" s="118"/>
      <c r="UH549" s="118"/>
      <c r="UI549" s="118"/>
      <c r="UJ549" s="118"/>
      <c r="UK549" s="118"/>
      <c r="UL549" s="118"/>
      <c r="UM549" s="118"/>
      <c r="UN549" s="118"/>
      <c r="UO549" s="118"/>
      <c r="UP549" s="118"/>
      <c r="UQ549" s="118"/>
      <c r="UR549" s="118"/>
      <c r="US549" s="118"/>
      <c r="UT549" s="118"/>
      <c r="UU549" s="118"/>
      <c r="UV549" s="118"/>
      <c r="UW549" s="118"/>
      <c r="UX549" s="118"/>
      <c r="UY549" s="118"/>
      <c r="UZ549" s="118"/>
      <c r="VA549" s="118"/>
      <c r="VB549" s="118"/>
      <c r="VC549" s="118"/>
      <c r="VD549" s="118"/>
      <c r="VE549" s="118"/>
      <c r="VF549" s="118"/>
      <c r="VG549" s="118"/>
      <c r="VH549" s="118"/>
      <c r="VI549" s="118"/>
      <c r="VJ549" s="118"/>
      <c r="VK549" s="118"/>
      <c r="VL549" s="118"/>
      <c r="VM549" s="118"/>
      <c r="VN549" s="118"/>
      <c r="VO549" s="118"/>
      <c r="VP549" s="118"/>
      <c r="VQ549" s="118"/>
      <c r="VR549" s="118"/>
      <c r="VS549" s="118"/>
      <c r="VT549" s="118"/>
      <c r="VU549" s="118"/>
      <c r="VV549" s="118"/>
      <c r="VW549" s="118"/>
      <c r="VX549" s="118"/>
      <c r="VY549" s="118"/>
      <c r="VZ549" s="118"/>
      <c r="WA549" s="118"/>
      <c r="WB549" s="118"/>
      <c r="WC549" s="118"/>
      <c r="WD549" s="118"/>
      <c r="WE549" s="118"/>
      <c r="WF549" s="118"/>
      <c r="WG549" s="118"/>
      <c r="WH549" s="118"/>
      <c r="WI549" s="118"/>
      <c r="WJ549" s="118"/>
      <c r="WK549" s="118"/>
      <c r="WL549" s="118"/>
      <c r="WM549" s="118"/>
      <c r="WN549" s="118"/>
      <c r="WO549" s="118"/>
      <c r="WP549" s="118"/>
      <c r="WQ549" s="118"/>
      <c r="WR549" s="118"/>
      <c r="WS549" s="118"/>
      <c r="WT549" s="118"/>
      <c r="WU549" s="118"/>
      <c r="WV549" s="118"/>
      <c r="WW549" s="118"/>
      <c r="WX549" s="118"/>
      <c r="WY549" s="118"/>
      <c r="WZ549" s="118"/>
      <c r="XA549" s="118"/>
      <c r="XB549" s="118"/>
      <c r="XC549" s="118"/>
      <c r="XD549" s="118"/>
      <c r="XE549" s="118"/>
      <c r="XF549" s="118"/>
      <c r="XG549" s="118"/>
      <c r="XH549" s="118"/>
      <c r="XI549" s="118"/>
      <c r="XJ549" s="118"/>
      <c r="XK549" s="118"/>
      <c r="XL549" s="118"/>
      <c r="XM549" s="118"/>
      <c r="XN549" s="118"/>
      <c r="XO549" s="118"/>
      <c r="XP549" s="118"/>
      <c r="XQ549" s="118"/>
      <c r="XR549" s="118"/>
      <c r="XS549" s="118"/>
      <c r="XT549" s="118"/>
      <c r="XU549" s="118"/>
      <c r="XV549" s="118"/>
      <c r="XW549" s="118"/>
      <c r="XX549" s="118"/>
      <c r="XY549" s="118"/>
      <c r="XZ549" s="118"/>
      <c r="YA549" s="118"/>
      <c r="YB549" s="118"/>
      <c r="YC549" s="118"/>
      <c r="YD549" s="118"/>
      <c r="YE549" s="118"/>
      <c r="YF549" s="118"/>
      <c r="YG549" s="118"/>
      <c r="YH549" s="118"/>
      <c r="YI549" s="118"/>
      <c r="YJ549" s="118"/>
      <c r="YK549" s="118"/>
      <c r="YL549" s="118"/>
      <c r="YM549" s="118"/>
      <c r="YN549" s="118"/>
      <c r="YO549" s="118"/>
      <c r="YP549" s="118"/>
      <c r="YQ549" s="118"/>
      <c r="YR549" s="118"/>
      <c r="YS549" s="118"/>
      <c r="YT549" s="118"/>
      <c r="YU549" s="118"/>
      <c r="YV549" s="118"/>
      <c r="YW549" s="118"/>
      <c r="YX549" s="118"/>
      <c r="YY549" s="118"/>
      <c r="YZ549" s="118"/>
      <c r="ZA549" s="118"/>
      <c r="ZB549" s="118"/>
      <c r="ZC549" s="118"/>
      <c r="ZD549" s="118"/>
      <c r="ZE549" s="118"/>
      <c r="ZF549" s="118"/>
      <c r="ZG549" s="118"/>
      <c r="ZH549" s="118"/>
      <c r="ZI549" s="118"/>
      <c r="ZJ549" s="118"/>
      <c r="ZK549" s="118"/>
      <c r="ZL549" s="118"/>
      <c r="ZM549" s="118"/>
      <c r="ZN549" s="118"/>
      <c r="ZO549" s="118"/>
      <c r="ZP549" s="118"/>
      <c r="ZQ549" s="118"/>
      <c r="ZR549" s="118"/>
      <c r="ZS549" s="118"/>
      <c r="ZT549" s="118"/>
      <c r="ZU549" s="118"/>
      <c r="ZV549" s="118"/>
      <c r="ZW549" s="118"/>
      <c r="ZX549" s="118"/>
      <c r="ZY549" s="118"/>
      <c r="ZZ549" s="118"/>
      <c r="AAA549" s="118"/>
      <c r="AAB549" s="118"/>
      <c r="AAC549" s="118"/>
      <c r="AAD549" s="118"/>
      <c r="AAE549" s="118"/>
      <c r="AAF549" s="118"/>
      <c r="AAG549" s="118"/>
      <c r="AAH549" s="118"/>
      <c r="AAI549" s="118"/>
      <c r="AAJ549" s="118"/>
      <c r="AAK549" s="118"/>
      <c r="AAL549" s="118"/>
      <c r="AAM549" s="118"/>
      <c r="AAN549" s="118"/>
      <c r="AAO549" s="118"/>
      <c r="AAP549" s="118"/>
      <c r="AAQ549" s="118"/>
      <c r="AAR549" s="118"/>
      <c r="AAS549" s="118"/>
      <c r="AAT549" s="118"/>
      <c r="AAU549" s="118"/>
      <c r="AAV549" s="118"/>
      <c r="AAW549" s="118"/>
      <c r="AAX549" s="118"/>
      <c r="AAY549" s="118"/>
      <c r="AAZ549" s="118"/>
      <c r="ABA549" s="118"/>
      <c r="ABB549" s="118"/>
      <c r="ABC549" s="118"/>
      <c r="ABD549" s="118"/>
      <c r="ABE549" s="118"/>
      <c r="ABF549" s="118"/>
      <c r="ABG549" s="118"/>
      <c r="ABH549" s="118"/>
      <c r="ABI549" s="118"/>
      <c r="ABJ549" s="118"/>
      <c r="ABK549" s="118"/>
      <c r="ABL549" s="118"/>
      <c r="ABM549" s="118"/>
      <c r="ABN549" s="118"/>
      <c r="ABO549" s="118"/>
      <c r="ABP549" s="118"/>
      <c r="ABQ549" s="118"/>
      <c r="ABR549" s="118"/>
      <c r="ABS549" s="118"/>
      <c r="ABT549" s="118"/>
      <c r="ABU549" s="118"/>
      <c r="ABV549" s="118"/>
      <c r="ABW549" s="118"/>
      <c r="ABX549" s="118"/>
      <c r="ABY549" s="118"/>
      <c r="ABZ549" s="118"/>
      <c r="ACA549" s="118"/>
      <c r="ACB549" s="118"/>
      <c r="ACC549" s="118"/>
      <c r="ACD549" s="118"/>
      <c r="ACE549" s="118"/>
      <c r="ACF549" s="118"/>
      <c r="ACG549" s="118"/>
      <c r="ACH549" s="118"/>
      <c r="ACI549" s="118"/>
      <c r="ACJ549" s="118"/>
      <c r="ACK549" s="118"/>
      <c r="ACL549" s="118"/>
      <c r="ACM549" s="118"/>
      <c r="ACN549" s="118"/>
      <c r="ACO549" s="118"/>
      <c r="ACP549" s="118"/>
      <c r="ACQ549" s="118"/>
      <c r="ACR549" s="118"/>
      <c r="ACS549" s="118"/>
      <c r="ACT549" s="118"/>
      <c r="ACU549" s="118"/>
      <c r="ACV549" s="118"/>
      <c r="ACW549" s="118"/>
      <c r="ACX549" s="118"/>
      <c r="ACY549" s="118"/>
      <c r="ACZ549" s="118"/>
      <c r="ADA549" s="118"/>
      <c r="ADB549" s="118"/>
      <c r="ADC549" s="118"/>
      <c r="ADD549" s="118"/>
      <c r="ADE549" s="118"/>
      <c r="ADF549" s="118"/>
      <c r="ADG549" s="118"/>
      <c r="ADH549" s="118"/>
      <c r="ADI549" s="118"/>
      <c r="ADJ549" s="118"/>
      <c r="ADK549" s="118"/>
      <c r="ADL549" s="118"/>
      <c r="ADM549" s="118"/>
      <c r="ADN549" s="118"/>
      <c r="ADO549" s="118"/>
      <c r="ADP549" s="118"/>
      <c r="ADQ549" s="118"/>
      <c r="ADR549" s="118"/>
      <c r="ADS549" s="118"/>
      <c r="ADT549" s="118"/>
      <c r="ADU549" s="118"/>
      <c r="ADV549" s="118"/>
      <c r="ADW549" s="118"/>
      <c r="ADX549" s="118"/>
      <c r="ADY549" s="118"/>
      <c r="ADZ549" s="118"/>
      <c r="AEA549" s="118"/>
      <c r="AEB549" s="118"/>
      <c r="AEC549" s="118"/>
      <c r="AED549" s="118"/>
      <c r="AEE549" s="118"/>
      <c r="AEF549" s="118"/>
      <c r="AEG549" s="118"/>
      <c r="AEH549" s="118"/>
      <c r="AEI549" s="118"/>
      <c r="AEJ549" s="118"/>
      <c r="AEK549" s="118"/>
      <c r="AEL549" s="118"/>
      <c r="AEM549" s="118"/>
      <c r="AEN549" s="118"/>
      <c r="AEO549" s="118"/>
      <c r="AEP549" s="118"/>
      <c r="AEQ549" s="118"/>
      <c r="AER549" s="118"/>
      <c r="AES549" s="118"/>
      <c r="AET549" s="118"/>
      <c r="AEU549" s="118"/>
      <c r="AEV549" s="118"/>
      <c r="AEW549" s="118"/>
      <c r="AEX549" s="118"/>
      <c r="AEY549" s="118"/>
      <c r="AEZ549" s="118"/>
      <c r="AFA549" s="118"/>
      <c r="AFB549" s="118"/>
      <c r="AFC549" s="118"/>
      <c r="AFD549" s="118"/>
      <c r="AFE549" s="118"/>
      <c r="AFF549" s="118"/>
      <c r="AFG549" s="118"/>
      <c r="AFH549" s="118"/>
      <c r="AFI549" s="118"/>
      <c r="AFJ549" s="118"/>
      <c r="AFK549" s="118"/>
      <c r="AFL549" s="118"/>
      <c r="AFM549" s="118"/>
      <c r="AFN549" s="118"/>
      <c r="AFO549" s="118"/>
      <c r="AFP549" s="118"/>
      <c r="AFQ549" s="118"/>
      <c r="AFR549" s="118"/>
      <c r="AFS549" s="118"/>
      <c r="AFT549" s="118"/>
      <c r="AFU549" s="118"/>
      <c r="AFV549" s="118"/>
      <c r="AFW549" s="118"/>
      <c r="AFX549" s="118"/>
      <c r="AFY549" s="118"/>
      <c r="AFZ549" s="118"/>
      <c r="AGA549" s="118"/>
      <c r="AGB549" s="118"/>
      <c r="AGC549" s="118"/>
      <c r="AGD549" s="118"/>
      <c r="AGE549" s="118"/>
      <c r="AGF549" s="118"/>
      <c r="AGG549" s="118"/>
      <c r="AGH549" s="118"/>
      <c r="AGI549" s="118"/>
      <c r="AGJ549" s="118"/>
      <c r="AGK549" s="118"/>
      <c r="AGL549" s="118"/>
      <c r="AGM549" s="118"/>
      <c r="AGN549" s="118"/>
      <c r="AGO549" s="118"/>
      <c r="AGP549" s="118"/>
      <c r="AGQ549" s="118"/>
      <c r="AGR549" s="118"/>
      <c r="AGS549" s="118"/>
      <c r="AGT549" s="118"/>
      <c r="AGU549" s="118"/>
      <c r="AGV549" s="118"/>
      <c r="AGW549" s="118"/>
      <c r="AGX549" s="118"/>
      <c r="AGY549" s="118"/>
      <c r="AGZ549" s="118"/>
      <c r="AHA549" s="118"/>
      <c r="AHB549" s="118"/>
      <c r="AHC549" s="118"/>
      <c r="AHD549" s="118"/>
      <c r="AHE549" s="118"/>
      <c r="AHF549" s="118"/>
      <c r="AHG549" s="118"/>
      <c r="AHH549" s="118"/>
      <c r="AHI549" s="118"/>
      <c r="AHJ549" s="118"/>
      <c r="AHK549" s="118"/>
      <c r="AHL549" s="118"/>
      <c r="AHM549" s="118"/>
      <c r="AHN549" s="118"/>
      <c r="AHO549" s="118"/>
      <c r="AHP549" s="118"/>
      <c r="AHQ549" s="118"/>
      <c r="AHR549" s="118"/>
      <c r="AHS549" s="118"/>
      <c r="AHT549" s="118"/>
      <c r="AHU549" s="118"/>
      <c r="AHV549" s="118"/>
      <c r="AHW549" s="118"/>
      <c r="AHX549" s="118"/>
      <c r="AHY549" s="118"/>
      <c r="AHZ549" s="118"/>
      <c r="AIA549" s="118"/>
      <c r="AIB549" s="118"/>
      <c r="AIC549" s="118"/>
      <c r="AID549" s="118"/>
      <c r="AIE549" s="118"/>
      <c r="AIF549" s="118"/>
      <c r="AIG549" s="118"/>
      <c r="AIH549" s="118"/>
      <c r="AII549" s="118"/>
      <c r="AIJ549" s="118"/>
      <c r="AIK549" s="118"/>
      <c r="AIL549" s="118"/>
      <c r="AIM549" s="118"/>
      <c r="AIN549" s="118"/>
      <c r="AIO549" s="118"/>
      <c r="AIP549" s="118"/>
      <c r="AIQ549" s="118"/>
      <c r="AIR549" s="118"/>
      <c r="AIS549" s="118"/>
      <c r="AIT549" s="118"/>
      <c r="AIU549" s="118"/>
      <c r="AIV549" s="118"/>
      <c r="AIW549" s="118"/>
      <c r="AIX549" s="118"/>
      <c r="AIY549" s="118"/>
      <c r="AIZ549" s="118"/>
      <c r="AJA549" s="118"/>
      <c r="AJB549" s="118"/>
      <c r="AJC549" s="118"/>
      <c r="AJD549" s="118"/>
      <c r="AJE549" s="118"/>
      <c r="AJF549" s="118"/>
      <c r="AJG549" s="118"/>
      <c r="AJH549" s="118"/>
      <c r="AJI549" s="118"/>
      <c r="AJJ549" s="118"/>
      <c r="AJK549" s="118"/>
      <c r="AJL549" s="118"/>
      <c r="AJM549" s="118"/>
      <c r="AJN549" s="118"/>
      <c r="AJO549" s="118"/>
      <c r="AJP549" s="118"/>
      <c r="AJQ549" s="118"/>
      <c r="AJR549" s="118"/>
      <c r="AJS549" s="118"/>
      <c r="AJT549" s="118"/>
      <c r="AJU549" s="118"/>
      <c r="AJV549" s="118"/>
      <c r="AJW549" s="118"/>
      <c r="AJX549" s="118"/>
      <c r="AJY549" s="118"/>
      <c r="AJZ549" s="118"/>
      <c r="AKA549" s="118"/>
      <c r="AKB549" s="118"/>
      <c r="AKC549" s="118"/>
      <c r="AKD549" s="118"/>
      <c r="AKE549" s="118"/>
      <c r="AKF549" s="118"/>
      <c r="AKG549" s="118"/>
      <c r="AKH549" s="118"/>
      <c r="AKI549" s="118"/>
      <c r="AKJ549" s="118"/>
      <c r="AKK549" s="118"/>
      <c r="AKL549" s="118"/>
      <c r="AKM549" s="118"/>
      <c r="AKN549" s="118"/>
      <c r="AKO549" s="118"/>
      <c r="AKP549" s="118"/>
      <c r="AKQ549" s="118"/>
      <c r="AKR549" s="118"/>
      <c r="AKS549" s="118"/>
      <c r="AKT549" s="118"/>
      <c r="AKU549" s="118"/>
      <c r="AKV549" s="118"/>
      <c r="AKW549" s="118"/>
      <c r="AKX549" s="118"/>
      <c r="AKY549" s="118"/>
      <c r="AKZ549" s="118"/>
      <c r="ALA549" s="118"/>
      <c r="ALB549" s="118"/>
      <c r="ALC549" s="118"/>
      <c r="ALD549" s="118"/>
      <c r="ALE549" s="118"/>
      <c r="ALF549" s="118"/>
      <c r="ALG549" s="118"/>
      <c r="ALH549" s="118"/>
      <c r="ALI549" s="118"/>
      <c r="ALJ549" s="118"/>
      <c r="ALK549" s="118"/>
      <c r="ALL549" s="118"/>
      <c r="ALM549" s="118"/>
      <c r="ALN549" s="118"/>
      <c r="ALO549" s="118"/>
      <c r="ALP549" s="118"/>
      <c r="ALQ549" s="118"/>
      <c r="ALR549" s="118"/>
      <c r="ALS549" s="118"/>
      <c r="ALT549" s="118"/>
      <c r="ALU549" s="118"/>
      <c r="ALV549" s="118"/>
      <c r="ALW549" s="118"/>
      <c r="ALX549" s="118"/>
      <c r="ALY549" s="118"/>
      <c r="ALZ549" s="118"/>
      <c r="AMA549" s="118"/>
      <c r="AMB549" s="118"/>
      <c r="AMC549" s="118"/>
      <c r="AMD549" s="118"/>
      <c r="AME549" s="118"/>
      <c r="AMF549" s="118"/>
      <c r="AMG549" s="118"/>
      <c r="AMH549" s="118"/>
    </row>
    <row r="550" spans="1:1022" x14ac:dyDescent="0.25">
      <c r="A550" s="162" t="s">
        <v>6233</v>
      </c>
      <c r="B550" s="163">
        <v>549</v>
      </c>
      <c r="C550" s="162" t="s">
        <v>6232</v>
      </c>
      <c r="D550" s="175" t="s">
        <v>6234</v>
      </c>
      <c r="F550" s="185">
        <v>3</v>
      </c>
      <c r="G550" s="175">
        <v>3</v>
      </c>
      <c r="I550" s="319">
        <v>7.05</v>
      </c>
      <c r="J550" s="332" t="s">
        <v>752</v>
      </c>
      <c r="K550" s="332">
        <v>1</v>
      </c>
      <c r="L550" s="357">
        <v>1</v>
      </c>
      <c r="V550" s="219">
        <f t="shared" si="290"/>
        <v>100</v>
      </c>
      <c r="W550" s="219">
        <f t="shared" si="291"/>
        <v>100</v>
      </c>
      <c r="X550" s="219">
        <f t="shared" si="292"/>
        <v>100</v>
      </c>
      <c r="Y550" s="219">
        <f t="shared" si="284"/>
        <v>100</v>
      </c>
      <c r="Z550" s="219">
        <f t="shared" si="285"/>
        <v>100</v>
      </c>
      <c r="AA550" s="220">
        <f t="shared" si="282"/>
        <v>100</v>
      </c>
      <c r="AB550" s="220">
        <f t="shared" si="281"/>
        <v>100</v>
      </c>
      <c r="AC550" s="220">
        <f t="shared" si="293"/>
        <v>100</v>
      </c>
      <c r="AD550" s="416">
        <f t="shared" si="289"/>
        <v>1</v>
      </c>
      <c r="AE550" s="416">
        <f t="shared" si="297"/>
        <v>100</v>
      </c>
      <c r="AF550" s="212">
        <f t="shared" si="294"/>
        <v>1</v>
      </c>
      <c r="AG550" s="212">
        <f t="shared" si="287"/>
        <v>1</v>
      </c>
      <c r="AH550" s="212">
        <f t="shared" si="295"/>
        <v>3</v>
      </c>
      <c r="AI550" s="212">
        <f t="shared" si="296"/>
        <v>5</v>
      </c>
      <c r="AJ550" s="231" t="s">
        <v>24589</v>
      </c>
      <c r="AL550" s="185">
        <v>2</v>
      </c>
      <c r="AM550" s="214"/>
      <c r="AQ550" s="229" t="s">
        <v>6235</v>
      </c>
    </row>
    <row r="551" spans="1:1022" x14ac:dyDescent="0.25">
      <c r="A551" s="259" t="s">
        <v>6237</v>
      </c>
      <c r="B551" s="163">
        <v>550</v>
      </c>
      <c r="C551" s="162" t="s">
        <v>6236</v>
      </c>
      <c r="D551" s="181" t="s">
        <v>6238</v>
      </c>
      <c r="E551" s="292"/>
      <c r="F551" s="188">
        <v>3</v>
      </c>
      <c r="G551" s="254">
        <v>3</v>
      </c>
      <c r="H551" s="254"/>
      <c r="I551" s="321"/>
      <c r="J551" s="354" t="s">
        <v>752</v>
      </c>
      <c r="K551" s="355">
        <v>1</v>
      </c>
      <c r="L551" s="355"/>
      <c r="M551" s="356"/>
      <c r="N551" s="356"/>
      <c r="O551" s="355"/>
      <c r="P551" s="356"/>
      <c r="Q551" s="356"/>
      <c r="R551" s="356"/>
      <c r="S551" s="356"/>
      <c r="T551" s="356"/>
      <c r="U551" s="348"/>
      <c r="V551" s="219">
        <f t="shared" si="290"/>
        <v>100</v>
      </c>
      <c r="W551" s="219">
        <f t="shared" si="291"/>
        <v>100</v>
      </c>
      <c r="X551" s="219">
        <f t="shared" si="292"/>
        <v>100</v>
      </c>
      <c r="Y551" s="219">
        <f t="shared" si="284"/>
        <v>100</v>
      </c>
      <c r="Z551" s="219">
        <f t="shared" si="285"/>
        <v>100</v>
      </c>
      <c r="AA551" s="220">
        <f t="shared" si="282"/>
        <v>100</v>
      </c>
      <c r="AB551" s="220">
        <f t="shared" si="281"/>
        <v>100</v>
      </c>
      <c r="AC551" s="220">
        <f t="shared" si="293"/>
        <v>100</v>
      </c>
      <c r="AD551" s="416">
        <f t="shared" si="289"/>
        <v>100</v>
      </c>
      <c r="AE551" s="416">
        <f t="shared" si="297"/>
        <v>100</v>
      </c>
      <c r="AF551" s="212">
        <f t="shared" si="294"/>
        <v>1</v>
      </c>
      <c r="AG551" s="212">
        <f t="shared" si="287"/>
        <v>1</v>
      </c>
      <c r="AH551" s="212">
        <f t="shared" si="295"/>
        <v>3</v>
      </c>
      <c r="AI551" s="212">
        <f t="shared" si="296"/>
        <v>5</v>
      </c>
      <c r="AJ551" s="214"/>
      <c r="AK551" s="255"/>
      <c r="AL551" s="189"/>
      <c r="AM551" s="266"/>
      <c r="AN551" s="412"/>
      <c r="AO551" s="412"/>
      <c r="AP551" s="412"/>
      <c r="AQ551" s="247" t="s">
        <v>25148</v>
      </c>
      <c r="AR551" s="412"/>
      <c r="AS551" s="412"/>
      <c r="AT551" s="412"/>
      <c r="AU551" s="412"/>
      <c r="AV551" s="412"/>
      <c r="AW551" s="412"/>
      <c r="AX551" s="412"/>
      <c r="AY551" s="412"/>
      <c r="AZ551" s="412"/>
      <c r="BA551" s="412"/>
      <c r="BB551" s="412"/>
      <c r="BC551" s="412"/>
      <c r="BD551" s="412"/>
      <c r="BE551" s="412"/>
      <c r="BF551" s="412"/>
      <c r="BG551" s="412"/>
      <c r="BH551" s="412"/>
      <c r="BI551" s="412"/>
      <c r="BJ551" s="412"/>
      <c r="BK551" s="412"/>
      <c r="BL551" s="412"/>
      <c r="BM551" s="412"/>
      <c r="BN551" s="412"/>
      <c r="BO551" s="412"/>
      <c r="BP551" s="412"/>
      <c r="BQ551" s="412"/>
      <c r="BR551" s="412"/>
      <c r="BS551" s="412"/>
      <c r="BT551" s="412"/>
      <c r="BU551" s="412"/>
      <c r="BV551" s="412"/>
      <c r="BW551" s="412"/>
      <c r="BX551" s="412"/>
      <c r="BY551" s="412"/>
      <c r="BZ551" s="412"/>
      <c r="CA551" s="412"/>
      <c r="CB551" s="412"/>
      <c r="CC551" s="412"/>
      <c r="CD551" s="412"/>
      <c r="CE551" s="412"/>
      <c r="CF551" s="412"/>
      <c r="CG551" s="412"/>
      <c r="CH551" s="412"/>
      <c r="CI551" s="412"/>
      <c r="CJ551" s="412"/>
      <c r="CK551" s="412"/>
      <c r="CL551" s="412"/>
      <c r="CM551" s="412"/>
      <c r="CN551" s="412"/>
      <c r="CO551" s="412"/>
      <c r="CP551" s="412"/>
      <c r="CQ551" s="412"/>
      <c r="CR551" s="412"/>
      <c r="CS551" s="412"/>
      <c r="CT551" s="412"/>
      <c r="CU551" s="412"/>
      <c r="CV551" s="412"/>
      <c r="CW551" s="412"/>
      <c r="CX551" s="412"/>
      <c r="CY551" s="412"/>
      <c r="CZ551" s="412"/>
      <c r="DA551" s="412"/>
      <c r="DB551" s="412"/>
      <c r="DC551" s="412"/>
      <c r="DD551" s="412"/>
      <c r="DE551" s="412"/>
      <c r="DF551" s="412"/>
      <c r="DG551" s="412"/>
      <c r="DH551" s="412"/>
      <c r="DI551" s="412"/>
      <c r="DJ551" s="412"/>
      <c r="DK551" s="412"/>
      <c r="DL551" s="412"/>
      <c r="DM551" s="412"/>
      <c r="DN551" s="412"/>
      <c r="DO551" s="412"/>
      <c r="DP551" s="412"/>
      <c r="DQ551" s="412"/>
      <c r="DR551" s="412"/>
      <c r="DS551" s="412"/>
      <c r="DT551" s="412"/>
      <c r="DU551" s="412"/>
      <c r="DV551" s="412"/>
      <c r="DW551" s="412"/>
      <c r="DX551" s="412"/>
      <c r="DY551" s="412"/>
      <c r="DZ551" s="412"/>
      <c r="EA551" s="412"/>
      <c r="EB551" s="412"/>
      <c r="EC551" s="412"/>
      <c r="ED551" s="412"/>
      <c r="EE551" s="412"/>
      <c r="EF551" s="412"/>
      <c r="EG551" s="412"/>
      <c r="EH551" s="412"/>
      <c r="EI551" s="412"/>
      <c r="EJ551" s="412"/>
      <c r="EK551" s="412"/>
      <c r="EL551" s="412"/>
      <c r="EM551" s="412"/>
      <c r="EN551" s="412"/>
      <c r="EO551" s="412"/>
      <c r="EP551" s="412"/>
      <c r="EQ551" s="412"/>
      <c r="ER551" s="412"/>
      <c r="ES551" s="412"/>
      <c r="ET551" s="412"/>
      <c r="EU551" s="412"/>
      <c r="EV551" s="412"/>
      <c r="EW551" s="412"/>
      <c r="EX551" s="412"/>
      <c r="EY551" s="412"/>
      <c r="EZ551" s="412"/>
      <c r="FA551" s="412"/>
      <c r="FB551" s="412"/>
      <c r="FC551" s="412"/>
      <c r="FD551" s="412"/>
      <c r="FE551" s="412"/>
      <c r="FF551" s="412"/>
      <c r="FG551" s="412"/>
      <c r="FH551" s="412"/>
      <c r="FI551" s="412"/>
      <c r="FJ551" s="412"/>
      <c r="FK551" s="412"/>
      <c r="FL551" s="412"/>
      <c r="FM551" s="412"/>
      <c r="FN551" s="412"/>
      <c r="FO551" s="412"/>
      <c r="FP551" s="412"/>
      <c r="FQ551" s="412"/>
      <c r="FR551" s="412"/>
      <c r="FS551" s="412"/>
      <c r="FT551" s="412"/>
      <c r="FU551" s="412"/>
      <c r="FV551" s="412"/>
      <c r="FW551" s="412"/>
      <c r="FX551" s="412"/>
      <c r="FY551" s="412"/>
      <c r="FZ551" s="412"/>
      <c r="GA551" s="412"/>
      <c r="GB551" s="412"/>
      <c r="GC551" s="412"/>
      <c r="GD551" s="412"/>
      <c r="GE551" s="412"/>
      <c r="GF551" s="412"/>
      <c r="GG551" s="412"/>
      <c r="GH551" s="412"/>
      <c r="GI551" s="412"/>
      <c r="GJ551" s="412"/>
      <c r="GK551" s="412"/>
      <c r="GL551" s="412"/>
      <c r="GM551" s="412"/>
      <c r="GN551" s="412"/>
      <c r="GO551" s="412"/>
      <c r="GP551" s="412"/>
      <c r="GQ551" s="412"/>
      <c r="GR551" s="412"/>
      <c r="GS551" s="412"/>
      <c r="GT551" s="412"/>
      <c r="GU551" s="412"/>
      <c r="GV551" s="412"/>
      <c r="GW551" s="412"/>
      <c r="GX551" s="412"/>
      <c r="GY551" s="412"/>
      <c r="GZ551" s="412"/>
      <c r="HA551" s="412"/>
      <c r="HB551" s="412"/>
      <c r="HC551" s="412"/>
      <c r="HD551" s="412"/>
      <c r="HE551" s="412"/>
      <c r="HF551" s="412"/>
      <c r="HG551" s="412"/>
      <c r="HH551" s="412"/>
      <c r="HI551" s="412"/>
      <c r="HJ551" s="412"/>
      <c r="HK551" s="412"/>
      <c r="HL551" s="412"/>
      <c r="HM551" s="412"/>
      <c r="HN551" s="412"/>
      <c r="HO551" s="412"/>
      <c r="HP551" s="412"/>
      <c r="HQ551" s="412"/>
      <c r="HR551" s="412"/>
      <c r="HS551" s="412"/>
      <c r="HT551" s="412"/>
      <c r="HU551" s="412"/>
      <c r="HV551" s="412"/>
      <c r="HW551" s="412"/>
      <c r="HX551" s="412"/>
      <c r="HY551" s="412"/>
      <c r="HZ551" s="412"/>
      <c r="IA551" s="412"/>
      <c r="IB551" s="412"/>
      <c r="IC551" s="412"/>
      <c r="ID551" s="412"/>
      <c r="IE551" s="412"/>
      <c r="IF551" s="412"/>
      <c r="IG551" s="412"/>
      <c r="IH551" s="412"/>
      <c r="II551" s="412"/>
      <c r="IJ551" s="412"/>
      <c r="IK551" s="412"/>
      <c r="IL551" s="412"/>
      <c r="IM551" s="412"/>
      <c r="IN551" s="412"/>
      <c r="IO551" s="412"/>
      <c r="IP551" s="412"/>
      <c r="IQ551" s="412"/>
      <c r="IR551" s="412"/>
      <c r="IS551" s="412"/>
      <c r="IT551" s="412"/>
      <c r="IU551" s="412"/>
      <c r="IV551" s="412"/>
      <c r="IW551" s="412"/>
      <c r="IX551" s="412"/>
      <c r="IY551" s="412"/>
      <c r="IZ551" s="412"/>
      <c r="JA551" s="412"/>
      <c r="JB551" s="412"/>
      <c r="JC551" s="412"/>
      <c r="JD551" s="412"/>
      <c r="JE551" s="412"/>
      <c r="JF551" s="412"/>
      <c r="JG551" s="412"/>
      <c r="JH551" s="412"/>
      <c r="JI551" s="412"/>
      <c r="JJ551" s="412"/>
      <c r="JK551" s="412"/>
      <c r="JL551" s="412"/>
      <c r="JM551" s="412"/>
      <c r="JN551" s="412"/>
      <c r="JO551" s="412"/>
      <c r="JP551" s="412"/>
      <c r="JQ551" s="412"/>
      <c r="JR551" s="412"/>
      <c r="JS551" s="412"/>
      <c r="JT551" s="412"/>
      <c r="JU551" s="412"/>
      <c r="JV551" s="412"/>
      <c r="JW551" s="412"/>
      <c r="JX551" s="412"/>
      <c r="JY551" s="412"/>
      <c r="JZ551" s="412"/>
      <c r="KA551" s="412"/>
      <c r="KB551" s="412"/>
      <c r="KC551" s="412"/>
      <c r="KD551" s="412"/>
      <c r="KE551" s="412"/>
      <c r="KF551" s="412"/>
      <c r="KG551" s="412"/>
      <c r="KH551" s="412"/>
      <c r="KI551" s="412"/>
      <c r="KJ551" s="412"/>
      <c r="KK551" s="412"/>
      <c r="KL551" s="412"/>
      <c r="KM551" s="412"/>
      <c r="KN551" s="412"/>
      <c r="KO551" s="412"/>
      <c r="KP551" s="412"/>
      <c r="KQ551" s="412"/>
      <c r="KR551" s="412"/>
      <c r="KS551" s="412"/>
      <c r="KT551" s="412"/>
      <c r="KU551" s="412"/>
      <c r="KV551" s="412"/>
      <c r="KW551" s="412"/>
      <c r="KX551" s="412"/>
      <c r="KY551" s="412"/>
      <c r="KZ551" s="412"/>
      <c r="LA551" s="412"/>
      <c r="LB551" s="412"/>
      <c r="LC551" s="412"/>
      <c r="LD551" s="412"/>
      <c r="LE551" s="412"/>
      <c r="LF551" s="412"/>
      <c r="LG551" s="412"/>
      <c r="LH551" s="412"/>
      <c r="LI551" s="412"/>
      <c r="LJ551" s="412"/>
      <c r="LK551" s="412"/>
      <c r="LL551" s="412"/>
      <c r="LM551" s="412"/>
      <c r="LN551" s="412"/>
      <c r="LO551" s="412"/>
      <c r="LP551" s="412"/>
      <c r="LQ551" s="412"/>
      <c r="LR551" s="412"/>
      <c r="LS551" s="412"/>
      <c r="LT551" s="412"/>
      <c r="LU551" s="412"/>
      <c r="LV551" s="412"/>
      <c r="LW551" s="412"/>
      <c r="LX551" s="412"/>
      <c r="LY551" s="412"/>
      <c r="LZ551" s="412"/>
      <c r="MA551" s="412"/>
      <c r="MB551" s="412"/>
      <c r="MC551" s="412"/>
      <c r="MD551" s="412"/>
      <c r="ME551" s="412"/>
      <c r="MF551" s="412"/>
      <c r="MG551" s="412"/>
      <c r="MH551" s="412"/>
      <c r="MI551" s="412"/>
      <c r="MJ551" s="412"/>
      <c r="MK551" s="412"/>
      <c r="ML551" s="412"/>
      <c r="MM551" s="412"/>
      <c r="MN551" s="412"/>
      <c r="MO551" s="412"/>
      <c r="MP551" s="412"/>
      <c r="MQ551" s="412"/>
      <c r="MR551" s="412"/>
      <c r="MS551" s="412"/>
      <c r="MT551" s="412"/>
      <c r="MU551" s="412"/>
      <c r="MV551" s="412"/>
      <c r="MW551" s="412"/>
      <c r="MX551" s="412"/>
      <c r="MY551" s="412"/>
      <c r="MZ551" s="412"/>
      <c r="NA551" s="412"/>
      <c r="NB551" s="412"/>
      <c r="NC551" s="412"/>
      <c r="ND551" s="412"/>
      <c r="NE551" s="412"/>
      <c r="NF551" s="412"/>
      <c r="NG551" s="412"/>
      <c r="NH551" s="412"/>
      <c r="NI551" s="412"/>
      <c r="NJ551" s="412"/>
      <c r="NK551" s="412"/>
      <c r="NL551" s="412"/>
      <c r="NM551" s="412"/>
      <c r="NN551" s="412"/>
      <c r="NO551" s="412"/>
      <c r="NP551" s="412"/>
      <c r="NQ551" s="412"/>
      <c r="NR551" s="412"/>
      <c r="NS551" s="412"/>
      <c r="NT551" s="412"/>
      <c r="NU551" s="412"/>
      <c r="NV551" s="412"/>
      <c r="NW551" s="412"/>
      <c r="NX551" s="412"/>
      <c r="NY551" s="412"/>
      <c r="NZ551" s="412"/>
      <c r="OA551" s="412"/>
      <c r="OB551" s="412"/>
      <c r="OC551" s="412"/>
      <c r="OD551" s="412"/>
      <c r="OE551" s="412"/>
      <c r="OF551" s="412"/>
      <c r="OG551" s="412"/>
      <c r="OH551" s="412"/>
      <c r="OI551" s="412"/>
      <c r="OJ551" s="412"/>
      <c r="OK551" s="412"/>
      <c r="OL551" s="412"/>
      <c r="OM551" s="412"/>
      <c r="ON551" s="412"/>
      <c r="OO551" s="412"/>
      <c r="OP551" s="412"/>
      <c r="OQ551" s="412"/>
      <c r="OR551" s="412"/>
      <c r="OS551" s="412"/>
      <c r="OT551" s="412"/>
      <c r="OU551" s="412"/>
      <c r="OV551" s="412"/>
      <c r="OW551" s="412"/>
      <c r="OX551" s="412"/>
      <c r="OY551" s="412"/>
      <c r="OZ551" s="412"/>
      <c r="PA551" s="412"/>
      <c r="PB551" s="412"/>
      <c r="PC551" s="412"/>
      <c r="PD551" s="412"/>
      <c r="PE551" s="412"/>
      <c r="PF551" s="412"/>
      <c r="PG551" s="412"/>
      <c r="PH551" s="412"/>
      <c r="PI551" s="412"/>
      <c r="PJ551" s="412"/>
      <c r="PK551" s="412"/>
      <c r="PL551" s="412"/>
      <c r="PM551" s="412"/>
      <c r="PN551" s="412"/>
      <c r="PO551" s="412"/>
      <c r="PP551" s="412"/>
      <c r="PQ551" s="412"/>
      <c r="PR551" s="412"/>
      <c r="PS551" s="412"/>
      <c r="PT551" s="412"/>
      <c r="PU551" s="412"/>
      <c r="PV551" s="412"/>
      <c r="PW551" s="412"/>
      <c r="PX551" s="412"/>
      <c r="PY551" s="412"/>
      <c r="PZ551" s="412"/>
      <c r="QA551" s="412"/>
      <c r="QB551" s="412"/>
      <c r="QC551" s="412"/>
      <c r="QD551" s="412"/>
      <c r="QE551" s="412"/>
      <c r="QF551" s="412"/>
      <c r="QG551" s="412"/>
      <c r="QH551" s="412"/>
      <c r="QI551" s="412"/>
      <c r="QJ551" s="412"/>
      <c r="QK551" s="412"/>
      <c r="QL551" s="412"/>
      <c r="QM551" s="412"/>
      <c r="QN551" s="412"/>
      <c r="QO551" s="412"/>
      <c r="QP551" s="412"/>
      <c r="QQ551" s="412"/>
      <c r="QR551" s="412"/>
      <c r="QS551" s="412"/>
      <c r="QT551" s="412"/>
      <c r="QU551" s="412"/>
      <c r="QV551" s="412"/>
      <c r="QW551" s="412"/>
      <c r="QX551" s="412"/>
      <c r="QY551" s="412"/>
      <c r="QZ551" s="412"/>
      <c r="RA551" s="412"/>
      <c r="RB551" s="412"/>
      <c r="RC551" s="412"/>
      <c r="RD551" s="412"/>
      <c r="RE551" s="412"/>
      <c r="RF551" s="412"/>
      <c r="RG551" s="412"/>
      <c r="RH551" s="412"/>
      <c r="RI551" s="412"/>
      <c r="RJ551" s="412"/>
      <c r="RK551" s="412"/>
      <c r="RL551" s="412"/>
      <c r="RM551" s="412"/>
      <c r="RN551" s="412"/>
      <c r="RO551" s="412"/>
      <c r="RP551" s="412"/>
      <c r="RQ551" s="412"/>
      <c r="RR551" s="412"/>
      <c r="RS551" s="412"/>
      <c r="RT551" s="412"/>
      <c r="RU551" s="412"/>
      <c r="RV551" s="412"/>
      <c r="RW551" s="412"/>
      <c r="RX551" s="412"/>
      <c r="RY551" s="412"/>
      <c r="RZ551" s="412"/>
      <c r="SA551" s="412"/>
      <c r="SB551" s="412"/>
      <c r="SC551" s="412"/>
      <c r="SD551" s="412"/>
      <c r="SE551" s="412"/>
      <c r="SF551" s="412"/>
      <c r="SG551" s="412"/>
      <c r="SH551" s="412"/>
      <c r="SI551" s="412"/>
      <c r="SJ551" s="412"/>
      <c r="SK551" s="412"/>
      <c r="SL551" s="412"/>
      <c r="SM551" s="412"/>
      <c r="SN551" s="412"/>
      <c r="SO551" s="412"/>
      <c r="SP551" s="412"/>
      <c r="SQ551" s="412"/>
      <c r="SR551" s="412"/>
      <c r="SS551" s="412"/>
      <c r="ST551" s="412"/>
      <c r="SU551" s="412"/>
      <c r="SV551" s="412"/>
      <c r="SW551" s="412"/>
      <c r="SX551" s="412"/>
      <c r="SY551" s="412"/>
      <c r="SZ551" s="412"/>
      <c r="TA551" s="412"/>
      <c r="TB551" s="412"/>
      <c r="TC551" s="412"/>
      <c r="TD551" s="412"/>
      <c r="TE551" s="412"/>
      <c r="TF551" s="412"/>
      <c r="TG551" s="412"/>
      <c r="TH551" s="412"/>
      <c r="TI551" s="412"/>
      <c r="TJ551" s="412"/>
      <c r="TK551" s="412"/>
      <c r="TL551" s="412"/>
      <c r="TM551" s="412"/>
      <c r="TN551" s="412"/>
      <c r="TO551" s="412"/>
      <c r="TP551" s="412"/>
      <c r="TQ551" s="412"/>
      <c r="TR551" s="412"/>
      <c r="TS551" s="412"/>
      <c r="TT551" s="412"/>
      <c r="TU551" s="412"/>
      <c r="TV551" s="412"/>
      <c r="TW551" s="412"/>
      <c r="TX551" s="412"/>
      <c r="TY551" s="412"/>
      <c r="TZ551" s="412"/>
      <c r="UA551" s="412"/>
      <c r="UB551" s="412"/>
      <c r="UC551" s="412"/>
      <c r="UD551" s="412"/>
      <c r="UE551" s="412"/>
      <c r="UF551" s="412"/>
      <c r="UG551" s="412"/>
      <c r="UH551" s="412"/>
      <c r="UI551" s="412"/>
      <c r="UJ551" s="412"/>
      <c r="UK551" s="412"/>
      <c r="UL551" s="412"/>
      <c r="UM551" s="412"/>
      <c r="UN551" s="412"/>
      <c r="UO551" s="412"/>
      <c r="UP551" s="412"/>
      <c r="UQ551" s="412"/>
      <c r="UR551" s="412"/>
      <c r="US551" s="412"/>
      <c r="UT551" s="412"/>
      <c r="UU551" s="412"/>
      <c r="UV551" s="412"/>
      <c r="UW551" s="412"/>
      <c r="UX551" s="412"/>
      <c r="UY551" s="412"/>
      <c r="UZ551" s="412"/>
      <c r="VA551" s="412"/>
      <c r="VB551" s="412"/>
      <c r="VC551" s="412"/>
      <c r="VD551" s="412"/>
      <c r="VE551" s="412"/>
      <c r="VF551" s="412"/>
      <c r="VG551" s="412"/>
      <c r="VH551" s="412"/>
      <c r="VI551" s="412"/>
      <c r="VJ551" s="412"/>
      <c r="VK551" s="412"/>
      <c r="VL551" s="412"/>
      <c r="VM551" s="412"/>
      <c r="VN551" s="412"/>
      <c r="VO551" s="412"/>
      <c r="VP551" s="412"/>
      <c r="VQ551" s="412"/>
      <c r="VR551" s="412"/>
      <c r="VS551" s="412"/>
      <c r="VT551" s="412"/>
      <c r="VU551" s="412"/>
      <c r="VV551" s="412"/>
      <c r="VW551" s="412"/>
      <c r="VX551" s="412"/>
      <c r="VY551" s="412"/>
      <c r="VZ551" s="412"/>
      <c r="WA551" s="412"/>
      <c r="WB551" s="412"/>
      <c r="WC551" s="412"/>
      <c r="WD551" s="412"/>
      <c r="WE551" s="412"/>
      <c r="WF551" s="412"/>
      <c r="WG551" s="412"/>
      <c r="WH551" s="412"/>
      <c r="WI551" s="412"/>
      <c r="WJ551" s="412"/>
      <c r="WK551" s="412"/>
      <c r="WL551" s="412"/>
      <c r="WM551" s="412"/>
      <c r="WN551" s="412"/>
      <c r="WO551" s="412"/>
      <c r="WP551" s="412"/>
      <c r="WQ551" s="412"/>
      <c r="WR551" s="412"/>
      <c r="WS551" s="412"/>
      <c r="WT551" s="412"/>
      <c r="WU551" s="412"/>
      <c r="WV551" s="412"/>
      <c r="WW551" s="412"/>
      <c r="WX551" s="412"/>
      <c r="WY551" s="412"/>
      <c r="WZ551" s="412"/>
      <c r="XA551" s="412"/>
      <c r="XB551" s="412"/>
      <c r="XC551" s="412"/>
      <c r="XD551" s="412"/>
      <c r="XE551" s="412"/>
      <c r="XF551" s="412"/>
      <c r="XG551" s="412"/>
      <c r="XH551" s="412"/>
      <c r="XI551" s="412"/>
      <c r="XJ551" s="412"/>
      <c r="XK551" s="412"/>
      <c r="XL551" s="412"/>
      <c r="XM551" s="412"/>
      <c r="XN551" s="412"/>
      <c r="XO551" s="412"/>
      <c r="XP551" s="412"/>
      <c r="XQ551" s="412"/>
      <c r="XR551" s="412"/>
      <c r="XS551" s="412"/>
      <c r="XT551" s="412"/>
      <c r="XU551" s="412"/>
      <c r="XV551" s="412"/>
      <c r="XW551" s="412"/>
      <c r="XX551" s="412"/>
      <c r="XY551" s="412"/>
      <c r="XZ551" s="412"/>
      <c r="YA551" s="412"/>
      <c r="YB551" s="412"/>
      <c r="YC551" s="412"/>
      <c r="YD551" s="412"/>
      <c r="YE551" s="412"/>
      <c r="YF551" s="412"/>
      <c r="YG551" s="412"/>
      <c r="YH551" s="412"/>
      <c r="YI551" s="412"/>
      <c r="YJ551" s="412"/>
      <c r="YK551" s="412"/>
      <c r="YL551" s="412"/>
      <c r="YM551" s="412"/>
      <c r="YN551" s="412"/>
      <c r="YO551" s="412"/>
      <c r="YP551" s="412"/>
      <c r="YQ551" s="412"/>
      <c r="YR551" s="412"/>
      <c r="YS551" s="412"/>
      <c r="YT551" s="412"/>
      <c r="YU551" s="412"/>
      <c r="YV551" s="412"/>
      <c r="YW551" s="412"/>
      <c r="YX551" s="412"/>
      <c r="YY551" s="412"/>
      <c r="YZ551" s="412"/>
      <c r="ZA551" s="412"/>
      <c r="ZB551" s="412"/>
      <c r="ZC551" s="412"/>
      <c r="ZD551" s="412"/>
      <c r="ZE551" s="412"/>
      <c r="ZF551" s="412"/>
      <c r="ZG551" s="412"/>
      <c r="ZH551" s="412"/>
      <c r="ZI551" s="412"/>
      <c r="ZJ551" s="412"/>
      <c r="ZK551" s="412"/>
      <c r="ZL551" s="412"/>
      <c r="ZM551" s="412"/>
      <c r="ZN551" s="412"/>
      <c r="ZO551" s="412"/>
      <c r="ZP551" s="412"/>
      <c r="ZQ551" s="412"/>
      <c r="ZR551" s="412"/>
      <c r="ZS551" s="412"/>
      <c r="ZT551" s="412"/>
      <c r="ZU551" s="412"/>
      <c r="ZV551" s="412"/>
      <c r="ZW551" s="412"/>
      <c r="ZX551" s="412"/>
      <c r="ZY551" s="412"/>
      <c r="ZZ551" s="412"/>
      <c r="AAA551" s="412"/>
      <c r="AAB551" s="412"/>
      <c r="AAC551" s="412"/>
      <c r="AAD551" s="412"/>
      <c r="AAE551" s="412"/>
      <c r="AAF551" s="412"/>
      <c r="AAG551" s="412"/>
      <c r="AAH551" s="412"/>
      <c r="AAI551" s="412"/>
      <c r="AAJ551" s="412"/>
      <c r="AAK551" s="412"/>
      <c r="AAL551" s="412"/>
      <c r="AAM551" s="412"/>
      <c r="AAN551" s="412"/>
      <c r="AAO551" s="412"/>
      <c r="AAP551" s="412"/>
      <c r="AAQ551" s="412"/>
      <c r="AAR551" s="412"/>
      <c r="AAS551" s="412"/>
      <c r="AAT551" s="412"/>
      <c r="AAU551" s="412"/>
      <c r="AAV551" s="412"/>
      <c r="AAW551" s="412"/>
      <c r="AAX551" s="412"/>
      <c r="AAY551" s="412"/>
      <c r="AAZ551" s="412"/>
      <c r="ABA551" s="412"/>
      <c r="ABB551" s="412"/>
      <c r="ABC551" s="412"/>
      <c r="ABD551" s="412"/>
      <c r="ABE551" s="412"/>
      <c r="ABF551" s="412"/>
      <c r="ABG551" s="412"/>
      <c r="ABH551" s="412"/>
      <c r="ABI551" s="412"/>
      <c r="ABJ551" s="412"/>
      <c r="ABK551" s="412"/>
      <c r="ABL551" s="412"/>
      <c r="ABM551" s="412"/>
      <c r="ABN551" s="412"/>
      <c r="ABO551" s="412"/>
      <c r="ABP551" s="412"/>
      <c r="ABQ551" s="412"/>
      <c r="ABR551" s="412"/>
      <c r="ABS551" s="412"/>
      <c r="ABT551" s="412"/>
      <c r="ABU551" s="412"/>
      <c r="ABV551" s="412"/>
      <c r="ABW551" s="412"/>
      <c r="ABX551" s="412"/>
      <c r="ABY551" s="412"/>
      <c r="ABZ551" s="412"/>
      <c r="ACA551" s="412"/>
      <c r="ACB551" s="412"/>
      <c r="ACC551" s="412"/>
      <c r="ACD551" s="412"/>
      <c r="ACE551" s="412"/>
      <c r="ACF551" s="412"/>
      <c r="ACG551" s="412"/>
      <c r="ACH551" s="412"/>
      <c r="ACI551" s="412"/>
      <c r="ACJ551" s="412"/>
      <c r="ACK551" s="412"/>
      <c r="ACL551" s="412"/>
      <c r="ACM551" s="412"/>
      <c r="ACN551" s="412"/>
      <c r="ACO551" s="412"/>
      <c r="ACP551" s="412"/>
      <c r="ACQ551" s="412"/>
      <c r="ACR551" s="412"/>
      <c r="ACS551" s="412"/>
      <c r="ACT551" s="412"/>
      <c r="ACU551" s="412"/>
      <c r="ACV551" s="412"/>
      <c r="ACW551" s="412"/>
      <c r="ACX551" s="412"/>
      <c r="ACY551" s="412"/>
      <c r="ACZ551" s="412"/>
      <c r="ADA551" s="412"/>
      <c r="ADB551" s="412"/>
      <c r="ADC551" s="412"/>
      <c r="ADD551" s="412"/>
      <c r="ADE551" s="412"/>
      <c r="ADF551" s="412"/>
      <c r="ADG551" s="412"/>
      <c r="ADH551" s="412"/>
      <c r="ADI551" s="412"/>
      <c r="ADJ551" s="412"/>
      <c r="ADK551" s="412"/>
      <c r="ADL551" s="412"/>
      <c r="ADM551" s="412"/>
      <c r="ADN551" s="412"/>
      <c r="ADO551" s="412"/>
      <c r="ADP551" s="412"/>
      <c r="ADQ551" s="412"/>
      <c r="ADR551" s="412"/>
      <c r="ADS551" s="412"/>
      <c r="ADT551" s="412"/>
      <c r="ADU551" s="412"/>
      <c r="ADV551" s="412"/>
      <c r="ADW551" s="412"/>
      <c r="ADX551" s="412"/>
      <c r="ADY551" s="412"/>
      <c r="ADZ551" s="412"/>
      <c r="AEA551" s="412"/>
      <c r="AEB551" s="412"/>
      <c r="AEC551" s="412"/>
      <c r="AED551" s="412"/>
      <c r="AEE551" s="412"/>
      <c r="AEF551" s="412"/>
      <c r="AEG551" s="412"/>
      <c r="AEH551" s="412"/>
      <c r="AEI551" s="412"/>
      <c r="AEJ551" s="412"/>
      <c r="AEK551" s="412"/>
      <c r="AEL551" s="412"/>
      <c r="AEM551" s="412"/>
      <c r="AEN551" s="412"/>
      <c r="AEO551" s="412"/>
      <c r="AEP551" s="412"/>
      <c r="AEQ551" s="412"/>
      <c r="AER551" s="412"/>
      <c r="AES551" s="412"/>
      <c r="AET551" s="412"/>
      <c r="AEU551" s="412"/>
      <c r="AEV551" s="412"/>
      <c r="AEW551" s="412"/>
      <c r="AEX551" s="412"/>
      <c r="AEY551" s="412"/>
      <c r="AEZ551" s="412"/>
      <c r="AFA551" s="412"/>
      <c r="AFB551" s="412"/>
      <c r="AFC551" s="412"/>
      <c r="AFD551" s="412"/>
      <c r="AFE551" s="412"/>
      <c r="AFF551" s="412"/>
      <c r="AFG551" s="412"/>
      <c r="AFH551" s="412"/>
      <c r="AFI551" s="412"/>
      <c r="AFJ551" s="412"/>
      <c r="AFK551" s="412"/>
      <c r="AFL551" s="412"/>
      <c r="AFM551" s="412"/>
      <c r="AFN551" s="412"/>
      <c r="AFO551" s="412"/>
      <c r="AFP551" s="412"/>
      <c r="AFQ551" s="412"/>
      <c r="AFR551" s="412"/>
      <c r="AFS551" s="412"/>
      <c r="AFT551" s="412"/>
      <c r="AFU551" s="412"/>
      <c r="AFV551" s="412"/>
      <c r="AFW551" s="412"/>
      <c r="AFX551" s="412"/>
      <c r="AFY551" s="412"/>
      <c r="AFZ551" s="412"/>
      <c r="AGA551" s="412"/>
      <c r="AGB551" s="412"/>
      <c r="AGC551" s="412"/>
      <c r="AGD551" s="412"/>
      <c r="AGE551" s="412"/>
      <c r="AGF551" s="412"/>
      <c r="AGG551" s="412"/>
      <c r="AGH551" s="412"/>
      <c r="AGI551" s="412"/>
      <c r="AGJ551" s="412"/>
      <c r="AGK551" s="412"/>
      <c r="AGL551" s="412"/>
      <c r="AGM551" s="412"/>
      <c r="AGN551" s="412"/>
      <c r="AGO551" s="412"/>
      <c r="AGP551" s="412"/>
      <c r="AGQ551" s="412"/>
      <c r="AGR551" s="412"/>
      <c r="AGS551" s="412"/>
      <c r="AGT551" s="412"/>
      <c r="AGU551" s="412"/>
      <c r="AGV551" s="412"/>
      <c r="AGW551" s="412"/>
      <c r="AGX551" s="412"/>
      <c r="AGY551" s="412"/>
      <c r="AGZ551" s="412"/>
      <c r="AHA551" s="412"/>
      <c r="AHB551" s="412"/>
      <c r="AHC551" s="412"/>
      <c r="AHD551" s="412"/>
      <c r="AHE551" s="412"/>
      <c r="AHF551" s="412"/>
      <c r="AHG551" s="412"/>
      <c r="AHH551" s="412"/>
      <c r="AHI551" s="412"/>
      <c r="AHJ551" s="412"/>
      <c r="AHK551" s="412"/>
      <c r="AHL551" s="412"/>
      <c r="AHM551" s="412"/>
      <c r="AHN551" s="412"/>
      <c r="AHO551" s="412"/>
      <c r="AHP551" s="412"/>
      <c r="AHQ551" s="412"/>
      <c r="AHR551" s="412"/>
      <c r="AHS551" s="412"/>
      <c r="AHT551" s="412"/>
      <c r="AHU551" s="412"/>
      <c r="AHV551" s="412"/>
      <c r="AHW551" s="412"/>
      <c r="AHX551" s="412"/>
      <c r="AHY551" s="412"/>
      <c r="AHZ551" s="412"/>
      <c r="AIA551" s="412"/>
      <c r="AIB551" s="412"/>
      <c r="AIC551" s="412"/>
      <c r="AID551" s="412"/>
      <c r="AIE551" s="412"/>
      <c r="AIF551" s="412"/>
      <c r="AIG551" s="412"/>
      <c r="AIH551" s="412"/>
      <c r="AII551" s="412"/>
      <c r="AIJ551" s="412"/>
      <c r="AIK551" s="412"/>
      <c r="AIL551" s="412"/>
      <c r="AIM551" s="412"/>
      <c r="AIN551" s="412"/>
      <c r="AIO551" s="412"/>
      <c r="AIP551" s="412"/>
      <c r="AIQ551" s="412"/>
      <c r="AIR551" s="412"/>
      <c r="AIS551" s="412"/>
      <c r="AIT551" s="412"/>
      <c r="AIU551" s="412"/>
      <c r="AIV551" s="412"/>
      <c r="AIW551" s="412"/>
      <c r="AIX551" s="412"/>
      <c r="AIY551" s="412"/>
      <c r="AIZ551" s="412"/>
      <c r="AJA551" s="412"/>
      <c r="AJB551" s="412"/>
      <c r="AJC551" s="412"/>
      <c r="AJD551" s="412"/>
      <c r="AJE551" s="412"/>
      <c r="AJF551" s="412"/>
      <c r="AJG551" s="412"/>
      <c r="AJH551" s="412"/>
      <c r="AJI551" s="412"/>
      <c r="AJJ551" s="412"/>
      <c r="AJK551" s="412"/>
      <c r="AJL551" s="412"/>
      <c r="AJM551" s="412"/>
      <c r="AJN551" s="412"/>
      <c r="AJO551" s="412"/>
      <c r="AJP551" s="412"/>
      <c r="AJQ551" s="412"/>
      <c r="AJR551" s="412"/>
      <c r="AJS551" s="412"/>
      <c r="AJT551" s="412"/>
      <c r="AJU551" s="412"/>
      <c r="AJV551" s="412"/>
      <c r="AJW551" s="412"/>
      <c r="AJX551" s="412"/>
      <c r="AJY551" s="412"/>
      <c r="AJZ551" s="412"/>
      <c r="AKA551" s="412"/>
      <c r="AKB551" s="412"/>
      <c r="AKC551" s="412"/>
      <c r="AKD551" s="412"/>
      <c r="AKE551" s="412"/>
      <c r="AKF551" s="412"/>
      <c r="AKG551" s="412"/>
      <c r="AKH551" s="412"/>
      <c r="AKI551" s="412"/>
      <c r="AKJ551" s="412"/>
      <c r="AKK551" s="412"/>
      <c r="AKL551" s="412"/>
      <c r="AKM551" s="412"/>
      <c r="AKN551" s="412"/>
      <c r="AKO551" s="412"/>
      <c r="AKP551" s="412"/>
      <c r="AKQ551" s="412"/>
      <c r="AKR551" s="412"/>
      <c r="AKS551" s="412"/>
      <c r="AKT551" s="412"/>
      <c r="AKU551" s="412"/>
      <c r="AKV551" s="412"/>
      <c r="AKW551" s="412"/>
      <c r="AKX551" s="412"/>
      <c r="AKY551" s="412"/>
      <c r="AKZ551" s="412"/>
      <c r="ALA551" s="412"/>
      <c r="ALB551" s="412"/>
      <c r="ALC551" s="412"/>
      <c r="ALD551" s="412"/>
      <c r="ALE551" s="412"/>
      <c r="ALF551" s="412"/>
      <c r="ALG551" s="412"/>
      <c r="ALH551" s="412"/>
      <c r="ALI551" s="412"/>
      <c r="ALJ551" s="412"/>
      <c r="ALK551" s="412"/>
      <c r="ALL551" s="412"/>
      <c r="ALM551" s="412"/>
      <c r="ALN551" s="412"/>
      <c r="ALO551" s="412"/>
      <c r="ALP551" s="412"/>
      <c r="ALQ551" s="412"/>
      <c r="ALR551" s="412"/>
      <c r="ALS551" s="412"/>
      <c r="ALT551" s="412"/>
      <c r="ALU551" s="412"/>
      <c r="ALV551" s="412"/>
      <c r="ALW551" s="412"/>
      <c r="ALX551" s="412"/>
      <c r="ALY551" s="412"/>
      <c r="ALZ551" s="412"/>
      <c r="AMA551" s="412"/>
      <c r="AMB551" s="412"/>
      <c r="AMC551" s="412"/>
      <c r="AMD551" s="412"/>
      <c r="AME551" s="412"/>
      <c r="AMF551" s="412"/>
      <c r="AMG551" s="412"/>
      <c r="AMH551" s="412"/>
    </row>
    <row r="552" spans="1:1022" x14ac:dyDescent="0.25">
      <c r="A552" s="235" t="s">
        <v>6240</v>
      </c>
      <c r="B552" s="163">
        <v>551</v>
      </c>
      <c r="C552" s="317" t="s">
        <v>6239</v>
      </c>
      <c r="D552" s="177" t="s">
        <v>6241</v>
      </c>
      <c r="E552" s="187"/>
      <c r="F552" s="187">
        <v>3</v>
      </c>
      <c r="G552" s="177">
        <v>3</v>
      </c>
      <c r="H552" s="177"/>
      <c r="I552" s="319"/>
      <c r="J552" s="334" t="s">
        <v>752</v>
      </c>
      <c r="K552" s="334">
        <v>1</v>
      </c>
      <c r="L552" s="334"/>
      <c r="M552" s="334"/>
      <c r="N552" s="334"/>
      <c r="O552" s="339"/>
      <c r="P552" s="334"/>
      <c r="Q552" s="334"/>
      <c r="R552" s="334"/>
      <c r="S552" s="334"/>
      <c r="T552" s="334"/>
      <c r="U552" s="340"/>
      <c r="V552" s="219">
        <f t="shared" si="290"/>
        <v>100</v>
      </c>
      <c r="W552" s="219">
        <f t="shared" si="291"/>
        <v>100</v>
      </c>
      <c r="X552" s="219">
        <f t="shared" si="292"/>
        <v>100</v>
      </c>
      <c r="Y552" s="219">
        <f t="shared" ref="Y552:Y584" si="298">IF(P552=1,10,100)</f>
        <v>100</v>
      </c>
      <c r="Z552" s="219">
        <f t="shared" ref="Z552:Z584" si="299">IF(P552=1,1,IF(P552=2,10,100))</f>
        <v>100</v>
      </c>
      <c r="AA552" s="220">
        <f t="shared" si="282"/>
        <v>100</v>
      </c>
      <c r="AB552" s="220">
        <f t="shared" si="281"/>
        <v>100</v>
      </c>
      <c r="AC552" s="220">
        <f t="shared" si="293"/>
        <v>100</v>
      </c>
      <c r="AD552" s="416">
        <f t="shared" si="289"/>
        <v>100</v>
      </c>
      <c r="AE552" s="416">
        <f t="shared" si="297"/>
        <v>100</v>
      </c>
      <c r="AF552" s="212">
        <f t="shared" si="294"/>
        <v>1</v>
      </c>
      <c r="AG552" s="212">
        <f t="shared" si="287"/>
        <v>1</v>
      </c>
      <c r="AH552" s="212">
        <f t="shared" si="295"/>
        <v>3</v>
      </c>
      <c r="AI552" s="212">
        <f t="shared" si="296"/>
        <v>5</v>
      </c>
      <c r="AJ552" s="243"/>
      <c r="AK552" s="236"/>
      <c r="AL552" s="187">
        <v>2</v>
      </c>
      <c r="AM552" s="214"/>
      <c r="AN552" s="187"/>
      <c r="AO552" s="187"/>
      <c r="AQ552" s="226" t="s">
        <v>6242</v>
      </c>
    </row>
    <row r="553" spans="1:1022" x14ac:dyDescent="0.25">
      <c r="A553" s="235" t="s">
        <v>6244</v>
      </c>
      <c r="B553" s="163">
        <v>552</v>
      </c>
      <c r="C553" s="317" t="s">
        <v>6243</v>
      </c>
      <c r="D553" s="177" t="s">
        <v>6245</v>
      </c>
      <c r="E553" s="187"/>
      <c r="F553" s="187">
        <v>3</v>
      </c>
      <c r="G553" s="177">
        <v>3</v>
      </c>
      <c r="H553" s="177"/>
      <c r="I553" s="319"/>
      <c r="J553" s="334" t="s">
        <v>752</v>
      </c>
      <c r="K553" s="334">
        <v>1</v>
      </c>
      <c r="L553" s="334"/>
      <c r="M553" s="334">
        <v>1</v>
      </c>
      <c r="N553" s="334"/>
      <c r="O553" s="339"/>
      <c r="P553" s="334"/>
      <c r="Q553" s="334"/>
      <c r="R553" s="334"/>
      <c r="S553" s="334"/>
      <c r="T553" s="334"/>
      <c r="U553" s="340"/>
      <c r="V553" s="219">
        <f t="shared" si="290"/>
        <v>100</v>
      </c>
      <c r="W553" s="219">
        <f t="shared" si="291"/>
        <v>100</v>
      </c>
      <c r="X553" s="219">
        <f t="shared" si="292"/>
        <v>100</v>
      </c>
      <c r="Y553" s="219">
        <f t="shared" si="298"/>
        <v>100</v>
      </c>
      <c r="Z553" s="219">
        <f t="shared" si="299"/>
        <v>100</v>
      </c>
      <c r="AA553" s="220">
        <f t="shared" si="282"/>
        <v>100</v>
      </c>
      <c r="AB553" s="220">
        <f t="shared" si="281"/>
        <v>100</v>
      </c>
      <c r="AC553" s="220">
        <f t="shared" si="293"/>
        <v>100</v>
      </c>
      <c r="AD553" s="416">
        <f t="shared" si="289"/>
        <v>100</v>
      </c>
      <c r="AE553" s="416">
        <f t="shared" si="297"/>
        <v>1</v>
      </c>
      <c r="AF553" s="212">
        <f t="shared" si="294"/>
        <v>1</v>
      </c>
      <c r="AG553" s="212">
        <f t="shared" si="287"/>
        <v>1</v>
      </c>
      <c r="AH553" s="212">
        <f t="shared" si="295"/>
        <v>3</v>
      </c>
      <c r="AI553" s="212">
        <f t="shared" si="296"/>
        <v>5</v>
      </c>
      <c r="AJ553" s="243"/>
      <c r="AK553" s="236"/>
      <c r="AL553" s="187">
        <v>2</v>
      </c>
      <c r="AM553" s="214"/>
      <c r="AN553" s="187"/>
      <c r="AO553" s="187"/>
      <c r="AQ553" s="167" t="s">
        <v>6246</v>
      </c>
    </row>
    <row r="554" spans="1:1022" x14ac:dyDescent="0.25">
      <c r="A554" s="235" t="s">
        <v>6231</v>
      </c>
      <c r="B554" s="163">
        <v>553</v>
      </c>
      <c r="C554" s="317" t="s">
        <v>6230</v>
      </c>
      <c r="D554" s="177" t="s">
        <v>6256</v>
      </c>
      <c r="E554" s="187"/>
      <c r="F554" s="187">
        <v>4</v>
      </c>
      <c r="G554" s="177">
        <v>4</v>
      </c>
      <c r="H554" s="177">
        <v>4</v>
      </c>
      <c r="I554" s="319"/>
      <c r="J554" s="334" t="s">
        <v>752</v>
      </c>
      <c r="K554" s="334">
        <v>1</v>
      </c>
      <c r="L554" s="334"/>
      <c r="M554" s="334"/>
      <c r="N554" s="334"/>
      <c r="O554" s="339"/>
      <c r="P554" s="334"/>
      <c r="Q554" s="334"/>
      <c r="R554" s="334"/>
      <c r="S554" s="334"/>
      <c r="T554" s="334"/>
      <c r="U554" s="340"/>
      <c r="V554" s="219">
        <f t="shared" si="290"/>
        <v>100</v>
      </c>
      <c r="W554" s="219">
        <f t="shared" si="291"/>
        <v>100</v>
      </c>
      <c r="X554" s="219">
        <f t="shared" si="292"/>
        <v>100</v>
      </c>
      <c r="Y554" s="219">
        <f t="shared" si="298"/>
        <v>100</v>
      </c>
      <c r="Z554" s="219">
        <f t="shared" si="299"/>
        <v>100</v>
      </c>
      <c r="AA554" s="220">
        <f t="shared" si="282"/>
        <v>100</v>
      </c>
      <c r="AB554" s="220">
        <f t="shared" si="281"/>
        <v>100</v>
      </c>
      <c r="AC554" s="220">
        <f t="shared" si="293"/>
        <v>100</v>
      </c>
      <c r="AD554" s="416">
        <f t="shared" si="289"/>
        <v>100</v>
      </c>
      <c r="AE554" s="416">
        <f t="shared" si="297"/>
        <v>100</v>
      </c>
      <c r="AF554" s="212">
        <f t="shared" si="294"/>
        <v>1</v>
      </c>
      <c r="AG554" s="212">
        <f t="shared" si="287"/>
        <v>1</v>
      </c>
      <c r="AH554" s="212">
        <f t="shared" si="295"/>
        <v>3</v>
      </c>
      <c r="AI554" s="212">
        <f t="shared" si="296"/>
        <v>5</v>
      </c>
      <c r="AJ554" s="243"/>
      <c r="AK554" s="236"/>
      <c r="AL554" s="187"/>
      <c r="AM554" s="214"/>
      <c r="AN554" s="187"/>
      <c r="AO554" s="187"/>
      <c r="AQ554" s="167" t="s">
        <v>6257</v>
      </c>
      <c r="AU554" s="412"/>
      <c r="AV554" s="412"/>
      <c r="AW554" s="412"/>
      <c r="AX554" s="412"/>
      <c r="AY554" s="412"/>
      <c r="AZ554" s="412"/>
      <c r="BA554" s="412"/>
      <c r="BB554" s="412"/>
      <c r="BC554" s="412"/>
      <c r="BD554" s="412"/>
      <c r="BE554" s="412"/>
      <c r="BF554" s="412"/>
      <c r="BG554" s="412"/>
      <c r="BH554" s="412"/>
      <c r="BI554" s="412"/>
      <c r="BJ554" s="412"/>
      <c r="BK554" s="412"/>
      <c r="BL554" s="412"/>
      <c r="BM554" s="412"/>
      <c r="BN554" s="412"/>
      <c r="BO554" s="412"/>
      <c r="BP554" s="412"/>
      <c r="BQ554" s="412"/>
      <c r="BR554" s="412"/>
      <c r="BS554" s="412"/>
      <c r="BT554" s="412"/>
      <c r="BU554" s="412"/>
      <c r="BV554" s="412"/>
      <c r="BW554" s="412"/>
      <c r="BX554" s="412"/>
      <c r="BY554" s="412"/>
      <c r="BZ554" s="412"/>
      <c r="CA554" s="412"/>
      <c r="CB554" s="412"/>
      <c r="CC554" s="412"/>
      <c r="CD554" s="412"/>
      <c r="CE554" s="412"/>
      <c r="CF554" s="412"/>
      <c r="CG554" s="412"/>
      <c r="CH554" s="412"/>
      <c r="CI554" s="412"/>
      <c r="CJ554" s="412"/>
      <c r="CK554" s="412"/>
      <c r="CL554" s="412"/>
      <c r="CM554" s="412"/>
      <c r="CN554" s="412"/>
      <c r="CO554" s="412"/>
      <c r="CP554" s="412"/>
      <c r="CQ554" s="412"/>
      <c r="CR554" s="412"/>
      <c r="CS554" s="412"/>
      <c r="CT554" s="412"/>
      <c r="CU554" s="412"/>
      <c r="CV554" s="412"/>
      <c r="CW554" s="412"/>
      <c r="CX554" s="412"/>
      <c r="CY554" s="412"/>
      <c r="CZ554" s="412"/>
      <c r="DA554" s="412"/>
      <c r="DB554" s="412"/>
      <c r="DC554" s="412"/>
      <c r="DD554" s="412"/>
      <c r="DE554" s="412"/>
      <c r="DF554" s="412"/>
      <c r="DG554" s="412"/>
      <c r="DH554" s="412"/>
      <c r="DI554" s="412"/>
      <c r="DJ554" s="412"/>
      <c r="DK554" s="412"/>
      <c r="DL554" s="412"/>
      <c r="DM554" s="412"/>
      <c r="DN554" s="412"/>
      <c r="DO554" s="412"/>
      <c r="DP554" s="412"/>
      <c r="DQ554" s="412"/>
      <c r="DR554" s="412"/>
      <c r="DS554" s="412"/>
      <c r="DT554" s="412"/>
      <c r="DU554" s="412"/>
      <c r="DV554" s="412"/>
      <c r="DW554" s="412"/>
      <c r="DX554" s="412"/>
      <c r="DY554" s="412"/>
      <c r="DZ554" s="412"/>
      <c r="EA554" s="412"/>
      <c r="EB554" s="412"/>
      <c r="EC554" s="412"/>
      <c r="ED554" s="412"/>
      <c r="EE554" s="412"/>
      <c r="EF554" s="412"/>
      <c r="EG554" s="412"/>
      <c r="EH554" s="412"/>
      <c r="EI554" s="412"/>
      <c r="EJ554" s="412"/>
      <c r="EK554" s="412"/>
      <c r="EL554" s="412"/>
      <c r="EM554" s="412"/>
      <c r="EN554" s="412"/>
      <c r="EO554" s="412"/>
      <c r="EP554" s="412"/>
      <c r="EQ554" s="412"/>
      <c r="ER554" s="412"/>
      <c r="ES554" s="412"/>
      <c r="ET554" s="412"/>
      <c r="EU554" s="412"/>
      <c r="EV554" s="412"/>
      <c r="EW554" s="412"/>
      <c r="EX554" s="412"/>
      <c r="EY554" s="412"/>
      <c r="EZ554" s="412"/>
      <c r="FA554" s="412"/>
      <c r="FB554" s="412"/>
      <c r="FC554" s="412"/>
      <c r="FD554" s="412"/>
      <c r="FE554" s="412"/>
      <c r="FF554" s="412"/>
      <c r="FG554" s="412"/>
      <c r="FH554" s="412"/>
      <c r="FI554" s="412"/>
      <c r="FJ554" s="412"/>
      <c r="FK554" s="412"/>
      <c r="FL554" s="412"/>
      <c r="FM554" s="412"/>
      <c r="FN554" s="412"/>
      <c r="FO554" s="412"/>
      <c r="FP554" s="412"/>
      <c r="FQ554" s="412"/>
      <c r="FR554" s="412"/>
      <c r="FS554" s="412"/>
      <c r="FT554" s="412"/>
      <c r="FU554" s="412"/>
      <c r="FV554" s="412"/>
      <c r="FW554" s="412"/>
      <c r="FX554" s="412"/>
      <c r="FY554" s="412"/>
      <c r="FZ554" s="412"/>
      <c r="GA554" s="412"/>
      <c r="GB554" s="412"/>
      <c r="GC554" s="412"/>
      <c r="GD554" s="412"/>
      <c r="GE554" s="412"/>
      <c r="GF554" s="412"/>
      <c r="GG554" s="412"/>
      <c r="GH554" s="412"/>
      <c r="GI554" s="412"/>
      <c r="GJ554" s="412"/>
      <c r="GK554" s="412"/>
      <c r="GL554" s="412"/>
      <c r="GM554" s="412"/>
      <c r="GN554" s="412"/>
      <c r="GO554" s="412"/>
      <c r="GP554" s="412"/>
      <c r="GQ554" s="412"/>
      <c r="GR554" s="412"/>
      <c r="GS554" s="412"/>
      <c r="GT554" s="412"/>
      <c r="GU554" s="412"/>
      <c r="GV554" s="412"/>
      <c r="GW554" s="412"/>
      <c r="GX554" s="412"/>
      <c r="GY554" s="412"/>
      <c r="GZ554" s="412"/>
      <c r="HA554" s="412"/>
      <c r="HB554" s="412"/>
      <c r="HC554" s="412"/>
      <c r="HD554" s="412"/>
      <c r="HE554" s="412"/>
      <c r="HF554" s="412"/>
      <c r="HG554" s="412"/>
      <c r="HH554" s="412"/>
      <c r="HI554" s="412"/>
      <c r="HJ554" s="412"/>
      <c r="HK554" s="412"/>
      <c r="HL554" s="412"/>
      <c r="HM554" s="412"/>
      <c r="HN554" s="412"/>
      <c r="HO554" s="412"/>
      <c r="HP554" s="412"/>
      <c r="HQ554" s="412"/>
      <c r="HR554" s="412"/>
      <c r="HS554" s="412"/>
      <c r="HT554" s="412"/>
      <c r="HU554" s="412"/>
      <c r="HV554" s="412"/>
      <c r="HW554" s="412"/>
      <c r="HX554" s="412"/>
      <c r="HY554" s="412"/>
      <c r="HZ554" s="412"/>
      <c r="IA554" s="412"/>
      <c r="IB554" s="412"/>
      <c r="IC554" s="412"/>
      <c r="ID554" s="412"/>
      <c r="IE554" s="412"/>
      <c r="IF554" s="412"/>
      <c r="IG554" s="412"/>
      <c r="IH554" s="412"/>
      <c r="II554" s="412"/>
      <c r="IJ554" s="412"/>
      <c r="IK554" s="412"/>
      <c r="IL554" s="412"/>
      <c r="IM554" s="412"/>
      <c r="IN554" s="412"/>
      <c r="IO554" s="412"/>
      <c r="IP554" s="412"/>
      <c r="IQ554" s="412"/>
      <c r="IR554" s="412"/>
      <c r="IS554" s="412"/>
      <c r="IT554" s="412"/>
      <c r="IU554" s="412"/>
      <c r="IV554" s="412"/>
      <c r="IW554" s="412"/>
      <c r="IX554" s="412"/>
      <c r="IY554" s="412"/>
      <c r="IZ554" s="412"/>
      <c r="JA554" s="412"/>
      <c r="JB554" s="412"/>
      <c r="JC554" s="412"/>
      <c r="JD554" s="412"/>
      <c r="JE554" s="412"/>
      <c r="JF554" s="412"/>
      <c r="JG554" s="412"/>
      <c r="JH554" s="412"/>
      <c r="JI554" s="412"/>
      <c r="JJ554" s="412"/>
      <c r="JK554" s="412"/>
      <c r="JL554" s="412"/>
      <c r="JM554" s="412"/>
      <c r="JN554" s="412"/>
      <c r="JO554" s="412"/>
      <c r="JP554" s="412"/>
      <c r="JQ554" s="412"/>
      <c r="JR554" s="412"/>
      <c r="JS554" s="412"/>
      <c r="JT554" s="412"/>
      <c r="JU554" s="412"/>
      <c r="JV554" s="412"/>
      <c r="JW554" s="412"/>
      <c r="JX554" s="412"/>
      <c r="JY554" s="412"/>
      <c r="JZ554" s="412"/>
      <c r="KA554" s="412"/>
      <c r="KB554" s="412"/>
      <c r="KC554" s="412"/>
      <c r="KD554" s="412"/>
      <c r="KE554" s="412"/>
      <c r="KF554" s="412"/>
      <c r="KG554" s="412"/>
      <c r="KH554" s="412"/>
      <c r="KI554" s="412"/>
      <c r="KJ554" s="412"/>
      <c r="KK554" s="412"/>
      <c r="KL554" s="412"/>
      <c r="KM554" s="412"/>
      <c r="KN554" s="412"/>
      <c r="KO554" s="412"/>
      <c r="KP554" s="412"/>
      <c r="KQ554" s="412"/>
      <c r="KR554" s="412"/>
      <c r="KS554" s="412"/>
      <c r="KT554" s="412"/>
      <c r="KU554" s="412"/>
      <c r="KV554" s="412"/>
      <c r="KW554" s="412"/>
      <c r="KX554" s="412"/>
      <c r="KY554" s="412"/>
      <c r="KZ554" s="412"/>
      <c r="LA554" s="412"/>
      <c r="LB554" s="412"/>
      <c r="LC554" s="412"/>
      <c r="LD554" s="412"/>
      <c r="LE554" s="412"/>
      <c r="LF554" s="412"/>
      <c r="LG554" s="412"/>
      <c r="LH554" s="412"/>
      <c r="LI554" s="412"/>
      <c r="LJ554" s="412"/>
      <c r="LK554" s="412"/>
      <c r="LL554" s="412"/>
      <c r="LM554" s="412"/>
      <c r="LN554" s="412"/>
      <c r="LO554" s="412"/>
      <c r="LP554" s="412"/>
      <c r="LQ554" s="412"/>
      <c r="LR554" s="412"/>
      <c r="LS554" s="412"/>
      <c r="LT554" s="412"/>
      <c r="LU554" s="412"/>
      <c r="LV554" s="412"/>
      <c r="LW554" s="412"/>
      <c r="LX554" s="412"/>
      <c r="LY554" s="412"/>
      <c r="LZ554" s="412"/>
      <c r="MA554" s="412"/>
      <c r="MB554" s="412"/>
      <c r="MC554" s="412"/>
      <c r="MD554" s="412"/>
      <c r="ME554" s="412"/>
      <c r="MF554" s="412"/>
      <c r="MG554" s="412"/>
      <c r="MH554" s="412"/>
      <c r="MI554" s="412"/>
      <c r="MJ554" s="412"/>
      <c r="MK554" s="412"/>
      <c r="ML554" s="412"/>
      <c r="MM554" s="412"/>
      <c r="MN554" s="412"/>
      <c r="MO554" s="412"/>
      <c r="MP554" s="412"/>
      <c r="MQ554" s="412"/>
      <c r="MR554" s="412"/>
      <c r="MS554" s="412"/>
      <c r="MT554" s="412"/>
      <c r="MU554" s="412"/>
      <c r="MV554" s="412"/>
      <c r="MW554" s="412"/>
      <c r="MX554" s="412"/>
      <c r="MY554" s="412"/>
      <c r="MZ554" s="412"/>
      <c r="NA554" s="412"/>
      <c r="NB554" s="412"/>
      <c r="NC554" s="412"/>
      <c r="ND554" s="412"/>
      <c r="NE554" s="412"/>
      <c r="NF554" s="412"/>
      <c r="NG554" s="412"/>
      <c r="NH554" s="412"/>
      <c r="NI554" s="412"/>
      <c r="NJ554" s="412"/>
      <c r="NK554" s="412"/>
      <c r="NL554" s="412"/>
      <c r="NM554" s="412"/>
      <c r="NN554" s="412"/>
      <c r="NO554" s="412"/>
      <c r="NP554" s="412"/>
      <c r="NQ554" s="412"/>
      <c r="NR554" s="412"/>
      <c r="NS554" s="412"/>
      <c r="NT554" s="412"/>
      <c r="NU554" s="412"/>
      <c r="NV554" s="412"/>
      <c r="NW554" s="412"/>
      <c r="NX554" s="412"/>
      <c r="NY554" s="412"/>
      <c r="NZ554" s="412"/>
      <c r="OA554" s="412"/>
      <c r="OB554" s="412"/>
      <c r="OC554" s="412"/>
      <c r="OD554" s="412"/>
      <c r="OE554" s="412"/>
      <c r="OF554" s="412"/>
      <c r="OG554" s="412"/>
      <c r="OH554" s="412"/>
      <c r="OI554" s="412"/>
      <c r="OJ554" s="412"/>
      <c r="OK554" s="412"/>
      <c r="OL554" s="412"/>
      <c r="OM554" s="412"/>
      <c r="ON554" s="412"/>
      <c r="OO554" s="412"/>
      <c r="OP554" s="412"/>
      <c r="OQ554" s="412"/>
      <c r="OR554" s="412"/>
      <c r="OS554" s="412"/>
      <c r="OT554" s="412"/>
      <c r="OU554" s="412"/>
      <c r="OV554" s="412"/>
      <c r="OW554" s="412"/>
      <c r="OX554" s="412"/>
      <c r="OY554" s="412"/>
      <c r="OZ554" s="412"/>
      <c r="PA554" s="412"/>
      <c r="PB554" s="412"/>
      <c r="PC554" s="412"/>
      <c r="PD554" s="412"/>
      <c r="PE554" s="412"/>
      <c r="PF554" s="412"/>
      <c r="PG554" s="412"/>
      <c r="PH554" s="412"/>
      <c r="PI554" s="412"/>
      <c r="PJ554" s="412"/>
      <c r="PK554" s="412"/>
      <c r="PL554" s="412"/>
      <c r="PM554" s="412"/>
      <c r="PN554" s="412"/>
      <c r="PO554" s="412"/>
      <c r="PP554" s="412"/>
      <c r="PQ554" s="412"/>
      <c r="PR554" s="412"/>
      <c r="PS554" s="412"/>
      <c r="PT554" s="412"/>
      <c r="PU554" s="412"/>
      <c r="PV554" s="412"/>
      <c r="PW554" s="412"/>
      <c r="PX554" s="412"/>
      <c r="PY554" s="412"/>
      <c r="PZ554" s="412"/>
      <c r="QA554" s="412"/>
      <c r="QB554" s="412"/>
      <c r="QC554" s="412"/>
      <c r="QD554" s="412"/>
      <c r="QE554" s="412"/>
      <c r="QF554" s="412"/>
      <c r="QG554" s="412"/>
      <c r="QH554" s="412"/>
      <c r="QI554" s="412"/>
      <c r="QJ554" s="412"/>
      <c r="QK554" s="412"/>
      <c r="QL554" s="412"/>
      <c r="QM554" s="412"/>
      <c r="QN554" s="412"/>
      <c r="QO554" s="412"/>
      <c r="QP554" s="412"/>
      <c r="QQ554" s="412"/>
      <c r="QR554" s="412"/>
      <c r="QS554" s="412"/>
      <c r="QT554" s="412"/>
      <c r="QU554" s="412"/>
      <c r="QV554" s="412"/>
      <c r="QW554" s="412"/>
      <c r="QX554" s="412"/>
      <c r="QY554" s="412"/>
      <c r="QZ554" s="412"/>
      <c r="RA554" s="412"/>
      <c r="RB554" s="412"/>
      <c r="RC554" s="412"/>
      <c r="RD554" s="412"/>
      <c r="RE554" s="412"/>
      <c r="RF554" s="412"/>
      <c r="RG554" s="412"/>
      <c r="RH554" s="412"/>
      <c r="RI554" s="412"/>
      <c r="RJ554" s="412"/>
      <c r="RK554" s="412"/>
      <c r="RL554" s="412"/>
      <c r="RM554" s="412"/>
      <c r="RN554" s="412"/>
      <c r="RO554" s="412"/>
      <c r="RP554" s="412"/>
      <c r="RQ554" s="412"/>
      <c r="RR554" s="412"/>
      <c r="RS554" s="412"/>
      <c r="RT554" s="412"/>
      <c r="RU554" s="412"/>
      <c r="RV554" s="412"/>
      <c r="RW554" s="412"/>
      <c r="RX554" s="412"/>
      <c r="RY554" s="412"/>
      <c r="RZ554" s="412"/>
      <c r="SA554" s="412"/>
      <c r="SB554" s="412"/>
      <c r="SC554" s="412"/>
      <c r="SD554" s="412"/>
      <c r="SE554" s="412"/>
      <c r="SF554" s="412"/>
      <c r="SG554" s="412"/>
      <c r="SH554" s="412"/>
      <c r="SI554" s="412"/>
      <c r="SJ554" s="412"/>
      <c r="SK554" s="412"/>
      <c r="SL554" s="412"/>
      <c r="SM554" s="412"/>
      <c r="SN554" s="412"/>
      <c r="SO554" s="412"/>
      <c r="SP554" s="412"/>
      <c r="SQ554" s="412"/>
      <c r="SR554" s="412"/>
      <c r="SS554" s="412"/>
      <c r="ST554" s="412"/>
      <c r="SU554" s="412"/>
      <c r="SV554" s="412"/>
      <c r="SW554" s="412"/>
      <c r="SX554" s="412"/>
      <c r="SY554" s="412"/>
      <c r="SZ554" s="412"/>
      <c r="TA554" s="412"/>
      <c r="TB554" s="412"/>
      <c r="TC554" s="412"/>
      <c r="TD554" s="412"/>
      <c r="TE554" s="412"/>
      <c r="TF554" s="412"/>
      <c r="TG554" s="412"/>
      <c r="TH554" s="412"/>
      <c r="TI554" s="412"/>
      <c r="TJ554" s="412"/>
      <c r="TK554" s="412"/>
      <c r="TL554" s="412"/>
      <c r="TM554" s="412"/>
      <c r="TN554" s="412"/>
      <c r="TO554" s="412"/>
      <c r="TP554" s="412"/>
      <c r="TQ554" s="412"/>
      <c r="TR554" s="412"/>
      <c r="TS554" s="412"/>
      <c r="TT554" s="412"/>
      <c r="TU554" s="412"/>
      <c r="TV554" s="412"/>
      <c r="TW554" s="412"/>
      <c r="TX554" s="412"/>
      <c r="TY554" s="412"/>
      <c r="TZ554" s="412"/>
      <c r="UA554" s="412"/>
      <c r="UB554" s="412"/>
      <c r="UC554" s="412"/>
      <c r="UD554" s="412"/>
      <c r="UE554" s="412"/>
      <c r="UF554" s="412"/>
      <c r="UG554" s="412"/>
      <c r="UH554" s="412"/>
      <c r="UI554" s="412"/>
      <c r="UJ554" s="412"/>
      <c r="UK554" s="412"/>
      <c r="UL554" s="412"/>
      <c r="UM554" s="412"/>
      <c r="UN554" s="412"/>
      <c r="UO554" s="412"/>
      <c r="UP554" s="412"/>
      <c r="UQ554" s="412"/>
      <c r="UR554" s="412"/>
      <c r="US554" s="412"/>
      <c r="UT554" s="412"/>
      <c r="UU554" s="412"/>
      <c r="UV554" s="412"/>
      <c r="UW554" s="412"/>
      <c r="UX554" s="412"/>
      <c r="UY554" s="412"/>
      <c r="UZ554" s="412"/>
      <c r="VA554" s="412"/>
      <c r="VB554" s="412"/>
      <c r="VC554" s="412"/>
      <c r="VD554" s="412"/>
      <c r="VE554" s="412"/>
      <c r="VF554" s="412"/>
      <c r="VG554" s="412"/>
      <c r="VH554" s="412"/>
      <c r="VI554" s="412"/>
      <c r="VJ554" s="412"/>
      <c r="VK554" s="412"/>
      <c r="VL554" s="412"/>
      <c r="VM554" s="412"/>
      <c r="VN554" s="412"/>
      <c r="VO554" s="412"/>
      <c r="VP554" s="412"/>
      <c r="VQ554" s="412"/>
      <c r="VR554" s="412"/>
      <c r="VS554" s="412"/>
      <c r="VT554" s="412"/>
      <c r="VU554" s="412"/>
      <c r="VV554" s="412"/>
      <c r="VW554" s="412"/>
      <c r="VX554" s="412"/>
      <c r="VY554" s="412"/>
      <c r="VZ554" s="412"/>
      <c r="WA554" s="412"/>
      <c r="WB554" s="412"/>
      <c r="WC554" s="412"/>
      <c r="WD554" s="412"/>
      <c r="WE554" s="412"/>
      <c r="WF554" s="412"/>
      <c r="WG554" s="412"/>
      <c r="WH554" s="412"/>
      <c r="WI554" s="412"/>
      <c r="WJ554" s="412"/>
      <c r="WK554" s="412"/>
      <c r="WL554" s="412"/>
      <c r="WM554" s="412"/>
      <c r="WN554" s="412"/>
      <c r="WO554" s="412"/>
      <c r="WP554" s="412"/>
      <c r="WQ554" s="412"/>
      <c r="WR554" s="412"/>
      <c r="WS554" s="412"/>
      <c r="WT554" s="412"/>
      <c r="WU554" s="412"/>
      <c r="WV554" s="412"/>
      <c r="WW554" s="412"/>
      <c r="WX554" s="412"/>
      <c r="WY554" s="412"/>
      <c r="WZ554" s="412"/>
      <c r="XA554" s="412"/>
      <c r="XB554" s="412"/>
      <c r="XC554" s="412"/>
      <c r="XD554" s="412"/>
      <c r="XE554" s="412"/>
      <c r="XF554" s="412"/>
      <c r="XG554" s="412"/>
      <c r="XH554" s="412"/>
      <c r="XI554" s="412"/>
      <c r="XJ554" s="412"/>
      <c r="XK554" s="412"/>
      <c r="XL554" s="412"/>
      <c r="XM554" s="412"/>
      <c r="XN554" s="412"/>
      <c r="XO554" s="412"/>
      <c r="XP554" s="412"/>
      <c r="XQ554" s="412"/>
      <c r="XR554" s="412"/>
      <c r="XS554" s="412"/>
      <c r="XT554" s="412"/>
      <c r="XU554" s="412"/>
      <c r="XV554" s="412"/>
      <c r="XW554" s="412"/>
      <c r="XX554" s="412"/>
      <c r="XY554" s="412"/>
      <c r="XZ554" s="412"/>
      <c r="YA554" s="412"/>
      <c r="YB554" s="412"/>
      <c r="YC554" s="412"/>
      <c r="YD554" s="412"/>
      <c r="YE554" s="412"/>
      <c r="YF554" s="412"/>
      <c r="YG554" s="412"/>
      <c r="YH554" s="412"/>
      <c r="YI554" s="412"/>
      <c r="YJ554" s="412"/>
      <c r="YK554" s="412"/>
      <c r="YL554" s="412"/>
      <c r="YM554" s="412"/>
      <c r="YN554" s="412"/>
      <c r="YO554" s="412"/>
      <c r="YP554" s="412"/>
      <c r="YQ554" s="412"/>
      <c r="YR554" s="412"/>
      <c r="YS554" s="412"/>
      <c r="YT554" s="412"/>
      <c r="YU554" s="412"/>
      <c r="YV554" s="412"/>
      <c r="YW554" s="412"/>
      <c r="YX554" s="412"/>
      <c r="YY554" s="412"/>
      <c r="YZ554" s="412"/>
      <c r="ZA554" s="412"/>
      <c r="ZB554" s="412"/>
      <c r="ZC554" s="412"/>
      <c r="ZD554" s="412"/>
      <c r="ZE554" s="412"/>
      <c r="ZF554" s="412"/>
      <c r="ZG554" s="412"/>
      <c r="ZH554" s="412"/>
      <c r="ZI554" s="412"/>
      <c r="ZJ554" s="412"/>
      <c r="ZK554" s="412"/>
      <c r="ZL554" s="412"/>
      <c r="ZM554" s="412"/>
      <c r="ZN554" s="412"/>
      <c r="ZO554" s="412"/>
      <c r="ZP554" s="412"/>
      <c r="ZQ554" s="412"/>
      <c r="ZR554" s="412"/>
      <c r="ZS554" s="412"/>
      <c r="ZT554" s="412"/>
      <c r="ZU554" s="412"/>
      <c r="ZV554" s="412"/>
      <c r="ZW554" s="412"/>
      <c r="ZX554" s="412"/>
      <c r="ZY554" s="412"/>
      <c r="ZZ554" s="412"/>
      <c r="AAA554" s="412"/>
      <c r="AAB554" s="412"/>
      <c r="AAC554" s="412"/>
      <c r="AAD554" s="412"/>
      <c r="AAE554" s="412"/>
      <c r="AAF554" s="412"/>
      <c r="AAG554" s="412"/>
      <c r="AAH554" s="412"/>
      <c r="AAI554" s="412"/>
      <c r="AAJ554" s="412"/>
      <c r="AAK554" s="412"/>
      <c r="AAL554" s="412"/>
      <c r="AAM554" s="412"/>
      <c r="AAN554" s="412"/>
      <c r="AAO554" s="412"/>
      <c r="AAP554" s="412"/>
      <c r="AAQ554" s="412"/>
      <c r="AAR554" s="412"/>
      <c r="AAS554" s="412"/>
      <c r="AAT554" s="412"/>
      <c r="AAU554" s="412"/>
      <c r="AAV554" s="412"/>
      <c r="AAW554" s="412"/>
      <c r="AAX554" s="412"/>
      <c r="AAY554" s="412"/>
      <c r="AAZ554" s="412"/>
      <c r="ABA554" s="412"/>
      <c r="ABB554" s="412"/>
      <c r="ABC554" s="412"/>
      <c r="ABD554" s="412"/>
      <c r="ABE554" s="412"/>
      <c r="ABF554" s="412"/>
      <c r="ABG554" s="412"/>
      <c r="ABH554" s="412"/>
      <c r="ABI554" s="412"/>
      <c r="ABJ554" s="412"/>
      <c r="ABK554" s="412"/>
      <c r="ABL554" s="412"/>
      <c r="ABM554" s="412"/>
      <c r="ABN554" s="412"/>
      <c r="ABO554" s="412"/>
      <c r="ABP554" s="412"/>
      <c r="ABQ554" s="412"/>
      <c r="ABR554" s="412"/>
      <c r="ABS554" s="412"/>
      <c r="ABT554" s="412"/>
      <c r="ABU554" s="412"/>
      <c r="ABV554" s="412"/>
      <c r="ABW554" s="412"/>
      <c r="ABX554" s="412"/>
      <c r="ABY554" s="412"/>
      <c r="ABZ554" s="412"/>
      <c r="ACA554" s="412"/>
      <c r="ACB554" s="412"/>
      <c r="ACC554" s="412"/>
      <c r="ACD554" s="412"/>
      <c r="ACE554" s="412"/>
      <c r="ACF554" s="412"/>
      <c r="ACG554" s="412"/>
      <c r="ACH554" s="412"/>
      <c r="ACI554" s="412"/>
      <c r="ACJ554" s="412"/>
      <c r="ACK554" s="412"/>
      <c r="ACL554" s="412"/>
      <c r="ACM554" s="412"/>
      <c r="ACN554" s="412"/>
      <c r="ACO554" s="412"/>
      <c r="ACP554" s="412"/>
      <c r="ACQ554" s="412"/>
      <c r="ACR554" s="412"/>
      <c r="ACS554" s="412"/>
      <c r="ACT554" s="412"/>
      <c r="ACU554" s="412"/>
      <c r="ACV554" s="412"/>
      <c r="ACW554" s="412"/>
      <c r="ACX554" s="412"/>
      <c r="ACY554" s="412"/>
      <c r="ACZ554" s="412"/>
      <c r="ADA554" s="412"/>
      <c r="ADB554" s="412"/>
      <c r="ADC554" s="412"/>
      <c r="ADD554" s="412"/>
      <c r="ADE554" s="412"/>
      <c r="ADF554" s="412"/>
      <c r="ADG554" s="412"/>
      <c r="ADH554" s="412"/>
      <c r="ADI554" s="412"/>
      <c r="ADJ554" s="412"/>
      <c r="ADK554" s="412"/>
      <c r="ADL554" s="412"/>
      <c r="ADM554" s="412"/>
      <c r="ADN554" s="412"/>
      <c r="ADO554" s="412"/>
      <c r="ADP554" s="412"/>
      <c r="ADQ554" s="412"/>
      <c r="ADR554" s="412"/>
      <c r="ADS554" s="412"/>
      <c r="ADT554" s="412"/>
      <c r="ADU554" s="412"/>
      <c r="ADV554" s="412"/>
      <c r="ADW554" s="412"/>
      <c r="ADX554" s="412"/>
      <c r="ADY554" s="412"/>
      <c r="ADZ554" s="412"/>
      <c r="AEA554" s="412"/>
      <c r="AEB554" s="412"/>
      <c r="AEC554" s="412"/>
      <c r="AED554" s="412"/>
      <c r="AEE554" s="412"/>
      <c r="AEF554" s="412"/>
      <c r="AEG554" s="412"/>
      <c r="AEH554" s="412"/>
      <c r="AEI554" s="412"/>
      <c r="AEJ554" s="412"/>
      <c r="AEK554" s="412"/>
      <c r="AEL554" s="412"/>
      <c r="AEM554" s="412"/>
      <c r="AEN554" s="412"/>
      <c r="AEO554" s="412"/>
      <c r="AEP554" s="412"/>
      <c r="AEQ554" s="412"/>
      <c r="AER554" s="412"/>
      <c r="AES554" s="412"/>
      <c r="AET554" s="412"/>
      <c r="AEU554" s="412"/>
      <c r="AEV554" s="412"/>
      <c r="AEW554" s="412"/>
      <c r="AEX554" s="412"/>
      <c r="AEY554" s="412"/>
      <c r="AEZ554" s="412"/>
      <c r="AFA554" s="412"/>
      <c r="AFB554" s="412"/>
      <c r="AFC554" s="412"/>
      <c r="AFD554" s="412"/>
      <c r="AFE554" s="412"/>
      <c r="AFF554" s="412"/>
      <c r="AFG554" s="412"/>
      <c r="AFH554" s="412"/>
      <c r="AFI554" s="412"/>
      <c r="AFJ554" s="412"/>
      <c r="AFK554" s="412"/>
      <c r="AFL554" s="412"/>
      <c r="AFM554" s="412"/>
      <c r="AFN554" s="412"/>
      <c r="AFO554" s="412"/>
      <c r="AFP554" s="412"/>
      <c r="AFQ554" s="412"/>
      <c r="AFR554" s="412"/>
      <c r="AFS554" s="412"/>
      <c r="AFT554" s="412"/>
      <c r="AFU554" s="412"/>
      <c r="AFV554" s="412"/>
      <c r="AFW554" s="412"/>
      <c r="AFX554" s="412"/>
      <c r="AFY554" s="412"/>
      <c r="AFZ554" s="412"/>
      <c r="AGA554" s="412"/>
      <c r="AGB554" s="412"/>
      <c r="AGC554" s="412"/>
      <c r="AGD554" s="412"/>
      <c r="AGE554" s="412"/>
      <c r="AGF554" s="412"/>
      <c r="AGG554" s="412"/>
      <c r="AGH554" s="412"/>
      <c r="AGI554" s="412"/>
      <c r="AGJ554" s="412"/>
      <c r="AGK554" s="412"/>
      <c r="AGL554" s="412"/>
      <c r="AGM554" s="412"/>
      <c r="AGN554" s="412"/>
      <c r="AGO554" s="412"/>
      <c r="AGP554" s="412"/>
      <c r="AGQ554" s="412"/>
      <c r="AGR554" s="412"/>
      <c r="AGS554" s="412"/>
      <c r="AGT554" s="412"/>
      <c r="AGU554" s="412"/>
      <c r="AGV554" s="412"/>
      <c r="AGW554" s="412"/>
      <c r="AGX554" s="412"/>
      <c r="AGY554" s="412"/>
      <c r="AGZ554" s="412"/>
      <c r="AHA554" s="412"/>
      <c r="AHB554" s="412"/>
      <c r="AHC554" s="412"/>
      <c r="AHD554" s="412"/>
      <c r="AHE554" s="412"/>
      <c r="AHF554" s="412"/>
      <c r="AHG554" s="412"/>
      <c r="AHH554" s="412"/>
      <c r="AHI554" s="412"/>
      <c r="AHJ554" s="412"/>
      <c r="AHK554" s="412"/>
      <c r="AHL554" s="412"/>
      <c r="AHM554" s="412"/>
      <c r="AHN554" s="412"/>
      <c r="AHO554" s="412"/>
      <c r="AHP554" s="412"/>
      <c r="AHQ554" s="412"/>
      <c r="AHR554" s="412"/>
      <c r="AHS554" s="412"/>
      <c r="AHT554" s="412"/>
      <c r="AHU554" s="412"/>
      <c r="AHV554" s="412"/>
      <c r="AHW554" s="412"/>
      <c r="AHX554" s="412"/>
      <c r="AHY554" s="412"/>
      <c r="AHZ554" s="412"/>
      <c r="AIA554" s="412"/>
      <c r="AIB554" s="412"/>
      <c r="AIC554" s="412"/>
      <c r="AID554" s="412"/>
      <c r="AIE554" s="412"/>
      <c r="AIF554" s="412"/>
      <c r="AIG554" s="412"/>
      <c r="AIH554" s="412"/>
      <c r="AII554" s="412"/>
      <c r="AIJ554" s="412"/>
      <c r="AIK554" s="412"/>
      <c r="AIL554" s="412"/>
      <c r="AIM554" s="412"/>
      <c r="AIN554" s="412"/>
      <c r="AIO554" s="412"/>
      <c r="AIP554" s="412"/>
      <c r="AIQ554" s="412"/>
      <c r="AIR554" s="412"/>
      <c r="AIS554" s="412"/>
      <c r="AIT554" s="412"/>
      <c r="AIU554" s="412"/>
      <c r="AIV554" s="412"/>
      <c r="AIW554" s="412"/>
      <c r="AIX554" s="412"/>
      <c r="AIY554" s="412"/>
      <c r="AIZ554" s="412"/>
      <c r="AJA554" s="412"/>
      <c r="AJB554" s="412"/>
      <c r="AJC554" s="412"/>
      <c r="AJD554" s="412"/>
      <c r="AJE554" s="412"/>
      <c r="AJF554" s="412"/>
      <c r="AJG554" s="412"/>
      <c r="AJH554" s="412"/>
      <c r="AJI554" s="412"/>
      <c r="AJJ554" s="412"/>
      <c r="AJK554" s="412"/>
      <c r="AJL554" s="412"/>
      <c r="AJM554" s="412"/>
      <c r="AJN554" s="412"/>
      <c r="AJO554" s="412"/>
      <c r="AJP554" s="412"/>
      <c r="AJQ554" s="412"/>
      <c r="AJR554" s="412"/>
      <c r="AJS554" s="412"/>
      <c r="AJT554" s="412"/>
      <c r="AJU554" s="412"/>
      <c r="AJV554" s="412"/>
      <c r="AJW554" s="412"/>
      <c r="AJX554" s="412"/>
      <c r="AJY554" s="412"/>
      <c r="AJZ554" s="412"/>
      <c r="AKA554" s="412"/>
      <c r="AKB554" s="412"/>
      <c r="AKC554" s="412"/>
      <c r="AKD554" s="412"/>
      <c r="AKE554" s="412"/>
      <c r="AKF554" s="412"/>
      <c r="AKG554" s="412"/>
      <c r="AKH554" s="412"/>
      <c r="AKI554" s="412"/>
      <c r="AKJ554" s="412"/>
      <c r="AKK554" s="412"/>
      <c r="AKL554" s="412"/>
      <c r="AKM554" s="412"/>
      <c r="AKN554" s="412"/>
      <c r="AKO554" s="412"/>
      <c r="AKP554" s="412"/>
      <c r="AKQ554" s="412"/>
      <c r="AKR554" s="412"/>
      <c r="AKS554" s="412"/>
      <c r="AKT554" s="412"/>
      <c r="AKU554" s="412"/>
      <c r="AKV554" s="412"/>
      <c r="AKW554" s="412"/>
      <c r="AKX554" s="412"/>
      <c r="AKY554" s="412"/>
      <c r="AKZ554" s="412"/>
      <c r="ALA554" s="412"/>
      <c r="ALB554" s="412"/>
      <c r="ALC554" s="412"/>
      <c r="ALD554" s="412"/>
      <c r="ALE554" s="412"/>
      <c r="ALF554" s="412"/>
      <c r="ALG554" s="412"/>
      <c r="ALH554" s="412"/>
      <c r="ALI554" s="412"/>
      <c r="ALJ554" s="412"/>
      <c r="ALK554" s="412"/>
      <c r="ALL554" s="412"/>
      <c r="ALM554" s="412"/>
      <c r="ALN554" s="412"/>
      <c r="ALO554" s="412"/>
      <c r="ALP554" s="412"/>
      <c r="ALQ554" s="412"/>
      <c r="ALR554" s="412"/>
      <c r="ALS554" s="412"/>
      <c r="ALT554" s="412"/>
      <c r="ALU554" s="412"/>
      <c r="ALV554" s="412"/>
      <c r="ALW554" s="412"/>
      <c r="ALX554" s="412"/>
      <c r="ALY554" s="412"/>
      <c r="ALZ554" s="412"/>
      <c r="AMA554" s="412"/>
      <c r="AMB554" s="412"/>
      <c r="AMC554" s="412"/>
      <c r="AMD554" s="412"/>
      <c r="AME554" s="412"/>
      <c r="AMF554" s="412"/>
      <c r="AMG554" s="412"/>
      <c r="AMH554" s="412"/>
    </row>
    <row r="555" spans="1:1022" x14ac:dyDescent="0.25">
      <c r="A555" s="235" t="s">
        <v>6259</v>
      </c>
      <c r="B555" s="163">
        <v>554</v>
      </c>
      <c r="C555" s="317" t="s">
        <v>6258</v>
      </c>
      <c r="D555" s="177" t="s">
        <v>6260</v>
      </c>
      <c r="E555" s="187"/>
      <c r="F555" s="187">
        <v>3</v>
      </c>
      <c r="G555" s="177">
        <v>3</v>
      </c>
      <c r="H555" s="177"/>
      <c r="I555" s="319"/>
      <c r="J555" s="334" t="s">
        <v>752</v>
      </c>
      <c r="K555" s="334">
        <v>1</v>
      </c>
      <c r="L555" s="334"/>
      <c r="M555" s="334"/>
      <c r="N555" s="334"/>
      <c r="O555" s="339"/>
      <c r="P555" s="334"/>
      <c r="Q555" s="334"/>
      <c r="R555" s="334"/>
      <c r="S555" s="334"/>
      <c r="T555" s="334"/>
      <c r="U555" s="340"/>
      <c r="V555" s="219">
        <f t="shared" si="290"/>
        <v>100</v>
      </c>
      <c r="W555" s="219">
        <f t="shared" si="291"/>
        <v>100</v>
      </c>
      <c r="X555" s="219">
        <f t="shared" si="292"/>
        <v>100</v>
      </c>
      <c r="Y555" s="219">
        <f t="shared" si="298"/>
        <v>100</v>
      </c>
      <c r="Z555" s="219">
        <f t="shared" si="299"/>
        <v>100</v>
      </c>
      <c r="AA555" s="220">
        <f t="shared" si="282"/>
        <v>100</v>
      </c>
      <c r="AB555" s="220">
        <f t="shared" si="281"/>
        <v>100</v>
      </c>
      <c r="AC555" s="220">
        <f t="shared" si="293"/>
        <v>100</v>
      </c>
      <c r="AD555" s="416">
        <f t="shared" si="289"/>
        <v>100</v>
      </c>
      <c r="AE555" s="416">
        <f t="shared" si="297"/>
        <v>100</v>
      </c>
      <c r="AF555" s="212">
        <f t="shared" si="294"/>
        <v>1</v>
      </c>
      <c r="AG555" s="212">
        <f t="shared" ref="AG555:AG584" si="300">IF(OR(EXACT(J555,"1A"),EXACT(J555,"1B"),EXACT(J555,"1C")),1,IF(J555=2,10,100))</f>
        <v>1</v>
      </c>
      <c r="AH555" s="212">
        <f t="shared" si="295"/>
        <v>3</v>
      </c>
      <c r="AI555" s="212">
        <f t="shared" si="296"/>
        <v>5</v>
      </c>
      <c r="AJ555" s="243"/>
      <c r="AK555" s="236"/>
      <c r="AL555" s="187"/>
      <c r="AM555" s="214"/>
      <c r="AN555" s="187"/>
      <c r="AO555" s="187"/>
      <c r="AQ555" s="167" t="s">
        <v>6261</v>
      </c>
    </row>
    <row r="556" spans="1:1022" x14ac:dyDescent="0.25">
      <c r="A556" s="235" t="s">
        <v>6263</v>
      </c>
      <c r="B556" s="163">
        <v>555</v>
      </c>
      <c r="C556" s="317" t="s">
        <v>6262</v>
      </c>
      <c r="D556" s="177" t="s">
        <v>6264</v>
      </c>
      <c r="E556" s="187"/>
      <c r="F556" s="187"/>
      <c r="G556" s="177"/>
      <c r="H556" s="177"/>
      <c r="I556" s="319"/>
      <c r="J556" s="334" t="s">
        <v>5926</v>
      </c>
      <c r="K556" s="334">
        <v>1</v>
      </c>
      <c r="L556" s="334"/>
      <c r="M556" s="334"/>
      <c r="N556" s="334"/>
      <c r="O556" s="339"/>
      <c r="P556" s="334"/>
      <c r="Q556" s="334"/>
      <c r="R556" s="334"/>
      <c r="S556" s="334"/>
      <c r="T556" s="334"/>
      <c r="U556" s="340"/>
      <c r="V556" s="219">
        <f t="shared" si="290"/>
        <v>100</v>
      </c>
      <c r="W556" s="219">
        <f t="shared" si="291"/>
        <v>100</v>
      </c>
      <c r="X556" s="219">
        <f t="shared" si="292"/>
        <v>100</v>
      </c>
      <c r="Y556" s="219">
        <f t="shared" si="298"/>
        <v>100</v>
      </c>
      <c r="Z556" s="219">
        <f t="shared" si="299"/>
        <v>100</v>
      </c>
      <c r="AA556" s="220">
        <f t="shared" si="282"/>
        <v>100</v>
      </c>
      <c r="AB556" s="220">
        <f t="shared" si="281"/>
        <v>100</v>
      </c>
      <c r="AC556" s="220">
        <f t="shared" si="293"/>
        <v>100</v>
      </c>
      <c r="AD556" s="416">
        <f t="shared" si="289"/>
        <v>100</v>
      </c>
      <c r="AE556" s="416">
        <f t="shared" si="297"/>
        <v>100</v>
      </c>
      <c r="AF556" s="212">
        <f t="shared" si="294"/>
        <v>1</v>
      </c>
      <c r="AG556" s="212">
        <f t="shared" si="300"/>
        <v>100</v>
      </c>
      <c r="AH556" s="212">
        <f t="shared" si="295"/>
        <v>3</v>
      </c>
      <c r="AI556" s="212">
        <f t="shared" si="296"/>
        <v>100</v>
      </c>
      <c r="AJ556" s="243"/>
      <c r="AK556" s="236"/>
      <c r="AL556" s="187"/>
      <c r="AM556" s="214"/>
      <c r="AN556" s="187"/>
      <c r="AO556" s="187"/>
      <c r="AQ556" s="394" t="s">
        <v>760</v>
      </c>
      <c r="AU556" s="412"/>
      <c r="AV556" s="412"/>
      <c r="AW556" s="412"/>
      <c r="AX556" s="412"/>
      <c r="AY556" s="412"/>
      <c r="AZ556" s="412"/>
      <c r="BA556" s="412"/>
      <c r="BB556" s="412"/>
      <c r="BC556" s="412"/>
      <c r="BD556" s="412"/>
      <c r="BE556" s="412"/>
      <c r="BF556" s="412"/>
      <c r="BG556" s="412"/>
      <c r="BH556" s="412"/>
      <c r="BI556" s="412"/>
      <c r="BJ556" s="412"/>
      <c r="BK556" s="412"/>
      <c r="BL556" s="412"/>
      <c r="BM556" s="412"/>
      <c r="BN556" s="412"/>
      <c r="BO556" s="412"/>
      <c r="BP556" s="412"/>
      <c r="BQ556" s="412"/>
      <c r="BR556" s="412"/>
      <c r="BS556" s="412"/>
      <c r="BT556" s="412"/>
      <c r="BU556" s="412"/>
      <c r="BV556" s="412"/>
      <c r="BW556" s="412"/>
      <c r="BX556" s="412"/>
      <c r="BY556" s="412"/>
      <c r="BZ556" s="412"/>
      <c r="CA556" s="412"/>
      <c r="CB556" s="412"/>
      <c r="CC556" s="412"/>
      <c r="CD556" s="412"/>
      <c r="CE556" s="412"/>
      <c r="CF556" s="412"/>
      <c r="CG556" s="412"/>
      <c r="CH556" s="412"/>
      <c r="CI556" s="412"/>
      <c r="CJ556" s="412"/>
      <c r="CK556" s="412"/>
      <c r="CL556" s="412"/>
      <c r="CM556" s="412"/>
      <c r="CN556" s="412"/>
      <c r="CO556" s="412"/>
      <c r="CP556" s="412"/>
      <c r="CQ556" s="412"/>
      <c r="CR556" s="412"/>
      <c r="CS556" s="412"/>
      <c r="CT556" s="412"/>
      <c r="CU556" s="412"/>
      <c r="CV556" s="412"/>
      <c r="CW556" s="412"/>
      <c r="CX556" s="412"/>
      <c r="CY556" s="412"/>
      <c r="CZ556" s="412"/>
      <c r="DA556" s="412"/>
      <c r="DB556" s="412"/>
      <c r="DC556" s="412"/>
      <c r="DD556" s="412"/>
      <c r="DE556" s="412"/>
      <c r="DF556" s="412"/>
      <c r="DG556" s="412"/>
      <c r="DH556" s="412"/>
      <c r="DI556" s="412"/>
      <c r="DJ556" s="412"/>
      <c r="DK556" s="412"/>
      <c r="DL556" s="412"/>
      <c r="DM556" s="412"/>
      <c r="DN556" s="412"/>
      <c r="DO556" s="412"/>
      <c r="DP556" s="412"/>
      <c r="DQ556" s="412"/>
      <c r="DR556" s="412"/>
      <c r="DS556" s="412"/>
      <c r="DT556" s="412"/>
      <c r="DU556" s="412"/>
      <c r="DV556" s="412"/>
      <c r="DW556" s="412"/>
      <c r="DX556" s="412"/>
      <c r="DY556" s="412"/>
      <c r="DZ556" s="412"/>
      <c r="EA556" s="412"/>
      <c r="EB556" s="412"/>
      <c r="EC556" s="412"/>
      <c r="ED556" s="412"/>
      <c r="EE556" s="412"/>
      <c r="EF556" s="412"/>
      <c r="EG556" s="412"/>
      <c r="EH556" s="412"/>
      <c r="EI556" s="412"/>
      <c r="EJ556" s="412"/>
      <c r="EK556" s="412"/>
      <c r="EL556" s="412"/>
      <c r="EM556" s="412"/>
      <c r="EN556" s="412"/>
      <c r="EO556" s="412"/>
      <c r="EP556" s="412"/>
      <c r="EQ556" s="412"/>
      <c r="ER556" s="412"/>
      <c r="ES556" s="412"/>
      <c r="ET556" s="412"/>
      <c r="EU556" s="412"/>
      <c r="EV556" s="412"/>
      <c r="EW556" s="412"/>
      <c r="EX556" s="412"/>
      <c r="EY556" s="412"/>
      <c r="EZ556" s="412"/>
      <c r="FA556" s="412"/>
      <c r="FB556" s="412"/>
      <c r="FC556" s="412"/>
      <c r="FD556" s="412"/>
      <c r="FE556" s="412"/>
      <c r="FF556" s="412"/>
      <c r="FG556" s="412"/>
      <c r="FH556" s="412"/>
      <c r="FI556" s="412"/>
      <c r="FJ556" s="412"/>
      <c r="FK556" s="412"/>
      <c r="FL556" s="412"/>
      <c r="FM556" s="412"/>
      <c r="FN556" s="412"/>
      <c r="FO556" s="412"/>
      <c r="FP556" s="412"/>
      <c r="FQ556" s="412"/>
      <c r="FR556" s="412"/>
      <c r="FS556" s="412"/>
      <c r="FT556" s="412"/>
      <c r="FU556" s="412"/>
      <c r="FV556" s="412"/>
      <c r="FW556" s="412"/>
      <c r="FX556" s="412"/>
      <c r="FY556" s="412"/>
      <c r="FZ556" s="412"/>
      <c r="GA556" s="412"/>
      <c r="GB556" s="412"/>
      <c r="GC556" s="412"/>
      <c r="GD556" s="412"/>
      <c r="GE556" s="412"/>
      <c r="GF556" s="412"/>
      <c r="GG556" s="412"/>
      <c r="GH556" s="412"/>
      <c r="GI556" s="412"/>
      <c r="GJ556" s="412"/>
      <c r="GK556" s="412"/>
      <c r="GL556" s="412"/>
      <c r="GM556" s="412"/>
      <c r="GN556" s="412"/>
      <c r="GO556" s="412"/>
      <c r="GP556" s="412"/>
      <c r="GQ556" s="412"/>
      <c r="GR556" s="412"/>
      <c r="GS556" s="412"/>
      <c r="GT556" s="412"/>
      <c r="GU556" s="412"/>
      <c r="GV556" s="412"/>
      <c r="GW556" s="412"/>
      <c r="GX556" s="412"/>
      <c r="GY556" s="412"/>
      <c r="GZ556" s="412"/>
      <c r="HA556" s="412"/>
      <c r="HB556" s="412"/>
      <c r="HC556" s="412"/>
      <c r="HD556" s="412"/>
      <c r="HE556" s="412"/>
      <c r="HF556" s="412"/>
      <c r="HG556" s="412"/>
      <c r="HH556" s="412"/>
      <c r="HI556" s="412"/>
      <c r="HJ556" s="412"/>
      <c r="HK556" s="412"/>
      <c r="HL556" s="412"/>
      <c r="HM556" s="412"/>
      <c r="HN556" s="412"/>
      <c r="HO556" s="412"/>
      <c r="HP556" s="412"/>
      <c r="HQ556" s="412"/>
      <c r="HR556" s="412"/>
      <c r="HS556" s="412"/>
      <c r="HT556" s="412"/>
      <c r="HU556" s="412"/>
      <c r="HV556" s="412"/>
      <c r="HW556" s="412"/>
      <c r="HX556" s="412"/>
      <c r="HY556" s="412"/>
      <c r="HZ556" s="412"/>
      <c r="IA556" s="412"/>
      <c r="IB556" s="412"/>
      <c r="IC556" s="412"/>
      <c r="ID556" s="412"/>
      <c r="IE556" s="412"/>
      <c r="IF556" s="412"/>
      <c r="IG556" s="412"/>
      <c r="IH556" s="412"/>
      <c r="II556" s="412"/>
      <c r="IJ556" s="412"/>
      <c r="IK556" s="412"/>
      <c r="IL556" s="412"/>
      <c r="IM556" s="412"/>
      <c r="IN556" s="412"/>
      <c r="IO556" s="412"/>
      <c r="IP556" s="412"/>
      <c r="IQ556" s="412"/>
      <c r="IR556" s="412"/>
      <c r="IS556" s="412"/>
      <c r="IT556" s="412"/>
      <c r="IU556" s="412"/>
      <c r="IV556" s="412"/>
      <c r="IW556" s="412"/>
      <c r="IX556" s="412"/>
      <c r="IY556" s="412"/>
      <c r="IZ556" s="412"/>
      <c r="JA556" s="412"/>
      <c r="JB556" s="412"/>
      <c r="JC556" s="412"/>
      <c r="JD556" s="412"/>
      <c r="JE556" s="412"/>
      <c r="JF556" s="412"/>
      <c r="JG556" s="412"/>
      <c r="JH556" s="412"/>
      <c r="JI556" s="412"/>
      <c r="JJ556" s="412"/>
      <c r="JK556" s="412"/>
      <c r="JL556" s="412"/>
      <c r="JM556" s="412"/>
      <c r="JN556" s="412"/>
      <c r="JO556" s="412"/>
      <c r="JP556" s="412"/>
      <c r="JQ556" s="412"/>
      <c r="JR556" s="412"/>
      <c r="JS556" s="412"/>
      <c r="JT556" s="412"/>
      <c r="JU556" s="412"/>
      <c r="JV556" s="412"/>
      <c r="JW556" s="412"/>
      <c r="JX556" s="412"/>
      <c r="JY556" s="412"/>
      <c r="JZ556" s="412"/>
      <c r="KA556" s="412"/>
      <c r="KB556" s="412"/>
      <c r="KC556" s="412"/>
      <c r="KD556" s="412"/>
      <c r="KE556" s="412"/>
      <c r="KF556" s="412"/>
      <c r="KG556" s="412"/>
      <c r="KH556" s="412"/>
      <c r="KI556" s="412"/>
      <c r="KJ556" s="412"/>
      <c r="KK556" s="412"/>
      <c r="KL556" s="412"/>
      <c r="KM556" s="412"/>
      <c r="KN556" s="412"/>
      <c r="KO556" s="412"/>
      <c r="KP556" s="412"/>
      <c r="KQ556" s="412"/>
      <c r="KR556" s="412"/>
      <c r="KS556" s="412"/>
      <c r="KT556" s="412"/>
      <c r="KU556" s="412"/>
      <c r="KV556" s="412"/>
      <c r="KW556" s="412"/>
      <c r="KX556" s="412"/>
      <c r="KY556" s="412"/>
      <c r="KZ556" s="412"/>
      <c r="LA556" s="412"/>
      <c r="LB556" s="412"/>
      <c r="LC556" s="412"/>
      <c r="LD556" s="412"/>
      <c r="LE556" s="412"/>
      <c r="LF556" s="412"/>
      <c r="LG556" s="412"/>
      <c r="LH556" s="412"/>
      <c r="LI556" s="412"/>
      <c r="LJ556" s="412"/>
      <c r="LK556" s="412"/>
      <c r="LL556" s="412"/>
      <c r="LM556" s="412"/>
      <c r="LN556" s="412"/>
      <c r="LO556" s="412"/>
      <c r="LP556" s="412"/>
      <c r="LQ556" s="412"/>
      <c r="LR556" s="412"/>
      <c r="LS556" s="412"/>
      <c r="LT556" s="412"/>
      <c r="LU556" s="412"/>
      <c r="LV556" s="412"/>
      <c r="LW556" s="412"/>
      <c r="LX556" s="412"/>
      <c r="LY556" s="412"/>
      <c r="LZ556" s="412"/>
      <c r="MA556" s="412"/>
      <c r="MB556" s="412"/>
      <c r="MC556" s="412"/>
      <c r="MD556" s="412"/>
      <c r="ME556" s="412"/>
      <c r="MF556" s="412"/>
      <c r="MG556" s="412"/>
      <c r="MH556" s="412"/>
      <c r="MI556" s="412"/>
      <c r="MJ556" s="412"/>
      <c r="MK556" s="412"/>
      <c r="ML556" s="412"/>
      <c r="MM556" s="412"/>
      <c r="MN556" s="412"/>
      <c r="MO556" s="412"/>
      <c r="MP556" s="412"/>
      <c r="MQ556" s="412"/>
      <c r="MR556" s="412"/>
      <c r="MS556" s="412"/>
      <c r="MT556" s="412"/>
      <c r="MU556" s="412"/>
      <c r="MV556" s="412"/>
      <c r="MW556" s="412"/>
      <c r="MX556" s="412"/>
      <c r="MY556" s="412"/>
      <c r="MZ556" s="412"/>
      <c r="NA556" s="412"/>
      <c r="NB556" s="412"/>
      <c r="NC556" s="412"/>
      <c r="ND556" s="412"/>
      <c r="NE556" s="412"/>
      <c r="NF556" s="412"/>
      <c r="NG556" s="412"/>
      <c r="NH556" s="412"/>
      <c r="NI556" s="412"/>
      <c r="NJ556" s="412"/>
      <c r="NK556" s="412"/>
      <c r="NL556" s="412"/>
      <c r="NM556" s="412"/>
      <c r="NN556" s="412"/>
      <c r="NO556" s="412"/>
      <c r="NP556" s="412"/>
      <c r="NQ556" s="412"/>
      <c r="NR556" s="412"/>
      <c r="NS556" s="412"/>
      <c r="NT556" s="412"/>
      <c r="NU556" s="412"/>
      <c r="NV556" s="412"/>
      <c r="NW556" s="412"/>
      <c r="NX556" s="412"/>
      <c r="NY556" s="412"/>
      <c r="NZ556" s="412"/>
      <c r="OA556" s="412"/>
      <c r="OB556" s="412"/>
      <c r="OC556" s="412"/>
      <c r="OD556" s="412"/>
      <c r="OE556" s="412"/>
      <c r="OF556" s="412"/>
      <c r="OG556" s="412"/>
      <c r="OH556" s="412"/>
      <c r="OI556" s="412"/>
      <c r="OJ556" s="412"/>
      <c r="OK556" s="412"/>
      <c r="OL556" s="412"/>
      <c r="OM556" s="412"/>
      <c r="ON556" s="412"/>
      <c r="OO556" s="412"/>
      <c r="OP556" s="412"/>
      <c r="OQ556" s="412"/>
      <c r="OR556" s="412"/>
      <c r="OS556" s="412"/>
      <c r="OT556" s="412"/>
      <c r="OU556" s="412"/>
      <c r="OV556" s="412"/>
      <c r="OW556" s="412"/>
      <c r="OX556" s="412"/>
      <c r="OY556" s="412"/>
      <c r="OZ556" s="412"/>
      <c r="PA556" s="412"/>
      <c r="PB556" s="412"/>
      <c r="PC556" s="412"/>
      <c r="PD556" s="412"/>
      <c r="PE556" s="412"/>
      <c r="PF556" s="412"/>
      <c r="PG556" s="412"/>
      <c r="PH556" s="412"/>
      <c r="PI556" s="412"/>
      <c r="PJ556" s="412"/>
      <c r="PK556" s="412"/>
      <c r="PL556" s="412"/>
      <c r="PM556" s="412"/>
      <c r="PN556" s="412"/>
      <c r="PO556" s="412"/>
      <c r="PP556" s="412"/>
      <c r="PQ556" s="412"/>
      <c r="PR556" s="412"/>
      <c r="PS556" s="412"/>
      <c r="PT556" s="412"/>
      <c r="PU556" s="412"/>
      <c r="PV556" s="412"/>
      <c r="PW556" s="412"/>
      <c r="PX556" s="412"/>
      <c r="PY556" s="412"/>
      <c r="PZ556" s="412"/>
      <c r="QA556" s="412"/>
      <c r="QB556" s="412"/>
      <c r="QC556" s="412"/>
      <c r="QD556" s="412"/>
      <c r="QE556" s="412"/>
      <c r="QF556" s="412"/>
      <c r="QG556" s="412"/>
      <c r="QH556" s="412"/>
      <c r="QI556" s="412"/>
      <c r="QJ556" s="412"/>
      <c r="QK556" s="412"/>
      <c r="QL556" s="412"/>
      <c r="QM556" s="412"/>
      <c r="QN556" s="412"/>
      <c r="QO556" s="412"/>
      <c r="QP556" s="412"/>
      <c r="QQ556" s="412"/>
      <c r="QR556" s="412"/>
      <c r="QS556" s="412"/>
      <c r="QT556" s="412"/>
      <c r="QU556" s="412"/>
      <c r="QV556" s="412"/>
      <c r="QW556" s="412"/>
      <c r="QX556" s="412"/>
      <c r="QY556" s="412"/>
      <c r="QZ556" s="412"/>
      <c r="RA556" s="412"/>
      <c r="RB556" s="412"/>
      <c r="RC556" s="412"/>
      <c r="RD556" s="412"/>
      <c r="RE556" s="412"/>
      <c r="RF556" s="412"/>
      <c r="RG556" s="412"/>
      <c r="RH556" s="412"/>
      <c r="RI556" s="412"/>
      <c r="RJ556" s="412"/>
      <c r="RK556" s="412"/>
      <c r="RL556" s="412"/>
      <c r="RM556" s="412"/>
      <c r="RN556" s="412"/>
      <c r="RO556" s="412"/>
      <c r="RP556" s="412"/>
      <c r="RQ556" s="412"/>
      <c r="RR556" s="412"/>
      <c r="RS556" s="412"/>
      <c r="RT556" s="412"/>
      <c r="RU556" s="412"/>
      <c r="RV556" s="412"/>
      <c r="RW556" s="412"/>
      <c r="RX556" s="412"/>
      <c r="RY556" s="412"/>
      <c r="RZ556" s="412"/>
      <c r="SA556" s="412"/>
      <c r="SB556" s="412"/>
      <c r="SC556" s="412"/>
      <c r="SD556" s="412"/>
      <c r="SE556" s="412"/>
      <c r="SF556" s="412"/>
      <c r="SG556" s="412"/>
      <c r="SH556" s="412"/>
      <c r="SI556" s="412"/>
      <c r="SJ556" s="412"/>
      <c r="SK556" s="412"/>
      <c r="SL556" s="412"/>
      <c r="SM556" s="412"/>
      <c r="SN556" s="412"/>
      <c r="SO556" s="412"/>
      <c r="SP556" s="412"/>
      <c r="SQ556" s="412"/>
      <c r="SR556" s="412"/>
      <c r="SS556" s="412"/>
      <c r="ST556" s="412"/>
      <c r="SU556" s="412"/>
      <c r="SV556" s="412"/>
      <c r="SW556" s="412"/>
      <c r="SX556" s="412"/>
      <c r="SY556" s="412"/>
      <c r="SZ556" s="412"/>
      <c r="TA556" s="412"/>
      <c r="TB556" s="412"/>
      <c r="TC556" s="412"/>
      <c r="TD556" s="412"/>
      <c r="TE556" s="412"/>
      <c r="TF556" s="412"/>
      <c r="TG556" s="412"/>
      <c r="TH556" s="412"/>
      <c r="TI556" s="412"/>
      <c r="TJ556" s="412"/>
      <c r="TK556" s="412"/>
      <c r="TL556" s="412"/>
      <c r="TM556" s="412"/>
      <c r="TN556" s="412"/>
      <c r="TO556" s="412"/>
      <c r="TP556" s="412"/>
      <c r="TQ556" s="412"/>
      <c r="TR556" s="412"/>
      <c r="TS556" s="412"/>
      <c r="TT556" s="412"/>
      <c r="TU556" s="412"/>
      <c r="TV556" s="412"/>
      <c r="TW556" s="412"/>
      <c r="TX556" s="412"/>
      <c r="TY556" s="412"/>
      <c r="TZ556" s="412"/>
      <c r="UA556" s="412"/>
      <c r="UB556" s="412"/>
      <c r="UC556" s="412"/>
      <c r="UD556" s="412"/>
      <c r="UE556" s="412"/>
      <c r="UF556" s="412"/>
      <c r="UG556" s="412"/>
      <c r="UH556" s="412"/>
      <c r="UI556" s="412"/>
      <c r="UJ556" s="412"/>
      <c r="UK556" s="412"/>
      <c r="UL556" s="412"/>
      <c r="UM556" s="412"/>
      <c r="UN556" s="412"/>
      <c r="UO556" s="412"/>
      <c r="UP556" s="412"/>
      <c r="UQ556" s="412"/>
      <c r="UR556" s="412"/>
      <c r="US556" s="412"/>
      <c r="UT556" s="412"/>
      <c r="UU556" s="412"/>
      <c r="UV556" s="412"/>
      <c r="UW556" s="412"/>
      <c r="UX556" s="412"/>
      <c r="UY556" s="412"/>
      <c r="UZ556" s="412"/>
      <c r="VA556" s="412"/>
      <c r="VB556" s="412"/>
      <c r="VC556" s="412"/>
      <c r="VD556" s="412"/>
      <c r="VE556" s="412"/>
      <c r="VF556" s="412"/>
      <c r="VG556" s="412"/>
      <c r="VH556" s="412"/>
      <c r="VI556" s="412"/>
      <c r="VJ556" s="412"/>
      <c r="VK556" s="412"/>
      <c r="VL556" s="412"/>
      <c r="VM556" s="412"/>
      <c r="VN556" s="412"/>
      <c r="VO556" s="412"/>
      <c r="VP556" s="412"/>
      <c r="VQ556" s="412"/>
      <c r="VR556" s="412"/>
      <c r="VS556" s="412"/>
      <c r="VT556" s="412"/>
      <c r="VU556" s="412"/>
      <c r="VV556" s="412"/>
      <c r="VW556" s="412"/>
      <c r="VX556" s="412"/>
      <c r="VY556" s="412"/>
      <c r="VZ556" s="412"/>
      <c r="WA556" s="412"/>
      <c r="WB556" s="412"/>
      <c r="WC556" s="412"/>
      <c r="WD556" s="412"/>
      <c r="WE556" s="412"/>
      <c r="WF556" s="412"/>
      <c r="WG556" s="412"/>
      <c r="WH556" s="412"/>
      <c r="WI556" s="412"/>
      <c r="WJ556" s="412"/>
      <c r="WK556" s="412"/>
      <c r="WL556" s="412"/>
      <c r="WM556" s="412"/>
      <c r="WN556" s="412"/>
      <c r="WO556" s="412"/>
      <c r="WP556" s="412"/>
      <c r="WQ556" s="412"/>
      <c r="WR556" s="412"/>
      <c r="WS556" s="412"/>
      <c r="WT556" s="412"/>
      <c r="WU556" s="412"/>
      <c r="WV556" s="412"/>
      <c r="WW556" s="412"/>
      <c r="WX556" s="412"/>
      <c r="WY556" s="412"/>
      <c r="WZ556" s="412"/>
      <c r="XA556" s="412"/>
      <c r="XB556" s="412"/>
      <c r="XC556" s="412"/>
      <c r="XD556" s="412"/>
      <c r="XE556" s="412"/>
      <c r="XF556" s="412"/>
      <c r="XG556" s="412"/>
      <c r="XH556" s="412"/>
      <c r="XI556" s="412"/>
      <c r="XJ556" s="412"/>
      <c r="XK556" s="412"/>
      <c r="XL556" s="412"/>
      <c r="XM556" s="412"/>
      <c r="XN556" s="412"/>
      <c r="XO556" s="412"/>
      <c r="XP556" s="412"/>
      <c r="XQ556" s="412"/>
      <c r="XR556" s="412"/>
      <c r="XS556" s="412"/>
      <c r="XT556" s="412"/>
      <c r="XU556" s="412"/>
      <c r="XV556" s="412"/>
      <c r="XW556" s="412"/>
      <c r="XX556" s="412"/>
      <c r="XY556" s="412"/>
      <c r="XZ556" s="412"/>
      <c r="YA556" s="412"/>
      <c r="YB556" s="412"/>
      <c r="YC556" s="412"/>
      <c r="YD556" s="412"/>
      <c r="YE556" s="412"/>
      <c r="YF556" s="412"/>
      <c r="YG556" s="412"/>
      <c r="YH556" s="412"/>
      <c r="YI556" s="412"/>
      <c r="YJ556" s="412"/>
      <c r="YK556" s="412"/>
      <c r="YL556" s="412"/>
      <c r="YM556" s="412"/>
      <c r="YN556" s="412"/>
      <c r="YO556" s="412"/>
      <c r="YP556" s="412"/>
      <c r="YQ556" s="412"/>
      <c r="YR556" s="412"/>
      <c r="YS556" s="412"/>
      <c r="YT556" s="412"/>
      <c r="YU556" s="412"/>
      <c r="YV556" s="412"/>
      <c r="YW556" s="412"/>
      <c r="YX556" s="412"/>
      <c r="YY556" s="412"/>
      <c r="YZ556" s="412"/>
      <c r="ZA556" s="412"/>
      <c r="ZB556" s="412"/>
      <c r="ZC556" s="412"/>
      <c r="ZD556" s="412"/>
      <c r="ZE556" s="412"/>
      <c r="ZF556" s="412"/>
      <c r="ZG556" s="412"/>
      <c r="ZH556" s="412"/>
      <c r="ZI556" s="412"/>
      <c r="ZJ556" s="412"/>
      <c r="ZK556" s="412"/>
      <c r="ZL556" s="412"/>
      <c r="ZM556" s="412"/>
      <c r="ZN556" s="412"/>
      <c r="ZO556" s="412"/>
      <c r="ZP556" s="412"/>
      <c r="ZQ556" s="412"/>
      <c r="ZR556" s="412"/>
      <c r="ZS556" s="412"/>
      <c r="ZT556" s="412"/>
      <c r="ZU556" s="412"/>
      <c r="ZV556" s="412"/>
      <c r="ZW556" s="412"/>
      <c r="ZX556" s="412"/>
      <c r="ZY556" s="412"/>
      <c r="ZZ556" s="412"/>
      <c r="AAA556" s="412"/>
      <c r="AAB556" s="412"/>
      <c r="AAC556" s="412"/>
      <c r="AAD556" s="412"/>
      <c r="AAE556" s="412"/>
      <c r="AAF556" s="412"/>
      <c r="AAG556" s="412"/>
      <c r="AAH556" s="412"/>
      <c r="AAI556" s="412"/>
      <c r="AAJ556" s="412"/>
      <c r="AAK556" s="412"/>
      <c r="AAL556" s="412"/>
      <c r="AAM556" s="412"/>
      <c r="AAN556" s="412"/>
      <c r="AAO556" s="412"/>
      <c r="AAP556" s="412"/>
      <c r="AAQ556" s="412"/>
      <c r="AAR556" s="412"/>
      <c r="AAS556" s="412"/>
      <c r="AAT556" s="412"/>
      <c r="AAU556" s="412"/>
      <c r="AAV556" s="412"/>
      <c r="AAW556" s="412"/>
      <c r="AAX556" s="412"/>
      <c r="AAY556" s="412"/>
      <c r="AAZ556" s="412"/>
      <c r="ABA556" s="412"/>
      <c r="ABB556" s="412"/>
      <c r="ABC556" s="412"/>
      <c r="ABD556" s="412"/>
      <c r="ABE556" s="412"/>
      <c r="ABF556" s="412"/>
      <c r="ABG556" s="412"/>
      <c r="ABH556" s="412"/>
      <c r="ABI556" s="412"/>
      <c r="ABJ556" s="412"/>
      <c r="ABK556" s="412"/>
      <c r="ABL556" s="412"/>
      <c r="ABM556" s="412"/>
      <c r="ABN556" s="412"/>
      <c r="ABO556" s="412"/>
      <c r="ABP556" s="412"/>
      <c r="ABQ556" s="412"/>
      <c r="ABR556" s="412"/>
      <c r="ABS556" s="412"/>
      <c r="ABT556" s="412"/>
      <c r="ABU556" s="412"/>
      <c r="ABV556" s="412"/>
      <c r="ABW556" s="412"/>
      <c r="ABX556" s="412"/>
      <c r="ABY556" s="412"/>
      <c r="ABZ556" s="412"/>
      <c r="ACA556" s="412"/>
      <c r="ACB556" s="412"/>
      <c r="ACC556" s="412"/>
      <c r="ACD556" s="412"/>
      <c r="ACE556" s="412"/>
      <c r="ACF556" s="412"/>
      <c r="ACG556" s="412"/>
      <c r="ACH556" s="412"/>
      <c r="ACI556" s="412"/>
      <c r="ACJ556" s="412"/>
      <c r="ACK556" s="412"/>
      <c r="ACL556" s="412"/>
      <c r="ACM556" s="412"/>
      <c r="ACN556" s="412"/>
      <c r="ACO556" s="412"/>
      <c r="ACP556" s="412"/>
      <c r="ACQ556" s="412"/>
      <c r="ACR556" s="412"/>
      <c r="ACS556" s="412"/>
      <c r="ACT556" s="412"/>
      <c r="ACU556" s="412"/>
      <c r="ACV556" s="412"/>
      <c r="ACW556" s="412"/>
      <c r="ACX556" s="412"/>
      <c r="ACY556" s="412"/>
      <c r="ACZ556" s="412"/>
      <c r="ADA556" s="412"/>
      <c r="ADB556" s="412"/>
      <c r="ADC556" s="412"/>
      <c r="ADD556" s="412"/>
      <c r="ADE556" s="412"/>
      <c r="ADF556" s="412"/>
      <c r="ADG556" s="412"/>
      <c r="ADH556" s="412"/>
      <c r="ADI556" s="412"/>
      <c r="ADJ556" s="412"/>
      <c r="ADK556" s="412"/>
      <c r="ADL556" s="412"/>
      <c r="ADM556" s="412"/>
      <c r="ADN556" s="412"/>
      <c r="ADO556" s="412"/>
      <c r="ADP556" s="412"/>
      <c r="ADQ556" s="412"/>
      <c r="ADR556" s="412"/>
      <c r="ADS556" s="412"/>
      <c r="ADT556" s="412"/>
      <c r="ADU556" s="412"/>
      <c r="ADV556" s="412"/>
      <c r="ADW556" s="412"/>
      <c r="ADX556" s="412"/>
      <c r="ADY556" s="412"/>
      <c r="ADZ556" s="412"/>
      <c r="AEA556" s="412"/>
      <c r="AEB556" s="412"/>
      <c r="AEC556" s="412"/>
      <c r="AED556" s="412"/>
      <c r="AEE556" s="412"/>
      <c r="AEF556" s="412"/>
      <c r="AEG556" s="412"/>
      <c r="AEH556" s="412"/>
      <c r="AEI556" s="412"/>
      <c r="AEJ556" s="412"/>
      <c r="AEK556" s="412"/>
      <c r="AEL556" s="412"/>
      <c r="AEM556" s="412"/>
      <c r="AEN556" s="412"/>
      <c r="AEO556" s="412"/>
      <c r="AEP556" s="412"/>
      <c r="AEQ556" s="412"/>
      <c r="AER556" s="412"/>
      <c r="AES556" s="412"/>
      <c r="AET556" s="412"/>
      <c r="AEU556" s="412"/>
      <c r="AEV556" s="412"/>
      <c r="AEW556" s="412"/>
      <c r="AEX556" s="412"/>
      <c r="AEY556" s="412"/>
      <c r="AEZ556" s="412"/>
      <c r="AFA556" s="412"/>
      <c r="AFB556" s="412"/>
      <c r="AFC556" s="412"/>
      <c r="AFD556" s="412"/>
      <c r="AFE556" s="412"/>
      <c r="AFF556" s="412"/>
      <c r="AFG556" s="412"/>
      <c r="AFH556" s="412"/>
      <c r="AFI556" s="412"/>
      <c r="AFJ556" s="412"/>
      <c r="AFK556" s="412"/>
      <c r="AFL556" s="412"/>
      <c r="AFM556" s="412"/>
      <c r="AFN556" s="412"/>
      <c r="AFO556" s="412"/>
      <c r="AFP556" s="412"/>
      <c r="AFQ556" s="412"/>
      <c r="AFR556" s="412"/>
      <c r="AFS556" s="412"/>
      <c r="AFT556" s="412"/>
      <c r="AFU556" s="412"/>
      <c r="AFV556" s="412"/>
      <c r="AFW556" s="412"/>
      <c r="AFX556" s="412"/>
      <c r="AFY556" s="412"/>
      <c r="AFZ556" s="412"/>
      <c r="AGA556" s="412"/>
      <c r="AGB556" s="412"/>
      <c r="AGC556" s="412"/>
      <c r="AGD556" s="412"/>
      <c r="AGE556" s="412"/>
      <c r="AGF556" s="412"/>
      <c r="AGG556" s="412"/>
      <c r="AGH556" s="412"/>
      <c r="AGI556" s="412"/>
      <c r="AGJ556" s="412"/>
      <c r="AGK556" s="412"/>
      <c r="AGL556" s="412"/>
      <c r="AGM556" s="412"/>
      <c r="AGN556" s="412"/>
      <c r="AGO556" s="412"/>
      <c r="AGP556" s="412"/>
      <c r="AGQ556" s="412"/>
      <c r="AGR556" s="412"/>
      <c r="AGS556" s="412"/>
      <c r="AGT556" s="412"/>
      <c r="AGU556" s="412"/>
      <c r="AGV556" s="412"/>
      <c r="AGW556" s="412"/>
      <c r="AGX556" s="412"/>
      <c r="AGY556" s="412"/>
      <c r="AGZ556" s="412"/>
      <c r="AHA556" s="412"/>
      <c r="AHB556" s="412"/>
      <c r="AHC556" s="412"/>
      <c r="AHD556" s="412"/>
      <c r="AHE556" s="412"/>
      <c r="AHF556" s="412"/>
      <c r="AHG556" s="412"/>
      <c r="AHH556" s="412"/>
      <c r="AHI556" s="412"/>
      <c r="AHJ556" s="412"/>
      <c r="AHK556" s="412"/>
      <c r="AHL556" s="412"/>
      <c r="AHM556" s="412"/>
      <c r="AHN556" s="412"/>
      <c r="AHO556" s="412"/>
      <c r="AHP556" s="412"/>
      <c r="AHQ556" s="412"/>
      <c r="AHR556" s="412"/>
      <c r="AHS556" s="412"/>
      <c r="AHT556" s="412"/>
      <c r="AHU556" s="412"/>
      <c r="AHV556" s="412"/>
      <c r="AHW556" s="412"/>
      <c r="AHX556" s="412"/>
      <c r="AHY556" s="412"/>
      <c r="AHZ556" s="412"/>
      <c r="AIA556" s="412"/>
      <c r="AIB556" s="412"/>
      <c r="AIC556" s="412"/>
      <c r="AID556" s="412"/>
      <c r="AIE556" s="412"/>
      <c r="AIF556" s="412"/>
      <c r="AIG556" s="412"/>
      <c r="AIH556" s="412"/>
      <c r="AII556" s="412"/>
      <c r="AIJ556" s="412"/>
      <c r="AIK556" s="412"/>
      <c r="AIL556" s="412"/>
      <c r="AIM556" s="412"/>
      <c r="AIN556" s="412"/>
      <c r="AIO556" s="412"/>
      <c r="AIP556" s="412"/>
      <c r="AIQ556" s="412"/>
      <c r="AIR556" s="412"/>
      <c r="AIS556" s="412"/>
      <c r="AIT556" s="412"/>
      <c r="AIU556" s="412"/>
      <c r="AIV556" s="412"/>
      <c r="AIW556" s="412"/>
      <c r="AIX556" s="412"/>
      <c r="AIY556" s="412"/>
      <c r="AIZ556" s="412"/>
      <c r="AJA556" s="412"/>
      <c r="AJB556" s="412"/>
      <c r="AJC556" s="412"/>
      <c r="AJD556" s="412"/>
      <c r="AJE556" s="412"/>
      <c r="AJF556" s="412"/>
      <c r="AJG556" s="412"/>
      <c r="AJH556" s="412"/>
      <c r="AJI556" s="412"/>
      <c r="AJJ556" s="412"/>
      <c r="AJK556" s="412"/>
      <c r="AJL556" s="412"/>
      <c r="AJM556" s="412"/>
      <c r="AJN556" s="412"/>
      <c r="AJO556" s="412"/>
      <c r="AJP556" s="412"/>
      <c r="AJQ556" s="412"/>
      <c r="AJR556" s="412"/>
      <c r="AJS556" s="412"/>
      <c r="AJT556" s="412"/>
      <c r="AJU556" s="412"/>
      <c r="AJV556" s="412"/>
      <c r="AJW556" s="412"/>
      <c r="AJX556" s="412"/>
      <c r="AJY556" s="412"/>
      <c r="AJZ556" s="412"/>
      <c r="AKA556" s="412"/>
      <c r="AKB556" s="412"/>
      <c r="AKC556" s="412"/>
      <c r="AKD556" s="412"/>
      <c r="AKE556" s="412"/>
      <c r="AKF556" s="412"/>
      <c r="AKG556" s="412"/>
      <c r="AKH556" s="412"/>
      <c r="AKI556" s="412"/>
      <c r="AKJ556" s="412"/>
      <c r="AKK556" s="412"/>
      <c r="AKL556" s="412"/>
      <c r="AKM556" s="412"/>
      <c r="AKN556" s="412"/>
      <c r="AKO556" s="412"/>
      <c r="AKP556" s="412"/>
      <c r="AKQ556" s="412"/>
      <c r="AKR556" s="412"/>
      <c r="AKS556" s="412"/>
      <c r="AKT556" s="412"/>
      <c r="AKU556" s="412"/>
      <c r="AKV556" s="412"/>
      <c r="AKW556" s="412"/>
      <c r="AKX556" s="412"/>
      <c r="AKY556" s="412"/>
      <c r="AKZ556" s="412"/>
      <c r="ALA556" s="412"/>
      <c r="ALB556" s="412"/>
      <c r="ALC556" s="412"/>
      <c r="ALD556" s="412"/>
      <c r="ALE556" s="412"/>
      <c r="ALF556" s="412"/>
      <c r="ALG556" s="412"/>
      <c r="ALH556" s="412"/>
      <c r="ALI556" s="412"/>
      <c r="ALJ556" s="412"/>
      <c r="ALK556" s="412"/>
      <c r="ALL556" s="412"/>
      <c r="ALM556" s="412"/>
      <c r="ALN556" s="412"/>
      <c r="ALO556" s="412"/>
      <c r="ALP556" s="412"/>
      <c r="ALQ556" s="412"/>
      <c r="ALR556" s="412"/>
      <c r="ALS556" s="412"/>
      <c r="ALT556" s="412"/>
      <c r="ALU556" s="412"/>
      <c r="ALV556" s="412"/>
      <c r="ALW556" s="412"/>
      <c r="ALX556" s="412"/>
      <c r="ALY556" s="412"/>
      <c r="ALZ556" s="412"/>
      <c r="AMA556" s="412"/>
      <c r="AMB556" s="412"/>
      <c r="AMC556" s="412"/>
      <c r="AMD556" s="412"/>
      <c r="AME556" s="412"/>
      <c r="AMF556" s="412"/>
      <c r="AMG556" s="412"/>
      <c r="AMH556" s="412"/>
    </row>
    <row r="557" spans="1:1022" x14ac:dyDescent="0.25">
      <c r="A557" s="235" t="s">
        <v>6249</v>
      </c>
      <c r="B557" s="163">
        <v>556</v>
      </c>
      <c r="C557" s="317" t="s">
        <v>6247</v>
      </c>
      <c r="D557" s="177" t="s">
        <v>6248</v>
      </c>
      <c r="E557" s="187"/>
      <c r="F557" s="187"/>
      <c r="G557" s="177"/>
      <c r="H557" s="177"/>
      <c r="I557" s="319"/>
      <c r="J557" s="334"/>
      <c r="K557" s="334"/>
      <c r="L557" s="334"/>
      <c r="M557" s="334"/>
      <c r="N557" s="334"/>
      <c r="O557" s="339"/>
      <c r="P557" s="334"/>
      <c r="Q557" s="334"/>
      <c r="R557" s="334"/>
      <c r="S557" s="334"/>
      <c r="T557" s="334"/>
      <c r="U557" s="340"/>
      <c r="V557" s="219">
        <f t="shared" si="290"/>
        <v>100</v>
      </c>
      <c r="W557" s="219">
        <f t="shared" si="291"/>
        <v>100</v>
      </c>
      <c r="X557" s="219">
        <f t="shared" si="292"/>
        <v>100</v>
      </c>
      <c r="Y557" s="219">
        <f t="shared" si="298"/>
        <v>100</v>
      </c>
      <c r="Z557" s="219">
        <f t="shared" si="299"/>
        <v>100</v>
      </c>
      <c r="AA557" s="220">
        <f t="shared" si="282"/>
        <v>100</v>
      </c>
      <c r="AB557" s="220">
        <f t="shared" si="281"/>
        <v>100</v>
      </c>
      <c r="AC557" s="220">
        <f t="shared" si="293"/>
        <v>100</v>
      </c>
      <c r="AD557" s="416">
        <f t="shared" si="289"/>
        <v>100</v>
      </c>
      <c r="AE557" s="416">
        <f t="shared" si="297"/>
        <v>100</v>
      </c>
      <c r="AF557" s="212">
        <f t="shared" si="294"/>
        <v>100</v>
      </c>
      <c r="AG557" s="212">
        <f t="shared" si="300"/>
        <v>100</v>
      </c>
      <c r="AH557" s="212">
        <f t="shared" si="295"/>
        <v>100</v>
      </c>
      <c r="AI557" s="212">
        <f t="shared" si="296"/>
        <v>100</v>
      </c>
      <c r="AJ557" s="243"/>
      <c r="AK557" s="236"/>
      <c r="AL557" s="187"/>
      <c r="AM557" s="214"/>
      <c r="AN557" s="187"/>
      <c r="AO557" s="187"/>
      <c r="AQ557" s="226" t="s">
        <v>6250</v>
      </c>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c r="EP557" s="118"/>
      <c r="EQ557" s="118"/>
      <c r="ER557" s="118"/>
      <c r="ES557" s="118"/>
      <c r="ET557" s="118"/>
      <c r="EU557" s="118"/>
      <c r="EV557" s="118"/>
      <c r="EW557" s="118"/>
      <c r="EX557" s="118"/>
      <c r="EY557" s="118"/>
      <c r="EZ557" s="118"/>
      <c r="FA557" s="118"/>
      <c r="FB557" s="118"/>
      <c r="FC557" s="118"/>
      <c r="FD557" s="118"/>
      <c r="FE557" s="118"/>
      <c r="FF557" s="118"/>
      <c r="FG557" s="118"/>
      <c r="FH557" s="118"/>
      <c r="FI557" s="118"/>
      <c r="FJ557" s="118"/>
      <c r="FK557" s="118"/>
      <c r="FL557" s="118"/>
      <c r="FM557" s="118"/>
      <c r="FN557" s="118"/>
      <c r="FO557" s="118"/>
      <c r="FP557" s="118"/>
      <c r="FQ557" s="118"/>
      <c r="FR557" s="118"/>
      <c r="FS557" s="118"/>
      <c r="FT557" s="118"/>
      <c r="FU557" s="118"/>
      <c r="FV557" s="118"/>
      <c r="FW557" s="118"/>
      <c r="FX557" s="118"/>
      <c r="FY557" s="118"/>
      <c r="FZ557" s="118"/>
      <c r="GA557" s="118"/>
      <c r="GB557" s="118"/>
      <c r="GC557" s="118"/>
      <c r="GD557" s="118"/>
      <c r="GE557" s="118"/>
      <c r="GF557" s="118"/>
      <c r="GG557" s="118"/>
      <c r="GH557" s="118"/>
      <c r="GI557" s="118"/>
      <c r="GJ557" s="118"/>
      <c r="GK557" s="118"/>
      <c r="GL557" s="118"/>
      <c r="GM557" s="118"/>
      <c r="GN557" s="118"/>
      <c r="GO557" s="118"/>
      <c r="GP557" s="118"/>
      <c r="GQ557" s="118"/>
      <c r="GR557" s="118"/>
      <c r="GS557" s="118"/>
      <c r="GT557" s="118"/>
      <c r="GU557" s="118"/>
      <c r="GV557" s="118"/>
      <c r="GW557" s="118"/>
      <c r="GX557" s="118"/>
      <c r="GY557" s="118"/>
      <c r="GZ557" s="118"/>
      <c r="HA557" s="118"/>
      <c r="HB557" s="118"/>
      <c r="HC557" s="118"/>
      <c r="HD557" s="118"/>
      <c r="HE557" s="118"/>
      <c r="HF557" s="118"/>
      <c r="HG557" s="118"/>
      <c r="HH557" s="118"/>
      <c r="HI557" s="118"/>
      <c r="HJ557" s="118"/>
      <c r="HK557" s="118"/>
      <c r="HL557" s="118"/>
      <c r="HM557" s="118"/>
      <c r="HN557" s="118"/>
      <c r="HO557" s="118"/>
      <c r="HP557" s="118"/>
      <c r="HQ557" s="118"/>
      <c r="HR557" s="118"/>
      <c r="HS557" s="118"/>
      <c r="HT557" s="118"/>
      <c r="HU557" s="118"/>
      <c r="HV557" s="118"/>
      <c r="HW557" s="118"/>
      <c r="HX557" s="118"/>
      <c r="HY557" s="118"/>
      <c r="HZ557" s="118"/>
      <c r="IA557" s="118"/>
      <c r="IB557" s="118"/>
      <c r="IC557" s="118"/>
      <c r="ID557" s="118"/>
      <c r="IE557" s="118"/>
      <c r="IF557" s="118"/>
      <c r="IG557" s="118"/>
      <c r="IH557" s="118"/>
      <c r="II557" s="118"/>
      <c r="IJ557" s="118"/>
      <c r="IK557" s="118"/>
      <c r="IL557" s="118"/>
      <c r="IM557" s="118"/>
      <c r="IN557" s="118"/>
      <c r="IO557" s="118"/>
      <c r="IP557" s="118"/>
      <c r="IQ557" s="118"/>
      <c r="IR557" s="118"/>
      <c r="IS557" s="118"/>
      <c r="IT557" s="118"/>
      <c r="IU557" s="118"/>
      <c r="IV557" s="118"/>
      <c r="IW557" s="118"/>
      <c r="IX557" s="118"/>
      <c r="IY557" s="118"/>
      <c r="IZ557" s="118"/>
      <c r="JA557" s="118"/>
      <c r="JB557" s="118"/>
      <c r="JC557" s="118"/>
      <c r="JD557" s="118"/>
      <c r="JE557" s="118"/>
      <c r="JF557" s="118"/>
      <c r="JG557" s="118"/>
      <c r="JH557" s="118"/>
      <c r="JI557" s="118"/>
      <c r="JJ557" s="118"/>
      <c r="JK557" s="118"/>
      <c r="JL557" s="118"/>
      <c r="JM557" s="118"/>
      <c r="JN557" s="118"/>
      <c r="JO557" s="118"/>
      <c r="JP557" s="118"/>
      <c r="JQ557" s="118"/>
      <c r="JR557" s="118"/>
      <c r="JS557" s="118"/>
      <c r="JT557" s="118"/>
      <c r="JU557" s="118"/>
      <c r="JV557" s="118"/>
      <c r="JW557" s="118"/>
      <c r="JX557" s="118"/>
      <c r="JY557" s="118"/>
      <c r="JZ557" s="118"/>
      <c r="KA557" s="118"/>
      <c r="KB557" s="118"/>
      <c r="KC557" s="118"/>
      <c r="KD557" s="118"/>
      <c r="KE557" s="118"/>
      <c r="KF557" s="118"/>
      <c r="KG557" s="118"/>
      <c r="KH557" s="118"/>
      <c r="KI557" s="118"/>
      <c r="KJ557" s="118"/>
      <c r="KK557" s="118"/>
      <c r="KL557" s="118"/>
      <c r="KM557" s="118"/>
      <c r="KN557" s="118"/>
      <c r="KO557" s="118"/>
      <c r="KP557" s="118"/>
      <c r="KQ557" s="118"/>
      <c r="KR557" s="118"/>
      <c r="KS557" s="118"/>
      <c r="KT557" s="118"/>
      <c r="KU557" s="118"/>
      <c r="KV557" s="118"/>
      <c r="KW557" s="118"/>
      <c r="KX557" s="118"/>
      <c r="KY557" s="118"/>
      <c r="KZ557" s="118"/>
      <c r="LA557" s="118"/>
      <c r="LB557" s="118"/>
      <c r="LC557" s="118"/>
      <c r="LD557" s="118"/>
      <c r="LE557" s="118"/>
      <c r="LF557" s="118"/>
      <c r="LG557" s="118"/>
      <c r="LH557" s="118"/>
      <c r="LI557" s="118"/>
      <c r="LJ557" s="118"/>
      <c r="LK557" s="118"/>
      <c r="LL557" s="118"/>
      <c r="LM557" s="118"/>
      <c r="LN557" s="118"/>
      <c r="LO557" s="118"/>
      <c r="LP557" s="118"/>
      <c r="LQ557" s="118"/>
      <c r="LR557" s="118"/>
      <c r="LS557" s="118"/>
      <c r="LT557" s="118"/>
      <c r="LU557" s="118"/>
      <c r="LV557" s="118"/>
      <c r="LW557" s="118"/>
      <c r="LX557" s="118"/>
      <c r="LY557" s="118"/>
      <c r="LZ557" s="118"/>
      <c r="MA557" s="118"/>
      <c r="MB557" s="118"/>
      <c r="MC557" s="118"/>
      <c r="MD557" s="118"/>
      <c r="ME557" s="118"/>
      <c r="MF557" s="118"/>
      <c r="MG557" s="118"/>
      <c r="MH557" s="118"/>
      <c r="MI557" s="118"/>
      <c r="MJ557" s="118"/>
      <c r="MK557" s="118"/>
      <c r="ML557" s="118"/>
      <c r="MM557" s="118"/>
      <c r="MN557" s="118"/>
      <c r="MO557" s="118"/>
      <c r="MP557" s="118"/>
      <c r="MQ557" s="118"/>
      <c r="MR557" s="118"/>
      <c r="MS557" s="118"/>
      <c r="MT557" s="118"/>
      <c r="MU557" s="118"/>
      <c r="MV557" s="118"/>
      <c r="MW557" s="118"/>
      <c r="MX557" s="118"/>
      <c r="MY557" s="118"/>
      <c r="MZ557" s="118"/>
      <c r="NA557" s="118"/>
      <c r="NB557" s="118"/>
      <c r="NC557" s="118"/>
      <c r="ND557" s="118"/>
      <c r="NE557" s="118"/>
      <c r="NF557" s="118"/>
      <c r="NG557" s="118"/>
      <c r="NH557" s="118"/>
      <c r="NI557" s="118"/>
      <c r="NJ557" s="118"/>
      <c r="NK557" s="118"/>
      <c r="NL557" s="118"/>
      <c r="NM557" s="118"/>
      <c r="NN557" s="118"/>
      <c r="NO557" s="118"/>
      <c r="NP557" s="118"/>
      <c r="NQ557" s="118"/>
      <c r="NR557" s="118"/>
      <c r="NS557" s="118"/>
      <c r="NT557" s="118"/>
      <c r="NU557" s="118"/>
      <c r="NV557" s="118"/>
      <c r="NW557" s="118"/>
      <c r="NX557" s="118"/>
      <c r="NY557" s="118"/>
      <c r="NZ557" s="118"/>
      <c r="OA557" s="118"/>
      <c r="OB557" s="118"/>
      <c r="OC557" s="118"/>
      <c r="OD557" s="118"/>
      <c r="OE557" s="118"/>
      <c r="OF557" s="118"/>
      <c r="OG557" s="118"/>
      <c r="OH557" s="118"/>
      <c r="OI557" s="118"/>
      <c r="OJ557" s="118"/>
      <c r="OK557" s="118"/>
      <c r="OL557" s="118"/>
      <c r="OM557" s="118"/>
      <c r="ON557" s="118"/>
      <c r="OO557" s="118"/>
      <c r="OP557" s="118"/>
      <c r="OQ557" s="118"/>
      <c r="OR557" s="118"/>
      <c r="OS557" s="118"/>
      <c r="OT557" s="118"/>
      <c r="OU557" s="118"/>
      <c r="OV557" s="118"/>
      <c r="OW557" s="118"/>
      <c r="OX557" s="118"/>
      <c r="OY557" s="118"/>
      <c r="OZ557" s="118"/>
      <c r="PA557" s="118"/>
      <c r="PB557" s="118"/>
      <c r="PC557" s="118"/>
      <c r="PD557" s="118"/>
      <c r="PE557" s="118"/>
      <c r="PF557" s="118"/>
      <c r="PG557" s="118"/>
      <c r="PH557" s="118"/>
      <c r="PI557" s="118"/>
      <c r="PJ557" s="118"/>
      <c r="PK557" s="118"/>
      <c r="PL557" s="118"/>
      <c r="PM557" s="118"/>
      <c r="PN557" s="118"/>
      <c r="PO557" s="118"/>
      <c r="PP557" s="118"/>
      <c r="PQ557" s="118"/>
      <c r="PR557" s="118"/>
      <c r="PS557" s="118"/>
      <c r="PT557" s="118"/>
      <c r="PU557" s="118"/>
      <c r="PV557" s="118"/>
      <c r="PW557" s="118"/>
      <c r="PX557" s="118"/>
      <c r="PY557" s="118"/>
      <c r="PZ557" s="118"/>
      <c r="QA557" s="118"/>
      <c r="QB557" s="118"/>
      <c r="QC557" s="118"/>
      <c r="QD557" s="118"/>
      <c r="QE557" s="118"/>
      <c r="QF557" s="118"/>
      <c r="QG557" s="118"/>
      <c r="QH557" s="118"/>
      <c r="QI557" s="118"/>
      <c r="QJ557" s="118"/>
      <c r="QK557" s="118"/>
      <c r="QL557" s="118"/>
      <c r="QM557" s="118"/>
      <c r="QN557" s="118"/>
      <c r="QO557" s="118"/>
      <c r="QP557" s="118"/>
      <c r="QQ557" s="118"/>
      <c r="QR557" s="118"/>
      <c r="QS557" s="118"/>
      <c r="QT557" s="118"/>
      <c r="QU557" s="118"/>
      <c r="QV557" s="118"/>
      <c r="QW557" s="118"/>
      <c r="QX557" s="118"/>
      <c r="QY557" s="118"/>
      <c r="QZ557" s="118"/>
      <c r="RA557" s="118"/>
      <c r="RB557" s="118"/>
      <c r="RC557" s="118"/>
      <c r="RD557" s="118"/>
      <c r="RE557" s="118"/>
      <c r="RF557" s="118"/>
      <c r="RG557" s="118"/>
      <c r="RH557" s="118"/>
      <c r="RI557" s="118"/>
      <c r="RJ557" s="118"/>
      <c r="RK557" s="118"/>
      <c r="RL557" s="118"/>
      <c r="RM557" s="118"/>
      <c r="RN557" s="118"/>
      <c r="RO557" s="118"/>
      <c r="RP557" s="118"/>
      <c r="RQ557" s="118"/>
      <c r="RR557" s="118"/>
      <c r="RS557" s="118"/>
      <c r="RT557" s="118"/>
      <c r="RU557" s="118"/>
      <c r="RV557" s="118"/>
      <c r="RW557" s="118"/>
      <c r="RX557" s="118"/>
      <c r="RY557" s="118"/>
      <c r="RZ557" s="118"/>
      <c r="SA557" s="118"/>
      <c r="SB557" s="118"/>
      <c r="SC557" s="118"/>
      <c r="SD557" s="118"/>
      <c r="SE557" s="118"/>
      <c r="SF557" s="118"/>
      <c r="SG557" s="118"/>
      <c r="SH557" s="118"/>
      <c r="SI557" s="118"/>
      <c r="SJ557" s="118"/>
      <c r="SK557" s="118"/>
      <c r="SL557" s="118"/>
      <c r="SM557" s="118"/>
      <c r="SN557" s="118"/>
      <c r="SO557" s="118"/>
      <c r="SP557" s="118"/>
      <c r="SQ557" s="118"/>
      <c r="SR557" s="118"/>
      <c r="SS557" s="118"/>
      <c r="ST557" s="118"/>
      <c r="SU557" s="118"/>
      <c r="SV557" s="118"/>
      <c r="SW557" s="118"/>
      <c r="SX557" s="118"/>
      <c r="SY557" s="118"/>
      <c r="SZ557" s="118"/>
      <c r="TA557" s="118"/>
      <c r="TB557" s="118"/>
      <c r="TC557" s="118"/>
      <c r="TD557" s="118"/>
      <c r="TE557" s="118"/>
      <c r="TF557" s="118"/>
      <c r="TG557" s="118"/>
      <c r="TH557" s="118"/>
      <c r="TI557" s="118"/>
      <c r="TJ557" s="118"/>
      <c r="TK557" s="118"/>
      <c r="TL557" s="118"/>
      <c r="TM557" s="118"/>
      <c r="TN557" s="118"/>
      <c r="TO557" s="118"/>
      <c r="TP557" s="118"/>
      <c r="TQ557" s="118"/>
      <c r="TR557" s="118"/>
      <c r="TS557" s="118"/>
      <c r="TT557" s="118"/>
      <c r="TU557" s="118"/>
      <c r="TV557" s="118"/>
      <c r="TW557" s="118"/>
      <c r="TX557" s="118"/>
      <c r="TY557" s="118"/>
      <c r="TZ557" s="118"/>
      <c r="UA557" s="118"/>
      <c r="UB557" s="118"/>
      <c r="UC557" s="118"/>
      <c r="UD557" s="118"/>
      <c r="UE557" s="118"/>
      <c r="UF557" s="118"/>
      <c r="UG557" s="118"/>
      <c r="UH557" s="118"/>
      <c r="UI557" s="118"/>
      <c r="UJ557" s="118"/>
      <c r="UK557" s="118"/>
      <c r="UL557" s="118"/>
      <c r="UM557" s="118"/>
      <c r="UN557" s="118"/>
      <c r="UO557" s="118"/>
      <c r="UP557" s="118"/>
      <c r="UQ557" s="118"/>
      <c r="UR557" s="118"/>
      <c r="US557" s="118"/>
      <c r="UT557" s="118"/>
      <c r="UU557" s="118"/>
      <c r="UV557" s="118"/>
      <c r="UW557" s="118"/>
      <c r="UX557" s="118"/>
      <c r="UY557" s="118"/>
      <c r="UZ557" s="118"/>
      <c r="VA557" s="118"/>
      <c r="VB557" s="118"/>
      <c r="VC557" s="118"/>
      <c r="VD557" s="118"/>
      <c r="VE557" s="118"/>
      <c r="VF557" s="118"/>
      <c r="VG557" s="118"/>
      <c r="VH557" s="118"/>
      <c r="VI557" s="118"/>
      <c r="VJ557" s="118"/>
      <c r="VK557" s="118"/>
      <c r="VL557" s="118"/>
      <c r="VM557" s="118"/>
      <c r="VN557" s="118"/>
      <c r="VO557" s="118"/>
      <c r="VP557" s="118"/>
      <c r="VQ557" s="118"/>
      <c r="VR557" s="118"/>
      <c r="VS557" s="118"/>
      <c r="VT557" s="118"/>
      <c r="VU557" s="118"/>
      <c r="VV557" s="118"/>
      <c r="VW557" s="118"/>
      <c r="VX557" s="118"/>
      <c r="VY557" s="118"/>
      <c r="VZ557" s="118"/>
      <c r="WA557" s="118"/>
      <c r="WB557" s="118"/>
      <c r="WC557" s="118"/>
      <c r="WD557" s="118"/>
      <c r="WE557" s="118"/>
      <c r="WF557" s="118"/>
      <c r="WG557" s="118"/>
      <c r="WH557" s="118"/>
      <c r="WI557" s="118"/>
      <c r="WJ557" s="118"/>
      <c r="WK557" s="118"/>
      <c r="WL557" s="118"/>
      <c r="WM557" s="118"/>
      <c r="WN557" s="118"/>
      <c r="WO557" s="118"/>
      <c r="WP557" s="118"/>
      <c r="WQ557" s="118"/>
      <c r="WR557" s="118"/>
      <c r="WS557" s="118"/>
      <c r="WT557" s="118"/>
      <c r="WU557" s="118"/>
      <c r="WV557" s="118"/>
      <c r="WW557" s="118"/>
      <c r="WX557" s="118"/>
      <c r="WY557" s="118"/>
      <c r="WZ557" s="118"/>
      <c r="XA557" s="118"/>
      <c r="XB557" s="118"/>
      <c r="XC557" s="118"/>
      <c r="XD557" s="118"/>
      <c r="XE557" s="118"/>
      <c r="XF557" s="118"/>
      <c r="XG557" s="118"/>
      <c r="XH557" s="118"/>
      <c r="XI557" s="118"/>
      <c r="XJ557" s="118"/>
      <c r="XK557" s="118"/>
      <c r="XL557" s="118"/>
      <c r="XM557" s="118"/>
      <c r="XN557" s="118"/>
      <c r="XO557" s="118"/>
      <c r="XP557" s="118"/>
      <c r="XQ557" s="118"/>
      <c r="XR557" s="118"/>
      <c r="XS557" s="118"/>
      <c r="XT557" s="118"/>
      <c r="XU557" s="118"/>
      <c r="XV557" s="118"/>
      <c r="XW557" s="118"/>
      <c r="XX557" s="118"/>
      <c r="XY557" s="118"/>
      <c r="XZ557" s="118"/>
      <c r="YA557" s="118"/>
      <c r="YB557" s="118"/>
      <c r="YC557" s="118"/>
      <c r="YD557" s="118"/>
      <c r="YE557" s="118"/>
      <c r="YF557" s="118"/>
      <c r="YG557" s="118"/>
      <c r="YH557" s="118"/>
      <c r="YI557" s="118"/>
      <c r="YJ557" s="118"/>
      <c r="YK557" s="118"/>
      <c r="YL557" s="118"/>
      <c r="YM557" s="118"/>
      <c r="YN557" s="118"/>
      <c r="YO557" s="118"/>
      <c r="YP557" s="118"/>
      <c r="YQ557" s="118"/>
      <c r="YR557" s="118"/>
      <c r="YS557" s="118"/>
      <c r="YT557" s="118"/>
      <c r="YU557" s="118"/>
      <c r="YV557" s="118"/>
      <c r="YW557" s="118"/>
      <c r="YX557" s="118"/>
      <c r="YY557" s="118"/>
      <c r="YZ557" s="118"/>
      <c r="ZA557" s="118"/>
      <c r="ZB557" s="118"/>
      <c r="ZC557" s="118"/>
      <c r="ZD557" s="118"/>
      <c r="ZE557" s="118"/>
      <c r="ZF557" s="118"/>
      <c r="ZG557" s="118"/>
      <c r="ZH557" s="118"/>
      <c r="ZI557" s="118"/>
      <c r="ZJ557" s="118"/>
      <c r="ZK557" s="118"/>
      <c r="ZL557" s="118"/>
      <c r="ZM557" s="118"/>
      <c r="ZN557" s="118"/>
      <c r="ZO557" s="118"/>
      <c r="ZP557" s="118"/>
      <c r="ZQ557" s="118"/>
      <c r="ZR557" s="118"/>
      <c r="ZS557" s="118"/>
      <c r="ZT557" s="118"/>
      <c r="ZU557" s="118"/>
      <c r="ZV557" s="118"/>
      <c r="ZW557" s="118"/>
      <c r="ZX557" s="118"/>
      <c r="ZY557" s="118"/>
      <c r="ZZ557" s="118"/>
      <c r="AAA557" s="118"/>
      <c r="AAB557" s="118"/>
      <c r="AAC557" s="118"/>
      <c r="AAD557" s="118"/>
      <c r="AAE557" s="118"/>
      <c r="AAF557" s="118"/>
      <c r="AAG557" s="118"/>
      <c r="AAH557" s="118"/>
      <c r="AAI557" s="118"/>
      <c r="AAJ557" s="118"/>
      <c r="AAK557" s="118"/>
      <c r="AAL557" s="118"/>
      <c r="AAM557" s="118"/>
      <c r="AAN557" s="118"/>
      <c r="AAO557" s="118"/>
      <c r="AAP557" s="118"/>
      <c r="AAQ557" s="118"/>
      <c r="AAR557" s="118"/>
      <c r="AAS557" s="118"/>
      <c r="AAT557" s="118"/>
      <c r="AAU557" s="118"/>
      <c r="AAV557" s="118"/>
      <c r="AAW557" s="118"/>
      <c r="AAX557" s="118"/>
      <c r="AAY557" s="118"/>
      <c r="AAZ557" s="118"/>
      <c r="ABA557" s="118"/>
      <c r="ABB557" s="118"/>
      <c r="ABC557" s="118"/>
      <c r="ABD557" s="118"/>
      <c r="ABE557" s="118"/>
      <c r="ABF557" s="118"/>
      <c r="ABG557" s="118"/>
      <c r="ABH557" s="118"/>
      <c r="ABI557" s="118"/>
      <c r="ABJ557" s="118"/>
      <c r="ABK557" s="118"/>
      <c r="ABL557" s="118"/>
      <c r="ABM557" s="118"/>
      <c r="ABN557" s="118"/>
      <c r="ABO557" s="118"/>
      <c r="ABP557" s="118"/>
      <c r="ABQ557" s="118"/>
      <c r="ABR557" s="118"/>
      <c r="ABS557" s="118"/>
      <c r="ABT557" s="118"/>
      <c r="ABU557" s="118"/>
      <c r="ABV557" s="118"/>
      <c r="ABW557" s="118"/>
      <c r="ABX557" s="118"/>
      <c r="ABY557" s="118"/>
      <c r="ABZ557" s="118"/>
      <c r="ACA557" s="118"/>
      <c r="ACB557" s="118"/>
      <c r="ACC557" s="118"/>
      <c r="ACD557" s="118"/>
      <c r="ACE557" s="118"/>
      <c r="ACF557" s="118"/>
      <c r="ACG557" s="118"/>
      <c r="ACH557" s="118"/>
      <c r="ACI557" s="118"/>
      <c r="ACJ557" s="118"/>
      <c r="ACK557" s="118"/>
      <c r="ACL557" s="118"/>
      <c r="ACM557" s="118"/>
      <c r="ACN557" s="118"/>
      <c r="ACO557" s="118"/>
      <c r="ACP557" s="118"/>
      <c r="ACQ557" s="118"/>
      <c r="ACR557" s="118"/>
      <c r="ACS557" s="118"/>
      <c r="ACT557" s="118"/>
      <c r="ACU557" s="118"/>
      <c r="ACV557" s="118"/>
      <c r="ACW557" s="118"/>
      <c r="ACX557" s="118"/>
      <c r="ACY557" s="118"/>
      <c r="ACZ557" s="118"/>
      <c r="ADA557" s="118"/>
      <c r="ADB557" s="118"/>
      <c r="ADC557" s="118"/>
      <c r="ADD557" s="118"/>
      <c r="ADE557" s="118"/>
      <c r="ADF557" s="118"/>
      <c r="ADG557" s="118"/>
      <c r="ADH557" s="118"/>
      <c r="ADI557" s="118"/>
      <c r="ADJ557" s="118"/>
      <c r="ADK557" s="118"/>
      <c r="ADL557" s="118"/>
      <c r="ADM557" s="118"/>
      <c r="ADN557" s="118"/>
      <c r="ADO557" s="118"/>
      <c r="ADP557" s="118"/>
      <c r="ADQ557" s="118"/>
      <c r="ADR557" s="118"/>
      <c r="ADS557" s="118"/>
      <c r="ADT557" s="118"/>
      <c r="ADU557" s="118"/>
      <c r="ADV557" s="118"/>
      <c r="ADW557" s="118"/>
      <c r="ADX557" s="118"/>
      <c r="ADY557" s="118"/>
      <c r="ADZ557" s="118"/>
      <c r="AEA557" s="118"/>
      <c r="AEB557" s="118"/>
      <c r="AEC557" s="118"/>
      <c r="AED557" s="118"/>
      <c r="AEE557" s="118"/>
      <c r="AEF557" s="118"/>
      <c r="AEG557" s="118"/>
      <c r="AEH557" s="118"/>
      <c r="AEI557" s="118"/>
      <c r="AEJ557" s="118"/>
      <c r="AEK557" s="118"/>
      <c r="AEL557" s="118"/>
      <c r="AEM557" s="118"/>
      <c r="AEN557" s="118"/>
      <c r="AEO557" s="118"/>
      <c r="AEP557" s="118"/>
      <c r="AEQ557" s="118"/>
      <c r="AER557" s="118"/>
      <c r="AES557" s="118"/>
      <c r="AET557" s="118"/>
      <c r="AEU557" s="118"/>
      <c r="AEV557" s="118"/>
      <c r="AEW557" s="118"/>
      <c r="AEX557" s="118"/>
      <c r="AEY557" s="118"/>
      <c r="AEZ557" s="118"/>
      <c r="AFA557" s="118"/>
      <c r="AFB557" s="118"/>
      <c r="AFC557" s="118"/>
      <c r="AFD557" s="118"/>
      <c r="AFE557" s="118"/>
      <c r="AFF557" s="118"/>
      <c r="AFG557" s="118"/>
      <c r="AFH557" s="118"/>
      <c r="AFI557" s="118"/>
      <c r="AFJ557" s="118"/>
      <c r="AFK557" s="118"/>
      <c r="AFL557" s="118"/>
      <c r="AFM557" s="118"/>
      <c r="AFN557" s="118"/>
      <c r="AFO557" s="118"/>
      <c r="AFP557" s="118"/>
      <c r="AFQ557" s="118"/>
      <c r="AFR557" s="118"/>
      <c r="AFS557" s="118"/>
      <c r="AFT557" s="118"/>
      <c r="AFU557" s="118"/>
      <c r="AFV557" s="118"/>
      <c r="AFW557" s="118"/>
      <c r="AFX557" s="118"/>
      <c r="AFY557" s="118"/>
      <c r="AFZ557" s="118"/>
      <c r="AGA557" s="118"/>
      <c r="AGB557" s="118"/>
      <c r="AGC557" s="118"/>
      <c r="AGD557" s="118"/>
      <c r="AGE557" s="118"/>
      <c r="AGF557" s="118"/>
      <c r="AGG557" s="118"/>
      <c r="AGH557" s="118"/>
      <c r="AGI557" s="118"/>
      <c r="AGJ557" s="118"/>
      <c r="AGK557" s="118"/>
      <c r="AGL557" s="118"/>
      <c r="AGM557" s="118"/>
      <c r="AGN557" s="118"/>
      <c r="AGO557" s="118"/>
      <c r="AGP557" s="118"/>
      <c r="AGQ557" s="118"/>
      <c r="AGR557" s="118"/>
      <c r="AGS557" s="118"/>
      <c r="AGT557" s="118"/>
      <c r="AGU557" s="118"/>
      <c r="AGV557" s="118"/>
      <c r="AGW557" s="118"/>
      <c r="AGX557" s="118"/>
      <c r="AGY557" s="118"/>
      <c r="AGZ557" s="118"/>
      <c r="AHA557" s="118"/>
      <c r="AHB557" s="118"/>
      <c r="AHC557" s="118"/>
      <c r="AHD557" s="118"/>
      <c r="AHE557" s="118"/>
      <c r="AHF557" s="118"/>
      <c r="AHG557" s="118"/>
      <c r="AHH557" s="118"/>
      <c r="AHI557" s="118"/>
      <c r="AHJ557" s="118"/>
      <c r="AHK557" s="118"/>
      <c r="AHL557" s="118"/>
      <c r="AHM557" s="118"/>
      <c r="AHN557" s="118"/>
      <c r="AHO557" s="118"/>
      <c r="AHP557" s="118"/>
      <c r="AHQ557" s="118"/>
      <c r="AHR557" s="118"/>
      <c r="AHS557" s="118"/>
      <c r="AHT557" s="118"/>
      <c r="AHU557" s="118"/>
      <c r="AHV557" s="118"/>
      <c r="AHW557" s="118"/>
      <c r="AHX557" s="118"/>
      <c r="AHY557" s="118"/>
      <c r="AHZ557" s="118"/>
      <c r="AIA557" s="118"/>
      <c r="AIB557" s="118"/>
      <c r="AIC557" s="118"/>
      <c r="AID557" s="118"/>
      <c r="AIE557" s="118"/>
      <c r="AIF557" s="118"/>
      <c r="AIG557" s="118"/>
      <c r="AIH557" s="118"/>
      <c r="AII557" s="118"/>
      <c r="AIJ557" s="118"/>
      <c r="AIK557" s="118"/>
      <c r="AIL557" s="118"/>
      <c r="AIM557" s="118"/>
      <c r="AIN557" s="118"/>
      <c r="AIO557" s="118"/>
      <c r="AIP557" s="118"/>
      <c r="AIQ557" s="118"/>
      <c r="AIR557" s="118"/>
      <c r="AIS557" s="118"/>
      <c r="AIT557" s="118"/>
      <c r="AIU557" s="118"/>
      <c r="AIV557" s="118"/>
      <c r="AIW557" s="118"/>
      <c r="AIX557" s="118"/>
      <c r="AIY557" s="118"/>
      <c r="AIZ557" s="118"/>
      <c r="AJA557" s="118"/>
      <c r="AJB557" s="118"/>
      <c r="AJC557" s="118"/>
      <c r="AJD557" s="118"/>
      <c r="AJE557" s="118"/>
      <c r="AJF557" s="118"/>
      <c r="AJG557" s="118"/>
      <c r="AJH557" s="118"/>
      <c r="AJI557" s="118"/>
      <c r="AJJ557" s="118"/>
      <c r="AJK557" s="118"/>
      <c r="AJL557" s="118"/>
      <c r="AJM557" s="118"/>
      <c r="AJN557" s="118"/>
      <c r="AJO557" s="118"/>
      <c r="AJP557" s="118"/>
      <c r="AJQ557" s="118"/>
      <c r="AJR557" s="118"/>
      <c r="AJS557" s="118"/>
      <c r="AJT557" s="118"/>
      <c r="AJU557" s="118"/>
      <c r="AJV557" s="118"/>
      <c r="AJW557" s="118"/>
      <c r="AJX557" s="118"/>
      <c r="AJY557" s="118"/>
      <c r="AJZ557" s="118"/>
      <c r="AKA557" s="118"/>
      <c r="AKB557" s="118"/>
      <c r="AKC557" s="118"/>
      <c r="AKD557" s="118"/>
      <c r="AKE557" s="118"/>
      <c r="AKF557" s="118"/>
      <c r="AKG557" s="118"/>
      <c r="AKH557" s="118"/>
      <c r="AKI557" s="118"/>
      <c r="AKJ557" s="118"/>
      <c r="AKK557" s="118"/>
      <c r="AKL557" s="118"/>
      <c r="AKM557" s="118"/>
      <c r="AKN557" s="118"/>
      <c r="AKO557" s="118"/>
      <c r="AKP557" s="118"/>
      <c r="AKQ557" s="118"/>
      <c r="AKR557" s="118"/>
      <c r="AKS557" s="118"/>
      <c r="AKT557" s="118"/>
      <c r="AKU557" s="118"/>
      <c r="AKV557" s="118"/>
      <c r="AKW557" s="118"/>
      <c r="AKX557" s="118"/>
      <c r="AKY557" s="118"/>
      <c r="AKZ557" s="118"/>
      <c r="ALA557" s="118"/>
      <c r="ALB557" s="118"/>
      <c r="ALC557" s="118"/>
      <c r="ALD557" s="118"/>
      <c r="ALE557" s="118"/>
      <c r="ALF557" s="118"/>
      <c r="ALG557" s="118"/>
      <c r="ALH557" s="118"/>
      <c r="ALI557" s="118"/>
      <c r="ALJ557" s="118"/>
      <c r="ALK557" s="118"/>
      <c r="ALL557" s="118"/>
      <c r="ALM557" s="118"/>
      <c r="ALN557" s="118"/>
      <c r="ALO557" s="118"/>
      <c r="ALP557" s="118"/>
      <c r="ALQ557" s="118"/>
      <c r="ALR557" s="118"/>
      <c r="ALS557" s="118"/>
      <c r="ALT557" s="118"/>
      <c r="ALU557" s="118"/>
      <c r="ALV557" s="118"/>
      <c r="ALW557" s="118"/>
      <c r="ALX557" s="118"/>
      <c r="ALY557" s="118"/>
      <c r="ALZ557" s="118"/>
      <c r="AMA557" s="118"/>
      <c r="AMB557" s="118"/>
      <c r="AMC557" s="118"/>
      <c r="AMD557" s="118"/>
      <c r="AME557" s="118"/>
      <c r="AMF557" s="118"/>
      <c r="AMG557" s="118"/>
      <c r="AMH557" s="118"/>
    </row>
    <row r="558" spans="1:1022" x14ac:dyDescent="0.25">
      <c r="A558" s="235" t="s">
        <v>6251</v>
      </c>
      <c r="B558" s="163">
        <v>557</v>
      </c>
      <c r="C558" s="224" t="s">
        <v>25149</v>
      </c>
      <c r="D558" s="177" t="s">
        <v>6252</v>
      </c>
      <c r="E558" s="187"/>
      <c r="F558" s="187">
        <v>4</v>
      </c>
      <c r="G558" s="177">
        <v>4</v>
      </c>
      <c r="H558" s="177"/>
      <c r="I558" s="319"/>
      <c r="J558" s="334" t="s">
        <v>752</v>
      </c>
      <c r="K558" s="334">
        <v>1</v>
      </c>
      <c r="L558" s="334"/>
      <c r="M558" s="334"/>
      <c r="N558" s="334"/>
      <c r="O558" s="339"/>
      <c r="P558" s="334"/>
      <c r="Q558" s="334"/>
      <c r="R558" s="334"/>
      <c r="S558" s="334"/>
      <c r="T558" s="334"/>
      <c r="U558" s="340"/>
      <c r="V558" s="219">
        <f t="shared" si="290"/>
        <v>100</v>
      </c>
      <c r="W558" s="219">
        <f t="shared" si="291"/>
        <v>100</v>
      </c>
      <c r="X558" s="219">
        <f t="shared" si="292"/>
        <v>100</v>
      </c>
      <c r="Y558" s="219">
        <f t="shared" si="298"/>
        <v>100</v>
      </c>
      <c r="Z558" s="219">
        <f t="shared" si="299"/>
        <v>100</v>
      </c>
      <c r="AA558" s="220">
        <f t="shared" si="282"/>
        <v>100</v>
      </c>
      <c r="AB558" s="220">
        <f t="shared" si="281"/>
        <v>100</v>
      </c>
      <c r="AC558" s="220">
        <f t="shared" si="293"/>
        <v>100</v>
      </c>
      <c r="AD558" s="416">
        <f t="shared" si="289"/>
        <v>100</v>
      </c>
      <c r="AE558" s="416">
        <f t="shared" si="297"/>
        <v>100</v>
      </c>
      <c r="AF558" s="212">
        <f t="shared" si="294"/>
        <v>1</v>
      </c>
      <c r="AG558" s="212">
        <f t="shared" si="300"/>
        <v>1</v>
      </c>
      <c r="AH558" s="212">
        <f t="shared" si="295"/>
        <v>3</v>
      </c>
      <c r="AI558" s="212">
        <f t="shared" si="296"/>
        <v>5</v>
      </c>
      <c r="AJ558" s="243"/>
      <c r="AK558" s="236"/>
      <c r="AL558" s="187"/>
      <c r="AM558" s="214"/>
      <c r="AN558" s="187"/>
      <c r="AO558" s="187"/>
      <c r="AQ558" s="226" t="s">
        <v>27525</v>
      </c>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c r="EP558" s="118"/>
      <c r="EQ558" s="118"/>
      <c r="ER558" s="118"/>
      <c r="ES558" s="118"/>
      <c r="ET558" s="118"/>
      <c r="EU558" s="118"/>
      <c r="EV558" s="118"/>
      <c r="EW558" s="118"/>
      <c r="EX558" s="118"/>
      <c r="EY558" s="118"/>
      <c r="EZ558" s="118"/>
      <c r="FA558" s="118"/>
      <c r="FB558" s="118"/>
      <c r="FC558" s="118"/>
      <c r="FD558" s="118"/>
      <c r="FE558" s="118"/>
      <c r="FF558" s="118"/>
      <c r="FG558" s="118"/>
      <c r="FH558" s="118"/>
      <c r="FI558" s="118"/>
      <c r="FJ558" s="118"/>
      <c r="FK558" s="118"/>
      <c r="FL558" s="118"/>
      <c r="FM558" s="118"/>
      <c r="FN558" s="118"/>
      <c r="FO558" s="118"/>
      <c r="FP558" s="118"/>
      <c r="FQ558" s="118"/>
      <c r="FR558" s="118"/>
      <c r="FS558" s="118"/>
      <c r="FT558" s="118"/>
      <c r="FU558" s="118"/>
      <c r="FV558" s="118"/>
      <c r="FW558" s="118"/>
      <c r="FX558" s="118"/>
      <c r="FY558" s="118"/>
      <c r="FZ558" s="118"/>
      <c r="GA558" s="118"/>
      <c r="GB558" s="118"/>
      <c r="GC558" s="118"/>
      <c r="GD558" s="118"/>
      <c r="GE558" s="118"/>
      <c r="GF558" s="118"/>
      <c r="GG558" s="118"/>
      <c r="GH558" s="118"/>
      <c r="GI558" s="118"/>
      <c r="GJ558" s="118"/>
      <c r="GK558" s="118"/>
      <c r="GL558" s="118"/>
      <c r="GM558" s="118"/>
      <c r="GN558" s="118"/>
      <c r="GO558" s="118"/>
      <c r="GP558" s="118"/>
      <c r="GQ558" s="118"/>
      <c r="GR558" s="118"/>
      <c r="GS558" s="118"/>
      <c r="GT558" s="118"/>
      <c r="GU558" s="118"/>
      <c r="GV558" s="118"/>
      <c r="GW558" s="118"/>
      <c r="GX558" s="118"/>
      <c r="GY558" s="118"/>
      <c r="GZ558" s="118"/>
      <c r="HA558" s="118"/>
      <c r="HB558" s="118"/>
      <c r="HC558" s="118"/>
      <c r="HD558" s="118"/>
      <c r="HE558" s="118"/>
      <c r="HF558" s="118"/>
      <c r="HG558" s="118"/>
      <c r="HH558" s="118"/>
      <c r="HI558" s="118"/>
      <c r="HJ558" s="118"/>
      <c r="HK558" s="118"/>
      <c r="HL558" s="118"/>
      <c r="HM558" s="118"/>
      <c r="HN558" s="118"/>
      <c r="HO558" s="118"/>
      <c r="HP558" s="118"/>
      <c r="HQ558" s="118"/>
      <c r="HR558" s="118"/>
      <c r="HS558" s="118"/>
      <c r="HT558" s="118"/>
      <c r="HU558" s="118"/>
      <c r="HV558" s="118"/>
      <c r="HW558" s="118"/>
      <c r="HX558" s="118"/>
      <c r="HY558" s="118"/>
      <c r="HZ558" s="118"/>
      <c r="IA558" s="118"/>
      <c r="IB558" s="118"/>
      <c r="IC558" s="118"/>
      <c r="ID558" s="118"/>
      <c r="IE558" s="118"/>
      <c r="IF558" s="118"/>
      <c r="IG558" s="118"/>
      <c r="IH558" s="118"/>
      <c r="II558" s="118"/>
      <c r="IJ558" s="118"/>
      <c r="IK558" s="118"/>
      <c r="IL558" s="118"/>
      <c r="IM558" s="118"/>
      <c r="IN558" s="118"/>
      <c r="IO558" s="118"/>
      <c r="IP558" s="118"/>
      <c r="IQ558" s="118"/>
      <c r="IR558" s="118"/>
      <c r="IS558" s="118"/>
      <c r="IT558" s="118"/>
      <c r="IU558" s="118"/>
      <c r="IV558" s="118"/>
      <c r="IW558" s="118"/>
      <c r="IX558" s="118"/>
      <c r="IY558" s="118"/>
      <c r="IZ558" s="118"/>
      <c r="JA558" s="118"/>
      <c r="JB558" s="118"/>
      <c r="JC558" s="118"/>
      <c r="JD558" s="118"/>
      <c r="JE558" s="118"/>
      <c r="JF558" s="118"/>
      <c r="JG558" s="118"/>
      <c r="JH558" s="118"/>
      <c r="JI558" s="118"/>
      <c r="JJ558" s="118"/>
      <c r="JK558" s="118"/>
      <c r="JL558" s="118"/>
      <c r="JM558" s="118"/>
      <c r="JN558" s="118"/>
      <c r="JO558" s="118"/>
      <c r="JP558" s="118"/>
      <c r="JQ558" s="118"/>
      <c r="JR558" s="118"/>
      <c r="JS558" s="118"/>
      <c r="JT558" s="118"/>
      <c r="JU558" s="118"/>
      <c r="JV558" s="118"/>
      <c r="JW558" s="118"/>
      <c r="JX558" s="118"/>
      <c r="JY558" s="118"/>
      <c r="JZ558" s="118"/>
      <c r="KA558" s="118"/>
      <c r="KB558" s="118"/>
      <c r="KC558" s="118"/>
      <c r="KD558" s="118"/>
      <c r="KE558" s="118"/>
      <c r="KF558" s="118"/>
      <c r="KG558" s="118"/>
      <c r="KH558" s="118"/>
      <c r="KI558" s="118"/>
      <c r="KJ558" s="118"/>
      <c r="KK558" s="118"/>
      <c r="KL558" s="118"/>
      <c r="KM558" s="118"/>
      <c r="KN558" s="118"/>
      <c r="KO558" s="118"/>
      <c r="KP558" s="118"/>
      <c r="KQ558" s="118"/>
      <c r="KR558" s="118"/>
      <c r="KS558" s="118"/>
      <c r="KT558" s="118"/>
      <c r="KU558" s="118"/>
      <c r="KV558" s="118"/>
      <c r="KW558" s="118"/>
      <c r="KX558" s="118"/>
      <c r="KY558" s="118"/>
      <c r="KZ558" s="118"/>
      <c r="LA558" s="118"/>
      <c r="LB558" s="118"/>
      <c r="LC558" s="118"/>
      <c r="LD558" s="118"/>
      <c r="LE558" s="118"/>
      <c r="LF558" s="118"/>
      <c r="LG558" s="118"/>
      <c r="LH558" s="118"/>
      <c r="LI558" s="118"/>
      <c r="LJ558" s="118"/>
      <c r="LK558" s="118"/>
      <c r="LL558" s="118"/>
      <c r="LM558" s="118"/>
      <c r="LN558" s="118"/>
      <c r="LO558" s="118"/>
      <c r="LP558" s="118"/>
      <c r="LQ558" s="118"/>
      <c r="LR558" s="118"/>
      <c r="LS558" s="118"/>
      <c r="LT558" s="118"/>
      <c r="LU558" s="118"/>
      <c r="LV558" s="118"/>
      <c r="LW558" s="118"/>
      <c r="LX558" s="118"/>
      <c r="LY558" s="118"/>
      <c r="LZ558" s="118"/>
      <c r="MA558" s="118"/>
      <c r="MB558" s="118"/>
      <c r="MC558" s="118"/>
      <c r="MD558" s="118"/>
      <c r="ME558" s="118"/>
      <c r="MF558" s="118"/>
      <c r="MG558" s="118"/>
      <c r="MH558" s="118"/>
      <c r="MI558" s="118"/>
      <c r="MJ558" s="118"/>
      <c r="MK558" s="118"/>
      <c r="ML558" s="118"/>
      <c r="MM558" s="118"/>
      <c r="MN558" s="118"/>
      <c r="MO558" s="118"/>
      <c r="MP558" s="118"/>
      <c r="MQ558" s="118"/>
      <c r="MR558" s="118"/>
      <c r="MS558" s="118"/>
      <c r="MT558" s="118"/>
      <c r="MU558" s="118"/>
      <c r="MV558" s="118"/>
      <c r="MW558" s="118"/>
      <c r="MX558" s="118"/>
      <c r="MY558" s="118"/>
      <c r="MZ558" s="118"/>
      <c r="NA558" s="118"/>
      <c r="NB558" s="118"/>
      <c r="NC558" s="118"/>
      <c r="ND558" s="118"/>
      <c r="NE558" s="118"/>
      <c r="NF558" s="118"/>
      <c r="NG558" s="118"/>
      <c r="NH558" s="118"/>
      <c r="NI558" s="118"/>
      <c r="NJ558" s="118"/>
      <c r="NK558" s="118"/>
      <c r="NL558" s="118"/>
      <c r="NM558" s="118"/>
      <c r="NN558" s="118"/>
      <c r="NO558" s="118"/>
      <c r="NP558" s="118"/>
      <c r="NQ558" s="118"/>
      <c r="NR558" s="118"/>
      <c r="NS558" s="118"/>
      <c r="NT558" s="118"/>
      <c r="NU558" s="118"/>
      <c r="NV558" s="118"/>
      <c r="NW558" s="118"/>
      <c r="NX558" s="118"/>
      <c r="NY558" s="118"/>
      <c r="NZ558" s="118"/>
      <c r="OA558" s="118"/>
      <c r="OB558" s="118"/>
      <c r="OC558" s="118"/>
      <c r="OD558" s="118"/>
      <c r="OE558" s="118"/>
      <c r="OF558" s="118"/>
      <c r="OG558" s="118"/>
      <c r="OH558" s="118"/>
      <c r="OI558" s="118"/>
      <c r="OJ558" s="118"/>
      <c r="OK558" s="118"/>
      <c r="OL558" s="118"/>
      <c r="OM558" s="118"/>
      <c r="ON558" s="118"/>
      <c r="OO558" s="118"/>
      <c r="OP558" s="118"/>
      <c r="OQ558" s="118"/>
      <c r="OR558" s="118"/>
      <c r="OS558" s="118"/>
      <c r="OT558" s="118"/>
      <c r="OU558" s="118"/>
      <c r="OV558" s="118"/>
      <c r="OW558" s="118"/>
      <c r="OX558" s="118"/>
      <c r="OY558" s="118"/>
      <c r="OZ558" s="118"/>
      <c r="PA558" s="118"/>
      <c r="PB558" s="118"/>
      <c r="PC558" s="118"/>
      <c r="PD558" s="118"/>
      <c r="PE558" s="118"/>
      <c r="PF558" s="118"/>
      <c r="PG558" s="118"/>
      <c r="PH558" s="118"/>
      <c r="PI558" s="118"/>
      <c r="PJ558" s="118"/>
      <c r="PK558" s="118"/>
      <c r="PL558" s="118"/>
      <c r="PM558" s="118"/>
      <c r="PN558" s="118"/>
      <c r="PO558" s="118"/>
      <c r="PP558" s="118"/>
      <c r="PQ558" s="118"/>
      <c r="PR558" s="118"/>
      <c r="PS558" s="118"/>
      <c r="PT558" s="118"/>
      <c r="PU558" s="118"/>
      <c r="PV558" s="118"/>
      <c r="PW558" s="118"/>
      <c r="PX558" s="118"/>
      <c r="PY558" s="118"/>
      <c r="PZ558" s="118"/>
      <c r="QA558" s="118"/>
      <c r="QB558" s="118"/>
      <c r="QC558" s="118"/>
      <c r="QD558" s="118"/>
      <c r="QE558" s="118"/>
      <c r="QF558" s="118"/>
      <c r="QG558" s="118"/>
      <c r="QH558" s="118"/>
      <c r="QI558" s="118"/>
      <c r="QJ558" s="118"/>
      <c r="QK558" s="118"/>
      <c r="QL558" s="118"/>
      <c r="QM558" s="118"/>
      <c r="QN558" s="118"/>
      <c r="QO558" s="118"/>
      <c r="QP558" s="118"/>
      <c r="QQ558" s="118"/>
      <c r="QR558" s="118"/>
      <c r="QS558" s="118"/>
      <c r="QT558" s="118"/>
      <c r="QU558" s="118"/>
      <c r="QV558" s="118"/>
      <c r="QW558" s="118"/>
      <c r="QX558" s="118"/>
      <c r="QY558" s="118"/>
      <c r="QZ558" s="118"/>
      <c r="RA558" s="118"/>
      <c r="RB558" s="118"/>
      <c r="RC558" s="118"/>
      <c r="RD558" s="118"/>
      <c r="RE558" s="118"/>
      <c r="RF558" s="118"/>
      <c r="RG558" s="118"/>
      <c r="RH558" s="118"/>
      <c r="RI558" s="118"/>
      <c r="RJ558" s="118"/>
      <c r="RK558" s="118"/>
      <c r="RL558" s="118"/>
      <c r="RM558" s="118"/>
      <c r="RN558" s="118"/>
      <c r="RO558" s="118"/>
      <c r="RP558" s="118"/>
      <c r="RQ558" s="118"/>
      <c r="RR558" s="118"/>
      <c r="RS558" s="118"/>
      <c r="RT558" s="118"/>
      <c r="RU558" s="118"/>
      <c r="RV558" s="118"/>
      <c r="RW558" s="118"/>
      <c r="RX558" s="118"/>
      <c r="RY558" s="118"/>
      <c r="RZ558" s="118"/>
      <c r="SA558" s="118"/>
      <c r="SB558" s="118"/>
      <c r="SC558" s="118"/>
      <c r="SD558" s="118"/>
      <c r="SE558" s="118"/>
      <c r="SF558" s="118"/>
      <c r="SG558" s="118"/>
      <c r="SH558" s="118"/>
      <c r="SI558" s="118"/>
      <c r="SJ558" s="118"/>
      <c r="SK558" s="118"/>
      <c r="SL558" s="118"/>
      <c r="SM558" s="118"/>
      <c r="SN558" s="118"/>
      <c r="SO558" s="118"/>
      <c r="SP558" s="118"/>
      <c r="SQ558" s="118"/>
      <c r="SR558" s="118"/>
      <c r="SS558" s="118"/>
      <c r="ST558" s="118"/>
      <c r="SU558" s="118"/>
      <c r="SV558" s="118"/>
      <c r="SW558" s="118"/>
      <c r="SX558" s="118"/>
      <c r="SY558" s="118"/>
      <c r="SZ558" s="118"/>
      <c r="TA558" s="118"/>
      <c r="TB558" s="118"/>
      <c r="TC558" s="118"/>
      <c r="TD558" s="118"/>
      <c r="TE558" s="118"/>
      <c r="TF558" s="118"/>
      <c r="TG558" s="118"/>
      <c r="TH558" s="118"/>
      <c r="TI558" s="118"/>
      <c r="TJ558" s="118"/>
      <c r="TK558" s="118"/>
      <c r="TL558" s="118"/>
      <c r="TM558" s="118"/>
      <c r="TN558" s="118"/>
      <c r="TO558" s="118"/>
      <c r="TP558" s="118"/>
      <c r="TQ558" s="118"/>
      <c r="TR558" s="118"/>
      <c r="TS558" s="118"/>
      <c r="TT558" s="118"/>
      <c r="TU558" s="118"/>
      <c r="TV558" s="118"/>
      <c r="TW558" s="118"/>
      <c r="TX558" s="118"/>
      <c r="TY558" s="118"/>
      <c r="TZ558" s="118"/>
      <c r="UA558" s="118"/>
      <c r="UB558" s="118"/>
      <c r="UC558" s="118"/>
      <c r="UD558" s="118"/>
      <c r="UE558" s="118"/>
      <c r="UF558" s="118"/>
      <c r="UG558" s="118"/>
      <c r="UH558" s="118"/>
      <c r="UI558" s="118"/>
      <c r="UJ558" s="118"/>
      <c r="UK558" s="118"/>
      <c r="UL558" s="118"/>
      <c r="UM558" s="118"/>
      <c r="UN558" s="118"/>
      <c r="UO558" s="118"/>
      <c r="UP558" s="118"/>
      <c r="UQ558" s="118"/>
      <c r="UR558" s="118"/>
      <c r="US558" s="118"/>
      <c r="UT558" s="118"/>
      <c r="UU558" s="118"/>
      <c r="UV558" s="118"/>
      <c r="UW558" s="118"/>
      <c r="UX558" s="118"/>
      <c r="UY558" s="118"/>
      <c r="UZ558" s="118"/>
      <c r="VA558" s="118"/>
      <c r="VB558" s="118"/>
      <c r="VC558" s="118"/>
      <c r="VD558" s="118"/>
      <c r="VE558" s="118"/>
      <c r="VF558" s="118"/>
      <c r="VG558" s="118"/>
      <c r="VH558" s="118"/>
      <c r="VI558" s="118"/>
      <c r="VJ558" s="118"/>
      <c r="VK558" s="118"/>
      <c r="VL558" s="118"/>
      <c r="VM558" s="118"/>
      <c r="VN558" s="118"/>
      <c r="VO558" s="118"/>
      <c r="VP558" s="118"/>
      <c r="VQ558" s="118"/>
      <c r="VR558" s="118"/>
      <c r="VS558" s="118"/>
      <c r="VT558" s="118"/>
      <c r="VU558" s="118"/>
      <c r="VV558" s="118"/>
      <c r="VW558" s="118"/>
      <c r="VX558" s="118"/>
      <c r="VY558" s="118"/>
      <c r="VZ558" s="118"/>
      <c r="WA558" s="118"/>
      <c r="WB558" s="118"/>
      <c r="WC558" s="118"/>
      <c r="WD558" s="118"/>
      <c r="WE558" s="118"/>
      <c r="WF558" s="118"/>
      <c r="WG558" s="118"/>
      <c r="WH558" s="118"/>
      <c r="WI558" s="118"/>
      <c r="WJ558" s="118"/>
      <c r="WK558" s="118"/>
      <c r="WL558" s="118"/>
      <c r="WM558" s="118"/>
      <c r="WN558" s="118"/>
      <c r="WO558" s="118"/>
      <c r="WP558" s="118"/>
      <c r="WQ558" s="118"/>
      <c r="WR558" s="118"/>
      <c r="WS558" s="118"/>
      <c r="WT558" s="118"/>
      <c r="WU558" s="118"/>
      <c r="WV558" s="118"/>
      <c r="WW558" s="118"/>
      <c r="WX558" s="118"/>
      <c r="WY558" s="118"/>
      <c r="WZ558" s="118"/>
      <c r="XA558" s="118"/>
      <c r="XB558" s="118"/>
      <c r="XC558" s="118"/>
      <c r="XD558" s="118"/>
      <c r="XE558" s="118"/>
      <c r="XF558" s="118"/>
      <c r="XG558" s="118"/>
      <c r="XH558" s="118"/>
      <c r="XI558" s="118"/>
      <c r="XJ558" s="118"/>
      <c r="XK558" s="118"/>
      <c r="XL558" s="118"/>
      <c r="XM558" s="118"/>
      <c r="XN558" s="118"/>
      <c r="XO558" s="118"/>
      <c r="XP558" s="118"/>
      <c r="XQ558" s="118"/>
      <c r="XR558" s="118"/>
      <c r="XS558" s="118"/>
      <c r="XT558" s="118"/>
      <c r="XU558" s="118"/>
      <c r="XV558" s="118"/>
      <c r="XW558" s="118"/>
      <c r="XX558" s="118"/>
      <c r="XY558" s="118"/>
      <c r="XZ558" s="118"/>
      <c r="YA558" s="118"/>
      <c r="YB558" s="118"/>
      <c r="YC558" s="118"/>
      <c r="YD558" s="118"/>
      <c r="YE558" s="118"/>
      <c r="YF558" s="118"/>
      <c r="YG558" s="118"/>
      <c r="YH558" s="118"/>
      <c r="YI558" s="118"/>
      <c r="YJ558" s="118"/>
      <c r="YK558" s="118"/>
      <c r="YL558" s="118"/>
      <c r="YM558" s="118"/>
      <c r="YN558" s="118"/>
      <c r="YO558" s="118"/>
      <c r="YP558" s="118"/>
      <c r="YQ558" s="118"/>
      <c r="YR558" s="118"/>
      <c r="YS558" s="118"/>
      <c r="YT558" s="118"/>
      <c r="YU558" s="118"/>
      <c r="YV558" s="118"/>
      <c r="YW558" s="118"/>
      <c r="YX558" s="118"/>
      <c r="YY558" s="118"/>
      <c r="YZ558" s="118"/>
      <c r="ZA558" s="118"/>
      <c r="ZB558" s="118"/>
      <c r="ZC558" s="118"/>
      <c r="ZD558" s="118"/>
      <c r="ZE558" s="118"/>
      <c r="ZF558" s="118"/>
      <c r="ZG558" s="118"/>
      <c r="ZH558" s="118"/>
      <c r="ZI558" s="118"/>
      <c r="ZJ558" s="118"/>
      <c r="ZK558" s="118"/>
      <c r="ZL558" s="118"/>
      <c r="ZM558" s="118"/>
      <c r="ZN558" s="118"/>
      <c r="ZO558" s="118"/>
      <c r="ZP558" s="118"/>
      <c r="ZQ558" s="118"/>
      <c r="ZR558" s="118"/>
      <c r="ZS558" s="118"/>
      <c r="ZT558" s="118"/>
      <c r="ZU558" s="118"/>
      <c r="ZV558" s="118"/>
      <c r="ZW558" s="118"/>
      <c r="ZX558" s="118"/>
      <c r="ZY558" s="118"/>
      <c r="ZZ558" s="118"/>
      <c r="AAA558" s="118"/>
      <c r="AAB558" s="118"/>
      <c r="AAC558" s="118"/>
      <c r="AAD558" s="118"/>
      <c r="AAE558" s="118"/>
      <c r="AAF558" s="118"/>
      <c r="AAG558" s="118"/>
      <c r="AAH558" s="118"/>
      <c r="AAI558" s="118"/>
      <c r="AAJ558" s="118"/>
      <c r="AAK558" s="118"/>
      <c r="AAL558" s="118"/>
      <c r="AAM558" s="118"/>
      <c r="AAN558" s="118"/>
      <c r="AAO558" s="118"/>
      <c r="AAP558" s="118"/>
      <c r="AAQ558" s="118"/>
      <c r="AAR558" s="118"/>
      <c r="AAS558" s="118"/>
      <c r="AAT558" s="118"/>
      <c r="AAU558" s="118"/>
      <c r="AAV558" s="118"/>
      <c r="AAW558" s="118"/>
      <c r="AAX558" s="118"/>
      <c r="AAY558" s="118"/>
      <c r="AAZ558" s="118"/>
      <c r="ABA558" s="118"/>
      <c r="ABB558" s="118"/>
      <c r="ABC558" s="118"/>
      <c r="ABD558" s="118"/>
      <c r="ABE558" s="118"/>
      <c r="ABF558" s="118"/>
      <c r="ABG558" s="118"/>
      <c r="ABH558" s="118"/>
      <c r="ABI558" s="118"/>
      <c r="ABJ558" s="118"/>
      <c r="ABK558" s="118"/>
      <c r="ABL558" s="118"/>
      <c r="ABM558" s="118"/>
      <c r="ABN558" s="118"/>
      <c r="ABO558" s="118"/>
      <c r="ABP558" s="118"/>
      <c r="ABQ558" s="118"/>
      <c r="ABR558" s="118"/>
      <c r="ABS558" s="118"/>
      <c r="ABT558" s="118"/>
      <c r="ABU558" s="118"/>
      <c r="ABV558" s="118"/>
      <c r="ABW558" s="118"/>
      <c r="ABX558" s="118"/>
      <c r="ABY558" s="118"/>
      <c r="ABZ558" s="118"/>
      <c r="ACA558" s="118"/>
      <c r="ACB558" s="118"/>
      <c r="ACC558" s="118"/>
      <c r="ACD558" s="118"/>
      <c r="ACE558" s="118"/>
      <c r="ACF558" s="118"/>
      <c r="ACG558" s="118"/>
      <c r="ACH558" s="118"/>
      <c r="ACI558" s="118"/>
      <c r="ACJ558" s="118"/>
      <c r="ACK558" s="118"/>
      <c r="ACL558" s="118"/>
      <c r="ACM558" s="118"/>
      <c r="ACN558" s="118"/>
      <c r="ACO558" s="118"/>
      <c r="ACP558" s="118"/>
      <c r="ACQ558" s="118"/>
      <c r="ACR558" s="118"/>
      <c r="ACS558" s="118"/>
      <c r="ACT558" s="118"/>
      <c r="ACU558" s="118"/>
      <c r="ACV558" s="118"/>
      <c r="ACW558" s="118"/>
      <c r="ACX558" s="118"/>
      <c r="ACY558" s="118"/>
      <c r="ACZ558" s="118"/>
      <c r="ADA558" s="118"/>
      <c r="ADB558" s="118"/>
      <c r="ADC558" s="118"/>
      <c r="ADD558" s="118"/>
      <c r="ADE558" s="118"/>
      <c r="ADF558" s="118"/>
      <c r="ADG558" s="118"/>
      <c r="ADH558" s="118"/>
      <c r="ADI558" s="118"/>
      <c r="ADJ558" s="118"/>
      <c r="ADK558" s="118"/>
      <c r="ADL558" s="118"/>
      <c r="ADM558" s="118"/>
      <c r="ADN558" s="118"/>
      <c r="ADO558" s="118"/>
      <c r="ADP558" s="118"/>
      <c r="ADQ558" s="118"/>
      <c r="ADR558" s="118"/>
      <c r="ADS558" s="118"/>
      <c r="ADT558" s="118"/>
      <c r="ADU558" s="118"/>
      <c r="ADV558" s="118"/>
      <c r="ADW558" s="118"/>
      <c r="ADX558" s="118"/>
      <c r="ADY558" s="118"/>
      <c r="ADZ558" s="118"/>
      <c r="AEA558" s="118"/>
      <c r="AEB558" s="118"/>
      <c r="AEC558" s="118"/>
      <c r="AED558" s="118"/>
      <c r="AEE558" s="118"/>
      <c r="AEF558" s="118"/>
      <c r="AEG558" s="118"/>
      <c r="AEH558" s="118"/>
      <c r="AEI558" s="118"/>
      <c r="AEJ558" s="118"/>
      <c r="AEK558" s="118"/>
      <c r="AEL558" s="118"/>
      <c r="AEM558" s="118"/>
      <c r="AEN558" s="118"/>
      <c r="AEO558" s="118"/>
      <c r="AEP558" s="118"/>
      <c r="AEQ558" s="118"/>
      <c r="AER558" s="118"/>
      <c r="AES558" s="118"/>
      <c r="AET558" s="118"/>
      <c r="AEU558" s="118"/>
      <c r="AEV558" s="118"/>
      <c r="AEW558" s="118"/>
      <c r="AEX558" s="118"/>
      <c r="AEY558" s="118"/>
      <c r="AEZ558" s="118"/>
      <c r="AFA558" s="118"/>
      <c r="AFB558" s="118"/>
      <c r="AFC558" s="118"/>
      <c r="AFD558" s="118"/>
      <c r="AFE558" s="118"/>
      <c r="AFF558" s="118"/>
      <c r="AFG558" s="118"/>
      <c r="AFH558" s="118"/>
      <c r="AFI558" s="118"/>
      <c r="AFJ558" s="118"/>
      <c r="AFK558" s="118"/>
      <c r="AFL558" s="118"/>
      <c r="AFM558" s="118"/>
      <c r="AFN558" s="118"/>
      <c r="AFO558" s="118"/>
      <c r="AFP558" s="118"/>
      <c r="AFQ558" s="118"/>
      <c r="AFR558" s="118"/>
      <c r="AFS558" s="118"/>
      <c r="AFT558" s="118"/>
      <c r="AFU558" s="118"/>
      <c r="AFV558" s="118"/>
      <c r="AFW558" s="118"/>
      <c r="AFX558" s="118"/>
      <c r="AFY558" s="118"/>
      <c r="AFZ558" s="118"/>
      <c r="AGA558" s="118"/>
      <c r="AGB558" s="118"/>
      <c r="AGC558" s="118"/>
      <c r="AGD558" s="118"/>
      <c r="AGE558" s="118"/>
      <c r="AGF558" s="118"/>
      <c r="AGG558" s="118"/>
      <c r="AGH558" s="118"/>
      <c r="AGI558" s="118"/>
      <c r="AGJ558" s="118"/>
      <c r="AGK558" s="118"/>
      <c r="AGL558" s="118"/>
      <c r="AGM558" s="118"/>
      <c r="AGN558" s="118"/>
      <c r="AGO558" s="118"/>
      <c r="AGP558" s="118"/>
      <c r="AGQ558" s="118"/>
      <c r="AGR558" s="118"/>
      <c r="AGS558" s="118"/>
      <c r="AGT558" s="118"/>
      <c r="AGU558" s="118"/>
      <c r="AGV558" s="118"/>
      <c r="AGW558" s="118"/>
      <c r="AGX558" s="118"/>
      <c r="AGY558" s="118"/>
      <c r="AGZ558" s="118"/>
      <c r="AHA558" s="118"/>
      <c r="AHB558" s="118"/>
      <c r="AHC558" s="118"/>
      <c r="AHD558" s="118"/>
      <c r="AHE558" s="118"/>
      <c r="AHF558" s="118"/>
      <c r="AHG558" s="118"/>
      <c r="AHH558" s="118"/>
      <c r="AHI558" s="118"/>
      <c r="AHJ558" s="118"/>
      <c r="AHK558" s="118"/>
      <c r="AHL558" s="118"/>
      <c r="AHM558" s="118"/>
      <c r="AHN558" s="118"/>
      <c r="AHO558" s="118"/>
      <c r="AHP558" s="118"/>
      <c r="AHQ558" s="118"/>
      <c r="AHR558" s="118"/>
      <c r="AHS558" s="118"/>
      <c r="AHT558" s="118"/>
      <c r="AHU558" s="118"/>
      <c r="AHV558" s="118"/>
      <c r="AHW558" s="118"/>
      <c r="AHX558" s="118"/>
      <c r="AHY558" s="118"/>
      <c r="AHZ558" s="118"/>
      <c r="AIA558" s="118"/>
      <c r="AIB558" s="118"/>
      <c r="AIC558" s="118"/>
      <c r="AID558" s="118"/>
      <c r="AIE558" s="118"/>
      <c r="AIF558" s="118"/>
      <c r="AIG558" s="118"/>
      <c r="AIH558" s="118"/>
      <c r="AII558" s="118"/>
      <c r="AIJ558" s="118"/>
      <c r="AIK558" s="118"/>
      <c r="AIL558" s="118"/>
      <c r="AIM558" s="118"/>
      <c r="AIN558" s="118"/>
      <c r="AIO558" s="118"/>
      <c r="AIP558" s="118"/>
      <c r="AIQ558" s="118"/>
      <c r="AIR558" s="118"/>
      <c r="AIS558" s="118"/>
      <c r="AIT558" s="118"/>
      <c r="AIU558" s="118"/>
      <c r="AIV558" s="118"/>
      <c r="AIW558" s="118"/>
      <c r="AIX558" s="118"/>
      <c r="AIY558" s="118"/>
      <c r="AIZ558" s="118"/>
      <c r="AJA558" s="118"/>
      <c r="AJB558" s="118"/>
      <c r="AJC558" s="118"/>
      <c r="AJD558" s="118"/>
      <c r="AJE558" s="118"/>
      <c r="AJF558" s="118"/>
      <c r="AJG558" s="118"/>
      <c r="AJH558" s="118"/>
      <c r="AJI558" s="118"/>
      <c r="AJJ558" s="118"/>
      <c r="AJK558" s="118"/>
      <c r="AJL558" s="118"/>
      <c r="AJM558" s="118"/>
      <c r="AJN558" s="118"/>
      <c r="AJO558" s="118"/>
      <c r="AJP558" s="118"/>
      <c r="AJQ558" s="118"/>
      <c r="AJR558" s="118"/>
      <c r="AJS558" s="118"/>
      <c r="AJT558" s="118"/>
      <c r="AJU558" s="118"/>
      <c r="AJV558" s="118"/>
      <c r="AJW558" s="118"/>
      <c r="AJX558" s="118"/>
      <c r="AJY558" s="118"/>
      <c r="AJZ558" s="118"/>
      <c r="AKA558" s="118"/>
      <c r="AKB558" s="118"/>
      <c r="AKC558" s="118"/>
      <c r="AKD558" s="118"/>
      <c r="AKE558" s="118"/>
      <c r="AKF558" s="118"/>
      <c r="AKG558" s="118"/>
      <c r="AKH558" s="118"/>
      <c r="AKI558" s="118"/>
      <c r="AKJ558" s="118"/>
      <c r="AKK558" s="118"/>
      <c r="AKL558" s="118"/>
      <c r="AKM558" s="118"/>
      <c r="AKN558" s="118"/>
      <c r="AKO558" s="118"/>
      <c r="AKP558" s="118"/>
      <c r="AKQ558" s="118"/>
      <c r="AKR558" s="118"/>
      <c r="AKS558" s="118"/>
      <c r="AKT558" s="118"/>
      <c r="AKU558" s="118"/>
      <c r="AKV558" s="118"/>
      <c r="AKW558" s="118"/>
      <c r="AKX558" s="118"/>
      <c r="AKY558" s="118"/>
      <c r="AKZ558" s="118"/>
      <c r="ALA558" s="118"/>
      <c r="ALB558" s="118"/>
      <c r="ALC558" s="118"/>
      <c r="ALD558" s="118"/>
      <c r="ALE558" s="118"/>
      <c r="ALF558" s="118"/>
      <c r="ALG558" s="118"/>
      <c r="ALH558" s="118"/>
      <c r="ALI558" s="118"/>
      <c r="ALJ558" s="118"/>
      <c r="ALK558" s="118"/>
      <c r="ALL558" s="118"/>
      <c r="ALM558" s="118"/>
      <c r="ALN558" s="118"/>
      <c r="ALO558" s="118"/>
      <c r="ALP558" s="118"/>
      <c r="ALQ558" s="118"/>
      <c r="ALR558" s="118"/>
      <c r="ALS558" s="118"/>
      <c r="ALT558" s="118"/>
      <c r="ALU558" s="118"/>
      <c r="ALV558" s="118"/>
      <c r="ALW558" s="118"/>
      <c r="ALX558" s="118"/>
      <c r="ALY558" s="118"/>
      <c r="ALZ558" s="118"/>
      <c r="AMA558" s="118"/>
      <c r="AMB558" s="118"/>
      <c r="AMC558" s="118"/>
      <c r="AMD558" s="118"/>
      <c r="AME558" s="118"/>
      <c r="AMF558" s="118"/>
      <c r="AMG558" s="118"/>
      <c r="AMH558" s="118"/>
    </row>
    <row r="559" spans="1:1022" x14ac:dyDescent="0.25">
      <c r="A559" s="235" t="s">
        <v>6253</v>
      </c>
      <c r="B559" s="163">
        <v>558</v>
      </c>
      <c r="C559" s="224" t="s">
        <v>25150</v>
      </c>
      <c r="D559" s="177" t="s">
        <v>6254</v>
      </c>
      <c r="E559" s="187"/>
      <c r="F559" s="187">
        <v>4</v>
      </c>
      <c r="G559" s="177">
        <v>4</v>
      </c>
      <c r="H559" s="177"/>
      <c r="I559" s="319"/>
      <c r="J559" s="334"/>
      <c r="K559" s="334"/>
      <c r="L559" s="334"/>
      <c r="M559" s="334"/>
      <c r="N559" s="334"/>
      <c r="O559" s="339"/>
      <c r="P559" s="334"/>
      <c r="Q559" s="334"/>
      <c r="R559" s="334"/>
      <c r="S559" s="334"/>
      <c r="T559" s="334"/>
      <c r="U559" s="340"/>
      <c r="V559" s="219">
        <f t="shared" si="290"/>
        <v>100</v>
      </c>
      <c r="W559" s="219">
        <f t="shared" si="291"/>
        <v>100</v>
      </c>
      <c r="X559" s="219">
        <f t="shared" si="292"/>
        <v>100</v>
      </c>
      <c r="Y559" s="219">
        <f t="shared" si="298"/>
        <v>100</v>
      </c>
      <c r="Z559" s="219">
        <f t="shared" si="299"/>
        <v>100</v>
      </c>
      <c r="AA559" s="220">
        <f t="shared" si="282"/>
        <v>100</v>
      </c>
      <c r="AB559" s="220">
        <f t="shared" si="281"/>
        <v>100</v>
      </c>
      <c r="AC559" s="220">
        <f t="shared" si="293"/>
        <v>100</v>
      </c>
      <c r="AD559" s="416">
        <f t="shared" si="289"/>
        <v>100</v>
      </c>
      <c r="AE559" s="416">
        <f t="shared" si="297"/>
        <v>100</v>
      </c>
      <c r="AF559" s="212">
        <f t="shared" si="294"/>
        <v>100</v>
      </c>
      <c r="AG559" s="212">
        <f t="shared" si="300"/>
        <v>100</v>
      </c>
      <c r="AH559" s="212">
        <f t="shared" si="295"/>
        <v>100</v>
      </c>
      <c r="AI559" s="212">
        <f t="shared" si="296"/>
        <v>100</v>
      </c>
      <c r="AJ559" s="243"/>
      <c r="AK559" s="236"/>
      <c r="AL559" s="187"/>
      <c r="AM559" s="214"/>
      <c r="AN559" s="187"/>
      <c r="AO559" s="187"/>
      <c r="AQ559" s="167" t="s">
        <v>6255</v>
      </c>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c r="EP559" s="118"/>
      <c r="EQ559" s="118"/>
      <c r="ER559" s="118"/>
      <c r="ES559" s="118"/>
      <c r="ET559" s="118"/>
      <c r="EU559" s="118"/>
      <c r="EV559" s="118"/>
      <c r="EW559" s="118"/>
      <c r="EX559" s="118"/>
      <c r="EY559" s="118"/>
      <c r="EZ559" s="118"/>
      <c r="FA559" s="118"/>
      <c r="FB559" s="118"/>
      <c r="FC559" s="118"/>
      <c r="FD559" s="118"/>
      <c r="FE559" s="118"/>
      <c r="FF559" s="118"/>
      <c r="FG559" s="118"/>
      <c r="FH559" s="118"/>
      <c r="FI559" s="118"/>
      <c r="FJ559" s="118"/>
      <c r="FK559" s="118"/>
      <c r="FL559" s="118"/>
      <c r="FM559" s="118"/>
      <c r="FN559" s="118"/>
      <c r="FO559" s="118"/>
      <c r="FP559" s="118"/>
      <c r="FQ559" s="118"/>
      <c r="FR559" s="118"/>
      <c r="FS559" s="118"/>
      <c r="FT559" s="118"/>
      <c r="FU559" s="118"/>
      <c r="FV559" s="118"/>
      <c r="FW559" s="118"/>
      <c r="FX559" s="118"/>
      <c r="FY559" s="118"/>
      <c r="FZ559" s="118"/>
      <c r="GA559" s="118"/>
      <c r="GB559" s="118"/>
      <c r="GC559" s="118"/>
      <c r="GD559" s="118"/>
      <c r="GE559" s="118"/>
      <c r="GF559" s="118"/>
      <c r="GG559" s="118"/>
      <c r="GH559" s="118"/>
      <c r="GI559" s="118"/>
      <c r="GJ559" s="118"/>
      <c r="GK559" s="118"/>
      <c r="GL559" s="118"/>
      <c r="GM559" s="118"/>
      <c r="GN559" s="118"/>
      <c r="GO559" s="118"/>
      <c r="GP559" s="118"/>
      <c r="GQ559" s="118"/>
      <c r="GR559" s="118"/>
      <c r="GS559" s="118"/>
      <c r="GT559" s="118"/>
      <c r="GU559" s="118"/>
      <c r="GV559" s="118"/>
      <c r="GW559" s="118"/>
      <c r="GX559" s="118"/>
      <c r="GY559" s="118"/>
      <c r="GZ559" s="118"/>
      <c r="HA559" s="118"/>
      <c r="HB559" s="118"/>
      <c r="HC559" s="118"/>
      <c r="HD559" s="118"/>
      <c r="HE559" s="118"/>
      <c r="HF559" s="118"/>
      <c r="HG559" s="118"/>
      <c r="HH559" s="118"/>
      <c r="HI559" s="118"/>
      <c r="HJ559" s="118"/>
      <c r="HK559" s="118"/>
      <c r="HL559" s="118"/>
      <c r="HM559" s="118"/>
      <c r="HN559" s="118"/>
      <c r="HO559" s="118"/>
      <c r="HP559" s="118"/>
      <c r="HQ559" s="118"/>
      <c r="HR559" s="118"/>
      <c r="HS559" s="118"/>
      <c r="HT559" s="118"/>
      <c r="HU559" s="118"/>
      <c r="HV559" s="118"/>
      <c r="HW559" s="118"/>
      <c r="HX559" s="118"/>
      <c r="HY559" s="118"/>
      <c r="HZ559" s="118"/>
      <c r="IA559" s="118"/>
      <c r="IB559" s="118"/>
      <c r="IC559" s="118"/>
      <c r="ID559" s="118"/>
      <c r="IE559" s="118"/>
      <c r="IF559" s="118"/>
      <c r="IG559" s="118"/>
      <c r="IH559" s="118"/>
      <c r="II559" s="118"/>
      <c r="IJ559" s="118"/>
      <c r="IK559" s="118"/>
      <c r="IL559" s="118"/>
      <c r="IM559" s="118"/>
      <c r="IN559" s="118"/>
      <c r="IO559" s="118"/>
      <c r="IP559" s="118"/>
      <c r="IQ559" s="118"/>
      <c r="IR559" s="118"/>
      <c r="IS559" s="118"/>
      <c r="IT559" s="118"/>
      <c r="IU559" s="118"/>
      <c r="IV559" s="118"/>
      <c r="IW559" s="118"/>
      <c r="IX559" s="118"/>
      <c r="IY559" s="118"/>
      <c r="IZ559" s="118"/>
      <c r="JA559" s="118"/>
      <c r="JB559" s="118"/>
      <c r="JC559" s="118"/>
      <c r="JD559" s="118"/>
      <c r="JE559" s="118"/>
      <c r="JF559" s="118"/>
      <c r="JG559" s="118"/>
      <c r="JH559" s="118"/>
      <c r="JI559" s="118"/>
      <c r="JJ559" s="118"/>
      <c r="JK559" s="118"/>
      <c r="JL559" s="118"/>
      <c r="JM559" s="118"/>
      <c r="JN559" s="118"/>
      <c r="JO559" s="118"/>
      <c r="JP559" s="118"/>
      <c r="JQ559" s="118"/>
      <c r="JR559" s="118"/>
      <c r="JS559" s="118"/>
      <c r="JT559" s="118"/>
      <c r="JU559" s="118"/>
      <c r="JV559" s="118"/>
      <c r="JW559" s="118"/>
      <c r="JX559" s="118"/>
      <c r="JY559" s="118"/>
      <c r="JZ559" s="118"/>
      <c r="KA559" s="118"/>
      <c r="KB559" s="118"/>
      <c r="KC559" s="118"/>
      <c r="KD559" s="118"/>
      <c r="KE559" s="118"/>
      <c r="KF559" s="118"/>
      <c r="KG559" s="118"/>
      <c r="KH559" s="118"/>
      <c r="KI559" s="118"/>
      <c r="KJ559" s="118"/>
      <c r="KK559" s="118"/>
      <c r="KL559" s="118"/>
      <c r="KM559" s="118"/>
      <c r="KN559" s="118"/>
      <c r="KO559" s="118"/>
      <c r="KP559" s="118"/>
      <c r="KQ559" s="118"/>
      <c r="KR559" s="118"/>
      <c r="KS559" s="118"/>
      <c r="KT559" s="118"/>
      <c r="KU559" s="118"/>
      <c r="KV559" s="118"/>
      <c r="KW559" s="118"/>
      <c r="KX559" s="118"/>
      <c r="KY559" s="118"/>
      <c r="KZ559" s="118"/>
      <c r="LA559" s="118"/>
      <c r="LB559" s="118"/>
      <c r="LC559" s="118"/>
      <c r="LD559" s="118"/>
      <c r="LE559" s="118"/>
      <c r="LF559" s="118"/>
      <c r="LG559" s="118"/>
      <c r="LH559" s="118"/>
      <c r="LI559" s="118"/>
      <c r="LJ559" s="118"/>
      <c r="LK559" s="118"/>
      <c r="LL559" s="118"/>
      <c r="LM559" s="118"/>
      <c r="LN559" s="118"/>
      <c r="LO559" s="118"/>
      <c r="LP559" s="118"/>
      <c r="LQ559" s="118"/>
      <c r="LR559" s="118"/>
      <c r="LS559" s="118"/>
      <c r="LT559" s="118"/>
      <c r="LU559" s="118"/>
      <c r="LV559" s="118"/>
      <c r="LW559" s="118"/>
      <c r="LX559" s="118"/>
      <c r="LY559" s="118"/>
      <c r="LZ559" s="118"/>
      <c r="MA559" s="118"/>
      <c r="MB559" s="118"/>
      <c r="MC559" s="118"/>
      <c r="MD559" s="118"/>
      <c r="ME559" s="118"/>
      <c r="MF559" s="118"/>
      <c r="MG559" s="118"/>
      <c r="MH559" s="118"/>
      <c r="MI559" s="118"/>
      <c r="MJ559" s="118"/>
      <c r="MK559" s="118"/>
      <c r="ML559" s="118"/>
      <c r="MM559" s="118"/>
      <c r="MN559" s="118"/>
      <c r="MO559" s="118"/>
      <c r="MP559" s="118"/>
      <c r="MQ559" s="118"/>
      <c r="MR559" s="118"/>
      <c r="MS559" s="118"/>
      <c r="MT559" s="118"/>
      <c r="MU559" s="118"/>
      <c r="MV559" s="118"/>
      <c r="MW559" s="118"/>
      <c r="MX559" s="118"/>
      <c r="MY559" s="118"/>
      <c r="MZ559" s="118"/>
      <c r="NA559" s="118"/>
      <c r="NB559" s="118"/>
      <c r="NC559" s="118"/>
      <c r="ND559" s="118"/>
      <c r="NE559" s="118"/>
      <c r="NF559" s="118"/>
      <c r="NG559" s="118"/>
      <c r="NH559" s="118"/>
      <c r="NI559" s="118"/>
      <c r="NJ559" s="118"/>
      <c r="NK559" s="118"/>
      <c r="NL559" s="118"/>
      <c r="NM559" s="118"/>
      <c r="NN559" s="118"/>
      <c r="NO559" s="118"/>
      <c r="NP559" s="118"/>
      <c r="NQ559" s="118"/>
      <c r="NR559" s="118"/>
      <c r="NS559" s="118"/>
      <c r="NT559" s="118"/>
      <c r="NU559" s="118"/>
      <c r="NV559" s="118"/>
      <c r="NW559" s="118"/>
      <c r="NX559" s="118"/>
      <c r="NY559" s="118"/>
      <c r="NZ559" s="118"/>
      <c r="OA559" s="118"/>
      <c r="OB559" s="118"/>
      <c r="OC559" s="118"/>
      <c r="OD559" s="118"/>
      <c r="OE559" s="118"/>
      <c r="OF559" s="118"/>
      <c r="OG559" s="118"/>
      <c r="OH559" s="118"/>
      <c r="OI559" s="118"/>
      <c r="OJ559" s="118"/>
      <c r="OK559" s="118"/>
      <c r="OL559" s="118"/>
      <c r="OM559" s="118"/>
      <c r="ON559" s="118"/>
      <c r="OO559" s="118"/>
      <c r="OP559" s="118"/>
      <c r="OQ559" s="118"/>
      <c r="OR559" s="118"/>
      <c r="OS559" s="118"/>
      <c r="OT559" s="118"/>
      <c r="OU559" s="118"/>
      <c r="OV559" s="118"/>
      <c r="OW559" s="118"/>
      <c r="OX559" s="118"/>
      <c r="OY559" s="118"/>
      <c r="OZ559" s="118"/>
      <c r="PA559" s="118"/>
      <c r="PB559" s="118"/>
      <c r="PC559" s="118"/>
      <c r="PD559" s="118"/>
      <c r="PE559" s="118"/>
      <c r="PF559" s="118"/>
      <c r="PG559" s="118"/>
      <c r="PH559" s="118"/>
      <c r="PI559" s="118"/>
      <c r="PJ559" s="118"/>
      <c r="PK559" s="118"/>
      <c r="PL559" s="118"/>
      <c r="PM559" s="118"/>
      <c r="PN559" s="118"/>
      <c r="PO559" s="118"/>
      <c r="PP559" s="118"/>
      <c r="PQ559" s="118"/>
      <c r="PR559" s="118"/>
      <c r="PS559" s="118"/>
      <c r="PT559" s="118"/>
      <c r="PU559" s="118"/>
      <c r="PV559" s="118"/>
      <c r="PW559" s="118"/>
      <c r="PX559" s="118"/>
      <c r="PY559" s="118"/>
      <c r="PZ559" s="118"/>
      <c r="QA559" s="118"/>
      <c r="QB559" s="118"/>
      <c r="QC559" s="118"/>
      <c r="QD559" s="118"/>
      <c r="QE559" s="118"/>
      <c r="QF559" s="118"/>
      <c r="QG559" s="118"/>
      <c r="QH559" s="118"/>
      <c r="QI559" s="118"/>
      <c r="QJ559" s="118"/>
      <c r="QK559" s="118"/>
      <c r="QL559" s="118"/>
      <c r="QM559" s="118"/>
      <c r="QN559" s="118"/>
      <c r="QO559" s="118"/>
      <c r="QP559" s="118"/>
      <c r="QQ559" s="118"/>
      <c r="QR559" s="118"/>
      <c r="QS559" s="118"/>
      <c r="QT559" s="118"/>
      <c r="QU559" s="118"/>
      <c r="QV559" s="118"/>
      <c r="QW559" s="118"/>
      <c r="QX559" s="118"/>
      <c r="QY559" s="118"/>
      <c r="QZ559" s="118"/>
      <c r="RA559" s="118"/>
      <c r="RB559" s="118"/>
      <c r="RC559" s="118"/>
      <c r="RD559" s="118"/>
      <c r="RE559" s="118"/>
      <c r="RF559" s="118"/>
      <c r="RG559" s="118"/>
      <c r="RH559" s="118"/>
      <c r="RI559" s="118"/>
      <c r="RJ559" s="118"/>
      <c r="RK559" s="118"/>
      <c r="RL559" s="118"/>
      <c r="RM559" s="118"/>
      <c r="RN559" s="118"/>
      <c r="RO559" s="118"/>
      <c r="RP559" s="118"/>
      <c r="RQ559" s="118"/>
      <c r="RR559" s="118"/>
      <c r="RS559" s="118"/>
      <c r="RT559" s="118"/>
      <c r="RU559" s="118"/>
      <c r="RV559" s="118"/>
      <c r="RW559" s="118"/>
      <c r="RX559" s="118"/>
      <c r="RY559" s="118"/>
      <c r="RZ559" s="118"/>
      <c r="SA559" s="118"/>
      <c r="SB559" s="118"/>
      <c r="SC559" s="118"/>
      <c r="SD559" s="118"/>
      <c r="SE559" s="118"/>
      <c r="SF559" s="118"/>
      <c r="SG559" s="118"/>
      <c r="SH559" s="118"/>
      <c r="SI559" s="118"/>
      <c r="SJ559" s="118"/>
      <c r="SK559" s="118"/>
      <c r="SL559" s="118"/>
      <c r="SM559" s="118"/>
      <c r="SN559" s="118"/>
      <c r="SO559" s="118"/>
      <c r="SP559" s="118"/>
      <c r="SQ559" s="118"/>
      <c r="SR559" s="118"/>
      <c r="SS559" s="118"/>
      <c r="ST559" s="118"/>
      <c r="SU559" s="118"/>
      <c r="SV559" s="118"/>
      <c r="SW559" s="118"/>
      <c r="SX559" s="118"/>
      <c r="SY559" s="118"/>
      <c r="SZ559" s="118"/>
      <c r="TA559" s="118"/>
      <c r="TB559" s="118"/>
      <c r="TC559" s="118"/>
      <c r="TD559" s="118"/>
      <c r="TE559" s="118"/>
      <c r="TF559" s="118"/>
      <c r="TG559" s="118"/>
      <c r="TH559" s="118"/>
      <c r="TI559" s="118"/>
      <c r="TJ559" s="118"/>
      <c r="TK559" s="118"/>
      <c r="TL559" s="118"/>
      <c r="TM559" s="118"/>
      <c r="TN559" s="118"/>
      <c r="TO559" s="118"/>
      <c r="TP559" s="118"/>
      <c r="TQ559" s="118"/>
      <c r="TR559" s="118"/>
      <c r="TS559" s="118"/>
      <c r="TT559" s="118"/>
      <c r="TU559" s="118"/>
      <c r="TV559" s="118"/>
      <c r="TW559" s="118"/>
      <c r="TX559" s="118"/>
      <c r="TY559" s="118"/>
      <c r="TZ559" s="118"/>
      <c r="UA559" s="118"/>
      <c r="UB559" s="118"/>
      <c r="UC559" s="118"/>
      <c r="UD559" s="118"/>
      <c r="UE559" s="118"/>
      <c r="UF559" s="118"/>
      <c r="UG559" s="118"/>
      <c r="UH559" s="118"/>
      <c r="UI559" s="118"/>
      <c r="UJ559" s="118"/>
      <c r="UK559" s="118"/>
      <c r="UL559" s="118"/>
      <c r="UM559" s="118"/>
      <c r="UN559" s="118"/>
      <c r="UO559" s="118"/>
      <c r="UP559" s="118"/>
      <c r="UQ559" s="118"/>
      <c r="UR559" s="118"/>
      <c r="US559" s="118"/>
      <c r="UT559" s="118"/>
      <c r="UU559" s="118"/>
      <c r="UV559" s="118"/>
      <c r="UW559" s="118"/>
      <c r="UX559" s="118"/>
      <c r="UY559" s="118"/>
      <c r="UZ559" s="118"/>
      <c r="VA559" s="118"/>
      <c r="VB559" s="118"/>
      <c r="VC559" s="118"/>
      <c r="VD559" s="118"/>
      <c r="VE559" s="118"/>
      <c r="VF559" s="118"/>
      <c r="VG559" s="118"/>
      <c r="VH559" s="118"/>
      <c r="VI559" s="118"/>
      <c r="VJ559" s="118"/>
      <c r="VK559" s="118"/>
      <c r="VL559" s="118"/>
      <c r="VM559" s="118"/>
      <c r="VN559" s="118"/>
      <c r="VO559" s="118"/>
      <c r="VP559" s="118"/>
      <c r="VQ559" s="118"/>
      <c r="VR559" s="118"/>
      <c r="VS559" s="118"/>
      <c r="VT559" s="118"/>
      <c r="VU559" s="118"/>
      <c r="VV559" s="118"/>
      <c r="VW559" s="118"/>
      <c r="VX559" s="118"/>
      <c r="VY559" s="118"/>
      <c r="VZ559" s="118"/>
      <c r="WA559" s="118"/>
      <c r="WB559" s="118"/>
      <c r="WC559" s="118"/>
      <c r="WD559" s="118"/>
      <c r="WE559" s="118"/>
      <c r="WF559" s="118"/>
      <c r="WG559" s="118"/>
      <c r="WH559" s="118"/>
      <c r="WI559" s="118"/>
      <c r="WJ559" s="118"/>
      <c r="WK559" s="118"/>
      <c r="WL559" s="118"/>
      <c r="WM559" s="118"/>
      <c r="WN559" s="118"/>
      <c r="WO559" s="118"/>
      <c r="WP559" s="118"/>
      <c r="WQ559" s="118"/>
      <c r="WR559" s="118"/>
      <c r="WS559" s="118"/>
      <c r="WT559" s="118"/>
      <c r="WU559" s="118"/>
      <c r="WV559" s="118"/>
      <c r="WW559" s="118"/>
      <c r="WX559" s="118"/>
      <c r="WY559" s="118"/>
      <c r="WZ559" s="118"/>
      <c r="XA559" s="118"/>
      <c r="XB559" s="118"/>
      <c r="XC559" s="118"/>
      <c r="XD559" s="118"/>
      <c r="XE559" s="118"/>
      <c r="XF559" s="118"/>
      <c r="XG559" s="118"/>
      <c r="XH559" s="118"/>
      <c r="XI559" s="118"/>
      <c r="XJ559" s="118"/>
      <c r="XK559" s="118"/>
      <c r="XL559" s="118"/>
      <c r="XM559" s="118"/>
      <c r="XN559" s="118"/>
      <c r="XO559" s="118"/>
      <c r="XP559" s="118"/>
      <c r="XQ559" s="118"/>
      <c r="XR559" s="118"/>
      <c r="XS559" s="118"/>
      <c r="XT559" s="118"/>
      <c r="XU559" s="118"/>
      <c r="XV559" s="118"/>
      <c r="XW559" s="118"/>
      <c r="XX559" s="118"/>
      <c r="XY559" s="118"/>
      <c r="XZ559" s="118"/>
      <c r="YA559" s="118"/>
      <c r="YB559" s="118"/>
      <c r="YC559" s="118"/>
      <c r="YD559" s="118"/>
      <c r="YE559" s="118"/>
      <c r="YF559" s="118"/>
      <c r="YG559" s="118"/>
      <c r="YH559" s="118"/>
      <c r="YI559" s="118"/>
      <c r="YJ559" s="118"/>
      <c r="YK559" s="118"/>
      <c r="YL559" s="118"/>
      <c r="YM559" s="118"/>
      <c r="YN559" s="118"/>
      <c r="YO559" s="118"/>
      <c r="YP559" s="118"/>
      <c r="YQ559" s="118"/>
      <c r="YR559" s="118"/>
      <c r="YS559" s="118"/>
      <c r="YT559" s="118"/>
      <c r="YU559" s="118"/>
      <c r="YV559" s="118"/>
      <c r="YW559" s="118"/>
      <c r="YX559" s="118"/>
      <c r="YY559" s="118"/>
      <c r="YZ559" s="118"/>
      <c r="ZA559" s="118"/>
      <c r="ZB559" s="118"/>
      <c r="ZC559" s="118"/>
      <c r="ZD559" s="118"/>
      <c r="ZE559" s="118"/>
      <c r="ZF559" s="118"/>
      <c r="ZG559" s="118"/>
      <c r="ZH559" s="118"/>
      <c r="ZI559" s="118"/>
      <c r="ZJ559" s="118"/>
      <c r="ZK559" s="118"/>
      <c r="ZL559" s="118"/>
      <c r="ZM559" s="118"/>
      <c r="ZN559" s="118"/>
      <c r="ZO559" s="118"/>
      <c r="ZP559" s="118"/>
      <c r="ZQ559" s="118"/>
      <c r="ZR559" s="118"/>
      <c r="ZS559" s="118"/>
      <c r="ZT559" s="118"/>
      <c r="ZU559" s="118"/>
      <c r="ZV559" s="118"/>
      <c r="ZW559" s="118"/>
      <c r="ZX559" s="118"/>
      <c r="ZY559" s="118"/>
      <c r="ZZ559" s="118"/>
      <c r="AAA559" s="118"/>
      <c r="AAB559" s="118"/>
      <c r="AAC559" s="118"/>
      <c r="AAD559" s="118"/>
      <c r="AAE559" s="118"/>
      <c r="AAF559" s="118"/>
      <c r="AAG559" s="118"/>
      <c r="AAH559" s="118"/>
      <c r="AAI559" s="118"/>
      <c r="AAJ559" s="118"/>
      <c r="AAK559" s="118"/>
      <c r="AAL559" s="118"/>
      <c r="AAM559" s="118"/>
      <c r="AAN559" s="118"/>
      <c r="AAO559" s="118"/>
      <c r="AAP559" s="118"/>
      <c r="AAQ559" s="118"/>
      <c r="AAR559" s="118"/>
      <c r="AAS559" s="118"/>
      <c r="AAT559" s="118"/>
      <c r="AAU559" s="118"/>
      <c r="AAV559" s="118"/>
      <c r="AAW559" s="118"/>
      <c r="AAX559" s="118"/>
      <c r="AAY559" s="118"/>
      <c r="AAZ559" s="118"/>
      <c r="ABA559" s="118"/>
      <c r="ABB559" s="118"/>
      <c r="ABC559" s="118"/>
      <c r="ABD559" s="118"/>
      <c r="ABE559" s="118"/>
      <c r="ABF559" s="118"/>
      <c r="ABG559" s="118"/>
      <c r="ABH559" s="118"/>
      <c r="ABI559" s="118"/>
      <c r="ABJ559" s="118"/>
      <c r="ABK559" s="118"/>
      <c r="ABL559" s="118"/>
      <c r="ABM559" s="118"/>
      <c r="ABN559" s="118"/>
      <c r="ABO559" s="118"/>
      <c r="ABP559" s="118"/>
      <c r="ABQ559" s="118"/>
      <c r="ABR559" s="118"/>
      <c r="ABS559" s="118"/>
      <c r="ABT559" s="118"/>
      <c r="ABU559" s="118"/>
      <c r="ABV559" s="118"/>
      <c r="ABW559" s="118"/>
      <c r="ABX559" s="118"/>
      <c r="ABY559" s="118"/>
      <c r="ABZ559" s="118"/>
      <c r="ACA559" s="118"/>
      <c r="ACB559" s="118"/>
      <c r="ACC559" s="118"/>
      <c r="ACD559" s="118"/>
      <c r="ACE559" s="118"/>
      <c r="ACF559" s="118"/>
      <c r="ACG559" s="118"/>
      <c r="ACH559" s="118"/>
      <c r="ACI559" s="118"/>
      <c r="ACJ559" s="118"/>
      <c r="ACK559" s="118"/>
      <c r="ACL559" s="118"/>
      <c r="ACM559" s="118"/>
      <c r="ACN559" s="118"/>
      <c r="ACO559" s="118"/>
      <c r="ACP559" s="118"/>
      <c r="ACQ559" s="118"/>
      <c r="ACR559" s="118"/>
      <c r="ACS559" s="118"/>
      <c r="ACT559" s="118"/>
      <c r="ACU559" s="118"/>
      <c r="ACV559" s="118"/>
      <c r="ACW559" s="118"/>
      <c r="ACX559" s="118"/>
      <c r="ACY559" s="118"/>
      <c r="ACZ559" s="118"/>
      <c r="ADA559" s="118"/>
      <c r="ADB559" s="118"/>
      <c r="ADC559" s="118"/>
      <c r="ADD559" s="118"/>
      <c r="ADE559" s="118"/>
      <c r="ADF559" s="118"/>
      <c r="ADG559" s="118"/>
      <c r="ADH559" s="118"/>
      <c r="ADI559" s="118"/>
      <c r="ADJ559" s="118"/>
      <c r="ADK559" s="118"/>
      <c r="ADL559" s="118"/>
      <c r="ADM559" s="118"/>
      <c r="ADN559" s="118"/>
      <c r="ADO559" s="118"/>
      <c r="ADP559" s="118"/>
      <c r="ADQ559" s="118"/>
      <c r="ADR559" s="118"/>
      <c r="ADS559" s="118"/>
      <c r="ADT559" s="118"/>
      <c r="ADU559" s="118"/>
      <c r="ADV559" s="118"/>
      <c r="ADW559" s="118"/>
      <c r="ADX559" s="118"/>
      <c r="ADY559" s="118"/>
      <c r="ADZ559" s="118"/>
      <c r="AEA559" s="118"/>
      <c r="AEB559" s="118"/>
      <c r="AEC559" s="118"/>
      <c r="AED559" s="118"/>
      <c r="AEE559" s="118"/>
      <c r="AEF559" s="118"/>
      <c r="AEG559" s="118"/>
      <c r="AEH559" s="118"/>
      <c r="AEI559" s="118"/>
      <c r="AEJ559" s="118"/>
      <c r="AEK559" s="118"/>
      <c r="AEL559" s="118"/>
      <c r="AEM559" s="118"/>
      <c r="AEN559" s="118"/>
      <c r="AEO559" s="118"/>
      <c r="AEP559" s="118"/>
      <c r="AEQ559" s="118"/>
      <c r="AER559" s="118"/>
      <c r="AES559" s="118"/>
      <c r="AET559" s="118"/>
      <c r="AEU559" s="118"/>
      <c r="AEV559" s="118"/>
      <c r="AEW559" s="118"/>
      <c r="AEX559" s="118"/>
      <c r="AEY559" s="118"/>
      <c r="AEZ559" s="118"/>
      <c r="AFA559" s="118"/>
      <c r="AFB559" s="118"/>
      <c r="AFC559" s="118"/>
      <c r="AFD559" s="118"/>
      <c r="AFE559" s="118"/>
      <c r="AFF559" s="118"/>
      <c r="AFG559" s="118"/>
      <c r="AFH559" s="118"/>
      <c r="AFI559" s="118"/>
      <c r="AFJ559" s="118"/>
      <c r="AFK559" s="118"/>
      <c r="AFL559" s="118"/>
      <c r="AFM559" s="118"/>
      <c r="AFN559" s="118"/>
      <c r="AFO559" s="118"/>
      <c r="AFP559" s="118"/>
      <c r="AFQ559" s="118"/>
      <c r="AFR559" s="118"/>
      <c r="AFS559" s="118"/>
      <c r="AFT559" s="118"/>
      <c r="AFU559" s="118"/>
      <c r="AFV559" s="118"/>
      <c r="AFW559" s="118"/>
      <c r="AFX559" s="118"/>
      <c r="AFY559" s="118"/>
      <c r="AFZ559" s="118"/>
      <c r="AGA559" s="118"/>
      <c r="AGB559" s="118"/>
      <c r="AGC559" s="118"/>
      <c r="AGD559" s="118"/>
      <c r="AGE559" s="118"/>
      <c r="AGF559" s="118"/>
      <c r="AGG559" s="118"/>
      <c r="AGH559" s="118"/>
      <c r="AGI559" s="118"/>
      <c r="AGJ559" s="118"/>
      <c r="AGK559" s="118"/>
      <c r="AGL559" s="118"/>
      <c r="AGM559" s="118"/>
      <c r="AGN559" s="118"/>
      <c r="AGO559" s="118"/>
      <c r="AGP559" s="118"/>
      <c r="AGQ559" s="118"/>
      <c r="AGR559" s="118"/>
      <c r="AGS559" s="118"/>
      <c r="AGT559" s="118"/>
      <c r="AGU559" s="118"/>
      <c r="AGV559" s="118"/>
      <c r="AGW559" s="118"/>
      <c r="AGX559" s="118"/>
      <c r="AGY559" s="118"/>
      <c r="AGZ559" s="118"/>
      <c r="AHA559" s="118"/>
      <c r="AHB559" s="118"/>
      <c r="AHC559" s="118"/>
      <c r="AHD559" s="118"/>
      <c r="AHE559" s="118"/>
      <c r="AHF559" s="118"/>
      <c r="AHG559" s="118"/>
      <c r="AHH559" s="118"/>
      <c r="AHI559" s="118"/>
      <c r="AHJ559" s="118"/>
      <c r="AHK559" s="118"/>
      <c r="AHL559" s="118"/>
      <c r="AHM559" s="118"/>
      <c r="AHN559" s="118"/>
      <c r="AHO559" s="118"/>
      <c r="AHP559" s="118"/>
      <c r="AHQ559" s="118"/>
      <c r="AHR559" s="118"/>
      <c r="AHS559" s="118"/>
      <c r="AHT559" s="118"/>
      <c r="AHU559" s="118"/>
      <c r="AHV559" s="118"/>
      <c r="AHW559" s="118"/>
      <c r="AHX559" s="118"/>
      <c r="AHY559" s="118"/>
      <c r="AHZ559" s="118"/>
      <c r="AIA559" s="118"/>
      <c r="AIB559" s="118"/>
      <c r="AIC559" s="118"/>
      <c r="AID559" s="118"/>
      <c r="AIE559" s="118"/>
      <c r="AIF559" s="118"/>
      <c r="AIG559" s="118"/>
      <c r="AIH559" s="118"/>
      <c r="AII559" s="118"/>
      <c r="AIJ559" s="118"/>
      <c r="AIK559" s="118"/>
      <c r="AIL559" s="118"/>
      <c r="AIM559" s="118"/>
      <c r="AIN559" s="118"/>
      <c r="AIO559" s="118"/>
      <c r="AIP559" s="118"/>
      <c r="AIQ559" s="118"/>
      <c r="AIR559" s="118"/>
      <c r="AIS559" s="118"/>
      <c r="AIT559" s="118"/>
      <c r="AIU559" s="118"/>
      <c r="AIV559" s="118"/>
      <c r="AIW559" s="118"/>
      <c r="AIX559" s="118"/>
      <c r="AIY559" s="118"/>
      <c r="AIZ559" s="118"/>
      <c r="AJA559" s="118"/>
      <c r="AJB559" s="118"/>
      <c r="AJC559" s="118"/>
      <c r="AJD559" s="118"/>
      <c r="AJE559" s="118"/>
      <c r="AJF559" s="118"/>
      <c r="AJG559" s="118"/>
      <c r="AJH559" s="118"/>
      <c r="AJI559" s="118"/>
      <c r="AJJ559" s="118"/>
      <c r="AJK559" s="118"/>
      <c r="AJL559" s="118"/>
      <c r="AJM559" s="118"/>
      <c r="AJN559" s="118"/>
      <c r="AJO559" s="118"/>
      <c r="AJP559" s="118"/>
      <c r="AJQ559" s="118"/>
      <c r="AJR559" s="118"/>
      <c r="AJS559" s="118"/>
      <c r="AJT559" s="118"/>
      <c r="AJU559" s="118"/>
      <c r="AJV559" s="118"/>
      <c r="AJW559" s="118"/>
      <c r="AJX559" s="118"/>
      <c r="AJY559" s="118"/>
      <c r="AJZ559" s="118"/>
      <c r="AKA559" s="118"/>
      <c r="AKB559" s="118"/>
      <c r="AKC559" s="118"/>
      <c r="AKD559" s="118"/>
      <c r="AKE559" s="118"/>
      <c r="AKF559" s="118"/>
      <c r="AKG559" s="118"/>
      <c r="AKH559" s="118"/>
      <c r="AKI559" s="118"/>
      <c r="AKJ559" s="118"/>
      <c r="AKK559" s="118"/>
      <c r="AKL559" s="118"/>
      <c r="AKM559" s="118"/>
      <c r="AKN559" s="118"/>
      <c r="AKO559" s="118"/>
      <c r="AKP559" s="118"/>
      <c r="AKQ559" s="118"/>
      <c r="AKR559" s="118"/>
      <c r="AKS559" s="118"/>
      <c r="AKT559" s="118"/>
      <c r="AKU559" s="118"/>
      <c r="AKV559" s="118"/>
      <c r="AKW559" s="118"/>
      <c r="AKX559" s="118"/>
      <c r="AKY559" s="118"/>
      <c r="AKZ559" s="118"/>
      <c r="ALA559" s="118"/>
      <c r="ALB559" s="118"/>
      <c r="ALC559" s="118"/>
      <c r="ALD559" s="118"/>
      <c r="ALE559" s="118"/>
      <c r="ALF559" s="118"/>
      <c r="ALG559" s="118"/>
      <c r="ALH559" s="118"/>
      <c r="ALI559" s="118"/>
      <c r="ALJ559" s="118"/>
      <c r="ALK559" s="118"/>
      <c r="ALL559" s="118"/>
      <c r="ALM559" s="118"/>
      <c r="ALN559" s="118"/>
      <c r="ALO559" s="118"/>
      <c r="ALP559" s="118"/>
      <c r="ALQ559" s="118"/>
      <c r="ALR559" s="118"/>
      <c r="ALS559" s="118"/>
      <c r="ALT559" s="118"/>
      <c r="ALU559" s="118"/>
      <c r="ALV559" s="118"/>
      <c r="ALW559" s="118"/>
      <c r="ALX559" s="118"/>
      <c r="ALY559" s="118"/>
      <c r="ALZ559" s="118"/>
      <c r="AMA559" s="118"/>
      <c r="AMB559" s="118"/>
      <c r="AMC559" s="118"/>
      <c r="AMD559" s="118"/>
      <c r="AME559" s="118"/>
      <c r="AMF559" s="118"/>
      <c r="AMG559" s="118"/>
      <c r="AMH559" s="118"/>
    </row>
    <row r="560" spans="1:1022" x14ac:dyDescent="0.25">
      <c r="A560" s="235" t="s">
        <v>6269</v>
      </c>
      <c r="B560" s="163">
        <v>559</v>
      </c>
      <c r="C560" s="317" t="s">
        <v>6268</v>
      </c>
      <c r="D560" s="177" t="s">
        <v>6270</v>
      </c>
      <c r="E560" s="187"/>
      <c r="F560" s="187"/>
      <c r="G560" s="177"/>
      <c r="H560" s="177"/>
      <c r="I560" s="319"/>
      <c r="J560" s="334"/>
      <c r="K560" s="334"/>
      <c r="L560" s="334"/>
      <c r="M560" s="334"/>
      <c r="N560" s="334"/>
      <c r="O560" s="339"/>
      <c r="P560" s="334"/>
      <c r="Q560" s="334"/>
      <c r="R560" s="334"/>
      <c r="S560" s="334"/>
      <c r="T560" s="334"/>
      <c r="U560" s="340"/>
      <c r="V560" s="219">
        <f t="shared" si="290"/>
        <v>100</v>
      </c>
      <c r="W560" s="219">
        <f t="shared" si="291"/>
        <v>100</v>
      </c>
      <c r="X560" s="219">
        <f t="shared" si="292"/>
        <v>100</v>
      </c>
      <c r="Y560" s="219">
        <f t="shared" si="298"/>
        <v>100</v>
      </c>
      <c r="Z560" s="219">
        <f t="shared" si="299"/>
        <v>100</v>
      </c>
      <c r="AA560" s="220">
        <f t="shared" si="282"/>
        <v>100</v>
      </c>
      <c r="AB560" s="220">
        <f t="shared" si="281"/>
        <v>100</v>
      </c>
      <c r="AC560" s="220">
        <f t="shared" si="293"/>
        <v>100</v>
      </c>
      <c r="AD560" s="416">
        <f t="shared" ref="AD560:AD578" si="301">IF(L560=0,100,IF(L560=1,1,IF(L560="1B",1,IF(L560="1A",0.1,100))))</f>
        <v>100</v>
      </c>
      <c r="AE560" s="416">
        <f t="shared" si="297"/>
        <v>100</v>
      </c>
      <c r="AF560" s="212">
        <f t="shared" si="294"/>
        <v>100</v>
      </c>
      <c r="AG560" s="212">
        <f t="shared" si="300"/>
        <v>100</v>
      </c>
      <c r="AH560" s="212">
        <f t="shared" si="295"/>
        <v>100</v>
      </c>
      <c r="AI560" s="212">
        <f t="shared" si="296"/>
        <v>100</v>
      </c>
      <c r="AJ560" s="243"/>
      <c r="AK560" s="236"/>
      <c r="AL560" s="187"/>
      <c r="AM560" s="214"/>
      <c r="AN560" s="187"/>
      <c r="AO560" s="187"/>
      <c r="AQ560" s="167" t="s">
        <v>6271</v>
      </c>
    </row>
    <row r="561" spans="1:1023" customFormat="1" x14ac:dyDescent="0.25">
      <c r="A561" s="486" t="s">
        <v>12753</v>
      </c>
      <c r="B561" s="163">
        <v>560</v>
      </c>
      <c r="C561" s="224" t="s">
        <v>12751</v>
      </c>
      <c r="D561" s="180" t="s">
        <v>12752</v>
      </c>
      <c r="E561" s="453"/>
      <c r="F561" s="453"/>
      <c r="G561" s="180"/>
      <c r="H561" s="180"/>
      <c r="I561" s="483">
        <v>0.5</v>
      </c>
      <c r="J561" s="393">
        <v>2</v>
      </c>
      <c r="K561" s="393">
        <v>1</v>
      </c>
      <c r="L561" s="393"/>
      <c r="M561" s="393"/>
      <c r="N561" s="393"/>
      <c r="O561" s="487"/>
      <c r="P561" s="393"/>
      <c r="Q561" s="393"/>
      <c r="R561" s="393"/>
      <c r="S561" s="393">
        <v>2</v>
      </c>
      <c r="T561" s="393"/>
      <c r="U561" s="488"/>
      <c r="V561" s="454">
        <f t="shared" si="290"/>
        <v>100</v>
      </c>
      <c r="W561" s="454">
        <f t="shared" si="291"/>
        <v>100</v>
      </c>
      <c r="X561" s="454">
        <f t="shared" si="292"/>
        <v>100</v>
      </c>
      <c r="Y561" s="454">
        <f t="shared" si="298"/>
        <v>100</v>
      </c>
      <c r="Z561" s="454">
        <f t="shared" si="299"/>
        <v>100</v>
      </c>
      <c r="AA561" s="220">
        <f t="shared" si="282"/>
        <v>100</v>
      </c>
      <c r="AB561" s="220">
        <f t="shared" si="281"/>
        <v>100</v>
      </c>
      <c r="AC561" s="220">
        <f t="shared" si="293"/>
        <v>3</v>
      </c>
      <c r="AD561" s="455">
        <f t="shared" si="301"/>
        <v>100</v>
      </c>
      <c r="AE561" s="455">
        <f t="shared" si="297"/>
        <v>100</v>
      </c>
      <c r="AF561" s="456">
        <f t="shared" si="294"/>
        <v>1</v>
      </c>
      <c r="AG561" s="456">
        <f t="shared" si="300"/>
        <v>10</v>
      </c>
      <c r="AH561" s="456">
        <f t="shared" si="295"/>
        <v>3</v>
      </c>
      <c r="AI561" s="456">
        <f t="shared" si="296"/>
        <v>100</v>
      </c>
      <c r="AJ561" s="489" t="s">
        <v>24844</v>
      </c>
      <c r="AK561" s="482"/>
      <c r="AL561" s="453">
        <v>1</v>
      </c>
      <c r="AM561" s="485"/>
      <c r="AN561" s="453"/>
      <c r="AO561" s="453">
        <v>1</v>
      </c>
      <c r="AP561" s="453"/>
      <c r="AQ561" s="394" t="s">
        <v>760</v>
      </c>
      <c r="AR561" s="453"/>
      <c r="AS561" s="453"/>
      <c r="AT561" s="453">
        <v>1</v>
      </c>
      <c r="AU561" s="453"/>
      <c r="AV561" s="453"/>
      <c r="AW561" s="453"/>
      <c r="AX561" s="453"/>
      <c r="AY561" s="453"/>
      <c r="AZ561" s="453"/>
      <c r="BA561" s="453"/>
      <c r="BB561" s="453"/>
      <c r="BC561" s="453"/>
      <c r="BD561" s="453"/>
      <c r="BE561" s="453"/>
      <c r="BF561" s="453"/>
      <c r="BG561" s="453"/>
      <c r="BH561" s="453"/>
      <c r="BI561" s="453"/>
      <c r="BJ561" s="453"/>
      <c r="BK561" s="453"/>
      <c r="BL561" s="453"/>
      <c r="BM561" s="453"/>
      <c r="BN561" s="453"/>
      <c r="BO561" s="453"/>
      <c r="BP561" s="453"/>
      <c r="BQ561" s="453"/>
      <c r="BR561" s="453"/>
      <c r="BS561" s="453"/>
      <c r="BT561" s="453"/>
      <c r="BU561" s="453"/>
      <c r="BV561" s="453"/>
      <c r="BW561" s="453"/>
      <c r="BX561" s="453"/>
      <c r="BY561" s="453"/>
      <c r="BZ561" s="453"/>
      <c r="CA561" s="453"/>
      <c r="CB561" s="453"/>
      <c r="CC561" s="453"/>
      <c r="CD561" s="453"/>
      <c r="CE561" s="453"/>
      <c r="CF561" s="453"/>
      <c r="CG561" s="453"/>
      <c r="CH561" s="453"/>
      <c r="CI561" s="453"/>
      <c r="CJ561" s="453"/>
      <c r="CK561" s="453"/>
      <c r="CL561" s="453"/>
      <c r="CM561" s="453"/>
      <c r="CN561" s="453"/>
      <c r="CO561" s="453"/>
      <c r="CP561" s="453"/>
      <c r="CQ561" s="453"/>
      <c r="CR561" s="453"/>
      <c r="CS561" s="453"/>
      <c r="CT561" s="453"/>
      <c r="CU561" s="453"/>
      <c r="CV561" s="453"/>
      <c r="CW561" s="453"/>
      <c r="CX561" s="453"/>
      <c r="CY561" s="453"/>
      <c r="CZ561" s="453"/>
      <c r="DA561" s="453"/>
      <c r="DB561" s="453"/>
      <c r="DC561" s="453"/>
      <c r="DD561" s="453"/>
      <c r="DE561" s="453"/>
      <c r="DF561" s="453"/>
      <c r="DG561" s="453"/>
      <c r="DH561" s="453"/>
      <c r="DI561" s="453"/>
      <c r="DJ561" s="453"/>
      <c r="DK561" s="453"/>
      <c r="DL561" s="453"/>
      <c r="DM561" s="453"/>
      <c r="DN561" s="453"/>
      <c r="DO561" s="453"/>
      <c r="DP561" s="453"/>
      <c r="DQ561" s="453"/>
      <c r="DR561" s="453"/>
      <c r="DS561" s="453"/>
      <c r="DT561" s="453"/>
      <c r="DU561" s="453"/>
      <c r="DV561" s="453"/>
      <c r="DW561" s="453"/>
      <c r="DX561" s="453"/>
      <c r="DY561" s="453"/>
      <c r="DZ561" s="453"/>
      <c r="EA561" s="453"/>
      <c r="EB561" s="453"/>
      <c r="EC561" s="453"/>
      <c r="ED561" s="453"/>
      <c r="EE561" s="453"/>
      <c r="EF561" s="453"/>
      <c r="EG561" s="453"/>
      <c r="EH561" s="453"/>
      <c r="EI561" s="453"/>
      <c r="EJ561" s="453"/>
      <c r="EK561" s="453"/>
      <c r="EL561" s="453"/>
      <c r="EM561" s="453"/>
      <c r="EN561" s="453"/>
      <c r="EO561" s="453"/>
      <c r="EP561" s="453"/>
      <c r="EQ561" s="453"/>
      <c r="ER561" s="453"/>
      <c r="ES561" s="453"/>
      <c r="ET561" s="453"/>
      <c r="EU561" s="453"/>
      <c r="EV561" s="453"/>
      <c r="EW561" s="453"/>
      <c r="EX561" s="453"/>
      <c r="EY561" s="453"/>
      <c r="EZ561" s="453"/>
      <c r="FA561" s="453"/>
      <c r="FB561" s="453"/>
      <c r="FC561" s="453"/>
      <c r="FD561" s="453"/>
      <c r="FE561" s="453"/>
      <c r="FF561" s="453"/>
      <c r="FG561" s="453"/>
      <c r="FH561" s="453"/>
      <c r="FI561" s="453"/>
      <c r="FJ561" s="453"/>
      <c r="FK561" s="453"/>
      <c r="FL561" s="453"/>
      <c r="FM561" s="453"/>
      <c r="FN561" s="453"/>
      <c r="FO561" s="453"/>
      <c r="FP561" s="453"/>
      <c r="FQ561" s="453"/>
      <c r="FR561" s="453"/>
      <c r="FS561" s="453"/>
      <c r="FT561" s="453"/>
      <c r="FU561" s="453"/>
      <c r="FV561" s="453"/>
      <c r="FW561" s="453"/>
      <c r="FX561" s="453"/>
      <c r="FY561" s="453"/>
      <c r="FZ561" s="453"/>
      <c r="GA561" s="453"/>
      <c r="GB561" s="453"/>
      <c r="GC561" s="453"/>
      <c r="GD561" s="453"/>
      <c r="GE561" s="453"/>
      <c r="GF561" s="453"/>
      <c r="GG561" s="453"/>
      <c r="GH561" s="453"/>
      <c r="GI561" s="453"/>
      <c r="GJ561" s="453"/>
      <c r="GK561" s="453"/>
      <c r="GL561" s="453"/>
      <c r="GM561" s="453"/>
      <c r="GN561" s="453"/>
      <c r="GO561" s="453"/>
      <c r="GP561" s="453"/>
      <c r="GQ561" s="453"/>
      <c r="GR561" s="453"/>
      <c r="GS561" s="453"/>
      <c r="GT561" s="453"/>
      <c r="GU561" s="453"/>
      <c r="GV561" s="453"/>
      <c r="GW561" s="453"/>
      <c r="GX561" s="453"/>
      <c r="GY561" s="453"/>
      <c r="GZ561" s="453"/>
      <c r="HA561" s="453"/>
      <c r="HB561" s="453"/>
      <c r="HC561" s="453"/>
      <c r="HD561" s="453"/>
      <c r="HE561" s="453"/>
      <c r="HF561" s="453"/>
      <c r="HG561" s="453"/>
      <c r="HH561" s="453"/>
      <c r="HI561" s="453"/>
      <c r="HJ561" s="453"/>
      <c r="HK561" s="453"/>
      <c r="HL561" s="453"/>
      <c r="HM561" s="453"/>
      <c r="HN561" s="453"/>
      <c r="HO561" s="453"/>
      <c r="HP561" s="453"/>
      <c r="HQ561" s="453"/>
      <c r="HR561" s="453"/>
      <c r="HS561" s="453"/>
      <c r="HT561" s="453"/>
      <c r="HU561" s="453"/>
      <c r="HV561" s="453"/>
      <c r="HW561" s="453"/>
      <c r="HX561" s="453"/>
      <c r="HY561" s="453"/>
      <c r="HZ561" s="453"/>
      <c r="IA561" s="453"/>
      <c r="IB561" s="453"/>
      <c r="IC561" s="453"/>
      <c r="ID561" s="453"/>
      <c r="IE561" s="453"/>
      <c r="IF561" s="453"/>
      <c r="IG561" s="453"/>
      <c r="IH561" s="453"/>
      <c r="II561" s="453"/>
      <c r="IJ561" s="453"/>
      <c r="IK561" s="453"/>
      <c r="IL561" s="453"/>
      <c r="IM561" s="453"/>
      <c r="IN561" s="453"/>
      <c r="IO561" s="453"/>
      <c r="IP561" s="453"/>
      <c r="IQ561" s="453"/>
      <c r="IR561" s="453"/>
      <c r="IS561" s="453"/>
      <c r="IT561" s="453"/>
      <c r="IU561" s="453"/>
      <c r="IV561" s="453"/>
      <c r="IW561" s="453"/>
      <c r="IX561" s="453"/>
      <c r="IY561" s="453"/>
      <c r="IZ561" s="453"/>
      <c r="JA561" s="453"/>
      <c r="JB561" s="453"/>
      <c r="JC561" s="453"/>
      <c r="JD561" s="453"/>
      <c r="JE561" s="453"/>
      <c r="JF561" s="453"/>
      <c r="JG561" s="453"/>
      <c r="JH561" s="453"/>
      <c r="JI561" s="453"/>
      <c r="JJ561" s="453"/>
      <c r="JK561" s="453"/>
      <c r="JL561" s="453"/>
      <c r="JM561" s="453"/>
      <c r="JN561" s="453"/>
      <c r="JO561" s="453"/>
      <c r="JP561" s="453"/>
      <c r="JQ561" s="453"/>
      <c r="JR561" s="453"/>
      <c r="JS561" s="453"/>
      <c r="JT561" s="453"/>
      <c r="JU561" s="453"/>
      <c r="JV561" s="453"/>
      <c r="JW561" s="453"/>
      <c r="JX561" s="453"/>
      <c r="JY561" s="453"/>
      <c r="JZ561" s="453"/>
      <c r="KA561" s="453"/>
      <c r="KB561" s="453"/>
      <c r="KC561" s="453"/>
      <c r="KD561" s="453"/>
      <c r="KE561" s="453"/>
      <c r="KF561" s="453"/>
      <c r="KG561" s="453"/>
      <c r="KH561" s="453"/>
      <c r="KI561" s="453"/>
      <c r="KJ561" s="453"/>
      <c r="KK561" s="453"/>
      <c r="KL561" s="453"/>
      <c r="KM561" s="453"/>
      <c r="KN561" s="453"/>
      <c r="KO561" s="453"/>
      <c r="KP561" s="453"/>
      <c r="KQ561" s="453"/>
      <c r="KR561" s="453"/>
      <c r="KS561" s="453"/>
      <c r="KT561" s="453"/>
      <c r="KU561" s="453"/>
      <c r="KV561" s="453"/>
      <c r="KW561" s="453"/>
      <c r="KX561" s="453"/>
      <c r="KY561" s="453"/>
      <c r="KZ561" s="453"/>
      <c r="LA561" s="453"/>
      <c r="LB561" s="453"/>
      <c r="LC561" s="453"/>
      <c r="LD561" s="453"/>
      <c r="LE561" s="453"/>
      <c r="LF561" s="453"/>
      <c r="LG561" s="453"/>
      <c r="LH561" s="453"/>
      <c r="LI561" s="453"/>
      <c r="LJ561" s="453"/>
      <c r="LK561" s="453"/>
      <c r="LL561" s="453"/>
      <c r="LM561" s="453"/>
      <c r="LN561" s="453"/>
      <c r="LO561" s="453"/>
      <c r="LP561" s="453"/>
      <c r="LQ561" s="453"/>
      <c r="LR561" s="453"/>
      <c r="LS561" s="453"/>
      <c r="LT561" s="453"/>
      <c r="LU561" s="453"/>
      <c r="LV561" s="453"/>
      <c r="LW561" s="453"/>
      <c r="LX561" s="453"/>
      <c r="LY561" s="453"/>
      <c r="LZ561" s="453"/>
      <c r="MA561" s="453"/>
      <c r="MB561" s="453"/>
      <c r="MC561" s="453"/>
      <c r="MD561" s="453"/>
      <c r="ME561" s="453"/>
      <c r="MF561" s="453"/>
      <c r="MG561" s="453"/>
      <c r="MH561" s="453"/>
      <c r="MI561" s="453"/>
      <c r="MJ561" s="453"/>
      <c r="MK561" s="453"/>
      <c r="ML561" s="453"/>
      <c r="MM561" s="453"/>
      <c r="MN561" s="453"/>
      <c r="MO561" s="453"/>
      <c r="MP561" s="453"/>
      <c r="MQ561" s="453"/>
      <c r="MR561" s="453"/>
      <c r="MS561" s="453"/>
      <c r="MT561" s="453"/>
      <c r="MU561" s="453"/>
      <c r="MV561" s="453"/>
      <c r="MW561" s="453"/>
      <c r="MX561" s="453"/>
      <c r="MY561" s="453"/>
      <c r="MZ561" s="453"/>
      <c r="NA561" s="453"/>
      <c r="NB561" s="453"/>
      <c r="NC561" s="453"/>
      <c r="ND561" s="453"/>
      <c r="NE561" s="453"/>
      <c r="NF561" s="453"/>
      <c r="NG561" s="453"/>
      <c r="NH561" s="453"/>
      <c r="NI561" s="453"/>
      <c r="NJ561" s="453"/>
      <c r="NK561" s="453"/>
      <c r="NL561" s="453"/>
      <c r="NM561" s="453"/>
      <c r="NN561" s="453"/>
      <c r="NO561" s="453"/>
      <c r="NP561" s="453"/>
      <c r="NQ561" s="453"/>
      <c r="NR561" s="453"/>
      <c r="NS561" s="453"/>
      <c r="NT561" s="453"/>
      <c r="NU561" s="453"/>
      <c r="NV561" s="453"/>
      <c r="NW561" s="453"/>
      <c r="NX561" s="453"/>
      <c r="NY561" s="453"/>
      <c r="NZ561" s="453"/>
      <c r="OA561" s="453"/>
      <c r="OB561" s="453"/>
      <c r="OC561" s="453"/>
      <c r="OD561" s="453"/>
      <c r="OE561" s="453"/>
      <c r="OF561" s="453"/>
      <c r="OG561" s="453"/>
      <c r="OH561" s="453"/>
      <c r="OI561" s="453"/>
      <c r="OJ561" s="453"/>
      <c r="OK561" s="453"/>
      <c r="OL561" s="453"/>
      <c r="OM561" s="453"/>
      <c r="ON561" s="453"/>
      <c r="OO561" s="453"/>
      <c r="OP561" s="453"/>
      <c r="OQ561" s="453"/>
      <c r="OR561" s="453"/>
      <c r="OS561" s="453"/>
      <c r="OT561" s="453"/>
      <c r="OU561" s="453"/>
      <c r="OV561" s="453"/>
      <c r="OW561" s="453"/>
      <c r="OX561" s="453"/>
      <c r="OY561" s="453"/>
      <c r="OZ561" s="453"/>
      <c r="PA561" s="453"/>
      <c r="PB561" s="453"/>
      <c r="PC561" s="453"/>
      <c r="PD561" s="453"/>
      <c r="PE561" s="453"/>
      <c r="PF561" s="453"/>
      <c r="PG561" s="453"/>
      <c r="PH561" s="453"/>
      <c r="PI561" s="453"/>
      <c r="PJ561" s="453"/>
      <c r="PK561" s="453"/>
      <c r="PL561" s="453"/>
      <c r="PM561" s="453"/>
      <c r="PN561" s="453"/>
      <c r="PO561" s="453"/>
      <c r="PP561" s="453"/>
      <c r="PQ561" s="453"/>
      <c r="PR561" s="453"/>
      <c r="PS561" s="453"/>
      <c r="PT561" s="453"/>
      <c r="PU561" s="453"/>
      <c r="PV561" s="453"/>
      <c r="PW561" s="453"/>
      <c r="PX561" s="453"/>
      <c r="PY561" s="453"/>
      <c r="PZ561" s="453"/>
      <c r="QA561" s="453"/>
      <c r="QB561" s="453"/>
      <c r="QC561" s="453"/>
      <c r="QD561" s="453"/>
      <c r="QE561" s="453"/>
      <c r="QF561" s="453"/>
      <c r="QG561" s="453"/>
      <c r="QH561" s="453"/>
      <c r="QI561" s="453"/>
      <c r="QJ561" s="453"/>
      <c r="QK561" s="453"/>
      <c r="QL561" s="453"/>
      <c r="QM561" s="453"/>
      <c r="QN561" s="453"/>
      <c r="QO561" s="453"/>
      <c r="QP561" s="453"/>
      <c r="QQ561" s="453"/>
      <c r="QR561" s="453"/>
      <c r="QS561" s="453"/>
      <c r="QT561" s="453"/>
      <c r="QU561" s="453"/>
      <c r="QV561" s="453"/>
      <c r="QW561" s="453"/>
      <c r="QX561" s="453"/>
      <c r="QY561" s="453"/>
      <c r="QZ561" s="453"/>
      <c r="RA561" s="453"/>
      <c r="RB561" s="453"/>
      <c r="RC561" s="453"/>
      <c r="RD561" s="453"/>
      <c r="RE561" s="453"/>
      <c r="RF561" s="453"/>
      <c r="RG561" s="453"/>
      <c r="RH561" s="453"/>
      <c r="RI561" s="453"/>
      <c r="RJ561" s="453"/>
      <c r="RK561" s="453"/>
      <c r="RL561" s="453"/>
      <c r="RM561" s="453"/>
      <c r="RN561" s="453"/>
      <c r="RO561" s="453"/>
      <c r="RP561" s="453"/>
      <c r="RQ561" s="453"/>
      <c r="RR561" s="453"/>
      <c r="RS561" s="453"/>
      <c r="RT561" s="453"/>
      <c r="RU561" s="453"/>
      <c r="RV561" s="453"/>
      <c r="RW561" s="453"/>
      <c r="RX561" s="453"/>
      <c r="RY561" s="453"/>
      <c r="RZ561" s="453"/>
      <c r="SA561" s="453"/>
      <c r="SB561" s="453"/>
      <c r="SC561" s="453"/>
      <c r="SD561" s="453"/>
      <c r="SE561" s="453"/>
      <c r="SF561" s="453"/>
      <c r="SG561" s="453"/>
      <c r="SH561" s="453"/>
      <c r="SI561" s="453"/>
      <c r="SJ561" s="453"/>
      <c r="SK561" s="453"/>
      <c r="SL561" s="453"/>
      <c r="SM561" s="453"/>
      <c r="SN561" s="453"/>
      <c r="SO561" s="453"/>
      <c r="SP561" s="453"/>
      <c r="SQ561" s="453"/>
      <c r="SR561" s="453"/>
      <c r="SS561" s="453"/>
      <c r="ST561" s="453"/>
      <c r="SU561" s="453"/>
      <c r="SV561" s="453"/>
      <c r="SW561" s="453"/>
      <c r="SX561" s="453"/>
      <c r="SY561" s="453"/>
      <c r="SZ561" s="453"/>
      <c r="TA561" s="453"/>
      <c r="TB561" s="453"/>
      <c r="TC561" s="453"/>
      <c r="TD561" s="453"/>
      <c r="TE561" s="453"/>
      <c r="TF561" s="453"/>
      <c r="TG561" s="453"/>
      <c r="TH561" s="453"/>
      <c r="TI561" s="453"/>
      <c r="TJ561" s="453"/>
      <c r="TK561" s="453"/>
      <c r="TL561" s="453"/>
      <c r="TM561" s="453"/>
      <c r="TN561" s="453"/>
      <c r="TO561" s="453"/>
      <c r="TP561" s="453"/>
      <c r="TQ561" s="453"/>
      <c r="TR561" s="453"/>
      <c r="TS561" s="453"/>
      <c r="TT561" s="453"/>
      <c r="TU561" s="453"/>
      <c r="TV561" s="453"/>
      <c r="TW561" s="453"/>
      <c r="TX561" s="453"/>
      <c r="TY561" s="453"/>
      <c r="TZ561" s="453"/>
      <c r="UA561" s="453"/>
      <c r="UB561" s="453"/>
      <c r="UC561" s="453"/>
      <c r="UD561" s="453"/>
      <c r="UE561" s="453"/>
      <c r="UF561" s="453"/>
      <c r="UG561" s="453"/>
      <c r="UH561" s="453"/>
      <c r="UI561" s="453"/>
      <c r="UJ561" s="453"/>
      <c r="UK561" s="453"/>
      <c r="UL561" s="453"/>
      <c r="UM561" s="453"/>
      <c r="UN561" s="453"/>
      <c r="UO561" s="453"/>
      <c r="UP561" s="453"/>
      <c r="UQ561" s="453"/>
      <c r="UR561" s="453"/>
      <c r="US561" s="453"/>
      <c r="UT561" s="453"/>
      <c r="UU561" s="453"/>
      <c r="UV561" s="453"/>
      <c r="UW561" s="453"/>
      <c r="UX561" s="453"/>
      <c r="UY561" s="453"/>
      <c r="UZ561" s="453"/>
      <c r="VA561" s="453"/>
      <c r="VB561" s="453"/>
      <c r="VC561" s="453"/>
      <c r="VD561" s="453"/>
      <c r="VE561" s="453"/>
      <c r="VF561" s="453"/>
      <c r="VG561" s="453"/>
      <c r="VH561" s="453"/>
      <c r="VI561" s="453"/>
      <c r="VJ561" s="453"/>
      <c r="VK561" s="453"/>
      <c r="VL561" s="453"/>
      <c r="VM561" s="453"/>
      <c r="VN561" s="453"/>
      <c r="VO561" s="453"/>
      <c r="VP561" s="453"/>
      <c r="VQ561" s="453"/>
      <c r="VR561" s="453"/>
      <c r="VS561" s="453"/>
      <c r="VT561" s="453"/>
      <c r="VU561" s="453"/>
      <c r="VV561" s="453"/>
      <c r="VW561" s="453"/>
      <c r="VX561" s="453"/>
      <c r="VY561" s="453"/>
      <c r="VZ561" s="453"/>
      <c r="WA561" s="453"/>
      <c r="WB561" s="453"/>
      <c r="WC561" s="453"/>
      <c r="WD561" s="453"/>
      <c r="WE561" s="453"/>
      <c r="WF561" s="453"/>
      <c r="WG561" s="453"/>
      <c r="WH561" s="453"/>
      <c r="WI561" s="453"/>
      <c r="WJ561" s="453"/>
      <c r="WK561" s="453"/>
      <c r="WL561" s="453"/>
      <c r="WM561" s="453"/>
      <c r="WN561" s="453"/>
      <c r="WO561" s="453"/>
      <c r="WP561" s="453"/>
      <c r="WQ561" s="453"/>
      <c r="WR561" s="453"/>
      <c r="WS561" s="453"/>
      <c r="WT561" s="453"/>
      <c r="WU561" s="453"/>
      <c r="WV561" s="453"/>
      <c r="WW561" s="453"/>
      <c r="WX561" s="453"/>
      <c r="WY561" s="453"/>
      <c r="WZ561" s="453"/>
      <c r="XA561" s="453"/>
      <c r="XB561" s="453"/>
      <c r="XC561" s="453"/>
      <c r="XD561" s="453"/>
      <c r="XE561" s="453"/>
      <c r="XF561" s="453"/>
      <c r="XG561" s="453"/>
      <c r="XH561" s="453"/>
      <c r="XI561" s="453"/>
      <c r="XJ561" s="453"/>
      <c r="XK561" s="453"/>
      <c r="XL561" s="453"/>
      <c r="XM561" s="453"/>
      <c r="XN561" s="453"/>
      <c r="XO561" s="453"/>
      <c r="XP561" s="453"/>
      <c r="XQ561" s="453"/>
      <c r="XR561" s="453"/>
      <c r="XS561" s="453"/>
      <c r="XT561" s="453"/>
      <c r="XU561" s="453"/>
      <c r="XV561" s="453"/>
      <c r="XW561" s="453"/>
      <c r="XX561" s="453"/>
      <c r="XY561" s="453"/>
      <c r="XZ561" s="453"/>
      <c r="YA561" s="453"/>
      <c r="YB561" s="453"/>
      <c r="YC561" s="453"/>
      <c r="YD561" s="453"/>
      <c r="YE561" s="453"/>
      <c r="YF561" s="453"/>
      <c r="YG561" s="453"/>
      <c r="YH561" s="453"/>
      <c r="YI561" s="453"/>
      <c r="YJ561" s="453"/>
      <c r="YK561" s="453"/>
      <c r="YL561" s="453"/>
      <c r="YM561" s="453"/>
      <c r="YN561" s="453"/>
      <c r="YO561" s="453"/>
      <c r="YP561" s="453"/>
      <c r="YQ561" s="453"/>
      <c r="YR561" s="453"/>
      <c r="YS561" s="453"/>
      <c r="YT561" s="453"/>
      <c r="YU561" s="453"/>
      <c r="YV561" s="453"/>
      <c r="YW561" s="453"/>
      <c r="YX561" s="453"/>
      <c r="YY561" s="453"/>
      <c r="YZ561" s="453"/>
      <c r="ZA561" s="453"/>
      <c r="ZB561" s="453"/>
      <c r="ZC561" s="453"/>
      <c r="ZD561" s="453"/>
      <c r="ZE561" s="453"/>
      <c r="ZF561" s="453"/>
      <c r="ZG561" s="453"/>
      <c r="ZH561" s="453"/>
      <c r="ZI561" s="453"/>
      <c r="ZJ561" s="453"/>
      <c r="ZK561" s="453"/>
      <c r="ZL561" s="453"/>
      <c r="ZM561" s="453"/>
      <c r="ZN561" s="453"/>
      <c r="ZO561" s="453"/>
      <c r="ZP561" s="453"/>
      <c r="ZQ561" s="453"/>
      <c r="ZR561" s="453"/>
      <c r="ZS561" s="453"/>
      <c r="ZT561" s="453"/>
      <c r="ZU561" s="453"/>
      <c r="ZV561" s="453"/>
      <c r="ZW561" s="453"/>
      <c r="ZX561" s="453"/>
      <c r="ZY561" s="453"/>
      <c r="ZZ561" s="453"/>
      <c r="AAA561" s="453"/>
      <c r="AAB561" s="453"/>
      <c r="AAC561" s="453"/>
      <c r="AAD561" s="453"/>
      <c r="AAE561" s="453"/>
      <c r="AAF561" s="453"/>
      <c r="AAG561" s="453"/>
      <c r="AAH561" s="453"/>
      <c r="AAI561" s="453"/>
      <c r="AAJ561" s="453"/>
      <c r="AAK561" s="453"/>
      <c r="AAL561" s="453"/>
      <c r="AAM561" s="453"/>
      <c r="AAN561" s="453"/>
      <c r="AAO561" s="453"/>
      <c r="AAP561" s="453"/>
      <c r="AAQ561" s="453"/>
      <c r="AAR561" s="453"/>
      <c r="AAS561" s="453"/>
      <c r="AAT561" s="453"/>
      <c r="AAU561" s="453"/>
      <c r="AAV561" s="453"/>
      <c r="AAW561" s="453"/>
      <c r="AAX561" s="453"/>
      <c r="AAY561" s="453"/>
      <c r="AAZ561" s="453"/>
      <c r="ABA561" s="453"/>
      <c r="ABB561" s="453"/>
      <c r="ABC561" s="453"/>
      <c r="ABD561" s="453"/>
      <c r="ABE561" s="453"/>
      <c r="ABF561" s="453"/>
      <c r="ABG561" s="453"/>
      <c r="ABH561" s="453"/>
      <c r="ABI561" s="453"/>
      <c r="ABJ561" s="453"/>
      <c r="ABK561" s="453"/>
      <c r="ABL561" s="453"/>
      <c r="ABM561" s="453"/>
      <c r="ABN561" s="453"/>
      <c r="ABO561" s="453"/>
      <c r="ABP561" s="453"/>
      <c r="ABQ561" s="453"/>
      <c r="ABR561" s="453"/>
      <c r="ABS561" s="453"/>
      <c r="ABT561" s="453"/>
      <c r="ABU561" s="453"/>
      <c r="ABV561" s="453"/>
      <c r="ABW561" s="453"/>
      <c r="ABX561" s="453"/>
      <c r="ABY561" s="453"/>
      <c r="ABZ561" s="453"/>
      <c r="ACA561" s="453"/>
      <c r="ACB561" s="453"/>
      <c r="ACC561" s="453"/>
      <c r="ACD561" s="453"/>
      <c r="ACE561" s="453"/>
      <c r="ACF561" s="453"/>
      <c r="ACG561" s="453"/>
      <c r="ACH561" s="453"/>
      <c r="ACI561" s="453"/>
      <c r="ACJ561" s="453"/>
      <c r="ACK561" s="453"/>
      <c r="ACL561" s="453"/>
      <c r="ACM561" s="453"/>
      <c r="ACN561" s="453"/>
      <c r="ACO561" s="453"/>
      <c r="ACP561" s="453"/>
      <c r="ACQ561" s="453"/>
      <c r="ACR561" s="453"/>
      <c r="ACS561" s="453"/>
      <c r="ACT561" s="453"/>
      <c r="ACU561" s="453"/>
      <c r="ACV561" s="453"/>
      <c r="ACW561" s="453"/>
      <c r="ACX561" s="453"/>
      <c r="ACY561" s="453"/>
      <c r="ACZ561" s="453"/>
      <c r="ADA561" s="453"/>
      <c r="ADB561" s="453"/>
      <c r="ADC561" s="453"/>
      <c r="ADD561" s="453"/>
      <c r="ADE561" s="453"/>
      <c r="ADF561" s="453"/>
      <c r="ADG561" s="453"/>
      <c r="ADH561" s="453"/>
      <c r="ADI561" s="453"/>
      <c r="ADJ561" s="453"/>
      <c r="ADK561" s="453"/>
      <c r="ADL561" s="453"/>
      <c r="ADM561" s="453"/>
      <c r="ADN561" s="453"/>
      <c r="ADO561" s="453"/>
      <c r="ADP561" s="453"/>
      <c r="ADQ561" s="453"/>
      <c r="ADR561" s="453"/>
      <c r="ADS561" s="453"/>
      <c r="ADT561" s="453"/>
      <c r="ADU561" s="453"/>
      <c r="ADV561" s="453"/>
      <c r="ADW561" s="453"/>
      <c r="ADX561" s="453"/>
      <c r="ADY561" s="453"/>
      <c r="ADZ561" s="453"/>
      <c r="AEA561" s="453"/>
      <c r="AEB561" s="453"/>
      <c r="AEC561" s="453"/>
      <c r="AED561" s="453"/>
      <c r="AEE561" s="453"/>
      <c r="AEF561" s="453"/>
      <c r="AEG561" s="453"/>
      <c r="AEH561" s="453"/>
      <c r="AEI561" s="453"/>
      <c r="AEJ561" s="453"/>
      <c r="AEK561" s="453"/>
      <c r="AEL561" s="453"/>
      <c r="AEM561" s="453"/>
      <c r="AEN561" s="453"/>
      <c r="AEO561" s="453"/>
      <c r="AEP561" s="453"/>
      <c r="AEQ561" s="453"/>
      <c r="AER561" s="453"/>
      <c r="AES561" s="453"/>
      <c r="AET561" s="453"/>
      <c r="AEU561" s="453"/>
      <c r="AEV561" s="453"/>
      <c r="AEW561" s="453"/>
      <c r="AEX561" s="453"/>
      <c r="AEY561" s="453"/>
      <c r="AEZ561" s="453"/>
      <c r="AFA561" s="453"/>
      <c r="AFB561" s="453"/>
      <c r="AFC561" s="453"/>
      <c r="AFD561" s="453"/>
      <c r="AFE561" s="453"/>
      <c r="AFF561" s="453"/>
      <c r="AFG561" s="453"/>
      <c r="AFH561" s="453"/>
      <c r="AFI561" s="453"/>
      <c r="AFJ561" s="453"/>
      <c r="AFK561" s="453"/>
      <c r="AFL561" s="453"/>
      <c r="AFM561" s="453"/>
      <c r="AFN561" s="453"/>
      <c r="AFO561" s="453"/>
      <c r="AFP561" s="453"/>
      <c r="AFQ561" s="453"/>
      <c r="AFR561" s="453"/>
      <c r="AFS561" s="453"/>
      <c r="AFT561" s="453"/>
      <c r="AFU561" s="453"/>
      <c r="AFV561" s="453"/>
      <c r="AFW561" s="453"/>
      <c r="AFX561" s="453"/>
      <c r="AFY561" s="453"/>
      <c r="AFZ561" s="453"/>
      <c r="AGA561" s="453"/>
      <c r="AGB561" s="453"/>
      <c r="AGC561" s="453"/>
      <c r="AGD561" s="453"/>
      <c r="AGE561" s="453"/>
      <c r="AGF561" s="453"/>
      <c r="AGG561" s="453"/>
      <c r="AGH561" s="453"/>
      <c r="AGI561" s="453"/>
      <c r="AGJ561" s="453"/>
      <c r="AGK561" s="453"/>
      <c r="AGL561" s="453"/>
      <c r="AGM561" s="453"/>
      <c r="AGN561" s="453"/>
      <c r="AGO561" s="453"/>
      <c r="AGP561" s="453"/>
      <c r="AGQ561" s="453"/>
      <c r="AGR561" s="453"/>
      <c r="AGS561" s="453"/>
      <c r="AGT561" s="453"/>
      <c r="AGU561" s="453"/>
      <c r="AGV561" s="453"/>
      <c r="AGW561" s="453"/>
      <c r="AGX561" s="453"/>
      <c r="AGY561" s="453"/>
      <c r="AGZ561" s="453"/>
      <c r="AHA561" s="453"/>
      <c r="AHB561" s="453"/>
      <c r="AHC561" s="453"/>
      <c r="AHD561" s="453"/>
      <c r="AHE561" s="453"/>
      <c r="AHF561" s="453"/>
      <c r="AHG561" s="453"/>
      <c r="AHH561" s="453"/>
      <c r="AHI561" s="453"/>
      <c r="AHJ561" s="453"/>
      <c r="AHK561" s="453"/>
      <c r="AHL561" s="453"/>
      <c r="AHM561" s="453"/>
      <c r="AHN561" s="453"/>
      <c r="AHO561" s="453"/>
      <c r="AHP561" s="453"/>
      <c r="AHQ561" s="453"/>
      <c r="AHR561" s="453"/>
      <c r="AHS561" s="453"/>
      <c r="AHT561" s="453"/>
      <c r="AHU561" s="453"/>
      <c r="AHV561" s="453"/>
      <c r="AHW561" s="453"/>
      <c r="AHX561" s="453"/>
      <c r="AHY561" s="453"/>
      <c r="AHZ561" s="453"/>
      <c r="AIA561" s="453"/>
      <c r="AIB561" s="453"/>
      <c r="AIC561" s="453"/>
      <c r="AID561" s="453"/>
      <c r="AIE561" s="453"/>
      <c r="AIF561" s="453"/>
      <c r="AIG561" s="453"/>
      <c r="AIH561" s="453"/>
      <c r="AII561" s="453"/>
      <c r="AIJ561" s="453"/>
      <c r="AIK561" s="453"/>
      <c r="AIL561" s="453"/>
      <c r="AIM561" s="453"/>
      <c r="AIN561" s="453"/>
      <c r="AIO561" s="453"/>
      <c r="AIP561" s="453"/>
      <c r="AIQ561" s="453"/>
      <c r="AIR561" s="453"/>
      <c r="AIS561" s="453"/>
      <c r="AIT561" s="453"/>
      <c r="AIU561" s="453"/>
      <c r="AIV561" s="453"/>
      <c r="AIW561" s="453"/>
      <c r="AIX561" s="453"/>
      <c r="AIY561" s="453"/>
      <c r="AIZ561" s="453"/>
      <c r="AJA561" s="453"/>
      <c r="AJB561" s="453"/>
      <c r="AJC561" s="453"/>
      <c r="AJD561" s="453"/>
      <c r="AJE561" s="453"/>
      <c r="AJF561" s="453"/>
      <c r="AJG561" s="453"/>
      <c r="AJH561" s="453"/>
      <c r="AJI561" s="453"/>
      <c r="AJJ561" s="453"/>
      <c r="AJK561" s="453"/>
      <c r="AJL561" s="453"/>
      <c r="AJM561" s="453"/>
      <c r="AJN561" s="453"/>
      <c r="AJO561" s="453"/>
      <c r="AJP561" s="453"/>
      <c r="AJQ561" s="453"/>
      <c r="AJR561" s="453"/>
      <c r="AJS561" s="453"/>
      <c r="AJT561" s="453"/>
      <c r="AJU561" s="453"/>
      <c r="AJV561" s="453"/>
      <c r="AJW561" s="453"/>
      <c r="AJX561" s="453"/>
      <c r="AJY561" s="453"/>
      <c r="AJZ561" s="453"/>
      <c r="AKA561" s="453"/>
      <c r="AKB561" s="453"/>
      <c r="AKC561" s="453"/>
      <c r="AKD561" s="453"/>
      <c r="AKE561" s="453"/>
      <c r="AKF561" s="453"/>
      <c r="AKG561" s="453"/>
      <c r="AKH561" s="453"/>
      <c r="AKI561" s="453"/>
      <c r="AKJ561" s="453"/>
      <c r="AKK561" s="453"/>
      <c r="AKL561" s="453"/>
      <c r="AKM561" s="453"/>
      <c r="AKN561" s="453"/>
      <c r="AKO561" s="453"/>
      <c r="AKP561" s="453"/>
      <c r="AKQ561" s="453"/>
      <c r="AKR561" s="453"/>
      <c r="AKS561" s="453"/>
      <c r="AKT561" s="453"/>
      <c r="AKU561" s="453"/>
      <c r="AKV561" s="453"/>
      <c r="AKW561" s="453"/>
      <c r="AKX561" s="453"/>
      <c r="AKY561" s="453"/>
      <c r="AKZ561" s="453"/>
      <c r="ALA561" s="453"/>
      <c r="ALB561" s="453"/>
      <c r="ALC561" s="453"/>
      <c r="ALD561" s="453"/>
      <c r="ALE561" s="453"/>
      <c r="ALF561" s="453"/>
      <c r="ALG561" s="453"/>
      <c r="ALH561" s="453"/>
      <c r="ALI561" s="453"/>
      <c r="ALJ561" s="453"/>
      <c r="ALK561" s="453"/>
      <c r="ALL561" s="453"/>
      <c r="ALM561" s="453"/>
      <c r="ALN561" s="453"/>
      <c r="ALO561" s="453"/>
      <c r="ALP561" s="453"/>
      <c r="ALQ561" s="453"/>
      <c r="ALR561" s="453"/>
      <c r="ALS561" s="453"/>
      <c r="ALT561" s="453"/>
      <c r="ALU561" s="453"/>
      <c r="ALV561" s="453"/>
      <c r="ALW561" s="453"/>
      <c r="ALX561" s="453"/>
      <c r="ALY561" s="453"/>
      <c r="ALZ561" s="453"/>
      <c r="AMA561" s="453"/>
      <c r="AMB561" s="453"/>
      <c r="AMC561" s="453"/>
      <c r="AMD561" s="453"/>
      <c r="AME561" s="453"/>
      <c r="AMF561" s="453"/>
      <c r="AMG561" s="453"/>
      <c r="AMH561" s="453"/>
      <c r="AMI561" s="453"/>
    </row>
    <row r="562" spans="1:1023" x14ac:dyDescent="0.25">
      <c r="A562" s="162" t="s">
        <v>6266</v>
      </c>
      <c r="B562" s="163">
        <v>561</v>
      </c>
      <c r="C562" s="162" t="s">
        <v>6265</v>
      </c>
      <c r="D562" s="175" t="s">
        <v>6267</v>
      </c>
      <c r="F562" s="185">
        <v>4</v>
      </c>
      <c r="I562" s="319"/>
      <c r="J562" s="332">
        <v>2</v>
      </c>
      <c r="K562" s="332">
        <v>2</v>
      </c>
      <c r="L562" s="332">
        <v>1</v>
      </c>
      <c r="V562" s="219">
        <f t="shared" si="290"/>
        <v>100</v>
      </c>
      <c r="W562" s="219">
        <f t="shared" si="291"/>
        <v>100</v>
      </c>
      <c r="X562" s="219">
        <f t="shared" si="292"/>
        <v>100</v>
      </c>
      <c r="Y562" s="219">
        <f t="shared" si="298"/>
        <v>100</v>
      </c>
      <c r="Z562" s="219">
        <f t="shared" si="299"/>
        <v>100</v>
      </c>
      <c r="AA562" s="220">
        <f t="shared" si="282"/>
        <v>100</v>
      </c>
      <c r="AB562" s="220">
        <f t="shared" si="281"/>
        <v>100</v>
      </c>
      <c r="AC562" s="220">
        <f t="shared" si="293"/>
        <v>100</v>
      </c>
      <c r="AD562" s="416">
        <f t="shared" si="301"/>
        <v>1</v>
      </c>
      <c r="AE562" s="416">
        <f t="shared" si="297"/>
        <v>100</v>
      </c>
      <c r="AF562" s="212">
        <f t="shared" si="294"/>
        <v>10</v>
      </c>
      <c r="AG562" s="212">
        <f t="shared" si="300"/>
        <v>10</v>
      </c>
      <c r="AH562" s="212">
        <f t="shared" si="295"/>
        <v>100</v>
      </c>
      <c r="AI562" s="212">
        <f t="shared" si="296"/>
        <v>100</v>
      </c>
      <c r="AJ562" s="243"/>
      <c r="AM562" s="214"/>
      <c r="AQ562" s="394" t="s">
        <v>27526</v>
      </c>
    </row>
    <row r="563" spans="1:1023" x14ac:dyDescent="0.25">
      <c r="A563" s="162" t="s">
        <v>6273</v>
      </c>
      <c r="B563" s="163">
        <v>562</v>
      </c>
      <c r="C563" s="162" t="s">
        <v>6272</v>
      </c>
      <c r="D563" s="175" t="s">
        <v>6274</v>
      </c>
      <c r="F563" s="185">
        <v>4</v>
      </c>
      <c r="G563" s="175">
        <v>3</v>
      </c>
      <c r="I563" s="319"/>
      <c r="J563" s="332">
        <v>2</v>
      </c>
      <c r="K563" s="332">
        <v>2</v>
      </c>
      <c r="L563" s="332">
        <v>1</v>
      </c>
      <c r="N563" s="332">
        <v>1</v>
      </c>
      <c r="V563" s="219">
        <f t="shared" si="290"/>
        <v>100</v>
      </c>
      <c r="W563" s="219">
        <f t="shared" si="291"/>
        <v>100</v>
      </c>
      <c r="X563" s="219">
        <f t="shared" si="292"/>
        <v>100</v>
      </c>
      <c r="Y563" s="219">
        <f t="shared" si="298"/>
        <v>100</v>
      </c>
      <c r="Z563" s="219">
        <f t="shared" si="299"/>
        <v>100</v>
      </c>
      <c r="AA563" s="220">
        <f t="shared" si="282"/>
        <v>100</v>
      </c>
      <c r="AB563" s="220">
        <f t="shared" si="281"/>
        <v>100</v>
      </c>
      <c r="AC563" s="220">
        <f t="shared" si="293"/>
        <v>100</v>
      </c>
      <c r="AD563" s="416">
        <f t="shared" si="301"/>
        <v>1</v>
      </c>
      <c r="AE563" s="416">
        <f t="shared" si="297"/>
        <v>100</v>
      </c>
      <c r="AF563" s="212">
        <f t="shared" si="294"/>
        <v>10</v>
      </c>
      <c r="AG563" s="212">
        <f t="shared" si="300"/>
        <v>10</v>
      </c>
      <c r="AH563" s="212">
        <f t="shared" si="295"/>
        <v>100</v>
      </c>
      <c r="AI563" s="212">
        <f t="shared" si="296"/>
        <v>100</v>
      </c>
      <c r="AJ563" s="243"/>
      <c r="AL563" s="185">
        <v>3</v>
      </c>
      <c r="AM563" s="214"/>
      <c r="AQ563" s="229" t="s">
        <v>6275</v>
      </c>
    </row>
    <row r="564" spans="1:1023" x14ac:dyDescent="0.25">
      <c r="A564" s="162" t="s">
        <v>24516</v>
      </c>
      <c r="B564" s="163">
        <v>563</v>
      </c>
      <c r="C564" s="162" t="s">
        <v>24517</v>
      </c>
      <c r="D564" s="175" t="s">
        <v>24518</v>
      </c>
      <c r="I564" s="319">
        <v>4.4000000000000004</v>
      </c>
      <c r="V564" s="219">
        <f t="shared" si="290"/>
        <v>100</v>
      </c>
      <c r="W564" s="219">
        <f t="shared" si="291"/>
        <v>100</v>
      </c>
      <c r="X564" s="219">
        <f t="shared" si="292"/>
        <v>100</v>
      </c>
      <c r="Y564" s="219">
        <f t="shared" si="298"/>
        <v>100</v>
      </c>
      <c r="Z564" s="219">
        <f t="shared" si="299"/>
        <v>100</v>
      </c>
      <c r="AA564" s="220">
        <f t="shared" si="282"/>
        <v>100</v>
      </c>
      <c r="AB564" s="220">
        <f t="shared" si="281"/>
        <v>100</v>
      </c>
      <c r="AC564" s="220">
        <f t="shared" si="293"/>
        <v>100</v>
      </c>
      <c r="AD564" s="416">
        <f t="shared" si="301"/>
        <v>100</v>
      </c>
      <c r="AE564" s="416">
        <f t="shared" si="297"/>
        <v>100</v>
      </c>
      <c r="AF564" s="212">
        <f t="shared" si="294"/>
        <v>100</v>
      </c>
      <c r="AG564" s="212">
        <f t="shared" si="300"/>
        <v>100</v>
      </c>
      <c r="AH564" s="212">
        <f t="shared" si="295"/>
        <v>100</v>
      </c>
      <c r="AI564" s="212">
        <f t="shared" si="296"/>
        <v>100</v>
      </c>
      <c r="AJ564" s="225" t="s">
        <v>25151</v>
      </c>
      <c r="AK564" s="185">
        <v>1</v>
      </c>
      <c r="AL564" s="185">
        <v>1</v>
      </c>
      <c r="AM564" s="214"/>
      <c r="AN564" s="185">
        <v>1</v>
      </c>
      <c r="AO564" s="185">
        <v>1</v>
      </c>
      <c r="AQ564" s="167" t="s">
        <v>760</v>
      </c>
      <c r="AU564" s="412"/>
      <c r="AV564" s="412"/>
      <c r="AW564" s="412"/>
      <c r="AX564" s="412"/>
      <c r="AY564" s="412"/>
      <c r="AZ564" s="412"/>
      <c r="BA564" s="412"/>
      <c r="BB564" s="412"/>
      <c r="BC564" s="412"/>
      <c r="BD564" s="412"/>
      <c r="BE564" s="412"/>
      <c r="BF564" s="412"/>
      <c r="BG564" s="412"/>
      <c r="BH564" s="412"/>
      <c r="BI564" s="412"/>
      <c r="BJ564" s="412"/>
      <c r="BK564" s="412"/>
      <c r="BL564" s="412"/>
      <c r="BM564" s="412"/>
      <c r="BN564" s="412"/>
      <c r="BO564" s="412"/>
      <c r="BP564" s="412"/>
      <c r="BQ564" s="412"/>
      <c r="BR564" s="412"/>
      <c r="BS564" s="412"/>
      <c r="BT564" s="412"/>
      <c r="BU564" s="412"/>
      <c r="BV564" s="412"/>
      <c r="BW564" s="412"/>
      <c r="BX564" s="412"/>
      <c r="BY564" s="412"/>
      <c r="BZ564" s="412"/>
      <c r="CA564" s="412"/>
      <c r="CB564" s="412"/>
      <c r="CC564" s="412"/>
      <c r="CD564" s="412"/>
      <c r="CE564" s="412"/>
      <c r="CF564" s="412"/>
      <c r="CG564" s="412"/>
      <c r="CH564" s="412"/>
      <c r="CI564" s="412"/>
      <c r="CJ564" s="412"/>
      <c r="CK564" s="412"/>
      <c r="CL564" s="412"/>
      <c r="CM564" s="412"/>
      <c r="CN564" s="412"/>
      <c r="CO564" s="412"/>
      <c r="CP564" s="412"/>
      <c r="CQ564" s="412"/>
      <c r="CR564" s="412"/>
      <c r="CS564" s="412"/>
      <c r="CT564" s="412"/>
      <c r="CU564" s="412"/>
      <c r="CV564" s="412"/>
      <c r="CW564" s="412"/>
      <c r="CX564" s="412"/>
      <c r="CY564" s="412"/>
      <c r="CZ564" s="412"/>
      <c r="DA564" s="412"/>
      <c r="DB564" s="412"/>
      <c r="DC564" s="412"/>
      <c r="DD564" s="412"/>
      <c r="DE564" s="412"/>
      <c r="DF564" s="412"/>
      <c r="DG564" s="412"/>
      <c r="DH564" s="412"/>
      <c r="DI564" s="412"/>
      <c r="DJ564" s="412"/>
      <c r="DK564" s="412"/>
      <c r="DL564" s="412"/>
      <c r="DM564" s="412"/>
      <c r="DN564" s="412"/>
      <c r="DO564" s="412"/>
      <c r="DP564" s="412"/>
      <c r="DQ564" s="412"/>
      <c r="DR564" s="412"/>
      <c r="DS564" s="412"/>
      <c r="DT564" s="412"/>
      <c r="DU564" s="412"/>
      <c r="DV564" s="412"/>
      <c r="DW564" s="412"/>
      <c r="DX564" s="412"/>
      <c r="DY564" s="412"/>
      <c r="DZ564" s="412"/>
      <c r="EA564" s="412"/>
      <c r="EB564" s="412"/>
      <c r="EC564" s="412"/>
      <c r="ED564" s="412"/>
      <c r="EE564" s="412"/>
      <c r="EF564" s="412"/>
      <c r="EG564" s="412"/>
      <c r="EH564" s="412"/>
      <c r="EI564" s="412"/>
      <c r="EJ564" s="412"/>
      <c r="EK564" s="412"/>
      <c r="EL564" s="412"/>
      <c r="EM564" s="412"/>
      <c r="EN564" s="412"/>
      <c r="EO564" s="412"/>
      <c r="EP564" s="412"/>
      <c r="EQ564" s="412"/>
      <c r="ER564" s="412"/>
      <c r="ES564" s="412"/>
      <c r="ET564" s="412"/>
      <c r="EU564" s="412"/>
      <c r="EV564" s="412"/>
      <c r="EW564" s="412"/>
      <c r="EX564" s="412"/>
      <c r="EY564" s="412"/>
      <c r="EZ564" s="412"/>
      <c r="FA564" s="412"/>
      <c r="FB564" s="412"/>
      <c r="FC564" s="412"/>
      <c r="FD564" s="412"/>
      <c r="FE564" s="412"/>
      <c r="FF564" s="412"/>
      <c r="FG564" s="412"/>
      <c r="FH564" s="412"/>
      <c r="FI564" s="412"/>
      <c r="FJ564" s="412"/>
      <c r="FK564" s="412"/>
      <c r="FL564" s="412"/>
      <c r="FM564" s="412"/>
      <c r="FN564" s="412"/>
      <c r="FO564" s="412"/>
      <c r="FP564" s="412"/>
      <c r="FQ564" s="412"/>
      <c r="FR564" s="412"/>
      <c r="FS564" s="412"/>
      <c r="FT564" s="412"/>
      <c r="FU564" s="412"/>
      <c r="FV564" s="412"/>
      <c r="FW564" s="412"/>
      <c r="FX564" s="412"/>
      <c r="FY564" s="412"/>
      <c r="FZ564" s="412"/>
      <c r="GA564" s="412"/>
      <c r="GB564" s="412"/>
      <c r="GC564" s="412"/>
      <c r="GD564" s="412"/>
      <c r="GE564" s="412"/>
      <c r="GF564" s="412"/>
      <c r="GG564" s="412"/>
      <c r="GH564" s="412"/>
      <c r="GI564" s="412"/>
      <c r="GJ564" s="412"/>
      <c r="GK564" s="412"/>
      <c r="GL564" s="412"/>
      <c r="GM564" s="412"/>
      <c r="GN564" s="412"/>
      <c r="GO564" s="412"/>
      <c r="GP564" s="412"/>
      <c r="GQ564" s="412"/>
      <c r="GR564" s="412"/>
      <c r="GS564" s="412"/>
      <c r="GT564" s="412"/>
      <c r="GU564" s="412"/>
      <c r="GV564" s="412"/>
      <c r="GW564" s="412"/>
      <c r="GX564" s="412"/>
      <c r="GY564" s="412"/>
      <c r="GZ564" s="412"/>
      <c r="HA564" s="412"/>
      <c r="HB564" s="412"/>
      <c r="HC564" s="412"/>
      <c r="HD564" s="412"/>
      <c r="HE564" s="412"/>
      <c r="HF564" s="412"/>
      <c r="HG564" s="412"/>
      <c r="HH564" s="412"/>
      <c r="HI564" s="412"/>
      <c r="HJ564" s="412"/>
      <c r="HK564" s="412"/>
      <c r="HL564" s="412"/>
      <c r="HM564" s="412"/>
      <c r="HN564" s="412"/>
      <c r="HO564" s="412"/>
      <c r="HP564" s="412"/>
      <c r="HQ564" s="412"/>
      <c r="HR564" s="412"/>
      <c r="HS564" s="412"/>
      <c r="HT564" s="412"/>
      <c r="HU564" s="412"/>
      <c r="HV564" s="412"/>
      <c r="HW564" s="412"/>
      <c r="HX564" s="412"/>
      <c r="HY564" s="412"/>
      <c r="HZ564" s="412"/>
      <c r="IA564" s="412"/>
      <c r="IB564" s="412"/>
      <c r="IC564" s="412"/>
      <c r="ID564" s="412"/>
      <c r="IE564" s="412"/>
      <c r="IF564" s="412"/>
      <c r="IG564" s="412"/>
      <c r="IH564" s="412"/>
      <c r="II564" s="412"/>
      <c r="IJ564" s="412"/>
      <c r="IK564" s="412"/>
      <c r="IL564" s="412"/>
      <c r="IM564" s="412"/>
      <c r="IN564" s="412"/>
      <c r="IO564" s="412"/>
      <c r="IP564" s="412"/>
      <c r="IQ564" s="412"/>
      <c r="IR564" s="412"/>
      <c r="IS564" s="412"/>
      <c r="IT564" s="412"/>
      <c r="IU564" s="412"/>
      <c r="IV564" s="412"/>
      <c r="IW564" s="412"/>
      <c r="IX564" s="412"/>
      <c r="IY564" s="412"/>
      <c r="IZ564" s="412"/>
      <c r="JA564" s="412"/>
      <c r="JB564" s="412"/>
      <c r="JC564" s="412"/>
      <c r="JD564" s="412"/>
      <c r="JE564" s="412"/>
      <c r="JF564" s="412"/>
      <c r="JG564" s="412"/>
      <c r="JH564" s="412"/>
      <c r="JI564" s="412"/>
      <c r="JJ564" s="412"/>
      <c r="JK564" s="412"/>
      <c r="JL564" s="412"/>
      <c r="JM564" s="412"/>
      <c r="JN564" s="412"/>
      <c r="JO564" s="412"/>
      <c r="JP564" s="412"/>
      <c r="JQ564" s="412"/>
      <c r="JR564" s="412"/>
      <c r="JS564" s="412"/>
      <c r="JT564" s="412"/>
      <c r="JU564" s="412"/>
      <c r="JV564" s="412"/>
      <c r="JW564" s="412"/>
      <c r="JX564" s="412"/>
      <c r="JY564" s="412"/>
      <c r="JZ564" s="412"/>
      <c r="KA564" s="412"/>
      <c r="KB564" s="412"/>
      <c r="KC564" s="412"/>
      <c r="KD564" s="412"/>
      <c r="KE564" s="412"/>
      <c r="KF564" s="412"/>
      <c r="KG564" s="412"/>
      <c r="KH564" s="412"/>
      <c r="KI564" s="412"/>
      <c r="KJ564" s="412"/>
      <c r="KK564" s="412"/>
      <c r="KL564" s="412"/>
      <c r="KM564" s="412"/>
      <c r="KN564" s="412"/>
      <c r="KO564" s="412"/>
      <c r="KP564" s="412"/>
      <c r="KQ564" s="412"/>
      <c r="KR564" s="412"/>
      <c r="KS564" s="412"/>
      <c r="KT564" s="412"/>
      <c r="KU564" s="412"/>
      <c r="KV564" s="412"/>
      <c r="KW564" s="412"/>
      <c r="KX564" s="412"/>
      <c r="KY564" s="412"/>
      <c r="KZ564" s="412"/>
      <c r="LA564" s="412"/>
      <c r="LB564" s="412"/>
      <c r="LC564" s="412"/>
      <c r="LD564" s="412"/>
      <c r="LE564" s="412"/>
      <c r="LF564" s="412"/>
      <c r="LG564" s="412"/>
      <c r="LH564" s="412"/>
      <c r="LI564" s="412"/>
      <c r="LJ564" s="412"/>
      <c r="LK564" s="412"/>
      <c r="LL564" s="412"/>
      <c r="LM564" s="412"/>
      <c r="LN564" s="412"/>
      <c r="LO564" s="412"/>
      <c r="LP564" s="412"/>
      <c r="LQ564" s="412"/>
      <c r="LR564" s="412"/>
      <c r="LS564" s="412"/>
      <c r="LT564" s="412"/>
      <c r="LU564" s="412"/>
      <c r="LV564" s="412"/>
      <c r="LW564" s="412"/>
      <c r="LX564" s="412"/>
      <c r="LY564" s="412"/>
      <c r="LZ564" s="412"/>
      <c r="MA564" s="412"/>
      <c r="MB564" s="412"/>
      <c r="MC564" s="412"/>
      <c r="MD564" s="412"/>
      <c r="ME564" s="412"/>
      <c r="MF564" s="412"/>
      <c r="MG564" s="412"/>
      <c r="MH564" s="412"/>
      <c r="MI564" s="412"/>
      <c r="MJ564" s="412"/>
      <c r="MK564" s="412"/>
      <c r="ML564" s="412"/>
      <c r="MM564" s="412"/>
      <c r="MN564" s="412"/>
      <c r="MO564" s="412"/>
      <c r="MP564" s="412"/>
      <c r="MQ564" s="412"/>
      <c r="MR564" s="412"/>
      <c r="MS564" s="412"/>
      <c r="MT564" s="412"/>
      <c r="MU564" s="412"/>
      <c r="MV564" s="412"/>
      <c r="MW564" s="412"/>
      <c r="MX564" s="412"/>
      <c r="MY564" s="412"/>
      <c r="MZ564" s="412"/>
      <c r="NA564" s="412"/>
      <c r="NB564" s="412"/>
      <c r="NC564" s="412"/>
      <c r="ND564" s="412"/>
      <c r="NE564" s="412"/>
      <c r="NF564" s="412"/>
      <c r="NG564" s="412"/>
      <c r="NH564" s="412"/>
      <c r="NI564" s="412"/>
      <c r="NJ564" s="412"/>
      <c r="NK564" s="412"/>
      <c r="NL564" s="412"/>
      <c r="NM564" s="412"/>
      <c r="NN564" s="412"/>
      <c r="NO564" s="412"/>
      <c r="NP564" s="412"/>
      <c r="NQ564" s="412"/>
      <c r="NR564" s="412"/>
      <c r="NS564" s="412"/>
      <c r="NT564" s="412"/>
      <c r="NU564" s="412"/>
      <c r="NV564" s="412"/>
      <c r="NW564" s="412"/>
      <c r="NX564" s="412"/>
      <c r="NY564" s="412"/>
      <c r="NZ564" s="412"/>
      <c r="OA564" s="412"/>
      <c r="OB564" s="412"/>
      <c r="OC564" s="412"/>
      <c r="OD564" s="412"/>
      <c r="OE564" s="412"/>
      <c r="OF564" s="412"/>
      <c r="OG564" s="412"/>
      <c r="OH564" s="412"/>
      <c r="OI564" s="412"/>
      <c r="OJ564" s="412"/>
      <c r="OK564" s="412"/>
      <c r="OL564" s="412"/>
      <c r="OM564" s="412"/>
      <c r="ON564" s="412"/>
      <c r="OO564" s="412"/>
      <c r="OP564" s="412"/>
      <c r="OQ564" s="412"/>
      <c r="OR564" s="412"/>
      <c r="OS564" s="412"/>
      <c r="OT564" s="412"/>
      <c r="OU564" s="412"/>
      <c r="OV564" s="412"/>
      <c r="OW564" s="412"/>
      <c r="OX564" s="412"/>
      <c r="OY564" s="412"/>
      <c r="OZ564" s="412"/>
      <c r="PA564" s="412"/>
      <c r="PB564" s="412"/>
      <c r="PC564" s="412"/>
      <c r="PD564" s="412"/>
      <c r="PE564" s="412"/>
      <c r="PF564" s="412"/>
      <c r="PG564" s="412"/>
      <c r="PH564" s="412"/>
      <c r="PI564" s="412"/>
      <c r="PJ564" s="412"/>
      <c r="PK564" s="412"/>
      <c r="PL564" s="412"/>
      <c r="PM564" s="412"/>
      <c r="PN564" s="412"/>
      <c r="PO564" s="412"/>
      <c r="PP564" s="412"/>
      <c r="PQ564" s="412"/>
      <c r="PR564" s="412"/>
      <c r="PS564" s="412"/>
      <c r="PT564" s="412"/>
      <c r="PU564" s="412"/>
      <c r="PV564" s="412"/>
      <c r="PW564" s="412"/>
      <c r="PX564" s="412"/>
      <c r="PY564" s="412"/>
      <c r="PZ564" s="412"/>
      <c r="QA564" s="412"/>
      <c r="QB564" s="412"/>
      <c r="QC564" s="412"/>
      <c r="QD564" s="412"/>
      <c r="QE564" s="412"/>
      <c r="QF564" s="412"/>
      <c r="QG564" s="412"/>
      <c r="QH564" s="412"/>
      <c r="QI564" s="412"/>
      <c r="QJ564" s="412"/>
      <c r="QK564" s="412"/>
      <c r="QL564" s="412"/>
      <c r="QM564" s="412"/>
      <c r="QN564" s="412"/>
      <c r="QO564" s="412"/>
      <c r="QP564" s="412"/>
      <c r="QQ564" s="412"/>
      <c r="QR564" s="412"/>
      <c r="QS564" s="412"/>
      <c r="QT564" s="412"/>
      <c r="QU564" s="412"/>
      <c r="QV564" s="412"/>
      <c r="QW564" s="412"/>
      <c r="QX564" s="412"/>
      <c r="QY564" s="412"/>
      <c r="QZ564" s="412"/>
      <c r="RA564" s="412"/>
      <c r="RB564" s="412"/>
      <c r="RC564" s="412"/>
      <c r="RD564" s="412"/>
      <c r="RE564" s="412"/>
      <c r="RF564" s="412"/>
      <c r="RG564" s="412"/>
      <c r="RH564" s="412"/>
      <c r="RI564" s="412"/>
      <c r="RJ564" s="412"/>
      <c r="RK564" s="412"/>
      <c r="RL564" s="412"/>
      <c r="RM564" s="412"/>
      <c r="RN564" s="412"/>
      <c r="RO564" s="412"/>
      <c r="RP564" s="412"/>
      <c r="RQ564" s="412"/>
      <c r="RR564" s="412"/>
      <c r="RS564" s="412"/>
      <c r="RT564" s="412"/>
      <c r="RU564" s="412"/>
      <c r="RV564" s="412"/>
      <c r="RW564" s="412"/>
      <c r="RX564" s="412"/>
      <c r="RY564" s="412"/>
      <c r="RZ564" s="412"/>
      <c r="SA564" s="412"/>
      <c r="SB564" s="412"/>
      <c r="SC564" s="412"/>
      <c r="SD564" s="412"/>
      <c r="SE564" s="412"/>
      <c r="SF564" s="412"/>
      <c r="SG564" s="412"/>
      <c r="SH564" s="412"/>
      <c r="SI564" s="412"/>
      <c r="SJ564" s="412"/>
      <c r="SK564" s="412"/>
      <c r="SL564" s="412"/>
      <c r="SM564" s="412"/>
      <c r="SN564" s="412"/>
      <c r="SO564" s="412"/>
      <c r="SP564" s="412"/>
      <c r="SQ564" s="412"/>
      <c r="SR564" s="412"/>
      <c r="SS564" s="412"/>
      <c r="ST564" s="412"/>
      <c r="SU564" s="412"/>
      <c r="SV564" s="412"/>
      <c r="SW564" s="412"/>
      <c r="SX564" s="412"/>
      <c r="SY564" s="412"/>
      <c r="SZ564" s="412"/>
      <c r="TA564" s="412"/>
      <c r="TB564" s="412"/>
      <c r="TC564" s="412"/>
      <c r="TD564" s="412"/>
      <c r="TE564" s="412"/>
      <c r="TF564" s="412"/>
      <c r="TG564" s="412"/>
      <c r="TH564" s="412"/>
      <c r="TI564" s="412"/>
      <c r="TJ564" s="412"/>
      <c r="TK564" s="412"/>
      <c r="TL564" s="412"/>
      <c r="TM564" s="412"/>
      <c r="TN564" s="412"/>
      <c r="TO564" s="412"/>
      <c r="TP564" s="412"/>
      <c r="TQ564" s="412"/>
      <c r="TR564" s="412"/>
      <c r="TS564" s="412"/>
      <c r="TT564" s="412"/>
      <c r="TU564" s="412"/>
      <c r="TV564" s="412"/>
      <c r="TW564" s="412"/>
      <c r="TX564" s="412"/>
      <c r="TY564" s="412"/>
      <c r="TZ564" s="412"/>
      <c r="UA564" s="412"/>
      <c r="UB564" s="412"/>
      <c r="UC564" s="412"/>
      <c r="UD564" s="412"/>
      <c r="UE564" s="412"/>
      <c r="UF564" s="412"/>
      <c r="UG564" s="412"/>
      <c r="UH564" s="412"/>
      <c r="UI564" s="412"/>
      <c r="UJ564" s="412"/>
      <c r="UK564" s="412"/>
      <c r="UL564" s="412"/>
      <c r="UM564" s="412"/>
      <c r="UN564" s="412"/>
      <c r="UO564" s="412"/>
      <c r="UP564" s="412"/>
      <c r="UQ564" s="412"/>
      <c r="UR564" s="412"/>
      <c r="US564" s="412"/>
      <c r="UT564" s="412"/>
      <c r="UU564" s="412"/>
      <c r="UV564" s="412"/>
      <c r="UW564" s="412"/>
      <c r="UX564" s="412"/>
      <c r="UY564" s="412"/>
      <c r="UZ564" s="412"/>
      <c r="VA564" s="412"/>
      <c r="VB564" s="412"/>
      <c r="VC564" s="412"/>
      <c r="VD564" s="412"/>
      <c r="VE564" s="412"/>
      <c r="VF564" s="412"/>
      <c r="VG564" s="412"/>
      <c r="VH564" s="412"/>
      <c r="VI564" s="412"/>
      <c r="VJ564" s="412"/>
      <c r="VK564" s="412"/>
      <c r="VL564" s="412"/>
      <c r="VM564" s="412"/>
      <c r="VN564" s="412"/>
      <c r="VO564" s="412"/>
      <c r="VP564" s="412"/>
      <c r="VQ564" s="412"/>
      <c r="VR564" s="412"/>
      <c r="VS564" s="412"/>
      <c r="VT564" s="412"/>
      <c r="VU564" s="412"/>
      <c r="VV564" s="412"/>
      <c r="VW564" s="412"/>
      <c r="VX564" s="412"/>
      <c r="VY564" s="412"/>
      <c r="VZ564" s="412"/>
      <c r="WA564" s="412"/>
      <c r="WB564" s="412"/>
      <c r="WC564" s="412"/>
      <c r="WD564" s="412"/>
      <c r="WE564" s="412"/>
      <c r="WF564" s="412"/>
      <c r="WG564" s="412"/>
      <c r="WH564" s="412"/>
      <c r="WI564" s="412"/>
      <c r="WJ564" s="412"/>
      <c r="WK564" s="412"/>
      <c r="WL564" s="412"/>
      <c r="WM564" s="412"/>
      <c r="WN564" s="412"/>
      <c r="WO564" s="412"/>
      <c r="WP564" s="412"/>
      <c r="WQ564" s="412"/>
      <c r="WR564" s="412"/>
      <c r="WS564" s="412"/>
      <c r="WT564" s="412"/>
      <c r="WU564" s="412"/>
      <c r="WV564" s="412"/>
      <c r="WW564" s="412"/>
      <c r="WX564" s="412"/>
      <c r="WY564" s="412"/>
      <c r="WZ564" s="412"/>
      <c r="XA564" s="412"/>
      <c r="XB564" s="412"/>
      <c r="XC564" s="412"/>
      <c r="XD564" s="412"/>
      <c r="XE564" s="412"/>
      <c r="XF564" s="412"/>
      <c r="XG564" s="412"/>
      <c r="XH564" s="412"/>
      <c r="XI564" s="412"/>
      <c r="XJ564" s="412"/>
      <c r="XK564" s="412"/>
      <c r="XL564" s="412"/>
      <c r="XM564" s="412"/>
      <c r="XN564" s="412"/>
      <c r="XO564" s="412"/>
      <c r="XP564" s="412"/>
      <c r="XQ564" s="412"/>
      <c r="XR564" s="412"/>
      <c r="XS564" s="412"/>
      <c r="XT564" s="412"/>
      <c r="XU564" s="412"/>
      <c r="XV564" s="412"/>
      <c r="XW564" s="412"/>
      <c r="XX564" s="412"/>
      <c r="XY564" s="412"/>
      <c r="XZ564" s="412"/>
      <c r="YA564" s="412"/>
      <c r="YB564" s="412"/>
      <c r="YC564" s="412"/>
      <c r="YD564" s="412"/>
      <c r="YE564" s="412"/>
      <c r="YF564" s="412"/>
      <c r="YG564" s="412"/>
      <c r="YH564" s="412"/>
      <c r="YI564" s="412"/>
      <c r="YJ564" s="412"/>
      <c r="YK564" s="412"/>
      <c r="YL564" s="412"/>
      <c r="YM564" s="412"/>
      <c r="YN564" s="412"/>
      <c r="YO564" s="412"/>
      <c r="YP564" s="412"/>
      <c r="YQ564" s="412"/>
      <c r="YR564" s="412"/>
      <c r="YS564" s="412"/>
      <c r="YT564" s="412"/>
      <c r="YU564" s="412"/>
      <c r="YV564" s="412"/>
      <c r="YW564" s="412"/>
      <c r="YX564" s="412"/>
      <c r="YY564" s="412"/>
      <c r="YZ564" s="412"/>
      <c r="ZA564" s="412"/>
      <c r="ZB564" s="412"/>
      <c r="ZC564" s="412"/>
      <c r="ZD564" s="412"/>
      <c r="ZE564" s="412"/>
      <c r="ZF564" s="412"/>
      <c r="ZG564" s="412"/>
      <c r="ZH564" s="412"/>
      <c r="ZI564" s="412"/>
      <c r="ZJ564" s="412"/>
      <c r="ZK564" s="412"/>
      <c r="ZL564" s="412"/>
      <c r="ZM564" s="412"/>
      <c r="ZN564" s="412"/>
      <c r="ZO564" s="412"/>
      <c r="ZP564" s="412"/>
      <c r="ZQ564" s="412"/>
      <c r="ZR564" s="412"/>
      <c r="ZS564" s="412"/>
      <c r="ZT564" s="412"/>
      <c r="ZU564" s="412"/>
      <c r="ZV564" s="412"/>
      <c r="ZW564" s="412"/>
      <c r="ZX564" s="412"/>
      <c r="ZY564" s="412"/>
      <c r="ZZ564" s="412"/>
      <c r="AAA564" s="412"/>
      <c r="AAB564" s="412"/>
      <c r="AAC564" s="412"/>
      <c r="AAD564" s="412"/>
      <c r="AAE564" s="412"/>
      <c r="AAF564" s="412"/>
      <c r="AAG564" s="412"/>
      <c r="AAH564" s="412"/>
      <c r="AAI564" s="412"/>
      <c r="AAJ564" s="412"/>
      <c r="AAK564" s="412"/>
      <c r="AAL564" s="412"/>
      <c r="AAM564" s="412"/>
      <c r="AAN564" s="412"/>
      <c r="AAO564" s="412"/>
      <c r="AAP564" s="412"/>
      <c r="AAQ564" s="412"/>
      <c r="AAR564" s="412"/>
      <c r="AAS564" s="412"/>
      <c r="AAT564" s="412"/>
      <c r="AAU564" s="412"/>
      <c r="AAV564" s="412"/>
      <c r="AAW564" s="412"/>
      <c r="AAX564" s="412"/>
      <c r="AAY564" s="412"/>
      <c r="AAZ564" s="412"/>
      <c r="ABA564" s="412"/>
      <c r="ABB564" s="412"/>
      <c r="ABC564" s="412"/>
      <c r="ABD564" s="412"/>
      <c r="ABE564" s="412"/>
      <c r="ABF564" s="412"/>
      <c r="ABG564" s="412"/>
      <c r="ABH564" s="412"/>
      <c r="ABI564" s="412"/>
      <c r="ABJ564" s="412"/>
      <c r="ABK564" s="412"/>
      <c r="ABL564" s="412"/>
      <c r="ABM564" s="412"/>
      <c r="ABN564" s="412"/>
      <c r="ABO564" s="412"/>
      <c r="ABP564" s="412"/>
      <c r="ABQ564" s="412"/>
      <c r="ABR564" s="412"/>
      <c r="ABS564" s="412"/>
      <c r="ABT564" s="412"/>
      <c r="ABU564" s="412"/>
      <c r="ABV564" s="412"/>
      <c r="ABW564" s="412"/>
      <c r="ABX564" s="412"/>
      <c r="ABY564" s="412"/>
      <c r="ABZ564" s="412"/>
      <c r="ACA564" s="412"/>
      <c r="ACB564" s="412"/>
      <c r="ACC564" s="412"/>
      <c r="ACD564" s="412"/>
      <c r="ACE564" s="412"/>
      <c r="ACF564" s="412"/>
      <c r="ACG564" s="412"/>
      <c r="ACH564" s="412"/>
      <c r="ACI564" s="412"/>
      <c r="ACJ564" s="412"/>
      <c r="ACK564" s="412"/>
      <c r="ACL564" s="412"/>
      <c r="ACM564" s="412"/>
      <c r="ACN564" s="412"/>
      <c r="ACO564" s="412"/>
      <c r="ACP564" s="412"/>
      <c r="ACQ564" s="412"/>
      <c r="ACR564" s="412"/>
      <c r="ACS564" s="412"/>
      <c r="ACT564" s="412"/>
      <c r="ACU564" s="412"/>
      <c r="ACV564" s="412"/>
      <c r="ACW564" s="412"/>
      <c r="ACX564" s="412"/>
      <c r="ACY564" s="412"/>
      <c r="ACZ564" s="412"/>
      <c r="ADA564" s="412"/>
      <c r="ADB564" s="412"/>
      <c r="ADC564" s="412"/>
      <c r="ADD564" s="412"/>
      <c r="ADE564" s="412"/>
      <c r="ADF564" s="412"/>
      <c r="ADG564" s="412"/>
      <c r="ADH564" s="412"/>
      <c r="ADI564" s="412"/>
      <c r="ADJ564" s="412"/>
      <c r="ADK564" s="412"/>
      <c r="ADL564" s="412"/>
      <c r="ADM564" s="412"/>
      <c r="ADN564" s="412"/>
      <c r="ADO564" s="412"/>
      <c r="ADP564" s="412"/>
      <c r="ADQ564" s="412"/>
      <c r="ADR564" s="412"/>
      <c r="ADS564" s="412"/>
      <c r="ADT564" s="412"/>
      <c r="ADU564" s="412"/>
      <c r="ADV564" s="412"/>
      <c r="ADW564" s="412"/>
      <c r="ADX564" s="412"/>
      <c r="ADY564" s="412"/>
      <c r="ADZ564" s="412"/>
      <c r="AEA564" s="412"/>
      <c r="AEB564" s="412"/>
      <c r="AEC564" s="412"/>
      <c r="AED564" s="412"/>
      <c r="AEE564" s="412"/>
      <c r="AEF564" s="412"/>
      <c r="AEG564" s="412"/>
      <c r="AEH564" s="412"/>
      <c r="AEI564" s="412"/>
      <c r="AEJ564" s="412"/>
      <c r="AEK564" s="412"/>
      <c r="AEL564" s="412"/>
      <c r="AEM564" s="412"/>
      <c r="AEN564" s="412"/>
      <c r="AEO564" s="412"/>
      <c r="AEP564" s="412"/>
      <c r="AEQ564" s="412"/>
      <c r="AER564" s="412"/>
      <c r="AES564" s="412"/>
      <c r="AET564" s="412"/>
      <c r="AEU564" s="412"/>
      <c r="AEV564" s="412"/>
      <c r="AEW564" s="412"/>
      <c r="AEX564" s="412"/>
      <c r="AEY564" s="412"/>
      <c r="AEZ564" s="412"/>
      <c r="AFA564" s="412"/>
      <c r="AFB564" s="412"/>
      <c r="AFC564" s="412"/>
      <c r="AFD564" s="412"/>
      <c r="AFE564" s="412"/>
      <c r="AFF564" s="412"/>
      <c r="AFG564" s="412"/>
      <c r="AFH564" s="412"/>
      <c r="AFI564" s="412"/>
      <c r="AFJ564" s="412"/>
      <c r="AFK564" s="412"/>
      <c r="AFL564" s="412"/>
      <c r="AFM564" s="412"/>
      <c r="AFN564" s="412"/>
      <c r="AFO564" s="412"/>
      <c r="AFP564" s="412"/>
      <c r="AFQ564" s="412"/>
      <c r="AFR564" s="412"/>
      <c r="AFS564" s="412"/>
      <c r="AFT564" s="412"/>
      <c r="AFU564" s="412"/>
      <c r="AFV564" s="412"/>
      <c r="AFW564" s="412"/>
      <c r="AFX564" s="412"/>
      <c r="AFY564" s="412"/>
      <c r="AFZ564" s="412"/>
      <c r="AGA564" s="412"/>
      <c r="AGB564" s="412"/>
      <c r="AGC564" s="412"/>
      <c r="AGD564" s="412"/>
      <c r="AGE564" s="412"/>
      <c r="AGF564" s="412"/>
      <c r="AGG564" s="412"/>
      <c r="AGH564" s="412"/>
      <c r="AGI564" s="412"/>
      <c r="AGJ564" s="412"/>
      <c r="AGK564" s="412"/>
      <c r="AGL564" s="412"/>
      <c r="AGM564" s="412"/>
      <c r="AGN564" s="412"/>
      <c r="AGO564" s="412"/>
      <c r="AGP564" s="412"/>
      <c r="AGQ564" s="412"/>
      <c r="AGR564" s="412"/>
      <c r="AGS564" s="412"/>
      <c r="AGT564" s="412"/>
      <c r="AGU564" s="412"/>
      <c r="AGV564" s="412"/>
      <c r="AGW564" s="412"/>
      <c r="AGX564" s="412"/>
      <c r="AGY564" s="412"/>
      <c r="AGZ564" s="412"/>
      <c r="AHA564" s="412"/>
      <c r="AHB564" s="412"/>
      <c r="AHC564" s="412"/>
      <c r="AHD564" s="412"/>
      <c r="AHE564" s="412"/>
      <c r="AHF564" s="412"/>
      <c r="AHG564" s="412"/>
      <c r="AHH564" s="412"/>
      <c r="AHI564" s="412"/>
      <c r="AHJ564" s="412"/>
      <c r="AHK564" s="412"/>
      <c r="AHL564" s="412"/>
      <c r="AHM564" s="412"/>
      <c r="AHN564" s="412"/>
      <c r="AHO564" s="412"/>
      <c r="AHP564" s="412"/>
      <c r="AHQ564" s="412"/>
      <c r="AHR564" s="412"/>
      <c r="AHS564" s="412"/>
      <c r="AHT564" s="412"/>
      <c r="AHU564" s="412"/>
      <c r="AHV564" s="412"/>
      <c r="AHW564" s="412"/>
      <c r="AHX564" s="412"/>
      <c r="AHY564" s="412"/>
      <c r="AHZ564" s="412"/>
      <c r="AIA564" s="412"/>
      <c r="AIB564" s="412"/>
      <c r="AIC564" s="412"/>
      <c r="AID564" s="412"/>
      <c r="AIE564" s="412"/>
      <c r="AIF564" s="412"/>
      <c r="AIG564" s="412"/>
      <c r="AIH564" s="412"/>
      <c r="AII564" s="412"/>
      <c r="AIJ564" s="412"/>
      <c r="AIK564" s="412"/>
      <c r="AIL564" s="412"/>
      <c r="AIM564" s="412"/>
      <c r="AIN564" s="412"/>
      <c r="AIO564" s="412"/>
      <c r="AIP564" s="412"/>
      <c r="AIQ564" s="412"/>
      <c r="AIR564" s="412"/>
      <c r="AIS564" s="412"/>
      <c r="AIT564" s="412"/>
      <c r="AIU564" s="412"/>
      <c r="AIV564" s="412"/>
      <c r="AIW564" s="412"/>
      <c r="AIX564" s="412"/>
      <c r="AIY564" s="412"/>
      <c r="AIZ564" s="412"/>
      <c r="AJA564" s="412"/>
      <c r="AJB564" s="412"/>
      <c r="AJC564" s="412"/>
      <c r="AJD564" s="412"/>
      <c r="AJE564" s="412"/>
      <c r="AJF564" s="412"/>
      <c r="AJG564" s="412"/>
      <c r="AJH564" s="412"/>
      <c r="AJI564" s="412"/>
      <c r="AJJ564" s="412"/>
      <c r="AJK564" s="412"/>
      <c r="AJL564" s="412"/>
      <c r="AJM564" s="412"/>
      <c r="AJN564" s="412"/>
      <c r="AJO564" s="412"/>
      <c r="AJP564" s="412"/>
      <c r="AJQ564" s="412"/>
      <c r="AJR564" s="412"/>
      <c r="AJS564" s="412"/>
      <c r="AJT564" s="412"/>
      <c r="AJU564" s="412"/>
      <c r="AJV564" s="412"/>
      <c r="AJW564" s="412"/>
      <c r="AJX564" s="412"/>
      <c r="AJY564" s="412"/>
      <c r="AJZ564" s="412"/>
      <c r="AKA564" s="412"/>
      <c r="AKB564" s="412"/>
      <c r="AKC564" s="412"/>
      <c r="AKD564" s="412"/>
      <c r="AKE564" s="412"/>
      <c r="AKF564" s="412"/>
      <c r="AKG564" s="412"/>
      <c r="AKH564" s="412"/>
      <c r="AKI564" s="412"/>
      <c r="AKJ564" s="412"/>
      <c r="AKK564" s="412"/>
      <c r="AKL564" s="412"/>
      <c r="AKM564" s="412"/>
      <c r="AKN564" s="412"/>
      <c r="AKO564" s="412"/>
      <c r="AKP564" s="412"/>
      <c r="AKQ564" s="412"/>
      <c r="AKR564" s="412"/>
      <c r="AKS564" s="412"/>
      <c r="AKT564" s="412"/>
      <c r="AKU564" s="412"/>
      <c r="AKV564" s="412"/>
      <c r="AKW564" s="412"/>
      <c r="AKX564" s="412"/>
      <c r="AKY564" s="412"/>
      <c r="AKZ564" s="412"/>
      <c r="ALA564" s="412"/>
      <c r="ALB564" s="412"/>
      <c r="ALC564" s="412"/>
      <c r="ALD564" s="412"/>
      <c r="ALE564" s="412"/>
      <c r="ALF564" s="412"/>
      <c r="ALG564" s="412"/>
      <c r="ALH564" s="412"/>
      <c r="ALI564" s="412"/>
      <c r="ALJ564" s="412"/>
      <c r="ALK564" s="412"/>
      <c r="ALL564" s="412"/>
      <c r="ALM564" s="412"/>
      <c r="ALN564" s="412"/>
      <c r="ALO564" s="412"/>
      <c r="ALP564" s="412"/>
      <c r="ALQ564" s="412"/>
      <c r="ALR564" s="412"/>
      <c r="ALS564" s="412"/>
      <c r="ALT564" s="412"/>
      <c r="ALU564" s="412"/>
      <c r="ALV564" s="412"/>
      <c r="ALW564" s="412"/>
      <c r="ALX564" s="412"/>
      <c r="ALY564" s="412"/>
      <c r="ALZ564" s="412"/>
      <c r="AMA564" s="412"/>
      <c r="AMB564" s="412"/>
      <c r="AMC564" s="412"/>
      <c r="AMD564" s="412"/>
      <c r="AME564" s="412"/>
      <c r="AMF564" s="412"/>
      <c r="AMG564" s="412"/>
      <c r="AMH564" s="412"/>
    </row>
    <row r="565" spans="1:1023" x14ac:dyDescent="0.25">
      <c r="A565" s="162" t="s">
        <v>24530</v>
      </c>
      <c r="B565" s="163">
        <v>564</v>
      </c>
      <c r="C565" s="224" t="s">
        <v>25152</v>
      </c>
      <c r="D565" s="175" t="s">
        <v>24531</v>
      </c>
      <c r="E565" s="185" t="s">
        <v>770</v>
      </c>
      <c r="I565" s="319"/>
      <c r="N565" s="332">
        <v>1</v>
      </c>
      <c r="V565" s="219">
        <f t="shared" si="290"/>
        <v>100</v>
      </c>
      <c r="W565" s="219">
        <f t="shared" si="291"/>
        <v>100</v>
      </c>
      <c r="X565" s="219">
        <f t="shared" si="292"/>
        <v>100</v>
      </c>
      <c r="Y565" s="219">
        <f t="shared" si="298"/>
        <v>100</v>
      </c>
      <c r="Z565" s="219">
        <f t="shared" si="299"/>
        <v>100</v>
      </c>
      <c r="AA565" s="220">
        <f t="shared" si="282"/>
        <v>100</v>
      </c>
      <c r="AB565" s="220">
        <f t="shared" si="281"/>
        <v>100</v>
      </c>
      <c r="AC565" s="220">
        <f t="shared" si="293"/>
        <v>100</v>
      </c>
      <c r="AD565" s="416">
        <f t="shared" si="301"/>
        <v>100</v>
      </c>
      <c r="AE565" s="416">
        <f t="shared" si="297"/>
        <v>100</v>
      </c>
      <c r="AF565" s="212">
        <f t="shared" si="294"/>
        <v>100</v>
      </c>
      <c r="AG565" s="212">
        <f t="shared" si="300"/>
        <v>100</v>
      </c>
      <c r="AH565" s="212">
        <f t="shared" si="295"/>
        <v>100</v>
      </c>
      <c r="AI565" s="212">
        <f t="shared" si="296"/>
        <v>100</v>
      </c>
      <c r="AJ565" s="243"/>
      <c r="AM565" s="214"/>
      <c r="AQ565" s="167" t="s">
        <v>24532</v>
      </c>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c r="EP565" s="118"/>
      <c r="EQ565" s="118"/>
      <c r="ER565" s="118"/>
      <c r="ES565" s="118"/>
      <c r="ET565" s="118"/>
      <c r="EU565" s="118"/>
      <c r="EV565" s="118"/>
      <c r="EW565" s="118"/>
      <c r="EX565" s="118"/>
      <c r="EY565" s="118"/>
      <c r="EZ565" s="118"/>
      <c r="FA565" s="118"/>
      <c r="FB565" s="118"/>
      <c r="FC565" s="118"/>
      <c r="FD565" s="118"/>
      <c r="FE565" s="118"/>
      <c r="FF565" s="118"/>
      <c r="FG565" s="118"/>
      <c r="FH565" s="118"/>
      <c r="FI565" s="118"/>
      <c r="FJ565" s="118"/>
      <c r="FK565" s="118"/>
      <c r="FL565" s="118"/>
      <c r="FM565" s="118"/>
      <c r="FN565" s="118"/>
      <c r="FO565" s="118"/>
      <c r="FP565" s="118"/>
      <c r="FQ565" s="118"/>
      <c r="FR565" s="118"/>
      <c r="FS565" s="118"/>
      <c r="FT565" s="118"/>
      <c r="FU565" s="118"/>
      <c r="FV565" s="118"/>
      <c r="FW565" s="118"/>
      <c r="FX565" s="118"/>
      <c r="FY565" s="118"/>
      <c r="FZ565" s="118"/>
      <c r="GA565" s="118"/>
      <c r="GB565" s="118"/>
      <c r="GC565" s="118"/>
      <c r="GD565" s="118"/>
      <c r="GE565" s="118"/>
      <c r="GF565" s="118"/>
      <c r="GG565" s="118"/>
      <c r="GH565" s="118"/>
      <c r="GI565" s="118"/>
      <c r="GJ565" s="118"/>
      <c r="GK565" s="118"/>
      <c r="GL565" s="118"/>
      <c r="GM565" s="118"/>
      <c r="GN565" s="118"/>
      <c r="GO565" s="118"/>
      <c r="GP565" s="118"/>
      <c r="GQ565" s="118"/>
      <c r="GR565" s="118"/>
      <c r="GS565" s="118"/>
      <c r="GT565" s="118"/>
      <c r="GU565" s="118"/>
      <c r="GV565" s="118"/>
      <c r="GW565" s="118"/>
      <c r="GX565" s="118"/>
      <c r="GY565" s="118"/>
      <c r="GZ565" s="118"/>
      <c r="HA565" s="118"/>
      <c r="HB565" s="118"/>
      <c r="HC565" s="118"/>
      <c r="HD565" s="118"/>
      <c r="HE565" s="118"/>
      <c r="HF565" s="118"/>
      <c r="HG565" s="118"/>
      <c r="HH565" s="118"/>
      <c r="HI565" s="118"/>
      <c r="HJ565" s="118"/>
      <c r="HK565" s="118"/>
      <c r="HL565" s="118"/>
      <c r="HM565" s="118"/>
      <c r="HN565" s="118"/>
      <c r="HO565" s="118"/>
      <c r="HP565" s="118"/>
      <c r="HQ565" s="118"/>
      <c r="HR565" s="118"/>
      <c r="HS565" s="118"/>
      <c r="HT565" s="118"/>
      <c r="HU565" s="118"/>
      <c r="HV565" s="118"/>
      <c r="HW565" s="118"/>
      <c r="HX565" s="118"/>
      <c r="HY565" s="118"/>
      <c r="HZ565" s="118"/>
      <c r="IA565" s="118"/>
      <c r="IB565" s="118"/>
      <c r="IC565" s="118"/>
      <c r="ID565" s="118"/>
      <c r="IE565" s="118"/>
      <c r="IF565" s="118"/>
      <c r="IG565" s="118"/>
      <c r="IH565" s="118"/>
      <c r="II565" s="118"/>
      <c r="IJ565" s="118"/>
      <c r="IK565" s="118"/>
      <c r="IL565" s="118"/>
      <c r="IM565" s="118"/>
      <c r="IN565" s="118"/>
      <c r="IO565" s="118"/>
      <c r="IP565" s="118"/>
      <c r="IQ565" s="118"/>
      <c r="IR565" s="118"/>
      <c r="IS565" s="118"/>
      <c r="IT565" s="118"/>
      <c r="IU565" s="118"/>
      <c r="IV565" s="118"/>
      <c r="IW565" s="118"/>
      <c r="IX565" s="118"/>
      <c r="IY565" s="118"/>
      <c r="IZ565" s="118"/>
      <c r="JA565" s="118"/>
      <c r="JB565" s="118"/>
      <c r="JC565" s="118"/>
      <c r="JD565" s="118"/>
      <c r="JE565" s="118"/>
      <c r="JF565" s="118"/>
      <c r="JG565" s="118"/>
      <c r="JH565" s="118"/>
      <c r="JI565" s="118"/>
      <c r="JJ565" s="118"/>
      <c r="JK565" s="118"/>
      <c r="JL565" s="118"/>
      <c r="JM565" s="118"/>
      <c r="JN565" s="118"/>
      <c r="JO565" s="118"/>
      <c r="JP565" s="118"/>
      <c r="JQ565" s="118"/>
      <c r="JR565" s="118"/>
      <c r="JS565" s="118"/>
      <c r="JT565" s="118"/>
      <c r="JU565" s="118"/>
      <c r="JV565" s="118"/>
      <c r="JW565" s="118"/>
      <c r="JX565" s="118"/>
      <c r="JY565" s="118"/>
      <c r="JZ565" s="118"/>
      <c r="KA565" s="118"/>
      <c r="KB565" s="118"/>
      <c r="KC565" s="118"/>
      <c r="KD565" s="118"/>
      <c r="KE565" s="118"/>
      <c r="KF565" s="118"/>
      <c r="KG565" s="118"/>
      <c r="KH565" s="118"/>
      <c r="KI565" s="118"/>
      <c r="KJ565" s="118"/>
      <c r="KK565" s="118"/>
      <c r="KL565" s="118"/>
      <c r="KM565" s="118"/>
      <c r="KN565" s="118"/>
      <c r="KO565" s="118"/>
      <c r="KP565" s="118"/>
      <c r="KQ565" s="118"/>
      <c r="KR565" s="118"/>
      <c r="KS565" s="118"/>
      <c r="KT565" s="118"/>
      <c r="KU565" s="118"/>
      <c r="KV565" s="118"/>
      <c r="KW565" s="118"/>
      <c r="KX565" s="118"/>
      <c r="KY565" s="118"/>
      <c r="KZ565" s="118"/>
      <c r="LA565" s="118"/>
      <c r="LB565" s="118"/>
      <c r="LC565" s="118"/>
      <c r="LD565" s="118"/>
      <c r="LE565" s="118"/>
      <c r="LF565" s="118"/>
      <c r="LG565" s="118"/>
      <c r="LH565" s="118"/>
      <c r="LI565" s="118"/>
      <c r="LJ565" s="118"/>
      <c r="LK565" s="118"/>
      <c r="LL565" s="118"/>
      <c r="LM565" s="118"/>
      <c r="LN565" s="118"/>
      <c r="LO565" s="118"/>
      <c r="LP565" s="118"/>
      <c r="LQ565" s="118"/>
      <c r="LR565" s="118"/>
      <c r="LS565" s="118"/>
      <c r="LT565" s="118"/>
      <c r="LU565" s="118"/>
      <c r="LV565" s="118"/>
      <c r="LW565" s="118"/>
      <c r="LX565" s="118"/>
      <c r="LY565" s="118"/>
      <c r="LZ565" s="118"/>
      <c r="MA565" s="118"/>
      <c r="MB565" s="118"/>
      <c r="MC565" s="118"/>
      <c r="MD565" s="118"/>
      <c r="ME565" s="118"/>
      <c r="MF565" s="118"/>
      <c r="MG565" s="118"/>
      <c r="MH565" s="118"/>
      <c r="MI565" s="118"/>
      <c r="MJ565" s="118"/>
      <c r="MK565" s="118"/>
      <c r="ML565" s="118"/>
      <c r="MM565" s="118"/>
      <c r="MN565" s="118"/>
      <c r="MO565" s="118"/>
      <c r="MP565" s="118"/>
      <c r="MQ565" s="118"/>
      <c r="MR565" s="118"/>
      <c r="MS565" s="118"/>
      <c r="MT565" s="118"/>
      <c r="MU565" s="118"/>
      <c r="MV565" s="118"/>
      <c r="MW565" s="118"/>
      <c r="MX565" s="118"/>
      <c r="MY565" s="118"/>
      <c r="MZ565" s="118"/>
      <c r="NA565" s="118"/>
      <c r="NB565" s="118"/>
      <c r="NC565" s="118"/>
      <c r="ND565" s="118"/>
      <c r="NE565" s="118"/>
      <c r="NF565" s="118"/>
      <c r="NG565" s="118"/>
      <c r="NH565" s="118"/>
      <c r="NI565" s="118"/>
      <c r="NJ565" s="118"/>
      <c r="NK565" s="118"/>
      <c r="NL565" s="118"/>
      <c r="NM565" s="118"/>
      <c r="NN565" s="118"/>
      <c r="NO565" s="118"/>
      <c r="NP565" s="118"/>
      <c r="NQ565" s="118"/>
      <c r="NR565" s="118"/>
      <c r="NS565" s="118"/>
      <c r="NT565" s="118"/>
      <c r="NU565" s="118"/>
      <c r="NV565" s="118"/>
      <c r="NW565" s="118"/>
      <c r="NX565" s="118"/>
      <c r="NY565" s="118"/>
      <c r="NZ565" s="118"/>
      <c r="OA565" s="118"/>
      <c r="OB565" s="118"/>
      <c r="OC565" s="118"/>
      <c r="OD565" s="118"/>
      <c r="OE565" s="118"/>
      <c r="OF565" s="118"/>
      <c r="OG565" s="118"/>
      <c r="OH565" s="118"/>
      <c r="OI565" s="118"/>
      <c r="OJ565" s="118"/>
      <c r="OK565" s="118"/>
      <c r="OL565" s="118"/>
      <c r="OM565" s="118"/>
      <c r="ON565" s="118"/>
      <c r="OO565" s="118"/>
      <c r="OP565" s="118"/>
      <c r="OQ565" s="118"/>
      <c r="OR565" s="118"/>
      <c r="OS565" s="118"/>
      <c r="OT565" s="118"/>
      <c r="OU565" s="118"/>
      <c r="OV565" s="118"/>
      <c r="OW565" s="118"/>
      <c r="OX565" s="118"/>
      <c r="OY565" s="118"/>
      <c r="OZ565" s="118"/>
      <c r="PA565" s="118"/>
      <c r="PB565" s="118"/>
      <c r="PC565" s="118"/>
      <c r="PD565" s="118"/>
      <c r="PE565" s="118"/>
      <c r="PF565" s="118"/>
      <c r="PG565" s="118"/>
      <c r="PH565" s="118"/>
      <c r="PI565" s="118"/>
      <c r="PJ565" s="118"/>
      <c r="PK565" s="118"/>
      <c r="PL565" s="118"/>
      <c r="PM565" s="118"/>
      <c r="PN565" s="118"/>
      <c r="PO565" s="118"/>
      <c r="PP565" s="118"/>
      <c r="PQ565" s="118"/>
      <c r="PR565" s="118"/>
      <c r="PS565" s="118"/>
      <c r="PT565" s="118"/>
      <c r="PU565" s="118"/>
      <c r="PV565" s="118"/>
      <c r="PW565" s="118"/>
      <c r="PX565" s="118"/>
      <c r="PY565" s="118"/>
      <c r="PZ565" s="118"/>
      <c r="QA565" s="118"/>
      <c r="QB565" s="118"/>
      <c r="QC565" s="118"/>
      <c r="QD565" s="118"/>
      <c r="QE565" s="118"/>
      <c r="QF565" s="118"/>
      <c r="QG565" s="118"/>
      <c r="QH565" s="118"/>
      <c r="QI565" s="118"/>
      <c r="QJ565" s="118"/>
      <c r="QK565" s="118"/>
      <c r="QL565" s="118"/>
      <c r="QM565" s="118"/>
      <c r="QN565" s="118"/>
      <c r="QO565" s="118"/>
      <c r="QP565" s="118"/>
      <c r="QQ565" s="118"/>
      <c r="QR565" s="118"/>
      <c r="QS565" s="118"/>
      <c r="QT565" s="118"/>
      <c r="QU565" s="118"/>
      <c r="QV565" s="118"/>
      <c r="QW565" s="118"/>
      <c r="QX565" s="118"/>
      <c r="QY565" s="118"/>
      <c r="QZ565" s="118"/>
      <c r="RA565" s="118"/>
      <c r="RB565" s="118"/>
      <c r="RC565" s="118"/>
      <c r="RD565" s="118"/>
      <c r="RE565" s="118"/>
      <c r="RF565" s="118"/>
      <c r="RG565" s="118"/>
      <c r="RH565" s="118"/>
      <c r="RI565" s="118"/>
      <c r="RJ565" s="118"/>
      <c r="RK565" s="118"/>
      <c r="RL565" s="118"/>
      <c r="RM565" s="118"/>
      <c r="RN565" s="118"/>
      <c r="RO565" s="118"/>
      <c r="RP565" s="118"/>
      <c r="RQ565" s="118"/>
      <c r="RR565" s="118"/>
      <c r="RS565" s="118"/>
      <c r="RT565" s="118"/>
      <c r="RU565" s="118"/>
      <c r="RV565" s="118"/>
      <c r="RW565" s="118"/>
      <c r="RX565" s="118"/>
      <c r="RY565" s="118"/>
      <c r="RZ565" s="118"/>
      <c r="SA565" s="118"/>
      <c r="SB565" s="118"/>
      <c r="SC565" s="118"/>
      <c r="SD565" s="118"/>
      <c r="SE565" s="118"/>
      <c r="SF565" s="118"/>
      <c r="SG565" s="118"/>
      <c r="SH565" s="118"/>
      <c r="SI565" s="118"/>
      <c r="SJ565" s="118"/>
      <c r="SK565" s="118"/>
      <c r="SL565" s="118"/>
      <c r="SM565" s="118"/>
      <c r="SN565" s="118"/>
      <c r="SO565" s="118"/>
      <c r="SP565" s="118"/>
      <c r="SQ565" s="118"/>
      <c r="SR565" s="118"/>
      <c r="SS565" s="118"/>
      <c r="ST565" s="118"/>
      <c r="SU565" s="118"/>
      <c r="SV565" s="118"/>
      <c r="SW565" s="118"/>
      <c r="SX565" s="118"/>
      <c r="SY565" s="118"/>
      <c r="SZ565" s="118"/>
      <c r="TA565" s="118"/>
      <c r="TB565" s="118"/>
      <c r="TC565" s="118"/>
      <c r="TD565" s="118"/>
      <c r="TE565" s="118"/>
      <c r="TF565" s="118"/>
      <c r="TG565" s="118"/>
      <c r="TH565" s="118"/>
      <c r="TI565" s="118"/>
      <c r="TJ565" s="118"/>
      <c r="TK565" s="118"/>
      <c r="TL565" s="118"/>
      <c r="TM565" s="118"/>
      <c r="TN565" s="118"/>
      <c r="TO565" s="118"/>
      <c r="TP565" s="118"/>
      <c r="TQ565" s="118"/>
      <c r="TR565" s="118"/>
      <c r="TS565" s="118"/>
      <c r="TT565" s="118"/>
      <c r="TU565" s="118"/>
      <c r="TV565" s="118"/>
      <c r="TW565" s="118"/>
      <c r="TX565" s="118"/>
      <c r="TY565" s="118"/>
      <c r="TZ565" s="118"/>
      <c r="UA565" s="118"/>
      <c r="UB565" s="118"/>
      <c r="UC565" s="118"/>
      <c r="UD565" s="118"/>
      <c r="UE565" s="118"/>
      <c r="UF565" s="118"/>
      <c r="UG565" s="118"/>
      <c r="UH565" s="118"/>
      <c r="UI565" s="118"/>
      <c r="UJ565" s="118"/>
      <c r="UK565" s="118"/>
      <c r="UL565" s="118"/>
      <c r="UM565" s="118"/>
      <c r="UN565" s="118"/>
      <c r="UO565" s="118"/>
      <c r="UP565" s="118"/>
      <c r="UQ565" s="118"/>
      <c r="UR565" s="118"/>
      <c r="US565" s="118"/>
      <c r="UT565" s="118"/>
      <c r="UU565" s="118"/>
      <c r="UV565" s="118"/>
      <c r="UW565" s="118"/>
      <c r="UX565" s="118"/>
      <c r="UY565" s="118"/>
      <c r="UZ565" s="118"/>
      <c r="VA565" s="118"/>
      <c r="VB565" s="118"/>
      <c r="VC565" s="118"/>
      <c r="VD565" s="118"/>
      <c r="VE565" s="118"/>
      <c r="VF565" s="118"/>
      <c r="VG565" s="118"/>
      <c r="VH565" s="118"/>
      <c r="VI565" s="118"/>
      <c r="VJ565" s="118"/>
      <c r="VK565" s="118"/>
      <c r="VL565" s="118"/>
      <c r="VM565" s="118"/>
      <c r="VN565" s="118"/>
      <c r="VO565" s="118"/>
      <c r="VP565" s="118"/>
      <c r="VQ565" s="118"/>
      <c r="VR565" s="118"/>
      <c r="VS565" s="118"/>
      <c r="VT565" s="118"/>
      <c r="VU565" s="118"/>
      <c r="VV565" s="118"/>
      <c r="VW565" s="118"/>
      <c r="VX565" s="118"/>
      <c r="VY565" s="118"/>
      <c r="VZ565" s="118"/>
      <c r="WA565" s="118"/>
      <c r="WB565" s="118"/>
      <c r="WC565" s="118"/>
      <c r="WD565" s="118"/>
      <c r="WE565" s="118"/>
      <c r="WF565" s="118"/>
      <c r="WG565" s="118"/>
      <c r="WH565" s="118"/>
      <c r="WI565" s="118"/>
      <c r="WJ565" s="118"/>
      <c r="WK565" s="118"/>
      <c r="WL565" s="118"/>
      <c r="WM565" s="118"/>
      <c r="WN565" s="118"/>
      <c r="WO565" s="118"/>
      <c r="WP565" s="118"/>
      <c r="WQ565" s="118"/>
      <c r="WR565" s="118"/>
      <c r="WS565" s="118"/>
      <c r="WT565" s="118"/>
      <c r="WU565" s="118"/>
      <c r="WV565" s="118"/>
      <c r="WW565" s="118"/>
      <c r="WX565" s="118"/>
      <c r="WY565" s="118"/>
      <c r="WZ565" s="118"/>
      <c r="XA565" s="118"/>
      <c r="XB565" s="118"/>
      <c r="XC565" s="118"/>
      <c r="XD565" s="118"/>
      <c r="XE565" s="118"/>
      <c r="XF565" s="118"/>
      <c r="XG565" s="118"/>
      <c r="XH565" s="118"/>
      <c r="XI565" s="118"/>
      <c r="XJ565" s="118"/>
      <c r="XK565" s="118"/>
      <c r="XL565" s="118"/>
      <c r="XM565" s="118"/>
      <c r="XN565" s="118"/>
      <c r="XO565" s="118"/>
      <c r="XP565" s="118"/>
      <c r="XQ565" s="118"/>
      <c r="XR565" s="118"/>
      <c r="XS565" s="118"/>
      <c r="XT565" s="118"/>
      <c r="XU565" s="118"/>
      <c r="XV565" s="118"/>
      <c r="XW565" s="118"/>
      <c r="XX565" s="118"/>
      <c r="XY565" s="118"/>
      <c r="XZ565" s="118"/>
      <c r="YA565" s="118"/>
      <c r="YB565" s="118"/>
      <c r="YC565" s="118"/>
      <c r="YD565" s="118"/>
      <c r="YE565" s="118"/>
      <c r="YF565" s="118"/>
      <c r="YG565" s="118"/>
      <c r="YH565" s="118"/>
      <c r="YI565" s="118"/>
      <c r="YJ565" s="118"/>
      <c r="YK565" s="118"/>
      <c r="YL565" s="118"/>
      <c r="YM565" s="118"/>
      <c r="YN565" s="118"/>
      <c r="YO565" s="118"/>
      <c r="YP565" s="118"/>
      <c r="YQ565" s="118"/>
      <c r="YR565" s="118"/>
      <c r="YS565" s="118"/>
      <c r="YT565" s="118"/>
      <c r="YU565" s="118"/>
      <c r="YV565" s="118"/>
      <c r="YW565" s="118"/>
      <c r="YX565" s="118"/>
      <c r="YY565" s="118"/>
      <c r="YZ565" s="118"/>
      <c r="ZA565" s="118"/>
      <c r="ZB565" s="118"/>
      <c r="ZC565" s="118"/>
      <c r="ZD565" s="118"/>
      <c r="ZE565" s="118"/>
      <c r="ZF565" s="118"/>
      <c r="ZG565" s="118"/>
      <c r="ZH565" s="118"/>
      <c r="ZI565" s="118"/>
      <c r="ZJ565" s="118"/>
      <c r="ZK565" s="118"/>
      <c r="ZL565" s="118"/>
      <c r="ZM565" s="118"/>
      <c r="ZN565" s="118"/>
      <c r="ZO565" s="118"/>
      <c r="ZP565" s="118"/>
      <c r="ZQ565" s="118"/>
      <c r="ZR565" s="118"/>
      <c r="ZS565" s="118"/>
      <c r="ZT565" s="118"/>
      <c r="ZU565" s="118"/>
      <c r="ZV565" s="118"/>
      <c r="ZW565" s="118"/>
      <c r="ZX565" s="118"/>
      <c r="ZY565" s="118"/>
      <c r="ZZ565" s="118"/>
      <c r="AAA565" s="118"/>
      <c r="AAB565" s="118"/>
      <c r="AAC565" s="118"/>
      <c r="AAD565" s="118"/>
      <c r="AAE565" s="118"/>
      <c r="AAF565" s="118"/>
      <c r="AAG565" s="118"/>
      <c r="AAH565" s="118"/>
      <c r="AAI565" s="118"/>
      <c r="AAJ565" s="118"/>
      <c r="AAK565" s="118"/>
      <c r="AAL565" s="118"/>
      <c r="AAM565" s="118"/>
      <c r="AAN565" s="118"/>
      <c r="AAO565" s="118"/>
      <c r="AAP565" s="118"/>
      <c r="AAQ565" s="118"/>
      <c r="AAR565" s="118"/>
      <c r="AAS565" s="118"/>
      <c r="AAT565" s="118"/>
      <c r="AAU565" s="118"/>
      <c r="AAV565" s="118"/>
      <c r="AAW565" s="118"/>
      <c r="AAX565" s="118"/>
      <c r="AAY565" s="118"/>
      <c r="AAZ565" s="118"/>
      <c r="ABA565" s="118"/>
      <c r="ABB565" s="118"/>
      <c r="ABC565" s="118"/>
      <c r="ABD565" s="118"/>
      <c r="ABE565" s="118"/>
      <c r="ABF565" s="118"/>
      <c r="ABG565" s="118"/>
      <c r="ABH565" s="118"/>
      <c r="ABI565" s="118"/>
      <c r="ABJ565" s="118"/>
      <c r="ABK565" s="118"/>
      <c r="ABL565" s="118"/>
      <c r="ABM565" s="118"/>
      <c r="ABN565" s="118"/>
      <c r="ABO565" s="118"/>
      <c r="ABP565" s="118"/>
      <c r="ABQ565" s="118"/>
      <c r="ABR565" s="118"/>
      <c r="ABS565" s="118"/>
      <c r="ABT565" s="118"/>
      <c r="ABU565" s="118"/>
      <c r="ABV565" s="118"/>
      <c r="ABW565" s="118"/>
      <c r="ABX565" s="118"/>
      <c r="ABY565" s="118"/>
      <c r="ABZ565" s="118"/>
      <c r="ACA565" s="118"/>
      <c r="ACB565" s="118"/>
      <c r="ACC565" s="118"/>
      <c r="ACD565" s="118"/>
      <c r="ACE565" s="118"/>
      <c r="ACF565" s="118"/>
      <c r="ACG565" s="118"/>
      <c r="ACH565" s="118"/>
      <c r="ACI565" s="118"/>
      <c r="ACJ565" s="118"/>
      <c r="ACK565" s="118"/>
      <c r="ACL565" s="118"/>
      <c r="ACM565" s="118"/>
      <c r="ACN565" s="118"/>
      <c r="ACO565" s="118"/>
      <c r="ACP565" s="118"/>
      <c r="ACQ565" s="118"/>
      <c r="ACR565" s="118"/>
      <c r="ACS565" s="118"/>
      <c r="ACT565" s="118"/>
      <c r="ACU565" s="118"/>
      <c r="ACV565" s="118"/>
      <c r="ACW565" s="118"/>
      <c r="ACX565" s="118"/>
      <c r="ACY565" s="118"/>
      <c r="ACZ565" s="118"/>
      <c r="ADA565" s="118"/>
      <c r="ADB565" s="118"/>
      <c r="ADC565" s="118"/>
      <c r="ADD565" s="118"/>
      <c r="ADE565" s="118"/>
      <c r="ADF565" s="118"/>
      <c r="ADG565" s="118"/>
      <c r="ADH565" s="118"/>
      <c r="ADI565" s="118"/>
      <c r="ADJ565" s="118"/>
      <c r="ADK565" s="118"/>
      <c r="ADL565" s="118"/>
      <c r="ADM565" s="118"/>
      <c r="ADN565" s="118"/>
      <c r="ADO565" s="118"/>
      <c r="ADP565" s="118"/>
      <c r="ADQ565" s="118"/>
      <c r="ADR565" s="118"/>
      <c r="ADS565" s="118"/>
      <c r="ADT565" s="118"/>
      <c r="ADU565" s="118"/>
      <c r="ADV565" s="118"/>
      <c r="ADW565" s="118"/>
      <c r="ADX565" s="118"/>
      <c r="ADY565" s="118"/>
      <c r="ADZ565" s="118"/>
      <c r="AEA565" s="118"/>
      <c r="AEB565" s="118"/>
      <c r="AEC565" s="118"/>
      <c r="AED565" s="118"/>
      <c r="AEE565" s="118"/>
      <c r="AEF565" s="118"/>
      <c r="AEG565" s="118"/>
      <c r="AEH565" s="118"/>
      <c r="AEI565" s="118"/>
      <c r="AEJ565" s="118"/>
      <c r="AEK565" s="118"/>
      <c r="AEL565" s="118"/>
      <c r="AEM565" s="118"/>
      <c r="AEN565" s="118"/>
      <c r="AEO565" s="118"/>
      <c r="AEP565" s="118"/>
      <c r="AEQ565" s="118"/>
      <c r="AER565" s="118"/>
      <c r="AES565" s="118"/>
      <c r="AET565" s="118"/>
      <c r="AEU565" s="118"/>
      <c r="AEV565" s="118"/>
      <c r="AEW565" s="118"/>
      <c r="AEX565" s="118"/>
      <c r="AEY565" s="118"/>
      <c r="AEZ565" s="118"/>
      <c r="AFA565" s="118"/>
      <c r="AFB565" s="118"/>
      <c r="AFC565" s="118"/>
      <c r="AFD565" s="118"/>
      <c r="AFE565" s="118"/>
      <c r="AFF565" s="118"/>
      <c r="AFG565" s="118"/>
      <c r="AFH565" s="118"/>
      <c r="AFI565" s="118"/>
      <c r="AFJ565" s="118"/>
      <c r="AFK565" s="118"/>
      <c r="AFL565" s="118"/>
      <c r="AFM565" s="118"/>
      <c r="AFN565" s="118"/>
      <c r="AFO565" s="118"/>
      <c r="AFP565" s="118"/>
      <c r="AFQ565" s="118"/>
      <c r="AFR565" s="118"/>
      <c r="AFS565" s="118"/>
      <c r="AFT565" s="118"/>
      <c r="AFU565" s="118"/>
      <c r="AFV565" s="118"/>
      <c r="AFW565" s="118"/>
      <c r="AFX565" s="118"/>
      <c r="AFY565" s="118"/>
      <c r="AFZ565" s="118"/>
      <c r="AGA565" s="118"/>
      <c r="AGB565" s="118"/>
      <c r="AGC565" s="118"/>
      <c r="AGD565" s="118"/>
      <c r="AGE565" s="118"/>
      <c r="AGF565" s="118"/>
      <c r="AGG565" s="118"/>
      <c r="AGH565" s="118"/>
      <c r="AGI565" s="118"/>
      <c r="AGJ565" s="118"/>
      <c r="AGK565" s="118"/>
      <c r="AGL565" s="118"/>
      <c r="AGM565" s="118"/>
      <c r="AGN565" s="118"/>
      <c r="AGO565" s="118"/>
      <c r="AGP565" s="118"/>
      <c r="AGQ565" s="118"/>
      <c r="AGR565" s="118"/>
      <c r="AGS565" s="118"/>
      <c r="AGT565" s="118"/>
      <c r="AGU565" s="118"/>
      <c r="AGV565" s="118"/>
      <c r="AGW565" s="118"/>
      <c r="AGX565" s="118"/>
      <c r="AGY565" s="118"/>
      <c r="AGZ565" s="118"/>
      <c r="AHA565" s="118"/>
      <c r="AHB565" s="118"/>
      <c r="AHC565" s="118"/>
      <c r="AHD565" s="118"/>
      <c r="AHE565" s="118"/>
      <c r="AHF565" s="118"/>
      <c r="AHG565" s="118"/>
      <c r="AHH565" s="118"/>
      <c r="AHI565" s="118"/>
      <c r="AHJ565" s="118"/>
      <c r="AHK565" s="118"/>
      <c r="AHL565" s="118"/>
      <c r="AHM565" s="118"/>
      <c r="AHN565" s="118"/>
      <c r="AHO565" s="118"/>
      <c r="AHP565" s="118"/>
      <c r="AHQ565" s="118"/>
      <c r="AHR565" s="118"/>
      <c r="AHS565" s="118"/>
      <c r="AHT565" s="118"/>
      <c r="AHU565" s="118"/>
      <c r="AHV565" s="118"/>
      <c r="AHW565" s="118"/>
      <c r="AHX565" s="118"/>
      <c r="AHY565" s="118"/>
      <c r="AHZ565" s="118"/>
      <c r="AIA565" s="118"/>
      <c r="AIB565" s="118"/>
      <c r="AIC565" s="118"/>
      <c r="AID565" s="118"/>
      <c r="AIE565" s="118"/>
      <c r="AIF565" s="118"/>
      <c r="AIG565" s="118"/>
      <c r="AIH565" s="118"/>
      <c r="AII565" s="118"/>
      <c r="AIJ565" s="118"/>
      <c r="AIK565" s="118"/>
      <c r="AIL565" s="118"/>
      <c r="AIM565" s="118"/>
      <c r="AIN565" s="118"/>
      <c r="AIO565" s="118"/>
      <c r="AIP565" s="118"/>
      <c r="AIQ565" s="118"/>
      <c r="AIR565" s="118"/>
      <c r="AIS565" s="118"/>
      <c r="AIT565" s="118"/>
      <c r="AIU565" s="118"/>
      <c r="AIV565" s="118"/>
      <c r="AIW565" s="118"/>
      <c r="AIX565" s="118"/>
      <c r="AIY565" s="118"/>
      <c r="AIZ565" s="118"/>
      <c r="AJA565" s="118"/>
      <c r="AJB565" s="118"/>
      <c r="AJC565" s="118"/>
      <c r="AJD565" s="118"/>
      <c r="AJE565" s="118"/>
      <c r="AJF565" s="118"/>
      <c r="AJG565" s="118"/>
      <c r="AJH565" s="118"/>
      <c r="AJI565" s="118"/>
      <c r="AJJ565" s="118"/>
      <c r="AJK565" s="118"/>
      <c r="AJL565" s="118"/>
      <c r="AJM565" s="118"/>
      <c r="AJN565" s="118"/>
      <c r="AJO565" s="118"/>
      <c r="AJP565" s="118"/>
      <c r="AJQ565" s="118"/>
      <c r="AJR565" s="118"/>
      <c r="AJS565" s="118"/>
      <c r="AJT565" s="118"/>
      <c r="AJU565" s="118"/>
      <c r="AJV565" s="118"/>
      <c r="AJW565" s="118"/>
      <c r="AJX565" s="118"/>
      <c r="AJY565" s="118"/>
      <c r="AJZ565" s="118"/>
      <c r="AKA565" s="118"/>
      <c r="AKB565" s="118"/>
      <c r="AKC565" s="118"/>
      <c r="AKD565" s="118"/>
      <c r="AKE565" s="118"/>
      <c r="AKF565" s="118"/>
      <c r="AKG565" s="118"/>
      <c r="AKH565" s="118"/>
      <c r="AKI565" s="118"/>
      <c r="AKJ565" s="118"/>
      <c r="AKK565" s="118"/>
      <c r="AKL565" s="118"/>
      <c r="AKM565" s="118"/>
      <c r="AKN565" s="118"/>
      <c r="AKO565" s="118"/>
      <c r="AKP565" s="118"/>
      <c r="AKQ565" s="118"/>
      <c r="AKR565" s="118"/>
      <c r="AKS565" s="118"/>
      <c r="AKT565" s="118"/>
      <c r="AKU565" s="118"/>
      <c r="AKV565" s="118"/>
      <c r="AKW565" s="118"/>
      <c r="AKX565" s="118"/>
      <c r="AKY565" s="118"/>
      <c r="AKZ565" s="118"/>
      <c r="ALA565" s="118"/>
      <c r="ALB565" s="118"/>
      <c r="ALC565" s="118"/>
      <c r="ALD565" s="118"/>
      <c r="ALE565" s="118"/>
      <c r="ALF565" s="118"/>
      <c r="ALG565" s="118"/>
      <c r="ALH565" s="118"/>
      <c r="ALI565" s="118"/>
      <c r="ALJ565" s="118"/>
      <c r="ALK565" s="118"/>
      <c r="ALL565" s="118"/>
      <c r="ALM565" s="118"/>
      <c r="ALN565" s="118"/>
      <c r="ALO565" s="118"/>
      <c r="ALP565" s="118"/>
      <c r="ALQ565" s="118"/>
      <c r="ALR565" s="118"/>
      <c r="ALS565" s="118"/>
      <c r="ALT565" s="118"/>
      <c r="ALU565" s="118"/>
      <c r="ALV565" s="118"/>
      <c r="ALW565" s="118"/>
      <c r="ALX565" s="118"/>
      <c r="ALY565" s="118"/>
      <c r="ALZ565" s="118"/>
      <c r="AMA565" s="118"/>
      <c r="AMB565" s="118"/>
      <c r="AMC565" s="118"/>
      <c r="AMD565" s="118"/>
      <c r="AME565" s="118"/>
      <c r="AMF565" s="118"/>
      <c r="AMG565" s="118"/>
      <c r="AMH565" s="118"/>
    </row>
    <row r="566" spans="1:1023" x14ac:dyDescent="0.25">
      <c r="A566" s="170" t="s">
        <v>24533</v>
      </c>
      <c r="B566" s="163">
        <v>565</v>
      </c>
      <c r="C566" s="224" t="s">
        <v>25153</v>
      </c>
      <c r="D566" s="175" t="s">
        <v>24534</v>
      </c>
      <c r="E566" s="185" t="s">
        <v>770</v>
      </c>
      <c r="F566" s="185">
        <v>4</v>
      </c>
      <c r="I566" s="319"/>
      <c r="N566" s="332">
        <v>1</v>
      </c>
      <c r="V566" s="219">
        <f t="shared" si="290"/>
        <v>100</v>
      </c>
      <c r="W566" s="219">
        <f t="shared" si="291"/>
        <v>100</v>
      </c>
      <c r="X566" s="219">
        <f t="shared" si="292"/>
        <v>100</v>
      </c>
      <c r="Y566" s="219">
        <f t="shared" si="298"/>
        <v>100</v>
      </c>
      <c r="Z566" s="219">
        <f t="shared" si="299"/>
        <v>100</v>
      </c>
      <c r="AA566" s="220">
        <f t="shared" si="282"/>
        <v>100</v>
      </c>
      <c r="AB566" s="220">
        <f t="shared" si="281"/>
        <v>100</v>
      </c>
      <c r="AC566" s="220">
        <f t="shared" si="293"/>
        <v>100</v>
      </c>
      <c r="AD566" s="416">
        <f t="shared" si="301"/>
        <v>100</v>
      </c>
      <c r="AE566" s="416">
        <f t="shared" si="297"/>
        <v>100</v>
      </c>
      <c r="AF566" s="212">
        <f t="shared" si="294"/>
        <v>100</v>
      </c>
      <c r="AG566" s="212">
        <f t="shared" si="300"/>
        <v>100</v>
      </c>
      <c r="AH566" s="212">
        <f t="shared" si="295"/>
        <v>100</v>
      </c>
      <c r="AI566" s="212">
        <f t="shared" si="296"/>
        <v>100</v>
      </c>
      <c r="AJ566" s="243"/>
      <c r="AL566" s="185">
        <v>2</v>
      </c>
      <c r="AM566" s="214"/>
      <c r="AQ566" s="167" t="s">
        <v>24535</v>
      </c>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c r="EP566" s="118"/>
      <c r="EQ566" s="118"/>
      <c r="ER566" s="118"/>
      <c r="ES566" s="118"/>
      <c r="ET566" s="118"/>
      <c r="EU566" s="118"/>
      <c r="EV566" s="118"/>
      <c r="EW566" s="118"/>
      <c r="EX566" s="118"/>
      <c r="EY566" s="118"/>
      <c r="EZ566" s="118"/>
      <c r="FA566" s="118"/>
      <c r="FB566" s="118"/>
      <c r="FC566" s="118"/>
      <c r="FD566" s="118"/>
      <c r="FE566" s="118"/>
      <c r="FF566" s="118"/>
      <c r="FG566" s="118"/>
      <c r="FH566" s="118"/>
      <c r="FI566" s="118"/>
      <c r="FJ566" s="118"/>
      <c r="FK566" s="118"/>
      <c r="FL566" s="118"/>
      <c r="FM566" s="118"/>
      <c r="FN566" s="118"/>
      <c r="FO566" s="118"/>
      <c r="FP566" s="118"/>
      <c r="FQ566" s="118"/>
      <c r="FR566" s="118"/>
      <c r="FS566" s="118"/>
      <c r="FT566" s="118"/>
      <c r="FU566" s="118"/>
      <c r="FV566" s="118"/>
      <c r="FW566" s="118"/>
      <c r="FX566" s="118"/>
      <c r="FY566" s="118"/>
      <c r="FZ566" s="118"/>
      <c r="GA566" s="118"/>
      <c r="GB566" s="118"/>
      <c r="GC566" s="118"/>
      <c r="GD566" s="118"/>
      <c r="GE566" s="118"/>
      <c r="GF566" s="118"/>
      <c r="GG566" s="118"/>
      <c r="GH566" s="118"/>
      <c r="GI566" s="118"/>
      <c r="GJ566" s="118"/>
      <c r="GK566" s="118"/>
      <c r="GL566" s="118"/>
      <c r="GM566" s="118"/>
      <c r="GN566" s="118"/>
      <c r="GO566" s="118"/>
      <c r="GP566" s="118"/>
      <c r="GQ566" s="118"/>
      <c r="GR566" s="118"/>
      <c r="GS566" s="118"/>
      <c r="GT566" s="118"/>
      <c r="GU566" s="118"/>
      <c r="GV566" s="118"/>
      <c r="GW566" s="118"/>
      <c r="GX566" s="118"/>
      <c r="GY566" s="118"/>
      <c r="GZ566" s="118"/>
      <c r="HA566" s="118"/>
      <c r="HB566" s="118"/>
      <c r="HC566" s="118"/>
      <c r="HD566" s="118"/>
      <c r="HE566" s="118"/>
      <c r="HF566" s="118"/>
      <c r="HG566" s="118"/>
      <c r="HH566" s="118"/>
      <c r="HI566" s="118"/>
      <c r="HJ566" s="118"/>
      <c r="HK566" s="118"/>
      <c r="HL566" s="118"/>
      <c r="HM566" s="118"/>
      <c r="HN566" s="118"/>
      <c r="HO566" s="118"/>
      <c r="HP566" s="118"/>
      <c r="HQ566" s="118"/>
      <c r="HR566" s="118"/>
      <c r="HS566" s="118"/>
      <c r="HT566" s="118"/>
      <c r="HU566" s="118"/>
      <c r="HV566" s="118"/>
      <c r="HW566" s="118"/>
      <c r="HX566" s="118"/>
      <c r="HY566" s="118"/>
      <c r="HZ566" s="118"/>
      <c r="IA566" s="118"/>
      <c r="IB566" s="118"/>
      <c r="IC566" s="118"/>
      <c r="ID566" s="118"/>
      <c r="IE566" s="118"/>
      <c r="IF566" s="118"/>
      <c r="IG566" s="118"/>
      <c r="IH566" s="118"/>
      <c r="II566" s="118"/>
      <c r="IJ566" s="118"/>
      <c r="IK566" s="118"/>
      <c r="IL566" s="118"/>
      <c r="IM566" s="118"/>
      <c r="IN566" s="118"/>
      <c r="IO566" s="118"/>
      <c r="IP566" s="118"/>
      <c r="IQ566" s="118"/>
      <c r="IR566" s="118"/>
      <c r="IS566" s="118"/>
      <c r="IT566" s="118"/>
      <c r="IU566" s="118"/>
      <c r="IV566" s="118"/>
      <c r="IW566" s="118"/>
      <c r="IX566" s="118"/>
      <c r="IY566" s="118"/>
      <c r="IZ566" s="118"/>
      <c r="JA566" s="118"/>
      <c r="JB566" s="118"/>
      <c r="JC566" s="118"/>
      <c r="JD566" s="118"/>
      <c r="JE566" s="118"/>
      <c r="JF566" s="118"/>
      <c r="JG566" s="118"/>
      <c r="JH566" s="118"/>
      <c r="JI566" s="118"/>
      <c r="JJ566" s="118"/>
      <c r="JK566" s="118"/>
      <c r="JL566" s="118"/>
      <c r="JM566" s="118"/>
      <c r="JN566" s="118"/>
      <c r="JO566" s="118"/>
      <c r="JP566" s="118"/>
      <c r="JQ566" s="118"/>
      <c r="JR566" s="118"/>
      <c r="JS566" s="118"/>
      <c r="JT566" s="118"/>
      <c r="JU566" s="118"/>
      <c r="JV566" s="118"/>
      <c r="JW566" s="118"/>
      <c r="JX566" s="118"/>
      <c r="JY566" s="118"/>
      <c r="JZ566" s="118"/>
      <c r="KA566" s="118"/>
      <c r="KB566" s="118"/>
      <c r="KC566" s="118"/>
      <c r="KD566" s="118"/>
      <c r="KE566" s="118"/>
      <c r="KF566" s="118"/>
      <c r="KG566" s="118"/>
      <c r="KH566" s="118"/>
      <c r="KI566" s="118"/>
      <c r="KJ566" s="118"/>
      <c r="KK566" s="118"/>
      <c r="KL566" s="118"/>
      <c r="KM566" s="118"/>
      <c r="KN566" s="118"/>
      <c r="KO566" s="118"/>
      <c r="KP566" s="118"/>
      <c r="KQ566" s="118"/>
      <c r="KR566" s="118"/>
      <c r="KS566" s="118"/>
      <c r="KT566" s="118"/>
      <c r="KU566" s="118"/>
      <c r="KV566" s="118"/>
      <c r="KW566" s="118"/>
      <c r="KX566" s="118"/>
      <c r="KY566" s="118"/>
      <c r="KZ566" s="118"/>
      <c r="LA566" s="118"/>
      <c r="LB566" s="118"/>
      <c r="LC566" s="118"/>
      <c r="LD566" s="118"/>
      <c r="LE566" s="118"/>
      <c r="LF566" s="118"/>
      <c r="LG566" s="118"/>
      <c r="LH566" s="118"/>
      <c r="LI566" s="118"/>
      <c r="LJ566" s="118"/>
      <c r="LK566" s="118"/>
      <c r="LL566" s="118"/>
      <c r="LM566" s="118"/>
      <c r="LN566" s="118"/>
      <c r="LO566" s="118"/>
      <c r="LP566" s="118"/>
      <c r="LQ566" s="118"/>
      <c r="LR566" s="118"/>
      <c r="LS566" s="118"/>
      <c r="LT566" s="118"/>
      <c r="LU566" s="118"/>
      <c r="LV566" s="118"/>
      <c r="LW566" s="118"/>
      <c r="LX566" s="118"/>
      <c r="LY566" s="118"/>
      <c r="LZ566" s="118"/>
      <c r="MA566" s="118"/>
      <c r="MB566" s="118"/>
      <c r="MC566" s="118"/>
      <c r="MD566" s="118"/>
      <c r="ME566" s="118"/>
      <c r="MF566" s="118"/>
      <c r="MG566" s="118"/>
      <c r="MH566" s="118"/>
      <c r="MI566" s="118"/>
      <c r="MJ566" s="118"/>
      <c r="MK566" s="118"/>
      <c r="ML566" s="118"/>
      <c r="MM566" s="118"/>
      <c r="MN566" s="118"/>
      <c r="MO566" s="118"/>
      <c r="MP566" s="118"/>
      <c r="MQ566" s="118"/>
      <c r="MR566" s="118"/>
      <c r="MS566" s="118"/>
      <c r="MT566" s="118"/>
      <c r="MU566" s="118"/>
      <c r="MV566" s="118"/>
      <c r="MW566" s="118"/>
      <c r="MX566" s="118"/>
      <c r="MY566" s="118"/>
      <c r="MZ566" s="118"/>
      <c r="NA566" s="118"/>
      <c r="NB566" s="118"/>
      <c r="NC566" s="118"/>
      <c r="ND566" s="118"/>
      <c r="NE566" s="118"/>
      <c r="NF566" s="118"/>
      <c r="NG566" s="118"/>
      <c r="NH566" s="118"/>
      <c r="NI566" s="118"/>
      <c r="NJ566" s="118"/>
      <c r="NK566" s="118"/>
      <c r="NL566" s="118"/>
      <c r="NM566" s="118"/>
      <c r="NN566" s="118"/>
      <c r="NO566" s="118"/>
      <c r="NP566" s="118"/>
      <c r="NQ566" s="118"/>
      <c r="NR566" s="118"/>
      <c r="NS566" s="118"/>
      <c r="NT566" s="118"/>
      <c r="NU566" s="118"/>
      <c r="NV566" s="118"/>
      <c r="NW566" s="118"/>
      <c r="NX566" s="118"/>
      <c r="NY566" s="118"/>
      <c r="NZ566" s="118"/>
      <c r="OA566" s="118"/>
      <c r="OB566" s="118"/>
      <c r="OC566" s="118"/>
      <c r="OD566" s="118"/>
      <c r="OE566" s="118"/>
      <c r="OF566" s="118"/>
      <c r="OG566" s="118"/>
      <c r="OH566" s="118"/>
      <c r="OI566" s="118"/>
      <c r="OJ566" s="118"/>
      <c r="OK566" s="118"/>
      <c r="OL566" s="118"/>
      <c r="OM566" s="118"/>
      <c r="ON566" s="118"/>
      <c r="OO566" s="118"/>
      <c r="OP566" s="118"/>
      <c r="OQ566" s="118"/>
      <c r="OR566" s="118"/>
      <c r="OS566" s="118"/>
      <c r="OT566" s="118"/>
      <c r="OU566" s="118"/>
      <c r="OV566" s="118"/>
      <c r="OW566" s="118"/>
      <c r="OX566" s="118"/>
      <c r="OY566" s="118"/>
      <c r="OZ566" s="118"/>
      <c r="PA566" s="118"/>
      <c r="PB566" s="118"/>
      <c r="PC566" s="118"/>
      <c r="PD566" s="118"/>
      <c r="PE566" s="118"/>
      <c r="PF566" s="118"/>
      <c r="PG566" s="118"/>
      <c r="PH566" s="118"/>
      <c r="PI566" s="118"/>
      <c r="PJ566" s="118"/>
      <c r="PK566" s="118"/>
      <c r="PL566" s="118"/>
      <c r="PM566" s="118"/>
      <c r="PN566" s="118"/>
      <c r="PO566" s="118"/>
      <c r="PP566" s="118"/>
      <c r="PQ566" s="118"/>
      <c r="PR566" s="118"/>
      <c r="PS566" s="118"/>
      <c r="PT566" s="118"/>
      <c r="PU566" s="118"/>
      <c r="PV566" s="118"/>
      <c r="PW566" s="118"/>
      <c r="PX566" s="118"/>
      <c r="PY566" s="118"/>
      <c r="PZ566" s="118"/>
      <c r="QA566" s="118"/>
      <c r="QB566" s="118"/>
      <c r="QC566" s="118"/>
      <c r="QD566" s="118"/>
      <c r="QE566" s="118"/>
      <c r="QF566" s="118"/>
      <c r="QG566" s="118"/>
      <c r="QH566" s="118"/>
      <c r="QI566" s="118"/>
      <c r="QJ566" s="118"/>
      <c r="QK566" s="118"/>
      <c r="QL566" s="118"/>
      <c r="QM566" s="118"/>
      <c r="QN566" s="118"/>
      <c r="QO566" s="118"/>
      <c r="QP566" s="118"/>
      <c r="QQ566" s="118"/>
      <c r="QR566" s="118"/>
      <c r="QS566" s="118"/>
      <c r="QT566" s="118"/>
      <c r="QU566" s="118"/>
      <c r="QV566" s="118"/>
      <c r="QW566" s="118"/>
      <c r="QX566" s="118"/>
      <c r="QY566" s="118"/>
      <c r="QZ566" s="118"/>
      <c r="RA566" s="118"/>
      <c r="RB566" s="118"/>
      <c r="RC566" s="118"/>
      <c r="RD566" s="118"/>
      <c r="RE566" s="118"/>
      <c r="RF566" s="118"/>
      <c r="RG566" s="118"/>
      <c r="RH566" s="118"/>
      <c r="RI566" s="118"/>
      <c r="RJ566" s="118"/>
      <c r="RK566" s="118"/>
      <c r="RL566" s="118"/>
      <c r="RM566" s="118"/>
      <c r="RN566" s="118"/>
      <c r="RO566" s="118"/>
      <c r="RP566" s="118"/>
      <c r="RQ566" s="118"/>
      <c r="RR566" s="118"/>
      <c r="RS566" s="118"/>
      <c r="RT566" s="118"/>
      <c r="RU566" s="118"/>
      <c r="RV566" s="118"/>
      <c r="RW566" s="118"/>
      <c r="RX566" s="118"/>
      <c r="RY566" s="118"/>
      <c r="RZ566" s="118"/>
      <c r="SA566" s="118"/>
      <c r="SB566" s="118"/>
      <c r="SC566" s="118"/>
      <c r="SD566" s="118"/>
      <c r="SE566" s="118"/>
      <c r="SF566" s="118"/>
      <c r="SG566" s="118"/>
      <c r="SH566" s="118"/>
      <c r="SI566" s="118"/>
      <c r="SJ566" s="118"/>
      <c r="SK566" s="118"/>
      <c r="SL566" s="118"/>
      <c r="SM566" s="118"/>
      <c r="SN566" s="118"/>
      <c r="SO566" s="118"/>
      <c r="SP566" s="118"/>
      <c r="SQ566" s="118"/>
      <c r="SR566" s="118"/>
      <c r="SS566" s="118"/>
      <c r="ST566" s="118"/>
      <c r="SU566" s="118"/>
      <c r="SV566" s="118"/>
      <c r="SW566" s="118"/>
      <c r="SX566" s="118"/>
      <c r="SY566" s="118"/>
      <c r="SZ566" s="118"/>
      <c r="TA566" s="118"/>
      <c r="TB566" s="118"/>
      <c r="TC566" s="118"/>
      <c r="TD566" s="118"/>
      <c r="TE566" s="118"/>
      <c r="TF566" s="118"/>
      <c r="TG566" s="118"/>
      <c r="TH566" s="118"/>
      <c r="TI566" s="118"/>
      <c r="TJ566" s="118"/>
      <c r="TK566" s="118"/>
      <c r="TL566" s="118"/>
      <c r="TM566" s="118"/>
      <c r="TN566" s="118"/>
      <c r="TO566" s="118"/>
      <c r="TP566" s="118"/>
      <c r="TQ566" s="118"/>
      <c r="TR566" s="118"/>
      <c r="TS566" s="118"/>
      <c r="TT566" s="118"/>
      <c r="TU566" s="118"/>
      <c r="TV566" s="118"/>
      <c r="TW566" s="118"/>
      <c r="TX566" s="118"/>
      <c r="TY566" s="118"/>
      <c r="TZ566" s="118"/>
      <c r="UA566" s="118"/>
      <c r="UB566" s="118"/>
      <c r="UC566" s="118"/>
      <c r="UD566" s="118"/>
      <c r="UE566" s="118"/>
      <c r="UF566" s="118"/>
      <c r="UG566" s="118"/>
      <c r="UH566" s="118"/>
      <c r="UI566" s="118"/>
      <c r="UJ566" s="118"/>
      <c r="UK566" s="118"/>
      <c r="UL566" s="118"/>
      <c r="UM566" s="118"/>
      <c r="UN566" s="118"/>
      <c r="UO566" s="118"/>
      <c r="UP566" s="118"/>
      <c r="UQ566" s="118"/>
      <c r="UR566" s="118"/>
      <c r="US566" s="118"/>
      <c r="UT566" s="118"/>
      <c r="UU566" s="118"/>
      <c r="UV566" s="118"/>
      <c r="UW566" s="118"/>
      <c r="UX566" s="118"/>
      <c r="UY566" s="118"/>
      <c r="UZ566" s="118"/>
      <c r="VA566" s="118"/>
      <c r="VB566" s="118"/>
      <c r="VC566" s="118"/>
      <c r="VD566" s="118"/>
      <c r="VE566" s="118"/>
      <c r="VF566" s="118"/>
      <c r="VG566" s="118"/>
      <c r="VH566" s="118"/>
      <c r="VI566" s="118"/>
      <c r="VJ566" s="118"/>
      <c r="VK566" s="118"/>
      <c r="VL566" s="118"/>
      <c r="VM566" s="118"/>
      <c r="VN566" s="118"/>
      <c r="VO566" s="118"/>
      <c r="VP566" s="118"/>
      <c r="VQ566" s="118"/>
      <c r="VR566" s="118"/>
      <c r="VS566" s="118"/>
      <c r="VT566" s="118"/>
      <c r="VU566" s="118"/>
      <c r="VV566" s="118"/>
      <c r="VW566" s="118"/>
      <c r="VX566" s="118"/>
      <c r="VY566" s="118"/>
      <c r="VZ566" s="118"/>
      <c r="WA566" s="118"/>
      <c r="WB566" s="118"/>
      <c r="WC566" s="118"/>
      <c r="WD566" s="118"/>
      <c r="WE566" s="118"/>
      <c r="WF566" s="118"/>
      <c r="WG566" s="118"/>
      <c r="WH566" s="118"/>
      <c r="WI566" s="118"/>
      <c r="WJ566" s="118"/>
      <c r="WK566" s="118"/>
      <c r="WL566" s="118"/>
      <c r="WM566" s="118"/>
      <c r="WN566" s="118"/>
      <c r="WO566" s="118"/>
      <c r="WP566" s="118"/>
      <c r="WQ566" s="118"/>
      <c r="WR566" s="118"/>
      <c r="WS566" s="118"/>
      <c r="WT566" s="118"/>
      <c r="WU566" s="118"/>
      <c r="WV566" s="118"/>
      <c r="WW566" s="118"/>
      <c r="WX566" s="118"/>
      <c r="WY566" s="118"/>
      <c r="WZ566" s="118"/>
      <c r="XA566" s="118"/>
      <c r="XB566" s="118"/>
      <c r="XC566" s="118"/>
      <c r="XD566" s="118"/>
      <c r="XE566" s="118"/>
      <c r="XF566" s="118"/>
      <c r="XG566" s="118"/>
      <c r="XH566" s="118"/>
      <c r="XI566" s="118"/>
      <c r="XJ566" s="118"/>
      <c r="XK566" s="118"/>
      <c r="XL566" s="118"/>
      <c r="XM566" s="118"/>
      <c r="XN566" s="118"/>
      <c r="XO566" s="118"/>
      <c r="XP566" s="118"/>
      <c r="XQ566" s="118"/>
      <c r="XR566" s="118"/>
      <c r="XS566" s="118"/>
      <c r="XT566" s="118"/>
      <c r="XU566" s="118"/>
      <c r="XV566" s="118"/>
      <c r="XW566" s="118"/>
      <c r="XX566" s="118"/>
      <c r="XY566" s="118"/>
      <c r="XZ566" s="118"/>
      <c r="YA566" s="118"/>
      <c r="YB566" s="118"/>
      <c r="YC566" s="118"/>
      <c r="YD566" s="118"/>
      <c r="YE566" s="118"/>
      <c r="YF566" s="118"/>
      <c r="YG566" s="118"/>
      <c r="YH566" s="118"/>
      <c r="YI566" s="118"/>
      <c r="YJ566" s="118"/>
      <c r="YK566" s="118"/>
      <c r="YL566" s="118"/>
      <c r="YM566" s="118"/>
      <c r="YN566" s="118"/>
      <c r="YO566" s="118"/>
      <c r="YP566" s="118"/>
      <c r="YQ566" s="118"/>
      <c r="YR566" s="118"/>
      <c r="YS566" s="118"/>
      <c r="YT566" s="118"/>
      <c r="YU566" s="118"/>
      <c r="YV566" s="118"/>
      <c r="YW566" s="118"/>
      <c r="YX566" s="118"/>
      <c r="YY566" s="118"/>
      <c r="YZ566" s="118"/>
      <c r="ZA566" s="118"/>
      <c r="ZB566" s="118"/>
      <c r="ZC566" s="118"/>
      <c r="ZD566" s="118"/>
      <c r="ZE566" s="118"/>
      <c r="ZF566" s="118"/>
      <c r="ZG566" s="118"/>
      <c r="ZH566" s="118"/>
      <c r="ZI566" s="118"/>
      <c r="ZJ566" s="118"/>
      <c r="ZK566" s="118"/>
      <c r="ZL566" s="118"/>
      <c r="ZM566" s="118"/>
      <c r="ZN566" s="118"/>
      <c r="ZO566" s="118"/>
      <c r="ZP566" s="118"/>
      <c r="ZQ566" s="118"/>
      <c r="ZR566" s="118"/>
      <c r="ZS566" s="118"/>
      <c r="ZT566" s="118"/>
      <c r="ZU566" s="118"/>
      <c r="ZV566" s="118"/>
      <c r="ZW566" s="118"/>
      <c r="ZX566" s="118"/>
      <c r="ZY566" s="118"/>
      <c r="ZZ566" s="118"/>
      <c r="AAA566" s="118"/>
      <c r="AAB566" s="118"/>
      <c r="AAC566" s="118"/>
      <c r="AAD566" s="118"/>
      <c r="AAE566" s="118"/>
      <c r="AAF566" s="118"/>
      <c r="AAG566" s="118"/>
      <c r="AAH566" s="118"/>
      <c r="AAI566" s="118"/>
      <c r="AAJ566" s="118"/>
      <c r="AAK566" s="118"/>
      <c r="AAL566" s="118"/>
      <c r="AAM566" s="118"/>
      <c r="AAN566" s="118"/>
      <c r="AAO566" s="118"/>
      <c r="AAP566" s="118"/>
      <c r="AAQ566" s="118"/>
      <c r="AAR566" s="118"/>
      <c r="AAS566" s="118"/>
      <c r="AAT566" s="118"/>
      <c r="AAU566" s="118"/>
      <c r="AAV566" s="118"/>
      <c r="AAW566" s="118"/>
      <c r="AAX566" s="118"/>
      <c r="AAY566" s="118"/>
      <c r="AAZ566" s="118"/>
      <c r="ABA566" s="118"/>
      <c r="ABB566" s="118"/>
      <c r="ABC566" s="118"/>
      <c r="ABD566" s="118"/>
      <c r="ABE566" s="118"/>
      <c r="ABF566" s="118"/>
      <c r="ABG566" s="118"/>
      <c r="ABH566" s="118"/>
      <c r="ABI566" s="118"/>
      <c r="ABJ566" s="118"/>
      <c r="ABK566" s="118"/>
      <c r="ABL566" s="118"/>
      <c r="ABM566" s="118"/>
      <c r="ABN566" s="118"/>
      <c r="ABO566" s="118"/>
      <c r="ABP566" s="118"/>
      <c r="ABQ566" s="118"/>
      <c r="ABR566" s="118"/>
      <c r="ABS566" s="118"/>
      <c r="ABT566" s="118"/>
      <c r="ABU566" s="118"/>
      <c r="ABV566" s="118"/>
      <c r="ABW566" s="118"/>
      <c r="ABX566" s="118"/>
      <c r="ABY566" s="118"/>
      <c r="ABZ566" s="118"/>
      <c r="ACA566" s="118"/>
      <c r="ACB566" s="118"/>
      <c r="ACC566" s="118"/>
      <c r="ACD566" s="118"/>
      <c r="ACE566" s="118"/>
      <c r="ACF566" s="118"/>
      <c r="ACG566" s="118"/>
      <c r="ACH566" s="118"/>
      <c r="ACI566" s="118"/>
      <c r="ACJ566" s="118"/>
      <c r="ACK566" s="118"/>
      <c r="ACL566" s="118"/>
      <c r="ACM566" s="118"/>
      <c r="ACN566" s="118"/>
      <c r="ACO566" s="118"/>
      <c r="ACP566" s="118"/>
      <c r="ACQ566" s="118"/>
      <c r="ACR566" s="118"/>
      <c r="ACS566" s="118"/>
      <c r="ACT566" s="118"/>
      <c r="ACU566" s="118"/>
      <c r="ACV566" s="118"/>
      <c r="ACW566" s="118"/>
      <c r="ACX566" s="118"/>
      <c r="ACY566" s="118"/>
      <c r="ACZ566" s="118"/>
      <c r="ADA566" s="118"/>
      <c r="ADB566" s="118"/>
      <c r="ADC566" s="118"/>
      <c r="ADD566" s="118"/>
      <c r="ADE566" s="118"/>
      <c r="ADF566" s="118"/>
      <c r="ADG566" s="118"/>
      <c r="ADH566" s="118"/>
      <c r="ADI566" s="118"/>
      <c r="ADJ566" s="118"/>
      <c r="ADK566" s="118"/>
      <c r="ADL566" s="118"/>
      <c r="ADM566" s="118"/>
      <c r="ADN566" s="118"/>
      <c r="ADO566" s="118"/>
      <c r="ADP566" s="118"/>
      <c r="ADQ566" s="118"/>
      <c r="ADR566" s="118"/>
      <c r="ADS566" s="118"/>
      <c r="ADT566" s="118"/>
      <c r="ADU566" s="118"/>
      <c r="ADV566" s="118"/>
      <c r="ADW566" s="118"/>
      <c r="ADX566" s="118"/>
      <c r="ADY566" s="118"/>
      <c r="ADZ566" s="118"/>
      <c r="AEA566" s="118"/>
      <c r="AEB566" s="118"/>
      <c r="AEC566" s="118"/>
      <c r="AED566" s="118"/>
      <c r="AEE566" s="118"/>
      <c r="AEF566" s="118"/>
      <c r="AEG566" s="118"/>
      <c r="AEH566" s="118"/>
      <c r="AEI566" s="118"/>
      <c r="AEJ566" s="118"/>
      <c r="AEK566" s="118"/>
      <c r="AEL566" s="118"/>
      <c r="AEM566" s="118"/>
      <c r="AEN566" s="118"/>
      <c r="AEO566" s="118"/>
      <c r="AEP566" s="118"/>
      <c r="AEQ566" s="118"/>
      <c r="AER566" s="118"/>
      <c r="AES566" s="118"/>
      <c r="AET566" s="118"/>
      <c r="AEU566" s="118"/>
      <c r="AEV566" s="118"/>
      <c r="AEW566" s="118"/>
      <c r="AEX566" s="118"/>
      <c r="AEY566" s="118"/>
      <c r="AEZ566" s="118"/>
      <c r="AFA566" s="118"/>
      <c r="AFB566" s="118"/>
      <c r="AFC566" s="118"/>
      <c r="AFD566" s="118"/>
      <c r="AFE566" s="118"/>
      <c r="AFF566" s="118"/>
      <c r="AFG566" s="118"/>
      <c r="AFH566" s="118"/>
      <c r="AFI566" s="118"/>
      <c r="AFJ566" s="118"/>
      <c r="AFK566" s="118"/>
      <c r="AFL566" s="118"/>
      <c r="AFM566" s="118"/>
      <c r="AFN566" s="118"/>
      <c r="AFO566" s="118"/>
      <c r="AFP566" s="118"/>
      <c r="AFQ566" s="118"/>
      <c r="AFR566" s="118"/>
      <c r="AFS566" s="118"/>
      <c r="AFT566" s="118"/>
      <c r="AFU566" s="118"/>
      <c r="AFV566" s="118"/>
      <c r="AFW566" s="118"/>
      <c r="AFX566" s="118"/>
      <c r="AFY566" s="118"/>
      <c r="AFZ566" s="118"/>
      <c r="AGA566" s="118"/>
      <c r="AGB566" s="118"/>
      <c r="AGC566" s="118"/>
      <c r="AGD566" s="118"/>
      <c r="AGE566" s="118"/>
      <c r="AGF566" s="118"/>
      <c r="AGG566" s="118"/>
      <c r="AGH566" s="118"/>
      <c r="AGI566" s="118"/>
      <c r="AGJ566" s="118"/>
      <c r="AGK566" s="118"/>
      <c r="AGL566" s="118"/>
      <c r="AGM566" s="118"/>
      <c r="AGN566" s="118"/>
      <c r="AGO566" s="118"/>
      <c r="AGP566" s="118"/>
      <c r="AGQ566" s="118"/>
      <c r="AGR566" s="118"/>
      <c r="AGS566" s="118"/>
      <c r="AGT566" s="118"/>
      <c r="AGU566" s="118"/>
      <c r="AGV566" s="118"/>
      <c r="AGW566" s="118"/>
      <c r="AGX566" s="118"/>
      <c r="AGY566" s="118"/>
      <c r="AGZ566" s="118"/>
      <c r="AHA566" s="118"/>
      <c r="AHB566" s="118"/>
      <c r="AHC566" s="118"/>
      <c r="AHD566" s="118"/>
      <c r="AHE566" s="118"/>
      <c r="AHF566" s="118"/>
      <c r="AHG566" s="118"/>
      <c r="AHH566" s="118"/>
      <c r="AHI566" s="118"/>
      <c r="AHJ566" s="118"/>
      <c r="AHK566" s="118"/>
      <c r="AHL566" s="118"/>
      <c r="AHM566" s="118"/>
      <c r="AHN566" s="118"/>
      <c r="AHO566" s="118"/>
      <c r="AHP566" s="118"/>
      <c r="AHQ566" s="118"/>
      <c r="AHR566" s="118"/>
      <c r="AHS566" s="118"/>
      <c r="AHT566" s="118"/>
      <c r="AHU566" s="118"/>
      <c r="AHV566" s="118"/>
      <c r="AHW566" s="118"/>
      <c r="AHX566" s="118"/>
      <c r="AHY566" s="118"/>
      <c r="AHZ566" s="118"/>
      <c r="AIA566" s="118"/>
      <c r="AIB566" s="118"/>
      <c r="AIC566" s="118"/>
      <c r="AID566" s="118"/>
      <c r="AIE566" s="118"/>
      <c r="AIF566" s="118"/>
      <c r="AIG566" s="118"/>
      <c r="AIH566" s="118"/>
      <c r="AII566" s="118"/>
      <c r="AIJ566" s="118"/>
      <c r="AIK566" s="118"/>
      <c r="AIL566" s="118"/>
      <c r="AIM566" s="118"/>
      <c r="AIN566" s="118"/>
      <c r="AIO566" s="118"/>
      <c r="AIP566" s="118"/>
      <c r="AIQ566" s="118"/>
      <c r="AIR566" s="118"/>
      <c r="AIS566" s="118"/>
      <c r="AIT566" s="118"/>
      <c r="AIU566" s="118"/>
      <c r="AIV566" s="118"/>
      <c r="AIW566" s="118"/>
      <c r="AIX566" s="118"/>
      <c r="AIY566" s="118"/>
      <c r="AIZ566" s="118"/>
      <c r="AJA566" s="118"/>
      <c r="AJB566" s="118"/>
      <c r="AJC566" s="118"/>
      <c r="AJD566" s="118"/>
      <c r="AJE566" s="118"/>
      <c r="AJF566" s="118"/>
      <c r="AJG566" s="118"/>
      <c r="AJH566" s="118"/>
      <c r="AJI566" s="118"/>
      <c r="AJJ566" s="118"/>
      <c r="AJK566" s="118"/>
      <c r="AJL566" s="118"/>
      <c r="AJM566" s="118"/>
      <c r="AJN566" s="118"/>
      <c r="AJO566" s="118"/>
      <c r="AJP566" s="118"/>
      <c r="AJQ566" s="118"/>
      <c r="AJR566" s="118"/>
      <c r="AJS566" s="118"/>
      <c r="AJT566" s="118"/>
      <c r="AJU566" s="118"/>
      <c r="AJV566" s="118"/>
      <c r="AJW566" s="118"/>
      <c r="AJX566" s="118"/>
      <c r="AJY566" s="118"/>
      <c r="AJZ566" s="118"/>
      <c r="AKA566" s="118"/>
      <c r="AKB566" s="118"/>
      <c r="AKC566" s="118"/>
      <c r="AKD566" s="118"/>
      <c r="AKE566" s="118"/>
      <c r="AKF566" s="118"/>
      <c r="AKG566" s="118"/>
      <c r="AKH566" s="118"/>
      <c r="AKI566" s="118"/>
      <c r="AKJ566" s="118"/>
      <c r="AKK566" s="118"/>
      <c r="AKL566" s="118"/>
      <c r="AKM566" s="118"/>
      <c r="AKN566" s="118"/>
      <c r="AKO566" s="118"/>
      <c r="AKP566" s="118"/>
      <c r="AKQ566" s="118"/>
      <c r="AKR566" s="118"/>
      <c r="AKS566" s="118"/>
      <c r="AKT566" s="118"/>
      <c r="AKU566" s="118"/>
      <c r="AKV566" s="118"/>
      <c r="AKW566" s="118"/>
      <c r="AKX566" s="118"/>
      <c r="AKY566" s="118"/>
      <c r="AKZ566" s="118"/>
      <c r="ALA566" s="118"/>
      <c r="ALB566" s="118"/>
      <c r="ALC566" s="118"/>
      <c r="ALD566" s="118"/>
      <c r="ALE566" s="118"/>
      <c r="ALF566" s="118"/>
      <c r="ALG566" s="118"/>
      <c r="ALH566" s="118"/>
      <c r="ALI566" s="118"/>
      <c r="ALJ566" s="118"/>
      <c r="ALK566" s="118"/>
      <c r="ALL566" s="118"/>
      <c r="ALM566" s="118"/>
      <c r="ALN566" s="118"/>
      <c r="ALO566" s="118"/>
      <c r="ALP566" s="118"/>
      <c r="ALQ566" s="118"/>
      <c r="ALR566" s="118"/>
      <c r="ALS566" s="118"/>
      <c r="ALT566" s="118"/>
      <c r="ALU566" s="118"/>
      <c r="ALV566" s="118"/>
      <c r="ALW566" s="118"/>
      <c r="ALX566" s="118"/>
      <c r="ALY566" s="118"/>
      <c r="ALZ566" s="118"/>
      <c r="AMA566" s="118"/>
      <c r="AMB566" s="118"/>
      <c r="AMC566" s="118"/>
      <c r="AMD566" s="118"/>
      <c r="AME566" s="118"/>
      <c r="AMF566" s="118"/>
      <c r="AMG566" s="118"/>
      <c r="AMH566" s="118"/>
    </row>
    <row r="567" spans="1:1023" x14ac:dyDescent="0.25">
      <c r="A567" s="170" t="s">
        <v>12520</v>
      </c>
      <c r="B567" s="163">
        <v>566</v>
      </c>
      <c r="C567" s="162" t="s">
        <v>12518</v>
      </c>
      <c r="D567" s="175" t="s">
        <v>12519</v>
      </c>
      <c r="F567" s="185">
        <v>4</v>
      </c>
      <c r="I567" s="319"/>
      <c r="J567" s="332" t="s">
        <v>752</v>
      </c>
      <c r="K567" s="332">
        <v>1</v>
      </c>
      <c r="V567" s="219">
        <f t="shared" ref="V567:V584" si="302">IF(O567=1,10,100)</f>
        <v>100</v>
      </c>
      <c r="W567" s="219">
        <f t="shared" ref="W567:W584" si="303">IF(O567=1,1,IF(O567=2,10,100))</f>
        <v>100</v>
      </c>
      <c r="X567" s="219">
        <f t="shared" si="292"/>
        <v>100</v>
      </c>
      <c r="Y567" s="219">
        <f t="shared" si="298"/>
        <v>100</v>
      </c>
      <c r="Z567" s="219">
        <f t="shared" si="299"/>
        <v>100</v>
      </c>
      <c r="AA567" s="220">
        <f t="shared" si="282"/>
        <v>100</v>
      </c>
      <c r="AB567" s="220">
        <f t="shared" si="281"/>
        <v>100</v>
      </c>
      <c r="AC567" s="220">
        <f t="shared" si="293"/>
        <v>100</v>
      </c>
      <c r="AD567" s="416">
        <f t="shared" si="301"/>
        <v>100</v>
      </c>
      <c r="AE567" s="416">
        <f t="shared" si="297"/>
        <v>100</v>
      </c>
      <c r="AF567" s="212">
        <f t="shared" si="294"/>
        <v>1</v>
      </c>
      <c r="AG567" s="212">
        <f t="shared" si="300"/>
        <v>1</v>
      </c>
      <c r="AH567" s="212">
        <f t="shared" si="295"/>
        <v>3</v>
      </c>
      <c r="AI567" s="212">
        <f t="shared" si="296"/>
        <v>5</v>
      </c>
      <c r="AJ567" s="243"/>
      <c r="AL567" s="186">
        <v>2</v>
      </c>
      <c r="AM567" s="214"/>
      <c r="AQ567" s="167" t="s">
        <v>24536</v>
      </c>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c r="EP567" s="118"/>
      <c r="EQ567" s="118"/>
      <c r="ER567" s="118"/>
      <c r="ES567" s="118"/>
      <c r="ET567" s="118"/>
      <c r="EU567" s="118"/>
      <c r="EV567" s="118"/>
      <c r="EW567" s="118"/>
      <c r="EX567" s="118"/>
      <c r="EY567" s="118"/>
      <c r="EZ567" s="118"/>
      <c r="FA567" s="118"/>
      <c r="FB567" s="118"/>
      <c r="FC567" s="118"/>
      <c r="FD567" s="118"/>
      <c r="FE567" s="118"/>
      <c r="FF567" s="118"/>
      <c r="FG567" s="118"/>
      <c r="FH567" s="118"/>
      <c r="FI567" s="118"/>
      <c r="FJ567" s="118"/>
      <c r="FK567" s="118"/>
      <c r="FL567" s="118"/>
      <c r="FM567" s="118"/>
      <c r="FN567" s="118"/>
      <c r="FO567" s="118"/>
      <c r="FP567" s="118"/>
      <c r="FQ567" s="118"/>
      <c r="FR567" s="118"/>
      <c r="FS567" s="118"/>
      <c r="FT567" s="118"/>
      <c r="FU567" s="118"/>
      <c r="FV567" s="118"/>
      <c r="FW567" s="118"/>
      <c r="FX567" s="118"/>
      <c r="FY567" s="118"/>
      <c r="FZ567" s="118"/>
      <c r="GA567" s="118"/>
      <c r="GB567" s="118"/>
      <c r="GC567" s="118"/>
      <c r="GD567" s="118"/>
      <c r="GE567" s="118"/>
      <c r="GF567" s="118"/>
      <c r="GG567" s="118"/>
      <c r="GH567" s="118"/>
      <c r="GI567" s="118"/>
      <c r="GJ567" s="118"/>
      <c r="GK567" s="118"/>
      <c r="GL567" s="118"/>
      <c r="GM567" s="118"/>
      <c r="GN567" s="118"/>
      <c r="GO567" s="118"/>
      <c r="GP567" s="118"/>
      <c r="GQ567" s="118"/>
      <c r="GR567" s="118"/>
      <c r="GS567" s="118"/>
      <c r="GT567" s="118"/>
      <c r="GU567" s="118"/>
      <c r="GV567" s="118"/>
      <c r="GW567" s="118"/>
      <c r="GX567" s="118"/>
      <c r="GY567" s="118"/>
      <c r="GZ567" s="118"/>
      <c r="HA567" s="118"/>
      <c r="HB567" s="118"/>
      <c r="HC567" s="118"/>
      <c r="HD567" s="118"/>
      <c r="HE567" s="118"/>
      <c r="HF567" s="118"/>
      <c r="HG567" s="118"/>
      <c r="HH567" s="118"/>
      <c r="HI567" s="118"/>
      <c r="HJ567" s="118"/>
      <c r="HK567" s="118"/>
      <c r="HL567" s="118"/>
      <c r="HM567" s="118"/>
      <c r="HN567" s="118"/>
      <c r="HO567" s="118"/>
      <c r="HP567" s="118"/>
      <c r="HQ567" s="118"/>
      <c r="HR567" s="118"/>
      <c r="HS567" s="118"/>
      <c r="HT567" s="118"/>
      <c r="HU567" s="118"/>
      <c r="HV567" s="118"/>
      <c r="HW567" s="118"/>
      <c r="HX567" s="118"/>
      <c r="HY567" s="118"/>
      <c r="HZ567" s="118"/>
      <c r="IA567" s="118"/>
      <c r="IB567" s="118"/>
      <c r="IC567" s="118"/>
      <c r="ID567" s="118"/>
      <c r="IE567" s="118"/>
      <c r="IF567" s="118"/>
      <c r="IG567" s="118"/>
      <c r="IH567" s="118"/>
      <c r="II567" s="118"/>
      <c r="IJ567" s="118"/>
      <c r="IK567" s="118"/>
      <c r="IL567" s="118"/>
      <c r="IM567" s="118"/>
      <c r="IN567" s="118"/>
      <c r="IO567" s="118"/>
      <c r="IP567" s="118"/>
      <c r="IQ567" s="118"/>
      <c r="IR567" s="118"/>
      <c r="IS567" s="118"/>
      <c r="IT567" s="118"/>
      <c r="IU567" s="118"/>
      <c r="IV567" s="118"/>
      <c r="IW567" s="118"/>
      <c r="IX567" s="118"/>
      <c r="IY567" s="118"/>
      <c r="IZ567" s="118"/>
      <c r="JA567" s="118"/>
      <c r="JB567" s="118"/>
      <c r="JC567" s="118"/>
      <c r="JD567" s="118"/>
      <c r="JE567" s="118"/>
      <c r="JF567" s="118"/>
      <c r="JG567" s="118"/>
      <c r="JH567" s="118"/>
      <c r="JI567" s="118"/>
      <c r="JJ567" s="118"/>
      <c r="JK567" s="118"/>
      <c r="JL567" s="118"/>
      <c r="JM567" s="118"/>
      <c r="JN567" s="118"/>
      <c r="JO567" s="118"/>
      <c r="JP567" s="118"/>
      <c r="JQ567" s="118"/>
      <c r="JR567" s="118"/>
      <c r="JS567" s="118"/>
      <c r="JT567" s="118"/>
      <c r="JU567" s="118"/>
      <c r="JV567" s="118"/>
      <c r="JW567" s="118"/>
      <c r="JX567" s="118"/>
      <c r="JY567" s="118"/>
      <c r="JZ567" s="118"/>
      <c r="KA567" s="118"/>
      <c r="KB567" s="118"/>
      <c r="KC567" s="118"/>
      <c r="KD567" s="118"/>
      <c r="KE567" s="118"/>
      <c r="KF567" s="118"/>
      <c r="KG567" s="118"/>
      <c r="KH567" s="118"/>
      <c r="KI567" s="118"/>
      <c r="KJ567" s="118"/>
      <c r="KK567" s="118"/>
      <c r="KL567" s="118"/>
      <c r="KM567" s="118"/>
      <c r="KN567" s="118"/>
      <c r="KO567" s="118"/>
      <c r="KP567" s="118"/>
      <c r="KQ567" s="118"/>
      <c r="KR567" s="118"/>
      <c r="KS567" s="118"/>
      <c r="KT567" s="118"/>
      <c r="KU567" s="118"/>
      <c r="KV567" s="118"/>
      <c r="KW567" s="118"/>
      <c r="KX567" s="118"/>
      <c r="KY567" s="118"/>
      <c r="KZ567" s="118"/>
      <c r="LA567" s="118"/>
      <c r="LB567" s="118"/>
      <c r="LC567" s="118"/>
      <c r="LD567" s="118"/>
      <c r="LE567" s="118"/>
      <c r="LF567" s="118"/>
      <c r="LG567" s="118"/>
      <c r="LH567" s="118"/>
      <c r="LI567" s="118"/>
      <c r="LJ567" s="118"/>
      <c r="LK567" s="118"/>
      <c r="LL567" s="118"/>
      <c r="LM567" s="118"/>
      <c r="LN567" s="118"/>
      <c r="LO567" s="118"/>
      <c r="LP567" s="118"/>
      <c r="LQ567" s="118"/>
      <c r="LR567" s="118"/>
      <c r="LS567" s="118"/>
      <c r="LT567" s="118"/>
      <c r="LU567" s="118"/>
      <c r="LV567" s="118"/>
      <c r="LW567" s="118"/>
      <c r="LX567" s="118"/>
      <c r="LY567" s="118"/>
      <c r="LZ567" s="118"/>
      <c r="MA567" s="118"/>
      <c r="MB567" s="118"/>
      <c r="MC567" s="118"/>
      <c r="MD567" s="118"/>
      <c r="ME567" s="118"/>
      <c r="MF567" s="118"/>
      <c r="MG567" s="118"/>
      <c r="MH567" s="118"/>
      <c r="MI567" s="118"/>
      <c r="MJ567" s="118"/>
      <c r="MK567" s="118"/>
      <c r="ML567" s="118"/>
      <c r="MM567" s="118"/>
      <c r="MN567" s="118"/>
      <c r="MO567" s="118"/>
      <c r="MP567" s="118"/>
      <c r="MQ567" s="118"/>
      <c r="MR567" s="118"/>
      <c r="MS567" s="118"/>
      <c r="MT567" s="118"/>
      <c r="MU567" s="118"/>
      <c r="MV567" s="118"/>
      <c r="MW567" s="118"/>
      <c r="MX567" s="118"/>
      <c r="MY567" s="118"/>
      <c r="MZ567" s="118"/>
      <c r="NA567" s="118"/>
      <c r="NB567" s="118"/>
      <c r="NC567" s="118"/>
      <c r="ND567" s="118"/>
      <c r="NE567" s="118"/>
      <c r="NF567" s="118"/>
      <c r="NG567" s="118"/>
      <c r="NH567" s="118"/>
      <c r="NI567" s="118"/>
      <c r="NJ567" s="118"/>
      <c r="NK567" s="118"/>
      <c r="NL567" s="118"/>
      <c r="NM567" s="118"/>
      <c r="NN567" s="118"/>
      <c r="NO567" s="118"/>
      <c r="NP567" s="118"/>
      <c r="NQ567" s="118"/>
      <c r="NR567" s="118"/>
      <c r="NS567" s="118"/>
      <c r="NT567" s="118"/>
      <c r="NU567" s="118"/>
      <c r="NV567" s="118"/>
      <c r="NW567" s="118"/>
      <c r="NX567" s="118"/>
      <c r="NY567" s="118"/>
      <c r="NZ567" s="118"/>
      <c r="OA567" s="118"/>
      <c r="OB567" s="118"/>
      <c r="OC567" s="118"/>
      <c r="OD567" s="118"/>
      <c r="OE567" s="118"/>
      <c r="OF567" s="118"/>
      <c r="OG567" s="118"/>
      <c r="OH567" s="118"/>
      <c r="OI567" s="118"/>
      <c r="OJ567" s="118"/>
      <c r="OK567" s="118"/>
      <c r="OL567" s="118"/>
      <c r="OM567" s="118"/>
      <c r="ON567" s="118"/>
      <c r="OO567" s="118"/>
      <c r="OP567" s="118"/>
      <c r="OQ567" s="118"/>
      <c r="OR567" s="118"/>
      <c r="OS567" s="118"/>
      <c r="OT567" s="118"/>
      <c r="OU567" s="118"/>
      <c r="OV567" s="118"/>
      <c r="OW567" s="118"/>
      <c r="OX567" s="118"/>
      <c r="OY567" s="118"/>
      <c r="OZ567" s="118"/>
      <c r="PA567" s="118"/>
      <c r="PB567" s="118"/>
      <c r="PC567" s="118"/>
      <c r="PD567" s="118"/>
      <c r="PE567" s="118"/>
      <c r="PF567" s="118"/>
      <c r="PG567" s="118"/>
      <c r="PH567" s="118"/>
      <c r="PI567" s="118"/>
      <c r="PJ567" s="118"/>
      <c r="PK567" s="118"/>
      <c r="PL567" s="118"/>
      <c r="PM567" s="118"/>
      <c r="PN567" s="118"/>
      <c r="PO567" s="118"/>
      <c r="PP567" s="118"/>
      <c r="PQ567" s="118"/>
      <c r="PR567" s="118"/>
      <c r="PS567" s="118"/>
      <c r="PT567" s="118"/>
      <c r="PU567" s="118"/>
      <c r="PV567" s="118"/>
      <c r="PW567" s="118"/>
      <c r="PX567" s="118"/>
      <c r="PY567" s="118"/>
      <c r="PZ567" s="118"/>
      <c r="QA567" s="118"/>
      <c r="QB567" s="118"/>
      <c r="QC567" s="118"/>
      <c r="QD567" s="118"/>
      <c r="QE567" s="118"/>
      <c r="QF567" s="118"/>
      <c r="QG567" s="118"/>
      <c r="QH567" s="118"/>
      <c r="QI567" s="118"/>
      <c r="QJ567" s="118"/>
      <c r="QK567" s="118"/>
      <c r="QL567" s="118"/>
      <c r="QM567" s="118"/>
      <c r="QN567" s="118"/>
      <c r="QO567" s="118"/>
      <c r="QP567" s="118"/>
      <c r="QQ567" s="118"/>
      <c r="QR567" s="118"/>
      <c r="QS567" s="118"/>
      <c r="QT567" s="118"/>
      <c r="QU567" s="118"/>
      <c r="QV567" s="118"/>
      <c r="QW567" s="118"/>
      <c r="QX567" s="118"/>
      <c r="QY567" s="118"/>
      <c r="QZ567" s="118"/>
      <c r="RA567" s="118"/>
      <c r="RB567" s="118"/>
      <c r="RC567" s="118"/>
      <c r="RD567" s="118"/>
      <c r="RE567" s="118"/>
      <c r="RF567" s="118"/>
      <c r="RG567" s="118"/>
      <c r="RH567" s="118"/>
      <c r="RI567" s="118"/>
      <c r="RJ567" s="118"/>
      <c r="RK567" s="118"/>
      <c r="RL567" s="118"/>
      <c r="RM567" s="118"/>
      <c r="RN567" s="118"/>
      <c r="RO567" s="118"/>
      <c r="RP567" s="118"/>
      <c r="RQ567" s="118"/>
      <c r="RR567" s="118"/>
      <c r="RS567" s="118"/>
      <c r="RT567" s="118"/>
      <c r="RU567" s="118"/>
      <c r="RV567" s="118"/>
      <c r="RW567" s="118"/>
      <c r="RX567" s="118"/>
      <c r="RY567" s="118"/>
      <c r="RZ567" s="118"/>
      <c r="SA567" s="118"/>
      <c r="SB567" s="118"/>
      <c r="SC567" s="118"/>
      <c r="SD567" s="118"/>
      <c r="SE567" s="118"/>
      <c r="SF567" s="118"/>
      <c r="SG567" s="118"/>
      <c r="SH567" s="118"/>
      <c r="SI567" s="118"/>
      <c r="SJ567" s="118"/>
      <c r="SK567" s="118"/>
      <c r="SL567" s="118"/>
      <c r="SM567" s="118"/>
      <c r="SN567" s="118"/>
      <c r="SO567" s="118"/>
      <c r="SP567" s="118"/>
      <c r="SQ567" s="118"/>
      <c r="SR567" s="118"/>
      <c r="SS567" s="118"/>
      <c r="ST567" s="118"/>
      <c r="SU567" s="118"/>
      <c r="SV567" s="118"/>
      <c r="SW567" s="118"/>
      <c r="SX567" s="118"/>
      <c r="SY567" s="118"/>
      <c r="SZ567" s="118"/>
      <c r="TA567" s="118"/>
      <c r="TB567" s="118"/>
      <c r="TC567" s="118"/>
      <c r="TD567" s="118"/>
      <c r="TE567" s="118"/>
      <c r="TF567" s="118"/>
      <c r="TG567" s="118"/>
      <c r="TH567" s="118"/>
      <c r="TI567" s="118"/>
      <c r="TJ567" s="118"/>
      <c r="TK567" s="118"/>
      <c r="TL567" s="118"/>
      <c r="TM567" s="118"/>
      <c r="TN567" s="118"/>
      <c r="TO567" s="118"/>
      <c r="TP567" s="118"/>
      <c r="TQ567" s="118"/>
      <c r="TR567" s="118"/>
      <c r="TS567" s="118"/>
      <c r="TT567" s="118"/>
      <c r="TU567" s="118"/>
      <c r="TV567" s="118"/>
      <c r="TW567" s="118"/>
      <c r="TX567" s="118"/>
      <c r="TY567" s="118"/>
      <c r="TZ567" s="118"/>
      <c r="UA567" s="118"/>
      <c r="UB567" s="118"/>
      <c r="UC567" s="118"/>
      <c r="UD567" s="118"/>
      <c r="UE567" s="118"/>
      <c r="UF567" s="118"/>
      <c r="UG567" s="118"/>
      <c r="UH567" s="118"/>
      <c r="UI567" s="118"/>
      <c r="UJ567" s="118"/>
      <c r="UK567" s="118"/>
      <c r="UL567" s="118"/>
      <c r="UM567" s="118"/>
      <c r="UN567" s="118"/>
      <c r="UO567" s="118"/>
      <c r="UP567" s="118"/>
      <c r="UQ567" s="118"/>
      <c r="UR567" s="118"/>
      <c r="US567" s="118"/>
      <c r="UT567" s="118"/>
      <c r="UU567" s="118"/>
      <c r="UV567" s="118"/>
      <c r="UW567" s="118"/>
      <c r="UX567" s="118"/>
      <c r="UY567" s="118"/>
      <c r="UZ567" s="118"/>
      <c r="VA567" s="118"/>
      <c r="VB567" s="118"/>
      <c r="VC567" s="118"/>
      <c r="VD567" s="118"/>
      <c r="VE567" s="118"/>
      <c r="VF567" s="118"/>
      <c r="VG567" s="118"/>
      <c r="VH567" s="118"/>
      <c r="VI567" s="118"/>
      <c r="VJ567" s="118"/>
      <c r="VK567" s="118"/>
      <c r="VL567" s="118"/>
      <c r="VM567" s="118"/>
      <c r="VN567" s="118"/>
      <c r="VO567" s="118"/>
      <c r="VP567" s="118"/>
      <c r="VQ567" s="118"/>
      <c r="VR567" s="118"/>
      <c r="VS567" s="118"/>
      <c r="VT567" s="118"/>
      <c r="VU567" s="118"/>
      <c r="VV567" s="118"/>
      <c r="VW567" s="118"/>
      <c r="VX567" s="118"/>
      <c r="VY567" s="118"/>
      <c r="VZ567" s="118"/>
      <c r="WA567" s="118"/>
      <c r="WB567" s="118"/>
      <c r="WC567" s="118"/>
      <c r="WD567" s="118"/>
      <c r="WE567" s="118"/>
      <c r="WF567" s="118"/>
      <c r="WG567" s="118"/>
      <c r="WH567" s="118"/>
      <c r="WI567" s="118"/>
      <c r="WJ567" s="118"/>
      <c r="WK567" s="118"/>
      <c r="WL567" s="118"/>
      <c r="WM567" s="118"/>
      <c r="WN567" s="118"/>
      <c r="WO567" s="118"/>
      <c r="WP567" s="118"/>
      <c r="WQ567" s="118"/>
      <c r="WR567" s="118"/>
      <c r="WS567" s="118"/>
      <c r="WT567" s="118"/>
      <c r="WU567" s="118"/>
      <c r="WV567" s="118"/>
      <c r="WW567" s="118"/>
      <c r="WX567" s="118"/>
      <c r="WY567" s="118"/>
      <c r="WZ567" s="118"/>
      <c r="XA567" s="118"/>
      <c r="XB567" s="118"/>
      <c r="XC567" s="118"/>
      <c r="XD567" s="118"/>
      <c r="XE567" s="118"/>
      <c r="XF567" s="118"/>
      <c r="XG567" s="118"/>
      <c r="XH567" s="118"/>
      <c r="XI567" s="118"/>
      <c r="XJ567" s="118"/>
      <c r="XK567" s="118"/>
      <c r="XL567" s="118"/>
      <c r="XM567" s="118"/>
      <c r="XN567" s="118"/>
      <c r="XO567" s="118"/>
      <c r="XP567" s="118"/>
      <c r="XQ567" s="118"/>
      <c r="XR567" s="118"/>
      <c r="XS567" s="118"/>
      <c r="XT567" s="118"/>
      <c r="XU567" s="118"/>
      <c r="XV567" s="118"/>
      <c r="XW567" s="118"/>
      <c r="XX567" s="118"/>
      <c r="XY567" s="118"/>
      <c r="XZ567" s="118"/>
      <c r="YA567" s="118"/>
      <c r="YB567" s="118"/>
      <c r="YC567" s="118"/>
      <c r="YD567" s="118"/>
      <c r="YE567" s="118"/>
      <c r="YF567" s="118"/>
      <c r="YG567" s="118"/>
      <c r="YH567" s="118"/>
      <c r="YI567" s="118"/>
      <c r="YJ567" s="118"/>
      <c r="YK567" s="118"/>
      <c r="YL567" s="118"/>
      <c r="YM567" s="118"/>
      <c r="YN567" s="118"/>
      <c r="YO567" s="118"/>
      <c r="YP567" s="118"/>
      <c r="YQ567" s="118"/>
      <c r="YR567" s="118"/>
      <c r="YS567" s="118"/>
      <c r="YT567" s="118"/>
      <c r="YU567" s="118"/>
      <c r="YV567" s="118"/>
      <c r="YW567" s="118"/>
      <c r="YX567" s="118"/>
      <c r="YY567" s="118"/>
      <c r="YZ567" s="118"/>
      <c r="ZA567" s="118"/>
      <c r="ZB567" s="118"/>
      <c r="ZC567" s="118"/>
      <c r="ZD567" s="118"/>
      <c r="ZE567" s="118"/>
      <c r="ZF567" s="118"/>
      <c r="ZG567" s="118"/>
      <c r="ZH567" s="118"/>
      <c r="ZI567" s="118"/>
      <c r="ZJ567" s="118"/>
      <c r="ZK567" s="118"/>
      <c r="ZL567" s="118"/>
      <c r="ZM567" s="118"/>
      <c r="ZN567" s="118"/>
      <c r="ZO567" s="118"/>
      <c r="ZP567" s="118"/>
      <c r="ZQ567" s="118"/>
      <c r="ZR567" s="118"/>
      <c r="ZS567" s="118"/>
      <c r="ZT567" s="118"/>
      <c r="ZU567" s="118"/>
      <c r="ZV567" s="118"/>
      <c r="ZW567" s="118"/>
      <c r="ZX567" s="118"/>
      <c r="ZY567" s="118"/>
      <c r="ZZ567" s="118"/>
      <c r="AAA567" s="118"/>
      <c r="AAB567" s="118"/>
      <c r="AAC567" s="118"/>
      <c r="AAD567" s="118"/>
      <c r="AAE567" s="118"/>
      <c r="AAF567" s="118"/>
      <c r="AAG567" s="118"/>
      <c r="AAH567" s="118"/>
      <c r="AAI567" s="118"/>
      <c r="AAJ567" s="118"/>
      <c r="AAK567" s="118"/>
      <c r="AAL567" s="118"/>
      <c r="AAM567" s="118"/>
      <c r="AAN567" s="118"/>
      <c r="AAO567" s="118"/>
      <c r="AAP567" s="118"/>
      <c r="AAQ567" s="118"/>
      <c r="AAR567" s="118"/>
      <c r="AAS567" s="118"/>
      <c r="AAT567" s="118"/>
      <c r="AAU567" s="118"/>
      <c r="AAV567" s="118"/>
      <c r="AAW567" s="118"/>
      <c r="AAX567" s="118"/>
      <c r="AAY567" s="118"/>
      <c r="AAZ567" s="118"/>
      <c r="ABA567" s="118"/>
      <c r="ABB567" s="118"/>
      <c r="ABC567" s="118"/>
      <c r="ABD567" s="118"/>
      <c r="ABE567" s="118"/>
      <c r="ABF567" s="118"/>
      <c r="ABG567" s="118"/>
      <c r="ABH567" s="118"/>
      <c r="ABI567" s="118"/>
      <c r="ABJ567" s="118"/>
      <c r="ABK567" s="118"/>
      <c r="ABL567" s="118"/>
      <c r="ABM567" s="118"/>
      <c r="ABN567" s="118"/>
      <c r="ABO567" s="118"/>
      <c r="ABP567" s="118"/>
      <c r="ABQ567" s="118"/>
      <c r="ABR567" s="118"/>
      <c r="ABS567" s="118"/>
      <c r="ABT567" s="118"/>
      <c r="ABU567" s="118"/>
      <c r="ABV567" s="118"/>
      <c r="ABW567" s="118"/>
      <c r="ABX567" s="118"/>
      <c r="ABY567" s="118"/>
      <c r="ABZ567" s="118"/>
      <c r="ACA567" s="118"/>
      <c r="ACB567" s="118"/>
      <c r="ACC567" s="118"/>
      <c r="ACD567" s="118"/>
      <c r="ACE567" s="118"/>
      <c r="ACF567" s="118"/>
      <c r="ACG567" s="118"/>
      <c r="ACH567" s="118"/>
      <c r="ACI567" s="118"/>
      <c r="ACJ567" s="118"/>
      <c r="ACK567" s="118"/>
      <c r="ACL567" s="118"/>
      <c r="ACM567" s="118"/>
      <c r="ACN567" s="118"/>
      <c r="ACO567" s="118"/>
      <c r="ACP567" s="118"/>
      <c r="ACQ567" s="118"/>
      <c r="ACR567" s="118"/>
      <c r="ACS567" s="118"/>
      <c r="ACT567" s="118"/>
      <c r="ACU567" s="118"/>
      <c r="ACV567" s="118"/>
      <c r="ACW567" s="118"/>
      <c r="ACX567" s="118"/>
      <c r="ACY567" s="118"/>
      <c r="ACZ567" s="118"/>
      <c r="ADA567" s="118"/>
      <c r="ADB567" s="118"/>
      <c r="ADC567" s="118"/>
      <c r="ADD567" s="118"/>
      <c r="ADE567" s="118"/>
      <c r="ADF567" s="118"/>
      <c r="ADG567" s="118"/>
      <c r="ADH567" s="118"/>
      <c r="ADI567" s="118"/>
      <c r="ADJ567" s="118"/>
      <c r="ADK567" s="118"/>
      <c r="ADL567" s="118"/>
      <c r="ADM567" s="118"/>
      <c r="ADN567" s="118"/>
      <c r="ADO567" s="118"/>
      <c r="ADP567" s="118"/>
      <c r="ADQ567" s="118"/>
      <c r="ADR567" s="118"/>
      <c r="ADS567" s="118"/>
      <c r="ADT567" s="118"/>
      <c r="ADU567" s="118"/>
      <c r="ADV567" s="118"/>
      <c r="ADW567" s="118"/>
      <c r="ADX567" s="118"/>
      <c r="ADY567" s="118"/>
      <c r="ADZ567" s="118"/>
      <c r="AEA567" s="118"/>
      <c r="AEB567" s="118"/>
      <c r="AEC567" s="118"/>
      <c r="AED567" s="118"/>
      <c r="AEE567" s="118"/>
      <c r="AEF567" s="118"/>
      <c r="AEG567" s="118"/>
      <c r="AEH567" s="118"/>
      <c r="AEI567" s="118"/>
      <c r="AEJ567" s="118"/>
      <c r="AEK567" s="118"/>
      <c r="AEL567" s="118"/>
      <c r="AEM567" s="118"/>
      <c r="AEN567" s="118"/>
      <c r="AEO567" s="118"/>
      <c r="AEP567" s="118"/>
      <c r="AEQ567" s="118"/>
      <c r="AER567" s="118"/>
      <c r="AES567" s="118"/>
      <c r="AET567" s="118"/>
      <c r="AEU567" s="118"/>
      <c r="AEV567" s="118"/>
      <c r="AEW567" s="118"/>
      <c r="AEX567" s="118"/>
      <c r="AEY567" s="118"/>
      <c r="AEZ567" s="118"/>
      <c r="AFA567" s="118"/>
      <c r="AFB567" s="118"/>
      <c r="AFC567" s="118"/>
      <c r="AFD567" s="118"/>
      <c r="AFE567" s="118"/>
      <c r="AFF567" s="118"/>
      <c r="AFG567" s="118"/>
      <c r="AFH567" s="118"/>
      <c r="AFI567" s="118"/>
      <c r="AFJ567" s="118"/>
      <c r="AFK567" s="118"/>
      <c r="AFL567" s="118"/>
      <c r="AFM567" s="118"/>
      <c r="AFN567" s="118"/>
      <c r="AFO567" s="118"/>
      <c r="AFP567" s="118"/>
      <c r="AFQ567" s="118"/>
      <c r="AFR567" s="118"/>
      <c r="AFS567" s="118"/>
      <c r="AFT567" s="118"/>
      <c r="AFU567" s="118"/>
      <c r="AFV567" s="118"/>
      <c r="AFW567" s="118"/>
      <c r="AFX567" s="118"/>
      <c r="AFY567" s="118"/>
      <c r="AFZ567" s="118"/>
      <c r="AGA567" s="118"/>
      <c r="AGB567" s="118"/>
      <c r="AGC567" s="118"/>
      <c r="AGD567" s="118"/>
      <c r="AGE567" s="118"/>
      <c r="AGF567" s="118"/>
      <c r="AGG567" s="118"/>
      <c r="AGH567" s="118"/>
      <c r="AGI567" s="118"/>
      <c r="AGJ567" s="118"/>
      <c r="AGK567" s="118"/>
      <c r="AGL567" s="118"/>
      <c r="AGM567" s="118"/>
      <c r="AGN567" s="118"/>
      <c r="AGO567" s="118"/>
      <c r="AGP567" s="118"/>
      <c r="AGQ567" s="118"/>
      <c r="AGR567" s="118"/>
      <c r="AGS567" s="118"/>
      <c r="AGT567" s="118"/>
      <c r="AGU567" s="118"/>
      <c r="AGV567" s="118"/>
      <c r="AGW567" s="118"/>
      <c r="AGX567" s="118"/>
      <c r="AGY567" s="118"/>
      <c r="AGZ567" s="118"/>
      <c r="AHA567" s="118"/>
      <c r="AHB567" s="118"/>
      <c r="AHC567" s="118"/>
      <c r="AHD567" s="118"/>
      <c r="AHE567" s="118"/>
      <c r="AHF567" s="118"/>
      <c r="AHG567" s="118"/>
      <c r="AHH567" s="118"/>
      <c r="AHI567" s="118"/>
      <c r="AHJ567" s="118"/>
      <c r="AHK567" s="118"/>
      <c r="AHL567" s="118"/>
      <c r="AHM567" s="118"/>
      <c r="AHN567" s="118"/>
      <c r="AHO567" s="118"/>
      <c r="AHP567" s="118"/>
      <c r="AHQ567" s="118"/>
      <c r="AHR567" s="118"/>
      <c r="AHS567" s="118"/>
      <c r="AHT567" s="118"/>
      <c r="AHU567" s="118"/>
      <c r="AHV567" s="118"/>
      <c r="AHW567" s="118"/>
      <c r="AHX567" s="118"/>
      <c r="AHY567" s="118"/>
      <c r="AHZ567" s="118"/>
      <c r="AIA567" s="118"/>
      <c r="AIB567" s="118"/>
      <c r="AIC567" s="118"/>
      <c r="AID567" s="118"/>
      <c r="AIE567" s="118"/>
      <c r="AIF567" s="118"/>
      <c r="AIG567" s="118"/>
      <c r="AIH567" s="118"/>
      <c r="AII567" s="118"/>
      <c r="AIJ567" s="118"/>
      <c r="AIK567" s="118"/>
      <c r="AIL567" s="118"/>
      <c r="AIM567" s="118"/>
      <c r="AIN567" s="118"/>
      <c r="AIO567" s="118"/>
      <c r="AIP567" s="118"/>
      <c r="AIQ567" s="118"/>
      <c r="AIR567" s="118"/>
      <c r="AIS567" s="118"/>
      <c r="AIT567" s="118"/>
      <c r="AIU567" s="118"/>
      <c r="AIV567" s="118"/>
      <c r="AIW567" s="118"/>
      <c r="AIX567" s="118"/>
      <c r="AIY567" s="118"/>
      <c r="AIZ567" s="118"/>
      <c r="AJA567" s="118"/>
      <c r="AJB567" s="118"/>
      <c r="AJC567" s="118"/>
      <c r="AJD567" s="118"/>
      <c r="AJE567" s="118"/>
      <c r="AJF567" s="118"/>
      <c r="AJG567" s="118"/>
      <c r="AJH567" s="118"/>
      <c r="AJI567" s="118"/>
      <c r="AJJ567" s="118"/>
      <c r="AJK567" s="118"/>
      <c r="AJL567" s="118"/>
      <c r="AJM567" s="118"/>
      <c r="AJN567" s="118"/>
      <c r="AJO567" s="118"/>
      <c r="AJP567" s="118"/>
      <c r="AJQ567" s="118"/>
      <c r="AJR567" s="118"/>
      <c r="AJS567" s="118"/>
      <c r="AJT567" s="118"/>
      <c r="AJU567" s="118"/>
      <c r="AJV567" s="118"/>
      <c r="AJW567" s="118"/>
      <c r="AJX567" s="118"/>
      <c r="AJY567" s="118"/>
      <c r="AJZ567" s="118"/>
      <c r="AKA567" s="118"/>
      <c r="AKB567" s="118"/>
      <c r="AKC567" s="118"/>
      <c r="AKD567" s="118"/>
      <c r="AKE567" s="118"/>
      <c r="AKF567" s="118"/>
      <c r="AKG567" s="118"/>
      <c r="AKH567" s="118"/>
      <c r="AKI567" s="118"/>
      <c r="AKJ567" s="118"/>
      <c r="AKK567" s="118"/>
      <c r="AKL567" s="118"/>
      <c r="AKM567" s="118"/>
      <c r="AKN567" s="118"/>
      <c r="AKO567" s="118"/>
      <c r="AKP567" s="118"/>
      <c r="AKQ567" s="118"/>
      <c r="AKR567" s="118"/>
      <c r="AKS567" s="118"/>
      <c r="AKT567" s="118"/>
      <c r="AKU567" s="118"/>
      <c r="AKV567" s="118"/>
      <c r="AKW567" s="118"/>
      <c r="AKX567" s="118"/>
      <c r="AKY567" s="118"/>
      <c r="AKZ567" s="118"/>
      <c r="ALA567" s="118"/>
      <c r="ALB567" s="118"/>
      <c r="ALC567" s="118"/>
      <c r="ALD567" s="118"/>
      <c r="ALE567" s="118"/>
      <c r="ALF567" s="118"/>
      <c r="ALG567" s="118"/>
      <c r="ALH567" s="118"/>
      <c r="ALI567" s="118"/>
      <c r="ALJ567" s="118"/>
      <c r="ALK567" s="118"/>
      <c r="ALL567" s="118"/>
      <c r="ALM567" s="118"/>
      <c r="ALN567" s="118"/>
      <c r="ALO567" s="118"/>
      <c r="ALP567" s="118"/>
      <c r="ALQ567" s="118"/>
      <c r="ALR567" s="118"/>
      <c r="ALS567" s="118"/>
      <c r="ALT567" s="118"/>
      <c r="ALU567" s="118"/>
      <c r="ALV567" s="118"/>
      <c r="ALW567" s="118"/>
      <c r="ALX567" s="118"/>
      <c r="ALY567" s="118"/>
      <c r="ALZ567" s="118"/>
      <c r="AMA567" s="118"/>
      <c r="AMB567" s="118"/>
      <c r="AMC567" s="118"/>
      <c r="AMD567" s="118"/>
      <c r="AME567" s="118"/>
      <c r="AMF567" s="118"/>
      <c r="AMG567" s="118"/>
      <c r="AMH567" s="118"/>
    </row>
    <row r="568" spans="1:1023" x14ac:dyDescent="0.25">
      <c r="A568" s="170" t="s">
        <v>24537</v>
      </c>
      <c r="B568" s="163">
        <v>567</v>
      </c>
      <c r="C568" s="224" t="s">
        <v>25154</v>
      </c>
      <c r="D568" s="175" t="s">
        <v>25155</v>
      </c>
      <c r="I568" s="319"/>
      <c r="N568" s="332">
        <v>1</v>
      </c>
      <c r="V568" s="219">
        <f t="shared" si="302"/>
        <v>100</v>
      </c>
      <c r="W568" s="219">
        <f t="shared" si="303"/>
        <v>100</v>
      </c>
      <c r="X568" s="219">
        <f t="shared" ref="X568:X584" si="304">IF(O568=3,20,100)</f>
        <v>100</v>
      </c>
      <c r="Y568" s="219">
        <f t="shared" si="298"/>
        <v>100</v>
      </c>
      <c r="Z568" s="219">
        <f t="shared" si="299"/>
        <v>100</v>
      </c>
      <c r="AA568" s="220">
        <f t="shared" si="282"/>
        <v>100</v>
      </c>
      <c r="AB568" s="220">
        <f t="shared" si="281"/>
        <v>100</v>
      </c>
      <c r="AC568" s="220">
        <f t="shared" si="293"/>
        <v>100</v>
      </c>
      <c r="AD568" s="416">
        <f t="shared" si="301"/>
        <v>100</v>
      </c>
      <c r="AE568" s="416">
        <f t="shared" si="297"/>
        <v>100</v>
      </c>
      <c r="AF568" s="212">
        <f t="shared" si="294"/>
        <v>100</v>
      </c>
      <c r="AG568" s="212">
        <f t="shared" si="300"/>
        <v>100</v>
      </c>
      <c r="AH568" s="212">
        <f t="shared" si="295"/>
        <v>100</v>
      </c>
      <c r="AI568" s="212">
        <f t="shared" si="296"/>
        <v>100</v>
      </c>
      <c r="AJ568" s="243"/>
      <c r="AM568" s="214"/>
      <c r="AQ568" s="167" t="s">
        <v>24538</v>
      </c>
    </row>
    <row r="569" spans="1:1023" x14ac:dyDescent="0.25">
      <c r="A569" s="170" t="s">
        <v>24539</v>
      </c>
      <c r="B569" s="163">
        <v>568</v>
      </c>
      <c r="C569" s="162" t="s">
        <v>24540</v>
      </c>
      <c r="D569" s="175" t="s">
        <v>24541</v>
      </c>
      <c r="E569" s="185" t="s">
        <v>770</v>
      </c>
      <c r="I569" s="319"/>
      <c r="J569" s="332">
        <v>2</v>
      </c>
      <c r="K569" s="332">
        <v>2</v>
      </c>
      <c r="N569" s="332">
        <v>1</v>
      </c>
      <c r="O569" s="332">
        <v>3</v>
      </c>
      <c r="V569" s="219">
        <f t="shared" si="302"/>
        <v>100</v>
      </c>
      <c r="W569" s="219">
        <f t="shared" si="303"/>
        <v>100</v>
      </c>
      <c r="X569" s="219">
        <f t="shared" si="304"/>
        <v>20</v>
      </c>
      <c r="Y569" s="219">
        <f t="shared" si="298"/>
        <v>100</v>
      </c>
      <c r="Z569" s="219">
        <f t="shared" si="299"/>
        <v>100</v>
      </c>
      <c r="AA569" s="220">
        <f t="shared" si="282"/>
        <v>100</v>
      </c>
      <c r="AB569" s="220">
        <f t="shared" si="281"/>
        <v>100</v>
      </c>
      <c r="AC569" s="220">
        <f t="shared" si="293"/>
        <v>100</v>
      </c>
      <c r="AD569" s="416">
        <f t="shared" si="301"/>
        <v>100</v>
      </c>
      <c r="AE569" s="416">
        <f t="shared" si="297"/>
        <v>100</v>
      </c>
      <c r="AF569" s="212">
        <f t="shared" si="294"/>
        <v>10</v>
      </c>
      <c r="AG569" s="212">
        <f t="shared" si="300"/>
        <v>10</v>
      </c>
      <c r="AH569" s="212">
        <f t="shared" si="295"/>
        <v>100</v>
      </c>
      <c r="AI569" s="212">
        <f t="shared" si="296"/>
        <v>100</v>
      </c>
      <c r="AJ569" s="243"/>
      <c r="AM569" s="214"/>
      <c r="AQ569" s="167" t="s">
        <v>24542</v>
      </c>
    </row>
    <row r="570" spans="1:1023" x14ac:dyDescent="0.25">
      <c r="A570" s="170" t="s">
        <v>24543</v>
      </c>
      <c r="B570" s="163">
        <v>569</v>
      </c>
      <c r="C570" s="224" t="s">
        <v>25156</v>
      </c>
      <c r="D570" s="175" t="s">
        <v>24544</v>
      </c>
      <c r="F570" s="185">
        <v>4</v>
      </c>
      <c r="I570" s="319"/>
      <c r="J570" s="332">
        <v>2</v>
      </c>
      <c r="K570" s="332">
        <v>2</v>
      </c>
      <c r="V570" s="219">
        <f t="shared" si="302"/>
        <v>100</v>
      </c>
      <c r="W570" s="219">
        <f t="shared" si="303"/>
        <v>100</v>
      </c>
      <c r="X570" s="219">
        <f t="shared" si="304"/>
        <v>100</v>
      </c>
      <c r="Y570" s="219">
        <f t="shared" si="298"/>
        <v>100</v>
      </c>
      <c r="Z570" s="219">
        <f t="shared" si="299"/>
        <v>100</v>
      </c>
      <c r="AA570" s="220">
        <f t="shared" si="282"/>
        <v>100</v>
      </c>
      <c r="AB570" s="220">
        <f t="shared" si="281"/>
        <v>100</v>
      </c>
      <c r="AC570" s="220">
        <f t="shared" si="293"/>
        <v>100</v>
      </c>
      <c r="AD570" s="416">
        <f t="shared" si="301"/>
        <v>100</v>
      </c>
      <c r="AE570" s="416">
        <f t="shared" si="297"/>
        <v>100</v>
      </c>
      <c r="AF570" s="212">
        <f t="shared" si="294"/>
        <v>10</v>
      </c>
      <c r="AG570" s="212">
        <f t="shared" si="300"/>
        <v>10</v>
      </c>
      <c r="AH570" s="212">
        <f t="shared" si="295"/>
        <v>100</v>
      </c>
      <c r="AI570" s="212">
        <f t="shared" si="296"/>
        <v>100</v>
      </c>
      <c r="AJ570" s="243"/>
      <c r="AM570" s="214"/>
      <c r="AQ570" s="167" t="s">
        <v>24545</v>
      </c>
    </row>
    <row r="571" spans="1:1023" x14ac:dyDescent="0.25">
      <c r="A571" s="171" t="s">
        <v>24546</v>
      </c>
      <c r="B571" s="163">
        <v>570</v>
      </c>
      <c r="C571" s="224" t="s">
        <v>25157</v>
      </c>
      <c r="D571" s="175" t="s">
        <v>24547</v>
      </c>
      <c r="E571" s="185" t="s">
        <v>158</v>
      </c>
      <c r="I571" s="319"/>
      <c r="M571" s="332">
        <v>1</v>
      </c>
      <c r="V571" s="219">
        <f t="shared" si="302"/>
        <v>100</v>
      </c>
      <c r="W571" s="219">
        <f t="shared" si="303"/>
        <v>100</v>
      </c>
      <c r="X571" s="219">
        <f t="shared" si="304"/>
        <v>100</v>
      </c>
      <c r="Y571" s="219">
        <f t="shared" si="298"/>
        <v>100</v>
      </c>
      <c r="Z571" s="219">
        <f t="shared" si="299"/>
        <v>100</v>
      </c>
      <c r="AA571" s="220">
        <f t="shared" si="282"/>
        <v>100</v>
      </c>
      <c r="AB571" s="220">
        <f t="shared" si="281"/>
        <v>100</v>
      </c>
      <c r="AC571" s="220">
        <f t="shared" si="293"/>
        <v>100</v>
      </c>
      <c r="AD571" s="416">
        <f t="shared" si="301"/>
        <v>100</v>
      </c>
      <c r="AE571" s="416">
        <f t="shared" si="297"/>
        <v>1</v>
      </c>
      <c r="AF571" s="212">
        <f t="shared" si="294"/>
        <v>100</v>
      </c>
      <c r="AG571" s="212">
        <f t="shared" si="300"/>
        <v>100</v>
      </c>
      <c r="AH571" s="212">
        <f t="shared" si="295"/>
        <v>100</v>
      </c>
      <c r="AI571" s="212">
        <f t="shared" si="296"/>
        <v>100</v>
      </c>
      <c r="AJ571" s="243"/>
      <c r="AM571" s="214"/>
      <c r="AQ571" s="167" t="s">
        <v>24548</v>
      </c>
    </row>
    <row r="572" spans="1:1023" x14ac:dyDescent="0.25">
      <c r="A572" s="170" t="s">
        <v>24549</v>
      </c>
      <c r="B572" s="163">
        <v>571</v>
      </c>
      <c r="C572" s="224" t="s">
        <v>25158</v>
      </c>
      <c r="D572" s="175" t="s">
        <v>24550</v>
      </c>
      <c r="E572" s="185" t="s">
        <v>770</v>
      </c>
      <c r="I572" s="319">
        <v>66.7</v>
      </c>
      <c r="J572" s="332">
        <v>2</v>
      </c>
      <c r="L572" s="332">
        <v>1</v>
      </c>
      <c r="N572" s="332">
        <v>1</v>
      </c>
      <c r="V572" s="219">
        <f t="shared" si="302"/>
        <v>100</v>
      </c>
      <c r="W572" s="219">
        <f t="shared" si="303"/>
        <v>100</v>
      </c>
      <c r="X572" s="219">
        <f t="shared" si="304"/>
        <v>100</v>
      </c>
      <c r="Y572" s="219">
        <f t="shared" si="298"/>
        <v>100</v>
      </c>
      <c r="Z572" s="219">
        <f t="shared" si="299"/>
        <v>100</v>
      </c>
      <c r="AA572" s="220">
        <f t="shared" si="282"/>
        <v>100</v>
      </c>
      <c r="AB572" s="220">
        <f t="shared" si="281"/>
        <v>100</v>
      </c>
      <c r="AC572" s="220">
        <f t="shared" si="293"/>
        <v>100</v>
      </c>
      <c r="AD572" s="416">
        <f t="shared" si="301"/>
        <v>1</v>
      </c>
      <c r="AE572" s="416">
        <f t="shared" si="297"/>
        <v>100</v>
      </c>
      <c r="AF572" s="212">
        <f t="shared" si="294"/>
        <v>100</v>
      </c>
      <c r="AG572" s="212">
        <f t="shared" si="300"/>
        <v>10</v>
      </c>
      <c r="AH572" s="212">
        <f t="shared" si="295"/>
        <v>100</v>
      </c>
      <c r="AI572" s="212">
        <f t="shared" si="296"/>
        <v>100</v>
      </c>
      <c r="AJ572" s="225" t="s">
        <v>25077</v>
      </c>
      <c r="AK572" s="185">
        <v>1</v>
      </c>
      <c r="AL572" s="185">
        <v>1</v>
      </c>
      <c r="AM572" s="214"/>
      <c r="AQ572" s="167" t="s">
        <v>25159</v>
      </c>
    </row>
    <row r="573" spans="1:1023" x14ac:dyDescent="0.25">
      <c r="A573" s="170" t="s">
        <v>24551</v>
      </c>
      <c r="B573" s="163">
        <v>572</v>
      </c>
      <c r="C573" s="224" t="s">
        <v>25160</v>
      </c>
      <c r="D573" s="175" t="s">
        <v>24552</v>
      </c>
      <c r="E573" s="185" t="s">
        <v>770</v>
      </c>
      <c r="I573" s="319"/>
      <c r="N573" s="332">
        <v>1</v>
      </c>
      <c r="V573" s="219">
        <f t="shared" si="302"/>
        <v>100</v>
      </c>
      <c r="W573" s="219">
        <f t="shared" si="303"/>
        <v>100</v>
      </c>
      <c r="X573" s="219">
        <f t="shared" si="304"/>
        <v>100</v>
      </c>
      <c r="Y573" s="219">
        <f t="shared" si="298"/>
        <v>100</v>
      </c>
      <c r="Z573" s="219">
        <f t="shared" si="299"/>
        <v>100</v>
      </c>
      <c r="AA573" s="220">
        <f t="shared" si="282"/>
        <v>100</v>
      </c>
      <c r="AB573" s="220">
        <f t="shared" si="281"/>
        <v>100</v>
      </c>
      <c r="AC573" s="220">
        <f t="shared" si="293"/>
        <v>100</v>
      </c>
      <c r="AD573" s="416">
        <f t="shared" si="301"/>
        <v>100</v>
      </c>
      <c r="AE573" s="416">
        <f t="shared" si="297"/>
        <v>100</v>
      </c>
      <c r="AF573" s="212">
        <f t="shared" ref="AF573:AF584" si="305">IF(OR(OR(EXACT(J573,"1A"),EXACT(J573,"1B"),EXACT(J573,"1C")),K573=1),1,IF(K573=2,10,100))</f>
        <v>100</v>
      </c>
      <c r="AG573" s="212">
        <f t="shared" si="300"/>
        <v>100</v>
      </c>
      <c r="AH573" s="212">
        <f t="shared" ref="AH573:AH584" si="306">IF(OR(EXACT(J573,"1A"),EXACT(J573,"1B"),EXACT(J573,"1C"),K573=1),3,100)</f>
        <v>100</v>
      </c>
      <c r="AI573" s="212">
        <f t="shared" si="296"/>
        <v>100</v>
      </c>
      <c r="AJ573" s="243"/>
      <c r="AM573" s="214"/>
      <c r="AQ573" s="229" t="s">
        <v>24553</v>
      </c>
    </row>
    <row r="574" spans="1:1023" x14ac:dyDescent="0.25">
      <c r="A574" s="170" t="s">
        <v>24554</v>
      </c>
      <c r="B574" s="163">
        <v>573</v>
      </c>
      <c r="C574" s="224" t="s">
        <v>25161</v>
      </c>
      <c r="D574" s="175" t="s">
        <v>24555</v>
      </c>
      <c r="E574" s="185" t="s">
        <v>770</v>
      </c>
      <c r="I574" s="319"/>
      <c r="N574" s="332">
        <v>1</v>
      </c>
      <c r="V574" s="219">
        <f t="shared" si="302"/>
        <v>100</v>
      </c>
      <c r="W574" s="219">
        <f t="shared" si="303"/>
        <v>100</v>
      </c>
      <c r="X574" s="219">
        <f t="shared" si="304"/>
        <v>100</v>
      </c>
      <c r="Y574" s="219">
        <f t="shared" si="298"/>
        <v>100</v>
      </c>
      <c r="Z574" s="219">
        <f t="shared" si="299"/>
        <v>100</v>
      </c>
      <c r="AA574" s="220">
        <f t="shared" si="282"/>
        <v>100</v>
      </c>
      <c r="AB574" s="220">
        <f t="shared" si="281"/>
        <v>100</v>
      </c>
      <c r="AC574" s="220">
        <f t="shared" si="293"/>
        <v>100</v>
      </c>
      <c r="AD574" s="416">
        <f t="shared" si="301"/>
        <v>100</v>
      </c>
      <c r="AE574" s="416">
        <f t="shared" si="297"/>
        <v>100</v>
      </c>
      <c r="AF574" s="212">
        <f t="shared" si="305"/>
        <v>100</v>
      </c>
      <c r="AG574" s="212">
        <f t="shared" si="300"/>
        <v>100</v>
      </c>
      <c r="AH574" s="212">
        <f t="shared" si="306"/>
        <v>100</v>
      </c>
      <c r="AI574" s="212">
        <f t="shared" si="296"/>
        <v>100</v>
      </c>
      <c r="AJ574" s="243"/>
      <c r="AM574" s="214"/>
      <c r="AQ574" s="229" t="s">
        <v>24556</v>
      </c>
    </row>
    <row r="575" spans="1:1023" x14ac:dyDescent="0.25">
      <c r="A575" s="170" t="s">
        <v>24557</v>
      </c>
      <c r="B575" s="163">
        <v>574</v>
      </c>
      <c r="C575" s="224" t="s">
        <v>25162</v>
      </c>
      <c r="D575" s="175" t="s">
        <v>24558</v>
      </c>
      <c r="E575" s="185" t="s">
        <v>1366</v>
      </c>
      <c r="F575" s="185">
        <v>4</v>
      </c>
      <c r="H575" s="175">
        <v>4</v>
      </c>
      <c r="I575" s="319">
        <v>17.632000000000001</v>
      </c>
      <c r="O575" s="332">
        <v>2</v>
      </c>
      <c r="V575" s="219">
        <f t="shared" si="302"/>
        <v>100</v>
      </c>
      <c r="W575" s="219">
        <f t="shared" si="303"/>
        <v>10</v>
      </c>
      <c r="X575" s="219">
        <f t="shared" si="304"/>
        <v>100</v>
      </c>
      <c r="Y575" s="219">
        <f t="shared" si="298"/>
        <v>100</v>
      </c>
      <c r="Z575" s="219">
        <f t="shared" si="299"/>
        <v>100</v>
      </c>
      <c r="AA575" s="220">
        <f t="shared" si="282"/>
        <v>100</v>
      </c>
      <c r="AB575" s="220">
        <f t="shared" si="281"/>
        <v>100</v>
      </c>
      <c r="AC575" s="220">
        <f t="shared" si="293"/>
        <v>100</v>
      </c>
      <c r="AD575" s="416">
        <f t="shared" si="301"/>
        <v>100</v>
      </c>
      <c r="AE575" s="416">
        <f t="shared" si="297"/>
        <v>100</v>
      </c>
      <c r="AF575" s="212">
        <f t="shared" si="305"/>
        <v>100</v>
      </c>
      <c r="AG575" s="212">
        <f t="shared" si="300"/>
        <v>100</v>
      </c>
      <c r="AH575" s="212">
        <f t="shared" si="306"/>
        <v>100</v>
      </c>
      <c r="AI575" s="212">
        <f t="shared" si="296"/>
        <v>100</v>
      </c>
      <c r="AJ575" s="225" t="s">
        <v>25163</v>
      </c>
      <c r="AM575" s="214"/>
      <c r="AQ575" s="167" t="s">
        <v>760</v>
      </c>
    </row>
    <row r="576" spans="1:1023" x14ac:dyDescent="0.25">
      <c r="A576" s="172" t="s">
        <v>24560</v>
      </c>
      <c r="B576" s="163">
        <v>575</v>
      </c>
      <c r="C576" s="224" t="s">
        <v>25164</v>
      </c>
      <c r="D576" s="175" t="s">
        <v>24559</v>
      </c>
      <c r="E576" s="186" t="s">
        <v>770</v>
      </c>
      <c r="I576" s="319"/>
      <c r="V576" s="219">
        <f t="shared" si="302"/>
        <v>100</v>
      </c>
      <c r="W576" s="219">
        <f t="shared" si="303"/>
        <v>100</v>
      </c>
      <c r="X576" s="219">
        <f t="shared" si="304"/>
        <v>100</v>
      </c>
      <c r="Y576" s="219">
        <f t="shared" si="298"/>
        <v>100</v>
      </c>
      <c r="Z576" s="219">
        <f t="shared" si="299"/>
        <v>100</v>
      </c>
      <c r="AA576" s="220">
        <f t="shared" si="282"/>
        <v>100</v>
      </c>
      <c r="AB576" s="220">
        <f t="shared" si="281"/>
        <v>100</v>
      </c>
      <c r="AC576" s="220">
        <f t="shared" si="293"/>
        <v>100</v>
      </c>
      <c r="AD576" s="416">
        <f t="shared" si="301"/>
        <v>100</v>
      </c>
      <c r="AE576" s="416">
        <f t="shared" si="297"/>
        <v>100</v>
      </c>
      <c r="AF576" s="212">
        <f t="shared" si="305"/>
        <v>100</v>
      </c>
      <c r="AG576" s="212">
        <f t="shared" si="300"/>
        <v>100</v>
      </c>
      <c r="AH576" s="212">
        <f t="shared" si="306"/>
        <v>100</v>
      </c>
      <c r="AI576" s="212">
        <f t="shared" si="296"/>
        <v>100</v>
      </c>
      <c r="AJ576" s="243"/>
      <c r="AM576" s="214"/>
      <c r="AQ576" s="229" t="s">
        <v>24561</v>
      </c>
    </row>
    <row r="577" spans="1:1023" x14ac:dyDescent="0.25">
      <c r="A577" s="170" t="s">
        <v>24562</v>
      </c>
      <c r="B577" s="163">
        <v>576</v>
      </c>
      <c r="C577" s="162" t="s">
        <v>24563</v>
      </c>
      <c r="D577" s="175" t="s">
        <v>24564</v>
      </c>
      <c r="E577" s="185" t="s">
        <v>1366</v>
      </c>
      <c r="I577" s="319">
        <v>110.19</v>
      </c>
      <c r="K577" s="332">
        <v>2</v>
      </c>
      <c r="V577" s="219">
        <f t="shared" si="302"/>
        <v>100</v>
      </c>
      <c r="W577" s="219">
        <f t="shared" si="303"/>
        <v>100</v>
      </c>
      <c r="X577" s="219">
        <f t="shared" si="304"/>
        <v>100</v>
      </c>
      <c r="Y577" s="219">
        <f t="shared" si="298"/>
        <v>100</v>
      </c>
      <c r="Z577" s="219">
        <f t="shared" si="299"/>
        <v>100</v>
      </c>
      <c r="AA577" s="220">
        <f t="shared" si="282"/>
        <v>100</v>
      </c>
      <c r="AB577" s="220">
        <f t="shared" si="281"/>
        <v>100</v>
      </c>
      <c r="AC577" s="220">
        <f t="shared" si="293"/>
        <v>100</v>
      </c>
      <c r="AD577" s="416">
        <f t="shared" si="301"/>
        <v>100</v>
      </c>
      <c r="AE577" s="416">
        <f t="shared" si="297"/>
        <v>100</v>
      </c>
      <c r="AF577" s="212">
        <f t="shared" si="305"/>
        <v>10</v>
      </c>
      <c r="AG577" s="212">
        <f t="shared" si="300"/>
        <v>100</v>
      </c>
      <c r="AH577" s="212">
        <f t="shared" si="306"/>
        <v>100</v>
      </c>
      <c r="AI577" s="212">
        <f t="shared" si="296"/>
        <v>100</v>
      </c>
      <c r="AJ577" s="225" t="s">
        <v>24582</v>
      </c>
      <c r="AK577" s="185">
        <v>1</v>
      </c>
      <c r="AL577" s="185">
        <v>1</v>
      </c>
      <c r="AM577" s="214"/>
      <c r="AO577" s="185">
        <v>1</v>
      </c>
      <c r="AQ577" s="167" t="s">
        <v>24565</v>
      </c>
    </row>
    <row r="578" spans="1:1023" x14ac:dyDescent="0.25">
      <c r="A578" s="170" t="s">
        <v>24566</v>
      </c>
      <c r="B578" s="163">
        <v>577</v>
      </c>
      <c r="C578" s="224" t="s">
        <v>25165</v>
      </c>
      <c r="D578" s="175" t="s">
        <v>24567</v>
      </c>
      <c r="F578" s="185">
        <v>4</v>
      </c>
      <c r="I578" s="319"/>
      <c r="L578" s="332">
        <v>1</v>
      </c>
      <c r="Q578" s="332">
        <v>2</v>
      </c>
      <c r="R578" s="332">
        <v>2</v>
      </c>
      <c r="V578" s="219">
        <f t="shared" si="302"/>
        <v>100</v>
      </c>
      <c r="W578" s="219">
        <f t="shared" si="303"/>
        <v>100</v>
      </c>
      <c r="X578" s="219">
        <f t="shared" si="304"/>
        <v>100</v>
      </c>
      <c r="Y578" s="219">
        <f t="shared" si="298"/>
        <v>100</v>
      </c>
      <c r="Z578" s="219">
        <f t="shared" si="299"/>
        <v>100</v>
      </c>
      <c r="AA578" s="220">
        <f t="shared" si="282"/>
        <v>1</v>
      </c>
      <c r="AB578" s="220">
        <f t="shared" si="281"/>
        <v>1</v>
      </c>
      <c r="AC578" s="220">
        <f t="shared" si="293"/>
        <v>100</v>
      </c>
      <c r="AD578" s="416">
        <f t="shared" si="301"/>
        <v>1</v>
      </c>
      <c r="AE578" s="416">
        <f t="shared" si="297"/>
        <v>100</v>
      </c>
      <c r="AF578" s="212">
        <f t="shared" si="305"/>
        <v>100</v>
      </c>
      <c r="AG578" s="212">
        <f t="shared" si="300"/>
        <v>100</v>
      </c>
      <c r="AH578" s="212">
        <f t="shared" si="306"/>
        <v>100</v>
      </c>
      <c r="AI578" s="212">
        <f t="shared" si="296"/>
        <v>100</v>
      </c>
      <c r="AJ578" s="243"/>
      <c r="AM578" s="214"/>
      <c r="AQ578" s="167" t="s">
        <v>24568</v>
      </c>
    </row>
    <row r="579" spans="1:1023" x14ac:dyDescent="0.25">
      <c r="A579" s="224" t="s">
        <v>2201</v>
      </c>
      <c r="B579" s="163">
        <v>578</v>
      </c>
      <c r="C579" s="224" t="s">
        <v>24492</v>
      </c>
      <c r="D579" s="180" t="s">
        <v>20636</v>
      </c>
      <c r="E579" s="429"/>
      <c r="F579" s="201">
        <v>4</v>
      </c>
      <c r="G579" s="180"/>
      <c r="H579" s="175">
        <v>1</v>
      </c>
      <c r="I579" s="319">
        <v>3.5000000000000003E-2</v>
      </c>
      <c r="J579" s="335">
        <v>2</v>
      </c>
      <c r="K579" s="335">
        <v>2</v>
      </c>
      <c r="L579" s="332">
        <v>1</v>
      </c>
      <c r="M579" s="332">
        <v>1</v>
      </c>
      <c r="N579" s="140"/>
      <c r="O579" s="336">
        <v>3</v>
      </c>
      <c r="R579" s="140"/>
      <c r="S579" s="140"/>
      <c r="T579" s="140"/>
      <c r="U579" s="337"/>
      <c r="V579" s="219">
        <f t="shared" si="302"/>
        <v>100</v>
      </c>
      <c r="W579" s="219">
        <f t="shared" si="303"/>
        <v>100</v>
      </c>
      <c r="X579" s="219">
        <f t="shared" si="304"/>
        <v>20</v>
      </c>
      <c r="Y579" s="219">
        <f t="shared" si="298"/>
        <v>100</v>
      </c>
      <c r="Z579" s="219">
        <f t="shared" si="299"/>
        <v>100</v>
      </c>
      <c r="AA579" s="220">
        <f t="shared" si="282"/>
        <v>100</v>
      </c>
      <c r="AB579" s="220">
        <f t="shared" ref="AB579:AB584" si="307">IF(OR(EXACT(R579,"1A"),EXACT(R579,"1B")),0.1,IF(R579=2,1,100))</f>
        <v>100</v>
      </c>
      <c r="AC579" s="220">
        <f t="shared" si="293"/>
        <v>100</v>
      </c>
      <c r="AD579" s="475">
        <v>0.5</v>
      </c>
      <c r="AE579" s="475">
        <v>0.5</v>
      </c>
      <c r="AF579" s="212">
        <f t="shared" si="305"/>
        <v>10</v>
      </c>
      <c r="AG579" s="212">
        <f t="shared" si="300"/>
        <v>10</v>
      </c>
      <c r="AH579" s="212">
        <f t="shared" si="306"/>
        <v>100</v>
      </c>
      <c r="AI579" s="212">
        <f t="shared" si="296"/>
        <v>100</v>
      </c>
      <c r="AJ579" s="225" t="s">
        <v>25166</v>
      </c>
      <c r="AK579" s="412"/>
      <c r="AL579" s="412"/>
      <c r="AM579" s="214"/>
      <c r="AN579" s="412"/>
      <c r="AO579" s="412"/>
      <c r="AQ579" s="226" t="s">
        <v>24493</v>
      </c>
      <c r="AR579" s="412"/>
      <c r="AS579" s="412"/>
      <c r="AT579" s="412"/>
      <c r="AU579" s="412"/>
      <c r="AV579" s="412"/>
      <c r="AW579" s="412"/>
      <c r="AX579" s="412"/>
      <c r="AY579" s="412"/>
      <c r="AZ579" s="412"/>
      <c r="BA579" s="412"/>
      <c r="BB579" s="412"/>
      <c r="BC579" s="412"/>
      <c r="BD579" s="412"/>
      <c r="BE579" s="412"/>
      <c r="BF579" s="412"/>
      <c r="BG579" s="412"/>
      <c r="BH579" s="412"/>
      <c r="BI579" s="412"/>
      <c r="BJ579" s="412"/>
      <c r="BK579" s="412"/>
      <c r="BL579" s="412"/>
      <c r="BM579" s="412"/>
      <c r="BN579" s="412"/>
      <c r="BO579" s="412"/>
      <c r="BP579" s="412"/>
      <c r="BQ579" s="412"/>
      <c r="BR579" s="412"/>
      <c r="BS579" s="412"/>
      <c r="BT579" s="412"/>
      <c r="BU579" s="412"/>
      <c r="BV579" s="412"/>
      <c r="BW579" s="412"/>
      <c r="BX579" s="412"/>
      <c r="BY579" s="412"/>
      <c r="BZ579" s="412"/>
      <c r="CA579" s="412"/>
      <c r="CB579" s="412"/>
      <c r="CC579" s="412"/>
      <c r="CD579" s="412"/>
      <c r="CE579" s="412"/>
      <c r="CF579" s="412"/>
      <c r="CG579" s="412"/>
      <c r="CH579" s="412"/>
      <c r="CI579" s="412"/>
      <c r="CJ579" s="412"/>
      <c r="CK579" s="412"/>
      <c r="CL579" s="412"/>
      <c r="CM579" s="412"/>
      <c r="CN579" s="412"/>
      <c r="CO579" s="412"/>
      <c r="CP579" s="412"/>
      <c r="CQ579" s="412"/>
      <c r="CR579" s="412"/>
      <c r="CS579" s="412"/>
      <c r="CT579" s="412"/>
      <c r="CU579" s="412"/>
      <c r="CV579" s="412"/>
      <c r="CW579" s="412"/>
      <c r="CX579" s="412"/>
      <c r="CY579" s="412"/>
      <c r="CZ579" s="412"/>
      <c r="DA579" s="412"/>
      <c r="DB579" s="412"/>
      <c r="DC579" s="412"/>
      <c r="DD579" s="412"/>
      <c r="DE579" s="412"/>
      <c r="DF579" s="412"/>
      <c r="DG579" s="412"/>
      <c r="DH579" s="412"/>
      <c r="DI579" s="412"/>
      <c r="DJ579" s="412"/>
      <c r="DK579" s="412"/>
      <c r="DL579" s="412"/>
      <c r="DM579" s="412"/>
      <c r="DN579" s="412"/>
      <c r="DO579" s="412"/>
      <c r="DP579" s="412"/>
      <c r="DQ579" s="412"/>
      <c r="DR579" s="412"/>
      <c r="DS579" s="412"/>
      <c r="DT579" s="412"/>
      <c r="DU579" s="412"/>
      <c r="DV579" s="412"/>
      <c r="DW579" s="412"/>
      <c r="DX579" s="412"/>
      <c r="DY579" s="412"/>
      <c r="DZ579" s="412"/>
      <c r="EA579" s="412"/>
      <c r="EB579" s="412"/>
      <c r="EC579" s="412"/>
      <c r="ED579" s="412"/>
      <c r="EE579" s="412"/>
      <c r="EF579" s="412"/>
      <c r="EG579" s="412"/>
      <c r="EH579" s="412"/>
      <c r="EI579" s="412"/>
      <c r="EJ579" s="412"/>
      <c r="EK579" s="412"/>
      <c r="EL579" s="412"/>
      <c r="EM579" s="412"/>
      <c r="EN579" s="412"/>
      <c r="EO579" s="412"/>
      <c r="EP579" s="412"/>
      <c r="EQ579" s="412"/>
      <c r="ER579" s="412"/>
      <c r="ES579" s="412"/>
      <c r="ET579" s="412"/>
      <c r="EU579" s="412"/>
      <c r="EV579" s="412"/>
      <c r="EW579" s="412"/>
      <c r="EX579" s="412"/>
      <c r="EY579" s="412"/>
      <c r="EZ579" s="412"/>
      <c r="FA579" s="412"/>
      <c r="FB579" s="412"/>
      <c r="FC579" s="412"/>
      <c r="FD579" s="412"/>
      <c r="FE579" s="412"/>
      <c r="FF579" s="412"/>
      <c r="FG579" s="412"/>
      <c r="FH579" s="412"/>
      <c r="FI579" s="412"/>
      <c r="FJ579" s="412"/>
      <c r="FK579" s="412"/>
      <c r="FL579" s="412"/>
      <c r="FM579" s="412"/>
      <c r="FN579" s="412"/>
      <c r="FO579" s="412"/>
      <c r="FP579" s="412"/>
      <c r="FQ579" s="412"/>
      <c r="FR579" s="412"/>
      <c r="FS579" s="412"/>
      <c r="FT579" s="412"/>
      <c r="FU579" s="412"/>
      <c r="FV579" s="412"/>
      <c r="FW579" s="412"/>
      <c r="FX579" s="412"/>
      <c r="FY579" s="412"/>
      <c r="FZ579" s="412"/>
      <c r="GA579" s="412"/>
      <c r="GB579" s="412"/>
      <c r="GC579" s="412"/>
      <c r="GD579" s="412"/>
      <c r="GE579" s="412"/>
      <c r="GF579" s="412"/>
      <c r="GG579" s="412"/>
      <c r="GH579" s="412"/>
      <c r="GI579" s="412"/>
      <c r="GJ579" s="412"/>
      <c r="GK579" s="412"/>
      <c r="GL579" s="412"/>
      <c r="GM579" s="412"/>
      <c r="GN579" s="412"/>
      <c r="GO579" s="412"/>
      <c r="GP579" s="412"/>
      <c r="GQ579" s="412"/>
      <c r="GR579" s="412"/>
      <c r="GS579" s="412"/>
      <c r="GT579" s="412"/>
      <c r="GU579" s="412"/>
      <c r="GV579" s="412"/>
      <c r="GW579" s="412"/>
      <c r="GX579" s="412"/>
      <c r="GY579" s="412"/>
      <c r="GZ579" s="412"/>
      <c r="HA579" s="412"/>
      <c r="HB579" s="412"/>
      <c r="HC579" s="412"/>
      <c r="HD579" s="412"/>
      <c r="HE579" s="412"/>
      <c r="HF579" s="412"/>
      <c r="HG579" s="412"/>
      <c r="HH579" s="412"/>
      <c r="HI579" s="412"/>
      <c r="HJ579" s="412"/>
      <c r="HK579" s="412"/>
      <c r="HL579" s="412"/>
      <c r="HM579" s="412"/>
      <c r="HN579" s="412"/>
      <c r="HO579" s="412"/>
      <c r="HP579" s="412"/>
      <c r="HQ579" s="412"/>
      <c r="HR579" s="412"/>
      <c r="HS579" s="412"/>
      <c r="HT579" s="412"/>
      <c r="HU579" s="412"/>
      <c r="HV579" s="412"/>
      <c r="HW579" s="412"/>
      <c r="HX579" s="412"/>
      <c r="HY579" s="412"/>
      <c r="HZ579" s="412"/>
      <c r="IA579" s="412"/>
      <c r="IB579" s="412"/>
      <c r="IC579" s="412"/>
      <c r="ID579" s="412"/>
      <c r="IE579" s="412"/>
      <c r="IF579" s="412"/>
      <c r="IG579" s="412"/>
      <c r="IH579" s="412"/>
      <c r="II579" s="412"/>
      <c r="IJ579" s="412"/>
      <c r="IK579" s="412"/>
      <c r="IL579" s="412"/>
      <c r="IM579" s="412"/>
      <c r="IN579" s="412"/>
      <c r="IO579" s="412"/>
      <c r="IP579" s="412"/>
      <c r="IQ579" s="412"/>
      <c r="IR579" s="412"/>
      <c r="IS579" s="412"/>
      <c r="IT579" s="412"/>
      <c r="IU579" s="412"/>
      <c r="IV579" s="412"/>
      <c r="IW579" s="412"/>
      <c r="IX579" s="412"/>
      <c r="IY579" s="412"/>
      <c r="IZ579" s="412"/>
      <c r="JA579" s="412"/>
      <c r="JB579" s="412"/>
      <c r="JC579" s="412"/>
      <c r="JD579" s="412"/>
      <c r="JE579" s="412"/>
      <c r="JF579" s="412"/>
      <c r="JG579" s="412"/>
      <c r="JH579" s="412"/>
      <c r="JI579" s="412"/>
      <c r="JJ579" s="412"/>
      <c r="JK579" s="412"/>
      <c r="JL579" s="412"/>
      <c r="JM579" s="412"/>
      <c r="JN579" s="412"/>
      <c r="JO579" s="412"/>
      <c r="JP579" s="412"/>
      <c r="JQ579" s="412"/>
      <c r="JR579" s="412"/>
      <c r="JS579" s="412"/>
      <c r="JT579" s="412"/>
      <c r="JU579" s="412"/>
      <c r="JV579" s="412"/>
      <c r="JW579" s="412"/>
      <c r="JX579" s="412"/>
      <c r="JY579" s="412"/>
      <c r="JZ579" s="412"/>
      <c r="KA579" s="412"/>
      <c r="KB579" s="412"/>
      <c r="KC579" s="412"/>
      <c r="KD579" s="412"/>
      <c r="KE579" s="412"/>
      <c r="KF579" s="412"/>
      <c r="KG579" s="412"/>
      <c r="KH579" s="412"/>
      <c r="KI579" s="412"/>
      <c r="KJ579" s="412"/>
      <c r="KK579" s="412"/>
      <c r="KL579" s="412"/>
      <c r="KM579" s="412"/>
      <c r="KN579" s="412"/>
      <c r="KO579" s="412"/>
      <c r="KP579" s="412"/>
      <c r="KQ579" s="412"/>
      <c r="KR579" s="412"/>
      <c r="KS579" s="412"/>
      <c r="KT579" s="412"/>
      <c r="KU579" s="412"/>
      <c r="KV579" s="412"/>
      <c r="KW579" s="412"/>
      <c r="KX579" s="412"/>
      <c r="KY579" s="412"/>
      <c r="KZ579" s="412"/>
      <c r="LA579" s="412"/>
      <c r="LB579" s="412"/>
      <c r="LC579" s="412"/>
      <c r="LD579" s="412"/>
      <c r="LE579" s="412"/>
      <c r="LF579" s="412"/>
      <c r="LG579" s="412"/>
      <c r="LH579" s="412"/>
      <c r="LI579" s="412"/>
      <c r="LJ579" s="412"/>
      <c r="LK579" s="412"/>
      <c r="LL579" s="412"/>
      <c r="LM579" s="412"/>
      <c r="LN579" s="412"/>
      <c r="LO579" s="412"/>
      <c r="LP579" s="412"/>
      <c r="LQ579" s="412"/>
      <c r="LR579" s="412"/>
      <c r="LS579" s="412"/>
      <c r="LT579" s="412"/>
      <c r="LU579" s="412"/>
      <c r="LV579" s="412"/>
      <c r="LW579" s="412"/>
      <c r="LX579" s="412"/>
      <c r="LY579" s="412"/>
      <c r="LZ579" s="412"/>
      <c r="MA579" s="412"/>
      <c r="MB579" s="412"/>
      <c r="MC579" s="412"/>
      <c r="MD579" s="412"/>
      <c r="ME579" s="412"/>
      <c r="MF579" s="412"/>
      <c r="MG579" s="412"/>
      <c r="MH579" s="412"/>
      <c r="MI579" s="412"/>
      <c r="MJ579" s="412"/>
      <c r="MK579" s="412"/>
      <c r="ML579" s="412"/>
      <c r="MM579" s="412"/>
      <c r="MN579" s="412"/>
      <c r="MO579" s="412"/>
      <c r="MP579" s="412"/>
      <c r="MQ579" s="412"/>
      <c r="MR579" s="412"/>
      <c r="MS579" s="412"/>
      <c r="MT579" s="412"/>
      <c r="MU579" s="412"/>
      <c r="MV579" s="412"/>
      <c r="MW579" s="412"/>
      <c r="MX579" s="412"/>
      <c r="MY579" s="412"/>
      <c r="MZ579" s="412"/>
      <c r="NA579" s="412"/>
      <c r="NB579" s="412"/>
      <c r="NC579" s="412"/>
      <c r="ND579" s="412"/>
      <c r="NE579" s="412"/>
      <c r="NF579" s="412"/>
      <c r="NG579" s="412"/>
      <c r="NH579" s="412"/>
      <c r="NI579" s="412"/>
      <c r="NJ579" s="412"/>
      <c r="NK579" s="412"/>
      <c r="NL579" s="412"/>
      <c r="NM579" s="412"/>
      <c r="NN579" s="412"/>
      <c r="NO579" s="412"/>
      <c r="NP579" s="412"/>
      <c r="NQ579" s="412"/>
      <c r="NR579" s="412"/>
      <c r="NS579" s="412"/>
      <c r="NT579" s="412"/>
      <c r="NU579" s="412"/>
      <c r="NV579" s="412"/>
      <c r="NW579" s="412"/>
      <c r="NX579" s="412"/>
      <c r="NY579" s="412"/>
      <c r="NZ579" s="412"/>
      <c r="OA579" s="412"/>
      <c r="OB579" s="412"/>
      <c r="OC579" s="412"/>
      <c r="OD579" s="412"/>
      <c r="OE579" s="412"/>
      <c r="OF579" s="412"/>
      <c r="OG579" s="412"/>
      <c r="OH579" s="412"/>
      <c r="OI579" s="412"/>
      <c r="OJ579" s="412"/>
      <c r="OK579" s="412"/>
      <c r="OL579" s="412"/>
      <c r="OM579" s="412"/>
      <c r="ON579" s="412"/>
      <c r="OO579" s="412"/>
      <c r="OP579" s="412"/>
      <c r="OQ579" s="412"/>
      <c r="OR579" s="412"/>
      <c r="OS579" s="412"/>
      <c r="OT579" s="412"/>
      <c r="OU579" s="412"/>
      <c r="OV579" s="412"/>
      <c r="OW579" s="412"/>
      <c r="OX579" s="412"/>
      <c r="OY579" s="412"/>
      <c r="OZ579" s="412"/>
      <c r="PA579" s="412"/>
      <c r="PB579" s="412"/>
      <c r="PC579" s="412"/>
      <c r="PD579" s="412"/>
      <c r="PE579" s="412"/>
      <c r="PF579" s="412"/>
      <c r="PG579" s="412"/>
      <c r="PH579" s="412"/>
      <c r="PI579" s="412"/>
      <c r="PJ579" s="412"/>
      <c r="PK579" s="412"/>
      <c r="PL579" s="412"/>
      <c r="PM579" s="412"/>
      <c r="PN579" s="412"/>
      <c r="PO579" s="412"/>
      <c r="PP579" s="412"/>
      <c r="PQ579" s="412"/>
      <c r="PR579" s="412"/>
      <c r="PS579" s="412"/>
      <c r="PT579" s="412"/>
      <c r="PU579" s="412"/>
      <c r="PV579" s="412"/>
      <c r="PW579" s="412"/>
      <c r="PX579" s="412"/>
      <c r="PY579" s="412"/>
      <c r="PZ579" s="412"/>
      <c r="QA579" s="412"/>
      <c r="QB579" s="412"/>
      <c r="QC579" s="412"/>
      <c r="QD579" s="412"/>
      <c r="QE579" s="412"/>
      <c r="QF579" s="412"/>
      <c r="QG579" s="412"/>
      <c r="QH579" s="412"/>
      <c r="QI579" s="412"/>
      <c r="QJ579" s="412"/>
      <c r="QK579" s="412"/>
      <c r="QL579" s="412"/>
      <c r="QM579" s="412"/>
      <c r="QN579" s="412"/>
      <c r="QO579" s="412"/>
      <c r="QP579" s="412"/>
      <c r="QQ579" s="412"/>
      <c r="QR579" s="412"/>
      <c r="QS579" s="412"/>
      <c r="QT579" s="412"/>
      <c r="QU579" s="412"/>
      <c r="QV579" s="412"/>
      <c r="QW579" s="412"/>
      <c r="QX579" s="412"/>
      <c r="QY579" s="412"/>
      <c r="QZ579" s="412"/>
      <c r="RA579" s="412"/>
      <c r="RB579" s="412"/>
      <c r="RC579" s="412"/>
      <c r="RD579" s="412"/>
      <c r="RE579" s="412"/>
      <c r="RF579" s="412"/>
      <c r="RG579" s="412"/>
      <c r="RH579" s="412"/>
      <c r="RI579" s="412"/>
      <c r="RJ579" s="412"/>
      <c r="RK579" s="412"/>
      <c r="RL579" s="412"/>
      <c r="RM579" s="412"/>
      <c r="RN579" s="412"/>
      <c r="RO579" s="412"/>
      <c r="RP579" s="412"/>
      <c r="RQ579" s="412"/>
      <c r="RR579" s="412"/>
      <c r="RS579" s="412"/>
      <c r="RT579" s="412"/>
      <c r="RU579" s="412"/>
      <c r="RV579" s="412"/>
      <c r="RW579" s="412"/>
      <c r="RX579" s="412"/>
      <c r="RY579" s="412"/>
      <c r="RZ579" s="412"/>
      <c r="SA579" s="412"/>
      <c r="SB579" s="412"/>
      <c r="SC579" s="412"/>
      <c r="SD579" s="412"/>
      <c r="SE579" s="412"/>
      <c r="SF579" s="412"/>
      <c r="SG579" s="412"/>
      <c r="SH579" s="412"/>
      <c r="SI579" s="412"/>
      <c r="SJ579" s="412"/>
      <c r="SK579" s="412"/>
      <c r="SL579" s="412"/>
      <c r="SM579" s="412"/>
      <c r="SN579" s="412"/>
      <c r="SO579" s="412"/>
      <c r="SP579" s="412"/>
      <c r="SQ579" s="412"/>
      <c r="SR579" s="412"/>
      <c r="SS579" s="412"/>
      <c r="ST579" s="412"/>
      <c r="SU579" s="412"/>
      <c r="SV579" s="412"/>
      <c r="SW579" s="412"/>
      <c r="SX579" s="412"/>
      <c r="SY579" s="412"/>
      <c r="SZ579" s="412"/>
      <c r="TA579" s="412"/>
      <c r="TB579" s="412"/>
      <c r="TC579" s="412"/>
      <c r="TD579" s="412"/>
      <c r="TE579" s="412"/>
      <c r="TF579" s="412"/>
      <c r="TG579" s="412"/>
      <c r="TH579" s="412"/>
      <c r="TI579" s="412"/>
      <c r="TJ579" s="412"/>
      <c r="TK579" s="412"/>
      <c r="TL579" s="412"/>
      <c r="TM579" s="412"/>
      <c r="TN579" s="412"/>
      <c r="TO579" s="412"/>
      <c r="TP579" s="412"/>
      <c r="TQ579" s="412"/>
      <c r="TR579" s="412"/>
      <c r="TS579" s="412"/>
      <c r="TT579" s="412"/>
      <c r="TU579" s="412"/>
      <c r="TV579" s="412"/>
      <c r="TW579" s="412"/>
      <c r="TX579" s="412"/>
      <c r="TY579" s="412"/>
      <c r="TZ579" s="412"/>
      <c r="UA579" s="412"/>
      <c r="UB579" s="412"/>
      <c r="UC579" s="412"/>
      <c r="UD579" s="412"/>
      <c r="UE579" s="412"/>
      <c r="UF579" s="412"/>
      <c r="UG579" s="412"/>
      <c r="UH579" s="412"/>
      <c r="UI579" s="412"/>
      <c r="UJ579" s="412"/>
      <c r="UK579" s="412"/>
      <c r="UL579" s="412"/>
      <c r="UM579" s="412"/>
      <c r="UN579" s="412"/>
      <c r="UO579" s="412"/>
      <c r="UP579" s="412"/>
      <c r="UQ579" s="412"/>
      <c r="UR579" s="412"/>
      <c r="US579" s="412"/>
      <c r="UT579" s="412"/>
      <c r="UU579" s="412"/>
      <c r="UV579" s="412"/>
      <c r="UW579" s="412"/>
      <c r="UX579" s="412"/>
      <c r="UY579" s="412"/>
      <c r="UZ579" s="412"/>
      <c r="VA579" s="412"/>
      <c r="VB579" s="412"/>
      <c r="VC579" s="412"/>
      <c r="VD579" s="412"/>
      <c r="VE579" s="412"/>
      <c r="VF579" s="412"/>
      <c r="VG579" s="412"/>
      <c r="VH579" s="412"/>
      <c r="VI579" s="412"/>
      <c r="VJ579" s="412"/>
      <c r="VK579" s="412"/>
      <c r="VL579" s="412"/>
      <c r="VM579" s="412"/>
      <c r="VN579" s="412"/>
      <c r="VO579" s="412"/>
      <c r="VP579" s="412"/>
      <c r="VQ579" s="412"/>
      <c r="VR579" s="412"/>
      <c r="VS579" s="412"/>
      <c r="VT579" s="412"/>
      <c r="VU579" s="412"/>
      <c r="VV579" s="412"/>
      <c r="VW579" s="412"/>
      <c r="VX579" s="412"/>
      <c r="VY579" s="412"/>
      <c r="VZ579" s="412"/>
      <c r="WA579" s="412"/>
      <c r="WB579" s="412"/>
      <c r="WC579" s="412"/>
      <c r="WD579" s="412"/>
      <c r="WE579" s="412"/>
      <c r="WF579" s="412"/>
      <c r="WG579" s="412"/>
      <c r="WH579" s="412"/>
      <c r="WI579" s="412"/>
      <c r="WJ579" s="412"/>
      <c r="WK579" s="412"/>
      <c r="WL579" s="412"/>
      <c r="WM579" s="412"/>
      <c r="WN579" s="412"/>
      <c r="WO579" s="412"/>
      <c r="WP579" s="412"/>
      <c r="WQ579" s="412"/>
      <c r="WR579" s="412"/>
      <c r="WS579" s="412"/>
      <c r="WT579" s="412"/>
      <c r="WU579" s="412"/>
      <c r="WV579" s="412"/>
      <c r="WW579" s="412"/>
      <c r="WX579" s="412"/>
      <c r="WY579" s="412"/>
      <c r="WZ579" s="412"/>
      <c r="XA579" s="412"/>
      <c r="XB579" s="412"/>
      <c r="XC579" s="412"/>
      <c r="XD579" s="412"/>
      <c r="XE579" s="412"/>
      <c r="XF579" s="412"/>
      <c r="XG579" s="412"/>
      <c r="XH579" s="412"/>
      <c r="XI579" s="412"/>
      <c r="XJ579" s="412"/>
      <c r="XK579" s="412"/>
      <c r="XL579" s="412"/>
      <c r="XM579" s="412"/>
      <c r="XN579" s="412"/>
      <c r="XO579" s="412"/>
      <c r="XP579" s="412"/>
      <c r="XQ579" s="412"/>
      <c r="XR579" s="412"/>
      <c r="XS579" s="412"/>
      <c r="XT579" s="412"/>
      <c r="XU579" s="412"/>
      <c r="XV579" s="412"/>
      <c r="XW579" s="412"/>
      <c r="XX579" s="412"/>
      <c r="XY579" s="412"/>
      <c r="XZ579" s="412"/>
      <c r="YA579" s="412"/>
      <c r="YB579" s="412"/>
      <c r="YC579" s="412"/>
      <c r="YD579" s="412"/>
      <c r="YE579" s="412"/>
      <c r="YF579" s="412"/>
      <c r="YG579" s="412"/>
      <c r="YH579" s="412"/>
      <c r="YI579" s="412"/>
      <c r="YJ579" s="412"/>
      <c r="YK579" s="412"/>
      <c r="YL579" s="412"/>
      <c r="YM579" s="412"/>
      <c r="YN579" s="412"/>
      <c r="YO579" s="412"/>
      <c r="YP579" s="412"/>
      <c r="YQ579" s="412"/>
      <c r="YR579" s="412"/>
      <c r="YS579" s="412"/>
      <c r="YT579" s="412"/>
      <c r="YU579" s="412"/>
      <c r="YV579" s="412"/>
      <c r="YW579" s="412"/>
      <c r="YX579" s="412"/>
      <c r="YY579" s="412"/>
      <c r="YZ579" s="412"/>
      <c r="ZA579" s="412"/>
      <c r="ZB579" s="412"/>
      <c r="ZC579" s="412"/>
      <c r="ZD579" s="412"/>
      <c r="ZE579" s="412"/>
      <c r="ZF579" s="412"/>
      <c r="ZG579" s="412"/>
      <c r="ZH579" s="412"/>
      <c r="ZI579" s="412"/>
      <c r="ZJ579" s="412"/>
      <c r="ZK579" s="412"/>
      <c r="ZL579" s="412"/>
      <c r="ZM579" s="412"/>
      <c r="ZN579" s="412"/>
      <c r="ZO579" s="412"/>
      <c r="ZP579" s="412"/>
      <c r="ZQ579" s="412"/>
      <c r="ZR579" s="412"/>
      <c r="ZS579" s="412"/>
      <c r="ZT579" s="412"/>
      <c r="ZU579" s="412"/>
      <c r="ZV579" s="412"/>
      <c r="ZW579" s="412"/>
      <c r="ZX579" s="412"/>
      <c r="ZY579" s="412"/>
      <c r="ZZ579" s="412"/>
      <c r="AAA579" s="412"/>
      <c r="AAB579" s="412"/>
      <c r="AAC579" s="412"/>
      <c r="AAD579" s="412"/>
      <c r="AAE579" s="412"/>
      <c r="AAF579" s="412"/>
      <c r="AAG579" s="412"/>
      <c r="AAH579" s="412"/>
      <c r="AAI579" s="412"/>
      <c r="AAJ579" s="412"/>
      <c r="AAK579" s="412"/>
      <c r="AAL579" s="412"/>
      <c r="AAM579" s="412"/>
      <c r="AAN579" s="412"/>
      <c r="AAO579" s="412"/>
      <c r="AAP579" s="412"/>
      <c r="AAQ579" s="412"/>
      <c r="AAR579" s="412"/>
      <c r="AAS579" s="412"/>
      <c r="AAT579" s="412"/>
      <c r="AAU579" s="412"/>
      <c r="AAV579" s="412"/>
      <c r="AAW579" s="412"/>
      <c r="AAX579" s="412"/>
      <c r="AAY579" s="412"/>
      <c r="AAZ579" s="412"/>
      <c r="ABA579" s="412"/>
      <c r="ABB579" s="412"/>
      <c r="ABC579" s="412"/>
      <c r="ABD579" s="412"/>
      <c r="ABE579" s="412"/>
      <c r="ABF579" s="412"/>
      <c r="ABG579" s="412"/>
      <c r="ABH579" s="412"/>
      <c r="ABI579" s="412"/>
      <c r="ABJ579" s="412"/>
      <c r="ABK579" s="412"/>
      <c r="ABL579" s="412"/>
      <c r="ABM579" s="412"/>
      <c r="ABN579" s="412"/>
      <c r="ABO579" s="412"/>
      <c r="ABP579" s="412"/>
      <c r="ABQ579" s="412"/>
      <c r="ABR579" s="412"/>
      <c r="ABS579" s="412"/>
      <c r="ABT579" s="412"/>
      <c r="ABU579" s="412"/>
      <c r="ABV579" s="412"/>
      <c r="ABW579" s="412"/>
      <c r="ABX579" s="412"/>
      <c r="ABY579" s="412"/>
      <c r="ABZ579" s="412"/>
      <c r="ACA579" s="412"/>
      <c r="ACB579" s="412"/>
      <c r="ACC579" s="412"/>
      <c r="ACD579" s="412"/>
      <c r="ACE579" s="412"/>
      <c r="ACF579" s="412"/>
      <c r="ACG579" s="412"/>
      <c r="ACH579" s="412"/>
      <c r="ACI579" s="412"/>
      <c r="ACJ579" s="412"/>
      <c r="ACK579" s="412"/>
      <c r="ACL579" s="412"/>
      <c r="ACM579" s="412"/>
      <c r="ACN579" s="412"/>
      <c r="ACO579" s="412"/>
      <c r="ACP579" s="412"/>
      <c r="ACQ579" s="412"/>
      <c r="ACR579" s="412"/>
      <c r="ACS579" s="412"/>
      <c r="ACT579" s="412"/>
      <c r="ACU579" s="412"/>
      <c r="ACV579" s="412"/>
      <c r="ACW579" s="412"/>
      <c r="ACX579" s="412"/>
      <c r="ACY579" s="412"/>
      <c r="ACZ579" s="412"/>
      <c r="ADA579" s="412"/>
      <c r="ADB579" s="412"/>
      <c r="ADC579" s="412"/>
      <c r="ADD579" s="412"/>
      <c r="ADE579" s="412"/>
      <c r="ADF579" s="412"/>
      <c r="ADG579" s="412"/>
      <c r="ADH579" s="412"/>
      <c r="ADI579" s="412"/>
      <c r="ADJ579" s="412"/>
      <c r="ADK579" s="412"/>
      <c r="ADL579" s="412"/>
      <c r="ADM579" s="412"/>
      <c r="ADN579" s="412"/>
      <c r="ADO579" s="412"/>
      <c r="ADP579" s="412"/>
      <c r="ADQ579" s="412"/>
      <c r="ADR579" s="412"/>
      <c r="ADS579" s="412"/>
      <c r="ADT579" s="412"/>
      <c r="ADU579" s="412"/>
      <c r="ADV579" s="412"/>
      <c r="ADW579" s="412"/>
      <c r="ADX579" s="412"/>
      <c r="ADY579" s="412"/>
      <c r="ADZ579" s="412"/>
      <c r="AEA579" s="412"/>
      <c r="AEB579" s="412"/>
      <c r="AEC579" s="412"/>
      <c r="AED579" s="412"/>
      <c r="AEE579" s="412"/>
      <c r="AEF579" s="412"/>
      <c r="AEG579" s="412"/>
      <c r="AEH579" s="412"/>
      <c r="AEI579" s="412"/>
      <c r="AEJ579" s="412"/>
      <c r="AEK579" s="412"/>
      <c r="AEL579" s="412"/>
      <c r="AEM579" s="412"/>
      <c r="AEN579" s="412"/>
      <c r="AEO579" s="412"/>
      <c r="AEP579" s="412"/>
      <c r="AEQ579" s="412"/>
      <c r="AER579" s="412"/>
      <c r="AES579" s="412"/>
      <c r="AET579" s="412"/>
      <c r="AEU579" s="412"/>
      <c r="AEV579" s="412"/>
      <c r="AEW579" s="412"/>
      <c r="AEX579" s="412"/>
      <c r="AEY579" s="412"/>
      <c r="AEZ579" s="412"/>
      <c r="AFA579" s="412"/>
      <c r="AFB579" s="412"/>
      <c r="AFC579" s="412"/>
      <c r="AFD579" s="412"/>
      <c r="AFE579" s="412"/>
      <c r="AFF579" s="412"/>
      <c r="AFG579" s="412"/>
      <c r="AFH579" s="412"/>
      <c r="AFI579" s="412"/>
      <c r="AFJ579" s="412"/>
      <c r="AFK579" s="412"/>
      <c r="AFL579" s="412"/>
      <c r="AFM579" s="412"/>
      <c r="AFN579" s="412"/>
      <c r="AFO579" s="412"/>
      <c r="AFP579" s="412"/>
      <c r="AFQ579" s="412"/>
      <c r="AFR579" s="412"/>
      <c r="AFS579" s="412"/>
      <c r="AFT579" s="412"/>
      <c r="AFU579" s="412"/>
      <c r="AFV579" s="412"/>
      <c r="AFW579" s="412"/>
      <c r="AFX579" s="412"/>
      <c r="AFY579" s="412"/>
      <c r="AFZ579" s="412"/>
      <c r="AGA579" s="412"/>
      <c r="AGB579" s="412"/>
      <c r="AGC579" s="412"/>
      <c r="AGD579" s="412"/>
      <c r="AGE579" s="412"/>
      <c r="AGF579" s="412"/>
      <c r="AGG579" s="412"/>
      <c r="AGH579" s="412"/>
      <c r="AGI579" s="412"/>
      <c r="AGJ579" s="412"/>
      <c r="AGK579" s="412"/>
      <c r="AGL579" s="412"/>
      <c r="AGM579" s="412"/>
      <c r="AGN579" s="412"/>
      <c r="AGO579" s="412"/>
      <c r="AGP579" s="412"/>
      <c r="AGQ579" s="412"/>
      <c r="AGR579" s="412"/>
      <c r="AGS579" s="412"/>
      <c r="AGT579" s="412"/>
      <c r="AGU579" s="412"/>
      <c r="AGV579" s="412"/>
      <c r="AGW579" s="412"/>
      <c r="AGX579" s="412"/>
      <c r="AGY579" s="412"/>
      <c r="AGZ579" s="412"/>
      <c r="AHA579" s="412"/>
      <c r="AHB579" s="412"/>
      <c r="AHC579" s="412"/>
      <c r="AHD579" s="412"/>
      <c r="AHE579" s="412"/>
      <c r="AHF579" s="412"/>
      <c r="AHG579" s="412"/>
      <c r="AHH579" s="412"/>
      <c r="AHI579" s="412"/>
      <c r="AHJ579" s="412"/>
      <c r="AHK579" s="412"/>
      <c r="AHL579" s="412"/>
      <c r="AHM579" s="412"/>
      <c r="AHN579" s="412"/>
      <c r="AHO579" s="412"/>
      <c r="AHP579" s="412"/>
      <c r="AHQ579" s="412"/>
      <c r="AHR579" s="412"/>
      <c r="AHS579" s="412"/>
      <c r="AHT579" s="412"/>
      <c r="AHU579" s="412"/>
      <c r="AHV579" s="412"/>
      <c r="AHW579" s="412"/>
      <c r="AHX579" s="412"/>
      <c r="AHY579" s="412"/>
      <c r="AHZ579" s="412"/>
      <c r="AIA579" s="412"/>
      <c r="AIB579" s="412"/>
      <c r="AIC579" s="412"/>
      <c r="AID579" s="412"/>
      <c r="AIE579" s="412"/>
      <c r="AIF579" s="412"/>
      <c r="AIG579" s="412"/>
      <c r="AIH579" s="412"/>
      <c r="AII579" s="412"/>
      <c r="AIJ579" s="412"/>
      <c r="AIK579" s="412"/>
      <c r="AIL579" s="412"/>
      <c r="AIM579" s="412"/>
      <c r="AIN579" s="412"/>
      <c r="AIO579" s="412"/>
      <c r="AIP579" s="412"/>
      <c r="AIQ579" s="412"/>
      <c r="AIR579" s="412"/>
      <c r="AIS579" s="412"/>
      <c r="AIT579" s="412"/>
      <c r="AIU579" s="412"/>
      <c r="AIV579" s="412"/>
      <c r="AIW579" s="412"/>
      <c r="AIX579" s="412"/>
      <c r="AIY579" s="412"/>
      <c r="AIZ579" s="412"/>
      <c r="AJA579" s="412"/>
      <c r="AJB579" s="412"/>
      <c r="AJC579" s="412"/>
      <c r="AJD579" s="412"/>
      <c r="AJE579" s="412"/>
      <c r="AJF579" s="412"/>
      <c r="AJG579" s="412"/>
      <c r="AJH579" s="412"/>
      <c r="AJI579" s="412"/>
      <c r="AJJ579" s="412"/>
      <c r="AJK579" s="412"/>
      <c r="AJL579" s="412"/>
      <c r="AJM579" s="412"/>
      <c r="AJN579" s="412"/>
      <c r="AJO579" s="412"/>
      <c r="AJP579" s="412"/>
      <c r="AJQ579" s="412"/>
      <c r="AJR579" s="412"/>
      <c r="AJS579" s="412"/>
      <c r="AJT579" s="412"/>
      <c r="AJU579" s="412"/>
      <c r="AJV579" s="412"/>
      <c r="AJW579" s="412"/>
      <c r="AJX579" s="412"/>
      <c r="AJY579" s="412"/>
      <c r="AJZ579" s="412"/>
      <c r="AKA579" s="412"/>
      <c r="AKB579" s="412"/>
      <c r="AKC579" s="412"/>
      <c r="AKD579" s="412"/>
      <c r="AKE579" s="412"/>
      <c r="AKF579" s="412"/>
      <c r="AKG579" s="412"/>
      <c r="AKH579" s="412"/>
      <c r="AKI579" s="412"/>
      <c r="AKJ579" s="412"/>
      <c r="AKK579" s="412"/>
      <c r="AKL579" s="412"/>
      <c r="AKM579" s="412"/>
      <c r="AKN579" s="412"/>
      <c r="AKO579" s="412"/>
      <c r="AKP579" s="412"/>
      <c r="AKQ579" s="412"/>
      <c r="AKR579" s="412"/>
      <c r="AKS579" s="412"/>
      <c r="AKT579" s="412"/>
      <c r="AKU579" s="412"/>
      <c r="AKV579" s="412"/>
      <c r="AKW579" s="412"/>
      <c r="AKX579" s="412"/>
      <c r="AKY579" s="412"/>
      <c r="AKZ579" s="412"/>
      <c r="ALA579" s="412"/>
      <c r="ALB579" s="412"/>
      <c r="ALC579" s="412"/>
      <c r="ALD579" s="412"/>
      <c r="ALE579" s="412"/>
      <c r="ALF579" s="412"/>
      <c r="ALG579" s="412"/>
      <c r="ALH579" s="412"/>
      <c r="ALI579" s="412"/>
      <c r="ALJ579" s="412"/>
      <c r="ALK579" s="412"/>
      <c r="ALL579" s="412"/>
      <c r="ALM579" s="412"/>
      <c r="ALN579" s="412"/>
      <c r="ALO579" s="412"/>
      <c r="ALP579" s="412"/>
      <c r="ALQ579" s="412"/>
      <c r="ALR579" s="412"/>
      <c r="ALS579" s="412"/>
      <c r="ALT579" s="412"/>
      <c r="ALU579" s="412"/>
      <c r="ALV579" s="412"/>
      <c r="ALW579" s="412"/>
      <c r="ALX579" s="412"/>
      <c r="ALY579" s="412"/>
      <c r="ALZ579" s="412"/>
      <c r="AMA579" s="412"/>
      <c r="AMB579" s="412"/>
      <c r="AMC579" s="412"/>
      <c r="AMD579" s="412"/>
      <c r="AME579" s="412"/>
      <c r="AMF579" s="412"/>
      <c r="AMG579" s="412"/>
      <c r="AMH579" s="412"/>
    </row>
    <row r="580" spans="1:1023" x14ac:dyDescent="0.25">
      <c r="A580" s="224" t="s">
        <v>24494</v>
      </c>
      <c r="B580" s="163">
        <v>579</v>
      </c>
      <c r="C580" s="224" t="s">
        <v>24495</v>
      </c>
      <c r="D580" s="180" t="s">
        <v>24496</v>
      </c>
      <c r="E580" s="429"/>
      <c r="F580" s="201"/>
      <c r="G580" s="180"/>
      <c r="H580" s="175">
        <v>4</v>
      </c>
      <c r="I580" s="319">
        <v>0.5</v>
      </c>
      <c r="L580" s="332">
        <v>1</v>
      </c>
      <c r="M580" s="332" t="s">
        <v>5926</v>
      </c>
      <c r="N580" s="140"/>
      <c r="O580" s="336">
        <v>3</v>
      </c>
      <c r="R580" s="140"/>
      <c r="S580" s="140"/>
      <c r="T580" s="140"/>
      <c r="U580" s="337"/>
      <c r="V580" s="219">
        <f t="shared" si="302"/>
        <v>100</v>
      </c>
      <c r="W580" s="219">
        <f t="shared" si="303"/>
        <v>100</v>
      </c>
      <c r="X580" s="219">
        <f t="shared" si="304"/>
        <v>20</v>
      </c>
      <c r="Y580" s="219">
        <f t="shared" si="298"/>
        <v>100</v>
      </c>
      <c r="Z580" s="219">
        <f t="shared" si="299"/>
        <v>100</v>
      </c>
      <c r="AA580" s="220">
        <f t="shared" si="282"/>
        <v>100</v>
      </c>
      <c r="AB580" s="220">
        <f t="shared" si="307"/>
        <v>100</v>
      </c>
      <c r="AC580" s="220">
        <f t="shared" si="293"/>
        <v>100</v>
      </c>
      <c r="AD580" s="416">
        <f t="shared" ref="AD580:AE584" si="308">IF(L580=0,100,IF(L580=1,1,IF(L580="1B",1,IF(L580="1A",0.1,100))))</f>
        <v>1</v>
      </c>
      <c r="AE580" s="416">
        <f t="shared" si="308"/>
        <v>100</v>
      </c>
      <c r="AF580" s="212">
        <f t="shared" si="305"/>
        <v>100</v>
      </c>
      <c r="AG580" s="212">
        <f t="shared" si="300"/>
        <v>100</v>
      </c>
      <c r="AH580" s="212">
        <f t="shared" si="306"/>
        <v>100</v>
      </c>
      <c r="AI580" s="212">
        <f t="shared" si="296"/>
        <v>100</v>
      </c>
      <c r="AJ580" s="225" t="s">
        <v>25167</v>
      </c>
      <c r="AK580" s="118"/>
      <c r="AL580" s="118"/>
      <c r="AM580" s="214"/>
      <c r="AN580" s="118"/>
      <c r="AO580" s="118"/>
      <c r="AQ580" s="167" t="s">
        <v>760</v>
      </c>
      <c r="AR580" s="118"/>
      <c r="AS580" s="118"/>
      <c r="AT580" s="118"/>
      <c r="AU580" s="118"/>
      <c r="AV580" s="118"/>
      <c r="AW580" s="118"/>
      <c r="AX580" s="118"/>
      <c r="AY580" s="118"/>
      <c r="AZ580" s="118"/>
      <c r="BA580" s="118"/>
      <c r="BB580" s="118"/>
      <c r="BC580" s="118"/>
      <c r="BD580" s="118"/>
      <c r="BE580" s="118"/>
      <c r="BF580" s="118"/>
      <c r="BG580" s="118"/>
      <c r="BH580" s="118"/>
      <c r="BI580" s="118"/>
      <c r="BJ580" s="118"/>
      <c r="BK580" s="118"/>
      <c r="BL580" s="118"/>
      <c r="BM580" s="118"/>
      <c r="BN580" s="118"/>
      <c r="BO580" s="118"/>
      <c r="BP580" s="118"/>
      <c r="BQ580" s="118"/>
      <c r="BR580" s="118"/>
      <c r="BS580" s="118"/>
      <c r="BT580" s="118"/>
      <c r="BU580" s="118"/>
      <c r="BV580" s="118"/>
      <c r="BW580" s="118"/>
      <c r="BX580" s="118"/>
      <c r="BY580" s="118"/>
      <c r="BZ580" s="118"/>
      <c r="CA580" s="118"/>
      <c r="CB580" s="118"/>
      <c r="CC580" s="118"/>
      <c r="CD580" s="118"/>
      <c r="CE580" s="118"/>
      <c r="CF580" s="118"/>
      <c r="CG580" s="118"/>
      <c r="CH580" s="118"/>
      <c r="CI580" s="118"/>
      <c r="CJ580" s="118"/>
      <c r="CK580" s="118"/>
      <c r="CL580" s="118"/>
      <c r="CM580" s="118"/>
      <c r="CN580" s="118"/>
      <c r="CO580" s="118"/>
      <c r="CP580" s="118"/>
      <c r="CQ580" s="118"/>
      <c r="CR580" s="118"/>
      <c r="CS580" s="118"/>
      <c r="CT580" s="118"/>
      <c r="CU580" s="118"/>
      <c r="CV580" s="118"/>
      <c r="CW580" s="118"/>
      <c r="CX580" s="118"/>
      <c r="CY580" s="118"/>
      <c r="CZ580" s="118"/>
      <c r="DA580" s="118"/>
      <c r="DB580" s="118"/>
      <c r="DC580" s="118"/>
      <c r="DD580" s="118"/>
      <c r="DE580" s="118"/>
      <c r="DF580" s="118"/>
      <c r="DG580" s="118"/>
      <c r="DH580" s="118"/>
      <c r="DI580" s="118"/>
      <c r="DJ580" s="118"/>
      <c r="DK580" s="118"/>
      <c r="DL580" s="118"/>
      <c r="DM580" s="118"/>
      <c r="DN580" s="118"/>
      <c r="DO580" s="118"/>
      <c r="DP580" s="118"/>
      <c r="DQ580" s="118"/>
      <c r="DR580" s="118"/>
      <c r="DS580" s="118"/>
      <c r="DT580" s="118"/>
      <c r="DU580" s="118"/>
      <c r="DV580" s="118"/>
      <c r="DW580" s="118"/>
      <c r="DX580" s="118"/>
      <c r="DY580" s="118"/>
      <c r="DZ580" s="118"/>
      <c r="EA580" s="118"/>
      <c r="EB580" s="118"/>
      <c r="EC580" s="118"/>
      <c r="ED580" s="118"/>
      <c r="EE580" s="118"/>
      <c r="EF580" s="118"/>
      <c r="EG580" s="118"/>
      <c r="EH580" s="118"/>
      <c r="EI580" s="118"/>
      <c r="EJ580" s="118"/>
      <c r="EK580" s="118"/>
      <c r="EL580" s="118"/>
      <c r="EM580" s="118"/>
      <c r="EN580" s="118"/>
      <c r="EO580" s="118"/>
      <c r="EP580" s="118"/>
      <c r="EQ580" s="118"/>
      <c r="ER580" s="118"/>
      <c r="ES580" s="118"/>
      <c r="ET580" s="118"/>
      <c r="EU580" s="118"/>
      <c r="EV580" s="118"/>
      <c r="EW580" s="118"/>
      <c r="EX580" s="118"/>
      <c r="EY580" s="118"/>
      <c r="EZ580" s="118"/>
      <c r="FA580" s="118"/>
      <c r="FB580" s="118"/>
      <c r="FC580" s="118"/>
      <c r="FD580" s="118"/>
      <c r="FE580" s="118"/>
      <c r="FF580" s="118"/>
      <c r="FG580" s="118"/>
      <c r="FH580" s="118"/>
      <c r="FI580" s="118"/>
      <c r="FJ580" s="118"/>
      <c r="FK580" s="118"/>
      <c r="FL580" s="118"/>
      <c r="FM580" s="118"/>
      <c r="FN580" s="118"/>
      <c r="FO580" s="118"/>
      <c r="FP580" s="118"/>
      <c r="FQ580" s="118"/>
      <c r="FR580" s="118"/>
      <c r="FS580" s="118"/>
      <c r="FT580" s="118"/>
      <c r="FU580" s="118"/>
      <c r="FV580" s="118"/>
      <c r="FW580" s="118"/>
      <c r="FX580" s="118"/>
      <c r="FY580" s="118"/>
      <c r="FZ580" s="118"/>
      <c r="GA580" s="118"/>
      <c r="GB580" s="118"/>
      <c r="GC580" s="118"/>
      <c r="GD580" s="118"/>
      <c r="GE580" s="118"/>
      <c r="GF580" s="118"/>
      <c r="GG580" s="118"/>
      <c r="GH580" s="118"/>
      <c r="GI580" s="118"/>
      <c r="GJ580" s="118"/>
      <c r="GK580" s="118"/>
      <c r="GL580" s="118"/>
      <c r="GM580" s="118"/>
      <c r="GN580" s="118"/>
      <c r="GO580" s="118"/>
      <c r="GP580" s="118"/>
      <c r="GQ580" s="118"/>
      <c r="GR580" s="118"/>
      <c r="GS580" s="118"/>
      <c r="GT580" s="118"/>
      <c r="GU580" s="118"/>
      <c r="GV580" s="118"/>
      <c r="GW580" s="118"/>
      <c r="GX580" s="118"/>
      <c r="GY580" s="118"/>
      <c r="GZ580" s="118"/>
      <c r="HA580" s="118"/>
      <c r="HB580" s="118"/>
      <c r="HC580" s="118"/>
      <c r="HD580" s="118"/>
      <c r="HE580" s="118"/>
      <c r="HF580" s="118"/>
      <c r="HG580" s="118"/>
      <c r="HH580" s="118"/>
      <c r="HI580" s="118"/>
      <c r="HJ580" s="118"/>
      <c r="HK580" s="118"/>
      <c r="HL580" s="118"/>
      <c r="HM580" s="118"/>
      <c r="HN580" s="118"/>
      <c r="HO580" s="118"/>
      <c r="HP580" s="118"/>
      <c r="HQ580" s="118"/>
      <c r="HR580" s="118"/>
      <c r="HS580" s="118"/>
      <c r="HT580" s="118"/>
      <c r="HU580" s="118"/>
      <c r="HV580" s="118"/>
      <c r="HW580" s="118"/>
      <c r="HX580" s="118"/>
      <c r="HY580" s="118"/>
      <c r="HZ580" s="118"/>
      <c r="IA580" s="118"/>
      <c r="IB580" s="118"/>
      <c r="IC580" s="118"/>
      <c r="ID580" s="118"/>
      <c r="IE580" s="118"/>
      <c r="IF580" s="118"/>
      <c r="IG580" s="118"/>
      <c r="IH580" s="118"/>
      <c r="II580" s="118"/>
      <c r="IJ580" s="118"/>
      <c r="IK580" s="118"/>
      <c r="IL580" s="118"/>
      <c r="IM580" s="118"/>
      <c r="IN580" s="118"/>
      <c r="IO580" s="118"/>
      <c r="IP580" s="118"/>
      <c r="IQ580" s="118"/>
      <c r="IR580" s="118"/>
      <c r="IS580" s="118"/>
      <c r="IT580" s="118"/>
      <c r="IU580" s="118"/>
      <c r="IV580" s="118"/>
      <c r="IW580" s="118"/>
      <c r="IX580" s="118"/>
      <c r="IY580" s="118"/>
      <c r="IZ580" s="118"/>
      <c r="JA580" s="118"/>
      <c r="JB580" s="118"/>
      <c r="JC580" s="118"/>
      <c r="JD580" s="118"/>
      <c r="JE580" s="118"/>
      <c r="JF580" s="118"/>
      <c r="JG580" s="118"/>
      <c r="JH580" s="118"/>
      <c r="JI580" s="118"/>
      <c r="JJ580" s="118"/>
      <c r="JK580" s="118"/>
      <c r="JL580" s="118"/>
      <c r="JM580" s="118"/>
      <c r="JN580" s="118"/>
      <c r="JO580" s="118"/>
      <c r="JP580" s="118"/>
      <c r="JQ580" s="118"/>
      <c r="JR580" s="118"/>
      <c r="JS580" s="118"/>
      <c r="JT580" s="118"/>
      <c r="JU580" s="118"/>
      <c r="JV580" s="118"/>
      <c r="JW580" s="118"/>
      <c r="JX580" s="118"/>
      <c r="JY580" s="118"/>
      <c r="JZ580" s="118"/>
      <c r="KA580" s="118"/>
      <c r="KB580" s="118"/>
      <c r="KC580" s="118"/>
      <c r="KD580" s="118"/>
      <c r="KE580" s="118"/>
      <c r="KF580" s="118"/>
      <c r="KG580" s="118"/>
      <c r="KH580" s="118"/>
      <c r="KI580" s="118"/>
      <c r="KJ580" s="118"/>
      <c r="KK580" s="118"/>
      <c r="KL580" s="118"/>
      <c r="KM580" s="118"/>
      <c r="KN580" s="118"/>
      <c r="KO580" s="118"/>
      <c r="KP580" s="118"/>
      <c r="KQ580" s="118"/>
      <c r="KR580" s="118"/>
      <c r="KS580" s="118"/>
      <c r="KT580" s="118"/>
      <c r="KU580" s="118"/>
      <c r="KV580" s="118"/>
      <c r="KW580" s="118"/>
      <c r="KX580" s="118"/>
      <c r="KY580" s="118"/>
      <c r="KZ580" s="118"/>
      <c r="LA580" s="118"/>
      <c r="LB580" s="118"/>
      <c r="LC580" s="118"/>
      <c r="LD580" s="118"/>
      <c r="LE580" s="118"/>
      <c r="LF580" s="118"/>
      <c r="LG580" s="118"/>
      <c r="LH580" s="118"/>
      <c r="LI580" s="118"/>
      <c r="LJ580" s="118"/>
      <c r="LK580" s="118"/>
      <c r="LL580" s="118"/>
      <c r="LM580" s="118"/>
      <c r="LN580" s="118"/>
      <c r="LO580" s="118"/>
      <c r="LP580" s="118"/>
      <c r="LQ580" s="118"/>
      <c r="LR580" s="118"/>
      <c r="LS580" s="118"/>
      <c r="LT580" s="118"/>
      <c r="LU580" s="118"/>
      <c r="LV580" s="118"/>
      <c r="LW580" s="118"/>
      <c r="LX580" s="118"/>
      <c r="LY580" s="118"/>
      <c r="LZ580" s="118"/>
      <c r="MA580" s="118"/>
      <c r="MB580" s="118"/>
      <c r="MC580" s="118"/>
      <c r="MD580" s="118"/>
      <c r="ME580" s="118"/>
      <c r="MF580" s="118"/>
      <c r="MG580" s="118"/>
      <c r="MH580" s="118"/>
      <c r="MI580" s="118"/>
      <c r="MJ580" s="118"/>
      <c r="MK580" s="118"/>
      <c r="ML580" s="118"/>
      <c r="MM580" s="118"/>
      <c r="MN580" s="118"/>
      <c r="MO580" s="118"/>
      <c r="MP580" s="118"/>
      <c r="MQ580" s="118"/>
      <c r="MR580" s="118"/>
      <c r="MS580" s="118"/>
      <c r="MT580" s="118"/>
      <c r="MU580" s="118"/>
      <c r="MV580" s="118"/>
      <c r="MW580" s="118"/>
      <c r="MX580" s="118"/>
      <c r="MY580" s="118"/>
      <c r="MZ580" s="118"/>
      <c r="NA580" s="118"/>
      <c r="NB580" s="118"/>
      <c r="NC580" s="118"/>
      <c r="ND580" s="118"/>
      <c r="NE580" s="118"/>
      <c r="NF580" s="118"/>
      <c r="NG580" s="118"/>
      <c r="NH580" s="118"/>
      <c r="NI580" s="118"/>
      <c r="NJ580" s="118"/>
      <c r="NK580" s="118"/>
      <c r="NL580" s="118"/>
      <c r="NM580" s="118"/>
      <c r="NN580" s="118"/>
      <c r="NO580" s="118"/>
      <c r="NP580" s="118"/>
      <c r="NQ580" s="118"/>
      <c r="NR580" s="118"/>
      <c r="NS580" s="118"/>
      <c r="NT580" s="118"/>
      <c r="NU580" s="118"/>
      <c r="NV580" s="118"/>
      <c r="NW580" s="118"/>
      <c r="NX580" s="118"/>
      <c r="NY580" s="118"/>
      <c r="NZ580" s="118"/>
      <c r="OA580" s="118"/>
      <c r="OB580" s="118"/>
      <c r="OC580" s="118"/>
      <c r="OD580" s="118"/>
      <c r="OE580" s="118"/>
      <c r="OF580" s="118"/>
      <c r="OG580" s="118"/>
      <c r="OH580" s="118"/>
      <c r="OI580" s="118"/>
      <c r="OJ580" s="118"/>
      <c r="OK580" s="118"/>
      <c r="OL580" s="118"/>
      <c r="OM580" s="118"/>
      <c r="ON580" s="118"/>
      <c r="OO580" s="118"/>
      <c r="OP580" s="118"/>
      <c r="OQ580" s="118"/>
      <c r="OR580" s="118"/>
      <c r="OS580" s="118"/>
      <c r="OT580" s="118"/>
      <c r="OU580" s="118"/>
      <c r="OV580" s="118"/>
      <c r="OW580" s="118"/>
      <c r="OX580" s="118"/>
      <c r="OY580" s="118"/>
      <c r="OZ580" s="118"/>
      <c r="PA580" s="118"/>
      <c r="PB580" s="118"/>
      <c r="PC580" s="118"/>
      <c r="PD580" s="118"/>
      <c r="PE580" s="118"/>
      <c r="PF580" s="118"/>
      <c r="PG580" s="118"/>
      <c r="PH580" s="118"/>
      <c r="PI580" s="118"/>
      <c r="PJ580" s="118"/>
      <c r="PK580" s="118"/>
      <c r="PL580" s="118"/>
      <c r="PM580" s="118"/>
      <c r="PN580" s="118"/>
      <c r="PO580" s="118"/>
      <c r="PP580" s="118"/>
      <c r="PQ580" s="118"/>
      <c r="PR580" s="118"/>
      <c r="PS580" s="118"/>
      <c r="PT580" s="118"/>
      <c r="PU580" s="118"/>
      <c r="PV580" s="118"/>
      <c r="PW580" s="118"/>
      <c r="PX580" s="118"/>
      <c r="PY580" s="118"/>
      <c r="PZ580" s="118"/>
      <c r="QA580" s="118"/>
      <c r="QB580" s="118"/>
      <c r="QC580" s="118"/>
      <c r="QD580" s="118"/>
      <c r="QE580" s="118"/>
      <c r="QF580" s="118"/>
      <c r="QG580" s="118"/>
      <c r="QH580" s="118"/>
      <c r="QI580" s="118"/>
      <c r="QJ580" s="118"/>
      <c r="QK580" s="118"/>
      <c r="QL580" s="118"/>
      <c r="QM580" s="118"/>
      <c r="QN580" s="118"/>
      <c r="QO580" s="118"/>
      <c r="QP580" s="118"/>
      <c r="QQ580" s="118"/>
      <c r="QR580" s="118"/>
      <c r="QS580" s="118"/>
      <c r="QT580" s="118"/>
      <c r="QU580" s="118"/>
      <c r="QV580" s="118"/>
      <c r="QW580" s="118"/>
      <c r="QX580" s="118"/>
      <c r="QY580" s="118"/>
      <c r="QZ580" s="118"/>
      <c r="RA580" s="118"/>
      <c r="RB580" s="118"/>
      <c r="RC580" s="118"/>
      <c r="RD580" s="118"/>
      <c r="RE580" s="118"/>
      <c r="RF580" s="118"/>
      <c r="RG580" s="118"/>
      <c r="RH580" s="118"/>
      <c r="RI580" s="118"/>
      <c r="RJ580" s="118"/>
      <c r="RK580" s="118"/>
      <c r="RL580" s="118"/>
      <c r="RM580" s="118"/>
      <c r="RN580" s="118"/>
      <c r="RO580" s="118"/>
      <c r="RP580" s="118"/>
      <c r="RQ580" s="118"/>
      <c r="RR580" s="118"/>
      <c r="RS580" s="118"/>
      <c r="RT580" s="118"/>
      <c r="RU580" s="118"/>
      <c r="RV580" s="118"/>
      <c r="RW580" s="118"/>
      <c r="RX580" s="118"/>
      <c r="RY580" s="118"/>
      <c r="RZ580" s="118"/>
      <c r="SA580" s="118"/>
      <c r="SB580" s="118"/>
      <c r="SC580" s="118"/>
      <c r="SD580" s="118"/>
      <c r="SE580" s="118"/>
      <c r="SF580" s="118"/>
      <c r="SG580" s="118"/>
      <c r="SH580" s="118"/>
      <c r="SI580" s="118"/>
      <c r="SJ580" s="118"/>
      <c r="SK580" s="118"/>
      <c r="SL580" s="118"/>
      <c r="SM580" s="118"/>
      <c r="SN580" s="118"/>
      <c r="SO580" s="118"/>
      <c r="SP580" s="118"/>
      <c r="SQ580" s="118"/>
      <c r="SR580" s="118"/>
      <c r="SS580" s="118"/>
      <c r="ST580" s="118"/>
      <c r="SU580" s="118"/>
      <c r="SV580" s="118"/>
      <c r="SW580" s="118"/>
      <c r="SX580" s="118"/>
      <c r="SY580" s="118"/>
      <c r="SZ580" s="118"/>
      <c r="TA580" s="118"/>
      <c r="TB580" s="118"/>
      <c r="TC580" s="118"/>
      <c r="TD580" s="118"/>
      <c r="TE580" s="118"/>
      <c r="TF580" s="118"/>
      <c r="TG580" s="118"/>
      <c r="TH580" s="118"/>
      <c r="TI580" s="118"/>
      <c r="TJ580" s="118"/>
      <c r="TK580" s="118"/>
      <c r="TL580" s="118"/>
      <c r="TM580" s="118"/>
      <c r="TN580" s="118"/>
      <c r="TO580" s="118"/>
      <c r="TP580" s="118"/>
      <c r="TQ580" s="118"/>
      <c r="TR580" s="118"/>
      <c r="TS580" s="118"/>
      <c r="TT580" s="118"/>
      <c r="TU580" s="118"/>
      <c r="TV580" s="118"/>
      <c r="TW580" s="118"/>
      <c r="TX580" s="118"/>
      <c r="TY580" s="118"/>
      <c r="TZ580" s="118"/>
      <c r="UA580" s="118"/>
      <c r="UB580" s="118"/>
      <c r="UC580" s="118"/>
      <c r="UD580" s="118"/>
      <c r="UE580" s="118"/>
      <c r="UF580" s="118"/>
      <c r="UG580" s="118"/>
      <c r="UH580" s="118"/>
      <c r="UI580" s="118"/>
      <c r="UJ580" s="118"/>
      <c r="UK580" s="118"/>
      <c r="UL580" s="118"/>
      <c r="UM580" s="118"/>
      <c r="UN580" s="118"/>
      <c r="UO580" s="118"/>
      <c r="UP580" s="118"/>
      <c r="UQ580" s="118"/>
      <c r="UR580" s="118"/>
      <c r="US580" s="118"/>
      <c r="UT580" s="118"/>
      <c r="UU580" s="118"/>
      <c r="UV580" s="118"/>
      <c r="UW580" s="118"/>
      <c r="UX580" s="118"/>
      <c r="UY580" s="118"/>
      <c r="UZ580" s="118"/>
      <c r="VA580" s="118"/>
      <c r="VB580" s="118"/>
      <c r="VC580" s="118"/>
      <c r="VD580" s="118"/>
      <c r="VE580" s="118"/>
      <c r="VF580" s="118"/>
      <c r="VG580" s="118"/>
      <c r="VH580" s="118"/>
      <c r="VI580" s="118"/>
      <c r="VJ580" s="118"/>
      <c r="VK580" s="118"/>
      <c r="VL580" s="118"/>
      <c r="VM580" s="118"/>
      <c r="VN580" s="118"/>
      <c r="VO580" s="118"/>
      <c r="VP580" s="118"/>
      <c r="VQ580" s="118"/>
      <c r="VR580" s="118"/>
      <c r="VS580" s="118"/>
      <c r="VT580" s="118"/>
      <c r="VU580" s="118"/>
      <c r="VV580" s="118"/>
      <c r="VW580" s="118"/>
      <c r="VX580" s="118"/>
      <c r="VY580" s="118"/>
      <c r="VZ580" s="118"/>
      <c r="WA580" s="118"/>
      <c r="WB580" s="118"/>
      <c r="WC580" s="118"/>
      <c r="WD580" s="118"/>
      <c r="WE580" s="118"/>
      <c r="WF580" s="118"/>
      <c r="WG580" s="118"/>
      <c r="WH580" s="118"/>
      <c r="WI580" s="118"/>
      <c r="WJ580" s="118"/>
      <c r="WK580" s="118"/>
      <c r="WL580" s="118"/>
      <c r="WM580" s="118"/>
      <c r="WN580" s="118"/>
      <c r="WO580" s="118"/>
      <c r="WP580" s="118"/>
      <c r="WQ580" s="118"/>
      <c r="WR580" s="118"/>
      <c r="WS580" s="118"/>
      <c r="WT580" s="118"/>
      <c r="WU580" s="118"/>
      <c r="WV580" s="118"/>
      <c r="WW580" s="118"/>
      <c r="WX580" s="118"/>
      <c r="WY580" s="118"/>
      <c r="WZ580" s="118"/>
      <c r="XA580" s="118"/>
      <c r="XB580" s="118"/>
      <c r="XC580" s="118"/>
      <c r="XD580" s="118"/>
      <c r="XE580" s="118"/>
      <c r="XF580" s="118"/>
      <c r="XG580" s="118"/>
      <c r="XH580" s="118"/>
      <c r="XI580" s="118"/>
      <c r="XJ580" s="118"/>
      <c r="XK580" s="118"/>
      <c r="XL580" s="118"/>
      <c r="XM580" s="118"/>
      <c r="XN580" s="118"/>
      <c r="XO580" s="118"/>
      <c r="XP580" s="118"/>
      <c r="XQ580" s="118"/>
      <c r="XR580" s="118"/>
      <c r="XS580" s="118"/>
      <c r="XT580" s="118"/>
      <c r="XU580" s="118"/>
      <c r="XV580" s="118"/>
      <c r="XW580" s="118"/>
      <c r="XX580" s="118"/>
      <c r="XY580" s="118"/>
      <c r="XZ580" s="118"/>
      <c r="YA580" s="118"/>
      <c r="YB580" s="118"/>
      <c r="YC580" s="118"/>
      <c r="YD580" s="118"/>
      <c r="YE580" s="118"/>
      <c r="YF580" s="118"/>
      <c r="YG580" s="118"/>
      <c r="YH580" s="118"/>
      <c r="YI580" s="118"/>
      <c r="YJ580" s="118"/>
      <c r="YK580" s="118"/>
      <c r="YL580" s="118"/>
      <c r="YM580" s="118"/>
      <c r="YN580" s="118"/>
      <c r="YO580" s="118"/>
      <c r="YP580" s="118"/>
      <c r="YQ580" s="118"/>
      <c r="YR580" s="118"/>
      <c r="YS580" s="118"/>
      <c r="YT580" s="118"/>
      <c r="YU580" s="118"/>
      <c r="YV580" s="118"/>
      <c r="YW580" s="118"/>
      <c r="YX580" s="118"/>
      <c r="YY580" s="118"/>
      <c r="YZ580" s="118"/>
      <c r="ZA580" s="118"/>
      <c r="ZB580" s="118"/>
      <c r="ZC580" s="118"/>
      <c r="ZD580" s="118"/>
      <c r="ZE580" s="118"/>
      <c r="ZF580" s="118"/>
      <c r="ZG580" s="118"/>
      <c r="ZH580" s="118"/>
      <c r="ZI580" s="118"/>
      <c r="ZJ580" s="118"/>
      <c r="ZK580" s="118"/>
      <c r="ZL580" s="118"/>
      <c r="ZM580" s="118"/>
      <c r="ZN580" s="118"/>
      <c r="ZO580" s="118"/>
      <c r="ZP580" s="118"/>
      <c r="ZQ580" s="118"/>
      <c r="ZR580" s="118"/>
      <c r="ZS580" s="118"/>
      <c r="ZT580" s="118"/>
      <c r="ZU580" s="118"/>
      <c r="ZV580" s="118"/>
      <c r="ZW580" s="118"/>
      <c r="ZX580" s="118"/>
      <c r="ZY580" s="118"/>
      <c r="ZZ580" s="118"/>
      <c r="AAA580" s="118"/>
      <c r="AAB580" s="118"/>
      <c r="AAC580" s="118"/>
      <c r="AAD580" s="118"/>
      <c r="AAE580" s="118"/>
      <c r="AAF580" s="118"/>
      <c r="AAG580" s="118"/>
      <c r="AAH580" s="118"/>
      <c r="AAI580" s="118"/>
      <c r="AAJ580" s="118"/>
      <c r="AAK580" s="118"/>
      <c r="AAL580" s="118"/>
      <c r="AAM580" s="118"/>
      <c r="AAN580" s="118"/>
      <c r="AAO580" s="118"/>
      <c r="AAP580" s="118"/>
      <c r="AAQ580" s="118"/>
      <c r="AAR580" s="118"/>
      <c r="AAS580" s="118"/>
      <c r="AAT580" s="118"/>
      <c r="AAU580" s="118"/>
      <c r="AAV580" s="118"/>
      <c r="AAW580" s="118"/>
      <c r="AAX580" s="118"/>
      <c r="AAY580" s="118"/>
      <c r="AAZ580" s="118"/>
      <c r="ABA580" s="118"/>
      <c r="ABB580" s="118"/>
      <c r="ABC580" s="118"/>
      <c r="ABD580" s="118"/>
      <c r="ABE580" s="118"/>
      <c r="ABF580" s="118"/>
      <c r="ABG580" s="118"/>
      <c r="ABH580" s="118"/>
      <c r="ABI580" s="118"/>
      <c r="ABJ580" s="118"/>
      <c r="ABK580" s="118"/>
      <c r="ABL580" s="118"/>
      <c r="ABM580" s="118"/>
      <c r="ABN580" s="118"/>
      <c r="ABO580" s="118"/>
      <c r="ABP580" s="118"/>
      <c r="ABQ580" s="118"/>
      <c r="ABR580" s="118"/>
      <c r="ABS580" s="118"/>
      <c r="ABT580" s="118"/>
      <c r="ABU580" s="118"/>
      <c r="ABV580" s="118"/>
      <c r="ABW580" s="118"/>
      <c r="ABX580" s="118"/>
      <c r="ABY580" s="118"/>
      <c r="ABZ580" s="118"/>
      <c r="ACA580" s="118"/>
      <c r="ACB580" s="118"/>
      <c r="ACC580" s="118"/>
      <c r="ACD580" s="118"/>
      <c r="ACE580" s="118"/>
      <c r="ACF580" s="118"/>
      <c r="ACG580" s="118"/>
      <c r="ACH580" s="118"/>
      <c r="ACI580" s="118"/>
      <c r="ACJ580" s="118"/>
      <c r="ACK580" s="118"/>
      <c r="ACL580" s="118"/>
      <c r="ACM580" s="118"/>
      <c r="ACN580" s="118"/>
      <c r="ACO580" s="118"/>
      <c r="ACP580" s="118"/>
      <c r="ACQ580" s="118"/>
      <c r="ACR580" s="118"/>
      <c r="ACS580" s="118"/>
      <c r="ACT580" s="118"/>
      <c r="ACU580" s="118"/>
      <c r="ACV580" s="118"/>
      <c r="ACW580" s="118"/>
      <c r="ACX580" s="118"/>
      <c r="ACY580" s="118"/>
      <c r="ACZ580" s="118"/>
      <c r="ADA580" s="118"/>
      <c r="ADB580" s="118"/>
      <c r="ADC580" s="118"/>
      <c r="ADD580" s="118"/>
      <c r="ADE580" s="118"/>
      <c r="ADF580" s="118"/>
      <c r="ADG580" s="118"/>
      <c r="ADH580" s="118"/>
      <c r="ADI580" s="118"/>
      <c r="ADJ580" s="118"/>
      <c r="ADK580" s="118"/>
      <c r="ADL580" s="118"/>
      <c r="ADM580" s="118"/>
      <c r="ADN580" s="118"/>
      <c r="ADO580" s="118"/>
      <c r="ADP580" s="118"/>
      <c r="ADQ580" s="118"/>
      <c r="ADR580" s="118"/>
      <c r="ADS580" s="118"/>
      <c r="ADT580" s="118"/>
      <c r="ADU580" s="118"/>
      <c r="ADV580" s="118"/>
      <c r="ADW580" s="118"/>
      <c r="ADX580" s="118"/>
      <c r="ADY580" s="118"/>
      <c r="ADZ580" s="118"/>
      <c r="AEA580" s="118"/>
      <c r="AEB580" s="118"/>
      <c r="AEC580" s="118"/>
      <c r="AED580" s="118"/>
      <c r="AEE580" s="118"/>
      <c r="AEF580" s="118"/>
      <c r="AEG580" s="118"/>
      <c r="AEH580" s="118"/>
      <c r="AEI580" s="118"/>
      <c r="AEJ580" s="118"/>
      <c r="AEK580" s="118"/>
      <c r="AEL580" s="118"/>
      <c r="AEM580" s="118"/>
      <c r="AEN580" s="118"/>
      <c r="AEO580" s="118"/>
      <c r="AEP580" s="118"/>
      <c r="AEQ580" s="118"/>
      <c r="AER580" s="118"/>
      <c r="AES580" s="118"/>
      <c r="AET580" s="118"/>
      <c r="AEU580" s="118"/>
      <c r="AEV580" s="118"/>
      <c r="AEW580" s="118"/>
      <c r="AEX580" s="118"/>
      <c r="AEY580" s="118"/>
      <c r="AEZ580" s="118"/>
      <c r="AFA580" s="118"/>
      <c r="AFB580" s="118"/>
      <c r="AFC580" s="118"/>
      <c r="AFD580" s="118"/>
      <c r="AFE580" s="118"/>
      <c r="AFF580" s="118"/>
      <c r="AFG580" s="118"/>
      <c r="AFH580" s="118"/>
      <c r="AFI580" s="118"/>
      <c r="AFJ580" s="118"/>
      <c r="AFK580" s="118"/>
      <c r="AFL580" s="118"/>
      <c r="AFM580" s="118"/>
      <c r="AFN580" s="118"/>
      <c r="AFO580" s="118"/>
      <c r="AFP580" s="118"/>
      <c r="AFQ580" s="118"/>
      <c r="AFR580" s="118"/>
      <c r="AFS580" s="118"/>
      <c r="AFT580" s="118"/>
      <c r="AFU580" s="118"/>
      <c r="AFV580" s="118"/>
      <c r="AFW580" s="118"/>
      <c r="AFX580" s="118"/>
      <c r="AFY580" s="118"/>
      <c r="AFZ580" s="118"/>
      <c r="AGA580" s="118"/>
      <c r="AGB580" s="118"/>
      <c r="AGC580" s="118"/>
      <c r="AGD580" s="118"/>
      <c r="AGE580" s="118"/>
      <c r="AGF580" s="118"/>
      <c r="AGG580" s="118"/>
      <c r="AGH580" s="118"/>
      <c r="AGI580" s="118"/>
      <c r="AGJ580" s="118"/>
      <c r="AGK580" s="118"/>
      <c r="AGL580" s="118"/>
      <c r="AGM580" s="118"/>
      <c r="AGN580" s="118"/>
      <c r="AGO580" s="118"/>
      <c r="AGP580" s="118"/>
      <c r="AGQ580" s="118"/>
      <c r="AGR580" s="118"/>
      <c r="AGS580" s="118"/>
      <c r="AGT580" s="118"/>
      <c r="AGU580" s="118"/>
      <c r="AGV580" s="118"/>
      <c r="AGW580" s="118"/>
      <c r="AGX580" s="118"/>
      <c r="AGY580" s="118"/>
      <c r="AGZ580" s="118"/>
      <c r="AHA580" s="118"/>
      <c r="AHB580" s="118"/>
      <c r="AHC580" s="118"/>
      <c r="AHD580" s="118"/>
      <c r="AHE580" s="118"/>
      <c r="AHF580" s="118"/>
      <c r="AHG580" s="118"/>
      <c r="AHH580" s="118"/>
      <c r="AHI580" s="118"/>
      <c r="AHJ580" s="118"/>
      <c r="AHK580" s="118"/>
      <c r="AHL580" s="118"/>
      <c r="AHM580" s="118"/>
      <c r="AHN580" s="118"/>
      <c r="AHO580" s="118"/>
      <c r="AHP580" s="118"/>
      <c r="AHQ580" s="118"/>
      <c r="AHR580" s="118"/>
      <c r="AHS580" s="118"/>
      <c r="AHT580" s="118"/>
      <c r="AHU580" s="118"/>
      <c r="AHV580" s="118"/>
      <c r="AHW580" s="118"/>
      <c r="AHX580" s="118"/>
      <c r="AHY580" s="118"/>
      <c r="AHZ580" s="118"/>
      <c r="AIA580" s="118"/>
      <c r="AIB580" s="118"/>
      <c r="AIC580" s="118"/>
      <c r="AID580" s="118"/>
      <c r="AIE580" s="118"/>
      <c r="AIF580" s="118"/>
      <c r="AIG580" s="118"/>
      <c r="AIH580" s="118"/>
      <c r="AII580" s="118"/>
      <c r="AIJ580" s="118"/>
      <c r="AIK580" s="118"/>
      <c r="AIL580" s="118"/>
      <c r="AIM580" s="118"/>
      <c r="AIN580" s="118"/>
      <c r="AIO580" s="118"/>
      <c r="AIP580" s="118"/>
      <c r="AIQ580" s="118"/>
      <c r="AIR580" s="118"/>
      <c r="AIS580" s="118"/>
      <c r="AIT580" s="118"/>
      <c r="AIU580" s="118"/>
      <c r="AIV580" s="118"/>
      <c r="AIW580" s="118"/>
      <c r="AIX580" s="118"/>
      <c r="AIY580" s="118"/>
      <c r="AIZ580" s="118"/>
      <c r="AJA580" s="118"/>
      <c r="AJB580" s="118"/>
      <c r="AJC580" s="118"/>
      <c r="AJD580" s="118"/>
      <c r="AJE580" s="118"/>
      <c r="AJF580" s="118"/>
      <c r="AJG580" s="118"/>
      <c r="AJH580" s="118"/>
      <c r="AJI580" s="118"/>
      <c r="AJJ580" s="118"/>
      <c r="AJK580" s="118"/>
      <c r="AJL580" s="118"/>
      <c r="AJM580" s="118"/>
      <c r="AJN580" s="118"/>
      <c r="AJO580" s="118"/>
      <c r="AJP580" s="118"/>
      <c r="AJQ580" s="118"/>
      <c r="AJR580" s="118"/>
      <c r="AJS580" s="118"/>
      <c r="AJT580" s="118"/>
      <c r="AJU580" s="118"/>
      <c r="AJV580" s="118"/>
      <c r="AJW580" s="118"/>
      <c r="AJX580" s="118"/>
      <c r="AJY580" s="118"/>
      <c r="AJZ580" s="118"/>
      <c r="AKA580" s="118"/>
      <c r="AKB580" s="118"/>
      <c r="AKC580" s="118"/>
      <c r="AKD580" s="118"/>
      <c r="AKE580" s="118"/>
      <c r="AKF580" s="118"/>
      <c r="AKG580" s="118"/>
      <c r="AKH580" s="118"/>
      <c r="AKI580" s="118"/>
      <c r="AKJ580" s="118"/>
      <c r="AKK580" s="118"/>
      <c r="AKL580" s="118"/>
      <c r="AKM580" s="118"/>
      <c r="AKN580" s="118"/>
      <c r="AKO580" s="118"/>
      <c r="AKP580" s="118"/>
      <c r="AKQ580" s="118"/>
      <c r="AKR580" s="118"/>
      <c r="AKS580" s="118"/>
      <c r="AKT580" s="118"/>
      <c r="AKU580" s="118"/>
      <c r="AKV580" s="118"/>
      <c r="AKW580" s="118"/>
      <c r="AKX580" s="118"/>
      <c r="AKY580" s="118"/>
      <c r="AKZ580" s="118"/>
      <c r="ALA580" s="118"/>
      <c r="ALB580" s="118"/>
      <c r="ALC580" s="118"/>
      <c r="ALD580" s="118"/>
      <c r="ALE580" s="118"/>
      <c r="ALF580" s="118"/>
      <c r="ALG580" s="118"/>
      <c r="ALH580" s="118"/>
      <c r="ALI580" s="118"/>
      <c r="ALJ580" s="118"/>
      <c r="ALK580" s="118"/>
      <c r="ALL580" s="118"/>
      <c r="ALM580" s="118"/>
      <c r="ALN580" s="118"/>
      <c r="ALO580" s="118"/>
      <c r="ALP580" s="118"/>
      <c r="ALQ580" s="118"/>
      <c r="ALR580" s="118"/>
      <c r="ALS580" s="118"/>
      <c r="ALT580" s="118"/>
      <c r="ALU580" s="118"/>
      <c r="ALV580" s="118"/>
      <c r="ALW580" s="118"/>
      <c r="ALX580" s="118"/>
      <c r="ALY580" s="118"/>
      <c r="ALZ580" s="118"/>
      <c r="AMA580" s="118"/>
      <c r="AMB580" s="118"/>
      <c r="AMC580" s="118"/>
      <c r="AMD580" s="118"/>
      <c r="AME580" s="118"/>
      <c r="AMF580" s="118"/>
      <c r="AMG580" s="118"/>
      <c r="AMH580" s="118"/>
    </row>
    <row r="581" spans="1:1023" x14ac:dyDescent="0.25">
      <c r="A581" s="224" t="s">
        <v>24497</v>
      </c>
      <c r="B581" s="163">
        <v>580</v>
      </c>
      <c r="C581" s="224" t="s">
        <v>25168</v>
      </c>
      <c r="D581" s="180" t="s">
        <v>24497</v>
      </c>
      <c r="E581" s="429"/>
      <c r="F581" s="201"/>
      <c r="G581" s="180"/>
      <c r="H581" s="175">
        <v>4</v>
      </c>
      <c r="I581" s="319">
        <v>0.5</v>
      </c>
      <c r="L581" s="332">
        <v>1</v>
      </c>
      <c r="N581" s="140"/>
      <c r="O581" s="336">
        <v>3</v>
      </c>
      <c r="R581" s="140"/>
      <c r="S581" s="140"/>
      <c r="T581" s="140"/>
      <c r="U581" s="337"/>
      <c r="V581" s="219">
        <f t="shared" si="302"/>
        <v>100</v>
      </c>
      <c r="W581" s="219">
        <f t="shared" si="303"/>
        <v>100</v>
      </c>
      <c r="X581" s="219">
        <f t="shared" si="304"/>
        <v>20</v>
      </c>
      <c r="Y581" s="219">
        <f t="shared" si="298"/>
        <v>100</v>
      </c>
      <c r="Z581" s="219">
        <f t="shared" si="299"/>
        <v>100</v>
      </c>
      <c r="AA581" s="220">
        <f t="shared" si="282"/>
        <v>100</v>
      </c>
      <c r="AB581" s="220">
        <f t="shared" si="307"/>
        <v>100</v>
      </c>
      <c r="AC581" s="220">
        <f t="shared" si="293"/>
        <v>100</v>
      </c>
      <c r="AD581" s="416">
        <f t="shared" si="308"/>
        <v>1</v>
      </c>
      <c r="AE581" s="416">
        <f t="shared" si="308"/>
        <v>100</v>
      </c>
      <c r="AF581" s="212">
        <f t="shared" si="305"/>
        <v>100</v>
      </c>
      <c r="AG581" s="212">
        <f t="shared" si="300"/>
        <v>100</v>
      </c>
      <c r="AH581" s="212">
        <f t="shared" si="306"/>
        <v>100</v>
      </c>
      <c r="AI581" s="212">
        <f t="shared" si="296"/>
        <v>100</v>
      </c>
      <c r="AJ581" s="225" t="s">
        <v>25167</v>
      </c>
      <c r="AK581" s="118"/>
      <c r="AL581" s="118"/>
      <c r="AM581" s="214"/>
      <c r="AN581" s="118"/>
      <c r="AO581" s="118"/>
      <c r="AQ581" s="167" t="s">
        <v>24498</v>
      </c>
      <c r="AR581" s="118"/>
      <c r="AS581" s="118"/>
      <c r="AT581" s="118"/>
    </row>
    <row r="582" spans="1:1023" x14ac:dyDescent="0.25">
      <c r="A582" s="224" t="s">
        <v>24500</v>
      </c>
      <c r="B582" s="163">
        <v>581</v>
      </c>
      <c r="C582" s="224" t="s">
        <v>24499</v>
      </c>
      <c r="D582" s="180" t="s">
        <v>24501</v>
      </c>
      <c r="E582" s="429"/>
      <c r="F582" s="201"/>
      <c r="G582" s="180"/>
      <c r="H582" s="175">
        <v>4</v>
      </c>
      <c r="I582" s="319"/>
      <c r="L582" s="332">
        <v>1</v>
      </c>
      <c r="N582" s="140"/>
      <c r="O582" s="336">
        <v>3</v>
      </c>
      <c r="R582" s="140"/>
      <c r="S582" s="140"/>
      <c r="T582" s="140"/>
      <c r="U582" s="337"/>
      <c r="V582" s="219">
        <f t="shared" si="302"/>
        <v>100</v>
      </c>
      <c r="W582" s="219">
        <f t="shared" si="303"/>
        <v>100</v>
      </c>
      <c r="X582" s="219">
        <f t="shared" si="304"/>
        <v>20</v>
      </c>
      <c r="Y582" s="219">
        <f t="shared" si="298"/>
        <v>100</v>
      </c>
      <c r="Z582" s="219">
        <f t="shared" si="299"/>
        <v>100</v>
      </c>
      <c r="AA582" s="220">
        <f t="shared" si="282"/>
        <v>100</v>
      </c>
      <c r="AB582" s="220">
        <f t="shared" si="307"/>
        <v>100</v>
      </c>
      <c r="AC582" s="220">
        <f t="shared" si="293"/>
        <v>100</v>
      </c>
      <c r="AD582" s="416">
        <f t="shared" si="308"/>
        <v>1</v>
      </c>
      <c r="AE582" s="416">
        <f t="shared" si="308"/>
        <v>100</v>
      </c>
      <c r="AF582" s="212">
        <f t="shared" si="305"/>
        <v>100</v>
      </c>
      <c r="AG582" s="212">
        <f t="shared" si="300"/>
        <v>100</v>
      </c>
      <c r="AH582" s="212">
        <f t="shared" si="306"/>
        <v>100</v>
      </c>
      <c r="AI582" s="212">
        <f t="shared" si="296"/>
        <v>100</v>
      </c>
      <c r="AJ582" s="243"/>
      <c r="AK582" s="118"/>
      <c r="AL582" s="187">
        <v>3</v>
      </c>
      <c r="AM582" s="214"/>
      <c r="AN582" s="118"/>
      <c r="AO582" s="118"/>
      <c r="AQ582" s="167" t="s">
        <v>6155</v>
      </c>
      <c r="AR582" s="118"/>
      <c r="AS582" s="118"/>
      <c r="AT582" s="118"/>
      <c r="AU582" s="412"/>
      <c r="AV582" s="412"/>
      <c r="AW582" s="412"/>
      <c r="AX582" s="412"/>
      <c r="AY582" s="412"/>
      <c r="AZ582" s="412"/>
      <c r="BA582" s="412"/>
      <c r="BB582" s="412"/>
      <c r="BC582" s="412"/>
      <c r="BD582" s="412"/>
      <c r="BE582" s="412"/>
      <c r="BF582" s="412"/>
      <c r="BG582" s="412"/>
      <c r="BH582" s="412"/>
      <c r="BI582" s="412"/>
      <c r="BJ582" s="412"/>
      <c r="BK582" s="412"/>
      <c r="BL582" s="412"/>
      <c r="BM582" s="412"/>
      <c r="BN582" s="412"/>
      <c r="BO582" s="412"/>
      <c r="BP582" s="412"/>
      <c r="BQ582" s="412"/>
      <c r="BR582" s="412"/>
      <c r="BS582" s="412"/>
      <c r="BT582" s="412"/>
      <c r="BU582" s="412"/>
      <c r="BV582" s="412"/>
      <c r="BW582" s="412"/>
      <c r="BX582" s="412"/>
      <c r="BY582" s="412"/>
      <c r="BZ582" s="412"/>
      <c r="CA582" s="412"/>
      <c r="CB582" s="412"/>
      <c r="CC582" s="412"/>
      <c r="CD582" s="412"/>
      <c r="CE582" s="412"/>
      <c r="CF582" s="412"/>
      <c r="CG582" s="412"/>
      <c r="CH582" s="412"/>
      <c r="CI582" s="412"/>
      <c r="CJ582" s="412"/>
      <c r="CK582" s="412"/>
      <c r="CL582" s="412"/>
      <c r="CM582" s="412"/>
      <c r="CN582" s="412"/>
      <c r="CO582" s="412"/>
      <c r="CP582" s="412"/>
      <c r="CQ582" s="412"/>
      <c r="CR582" s="412"/>
      <c r="CS582" s="412"/>
      <c r="CT582" s="412"/>
      <c r="CU582" s="412"/>
      <c r="CV582" s="412"/>
      <c r="CW582" s="412"/>
      <c r="CX582" s="412"/>
      <c r="CY582" s="412"/>
      <c r="CZ582" s="412"/>
      <c r="DA582" s="412"/>
      <c r="DB582" s="412"/>
      <c r="DC582" s="412"/>
      <c r="DD582" s="412"/>
      <c r="DE582" s="412"/>
      <c r="DF582" s="412"/>
      <c r="DG582" s="412"/>
      <c r="DH582" s="412"/>
      <c r="DI582" s="412"/>
      <c r="DJ582" s="412"/>
      <c r="DK582" s="412"/>
      <c r="DL582" s="412"/>
      <c r="DM582" s="412"/>
      <c r="DN582" s="412"/>
      <c r="DO582" s="412"/>
      <c r="DP582" s="412"/>
      <c r="DQ582" s="412"/>
      <c r="DR582" s="412"/>
      <c r="DS582" s="412"/>
      <c r="DT582" s="412"/>
      <c r="DU582" s="412"/>
      <c r="DV582" s="412"/>
      <c r="DW582" s="412"/>
      <c r="DX582" s="412"/>
      <c r="DY582" s="412"/>
      <c r="DZ582" s="412"/>
      <c r="EA582" s="412"/>
      <c r="EB582" s="412"/>
      <c r="EC582" s="412"/>
      <c r="ED582" s="412"/>
      <c r="EE582" s="412"/>
      <c r="EF582" s="412"/>
      <c r="EG582" s="412"/>
      <c r="EH582" s="412"/>
      <c r="EI582" s="412"/>
      <c r="EJ582" s="412"/>
      <c r="EK582" s="412"/>
      <c r="EL582" s="412"/>
      <c r="EM582" s="412"/>
      <c r="EN582" s="412"/>
      <c r="EO582" s="412"/>
      <c r="EP582" s="412"/>
      <c r="EQ582" s="412"/>
      <c r="ER582" s="412"/>
      <c r="ES582" s="412"/>
      <c r="ET582" s="412"/>
      <c r="EU582" s="412"/>
      <c r="EV582" s="412"/>
      <c r="EW582" s="412"/>
      <c r="EX582" s="412"/>
      <c r="EY582" s="412"/>
      <c r="EZ582" s="412"/>
      <c r="FA582" s="412"/>
      <c r="FB582" s="412"/>
      <c r="FC582" s="412"/>
      <c r="FD582" s="412"/>
      <c r="FE582" s="412"/>
      <c r="FF582" s="412"/>
      <c r="FG582" s="412"/>
      <c r="FH582" s="412"/>
      <c r="FI582" s="412"/>
      <c r="FJ582" s="412"/>
      <c r="FK582" s="412"/>
      <c r="FL582" s="412"/>
      <c r="FM582" s="412"/>
      <c r="FN582" s="412"/>
      <c r="FO582" s="412"/>
      <c r="FP582" s="412"/>
      <c r="FQ582" s="412"/>
      <c r="FR582" s="412"/>
      <c r="FS582" s="412"/>
      <c r="FT582" s="412"/>
      <c r="FU582" s="412"/>
      <c r="FV582" s="412"/>
      <c r="FW582" s="412"/>
      <c r="FX582" s="412"/>
      <c r="FY582" s="412"/>
      <c r="FZ582" s="412"/>
      <c r="GA582" s="412"/>
      <c r="GB582" s="412"/>
      <c r="GC582" s="412"/>
      <c r="GD582" s="412"/>
      <c r="GE582" s="412"/>
      <c r="GF582" s="412"/>
      <c r="GG582" s="412"/>
      <c r="GH582" s="412"/>
      <c r="GI582" s="412"/>
      <c r="GJ582" s="412"/>
      <c r="GK582" s="412"/>
      <c r="GL582" s="412"/>
      <c r="GM582" s="412"/>
      <c r="GN582" s="412"/>
      <c r="GO582" s="412"/>
      <c r="GP582" s="412"/>
      <c r="GQ582" s="412"/>
      <c r="GR582" s="412"/>
      <c r="GS582" s="412"/>
      <c r="GT582" s="412"/>
      <c r="GU582" s="412"/>
      <c r="GV582" s="412"/>
      <c r="GW582" s="412"/>
      <c r="GX582" s="412"/>
      <c r="GY582" s="412"/>
      <c r="GZ582" s="412"/>
      <c r="HA582" s="412"/>
      <c r="HB582" s="412"/>
      <c r="HC582" s="412"/>
      <c r="HD582" s="412"/>
      <c r="HE582" s="412"/>
      <c r="HF582" s="412"/>
      <c r="HG582" s="412"/>
      <c r="HH582" s="412"/>
      <c r="HI582" s="412"/>
      <c r="HJ582" s="412"/>
      <c r="HK582" s="412"/>
      <c r="HL582" s="412"/>
      <c r="HM582" s="412"/>
      <c r="HN582" s="412"/>
      <c r="HO582" s="412"/>
      <c r="HP582" s="412"/>
      <c r="HQ582" s="412"/>
      <c r="HR582" s="412"/>
      <c r="HS582" s="412"/>
      <c r="HT582" s="412"/>
      <c r="HU582" s="412"/>
      <c r="HV582" s="412"/>
      <c r="HW582" s="412"/>
      <c r="HX582" s="412"/>
      <c r="HY582" s="412"/>
      <c r="HZ582" s="412"/>
      <c r="IA582" s="412"/>
      <c r="IB582" s="412"/>
      <c r="IC582" s="412"/>
      <c r="ID582" s="412"/>
      <c r="IE582" s="412"/>
      <c r="IF582" s="412"/>
      <c r="IG582" s="412"/>
      <c r="IH582" s="412"/>
      <c r="II582" s="412"/>
      <c r="IJ582" s="412"/>
      <c r="IK582" s="412"/>
      <c r="IL582" s="412"/>
      <c r="IM582" s="412"/>
      <c r="IN582" s="412"/>
      <c r="IO582" s="412"/>
      <c r="IP582" s="412"/>
      <c r="IQ582" s="412"/>
      <c r="IR582" s="412"/>
      <c r="IS582" s="412"/>
      <c r="IT582" s="412"/>
      <c r="IU582" s="412"/>
      <c r="IV582" s="412"/>
      <c r="IW582" s="412"/>
      <c r="IX582" s="412"/>
      <c r="IY582" s="412"/>
      <c r="IZ582" s="412"/>
      <c r="JA582" s="412"/>
      <c r="JB582" s="412"/>
      <c r="JC582" s="412"/>
      <c r="JD582" s="412"/>
      <c r="JE582" s="412"/>
      <c r="JF582" s="412"/>
      <c r="JG582" s="412"/>
      <c r="JH582" s="412"/>
      <c r="JI582" s="412"/>
      <c r="JJ582" s="412"/>
      <c r="JK582" s="412"/>
      <c r="JL582" s="412"/>
      <c r="JM582" s="412"/>
      <c r="JN582" s="412"/>
      <c r="JO582" s="412"/>
      <c r="JP582" s="412"/>
      <c r="JQ582" s="412"/>
      <c r="JR582" s="412"/>
      <c r="JS582" s="412"/>
      <c r="JT582" s="412"/>
      <c r="JU582" s="412"/>
      <c r="JV582" s="412"/>
      <c r="JW582" s="412"/>
      <c r="JX582" s="412"/>
      <c r="JY582" s="412"/>
      <c r="JZ582" s="412"/>
      <c r="KA582" s="412"/>
      <c r="KB582" s="412"/>
      <c r="KC582" s="412"/>
      <c r="KD582" s="412"/>
      <c r="KE582" s="412"/>
      <c r="KF582" s="412"/>
      <c r="KG582" s="412"/>
      <c r="KH582" s="412"/>
      <c r="KI582" s="412"/>
      <c r="KJ582" s="412"/>
      <c r="KK582" s="412"/>
      <c r="KL582" s="412"/>
      <c r="KM582" s="412"/>
      <c r="KN582" s="412"/>
      <c r="KO582" s="412"/>
      <c r="KP582" s="412"/>
      <c r="KQ582" s="412"/>
      <c r="KR582" s="412"/>
      <c r="KS582" s="412"/>
      <c r="KT582" s="412"/>
      <c r="KU582" s="412"/>
      <c r="KV582" s="412"/>
      <c r="KW582" s="412"/>
      <c r="KX582" s="412"/>
      <c r="KY582" s="412"/>
      <c r="KZ582" s="412"/>
      <c r="LA582" s="412"/>
      <c r="LB582" s="412"/>
      <c r="LC582" s="412"/>
      <c r="LD582" s="412"/>
      <c r="LE582" s="412"/>
      <c r="LF582" s="412"/>
      <c r="LG582" s="412"/>
      <c r="LH582" s="412"/>
      <c r="LI582" s="412"/>
      <c r="LJ582" s="412"/>
      <c r="LK582" s="412"/>
      <c r="LL582" s="412"/>
      <c r="LM582" s="412"/>
      <c r="LN582" s="412"/>
      <c r="LO582" s="412"/>
      <c r="LP582" s="412"/>
      <c r="LQ582" s="412"/>
      <c r="LR582" s="412"/>
      <c r="LS582" s="412"/>
      <c r="LT582" s="412"/>
      <c r="LU582" s="412"/>
      <c r="LV582" s="412"/>
      <c r="LW582" s="412"/>
      <c r="LX582" s="412"/>
      <c r="LY582" s="412"/>
      <c r="LZ582" s="412"/>
      <c r="MA582" s="412"/>
      <c r="MB582" s="412"/>
      <c r="MC582" s="412"/>
      <c r="MD582" s="412"/>
      <c r="ME582" s="412"/>
      <c r="MF582" s="412"/>
      <c r="MG582" s="412"/>
      <c r="MH582" s="412"/>
      <c r="MI582" s="412"/>
      <c r="MJ582" s="412"/>
      <c r="MK582" s="412"/>
      <c r="ML582" s="412"/>
      <c r="MM582" s="412"/>
      <c r="MN582" s="412"/>
      <c r="MO582" s="412"/>
      <c r="MP582" s="412"/>
      <c r="MQ582" s="412"/>
      <c r="MR582" s="412"/>
      <c r="MS582" s="412"/>
      <c r="MT582" s="412"/>
      <c r="MU582" s="412"/>
      <c r="MV582" s="412"/>
      <c r="MW582" s="412"/>
      <c r="MX582" s="412"/>
      <c r="MY582" s="412"/>
      <c r="MZ582" s="412"/>
      <c r="NA582" s="412"/>
      <c r="NB582" s="412"/>
      <c r="NC582" s="412"/>
      <c r="ND582" s="412"/>
      <c r="NE582" s="412"/>
      <c r="NF582" s="412"/>
      <c r="NG582" s="412"/>
      <c r="NH582" s="412"/>
      <c r="NI582" s="412"/>
      <c r="NJ582" s="412"/>
      <c r="NK582" s="412"/>
      <c r="NL582" s="412"/>
      <c r="NM582" s="412"/>
      <c r="NN582" s="412"/>
      <c r="NO582" s="412"/>
      <c r="NP582" s="412"/>
      <c r="NQ582" s="412"/>
      <c r="NR582" s="412"/>
      <c r="NS582" s="412"/>
      <c r="NT582" s="412"/>
      <c r="NU582" s="412"/>
      <c r="NV582" s="412"/>
      <c r="NW582" s="412"/>
      <c r="NX582" s="412"/>
      <c r="NY582" s="412"/>
      <c r="NZ582" s="412"/>
      <c r="OA582" s="412"/>
      <c r="OB582" s="412"/>
      <c r="OC582" s="412"/>
      <c r="OD582" s="412"/>
      <c r="OE582" s="412"/>
      <c r="OF582" s="412"/>
      <c r="OG582" s="412"/>
      <c r="OH582" s="412"/>
      <c r="OI582" s="412"/>
      <c r="OJ582" s="412"/>
      <c r="OK582" s="412"/>
      <c r="OL582" s="412"/>
      <c r="OM582" s="412"/>
      <c r="ON582" s="412"/>
      <c r="OO582" s="412"/>
      <c r="OP582" s="412"/>
      <c r="OQ582" s="412"/>
      <c r="OR582" s="412"/>
      <c r="OS582" s="412"/>
      <c r="OT582" s="412"/>
      <c r="OU582" s="412"/>
      <c r="OV582" s="412"/>
      <c r="OW582" s="412"/>
      <c r="OX582" s="412"/>
      <c r="OY582" s="412"/>
      <c r="OZ582" s="412"/>
      <c r="PA582" s="412"/>
      <c r="PB582" s="412"/>
      <c r="PC582" s="412"/>
      <c r="PD582" s="412"/>
      <c r="PE582" s="412"/>
      <c r="PF582" s="412"/>
      <c r="PG582" s="412"/>
      <c r="PH582" s="412"/>
      <c r="PI582" s="412"/>
      <c r="PJ582" s="412"/>
      <c r="PK582" s="412"/>
      <c r="PL582" s="412"/>
      <c r="PM582" s="412"/>
      <c r="PN582" s="412"/>
      <c r="PO582" s="412"/>
      <c r="PP582" s="412"/>
      <c r="PQ582" s="412"/>
      <c r="PR582" s="412"/>
      <c r="PS582" s="412"/>
      <c r="PT582" s="412"/>
      <c r="PU582" s="412"/>
      <c r="PV582" s="412"/>
      <c r="PW582" s="412"/>
      <c r="PX582" s="412"/>
      <c r="PY582" s="412"/>
      <c r="PZ582" s="412"/>
      <c r="QA582" s="412"/>
      <c r="QB582" s="412"/>
      <c r="QC582" s="412"/>
      <c r="QD582" s="412"/>
      <c r="QE582" s="412"/>
      <c r="QF582" s="412"/>
      <c r="QG582" s="412"/>
      <c r="QH582" s="412"/>
      <c r="QI582" s="412"/>
      <c r="QJ582" s="412"/>
      <c r="QK582" s="412"/>
      <c r="QL582" s="412"/>
      <c r="QM582" s="412"/>
      <c r="QN582" s="412"/>
      <c r="QO582" s="412"/>
      <c r="QP582" s="412"/>
      <c r="QQ582" s="412"/>
      <c r="QR582" s="412"/>
      <c r="QS582" s="412"/>
      <c r="QT582" s="412"/>
      <c r="QU582" s="412"/>
      <c r="QV582" s="412"/>
      <c r="QW582" s="412"/>
      <c r="QX582" s="412"/>
      <c r="QY582" s="412"/>
      <c r="QZ582" s="412"/>
      <c r="RA582" s="412"/>
      <c r="RB582" s="412"/>
      <c r="RC582" s="412"/>
      <c r="RD582" s="412"/>
      <c r="RE582" s="412"/>
      <c r="RF582" s="412"/>
      <c r="RG582" s="412"/>
      <c r="RH582" s="412"/>
      <c r="RI582" s="412"/>
      <c r="RJ582" s="412"/>
      <c r="RK582" s="412"/>
      <c r="RL582" s="412"/>
      <c r="RM582" s="412"/>
      <c r="RN582" s="412"/>
      <c r="RO582" s="412"/>
      <c r="RP582" s="412"/>
      <c r="RQ582" s="412"/>
      <c r="RR582" s="412"/>
      <c r="RS582" s="412"/>
      <c r="RT582" s="412"/>
      <c r="RU582" s="412"/>
      <c r="RV582" s="412"/>
      <c r="RW582" s="412"/>
      <c r="RX582" s="412"/>
      <c r="RY582" s="412"/>
      <c r="RZ582" s="412"/>
      <c r="SA582" s="412"/>
      <c r="SB582" s="412"/>
      <c r="SC582" s="412"/>
      <c r="SD582" s="412"/>
      <c r="SE582" s="412"/>
      <c r="SF582" s="412"/>
      <c r="SG582" s="412"/>
      <c r="SH582" s="412"/>
      <c r="SI582" s="412"/>
      <c r="SJ582" s="412"/>
      <c r="SK582" s="412"/>
      <c r="SL582" s="412"/>
      <c r="SM582" s="412"/>
      <c r="SN582" s="412"/>
      <c r="SO582" s="412"/>
      <c r="SP582" s="412"/>
      <c r="SQ582" s="412"/>
      <c r="SR582" s="412"/>
      <c r="SS582" s="412"/>
      <c r="ST582" s="412"/>
      <c r="SU582" s="412"/>
      <c r="SV582" s="412"/>
      <c r="SW582" s="412"/>
      <c r="SX582" s="412"/>
      <c r="SY582" s="412"/>
      <c r="SZ582" s="412"/>
      <c r="TA582" s="412"/>
      <c r="TB582" s="412"/>
      <c r="TC582" s="412"/>
      <c r="TD582" s="412"/>
      <c r="TE582" s="412"/>
      <c r="TF582" s="412"/>
      <c r="TG582" s="412"/>
      <c r="TH582" s="412"/>
      <c r="TI582" s="412"/>
      <c r="TJ582" s="412"/>
      <c r="TK582" s="412"/>
      <c r="TL582" s="412"/>
      <c r="TM582" s="412"/>
      <c r="TN582" s="412"/>
      <c r="TO582" s="412"/>
      <c r="TP582" s="412"/>
      <c r="TQ582" s="412"/>
      <c r="TR582" s="412"/>
      <c r="TS582" s="412"/>
      <c r="TT582" s="412"/>
      <c r="TU582" s="412"/>
      <c r="TV582" s="412"/>
      <c r="TW582" s="412"/>
      <c r="TX582" s="412"/>
      <c r="TY582" s="412"/>
      <c r="TZ582" s="412"/>
      <c r="UA582" s="412"/>
      <c r="UB582" s="412"/>
      <c r="UC582" s="412"/>
      <c r="UD582" s="412"/>
      <c r="UE582" s="412"/>
      <c r="UF582" s="412"/>
      <c r="UG582" s="412"/>
      <c r="UH582" s="412"/>
      <c r="UI582" s="412"/>
      <c r="UJ582" s="412"/>
      <c r="UK582" s="412"/>
      <c r="UL582" s="412"/>
      <c r="UM582" s="412"/>
      <c r="UN582" s="412"/>
      <c r="UO582" s="412"/>
      <c r="UP582" s="412"/>
      <c r="UQ582" s="412"/>
      <c r="UR582" s="412"/>
      <c r="US582" s="412"/>
      <c r="UT582" s="412"/>
      <c r="UU582" s="412"/>
      <c r="UV582" s="412"/>
      <c r="UW582" s="412"/>
      <c r="UX582" s="412"/>
      <c r="UY582" s="412"/>
      <c r="UZ582" s="412"/>
      <c r="VA582" s="412"/>
      <c r="VB582" s="412"/>
      <c r="VC582" s="412"/>
      <c r="VD582" s="412"/>
      <c r="VE582" s="412"/>
      <c r="VF582" s="412"/>
      <c r="VG582" s="412"/>
      <c r="VH582" s="412"/>
      <c r="VI582" s="412"/>
      <c r="VJ582" s="412"/>
      <c r="VK582" s="412"/>
      <c r="VL582" s="412"/>
      <c r="VM582" s="412"/>
      <c r="VN582" s="412"/>
      <c r="VO582" s="412"/>
      <c r="VP582" s="412"/>
      <c r="VQ582" s="412"/>
      <c r="VR582" s="412"/>
      <c r="VS582" s="412"/>
      <c r="VT582" s="412"/>
      <c r="VU582" s="412"/>
      <c r="VV582" s="412"/>
      <c r="VW582" s="412"/>
      <c r="VX582" s="412"/>
      <c r="VY582" s="412"/>
      <c r="VZ582" s="412"/>
      <c r="WA582" s="412"/>
      <c r="WB582" s="412"/>
      <c r="WC582" s="412"/>
      <c r="WD582" s="412"/>
      <c r="WE582" s="412"/>
      <c r="WF582" s="412"/>
      <c r="WG582" s="412"/>
      <c r="WH582" s="412"/>
      <c r="WI582" s="412"/>
      <c r="WJ582" s="412"/>
      <c r="WK582" s="412"/>
      <c r="WL582" s="412"/>
      <c r="WM582" s="412"/>
      <c r="WN582" s="412"/>
      <c r="WO582" s="412"/>
      <c r="WP582" s="412"/>
      <c r="WQ582" s="412"/>
      <c r="WR582" s="412"/>
      <c r="WS582" s="412"/>
      <c r="WT582" s="412"/>
      <c r="WU582" s="412"/>
      <c r="WV582" s="412"/>
      <c r="WW582" s="412"/>
      <c r="WX582" s="412"/>
      <c r="WY582" s="412"/>
      <c r="WZ582" s="412"/>
      <c r="XA582" s="412"/>
      <c r="XB582" s="412"/>
      <c r="XC582" s="412"/>
      <c r="XD582" s="412"/>
      <c r="XE582" s="412"/>
      <c r="XF582" s="412"/>
      <c r="XG582" s="412"/>
      <c r="XH582" s="412"/>
      <c r="XI582" s="412"/>
      <c r="XJ582" s="412"/>
      <c r="XK582" s="412"/>
      <c r="XL582" s="412"/>
      <c r="XM582" s="412"/>
      <c r="XN582" s="412"/>
      <c r="XO582" s="412"/>
      <c r="XP582" s="412"/>
      <c r="XQ582" s="412"/>
      <c r="XR582" s="412"/>
      <c r="XS582" s="412"/>
      <c r="XT582" s="412"/>
      <c r="XU582" s="412"/>
      <c r="XV582" s="412"/>
      <c r="XW582" s="412"/>
      <c r="XX582" s="412"/>
      <c r="XY582" s="412"/>
      <c r="XZ582" s="412"/>
      <c r="YA582" s="412"/>
      <c r="YB582" s="412"/>
      <c r="YC582" s="412"/>
      <c r="YD582" s="412"/>
      <c r="YE582" s="412"/>
      <c r="YF582" s="412"/>
      <c r="YG582" s="412"/>
      <c r="YH582" s="412"/>
      <c r="YI582" s="412"/>
      <c r="YJ582" s="412"/>
      <c r="YK582" s="412"/>
      <c r="YL582" s="412"/>
      <c r="YM582" s="412"/>
      <c r="YN582" s="412"/>
      <c r="YO582" s="412"/>
      <c r="YP582" s="412"/>
      <c r="YQ582" s="412"/>
      <c r="YR582" s="412"/>
      <c r="YS582" s="412"/>
      <c r="YT582" s="412"/>
      <c r="YU582" s="412"/>
      <c r="YV582" s="412"/>
      <c r="YW582" s="412"/>
      <c r="YX582" s="412"/>
      <c r="YY582" s="412"/>
      <c r="YZ582" s="412"/>
      <c r="ZA582" s="412"/>
      <c r="ZB582" s="412"/>
      <c r="ZC582" s="412"/>
      <c r="ZD582" s="412"/>
      <c r="ZE582" s="412"/>
      <c r="ZF582" s="412"/>
      <c r="ZG582" s="412"/>
      <c r="ZH582" s="412"/>
      <c r="ZI582" s="412"/>
      <c r="ZJ582" s="412"/>
      <c r="ZK582" s="412"/>
      <c r="ZL582" s="412"/>
      <c r="ZM582" s="412"/>
      <c r="ZN582" s="412"/>
      <c r="ZO582" s="412"/>
      <c r="ZP582" s="412"/>
      <c r="ZQ582" s="412"/>
      <c r="ZR582" s="412"/>
      <c r="ZS582" s="412"/>
      <c r="ZT582" s="412"/>
      <c r="ZU582" s="412"/>
      <c r="ZV582" s="412"/>
      <c r="ZW582" s="412"/>
      <c r="ZX582" s="412"/>
      <c r="ZY582" s="412"/>
      <c r="ZZ582" s="412"/>
      <c r="AAA582" s="412"/>
      <c r="AAB582" s="412"/>
      <c r="AAC582" s="412"/>
      <c r="AAD582" s="412"/>
      <c r="AAE582" s="412"/>
      <c r="AAF582" s="412"/>
      <c r="AAG582" s="412"/>
      <c r="AAH582" s="412"/>
      <c r="AAI582" s="412"/>
      <c r="AAJ582" s="412"/>
      <c r="AAK582" s="412"/>
      <c r="AAL582" s="412"/>
      <c r="AAM582" s="412"/>
      <c r="AAN582" s="412"/>
      <c r="AAO582" s="412"/>
      <c r="AAP582" s="412"/>
      <c r="AAQ582" s="412"/>
      <c r="AAR582" s="412"/>
      <c r="AAS582" s="412"/>
      <c r="AAT582" s="412"/>
      <c r="AAU582" s="412"/>
      <c r="AAV582" s="412"/>
      <c r="AAW582" s="412"/>
      <c r="AAX582" s="412"/>
      <c r="AAY582" s="412"/>
      <c r="AAZ582" s="412"/>
      <c r="ABA582" s="412"/>
      <c r="ABB582" s="412"/>
      <c r="ABC582" s="412"/>
      <c r="ABD582" s="412"/>
      <c r="ABE582" s="412"/>
      <c r="ABF582" s="412"/>
      <c r="ABG582" s="412"/>
      <c r="ABH582" s="412"/>
      <c r="ABI582" s="412"/>
      <c r="ABJ582" s="412"/>
      <c r="ABK582" s="412"/>
      <c r="ABL582" s="412"/>
      <c r="ABM582" s="412"/>
      <c r="ABN582" s="412"/>
      <c r="ABO582" s="412"/>
      <c r="ABP582" s="412"/>
      <c r="ABQ582" s="412"/>
      <c r="ABR582" s="412"/>
      <c r="ABS582" s="412"/>
      <c r="ABT582" s="412"/>
      <c r="ABU582" s="412"/>
      <c r="ABV582" s="412"/>
      <c r="ABW582" s="412"/>
      <c r="ABX582" s="412"/>
      <c r="ABY582" s="412"/>
      <c r="ABZ582" s="412"/>
      <c r="ACA582" s="412"/>
      <c r="ACB582" s="412"/>
      <c r="ACC582" s="412"/>
      <c r="ACD582" s="412"/>
      <c r="ACE582" s="412"/>
      <c r="ACF582" s="412"/>
      <c r="ACG582" s="412"/>
      <c r="ACH582" s="412"/>
      <c r="ACI582" s="412"/>
      <c r="ACJ582" s="412"/>
      <c r="ACK582" s="412"/>
      <c r="ACL582" s="412"/>
      <c r="ACM582" s="412"/>
      <c r="ACN582" s="412"/>
      <c r="ACO582" s="412"/>
      <c r="ACP582" s="412"/>
      <c r="ACQ582" s="412"/>
      <c r="ACR582" s="412"/>
      <c r="ACS582" s="412"/>
      <c r="ACT582" s="412"/>
      <c r="ACU582" s="412"/>
      <c r="ACV582" s="412"/>
      <c r="ACW582" s="412"/>
      <c r="ACX582" s="412"/>
      <c r="ACY582" s="412"/>
      <c r="ACZ582" s="412"/>
      <c r="ADA582" s="412"/>
      <c r="ADB582" s="412"/>
      <c r="ADC582" s="412"/>
      <c r="ADD582" s="412"/>
      <c r="ADE582" s="412"/>
      <c r="ADF582" s="412"/>
      <c r="ADG582" s="412"/>
      <c r="ADH582" s="412"/>
      <c r="ADI582" s="412"/>
      <c r="ADJ582" s="412"/>
      <c r="ADK582" s="412"/>
      <c r="ADL582" s="412"/>
      <c r="ADM582" s="412"/>
      <c r="ADN582" s="412"/>
      <c r="ADO582" s="412"/>
      <c r="ADP582" s="412"/>
      <c r="ADQ582" s="412"/>
      <c r="ADR582" s="412"/>
      <c r="ADS582" s="412"/>
      <c r="ADT582" s="412"/>
      <c r="ADU582" s="412"/>
      <c r="ADV582" s="412"/>
      <c r="ADW582" s="412"/>
      <c r="ADX582" s="412"/>
      <c r="ADY582" s="412"/>
      <c r="ADZ582" s="412"/>
      <c r="AEA582" s="412"/>
      <c r="AEB582" s="412"/>
      <c r="AEC582" s="412"/>
      <c r="AED582" s="412"/>
      <c r="AEE582" s="412"/>
      <c r="AEF582" s="412"/>
      <c r="AEG582" s="412"/>
      <c r="AEH582" s="412"/>
      <c r="AEI582" s="412"/>
      <c r="AEJ582" s="412"/>
      <c r="AEK582" s="412"/>
      <c r="AEL582" s="412"/>
      <c r="AEM582" s="412"/>
      <c r="AEN582" s="412"/>
      <c r="AEO582" s="412"/>
      <c r="AEP582" s="412"/>
      <c r="AEQ582" s="412"/>
      <c r="AER582" s="412"/>
      <c r="AES582" s="412"/>
      <c r="AET582" s="412"/>
      <c r="AEU582" s="412"/>
      <c r="AEV582" s="412"/>
      <c r="AEW582" s="412"/>
      <c r="AEX582" s="412"/>
      <c r="AEY582" s="412"/>
      <c r="AEZ582" s="412"/>
      <c r="AFA582" s="412"/>
      <c r="AFB582" s="412"/>
      <c r="AFC582" s="412"/>
      <c r="AFD582" s="412"/>
      <c r="AFE582" s="412"/>
      <c r="AFF582" s="412"/>
      <c r="AFG582" s="412"/>
      <c r="AFH582" s="412"/>
      <c r="AFI582" s="412"/>
      <c r="AFJ582" s="412"/>
      <c r="AFK582" s="412"/>
      <c r="AFL582" s="412"/>
      <c r="AFM582" s="412"/>
      <c r="AFN582" s="412"/>
      <c r="AFO582" s="412"/>
      <c r="AFP582" s="412"/>
      <c r="AFQ582" s="412"/>
      <c r="AFR582" s="412"/>
      <c r="AFS582" s="412"/>
      <c r="AFT582" s="412"/>
      <c r="AFU582" s="412"/>
      <c r="AFV582" s="412"/>
      <c r="AFW582" s="412"/>
      <c r="AFX582" s="412"/>
      <c r="AFY582" s="412"/>
      <c r="AFZ582" s="412"/>
      <c r="AGA582" s="412"/>
      <c r="AGB582" s="412"/>
      <c r="AGC582" s="412"/>
      <c r="AGD582" s="412"/>
      <c r="AGE582" s="412"/>
      <c r="AGF582" s="412"/>
      <c r="AGG582" s="412"/>
      <c r="AGH582" s="412"/>
      <c r="AGI582" s="412"/>
      <c r="AGJ582" s="412"/>
      <c r="AGK582" s="412"/>
      <c r="AGL582" s="412"/>
      <c r="AGM582" s="412"/>
      <c r="AGN582" s="412"/>
      <c r="AGO582" s="412"/>
      <c r="AGP582" s="412"/>
      <c r="AGQ582" s="412"/>
      <c r="AGR582" s="412"/>
      <c r="AGS582" s="412"/>
      <c r="AGT582" s="412"/>
      <c r="AGU582" s="412"/>
      <c r="AGV582" s="412"/>
      <c r="AGW582" s="412"/>
      <c r="AGX582" s="412"/>
      <c r="AGY582" s="412"/>
      <c r="AGZ582" s="412"/>
      <c r="AHA582" s="412"/>
      <c r="AHB582" s="412"/>
      <c r="AHC582" s="412"/>
      <c r="AHD582" s="412"/>
      <c r="AHE582" s="412"/>
      <c r="AHF582" s="412"/>
      <c r="AHG582" s="412"/>
      <c r="AHH582" s="412"/>
      <c r="AHI582" s="412"/>
      <c r="AHJ582" s="412"/>
      <c r="AHK582" s="412"/>
      <c r="AHL582" s="412"/>
      <c r="AHM582" s="412"/>
      <c r="AHN582" s="412"/>
      <c r="AHO582" s="412"/>
      <c r="AHP582" s="412"/>
      <c r="AHQ582" s="412"/>
      <c r="AHR582" s="412"/>
      <c r="AHS582" s="412"/>
      <c r="AHT582" s="412"/>
      <c r="AHU582" s="412"/>
      <c r="AHV582" s="412"/>
      <c r="AHW582" s="412"/>
      <c r="AHX582" s="412"/>
      <c r="AHY582" s="412"/>
      <c r="AHZ582" s="412"/>
      <c r="AIA582" s="412"/>
      <c r="AIB582" s="412"/>
      <c r="AIC582" s="412"/>
      <c r="AID582" s="412"/>
      <c r="AIE582" s="412"/>
      <c r="AIF582" s="412"/>
      <c r="AIG582" s="412"/>
      <c r="AIH582" s="412"/>
      <c r="AII582" s="412"/>
      <c r="AIJ582" s="412"/>
      <c r="AIK582" s="412"/>
      <c r="AIL582" s="412"/>
      <c r="AIM582" s="412"/>
      <c r="AIN582" s="412"/>
      <c r="AIO582" s="412"/>
      <c r="AIP582" s="412"/>
      <c r="AIQ582" s="412"/>
      <c r="AIR582" s="412"/>
      <c r="AIS582" s="412"/>
      <c r="AIT582" s="412"/>
      <c r="AIU582" s="412"/>
      <c r="AIV582" s="412"/>
      <c r="AIW582" s="412"/>
      <c r="AIX582" s="412"/>
      <c r="AIY582" s="412"/>
      <c r="AIZ582" s="412"/>
      <c r="AJA582" s="412"/>
      <c r="AJB582" s="412"/>
      <c r="AJC582" s="412"/>
      <c r="AJD582" s="412"/>
      <c r="AJE582" s="412"/>
      <c r="AJF582" s="412"/>
      <c r="AJG582" s="412"/>
      <c r="AJH582" s="412"/>
      <c r="AJI582" s="412"/>
      <c r="AJJ582" s="412"/>
      <c r="AJK582" s="412"/>
      <c r="AJL582" s="412"/>
      <c r="AJM582" s="412"/>
      <c r="AJN582" s="412"/>
      <c r="AJO582" s="412"/>
      <c r="AJP582" s="412"/>
      <c r="AJQ582" s="412"/>
      <c r="AJR582" s="412"/>
      <c r="AJS582" s="412"/>
      <c r="AJT582" s="412"/>
      <c r="AJU582" s="412"/>
      <c r="AJV582" s="412"/>
      <c r="AJW582" s="412"/>
      <c r="AJX582" s="412"/>
      <c r="AJY582" s="412"/>
      <c r="AJZ582" s="412"/>
      <c r="AKA582" s="412"/>
      <c r="AKB582" s="412"/>
      <c r="AKC582" s="412"/>
      <c r="AKD582" s="412"/>
      <c r="AKE582" s="412"/>
      <c r="AKF582" s="412"/>
      <c r="AKG582" s="412"/>
      <c r="AKH582" s="412"/>
      <c r="AKI582" s="412"/>
      <c r="AKJ582" s="412"/>
      <c r="AKK582" s="412"/>
      <c r="AKL582" s="412"/>
      <c r="AKM582" s="412"/>
      <c r="AKN582" s="412"/>
      <c r="AKO582" s="412"/>
      <c r="AKP582" s="412"/>
      <c r="AKQ582" s="412"/>
      <c r="AKR582" s="412"/>
      <c r="AKS582" s="412"/>
      <c r="AKT582" s="412"/>
      <c r="AKU582" s="412"/>
      <c r="AKV582" s="412"/>
      <c r="AKW582" s="412"/>
      <c r="AKX582" s="412"/>
      <c r="AKY582" s="412"/>
      <c r="AKZ582" s="412"/>
      <c r="ALA582" s="412"/>
      <c r="ALB582" s="412"/>
      <c r="ALC582" s="412"/>
      <c r="ALD582" s="412"/>
      <c r="ALE582" s="412"/>
      <c r="ALF582" s="412"/>
      <c r="ALG582" s="412"/>
      <c r="ALH582" s="412"/>
      <c r="ALI582" s="412"/>
      <c r="ALJ582" s="412"/>
      <c r="ALK582" s="412"/>
      <c r="ALL582" s="412"/>
      <c r="ALM582" s="412"/>
      <c r="ALN582" s="412"/>
      <c r="ALO582" s="412"/>
      <c r="ALP582" s="412"/>
      <c r="ALQ582" s="412"/>
      <c r="ALR582" s="412"/>
      <c r="ALS582" s="412"/>
      <c r="ALT582" s="412"/>
      <c r="ALU582" s="412"/>
      <c r="ALV582" s="412"/>
      <c r="ALW582" s="412"/>
      <c r="ALX582" s="412"/>
      <c r="ALY582" s="412"/>
      <c r="ALZ582" s="412"/>
      <c r="AMA582" s="412"/>
      <c r="AMB582" s="412"/>
      <c r="AMC582" s="412"/>
      <c r="AMD582" s="412"/>
      <c r="AME582" s="412"/>
      <c r="AMF582" s="412"/>
      <c r="AMG582" s="412"/>
      <c r="AMH582" s="412"/>
    </row>
    <row r="583" spans="1:1023" x14ac:dyDescent="0.25">
      <c r="A583" s="162" t="s">
        <v>27528</v>
      </c>
      <c r="B583" s="163">
        <v>582</v>
      </c>
      <c r="C583" s="162" t="s">
        <v>27529</v>
      </c>
      <c r="D583" s="162" t="s">
        <v>27528</v>
      </c>
      <c r="F583" s="201"/>
      <c r="G583" s="180"/>
      <c r="H583" s="180"/>
      <c r="I583" s="319"/>
      <c r="L583" s="140">
        <v>1</v>
      </c>
      <c r="M583" s="140"/>
      <c r="N583" s="140"/>
      <c r="O583" s="336">
        <v>3</v>
      </c>
      <c r="P583" s="140"/>
      <c r="Q583" s="140"/>
      <c r="R583" s="140"/>
      <c r="T583" s="140"/>
      <c r="U583" s="140"/>
      <c r="V583" s="219">
        <f t="shared" si="302"/>
        <v>100</v>
      </c>
      <c r="W583" s="219">
        <f t="shared" si="303"/>
        <v>100</v>
      </c>
      <c r="X583" s="219">
        <f t="shared" si="304"/>
        <v>20</v>
      </c>
      <c r="Y583" s="219">
        <f t="shared" si="298"/>
        <v>100</v>
      </c>
      <c r="Z583" s="219">
        <f t="shared" si="299"/>
        <v>100</v>
      </c>
      <c r="AA583" s="220">
        <f t="shared" si="282"/>
        <v>100</v>
      </c>
      <c r="AB583" s="220">
        <f t="shared" si="307"/>
        <v>100</v>
      </c>
      <c r="AC583" s="220">
        <f t="shared" si="293"/>
        <v>100</v>
      </c>
      <c r="AD583" s="416">
        <f t="shared" si="308"/>
        <v>1</v>
      </c>
      <c r="AE583" s="416">
        <f t="shared" si="308"/>
        <v>100</v>
      </c>
      <c r="AF583" s="212">
        <f t="shared" si="305"/>
        <v>100</v>
      </c>
      <c r="AG583" s="212">
        <f t="shared" si="300"/>
        <v>100</v>
      </c>
      <c r="AH583" s="212">
        <f t="shared" si="306"/>
        <v>100</v>
      </c>
      <c r="AI583" s="212">
        <f t="shared" si="296"/>
        <v>100</v>
      </c>
      <c r="AJ583" s="214"/>
      <c r="AK583" s="118"/>
      <c r="AL583" s="412"/>
      <c r="AM583" s="214"/>
      <c r="AN583" s="118"/>
      <c r="AO583" s="118"/>
      <c r="AP583" s="412"/>
      <c r="AQ583" s="394" t="s">
        <v>760</v>
      </c>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18"/>
      <c r="BM583" s="118"/>
      <c r="BN583" s="118"/>
      <c r="BO583" s="118"/>
      <c r="BP583" s="118"/>
      <c r="BQ583" s="118"/>
      <c r="BR583" s="118"/>
      <c r="BS583" s="118"/>
      <c r="BT583" s="118"/>
      <c r="BU583" s="118"/>
      <c r="BV583" s="118"/>
      <c r="BW583" s="118"/>
      <c r="BX583" s="118"/>
      <c r="BY583" s="118"/>
      <c r="BZ583" s="118"/>
      <c r="CA583" s="118"/>
      <c r="CB583" s="118"/>
      <c r="CC583" s="118"/>
      <c r="CD583" s="118"/>
      <c r="CE583" s="118"/>
      <c r="CF583" s="118"/>
      <c r="CG583" s="118"/>
      <c r="CH583" s="118"/>
      <c r="CI583" s="118"/>
      <c r="CJ583" s="118"/>
      <c r="CK583" s="118"/>
      <c r="CL583" s="118"/>
      <c r="CM583" s="118"/>
      <c r="CN583" s="118"/>
      <c r="CO583" s="118"/>
      <c r="CP583" s="118"/>
      <c r="CQ583" s="118"/>
      <c r="CR583" s="118"/>
      <c r="CS583" s="118"/>
      <c r="CT583" s="118"/>
      <c r="CU583" s="118"/>
      <c r="CV583" s="118"/>
      <c r="CW583" s="118"/>
      <c r="CX583" s="118"/>
      <c r="CY583" s="118"/>
      <c r="CZ583" s="118"/>
      <c r="DA583" s="118"/>
      <c r="DB583" s="118"/>
      <c r="DC583" s="118"/>
      <c r="DD583" s="118"/>
      <c r="DE583" s="118"/>
      <c r="DF583" s="118"/>
      <c r="DG583" s="118"/>
      <c r="DH583" s="118"/>
      <c r="DI583" s="118"/>
      <c r="DJ583" s="118"/>
      <c r="DK583" s="118"/>
      <c r="DL583" s="118"/>
      <c r="DM583" s="118"/>
      <c r="DN583" s="118"/>
      <c r="DO583" s="118"/>
      <c r="DP583" s="118"/>
      <c r="DQ583" s="118"/>
      <c r="DR583" s="118"/>
      <c r="DS583" s="118"/>
      <c r="DT583" s="118"/>
      <c r="DU583" s="118"/>
      <c r="DV583" s="118"/>
      <c r="DW583" s="118"/>
      <c r="DX583" s="118"/>
      <c r="DY583" s="118"/>
      <c r="DZ583" s="118"/>
      <c r="EA583" s="118"/>
      <c r="EB583" s="118"/>
      <c r="EC583" s="118"/>
      <c r="ED583" s="118"/>
      <c r="EE583" s="118"/>
      <c r="EF583" s="118"/>
      <c r="EG583" s="118"/>
      <c r="EH583" s="118"/>
      <c r="EI583" s="118"/>
      <c r="EJ583" s="118"/>
      <c r="EK583" s="118"/>
      <c r="EL583" s="118"/>
      <c r="EM583" s="118"/>
      <c r="EN583" s="118"/>
      <c r="EO583" s="118"/>
      <c r="EP583" s="118"/>
      <c r="EQ583" s="118"/>
      <c r="ER583" s="118"/>
      <c r="ES583" s="118"/>
      <c r="ET583" s="118"/>
      <c r="EU583" s="118"/>
      <c r="EV583" s="118"/>
      <c r="EW583" s="118"/>
      <c r="EX583" s="118"/>
      <c r="EY583" s="118"/>
      <c r="EZ583" s="118"/>
      <c r="FA583" s="118"/>
      <c r="FB583" s="118"/>
      <c r="FC583" s="118"/>
      <c r="FD583" s="118"/>
      <c r="FE583" s="118"/>
      <c r="FF583" s="118"/>
      <c r="FG583" s="118"/>
      <c r="FH583" s="118"/>
      <c r="FI583" s="118"/>
      <c r="FJ583" s="118"/>
      <c r="FK583" s="118"/>
      <c r="FL583" s="118"/>
      <c r="FM583" s="118"/>
      <c r="FN583" s="118"/>
      <c r="FO583" s="118"/>
      <c r="FP583" s="118"/>
      <c r="FQ583" s="118"/>
      <c r="FR583" s="118"/>
      <c r="FS583" s="118"/>
      <c r="FT583" s="118"/>
      <c r="FU583" s="118"/>
      <c r="FV583" s="118"/>
      <c r="FW583" s="118"/>
      <c r="FX583" s="118"/>
      <c r="FY583" s="118"/>
      <c r="FZ583" s="118"/>
      <c r="GA583" s="118"/>
      <c r="GB583" s="118"/>
      <c r="GC583" s="118"/>
      <c r="GD583" s="118"/>
      <c r="GE583" s="118"/>
      <c r="GF583" s="118"/>
      <c r="GG583" s="118"/>
      <c r="GH583" s="118"/>
      <c r="GI583" s="118"/>
      <c r="GJ583" s="118"/>
      <c r="GK583" s="118"/>
      <c r="GL583" s="118"/>
      <c r="GM583" s="118"/>
      <c r="GN583" s="118"/>
      <c r="GO583" s="118"/>
      <c r="GP583" s="118"/>
      <c r="GQ583" s="118"/>
      <c r="GR583" s="118"/>
      <c r="GS583" s="118"/>
      <c r="GT583" s="118"/>
      <c r="GU583" s="118"/>
      <c r="GV583" s="118"/>
      <c r="GW583" s="118"/>
      <c r="GX583" s="118"/>
      <c r="GY583" s="118"/>
      <c r="GZ583" s="118"/>
      <c r="HA583" s="118"/>
      <c r="HB583" s="118"/>
      <c r="HC583" s="118"/>
      <c r="HD583" s="118"/>
      <c r="HE583" s="118"/>
      <c r="HF583" s="118"/>
      <c r="HG583" s="118"/>
      <c r="HH583" s="118"/>
      <c r="HI583" s="118"/>
      <c r="HJ583" s="118"/>
      <c r="HK583" s="118"/>
      <c r="HL583" s="118"/>
      <c r="HM583" s="118"/>
      <c r="HN583" s="118"/>
      <c r="HO583" s="118"/>
      <c r="HP583" s="118"/>
      <c r="HQ583" s="118"/>
      <c r="HR583" s="118"/>
      <c r="HS583" s="118"/>
      <c r="HT583" s="118"/>
      <c r="HU583" s="118"/>
      <c r="HV583" s="118"/>
      <c r="HW583" s="118"/>
      <c r="HX583" s="118"/>
      <c r="HY583" s="118"/>
      <c r="HZ583" s="118"/>
      <c r="IA583" s="118"/>
      <c r="IB583" s="118"/>
      <c r="IC583" s="118"/>
      <c r="ID583" s="118"/>
      <c r="IE583" s="118"/>
      <c r="IF583" s="118"/>
      <c r="IG583" s="118"/>
      <c r="IH583" s="118"/>
      <c r="II583" s="118"/>
      <c r="IJ583" s="118"/>
      <c r="IK583" s="118"/>
      <c r="IL583" s="118"/>
      <c r="IM583" s="118"/>
      <c r="IN583" s="118"/>
      <c r="IO583" s="118"/>
      <c r="IP583" s="118"/>
      <c r="IQ583" s="118"/>
      <c r="IR583" s="118"/>
      <c r="IS583" s="118"/>
      <c r="IT583" s="118"/>
      <c r="IU583" s="118"/>
      <c r="IV583" s="118"/>
      <c r="IW583" s="118"/>
      <c r="IX583" s="118"/>
      <c r="IY583" s="118"/>
      <c r="IZ583" s="118"/>
      <c r="JA583" s="118"/>
      <c r="JB583" s="118"/>
      <c r="JC583" s="118"/>
      <c r="JD583" s="118"/>
      <c r="JE583" s="118"/>
      <c r="JF583" s="118"/>
      <c r="JG583" s="118"/>
      <c r="JH583" s="118"/>
      <c r="JI583" s="118"/>
      <c r="JJ583" s="118"/>
      <c r="JK583" s="118"/>
      <c r="JL583" s="118"/>
      <c r="JM583" s="118"/>
      <c r="JN583" s="118"/>
      <c r="JO583" s="118"/>
      <c r="JP583" s="118"/>
      <c r="JQ583" s="118"/>
      <c r="JR583" s="118"/>
      <c r="JS583" s="118"/>
      <c r="JT583" s="118"/>
      <c r="JU583" s="118"/>
      <c r="JV583" s="118"/>
      <c r="JW583" s="118"/>
      <c r="JX583" s="118"/>
      <c r="JY583" s="118"/>
      <c r="JZ583" s="118"/>
      <c r="KA583" s="118"/>
      <c r="KB583" s="118"/>
      <c r="KC583" s="118"/>
      <c r="KD583" s="118"/>
      <c r="KE583" s="118"/>
      <c r="KF583" s="118"/>
      <c r="KG583" s="118"/>
      <c r="KH583" s="118"/>
      <c r="KI583" s="118"/>
      <c r="KJ583" s="118"/>
      <c r="KK583" s="118"/>
      <c r="KL583" s="118"/>
      <c r="KM583" s="118"/>
      <c r="KN583" s="118"/>
      <c r="KO583" s="118"/>
      <c r="KP583" s="118"/>
      <c r="KQ583" s="118"/>
      <c r="KR583" s="118"/>
      <c r="KS583" s="118"/>
      <c r="KT583" s="118"/>
      <c r="KU583" s="118"/>
      <c r="KV583" s="118"/>
      <c r="KW583" s="118"/>
      <c r="KX583" s="118"/>
      <c r="KY583" s="118"/>
      <c r="KZ583" s="118"/>
      <c r="LA583" s="118"/>
      <c r="LB583" s="118"/>
      <c r="LC583" s="118"/>
      <c r="LD583" s="118"/>
      <c r="LE583" s="118"/>
      <c r="LF583" s="118"/>
      <c r="LG583" s="118"/>
      <c r="LH583" s="118"/>
      <c r="LI583" s="118"/>
      <c r="LJ583" s="118"/>
      <c r="LK583" s="118"/>
      <c r="LL583" s="118"/>
      <c r="LM583" s="118"/>
      <c r="LN583" s="118"/>
      <c r="LO583" s="118"/>
      <c r="LP583" s="118"/>
      <c r="LQ583" s="118"/>
      <c r="LR583" s="118"/>
      <c r="LS583" s="118"/>
      <c r="LT583" s="118"/>
      <c r="LU583" s="118"/>
      <c r="LV583" s="118"/>
      <c r="LW583" s="118"/>
      <c r="LX583" s="118"/>
      <c r="LY583" s="118"/>
      <c r="LZ583" s="118"/>
      <c r="MA583" s="118"/>
      <c r="MB583" s="118"/>
      <c r="MC583" s="118"/>
      <c r="MD583" s="118"/>
      <c r="ME583" s="118"/>
      <c r="MF583" s="118"/>
      <c r="MG583" s="118"/>
      <c r="MH583" s="118"/>
      <c r="MI583" s="118"/>
      <c r="MJ583" s="118"/>
      <c r="MK583" s="118"/>
      <c r="ML583" s="118"/>
      <c r="MM583" s="118"/>
      <c r="MN583" s="118"/>
      <c r="MO583" s="118"/>
      <c r="MP583" s="118"/>
      <c r="MQ583" s="118"/>
      <c r="MR583" s="118"/>
      <c r="MS583" s="118"/>
      <c r="MT583" s="118"/>
      <c r="MU583" s="118"/>
      <c r="MV583" s="118"/>
      <c r="MW583" s="118"/>
      <c r="MX583" s="118"/>
      <c r="MY583" s="118"/>
      <c r="MZ583" s="118"/>
      <c r="NA583" s="118"/>
      <c r="NB583" s="118"/>
      <c r="NC583" s="118"/>
      <c r="ND583" s="118"/>
      <c r="NE583" s="118"/>
      <c r="NF583" s="118"/>
      <c r="NG583" s="118"/>
      <c r="NH583" s="118"/>
      <c r="NI583" s="118"/>
      <c r="NJ583" s="118"/>
      <c r="NK583" s="118"/>
      <c r="NL583" s="118"/>
      <c r="NM583" s="118"/>
      <c r="NN583" s="118"/>
      <c r="NO583" s="118"/>
      <c r="NP583" s="118"/>
      <c r="NQ583" s="118"/>
      <c r="NR583" s="118"/>
      <c r="NS583" s="118"/>
      <c r="NT583" s="118"/>
      <c r="NU583" s="118"/>
      <c r="NV583" s="118"/>
      <c r="NW583" s="118"/>
      <c r="NX583" s="118"/>
      <c r="NY583" s="118"/>
      <c r="NZ583" s="118"/>
      <c r="OA583" s="118"/>
      <c r="OB583" s="118"/>
      <c r="OC583" s="118"/>
      <c r="OD583" s="118"/>
      <c r="OE583" s="118"/>
      <c r="OF583" s="118"/>
      <c r="OG583" s="118"/>
      <c r="OH583" s="118"/>
      <c r="OI583" s="118"/>
      <c r="OJ583" s="118"/>
      <c r="OK583" s="118"/>
      <c r="OL583" s="118"/>
      <c r="OM583" s="118"/>
      <c r="ON583" s="118"/>
      <c r="OO583" s="118"/>
      <c r="OP583" s="118"/>
      <c r="OQ583" s="118"/>
      <c r="OR583" s="118"/>
      <c r="OS583" s="118"/>
      <c r="OT583" s="118"/>
      <c r="OU583" s="118"/>
      <c r="OV583" s="118"/>
      <c r="OW583" s="118"/>
      <c r="OX583" s="118"/>
      <c r="OY583" s="118"/>
      <c r="OZ583" s="118"/>
      <c r="PA583" s="118"/>
      <c r="PB583" s="118"/>
      <c r="PC583" s="118"/>
      <c r="PD583" s="118"/>
      <c r="PE583" s="118"/>
      <c r="PF583" s="118"/>
      <c r="PG583" s="118"/>
      <c r="PH583" s="118"/>
      <c r="PI583" s="118"/>
      <c r="PJ583" s="118"/>
      <c r="PK583" s="118"/>
      <c r="PL583" s="118"/>
      <c r="PM583" s="118"/>
      <c r="PN583" s="118"/>
      <c r="PO583" s="118"/>
      <c r="PP583" s="118"/>
      <c r="PQ583" s="118"/>
      <c r="PR583" s="118"/>
      <c r="PS583" s="118"/>
      <c r="PT583" s="118"/>
      <c r="PU583" s="118"/>
      <c r="PV583" s="118"/>
      <c r="PW583" s="118"/>
      <c r="PX583" s="118"/>
      <c r="PY583" s="118"/>
      <c r="PZ583" s="118"/>
      <c r="QA583" s="118"/>
      <c r="QB583" s="118"/>
      <c r="QC583" s="118"/>
      <c r="QD583" s="118"/>
      <c r="QE583" s="118"/>
      <c r="QF583" s="118"/>
      <c r="QG583" s="118"/>
      <c r="QH583" s="118"/>
      <c r="QI583" s="118"/>
      <c r="QJ583" s="118"/>
      <c r="QK583" s="118"/>
      <c r="QL583" s="118"/>
      <c r="QM583" s="118"/>
      <c r="QN583" s="118"/>
      <c r="QO583" s="118"/>
      <c r="QP583" s="118"/>
      <c r="QQ583" s="118"/>
      <c r="QR583" s="118"/>
      <c r="QS583" s="118"/>
      <c r="QT583" s="118"/>
      <c r="QU583" s="118"/>
      <c r="QV583" s="118"/>
      <c r="QW583" s="118"/>
      <c r="QX583" s="118"/>
      <c r="QY583" s="118"/>
      <c r="QZ583" s="118"/>
      <c r="RA583" s="118"/>
      <c r="RB583" s="118"/>
      <c r="RC583" s="118"/>
      <c r="RD583" s="118"/>
      <c r="RE583" s="118"/>
      <c r="RF583" s="118"/>
      <c r="RG583" s="118"/>
      <c r="RH583" s="118"/>
      <c r="RI583" s="118"/>
      <c r="RJ583" s="118"/>
      <c r="RK583" s="118"/>
      <c r="RL583" s="118"/>
      <c r="RM583" s="118"/>
      <c r="RN583" s="118"/>
      <c r="RO583" s="118"/>
      <c r="RP583" s="118"/>
      <c r="RQ583" s="118"/>
      <c r="RR583" s="118"/>
      <c r="RS583" s="118"/>
      <c r="RT583" s="118"/>
      <c r="RU583" s="118"/>
      <c r="RV583" s="118"/>
      <c r="RW583" s="118"/>
      <c r="RX583" s="118"/>
      <c r="RY583" s="118"/>
      <c r="RZ583" s="118"/>
      <c r="SA583" s="118"/>
      <c r="SB583" s="118"/>
      <c r="SC583" s="118"/>
      <c r="SD583" s="118"/>
      <c r="SE583" s="118"/>
      <c r="SF583" s="118"/>
      <c r="SG583" s="118"/>
      <c r="SH583" s="118"/>
      <c r="SI583" s="118"/>
      <c r="SJ583" s="118"/>
      <c r="SK583" s="118"/>
      <c r="SL583" s="118"/>
      <c r="SM583" s="118"/>
      <c r="SN583" s="118"/>
      <c r="SO583" s="118"/>
      <c r="SP583" s="118"/>
      <c r="SQ583" s="118"/>
      <c r="SR583" s="118"/>
      <c r="SS583" s="118"/>
      <c r="ST583" s="118"/>
      <c r="SU583" s="118"/>
      <c r="SV583" s="118"/>
      <c r="SW583" s="118"/>
      <c r="SX583" s="118"/>
      <c r="SY583" s="118"/>
      <c r="SZ583" s="118"/>
      <c r="TA583" s="118"/>
      <c r="TB583" s="118"/>
      <c r="TC583" s="118"/>
      <c r="TD583" s="118"/>
      <c r="TE583" s="118"/>
      <c r="TF583" s="118"/>
      <c r="TG583" s="118"/>
      <c r="TH583" s="118"/>
      <c r="TI583" s="118"/>
      <c r="TJ583" s="118"/>
      <c r="TK583" s="118"/>
      <c r="TL583" s="118"/>
      <c r="TM583" s="118"/>
      <c r="TN583" s="118"/>
      <c r="TO583" s="118"/>
      <c r="TP583" s="118"/>
      <c r="TQ583" s="118"/>
      <c r="TR583" s="118"/>
      <c r="TS583" s="118"/>
      <c r="TT583" s="118"/>
      <c r="TU583" s="118"/>
      <c r="TV583" s="118"/>
      <c r="TW583" s="118"/>
      <c r="TX583" s="118"/>
      <c r="TY583" s="118"/>
      <c r="TZ583" s="118"/>
      <c r="UA583" s="118"/>
      <c r="UB583" s="118"/>
      <c r="UC583" s="118"/>
      <c r="UD583" s="118"/>
      <c r="UE583" s="118"/>
      <c r="UF583" s="118"/>
      <c r="UG583" s="118"/>
      <c r="UH583" s="118"/>
      <c r="UI583" s="118"/>
      <c r="UJ583" s="118"/>
      <c r="UK583" s="118"/>
      <c r="UL583" s="118"/>
      <c r="UM583" s="118"/>
      <c r="UN583" s="118"/>
      <c r="UO583" s="118"/>
      <c r="UP583" s="118"/>
      <c r="UQ583" s="118"/>
      <c r="UR583" s="118"/>
      <c r="US583" s="118"/>
      <c r="UT583" s="118"/>
      <c r="UU583" s="118"/>
      <c r="UV583" s="118"/>
      <c r="UW583" s="118"/>
      <c r="UX583" s="118"/>
      <c r="UY583" s="118"/>
      <c r="UZ583" s="118"/>
      <c r="VA583" s="118"/>
      <c r="VB583" s="118"/>
      <c r="VC583" s="118"/>
      <c r="VD583" s="118"/>
      <c r="VE583" s="118"/>
      <c r="VF583" s="118"/>
      <c r="VG583" s="118"/>
      <c r="VH583" s="118"/>
      <c r="VI583" s="118"/>
      <c r="VJ583" s="118"/>
      <c r="VK583" s="118"/>
      <c r="VL583" s="118"/>
      <c r="VM583" s="118"/>
      <c r="VN583" s="118"/>
      <c r="VO583" s="118"/>
      <c r="VP583" s="118"/>
      <c r="VQ583" s="118"/>
      <c r="VR583" s="118"/>
      <c r="VS583" s="118"/>
      <c r="VT583" s="118"/>
      <c r="VU583" s="118"/>
      <c r="VV583" s="118"/>
      <c r="VW583" s="118"/>
      <c r="VX583" s="118"/>
      <c r="VY583" s="118"/>
      <c r="VZ583" s="118"/>
      <c r="WA583" s="118"/>
      <c r="WB583" s="118"/>
      <c r="WC583" s="118"/>
      <c r="WD583" s="118"/>
      <c r="WE583" s="118"/>
      <c r="WF583" s="118"/>
      <c r="WG583" s="118"/>
      <c r="WH583" s="118"/>
      <c r="WI583" s="118"/>
      <c r="WJ583" s="118"/>
      <c r="WK583" s="118"/>
      <c r="WL583" s="118"/>
      <c r="WM583" s="118"/>
      <c r="WN583" s="118"/>
      <c r="WO583" s="118"/>
      <c r="WP583" s="118"/>
      <c r="WQ583" s="118"/>
      <c r="WR583" s="118"/>
      <c r="WS583" s="118"/>
      <c r="WT583" s="118"/>
      <c r="WU583" s="118"/>
      <c r="WV583" s="118"/>
      <c r="WW583" s="118"/>
      <c r="WX583" s="118"/>
      <c r="WY583" s="118"/>
      <c r="WZ583" s="118"/>
      <c r="XA583" s="118"/>
      <c r="XB583" s="118"/>
      <c r="XC583" s="118"/>
      <c r="XD583" s="118"/>
      <c r="XE583" s="118"/>
      <c r="XF583" s="118"/>
      <c r="XG583" s="118"/>
      <c r="XH583" s="118"/>
      <c r="XI583" s="118"/>
      <c r="XJ583" s="118"/>
      <c r="XK583" s="118"/>
      <c r="XL583" s="118"/>
      <c r="XM583" s="118"/>
      <c r="XN583" s="118"/>
      <c r="XO583" s="118"/>
      <c r="XP583" s="118"/>
      <c r="XQ583" s="118"/>
      <c r="XR583" s="118"/>
      <c r="XS583" s="118"/>
      <c r="XT583" s="118"/>
      <c r="XU583" s="118"/>
      <c r="XV583" s="118"/>
      <c r="XW583" s="118"/>
      <c r="XX583" s="118"/>
      <c r="XY583" s="118"/>
      <c r="XZ583" s="118"/>
      <c r="YA583" s="118"/>
      <c r="YB583" s="118"/>
      <c r="YC583" s="118"/>
      <c r="YD583" s="118"/>
      <c r="YE583" s="118"/>
      <c r="YF583" s="118"/>
      <c r="YG583" s="118"/>
      <c r="YH583" s="118"/>
      <c r="YI583" s="118"/>
      <c r="YJ583" s="118"/>
      <c r="YK583" s="118"/>
      <c r="YL583" s="118"/>
      <c r="YM583" s="118"/>
      <c r="YN583" s="118"/>
      <c r="YO583" s="118"/>
      <c r="YP583" s="118"/>
      <c r="YQ583" s="118"/>
      <c r="YR583" s="118"/>
      <c r="YS583" s="118"/>
      <c r="YT583" s="118"/>
      <c r="YU583" s="118"/>
      <c r="YV583" s="118"/>
      <c r="YW583" s="118"/>
      <c r="YX583" s="118"/>
      <c r="YY583" s="118"/>
      <c r="YZ583" s="118"/>
      <c r="ZA583" s="118"/>
      <c r="ZB583" s="118"/>
      <c r="ZC583" s="118"/>
      <c r="ZD583" s="118"/>
      <c r="ZE583" s="118"/>
      <c r="ZF583" s="118"/>
      <c r="ZG583" s="118"/>
      <c r="ZH583" s="118"/>
      <c r="ZI583" s="118"/>
      <c r="ZJ583" s="118"/>
      <c r="ZK583" s="118"/>
      <c r="ZL583" s="118"/>
      <c r="ZM583" s="118"/>
      <c r="ZN583" s="118"/>
      <c r="ZO583" s="118"/>
      <c r="ZP583" s="118"/>
      <c r="ZQ583" s="118"/>
      <c r="ZR583" s="118"/>
      <c r="ZS583" s="118"/>
      <c r="ZT583" s="118"/>
      <c r="ZU583" s="118"/>
      <c r="ZV583" s="118"/>
      <c r="ZW583" s="118"/>
      <c r="ZX583" s="118"/>
      <c r="ZY583" s="118"/>
      <c r="ZZ583" s="118"/>
      <c r="AAA583" s="118"/>
      <c r="AAB583" s="118"/>
      <c r="AAC583" s="118"/>
      <c r="AAD583" s="118"/>
      <c r="AAE583" s="118"/>
      <c r="AAF583" s="118"/>
      <c r="AAG583" s="118"/>
      <c r="AAH583" s="118"/>
      <c r="AAI583" s="118"/>
      <c r="AAJ583" s="118"/>
      <c r="AAK583" s="118"/>
      <c r="AAL583" s="118"/>
      <c r="AAM583" s="118"/>
      <c r="AAN583" s="118"/>
      <c r="AAO583" s="118"/>
      <c r="AAP583" s="118"/>
      <c r="AAQ583" s="118"/>
      <c r="AAR583" s="118"/>
      <c r="AAS583" s="118"/>
      <c r="AAT583" s="118"/>
      <c r="AAU583" s="118"/>
      <c r="AAV583" s="118"/>
      <c r="AAW583" s="118"/>
      <c r="AAX583" s="118"/>
      <c r="AAY583" s="118"/>
      <c r="AAZ583" s="118"/>
      <c r="ABA583" s="118"/>
      <c r="ABB583" s="118"/>
      <c r="ABC583" s="118"/>
      <c r="ABD583" s="118"/>
      <c r="ABE583" s="118"/>
      <c r="ABF583" s="118"/>
      <c r="ABG583" s="118"/>
      <c r="ABH583" s="118"/>
      <c r="ABI583" s="118"/>
      <c r="ABJ583" s="118"/>
      <c r="ABK583" s="118"/>
      <c r="ABL583" s="118"/>
      <c r="ABM583" s="118"/>
      <c r="ABN583" s="118"/>
      <c r="ABO583" s="118"/>
      <c r="ABP583" s="118"/>
      <c r="ABQ583" s="118"/>
      <c r="ABR583" s="118"/>
      <c r="ABS583" s="118"/>
      <c r="ABT583" s="118"/>
      <c r="ABU583" s="118"/>
      <c r="ABV583" s="118"/>
      <c r="ABW583" s="118"/>
      <c r="ABX583" s="118"/>
      <c r="ABY583" s="118"/>
      <c r="ABZ583" s="118"/>
      <c r="ACA583" s="118"/>
      <c r="ACB583" s="118"/>
      <c r="ACC583" s="118"/>
      <c r="ACD583" s="118"/>
      <c r="ACE583" s="118"/>
      <c r="ACF583" s="118"/>
      <c r="ACG583" s="118"/>
      <c r="ACH583" s="118"/>
      <c r="ACI583" s="118"/>
      <c r="ACJ583" s="118"/>
      <c r="ACK583" s="118"/>
      <c r="ACL583" s="118"/>
      <c r="ACM583" s="118"/>
      <c r="ACN583" s="118"/>
      <c r="ACO583" s="118"/>
      <c r="ACP583" s="118"/>
      <c r="ACQ583" s="118"/>
      <c r="ACR583" s="118"/>
      <c r="ACS583" s="118"/>
      <c r="ACT583" s="118"/>
      <c r="ACU583" s="118"/>
      <c r="ACV583" s="118"/>
      <c r="ACW583" s="118"/>
      <c r="ACX583" s="118"/>
      <c r="ACY583" s="118"/>
      <c r="ACZ583" s="118"/>
      <c r="ADA583" s="118"/>
      <c r="ADB583" s="118"/>
      <c r="ADC583" s="118"/>
      <c r="ADD583" s="118"/>
      <c r="ADE583" s="118"/>
      <c r="ADF583" s="118"/>
      <c r="ADG583" s="118"/>
      <c r="ADH583" s="118"/>
      <c r="ADI583" s="118"/>
      <c r="ADJ583" s="118"/>
      <c r="ADK583" s="118"/>
      <c r="ADL583" s="118"/>
      <c r="ADM583" s="118"/>
      <c r="ADN583" s="118"/>
      <c r="ADO583" s="118"/>
      <c r="ADP583" s="118"/>
      <c r="ADQ583" s="118"/>
      <c r="ADR583" s="118"/>
      <c r="ADS583" s="118"/>
      <c r="ADT583" s="118"/>
      <c r="ADU583" s="118"/>
      <c r="ADV583" s="118"/>
      <c r="ADW583" s="118"/>
      <c r="ADX583" s="118"/>
      <c r="ADY583" s="118"/>
      <c r="ADZ583" s="118"/>
      <c r="AEA583" s="118"/>
      <c r="AEB583" s="118"/>
      <c r="AEC583" s="118"/>
      <c r="AED583" s="118"/>
      <c r="AEE583" s="118"/>
      <c r="AEF583" s="118"/>
      <c r="AEG583" s="118"/>
      <c r="AEH583" s="118"/>
      <c r="AEI583" s="118"/>
      <c r="AEJ583" s="118"/>
      <c r="AEK583" s="118"/>
      <c r="AEL583" s="118"/>
      <c r="AEM583" s="118"/>
      <c r="AEN583" s="118"/>
      <c r="AEO583" s="118"/>
      <c r="AEP583" s="118"/>
      <c r="AEQ583" s="118"/>
      <c r="AER583" s="118"/>
      <c r="AES583" s="118"/>
      <c r="AET583" s="118"/>
      <c r="AEU583" s="118"/>
      <c r="AEV583" s="118"/>
      <c r="AEW583" s="118"/>
      <c r="AEX583" s="118"/>
      <c r="AEY583" s="118"/>
      <c r="AEZ583" s="118"/>
      <c r="AFA583" s="118"/>
      <c r="AFB583" s="118"/>
      <c r="AFC583" s="118"/>
      <c r="AFD583" s="118"/>
      <c r="AFE583" s="118"/>
      <c r="AFF583" s="118"/>
      <c r="AFG583" s="118"/>
      <c r="AFH583" s="118"/>
      <c r="AFI583" s="118"/>
      <c r="AFJ583" s="118"/>
      <c r="AFK583" s="118"/>
      <c r="AFL583" s="118"/>
      <c r="AFM583" s="118"/>
      <c r="AFN583" s="118"/>
      <c r="AFO583" s="118"/>
      <c r="AFP583" s="118"/>
      <c r="AFQ583" s="118"/>
      <c r="AFR583" s="118"/>
      <c r="AFS583" s="118"/>
      <c r="AFT583" s="118"/>
      <c r="AFU583" s="118"/>
      <c r="AFV583" s="118"/>
      <c r="AFW583" s="118"/>
      <c r="AFX583" s="118"/>
      <c r="AFY583" s="118"/>
      <c r="AFZ583" s="118"/>
      <c r="AGA583" s="118"/>
      <c r="AGB583" s="118"/>
      <c r="AGC583" s="118"/>
      <c r="AGD583" s="118"/>
      <c r="AGE583" s="118"/>
      <c r="AGF583" s="118"/>
      <c r="AGG583" s="118"/>
      <c r="AGH583" s="118"/>
      <c r="AGI583" s="118"/>
      <c r="AGJ583" s="118"/>
      <c r="AGK583" s="118"/>
      <c r="AGL583" s="118"/>
      <c r="AGM583" s="118"/>
      <c r="AGN583" s="118"/>
      <c r="AGO583" s="118"/>
      <c r="AGP583" s="118"/>
      <c r="AGQ583" s="118"/>
      <c r="AGR583" s="118"/>
      <c r="AGS583" s="118"/>
      <c r="AGT583" s="118"/>
      <c r="AGU583" s="118"/>
      <c r="AGV583" s="118"/>
      <c r="AGW583" s="118"/>
      <c r="AGX583" s="118"/>
      <c r="AGY583" s="118"/>
      <c r="AGZ583" s="118"/>
      <c r="AHA583" s="118"/>
      <c r="AHB583" s="118"/>
      <c r="AHC583" s="118"/>
      <c r="AHD583" s="118"/>
      <c r="AHE583" s="118"/>
      <c r="AHF583" s="118"/>
      <c r="AHG583" s="118"/>
      <c r="AHH583" s="118"/>
      <c r="AHI583" s="118"/>
      <c r="AHJ583" s="118"/>
      <c r="AHK583" s="118"/>
      <c r="AHL583" s="118"/>
      <c r="AHM583" s="118"/>
      <c r="AHN583" s="118"/>
      <c r="AHO583" s="118"/>
      <c r="AHP583" s="118"/>
      <c r="AHQ583" s="118"/>
      <c r="AHR583" s="118"/>
      <c r="AHS583" s="118"/>
      <c r="AHT583" s="118"/>
      <c r="AHU583" s="118"/>
      <c r="AHV583" s="118"/>
      <c r="AHW583" s="118"/>
      <c r="AHX583" s="118"/>
      <c r="AHY583" s="118"/>
      <c r="AHZ583" s="118"/>
      <c r="AIA583" s="118"/>
      <c r="AIB583" s="118"/>
      <c r="AIC583" s="118"/>
      <c r="AID583" s="118"/>
      <c r="AIE583" s="118"/>
      <c r="AIF583" s="118"/>
      <c r="AIG583" s="118"/>
      <c r="AIH583" s="118"/>
      <c r="AII583" s="118"/>
      <c r="AIJ583" s="118"/>
      <c r="AIK583" s="118"/>
      <c r="AIL583" s="118"/>
      <c r="AIM583" s="118"/>
      <c r="AIN583" s="118"/>
      <c r="AIO583" s="118"/>
      <c r="AIP583" s="118"/>
      <c r="AIQ583" s="118"/>
      <c r="AIR583" s="118"/>
      <c r="AIS583" s="118"/>
      <c r="AIT583" s="118"/>
      <c r="AIU583" s="118"/>
      <c r="AIV583" s="118"/>
      <c r="AIW583" s="118"/>
      <c r="AIX583" s="118"/>
      <c r="AIY583" s="118"/>
      <c r="AIZ583" s="118"/>
      <c r="AJA583" s="118"/>
      <c r="AJB583" s="118"/>
      <c r="AJC583" s="118"/>
      <c r="AJD583" s="118"/>
      <c r="AJE583" s="118"/>
      <c r="AJF583" s="118"/>
      <c r="AJG583" s="118"/>
      <c r="AJH583" s="118"/>
      <c r="AJI583" s="118"/>
      <c r="AJJ583" s="118"/>
      <c r="AJK583" s="118"/>
      <c r="AJL583" s="118"/>
      <c r="AJM583" s="118"/>
      <c r="AJN583" s="118"/>
      <c r="AJO583" s="118"/>
      <c r="AJP583" s="118"/>
      <c r="AJQ583" s="118"/>
      <c r="AJR583" s="118"/>
      <c r="AJS583" s="118"/>
      <c r="AJT583" s="118"/>
      <c r="AJU583" s="118"/>
      <c r="AJV583" s="118"/>
      <c r="AJW583" s="118"/>
      <c r="AJX583" s="118"/>
      <c r="AJY583" s="118"/>
      <c r="AJZ583" s="118"/>
      <c r="AKA583" s="118"/>
      <c r="AKB583" s="118"/>
      <c r="AKC583" s="118"/>
      <c r="AKD583" s="118"/>
      <c r="AKE583" s="118"/>
      <c r="AKF583" s="118"/>
      <c r="AKG583" s="118"/>
      <c r="AKH583" s="118"/>
      <c r="AKI583" s="118"/>
      <c r="AKJ583" s="118"/>
      <c r="AKK583" s="118"/>
      <c r="AKL583" s="118"/>
      <c r="AKM583" s="118"/>
      <c r="AKN583" s="118"/>
      <c r="AKO583" s="118"/>
      <c r="AKP583" s="118"/>
      <c r="AKQ583" s="118"/>
      <c r="AKR583" s="118"/>
      <c r="AKS583" s="118"/>
      <c r="AKT583" s="118"/>
      <c r="AKU583" s="118"/>
      <c r="AKV583" s="118"/>
      <c r="AKW583" s="118"/>
      <c r="AKX583" s="118"/>
      <c r="AKY583" s="118"/>
      <c r="AKZ583" s="118"/>
      <c r="ALA583" s="118"/>
      <c r="ALB583" s="118"/>
      <c r="ALC583" s="118"/>
      <c r="ALD583" s="118"/>
      <c r="ALE583" s="118"/>
      <c r="ALF583" s="118"/>
      <c r="ALG583" s="118"/>
      <c r="ALH583" s="118"/>
      <c r="ALI583" s="118"/>
      <c r="ALJ583" s="118"/>
      <c r="ALK583" s="118"/>
      <c r="ALL583" s="118"/>
      <c r="ALM583" s="118"/>
      <c r="ALN583" s="118"/>
      <c r="ALO583" s="118"/>
      <c r="ALP583" s="118"/>
      <c r="ALQ583" s="118"/>
      <c r="ALR583" s="118"/>
      <c r="ALS583" s="118"/>
      <c r="ALT583" s="118"/>
      <c r="ALU583" s="118"/>
      <c r="ALV583" s="118"/>
      <c r="ALW583" s="118"/>
      <c r="ALX583" s="118"/>
      <c r="ALY583" s="118"/>
      <c r="ALZ583" s="118"/>
      <c r="AMA583" s="118"/>
      <c r="AMB583" s="118"/>
      <c r="AMC583" s="118"/>
      <c r="AMD583" s="118"/>
      <c r="AME583" s="118"/>
      <c r="AMF583" s="118"/>
      <c r="AMG583" s="118"/>
      <c r="AMH583" s="118"/>
    </row>
    <row r="584" spans="1:1023" x14ac:dyDescent="0.25">
      <c r="A584" s="224" t="s">
        <v>2059</v>
      </c>
      <c r="B584" s="163">
        <v>583</v>
      </c>
      <c r="C584" s="224" t="s">
        <v>25184</v>
      </c>
      <c r="D584" s="180" t="s">
        <v>4722</v>
      </c>
      <c r="E584" s="429" t="s">
        <v>25185</v>
      </c>
      <c r="F584" s="201">
        <v>4</v>
      </c>
      <c r="G584" s="180"/>
      <c r="H584" s="175">
        <v>3</v>
      </c>
      <c r="I584" s="319"/>
      <c r="J584" s="332">
        <v>2</v>
      </c>
      <c r="K584" s="332">
        <v>2</v>
      </c>
      <c r="N584" s="140"/>
      <c r="O584" s="336"/>
      <c r="P584" s="332">
        <v>3</v>
      </c>
      <c r="Q584" s="332" t="s">
        <v>752</v>
      </c>
      <c r="R584" s="140" t="s">
        <v>752</v>
      </c>
      <c r="S584" s="140"/>
      <c r="T584" s="140"/>
      <c r="U584" s="337"/>
      <c r="V584" s="219">
        <f t="shared" si="302"/>
        <v>100</v>
      </c>
      <c r="W584" s="219">
        <f t="shared" si="303"/>
        <v>100</v>
      </c>
      <c r="X584" s="219">
        <f t="shared" si="304"/>
        <v>100</v>
      </c>
      <c r="Y584" s="219">
        <f t="shared" si="298"/>
        <v>100</v>
      </c>
      <c r="Z584" s="219">
        <f t="shared" si="299"/>
        <v>100</v>
      </c>
      <c r="AA584" s="220">
        <f t="shared" si="282"/>
        <v>0.1</v>
      </c>
      <c r="AB584" s="220">
        <f t="shared" si="307"/>
        <v>0.1</v>
      </c>
      <c r="AC584" s="220">
        <f t="shared" si="293"/>
        <v>100</v>
      </c>
      <c r="AD584" s="416">
        <f t="shared" si="308"/>
        <v>100</v>
      </c>
      <c r="AE584" s="416">
        <f t="shared" si="308"/>
        <v>100</v>
      </c>
      <c r="AF584" s="212">
        <f t="shared" si="305"/>
        <v>10</v>
      </c>
      <c r="AG584" s="212">
        <f t="shared" si="300"/>
        <v>10</v>
      </c>
      <c r="AH584" s="212">
        <f t="shared" si="306"/>
        <v>100</v>
      </c>
      <c r="AI584" s="212">
        <f t="shared" si="296"/>
        <v>100</v>
      </c>
      <c r="AJ584" s="243"/>
      <c r="AK584" s="118"/>
      <c r="AL584" s="187"/>
      <c r="AM584" s="214"/>
      <c r="AN584" s="118"/>
      <c r="AO584" s="118"/>
      <c r="AQ584" s="167" t="s">
        <v>760</v>
      </c>
      <c r="AR584" s="118"/>
      <c r="AS584" s="118"/>
      <c r="AT584" s="118"/>
    </row>
    <row r="585" spans="1:1023" x14ac:dyDescent="0.25">
      <c r="A585" s="224" t="s">
        <v>1525</v>
      </c>
      <c r="B585" s="163">
        <v>584</v>
      </c>
      <c r="C585" s="224" t="s">
        <v>25186</v>
      </c>
      <c r="D585" s="180" t="s">
        <v>11432</v>
      </c>
      <c r="E585" s="429" t="s">
        <v>770</v>
      </c>
      <c r="F585" s="201">
        <v>3</v>
      </c>
      <c r="G585" s="180">
        <v>3</v>
      </c>
      <c r="H585" s="175">
        <v>3</v>
      </c>
      <c r="I585" s="319">
        <v>1.52</v>
      </c>
      <c r="J585" s="332" t="s">
        <v>752</v>
      </c>
      <c r="K585" s="332">
        <v>1</v>
      </c>
      <c r="L585" s="332" t="s">
        <v>753</v>
      </c>
      <c r="N585" s="140"/>
      <c r="O585" s="336"/>
      <c r="Q585" s="332" t="s">
        <v>752</v>
      </c>
      <c r="R585" s="140"/>
      <c r="S585" s="140">
        <v>2</v>
      </c>
      <c r="T585" s="140"/>
      <c r="U585" s="337"/>
      <c r="V585" s="219">
        <f t="shared" ref="V585:V593" si="309">IF(O585=1,10,100)</f>
        <v>100</v>
      </c>
      <c r="W585" s="219">
        <f t="shared" ref="W585:W593" si="310">IF(O585=1,1,IF(O585=2,10,100))</f>
        <v>100</v>
      </c>
      <c r="X585" s="219">
        <f t="shared" ref="X585:X593" si="311">IF(O585=3,20,100)</f>
        <v>100</v>
      </c>
      <c r="Y585" s="219">
        <f t="shared" ref="Y585:Y625" si="312">IF(P585=1,10,100)</f>
        <v>100</v>
      </c>
      <c r="Z585" s="219">
        <f t="shared" ref="Z585:Z625" si="313">IF(P585=1,1,IF(P585=2,10,100))</f>
        <v>100</v>
      </c>
      <c r="AA585" s="220">
        <f t="shared" ref="AA585:AA625" si="314">IF(OR(EXACT(Q585,"1A"),EXACT(Q585,"1B")),0.1,IF(Q585=2,1,100))</f>
        <v>0.1</v>
      </c>
      <c r="AB585" s="220">
        <f t="shared" ref="AB585:AB625" si="315">IF(OR(EXACT(R585,"1A"),EXACT(R585,"1B")),0.1,IF(R585=2,1,100))</f>
        <v>100</v>
      </c>
      <c r="AC585" s="220">
        <f t="shared" ref="AC585:AC625" si="316">IF(OR(EXACT(S585,"1A"),EXACT(S585,"1B")),0.3,IF(S585=2,3,100))</f>
        <v>3</v>
      </c>
      <c r="AD585" s="416">
        <f t="shared" ref="AD585:AD616" si="317">IF(L585=0,100,IF(L585=1,1,IF(L585="1B",1,IF(L585="1A",0.1,100))))</f>
        <v>0.1</v>
      </c>
      <c r="AE585" s="416">
        <f t="shared" ref="AE585:AE616" si="318">IF(M585=0,100,IF(M585=1,1,IF(M585="1B",1,IF(M585="1A",0.1,100))))</f>
        <v>100</v>
      </c>
      <c r="AF585" s="212">
        <f t="shared" ref="AF585:AF591" si="319">IF(OR(OR(EXACT(J585,"1A"),EXACT(J585,"1B"),EXACT(J585,"1C")),K585=1),1,IF(K585=2,10,100))</f>
        <v>1</v>
      </c>
      <c r="AG585" s="212">
        <f t="shared" ref="AG585:AG591" si="320">IF(OR(EXACT(J585,"1A"),EXACT(J585,"1B"),EXACT(J585,"1C")),1,IF(J585=2,10,100))</f>
        <v>1</v>
      </c>
      <c r="AH585" s="212">
        <f t="shared" ref="AH585:AH616" si="321">IF(OR(EXACT(J585,"1A"),EXACT(J585,"1B"),EXACT(J585,"1C"),K585=1),3,100)</f>
        <v>3</v>
      </c>
      <c r="AI585" s="212">
        <f t="shared" ref="AI585:AI619" si="322">IF(OR(EXACT(J585,"1A"),EXACT(J585,"1B"),EXACT(J585,"1C")),5,100)</f>
        <v>5</v>
      </c>
      <c r="AJ585" s="243" t="s">
        <v>24919</v>
      </c>
      <c r="AK585" s="412"/>
      <c r="AL585" s="187">
        <v>3</v>
      </c>
      <c r="AM585" s="214"/>
      <c r="AN585" s="412"/>
      <c r="AO585" s="412"/>
      <c r="AQ585" s="167"/>
      <c r="AR585" s="412"/>
      <c r="AS585" s="412"/>
      <c r="AT585" s="412"/>
    </row>
    <row r="586" spans="1:1023" x14ac:dyDescent="0.25">
      <c r="A586" s="149" t="s">
        <v>25174</v>
      </c>
      <c r="B586" s="163">
        <v>585</v>
      </c>
      <c r="C586" s="224" t="s">
        <v>25172</v>
      </c>
      <c r="D586" s="178" t="s">
        <v>25173</v>
      </c>
      <c r="E586" s="429"/>
      <c r="F586" s="201"/>
      <c r="G586" s="180"/>
      <c r="I586" s="319">
        <v>0.18</v>
      </c>
      <c r="L586" s="332">
        <v>1</v>
      </c>
      <c r="N586" s="140"/>
      <c r="O586" s="336"/>
      <c r="R586" s="140"/>
      <c r="S586" s="140"/>
      <c r="T586" s="140"/>
      <c r="U586" s="337"/>
      <c r="V586" s="219">
        <f t="shared" si="309"/>
        <v>100</v>
      </c>
      <c r="W586" s="219">
        <f t="shared" si="310"/>
        <v>100</v>
      </c>
      <c r="X586" s="219">
        <f t="shared" si="311"/>
        <v>100</v>
      </c>
      <c r="Y586" s="219">
        <f t="shared" si="312"/>
        <v>100</v>
      </c>
      <c r="Z586" s="219">
        <f t="shared" si="313"/>
        <v>100</v>
      </c>
      <c r="AA586" s="220">
        <f t="shared" si="314"/>
        <v>100</v>
      </c>
      <c r="AB586" s="220">
        <f t="shared" si="315"/>
        <v>100</v>
      </c>
      <c r="AC586" s="220">
        <f t="shared" si="316"/>
        <v>100</v>
      </c>
      <c r="AD586" s="416">
        <f t="shared" si="317"/>
        <v>1</v>
      </c>
      <c r="AE586" s="416">
        <f t="shared" si="318"/>
        <v>100</v>
      </c>
      <c r="AF586" s="212">
        <f t="shared" si="319"/>
        <v>100</v>
      </c>
      <c r="AG586" s="212">
        <f t="shared" si="320"/>
        <v>100</v>
      </c>
      <c r="AH586" s="212">
        <f t="shared" si="321"/>
        <v>100</v>
      </c>
      <c r="AI586" s="212">
        <f t="shared" si="322"/>
        <v>100</v>
      </c>
      <c r="AJ586" s="243" t="s">
        <v>24962</v>
      </c>
      <c r="AK586" s="118"/>
      <c r="AL586" s="187"/>
      <c r="AM586" s="214"/>
      <c r="AN586" s="118"/>
      <c r="AO586" s="118"/>
      <c r="AQ586" s="167" t="s">
        <v>760</v>
      </c>
      <c r="AR586" s="118"/>
      <c r="AS586" s="118"/>
      <c r="AT586" s="118"/>
    </row>
    <row r="587" spans="1:1023" x14ac:dyDescent="0.25">
      <c r="A587" s="224" t="s">
        <v>25177</v>
      </c>
      <c r="B587" s="163">
        <v>586</v>
      </c>
      <c r="C587" s="224" t="s">
        <v>25175</v>
      </c>
      <c r="D587" s="180" t="s">
        <v>25176</v>
      </c>
      <c r="E587" s="429"/>
      <c r="F587" s="201"/>
      <c r="G587" s="180"/>
      <c r="I587" s="319"/>
      <c r="J587" s="332">
        <v>2</v>
      </c>
      <c r="L587" s="332">
        <v>1</v>
      </c>
      <c r="N587" s="140"/>
      <c r="O587" s="336"/>
      <c r="R587" s="140"/>
      <c r="S587" s="140"/>
      <c r="T587" s="140"/>
      <c r="U587" s="337"/>
      <c r="V587" s="219">
        <f t="shared" si="309"/>
        <v>100</v>
      </c>
      <c r="W587" s="219">
        <f t="shared" si="310"/>
        <v>100</v>
      </c>
      <c r="X587" s="219">
        <f t="shared" si="311"/>
        <v>100</v>
      </c>
      <c r="Y587" s="219">
        <f t="shared" si="312"/>
        <v>100</v>
      </c>
      <c r="Z587" s="219">
        <f t="shared" si="313"/>
        <v>100</v>
      </c>
      <c r="AA587" s="220">
        <f t="shared" si="314"/>
        <v>100</v>
      </c>
      <c r="AB587" s="220">
        <f t="shared" si="315"/>
        <v>100</v>
      </c>
      <c r="AC587" s="220">
        <f t="shared" si="316"/>
        <v>100</v>
      </c>
      <c r="AD587" s="416">
        <f t="shared" si="317"/>
        <v>1</v>
      </c>
      <c r="AE587" s="416">
        <f t="shared" si="318"/>
        <v>100</v>
      </c>
      <c r="AF587" s="212">
        <f t="shared" si="319"/>
        <v>100</v>
      </c>
      <c r="AG587" s="212">
        <f t="shared" si="320"/>
        <v>10</v>
      </c>
      <c r="AH587" s="212">
        <f t="shared" si="321"/>
        <v>100</v>
      </c>
      <c r="AI587" s="212">
        <f t="shared" si="322"/>
        <v>100</v>
      </c>
      <c r="AJ587" s="243" t="s">
        <v>24601</v>
      </c>
      <c r="AK587" s="118"/>
      <c r="AL587" s="187">
        <v>2</v>
      </c>
      <c r="AM587" s="214"/>
      <c r="AN587" s="118"/>
      <c r="AO587" s="118"/>
      <c r="AQ587" s="167" t="s">
        <v>760</v>
      </c>
      <c r="AR587" s="118"/>
      <c r="AS587" s="118"/>
      <c r="AT587" s="118"/>
    </row>
    <row r="588" spans="1:1023" x14ac:dyDescent="0.25">
      <c r="A588" s="224" t="s">
        <v>5539</v>
      </c>
      <c r="B588" s="163">
        <v>587</v>
      </c>
      <c r="C588" s="224" t="s">
        <v>25178</v>
      </c>
      <c r="D588" s="180" t="s">
        <v>5783</v>
      </c>
      <c r="E588" s="429"/>
      <c r="F588" s="201">
        <v>4</v>
      </c>
      <c r="G588" s="180"/>
      <c r="H588" s="175">
        <v>3</v>
      </c>
      <c r="I588" s="319"/>
      <c r="K588" s="332">
        <v>1</v>
      </c>
      <c r="L588" s="332">
        <v>1</v>
      </c>
      <c r="N588" s="140"/>
      <c r="O588" s="336"/>
      <c r="P588" s="332">
        <v>2</v>
      </c>
      <c r="R588" s="140" t="s">
        <v>752</v>
      </c>
      <c r="S588" s="140"/>
      <c r="T588" s="140"/>
      <c r="U588" s="337"/>
      <c r="V588" s="219">
        <f t="shared" si="309"/>
        <v>100</v>
      </c>
      <c r="W588" s="219">
        <f t="shared" si="310"/>
        <v>100</v>
      </c>
      <c r="X588" s="219">
        <f t="shared" si="311"/>
        <v>100</v>
      </c>
      <c r="Y588" s="219">
        <f t="shared" si="312"/>
        <v>100</v>
      </c>
      <c r="Z588" s="219">
        <f t="shared" si="313"/>
        <v>10</v>
      </c>
      <c r="AA588" s="220">
        <f t="shared" si="314"/>
        <v>100</v>
      </c>
      <c r="AB588" s="220">
        <f t="shared" si="315"/>
        <v>0.1</v>
      </c>
      <c r="AC588" s="220">
        <f t="shared" si="316"/>
        <v>100</v>
      </c>
      <c r="AD588" s="416">
        <f t="shared" si="317"/>
        <v>1</v>
      </c>
      <c r="AE588" s="416">
        <f t="shared" si="318"/>
        <v>100</v>
      </c>
      <c r="AF588" s="212">
        <f t="shared" si="319"/>
        <v>1</v>
      </c>
      <c r="AG588" s="212">
        <f t="shared" si="320"/>
        <v>100</v>
      </c>
      <c r="AH588" s="212">
        <f t="shared" si="321"/>
        <v>3</v>
      </c>
      <c r="AI588" s="212">
        <f t="shared" si="322"/>
        <v>100</v>
      </c>
      <c r="AJ588" s="243"/>
      <c r="AK588" s="118"/>
      <c r="AL588" s="187"/>
      <c r="AM588" s="214"/>
      <c r="AN588" s="118"/>
      <c r="AO588" s="118"/>
      <c r="AQ588" s="167" t="s">
        <v>25179</v>
      </c>
      <c r="AR588" s="118"/>
      <c r="AS588" s="118"/>
      <c r="AT588" s="118"/>
    </row>
    <row r="589" spans="1:1023" x14ac:dyDescent="0.25">
      <c r="A589" s="224" t="s">
        <v>25225</v>
      </c>
      <c r="B589" s="163">
        <v>588</v>
      </c>
      <c r="C589" s="224" t="s">
        <v>25226</v>
      </c>
      <c r="D589" s="180" t="s">
        <v>25875</v>
      </c>
      <c r="E589" s="429"/>
      <c r="F589" s="201"/>
      <c r="G589" s="180"/>
      <c r="I589" s="319"/>
      <c r="J589" s="332">
        <v>2</v>
      </c>
      <c r="K589" s="332">
        <v>2</v>
      </c>
      <c r="L589" s="332">
        <v>1</v>
      </c>
      <c r="N589" s="140"/>
      <c r="O589" s="336"/>
      <c r="R589" s="140"/>
      <c r="S589" s="140"/>
      <c r="T589" s="140"/>
      <c r="U589" s="337"/>
      <c r="V589" s="219">
        <f t="shared" si="309"/>
        <v>100</v>
      </c>
      <c r="W589" s="219">
        <f t="shared" si="310"/>
        <v>100</v>
      </c>
      <c r="X589" s="219">
        <f t="shared" si="311"/>
        <v>100</v>
      </c>
      <c r="Y589" s="219">
        <f t="shared" si="312"/>
        <v>100</v>
      </c>
      <c r="Z589" s="219">
        <f t="shared" si="313"/>
        <v>100</v>
      </c>
      <c r="AA589" s="220">
        <f t="shared" si="314"/>
        <v>100</v>
      </c>
      <c r="AB589" s="220">
        <f t="shared" si="315"/>
        <v>100</v>
      </c>
      <c r="AC589" s="220">
        <f t="shared" si="316"/>
        <v>100</v>
      </c>
      <c r="AD589" s="416">
        <f t="shared" si="317"/>
        <v>1</v>
      </c>
      <c r="AE589" s="416">
        <f t="shared" si="318"/>
        <v>100</v>
      </c>
      <c r="AF589" s="212">
        <f t="shared" si="319"/>
        <v>10</v>
      </c>
      <c r="AG589" s="212">
        <f t="shared" si="320"/>
        <v>10</v>
      </c>
      <c r="AH589" s="212">
        <f t="shared" si="321"/>
        <v>100</v>
      </c>
      <c r="AI589" s="212">
        <f t="shared" si="322"/>
        <v>100</v>
      </c>
      <c r="AJ589" s="243"/>
      <c r="AK589" s="118"/>
      <c r="AL589" s="187"/>
      <c r="AM589" s="214"/>
      <c r="AN589" s="118"/>
      <c r="AO589" s="118"/>
      <c r="AQ589" s="167" t="s">
        <v>25227</v>
      </c>
      <c r="AR589" s="118"/>
      <c r="AS589" s="118"/>
      <c r="AT589" s="118"/>
    </row>
    <row r="590" spans="1:1023" customFormat="1" x14ac:dyDescent="0.25">
      <c r="A590" s="224" t="s">
        <v>11678</v>
      </c>
      <c r="B590" s="163">
        <v>589</v>
      </c>
      <c r="C590" s="394" t="s">
        <v>28329</v>
      </c>
      <c r="D590" s="180" t="s">
        <v>11677</v>
      </c>
      <c r="F590" s="201"/>
      <c r="G590" s="180"/>
      <c r="H590" s="180"/>
      <c r="I590" s="483"/>
      <c r="J590" s="393">
        <v>2</v>
      </c>
      <c r="K590" s="393">
        <v>2</v>
      </c>
      <c r="L590" s="393">
        <v>1</v>
      </c>
      <c r="M590" s="393"/>
      <c r="N590" s="140"/>
      <c r="O590" s="487"/>
      <c r="P590" s="393"/>
      <c r="Q590" s="393"/>
      <c r="R590" s="140"/>
      <c r="S590" s="140"/>
      <c r="T590" s="140"/>
      <c r="U590" s="490"/>
      <c r="V590" s="454">
        <f t="shared" si="309"/>
        <v>100</v>
      </c>
      <c r="W590" s="454">
        <f t="shared" si="310"/>
        <v>100</v>
      </c>
      <c r="X590" s="454">
        <f t="shared" si="311"/>
        <v>100</v>
      </c>
      <c r="Y590" s="454">
        <f t="shared" si="312"/>
        <v>100</v>
      </c>
      <c r="Z590" s="454">
        <f t="shared" si="313"/>
        <v>100</v>
      </c>
      <c r="AA590" s="220">
        <f t="shared" si="314"/>
        <v>100</v>
      </c>
      <c r="AB590" s="220">
        <f t="shared" si="315"/>
        <v>100</v>
      </c>
      <c r="AC590" s="220">
        <f t="shared" si="316"/>
        <v>100</v>
      </c>
      <c r="AD590" s="455">
        <f t="shared" si="317"/>
        <v>1</v>
      </c>
      <c r="AE590" s="455">
        <f t="shared" si="318"/>
        <v>100</v>
      </c>
      <c r="AF590" s="491">
        <v>5</v>
      </c>
      <c r="AG590" s="491">
        <v>5</v>
      </c>
      <c r="AH590" s="456">
        <f t="shared" si="321"/>
        <v>100</v>
      </c>
      <c r="AI590" s="456">
        <f t="shared" si="322"/>
        <v>100</v>
      </c>
      <c r="AJ590" s="489"/>
      <c r="AL590" s="453">
        <v>2</v>
      </c>
      <c r="AM590" s="485"/>
      <c r="AP590" s="453"/>
      <c r="AQ590" s="394" t="s">
        <v>760</v>
      </c>
      <c r="AU590" s="453"/>
      <c r="AV590" s="453"/>
      <c r="AW590" s="453"/>
      <c r="AX590" s="453"/>
      <c r="AY590" s="453"/>
      <c r="AZ590" s="453"/>
      <c r="BA590" s="453"/>
      <c r="BB590" s="453"/>
      <c r="BC590" s="453"/>
      <c r="BD590" s="453"/>
      <c r="BE590" s="453"/>
      <c r="BF590" s="453"/>
      <c r="BG590" s="453"/>
      <c r="BH590" s="453"/>
      <c r="BI590" s="453"/>
      <c r="BJ590" s="453"/>
      <c r="BK590" s="453"/>
      <c r="BL590" s="453"/>
      <c r="BM590" s="453"/>
      <c r="BN590" s="453"/>
      <c r="BO590" s="453"/>
      <c r="BP590" s="453"/>
      <c r="BQ590" s="453"/>
      <c r="BR590" s="453"/>
      <c r="BS590" s="453"/>
      <c r="BT590" s="453"/>
      <c r="BU590" s="453"/>
      <c r="BV590" s="453"/>
      <c r="BW590" s="453"/>
      <c r="BX590" s="453"/>
      <c r="BY590" s="453"/>
      <c r="BZ590" s="453"/>
      <c r="CA590" s="453"/>
      <c r="CB590" s="453"/>
      <c r="CC590" s="453"/>
      <c r="CD590" s="453"/>
      <c r="CE590" s="453"/>
      <c r="CF590" s="453"/>
      <c r="CG590" s="453"/>
      <c r="CH590" s="453"/>
      <c r="CI590" s="453"/>
      <c r="CJ590" s="453"/>
      <c r="CK590" s="453"/>
      <c r="CL590" s="453"/>
      <c r="CM590" s="453"/>
      <c r="CN590" s="453"/>
      <c r="CO590" s="453"/>
      <c r="CP590" s="453"/>
      <c r="CQ590" s="453"/>
      <c r="CR590" s="453"/>
      <c r="CS590" s="453"/>
      <c r="CT590" s="453"/>
      <c r="CU590" s="453"/>
      <c r="CV590" s="453"/>
      <c r="CW590" s="453"/>
      <c r="CX590" s="453"/>
      <c r="CY590" s="453"/>
      <c r="CZ590" s="453"/>
      <c r="DA590" s="453"/>
      <c r="DB590" s="453"/>
      <c r="DC590" s="453"/>
      <c r="DD590" s="453"/>
      <c r="DE590" s="453"/>
      <c r="DF590" s="453"/>
      <c r="DG590" s="453"/>
      <c r="DH590" s="453"/>
      <c r="DI590" s="453"/>
      <c r="DJ590" s="453"/>
      <c r="DK590" s="453"/>
      <c r="DL590" s="453"/>
      <c r="DM590" s="453"/>
      <c r="DN590" s="453"/>
      <c r="DO590" s="453"/>
      <c r="DP590" s="453"/>
      <c r="DQ590" s="453"/>
      <c r="DR590" s="453"/>
      <c r="DS590" s="453"/>
      <c r="DT590" s="453"/>
      <c r="DU590" s="453"/>
      <c r="DV590" s="453"/>
      <c r="DW590" s="453"/>
      <c r="DX590" s="453"/>
      <c r="DY590" s="453"/>
      <c r="DZ590" s="453"/>
      <c r="EA590" s="453"/>
      <c r="EB590" s="453"/>
      <c r="EC590" s="453"/>
      <c r="ED590" s="453"/>
      <c r="EE590" s="453"/>
      <c r="EF590" s="453"/>
      <c r="EG590" s="453"/>
      <c r="EH590" s="453"/>
      <c r="EI590" s="453"/>
      <c r="EJ590" s="453"/>
      <c r="EK590" s="453"/>
      <c r="EL590" s="453"/>
      <c r="EM590" s="453"/>
      <c r="EN590" s="453"/>
      <c r="EO590" s="453"/>
      <c r="EP590" s="453"/>
      <c r="EQ590" s="453"/>
      <c r="ER590" s="453"/>
      <c r="ES590" s="453"/>
      <c r="ET590" s="453"/>
      <c r="EU590" s="453"/>
      <c r="EV590" s="453"/>
      <c r="EW590" s="453"/>
      <c r="EX590" s="453"/>
      <c r="EY590" s="453"/>
      <c r="EZ590" s="453"/>
      <c r="FA590" s="453"/>
      <c r="FB590" s="453"/>
      <c r="FC590" s="453"/>
      <c r="FD590" s="453"/>
      <c r="FE590" s="453"/>
      <c r="FF590" s="453"/>
      <c r="FG590" s="453"/>
      <c r="FH590" s="453"/>
      <c r="FI590" s="453"/>
      <c r="FJ590" s="453"/>
      <c r="FK590" s="453"/>
      <c r="FL590" s="453"/>
      <c r="FM590" s="453"/>
      <c r="FN590" s="453"/>
      <c r="FO590" s="453"/>
      <c r="FP590" s="453"/>
      <c r="FQ590" s="453"/>
      <c r="FR590" s="453"/>
      <c r="FS590" s="453"/>
      <c r="FT590" s="453"/>
      <c r="FU590" s="453"/>
      <c r="FV590" s="453"/>
      <c r="FW590" s="453"/>
      <c r="FX590" s="453"/>
      <c r="FY590" s="453"/>
      <c r="FZ590" s="453"/>
      <c r="GA590" s="453"/>
      <c r="GB590" s="453"/>
      <c r="GC590" s="453"/>
      <c r="GD590" s="453"/>
      <c r="GE590" s="453"/>
      <c r="GF590" s="453"/>
      <c r="GG590" s="453"/>
      <c r="GH590" s="453"/>
      <c r="GI590" s="453"/>
      <c r="GJ590" s="453"/>
      <c r="GK590" s="453"/>
      <c r="GL590" s="453"/>
      <c r="GM590" s="453"/>
      <c r="GN590" s="453"/>
      <c r="GO590" s="453"/>
      <c r="GP590" s="453"/>
      <c r="GQ590" s="453"/>
      <c r="GR590" s="453"/>
      <c r="GS590" s="453"/>
      <c r="GT590" s="453"/>
      <c r="GU590" s="453"/>
      <c r="GV590" s="453"/>
      <c r="GW590" s="453"/>
      <c r="GX590" s="453"/>
      <c r="GY590" s="453"/>
      <c r="GZ590" s="453"/>
      <c r="HA590" s="453"/>
      <c r="HB590" s="453"/>
      <c r="HC590" s="453"/>
      <c r="HD590" s="453"/>
      <c r="HE590" s="453"/>
      <c r="HF590" s="453"/>
      <c r="HG590" s="453"/>
      <c r="HH590" s="453"/>
      <c r="HI590" s="453"/>
      <c r="HJ590" s="453"/>
      <c r="HK590" s="453"/>
      <c r="HL590" s="453"/>
      <c r="HM590" s="453"/>
      <c r="HN590" s="453"/>
      <c r="HO590" s="453"/>
      <c r="HP590" s="453"/>
      <c r="HQ590" s="453"/>
      <c r="HR590" s="453"/>
      <c r="HS590" s="453"/>
      <c r="HT590" s="453"/>
      <c r="HU590" s="453"/>
      <c r="HV590" s="453"/>
      <c r="HW590" s="453"/>
      <c r="HX590" s="453"/>
      <c r="HY590" s="453"/>
      <c r="HZ590" s="453"/>
      <c r="IA590" s="453"/>
      <c r="IB590" s="453"/>
      <c r="IC590" s="453"/>
      <c r="ID590" s="453"/>
      <c r="IE590" s="453"/>
      <c r="IF590" s="453"/>
      <c r="IG590" s="453"/>
      <c r="IH590" s="453"/>
      <c r="II590" s="453"/>
      <c r="IJ590" s="453"/>
      <c r="IK590" s="453"/>
      <c r="IL590" s="453"/>
      <c r="IM590" s="453"/>
      <c r="IN590" s="453"/>
      <c r="IO590" s="453"/>
      <c r="IP590" s="453"/>
      <c r="IQ590" s="453"/>
      <c r="IR590" s="453"/>
      <c r="IS590" s="453"/>
      <c r="IT590" s="453"/>
      <c r="IU590" s="453"/>
      <c r="IV590" s="453"/>
      <c r="IW590" s="453"/>
      <c r="IX590" s="453"/>
      <c r="IY590" s="453"/>
      <c r="IZ590" s="453"/>
      <c r="JA590" s="453"/>
      <c r="JB590" s="453"/>
      <c r="JC590" s="453"/>
      <c r="JD590" s="453"/>
      <c r="JE590" s="453"/>
      <c r="JF590" s="453"/>
      <c r="JG590" s="453"/>
      <c r="JH590" s="453"/>
      <c r="JI590" s="453"/>
      <c r="JJ590" s="453"/>
      <c r="JK590" s="453"/>
      <c r="JL590" s="453"/>
      <c r="JM590" s="453"/>
      <c r="JN590" s="453"/>
      <c r="JO590" s="453"/>
      <c r="JP590" s="453"/>
      <c r="JQ590" s="453"/>
      <c r="JR590" s="453"/>
      <c r="JS590" s="453"/>
      <c r="JT590" s="453"/>
      <c r="JU590" s="453"/>
      <c r="JV590" s="453"/>
      <c r="JW590" s="453"/>
      <c r="JX590" s="453"/>
      <c r="JY590" s="453"/>
      <c r="JZ590" s="453"/>
      <c r="KA590" s="453"/>
      <c r="KB590" s="453"/>
      <c r="KC590" s="453"/>
      <c r="KD590" s="453"/>
      <c r="KE590" s="453"/>
      <c r="KF590" s="453"/>
      <c r="KG590" s="453"/>
      <c r="KH590" s="453"/>
      <c r="KI590" s="453"/>
      <c r="KJ590" s="453"/>
      <c r="KK590" s="453"/>
      <c r="KL590" s="453"/>
      <c r="KM590" s="453"/>
      <c r="KN590" s="453"/>
      <c r="KO590" s="453"/>
      <c r="KP590" s="453"/>
      <c r="KQ590" s="453"/>
      <c r="KR590" s="453"/>
      <c r="KS590" s="453"/>
      <c r="KT590" s="453"/>
      <c r="KU590" s="453"/>
      <c r="KV590" s="453"/>
      <c r="KW590" s="453"/>
      <c r="KX590" s="453"/>
      <c r="KY590" s="453"/>
      <c r="KZ590" s="453"/>
      <c r="LA590" s="453"/>
      <c r="LB590" s="453"/>
      <c r="LC590" s="453"/>
      <c r="LD590" s="453"/>
      <c r="LE590" s="453"/>
      <c r="LF590" s="453"/>
      <c r="LG590" s="453"/>
      <c r="LH590" s="453"/>
      <c r="LI590" s="453"/>
      <c r="LJ590" s="453"/>
      <c r="LK590" s="453"/>
      <c r="LL590" s="453"/>
      <c r="LM590" s="453"/>
      <c r="LN590" s="453"/>
      <c r="LO590" s="453"/>
      <c r="LP590" s="453"/>
      <c r="LQ590" s="453"/>
      <c r="LR590" s="453"/>
      <c r="LS590" s="453"/>
      <c r="LT590" s="453"/>
      <c r="LU590" s="453"/>
      <c r="LV590" s="453"/>
      <c r="LW590" s="453"/>
      <c r="LX590" s="453"/>
      <c r="LY590" s="453"/>
      <c r="LZ590" s="453"/>
      <c r="MA590" s="453"/>
      <c r="MB590" s="453"/>
      <c r="MC590" s="453"/>
      <c r="MD590" s="453"/>
      <c r="ME590" s="453"/>
      <c r="MF590" s="453"/>
      <c r="MG590" s="453"/>
      <c r="MH590" s="453"/>
      <c r="MI590" s="453"/>
      <c r="MJ590" s="453"/>
      <c r="MK590" s="453"/>
      <c r="ML590" s="453"/>
      <c r="MM590" s="453"/>
      <c r="MN590" s="453"/>
      <c r="MO590" s="453"/>
      <c r="MP590" s="453"/>
      <c r="MQ590" s="453"/>
      <c r="MR590" s="453"/>
      <c r="MS590" s="453"/>
      <c r="MT590" s="453"/>
      <c r="MU590" s="453"/>
      <c r="MV590" s="453"/>
      <c r="MW590" s="453"/>
      <c r="MX590" s="453"/>
      <c r="MY590" s="453"/>
      <c r="MZ590" s="453"/>
      <c r="NA590" s="453"/>
      <c r="NB590" s="453"/>
      <c r="NC590" s="453"/>
      <c r="ND590" s="453"/>
      <c r="NE590" s="453"/>
      <c r="NF590" s="453"/>
      <c r="NG590" s="453"/>
      <c r="NH590" s="453"/>
      <c r="NI590" s="453"/>
      <c r="NJ590" s="453"/>
      <c r="NK590" s="453"/>
      <c r="NL590" s="453"/>
      <c r="NM590" s="453"/>
      <c r="NN590" s="453"/>
      <c r="NO590" s="453"/>
      <c r="NP590" s="453"/>
      <c r="NQ590" s="453"/>
      <c r="NR590" s="453"/>
      <c r="NS590" s="453"/>
      <c r="NT590" s="453"/>
      <c r="NU590" s="453"/>
      <c r="NV590" s="453"/>
      <c r="NW590" s="453"/>
      <c r="NX590" s="453"/>
      <c r="NY590" s="453"/>
      <c r="NZ590" s="453"/>
      <c r="OA590" s="453"/>
      <c r="OB590" s="453"/>
      <c r="OC590" s="453"/>
      <c r="OD590" s="453"/>
      <c r="OE590" s="453"/>
      <c r="OF590" s="453"/>
      <c r="OG590" s="453"/>
      <c r="OH590" s="453"/>
      <c r="OI590" s="453"/>
      <c r="OJ590" s="453"/>
      <c r="OK590" s="453"/>
      <c r="OL590" s="453"/>
      <c r="OM590" s="453"/>
      <c r="ON590" s="453"/>
      <c r="OO590" s="453"/>
      <c r="OP590" s="453"/>
      <c r="OQ590" s="453"/>
      <c r="OR590" s="453"/>
      <c r="OS590" s="453"/>
      <c r="OT590" s="453"/>
      <c r="OU590" s="453"/>
      <c r="OV590" s="453"/>
      <c r="OW590" s="453"/>
      <c r="OX590" s="453"/>
      <c r="OY590" s="453"/>
      <c r="OZ590" s="453"/>
      <c r="PA590" s="453"/>
      <c r="PB590" s="453"/>
      <c r="PC590" s="453"/>
      <c r="PD590" s="453"/>
      <c r="PE590" s="453"/>
      <c r="PF590" s="453"/>
      <c r="PG590" s="453"/>
      <c r="PH590" s="453"/>
      <c r="PI590" s="453"/>
      <c r="PJ590" s="453"/>
      <c r="PK590" s="453"/>
      <c r="PL590" s="453"/>
      <c r="PM590" s="453"/>
      <c r="PN590" s="453"/>
      <c r="PO590" s="453"/>
      <c r="PP590" s="453"/>
      <c r="PQ590" s="453"/>
      <c r="PR590" s="453"/>
      <c r="PS590" s="453"/>
      <c r="PT590" s="453"/>
      <c r="PU590" s="453"/>
      <c r="PV590" s="453"/>
      <c r="PW590" s="453"/>
      <c r="PX590" s="453"/>
      <c r="PY590" s="453"/>
      <c r="PZ590" s="453"/>
      <c r="QA590" s="453"/>
      <c r="QB590" s="453"/>
      <c r="QC590" s="453"/>
      <c r="QD590" s="453"/>
      <c r="QE590" s="453"/>
      <c r="QF590" s="453"/>
      <c r="QG590" s="453"/>
      <c r="QH590" s="453"/>
      <c r="QI590" s="453"/>
      <c r="QJ590" s="453"/>
      <c r="QK590" s="453"/>
      <c r="QL590" s="453"/>
      <c r="QM590" s="453"/>
      <c r="QN590" s="453"/>
      <c r="QO590" s="453"/>
      <c r="QP590" s="453"/>
      <c r="QQ590" s="453"/>
      <c r="QR590" s="453"/>
      <c r="QS590" s="453"/>
      <c r="QT590" s="453"/>
      <c r="QU590" s="453"/>
      <c r="QV590" s="453"/>
      <c r="QW590" s="453"/>
      <c r="QX590" s="453"/>
      <c r="QY590" s="453"/>
      <c r="QZ590" s="453"/>
      <c r="RA590" s="453"/>
      <c r="RB590" s="453"/>
      <c r="RC590" s="453"/>
      <c r="RD590" s="453"/>
      <c r="RE590" s="453"/>
      <c r="RF590" s="453"/>
      <c r="RG590" s="453"/>
      <c r="RH590" s="453"/>
      <c r="RI590" s="453"/>
      <c r="RJ590" s="453"/>
      <c r="RK590" s="453"/>
      <c r="RL590" s="453"/>
      <c r="RM590" s="453"/>
      <c r="RN590" s="453"/>
      <c r="RO590" s="453"/>
      <c r="RP590" s="453"/>
      <c r="RQ590" s="453"/>
      <c r="RR590" s="453"/>
      <c r="RS590" s="453"/>
      <c r="RT590" s="453"/>
      <c r="RU590" s="453"/>
      <c r="RV590" s="453"/>
      <c r="RW590" s="453"/>
      <c r="RX590" s="453"/>
      <c r="RY590" s="453"/>
      <c r="RZ590" s="453"/>
      <c r="SA590" s="453"/>
      <c r="SB590" s="453"/>
      <c r="SC590" s="453"/>
      <c r="SD590" s="453"/>
      <c r="SE590" s="453"/>
      <c r="SF590" s="453"/>
      <c r="SG590" s="453"/>
      <c r="SH590" s="453"/>
      <c r="SI590" s="453"/>
      <c r="SJ590" s="453"/>
      <c r="SK590" s="453"/>
      <c r="SL590" s="453"/>
      <c r="SM590" s="453"/>
      <c r="SN590" s="453"/>
      <c r="SO590" s="453"/>
      <c r="SP590" s="453"/>
      <c r="SQ590" s="453"/>
      <c r="SR590" s="453"/>
      <c r="SS590" s="453"/>
      <c r="ST590" s="453"/>
      <c r="SU590" s="453"/>
      <c r="SV590" s="453"/>
      <c r="SW590" s="453"/>
      <c r="SX590" s="453"/>
      <c r="SY590" s="453"/>
      <c r="SZ590" s="453"/>
      <c r="TA590" s="453"/>
      <c r="TB590" s="453"/>
      <c r="TC590" s="453"/>
      <c r="TD590" s="453"/>
      <c r="TE590" s="453"/>
      <c r="TF590" s="453"/>
      <c r="TG590" s="453"/>
      <c r="TH590" s="453"/>
      <c r="TI590" s="453"/>
      <c r="TJ590" s="453"/>
      <c r="TK590" s="453"/>
      <c r="TL590" s="453"/>
      <c r="TM590" s="453"/>
      <c r="TN590" s="453"/>
      <c r="TO590" s="453"/>
      <c r="TP590" s="453"/>
      <c r="TQ590" s="453"/>
      <c r="TR590" s="453"/>
      <c r="TS590" s="453"/>
      <c r="TT590" s="453"/>
      <c r="TU590" s="453"/>
      <c r="TV590" s="453"/>
      <c r="TW590" s="453"/>
      <c r="TX590" s="453"/>
      <c r="TY590" s="453"/>
      <c r="TZ590" s="453"/>
      <c r="UA590" s="453"/>
      <c r="UB590" s="453"/>
      <c r="UC590" s="453"/>
      <c r="UD590" s="453"/>
      <c r="UE590" s="453"/>
      <c r="UF590" s="453"/>
      <c r="UG590" s="453"/>
      <c r="UH590" s="453"/>
      <c r="UI590" s="453"/>
      <c r="UJ590" s="453"/>
      <c r="UK590" s="453"/>
      <c r="UL590" s="453"/>
      <c r="UM590" s="453"/>
      <c r="UN590" s="453"/>
      <c r="UO590" s="453"/>
      <c r="UP590" s="453"/>
      <c r="UQ590" s="453"/>
      <c r="UR590" s="453"/>
      <c r="US590" s="453"/>
      <c r="UT590" s="453"/>
      <c r="UU590" s="453"/>
      <c r="UV590" s="453"/>
      <c r="UW590" s="453"/>
      <c r="UX590" s="453"/>
      <c r="UY590" s="453"/>
      <c r="UZ590" s="453"/>
      <c r="VA590" s="453"/>
      <c r="VB590" s="453"/>
      <c r="VC590" s="453"/>
      <c r="VD590" s="453"/>
      <c r="VE590" s="453"/>
      <c r="VF590" s="453"/>
      <c r="VG590" s="453"/>
      <c r="VH590" s="453"/>
      <c r="VI590" s="453"/>
      <c r="VJ590" s="453"/>
      <c r="VK590" s="453"/>
      <c r="VL590" s="453"/>
      <c r="VM590" s="453"/>
      <c r="VN590" s="453"/>
      <c r="VO590" s="453"/>
      <c r="VP590" s="453"/>
      <c r="VQ590" s="453"/>
      <c r="VR590" s="453"/>
      <c r="VS590" s="453"/>
      <c r="VT590" s="453"/>
      <c r="VU590" s="453"/>
      <c r="VV590" s="453"/>
      <c r="VW590" s="453"/>
      <c r="VX590" s="453"/>
      <c r="VY590" s="453"/>
      <c r="VZ590" s="453"/>
      <c r="WA590" s="453"/>
      <c r="WB590" s="453"/>
      <c r="WC590" s="453"/>
      <c r="WD590" s="453"/>
      <c r="WE590" s="453"/>
      <c r="WF590" s="453"/>
      <c r="WG590" s="453"/>
      <c r="WH590" s="453"/>
      <c r="WI590" s="453"/>
      <c r="WJ590" s="453"/>
      <c r="WK590" s="453"/>
      <c r="WL590" s="453"/>
      <c r="WM590" s="453"/>
      <c r="WN590" s="453"/>
      <c r="WO590" s="453"/>
      <c r="WP590" s="453"/>
      <c r="WQ590" s="453"/>
      <c r="WR590" s="453"/>
      <c r="WS590" s="453"/>
      <c r="WT590" s="453"/>
      <c r="WU590" s="453"/>
      <c r="WV590" s="453"/>
      <c r="WW590" s="453"/>
      <c r="WX590" s="453"/>
      <c r="WY590" s="453"/>
      <c r="WZ590" s="453"/>
      <c r="XA590" s="453"/>
      <c r="XB590" s="453"/>
      <c r="XC590" s="453"/>
      <c r="XD590" s="453"/>
      <c r="XE590" s="453"/>
      <c r="XF590" s="453"/>
      <c r="XG590" s="453"/>
      <c r="XH590" s="453"/>
      <c r="XI590" s="453"/>
      <c r="XJ590" s="453"/>
      <c r="XK590" s="453"/>
      <c r="XL590" s="453"/>
      <c r="XM590" s="453"/>
      <c r="XN590" s="453"/>
      <c r="XO590" s="453"/>
      <c r="XP590" s="453"/>
      <c r="XQ590" s="453"/>
      <c r="XR590" s="453"/>
      <c r="XS590" s="453"/>
      <c r="XT590" s="453"/>
      <c r="XU590" s="453"/>
      <c r="XV590" s="453"/>
      <c r="XW590" s="453"/>
      <c r="XX590" s="453"/>
      <c r="XY590" s="453"/>
      <c r="XZ590" s="453"/>
      <c r="YA590" s="453"/>
      <c r="YB590" s="453"/>
      <c r="YC590" s="453"/>
      <c r="YD590" s="453"/>
      <c r="YE590" s="453"/>
      <c r="YF590" s="453"/>
      <c r="YG590" s="453"/>
      <c r="YH590" s="453"/>
      <c r="YI590" s="453"/>
      <c r="YJ590" s="453"/>
      <c r="YK590" s="453"/>
      <c r="YL590" s="453"/>
      <c r="YM590" s="453"/>
      <c r="YN590" s="453"/>
      <c r="YO590" s="453"/>
      <c r="YP590" s="453"/>
      <c r="YQ590" s="453"/>
      <c r="YR590" s="453"/>
      <c r="YS590" s="453"/>
      <c r="YT590" s="453"/>
      <c r="YU590" s="453"/>
      <c r="YV590" s="453"/>
      <c r="YW590" s="453"/>
      <c r="YX590" s="453"/>
      <c r="YY590" s="453"/>
      <c r="YZ590" s="453"/>
      <c r="ZA590" s="453"/>
      <c r="ZB590" s="453"/>
      <c r="ZC590" s="453"/>
      <c r="ZD590" s="453"/>
      <c r="ZE590" s="453"/>
      <c r="ZF590" s="453"/>
      <c r="ZG590" s="453"/>
      <c r="ZH590" s="453"/>
      <c r="ZI590" s="453"/>
      <c r="ZJ590" s="453"/>
      <c r="ZK590" s="453"/>
      <c r="ZL590" s="453"/>
      <c r="ZM590" s="453"/>
      <c r="ZN590" s="453"/>
      <c r="ZO590" s="453"/>
      <c r="ZP590" s="453"/>
      <c r="ZQ590" s="453"/>
      <c r="ZR590" s="453"/>
      <c r="ZS590" s="453"/>
      <c r="ZT590" s="453"/>
      <c r="ZU590" s="453"/>
      <c r="ZV590" s="453"/>
      <c r="ZW590" s="453"/>
      <c r="ZX590" s="453"/>
      <c r="ZY590" s="453"/>
      <c r="ZZ590" s="453"/>
      <c r="AAA590" s="453"/>
      <c r="AAB590" s="453"/>
      <c r="AAC590" s="453"/>
      <c r="AAD590" s="453"/>
      <c r="AAE590" s="453"/>
      <c r="AAF590" s="453"/>
      <c r="AAG590" s="453"/>
      <c r="AAH590" s="453"/>
      <c r="AAI590" s="453"/>
      <c r="AAJ590" s="453"/>
      <c r="AAK590" s="453"/>
      <c r="AAL590" s="453"/>
      <c r="AAM590" s="453"/>
      <c r="AAN590" s="453"/>
      <c r="AAO590" s="453"/>
      <c r="AAP590" s="453"/>
      <c r="AAQ590" s="453"/>
      <c r="AAR590" s="453"/>
      <c r="AAS590" s="453"/>
      <c r="AAT590" s="453"/>
      <c r="AAU590" s="453"/>
      <c r="AAV590" s="453"/>
      <c r="AAW590" s="453"/>
      <c r="AAX590" s="453"/>
      <c r="AAY590" s="453"/>
      <c r="AAZ590" s="453"/>
      <c r="ABA590" s="453"/>
      <c r="ABB590" s="453"/>
      <c r="ABC590" s="453"/>
      <c r="ABD590" s="453"/>
      <c r="ABE590" s="453"/>
      <c r="ABF590" s="453"/>
      <c r="ABG590" s="453"/>
      <c r="ABH590" s="453"/>
      <c r="ABI590" s="453"/>
      <c r="ABJ590" s="453"/>
      <c r="ABK590" s="453"/>
      <c r="ABL590" s="453"/>
      <c r="ABM590" s="453"/>
      <c r="ABN590" s="453"/>
      <c r="ABO590" s="453"/>
      <c r="ABP590" s="453"/>
      <c r="ABQ590" s="453"/>
      <c r="ABR590" s="453"/>
      <c r="ABS590" s="453"/>
      <c r="ABT590" s="453"/>
      <c r="ABU590" s="453"/>
      <c r="ABV590" s="453"/>
      <c r="ABW590" s="453"/>
      <c r="ABX590" s="453"/>
      <c r="ABY590" s="453"/>
      <c r="ABZ590" s="453"/>
      <c r="ACA590" s="453"/>
      <c r="ACB590" s="453"/>
      <c r="ACC590" s="453"/>
      <c r="ACD590" s="453"/>
      <c r="ACE590" s="453"/>
      <c r="ACF590" s="453"/>
      <c r="ACG590" s="453"/>
      <c r="ACH590" s="453"/>
      <c r="ACI590" s="453"/>
      <c r="ACJ590" s="453"/>
      <c r="ACK590" s="453"/>
      <c r="ACL590" s="453"/>
      <c r="ACM590" s="453"/>
      <c r="ACN590" s="453"/>
      <c r="ACO590" s="453"/>
      <c r="ACP590" s="453"/>
      <c r="ACQ590" s="453"/>
      <c r="ACR590" s="453"/>
      <c r="ACS590" s="453"/>
      <c r="ACT590" s="453"/>
      <c r="ACU590" s="453"/>
      <c r="ACV590" s="453"/>
      <c r="ACW590" s="453"/>
      <c r="ACX590" s="453"/>
      <c r="ACY590" s="453"/>
      <c r="ACZ590" s="453"/>
      <c r="ADA590" s="453"/>
      <c r="ADB590" s="453"/>
      <c r="ADC590" s="453"/>
      <c r="ADD590" s="453"/>
      <c r="ADE590" s="453"/>
      <c r="ADF590" s="453"/>
      <c r="ADG590" s="453"/>
      <c r="ADH590" s="453"/>
      <c r="ADI590" s="453"/>
      <c r="ADJ590" s="453"/>
      <c r="ADK590" s="453"/>
      <c r="ADL590" s="453"/>
      <c r="ADM590" s="453"/>
      <c r="ADN590" s="453"/>
      <c r="ADO590" s="453"/>
      <c r="ADP590" s="453"/>
      <c r="ADQ590" s="453"/>
      <c r="ADR590" s="453"/>
      <c r="ADS590" s="453"/>
      <c r="ADT590" s="453"/>
      <c r="ADU590" s="453"/>
      <c r="ADV590" s="453"/>
      <c r="ADW590" s="453"/>
      <c r="ADX590" s="453"/>
      <c r="ADY590" s="453"/>
      <c r="ADZ590" s="453"/>
      <c r="AEA590" s="453"/>
      <c r="AEB590" s="453"/>
      <c r="AEC590" s="453"/>
      <c r="AED590" s="453"/>
      <c r="AEE590" s="453"/>
      <c r="AEF590" s="453"/>
      <c r="AEG590" s="453"/>
      <c r="AEH590" s="453"/>
      <c r="AEI590" s="453"/>
      <c r="AEJ590" s="453"/>
      <c r="AEK590" s="453"/>
      <c r="AEL590" s="453"/>
      <c r="AEM590" s="453"/>
      <c r="AEN590" s="453"/>
      <c r="AEO590" s="453"/>
      <c r="AEP590" s="453"/>
      <c r="AEQ590" s="453"/>
      <c r="AER590" s="453"/>
      <c r="AES590" s="453"/>
      <c r="AET590" s="453"/>
      <c r="AEU590" s="453"/>
      <c r="AEV590" s="453"/>
      <c r="AEW590" s="453"/>
      <c r="AEX590" s="453"/>
      <c r="AEY590" s="453"/>
      <c r="AEZ590" s="453"/>
      <c r="AFA590" s="453"/>
      <c r="AFB590" s="453"/>
      <c r="AFC590" s="453"/>
      <c r="AFD590" s="453"/>
      <c r="AFE590" s="453"/>
      <c r="AFF590" s="453"/>
      <c r="AFG590" s="453"/>
      <c r="AFH590" s="453"/>
      <c r="AFI590" s="453"/>
      <c r="AFJ590" s="453"/>
      <c r="AFK590" s="453"/>
      <c r="AFL590" s="453"/>
      <c r="AFM590" s="453"/>
      <c r="AFN590" s="453"/>
      <c r="AFO590" s="453"/>
      <c r="AFP590" s="453"/>
      <c r="AFQ590" s="453"/>
      <c r="AFR590" s="453"/>
      <c r="AFS590" s="453"/>
      <c r="AFT590" s="453"/>
      <c r="AFU590" s="453"/>
      <c r="AFV590" s="453"/>
      <c r="AFW590" s="453"/>
      <c r="AFX590" s="453"/>
      <c r="AFY590" s="453"/>
      <c r="AFZ590" s="453"/>
      <c r="AGA590" s="453"/>
      <c r="AGB590" s="453"/>
      <c r="AGC590" s="453"/>
      <c r="AGD590" s="453"/>
      <c r="AGE590" s="453"/>
      <c r="AGF590" s="453"/>
      <c r="AGG590" s="453"/>
      <c r="AGH590" s="453"/>
      <c r="AGI590" s="453"/>
      <c r="AGJ590" s="453"/>
      <c r="AGK590" s="453"/>
      <c r="AGL590" s="453"/>
      <c r="AGM590" s="453"/>
      <c r="AGN590" s="453"/>
      <c r="AGO590" s="453"/>
      <c r="AGP590" s="453"/>
      <c r="AGQ590" s="453"/>
      <c r="AGR590" s="453"/>
      <c r="AGS590" s="453"/>
      <c r="AGT590" s="453"/>
      <c r="AGU590" s="453"/>
      <c r="AGV590" s="453"/>
      <c r="AGW590" s="453"/>
      <c r="AGX590" s="453"/>
      <c r="AGY590" s="453"/>
      <c r="AGZ590" s="453"/>
      <c r="AHA590" s="453"/>
      <c r="AHB590" s="453"/>
      <c r="AHC590" s="453"/>
      <c r="AHD590" s="453"/>
      <c r="AHE590" s="453"/>
      <c r="AHF590" s="453"/>
      <c r="AHG590" s="453"/>
      <c r="AHH590" s="453"/>
      <c r="AHI590" s="453"/>
      <c r="AHJ590" s="453"/>
      <c r="AHK590" s="453"/>
      <c r="AHL590" s="453"/>
      <c r="AHM590" s="453"/>
      <c r="AHN590" s="453"/>
      <c r="AHO590" s="453"/>
      <c r="AHP590" s="453"/>
      <c r="AHQ590" s="453"/>
      <c r="AHR590" s="453"/>
      <c r="AHS590" s="453"/>
      <c r="AHT590" s="453"/>
      <c r="AHU590" s="453"/>
      <c r="AHV590" s="453"/>
      <c r="AHW590" s="453"/>
      <c r="AHX590" s="453"/>
      <c r="AHY590" s="453"/>
      <c r="AHZ590" s="453"/>
      <c r="AIA590" s="453"/>
      <c r="AIB590" s="453"/>
      <c r="AIC590" s="453"/>
      <c r="AID590" s="453"/>
      <c r="AIE590" s="453"/>
      <c r="AIF590" s="453"/>
      <c r="AIG590" s="453"/>
      <c r="AIH590" s="453"/>
      <c r="AII590" s="453"/>
      <c r="AIJ590" s="453"/>
      <c r="AIK590" s="453"/>
      <c r="AIL590" s="453"/>
      <c r="AIM590" s="453"/>
      <c r="AIN590" s="453"/>
      <c r="AIO590" s="453"/>
      <c r="AIP590" s="453"/>
      <c r="AIQ590" s="453"/>
      <c r="AIR590" s="453"/>
      <c r="AIS590" s="453"/>
      <c r="AIT590" s="453"/>
      <c r="AIU590" s="453"/>
      <c r="AIV590" s="453"/>
      <c r="AIW590" s="453"/>
      <c r="AIX590" s="453"/>
      <c r="AIY590" s="453"/>
      <c r="AIZ590" s="453"/>
      <c r="AJA590" s="453"/>
      <c r="AJB590" s="453"/>
      <c r="AJC590" s="453"/>
      <c r="AJD590" s="453"/>
      <c r="AJE590" s="453"/>
      <c r="AJF590" s="453"/>
      <c r="AJG590" s="453"/>
      <c r="AJH590" s="453"/>
      <c r="AJI590" s="453"/>
      <c r="AJJ590" s="453"/>
      <c r="AJK590" s="453"/>
      <c r="AJL590" s="453"/>
      <c r="AJM590" s="453"/>
      <c r="AJN590" s="453"/>
      <c r="AJO590" s="453"/>
      <c r="AJP590" s="453"/>
      <c r="AJQ590" s="453"/>
      <c r="AJR590" s="453"/>
      <c r="AJS590" s="453"/>
      <c r="AJT590" s="453"/>
      <c r="AJU590" s="453"/>
      <c r="AJV590" s="453"/>
      <c r="AJW590" s="453"/>
      <c r="AJX590" s="453"/>
      <c r="AJY590" s="453"/>
      <c r="AJZ590" s="453"/>
      <c r="AKA590" s="453"/>
      <c r="AKB590" s="453"/>
      <c r="AKC590" s="453"/>
      <c r="AKD590" s="453"/>
      <c r="AKE590" s="453"/>
      <c r="AKF590" s="453"/>
      <c r="AKG590" s="453"/>
      <c r="AKH590" s="453"/>
      <c r="AKI590" s="453"/>
      <c r="AKJ590" s="453"/>
      <c r="AKK590" s="453"/>
      <c r="AKL590" s="453"/>
      <c r="AKM590" s="453"/>
      <c r="AKN590" s="453"/>
      <c r="AKO590" s="453"/>
      <c r="AKP590" s="453"/>
      <c r="AKQ590" s="453"/>
      <c r="AKR590" s="453"/>
      <c r="AKS590" s="453"/>
      <c r="AKT590" s="453"/>
      <c r="AKU590" s="453"/>
      <c r="AKV590" s="453"/>
      <c r="AKW590" s="453"/>
      <c r="AKX590" s="453"/>
      <c r="AKY590" s="453"/>
      <c r="AKZ590" s="453"/>
      <c r="ALA590" s="453"/>
      <c r="ALB590" s="453"/>
      <c r="ALC590" s="453"/>
      <c r="ALD590" s="453"/>
      <c r="ALE590" s="453"/>
      <c r="ALF590" s="453"/>
      <c r="ALG590" s="453"/>
      <c r="ALH590" s="453"/>
      <c r="ALI590" s="453"/>
      <c r="ALJ590" s="453"/>
      <c r="ALK590" s="453"/>
      <c r="ALL590" s="453"/>
      <c r="ALM590" s="453"/>
      <c r="ALN590" s="453"/>
      <c r="ALO590" s="453"/>
      <c r="ALP590" s="453"/>
      <c r="ALQ590" s="453"/>
      <c r="ALR590" s="453"/>
      <c r="ALS590" s="453"/>
      <c r="ALT590" s="453"/>
      <c r="ALU590" s="453"/>
      <c r="ALV590" s="453"/>
      <c r="ALW590" s="453"/>
      <c r="ALX590" s="453"/>
      <c r="ALY590" s="453"/>
      <c r="ALZ590" s="453"/>
      <c r="AMA590" s="453"/>
      <c r="AMB590" s="453"/>
      <c r="AMC590" s="453"/>
      <c r="AMD590" s="453"/>
      <c r="AME590" s="453"/>
      <c r="AMF590" s="453"/>
      <c r="AMG590" s="453"/>
      <c r="AMH590" s="453"/>
      <c r="AMI590" s="453"/>
    </row>
    <row r="591" spans="1:1023" x14ac:dyDescent="0.25">
      <c r="A591" s="224" t="s">
        <v>25247</v>
      </c>
      <c r="B591" s="163">
        <v>590</v>
      </c>
      <c r="C591" s="224" t="s">
        <v>25248</v>
      </c>
      <c r="D591" s="180" t="s">
        <v>25249</v>
      </c>
      <c r="E591" s="429"/>
      <c r="F591" s="201"/>
      <c r="G591" s="180"/>
      <c r="I591" s="319"/>
      <c r="J591" s="332">
        <v>2</v>
      </c>
      <c r="L591" s="332" t="s">
        <v>753</v>
      </c>
      <c r="N591" s="140"/>
      <c r="O591" s="336"/>
      <c r="R591" s="140"/>
      <c r="S591" s="140"/>
      <c r="T591" s="140"/>
      <c r="U591" s="337"/>
      <c r="V591" s="219">
        <f t="shared" si="309"/>
        <v>100</v>
      </c>
      <c r="W591" s="219">
        <f t="shared" si="310"/>
        <v>100</v>
      </c>
      <c r="X591" s="219">
        <f t="shared" si="311"/>
        <v>100</v>
      </c>
      <c r="Y591" s="219">
        <f t="shared" si="312"/>
        <v>100</v>
      </c>
      <c r="Z591" s="219">
        <f t="shared" si="313"/>
        <v>100</v>
      </c>
      <c r="AA591" s="220">
        <f t="shared" si="314"/>
        <v>100</v>
      </c>
      <c r="AB591" s="220">
        <f t="shared" si="315"/>
        <v>100</v>
      </c>
      <c r="AC591" s="220">
        <f t="shared" si="316"/>
        <v>100</v>
      </c>
      <c r="AD591" s="416">
        <f t="shared" si="317"/>
        <v>0.1</v>
      </c>
      <c r="AE591" s="416">
        <f t="shared" si="318"/>
        <v>100</v>
      </c>
      <c r="AF591" s="212">
        <f t="shared" si="319"/>
        <v>100</v>
      </c>
      <c r="AG591" s="212">
        <f t="shared" si="320"/>
        <v>10</v>
      </c>
      <c r="AH591" s="212">
        <f t="shared" si="321"/>
        <v>100</v>
      </c>
      <c r="AI591" s="212">
        <f t="shared" si="322"/>
        <v>100</v>
      </c>
      <c r="AJ591" s="243"/>
      <c r="AK591" s="118"/>
      <c r="AL591" s="187"/>
      <c r="AM591" s="214"/>
      <c r="AN591" s="118"/>
      <c r="AO591" s="118"/>
      <c r="AQ591" s="167" t="s">
        <v>25250</v>
      </c>
      <c r="AR591" s="118"/>
      <c r="AS591" s="118"/>
      <c r="AT591" s="118"/>
      <c r="AU591" s="412"/>
      <c r="AV591" s="412"/>
      <c r="AW591" s="412"/>
      <c r="AX591" s="412"/>
      <c r="AY591" s="412"/>
      <c r="AZ591" s="412"/>
      <c r="BA591" s="412"/>
      <c r="BB591" s="412"/>
      <c r="BC591" s="412"/>
      <c r="BD591" s="412"/>
      <c r="BE591" s="412"/>
      <c r="BF591" s="412"/>
      <c r="BG591" s="412"/>
      <c r="BH591" s="412"/>
      <c r="BI591" s="412"/>
      <c r="BJ591" s="412"/>
      <c r="BK591" s="412"/>
      <c r="BL591" s="412"/>
      <c r="BM591" s="412"/>
      <c r="BN591" s="412"/>
      <c r="BO591" s="412"/>
      <c r="BP591" s="412"/>
      <c r="BQ591" s="412"/>
      <c r="BR591" s="412"/>
      <c r="BS591" s="412"/>
      <c r="BT591" s="412"/>
      <c r="BU591" s="412"/>
      <c r="BV591" s="412"/>
      <c r="BW591" s="412"/>
      <c r="BX591" s="412"/>
      <c r="BY591" s="412"/>
      <c r="BZ591" s="412"/>
      <c r="CA591" s="412"/>
      <c r="CB591" s="412"/>
      <c r="CC591" s="412"/>
      <c r="CD591" s="412"/>
      <c r="CE591" s="412"/>
      <c r="CF591" s="412"/>
      <c r="CG591" s="412"/>
      <c r="CH591" s="412"/>
      <c r="CI591" s="412"/>
      <c r="CJ591" s="412"/>
      <c r="CK591" s="412"/>
      <c r="CL591" s="412"/>
      <c r="CM591" s="412"/>
      <c r="CN591" s="412"/>
      <c r="CO591" s="412"/>
      <c r="CP591" s="412"/>
      <c r="CQ591" s="412"/>
      <c r="CR591" s="412"/>
      <c r="CS591" s="412"/>
      <c r="CT591" s="412"/>
      <c r="CU591" s="412"/>
      <c r="CV591" s="412"/>
      <c r="CW591" s="412"/>
      <c r="CX591" s="412"/>
      <c r="CY591" s="412"/>
      <c r="CZ591" s="412"/>
      <c r="DA591" s="412"/>
      <c r="DB591" s="412"/>
      <c r="DC591" s="412"/>
      <c r="DD591" s="412"/>
      <c r="DE591" s="412"/>
      <c r="DF591" s="412"/>
      <c r="DG591" s="412"/>
      <c r="DH591" s="412"/>
      <c r="DI591" s="412"/>
      <c r="DJ591" s="412"/>
      <c r="DK591" s="412"/>
      <c r="DL591" s="412"/>
      <c r="DM591" s="412"/>
      <c r="DN591" s="412"/>
      <c r="DO591" s="412"/>
      <c r="DP591" s="412"/>
      <c r="DQ591" s="412"/>
      <c r="DR591" s="412"/>
      <c r="DS591" s="412"/>
      <c r="DT591" s="412"/>
      <c r="DU591" s="412"/>
      <c r="DV591" s="412"/>
      <c r="DW591" s="412"/>
      <c r="DX591" s="412"/>
      <c r="DY591" s="412"/>
      <c r="DZ591" s="412"/>
      <c r="EA591" s="412"/>
      <c r="EB591" s="412"/>
      <c r="EC591" s="412"/>
      <c r="ED591" s="412"/>
      <c r="EE591" s="412"/>
      <c r="EF591" s="412"/>
      <c r="EG591" s="412"/>
      <c r="EH591" s="412"/>
      <c r="EI591" s="412"/>
      <c r="EJ591" s="412"/>
      <c r="EK591" s="412"/>
      <c r="EL591" s="412"/>
      <c r="EM591" s="412"/>
      <c r="EN591" s="412"/>
      <c r="EO591" s="412"/>
      <c r="EP591" s="412"/>
      <c r="EQ591" s="412"/>
      <c r="ER591" s="412"/>
      <c r="ES591" s="412"/>
      <c r="ET591" s="412"/>
      <c r="EU591" s="412"/>
      <c r="EV591" s="412"/>
      <c r="EW591" s="412"/>
      <c r="EX591" s="412"/>
      <c r="EY591" s="412"/>
      <c r="EZ591" s="412"/>
      <c r="FA591" s="412"/>
      <c r="FB591" s="412"/>
      <c r="FC591" s="412"/>
      <c r="FD591" s="412"/>
      <c r="FE591" s="412"/>
      <c r="FF591" s="412"/>
      <c r="FG591" s="412"/>
      <c r="FH591" s="412"/>
      <c r="FI591" s="412"/>
      <c r="FJ591" s="412"/>
      <c r="FK591" s="412"/>
      <c r="FL591" s="412"/>
      <c r="FM591" s="412"/>
      <c r="FN591" s="412"/>
      <c r="FO591" s="412"/>
      <c r="FP591" s="412"/>
      <c r="FQ591" s="412"/>
      <c r="FR591" s="412"/>
      <c r="FS591" s="412"/>
      <c r="FT591" s="412"/>
      <c r="FU591" s="412"/>
      <c r="FV591" s="412"/>
      <c r="FW591" s="412"/>
      <c r="FX591" s="412"/>
      <c r="FY591" s="412"/>
      <c r="FZ591" s="412"/>
      <c r="GA591" s="412"/>
      <c r="GB591" s="412"/>
      <c r="GC591" s="412"/>
      <c r="GD591" s="412"/>
      <c r="GE591" s="412"/>
      <c r="GF591" s="412"/>
      <c r="GG591" s="412"/>
      <c r="GH591" s="412"/>
      <c r="GI591" s="412"/>
      <c r="GJ591" s="412"/>
      <c r="GK591" s="412"/>
      <c r="GL591" s="412"/>
      <c r="GM591" s="412"/>
      <c r="GN591" s="412"/>
      <c r="GO591" s="412"/>
      <c r="GP591" s="412"/>
      <c r="GQ591" s="412"/>
      <c r="GR591" s="412"/>
      <c r="GS591" s="412"/>
      <c r="GT591" s="412"/>
      <c r="GU591" s="412"/>
      <c r="GV591" s="412"/>
      <c r="GW591" s="412"/>
      <c r="GX591" s="412"/>
      <c r="GY591" s="412"/>
      <c r="GZ591" s="412"/>
      <c r="HA591" s="412"/>
      <c r="HB591" s="412"/>
      <c r="HC591" s="412"/>
      <c r="HD591" s="412"/>
      <c r="HE591" s="412"/>
      <c r="HF591" s="412"/>
      <c r="HG591" s="412"/>
      <c r="HH591" s="412"/>
      <c r="HI591" s="412"/>
      <c r="HJ591" s="412"/>
      <c r="HK591" s="412"/>
      <c r="HL591" s="412"/>
      <c r="HM591" s="412"/>
      <c r="HN591" s="412"/>
      <c r="HO591" s="412"/>
      <c r="HP591" s="412"/>
      <c r="HQ591" s="412"/>
      <c r="HR591" s="412"/>
      <c r="HS591" s="412"/>
      <c r="HT591" s="412"/>
      <c r="HU591" s="412"/>
      <c r="HV591" s="412"/>
      <c r="HW591" s="412"/>
      <c r="HX591" s="412"/>
      <c r="HY591" s="412"/>
      <c r="HZ591" s="412"/>
      <c r="IA591" s="412"/>
      <c r="IB591" s="412"/>
      <c r="IC591" s="412"/>
      <c r="ID591" s="412"/>
      <c r="IE591" s="412"/>
      <c r="IF591" s="412"/>
      <c r="IG591" s="412"/>
      <c r="IH591" s="412"/>
      <c r="II591" s="412"/>
      <c r="IJ591" s="412"/>
      <c r="IK591" s="412"/>
      <c r="IL591" s="412"/>
      <c r="IM591" s="412"/>
      <c r="IN591" s="412"/>
      <c r="IO591" s="412"/>
      <c r="IP591" s="412"/>
      <c r="IQ591" s="412"/>
      <c r="IR591" s="412"/>
      <c r="IS591" s="412"/>
      <c r="IT591" s="412"/>
      <c r="IU591" s="412"/>
      <c r="IV591" s="412"/>
      <c r="IW591" s="412"/>
      <c r="IX591" s="412"/>
      <c r="IY591" s="412"/>
      <c r="IZ591" s="412"/>
      <c r="JA591" s="412"/>
      <c r="JB591" s="412"/>
      <c r="JC591" s="412"/>
      <c r="JD591" s="412"/>
      <c r="JE591" s="412"/>
      <c r="JF591" s="412"/>
      <c r="JG591" s="412"/>
      <c r="JH591" s="412"/>
      <c r="JI591" s="412"/>
      <c r="JJ591" s="412"/>
      <c r="JK591" s="412"/>
      <c r="JL591" s="412"/>
      <c r="JM591" s="412"/>
      <c r="JN591" s="412"/>
      <c r="JO591" s="412"/>
      <c r="JP591" s="412"/>
      <c r="JQ591" s="412"/>
      <c r="JR591" s="412"/>
      <c r="JS591" s="412"/>
      <c r="JT591" s="412"/>
      <c r="JU591" s="412"/>
      <c r="JV591" s="412"/>
      <c r="JW591" s="412"/>
      <c r="JX591" s="412"/>
      <c r="JY591" s="412"/>
      <c r="JZ591" s="412"/>
      <c r="KA591" s="412"/>
      <c r="KB591" s="412"/>
      <c r="KC591" s="412"/>
      <c r="KD591" s="412"/>
      <c r="KE591" s="412"/>
      <c r="KF591" s="412"/>
      <c r="KG591" s="412"/>
      <c r="KH591" s="412"/>
      <c r="KI591" s="412"/>
      <c r="KJ591" s="412"/>
      <c r="KK591" s="412"/>
      <c r="KL591" s="412"/>
      <c r="KM591" s="412"/>
      <c r="KN591" s="412"/>
      <c r="KO591" s="412"/>
      <c r="KP591" s="412"/>
      <c r="KQ591" s="412"/>
      <c r="KR591" s="412"/>
      <c r="KS591" s="412"/>
      <c r="KT591" s="412"/>
      <c r="KU591" s="412"/>
      <c r="KV591" s="412"/>
      <c r="KW591" s="412"/>
      <c r="KX591" s="412"/>
      <c r="KY591" s="412"/>
      <c r="KZ591" s="412"/>
      <c r="LA591" s="412"/>
      <c r="LB591" s="412"/>
      <c r="LC591" s="412"/>
      <c r="LD591" s="412"/>
      <c r="LE591" s="412"/>
      <c r="LF591" s="412"/>
      <c r="LG591" s="412"/>
      <c r="LH591" s="412"/>
      <c r="LI591" s="412"/>
      <c r="LJ591" s="412"/>
      <c r="LK591" s="412"/>
      <c r="LL591" s="412"/>
      <c r="LM591" s="412"/>
      <c r="LN591" s="412"/>
      <c r="LO591" s="412"/>
      <c r="LP591" s="412"/>
      <c r="LQ591" s="412"/>
      <c r="LR591" s="412"/>
      <c r="LS591" s="412"/>
      <c r="LT591" s="412"/>
      <c r="LU591" s="412"/>
      <c r="LV591" s="412"/>
      <c r="LW591" s="412"/>
      <c r="LX591" s="412"/>
      <c r="LY591" s="412"/>
      <c r="LZ591" s="412"/>
      <c r="MA591" s="412"/>
      <c r="MB591" s="412"/>
      <c r="MC591" s="412"/>
      <c r="MD591" s="412"/>
      <c r="ME591" s="412"/>
      <c r="MF591" s="412"/>
      <c r="MG591" s="412"/>
      <c r="MH591" s="412"/>
      <c r="MI591" s="412"/>
      <c r="MJ591" s="412"/>
      <c r="MK591" s="412"/>
      <c r="ML591" s="412"/>
      <c r="MM591" s="412"/>
      <c r="MN591" s="412"/>
      <c r="MO591" s="412"/>
      <c r="MP591" s="412"/>
      <c r="MQ591" s="412"/>
      <c r="MR591" s="412"/>
      <c r="MS591" s="412"/>
      <c r="MT591" s="412"/>
      <c r="MU591" s="412"/>
      <c r="MV591" s="412"/>
      <c r="MW591" s="412"/>
      <c r="MX591" s="412"/>
      <c r="MY591" s="412"/>
      <c r="MZ591" s="412"/>
      <c r="NA591" s="412"/>
      <c r="NB591" s="412"/>
      <c r="NC591" s="412"/>
      <c r="ND591" s="412"/>
      <c r="NE591" s="412"/>
      <c r="NF591" s="412"/>
      <c r="NG591" s="412"/>
      <c r="NH591" s="412"/>
      <c r="NI591" s="412"/>
      <c r="NJ591" s="412"/>
      <c r="NK591" s="412"/>
      <c r="NL591" s="412"/>
      <c r="NM591" s="412"/>
      <c r="NN591" s="412"/>
      <c r="NO591" s="412"/>
      <c r="NP591" s="412"/>
      <c r="NQ591" s="412"/>
      <c r="NR591" s="412"/>
      <c r="NS591" s="412"/>
      <c r="NT591" s="412"/>
      <c r="NU591" s="412"/>
      <c r="NV591" s="412"/>
      <c r="NW591" s="412"/>
      <c r="NX591" s="412"/>
      <c r="NY591" s="412"/>
      <c r="NZ591" s="412"/>
      <c r="OA591" s="412"/>
      <c r="OB591" s="412"/>
      <c r="OC591" s="412"/>
      <c r="OD591" s="412"/>
      <c r="OE591" s="412"/>
      <c r="OF591" s="412"/>
      <c r="OG591" s="412"/>
      <c r="OH591" s="412"/>
      <c r="OI591" s="412"/>
      <c r="OJ591" s="412"/>
      <c r="OK591" s="412"/>
      <c r="OL591" s="412"/>
      <c r="OM591" s="412"/>
      <c r="ON591" s="412"/>
      <c r="OO591" s="412"/>
      <c r="OP591" s="412"/>
      <c r="OQ591" s="412"/>
      <c r="OR591" s="412"/>
      <c r="OS591" s="412"/>
      <c r="OT591" s="412"/>
      <c r="OU591" s="412"/>
      <c r="OV591" s="412"/>
      <c r="OW591" s="412"/>
      <c r="OX591" s="412"/>
      <c r="OY591" s="412"/>
      <c r="OZ591" s="412"/>
      <c r="PA591" s="412"/>
      <c r="PB591" s="412"/>
      <c r="PC591" s="412"/>
      <c r="PD591" s="412"/>
      <c r="PE591" s="412"/>
      <c r="PF591" s="412"/>
      <c r="PG591" s="412"/>
      <c r="PH591" s="412"/>
      <c r="PI591" s="412"/>
      <c r="PJ591" s="412"/>
      <c r="PK591" s="412"/>
      <c r="PL591" s="412"/>
      <c r="PM591" s="412"/>
      <c r="PN591" s="412"/>
      <c r="PO591" s="412"/>
      <c r="PP591" s="412"/>
      <c r="PQ591" s="412"/>
      <c r="PR591" s="412"/>
      <c r="PS591" s="412"/>
      <c r="PT591" s="412"/>
      <c r="PU591" s="412"/>
      <c r="PV591" s="412"/>
      <c r="PW591" s="412"/>
      <c r="PX591" s="412"/>
      <c r="PY591" s="412"/>
      <c r="PZ591" s="412"/>
      <c r="QA591" s="412"/>
      <c r="QB591" s="412"/>
      <c r="QC591" s="412"/>
      <c r="QD591" s="412"/>
      <c r="QE591" s="412"/>
      <c r="QF591" s="412"/>
      <c r="QG591" s="412"/>
      <c r="QH591" s="412"/>
      <c r="QI591" s="412"/>
      <c r="QJ591" s="412"/>
      <c r="QK591" s="412"/>
      <c r="QL591" s="412"/>
      <c r="QM591" s="412"/>
      <c r="QN591" s="412"/>
      <c r="QO591" s="412"/>
      <c r="QP591" s="412"/>
      <c r="QQ591" s="412"/>
      <c r="QR591" s="412"/>
      <c r="QS591" s="412"/>
      <c r="QT591" s="412"/>
      <c r="QU591" s="412"/>
      <c r="QV591" s="412"/>
      <c r="QW591" s="412"/>
      <c r="QX591" s="412"/>
      <c r="QY591" s="412"/>
      <c r="QZ591" s="412"/>
      <c r="RA591" s="412"/>
      <c r="RB591" s="412"/>
      <c r="RC591" s="412"/>
      <c r="RD591" s="412"/>
      <c r="RE591" s="412"/>
      <c r="RF591" s="412"/>
      <c r="RG591" s="412"/>
      <c r="RH591" s="412"/>
      <c r="RI591" s="412"/>
      <c r="RJ591" s="412"/>
      <c r="RK591" s="412"/>
      <c r="RL591" s="412"/>
      <c r="RM591" s="412"/>
      <c r="RN591" s="412"/>
      <c r="RO591" s="412"/>
      <c r="RP591" s="412"/>
      <c r="RQ591" s="412"/>
      <c r="RR591" s="412"/>
      <c r="RS591" s="412"/>
      <c r="RT591" s="412"/>
      <c r="RU591" s="412"/>
      <c r="RV591" s="412"/>
      <c r="RW591" s="412"/>
      <c r="RX591" s="412"/>
      <c r="RY591" s="412"/>
      <c r="RZ591" s="412"/>
      <c r="SA591" s="412"/>
      <c r="SB591" s="412"/>
      <c r="SC591" s="412"/>
      <c r="SD591" s="412"/>
      <c r="SE591" s="412"/>
      <c r="SF591" s="412"/>
      <c r="SG591" s="412"/>
      <c r="SH591" s="412"/>
      <c r="SI591" s="412"/>
      <c r="SJ591" s="412"/>
      <c r="SK591" s="412"/>
      <c r="SL591" s="412"/>
      <c r="SM591" s="412"/>
      <c r="SN591" s="412"/>
      <c r="SO591" s="412"/>
      <c r="SP591" s="412"/>
      <c r="SQ591" s="412"/>
      <c r="SR591" s="412"/>
      <c r="SS591" s="412"/>
      <c r="ST591" s="412"/>
      <c r="SU591" s="412"/>
      <c r="SV591" s="412"/>
      <c r="SW591" s="412"/>
      <c r="SX591" s="412"/>
      <c r="SY591" s="412"/>
      <c r="SZ591" s="412"/>
      <c r="TA591" s="412"/>
      <c r="TB591" s="412"/>
      <c r="TC591" s="412"/>
      <c r="TD591" s="412"/>
      <c r="TE591" s="412"/>
      <c r="TF591" s="412"/>
      <c r="TG591" s="412"/>
      <c r="TH591" s="412"/>
      <c r="TI591" s="412"/>
      <c r="TJ591" s="412"/>
      <c r="TK591" s="412"/>
      <c r="TL591" s="412"/>
      <c r="TM591" s="412"/>
      <c r="TN591" s="412"/>
      <c r="TO591" s="412"/>
      <c r="TP591" s="412"/>
      <c r="TQ591" s="412"/>
      <c r="TR591" s="412"/>
      <c r="TS591" s="412"/>
      <c r="TT591" s="412"/>
      <c r="TU591" s="412"/>
      <c r="TV591" s="412"/>
      <c r="TW591" s="412"/>
      <c r="TX591" s="412"/>
      <c r="TY591" s="412"/>
      <c r="TZ591" s="412"/>
      <c r="UA591" s="412"/>
      <c r="UB591" s="412"/>
      <c r="UC591" s="412"/>
      <c r="UD591" s="412"/>
      <c r="UE591" s="412"/>
      <c r="UF591" s="412"/>
      <c r="UG591" s="412"/>
      <c r="UH591" s="412"/>
      <c r="UI591" s="412"/>
      <c r="UJ591" s="412"/>
      <c r="UK591" s="412"/>
      <c r="UL591" s="412"/>
      <c r="UM591" s="412"/>
      <c r="UN591" s="412"/>
      <c r="UO591" s="412"/>
      <c r="UP591" s="412"/>
      <c r="UQ591" s="412"/>
      <c r="UR591" s="412"/>
      <c r="US591" s="412"/>
      <c r="UT591" s="412"/>
      <c r="UU591" s="412"/>
      <c r="UV591" s="412"/>
      <c r="UW591" s="412"/>
      <c r="UX591" s="412"/>
      <c r="UY591" s="412"/>
      <c r="UZ591" s="412"/>
      <c r="VA591" s="412"/>
      <c r="VB591" s="412"/>
      <c r="VC591" s="412"/>
      <c r="VD591" s="412"/>
      <c r="VE591" s="412"/>
      <c r="VF591" s="412"/>
      <c r="VG591" s="412"/>
      <c r="VH591" s="412"/>
      <c r="VI591" s="412"/>
      <c r="VJ591" s="412"/>
      <c r="VK591" s="412"/>
      <c r="VL591" s="412"/>
      <c r="VM591" s="412"/>
      <c r="VN591" s="412"/>
      <c r="VO591" s="412"/>
      <c r="VP591" s="412"/>
      <c r="VQ591" s="412"/>
      <c r="VR591" s="412"/>
      <c r="VS591" s="412"/>
      <c r="VT591" s="412"/>
      <c r="VU591" s="412"/>
      <c r="VV591" s="412"/>
      <c r="VW591" s="412"/>
      <c r="VX591" s="412"/>
      <c r="VY591" s="412"/>
      <c r="VZ591" s="412"/>
      <c r="WA591" s="412"/>
      <c r="WB591" s="412"/>
      <c r="WC591" s="412"/>
      <c r="WD591" s="412"/>
      <c r="WE591" s="412"/>
      <c r="WF591" s="412"/>
      <c r="WG591" s="412"/>
      <c r="WH591" s="412"/>
      <c r="WI591" s="412"/>
      <c r="WJ591" s="412"/>
      <c r="WK591" s="412"/>
      <c r="WL591" s="412"/>
      <c r="WM591" s="412"/>
      <c r="WN591" s="412"/>
      <c r="WO591" s="412"/>
      <c r="WP591" s="412"/>
      <c r="WQ591" s="412"/>
      <c r="WR591" s="412"/>
      <c r="WS591" s="412"/>
      <c r="WT591" s="412"/>
      <c r="WU591" s="412"/>
      <c r="WV591" s="412"/>
      <c r="WW591" s="412"/>
      <c r="WX591" s="412"/>
      <c r="WY591" s="412"/>
      <c r="WZ591" s="412"/>
      <c r="XA591" s="412"/>
      <c r="XB591" s="412"/>
      <c r="XC591" s="412"/>
      <c r="XD591" s="412"/>
      <c r="XE591" s="412"/>
      <c r="XF591" s="412"/>
      <c r="XG591" s="412"/>
      <c r="XH591" s="412"/>
      <c r="XI591" s="412"/>
      <c r="XJ591" s="412"/>
      <c r="XK591" s="412"/>
      <c r="XL591" s="412"/>
      <c r="XM591" s="412"/>
      <c r="XN591" s="412"/>
      <c r="XO591" s="412"/>
      <c r="XP591" s="412"/>
      <c r="XQ591" s="412"/>
      <c r="XR591" s="412"/>
      <c r="XS591" s="412"/>
      <c r="XT591" s="412"/>
      <c r="XU591" s="412"/>
      <c r="XV591" s="412"/>
      <c r="XW591" s="412"/>
      <c r="XX591" s="412"/>
      <c r="XY591" s="412"/>
      <c r="XZ591" s="412"/>
      <c r="YA591" s="412"/>
      <c r="YB591" s="412"/>
      <c r="YC591" s="412"/>
      <c r="YD591" s="412"/>
      <c r="YE591" s="412"/>
      <c r="YF591" s="412"/>
      <c r="YG591" s="412"/>
      <c r="YH591" s="412"/>
      <c r="YI591" s="412"/>
      <c r="YJ591" s="412"/>
      <c r="YK591" s="412"/>
      <c r="YL591" s="412"/>
      <c r="YM591" s="412"/>
      <c r="YN591" s="412"/>
      <c r="YO591" s="412"/>
      <c r="YP591" s="412"/>
      <c r="YQ591" s="412"/>
      <c r="YR591" s="412"/>
      <c r="YS591" s="412"/>
      <c r="YT591" s="412"/>
      <c r="YU591" s="412"/>
      <c r="YV591" s="412"/>
      <c r="YW591" s="412"/>
      <c r="YX591" s="412"/>
      <c r="YY591" s="412"/>
      <c r="YZ591" s="412"/>
      <c r="ZA591" s="412"/>
      <c r="ZB591" s="412"/>
      <c r="ZC591" s="412"/>
      <c r="ZD591" s="412"/>
      <c r="ZE591" s="412"/>
      <c r="ZF591" s="412"/>
      <c r="ZG591" s="412"/>
      <c r="ZH591" s="412"/>
      <c r="ZI591" s="412"/>
      <c r="ZJ591" s="412"/>
      <c r="ZK591" s="412"/>
      <c r="ZL591" s="412"/>
      <c r="ZM591" s="412"/>
      <c r="ZN591" s="412"/>
      <c r="ZO591" s="412"/>
      <c r="ZP591" s="412"/>
      <c r="ZQ591" s="412"/>
      <c r="ZR591" s="412"/>
      <c r="ZS591" s="412"/>
      <c r="ZT591" s="412"/>
      <c r="ZU591" s="412"/>
      <c r="ZV591" s="412"/>
      <c r="ZW591" s="412"/>
      <c r="ZX591" s="412"/>
      <c r="ZY591" s="412"/>
      <c r="ZZ591" s="412"/>
      <c r="AAA591" s="412"/>
      <c r="AAB591" s="412"/>
      <c r="AAC591" s="412"/>
      <c r="AAD591" s="412"/>
      <c r="AAE591" s="412"/>
      <c r="AAF591" s="412"/>
      <c r="AAG591" s="412"/>
      <c r="AAH591" s="412"/>
      <c r="AAI591" s="412"/>
      <c r="AAJ591" s="412"/>
      <c r="AAK591" s="412"/>
      <c r="AAL591" s="412"/>
      <c r="AAM591" s="412"/>
      <c r="AAN591" s="412"/>
      <c r="AAO591" s="412"/>
      <c r="AAP591" s="412"/>
      <c r="AAQ591" s="412"/>
      <c r="AAR591" s="412"/>
      <c r="AAS591" s="412"/>
      <c r="AAT591" s="412"/>
      <c r="AAU591" s="412"/>
      <c r="AAV591" s="412"/>
      <c r="AAW591" s="412"/>
      <c r="AAX591" s="412"/>
      <c r="AAY591" s="412"/>
      <c r="AAZ591" s="412"/>
      <c r="ABA591" s="412"/>
      <c r="ABB591" s="412"/>
      <c r="ABC591" s="412"/>
      <c r="ABD591" s="412"/>
      <c r="ABE591" s="412"/>
      <c r="ABF591" s="412"/>
      <c r="ABG591" s="412"/>
      <c r="ABH591" s="412"/>
      <c r="ABI591" s="412"/>
      <c r="ABJ591" s="412"/>
      <c r="ABK591" s="412"/>
      <c r="ABL591" s="412"/>
      <c r="ABM591" s="412"/>
      <c r="ABN591" s="412"/>
      <c r="ABO591" s="412"/>
      <c r="ABP591" s="412"/>
      <c r="ABQ591" s="412"/>
      <c r="ABR591" s="412"/>
      <c r="ABS591" s="412"/>
      <c r="ABT591" s="412"/>
      <c r="ABU591" s="412"/>
      <c r="ABV591" s="412"/>
      <c r="ABW591" s="412"/>
      <c r="ABX591" s="412"/>
      <c r="ABY591" s="412"/>
      <c r="ABZ591" s="412"/>
      <c r="ACA591" s="412"/>
      <c r="ACB591" s="412"/>
      <c r="ACC591" s="412"/>
      <c r="ACD591" s="412"/>
      <c r="ACE591" s="412"/>
      <c r="ACF591" s="412"/>
      <c r="ACG591" s="412"/>
      <c r="ACH591" s="412"/>
      <c r="ACI591" s="412"/>
      <c r="ACJ591" s="412"/>
      <c r="ACK591" s="412"/>
      <c r="ACL591" s="412"/>
      <c r="ACM591" s="412"/>
      <c r="ACN591" s="412"/>
      <c r="ACO591" s="412"/>
      <c r="ACP591" s="412"/>
      <c r="ACQ591" s="412"/>
      <c r="ACR591" s="412"/>
      <c r="ACS591" s="412"/>
      <c r="ACT591" s="412"/>
      <c r="ACU591" s="412"/>
      <c r="ACV591" s="412"/>
      <c r="ACW591" s="412"/>
      <c r="ACX591" s="412"/>
      <c r="ACY591" s="412"/>
      <c r="ACZ591" s="412"/>
      <c r="ADA591" s="412"/>
      <c r="ADB591" s="412"/>
      <c r="ADC591" s="412"/>
      <c r="ADD591" s="412"/>
      <c r="ADE591" s="412"/>
      <c r="ADF591" s="412"/>
      <c r="ADG591" s="412"/>
      <c r="ADH591" s="412"/>
      <c r="ADI591" s="412"/>
      <c r="ADJ591" s="412"/>
      <c r="ADK591" s="412"/>
      <c r="ADL591" s="412"/>
      <c r="ADM591" s="412"/>
      <c r="ADN591" s="412"/>
      <c r="ADO591" s="412"/>
      <c r="ADP591" s="412"/>
      <c r="ADQ591" s="412"/>
      <c r="ADR591" s="412"/>
      <c r="ADS591" s="412"/>
      <c r="ADT591" s="412"/>
      <c r="ADU591" s="412"/>
      <c r="ADV591" s="412"/>
      <c r="ADW591" s="412"/>
      <c r="ADX591" s="412"/>
      <c r="ADY591" s="412"/>
      <c r="ADZ591" s="412"/>
      <c r="AEA591" s="412"/>
      <c r="AEB591" s="412"/>
      <c r="AEC591" s="412"/>
      <c r="AED591" s="412"/>
      <c r="AEE591" s="412"/>
      <c r="AEF591" s="412"/>
      <c r="AEG591" s="412"/>
      <c r="AEH591" s="412"/>
      <c r="AEI591" s="412"/>
      <c r="AEJ591" s="412"/>
      <c r="AEK591" s="412"/>
      <c r="AEL591" s="412"/>
      <c r="AEM591" s="412"/>
      <c r="AEN591" s="412"/>
      <c r="AEO591" s="412"/>
      <c r="AEP591" s="412"/>
      <c r="AEQ591" s="412"/>
      <c r="AER591" s="412"/>
      <c r="AES591" s="412"/>
      <c r="AET591" s="412"/>
      <c r="AEU591" s="412"/>
      <c r="AEV591" s="412"/>
      <c r="AEW591" s="412"/>
      <c r="AEX591" s="412"/>
      <c r="AEY591" s="412"/>
      <c r="AEZ591" s="412"/>
      <c r="AFA591" s="412"/>
      <c r="AFB591" s="412"/>
      <c r="AFC591" s="412"/>
      <c r="AFD591" s="412"/>
      <c r="AFE591" s="412"/>
      <c r="AFF591" s="412"/>
      <c r="AFG591" s="412"/>
      <c r="AFH591" s="412"/>
      <c r="AFI591" s="412"/>
      <c r="AFJ591" s="412"/>
      <c r="AFK591" s="412"/>
      <c r="AFL591" s="412"/>
      <c r="AFM591" s="412"/>
      <c r="AFN591" s="412"/>
      <c r="AFO591" s="412"/>
      <c r="AFP591" s="412"/>
      <c r="AFQ591" s="412"/>
      <c r="AFR591" s="412"/>
      <c r="AFS591" s="412"/>
      <c r="AFT591" s="412"/>
      <c r="AFU591" s="412"/>
      <c r="AFV591" s="412"/>
      <c r="AFW591" s="412"/>
      <c r="AFX591" s="412"/>
      <c r="AFY591" s="412"/>
      <c r="AFZ591" s="412"/>
      <c r="AGA591" s="412"/>
      <c r="AGB591" s="412"/>
      <c r="AGC591" s="412"/>
      <c r="AGD591" s="412"/>
      <c r="AGE591" s="412"/>
      <c r="AGF591" s="412"/>
      <c r="AGG591" s="412"/>
      <c r="AGH591" s="412"/>
      <c r="AGI591" s="412"/>
      <c r="AGJ591" s="412"/>
      <c r="AGK591" s="412"/>
      <c r="AGL591" s="412"/>
      <c r="AGM591" s="412"/>
      <c r="AGN591" s="412"/>
      <c r="AGO591" s="412"/>
      <c r="AGP591" s="412"/>
      <c r="AGQ591" s="412"/>
      <c r="AGR591" s="412"/>
      <c r="AGS591" s="412"/>
      <c r="AGT591" s="412"/>
      <c r="AGU591" s="412"/>
      <c r="AGV591" s="412"/>
      <c r="AGW591" s="412"/>
      <c r="AGX591" s="412"/>
      <c r="AGY591" s="412"/>
      <c r="AGZ591" s="412"/>
      <c r="AHA591" s="412"/>
      <c r="AHB591" s="412"/>
      <c r="AHC591" s="412"/>
      <c r="AHD591" s="412"/>
      <c r="AHE591" s="412"/>
      <c r="AHF591" s="412"/>
      <c r="AHG591" s="412"/>
      <c r="AHH591" s="412"/>
      <c r="AHI591" s="412"/>
      <c r="AHJ591" s="412"/>
      <c r="AHK591" s="412"/>
      <c r="AHL591" s="412"/>
      <c r="AHM591" s="412"/>
      <c r="AHN591" s="412"/>
      <c r="AHO591" s="412"/>
      <c r="AHP591" s="412"/>
      <c r="AHQ591" s="412"/>
      <c r="AHR591" s="412"/>
      <c r="AHS591" s="412"/>
      <c r="AHT591" s="412"/>
      <c r="AHU591" s="412"/>
      <c r="AHV591" s="412"/>
      <c r="AHW591" s="412"/>
      <c r="AHX591" s="412"/>
      <c r="AHY591" s="412"/>
      <c r="AHZ591" s="412"/>
      <c r="AIA591" s="412"/>
      <c r="AIB591" s="412"/>
      <c r="AIC591" s="412"/>
      <c r="AID591" s="412"/>
      <c r="AIE591" s="412"/>
      <c r="AIF591" s="412"/>
      <c r="AIG591" s="412"/>
      <c r="AIH591" s="412"/>
      <c r="AII591" s="412"/>
      <c r="AIJ591" s="412"/>
      <c r="AIK591" s="412"/>
      <c r="AIL591" s="412"/>
      <c r="AIM591" s="412"/>
      <c r="AIN591" s="412"/>
      <c r="AIO591" s="412"/>
      <c r="AIP591" s="412"/>
      <c r="AIQ591" s="412"/>
      <c r="AIR591" s="412"/>
      <c r="AIS591" s="412"/>
      <c r="AIT591" s="412"/>
      <c r="AIU591" s="412"/>
      <c r="AIV591" s="412"/>
      <c r="AIW591" s="412"/>
      <c r="AIX591" s="412"/>
      <c r="AIY591" s="412"/>
      <c r="AIZ591" s="412"/>
      <c r="AJA591" s="412"/>
      <c r="AJB591" s="412"/>
      <c r="AJC591" s="412"/>
      <c r="AJD591" s="412"/>
      <c r="AJE591" s="412"/>
      <c r="AJF591" s="412"/>
      <c r="AJG591" s="412"/>
      <c r="AJH591" s="412"/>
      <c r="AJI591" s="412"/>
      <c r="AJJ591" s="412"/>
      <c r="AJK591" s="412"/>
      <c r="AJL591" s="412"/>
      <c r="AJM591" s="412"/>
      <c r="AJN591" s="412"/>
      <c r="AJO591" s="412"/>
      <c r="AJP591" s="412"/>
      <c r="AJQ591" s="412"/>
      <c r="AJR591" s="412"/>
      <c r="AJS591" s="412"/>
      <c r="AJT591" s="412"/>
      <c r="AJU591" s="412"/>
      <c r="AJV591" s="412"/>
      <c r="AJW591" s="412"/>
      <c r="AJX591" s="412"/>
      <c r="AJY591" s="412"/>
      <c r="AJZ591" s="412"/>
      <c r="AKA591" s="412"/>
      <c r="AKB591" s="412"/>
      <c r="AKC591" s="412"/>
      <c r="AKD591" s="412"/>
      <c r="AKE591" s="412"/>
      <c r="AKF591" s="412"/>
      <c r="AKG591" s="412"/>
      <c r="AKH591" s="412"/>
      <c r="AKI591" s="412"/>
      <c r="AKJ591" s="412"/>
      <c r="AKK591" s="412"/>
      <c r="AKL591" s="412"/>
      <c r="AKM591" s="412"/>
      <c r="AKN591" s="412"/>
      <c r="AKO591" s="412"/>
      <c r="AKP591" s="412"/>
      <c r="AKQ591" s="412"/>
      <c r="AKR591" s="412"/>
      <c r="AKS591" s="412"/>
      <c r="AKT591" s="412"/>
      <c r="AKU591" s="412"/>
      <c r="AKV591" s="412"/>
      <c r="AKW591" s="412"/>
      <c r="AKX591" s="412"/>
      <c r="AKY591" s="412"/>
      <c r="AKZ591" s="412"/>
      <c r="ALA591" s="412"/>
      <c r="ALB591" s="412"/>
      <c r="ALC591" s="412"/>
      <c r="ALD591" s="412"/>
      <c r="ALE591" s="412"/>
      <c r="ALF591" s="412"/>
      <c r="ALG591" s="412"/>
      <c r="ALH591" s="412"/>
      <c r="ALI591" s="412"/>
      <c r="ALJ591" s="412"/>
      <c r="ALK591" s="412"/>
      <c r="ALL591" s="412"/>
      <c r="ALM591" s="412"/>
      <c r="ALN591" s="412"/>
      <c r="ALO591" s="412"/>
      <c r="ALP591" s="412"/>
      <c r="ALQ591" s="412"/>
      <c r="ALR591" s="412"/>
      <c r="ALS591" s="412"/>
      <c r="ALT591" s="412"/>
      <c r="ALU591" s="412"/>
      <c r="ALV591" s="412"/>
      <c r="ALW591" s="412"/>
      <c r="ALX591" s="412"/>
      <c r="ALY591" s="412"/>
      <c r="ALZ591" s="412"/>
      <c r="AMA591" s="412"/>
      <c r="AMB591" s="412"/>
      <c r="AMC591" s="412"/>
      <c r="AMD591" s="412"/>
      <c r="AME591" s="412"/>
      <c r="AMF591" s="412"/>
      <c r="AMG591" s="412"/>
      <c r="AMH591" s="412"/>
    </row>
    <row r="592" spans="1:1023" x14ac:dyDescent="0.25">
      <c r="A592" s="162" t="s">
        <v>11683</v>
      </c>
      <c r="B592" s="163">
        <v>591</v>
      </c>
      <c r="C592" s="224" t="s">
        <v>25170</v>
      </c>
      <c r="D592" s="178" t="s">
        <v>11682</v>
      </c>
      <c r="I592" s="319">
        <v>12.25</v>
      </c>
      <c r="J592" s="332">
        <v>2</v>
      </c>
      <c r="K592" s="332">
        <v>2</v>
      </c>
      <c r="L592" s="332">
        <v>1</v>
      </c>
      <c r="V592" s="219">
        <f t="shared" si="309"/>
        <v>100</v>
      </c>
      <c r="W592" s="219">
        <f t="shared" si="310"/>
        <v>100</v>
      </c>
      <c r="X592" s="219">
        <f t="shared" si="311"/>
        <v>100</v>
      </c>
      <c r="Y592" s="219">
        <f t="shared" si="312"/>
        <v>100</v>
      </c>
      <c r="Z592" s="219">
        <f t="shared" si="313"/>
        <v>100</v>
      </c>
      <c r="AA592" s="220">
        <f t="shared" si="314"/>
        <v>100</v>
      </c>
      <c r="AB592" s="220">
        <f t="shared" si="315"/>
        <v>100</v>
      </c>
      <c r="AC592" s="220">
        <f t="shared" si="316"/>
        <v>100</v>
      </c>
      <c r="AD592" s="416">
        <f t="shared" si="317"/>
        <v>1</v>
      </c>
      <c r="AE592" s="416">
        <f t="shared" si="318"/>
        <v>100</v>
      </c>
      <c r="AF592" s="221">
        <v>5</v>
      </c>
      <c r="AG592" s="221">
        <v>5</v>
      </c>
      <c r="AH592" s="212">
        <f t="shared" si="321"/>
        <v>100</v>
      </c>
      <c r="AI592" s="212">
        <f t="shared" si="322"/>
        <v>100</v>
      </c>
      <c r="AJ592" s="243" t="s">
        <v>24784</v>
      </c>
      <c r="AL592" s="185">
        <v>2</v>
      </c>
      <c r="AM592" s="214"/>
      <c r="AQ592" s="229" t="s">
        <v>25171</v>
      </c>
    </row>
    <row r="593" spans="1:1022" x14ac:dyDescent="0.25">
      <c r="A593" s="259" t="s">
        <v>24503</v>
      </c>
      <c r="B593" s="163">
        <v>592</v>
      </c>
      <c r="C593" s="224" t="s">
        <v>25169</v>
      </c>
      <c r="D593" s="181" t="s">
        <v>24504</v>
      </c>
      <c r="E593" s="445"/>
      <c r="F593" s="202">
        <v>4</v>
      </c>
      <c r="G593" s="173"/>
      <c r="H593" s="173"/>
      <c r="I593" s="319"/>
      <c r="J593" s="354">
        <v>2</v>
      </c>
      <c r="K593" s="355">
        <v>2</v>
      </c>
      <c r="L593" s="355"/>
      <c r="M593" s="356"/>
      <c r="N593" s="356"/>
      <c r="O593" s="355">
        <v>3</v>
      </c>
      <c r="P593" s="356"/>
      <c r="Q593" s="356"/>
      <c r="R593" s="356"/>
      <c r="S593" s="356"/>
      <c r="T593" s="356"/>
      <c r="U593" s="351"/>
      <c r="V593" s="219">
        <f t="shared" si="309"/>
        <v>100</v>
      </c>
      <c r="W593" s="219">
        <f t="shared" si="310"/>
        <v>100</v>
      </c>
      <c r="X593" s="219">
        <f t="shared" si="311"/>
        <v>20</v>
      </c>
      <c r="Y593" s="219">
        <f t="shared" si="312"/>
        <v>100</v>
      </c>
      <c r="Z593" s="219">
        <f t="shared" si="313"/>
        <v>100</v>
      </c>
      <c r="AA593" s="220">
        <f t="shared" si="314"/>
        <v>100</v>
      </c>
      <c r="AB593" s="220">
        <f t="shared" si="315"/>
        <v>100</v>
      </c>
      <c r="AC593" s="220">
        <f t="shared" si="316"/>
        <v>100</v>
      </c>
      <c r="AD593" s="416">
        <f t="shared" si="317"/>
        <v>100</v>
      </c>
      <c r="AE593" s="416">
        <f t="shared" si="318"/>
        <v>100</v>
      </c>
      <c r="AF593" s="212">
        <f t="shared" ref="AF593:AF623" si="323">IF(OR(OR(EXACT(J593,"1A"),EXACT(J593,"1B"),EXACT(J593,"1C")),K593=1),1,IF(K593=2,10,100))</f>
        <v>10</v>
      </c>
      <c r="AG593" s="212">
        <f t="shared" ref="AG593:AG619" si="324">IF(OR(EXACT(J593,"1A"),EXACT(J593,"1B"),EXACT(J593,"1C")),1,IF(J593=2,10,100))</f>
        <v>10</v>
      </c>
      <c r="AH593" s="212">
        <f t="shared" si="321"/>
        <v>100</v>
      </c>
      <c r="AI593" s="212">
        <f t="shared" si="322"/>
        <v>100</v>
      </c>
      <c r="AJ593" s="243"/>
      <c r="AK593" s="301"/>
      <c r="AL593" s="282"/>
      <c r="AM593" s="214"/>
      <c r="AN593" s="245"/>
      <c r="AO593" s="245"/>
      <c r="AP593" s="245"/>
      <c r="AQ593" s="167" t="s">
        <v>760</v>
      </c>
      <c r="AR593" s="245"/>
      <c r="AS593" s="245"/>
      <c r="AT593" s="245"/>
      <c r="AU593" s="412"/>
      <c r="AV593" s="412"/>
      <c r="AW593" s="412"/>
      <c r="AX593" s="412"/>
      <c r="AY593" s="412"/>
      <c r="AZ593" s="412"/>
      <c r="BA593" s="412"/>
      <c r="BB593" s="412"/>
      <c r="BC593" s="412"/>
      <c r="BD593" s="412"/>
      <c r="BE593" s="412"/>
      <c r="BF593" s="412"/>
      <c r="BG593" s="412"/>
      <c r="BH593" s="412"/>
      <c r="BI593" s="412"/>
      <c r="BJ593" s="412"/>
      <c r="BK593" s="412"/>
      <c r="BL593" s="412"/>
      <c r="BM593" s="412"/>
      <c r="BN593" s="412"/>
      <c r="BO593" s="412"/>
      <c r="BP593" s="412"/>
      <c r="BQ593" s="412"/>
      <c r="BR593" s="412"/>
      <c r="BS593" s="412"/>
      <c r="BT593" s="412"/>
      <c r="BU593" s="412"/>
      <c r="BV593" s="412"/>
      <c r="BW593" s="412"/>
      <c r="BX593" s="412"/>
      <c r="BY593" s="412"/>
      <c r="BZ593" s="412"/>
      <c r="CA593" s="412"/>
      <c r="CB593" s="412"/>
      <c r="CC593" s="412"/>
      <c r="CD593" s="412"/>
      <c r="CE593" s="412"/>
      <c r="CF593" s="412"/>
      <c r="CG593" s="412"/>
      <c r="CH593" s="412"/>
      <c r="CI593" s="412"/>
      <c r="CJ593" s="412"/>
      <c r="CK593" s="412"/>
      <c r="CL593" s="412"/>
      <c r="CM593" s="412"/>
      <c r="CN593" s="412"/>
      <c r="CO593" s="412"/>
      <c r="CP593" s="412"/>
      <c r="CQ593" s="412"/>
      <c r="CR593" s="412"/>
      <c r="CS593" s="412"/>
      <c r="CT593" s="412"/>
      <c r="CU593" s="412"/>
      <c r="CV593" s="412"/>
      <c r="CW593" s="412"/>
      <c r="CX593" s="412"/>
      <c r="CY593" s="412"/>
      <c r="CZ593" s="412"/>
      <c r="DA593" s="412"/>
      <c r="DB593" s="412"/>
      <c r="DC593" s="412"/>
      <c r="DD593" s="412"/>
      <c r="DE593" s="412"/>
      <c r="DF593" s="412"/>
      <c r="DG593" s="412"/>
      <c r="DH593" s="412"/>
      <c r="DI593" s="412"/>
      <c r="DJ593" s="412"/>
      <c r="DK593" s="412"/>
      <c r="DL593" s="412"/>
      <c r="DM593" s="412"/>
      <c r="DN593" s="412"/>
      <c r="DO593" s="412"/>
      <c r="DP593" s="412"/>
      <c r="DQ593" s="412"/>
      <c r="DR593" s="412"/>
      <c r="DS593" s="412"/>
      <c r="DT593" s="412"/>
      <c r="DU593" s="412"/>
      <c r="DV593" s="412"/>
      <c r="DW593" s="412"/>
      <c r="DX593" s="412"/>
      <c r="DY593" s="412"/>
      <c r="DZ593" s="412"/>
      <c r="EA593" s="412"/>
      <c r="EB593" s="412"/>
      <c r="EC593" s="412"/>
      <c r="ED593" s="412"/>
      <c r="EE593" s="412"/>
      <c r="EF593" s="412"/>
      <c r="EG593" s="412"/>
      <c r="EH593" s="412"/>
      <c r="EI593" s="412"/>
      <c r="EJ593" s="412"/>
      <c r="EK593" s="412"/>
      <c r="EL593" s="412"/>
      <c r="EM593" s="412"/>
      <c r="EN593" s="412"/>
      <c r="EO593" s="412"/>
      <c r="EP593" s="412"/>
      <c r="EQ593" s="412"/>
      <c r="ER593" s="412"/>
      <c r="ES593" s="412"/>
      <c r="ET593" s="412"/>
      <c r="EU593" s="412"/>
      <c r="EV593" s="412"/>
      <c r="EW593" s="412"/>
      <c r="EX593" s="412"/>
      <c r="EY593" s="412"/>
      <c r="EZ593" s="412"/>
      <c r="FA593" s="412"/>
      <c r="FB593" s="412"/>
      <c r="FC593" s="412"/>
      <c r="FD593" s="412"/>
      <c r="FE593" s="412"/>
      <c r="FF593" s="412"/>
      <c r="FG593" s="412"/>
      <c r="FH593" s="412"/>
      <c r="FI593" s="412"/>
      <c r="FJ593" s="412"/>
      <c r="FK593" s="412"/>
      <c r="FL593" s="412"/>
      <c r="FM593" s="412"/>
      <c r="FN593" s="412"/>
      <c r="FO593" s="412"/>
      <c r="FP593" s="412"/>
      <c r="FQ593" s="412"/>
      <c r="FR593" s="412"/>
      <c r="FS593" s="412"/>
      <c r="FT593" s="412"/>
      <c r="FU593" s="412"/>
      <c r="FV593" s="412"/>
      <c r="FW593" s="412"/>
      <c r="FX593" s="412"/>
      <c r="FY593" s="412"/>
      <c r="FZ593" s="412"/>
      <c r="GA593" s="412"/>
      <c r="GB593" s="412"/>
      <c r="GC593" s="412"/>
      <c r="GD593" s="412"/>
      <c r="GE593" s="412"/>
      <c r="GF593" s="412"/>
      <c r="GG593" s="412"/>
      <c r="GH593" s="412"/>
      <c r="GI593" s="412"/>
      <c r="GJ593" s="412"/>
      <c r="GK593" s="412"/>
      <c r="GL593" s="412"/>
      <c r="GM593" s="412"/>
      <c r="GN593" s="412"/>
      <c r="GO593" s="412"/>
      <c r="GP593" s="412"/>
      <c r="GQ593" s="412"/>
      <c r="GR593" s="412"/>
      <c r="GS593" s="412"/>
      <c r="GT593" s="412"/>
      <c r="GU593" s="412"/>
      <c r="GV593" s="412"/>
      <c r="GW593" s="412"/>
      <c r="GX593" s="412"/>
      <c r="GY593" s="412"/>
      <c r="GZ593" s="412"/>
      <c r="HA593" s="412"/>
      <c r="HB593" s="412"/>
      <c r="HC593" s="412"/>
      <c r="HD593" s="412"/>
      <c r="HE593" s="412"/>
      <c r="HF593" s="412"/>
      <c r="HG593" s="412"/>
      <c r="HH593" s="412"/>
      <c r="HI593" s="412"/>
      <c r="HJ593" s="412"/>
      <c r="HK593" s="412"/>
      <c r="HL593" s="412"/>
      <c r="HM593" s="412"/>
      <c r="HN593" s="412"/>
      <c r="HO593" s="412"/>
      <c r="HP593" s="412"/>
      <c r="HQ593" s="412"/>
      <c r="HR593" s="412"/>
      <c r="HS593" s="412"/>
      <c r="HT593" s="412"/>
      <c r="HU593" s="412"/>
      <c r="HV593" s="412"/>
      <c r="HW593" s="412"/>
      <c r="HX593" s="412"/>
      <c r="HY593" s="412"/>
      <c r="HZ593" s="412"/>
      <c r="IA593" s="412"/>
      <c r="IB593" s="412"/>
      <c r="IC593" s="412"/>
      <c r="ID593" s="412"/>
      <c r="IE593" s="412"/>
      <c r="IF593" s="412"/>
      <c r="IG593" s="412"/>
      <c r="IH593" s="412"/>
      <c r="II593" s="412"/>
      <c r="IJ593" s="412"/>
      <c r="IK593" s="412"/>
      <c r="IL593" s="412"/>
      <c r="IM593" s="412"/>
      <c r="IN593" s="412"/>
      <c r="IO593" s="412"/>
      <c r="IP593" s="412"/>
      <c r="IQ593" s="412"/>
      <c r="IR593" s="412"/>
      <c r="IS593" s="412"/>
      <c r="IT593" s="412"/>
      <c r="IU593" s="412"/>
      <c r="IV593" s="412"/>
      <c r="IW593" s="412"/>
      <c r="IX593" s="412"/>
      <c r="IY593" s="412"/>
      <c r="IZ593" s="412"/>
      <c r="JA593" s="412"/>
      <c r="JB593" s="412"/>
      <c r="JC593" s="412"/>
      <c r="JD593" s="412"/>
      <c r="JE593" s="412"/>
      <c r="JF593" s="412"/>
      <c r="JG593" s="412"/>
      <c r="JH593" s="412"/>
      <c r="JI593" s="412"/>
      <c r="JJ593" s="412"/>
      <c r="JK593" s="412"/>
      <c r="JL593" s="412"/>
      <c r="JM593" s="412"/>
      <c r="JN593" s="412"/>
      <c r="JO593" s="412"/>
      <c r="JP593" s="412"/>
      <c r="JQ593" s="412"/>
      <c r="JR593" s="412"/>
      <c r="JS593" s="412"/>
      <c r="JT593" s="412"/>
      <c r="JU593" s="412"/>
      <c r="JV593" s="412"/>
      <c r="JW593" s="412"/>
      <c r="JX593" s="412"/>
      <c r="JY593" s="412"/>
      <c r="JZ593" s="412"/>
      <c r="KA593" s="412"/>
      <c r="KB593" s="412"/>
      <c r="KC593" s="412"/>
      <c r="KD593" s="412"/>
      <c r="KE593" s="412"/>
      <c r="KF593" s="412"/>
      <c r="KG593" s="412"/>
      <c r="KH593" s="412"/>
      <c r="KI593" s="412"/>
      <c r="KJ593" s="412"/>
      <c r="KK593" s="412"/>
      <c r="KL593" s="412"/>
      <c r="KM593" s="412"/>
      <c r="KN593" s="412"/>
      <c r="KO593" s="412"/>
      <c r="KP593" s="412"/>
      <c r="KQ593" s="412"/>
      <c r="KR593" s="412"/>
      <c r="KS593" s="412"/>
      <c r="KT593" s="412"/>
      <c r="KU593" s="412"/>
      <c r="KV593" s="412"/>
      <c r="KW593" s="412"/>
      <c r="KX593" s="412"/>
      <c r="KY593" s="412"/>
      <c r="KZ593" s="412"/>
      <c r="LA593" s="412"/>
      <c r="LB593" s="412"/>
      <c r="LC593" s="412"/>
      <c r="LD593" s="412"/>
      <c r="LE593" s="412"/>
      <c r="LF593" s="412"/>
      <c r="LG593" s="412"/>
      <c r="LH593" s="412"/>
      <c r="LI593" s="412"/>
      <c r="LJ593" s="412"/>
      <c r="LK593" s="412"/>
      <c r="LL593" s="412"/>
      <c r="LM593" s="412"/>
      <c r="LN593" s="412"/>
      <c r="LO593" s="412"/>
      <c r="LP593" s="412"/>
      <c r="LQ593" s="412"/>
      <c r="LR593" s="412"/>
      <c r="LS593" s="412"/>
      <c r="LT593" s="412"/>
      <c r="LU593" s="412"/>
      <c r="LV593" s="412"/>
      <c r="LW593" s="412"/>
      <c r="LX593" s="412"/>
      <c r="LY593" s="412"/>
      <c r="LZ593" s="412"/>
      <c r="MA593" s="412"/>
      <c r="MB593" s="412"/>
      <c r="MC593" s="412"/>
      <c r="MD593" s="412"/>
      <c r="ME593" s="412"/>
      <c r="MF593" s="412"/>
      <c r="MG593" s="412"/>
      <c r="MH593" s="412"/>
      <c r="MI593" s="412"/>
      <c r="MJ593" s="412"/>
      <c r="MK593" s="412"/>
      <c r="ML593" s="412"/>
      <c r="MM593" s="412"/>
      <c r="MN593" s="412"/>
      <c r="MO593" s="412"/>
      <c r="MP593" s="412"/>
      <c r="MQ593" s="412"/>
      <c r="MR593" s="412"/>
      <c r="MS593" s="412"/>
      <c r="MT593" s="412"/>
      <c r="MU593" s="412"/>
      <c r="MV593" s="412"/>
      <c r="MW593" s="412"/>
      <c r="MX593" s="412"/>
      <c r="MY593" s="412"/>
      <c r="MZ593" s="412"/>
      <c r="NA593" s="412"/>
      <c r="NB593" s="412"/>
      <c r="NC593" s="412"/>
      <c r="ND593" s="412"/>
      <c r="NE593" s="412"/>
      <c r="NF593" s="412"/>
      <c r="NG593" s="412"/>
      <c r="NH593" s="412"/>
      <c r="NI593" s="412"/>
      <c r="NJ593" s="412"/>
      <c r="NK593" s="412"/>
      <c r="NL593" s="412"/>
      <c r="NM593" s="412"/>
      <c r="NN593" s="412"/>
      <c r="NO593" s="412"/>
      <c r="NP593" s="412"/>
      <c r="NQ593" s="412"/>
      <c r="NR593" s="412"/>
      <c r="NS593" s="412"/>
      <c r="NT593" s="412"/>
      <c r="NU593" s="412"/>
      <c r="NV593" s="412"/>
      <c r="NW593" s="412"/>
      <c r="NX593" s="412"/>
      <c r="NY593" s="412"/>
      <c r="NZ593" s="412"/>
      <c r="OA593" s="412"/>
      <c r="OB593" s="412"/>
      <c r="OC593" s="412"/>
      <c r="OD593" s="412"/>
      <c r="OE593" s="412"/>
      <c r="OF593" s="412"/>
      <c r="OG593" s="412"/>
      <c r="OH593" s="412"/>
      <c r="OI593" s="412"/>
      <c r="OJ593" s="412"/>
      <c r="OK593" s="412"/>
      <c r="OL593" s="412"/>
      <c r="OM593" s="412"/>
      <c r="ON593" s="412"/>
      <c r="OO593" s="412"/>
      <c r="OP593" s="412"/>
      <c r="OQ593" s="412"/>
      <c r="OR593" s="412"/>
      <c r="OS593" s="412"/>
      <c r="OT593" s="412"/>
      <c r="OU593" s="412"/>
      <c r="OV593" s="412"/>
      <c r="OW593" s="412"/>
      <c r="OX593" s="412"/>
      <c r="OY593" s="412"/>
      <c r="OZ593" s="412"/>
      <c r="PA593" s="412"/>
      <c r="PB593" s="412"/>
      <c r="PC593" s="412"/>
      <c r="PD593" s="412"/>
      <c r="PE593" s="412"/>
      <c r="PF593" s="412"/>
      <c r="PG593" s="412"/>
      <c r="PH593" s="412"/>
      <c r="PI593" s="412"/>
      <c r="PJ593" s="412"/>
      <c r="PK593" s="412"/>
      <c r="PL593" s="412"/>
      <c r="PM593" s="412"/>
      <c r="PN593" s="412"/>
      <c r="PO593" s="412"/>
      <c r="PP593" s="412"/>
      <c r="PQ593" s="412"/>
      <c r="PR593" s="412"/>
      <c r="PS593" s="412"/>
      <c r="PT593" s="412"/>
      <c r="PU593" s="412"/>
      <c r="PV593" s="412"/>
      <c r="PW593" s="412"/>
      <c r="PX593" s="412"/>
      <c r="PY593" s="412"/>
      <c r="PZ593" s="412"/>
      <c r="QA593" s="412"/>
      <c r="QB593" s="412"/>
      <c r="QC593" s="412"/>
      <c r="QD593" s="412"/>
      <c r="QE593" s="412"/>
      <c r="QF593" s="412"/>
      <c r="QG593" s="412"/>
      <c r="QH593" s="412"/>
      <c r="QI593" s="412"/>
      <c r="QJ593" s="412"/>
      <c r="QK593" s="412"/>
      <c r="QL593" s="412"/>
      <c r="QM593" s="412"/>
      <c r="QN593" s="412"/>
      <c r="QO593" s="412"/>
      <c r="QP593" s="412"/>
      <c r="QQ593" s="412"/>
      <c r="QR593" s="412"/>
      <c r="QS593" s="412"/>
      <c r="QT593" s="412"/>
      <c r="QU593" s="412"/>
      <c r="QV593" s="412"/>
      <c r="QW593" s="412"/>
      <c r="QX593" s="412"/>
      <c r="QY593" s="412"/>
      <c r="QZ593" s="412"/>
      <c r="RA593" s="412"/>
      <c r="RB593" s="412"/>
      <c r="RC593" s="412"/>
      <c r="RD593" s="412"/>
      <c r="RE593" s="412"/>
      <c r="RF593" s="412"/>
      <c r="RG593" s="412"/>
      <c r="RH593" s="412"/>
      <c r="RI593" s="412"/>
      <c r="RJ593" s="412"/>
      <c r="RK593" s="412"/>
      <c r="RL593" s="412"/>
      <c r="RM593" s="412"/>
      <c r="RN593" s="412"/>
      <c r="RO593" s="412"/>
      <c r="RP593" s="412"/>
      <c r="RQ593" s="412"/>
      <c r="RR593" s="412"/>
      <c r="RS593" s="412"/>
      <c r="RT593" s="412"/>
      <c r="RU593" s="412"/>
      <c r="RV593" s="412"/>
      <c r="RW593" s="412"/>
      <c r="RX593" s="412"/>
      <c r="RY593" s="412"/>
      <c r="RZ593" s="412"/>
      <c r="SA593" s="412"/>
      <c r="SB593" s="412"/>
      <c r="SC593" s="412"/>
      <c r="SD593" s="412"/>
      <c r="SE593" s="412"/>
      <c r="SF593" s="412"/>
      <c r="SG593" s="412"/>
      <c r="SH593" s="412"/>
      <c r="SI593" s="412"/>
      <c r="SJ593" s="412"/>
      <c r="SK593" s="412"/>
      <c r="SL593" s="412"/>
      <c r="SM593" s="412"/>
      <c r="SN593" s="412"/>
      <c r="SO593" s="412"/>
      <c r="SP593" s="412"/>
      <c r="SQ593" s="412"/>
      <c r="SR593" s="412"/>
      <c r="SS593" s="412"/>
      <c r="ST593" s="412"/>
      <c r="SU593" s="412"/>
      <c r="SV593" s="412"/>
      <c r="SW593" s="412"/>
      <c r="SX593" s="412"/>
      <c r="SY593" s="412"/>
      <c r="SZ593" s="412"/>
      <c r="TA593" s="412"/>
      <c r="TB593" s="412"/>
      <c r="TC593" s="412"/>
      <c r="TD593" s="412"/>
      <c r="TE593" s="412"/>
      <c r="TF593" s="412"/>
      <c r="TG593" s="412"/>
      <c r="TH593" s="412"/>
      <c r="TI593" s="412"/>
      <c r="TJ593" s="412"/>
      <c r="TK593" s="412"/>
      <c r="TL593" s="412"/>
      <c r="TM593" s="412"/>
      <c r="TN593" s="412"/>
      <c r="TO593" s="412"/>
      <c r="TP593" s="412"/>
      <c r="TQ593" s="412"/>
      <c r="TR593" s="412"/>
      <c r="TS593" s="412"/>
      <c r="TT593" s="412"/>
      <c r="TU593" s="412"/>
      <c r="TV593" s="412"/>
      <c r="TW593" s="412"/>
      <c r="TX593" s="412"/>
      <c r="TY593" s="412"/>
      <c r="TZ593" s="412"/>
      <c r="UA593" s="412"/>
      <c r="UB593" s="412"/>
      <c r="UC593" s="412"/>
      <c r="UD593" s="412"/>
      <c r="UE593" s="412"/>
      <c r="UF593" s="412"/>
      <c r="UG593" s="412"/>
      <c r="UH593" s="412"/>
      <c r="UI593" s="412"/>
      <c r="UJ593" s="412"/>
      <c r="UK593" s="412"/>
      <c r="UL593" s="412"/>
      <c r="UM593" s="412"/>
      <c r="UN593" s="412"/>
      <c r="UO593" s="412"/>
      <c r="UP593" s="412"/>
      <c r="UQ593" s="412"/>
      <c r="UR593" s="412"/>
      <c r="US593" s="412"/>
      <c r="UT593" s="412"/>
      <c r="UU593" s="412"/>
      <c r="UV593" s="412"/>
      <c r="UW593" s="412"/>
      <c r="UX593" s="412"/>
      <c r="UY593" s="412"/>
      <c r="UZ593" s="412"/>
      <c r="VA593" s="412"/>
      <c r="VB593" s="412"/>
      <c r="VC593" s="412"/>
      <c r="VD593" s="412"/>
      <c r="VE593" s="412"/>
      <c r="VF593" s="412"/>
      <c r="VG593" s="412"/>
      <c r="VH593" s="412"/>
      <c r="VI593" s="412"/>
      <c r="VJ593" s="412"/>
      <c r="VK593" s="412"/>
      <c r="VL593" s="412"/>
      <c r="VM593" s="412"/>
      <c r="VN593" s="412"/>
      <c r="VO593" s="412"/>
      <c r="VP593" s="412"/>
      <c r="VQ593" s="412"/>
      <c r="VR593" s="412"/>
      <c r="VS593" s="412"/>
      <c r="VT593" s="412"/>
      <c r="VU593" s="412"/>
      <c r="VV593" s="412"/>
      <c r="VW593" s="412"/>
      <c r="VX593" s="412"/>
      <c r="VY593" s="412"/>
      <c r="VZ593" s="412"/>
      <c r="WA593" s="412"/>
      <c r="WB593" s="412"/>
      <c r="WC593" s="412"/>
      <c r="WD593" s="412"/>
      <c r="WE593" s="412"/>
      <c r="WF593" s="412"/>
      <c r="WG593" s="412"/>
      <c r="WH593" s="412"/>
      <c r="WI593" s="412"/>
      <c r="WJ593" s="412"/>
      <c r="WK593" s="412"/>
      <c r="WL593" s="412"/>
      <c r="WM593" s="412"/>
      <c r="WN593" s="412"/>
      <c r="WO593" s="412"/>
      <c r="WP593" s="412"/>
      <c r="WQ593" s="412"/>
      <c r="WR593" s="412"/>
      <c r="WS593" s="412"/>
      <c r="WT593" s="412"/>
      <c r="WU593" s="412"/>
      <c r="WV593" s="412"/>
      <c r="WW593" s="412"/>
      <c r="WX593" s="412"/>
      <c r="WY593" s="412"/>
      <c r="WZ593" s="412"/>
      <c r="XA593" s="412"/>
      <c r="XB593" s="412"/>
      <c r="XC593" s="412"/>
      <c r="XD593" s="412"/>
      <c r="XE593" s="412"/>
      <c r="XF593" s="412"/>
      <c r="XG593" s="412"/>
      <c r="XH593" s="412"/>
      <c r="XI593" s="412"/>
      <c r="XJ593" s="412"/>
      <c r="XK593" s="412"/>
      <c r="XL593" s="412"/>
      <c r="XM593" s="412"/>
      <c r="XN593" s="412"/>
      <c r="XO593" s="412"/>
      <c r="XP593" s="412"/>
      <c r="XQ593" s="412"/>
      <c r="XR593" s="412"/>
      <c r="XS593" s="412"/>
      <c r="XT593" s="412"/>
      <c r="XU593" s="412"/>
      <c r="XV593" s="412"/>
      <c r="XW593" s="412"/>
      <c r="XX593" s="412"/>
      <c r="XY593" s="412"/>
      <c r="XZ593" s="412"/>
      <c r="YA593" s="412"/>
      <c r="YB593" s="412"/>
      <c r="YC593" s="412"/>
      <c r="YD593" s="412"/>
      <c r="YE593" s="412"/>
      <c r="YF593" s="412"/>
      <c r="YG593" s="412"/>
      <c r="YH593" s="412"/>
      <c r="YI593" s="412"/>
      <c r="YJ593" s="412"/>
      <c r="YK593" s="412"/>
      <c r="YL593" s="412"/>
      <c r="YM593" s="412"/>
      <c r="YN593" s="412"/>
      <c r="YO593" s="412"/>
      <c r="YP593" s="412"/>
      <c r="YQ593" s="412"/>
      <c r="YR593" s="412"/>
      <c r="YS593" s="412"/>
      <c r="YT593" s="412"/>
      <c r="YU593" s="412"/>
      <c r="YV593" s="412"/>
      <c r="YW593" s="412"/>
      <c r="YX593" s="412"/>
      <c r="YY593" s="412"/>
      <c r="YZ593" s="412"/>
      <c r="ZA593" s="412"/>
      <c r="ZB593" s="412"/>
      <c r="ZC593" s="412"/>
      <c r="ZD593" s="412"/>
      <c r="ZE593" s="412"/>
      <c r="ZF593" s="412"/>
      <c r="ZG593" s="412"/>
      <c r="ZH593" s="412"/>
      <c r="ZI593" s="412"/>
      <c r="ZJ593" s="412"/>
      <c r="ZK593" s="412"/>
      <c r="ZL593" s="412"/>
      <c r="ZM593" s="412"/>
      <c r="ZN593" s="412"/>
      <c r="ZO593" s="412"/>
      <c r="ZP593" s="412"/>
      <c r="ZQ593" s="412"/>
      <c r="ZR593" s="412"/>
      <c r="ZS593" s="412"/>
      <c r="ZT593" s="412"/>
      <c r="ZU593" s="412"/>
      <c r="ZV593" s="412"/>
      <c r="ZW593" s="412"/>
      <c r="ZX593" s="412"/>
      <c r="ZY593" s="412"/>
      <c r="ZZ593" s="412"/>
      <c r="AAA593" s="412"/>
      <c r="AAB593" s="412"/>
      <c r="AAC593" s="412"/>
      <c r="AAD593" s="412"/>
      <c r="AAE593" s="412"/>
      <c r="AAF593" s="412"/>
      <c r="AAG593" s="412"/>
      <c r="AAH593" s="412"/>
      <c r="AAI593" s="412"/>
      <c r="AAJ593" s="412"/>
      <c r="AAK593" s="412"/>
      <c r="AAL593" s="412"/>
      <c r="AAM593" s="412"/>
      <c r="AAN593" s="412"/>
      <c r="AAO593" s="412"/>
      <c r="AAP593" s="412"/>
      <c r="AAQ593" s="412"/>
      <c r="AAR593" s="412"/>
      <c r="AAS593" s="412"/>
      <c r="AAT593" s="412"/>
      <c r="AAU593" s="412"/>
      <c r="AAV593" s="412"/>
      <c r="AAW593" s="412"/>
      <c r="AAX593" s="412"/>
      <c r="AAY593" s="412"/>
      <c r="AAZ593" s="412"/>
      <c r="ABA593" s="412"/>
      <c r="ABB593" s="412"/>
      <c r="ABC593" s="412"/>
      <c r="ABD593" s="412"/>
      <c r="ABE593" s="412"/>
      <c r="ABF593" s="412"/>
      <c r="ABG593" s="412"/>
      <c r="ABH593" s="412"/>
      <c r="ABI593" s="412"/>
      <c r="ABJ593" s="412"/>
      <c r="ABK593" s="412"/>
      <c r="ABL593" s="412"/>
      <c r="ABM593" s="412"/>
      <c r="ABN593" s="412"/>
      <c r="ABO593" s="412"/>
      <c r="ABP593" s="412"/>
      <c r="ABQ593" s="412"/>
      <c r="ABR593" s="412"/>
      <c r="ABS593" s="412"/>
      <c r="ABT593" s="412"/>
      <c r="ABU593" s="412"/>
      <c r="ABV593" s="412"/>
      <c r="ABW593" s="412"/>
      <c r="ABX593" s="412"/>
      <c r="ABY593" s="412"/>
      <c r="ABZ593" s="412"/>
      <c r="ACA593" s="412"/>
      <c r="ACB593" s="412"/>
      <c r="ACC593" s="412"/>
      <c r="ACD593" s="412"/>
      <c r="ACE593" s="412"/>
      <c r="ACF593" s="412"/>
      <c r="ACG593" s="412"/>
      <c r="ACH593" s="412"/>
      <c r="ACI593" s="412"/>
      <c r="ACJ593" s="412"/>
      <c r="ACK593" s="412"/>
      <c r="ACL593" s="412"/>
      <c r="ACM593" s="412"/>
      <c r="ACN593" s="412"/>
      <c r="ACO593" s="412"/>
      <c r="ACP593" s="412"/>
      <c r="ACQ593" s="412"/>
      <c r="ACR593" s="412"/>
      <c r="ACS593" s="412"/>
      <c r="ACT593" s="412"/>
      <c r="ACU593" s="412"/>
      <c r="ACV593" s="412"/>
      <c r="ACW593" s="412"/>
      <c r="ACX593" s="412"/>
      <c r="ACY593" s="412"/>
      <c r="ACZ593" s="412"/>
      <c r="ADA593" s="412"/>
      <c r="ADB593" s="412"/>
      <c r="ADC593" s="412"/>
      <c r="ADD593" s="412"/>
      <c r="ADE593" s="412"/>
      <c r="ADF593" s="412"/>
      <c r="ADG593" s="412"/>
      <c r="ADH593" s="412"/>
      <c r="ADI593" s="412"/>
      <c r="ADJ593" s="412"/>
      <c r="ADK593" s="412"/>
      <c r="ADL593" s="412"/>
      <c r="ADM593" s="412"/>
      <c r="ADN593" s="412"/>
      <c r="ADO593" s="412"/>
      <c r="ADP593" s="412"/>
      <c r="ADQ593" s="412"/>
      <c r="ADR593" s="412"/>
      <c r="ADS593" s="412"/>
      <c r="ADT593" s="412"/>
      <c r="ADU593" s="412"/>
      <c r="ADV593" s="412"/>
      <c r="ADW593" s="412"/>
      <c r="ADX593" s="412"/>
      <c r="ADY593" s="412"/>
      <c r="ADZ593" s="412"/>
      <c r="AEA593" s="412"/>
      <c r="AEB593" s="412"/>
      <c r="AEC593" s="412"/>
      <c r="AED593" s="412"/>
      <c r="AEE593" s="412"/>
      <c r="AEF593" s="412"/>
      <c r="AEG593" s="412"/>
      <c r="AEH593" s="412"/>
      <c r="AEI593" s="412"/>
      <c r="AEJ593" s="412"/>
      <c r="AEK593" s="412"/>
      <c r="AEL593" s="412"/>
      <c r="AEM593" s="412"/>
      <c r="AEN593" s="412"/>
      <c r="AEO593" s="412"/>
      <c r="AEP593" s="412"/>
      <c r="AEQ593" s="412"/>
      <c r="AER593" s="412"/>
      <c r="AES593" s="412"/>
      <c r="AET593" s="412"/>
      <c r="AEU593" s="412"/>
      <c r="AEV593" s="412"/>
      <c r="AEW593" s="412"/>
      <c r="AEX593" s="412"/>
      <c r="AEY593" s="412"/>
      <c r="AEZ593" s="412"/>
      <c r="AFA593" s="412"/>
      <c r="AFB593" s="412"/>
      <c r="AFC593" s="412"/>
      <c r="AFD593" s="412"/>
      <c r="AFE593" s="412"/>
      <c r="AFF593" s="412"/>
      <c r="AFG593" s="412"/>
      <c r="AFH593" s="412"/>
      <c r="AFI593" s="412"/>
      <c r="AFJ593" s="412"/>
      <c r="AFK593" s="412"/>
      <c r="AFL593" s="412"/>
      <c r="AFM593" s="412"/>
      <c r="AFN593" s="412"/>
      <c r="AFO593" s="412"/>
      <c r="AFP593" s="412"/>
      <c r="AFQ593" s="412"/>
      <c r="AFR593" s="412"/>
      <c r="AFS593" s="412"/>
      <c r="AFT593" s="412"/>
      <c r="AFU593" s="412"/>
      <c r="AFV593" s="412"/>
      <c r="AFW593" s="412"/>
      <c r="AFX593" s="412"/>
      <c r="AFY593" s="412"/>
      <c r="AFZ593" s="412"/>
      <c r="AGA593" s="412"/>
      <c r="AGB593" s="412"/>
      <c r="AGC593" s="412"/>
      <c r="AGD593" s="412"/>
      <c r="AGE593" s="412"/>
      <c r="AGF593" s="412"/>
      <c r="AGG593" s="412"/>
      <c r="AGH593" s="412"/>
      <c r="AGI593" s="412"/>
      <c r="AGJ593" s="412"/>
      <c r="AGK593" s="412"/>
      <c r="AGL593" s="412"/>
      <c r="AGM593" s="412"/>
      <c r="AGN593" s="412"/>
      <c r="AGO593" s="412"/>
      <c r="AGP593" s="412"/>
      <c r="AGQ593" s="412"/>
      <c r="AGR593" s="412"/>
      <c r="AGS593" s="412"/>
      <c r="AGT593" s="412"/>
      <c r="AGU593" s="412"/>
      <c r="AGV593" s="412"/>
      <c r="AGW593" s="412"/>
      <c r="AGX593" s="412"/>
      <c r="AGY593" s="412"/>
      <c r="AGZ593" s="412"/>
      <c r="AHA593" s="412"/>
      <c r="AHB593" s="412"/>
      <c r="AHC593" s="412"/>
      <c r="AHD593" s="412"/>
      <c r="AHE593" s="412"/>
      <c r="AHF593" s="412"/>
      <c r="AHG593" s="412"/>
      <c r="AHH593" s="412"/>
      <c r="AHI593" s="412"/>
      <c r="AHJ593" s="412"/>
      <c r="AHK593" s="412"/>
      <c r="AHL593" s="412"/>
      <c r="AHM593" s="412"/>
      <c r="AHN593" s="412"/>
      <c r="AHO593" s="412"/>
      <c r="AHP593" s="412"/>
      <c r="AHQ593" s="412"/>
      <c r="AHR593" s="412"/>
      <c r="AHS593" s="412"/>
      <c r="AHT593" s="412"/>
      <c r="AHU593" s="412"/>
      <c r="AHV593" s="412"/>
      <c r="AHW593" s="412"/>
      <c r="AHX593" s="412"/>
      <c r="AHY593" s="412"/>
      <c r="AHZ593" s="412"/>
      <c r="AIA593" s="412"/>
      <c r="AIB593" s="412"/>
      <c r="AIC593" s="412"/>
      <c r="AID593" s="412"/>
      <c r="AIE593" s="412"/>
      <c r="AIF593" s="412"/>
      <c r="AIG593" s="412"/>
      <c r="AIH593" s="412"/>
      <c r="AII593" s="412"/>
      <c r="AIJ593" s="412"/>
      <c r="AIK593" s="412"/>
      <c r="AIL593" s="412"/>
      <c r="AIM593" s="412"/>
      <c r="AIN593" s="412"/>
      <c r="AIO593" s="412"/>
      <c r="AIP593" s="412"/>
      <c r="AIQ593" s="412"/>
      <c r="AIR593" s="412"/>
      <c r="AIS593" s="412"/>
      <c r="AIT593" s="412"/>
      <c r="AIU593" s="412"/>
      <c r="AIV593" s="412"/>
      <c r="AIW593" s="412"/>
      <c r="AIX593" s="412"/>
      <c r="AIY593" s="412"/>
      <c r="AIZ593" s="412"/>
      <c r="AJA593" s="412"/>
      <c r="AJB593" s="412"/>
      <c r="AJC593" s="412"/>
      <c r="AJD593" s="412"/>
      <c r="AJE593" s="412"/>
      <c r="AJF593" s="412"/>
      <c r="AJG593" s="412"/>
      <c r="AJH593" s="412"/>
      <c r="AJI593" s="412"/>
      <c r="AJJ593" s="412"/>
      <c r="AJK593" s="412"/>
      <c r="AJL593" s="412"/>
      <c r="AJM593" s="412"/>
      <c r="AJN593" s="412"/>
      <c r="AJO593" s="412"/>
      <c r="AJP593" s="412"/>
      <c r="AJQ593" s="412"/>
      <c r="AJR593" s="412"/>
      <c r="AJS593" s="412"/>
      <c r="AJT593" s="412"/>
      <c r="AJU593" s="412"/>
      <c r="AJV593" s="412"/>
      <c r="AJW593" s="412"/>
      <c r="AJX593" s="412"/>
      <c r="AJY593" s="412"/>
      <c r="AJZ593" s="412"/>
      <c r="AKA593" s="412"/>
      <c r="AKB593" s="412"/>
      <c r="AKC593" s="412"/>
      <c r="AKD593" s="412"/>
      <c r="AKE593" s="412"/>
      <c r="AKF593" s="412"/>
      <c r="AKG593" s="412"/>
      <c r="AKH593" s="412"/>
      <c r="AKI593" s="412"/>
      <c r="AKJ593" s="412"/>
      <c r="AKK593" s="412"/>
      <c r="AKL593" s="412"/>
      <c r="AKM593" s="412"/>
      <c r="AKN593" s="412"/>
      <c r="AKO593" s="412"/>
      <c r="AKP593" s="412"/>
      <c r="AKQ593" s="412"/>
      <c r="AKR593" s="412"/>
      <c r="AKS593" s="412"/>
      <c r="AKT593" s="412"/>
      <c r="AKU593" s="412"/>
      <c r="AKV593" s="412"/>
      <c r="AKW593" s="412"/>
      <c r="AKX593" s="412"/>
      <c r="AKY593" s="412"/>
      <c r="AKZ593" s="412"/>
      <c r="ALA593" s="412"/>
      <c r="ALB593" s="412"/>
      <c r="ALC593" s="412"/>
      <c r="ALD593" s="412"/>
      <c r="ALE593" s="412"/>
      <c r="ALF593" s="412"/>
      <c r="ALG593" s="412"/>
      <c r="ALH593" s="412"/>
      <c r="ALI593" s="412"/>
      <c r="ALJ593" s="412"/>
      <c r="ALK593" s="412"/>
      <c r="ALL593" s="412"/>
      <c r="ALM593" s="412"/>
      <c r="ALN593" s="412"/>
      <c r="ALO593" s="412"/>
      <c r="ALP593" s="412"/>
      <c r="ALQ593" s="412"/>
      <c r="ALR593" s="412"/>
      <c r="ALS593" s="412"/>
      <c r="ALT593" s="412"/>
      <c r="ALU593" s="412"/>
      <c r="ALV593" s="412"/>
      <c r="ALW593" s="412"/>
      <c r="ALX593" s="412"/>
      <c r="ALY593" s="412"/>
      <c r="ALZ593" s="412"/>
      <c r="AMA593" s="412"/>
      <c r="AMB593" s="412"/>
      <c r="AMC593" s="412"/>
      <c r="AMD593" s="412"/>
      <c r="AME593" s="412"/>
      <c r="AMF593" s="412"/>
      <c r="AMG593" s="412"/>
      <c r="AMH593" s="412"/>
    </row>
    <row r="594" spans="1:1022" x14ac:dyDescent="0.25">
      <c r="A594" s="235" t="s">
        <v>5384</v>
      </c>
      <c r="B594" s="163">
        <v>593</v>
      </c>
      <c r="C594" s="317" t="s">
        <v>6308</v>
      </c>
      <c r="D594" s="177" t="s">
        <v>6309</v>
      </c>
      <c r="E594" s="187"/>
      <c r="F594" s="187"/>
      <c r="G594" s="177"/>
      <c r="H594" s="177"/>
      <c r="I594" s="319"/>
      <c r="J594" s="334"/>
      <c r="K594" s="334"/>
      <c r="L594" s="334"/>
      <c r="M594" s="334"/>
      <c r="N594" s="334"/>
      <c r="O594" s="339"/>
      <c r="P594" s="334"/>
      <c r="Q594" s="334"/>
      <c r="R594" s="334"/>
      <c r="S594" s="334"/>
      <c r="T594" s="334"/>
      <c r="U594" s="340"/>
      <c r="V594" s="219">
        <v>100</v>
      </c>
      <c r="W594" s="219">
        <v>100</v>
      </c>
      <c r="X594" s="219">
        <v>100</v>
      </c>
      <c r="Y594" s="219">
        <f t="shared" si="312"/>
        <v>100</v>
      </c>
      <c r="Z594" s="219">
        <f t="shared" si="313"/>
        <v>100</v>
      </c>
      <c r="AA594" s="220">
        <f t="shared" si="314"/>
        <v>100</v>
      </c>
      <c r="AB594" s="220">
        <f t="shared" si="315"/>
        <v>100</v>
      </c>
      <c r="AC594" s="220">
        <f t="shared" si="316"/>
        <v>100</v>
      </c>
      <c r="AD594" s="416">
        <f t="shared" si="317"/>
        <v>100</v>
      </c>
      <c r="AE594" s="416">
        <f t="shared" si="318"/>
        <v>100</v>
      </c>
      <c r="AF594" s="212">
        <f t="shared" si="323"/>
        <v>100</v>
      </c>
      <c r="AG594" s="212">
        <f t="shared" si="324"/>
        <v>100</v>
      </c>
      <c r="AH594" s="212">
        <f t="shared" si="321"/>
        <v>100</v>
      </c>
      <c r="AI594" s="212">
        <f t="shared" si="322"/>
        <v>100</v>
      </c>
      <c r="AJ594" s="243"/>
      <c r="AK594" s="236"/>
      <c r="AL594" s="187"/>
      <c r="AM594" s="214"/>
      <c r="AN594" s="187"/>
      <c r="AO594" s="187"/>
      <c r="AQ594" s="167" t="s">
        <v>6310</v>
      </c>
      <c r="AU594" s="118"/>
      <c r="AV594" s="118"/>
      <c r="AW594" s="118"/>
      <c r="AX594" s="118"/>
      <c r="AY594" s="118"/>
      <c r="AZ594" s="118"/>
      <c r="BA594" s="118"/>
      <c r="BB594" s="118"/>
      <c r="BC594" s="118"/>
      <c r="BD594" s="118"/>
      <c r="BE594" s="118"/>
      <c r="BF594" s="118"/>
      <c r="BG594" s="118"/>
      <c r="BH594" s="118"/>
      <c r="BI594" s="118"/>
      <c r="BJ594" s="118"/>
      <c r="BK594" s="118"/>
      <c r="BL594" s="118"/>
      <c r="BM594" s="118"/>
      <c r="BN594" s="118"/>
      <c r="BO594" s="118"/>
      <c r="BP594" s="118"/>
      <c r="BQ594" s="118"/>
      <c r="BR594" s="118"/>
      <c r="BS594" s="118"/>
      <c r="BT594" s="118"/>
      <c r="BU594" s="118"/>
      <c r="BV594" s="118"/>
      <c r="BW594" s="118"/>
      <c r="BX594" s="118"/>
      <c r="BY594" s="118"/>
      <c r="BZ594" s="118"/>
      <c r="CA594" s="118"/>
      <c r="CB594" s="118"/>
      <c r="CC594" s="118"/>
      <c r="CD594" s="118"/>
      <c r="CE594" s="118"/>
      <c r="CF594" s="118"/>
      <c r="CG594" s="118"/>
      <c r="CH594" s="118"/>
      <c r="CI594" s="118"/>
      <c r="CJ594" s="118"/>
      <c r="CK594" s="118"/>
      <c r="CL594" s="118"/>
      <c r="CM594" s="118"/>
      <c r="CN594" s="118"/>
      <c r="CO594" s="118"/>
      <c r="CP594" s="118"/>
      <c r="CQ594" s="118"/>
      <c r="CR594" s="118"/>
      <c r="CS594" s="118"/>
      <c r="CT594" s="118"/>
      <c r="CU594" s="118"/>
      <c r="CV594" s="118"/>
      <c r="CW594" s="118"/>
      <c r="CX594" s="118"/>
      <c r="CY594" s="118"/>
      <c r="CZ594" s="118"/>
      <c r="DA594" s="118"/>
      <c r="DB594" s="118"/>
      <c r="DC594" s="118"/>
      <c r="DD594" s="118"/>
      <c r="DE594" s="118"/>
      <c r="DF594" s="118"/>
      <c r="DG594" s="118"/>
      <c r="DH594" s="118"/>
      <c r="DI594" s="118"/>
      <c r="DJ594" s="118"/>
      <c r="DK594" s="118"/>
      <c r="DL594" s="118"/>
      <c r="DM594" s="118"/>
      <c r="DN594" s="118"/>
      <c r="DO594" s="118"/>
      <c r="DP594" s="118"/>
      <c r="DQ594" s="118"/>
      <c r="DR594" s="118"/>
      <c r="DS594" s="118"/>
      <c r="DT594" s="118"/>
      <c r="DU594" s="118"/>
      <c r="DV594" s="118"/>
      <c r="DW594" s="118"/>
      <c r="DX594" s="118"/>
      <c r="DY594" s="118"/>
      <c r="DZ594" s="118"/>
      <c r="EA594" s="118"/>
      <c r="EB594" s="118"/>
      <c r="EC594" s="118"/>
      <c r="ED594" s="118"/>
      <c r="EE594" s="118"/>
      <c r="EF594" s="118"/>
      <c r="EG594" s="118"/>
      <c r="EH594" s="118"/>
      <c r="EI594" s="118"/>
      <c r="EJ594" s="118"/>
      <c r="EK594" s="118"/>
      <c r="EL594" s="118"/>
      <c r="EM594" s="118"/>
      <c r="EN594" s="118"/>
      <c r="EO594" s="118"/>
      <c r="EP594" s="118"/>
      <c r="EQ594" s="118"/>
      <c r="ER594" s="118"/>
      <c r="ES594" s="118"/>
      <c r="ET594" s="118"/>
      <c r="EU594" s="118"/>
      <c r="EV594" s="118"/>
      <c r="EW594" s="118"/>
      <c r="EX594" s="118"/>
      <c r="EY594" s="118"/>
      <c r="EZ594" s="118"/>
      <c r="FA594" s="118"/>
      <c r="FB594" s="118"/>
      <c r="FC594" s="118"/>
      <c r="FD594" s="118"/>
      <c r="FE594" s="118"/>
      <c r="FF594" s="118"/>
      <c r="FG594" s="118"/>
      <c r="FH594" s="118"/>
      <c r="FI594" s="118"/>
      <c r="FJ594" s="118"/>
      <c r="FK594" s="118"/>
      <c r="FL594" s="118"/>
      <c r="FM594" s="118"/>
      <c r="FN594" s="118"/>
      <c r="FO594" s="118"/>
      <c r="FP594" s="118"/>
      <c r="FQ594" s="118"/>
      <c r="FR594" s="118"/>
      <c r="FS594" s="118"/>
      <c r="FT594" s="118"/>
      <c r="FU594" s="118"/>
      <c r="FV594" s="118"/>
      <c r="FW594" s="118"/>
      <c r="FX594" s="118"/>
      <c r="FY594" s="118"/>
      <c r="FZ594" s="118"/>
      <c r="GA594" s="118"/>
      <c r="GB594" s="118"/>
      <c r="GC594" s="118"/>
      <c r="GD594" s="118"/>
      <c r="GE594" s="118"/>
      <c r="GF594" s="118"/>
      <c r="GG594" s="118"/>
      <c r="GH594" s="118"/>
      <c r="GI594" s="118"/>
      <c r="GJ594" s="118"/>
      <c r="GK594" s="118"/>
      <c r="GL594" s="118"/>
      <c r="GM594" s="118"/>
      <c r="GN594" s="118"/>
      <c r="GO594" s="118"/>
      <c r="GP594" s="118"/>
      <c r="GQ594" s="118"/>
      <c r="GR594" s="118"/>
      <c r="GS594" s="118"/>
      <c r="GT594" s="118"/>
      <c r="GU594" s="118"/>
      <c r="GV594" s="118"/>
      <c r="GW594" s="118"/>
      <c r="GX594" s="118"/>
      <c r="GY594" s="118"/>
      <c r="GZ594" s="118"/>
      <c r="HA594" s="118"/>
      <c r="HB594" s="118"/>
      <c r="HC594" s="118"/>
      <c r="HD594" s="118"/>
      <c r="HE594" s="118"/>
      <c r="HF594" s="118"/>
      <c r="HG594" s="118"/>
      <c r="HH594" s="118"/>
      <c r="HI594" s="118"/>
      <c r="HJ594" s="118"/>
      <c r="HK594" s="118"/>
      <c r="HL594" s="118"/>
      <c r="HM594" s="118"/>
      <c r="HN594" s="118"/>
      <c r="HO594" s="118"/>
      <c r="HP594" s="118"/>
      <c r="HQ594" s="118"/>
      <c r="HR594" s="118"/>
      <c r="HS594" s="118"/>
      <c r="HT594" s="118"/>
      <c r="HU594" s="118"/>
      <c r="HV594" s="118"/>
      <c r="HW594" s="118"/>
      <c r="HX594" s="118"/>
      <c r="HY594" s="118"/>
      <c r="HZ594" s="118"/>
      <c r="IA594" s="118"/>
      <c r="IB594" s="118"/>
      <c r="IC594" s="118"/>
      <c r="ID594" s="118"/>
      <c r="IE594" s="118"/>
      <c r="IF594" s="118"/>
      <c r="IG594" s="118"/>
      <c r="IH594" s="118"/>
      <c r="II594" s="118"/>
      <c r="IJ594" s="118"/>
      <c r="IK594" s="118"/>
      <c r="IL594" s="118"/>
      <c r="IM594" s="118"/>
      <c r="IN594" s="118"/>
      <c r="IO594" s="118"/>
      <c r="IP594" s="118"/>
      <c r="IQ594" s="118"/>
      <c r="IR594" s="118"/>
      <c r="IS594" s="118"/>
      <c r="IT594" s="118"/>
      <c r="IU594" s="118"/>
      <c r="IV594" s="118"/>
      <c r="IW594" s="118"/>
      <c r="IX594" s="118"/>
      <c r="IY594" s="118"/>
      <c r="IZ594" s="118"/>
      <c r="JA594" s="118"/>
      <c r="JB594" s="118"/>
      <c r="JC594" s="118"/>
      <c r="JD594" s="118"/>
      <c r="JE594" s="118"/>
      <c r="JF594" s="118"/>
      <c r="JG594" s="118"/>
      <c r="JH594" s="118"/>
      <c r="JI594" s="118"/>
      <c r="JJ594" s="118"/>
      <c r="JK594" s="118"/>
      <c r="JL594" s="118"/>
      <c r="JM594" s="118"/>
      <c r="JN594" s="118"/>
      <c r="JO594" s="118"/>
      <c r="JP594" s="118"/>
      <c r="JQ594" s="118"/>
      <c r="JR594" s="118"/>
      <c r="JS594" s="118"/>
      <c r="JT594" s="118"/>
      <c r="JU594" s="118"/>
      <c r="JV594" s="118"/>
      <c r="JW594" s="118"/>
      <c r="JX594" s="118"/>
      <c r="JY594" s="118"/>
      <c r="JZ594" s="118"/>
      <c r="KA594" s="118"/>
      <c r="KB594" s="118"/>
      <c r="KC594" s="118"/>
      <c r="KD594" s="118"/>
      <c r="KE594" s="118"/>
      <c r="KF594" s="118"/>
      <c r="KG594" s="118"/>
      <c r="KH594" s="118"/>
      <c r="KI594" s="118"/>
      <c r="KJ594" s="118"/>
      <c r="KK594" s="118"/>
      <c r="KL594" s="118"/>
      <c r="KM594" s="118"/>
      <c r="KN594" s="118"/>
      <c r="KO594" s="118"/>
      <c r="KP594" s="118"/>
      <c r="KQ594" s="118"/>
      <c r="KR594" s="118"/>
      <c r="KS594" s="118"/>
      <c r="KT594" s="118"/>
      <c r="KU594" s="118"/>
      <c r="KV594" s="118"/>
      <c r="KW594" s="118"/>
      <c r="KX594" s="118"/>
      <c r="KY594" s="118"/>
      <c r="KZ594" s="118"/>
      <c r="LA594" s="118"/>
      <c r="LB594" s="118"/>
      <c r="LC594" s="118"/>
      <c r="LD594" s="118"/>
      <c r="LE594" s="118"/>
      <c r="LF594" s="118"/>
      <c r="LG594" s="118"/>
      <c r="LH594" s="118"/>
      <c r="LI594" s="118"/>
      <c r="LJ594" s="118"/>
      <c r="LK594" s="118"/>
      <c r="LL594" s="118"/>
      <c r="LM594" s="118"/>
      <c r="LN594" s="118"/>
      <c r="LO594" s="118"/>
      <c r="LP594" s="118"/>
      <c r="LQ594" s="118"/>
      <c r="LR594" s="118"/>
      <c r="LS594" s="118"/>
      <c r="LT594" s="118"/>
      <c r="LU594" s="118"/>
      <c r="LV594" s="118"/>
      <c r="LW594" s="118"/>
      <c r="LX594" s="118"/>
      <c r="LY594" s="118"/>
      <c r="LZ594" s="118"/>
      <c r="MA594" s="118"/>
      <c r="MB594" s="118"/>
      <c r="MC594" s="118"/>
      <c r="MD594" s="118"/>
      <c r="ME594" s="118"/>
      <c r="MF594" s="118"/>
      <c r="MG594" s="118"/>
      <c r="MH594" s="118"/>
      <c r="MI594" s="118"/>
      <c r="MJ594" s="118"/>
      <c r="MK594" s="118"/>
      <c r="ML594" s="118"/>
      <c r="MM594" s="118"/>
      <c r="MN594" s="118"/>
      <c r="MO594" s="118"/>
      <c r="MP594" s="118"/>
      <c r="MQ594" s="118"/>
      <c r="MR594" s="118"/>
      <c r="MS594" s="118"/>
      <c r="MT594" s="118"/>
      <c r="MU594" s="118"/>
      <c r="MV594" s="118"/>
      <c r="MW594" s="118"/>
      <c r="MX594" s="118"/>
      <c r="MY594" s="118"/>
      <c r="MZ594" s="118"/>
      <c r="NA594" s="118"/>
      <c r="NB594" s="118"/>
      <c r="NC594" s="118"/>
      <c r="ND594" s="118"/>
      <c r="NE594" s="118"/>
      <c r="NF594" s="118"/>
      <c r="NG594" s="118"/>
      <c r="NH594" s="118"/>
      <c r="NI594" s="118"/>
      <c r="NJ594" s="118"/>
      <c r="NK594" s="118"/>
      <c r="NL594" s="118"/>
      <c r="NM594" s="118"/>
      <c r="NN594" s="118"/>
      <c r="NO594" s="118"/>
      <c r="NP594" s="118"/>
      <c r="NQ594" s="118"/>
      <c r="NR594" s="118"/>
      <c r="NS594" s="118"/>
      <c r="NT594" s="118"/>
      <c r="NU594" s="118"/>
      <c r="NV594" s="118"/>
      <c r="NW594" s="118"/>
      <c r="NX594" s="118"/>
      <c r="NY594" s="118"/>
      <c r="NZ594" s="118"/>
      <c r="OA594" s="118"/>
      <c r="OB594" s="118"/>
      <c r="OC594" s="118"/>
      <c r="OD594" s="118"/>
      <c r="OE594" s="118"/>
      <c r="OF594" s="118"/>
      <c r="OG594" s="118"/>
      <c r="OH594" s="118"/>
      <c r="OI594" s="118"/>
      <c r="OJ594" s="118"/>
      <c r="OK594" s="118"/>
      <c r="OL594" s="118"/>
      <c r="OM594" s="118"/>
      <c r="ON594" s="118"/>
      <c r="OO594" s="118"/>
      <c r="OP594" s="118"/>
      <c r="OQ594" s="118"/>
      <c r="OR594" s="118"/>
      <c r="OS594" s="118"/>
      <c r="OT594" s="118"/>
      <c r="OU594" s="118"/>
      <c r="OV594" s="118"/>
      <c r="OW594" s="118"/>
      <c r="OX594" s="118"/>
      <c r="OY594" s="118"/>
      <c r="OZ594" s="118"/>
      <c r="PA594" s="118"/>
      <c r="PB594" s="118"/>
      <c r="PC594" s="118"/>
      <c r="PD594" s="118"/>
      <c r="PE594" s="118"/>
      <c r="PF594" s="118"/>
      <c r="PG594" s="118"/>
      <c r="PH594" s="118"/>
      <c r="PI594" s="118"/>
      <c r="PJ594" s="118"/>
      <c r="PK594" s="118"/>
      <c r="PL594" s="118"/>
      <c r="PM594" s="118"/>
      <c r="PN594" s="118"/>
      <c r="PO594" s="118"/>
      <c r="PP594" s="118"/>
      <c r="PQ594" s="118"/>
      <c r="PR594" s="118"/>
      <c r="PS594" s="118"/>
      <c r="PT594" s="118"/>
      <c r="PU594" s="118"/>
      <c r="PV594" s="118"/>
      <c r="PW594" s="118"/>
      <c r="PX594" s="118"/>
      <c r="PY594" s="118"/>
      <c r="PZ594" s="118"/>
      <c r="QA594" s="118"/>
      <c r="QB594" s="118"/>
      <c r="QC594" s="118"/>
      <c r="QD594" s="118"/>
      <c r="QE594" s="118"/>
      <c r="QF594" s="118"/>
      <c r="QG594" s="118"/>
      <c r="QH594" s="118"/>
      <c r="QI594" s="118"/>
      <c r="QJ594" s="118"/>
      <c r="QK594" s="118"/>
      <c r="QL594" s="118"/>
      <c r="QM594" s="118"/>
      <c r="QN594" s="118"/>
      <c r="QO594" s="118"/>
      <c r="QP594" s="118"/>
      <c r="QQ594" s="118"/>
      <c r="QR594" s="118"/>
      <c r="QS594" s="118"/>
      <c r="QT594" s="118"/>
      <c r="QU594" s="118"/>
      <c r="QV594" s="118"/>
      <c r="QW594" s="118"/>
      <c r="QX594" s="118"/>
      <c r="QY594" s="118"/>
      <c r="QZ594" s="118"/>
      <c r="RA594" s="118"/>
      <c r="RB594" s="118"/>
      <c r="RC594" s="118"/>
      <c r="RD594" s="118"/>
      <c r="RE594" s="118"/>
      <c r="RF594" s="118"/>
      <c r="RG594" s="118"/>
      <c r="RH594" s="118"/>
      <c r="RI594" s="118"/>
      <c r="RJ594" s="118"/>
      <c r="RK594" s="118"/>
      <c r="RL594" s="118"/>
      <c r="RM594" s="118"/>
      <c r="RN594" s="118"/>
      <c r="RO594" s="118"/>
      <c r="RP594" s="118"/>
      <c r="RQ594" s="118"/>
      <c r="RR594" s="118"/>
      <c r="RS594" s="118"/>
      <c r="RT594" s="118"/>
      <c r="RU594" s="118"/>
      <c r="RV594" s="118"/>
      <c r="RW594" s="118"/>
      <c r="RX594" s="118"/>
      <c r="RY594" s="118"/>
      <c r="RZ594" s="118"/>
      <c r="SA594" s="118"/>
      <c r="SB594" s="118"/>
      <c r="SC594" s="118"/>
      <c r="SD594" s="118"/>
      <c r="SE594" s="118"/>
      <c r="SF594" s="118"/>
      <c r="SG594" s="118"/>
      <c r="SH594" s="118"/>
      <c r="SI594" s="118"/>
      <c r="SJ594" s="118"/>
      <c r="SK594" s="118"/>
      <c r="SL594" s="118"/>
      <c r="SM594" s="118"/>
      <c r="SN594" s="118"/>
      <c r="SO594" s="118"/>
      <c r="SP594" s="118"/>
      <c r="SQ594" s="118"/>
      <c r="SR594" s="118"/>
      <c r="SS594" s="118"/>
      <c r="ST594" s="118"/>
      <c r="SU594" s="118"/>
      <c r="SV594" s="118"/>
      <c r="SW594" s="118"/>
      <c r="SX594" s="118"/>
      <c r="SY594" s="118"/>
      <c r="SZ594" s="118"/>
      <c r="TA594" s="118"/>
      <c r="TB594" s="118"/>
      <c r="TC594" s="118"/>
      <c r="TD594" s="118"/>
      <c r="TE594" s="118"/>
      <c r="TF594" s="118"/>
      <c r="TG594" s="118"/>
      <c r="TH594" s="118"/>
      <c r="TI594" s="118"/>
      <c r="TJ594" s="118"/>
      <c r="TK594" s="118"/>
      <c r="TL594" s="118"/>
      <c r="TM594" s="118"/>
      <c r="TN594" s="118"/>
      <c r="TO594" s="118"/>
      <c r="TP594" s="118"/>
      <c r="TQ594" s="118"/>
      <c r="TR594" s="118"/>
      <c r="TS594" s="118"/>
      <c r="TT594" s="118"/>
      <c r="TU594" s="118"/>
      <c r="TV594" s="118"/>
      <c r="TW594" s="118"/>
      <c r="TX594" s="118"/>
      <c r="TY594" s="118"/>
      <c r="TZ594" s="118"/>
      <c r="UA594" s="118"/>
      <c r="UB594" s="118"/>
      <c r="UC594" s="118"/>
      <c r="UD594" s="118"/>
      <c r="UE594" s="118"/>
      <c r="UF594" s="118"/>
      <c r="UG594" s="118"/>
      <c r="UH594" s="118"/>
      <c r="UI594" s="118"/>
      <c r="UJ594" s="118"/>
      <c r="UK594" s="118"/>
      <c r="UL594" s="118"/>
      <c r="UM594" s="118"/>
      <c r="UN594" s="118"/>
      <c r="UO594" s="118"/>
      <c r="UP594" s="118"/>
      <c r="UQ594" s="118"/>
      <c r="UR594" s="118"/>
      <c r="US594" s="118"/>
      <c r="UT594" s="118"/>
      <c r="UU594" s="118"/>
      <c r="UV594" s="118"/>
      <c r="UW594" s="118"/>
      <c r="UX594" s="118"/>
      <c r="UY594" s="118"/>
      <c r="UZ594" s="118"/>
      <c r="VA594" s="118"/>
      <c r="VB594" s="118"/>
      <c r="VC594" s="118"/>
      <c r="VD594" s="118"/>
      <c r="VE594" s="118"/>
      <c r="VF594" s="118"/>
      <c r="VG594" s="118"/>
      <c r="VH594" s="118"/>
      <c r="VI594" s="118"/>
      <c r="VJ594" s="118"/>
      <c r="VK594" s="118"/>
      <c r="VL594" s="118"/>
      <c r="VM594" s="118"/>
      <c r="VN594" s="118"/>
      <c r="VO594" s="118"/>
      <c r="VP594" s="118"/>
      <c r="VQ594" s="118"/>
      <c r="VR594" s="118"/>
      <c r="VS594" s="118"/>
      <c r="VT594" s="118"/>
      <c r="VU594" s="118"/>
      <c r="VV594" s="118"/>
      <c r="VW594" s="118"/>
      <c r="VX594" s="118"/>
      <c r="VY594" s="118"/>
      <c r="VZ594" s="118"/>
      <c r="WA594" s="118"/>
      <c r="WB594" s="118"/>
      <c r="WC594" s="118"/>
      <c r="WD594" s="118"/>
      <c r="WE594" s="118"/>
      <c r="WF594" s="118"/>
      <c r="WG594" s="118"/>
      <c r="WH594" s="118"/>
      <c r="WI594" s="118"/>
      <c r="WJ594" s="118"/>
      <c r="WK594" s="118"/>
      <c r="WL594" s="118"/>
      <c r="WM594" s="118"/>
      <c r="WN594" s="118"/>
      <c r="WO594" s="118"/>
      <c r="WP594" s="118"/>
      <c r="WQ594" s="118"/>
      <c r="WR594" s="118"/>
      <c r="WS594" s="118"/>
      <c r="WT594" s="118"/>
      <c r="WU594" s="118"/>
      <c r="WV594" s="118"/>
      <c r="WW594" s="118"/>
      <c r="WX594" s="118"/>
      <c r="WY594" s="118"/>
      <c r="WZ594" s="118"/>
      <c r="XA594" s="118"/>
      <c r="XB594" s="118"/>
      <c r="XC594" s="118"/>
      <c r="XD594" s="118"/>
      <c r="XE594" s="118"/>
      <c r="XF594" s="118"/>
      <c r="XG594" s="118"/>
      <c r="XH594" s="118"/>
      <c r="XI594" s="118"/>
      <c r="XJ594" s="118"/>
      <c r="XK594" s="118"/>
      <c r="XL594" s="118"/>
      <c r="XM594" s="118"/>
      <c r="XN594" s="118"/>
      <c r="XO594" s="118"/>
      <c r="XP594" s="118"/>
      <c r="XQ594" s="118"/>
      <c r="XR594" s="118"/>
      <c r="XS594" s="118"/>
      <c r="XT594" s="118"/>
      <c r="XU594" s="118"/>
      <c r="XV594" s="118"/>
      <c r="XW594" s="118"/>
      <c r="XX594" s="118"/>
      <c r="XY594" s="118"/>
      <c r="XZ594" s="118"/>
      <c r="YA594" s="118"/>
      <c r="YB594" s="118"/>
      <c r="YC594" s="118"/>
      <c r="YD594" s="118"/>
      <c r="YE594" s="118"/>
      <c r="YF594" s="118"/>
      <c r="YG594" s="118"/>
      <c r="YH594" s="118"/>
      <c r="YI594" s="118"/>
      <c r="YJ594" s="118"/>
      <c r="YK594" s="118"/>
      <c r="YL594" s="118"/>
      <c r="YM594" s="118"/>
      <c r="YN594" s="118"/>
      <c r="YO594" s="118"/>
      <c r="YP594" s="118"/>
      <c r="YQ594" s="118"/>
      <c r="YR594" s="118"/>
      <c r="YS594" s="118"/>
      <c r="YT594" s="118"/>
      <c r="YU594" s="118"/>
      <c r="YV594" s="118"/>
      <c r="YW594" s="118"/>
      <c r="YX594" s="118"/>
      <c r="YY594" s="118"/>
      <c r="YZ594" s="118"/>
      <c r="ZA594" s="118"/>
      <c r="ZB594" s="118"/>
      <c r="ZC594" s="118"/>
      <c r="ZD594" s="118"/>
      <c r="ZE594" s="118"/>
      <c r="ZF594" s="118"/>
      <c r="ZG594" s="118"/>
      <c r="ZH594" s="118"/>
      <c r="ZI594" s="118"/>
      <c r="ZJ594" s="118"/>
      <c r="ZK594" s="118"/>
      <c r="ZL594" s="118"/>
      <c r="ZM594" s="118"/>
      <c r="ZN594" s="118"/>
      <c r="ZO594" s="118"/>
      <c r="ZP594" s="118"/>
      <c r="ZQ594" s="118"/>
      <c r="ZR594" s="118"/>
      <c r="ZS594" s="118"/>
      <c r="ZT594" s="118"/>
      <c r="ZU594" s="118"/>
      <c r="ZV594" s="118"/>
      <c r="ZW594" s="118"/>
      <c r="ZX594" s="118"/>
      <c r="ZY594" s="118"/>
      <c r="ZZ594" s="118"/>
      <c r="AAA594" s="118"/>
      <c r="AAB594" s="118"/>
      <c r="AAC594" s="118"/>
      <c r="AAD594" s="118"/>
      <c r="AAE594" s="118"/>
      <c r="AAF594" s="118"/>
      <c r="AAG594" s="118"/>
      <c r="AAH594" s="118"/>
      <c r="AAI594" s="118"/>
      <c r="AAJ594" s="118"/>
      <c r="AAK594" s="118"/>
      <c r="AAL594" s="118"/>
      <c r="AAM594" s="118"/>
      <c r="AAN594" s="118"/>
      <c r="AAO594" s="118"/>
      <c r="AAP594" s="118"/>
      <c r="AAQ594" s="118"/>
      <c r="AAR594" s="118"/>
      <c r="AAS594" s="118"/>
      <c r="AAT594" s="118"/>
      <c r="AAU594" s="118"/>
      <c r="AAV594" s="118"/>
      <c r="AAW594" s="118"/>
      <c r="AAX594" s="118"/>
      <c r="AAY594" s="118"/>
      <c r="AAZ594" s="118"/>
      <c r="ABA594" s="118"/>
      <c r="ABB594" s="118"/>
      <c r="ABC594" s="118"/>
      <c r="ABD594" s="118"/>
      <c r="ABE594" s="118"/>
      <c r="ABF594" s="118"/>
      <c r="ABG594" s="118"/>
      <c r="ABH594" s="118"/>
      <c r="ABI594" s="118"/>
      <c r="ABJ594" s="118"/>
      <c r="ABK594" s="118"/>
      <c r="ABL594" s="118"/>
      <c r="ABM594" s="118"/>
      <c r="ABN594" s="118"/>
      <c r="ABO594" s="118"/>
      <c r="ABP594" s="118"/>
      <c r="ABQ594" s="118"/>
      <c r="ABR594" s="118"/>
      <c r="ABS594" s="118"/>
      <c r="ABT594" s="118"/>
      <c r="ABU594" s="118"/>
      <c r="ABV594" s="118"/>
      <c r="ABW594" s="118"/>
      <c r="ABX594" s="118"/>
      <c r="ABY594" s="118"/>
      <c r="ABZ594" s="118"/>
      <c r="ACA594" s="118"/>
      <c r="ACB594" s="118"/>
      <c r="ACC594" s="118"/>
      <c r="ACD594" s="118"/>
      <c r="ACE594" s="118"/>
      <c r="ACF594" s="118"/>
      <c r="ACG594" s="118"/>
      <c r="ACH594" s="118"/>
      <c r="ACI594" s="118"/>
      <c r="ACJ594" s="118"/>
      <c r="ACK594" s="118"/>
      <c r="ACL594" s="118"/>
      <c r="ACM594" s="118"/>
      <c r="ACN594" s="118"/>
      <c r="ACO594" s="118"/>
      <c r="ACP594" s="118"/>
      <c r="ACQ594" s="118"/>
      <c r="ACR594" s="118"/>
      <c r="ACS594" s="118"/>
      <c r="ACT594" s="118"/>
      <c r="ACU594" s="118"/>
      <c r="ACV594" s="118"/>
      <c r="ACW594" s="118"/>
      <c r="ACX594" s="118"/>
      <c r="ACY594" s="118"/>
      <c r="ACZ594" s="118"/>
      <c r="ADA594" s="118"/>
      <c r="ADB594" s="118"/>
      <c r="ADC594" s="118"/>
      <c r="ADD594" s="118"/>
      <c r="ADE594" s="118"/>
      <c r="ADF594" s="118"/>
      <c r="ADG594" s="118"/>
      <c r="ADH594" s="118"/>
      <c r="ADI594" s="118"/>
      <c r="ADJ594" s="118"/>
      <c r="ADK594" s="118"/>
      <c r="ADL594" s="118"/>
      <c r="ADM594" s="118"/>
      <c r="ADN594" s="118"/>
      <c r="ADO594" s="118"/>
      <c r="ADP594" s="118"/>
      <c r="ADQ594" s="118"/>
      <c r="ADR594" s="118"/>
      <c r="ADS594" s="118"/>
      <c r="ADT594" s="118"/>
      <c r="ADU594" s="118"/>
      <c r="ADV594" s="118"/>
      <c r="ADW594" s="118"/>
      <c r="ADX594" s="118"/>
      <c r="ADY594" s="118"/>
      <c r="ADZ594" s="118"/>
      <c r="AEA594" s="118"/>
      <c r="AEB594" s="118"/>
      <c r="AEC594" s="118"/>
      <c r="AED594" s="118"/>
      <c r="AEE594" s="118"/>
      <c r="AEF594" s="118"/>
      <c r="AEG594" s="118"/>
      <c r="AEH594" s="118"/>
      <c r="AEI594" s="118"/>
      <c r="AEJ594" s="118"/>
      <c r="AEK594" s="118"/>
      <c r="AEL594" s="118"/>
      <c r="AEM594" s="118"/>
      <c r="AEN594" s="118"/>
      <c r="AEO594" s="118"/>
      <c r="AEP594" s="118"/>
      <c r="AEQ594" s="118"/>
      <c r="AER594" s="118"/>
      <c r="AES594" s="118"/>
      <c r="AET594" s="118"/>
      <c r="AEU594" s="118"/>
      <c r="AEV594" s="118"/>
      <c r="AEW594" s="118"/>
      <c r="AEX594" s="118"/>
      <c r="AEY594" s="118"/>
      <c r="AEZ594" s="118"/>
      <c r="AFA594" s="118"/>
      <c r="AFB594" s="118"/>
      <c r="AFC594" s="118"/>
      <c r="AFD594" s="118"/>
      <c r="AFE594" s="118"/>
      <c r="AFF594" s="118"/>
      <c r="AFG594" s="118"/>
      <c r="AFH594" s="118"/>
      <c r="AFI594" s="118"/>
      <c r="AFJ594" s="118"/>
      <c r="AFK594" s="118"/>
      <c r="AFL594" s="118"/>
      <c r="AFM594" s="118"/>
      <c r="AFN594" s="118"/>
      <c r="AFO594" s="118"/>
      <c r="AFP594" s="118"/>
      <c r="AFQ594" s="118"/>
      <c r="AFR594" s="118"/>
      <c r="AFS594" s="118"/>
      <c r="AFT594" s="118"/>
      <c r="AFU594" s="118"/>
      <c r="AFV594" s="118"/>
      <c r="AFW594" s="118"/>
      <c r="AFX594" s="118"/>
      <c r="AFY594" s="118"/>
      <c r="AFZ594" s="118"/>
      <c r="AGA594" s="118"/>
      <c r="AGB594" s="118"/>
      <c r="AGC594" s="118"/>
      <c r="AGD594" s="118"/>
      <c r="AGE594" s="118"/>
      <c r="AGF594" s="118"/>
      <c r="AGG594" s="118"/>
      <c r="AGH594" s="118"/>
      <c r="AGI594" s="118"/>
      <c r="AGJ594" s="118"/>
      <c r="AGK594" s="118"/>
      <c r="AGL594" s="118"/>
      <c r="AGM594" s="118"/>
      <c r="AGN594" s="118"/>
      <c r="AGO594" s="118"/>
      <c r="AGP594" s="118"/>
      <c r="AGQ594" s="118"/>
      <c r="AGR594" s="118"/>
      <c r="AGS594" s="118"/>
      <c r="AGT594" s="118"/>
      <c r="AGU594" s="118"/>
      <c r="AGV594" s="118"/>
      <c r="AGW594" s="118"/>
      <c r="AGX594" s="118"/>
      <c r="AGY594" s="118"/>
      <c r="AGZ594" s="118"/>
      <c r="AHA594" s="118"/>
      <c r="AHB594" s="118"/>
      <c r="AHC594" s="118"/>
      <c r="AHD594" s="118"/>
      <c r="AHE594" s="118"/>
      <c r="AHF594" s="118"/>
      <c r="AHG594" s="118"/>
      <c r="AHH594" s="118"/>
      <c r="AHI594" s="118"/>
      <c r="AHJ594" s="118"/>
      <c r="AHK594" s="118"/>
      <c r="AHL594" s="118"/>
      <c r="AHM594" s="118"/>
      <c r="AHN594" s="118"/>
      <c r="AHO594" s="118"/>
      <c r="AHP594" s="118"/>
      <c r="AHQ594" s="118"/>
      <c r="AHR594" s="118"/>
      <c r="AHS594" s="118"/>
      <c r="AHT594" s="118"/>
      <c r="AHU594" s="118"/>
      <c r="AHV594" s="118"/>
      <c r="AHW594" s="118"/>
      <c r="AHX594" s="118"/>
      <c r="AHY594" s="118"/>
      <c r="AHZ594" s="118"/>
      <c r="AIA594" s="118"/>
      <c r="AIB594" s="118"/>
      <c r="AIC594" s="118"/>
      <c r="AID594" s="118"/>
      <c r="AIE594" s="118"/>
      <c r="AIF594" s="118"/>
      <c r="AIG594" s="118"/>
      <c r="AIH594" s="118"/>
      <c r="AII594" s="118"/>
      <c r="AIJ594" s="118"/>
      <c r="AIK594" s="118"/>
      <c r="AIL594" s="118"/>
      <c r="AIM594" s="118"/>
      <c r="AIN594" s="118"/>
      <c r="AIO594" s="118"/>
      <c r="AIP594" s="118"/>
      <c r="AIQ594" s="118"/>
      <c r="AIR594" s="118"/>
      <c r="AIS594" s="118"/>
      <c r="AIT594" s="118"/>
      <c r="AIU594" s="118"/>
      <c r="AIV594" s="118"/>
      <c r="AIW594" s="118"/>
      <c r="AIX594" s="118"/>
      <c r="AIY594" s="118"/>
      <c r="AIZ594" s="118"/>
      <c r="AJA594" s="118"/>
      <c r="AJB594" s="118"/>
      <c r="AJC594" s="118"/>
      <c r="AJD594" s="118"/>
      <c r="AJE594" s="118"/>
      <c r="AJF594" s="118"/>
      <c r="AJG594" s="118"/>
      <c r="AJH594" s="118"/>
      <c r="AJI594" s="118"/>
      <c r="AJJ594" s="118"/>
      <c r="AJK594" s="118"/>
      <c r="AJL594" s="118"/>
      <c r="AJM594" s="118"/>
      <c r="AJN594" s="118"/>
      <c r="AJO594" s="118"/>
      <c r="AJP594" s="118"/>
      <c r="AJQ594" s="118"/>
      <c r="AJR594" s="118"/>
      <c r="AJS594" s="118"/>
      <c r="AJT594" s="118"/>
      <c r="AJU594" s="118"/>
      <c r="AJV594" s="118"/>
      <c r="AJW594" s="118"/>
      <c r="AJX594" s="118"/>
      <c r="AJY594" s="118"/>
      <c r="AJZ594" s="118"/>
      <c r="AKA594" s="118"/>
      <c r="AKB594" s="118"/>
      <c r="AKC594" s="118"/>
      <c r="AKD594" s="118"/>
      <c r="AKE594" s="118"/>
      <c r="AKF594" s="118"/>
      <c r="AKG594" s="118"/>
      <c r="AKH594" s="118"/>
      <c r="AKI594" s="118"/>
      <c r="AKJ594" s="118"/>
      <c r="AKK594" s="118"/>
      <c r="AKL594" s="118"/>
      <c r="AKM594" s="118"/>
      <c r="AKN594" s="118"/>
      <c r="AKO594" s="118"/>
      <c r="AKP594" s="118"/>
      <c r="AKQ594" s="118"/>
      <c r="AKR594" s="118"/>
      <c r="AKS594" s="118"/>
      <c r="AKT594" s="118"/>
      <c r="AKU594" s="118"/>
      <c r="AKV594" s="118"/>
      <c r="AKW594" s="118"/>
      <c r="AKX594" s="118"/>
      <c r="AKY594" s="118"/>
      <c r="AKZ594" s="118"/>
      <c r="ALA594" s="118"/>
      <c r="ALB594" s="118"/>
      <c r="ALC594" s="118"/>
      <c r="ALD594" s="118"/>
      <c r="ALE594" s="118"/>
      <c r="ALF594" s="118"/>
      <c r="ALG594" s="118"/>
      <c r="ALH594" s="118"/>
      <c r="ALI594" s="118"/>
      <c r="ALJ594" s="118"/>
      <c r="ALK594" s="118"/>
      <c r="ALL594" s="118"/>
      <c r="ALM594" s="118"/>
      <c r="ALN594" s="118"/>
      <c r="ALO594" s="118"/>
      <c r="ALP594" s="118"/>
      <c r="ALQ594" s="118"/>
      <c r="ALR594" s="118"/>
      <c r="ALS594" s="118"/>
      <c r="ALT594" s="118"/>
      <c r="ALU594" s="118"/>
      <c r="ALV594" s="118"/>
      <c r="ALW594" s="118"/>
      <c r="ALX594" s="118"/>
      <c r="ALY594" s="118"/>
      <c r="ALZ594" s="118"/>
      <c r="AMA594" s="118"/>
      <c r="AMB594" s="118"/>
      <c r="AMC594" s="118"/>
      <c r="AMD594" s="118"/>
      <c r="AME594" s="118"/>
      <c r="AMF594" s="118"/>
      <c r="AMG594" s="118"/>
      <c r="AMH594" s="118"/>
    </row>
    <row r="595" spans="1:1022" x14ac:dyDescent="0.25">
      <c r="A595" s="162" t="s">
        <v>25200</v>
      </c>
      <c r="B595" s="163">
        <v>594</v>
      </c>
      <c r="C595" s="295" t="s">
        <v>25201</v>
      </c>
      <c r="D595" s="175" t="s">
        <v>25202</v>
      </c>
      <c r="I595" s="319"/>
      <c r="J595" s="332" t="s">
        <v>752</v>
      </c>
      <c r="V595" s="219">
        <v>100</v>
      </c>
      <c r="W595" s="219">
        <v>100</v>
      </c>
      <c r="X595" s="219">
        <v>100</v>
      </c>
      <c r="Y595" s="219">
        <f t="shared" si="312"/>
        <v>100</v>
      </c>
      <c r="Z595" s="219">
        <f t="shared" si="313"/>
        <v>100</v>
      </c>
      <c r="AA595" s="220">
        <f t="shared" si="314"/>
        <v>100</v>
      </c>
      <c r="AB595" s="220">
        <f t="shared" si="315"/>
        <v>100</v>
      </c>
      <c r="AC595" s="220">
        <f t="shared" si="316"/>
        <v>100</v>
      </c>
      <c r="AD595" s="416">
        <f t="shared" si="317"/>
        <v>100</v>
      </c>
      <c r="AE595" s="416">
        <f t="shared" si="318"/>
        <v>100</v>
      </c>
      <c r="AF595" s="212">
        <f t="shared" si="323"/>
        <v>1</v>
      </c>
      <c r="AG595" s="212">
        <f t="shared" si="324"/>
        <v>1</v>
      </c>
      <c r="AH595" s="212">
        <f t="shared" si="321"/>
        <v>3</v>
      </c>
      <c r="AI595" s="212">
        <f t="shared" si="322"/>
        <v>5</v>
      </c>
      <c r="AJ595" s="243"/>
      <c r="AM595" s="214"/>
      <c r="AQ595" s="229" t="s">
        <v>783</v>
      </c>
      <c r="AU595" s="118"/>
      <c r="AV595" s="118"/>
      <c r="AW595" s="118"/>
      <c r="AX595" s="118"/>
      <c r="AY595" s="118"/>
      <c r="AZ595" s="118"/>
      <c r="BA595" s="118"/>
      <c r="BB595" s="118"/>
      <c r="BC595" s="118"/>
      <c r="BD595" s="118"/>
      <c r="BE595" s="118"/>
      <c r="BF595" s="118"/>
      <c r="BG595" s="118"/>
      <c r="BH595" s="118"/>
      <c r="BI595" s="118"/>
      <c r="BJ595" s="118"/>
      <c r="BK595" s="118"/>
      <c r="BL595" s="118"/>
      <c r="BM595" s="118"/>
      <c r="BN595" s="118"/>
      <c r="BO595" s="118"/>
      <c r="BP595" s="118"/>
      <c r="BQ595" s="118"/>
      <c r="BR595" s="118"/>
      <c r="BS595" s="118"/>
      <c r="BT595" s="118"/>
      <c r="BU595" s="118"/>
      <c r="BV595" s="118"/>
      <c r="BW595" s="118"/>
      <c r="BX595" s="118"/>
      <c r="BY595" s="118"/>
      <c r="BZ595" s="118"/>
      <c r="CA595" s="118"/>
      <c r="CB595" s="118"/>
      <c r="CC595" s="118"/>
      <c r="CD595" s="118"/>
      <c r="CE595" s="118"/>
      <c r="CF595" s="118"/>
      <c r="CG595" s="118"/>
      <c r="CH595" s="118"/>
      <c r="CI595" s="118"/>
      <c r="CJ595" s="118"/>
      <c r="CK595" s="118"/>
      <c r="CL595" s="118"/>
      <c r="CM595" s="118"/>
      <c r="CN595" s="118"/>
      <c r="CO595" s="118"/>
      <c r="CP595" s="118"/>
      <c r="CQ595" s="118"/>
      <c r="CR595" s="118"/>
      <c r="CS595" s="118"/>
      <c r="CT595" s="118"/>
      <c r="CU595" s="118"/>
      <c r="CV595" s="118"/>
      <c r="CW595" s="118"/>
      <c r="CX595" s="118"/>
      <c r="CY595" s="118"/>
      <c r="CZ595" s="118"/>
      <c r="DA595" s="118"/>
      <c r="DB595" s="118"/>
      <c r="DC595" s="118"/>
      <c r="DD595" s="118"/>
      <c r="DE595" s="118"/>
      <c r="DF595" s="118"/>
      <c r="DG595" s="118"/>
      <c r="DH595" s="118"/>
      <c r="DI595" s="118"/>
      <c r="DJ595" s="118"/>
      <c r="DK595" s="118"/>
      <c r="DL595" s="118"/>
      <c r="DM595" s="118"/>
      <c r="DN595" s="118"/>
      <c r="DO595" s="118"/>
      <c r="DP595" s="118"/>
      <c r="DQ595" s="118"/>
      <c r="DR595" s="118"/>
      <c r="DS595" s="118"/>
      <c r="DT595" s="118"/>
      <c r="DU595" s="118"/>
      <c r="DV595" s="118"/>
      <c r="DW595" s="118"/>
      <c r="DX595" s="118"/>
      <c r="DY595" s="118"/>
      <c r="DZ595" s="118"/>
      <c r="EA595" s="118"/>
      <c r="EB595" s="118"/>
      <c r="EC595" s="118"/>
      <c r="ED595" s="118"/>
      <c r="EE595" s="118"/>
      <c r="EF595" s="118"/>
      <c r="EG595" s="118"/>
      <c r="EH595" s="118"/>
      <c r="EI595" s="118"/>
      <c r="EJ595" s="118"/>
      <c r="EK595" s="118"/>
      <c r="EL595" s="118"/>
      <c r="EM595" s="118"/>
      <c r="EN595" s="118"/>
      <c r="EO595" s="118"/>
      <c r="EP595" s="118"/>
      <c r="EQ595" s="118"/>
      <c r="ER595" s="118"/>
      <c r="ES595" s="118"/>
      <c r="ET595" s="118"/>
      <c r="EU595" s="118"/>
      <c r="EV595" s="118"/>
      <c r="EW595" s="118"/>
      <c r="EX595" s="118"/>
      <c r="EY595" s="118"/>
      <c r="EZ595" s="118"/>
      <c r="FA595" s="118"/>
      <c r="FB595" s="118"/>
      <c r="FC595" s="118"/>
      <c r="FD595" s="118"/>
      <c r="FE595" s="118"/>
      <c r="FF595" s="118"/>
      <c r="FG595" s="118"/>
      <c r="FH595" s="118"/>
      <c r="FI595" s="118"/>
      <c r="FJ595" s="118"/>
      <c r="FK595" s="118"/>
      <c r="FL595" s="118"/>
      <c r="FM595" s="118"/>
      <c r="FN595" s="118"/>
      <c r="FO595" s="118"/>
      <c r="FP595" s="118"/>
      <c r="FQ595" s="118"/>
      <c r="FR595" s="118"/>
      <c r="FS595" s="118"/>
      <c r="FT595" s="118"/>
      <c r="FU595" s="118"/>
      <c r="FV595" s="118"/>
      <c r="FW595" s="118"/>
      <c r="FX595" s="118"/>
      <c r="FY595" s="118"/>
      <c r="FZ595" s="118"/>
      <c r="GA595" s="118"/>
      <c r="GB595" s="118"/>
      <c r="GC595" s="118"/>
      <c r="GD595" s="118"/>
      <c r="GE595" s="118"/>
      <c r="GF595" s="118"/>
      <c r="GG595" s="118"/>
      <c r="GH595" s="118"/>
      <c r="GI595" s="118"/>
      <c r="GJ595" s="118"/>
      <c r="GK595" s="118"/>
      <c r="GL595" s="118"/>
      <c r="GM595" s="118"/>
      <c r="GN595" s="118"/>
      <c r="GO595" s="118"/>
      <c r="GP595" s="118"/>
      <c r="GQ595" s="118"/>
      <c r="GR595" s="118"/>
      <c r="GS595" s="118"/>
      <c r="GT595" s="118"/>
      <c r="GU595" s="118"/>
      <c r="GV595" s="118"/>
      <c r="GW595" s="118"/>
      <c r="GX595" s="118"/>
      <c r="GY595" s="118"/>
      <c r="GZ595" s="118"/>
      <c r="HA595" s="118"/>
      <c r="HB595" s="118"/>
      <c r="HC595" s="118"/>
      <c r="HD595" s="118"/>
      <c r="HE595" s="118"/>
      <c r="HF595" s="118"/>
      <c r="HG595" s="118"/>
      <c r="HH595" s="118"/>
      <c r="HI595" s="118"/>
      <c r="HJ595" s="118"/>
      <c r="HK595" s="118"/>
      <c r="HL595" s="118"/>
      <c r="HM595" s="118"/>
      <c r="HN595" s="118"/>
      <c r="HO595" s="118"/>
      <c r="HP595" s="118"/>
      <c r="HQ595" s="118"/>
      <c r="HR595" s="118"/>
      <c r="HS595" s="118"/>
      <c r="HT595" s="118"/>
      <c r="HU595" s="118"/>
      <c r="HV595" s="118"/>
      <c r="HW595" s="118"/>
      <c r="HX595" s="118"/>
      <c r="HY595" s="118"/>
      <c r="HZ595" s="118"/>
      <c r="IA595" s="118"/>
      <c r="IB595" s="118"/>
      <c r="IC595" s="118"/>
      <c r="ID595" s="118"/>
      <c r="IE595" s="118"/>
      <c r="IF595" s="118"/>
      <c r="IG595" s="118"/>
      <c r="IH595" s="118"/>
      <c r="II595" s="118"/>
      <c r="IJ595" s="118"/>
      <c r="IK595" s="118"/>
      <c r="IL595" s="118"/>
      <c r="IM595" s="118"/>
      <c r="IN595" s="118"/>
      <c r="IO595" s="118"/>
      <c r="IP595" s="118"/>
      <c r="IQ595" s="118"/>
      <c r="IR595" s="118"/>
      <c r="IS595" s="118"/>
      <c r="IT595" s="118"/>
      <c r="IU595" s="118"/>
      <c r="IV595" s="118"/>
      <c r="IW595" s="118"/>
      <c r="IX595" s="118"/>
      <c r="IY595" s="118"/>
      <c r="IZ595" s="118"/>
      <c r="JA595" s="118"/>
      <c r="JB595" s="118"/>
      <c r="JC595" s="118"/>
      <c r="JD595" s="118"/>
      <c r="JE595" s="118"/>
      <c r="JF595" s="118"/>
      <c r="JG595" s="118"/>
      <c r="JH595" s="118"/>
      <c r="JI595" s="118"/>
      <c r="JJ595" s="118"/>
      <c r="JK595" s="118"/>
      <c r="JL595" s="118"/>
      <c r="JM595" s="118"/>
      <c r="JN595" s="118"/>
      <c r="JO595" s="118"/>
      <c r="JP595" s="118"/>
      <c r="JQ595" s="118"/>
      <c r="JR595" s="118"/>
      <c r="JS595" s="118"/>
      <c r="JT595" s="118"/>
      <c r="JU595" s="118"/>
      <c r="JV595" s="118"/>
      <c r="JW595" s="118"/>
      <c r="JX595" s="118"/>
      <c r="JY595" s="118"/>
      <c r="JZ595" s="118"/>
      <c r="KA595" s="118"/>
      <c r="KB595" s="118"/>
      <c r="KC595" s="118"/>
      <c r="KD595" s="118"/>
      <c r="KE595" s="118"/>
      <c r="KF595" s="118"/>
      <c r="KG595" s="118"/>
      <c r="KH595" s="118"/>
      <c r="KI595" s="118"/>
      <c r="KJ595" s="118"/>
      <c r="KK595" s="118"/>
      <c r="KL595" s="118"/>
      <c r="KM595" s="118"/>
      <c r="KN595" s="118"/>
      <c r="KO595" s="118"/>
      <c r="KP595" s="118"/>
      <c r="KQ595" s="118"/>
      <c r="KR595" s="118"/>
      <c r="KS595" s="118"/>
      <c r="KT595" s="118"/>
      <c r="KU595" s="118"/>
      <c r="KV595" s="118"/>
      <c r="KW595" s="118"/>
      <c r="KX595" s="118"/>
      <c r="KY595" s="118"/>
      <c r="KZ595" s="118"/>
      <c r="LA595" s="118"/>
      <c r="LB595" s="118"/>
      <c r="LC595" s="118"/>
      <c r="LD595" s="118"/>
      <c r="LE595" s="118"/>
      <c r="LF595" s="118"/>
      <c r="LG595" s="118"/>
      <c r="LH595" s="118"/>
      <c r="LI595" s="118"/>
      <c r="LJ595" s="118"/>
      <c r="LK595" s="118"/>
      <c r="LL595" s="118"/>
      <c r="LM595" s="118"/>
      <c r="LN595" s="118"/>
      <c r="LO595" s="118"/>
      <c r="LP595" s="118"/>
      <c r="LQ595" s="118"/>
      <c r="LR595" s="118"/>
      <c r="LS595" s="118"/>
      <c r="LT595" s="118"/>
      <c r="LU595" s="118"/>
      <c r="LV595" s="118"/>
      <c r="LW595" s="118"/>
      <c r="LX595" s="118"/>
      <c r="LY595" s="118"/>
      <c r="LZ595" s="118"/>
      <c r="MA595" s="118"/>
      <c r="MB595" s="118"/>
      <c r="MC595" s="118"/>
      <c r="MD595" s="118"/>
      <c r="ME595" s="118"/>
      <c r="MF595" s="118"/>
      <c r="MG595" s="118"/>
      <c r="MH595" s="118"/>
      <c r="MI595" s="118"/>
      <c r="MJ595" s="118"/>
      <c r="MK595" s="118"/>
      <c r="ML595" s="118"/>
      <c r="MM595" s="118"/>
      <c r="MN595" s="118"/>
      <c r="MO595" s="118"/>
      <c r="MP595" s="118"/>
      <c r="MQ595" s="118"/>
      <c r="MR595" s="118"/>
      <c r="MS595" s="118"/>
      <c r="MT595" s="118"/>
      <c r="MU595" s="118"/>
      <c r="MV595" s="118"/>
      <c r="MW595" s="118"/>
      <c r="MX595" s="118"/>
      <c r="MY595" s="118"/>
      <c r="MZ595" s="118"/>
      <c r="NA595" s="118"/>
      <c r="NB595" s="118"/>
      <c r="NC595" s="118"/>
      <c r="ND595" s="118"/>
      <c r="NE595" s="118"/>
      <c r="NF595" s="118"/>
      <c r="NG595" s="118"/>
      <c r="NH595" s="118"/>
      <c r="NI595" s="118"/>
      <c r="NJ595" s="118"/>
      <c r="NK595" s="118"/>
      <c r="NL595" s="118"/>
      <c r="NM595" s="118"/>
      <c r="NN595" s="118"/>
      <c r="NO595" s="118"/>
      <c r="NP595" s="118"/>
      <c r="NQ595" s="118"/>
      <c r="NR595" s="118"/>
      <c r="NS595" s="118"/>
      <c r="NT595" s="118"/>
      <c r="NU595" s="118"/>
      <c r="NV595" s="118"/>
      <c r="NW595" s="118"/>
      <c r="NX595" s="118"/>
      <c r="NY595" s="118"/>
      <c r="NZ595" s="118"/>
      <c r="OA595" s="118"/>
      <c r="OB595" s="118"/>
      <c r="OC595" s="118"/>
      <c r="OD595" s="118"/>
      <c r="OE595" s="118"/>
      <c r="OF595" s="118"/>
      <c r="OG595" s="118"/>
      <c r="OH595" s="118"/>
      <c r="OI595" s="118"/>
      <c r="OJ595" s="118"/>
      <c r="OK595" s="118"/>
      <c r="OL595" s="118"/>
      <c r="OM595" s="118"/>
      <c r="ON595" s="118"/>
      <c r="OO595" s="118"/>
      <c r="OP595" s="118"/>
      <c r="OQ595" s="118"/>
      <c r="OR595" s="118"/>
      <c r="OS595" s="118"/>
      <c r="OT595" s="118"/>
      <c r="OU595" s="118"/>
      <c r="OV595" s="118"/>
      <c r="OW595" s="118"/>
      <c r="OX595" s="118"/>
      <c r="OY595" s="118"/>
      <c r="OZ595" s="118"/>
      <c r="PA595" s="118"/>
      <c r="PB595" s="118"/>
      <c r="PC595" s="118"/>
      <c r="PD595" s="118"/>
      <c r="PE595" s="118"/>
      <c r="PF595" s="118"/>
      <c r="PG595" s="118"/>
      <c r="PH595" s="118"/>
      <c r="PI595" s="118"/>
      <c r="PJ595" s="118"/>
      <c r="PK595" s="118"/>
      <c r="PL595" s="118"/>
      <c r="PM595" s="118"/>
      <c r="PN595" s="118"/>
      <c r="PO595" s="118"/>
      <c r="PP595" s="118"/>
      <c r="PQ595" s="118"/>
      <c r="PR595" s="118"/>
      <c r="PS595" s="118"/>
      <c r="PT595" s="118"/>
      <c r="PU595" s="118"/>
      <c r="PV595" s="118"/>
      <c r="PW595" s="118"/>
      <c r="PX595" s="118"/>
      <c r="PY595" s="118"/>
      <c r="PZ595" s="118"/>
      <c r="QA595" s="118"/>
      <c r="QB595" s="118"/>
      <c r="QC595" s="118"/>
      <c r="QD595" s="118"/>
      <c r="QE595" s="118"/>
      <c r="QF595" s="118"/>
      <c r="QG595" s="118"/>
      <c r="QH595" s="118"/>
      <c r="QI595" s="118"/>
      <c r="QJ595" s="118"/>
      <c r="QK595" s="118"/>
      <c r="QL595" s="118"/>
      <c r="QM595" s="118"/>
      <c r="QN595" s="118"/>
      <c r="QO595" s="118"/>
      <c r="QP595" s="118"/>
      <c r="QQ595" s="118"/>
      <c r="QR595" s="118"/>
      <c r="QS595" s="118"/>
      <c r="QT595" s="118"/>
      <c r="QU595" s="118"/>
      <c r="QV595" s="118"/>
      <c r="QW595" s="118"/>
      <c r="QX595" s="118"/>
      <c r="QY595" s="118"/>
      <c r="QZ595" s="118"/>
      <c r="RA595" s="118"/>
      <c r="RB595" s="118"/>
      <c r="RC595" s="118"/>
      <c r="RD595" s="118"/>
      <c r="RE595" s="118"/>
      <c r="RF595" s="118"/>
      <c r="RG595" s="118"/>
      <c r="RH595" s="118"/>
      <c r="RI595" s="118"/>
      <c r="RJ595" s="118"/>
      <c r="RK595" s="118"/>
      <c r="RL595" s="118"/>
      <c r="RM595" s="118"/>
      <c r="RN595" s="118"/>
      <c r="RO595" s="118"/>
      <c r="RP595" s="118"/>
      <c r="RQ595" s="118"/>
      <c r="RR595" s="118"/>
      <c r="RS595" s="118"/>
      <c r="RT595" s="118"/>
      <c r="RU595" s="118"/>
      <c r="RV595" s="118"/>
      <c r="RW595" s="118"/>
      <c r="RX595" s="118"/>
      <c r="RY595" s="118"/>
      <c r="RZ595" s="118"/>
      <c r="SA595" s="118"/>
      <c r="SB595" s="118"/>
      <c r="SC595" s="118"/>
      <c r="SD595" s="118"/>
      <c r="SE595" s="118"/>
      <c r="SF595" s="118"/>
      <c r="SG595" s="118"/>
      <c r="SH595" s="118"/>
      <c r="SI595" s="118"/>
      <c r="SJ595" s="118"/>
      <c r="SK595" s="118"/>
      <c r="SL595" s="118"/>
      <c r="SM595" s="118"/>
      <c r="SN595" s="118"/>
      <c r="SO595" s="118"/>
      <c r="SP595" s="118"/>
      <c r="SQ595" s="118"/>
      <c r="SR595" s="118"/>
      <c r="SS595" s="118"/>
      <c r="ST595" s="118"/>
      <c r="SU595" s="118"/>
      <c r="SV595" s="118"/>
      <c r="SW595" s="118"/>
      <c r="SX595" s="118"/>
      <c r="SY595" s="118"/>
      <c r="SZ595" s="118"/>
      <c r="TA595" s="118"/>
      <c r="TB595" s="118"/>
      <c r="TC595" s="118"/>
      <c r="TD595" s="118"/>
      <c r="TE595" s="118"/>
      <c r="TF595" s="118"/>
      <c r="TG595" s="118"/>
      <c r="TH595" s="118"/>
      <c r="TI595" s="118"/>
      <c r="TJ595" s="118"/>
      <c r="TK595" s="118"/>
      <c r="TL595" s="118"/>
      <c r="TM595" s="118"/>
      <c r="TN595" s="118"/>
      <c r="TO595" s="118"/>
      <c r="TP595" s="118"/>
      <c r="TQ595" s="118"/>
      <c r="TR595" s="118"/>
      <c r="TS595" s="118"/>
      <c r="TT595" s="118"/>
      <c r="TU595" s="118"/>
      <c r="TV595" s="118"/>
      <c r="TW595" s="118"/>
      <c r="TX595" s="118"/>
      <c r="TY595" s="118"/>
      <c r="TZ595" s="118"/>
      <c r="UA595" s="118"/>
      <c r="UB595" s="118"/>
      <c r="UC595" s="118"/>
      <c r="UD595" s="118"/>
      <c r="UE595" s="118"/>
      <c r="UF595" s="118"/>
      <c r="UG595" s="118"/>
      <c r="UH595" s="118"/>
      <c r="UI595" s="118"/>
      <c r="UJ595" s="118"/>
      <c r="UK595" s="118"/>
      <c r="UL595" s="118"/>
      <c r="UM595" s="118"/>
      <c r="UN595" s="118"/>
      <c r="UO595" s="118"/>
      <c r="UP595" s="118"/>
      <c r="UQ595" s="118"/>
      <c r="UR595" s="118"/>
      <c r="US595" s="118"/>
      <c r="UT595" s="118"/>
      <c r="UU595" s="118"/>
      <c r="UV595" s="118"/>
      <c r="UW595" s="118"/>
      <c r="UX595" s="118"/>
      <c r="UY595" s="118"/>
      <c r="UZ595" s="118"/>
      <c r="VA595" s="118"/>
      <c r="VB595" s="118"/>
      <c r="VC595" s="118"/>
      <c r="VD595" s="118"/>
      <c r="VE595" s="118"/>
      <c r="VF595" s="118"/>
      <c r="VG595" s="118"/>
      <c r="VH595" s="118"/>
      <c r="VI595" s="118"/>
      <c r="VJ595" s="118"/>
      <c r="VK595" s="118"/>
      <c r="VL595" s="118"/>
      <c r="VM595" s="118"/>
      <c r="VN595" s="118"/>
      <c r="VO595" s="118"/>
      <c r="VP595" s="118"/>
      <c r="VQ595" s="118"/>
      <c r="VR595" s="118"/>
      <c r="VS595" s="118"/>
      <c r="VT595" s="118"/>
      <c r="VU595" s="118"/>
      <c r="VV595" s="118"/>
      <c r="VW595" s="118"/>
      <c r="VX595" s="118"/>
      <c r="VY595" s="118"/>
      <c r="VZ595" s="118"/>
      <c r="WA595" s="118"/>
      <c r="WB595" s="118"/>
      <c r="WC595" s="118"/>
      <c r="WD595" s="118"/>
      <c r="WE595" s="118"/>
      <c r="WF595" s="118"/>
      <c r="WG595" s="118"/>
      <c r="WH595" s="118"/>
      <c r="WI595" s="118"/>
      <c r="WJ595" s="118"/>
      <c r="WK595" s="118"/>
      <c r="WL595" s="118"/>
      <c r="WM595" s="118"/>
      <c r="WN595" s="118"/>
      <c r="WO595" s="118"/>
      <c r="WP595" s="118"/>
      <c r="WQ595" s="118"/>
      <c r="WR595" s="118"/>
      <c r="WS595" s="118"/>
      <c r="WT595" s="118"/>
      <c r="WU595" s="118"/>
      <c r="WV595" s="118"/>
      <c r="WW595" s="118"/>
      <c r="WX595" s="118"/>
      <c r="WY595" s="118"/>
      <c r="WZ595" s="118"/>
      <c r="XA595" s="118"/>
      <c r="XB595" s="118"/>
      <c r="XC595" s="118"/>
      <c r="XD595" s="118"/>
      <c r="XE595" s="118"/>
      <c r="XF595" s="118"/>
      <c r="XG595" s="118"/>
      <c r="XH595" s="118"/>
      <c r="XI595" s="118"/>
      <c r="XJ595" s="118"/>
      <c r="XK595" s="118"/>
      <c r="XL595" s="118"/>
      <c r="XM595" s="118"/>
      <c r="XN595" s="118"/>
      <c r="XO595" s="118"/>
      <c r="XP595" s="118"/>
      <c r="XQ595" s="118"/>
      <c r="XR595" s="118"/>
      <c r="XS595" s="118"/>
      <c r="XT595" s="118"/>
      <c r="XU595" s="118"/>
      <c r="XV595" s="118"/>
      <c r="XW595" s="118"/>
      <c r="XX595" s="118"/>
      <c r="XY595" s="118"/>
      <c r="XZ595" s="118"/>
      <c r="YA595" s="118"/>
      <c r="YB595" s="118"/>
      <c r="YC595" s="118"/>
      <c r="YD595" s="118"/>
      <c r="YE595" s="118"/>
      <c r="YF595" s="118"/>
      <c r="YG595" s="118"/>
      <c r="YH595" s="118"/>
      <c r="YI595" s="118"/>
      <c r="YJ595" s="118"/>
      <c r="YK595" s="118"/>
      <c r="YL595" s="118"/>
      <c r="YM595" s="118"/>
      <c r="YN595" s="118"/>
      <c r="YO595" s="118"/>
      <c r="YP595" s="118"/>
      <c r="YQ595" s="118"/>
      <c r="YR595" s="118"/>
      <c r="YS595" s="118"/>
      <c r="YT595" s="118"/>
      <c r="YU595" s="118"/>
      <c r="YV595" s="118"/>
      <c r="YW595" s="118"/>
      <c r="YX595" s="118"/>
      <c r="YY595" s="118"/>
      <c r="YZ595" s="118"/>
      <c r="ZA595" s="118"/>
      <c r="ZB595" s="118"/>
      <c r="ZC595" s="118"/>
      <c r="ZD595" s="118"/>
      <c r="ZE595" s="118"/>
      <c r="ZF595" s="118"/>
      <c r="ZG595" s="118"/>
      <c r="ZH595" s="118"/>
      <c r="ZI595" s="118"/>
      <c r="ZJ595" s="118"/>
      <c r="ZK595" s="118"/>
      <c r="ZL595" s="118"/>
      <c r="ZM595" s="118"/>
      <c r="ZN595" s="118"/>
      <c r="ZO595" s="118"/>
      <c r="ZP595" s="118"/>
      <c r="ZQ595" s="118"/>
      <c r="ZR595" s="118"/>
      <c r="ZS595" s="118"/>
      <c r="ZT595" s="118"/>
      <c r="ZU595" s="118"/>
      <c r="ZV595" s="118"/>
      <c r="ZW595" s="118"/>
      <c r="ZX595" s="118"/>
      <c r="ZY595" s="118"/>
      <c r="ZZ595" s="118"/>
      <c r="AAA595" s="118"/>
      <c r="AAB595" s="118"/>
      <c r="AAC595" s="118"/>
      <c r="AAD595" s="118"/>
      <c r="AAE595" s="118"/>
      <c r="AAF595" s="118"/>
      <c r="AAG595" s="118"/>
      <c r="AAH595" s="118"/>
      <c r="AAI595" s="118"/>
      <c r="AAJ595" s="118"/>
      <c r="AAK595" s="118"/>
      <c r="AAL595" s="118"/>
      <c r="AAM595" s="118"/>
      <c r="AAN595" s="118"/>
      <c r="AAO595" s="118"/>
      <c r="AAP595" s="118"/>
      <c r="AAQ595" s="118"/>
      <c r="AAR595" s="118"/>
      <c r="AAS595" s="118"/>
      <c r="AAT595" s="118"/>
      <c r="AAU595" s="118"/>
      <c r="AAV595" s="118"/>
      <c r="AAW595" s="118"/>
      <c r="AAX595" s="118"/>
      <c r="AAY595" s="118"/>
      <c r="AAZ595" s="118"/>
      <c r="ABA595" s="118"/>
      <c r="ABB595" s="118"/>
      <c r="ABC595" s="118"/>
      <c r="ABD595" s="118"/>
      <c r="ABE595" s="118"/>
      <c r="ABF595" s="118"/>
      <c r="ABG595" s="118"/>
      <c r="ABH595" s="118"/>
      <c r="ABI595" s="118"/>
      <c r="ABJ595" s="118"/>
      <c r="ABK595" s="118"/>
      <c r="ABL595" s="118"/>
      <c r="ABM595" s="118"/>
      <c r="ABN595" s="118"/>
      <c r="ABO595" s="118"/>
      <c r="ABP595" s="118"/>
      <c r="ABQ595" s="118"/>
      <c r="ABR595" s="118"/>
      <c r="ABS595" s="118"/>
      <c r="ABT595" s="118"/>
      <c r="ABU595" s="118"/>
      <c r="ABV595" s="118"/>
      <c r="ABW595" s="118"/>
      <c r="ABX595" s="118"/>
      <c r="ABY595" s="118"/>
      <c r="ABZ595" s="118"/>
      <c r="ACA595" s="118"/>
      <c r="ACB595" s="118"/>
      <c r="ACC595" s="118"/>
      <c r="ACD595" s="118"/>
      <c r="ACE595" s="118"/>
      <c r="ACF595" s="118"/>
      <c r="ACG595" s="118"/>
      <c r="ACH595" s="118"/>
      <c r="ACI595" s="118"/>
      <c r="ACJ595" s="118"/>
      <c r="ACK595" s="118"/>
      <c r="ACL595" s="118"/>
      <c r="ACM595" s="118"/>
      <c r="ACN595" s="118"/>
      <c r="ACO595" s="118"/>
      <c r="ACP595" s="118"/>
      <c r="ACQ595" s="118"/>
      <c r="ACR595" s="118"/>
      <c r="ACS595" s="118"/>
      <c r="ACT595" s="118"/>
      <c r="ACU595" s="118"/>
      <c r="ACV595" s="118"/>
      <c r="ACW595" s="118"/>
      <c r="ACX595" s="118"/>
      <c r="ACY595" s="118"/>
      <c r="ACZ595" s="118"/>
      <c r="ADA595" s="118"/>
      <c r="ADB595" s="118"/>
      <c r="ADC595" s="118"/>
      <c r="ADD595" s="118"/>
      <c r="ADE595" s="118"/>
      <c r="ADF595" s="118"/>
      <c r="ADG595" s="118"/>
      <c r="ADH595" s="118"/>
      <c r="ADI595" s="118"/>
      <c r="ADJ595" s="118"/>
      <c r="ADK595" s="118"/>
      <c r="ADL595" s="118"/>
      <c r="ADM595" s="118"/>
      <c r="ADN595" s="118"/>
      <c r="ADO595" s="118"/>
      <c r="ADP595" s="118"/>
      <c r="ADQ595" s="118"/>
      <c r="ADR595" s="118"/>
      <c r="ADS595" s="118"/>
      <c r="ADT595" s="118"/>
      <c r="ADU595" s="118"/>
      <c r="ADV595" s="118"/>
      <c r="ADW595" s="118"/>
      <c r="ADX595" s="118"/>
      <c r="ADY595" s="118"/>
      <c r="ADZ595" s="118"/>
      <c r="AEA595" s="118"/>
      <c r="AEB595" s="118"/>
      <c r="AEC595" s="118"/>
      <c r="AED595" s="118"/>
      <c r="AEE595" s="118"/>
      <c r="AEF595" s="118"/>
      <c r="AEG595" s="118"/>
      <c r="AEH595" s="118"/>
      <c r="AEI595" s="118"/>
      <c r="AEJ595" s="118"/>
      <c r="AEK595" s="118"/>
      <c r="AEL595" s="118"/>
      <c r="AEM595" s="118"/>
      <c r="AEN595" s="118"/>
      <c r="AEO595" s="118"/>
      <c r="AEP595" s="118"/>
      <c r="AEQ595" s="118"/>
      <c r="AER595" s="118"/>
      <c r="AES595" s="118"/>
      <c r="AET595" s="118"/>
      <c r="AEU595" s="118"/>
      <c r="AEV595" s="118"/>
      <c r="AEW595" s="118"/>
      <c r="AEX595" s="118"/>
      <c r="AEY595" s="118"/>
      <c r="AEZ595" s="118"/>
      <c r="AFA595" s="118"/>
      <c r="AFB595" s="118"/>
      <c r="AFC595" s="118"/>
      <c r="AFD595" s="118"/>
      <c r="AFE595" s="118"/>
      <c r="AFF595" s="118"/>
      <c r="AFG595" s="118"/>
      <c r="AFH595" s="118"/>
      <c r="AFI595" s="118"/>
      <c r="AFJ595" s="118"/>
      <c r="AFK595" s="118"/>
      <c r="AFL595" s="118"/>
      <c r="AFM595" s="118"/>
      <c r="AFN595" s="118"/>
      <c r="AFO595" s="118"/>
      <c r="AFP595" s="118"/>
      <c r="AFQ595" s="118"/>
      <c r="AFR595" s="118"/>
      <c r="AFS595" s="118"/>
      <c r="AFT595" s="118"/>
      <c r="AFU595" s="118"/>
      <c r="AFV595" s="118"/>
      <c r="AFW595" s="118"/>
      <c r="AFX595" s="118"/>
      <c r="AFY595" s="118"/>
      <c r="AFZ595" s="118"/>
      <c r="AGA595" s="118"/>
      <c r="AGB595" s="118"/>
      <c r="AGC595" s="118"/>
      <c r="AGD595" s="118"/>
      <c r="AGE595" s="118"/>
      <c r="AGF595" s="118"/>
      <c r="AGG595" s="118"/>
      <c r="AGH595" s="118"/>
      <c r="AGI595" s="118"/>
      <c r="AGJ595" s="118"/>
      <c r="AGK595" s="118"/>
      <c r="AGL595" s="118"/>
      <c r="AGM595" s="118"/>
      <c r="AGN595" s="118"/>
      <c r="AGO595" s="118"/>
      <c r="AGP595" s="118"/>
      <c r="AGQ595" s="118"/>
      <c r="AGR595" s="118"/>
      <c r="AGS595" s="118"/>
      <c r="AGT595" s="118"/>
      <c r="AGU595" s="118"/>
      <c r="AGV595" s="118"/>
      <c r="AGW595" s="118"/>
      <c r="AGX595" s="118"/>
      <c r="AGY595" s="118"/>
      <c r="AGZ595" s="118"/>
      <c r="AHA595" s="118"/>
      <c r="AHB595" s="118"/>
      <c r="AHC595" s="118"/>
      <c r="AHD595" s="118"/>
      <c r="AHE595" s="118"/>
      <c r="AHF595" s="118"/>
      <c r="AHG595" s="118"/>
      <c r="AHH595" s="118"/>
      <c r="AHI595" s="118"/>
      <c r="AHJ595" s="118"/>
      <c r="AHK595" s="118"/>
      <c r="AHL595" s="118"/>
      <c r="AHM595" s="118"/>
      <c r="AHN595" s="118"/>
      <c r="AHO595" s="118"/>
      <c r="AHP595" s="118"/>
      <c r="AHQ595" s="118"/>
      <c r="AHR595" s="118"/>
      <c r="AHS595" s="118"/>
      <c r="AHT595" s="118"/>
      <c r="AHU595" s="118"/>
      <c r="AHV595" s="118"/>
      <c r="AHW595" s="118"/>
      <c r="AHX595" s="118"/>
      <c r="AHY595" s="118"/>
      <c r="AHZ595" s="118"/>
      <c r="AIA595" s="118"/>
      <c r="AIB595" s="118"/>
      <c r="AIC595" s="118"/>
      <c r="AID595" s="118"/>
      <c r="AIE595" s="118"/>
      <c r="AIF595" s="118"/>
      <c r="AIG595" s="118"/>
      <c r="AIH595" s="118"/>
      <c r="AII595" s="118"/>
      <c r="AIJ595" s="118"/>
      <c r="AIK595" s="118"/>
      <c r="AIL595" s="118"/>
      <c r="AIM595" s="118"/>
      <c r="AIN595" s="118"/>
      <c r="AIO595" s="118"/>
      <c r="AIP595" s="118"/>
      <c r="AIQ595" s="118"/>
      <c r="AIR595" s="118"/>
      <c r="AIS595" s="118"/>
      <c r="AIT595" s="118"/>
      <c r="AIU595" s="118"/>
      <c r="AIV595" s="118"/>
      <c r="AIW595" s="118"/>
      <c r="AIX595" s="118"/>
      <c r="AIY595" s="118"/>
      <c r="AIZ595" s="118"/>
      <c r="AJA595" s="118"/>
      <c r="AJB595" s="118"/>
      <c r="AJC595" s="118"/>
      <c r="AJD595" s="118"/>
      <c r="AJE595" s="118"/>
      <c r="AJF595" s="118"/>
      <c r="AJG595" s="118"/>
      <c r="AJH595" s="118"/>
      <c r="AJI595" s="118"/>
      <c r="AJJ595" s="118"/>
      <c r="AJK595" s="118"/>
      <c r="AJL595" s="118"/>
      <c r="AJM595" s="118"/>
      <c r="AJN595" s="118"/>
      <c r="AJO595" s="118"/>
      <c r="AJP595" s="118"/>
      <c r="AJQ595" s="118"/>
      <c r="AJR595" s="118"/>
      <c r="AJS595" s="118"/>
      <c r="AJT595" s="118"/>
      <c r="AJU595" s="118"/>
      <c r="AJV595" s="118"/>
      <c r="AJW595" s="118"/>
      <c r="AJX595" s="118"/>
      <c r="AJY595" s="118"/>
      <c r="AJZ595" s="118"/>
      <c r="AKA595" s="118"/>
      <c r="AKB595" s="118"/>
      <c r="AKC595" s="118"/>
      <c r="AKD595" s="118"/>
      <c r="AKE595" s="118"/>
      <c r="AKF595" s="118"/>
      <c r="AKG595" s="118"/>
      <c r="AKH595" s="118"/>
      <c r="AKI595" s="118"/>
      <c r="AKJ595" s="118"/>
      <c r="AKK595" s="118"/>
      <c r="AKL595" s="118"/>
      <c r="AKM595" s="118"/>
      <c r="AKN595" s="118"/>
      <c r="AKO595" s="118"/>
      <c r="AKP595" s="118"/>
      <c r="AKQ595" s="118"/>
      <c r="AKR595" s="118"/>
      <c r="AKS595" s="118"/>
      <c r="AKT595" s="118"/>
      <c r="AKU595" s="118"/>
      <c r="AKV595" s="118"/>
      <c r="AKW595" s="118"/>
      <c r="AKX595" s="118"/>
      <c r="AKY595" s="118"/>
      <c r="AKZ595" s="118"/>
      <c r="ALA595" s="118"/>
      <c r="ALB595" s="118"/>
      <c r="ALC595" s="118"/>
      <c r="ALD595" s="118"/>
      <c r="ALE595" s="118"/>
      <c r="ALF595" s="118"/>
      <c r="ALG595" s="118"/>
      <c r="ALH595" s="118"/>
      <c r="ALI595" s="118"/>
      <c r="ALJ595" s="118"/>
      <c r="ALK595" s="118"/>
      <c r="ALL595" s="118"/>
      <c r="ALM595" s="118"/>
      <c r="ALN595" s="118"/>
      <c r="ALO595" s="118"/>
      <c r="ALP595" s="118"/>
      <c r="ALQ595" s="118"/>
      <c r="ALR595" s="118"/>
      <c r="ALS595" s="118"/>
      <c r="ALT595" s="118"/>
      <c r="ALU595" s="118"/>
      <c r="ALV595" s="118"/>
      <c r="ALW595" s="118"/>
      <c r="ALX595" s="118"/>
      <c r="ALY595" s="118"/>
      <c r="ALZ595" s="118"/>
      <c r="AMA595" s="118"/>
      <c r="AMB595" s="118"/>
      <c r="AMC595" s="118"/>
      <c r="AMD595" s="118"/>
      <c r="AME595" s="118"/>
      <c r="AMF595" s="118"/>
      <c r="AMG595" s="118"/>
      <c r="AMH595" s="118"/>
    </row>
    <row r="596" spans="1:1022" x14ac:dyDescent="0.25">
      <c r="A596" s="162" t="s">
        <v>25243</v>
      </c>
      <c r="B596" s="163">
        <v>595</v>
      </c>
      <c r="C596" s="162" t="s">
        <v>25251</v>
      </c>
      <c r="D596" s="181" t="s">
        <v>25252</v>
      </c>
      <c r="E596" s="445"/>
      <c r="F596" s="202"/>
      <c r="G596" s="173"/>
      <c r="H596" s="173"/>
      <c r="I596" s="319"/>
      <c r="J596" s="354">
        <v>2</v>
      </c>
      <c r="K596" s="355"/>
      <c r="L596" s="355" t="s">
        <v>752</v>
      </c>
      <c r="M596" s="356"/>
      <c r="N596" s="356"/>
      <c r="O596" s="355"/>
      <c r="P596" s="356" t="s">
        <v>24593</v>
      </c>
      <c r="Q596" s="356"/>
      <c r="R596" s="356"/>
      <c r="S596" s="356"/>
      <c r="T596" s="356"/>
      <c r="U596" s="351"/>
      <c r="V596" s="219">
        <v>100</v>
      </c>
      <c r="W596" s="219">
        <v>100</v>
      </c>
      <c r="X596" s="219">
        <v>100</v>
      </c>
      <c r="Y596" s="219">
        <f t="shared" si="312"/>
        <v>100</v>
      </c>
      <c r="Z596" s="219">
        <f t="shared" si="313"/>
        <v>100</v>
      </c>
      <c r="AA596" s="220">
        <f t="shared" si="314"/>
        <v>100</v>
      </c>
      <c r="AB596" s="220">
        <f t="shared" si="315"/>
        <v>100</v>
      </c>
      <c r="AC596" s="220">
        <f t="shared" si="316"/>
        <v>100</v>
      </c>
      <c r="AD596" s="416">
        <f t="shared" si="317"/>
        <v>1</v>
      </c>
      <c r="AE596" s="416">
        <f t="shared" si="318"/>
        <v>100</v>
      </c>
      <c r="AF596" s="212">
        <f t="shared" si="323"/>
        <v>100</v>
      </c>
      <c r="AG596" s="212">
        <f t="shared" si="324"/>
        <v>10</v>
      </c>
      <c r="AH596" s="212">
        <f t="shared" si="321"/>
        <v>100</v>
      </c>
      <c r="AI596" s="212">
        <f t="shared" si="322"/>
        <v>100</v>
      </c>
      <c r="AJ596" s="243"/>
      <c r="AK596" s="191">
        <v>1</v>
      </c>
      <c r="AL596" s="262" t="s">
        <v>740</v>
      </c>
      <c r="AM596" s="214"/>
      <c r="AN596" s="412">
        <v>10</v>
      </c>
      <c r="AO596" s="412">
        <v>1</v>
      </c>
      <c r="AP596" s="412"/>
      <c r="AQ596" s="222" t="s">
        <v>760</v>
      </c>
      <c r="AR596" s="412"/>
      <c r="AS596" s="412"/>
      <c r="AT596" s="412"/>
      <c r="AU596" s="118"/>
      <c r="AV596" s="118"/>
      <c r="AW596" s="118"/>
      <c r="AX596" s="118"/>
      <c r="AY596" s="118"/>
      <c r="AZ596" s="118"/>
      <c r="BA596" s="118"/>
      <c r="BB596" s="118"/>
      <c r="BC596" s="118"/>
      <c r="BD596" s="118"/>
      <c r="BE596" s="118"/>
      <c r="BF596" s="118"/>
      <c r="BG596" s="118"/>
      <c r="BH596" s="118"/>
      <c r="BI596" s="118"/>
      <c r="BJ596" s="118"/>
      <c r="BK596" s="118"/>
      <c r="BL596" s="118"/>
      <c r="BM596" s="118"/>
      <c r="BN596" s="118"/>
      <c r="BO596" s="118"/>
      <c r="BP596" s="118"/>
      <c r="BQ596" s="118"/>
      <c r="BR596" s="118"/>
      <c r="BS596" s="118"/>
      <c r="BT596" s="118"/>
      <c r="BU596" s="118"/>
      <c r="BV596" s="118"/>
      <c r="BW596" s="118"/>
      <c r="BX596" s="118"/>
      <c r="BY596" s="118"/>
      <c r="BZ596" s="118"/>
      <c r="CA596" s="118"/>
      <c r="CB596" s="118"/>
      <c r="CC596" s="118"/>
      <c r="CD596" s="118"/>
      <c r="CE596" s="118"/>
      <c r="CF596" s="118"/>
      <c r="CG596" s="118"/>
      <c r="CH596" s="118"/>
      <c r="CI596" s="118"/>
      <c r="CJ596" s="118"/>
      <c r="CK596" s="118"/>
      <c r="CL596" s="118"/>
      <c r="CM596" s="118"/>
      <c r="CN596" s="118"/>
      <c r="CO596" s="118"/>
      <c r="CP596" s="118"/>
      <c r="CQ596" s="118"/>
      <c r="CR596" s="118"/>
      <c r="CS596" s="118"/>
      <c r="CT596" s="118"/>
      <c r="CU596" s="118"/>
      <c r="CV596" s="118"/>
      <c r="CW596" s="118"/>
      <c r="CX596" s="118"/>
      <c r="CY596" s="118"/>
      <c r="CZ596" s="118"/>
      <c r="DA596" s="118"/>
      <c r="DB596" s="118"/>
      <c r="DC596" s="118"/>
      <c r="DD596" s="118"/>
      <c r="DE596" s="118"/>
      <c r="DF596" s="118"/>
      <c r="DG596" s="118"/>
      <c r="DH596" s="118"/>
      <c r="DI596" s="118"/>
      <c r="DJ596" s="118"/>
      <c r="DK596" s="118"/>
      <c r="DL596" s="118"/>
      <c r="DM596" s="118"/>
      <c r="DN596" s="118"/>
      <c r="DO596" s="118"/>
      <c r="DP596" s="118"/>
      <c r="DQ596" s="118"/>
      <c r="DR596" s="118"/>
      <c r="DS596" s="118"/>
      <c r="DT596" s="118"/>
      <c r="DU596" s="118"/>
      <c r="DV596" s="118"/>
      <c r="DW596" s="118"/>
      <c r="DX596" s="118"/>
      <c r="DY596" s="118"/>
      <c r="DZ596" s="118"/>
      <c r="EA596" s="118"/>
      <c r="EB596" s="118"/>
      <c r="EC596" s="118"/>
      <c r="ED596" s="118"/>
      <c r="EE596" s="118"/>
      <c r="EF596" s="118"/>
      <c r="EG596" s="118"/>
      <c r="EH596" s="118"/>
      <c r="EI596" s="118"/>
      <c r="EJ596" s="118"/>
      <c r="EK596" s="118"/>
      <c r="EL596" s="118"/>
      <c r="EM596" s="118"/>
      <c r="EN596" s="118"/>
      <c r="EO596" s="118"/>
      <c r="EP596" s="118"/>
      <c r="EQ596" s="118"/>
      <c r="ER596" s="118"/>
      <c r="ES596" s="118"/>
      <c r="ET596" s="118"/>
      <c r="EU596" s="118"/>
      <c r="EV596" s="118"/>
      <c r="EW596" s="118"/>
      <c r="EX596" s="118"/>
      <c r="EY596" s="118"/>
      <c r="EZ596" s="118"/>
      <c r="FA596" s="118"/>
      <c r="FB596" s="118"/>
      <c r="FC596" s="118"/>
      <c r="FD596" s="118"/>
      <c r="FE596" s="118"/>
      <c r="FF596" s="118"/>
      <c r="FG596" s="118"/>
      <c r="FH596" s="118"/>
      <c r="FI596" s="118"/>
      <c r="FJ596" s="118"/>
      <c r="FK596" s="118"/>
      <c r="FL596" s="118"/>
      <c r="FM596" s="118"/>
      <c r="FN596" s="118"/>
      <c r="FO596" s="118"/>
      <c r="FP596" s="118"/>
      <c r="FQ596" s="118"/>
      <c r="FR596" s="118"/>
      <c r="FS596" s="118"/>
      <c r="FT596" s="118"/>
      <c r="FU596" s="118"/>
      <c r="FV596" s="118"/>
      <c r="FW596" s="118"/>
      <c r="FX596" s="118"/>
      <c r="FY596" s="118"/>
      <c r="FZ596" s="118"/>
      <c r="GA596" s="118"/>
      <c r="GB596" s="118"/>
      <c r="GC596" s="118"/>
      <c r="GD596" s="118"/>
      <c r="GE596" s="118"/>
      <c r="GF596" s="118"/>
      <c r="GG596" s="118"/>
      <c r="GH596" s="118"/>
      <c r="GI596" s="118"/>
      <c r="GJ596" s="118"/>
      <c r="GK596" s="118"/>
      <c r="GL596" s="118"/>
      <c r="GM596" s="118"/>
      <c r="GN596" s="118"/>
      <c r="GO596" s="118"/>
      <c r="GP596" s="118"/>
      <c r="GQ596" s="118"/>
      <c r="GR596" s="118"/>
      <c r="GS596" s="118"/>
      <c r="GT596" s="118"/>
      <c r="GU596" s="118"/>
      <c r="GV596" s="118"/>
      <c r="GW596" s="118"/>
      <c r="GX596" s="118"/>
      <c r="GY596" s="118"/>
      <c r="GZ596" s="118"/>
      <c r="HA596" s="118"/>
      <c r="HB596" s="118"/>
      <c r="HC596" s="118"/>
      <c r="HD596" s="118"/>
      <c r="HE596" s="118"/>
      <c r="HF596" s="118"/>
      <c r="HG596" s="118"/>
      <c r="HH596" s="118"/>
      <c r="HI596" s="118"/>
      <c r="HJ596" s="118"/>
      <c r="HK596" s="118"/>
      <c r="HL596" s="118"/>
      <c r="HM596" s="118"/>
      <c r="HN596" s="118"/>
      <c r="HO596" s="118"/>
      <c r="HP596" s="118"/>
      <c r="HQ596" s="118"/>
      <c r="HR596" s="118"/>
      <c r="HS596" s="118"/>
      <c r="HT596" s="118"/>
      <c r="HU596" s="118"/>
      <c r="HV596" s="118"/>
      <c r="HW596" s="118"/>
      <c r="HX596" s="118"/>
      <c r="HY596" s="118"/>
      <c r="HZ596" s="118"/>
      <c r="IA596" s="118"/>
      <c r="IB596" s="118"/>
      <c r="IC596" s="118"/>
      <c r="ID596" s="118"/>
      <c r="IE596" s="118"/>
      <c r="IF596" s="118"/>
      <c r="IG596" s="118"/>
      <c r="IH596" s="118"/>
      <c r="II596" s="118"/>
      <c r="IJ596" s="118"/>
      <c r="IK596" s="118"/>
      <c r="IL596" s="118"/>
      <c r="IM596" s="118"/>
      <c r="IN596" s="118"/>
      <c r="IO596" s="118"/>
      <c r="IP596" s="118"/>
      <c r="IQ596" s="118"/>
      <c r="IR596" s="118"/>
      <c r="IS596" s="118"/>
      <c r="IT596" s="118"/>
      <c r="IU596" s="118"/>
      <c r="IV596" s="118"/>
      <c r="IW596" s="118"/>
      <c r="IX596" s="118"/>
      <c r="IY596" s="118"/>
      <c r="IZ596" s="118"/>
      <c r="JA596" s="118"/>
      <c r="JB596" s="118"/>
      <c r="JC596" s="118"/>
      <c r="JD596" s="118"/>
      <c r="JE596" s="118"/>
      <c r="JF596" s="118"/>
      <c r="JG596" s="118"/>
      <c r="JH596" s="118"/>
      <c r="JI596" s="118"/>
      <c r="JJ596" s="118"/>
      <c r="JK596" s="118"/>
      <c r="JL596" s="118"/>
      <c r="JM596" s="118"/>
      <c r="JN596" s="118"/>
      <c r="JO596" s="118"/>
      <c r="JP596" s="118"/>
      <c r="JQ596" s="118"/>
      <c r="JR596" s="118"/>
      <c r="JS596" s="118"/>
      <c r="JT596" s="118"/>
      <c r="JU596" s="118"/>
      <c r="JV596" s="118"/>
      <c r="JW596" s="118"/>
      <c r="JX596" s="118"/>
      <c r="JY596" s="118"/>
      <c r="JZ596" s="118"/>
      <c r="KA596" s="118"/>
      <c r="KB596" s="118"/>
      <c r="KC596" s="118"/>
      <c r="KD596" s="118"/>
      <c r="KE596" s="118"/>
      <c r="KF596" s="118"/>
      <c r="KG596" s="118"/>
      <c r="KH596" s="118"/>
      <c r="KI596" s="118"/>
      <c r="KJ596" s="118"/>
      <c r="KK596" s="118"/>
      <c r="KL596" s="118"/>
      <c r="KM596" s="118"/>
      <c r="KN596" s="118"/>
      <c r="KO596" s="118"/>
      <c r="KP596" s="118"/>
      <c r="KQ596" s="118"/>
      <c r="KR596" s="118"/>
      <c r="KS596" s="118"/>
      <c r="KT596" s="118"/>
      <c r="KU596" s="118"/>
      <c r="KV596" s="118"/>
      <c r="KW596" s="118"/>
      <c r="KX596" s="118"/>
      <c r="KY596" s="118"/>
      <c r="KZ596" s="118"/>
      <c r="LA596" s="118"/>
      <c r="LB596" s="118"/>
      <c r="LC596" s="118"/>
      <c r="LD596" s="118"/>
      <c r="LE596" s="118"/>
      <c r="LF596" s="118"/>
      <c r="LG596" s="118"/>
      <c r="LH596" s="118"/>
      <c r="LI596" s="118"/>
      <c r="LJ596" s="118"/>
      <c r="LK596" s="118"/>
      <c r="LL596" s="118"/>
      <c r="LM596" s="118"/>
      <c r="LN596" s="118"/>
      <c r="LO596" s="118"/>
      <c r="LP596" s="118"/>
      <c r="LQ596" s="118"/>
      <c r="LR596" s="118"/>
      <c r="LS596" s="118"/>
      <c r="LT596" s="118"/>
      <c r="LU596" s="118"/>
      <c r="LV596" s="118"/>
      <c r="LW596" s="118"/>
      <c r="LX596" s="118"/>
      <c r="LY596" s="118"/>
      <c r="LZ596" s="118"/>
      <c r="MA596" s="118"/>
      <c r="MB596" s="118"/>
      <c r="MC596" s="118"/>
      <c r="MD596" s="118"/>
      <c r="ME596" s="118"/>
      <c r="MF596" s="118"/>
      <c r="MG596" s="118"/>
      <c r="MH596" s="118"/>
      <c r="MI596" s="118"/>
      <c r="MJ596" s="118"/>
      <c r="MK596" s="118"/>
      <c r="ML596" s="118"/>
      <c r="MM596" s="118"/>
      <c r="MN596" s="118"/>
      <c r="MO596" s="118"/>
      <c r="MP596" s="118"/>
      <c r="MQ596" s="118"/>
      <c r="MR596" s="118"/>
      <c r="MS596" s="118"/>
      <c r="MT596" s="118"/>
      <c r="MU596" s="118"/>
      <c r="MV596" s="118"/>
      <c r="MW596" s="118"/>
      <c r="MX596" s="118"/>
      <c r="MY596" s="118"/>
      <c r="MZ596" s="118"/>
      <c r="NA596" s="118"/>
      <c r="NB596" s="118"/>
      <c r="NC596" s="118"/>
      <c r="ND596" s="118"/>
      <c r="NE596" s="118"/>
      <c r="NF596" s="118"/>
      <c r="NG596" s="118"/>
      <c r="NH596" s="118"/>
      <c r="NI596" s="118"/>
      <c r="NJ596" s="118"/>
      <c r="NK596" s="118"/>
      <c r="NL596" s="118"/>
      <c r="NM596" s="118"/>
      <c r="NN596" s="118"/>
      <c r="NO596" s="118"/>
      <c r="NP596" s="118"/>
      <c r="NQ596" s="118"/>
      <c r="NR596" s="118"/>
      <c r="NS596" s="118"/>
      <c r="NT596" s="118"/>
      <c r="NU596" s="118"/>
      <c r="NV596" s="118"/>
      <c r="NW596" s="118"/>
      <c r="NX596" s="118"/>
      <c r="NY596" s="118"/>
      <c r="NZ596" s="118"/>
      <c r="OA596" s="118"/>
      <c r="OB596" s="118"/>
      <c r="OC596" s="118"/>
      <c r="OD596" s="118"/>
      <c r="OE596" s="118"/>
      <c r="OF596" s="118"/>
      <c r="OG596" s="118"/>
      <c r="OH596" s="118"/>
      <c r="OI596" s="118"/>
      <c r="OJ596" s="118"/>
      <c r="OK596" s="118"/>
      <c r="OL596" s="118"/>
      <c r="OM596" s="118"/>
      <c r="ON596" s="118"/>
      <c r="OO596" s="118"/>
      <c r="OP596" s="118"/>
      <c r="OQ596" s="118"/>
      <c r="OR596" s="118"/>
      <c r="OS596" s="118"/>
      <c r="OT596" s="118"/>
      <c r="OU596" s="118"/>
      <c r="OV596" s="118"/>
      <c r="OW596" s="118"/>
      <c r="OX596" s="118"/>
      <c r="OY596" s="118"/>
      <c r="OZ596" s="118"/>
      <c r="PA596" s="118"/>
      <c r="PB596" s="118"/>
      <c r="PC596" s="118"/>
      <c r="PD596" s="118"/>
      <c r="PE596" s="118"/>
      <c r="PF596" s="118"/>
      <c r="PG596" s="118"/>
      <c r="PH596" s="118"/>
      <c r="PI596" s="118"/>
      <c r="PJ596" s="118"/>
      <c r="PK596" s="118"/>
      <c r="PL596" s="118"/>
      <c r="PM596" s="118"/>
      <c r="PN596" s="118"/>
      <c r="PO596" s="118"/>
      <c r="PP596" s="118"/>
      <c r="PQ596" s="118"/>
      <c r="PR596" s="118"/>
      <c r="PS596" s="118"/>
      <c r="PT596" s="118"/>
      <c r="PU596" s="118"/>
      <c r="PV596" s="118"/>
      <c r="PW596" s="118"/>
      <c r="PX596" s="118"/>
      <c r="PY596" s="118"/>
      <c r="PZ596" s="118"/>
      <c r="QA596" s="118"/>
      <c r="QB596" s="118"/>
      <c r="QC596" s="118"/>
      <c r="QD596" s="118"/>
      <c r="QE596" s="118"/>
      <c r="QF596" s="118"/>
      <c r="QG596" s="118"/>
      <c r="QH596" s="118"/>
      <c r="QI596" s="118"/>
      <c r="QJ596" s="118"/>
      <c r="QK596" s="118"/>
      <c r="QL596" s="118"/>
      <c r="QM596" s="118"/>
      <c r="QN596" s="118"/>
      <c r="QO596" s="118"/>
      <c r="QP596" s="118"/>
      <c r="QQ596" s="118"/>
      <c r="QR596" s="118"/>
      <c r="QS596" s="118"/>
      <c r="QT596" s="118"/>
      <c r="QU596" s="118"/>
      <c r="QV596" s="118"/>
      <c r="QW596" s="118"/>
      <c r="QX596" s="118"/>
      <c r="QY596" s="118"/>
      <c r="QZ596" s="118"/>
      <c r="RA596" s="118"/>
      <c r="RB596" s="118"/>
      <c r="RC596" s="118"/>
      <c r="RD596" s="118"/>
      <c r="RE596" s="118"/>
      <c r="RF596" s="118"/>
      <c r="RG596" s="118"/>
      <c r="RH596" s="118"/>
      <c r="RI596" s="118"/>
      <c r="RJ596" s="118"/>
      <c r="RK596" s="118"/>
      <c r="RL596" s="118"/>
      <c r="RM596" s="118"/>
      <c r="RN596" s="118"/>
      <c r="RO596" s="118"/>
      <c r="RP596" s="118"/>
      <c r="RQ596" s="118"/>
      <c r="RR596" s="118"/>
      <c r="RS596" s="118"/>
      <c r="RT596" s="118"/>
      <c r="RU596" s="118"/>
      <c r="RV596" s="118"/>
      <c r="RW596" s="118"/>
      <c r="RX596" s="118"/>
      <c r="RY596" s="118"/>
      <c r="RZ596" s="118"/>
      <c r="SA596" s="118"/>
      <c r="SB596" s="118"/>
      <c r="SC596" s="118"/>
      <c r="SD596" s="118"/>
      <c r="SE596" s="118"/>
      <c r="SF596" s="118"/>
      <c r="SG596" s="118"/>
      <c r="SH596" s="118"/>
      <c r="SI596" s="118"/>
      <c r="SJ596" s="118"/>
      <c r="SK596" s="118"/>
      <c r="SL596" s="118"/>
      <c r="SM596" s="118"/>
      <c r="SN596" s="118"/>
      <c r="SO596" s="118"/>
      <c r="SP596" s="118"/>
      <c r="SQ596" s="118"/>
      <c r="SR596" s="118"/>
      <c r="SS596" s="118"/>
      <c r="ST596" s="118"/>
      <c r="SU596" s="118"/>
      <c r="SV596" s="118"/>
      <c r="SW596" s="118"/>
      <c r="SX596" s="118"/>
      <c r="SY596" s="118"/>
      <c r="SZ596" s="118"/>
      <c r="TA596" s="118"/>
      <c r="TB596" s="118"/>
      <c r="TC596" s="118"/>
      <c r="TD596" s="118"/>
      <c r="TE596" s="118"/>
      <c r="TF596" s="118"/>
      <c r="TG596" s="118"/>
      <c r="TH596" s="118"/>
      <c r="TI596" s="118"/>
      <c r="TJ596" s="118"/>
      <c r="TK596" s="118"/>
      <c r="TL596" s="118"/>
      <c r="TM596" s="118"/>
      <c r="TN596" s="118"/>
      <c r="TO596" s="118"/>
      <c r="TP596" s="118"/>
      <c r="TQ596" s="118"/>
      <c r="TR596" s="118"/>
      <c r="TS596" s="118"/>
      <c r="TT596" s="118"/>
      <c r="TU596" s="118"/>
      <c r="TV596" s="118"/>
      <c r="TW596" s="118"/>
      <c r="TX596" s="118"/>
      <c r="TY596" s="118"/>
      <c r="TZ596" s="118"/>
      <c r="UA596" s="118"/>
      <c r="UB596" s="118"/>
      <c r="UC596" s="118"/>
      <c r="UD596" s="118"/>
      <c r="UE596" s="118"/>
      <c r="UF596" s="118"/>
      <c r="UG596" s="118"/>
      <c r="UH596" s="118"/>
      <c r="UI596" s="118"/>
      <c r="UJ596" s="118"/>
      <c r="UK596" s="118"/>
      <c r="UL596" s="118"/>
      <c r="UM596" s="118"/>
      <c r="UN596" s="118"/>
      <c r="UO596" s="118"/>
      <c r="UP596" s="118"/>
      <c r="UQ596" s="118"/>
      <c r="UR596" s="118"/>
      <c r="US596" s="118"/>
      <c r="UT596" s="118"/>
      <c r="UU596" s="118"/>
      <c r="UV596" s="118"/>
      <c r="UW596" s="118"/>
      <c r="UX596" s="118"/>
      <c r="UY596" s="118"/>
      <c r="UZ596" s="118"/>
      <c r="VA596" s="118"/>
      <c r="VB596" s="118"/>
      <c r="VC596" s="118"/>
      <c r="VD596" s="118"/>
      <c r="VE596" s="118"/>
      <c r="VF596" s="118"/>
      <c r="VG596" s="118"/>
      <c r="VH596" s="118"/>
      <c r="VI596" s="118"/>
      <c r="VJ596" s="118"/>
      <c r="VK596" s="118"/>
      <c r="VL596" s="118"/>
      <c r="VM596" s="118"/>
      <c r="VN596" s="118"/>
      <c r="VO596" s="118"/>
      <c r="VP596" s="118"/>
      <c r="VQ596" s="118"/>
      <c r="VR596" s="118"/>
      <c r="VS596" s="118"/>
      <c r="VT596" s="118"/>
      <c r="VU596" s="118"/>
      <c r="VV596" s="118"/>
      <c r="VW596" s="118"/>
      <c r="VX596" s="118"/>
      <c r="VY596" s="118"/>
      <c r="VZ596" s="118"/>
      <c r="WA596" s="118"/>
      <c r="WB596" s="118"/>
      <c r="WC596" s="118"/>
      <c r="WD596" s="118"/>
      <c r="WE596" s="118"/>
      <c r="WF596" s="118"/>
      <c r="WG596" s="118"/>
      <c r="WH596" s="118"/>
      <c r="WI596" s="118"/>
      <c r="WJ596" s="118"/>
      <c r="WK596" s="118"/>
      <c r="WL596" s="118"/>
      <c r="WM596" s="118"/>
      <c r="WN596" s="118"/>
      <c r="WO596" s="118"/>
      <c r="WP596" s="118"/>
      <c r="WQ596" s="118"/>
      <c r="WR596" s="118"/>
      <c r="WS596" s="118"/>
      <c r="WT596" s="118"/>
      <c r="WU596" s="118"/>
      <c r="WV596" s="118"/>
      <c r="WW596" s="118"/>
      <c r="WX596" s="118"/>
      <c r="WY596" s="118"/>
      <c r="WZ596" s="118"/>
      <c r="XA596" s="118"/>
      <c r="XB596" s="118"/>
      <c r="XC596" s="118"/>
      <c r="XD596" s="118"/>
      <c r="XE596" s="118"/>
      <c r="XF596" s="118"/>
      <c r="XG596" s="118"/>
      <c r="XH596" s="118"/>
      <c r="XI596" s="118"/>
      <c r="XJ596" s="118"/>
      <c r="XK596" s="118"/>
      <c r="XL596" s="118"/>
      <c r="XM596" s="118"/>
      <c r="XN596" s="118"/>
      <c r="XO596" s="118"/>
      <c r="XP596" s="118"/>
      <c r="XQ596" s="118"/>
      <c r="XR596" s="118"/>
      <c r="XS596" s="118"/>
      <c r="XT596" s="118"/>
      <c r="XU596" s="118"/>
      <c r="XV596" s="118"/>
      <c r="XW596" s="118"/>
      <c r="XX596" s="118"/>
      <c r="XY596" s="118"/>
      <c r="XZ596" s="118"/>
      <c r="YA596" s="118"/>
      <c r="YB596" s="118"/>
      <c r="YC596" s="118"/>
      <c r="YD596" s="118"/>
      <c r="YE596" s="118"/>
      <c r="YF596" s="118"/>
      <c r="YG596" s="118"/>
      <c r="YH596" s="118"/>
      <c r="YI596" s="118"/>
      <c r="YJ596" s="118"/>
      <c r="YK596" s="118"/>
      <c r="YL596" s="118"/>
      <c r="YM596" s="118"/>
      <c r="YN596" s="118"/>
      <c r="YO596" s="118"/>
      <c r="YP596" s="118"/>
      <c r="YQ596" s="118"/>
      <c r="YR596" s="118"/>
      <c r="YS596" s="118"/>
      <c r="YT596" s="118"/>
      <c r="YU596" s="118"/>
      <c r="YV596" s="118"/>
      <c r="YW596" s="118"/>
      <c r="YX596" s="118"/>
      <c r="YY596" s="118"/>
      <c r="YZ596" s="118"/>
      <c r="ZA596" s="118"/>
      <c r="ZB596" s="118"/>
      <c r="ZC596" s="118"/>
      <c r="ZD596" s="118"/>
      <c r="ZE596" s="118"/>
      <c r="ZF596" s="118"/>
      <c r="ZG596" s="118"/>
      <c r="ZH596" s="118"/>
      <c r="ZI596" s="118"/>
      <c r="ZJ596" s="118"/>
      <c r="ZK596" s="118"/>
      <c r="ZL596" s="118"/>
      <c r="ZM596" s="118"/>
      <c r="ZN596" s="118"/>
      <c r="ZO596" s="118"/>
      <c r="ZP596" s="118"/>
      <c r="ZQ596" s="118"/>
      <c r="ZR596" s="118"/>
      <c r="ZS596" s="118"/>
      <c r="ZT596" s="118"/>
      <c r="ZU596" s="118"/>
      <c r="ZV596" s="118"/>
      <c r="ZW596" s="118"/>
      <c r="ZX596" s="118"/>
      <c r="ZY596" s="118"/>
      <c r="ZZ596" s="118"/>
      <c r="AAA596" s="118"/>
      <c r="AAB596" s="118"/>
      <c r="AAC596" s="118"/>
      <c r="AAD596" s="118"/>
      <c r="AAE596" s="118"/>
      <c r="AAF596" s="118"/>
      <c r="AAG596" s="118"/>
      <c r="AAH596" s="118"/>
      <c r="AAI596" s="118"/>
      <c r="AAJ596" s="118"/>
      <c r="AAK596" s="118"/>
      <c r="AAL596" s="118"/>
      <c r="AAM596" s="118"/>
      <c r="AAN596" s="118"/>
      <c r="AAO596" s="118"/>
      <c r="AAP596" s="118"/>
      <c r="AAQ596" s="118"/>
      <c r="AAR596" s="118"/>
      <c r="AAS596" s="118"/>
      <c r="AAT596" s="118"/>
      <c r="AAU596" s="118"/>
      <c r="AAV596" s="118"/>
      <c r="AAW596" s="118"/>
      <c r="AAX596" s="118"/>
      <c r="AAY596" s="118"/>
      <c r="AAZ596" s="118"/>
      <c r="ABA596" s="118"/>
      <c r="ABB596" s="118"/>
      <c r="ABC596" s="118"/>
      <c r="ABD596" s="118"/>
      <c r="ABE596" s="118"/>
      <c r="ABF596" s="118"/>
      <c r="ABG596" s="118"/>
      <c r="ABH596" s="118"/>
      <c r="ABI596" s="118"/>
      <c r="ABJ596" s="118"/>
      <c r="ABK596" s="118"/>
      <c r="ABL596" s="118"/>
      <c r="ABM596" s="118"/>
      <c r="ABN596" s="118"/>
      <c r="ABO596" s="118"/>
      <c r="ABP596" s="118"/>
      <c r="ABQ596" s="118"/>
      <c r="ABR596" s="118"/>
      <c r="ABS596" s="118"/>
      <c r="ABT596" s="118"/>
      <c r="ABU596" s="118"/>
      <c r="ABV596" s="118"/>
      <c r="ABW596" s="118"/>
      <c r="ABX596" s="118"/>
      <c r="ABY596" s="118"/>
      <c r="ABZ596" s="118"/>
      <c r="ACA596" s="118"/>
      <c r="ACB596" s="118"/>
      <c r="ACC596" s="118"/>
      <c r="ACD596" s="118"/>
      <c r="ACE596" s="118"/>
      <c r="ACF596" s="118"/>
      <c r="ACG596" s="118"/>
      <c r="ACH596" s="118"/>
      <c r="ACI596" s="118"/>
      <c r="ACJ596" s="118"/>
      <c r="ACK596" s="118"/>
      <c r="ACL596" s="118"/>
      <c r="ACM596" s="118"/>
      <c r="ACN596" s="118"/>
      <c r="ACO596" s="118"/>
      <c r="ACP596" s="118"/>
      <c r="ACQ596" s="118"/>
      <c r="ACR596" s="118"/>
      <c r="ACS596" s="118"/>
      <c r="ACT596" s="118"/>
      <c r="ACU596" s="118"/>
      <c r="ACV596" s="118"/>
      <c r="ACW596" s="118"/>
      <c r="ACX596" s="118"/>
      <c r="ACY596" s="118"/>
      <c r="ACZ596" s="118"/>
      <c r="ADA596" s="118"/>
      <c r="ADB596" s="118"/>
      <c r="ADC596" s="118"/>
      <c r="ADD596" s="118"/>
      <c r="ADE596" s="118"/>
      <c r="ADF596" s="118"/>
      <c r="ADG596" s="118"/>
      <c r="ADH596" s="118"/>
      <c r="ADI596" s="118"/>
      <c r="ADJ596" s="118"/>
      <c r="ADK596" s="118"/>
      <c r="ADL596" s="118"/>
      <c r="ADM596" s="118"/>
      <c r="ADN596" s="118"/>
      <c r="ADO596" s="118"/>
      <c r="ADP596" s="118"/>
      <c r="ADQ596" s="118"/>
      <c r="ADR596" s="118"/>
      <c r="ADS596" s="118"/>
      <c r="ADT596" s="118"/>
      <c r="ADU596" s="118"/>
      <c r="ADV596" s="118"/>
      <c r="ADW596" s="118"/>
      <c r="ADX596" s="118"/>
      <c r="ADY596" s="118"/>
      <c r="ADZ596" s="118"/>
      <c r="AEA596" s="118"/>
      <c r="AEB596" s="118"/>
      <c r="AEC596" s="118"/>
      <c r="AED596" s="118"/>
      <c r="AEE596" s="118"/>
      <c r="AEF596" s="118"/>
      <c r="AEG596" s="118"/>
      <c r="AEH596" s="118"/>
      <c r="AEI596" s="118"/>
      <c r="AEJ596" s="118"/>
      <c r="AEK596" s="118"/>
      <c r="AEL596" s="118"/>
      <c r="AEM596" s="118"/>
      <c r="AEN596" s="118"/>
      <c r="AEO596" s="118"/>
      <c r="AEP596" s="118"/>
      <c r="AEQ596" s="118"/>
      <c r="AER596" s="118"/>
      <c r="AES596" s="118"/>
      <c r="AET596" s="118"/>
      <c r="AEU596" s="118"/>
      <c r="AEV596" s="118"/>
      <c r="AEW596" s="118"/>
      <c r="AEX596" s="118"/>
      <c r="AEY596" s="118"/>
      <c r="AEZ596" s="118"/>
      <c r="AFA596" s="118"/>
      <c r="AFB596" s="118"/>
      <c r="AFC596" s="118"/>
      <c r="AFD596" s="118"/>
      <c r="AFE596" s="118"/>
      <c r="AFF596" s="118"/>
      <c r="AFG596" s="118"/>
      <c r="AFH596" s="118"/>
      <c r="AFI596" s="118"/>
      <c r="AFJ596" s="118"/>
      <c r="AFK596" s="118"/>
      <c r="AFL596" s="118"/>
      <c r="AFM596" s="118"/>
      <c r="AFN596" s="118"/>
      <c r="AFO596" s="118"/>
      <c r="AFP596" s="118"/>
      <c r="AFQ596" s="118"/>
      <c r="AFR596" s="118"/>
      <c r="AFS596" s="118"/>
      <c r="AFT596" s="118"/>
      <c r="AFU596" s="118"/>
      <c r="AFV596" s="118"/>
      <c r="AFW596" s="118"/>
      <c r="AFX596" s="118"/>
      <c r="AFY596" s="118"/>
      <c r="AFZ596" s="118"/>
      <c r="AGA596" s="118"/>
      <c r="AGB596" s="118"/>
      <c r="AGC596" s="118"/>
      <c r="AGD596" s="118"/>
      <c r="AGE596" s="118"/>
      <c r="AGF596" s="118"/>
      <c r="AGG596" s="118"/>
      <c r="AGH596" s="118"/>
      <c r="AGI596" s="118"/>
      <c r="AGJ596" s="118"/>
      <c r="AGK596" s="118"/>
      <c r="AGL596" s="118"/>
      <c r="AGM596" s="118"/>
      <c r="AGN596" s="118"/>
      <c r="AGO596" s="118"/>
      <c r="AGP596" s="118"/>
      <c r="AGQ596" s="118"/>
      <c r="AGR596" s="118"/>
      <c r="AGS596" s="118"/>
      <c r="AGT596" s="118"/>
      <c r="AGU596" s="118"/>
      <c r="AGV596" s="118"/>
      <c r="AGW596" s="118"/>
      <c r="AGX596" s="118"/>
      <c r="AGY596" s="118"/>
      <c r="AGZ596" s="118"/>
      <c r="AHA596" s="118"/>
      <c r="AHB596" s="118"/>
      <c r="AHC596" s="118"/>
      <c r="AHD596" s="118"/>
      <c r="AHE596" s="118"/>
      <c r="AHF596" s="118"/>
      <c r="AHG596" s="118"/>
      <c r="AHH596" s="118"/>
      <c r="AHI596" s="118"/>
      <c r="AHJ596" s="118"/>
      <c r="AHK596" s="118"/>
      <c r="AHL596" s="118"/>
      <c r="AHM596" s="118"/>
      <c r="AHN596" s="118"/>
      <c r="AHO596" s="118"/>
      <c r="AHP596" s="118"/>
      <c r="AHQ596" s="118"/>
      <c r="AHR596" s="118"/>
      <c r="AHS596" s="118"/>
      <c r="AHT596" s="118"/>
      <c r="AHU596" s="118"/>
      <c r="AHV596" s="118"/>
      <c r="AHW596" s="118"/>
      <c r="AHX596" s="118"/>
      <c r="AHY596" s="118"/>
      <c r="AHZ596" s="118"/>
      <c r="AIA596" s="118"/>
      <c r="AIB596" s="118"/>
      <c r="AIC596" s="118"/>
      <c r="AID596" s="118"/>
      <c r="AIE596" s="118"/>
      <c r="AIF596" s="118"/>
      <c r="AIG596" s="118"/>
      <c r="AIH596" s="118"/>
      <c r="AII596" s="118"/>
      <c r="AIJ596" s="118"/>
      <c r="AIK596" s="118"/>
      <c r="AIL596" s="118"/>
      <c r="AIM596" s="118"/>
      <c r="AIN596" s="118"/>
      <c r="AIO596" s="118"/>
      <c r="AIP596" s="118"/>
      <c r="AIQ596" s="118"/>
      <c r="AIR596" s="118"/>
      <c r="AIS596" s="118"/>
      <c r="AIT596" s="118"/>
      <c r="AIU596" s="118"/>
      <c r="AIV596" s="118"/>
      <c r="AIW596" s="118"/>
      <c r="AIX596" s="118"/>
      <c r="AIY596" s="118"/>
      <c r="AIZ596" s="118"/>
      <c r="AJA596" s="118"/>
      <c r="AJB596" s="118"/>
      <c r="AJC596" s="118"/>
      <c r="AJD596" s="118"/>
      <c r="AJE596" s="118"/>
      <c r="AJF596" s="118"/>
      <c r="AJG596" s="118"/>
      <c r="AJH596" s="118"/>
      <c r="AJI596" s="118"/>
      <c r="AJJ596" s="118"/>
      <c r="AJK596" s="118"/>
      <c r="AJL596" s="118"/>
      <c r="AJM596" s="118"/>
      <c r="AJN596" s="118"/>
      <c r="AJO596" s="118"/>
      <c r="AJP596" s="118"/>
      <c r="AJQ596" s="118"/>
      <c r="AJR596" s="118"/>
      <c r="AJS596" s="118"/>
      <c r="AJT596" s="118"/>
      <c r="AJU596" s="118"/>
      <c r="AJV596" s="118"/>
      <c r="AJW596" s="118"/>
      <c r="AJX596" s="118"/>
      <c r="AJY596" s="118"/>
      <c r="AJZ596" s="118"/>
      <c r="AKA596" s="118"/>
      <c r="AKB596" s="118"/>
      <c r="AKC596" s="118"/>
      <c r="AKD596" s="118"/>
      <c r="AKE596" s="118"/>
      <c r="AKF596" s="118"/>
      <c r="AKG596" s="118"/>
      <c r="AKH596" s="118"/>
      <c r="AKI596" s="118"/>
      <c r="AKJ596" s="118"/>
      <c r="AKK596" s="118"/>
      <c r="AKL596" s="118"/>
      <c r="AKM596" s="118"/>
      <c r="AKN596" s="118"/>
      <c r="AKO596" s="118"/>
      <c r="AKP596" s="118"/>
      <c r="AKQ596" s="118"/>
      <c r="AKR596" s="118"/>
      <c r="AKS596" s="118"/>
      <c r="AKT596" s="118"/>
      <c r="AKU596" s="118"/>
      <c r="AKV596" s="118"/>
      <c r="AKW596" s="118"/>
      <c r="AKX596" s="118"/>
      <c r="AKY596" s="118"/>
      <c r="AKZ596" s="118"/>
      <c r="ALA596" s="118"/>
      <c r="ALB596" s="118"/>
      <c r="ALC596" s="118"/>
      <c r="ALD596" s="118"/>
      <c r="ALE596" s="118"/>
      <c r="ALF596" s="118"/>
      <c r="ALG596" s="118"/>
      <c r="ALH596" s="118"/>
      <c r="ALI596" s="118"/>
      <c r="ALJ596" s="118"/>
      <c r="ALK596" s="118"/>
      <c r="ALL596" s="118"/>
      <c r="ALM596" s="118"/>
      <c r="ALN596" s="118"/>
      <c r="ALO596" s="118"/>
      <c r="ALP596" s="118"/>
      <c r="ALQ596" s="118"/>
      <c r="ALR596" s="118"/>
      <c r="ALS596" s="118"/>
      <c r="ALT596" s="118"/>
      <c r="ALU596" s="118"/>
      <c r="ALV596" s="118"/>
      <c r="ALW596" s="118"/>
      <c r="ALX596" s="118"/>
      <c r="ALY596" s="118"/>
      <c r="ALZ596" s="118"/>
      <c r="AMA596" s="118"/>
      <c r="AMB596" s="118"/>
      <c r="AMC596" s="118"/>
      <c r="AMD596" s="118"/>
      <c r="AME596" s="118"/>
      <c r="AMF596" s="118"/>
      <c r="AMG596" s="118"/>
      <c r="AMH596" s="118"/>
    </row>
    <row r="597" spans="1:1022" x14ac:dyDescent="0.25">
      <c r="A597" s="162" t="s">
        <v>25308</v>
      </c>
      <c r="B597" s="163">
        <v>596</v>
      </c>
      <c r="C597" s="224" t="s">
        <v>25309</v>
      </c>
      <c r="D597" s="181" t="s">
        <v>308</v>
      </c>
      <c r="E597" s="445"/>
      <c r="F597" s="202"/>
      <c r="G597" s="173"/>
      <c r="H597" s="173"/>
      <c r="I597" s="319"/>
      <c r="J597" s="354">
        <v>2</v>
      </c>
      <c r="K597" s="355">
        <v>2</v>
      </c>
      <c r="L597" s="355"/>
      <c r="M597" s="356"/>
      <c r="N597" s="356"/>
      <c r="O597" s="355"/>
      <c r="P597" s="356"/>
      <c r="Q597" s="356"/>
      <c r="R597" s="356"/>
      <c r="S597" s="356"/>
      <c r="T597" s="356"/>
      <c r="U597" s="351"/>
      <c r="V597" s="219">
        <v>100</v>
      </c>
      <c r="W597" s="219">
        <v>100</v>
      </c>
      <c r="X597" s="219">
        <v>100</v>
      </c>
      <c r="Y597" s="219">
        <f t="shared" si="312"/>
        <v>100</v>
      </c>
      <c r="Z597" s="219">
        <f t="shared" si="313"/>
        <v>100</v>
      </c>
      <c r="AA597" s="220">
        <f t="shared" si="314"/>
        <v>100</v>
      </c>
      <c r="AB597" s="220">
        <f t="shared" si="315"/>
        <v>100</v>
      </c>
      <c r="AC597" s="220">
        <f t="shared" si="316"/>
        <v>100</v>
      </c>
      <c r="AD597" s="416">
        <f t="shared" si="317"/>
        <v>100</v>
      </c>
      <c r="AE597" s="416">
        <f t="shared" si="318"/>
        <v>100</v>
      </c>
      <c r="AF597" s="212">
        <f t="shared" si="323"/>
        <v>10</v>
      </c>
      <c r="AG597" s="212">
        <f t="shared" si="324"/>
        <v>10</v>
      </c>
      <c r="AH597" s="212">
        <f t="shared" si="321"/>
        <v>100</v>
      </c>
      <c r="AI597" s="212">
        <f t="shared" si="322"/>
        <v>100</v>
      </c>
      <c r="AJ597" s="243"/>
      <c r="AK597" s="191"/>
      <c r="AL597" s="262"/>
      <c r="AM597" s="214"/>
      <c r="AN597" s="118"/>
      <c r="AO597" s="118"/>
      <c r="AP597" s="118"/>
      <c r="AQ597" s="222" t="s">
        <v>25310</v>
      </c>
      <c r="AR597" s="118"/>
      <c r="AS597" s="118"/>
      <c r="AT597" s="118"/>
      <c r="AU597" s="118"/>
      <c r="AV597" s="118"/>
      <c r="AW597" s="118"/>
      <c r="AX597" s="118"/>
      <c r="AY597" s="118"/>
      <c r="AZ597" s="118"/>
      <c r="BA597" s="118"/>
      <c r="BB597" s="118"/>
      <c r="BC597" s="118"/>
      <c r="BD597" s="118"/>
      <c r="BE597" s="118"/>
      <c r="BF597" s="118"/>
      <c r="BG597" s="118"/>
      <c r="BH597" s="118"/>
      <c r="BI597" s="118"/>
      <c r="BJ597" s="118"/>
      <c r="BK597" s="118"/>
      <c r="BL597" s="118"/>
      <c r="BM597" s="118"/>
      <c r="BN597" s="118"/>
      <c r="BO597" s="118"/>
      <c r="BP597" s="118"/>
      <c r="BQ597" s="118"/>
      <c r="BR597" s="118"/>
      <c r="BS597" s="118"/>
      <c r="BT597" s="118"/>
      <c r="BU597" s="118"/>
      <c r="BV597" s="118"/>
      <c r="BW597" s="118"/>
      <c r="BX597" s="118"/>
      <c r="BY597" s="118"/>
      <c r="BZ597" s="118"/>
      <c r="CA597" s="118"/>
      <c r="CB597" s="118"/>
      <c r="CC597" s="118"/>
      <c r="CD597" s="118"/>
      <c r="CE597" s="118"/>
      <c r="CF597" s="118"/>
      <c r="CG597" s="118"/>
      <c r="CH597" s="118"/>
      <c r="CI597" s="118"/>
      <c r="CJ597" s="118"/>
      <c r="CK597" s="118"/>
      <c r="CL597" s="118"/>
      <c r="CM597" s="118"/>
      <c r="CN597" s="118"/>
      <c r="CO597" s="118"/>
      <c r="CP597" s="118"/>
      <c r="CQ597" s="118"/>
      <c r="CR597" s="118"/>
      <c r="CS597" s="118"/>
      <c r="CT597" s="118"/>
      <c r="CU597" s="118"/>
      <c r="CV597" s="118"/>
      <c r="CW597" s="118"/>
      <c r="CX597" s="118"/>
      <c r="CY597" s="118"/>
      <c r="CZ597" s="118"/>
      <c r="DA597" s="118"/>
      <c r="DB597" s="118"/>
      <c r="DC597" s="118"/>
      <c r="DD597" s="118"/>
      <c r="DE597" s="118"/>
      <c r="DF597" s="118"/>
      <c r="DG597" s="118"/>
      <c r="DH597" s="118"/>
      <c r="DI597" s="118"/>
      <c r="DJ597" s="118"/>
      <c r="DK597" s="118"/>
      <c r="DL597" s="118"/>
      <c r="DM597" s="118"/>
      <c r="DN597" s="118"/>
      <c r="DO597" s="118"/>
      <c r="DP597" s="118"/>
      <c r="DQ597" s="118"/>
      <c r="DR597" s="118"/>
      <c r="DS597" s="118"/>
      <c r="DT597" s="118"/>
      <c r="DU597" s="118"/>
      <c r="DV597" s="118"/>
      <c r="DW597" s="118"/>
      <c r="DX597" s="118"/>
      <c r="DY597" s="118"/>
      <c r="DZ597" s="118"/>
      <c r="EA597" s="118"/>
      <c r="EB597" s="118"/>
      <c r="EC597" s="118"/>
      <c r="ED597" s="118"/>
      <c r="EE597" s="118"/>
      <c r="EF597" s="118"/>
      <c r="EG597" s="118"/>
      <c r="EH597" s="118"/>
      <c r="EI597" s="118"/>
      <c r="EJ597" s="118"/>
      <c r="EK597" s="118"/>
      <c r="EL597" s="118"/>
      <c r="EM597" s="118"/>
      <c r="EN597" s="118"/>
      <c r="EO597" s="118"/>
      <c r="EP597" s="118"/>
      <c r="EQ597" s="118"/>
      <c r="ER597" s="118"/>
      <c r="ES597" s="118"/>
      <c r="ET597" s="118"/>
      <c r="EU597" s="118"/>
      <c r="EV597" s="118"/>
      <c r="EW597" s="118"/>
      <c r="EX597" s="118"/>
      <c r="EY597" s="118"/>
      <c r="EZ597" s="118"/>
      <c r="FA597" s="118"/>
      <c r="FB597" s="118"/>
      <c r="FC597" s="118"/>
      <c r="FD597" s="118"/>
      <c r="FE597" s="118"/>
      <c r="FF597" s="118"/>
      <c r="FG597" s="118"/>
      <c r="FH597" s="118"/>
      <c r="FI597" s="118"/>
      <c r="FJ597" s="118"/>
      <c r="FK597" s="118"/>
      <c r="FL597" s="118"/>
      <c r="FM597" s="118"/>
      <c r="FN597" s="118"/>
      <c r="FO597" s="118"/>
      <c r="FP597" s="118"/>
      <c r="FQ597" s="118"/>
      <c r="FR597" s="118"/>
      <c r="FS597" s="118"/>
      <c r="FT597" s="118"/>
      <c r="FU597" s="118"/>
      <c r="FV597" s="118"/>
      <c r="FW597" s="118"/>
      <c r="FX597" s="118"/>
      <c r="FY597" s="118"/>
      <c r="FZ597" s="118"/>
      <c r="GA597" s="118"/>
      <c r="GB597" s="118"/>
      <c r="GC597" s="118"/>
      <c r="GD597" s="118"/>
      <c r="GE597" s="118"/>
      <c r="GF597" s="118"/>
      <c r="GG597" s="118"/>
      <c r="GH597" s="118"/>
      <c r="GI597" s="118"/>
      <c r="GJ597" s="118"/>
      <c r="GK597" s="118"/>
      <c r="GL597" s="118"/>
      <c r="GM597" s="118"/>
      <c r="GN597" s="118"/>
      <c r="GO597" s="118"/>
      <c r="GP597" s="118"/>
      <c r="GQ597" s="118"/>
      <c r="GR597" s="118"/>
      <c r="GS597" s="118"/>
      <c r="GT597" s="118"/>
      <c r="GU597" s="118"/>
      <c r="GV597" s="118"/>
      <c r="GW597" s="118"/>
      <c r="GX597" s="118"/>
      <c r="GY597" s="118"/>
      <c r="GZ597" s="118"/>
      <c r="HA597" s="118"/>
      <c r="HB597" s="118"/>
      <c r="HC597" s="118"/>
      <c r="HD597" s="118"/>
      <c r="HE597" s="118"/>
      <c r="HF597" s="118"/>
      <c r="HG597" s="118"/>
      <c r="HH597" s="118"/>
      <c r="HI597" s="118"/>
      <c r="HJ597" s="118"/>
      <c r="HK597" s="118"/>
      <c r="HL597" s="118"/>
      <c r="HM597" s="118"/>
      <c r="HN597" s="118"/>
      <c r="HO597" s="118"/>
      <c r="HP597" s="118"/>
      <c r="HQ597" s="118"/>
      <c r="HR597" s="118"/>
      <c r="HS597" s="118"/>
      <c r="HT597" s="118"/>
      <c r="HU597" s="118"/>
      <c r="HV597" s="118"/>
      <c r="HW597" s="118"/>
      <c r="HX597" s="118"/>
      <c r="HY597" s="118"/>
      <c r="HZ597" s="118"/>
      <c r="IA597" s="118"/>
      <c r="IB597" s="118"/>
      <c r="IC597" s="118"/>
      <c r="ID597" s="118"/>
      <c r="IE597" s="118"/>
      <c r="IF597" s="118"/>
      <c r="IG597" s="118"/>
      <c r="IH597" s="118"/>
      <c r="II597" s="118"/>
      <c r="IJ597" s="118"/>
      <c r="IK597" s="118"/>
      <c r="IL597" s="118"/>
      <c r="IM597" s="118"/>
      <c r="IN597" s="118"/>
      <c r="IO597" s="118"/>
      <c r="IP597" s="118"/>
      <c r="IQ597" s="118"/>
      <c r="IR597" s="118"/>
      <c r="IS597" s="118"/>
      <c r="IT597" s="118"/>
      <c r="IU597" s="118"/>
      <c r="IV597" s="118"/>
      <c r="IW597" s="118"/>
      <c r="IX597" s="118"/>
      <c r="IY597" s="118"/>
      <c r="IZ597" s="118"/>
      <c r="JA597" s="118"/>
      <c r="JB597" s="118"/>
      <c r="JC597" s="118"/>
      <c r="JD597" s="118"/>
      <c r="JE597" s="118"/>
      <c r="JF597" s="118"/>
      <c r="JG597" s="118"/>
      <c r="JH597" s="118"/>
      <c r="JI597" s="118"/>
      <c r="JJ597" s="118"/>
      <c r="JK597" s="118"/>
      <c r="JL597" s="118"/>
      <c r="JM597" s="118"/>
      <c r="JN597" s="118"/>
      <c r="JO597" s="118"/>
      <c r="JP597" s="118"/>
      <c r="JQ597" s="118"/>
      <c r="JR597" s="118"/>
      <c r="JS597" s="118"/>
      <c r="JT597" s="118"/>
      <c r="JU597" s="118"/>
      <c r="JV597" s="118"/>
      <c r="JW597" s="118"/>
      <c r="JX597" s="118"/>
      <c r="JY597" s="118"/>
      <c r="JZ597" s="118"/>
      <c r="KA597" s="118"/>
      <c r="KB597" s="118"/>
      <c r="KC597" s="118"/>
      <c r="KD597" s="118"/>
      <c r="KE597" s="118"/>
      <c r="KF597" s="118"/>
      <c r="KG597" s="118"/>
      <c r="KH597" s="118"/>
      <c r="KI597" s="118"/>
      <c r="KJ597" s="118"/>
      <c r="KK597" s="118"/>
      <c r="KL597" s="118"/>
      <c r="KM597" s="118"/>
      <c r="KN597" s="118"/>
      <c r="KO597" s="118"/>
      <c r="KP597" s="118"/>
      <c r="KQ597" s="118"/>
      <c r="KR597" s="118"/>
      <c r="KS597" s="118"/>
      <c r="KT597" s="118"/>
      <c r="KU597" s="118"/>
      <c r="KV597" s="118"/>
      <c r="KW597" s="118"/>
      <c r="KX597" s="118"/>
      <c r="KY597" s="118"/>
      <c r="KZ597" s="118"/>
      <c r="LA597" s="118"/>
      <c r="LB597" s="118"/>
      <c r="LC597" s="118"/>
      <c r="LD597" s="118"/>
      <c r="LE597" s="118"/>
      <c r="LF597" s="118"/>
      <c r="LG597" s="118"/>
      <c r="LH597" s="118"/>
      <c r="LI597" s="118"/>
      <c r="LJ597" s="118"/>
      <c r="LK597" s="118"/>
      <c r="LL597" s="118"/>
      <c r="LM597" s="118"/>
      <c r="LN597" s="118"/>
      <c r="LO597" s="118"/>
      <c r="LP597" s="118"/>
      <c r="LQ597" s="118"/>
      <c r="LR597" s="118"/>
      <c r="LS597" s="118"/>
      <c r="LT597" s="118"/>
      <c r="LU597" s="118"/>
      <c r="LV597" s="118"/>
      <c r="LW597" s="118"/>
      <c r="LX597" s="118"/>
      <c r="LY597" s="118"/>
      <c r="LZ597" s="118"/>
      <c r="MA597" s="118"/>
      <c r="MB597" s="118"/>
      <c r="MC597" s="118"/>
      <c r="MD597" s="118"/>
      <c r="ME597" s="118"/>
      <c r="MF597" s="118"/>
      <c r="MG597" s="118"/>
      <c r="MH597" s="118"/>
      <c r="MI597" s="118"/>
      <c r="MJ597" s="118"/>
      <c r="MK597" s="118"/>
      <c r="ML597" s="118"/>
      <c r="MM597" s="118"/>
      <c r="MN597" s="118"/>
      <c r="MO597" s="118"/>
      <c r="MP597" s="118"/>
      <c r="MQ597" s="118"/>
      <c r="MR597" s="118"/>
      <c r="MS597" s="118"/>
      <c r="MT597" s="118"/>
      <c r="MU597" s="118"/>
      <c r="MV597" s="118"/>
      <c r="MW597" s="118"/>
      <c r="MX597" s="118"/>
      <c r="MY597" s="118"/>
      <c r="MZ597" s="118"/>
      <c r="NA597" s="118"/>
      <c r="NB597" s="118"/>
      <c r="NC597" s="118"/>
      <c r="ND597" s="118"/>
      <c r="NE597" s="118"/>
      <c r="NF597" s="118"/>
      <c r="NG597" s="118"/>
      <c r="NH597" s="118"/>
      <c r="NI597" s="118"/>
      <c r="NJ597" s="118"/>
      <c r="NK597" s="118"/>
      <c r="NL597" s="118"/>
      <c r="NM597" s="118"/>
      <c r="NN597" s="118"/>
      <c r="NO597" s="118"/>
      <c r="NP597" s="118"/>
      <c r="NQ597" s="118"/>
      <c r="NR597" s="118"/>
      <c r="NS597" s="118"/>
      <c r="NT597" s="118"/>
      <c r="NU597" s="118"/>
      <c r="NV597" s="118"/>
      <c r="NW597" s="118"/>
      <c r="NX597" s="118"/>
      <c r="NY597" s="118"/>
      <c r="NZ597" s="118"/>
      <c r="OA597" s="118"/>
      <c r="OB597" s="118"/>
      <c r="OC597" s="118"/>
      <c r="OD597" s="118"/>
      <c r="OE597" s="118"/>
      <c r="OF597" s="118"/>
      <c r="OG597" s="118"/>
      <c r="OH597" s="118"/>
      <c r="OI597" s="118"/>
      <c r="OJ597" s="118"/>
      <c r="OK597" s="118"/>
      <c r="OL597" s="118"/>
      <c r="OM597" s="118"/>
      <c r="ON597" s="118"/>
      <c r="OO597" s="118"/>
      <c r="OP597" s="118"/>
      <c r="OQ597" s="118"/>
      <c r="OR597" s="118"/>
      <c r="OS597" s="118"/>
      <c r="OT597" s="118"/>
      <c r="OU597" s="118"/>
      <c r="OV597" s="118"/>
      <c r="OW597" s="118"/>
      <c r="OX597" s="118"/>
      <c r="OY597" s="118"/>
      <c r="OZ597" s="118"/>
      <c r="PA597" s="118"/>
      <c r="PB597" s="118"/>
      <c r="PC597" s="118"/>
      <c r="PD597" s="118"/>
      <c r="PE597" s="118"/>
      <c r="PF597" s="118"/>
      <c r="PG597" s="118"/>
      <c r="PH597" s="118"/>
      <c r="PI597" s="118"/>
      <c r="PJ597" s="118"/>
      <c r="PK597" s="118"/>
      <c r="PL597" s="118"/>
      <c r="PM597" s="118"/>
      <c r="PN597" s="118"/>
      <c r="PO597" s="118"/>
      <c r="PP597" s="118"/>
      <c r="PQ597" s="118"/>
      <c r="PR597" s="118"/>
      <c r="PS597" s="118"/>
      <c r="PT597" s="118"/>
      <c r="PU597" s="118"/>
      <c r="PV597" s="118"/>
      <c r="PW597" s="118"/>
      <c r="PX597" s="118"/>
      <c r="PY597" s="118"/>
      <c r="PZ597" s="118"/>
      <c r="QA597" s="118"/>
      <c r="QB597" s="118"/>
      <c r="QC597" s="118"/>
      <c r="QD597" s="118"/>
      <c r="QE597" s="118"/>
      <c r="QF597" s="118"/>
      <c r="QG597" s="118"/>
      <c r="QH597" s="118"/>
      <c r="QI597" s="118"/>
      <c r="QJ597" s="118"/>
      <c r="QK597" s="118"/>
      <c r="QL597" s="118"/>
      <c r="QM597" s="118"/>
      <c r="QN597" s="118"/>
      <c r="QO597" s="118"/>
      <c r="QP597" s="118"/>
      <c r="QQ597" s="118"/>
      <c r="QR597" s="118"/>
      <c r="QS597" s="118"/>
      <c r="QT597" s="118"/>
      <c r="QU597" s="118"/>
      <c r="QV597" s="118"/>
      <c r="QW597" s="118"/>
      <c r="QX597" s="118"/>
      <c r="QY597" s="118"/>
      <c r="QZ597" s="118"/>
      <c r="RA597" s="118"/>
      <c r="RB597" s="118"/>
      <c r="RC597" s="118"/>
      <c r="RD597" s="118"/>
      <c r="RE597" s="118"/>
      <c r="RF597" s="118"/>
      <c r="RG597" s="118"/>
      <c r="RH597" s="118"/>
      <c r="RI597" s="118"/>
      <c r="RJ597" s="118"/>
      <c r="RK597" s="118"/>
      <c r="RL597" s="118"/>
      <c r="RM597" s="118"/>
      <c r="RN597" s="118"/>
      <c r="RO597" s="118"/>
      <c r="RP597" s="118"/>
      <c r="RQ597" s="118"/>
      <c r="RR597" s="118"/>
      <c r="RS597" s="118"/>
      <c r="RT597" s="118"/>
      <c r="RU597" s="118"/>
      <c r="RV597" s="118"/>
      <c r="RW597" s="118"/>
      <c r="RX597" s="118"/>
      <c r="RY597" s="118"/>
      <c r="RZ597" s="118"/>
      <c r="SA597" s="118"/>
      <c r="SB597" s="118"/>
      <c r="SC597" s="118"/>
      <c r="SD597" s="118"/>
      <c r="SE597" s="118"/>
      <c r="SF597" s="118"/>
      <c r="SG597" s="118"/>
      <c r="SH597" s="118"/>
      <c r="SI597" s="118"/>
      <c r="SJ597" s="118"/>
      <c r="SK597" s="118"/>
      <c r="SL597" s="118"/>
      <c r="SM597" s="118"/>
      <c r="SN597" s="118"/>
      <c r="SO597" s="118"/>
      <c r="SP597" s="118"/>
      <c r="SQ597" s="118"/>
      <c r="SR597" s="118"/>
      <c r="SS597" s="118"/>
      <c r="ST597" s="118"/>
      <c r="SU597" s="118"/>
      <c r="SV597" s="118"/>
      <c r="SW597" s="118"/>
      <c r="SX597" s="118"/>
      <c r="SY597" s="118"/>
      <c r="SZ597" s="118"/>
      <c r="TA597" s="118"/>
      <c r="TB597" s="118"/>
      <c r="TC597" s="118"/>
      <c r="TD597" s="118"/>
      <c r="TE597" s="118"/>
      <c r="TF597" s="118"/>
      <c r="TG597" s="118"/>
      <c r="TH597" s="118"/>
      <c r="TI597" s="118"/>
      <c r="TJ597" s="118"/>
      <c r="TK597" s="118"/>
      <c r="TL597" s="118"/>
      <c r="TM597" s="118"/>
      <c r="TN597" s="118"/>
      <c r="TO597" s="118"/>
      <c r="TP597" s="118"/>
      <c r="TQ597" s="118"/>
      <c r="TR597" s="118"/>
      <c r="TS597" s="118"/>
      <c r="TT597" s="118"/>
      <c r="TU597" s="118"/>
      <c r="TV597" s="118"/>
      <c r="TW597" s="118"/>
      <c r="TX597" s="118"/>
      <c r="TY597" s="118"/>
      <c r="TZ597" s="118"/>
      <c r="UA597" s="118"/>
      <c r="UB597" s="118"/>
      <c r="UC597" s="118"/>
      <c r="UD597" s="118"/>
      <c r="UE597" s="118"/>
      <c r="UF597" s="118"/>
      <c r="UG597" s="118"/>
      <c r="UH597" s="118"/>
      <c r="UI597" s="118"/>
      <c r="UJ597" s="118"/>
      <c r="UK597" s="118"/>
      <c r="UL597" s="118"/>
      <c r="UM597" s="118"/>
      <c r="UN597" s="118"/>
      <c r="UO597" s="118"/>
      <c r="UP597" s="118"/>
      <c r="UQ597" s="118"/>
      <c r="UR597" s="118"/>
      <c r="US597" s="118"/>
      <c r="UT597" s="118"/>
      <c r="UU597" s="118"/>
      <c r="UV597" s="118"/>
      <c r="UW597" s="118"/>
      <c r="UX597" s="118"/>
      <c r="UY597" s="118"/>
      <c r="UZ597" s="118"/>
      <c r="VA597" s="118"/>
      <c r="VB597" s="118"/>
      <c r="VC597" s="118"/>
      <c r="VD597" s="118"/>
      <c r="VE597" s="118"/>
      <c r="VF597" s="118"/>
      <c r="VG597" s="118"/>
      <c r="VH597" s="118"/>
      <c r="VI597" s="118"/>
      <c r="VJ597" s="118"/>
      <c r="VK597" s="118"/>
      <c r="VL597" s="118"/>
      <c r="VM597" s="118"/>
      <c r="VN597" s="118"/>
      <c r="VO597" s="118"/>
      <c r="VP597" s="118"/>
      <c r="VQ597" s="118"/>
      <c r="VR597" s="118"/>
      <c r="VS597" s="118"/>
      <c r="VT597" s="118"/>
      <c r="VU597" s="118"/>
      <c r="VV597" s="118"/>
      <c r="VW597" s="118"/>
      <c r="VX597" s="118"/>
      <c r="VY597" s="118"/>
      <c r="VZ597" s="118"/>
      <c r="WA597" s="118"/>
      <c r="WB597" s="118"/>
      <c r="WC597" s="118"/>
      <c r="WD597" s="118"/>
      <c r="WE597" s="118"/>
      <c r="WF597" s="118"/>
      <c r="WG597" s="118"/>
      <c r="WH597" s="118"/>
      <c r="WI597" s="118"/>
      <c r="WJ597" s="118"/>
      <c r="WK597" s="118"/>
      <c r="WL597" s="118"/>
      <c r="WM597" s="118"/>
      <c r="WN597" s="118"/>
      <c r="WO597" s="118"/>
      <c r="WP597" s="118"/>
      <c r="WQ597" s="118"/>
      <c r="WR597" s="118"/>
      <c r="WS597" s="118"/>
      <c r="WT597" s="118"/>
      <c r="WU597" s="118"/>
      <c r="WV597" s="118"/>
      <c r="WW597" s="118"/>
      <c r="WX597" s="118"/>
      <c r="WY597" s="118"/>
      <c r="WZ597" s="118"/>
      <c r="XA597" s="118"/>
      <c r="XB597" s="118"/>
      <c r="XC597" s="118"/>
      <c r="XD597" s="118"/>
      <c r="XE597" s="118"/>
      <c r="XF597" s="118"/>
      <c r="XG597" s="118"/>
      <c r="XH597" s="118"/>
      <c r="XI597" s="118"/>
      <c r="XJ597" s="118"/>
      <c r="XK597" s="118"/>
      <c r="XL597" s="118"/>
      <c r="XM597" s="118"/>
      <c r="XN597" s="118"/>
      <c r="XO597" s="118"/>
      <c r="XP597" s="118"/>
      <c r="XQ597" s="118"/>
      <c r="XR597" s="118"/>
      <c r="XS597" s="118"/>
      <c r="XT597" s="118"/>
      <c r="XU597" s="118"/>
      <c r="XV597" s="118"/>
      <c r="XW597" s="118"/>
      <c r="XX597" s="118"/>
      <c r="XY597" s="118"/>
      <c r="XZ597" s="118"/>
      <c r="YA597" s="118"/>
      <c r="YB597" s="118"/>
      <c r="YC597" s="118"/>
      <c r="YD597" s="118"/>
      <c r="YE597" s="118"/>
      <c r="YF597" s="118"/>
      <c r="YG597" s="118"/>
      <c r="YH597" s="118"/>
      <c r="YI597" s="118"/>
      <c r="YJ597" s="118"/>
      <c r="YK597" s="118"/>
      <c r="YL597" s="118"/>
      <c r="YM597" s="118"/>
      <c r="YN597" s="118"/>
      <c r="YO597" s="118"/>
      <c r="YP597" s="118"/>
      <c r="YQ597" s="118"/>
      <c r="YR597" s="118"/>
      <c r="YS597" s="118"/>
      <c r="YT597" s="118"/>
      <c r="YU597" s="118"/>
      <c r="YV597" s="118"/>
      <c r="YW597" s="118"/>
      <c r="YX597" s="118"/>
      <c r="YY597" s="118"/>
      <c r="YZ597" s="118"/>
      <c r="ZA597" s="118"/>
      <c r="ZB597" s="118"/>
      <c r="ZC597" s="118"/>
      <c r="ZD597" s="118"/>
      <c r="ZE597" s="118"/>
      <c r="ZF597" s="118"/>
      <c r="ZG597" s="118"/>
      <c r="ZH597" s="118"/>
      <c r="ZI597" s="118"/>
      <c r="ZJ597" s="118"/>
      <c r="ZK597" s="118"/>
      <c r="ZL597" s="118"/>
      <c r="ZM597" s="118"/>
      <c r="ZN597" s="118"/>
      <c r="ZO597" s="118"/>
      <c r="ZP597" s="118"/>
      <c r="ZQ597" s="118"/>
      <c r="ZR597" s="118"/>
      <c r="ZS597" s="118"/>
      <c r="ZT597" s="118"/>
      <c r="ZU597" s="118"/>
      <c r="ZV597" s="118"/>
      <c r="ZW597" s="118"/>
      <c r="ZX597" s="118"/>
      <c r="ZY597" s="118"/>
      <c r="ZZ597" s="118"/>
      <c r="AAA597" s="118"/>
      <c r="AAB597" s="118"/>
      <c r="AAC597" s="118"/>
      <c r="AAD597" s="118"/>
      <c r="AAE597" s="118"/>
      <c r="AAF597" s="118"/>
      <c r="AAG597" s="118"/>
      <c r="AAH597" s="118"/>
      <c r="AAI597" s="118"/>
      <c r="AAJ597" s="118"/>
      <c r="AAK597" s="118"/>
      <c r="AAL597" s="118"/>
      <c r="AAM597" s="118"/>
      <c r="AAN597" s="118"/>
      <c r="AAO597" s="118"/>
      <c r="AAP597" s="118"/>
      <c r="AAQ597" s="118"/>
      <c r="AAR597" s="118"/>
      <c r="AAS597" s="118"/>
      <c r="AAT597" s="118"/>
      <c r="AAU597" s="118"/>
      <c r="AAV597" s="118"/>
      <c r="AAW597" s="118"/>
      <c r="AAX597" s="118"/>
      <c r="AAY597" s="118"/>
      <c r="AAZ597" s="118"/>
      <c r="ABA597" s="118"/>
      <c r="ABB597" s="118"/>
      <c r="ABC597" s="118"/>
      <c r="ABD597" s="118"/>
      <c r="ABE597" s="118"/>
      <c r="ABF597" s="118"/>
      <c r="ABG597" s="118"/>
      <c r="ABH597" s="118"/>
      <c r="ABI597" s="118"/>
      <c r="ABJ597" s="118"/>
      <c r="ABK597" s="118"/>
      <c r="ABL597" s="118"/>
      <c r="ABM597" s="118"/>
      <c r="ABN597" s="118"/>
      <c r="ABO597" s="118"/>
      <c r="ABP597" s="118"/>
      <c r="ABQ597" s="118"/>
      <c r="ABR597" s="118"/>
      <c r="ABS597" s="118"/>
      <c r="ABT597" s="118"/>
      <c r="ABU597" s="118"/>
      <c r="ABV597" s="118"/>
      <c r="ABW597" s="118"/>
      <c r="ABX597" s="118"/>
      <c r="ABY597" s="118"/>
      <c r="ABZ597" s="118"/>
      <c r="ACA597" s="118"/>
      <c r="ACB597" s="118"/>
      <c r="ACC597" s="118"/>
      <c r="ACD597" s="118"/>
      <c r="ACE597" s="118"/>
      <c r="ACF597" s="118"/>
      <c r="ACG597" s="118"/>
      <c r="ACH597" s="118"/>
      <c r="ACI597" s="118"/>
      <c r="ACJ597" s="118"/>
      <c r="ACK597" s="118"/>
      <c r="ACL597" s="118"/>
      <c r="ACM597" s="118"/>
      <c r="ACN597" s="118"/>
      <c r="ACO597" s="118"/>
      <c r="ACP597" s="118"/>
      <c r="ACQ597" s="118"/>
      <c r="ACR597" s="118"/>
      <c r="ACS597" s="118"/>
      <c r="ACT597" s="118"/>
      <c r="ACU597" s="118"/>
      <c r="ACV597" s="118"/>
      <c r="ACW597" s="118"/>
      <c r="ACX597" s="118"/>
      <c r="ACY597" s="118"/>
      <c r="ACZ597" s="118"/>
      <c r="ADA597" s="118"/>
      <c r="ADB597" s="118"/>
      <c r="ADC597" s="118"/>
      <c r="ADD597" s="118"/>
      <c r="ADE597" s="118"/>
      <c r="ADF597" s="118"/>
      <c r="ADG597" s="118"/>
      <c r="ADH597" s="118"/>
      <c r="ADI597" s="118"/>
      <c r="ADJ597" s="118"/>
      <c r="ADK597" s="118"/>
      <c r="ADL597" s="118"/>
      <c r="ADM597" s="118"/>
      <c r="ADN597" s="118"/>
      <c r="ADO597" s="118"/>
      <c r="ADP597" s="118"/>
      <c r="ADQ597" s="118"/>
      <c r="ADR597" s="118"/>
      <c r="ADS597" s="118"/>
      <c r="ADT597" s="118"/>
      <c r="ADU597" s="118"/>
      <c r="ADV597" s="118"/>
      <c r="ADW597" s="118"/>
      <c r="ADX597" s="118"/>
      <c r="ADY597" s="118"/>
      <c r="ADZ597" s="118"/>
      <c r="AEA597" s="118"/>
      <c r="AEB597" s="118"/>
      <c r="AEC597" s="118"/>
      <c r="AED597" s="118"/>
      <c r="AEE597" s="118"/>
      <c r="AEF597" s="118"/>
      <c r="AEG597" s="118"/>
      <c r="AEH597" s="118"/>
      <c r="AEI597" s="118"/>
      <c r="AEJ597" s="118"/>
      <c r="AEK597" s="118"/>
      <c r="AEL597" s="118"/>
      <c r="AEM597" s="118"/>
      <c r="AEN597" s="118"/>
      <c r="AEO597" s="118"/>
      <c r="AEP597" s="118"/>
      <c r="AEQ597" s="118"/>
      <c r="AER597" s="118"/>
      <c r="AES597" s="118"/>
      <c r="AET597" s="118"/>
      <c r="AEU597" s="118"/>
      <c r="AEV597" s="118"/>
      <c r="AEW597" s="118"/>
      <c r="AEX597" s="118"/>
      <c r="AEY597" s="118"/>
      <c r="AEZ597" s="118"/>
      <c r="AFA597" s="118"/>
      <c r="AFB597" s="118"/>
      <c r="AFC597" s="118"/>
      <c r="AFD597" s="118"/>
      <c r="AFE597" s="118"/>
      <c r="AFF597" s="118"/>
      <c r="AFG597" s="118"/>
      <c r="AFH597" s="118"/>
      <c r="AFI597" s="118"/>
      <c r="AFJ597" s="118"/>
      <c r="AFK597" s="118"/>
      <c r="AFL597" s="118"/>
      <c r="AFM597" s="118"/>
      <c r="AFN597" s="118"/>
      <c r="AFO597" s="118"/>
      <c r="AFP597" s="118"/>
      <c r="AFQ597" s="118"/>
      <c r="AFR597" s="118"/>
      <c r="AFS597" s="118"/>
      <c r="AFT597" s="118"/>
      <c r="AFU597" s="118"/>
      <c r="AFV597" s="118"/>
      <c r="AFW597" s="118"/>
      <c r="AFX597" s="118"/>
      <c r="AFY597" s="118"/>
      <c r="AFZ597" s="118"/>
      <c r="AGA597" s="118"/>
      <c r="AGB597" s="118"/>
      <c r="AGC597" s="118"/>
      <c r="AGD597" s="118"/>
      <c r="AGE597" s="118"/>
      <c r="AGF597" s="118"/>
      <c r="AGG597" s="118"/>
      <c r="AGH597" s="118"/>
      <c r="AGI597" s="118"/>
      <c r="AGJ597" s="118"/>
      <c r="AGK597" s="118"/>
      <c r="AGL597" s="118"/>
      <c r="AGM597" s="118"/>
      <c r="AGN597" s="118"/>
      <c r="AGO597" s="118"/>
      <c r="AGP597" s="118"/>
      <c r="AGQ597" s="118"/>
      <c r="AGR597" s="118"/>
      <c r="AGS597" s="118"/>
      <c r="AGT597" s="118"/>
      <c r="AGU597" s="118"/>
      <c r="AGV597" s="118"/>
      <c r="AGW597" s="118"/>
      <c r="AGX597" s="118"/>
      <c r="AGY597" s="118"/>
      <c r="AGZ597" s="118"/>
      <c r="AHA597" s="118"/>
      <c r="AHB597" s="118"/>
      <c r="AHC597" s="118"/>
      <c r="AHD597" s="118"/>
      <c r="AHE597" s="118"/>
      <c r="AHF597" s="118"/>
      <c r="AHG597" s="118"/>
      <c r="AHH597" s="118"/>
      <c r="AHI597" s="118"/>
      <c r="AHJ597" s="118"/>
      <c r="AHK597" s="118"/>
      <c r="AHL597" s="118"/>
      <c r="AHM597" s="118"/>
      <c r="AHN597" s="118"/>
      <c r="AHO597" s="118"/>
      <c r="AHP597" s="118"/>
      <c r="AHQ597" s="118"/>
      <c r="AHR597" s="118"/>
      <c r="AHS597" s="118"/>
      <c r="AHT597" s="118"/>
      <c r="AHU597" s="118"/>
      <c r="AHV597" s="118"/>
      <c r="AHW597" s="118"/>
      <c r="AHX597" s="118"/>
      <c r="AHY597" s="118"/>
      <c r="AHZ597" s="118"/>
      <c r="AIA597" s="118"/>
      <c r="AIB597" s="118"/>
      <c r="AIC597" s="118"/>
      <c r="AID597" s="118"/>
      <c r="AIE597" s="118"/>
      <c r="AIF597" s="118"/>
      <c r="AIG597" s="118"/>
      <c r="AIH597" s="118"/>
      <c r="AII597" s="118"/>
      <c r="AIJ597" s="118"/>
      <c r="AIK597" s="118"/>
      <c r="AIL597" s="118"/>
      <c r="AIM597" s="118"/>
      <c r="AIN597" s="118"/>
      <c r="AIO597" s="118"/>
      <c r="AIP597" s="118"/>
      <c r="AIQ597" s="118"/>
      <c r="AIR597" s="118"/>
      <c r="AIS597" s="118"/>
      <c r="AIT597" s="118"/>
      <c r="AIU597" s="118"/>
      <c r="AIV597" s="118"/>
      <c r="AIW597" s="118"/>
      <c r="AIX597" s="118"/>
      <c r="AIY597" s="118"/>
      <c r="AIZ597" s="118"/>
      <c r="AJA597" s="118"/>
      <c r="AJB597" s="118"/>
      <c r="AJC597" s="118"/>
      <c r="AJD597" s="118"/>
      <c r="AJE597" s="118"/>
      <c r="AJF597" s="118"/>
      <c r="AJG597" s="118"/>
      <c r="AJH597" s="118"/>
      <c r="AJI597" s="118"/>
      <c r="AJJ597" s="118"/>
      <c r="AJK597" s="118"/>
      <c r="AJL597" s="118"/>
      <c r="AJM597" s="118"/>
      <c r="AJN597" s="118"/>
      <c r="AJO597" s="118"/>
      <c r="AJP597" s="118"/>
      <c r="AJQ597" s="118"/>
      <c r="AJR597" s="118"/>
      <c r="AJS597" s="118"/>
      <c r="AJT597" s="118"/>
      <c r="AJU597" s="118"/>
      <c r="AJV597" s="118"/>
      <c r="AJW597" s="118"/>
      <c r="AJX597" s="118"/>
      <c r="AJY597" s="118"/>
      <c r="AJZ597" s="118"/>
      <c r="AKA597" s="118"/>
      <c r="AKB597" s="118"/>
      <c r="AKC597" s="118"/>
      <c r="AKD597" s="118"/>
      <c r="AKE597" s="118"/>
      <c r="AKF597" s="118"/>
      <c r="AKG597" s="118"/>
      <c r="AKH597" s="118"/>
      <c r="AKI597" s="118"/>
      <c r="AKJ597" s="118"/>
      <c r="AKK597" s="118"/>
      <c r="AKL597" s="118"/>
      <c r="AKM597" s="118"/>
      <c r="AKN597" s="118"/>
      <c r="AKO597" s="118"/>
      <c r="AKP597" s="118"/>
      <c r="AKQ597" s="118"/>
      <c r="AKR597" s="118"/>
      <c r="AKS597" s="118"/>
      <c r="AKT597" s="118"/>
      <c r="AKU597" s="118"/>
      <c r="AKV597" s="118"/>
      <c r="AKW597" s="118"/>
      <c r="AKX597" s="118"/>
      <c r="AKY597" s="118"/>
      <c r="AKZ597" s="118"/>
      <c r="ALA597" s="118"/>
      <c r="ALB597" s="118"/>
      <c r="ALC597" s="118"/>
      <c r="ALD597" s="118"/>
      <c r="ALE597" s="118"/>
      <c r="ALF597" s="118"/>
      <c r="ALG597" s="118"/>
      <c r="ALH597" s="118"/>
      <c r="ALI597" s="118"/>
      <c r="ALJ597" s="118"/>
      <c r="ALK597" s="118"/>
      <c r="ALL597" s="118"/>
      <c r="ALM597" s="118"/>
      <c r="ALN597" s="118"/>
      <c r="ALO597" s="118"/>
      <c r="ALP597" s="118"/>
      <c r="ALQ597" s="118"/>
      <c r="ALR597" s="118"/>
      <c r="ALS597" s="118"/>
      <c r="ALT597" s="118"/>
      <c r="ALU597" s="118"/>
      <c r="ALV597" s="118"/>
      <c r="ALW597" s="118"/>
      <c r="ALX597" s="118"/>
      <c r="ALY597" s="118"/>
      <c r="ALZ597" s="118"/>
      <c r="AMA597" s="118"/>
      <c r="AMB597" s="118"/>
      <c r="AMC597" s="118"/>
      <c r="AMD597" s="118"/>
      <c r="AME597" s="118"/>
      <c r="AMF597" s="118"/>
      <c r="AMG597" s="118"/>
      <c r="AMH597" s="118"/>
    </row>
    <row r="598" spans="1:1022" x14ac:dyDescent="0.25">
      <c r="A598" s="259" t="s">
        <v>25273</v>
      </c>
      <c r="B598" s="163">
        <v>597</v>
      </c>
      <c r="C598" s="303" t="s">
        <v>25272</v>
      </c>
      <c r="D598" s="181" t="s">
        <v>25274</v>
      </c>
      <c r="E598" s="445"/>
      <c r="F598" s="202"/>
      <c r="G598" s="173"/>
      <c r="H598" s="173"/>
      <c r="I598" s="321"/>
      <c r="J598" s="354"/>
      <c r="K598" s="355">
        <v>1</v>
      </c>
      <c r="L598" s="355"/>
      <c r="M598" s="356"/>
      <c r="N598" s="356"/>
      <c r="O598" s="355"/>
      <c r="P598" s="356"/>
      <c r="Q598" s="356"/>
      <c r="R598" s="356"/>
      <c r="S598" s="356"/>
      <c r="T598" s="356"/>
      <c r="U598" s="351"/>
      <c r="V598" s="219">
        <v>100</v>
      </c>
      <c r="W598" s="219">
        <v>100</v>
      </c>
      <c r="X598" s="219">
        <v>100</v>
      </c>
      <c r="Y598" s="219">
        <f t="shared" si="312"/>
        <v>100</v>
      </c>
      <c r="Z598" s="219">
        <f t="shared" si="313"/>
        <v>100</v>
      </c>
      <c r="AA598" s="220">
        <f t="shared" si="314"/>
        <v>100</v>
      </c>
      <c r="AB598" s="220">
        <f t="shared" si="315"/>
        <v>100</v>
      </c>
      <c r="AC598" s="220">
        <f t="shared" si="316"/>
        <v>100</v>
      </c>
      <c r="AD598" s="416">
        <f t="shared" si="317"/>
        <v>100</v>
      </c>
      <c r="AE598" s="416">
        <f t="shared" si="318"/>
        <v>100</v>
      </c>
      <c r="AF598" s="212">
        <f t="shared" si="323"/>
        <v>1</v>
      </c>
      <c r="AG598" s="212">
        <f t="shared" si="324"/>
        <v>100</v>
      </c>
      <c r="AH598" s="212">
        <f t="shared" si="321"/>
        <v>3</v>
      </c>
      <c r="AI598" s="212">
        <f t="shared" si="322"/>
        <v>100</v>
      </c>
      <c r="AJ598" s="243"/>
      <c r="AK598" s="191">
        <v>1</v>
      </c>
      <c r="AL598" s="262" t="s">
        <v>24593</v>
      </c>
      <c r="AM598" s="214"/>
      <c r="AN598" s="118"/>
      <c r="AO598" s="118"/>
      <c r="AP598" s="118"/>
      <c r="AQ598" s="222" t="s">
        <v>760</v>
      </c>
      <c r="AR598" s="118"/>
      <c r="AS598" s="118"/>
      <c r="AT598" s="118"/>
    </row>
    <row r="599" spans="1:1022" x14ac:dyDescent="0.25">
      <c r="A599" s="162" t="s">
        <v>25276</v>
      </c>
      <c r="B599" s="163">
        <v>598</v>
      </c>
      <c r="C599" s="303" t="s">
        <v>25275</v>
      </c>
      <c r="D599" s="175" t="s">
        <v>25277</v>
      </c>
      <c r="I599" s="319"/>
      <c r="V599" s="219">
        <f>IF(O599=1,10,100)</f>
        <v>100</v>
      </c>
      <c r="W599" s="219">
        <f>IF(O599=1,1,IF(O599=2,10,100))</f>
        <v>100</v>
      </c>
      <c r="X599" s="219">
        <f>IF(O599=3,20,100)</f>
        <v>100</v>
      </c>
      <c r="Y599" s="219">
        <f t="shared" si="312"/>
        <v>100</v>
      </c>
      <c r="Z599" s="219">
        <f t="shared" si="313"/>
        <v>100</v>
      </c>
      <c r="AA599" s="220">
        <f t="shared" si="314"/>
        <v>100</v>
      </c>
      <c r="AB599" s="220">
        <f t="shared" si="315"/>
        <v>100</v>
      </c>
      <c r="AC599" s="220">
        <f t="shared" si="316"/>
        <v>100</v>
      </c>
      <c r="AD599" s="416">
        <f t="shared" si="317"/>
        <v>100</v>
      </c>
      <c r="AE599" s="416">
        <f t="shared" si="318"/>
        <v>100</v>
      </c>
      <c r="AF599" s="212">
        <f t="shared" si="323"/>
        <v>100</v>
      </c>
      <c r="AG599" s="212">
        <f t="shared" si="324"/>
        <v>100</v>
      </c>
      <c r="AH599" s="212">
        <f t="shared" si="321"/>
        <v>100</v>
      </c>
      <c r="AI599" s="212">
        <f t="shared" si="322"/>
        <v>100</v>
      </c>
      <c r="AJ599" s="243"/>
      <c r="AL599" s="185">
        <v>1</v>
      </c>
      <c r="AM599" s="214"/>
      <c r="AO599" s="185">
        <v>1</v>
      </c>
      <c r="AQ599" s="413" t="s">
        <v>760</v>
      </c>
      <c r="AU599" s="412"/>
      <c r="AV599" s="412"/>
      <c r="AW599" s="412"/>
      <c r="AX599" s="412"/>
      <c r="AY599" s="412"/>
      <c r="AZ599" s="412"/>
      <c r="BA599" s="412"/>
      <c r="BB599" s="412"/>
      <c r="BC599" s="412"/>
      <c r="BD599" s="412"/>
      <c r="BE599" s="412"/>
      <c r="BF599" s="412"/>
      <c r="BG599" s="412"/>
      <c r="BH599" s="412"/>
      <c r="BI599" s="412"/>
      <c r="BJ599" s="412"/>
      <c r="BK599" s="412"/>
      <c r="BL599" s="412"/>
      <c r="BM599" s="412"/>
      <c r="BN599" s="412"/>
      <c r="BO599" s="412"/>
      <c r="BP599" s="412"/>
      <c r="BQ599" s="412"/>
      <c r="BR599" s="412"/>
      <c r="BS599" s="412"/>
      <c r="BT599" s="412"/>
      <c r="BU599" s="412"/>
      <c r="BV599" s="412"/>
      <c r="BW599" s="412"/>
      <c r="BX599" s="412"/>
      <c r="BY599" s="412"/>
      <c r="BZ599" s="412"/>
      <c r="CA599" s="412"/>
      <c r="CB599" s="412"/>
      <c r="CC599" s="412"/>
      <c r="CD599" s="412"/>
      <c r="CE599" s="412"/>
      <c r="CF599" s="412"/>
      <c r="CG599" s="412"/>
      <c r="CH599" s="412"/>
      <c r="CI599" s="412"/>
      <c r="CJ599" s="412"/>
      <c r="CK599" s="412"/>
      <c r="CL599" s="412"/>
      <c r="CM599" s="412"/>
      <c r="CN599" s="412"/>
      <c r="CO599" s="412"/>
      <c r="CP599" s="412"/>
      <c r="CQ599" s="412"/>
      <c r="CR599" s="412"/>
      <c r="CS599" s="412"/>
      <c r="CT599" s="412"/>
      <c r="CU599" s="412"/>
      <c r="CV599" s="412"/>
      <c r="CW599" s="412"/>
      <c r="CX599" s="412"/>
      <c r="CY599" s="412"/>
      <c r="CZ599" s="412"/>
      <c r="DA599" s="412"/>
      <c r="DB599" s="412"/>
      <c r="DC599" s="412"/>
      <c r="DD599" s="412"/>
      <c r="DE599" s="412"/>
      <c r="DF599" s="412"/>
      <c r="DG599" s="412"/>
      <c r="DH599" s="412"/>
      <c r="DI599" s="412"/>
      <c r="DJ599" s="412"/>
      <c r="DK599" s="412"/>
      <c r="DL599" s="412"/>
      <c r="DM599" s="412"/>
      <c r="DN599" s="412"/>
      <c r="DO599" s="412"/>
      <c r="DP599" s="412"/>
      <c r="DQ599" s="412"/>
      <c r="DR599" s="412"/>
      <c r="DS599" s="412"/>
      <c r="DT599" s="412"/>
      <c r="DU599" s="412"/>
      <c r="DV599" s="412"/>
      <c r="DW599" s="412"/>
      <c r="DX599" s="412"/>
      <c r="DY599" s="412"/>
      <c r="DZ599" s="412"/>
      <c r="EA599" s="412"/>
      <c r="EB599" s="412"/>
      <c r="EC599" s="412"/>
      <c r="ED599" s="412"/>
      <c r="EE599" s="412"/>
      <c r="EF599" s="412"/>
      <c r="EG599" s="412"/>
      <c r="EH599" s="412"/>
      <c r="EI599" s="412"/>
      <c r="EJ599" s="412"/>
      <c r="EK599" s="412"/>
      <c r="EL599" s="412"/>
      <c r="EM599" s="412"/>
      <c r="EN599" s="412"/>
      <c r="EO599" s="412"/>
      <c r="EP599" s="412"/>
      <c r="EQ599" s="412"/>
      <c r="ER599" s="412"/>
      <c r="ES599" s="412"/>
      <c r="ET599" s="412"/>
      <c r="EU599" s="412"/>
      <c r="EV599" s="412"/>
      <c r="EW599" s="412"/>
      <c r="EX599" s="412"/>
      <c r="EY599" s="412"/>
      <c r="EZ599" s="412"/>
      <c r="FA599" s="412"/>
      <c r="FB599" s="412"/>
      <c r="FC599" s="412"/>
      <c r="FD599" s="412"/>
      <c r="FE599" s="412"/>
      <c r="FF599" s="412"/>
      <c r="FG599" s="412"/>
      <c r="FH599" s="412"/>
      <c r="FI599" s="412"/>
      <c r="FJ599" s="412"/>
      <c r="FK599" s="412"/>
      <c r="FL599" s="412"/>
      <c r="FM599" s="412"/>
      <c r="FN599" s="412"/>
      <c r="FO599" s="412"/>
      <c r="FP599" s="412"/>
      <c r="FQ599" s="412"/>
      <c r="FR599" s="412"/>
      <c r="FS599" s="412"/>
      <c r="FT599" s="412"/>
      <c r="FU599" s="412"/>
      <c r="FV599" s="412"/>
      <c r="FW599" s="412"/>
      <c r="FX599" s="412"/>
      <c r="FY599" s="412"/>
      <c r="FZ599" s="412"/>
      <c r="GA599" s="412"/>
      <c r="GB599" s="412"/>
      <c r="GC599" s="412"/>
      <c r="GD599" s="412"/>
      <c r="GE599" s="412"/>
      <c r="GF599" s="412"/>
      <c r="GG599" s="412"/>
      <c r="GH599" s="412"/>
      <c r="GI599" s="412"/>
      <c r="GJ599" s="412"/>
      <c r="GK599" s="412"/>
      <c r="GL599" s="412"/>
      <c r="GM599" s="412"/>
      <c r="GN599" s="412"/>
      <c r="GO599" s="412"/>
      <c r="GP599" s="412"/>
      <c r="GQ599" s="412"/>
      <c r="GR599" s="412"/>
      <c r="GS599" s="412"/>
      <c r="GT599" s="412"/>
      <c r="GU599" s="412"/>
      <c r="GV599" s="412"/>
      <c r="GW599" s="412"/>
      <c r="GX599" s="412"/>
      <c r="GY599" s="412"/>
      <c r="GZ599" s="412"/>
      <c r="HA599" s="412"/>
      <c r="HB599" s="412"/>
      <c r="HC599" s="412"/>
      <c r="HD599" s="412"/>
      <c r="HE599" s="412"/>
      <c r="HF599" s="412"/>
      <c r="HG599" s="412"/>
      <c r="HH599" s="412"/>
      <c r="HI599" s="412"/>
      <c r="HJ599" s="412"/>
      <c r="HK599" s="412"/>
      <c r="HL599" s="412"/>
      <c r="HM599" s="412"/>
      <c r="HN599" s="412"/>
      <c r="HO599" s="412"/>
      <c r="HP599" s="412"/>
      <c r="HQ599" s="412"/>
      <c r="HR599" s="412"/>
      <c r="HS599" s="412"/>
      <c r="HT599" s="412"/>
      <c r="HU599" s="412"/>
      <c r="HV599" s="412"/>
      <c r="HW599" s="412"/>
      <c r="HX599" s="412"/>
      <c r="HY599" s="412"/>
      <c r="HZ599" s="412"/>
      <c r="IA599" s="412"/>
      <c r="IB599" s="412"/>
      <c r="IC599" s="412"/>
      <c r="ID599" s="412"/>
      <c r="IE599" s="412"/>
      <c r="IF599" s="412"/>
      <c r="IG599" s="412"/>
      <c r="IH599" s="412"/>
      <c r="II599" s="412"/>
      <c r="IJ599" s="412"/>
      <c r="IK599" s="412"/>
      <c r="IL599" s="412"/>
      <c r="IM599" s="412"/>
      <c r="IN599" s="412"/>
      <c r="IO599" s="412"/>
      <c r="IP599" s="412"/>
      <c r="IQ599" s="412"/>
      <c r="IR599" s="412"/>
      <c r="IS599" s="412"/>
      <c r="IT599" s="412"/>
      <c r="IU599" s="412"/>
      <c r="IV599" s="412"/>
      <c r="IW599" s="412"/>
      <c r="IX599" s="412"/>
      <c r="IY599" s="412"/>
      <c r="IZ599" s="412"/>
      <c r="JA599" s="412"/>
      <c r="JB599" s="412"/>
      <c r="JC599" s="412"/>
      <c r="JD599" s="412"/>
      <c r="JE599" s="412"/>
      <c r="JF599" s="412"/>
      <c r="JG599" s="412"/>
      <c r="JH599" s="412"/>
      <c r="JI599" s="412"/>
      <c r="JJ599" s="412"/>
      <c r="JK599" s="412"/>
      <c r="JL599" s="412"/>
      <c r="JM599" s="412"/>
      <c r="JN599" s="412"/>
      <c r="JO599" s="412"/>
      <c r="JP599" s="412"/>
      <c r="JQ599" s="412"/>
      <c r="JR599" s="412"/>
      <c r="JS599" s="412"/>
      <c r="JT599" s="412"/>
      <c r="JU599" s="412"/>
      <c r="JV599" s="412"/>
      <c r="JW599" s="412"/>
      <c r="JX599" s="412"/>
      <c r="JY599" s="412"/>
      <c r="JZ599" s="412"/>
      <c r="KA599" s="412"/>
      <c r="KB599" s="412"/>
      <c r="KC599" s="412"/>
      <c r="KD599" s="412"/>
      <c r="KE599" s="412"/>
      <c r="KF599" s="412"/>
      <c r="KG599" s="412"/>
      <c r="KH599" s="412"/>
      <c r="KI599" s="412"/>
      <c r="KJ599" s="412"/>
      <c r="KK599" s="412"/>
      <c r="KL599" s="412"/>
      <c r="KM599" s="412"/>
      <c r="KN599" s="412"/>
      <c r="KO599" s="412"/>
      <c r="KP599" s="412"/>
      <c r="KQ599" s="412"/>
      <c r="KR599" s="412"/>
      <c r="KS599" s="412"/>
      <c r="KT599" s="412"/>
      <c r="KU599" s="412"/>
      <c r="KV599" s="412"/>
      <c r="KW599" s="412"/>
      <c r="KX599" s="412"/>
      <c r="KY599" s="412"/>
      <c r="KZ599" s="412"/>
      <c r="LA599" s="412"/>
      <c r="LB599" s="412"/>
      <c r="LC599" s="412"/>
      <c r="LD599" s="412"/>
      <c r="LE599" s="412"/>
      <c r="LF599" s="412"/>
      <c r="LG599" s="412"/>
      <c r="LH599" s="412"/>
      <c r="LI599" s="412"/>
      <c r="LJ599" s="412"/>
      <c r="LK599" s="412"/>
      <c r="LL599" s="412"/>
      <c r="LM599" s="412"/>
      <c r="LN599" s="412"/>
      <c r="LO599" s="412"/>
      <c r="LP599" s="412"/>
      <c r="LQ599" s="412"/>
      <c r="LR599" s="412"/>
      <c r="LS599" s="412"/>
      <c r="LT599" s="412"/>
      <c r="LU599" s="412"/>
      <c r="LV599" s="412"/>
      <c r="LW599" s="412"/>
      <c r="LX599" s="412"/>
      <c r="LY599" s="412"/>
      <c r="LZ599" s="412"/>
      <c r="MA599" s="412"/>
      <c r="MB599" s="412"/>
      <c r="MC599" s="412"/>
      <c r="MD599" s="412"/>
      <c r="ME599" s="412"/>
      <c r="MF599" s="412"/>
      <c r="MG599" s="412"/>
      <c r="MH599" s="412"/>
      <c r="MI599" s="412"/>
      <c r="MJ599" s="412"/>
      <c r="MK599" s="412"/>
      <c r="ML599" s="412"/>
      <c r="MM599" s="412"/>
      <c r="MN599" s="412"/>
      <c r="MO599" s="412"/>
      <c r="MP599" s="412"/>
      <c r="MQ599" s="412"/>
      <c r="MR599" s="412"/>
      <c r="MS599" s="412"/>
      <c r="MT599" s="412"/>
      <c r="MU599" s="412"/>
      <c r="MV599" s="412"/>
      <c r="MW599" s="412"/>
      <c r="MX599" s="412"/>
      <c r="MY599" s="412"/>
      <c r="MZ599" s="412"/>
      <c r="NA599" s="412"/>
      <c r="NB599" s="412"/>
      <c r="NC599" s="412"/>
      <c r="ND599" s="412"/>
      <c r="NE599" s="412"/>
      <c r="NF599" s="412"/>
      <c r="NG599" s="412"/>
      <c r="NH599" s="412"/>
      <c r="NI599" s="412"/>
      <c r="NJ599" s="412"/>
      <c r="NK599" s="412"/>
      <c r="NL599" s="412"/>
      <c r="NM599" s="412"/>
      <c r="NN599" s="412"/>
      <c r="NO599" s="412"/>
      <c r="NP599" s="412"/>
      <c r="NQ599" s="412"/>
      <c r="NR599" s="412"/>
      <c r="NS599" s="412"/>
      <c r="NT599" s="412"/>
      <c r="NU599" s="412"/>
      <c r="NV599" s="412"/>
      <c r="NW599" s="412"/>
      <c r="NX599" s="412"/>
      <c r="NY599" s="412"/>
      <c r="NZ599" s="412"/>
      <c r="OA599" s="412"/>
      <c r="OB599" s="412"/>
      <c r="OC599" s="412"/>
      <c r="OD599" s="412"/>
      <c r="OE599" s="412"/>
      <c r="OF599" s="412"/>
      <c r="OG599" s="412"/>
      <c r="OH599" s="412"/>
      <c r="OI599" s="412"/>
      <c r="OJ599" s="412"/>
      <c r="OK599" s="412"/>
      <c r="OL599" s="412"/>
      <c r="OM599" s="412"/>
      <c r="ON599" s="412"/>
      <c r="OO599" s="412"/>
      <c r="OP599" s="412"/>
      <c r="OQ599" s="412"/>
      <c r="OR599" s="412"/>
      <c r="OS599" s="412"/>
      <c r="OT599" s="412"/>
      <c r="OU599" s="412"/>
      <c r="OV599" s="412"/>
      <c r="OW599" s="412"/>
      <c r="OX599" s="412"/>
      <c r="OY599" s="412"/>
      <c r="OZ599" s="412"/>
      <c r="PA599" s="412"/>
      <c r="PB599" s="412"/>
      <c r="PC599" s="412"/>
      <c r="PD599" s="412"/>
      <c r="PE599" s="412"/>
      <c r="PF599" s="412"/>
      <c r="PG599" s="412"/>
      <c r="PH599" s="412"/>
      <c r="PI599" s="412"/>
      <c r="PJ599" s="412"/>
      <c r="PK599" s="412"/>
      <c r="PL599" s="412"/>
      <c r="PM599" s="412"/>
      <c r="PN599" s="412"/>
      <c r="PO599" s="412"/>
      <c r="PP599" s="412"/>
      <c r="PQ599" s="412"/>
      <c r="PR599" s="412"/>
      <c r="PS599" s="412"/>
      <c r="PT599" s="412"/>
      <c r="PU599" s="412"/>
      <c r="PV599" s="412"/>
      <c r="PW599" s="412"/>
      <c r="PX599" s="412"/>
      <c r="PY599" s="412"/>
      <c r="PZ599" s="412"/>
      <c r="QA599" s="412"/>
      <c r="QB599" s="412"/>
      <c r="QC599" s="412"/>
      <c r="QD599" s="412"/>
      <c r="QE599" s="412"/>
      <c r="QF599" s="412"/>
      <c r="QG599" s="412"/>
      <c r="QH599" s="412"/>
      <c r="QI599" s="412"/>
      <c r="QJ599" s="412"/>
      <c r="QK599" s="412"/>
      <c r="QL599" s="412"/>
      <c r="QM599" s="412"/>
      <c r="QN599" s="412"/>
      <c r="QO599" s="412"/>
      <c r="QP599" s="412"/>
      <c r="QQ599" s="412"/>
      <c r="QR599" s="412"/>
      <c r="QS599" s="412"/>
      <c r="QT599" s="412"/>
      <c r="QU599" s="412"/>
      <c r="QV599" s="412"/>
      <c r="QW599" s="412"/>
      <c r="QX599" s="412"/>
      <c r="QY599" s="412"/>
      <c r="QZ599" s="412"/>
      <c r="RA599" s="412"/>
      <c r="RB599" s="412"/>
      <c r="RC599" s="412"/>
      <c r="RD599" s="412"/>
      <c r="RE599" s="412"/>
      <c r="RF599" s="412"/>
      <c r="RG599" s="412"/>
      <c r="RH599" s="412"/>
      <c r="RI599" s="412"/>
      <c r="RJ599" s="412"/>
      <c r="RK599" s="412"/>
      <c r="RL599" s="412"/>
      <c r="RM599" s="412"/>
      <c r="RN599" s="412"/>
      <c r="RO599" s="412"/>
      <c r="RP599" s="412"/>
      <c r="RQ599" s="412"/>
      <c r="RR599" s="412"/>
      <c r="RS599" s="412"/>
      <c r="RT599" s="412"/>
      <c r="RU599" s="412"/>
      <c r="RV599" s="412"/>
      <c r="RW599" s="412"/>
      <c r="RX599" s="412"/>
      <c r="RY599" s="412"/>
      <c r="RZ599" s="412"/>
      <c r="SA599" s="412"/>
      <c r="SB599" s="412"/>
      <c r="SC599" s="412"/>
      <c r="SD599" s="412"/>
      <c r="SE599" s="412"/>
      <c r="SF599" s="412"/>
      <c r="SG599" s="412"/>
      <c r="SH599" s="412"/>
      <c r="SI599" s="412"/>
      <c r="SJ599" s="412"/>
      <c r="SK599" s="412"/>
      <c r="SL599" s="412"/>
      <c r="SM599" s="412"/>
      <c r="SN599" s="412"/>
      <c r="SO599" s="412"/>
      <c r="SP599" s="412"/>
      <c r="SQ599" s="412"/>
      <c r="SR599" s="412"/>
      <c r="SS599" s="412"/>
      <c r="ST599" s="412"/>
      <c r="SU599" s="412"/>
      <c r="SV599" s="412"/>
      <c r="SW599" s="412"/>
      <c r="SX599" s="412"/>
      <c r="SY599" s="412"/>
      <c r="SZ599" s="412"/>
      <c r="TA599" s="412"/>
      <c r="TB599" s="412"/>
      <c r="TC599" s="412"/>
      <c r="TD599" s="412"/>
      <c r="TE599" s="412"/>
      <c r="TF599" s="412"/>
      <c r="TG599" s="412"/>
      <c r="TH599" s="412"/>
      <c r="TI599" s="412"/>
      <c r="TJ599" s="412"/>
      <c r="TK599" s="412"/>
      <c r="TL599" s="412"/>
      <c r="TM599" s="412"/>
      <c r="TN599" s="412"/>
      <c r="TO599" s="412"/>
      <c r="TP599" s="412"/>
      <c r="TQ599" s="412"/>
      <c r="TR599" s="412"/>
      <c r="TS599" s="412"/>
      <c r="TT599" s="412"/>
      <c r="TU599" s="412"/>
      <c r="TV599" s="412"/>
      <c r="TW599" s="412"/>
      <c r="TX599" s="412"/>
      <c r="TY599" s="412"/>
      <c r="TZ599" s="412"/>
      <c r="UA599" s="412"/>
      <c r="UB599" s="412"/>
      <c r="UC599" s="412"/>
      <c r="UD599" s="412"/>
      <c r="UE599" s="412"/>
      <c r="UF599" s="412"/>
      <c r="UG599" s="412"/>
      <c r="UH599" s="412"/>
      <c r="UI599" s="412"/>
      <c r="UJ599" s="412"/>
      <c r="UK599" s="412"/>
      <c r="UL599" s="412"/>
      <c r="UM599" s="412"/>
      <c r="UN599" s="412"/>
      <c r="UO599" s="412"/>
      <c r="UP599" s="412"/>
      <c r="UQ599" s="412"/>
      <c r="UR599" s="412"/>
      <c r="US599" s="412"/>
      <c r="UT599" s="412"/>
      <c r="UU599" s="412"/>
      <c r="UV599" s="412"/>
      <c r="UW599" s="412"/>
      <c r="UX599" s="412"/>
      <c r="UY599" s="412"/>
      <c r="UZ599" s="412"/>
      <c r="VA599" s="412"/>
      <c r="VB599" s="412"/>
      <c r="VC599" s="412"/>
      <c r="VD599" s="412"/>
      <c r="VE599" s="412"/>
      <c r="VF599" s="412"/>
      <c r="VG599" s="412"/>
      <c r="VH599" s="412"/>
      <c r="VI599" s="412"/>
      <c r="VJ599" s="412"/>
      <c r="VK599" s="412"/>
      <c r="VL599" s="412"/>
      <c r="VM599" s="412"/>
      <c r="VN599" s="412"/>
      <c r="VO599" s="412"/>
      <c r="VP599" s="412"/>
      <c r="VQ599" s="412"/>
      <c r="VR599" s="412"/>
      <c r="VS599" s="412"/>
      <c r="VT599" s="412"/>
      <c r="VU599" s="412"/>
      <c r="VV599" s="412"/>
      <c r="VW599" s="412"/>
      <c r="VX599" s="412"/>
      <c r="VY599" s="412"/>
      <c r="VZ599" s="412"/>
      <c r="WA599" s="412"/>
      <c r="WB599" s="412"/>
      <c r="WC599" s="412"/>
      <c r="WD599" s="412"/>
      <c r="WE599" s="412"/>
      <c r="WF599" s="412"/>
      <c r="WG599" s="412"/>
      <c r="WH599" s="412"/>
      <c r="WI599" s="412"/>
      <c r="WJ599" s="412"/>
      <c r="WK599" s="412"/>
      <c r="WL599" s="412"/>
      <c r="WM599" s="412"/>
      <c r="WN599" s="412"/>
      <c r="WO599" s="412"/>
      <c r="WP599" s="412"/>
      <c r="WQ599" s="412"/>
      <c r="WR599" s="412"/>
      <c r="WS599" s="412"/>
      <c r="WT599" s="412"/>
      <c r="WU599" s="412"/>
      <c r="WV599" s="412"/>
      <c r="WW599" s="412"/>
      <c r="WX599" s="412"/>
      <c r="WY599" s="412"/>
      <c r="WZ599" s="412"/>
      <c r="XA599" s="412"/>
      <c r="XB599" s="412"/>
      <c r="XC599" s="412"/>
      <c r="XD599" s="412"/>
      <c r="XE599" s="412"/>
      <c r="XF599" s="412"/>
      <c r="XG599" s="412"/>
      <c r="XH599" s="412"/>
      <c r="XI599" s="412"/>
      <c r="XJ599" s="412"/>
      <c r="XK599" s="412"/>
      <c r="XL599" s="412"/>
      <c r="XM599" s="412"/>
      <c r="XN599" s="412"/>
      <c r="XO599" s="412"/>
      <c r="XP599" s="412"/>
      <c r="XQ599" s="412"/>
      <c r="XR599" s="412"/>
      <c r="XS599" s="412"/>
      <c r="XT599" s="412"/>
      <c r="XU599" s="412"/>
      <c r="XV599" s="412"/>
      <c r="XW599" s="412"/>
      <c r="XX599" s="412"/>
      <c r="XY599" s="412"/>
      <c r="XZ599" s="412"/>
      <c r="YA599" s="412"/>
      <c r="YB599" s="412"/>
      <c r="YC599" s="412"/>
      <c r="YD599" s="412"/>
      <c r="YE599" s="412"/>
      <c r="YF599" s="412"/>
      <c r="YG599" s="412"/>
      <c r="YH599" s="412"/>
      <c r="YI599" s="412"/>
      <c r="YJ599" s="412"/>
      <c r="YK599" s="412"/>
      <c r="YL599" s="412"/>
      <c r="YM599" s="412"/>
      <c r="YN599" s="412"/>
      <c r="YO599" s="412"/>
      <c r="YP599" s="412"/>
      <c r="YQ599" s="412"/>
      <c r="YR599" s="412"/>
      <c r="YS599" s="412"/>
      <c r="YT599" s="412"/>
      <c r="YU599" s="412"/>
      <c r="YV599" s="412"/>
      <c r="YW599" s="412"/>
      <c r="YX599" s="412"/>
      <c r="YY599" s="412"/>
      <c r="YZ599" s="412"/>
      <c r="ZA599" s="412"/>
      <c r="ZB599" s="412"/>
      <c r="ZC599" s="412"/>
      <c r="ZD599" s="412"/>
      <c r="ZE599" s="412"/>
      <c r="ZF599" s="412"/>
      <c r="ZG599" s="412"/>
      <c r="ZH599" s="412"/>
      <c r="ZI599" s="412"/>
      <c r="ZJ599" s="412"/>
      <c r="ZK599" s="412"/>
      <c r="ZL599" s="412"/>
      <c r="ZM599" s="412"/>
      <c r="ZN599" s="412"/>
      <c r="ZO599" s="412"/>
      <c r="ZP599" s="412"/>
      <c r="ZQ599" s="412"/>
      <c r="ZR599" s="412"/>
      <c r="ZS599" s="412"/>
      <c r="ZT599" s="412"/>
      <c r="ZU599" s="412"/>
      <c r="ZV599" s="412"/>
      <c r="ZW599" s="412"/>
      <c r="ZX599" s="412"/>
      <c r="ZY599" s="412"/>
      <c r="ZZ599" s="412"/>
      <c r="AAA599" s="412"/>
      <c r="AAB599" s="412"/>
      <c r="AAC599" s="412"/>
      <c r="AAD599" s="412"/>
      <c r="AAE599" s="412"/>
      <c r="AAF599" s="412"/>
      <c r="AAG599" s="412"/>
      <c r="AAH599" s="412"/>
      <c r="AAI599" s="412"/>
      <c r="AAJ599" s="412"/>
      <c r="AAK599" s="412"/>
      <c r="AAL599" s="412"/>
      <c r="AAM599" s="412"/>
      <c r="AAN599" s="412"/>
      <c r="AAO599" s="412"/>
      <c r="AAP599" s="412"/>
      <c r="AAQ599" s="412"/>
      <c r="AAR599" s="412"/>
      <c r="AAS599" s="412"/>
      <c r="AAT599" s="412"/>
      <c r="AAU599" s="412"/>
      <c r="AAV599" s="412"/>
      <c r="AAW599" s="412"/>
      <c r="AAX599" s="412"/>
      <c r="AAY599" s="412"/>
      <c r="AAZ599" s="412"/>
      <c r="ABA599" s="412"/>
      <c r="ABB599" s="412"/>
      <c r="ABC599" s="412"/>
      <c r="ABD599" s="412"/>
      <c r="ABE599" s="412"/>
      <c r="ABF599" s="412"/>
      <c r="ABG599" s="412"/>
      <c r="ABH599" s="412"/>
      <c r="ABI599" s="412"/>
      <c r="ABJ599" s="412"/>
      <c r="ABK599" s="412"/>
      <c r="ABL599" s="412"/>
      <c r="ABM599" s="412"/>
      <c r="ABN599" s="412"/>
      <c r="ABO599" s="412"/>
      <c r="ABP599" s="412"/>
      <c r="ABQ599" s="412"/>
      <c r="ABR599" s="412"/>
      <c r="ABS599" s="412"/>
      <c r="ABT599" s="412"/>
      <c r="ABU599" s="412"/>
      <c r="ABV599" s="412"/>
      <c r="ABW599" s="412"/>
      <c r="ABX599" s="412"/>
      <c r="ABY599" s="412"/>
      <c r="ABZ599" s="412"/>
      <c r="ACA599" s="412"/>
      <c r="ACB599" s="412"/>
      <c r="ACC599" s="412"/>
      <c r="ACD599" s="412"/>
      <c r="ACE599" s="412"/>
      <c r="ACF599" s="412"/>
      <c r="ACG599" s="412"/>
      <c r="ACH599" s="412"/>
      <c r="ACI599" s="412"/>
      <c r="ACJ599" s="412"/>
      <c r="ACK599" s="412"/>
      <c r="ACL599" s="412"/>
      <c r="ACM599" s="412"/>
      <c r="ACN599" s="412"/>
      <c r="ACO599" s="412"/>
      <c r="ACP599" s="412"/>
      <c r="ACQ599" s="412"/>
      <c r="ACR599" s="412"/>
      <c r="ACS599" s="412"/>
      <c r="ACT599" s="412"/>
      <c r="ACU599" s="412"/>
      <c r="ACV599" s="412"/>
      <c r="ACW599" s="412"/>
      <c r="ACX599" s="412"/>
      <c r="ACY599" s="412"/>
      <c r="ACZ599" s="412"/>
      <c r="ADA599" s="412"/>
      <c r="ADB599" s="412"/>
      <c r="ADC599" s="412"/>
      <c r="ADD599" s="412"/>
      <c r="ADE599" s="412"/>
      <c r="ADF599" s="412"/>
      <c r="ADG599" s="412"/>
      <c r="ADH599" s="412"/>
      <c r="ADI599" s="412"/>
      <c r="ADJ599" s="412"/>
      <c r="ADK599" s="412"/>
      <c r="ADL599" s="412"/>
      <c r="ADM599" s="412"/>
      <c r="ADN599" s="412"/>
      <c r="ADO599" s="412"/>
      <c r="ADP599" s="412"/>
      <c r="ADQ599" s="412"/>
      <c r="ADR599" s="412"/>
      <c r="ADS599" s="412"/>
      <c r="ADT599" s="412"/>
      <c r="ADU599" s="412"/>
      <c r="ADV599" s="412"/>
      <c r="ADW599" s="412"/>
      <c r="ADX599" s="412"/>
      <c r="ADY599" s="412"/>
      <c r="ADZ599" s="412"/>
      <c r="AEA599" s="412"/>
      <c r="AEB599" s="412"/>
      <c r="AEC599" s="412"/>
      <c r="AED599" s="412"/>
      <c r="AEE599" s="412"/>
      <c r="AEF599" s="412"/>
      <c r="AEG599" s="412"/>
      <c r="AEH599" s="412"/>
      <c r="AEI599" s="412"/>
      <c r="AEJ599" s="412"/>
      <c r="AEK599" s="412"/>
      <c r="AEL599" s="412"/>
      <c r="AEM599" s="412"/>
      <c r="AEN599" s="412"/>
      <c r="AEO599" s="412"/>
      <c r="AEP599" s="412"/>
      <c r="AEQ599" s="412"/>
      <c r="AER599" s="412"/>
      <c r="AES599" s="412"/>
      <c r="AET599" s="412"/>
      <c r="AEU599" s="412"/>
      <c r="AEV599" s="412"/>
      <c r="AEW599" s="412"/>
      <c r="AEX599" s="412"/>
      <c r="AEY599" s="412"/>
      <c r="AEZ599" s="412"/>
      <c r="AFA599" s="412"/>
      <c r="AFB599" s="412"/>
      <c r="AFC599" s="412"/>
      <c r="AFD599" s="412"/>
      <c r="AFE599" s="412"/>
      <c r="AFF599" s="412"/>
      <c r="AFG599" s="412"/>
      <c r="AFH599" s="412"/>
      <c r="AFI599" s="412"/>
      <c r="AFJ599" s="412"/>
      <c r="AFK599" s="412"/>
      <c r="AFL599" s="412"/>
      <c r="AFM599" s="412"/>
      <c r="AFN599" s="412"/>
      <c r="AFO599" s="412"/>
      <c r="AFP599" s="412"/>
      <c r="AFQ599" s="412"/>
      <c r="AFR599" s="412"/>
      <c r="AFS599" s="412"/>
      <c r="AFT599" s="412"/>
      <c r="AFU599" s="412"/>
      <c r="AFV599" s="412"/>
      <c r="AFW599" s="412"/>
      <c r="AFX599" s="412"/>
      <c r="AFY599" s="412"/>
      <c r="AFZ599" s="412"/>
      <c r="AGA599" s="412"/>
      <c r="AGB599" s="412"/>
      <c r="AGC599" s="412"/>
      <c r="AGD599" s="412"/>
      <c r="AGE599" s="412"/>
      <c r="AGF599" s="412"/>
      <c r="AGG599" s="412"/>
      <c r="AGH599" s="412"/>
      <c r="AGI599" s="412"/>
      <c r="AGJ599" s="412"/>
      <c r="AGK599" s="412"/>
      <c r="AGL599" s="412"/>
      <c r="AGM599" s="412"/>
      <c r="AGN599" s="412"/>
      <c r="AGO599" s="412"/>
      <c r="AGP599" s="412"/>
      <c r="AGQ599" s="412"/>
      <c r="AGR599" s="412"/>
      <c r="AGS599" s="412"/>
      <c r="AGT599" s="412"/>
      <c r="AGU599" s="412"/>
      <c r="AGV599" s="412"/>
      <c r="AGW599" s="412"/>
      <c r="AGX599" s="412"/>
      <c r="AGY599" s="412"/>
      <c r="AGZ599" s="412"/>
      <c r="AHA599" s="412"/>
      <c r="AHB599" s="412"/>
      <c r="AHC599" s="412"/>
      <c r="AHD599" s="412"/>
      <c r="AHE599" s="412"/>
      <c r="AHF599" s="412"/>
      <c r="AHG599" s="412"/>
      <c r="AHH599" s="412"/>
      <c r="AHI599" s="412"/>
      <c r="AHJ599" s="412"/>
      <c r="AHK599" s="412"/>
      <c r="AHL599" s="412"/>
      <c r="AHM599" s="412"/>
      <c r="AHN599" s="412"/>
      <c r="AHO599" s="412"/>
      <c r="AHP599" s="412"/>
      <c r="AHQ599" s="412"/>
      <c r="AHR599" s="412"/>
      <c r="AHS599" s="412"/>
      <c r="AHT599" s="412"/>
      <c r="AHU599" s="412"/>
      <c r="AHV599" s="412"/>
      <c r="AHW599" s="412"/>
      <c r="AHX599" s="412"/>
      <c r="AHY599" s="412"/>
      <c r="AHZ599" s="412"/>
      <c r="AIA599" s="412"/>
      <c r="AIB599" s="412"/>
      <c r="AIC599" s="412"/>
      <c r="AID599" s="412"/>
      <c r="AIE599" s="412"/>
      <c r="AIF599" s="412"/>
      <c r="AIG599" s="412"/>
      <c r="AIH599" s="412"/>
      <c r="AII599" s="412"/>
      <c r="AIJ599" s="412"/>
      <c r="AIK599" s="412"/>
      <c r="AIL599" s="412"/>
      <c r="AIM599" s="412"/>
      <c r="AIN599" s="412"/>
      <c r="AIO599" s="412"/>
      <c r="AIP599" s="412"/>
      <c r="AIQ599" s="412"/>
      <c r="AIR599" s="412"/>
      <c r="AIS599" s="412"/>
      <c r="AIT599" s="412"/>
      <c r="AIU599" s="412"/>
      <c r="AIV599" s="412"/>
      <c r="AIW599" s="412"/>
      <c r="AIX599" s="412"/>
      <c r="AIY599" s="412"/>
      <c r="AIZ599" s="412"/>
      <c r="AJA599" s="412"/>
      <c r="AJB599" s="412"/>
      <c r="AJC599" s="412"/>
      <c r="AJD599" s="412"/>
      <c r="AJE599" s="412"/>
      <c r="AJF599" s="412"/>
      <c r="AJG599" s="412"/>
      <c r="AJH599" s="412"/>
      <c r="AJI599" s="412"/>
      <c r="AJJ599" s="412"/>
      <c r="AJK599" s="412"/>
      <c r="AJL599" s="412"/>
      <c r="AJM599" s="412"/>
      <c r="AJN599" s="412"/>
      <c r="AJO599" s="412"/>
      <c r="AJP599" s="412"/>
      <c r="AJQ599" s="412"/>
      <c r="AJR599" s="412"/>
      <c r="AJS599" s="412"/>
      <c r="AJT599" s="412"/>
      <c r="AJU599" s="412"/>
      <c r="AJV599" s="412"/>
      <c r="AJW599" s="412"/>
      <c r="AJX599" s="412"/>
      <c r="AJY599" s="412"/>
      <c r="AJZ599" s="412"/>
      <c r="AKA599" s="412"/>
      <c r="AKB599" s="412"/>
      <c r="AKC599" s="412"/>
      <c r="AKD599" s="412"/>
      <c r="AKE599" s="412"/>
      <c r="AKF599" s="412"/>
      <c r="AKG599" s="412"/>
      <c r="AKH599" s="412"/>
      <c r="AKI599" s="412"/>
      <c r="AKJ599" s="412"/>
      <c r="AKK599" s="412"/>
      <c r="AKL599" s="412"/>
      <c r="AKM599" s="412"/>
      <c r="AKN599" s="412"/>
      <c r="AKO599" s="412"/>
      <c r="AKP599" s="412"/>
      <c r="AKQ599" s="412"/>
      <c r="AKR599" s="412"/>
      <c r="AKS599" s="412"/>
      <c r="AKT599" s="412"/>
      <c r="AKU599" s="412"/>
      <c r="AKV599" s="412"/>
      <c r="AKW599" s="412"/>
      <c r="AKX599" s="412"/>
      <c r="AKY599" s="412"/>
      <c r="AKZ599" s="412"/>
      <c r="ALA599" s="412"/>
      <c r="ALB599" s="412"/>
      <c r="ALC599" s="412"/>
      <c r="ALD599" s="412"/>
      <c r="ALE599" s="412"/>
      <c r="ALF599" s="412"/>
      <c r="ALG599" s="412"/>
      <c r="ALH599" s="412"/>
      <c r="ALI599" s="412"/>
      <c r="ALJ599" s="412"/>
      <c r="ALK599" s="412"/>
      <c r="ALL599" s="412"/>
      <c r="ALM599" s="412"/>
      <c r="ALN599" s="412"/>
      <c r="ALO599" s="412"/>
      <c r="ALP599" s="412"/>
      <c r="ALQ599" s="412"/>
      <c r="ALR599" s="412"/>
      <c r="ALS599" s="412"/>
      <c r="ALT599" s="412"/>
      <c r="ALU599" s="412"/>
      <c r="ALV599" s="412"/>
      <c r="ALW599" s="412"/>
      <c r="ALX599" s="412"/>
      <c r="ALY599" s="412"/>
      <c r="ALZ599" s="412"/>
      <c r="AMA599" s="412"/>
      <c r="AMB599" s="412"/>
      <c r="AMC599" s="412"/>
      <c r="AMD599" s="412"/>
      <c r="AME599" s="412"/>
      <c r="AMF599" s="412"/>
      <c r="AMG599" s="412"/>
      <c r="AMH599" s="412"/>
    </row>
    <row r="600" spans="1:1022" x14ac:dyDescent="0.25">
      <c r="A600" s="162" t="s">
        <v>25279</v>
      </c>
      <c r="B600" s="163">
        <v>599</v>
      </c>
      <c r="C600" s="295" t="s">
        <v>25278</v>
      </c>
      <c r="D600" s="175" t="s">
        <v>14971</v>
      </c>
      <c r="I600" s="319"/>
      <c r="V600" s="219">
        <f>IF(O600=1,10,100)</f>
        <v>100</v>
      </c>
      <c r="W600" s="219">
        <f>IF(O600=1,1,IF(O600=2,10,100))</f>
        <v>100</v>
      </c>
      <c r="X600" s="219">
        <f>IF(O600=3,20,100)</f>
        <v>100</v>
      </c>
      <c r="Y600" s="219">
        <f t="shared" si="312"/>
        <v>100</v>
      </c>
      <c r="Z600" s="219">
        <f t="shared" si="313"/>
        <v>100</v>
      </c>
      <c r="AA600" s="220">
        <f t="shared" si="314"/>
        <v>100</v>
      </c>
      <c r="AB600" s="220">
        <f t="shared" si="315"/>
        <v>100</v>
      </c>
      <c r="AC600" s="220">
        <f t="shared" si="316"/>
        <v>100</v>
      </c>
      <c r="AD600" s="416">
        <f t="shared" si="317"/>
        <v>100</v>
      </c>
      <c r="AE600" s="416">
        <f t="shared" si="318"/>
        <v>100</v>
      </c>
      <c r="AF600" s="212">
        <f t="shared" si="323"/>
        <v>100</v>
      </c>
      <c r="AG600" s="212">
        <f t="shared" si="324"/>
        <v>100</v>
      </c>
      <c r="AH600" s="212">
        <f t="shared" si="321"/>
        <v>100</v>
      </c>
      <c r="AI600" s="212">
        <f t="shared" si="322"/>
        <v>100</v>
      </c>
      <c r="AJ600" s="243"/>
      <c r="AM600" s="214"/>
      <c r="AQ600" s="229" t="s">
        <v>25280</v>
      </c>
      <c r="AU600" s="118"/>
      <c r="AV600" s="118"/>
      <c r="AW600" s="118"/>
      <c r="AX600" s="118"/>
      <c r="AY600" s="118"/>
      <c r="AZ600" s="118"/>
      <c r="BA600" s="118"/>
      <c r="BB600" s="118"/>
      <c r="BC600" s="118"/>
      <c r="BD600" s="118"/>
      <c r="BE600" s="118"/>
      <c r="BF600" s="118"/>
      <c r="BG600" s="118"/>
      <c r="BH600" s="118"/>
      <c r="BI600" s="118"/>
      <c r="BJ600" s="118"/>
      <c r="BK600" s="118"/>
      <c r="BL600" s="118"/>
      <c r="BM600" s="118"/>
      <c r="BN600" s="118"/>
      <c r="BO600" s="118"/>
      <c r="BP600" s="118"/>
      <c r="BQ600" s="118"/>
      <c r="BR600" s="118"/>
      <c r="BS600" s="118"/>
      <c r="BT600" s="118"/>
      <c r="BU600" s="118"/>
      <c r="BV600" s="118"/>
      <c r="BW600" s="118"/>
      <c r="BX600" s="118"/>
      <c r="BY600" s="118"/>
      <c r="BZ600" s="118"/>
      <c r="CA600" s="118"/>
      <c r="CB600" s="118"/>
      <c r="CC600" s="118"/>
      <c r="CD600" s="118"/>
      <c r="CE600" s="118"/>
      <c r="CF600" s="118"/>
      <c r="CG600" s="118"/>
      <c r="CH600" s="118"/>
      <c r="CI600" s="118"/>
      <c r="CJ600" s="118"/>
      <c r="CK600" s="118"/>
      <c r="CL600" s="118"/>
      <c r="CM600" s="118"/>
      <c r="CN600" s="118"/>
      <c r="CO600" s="118"/>
      <c r="CP600" s="118"/>
      <c r="CQ600" s="118"/>
      <c r="CR600" s="118"/>
      <c r="CS600" s="118"/>
      <c r="CT600" s="118"/>
      <c r="CU600" s="118"/>
      <c r="CV600" s="118"/>
      <c r="CW600" s="118"/>
      <c r="CX600" s="118"/>
      <c r="CY600" s="118"/>
      <c r="CZ600" s="118"/>
      <c r="DA600" s="118"/>
      <c r="DB600" s="118"/>
      <c r="DC600" s="118"/>
      <c r="DD600" s="118"/>
      <c r="DE600" s="118"/>
      <c r="DF600" s="118"/>
      <c r="DG600" s="118"/>
      <c r="DH600" s="118"/>
      <c r="DI600" s="118"/>
      <c r="DJ600" s="118"/>
      <c r="DK600" s="118"/>
      <c r="DL600" s="118"/>
      <c r="DM600" s="118"/>
      <c r="DN600" s="118"/>
      <c r="DO600" s="118"/>
      <c r="DP600" s="118"/>
      <c r="DQ600" s="118"/>
      <c r="DR600" s="118"/>
      <c r="DS600" s="118"/>
      <c r="DT600" s="118"/>
      <c r="DU600" s="118"/>
      <c r="DV600" s="118"/>
      <c r="DW600" s="118"/>
      <c r="DX600" s="118"/>
      <c r="DY600" s="118"/>
      <c r="DZ600" s="118"/>
      <c r="EA600" s="118"/>
      <c r="EB600" s="118"/>
      <c r="EC600" s="118"/>
      <c r="ED600" s="118"/>
      <c r="EE600" s="118"/>
      <c r="EF600" s="118"/>
      <c r="EG600" s="118"/>
      <c r="EH600" s="118"/>
      <c r="EI600" s="118"/>
      <c r="EJ600" s="118"/>
      <c r="EK600" s="118"/>
      <c r="EL600" s="118"/>
      <c r="EM600" s="118"/>
      <c r="EN600" s="118"/>
      <c r="EO600" s="118"/>
      <c r="EP600" s="118"/>
      <c r="EQ600" s="118"/>
      <c r="ER600" s="118"/>
      <c r="ES600" s="118"/>
      <c r="ET600" s="118"/>
      <c r="EU600" s="118"/>
      <c r="EV600" s="118"/>
      <c r="EW600" s="118"/>
      <c r="EX600" s="118"/>
      <c r="EY600" s="118"/>
      <c r="EZ600" s="118"/>
      <c r="FA600" s="118"/>
      <c r="FB600" s="118"/>
      <c r="FC600" s="118"/>
      <c r="FD600" s="118"/>
      <c r="FE600" s="118"/>
      <c r="FF600" s="118"/>
      <c r="FG600" s="118"/>
      <c r="FH600" s="118"/>
      <c r="FI600" s="118"/>
      <c r="FJ600" s="118"/>
      <c r="FK600" s="118"/>
      <c r="FL600" s="118"/>
      <c r="FM600" s="118"/>
      <c r="FN600" s="118"/>
      <c r="FO600" s="118"/>
      <c r="FP600" s="118"/>
      <c r="FQ600" s="118"/>
      <c r="FR600" s="118"/>
      <c r="FS600" s="118"/>
      <c r="FT600" s="118"/>
      <c r="FU600" s="118"/>
      <c r="FV600" s="118"/>
      <c r="FW600" s="118"/>
      <c r="FX600" s="118"/>
      <c r="FY600" s="118"/>
      <c r="FZ600" s="118"/>
      <c r="GA600" s="118"/>
      <c r="GB600" s="118"/>
      <c r="GC600" s="118"/>
      <c r="GD600" s="118"/>
      <c r="GE600" s="118"/>
      <c r="GF600" s="118"/>
      <c r="GG600" s="118"/>
      <c r="GH600" s="118"/>
      <c r="GI600" s="118"/>
      <c r="GJ600" s="118"/>
      <c r="GK600" s="118"/>
      <c r="GL600" s="118"/>
      <c r="GM600" s="118"/>
      <c r="GN600" s="118"/>
      <c r="GO600" s="118"/>
      <c r="GP600" s="118"/>
      <c r="GQ600" s="118"/>
      <c r="GR600" s="118"/>
      <c r="GS600" s="118"/>
      <c r="GT600" s="118"/>
      <c r="GU600" s="118"/>
      <c r="GV600" s="118"/>
      <c r="GW600" s="118"/>
      <c r="GX600" s="118"/>
      <c r="GY600" s="118"/>
      <c r="GZ600" s="118"/>
      <c r="HA600" s="118"/>
      <c r="HB600" s="118"/>
      <c r="HC600" s="118"/>
      <c r="HD600" s="118"/>
      <c r="HE600" s="118"/>
      <c r="HF600" s="118"/>
      <c r="HG600" s="118"/>
      <c r="HH600" s="118"/>
      <c r="HI600" s="118"/>
      <c r="HJ600" s="118"/>
      <c r="HK600" s="118"/>
      <c r="HL600" s="118"/>
      <c r="HM600" s="118"/>
      <c r="HN600" s="118"/>
      <c r="HO600" s="118"/>
      <c r="HP600" s="118"/>
      <c r="HQ600" s="118"/>
      <c r="HR600" s="118"/>
      <c r="HS600" s="118"/>
      <c r="HT600" s="118"/>
      <c r="HU600" s="118"/>
      <c r="HV600" s="118"/>
      <c r="HW600" s="118"/>
      <c r="HX600" s="118"/>
      <c r="HY600" s="118"/>
      <c r="HZ600" s="118"/>
      <c r="IA600" s="118"/>
      <c r="IB600" s="118"/>
      <c r="IC600" s="118"/>
      <c r="ID600" s="118"/>
      <c r="IE600" s="118"/>
      <c r="IF600" s="118"/>
      <c r="IG600" s="118"/>
      <c r="IH600" s="118"/>
      <c r="II600" s="118"/>
      <c r="IJ600" s="118"/>
      <c r="IK600" s="118"/>
      <c r="IL600" s="118"/>
      <c r="IM600" s="118"/>
      <c r="IN600" s="118"/>
      <c r="IO600" s="118"/>
      <c r="IP600" s="118"/>
      <c r="IQ600" s="118"/>
      <c r="IR600" s="118"/>
      <c r="IS600" s="118"/>
      <c r="IT600" s="118"/>
      <c r="IU600" s="118"/>
      <c r="IV600" s="118"/>
      <c r="IW600" s="118"/>
      <c r="IX600" s="118"/>
      <c r="IY600" s="118"/>
      <c r="IZ600" s="118"/>
      <c r="JA600" s="118"/>
      <c r="JB600" s="118"/>
      <c r="JC600" s="118"/>
      <c r="JD600" s="118"/>
      <c r="JE600" s="118"/>
      <c r="JF600" s="118"/>
      <c r="JG600" s="118"/>
      <c r="JH600" s="118"/>
      <c r="JI600" s="118"/>
      <c r="JJ600" s="118"/>
      <c r="JK600" s="118"/>
      <c r="JL600" s="118"/>
      <c r="JM600" s="118"/>
      <c r="JN600" s="118"/>
      <c r="JO600" s="118"/>
      <c r="JP600" s="118"/>
      <c r="JQ600" s="118"/>
      <c r="JR600" s="118"/>
      <c r="JS600" s="118"/>
      <c r="JT600" s="118"/>
      <c r="JU600" s="118"/>
      <c r="JV600" s="118"/>
      <c r="JW600" s="118"/>
      <c r="JX600" s="118"/>
      <c r="JY600" s="118"/>
      <c r="JZ600" s="118"/>
      <c r="KA600" s="118"/>
      <c r="KB600" s="118"/>
      <c r="KC600" s="118"/>
      <c r="KD600" s="118"/>
      <c r="KE600" s="118"/>
      <c r="KF600" s="118"/>
      <c r="KG600" s="118"/>
      <c r="KH600" s="118"/>
      <c r="KI600" s="118"/>
      <c r="KJ600" s="118"/>
      <c r="KK600" s="118"/>
      <c r="KL600" s="118"/>
      <c r="KM600" s="118"/>
      <c r="KN600" s="118"/>
      <c r="KO600" s="118"/>
      <c r="KP600" s="118"/>
      <c r="KQ600" s="118"/>
      <c r="KR600" s="118"/>
      <c r="KS600" s="118"/>
      <c r="KT600" s="118"/>
      <c r="KU600" s="118"/>
      <c r="KV600" s="118"/>
      <c r="KW600" s="118"/>
      <c r="KX600" s="118"/>
      <c r="KY600" s="118"/>
      <c r="KZ600" s="118"/>
      <c r="LA600" s="118"/>
      <c r="LB600" s="118"/>
      <c r="LC600" s="118"/>
      <c r="LD600" s="118"/>
      <c r="LE600" s="118"/>
      <c r="LF600" s="118"/>
      <c r="LG600" s="118"/>
      <c r="LH600" s="118"/>
      <c r="LI600" s="118"/>
      <c r="LJ600" s="118"/>
      <c r="LK600" s="118"/>
      <c r="LL600" s="118"/>
      <c r="LM600" s="118"/>
      <c r="LN600" s="118"/>
      <c r="LO600" s="118"/>
      <c r="LP600" s="118"/>
      <c r="LQ600" s="118"/>
      <c r="LR600" s="118"/>
      <c r="LS600" s="118"/>
      <c r="LT600" s="118"/>
      <c r="LU600" s="118"/>
      <c r="LV600" s="118"/>
      <c r="LW600" s="118"/>
      <c r="LX600" s="118"/>
      <c r="LY600" s="118"/>
      <c r="LZ600" s="118"/>
      <c r="MA600" s="118"/>
      <c r="MB600" s="118"/>
      <c r="MC600" s="118"/>
      <c r="MD600" s="118"/>
      <c r="ME600" s="118"/>
      <c r="MF600" s="118"/>
      <c r="MG600" s="118"/>
      <c r="MH600" s="118"/>
      <c r="MI600" s="118"/>
      <c r="MJ600" s="118"/>
      <c r="MK600" s="118"/>
      <c r="ML600" s="118"/>
      <c r="MM600" s="118"/>
      <c r="MN600" s="118"/>
      <c r="MO600" s="118"/>
      <c r="MP600" s="118"/>
      <c r="MQ600" s="118"/>
      <c r="MR600" s="118"/>
      <c r="MS600" s="118"/>
      <c r="MT600" s="118"/>
      <c r="MU600" s="118"/>
      <c r="MV600" s="118"/>
      <c r="MW600" s="118"/>
      <c r="MX600" s="118"/>
      <c r="MY600" s="118"/>
      <c r="MZ600" s="118"/>
      <c r="NA600" s="118"/>
      <c r="NB600" s="118"/>
      <c r="NC600" s="118"/>
      <c r="ND600" s="118"/>
      <c r="NE600" s="118"/>
      <c r="NF600" s="118"/>
      <c r="NG600" s="118"/>
      <c r="NH600" s="118"/>
      <c r="NI600" s="118"/>
      <c r="NJ600" s="118"/>
      <c r="NK600" s="118"/>
      <c r="NL600" s="118"/>
      <c r="NM600" s="118"/>
      <c r="NN600" s="118"/>
      <c r="NO600" s="118"/>
      <c r="NP600" s="118"/>
      <c r="NQ600" s="118"/>
      <c r="NR600" s="118"/>
      <c r="NS600" s="118"/>
      <c r="NT600" s="118"/>
      <c r="NU600" s="118"/>
      <c r="NV600" s="118"/>
      <c r="NW600" s="118"/>
      <c r="NX600" s="118"/>
      <c r="NY600" s="118"/>
      <c r="NZ600" s="118"/>
      <c r="OA600" s="118"/>
      <c r="OB600" s="118"/>
      <c r="OC600" s="118"/>
      <c r="OD600" s="118"/>
      <c r="OE600" s="118"/>
      <c r="OF600" s="118"/>
      <c r="OG600" s="118"/>
      <c r="OH600" s="118"/>
      <c r="OI600" s="118"/>
      <c r="OJ600" s="118"/>
      <c r="OK600" s="118"/>
      <c r="OL600" s="118"/>
      <c r="OM600" s="118"/>
      <c r="ON600" s="118"/>
      <c r="OO600" s="118"/>
      <c r="OP600" s="118"/>
      <c r="OQ600" s="118"/>
      <c r="OR600" s="118"/>
      <c r="OS600" s="118"/>
      <c r="OT600" s="118"/>
      <c r="OU600" s="118"/>
      <c r="OV600" s="118"/>
      <c r="OW600" s="118"/>
      <c r="OX600" s="118"/>
      <c r="OY600" s="118"/>
      <c r="OZ600" s="118"/>
      <c r="PA600" s="118"/>
      <c r="PB600" s="118"/>
      <c r="PC600" s="118"/>
      <c r="PD600" s="118"/>
      <c r="PE600" s="118"/>
      <c r="PF600" s="118"/>
      <c r="PG600" s="118"/>
      <c r="PH600" s="118"/>
      <c r="PI600" s="118"/>
      <c r="PJ600" s="118"/>
      <c r="PK600" s="118"/>
      <c r="PL600" s="118"/>
      <c r="PM600" s="118"/>
      <c r="PN600" s="118"/>
      <c r="PO600" s="118"/>
      <c r="PP600" s="118"/>
      <c r="PQ600" s="118"/>
      <c r="PR600" s="118"/>
      <c r="PS600" s="118"/>
      <c r="PT600" s="118"/>
      <c r="PU600" s="118"/>
      <c r="PV600" s="118"/>
      <c r="PW600" s="118"/>
      <c r="PX600" s="118"/>
      <c r="PY600" s="118"/>
      <c r="PZ600" s="118"/>
      <c r="QA600" s="118"/>
      <c r="QB600" s="118"/>
      <c r="QC600" s="118"/>
      <c r="QD600" s="118"/>
      <c r="QE600" s="118"/>
      <c r="QF600" s="118"/>
      <c r="QG600" s="118"/>
      <c r="QH600" s="118"/>
      <c r="QI600" s="118"/>
      <c r="QJ600" s="118"/>
      <c r="QK600" s="118"/>
      <c r="QL600" s="118"/>
      <c r="QM600" s="118"/>
      <c r="QN600" s="118"/>
      <c r="QO600" s="118"/>
      <c r="QP600" s="118"/>
      <c r="QQ600" s="118"/>
      <c r="QR600" s="118"/>
      <c r="QS600" s="118"/>
      <c r="QT600" s="118"/>
      <c r="QU600" s="118"/>
      <c r="QV600" s="118"/>
      <c r="QW600" s="118"/>
      <c r="QX600" s="118"/>
      <c r="QY600" s="118"/>
      <c r="QZ600" s="118"/>
      <c r="RA600" s="118"/>
      <c r="RB600" s="118"/>
      <c r="RC600" s="118"/>
      <c r="RD600" s="118"/>
      <c r="RE600" s="118"/>
      <c r="RF600" s="118"/>
      <c r="RG600" s="118"/>
      <c r="RH600" s="118"/>
      <c r="RI600" s="118"/>
      <c r="RJ600" s="118"/>
      <c r="RK600" s="118"/>
      <c r="RL600" s="118"/>
      <c r="RM600" s="118"/>
      <c r="RN600" s="118"/>
      <c r="RO600" s="118"/>
      <c r="RP600" s="118"/>
      <c r="RQ600" s="118"/>
      <c r="RR600" s="118"/>
      <c r="RS600" s="118"/>
      <c r="RT600" s="118"/>
      <c r="RU600" s="118"/>
      <c r="RV600" s="118"/>
      <c r="RW600" s="118"/>
      <c r="RX600" s="118"/>
      <c r="RY600" s="118"/>
      <c r="RZ600" s="118"/>
      <c r="SA600" s="118"/>
      <c r="SB600" s="118"/>
      <c r="SC600" s="118"/>
      <c r="SD600" s="118"/>
      <c r="SE600" s="118"/>
      <c r="SF600" s="118"/>
      <c r="SG600" s="118"/>
      <c r="SH600" s="118"/>
      <c r="SI600" s="118"/>
      <c r="SJ600" s="118"/>
      <c r="SK600" s="118"/>
      <c r="SL600" s="118"/>
      <c r="SM600" s="118"/>
      <c r="SN600" s="118"/>
      <c r="SO600" s="118"/>
      <c r="SP600" s="118"/>
      <c r="SQ600" s="118"/>
      <c r="SR600" s="118"/>
      <c r="SS600" s="118"/>
      <c r="ST600" s="118"/>
      <c r="SU600" s="118"/>
      <c r="SV600" s="118"/>
      <c r="SW600" s="118"/>
      <c r="SX600" s="118"/>
      <c r="SY600" s="118"/>
      <c r="SZ600" s="118"/>
      <c r="TA600" s="118"/>
      <c r="TB600" s="118"/>
      <c r="TC600" s="118"/>
      <c r="TD600" s="118"/>
      <c r="TE600" s="118"/>
      <c r="TF600" s="118"/>
      <c r="TG600" s="118"/>
      <c r="TH600" s="118"/>
      <c r="TI600" s="118"/>
      <c r="TJ600" s="118"/>
      <c r="TK600" s="118"/>
      <c r="TL600" s="118"/>
      <c r="TM600" s="118"/>
      <c r="TN600" s="118"/>
      <c r="TO600" s="118"/>
      <c r="TP600" s="118"/>
      <c r="TQ600" s="118"/>
      <c r="TR600" s="118"/>
      <c r="TS600" s="118"/>
      <c r="TT600" s="118"/>
      <c r="TU600" s="118"/>
      <c r="TV600" s="118"/>
      <c r="TW600" s="118"/>
      <c r="TX600" s="118"/>
      <c r="TY600" s="118"/>
      <c r="TZ600" s="118"/>
      <c r="UA600" s="118"/>
      <c r="UB600" s="118"/>
      <c r="UC600" s="118"/>
      <c r="UD600" s="118"/>
      <c r="UE600" s="118"/>
      <c r="UF600" s="118"/>
      <c r="UG600" s="118"/>
      <c r="UH600" s="118"/>
      <c r="UI600" s="118"/>
      <c r="UJ600" s="118"/>
      <c r="UK600" s="118"/>
      <c r="UL600" s="118"/>
      <c r="UM600" s="118"/>
      <c r="UN600" s="118"/>
      <c r="UO600" s="118"/>
      <c r="UP600" s="118"/>
      <c r="UQ600" s="118"/>
      <c r="UR600" s="118"/>
      <c r="US600" s="118"/>
      <c r="UT600" s="118"/>
      <c r="UU600" s="118"/>
      <c r="UV600" s="118"/>
      <c r="UW600" s="118"/>
      <c r="UX600" s="118"/>
      <c r="UY600" s="118"/>
      <c r="UZ600" s="118"/>
      <c r="VA600" s="118"/>
      <c r="VB600" s="118"/>
      <c r="VC600" s="118"/>
      <c r="VD600" s="118"/>
      <c r="VE600" s="118"/>
      <c r="VF600" s="118"/>
      <c r="VG600" s="118"/>
      <c r="VH600" s="118"/>
      <c r="VI600" s="118"/>
      <c r="VJ600" s="118"/>
      <c r="VK600" s="118"/>
      <c r="VL600" s="118"/>
      <c r="VM600" s="118"/>
      <c r="VN600" s="118"/>
      <c r="VO600" s="118"/>
      <c r="VP600" s="118"/>
      <c r="VQ600" s="118"/>
      <c r="VR600" s="118"/>
      <c r="VS600" s="118"/>
      <c r="VT600" s="118"/>
      <c r="VU600" s="118"/>
      <c r="VV600" s="118"/>
      <c r="VW600" s="118"/>
      <c r="VX600" s="118"/>
      <c r="VY600" s="118"/>
      <c r="VZ600" s="118"/>
      <c r="WA600" s="118"/>
      <c r="WB600" s="118"/>
      <c r="WC600" s="118"/>
      <c r="WD600" s="118"/>
      <c r="WE600" s="118"/>
      <c r="WF600" s="118"/>
      <c r="WG600" s="118"/>
      <c r="WH600" s="118"/>
      <c r="WI600" s="118"/>
      <c r="WJ600" s="118"/>
      <c r="WK600" s="118"/>
      <c r="WL600" s="118"/>
      <c r="WM600" s="118"/>
      <c r="WN600" s="118"/>
      <c r="WO600" s="118"/>
      <c r="WP600" s="118"/>
      <c r="WQ600" s="118"/>
      <c r="WR600" s="118"/>
      <c r="WS600" s="118"/>
      <c r="WT600" s="118"/>
      <c r="WU600" s="118"/>
      <c r="WV600" s="118"/>
      <c r="WW600" s="118"/>
      <c r="WX600" s="118"/>
      <c r="WY600" s="118"/>
      <c r="WZ600" s="118"/>
      <c r="XA600" s="118"/>
      <c r="XB600" s="118"/>
      <c r="XC600" s="118"/>
      <c r="XD600" s="118"/>
      <c r="XE600" s="118"/>
      <c r="XF600" s="118"/>
      <c r="XG600" s="118"/>
      <c r="XH600" s="118"/>
      <c r="XI600" s="118"/>
      <c r="XJ600" s="118"/>
      <c r="XK600" s="118"/>
      <c r="XL600" s="118"/>
      <c r="XM600" s="118"/>
      <c r="XN600" s="118"/>
      <c r="XO600" s="118"/>
      <c r="XP600" s="118"/>
      <c r="XQ600" s="118"/>
      <c r="XR600" s="118"/>
      <c r="XS600" s="118"/>
      <c r="XT600" s="118"/>
      <c r="XU600" s="118"/>
      <c r="XV600" s="118"/>
      <c r="XW600" s="118"/>
      <c r="XX600" s="118"/>
      <c r="XY600" s="118"/>
      <c r="XZ600" s="118"/>
      <c r="YA600" s="118"/>
      <c r="YB600" s="118"/>
      <c r="YC600" s="118"/>
      <c r="YD600" s="118"/>
      <c r="YE600" s="118"/>
      <c r="YF600" s="118"/>
      <c r="YG600" s="118"/>
      <c r="YH600" s="118"/>
      <c r="YI600" s="118"/>
      <c r="YJ600" s="118"/>
      <c r="YK600" s="118"/>
      <c r="YL600" s="118"/>
      <c r="YM600" s="118"/>
      <c r="YN600" s="118"/>
      <c r="YO600" s="118"/>
      <c r="YP600" s="118"/>
      <c r="YQ600" s="118"/>
      <c r="YR600" s="118"/>
      <c r="YS600" s="118"/>
      <c r="YT600" s="118"/>
      <c r="YU600" s="118"/>
      <c r="YV600" s="118"/>
      <c r="YW600" s="118"/>
      <c r="YX600" s="118"/>
      <c r="YY600" s="118"/>
      <c r="YZ600" s="118"/>
      <c r="ZA600" s="118"/>
      <c r="ZB600" s="118"/>
      <c r="ZC600" s="118"/>
      <c r="ZD600" s="118"/>
      <c r="ZE600" s="118"/>
      <c r="ZF600" s="118"/>
      <c r="ZG600" s="118"/>
      <c r="ZH600" s="118"/>
      <c r="ZI600" s="118"/>
      <c r="ZJ600" s="118"/>
      <c r="ZK600" s="118"/>
      <c r="ZL600" s="118"/>
      <c r="ZM600" s="118"/>
      <c r="ZN600" s="118"/>
      <c r="ZO600" s="118"/>
      <c r="ZP600" s="118"/>
      <c r="ZQ600" s="118"/>
      <c r="ZR600" s="118"/>
      <c r="ZS600" s="118"/>
      <c r="ZT600" s="118"/>
      <c r="ZU600" s="118"/>
      <c r="ZV600" s="118"/>
      <c r="ZW600" s="118"/>
      <c r="ZX600" s="118"/>
      <c r="ZY600" s="118"/>
      <c r="ZZ600" s="118"/>
      <c r="AAA600" s="118"/>
      <c r="AAB600" s="118"/>
      <c r="AAC600" s="118"/>
      <c r="AAD600" s="118"/>
      <c r="AAE600" s="118"/>
      <c r="AAF600" s="118"/>
      <c r="AAG600" s="118"/>
      <c r="AAH600" s="118"/>
      <c r="AAI600" s="118"/>
      <c r="AAJ600" s="118"/>
      <c r="AAK600" s="118"/>
      <c r="AAL600" s="118"/>
      <c r="AAM600" s="118"/>
      <c r="AAN600" s="118"/>
      <c r="AAO600" s="118"/>
      <c r="AAP600" s="118"/>
      <c r="AAQ600" s="118"/>
      <c r="AAR600" s="118"/>
      <c r="AAS600" s="118"/>
      <c r="AAT600" s="118"/>
      <c r="AAU600" s="118"/>
      <c r="AAV600" s="118"/>
      <c r="AAW600" s="118"/>
      <c r="AAX600" s="118"/>
      <c r="AAY600" s="118"/>
      <c r="AAZ600" s="118"/>
      <c r="ABA600" s="118"/>
      <c r="ABB600" s="118"/>
      <c r="ABC600" s="118"/>
      <c r="ABD600" s="118"/>
      <c r="ABE600" s="118"/>
      <c r="ABF600" s="118"/>
      <c r="ABG600" s="118"/>
      <c r="ABH600" s="118"/>
      <c r="ABI600" s="118"/>
      <c r="ABJ600" s="118"/>
      <c r="ABK600" s="118"/>
      <c r="ABL600" s="118"/>
      <c r="ABM600" s="118"/>
      <c r="ABN600" s="118"/>
      <c r="ABO600" s="118"/>
      <c r="ABP600" s="118"/>
      <c r="ABQ600" s="118"/>
      <c r="ABR600" s="118"/>
      <c r="ABS600" s="118"/>
      <c r="ABT600" s="118"/>
      <c r="ABU600" s="118"/>
      <c r="ABV600" s="118"/>
      <c r="ABW600" s="118"/>
      <c r="ABX600" s="118"/>
      <c r="ABY600" s="118"/>
      <c r="ABZ600" s="118"/>
      <c r="ACA600" s="118"/>
      <c r="ACB600" s="118"/>
      <c r="ACC600" s="118"/>
      <c r="ACD600" s="118"/>
      <c r="ACE600" s="118"/>
      <c r="ACF600" s="118"/>
      <c r="ACG600" s="118"/>
      <c r="ACH600" s="118"/>
      <c r="ACI600" s="118"/>
      <c r="ACJ600" s="118"/>
      <c r="ACK600" s="118"/>
      <c r="ACL600" s="118"/>
      <c r="ACM600" s="118"/>
      <c r="ACN600" s="118"/>
      <c r="ACO600" s="118"/>
      <c r="ACP600" s="118"/>
      <c r="ACQ600" s="118"/>
      <c r="ACR600" s="118"/>
      <c r="ACS600" s="118"/>
      <c r="ACT600" s="118"/>
      <c r="ACU600" s="118"/>
      <c r="ACV600" s="118"/>
      <c r="ACW600" s="118"/>
      <c r="ACX600" s="118"/>
      <c r="ACY600" s="118"/>
      <c r="ACZ600" s="118"/>
      <c r="ADA600" s="118"/>
      <c r="ADB600" s="118"/>
      <c r="ADC600" s="118"/>
      <c r="ADD600" s="118"/>
      <c r="ADE600" s="118"/>
      <c r="ADF600" s="118"/>
      <c r="ADG600" s="118"/>
      <c r="ADH600" s="118"/>
      <c r="ADI600" s="118"/>
      <c r="ADJ600" s="118"/>
      <c r="ADK600" s="118"/>
      <c r="ADL600" s="118"/>
      <c r="ADM600" s="118"/>
      <c r="ADN600" s="118"/>
      <c r="ADO600" s="118"/>
      <c r="ADP600" s="118"/>
      <c r="ADQ600" s="118"/>
      <c r="ADR600" s="118"/>
      <c r="ADS600" s="118"/>
      <c r="ADT600" s="118"/>
      <c r="ADU600" s="118"/>
      <c r="ADV600" s="118"/>
      <c r="ADW600" s="118"/>
      <c r="ADX600" s="118"/>
      <c r="ADY600" s="118"/>
      <c r="ADZ600" s="118"/>
      <c r="AEA600" s="118"/>
      <c r="AEB600" s="118"/>
      <c r="AEC600" s="118"/>
      <c r="AED600" s="118"/>
      <c r="AEE600" s="118"/>
      <c r="AEF600" s="118"/>
      <c r="AEG600" s="118"/>
      <c r="AEH600" s="118"/>
      <c r="AEI600" s="118"/>
      <c r="AEJ600" s="118"/>
      <c r="AEK600" s="118"/>
      <c r="AEL600" s="118"/>
      <c r="AEM600" s="118"/>
      <c r="AEN600" s="118"/>
      <c r="AEO600" s="118"/>
      <c r="AEP600" s="118"/>
      <c r="AEQ600" s="118"/>
      <c r="AER600" s="118"/>
      <c r="AES600" s="118"/>
      <c r="AET600" s="118"/>
      <c r="AEU600" s="118"/>
      <c r="AEV600" s="118"/>
      <c r="AEW600" s="118"/>
      <c r="AEX600" s="118"/>
      <c r="AEY600" s="118"/>
      <c r="AEZ600" s="118"/>
      <c r="AFA600" s="118"/>
      <c r="AFB600" s="118"/>
      <c r="AFC600" s="118"/>
      <c r="AFD600" s="118"/>
      <c r="AFE600" s="118"/>
      <c r="AFF600" s="118"/>
      <c r="AFG600" s="118"/>
      <c r="AFH600" s="118"/>
      <c r="AFI600" s="118"/>
      <c r="AFJ600" s="118"/>
      <c r="AFK600" s="118"/>
      <c r="AFL600" s="118"/>
      <c r="AFM600" s="118"/>
      <c r="AFN600" s="118"/>
      <c r="AFO600" s="118"/>
      <c r="AFP600" s="118"/>
      <c r="AFQ600" s="118"/>
      <c r="AFR600" s="118"/>
      <c r="AFS600" s="118"/>
      <c r="AFT600" s="118"/>
      <c r="AFU600" s="118"/>
      <c r="AFV600" s="118"/>
      <c r="AFW600" s="118"/>
      <c r="AFX600" s="118"/>
      <c r="AFY600" s="118"/>
      <c r="AFZ600" s="118"/>
      <c r="AGA600" s="118"/>
      <c r="AGB600" s="118"/>
      <c r="AGC600" s="118"/>
      <c r="AGD600" s="118"/>
      <c r="AGE600" s="118"/>
      <c r="AGF600" s="118"/>
      <c r="AGG600" s="118"/>
      <c r="AGH600" s="118"/>
      <c r="AGI600" s="118"/>
      <c r="AGJ600" s="118"/>
      <c r="AGK600" s="118"/>
      <c r="AGL600" s="118"/>
      <c r="AGM600" s="118"/>
      <c r="AGN600" s="118"/>
      <c r="AGO600" s="118"/>
      <c r="AGP600" s="118"/>
      <c r="AGQ600" s="118"/>
      <c r="AGR600" s="118"/>
      <c r="AGS600" s="118"/>
      <c r="AGT600" s="118"/>
      <c r="AGU600" s="118"/>
      <c r="AGV600" s="118"/>
      <c r="AGW600" s="118"/>
      <c r="AGX600" s="118"/>
      <c r="AGY600" s="118"/>
      <c r="AGZ600" s="118"/>
      <c r="AHA600" s="118"/>
      <c r="AHB600" s="118"/>
      <c r="AHC600" s="118"/>
      <c r="AHD600" s="118"/>
      <c r="AHE600" s="118"/>
      <c r="AHF600" s="118"/>
      <c r="AHG600" s="118"/>
      <c r="AHH600" s="118"/>
      <c r="AHI600" s="118"/>
      <c r="AHJ600" s="118"/>
      <c r="AHK600" s="118"/>
      <c r="AHL600" s="118"/>
      <c r="AHM600" s="118"/>
      <c r="AHN600" s="118"/>
      <c r="AHO600" s="118"/>
      <c r="AHP600" s="118"/>
      <c r="AHQ600" s="118"/>
      <c r="AHR600" s="118"/>
      <c r="AHS600" s="118"/>
      <c r="AHT600" s="118"/>
      <c r="AHU600" s="118"/>
      <c r="AHV600" s="118"/>
      <c r="AHW600" s="118"/>
      <c r="AHX600" s="118"/>
      <c r="AHY600" s="118"/>
      <c r="AHZ600" s="118"/>
      <c r="AIA600" s="118"/>
      <c r="AIB600" s="118"/>
      <c r="AIC600" s="118"/>
      <c r="AID600" s="118"/>
      <c r="AIE600" s="118"/>
      <c r="AIF600" s="118"/>
      <c r="AIG600" s="118"/>
      <c r="AIH600" s="118"/>
      <c r="AII600" s="118"/>
      <c r="AIJ600" s="118"/>
      <c r="AIK600" s="118"/>
      <c r="AIL600" s="118"/>
      <c r="AIM600" s="118"/>
      <c r="AIN600" s="118"/>
      <c r="AIO600" s="118"/>
      <c r="AIP600" s="118"/>
      <c r="AIQ600" s="118"/>
      <c r="AIR600" s="118"/>
      <c r="AIS600" s="118"/>
      <c r="AIT600" s="118"/>
      <c r="AIU600" s="118"/>
      <c r="AIV600" s="118"/>
      <c r="AIW600" s="118"/>
      <c r="AIX600" s="118"/>
      <c r="AIY600" s="118"/>
      <c r="AIZ600" s="118"/>
      <c r="AJA600" s="118"/>
      <c r="AJB600" s="118"/>
      <c r="AJC600" s="118"/>
      <c r="AJD600" s="118"/>
      <c r="AJE600" s="118"/>
      <c r="AJF600" s="118"/>
      <c r="AJG600" s="118"/>
      <c r="AJH600" s="118"/>
      <c r="AJI600" s="118"/>
      <c r="AJJ600" s="118"/>
      <c r="AJK600" s="118"/>
      <c r="AJL600" s="118"/>
      <c r="AJM600" s="118"/>
      <c r="AJN600" s="118"/>
      <c r="AJO600" s="118"/>
      <c r="AJP600" s="118"/>
      <c r="AJQ600" s="118"/>
      <c r="AJR600" s="118"/>
      <c r="AJS600" s="118"/>
      <c r="AJT600" s="118"/>
      <c r="AJU600" s="118"/>
      <c r="AJV600" s="118"/>
      <c r="AJW600" s="118"/>
      <c r="AJX600" s="118"/>
      <c r="AJY600" s="118"/>
      <c r="AJZ600" s="118"/>
      <c r="AKA600" s="118"/>
      <c r="AKB600" s="118"/>
      <c r="AKC600" s="118"/>
      <c r="AKD600" s="118"/>
      <c r="AKE600" s="118"/>
      <c r="AKF600" s="118"/>
      <c r="AKG600" s="118"/>
      <c r="AKH600" s="118"/>
      <c r="AKI600" s="118"/>
      <c r="AKJ600" s="118"/>
      <c r="AKK600" s="118"/>
      <c r="AKL600" s="118"/>
      <c r="AKM600" s="118"/>
      <c r="AKN600" s="118"/>
      <c r="AKO600" s="118"/>
      <c r="AKP600" s="118"/>
      <c r="AKQ600" s="118"/>
      <c r="AKR600" s="118"/>
      <c r="AKS600" s="118"/>
      <c r="AKT600" s="118"/>
      <c r="AKU600" s="118"/>
      <c r="AKV600" s="118"/>
      <c r="AKW600" s="118"/>
      <c r="AKX600" s="118"/>
      <c r="AKY600" s="118"/>
      <c r="AKZ600" s="118"/>
      <c r="ALA600" s="118"/>
      <c r="ALB600" s="118"/>
      <c r="ALC600" s="118"/>
      <c r="ALD600" s="118"/>
      <c r="ALE600" s="118"/>
      <c r="ALF600" s="118"/>
      <c r="ALG600" s="118"/>
      <c r="ALH600" s="118"/>
      <c r="ALI600" s="118"/>
      <c r="ALJ600" s="118"/>
      <c r="ALK600" s="118"/>
      <c r="ALL600" s="118"/>
      <c r="ALM600" s="118"/>
      <c r="ALN600" s="118"/>
      <c r="ALO600" s="118"/>
      <c r="ALP600" s="118"/>
      <c r="ALQ600" s="118"/>
      <c r="ALR600" s="118"/>
      <c r="ALS600" s="118"/>
      <c r="ALT600" s="118"/>
      <c r="ALU600" s="118"/>
      <c r="ALV600" s="118"/>
      <c r="ALW600" s="118"/>
      <c r="ALX600" s="118"/>
      <c r="ALY600" s="118"/>
      <c r="ALZ600" s="118"/>
      <c r="AMA600" s="118"/>
      <c r="AMB600" s="118"/>
      <c r="AMC600" s="118"/>
      <c r="AMD600" s="118"/>
      <c r="AME600" s="118"/>
      <c r="AMF600" s="118"/>
      <c r="AMG600" s="118"/>
      <c r="AMH600" s="118"/>
    </row>
    <row r="601" spans="1:1022" x14ac:dyDescent="0.25">
      <c r="A601" s="162" t="s">
        <v>19455</v>
      </c>
      <c r="B601" s="163">
        <v>600</v>
      </c>
      <c r="C601" s="303" t="s">
        <v>25281</v>
      </c>
      <c r="D601" s="175" t="s">
        <v>19454</v>
      </c>
      <c r="I601" s="319"/>
      <c r="L601" s="332" t="s">
        <v>753</v>
      </c>
      <c r="P601" s="332">
        <v>2</v>
      </c>
      <c r="V601" s="219">
        <f>IF(O601=1,10,100)</f>
        <v>100</v>
      </c>
      <c r="W601" s="219">
        <f>IF(O601=1,1,IF(O601=2,10,100))</f>
        <v>100</v>
      </c>
      <c r="X601" s="219">
        <f>IF(O601=3,20,100)</f>
        <v>100</v>
      </c>
      <c r="Y601" s="219">
        <f t="shared" si="312"/>
        <v>100</v>
      </c>
      <c r="Z601" s="219">
        <f t="shared" si="313"/>
        <v>10</v>
      </c>
      <c r="AA601" s="220">
        <f t="shared" si="314"/>
        <v>100</v>
      </c>
      <c r="AB601" s="220">
        <f t="shared" si="315"/>
        <v>100</v>
      </c>
      <c r="AC601" s="220">
        <f t="shared" si="316"/>
        <v>100</v>
      </c>
      <c r="AD601" s="416">
        <f t="shared" si="317"/>
        <v>0.1</v>
      </c>
      <c r="AE601" s="416">
        <f t="shared" si="318"/>
        <v>100</v>
      </c>
      <c r="AF601" s="212">
        <f t="shared" si="323"/>
        <v>100</v>
      </c>
      <c r="AG601" s="212">
        <f t="shared" si="324"/>
        <v>100</v>
      </c>
      <c r="AH601" s="212">
        <f t="shared" si="321"/>
        <v>100</v>
      </c>
      <c r="AI601" s="212">
        <f t="shared" si="322"/>
        <v>100</v>
      </c>
      <c r="AJ601" s="243"/>
      <c r="AL601" s="185">
        <v>2</v>
      </c>
      <c r="AM601" s="214"/>
      <c r="AQ601" s="229" t="s">
        <v>25282</v>
      </c>
      <c r="AU601" s="118"/>
      <c r="AV601" s="118"/>
      <c r="AW601" s="118"/>
      <c r="AX601" s="118"/>
      <c r="AY601" s="118"/>
      <c r="AZ601" s="118"/>
      <c r="BA601" s="118"/>
      <c r="BB601" s="118"/>
      <c r="BC601" s="118"/>
      <c r="BD601" s="118"/>
      <c r="BE601" s="118"/>
      <c r="BF601" s="118"/>
      <c r="BG601" s="118"/>
      <c r="BH601" s="118"/>
      <c r="BI601" s="118"/>
      <c r="BJ601" s="118"/>
      <c r="BK601" s="118"/>
      <c r="BL601" s="118"/>
      <c r="BM601" s="118"/>
      <c r="BN601" s="118"/>
      <c r="BO601" s="118"/>
      <c r="BP601" s="118"/>
      <c r="BQ601" s="118"/>
      <c r="BR601" s="118"/>
      <c r="BS601" s="118"/>
      <c r="BT601" s="118"/>
      <c r="BU601" s="118"/>
      <c r="BV601" s="118"/>
      <c r="BW601" s="118"/>
      <c r="BX601" s="118"/>
      <c r="BY601" s="118"/>
      <c r="BZ601" s="118"/>
      <c r="CA601" s="118"/>
      <c r="CB601" s="118"/>
      <c r="CC601" s="118"/>
      <c r="CD601" s="118"/>
      <c r="CE601" s="118"/>
      <c r="CF601" s="118"/>
      <c r="CG601" s="118"/>
      <c r="CH601" s="118"/>
      <c r="CI601" s="118"/>
      <c r="CJ601" s="118"/>
      <c r="CK601" s="118"/>
      <c r="CL601" s="118"/>
      <c r="CM601" s="118"/>
      <c r="CN601" s="118"/>
      <c r="CO601" s="118"/>
      <c r="CP601" s="118"/>
      <c r="CQ601" s="118"/>
      <c r="CR601" s="118"/>
      <c r="CS601" s="118"/>
      <c r="CT601" s="118"/>
      <c r="CU601" s="118"/>
      <c r="CV601" s="118"/>
      <c r="CW601" s="118"/>
      <c r="CX601" s="118"/>
      <c r="CY601" s="118"/>
      <c r="CZ601" s="118"/>
      <c r="DA601" s="118"/>
      <c r="DB601" s="118"/>
      <c r="DC601" s="118"/>
      <c r="DD601" s="118"/>
      <c r="DE601" s="118"/>
      <c r="DF601" s="118"/>
      <c r="DG601" s="118"/>
      <c r="DH601" s="118"/>
      <c r="DI601" s="118"/>
      <c r="DJ601" s="118"/>
      <c r="DK601" s="118"/>
      <c r="DL601" s="118"/>
      <c r="DM601" s="118"/>
      <c r="DN601" s="118"/>
      <c r="DO601" s="118"/>
      <c r="DP601" s="118"/>
      <c r="DQ601" s="118"/>
      <c r="DR601" s="118"/>
      <c r="DS601" s="118"/>
      <c r="DT601" s="118"/>
      <c r="DU601" s="118"/>
      <c r="DV601" s="118"/>
      <c r="DW601" s="118"/>
      <c r="DX601" s="118"/>
      <c r="DY601" s="118"/>
      <c r="DZ601" s="118"/>
      <c r="EA601" s="118"/>
      <c r="EB601" s="118"/>
      <c r="EC601" s="118"/>
      <c r="ED601" s="118"/>
      <c r="EE601" s="118"/>
      <c r="EF601" s="118"/>
      <c r="EG601" s="118"/>
      <c r="EH601" s="118"/>
      <c r="EI601" s="118"/>
      <c r="EJ601" s="118"/>
      <c r="EK601" s="118"/>
      <c r="EL601" s="118"/>
      <c r="EM601" s="118"/>
      <c r="EN601" s="118"/>
      <c r="EO601" s="118"/>
      <c r="EP601" s="118"/>
      <c r="EQ601" s="118"/>
      <c r="ER601" s="118"/>
      <c r="ES601" s="118"/>
      <c r="ET601" s="118"/>
      <c r="EU601" s="118"/>
      <c r="EV601" s="118"/>
      <c r="EW601" s="118"/>
      <c r="EX601" s="118"/>
      <c r="EY601" s="118"/>
      <c r="EZ601" s="118"/>
      <c r="FA601" s="118"/>
      <c r="FB601" s="118"/>
      <c r="FC601" s="118"/>
      <c r="FD601" s="118"/>
      <c r="FE601" s="118"/>
      <c r="FF601" s="118"/>
      <c r="FG601" s="118"/>
      <c r="FH601" s="118"/>
      <c r="FI601" s="118"/>
      <c r="FJ601" s="118"/>
      <c r="FK601" s="118"/>
      <c r="FL601" s="118"/>
      <c r="FM601" s="118"/>
      <c r="FN601" s="118"/>
      <c r="FO601" s="118"/>
      <c r="FP601" s="118"/>
      <c r="FQ601" s="118"/>
      <c r="FR601" s="118"/>
      <c r="FS601" s="118"/>
      <c r="FT601" s="118"/>
      <c r="FU601" s="118"/>
      <c r="FV601" s="118"/>
      <c r="FW601" s="118"/>
      <c r="FX601" s="118"/>
      <c r="FY601" s="118"/>
      <c r="FZ601" s="118"/>
      <c r="GA601" s="118"/>
      <c r="GB601" s="118"/>
      <c r="GC601" s="118"/>
      <c r="GD601" s="118"/>
      <c r="GE601" s="118"/>
      <c r="GF601" s="118"/>
      <c r="GG601" s="118"/>
      <c r="GH601" s="118"/>
      <c r="GI601" s="118"/>
      <c r="GJ601" s="118"/>
      <c r="GK601" s="118"/>
      <c r="GL601" s="118"/>
      <c r="GM601" s="118"/>
      <c r="GN601" s="118"/>
      <c r="GO601" s="118"/>
      <c r="GP601" s="118"/>
      <c r="GQ601" s="118"/>
      <c r="GR601" s="118"/>
      <c r="GS601" s="118"/>
      <c r="GT601" s="118"/>
      <c r="GU601" s="118"/>
      <c r="GV601" s="118"/>
      <c r="GW601" s="118"/>
      <c r="GX601" s="118"/>
      <c r="GY601" s="118"/>
      <c r="GZ601" s="118"/>
      <c r="HA601" s="118"/>
      <c r="HB601" s="118"/>
      <c r="HC601" s="118"/>
      <c r="HD601" s="118"/>
      <c r="HE601" s="118"/>
      <c r="HF601" s="118"/>
      <c r="HG601" s="118"/>
      <c r="HH601" s="118"/>
      <c r="HI601" s="118"/>
      <c r="HJ601" s="118"/>
      <c r="HK601" s="118"/>
      <c r="HL601" s="118"/>
      <c r="HM601" s="118"/>
      <c r="HN601" s="118"/>
      <c r="HO601" s="118"/>
      <c r="HP601" s="118"/>
      <c r="HQ601" s="118"/>
      <c r="HR601" s="118"/>
      <c r="HS601" s="118"/>
      <c r="HT601" s="118"/>
      <c r="HU601" s="118"/>
      <c r="HV601" s="118"/>
      <c r="HW601" s="118"/>
      <c r="HX601" s="118"/>
      <c r="HY601" s="118"/>
      <c r="HZ601" s="118"/>
      <c r="IA601" s="118"/>
      <c r="IB601" s="118"/>
      <c r="IC601" s="118"/>
      <c r="ID601" s="118"/>
      <c r="IE601" s="118"/>
      <c r="IF601" s="118"/>
      <c r="IG601" s="118"/>
      <c r="IH601" s="118"/>
      <c r="II601" s="118"/>
      <c r="IJ601" s="118"/>
      <c r="IK601" s="118"/>
      <c r="IL601" s="118"/>
      <c r="IM601" s="118"/>
      <c r="IN601" s="118"/>
      <c r="IO601" s="118"/>
      <c r="IP601" s="118"/>
      <c r="IQ601" s="118"/>
      <c r="IR601" s="118"/>
      <c r="IS601" s="118"/>
      <c r="IT601" s="118"/>
      <c r="IU601" s="118"/>
      <c r="IV601" s="118"/>
      <c r="IW601" s="118"/>
      <c r="IX601" s="118"/>
      <c r="IY601" s="118"/>
      <c r="IZ601" s="118"/>
      <c r="JA601" s="118"/>
      <c r="JB601" s="118"/>
      <c r="JC601" s="118"/>
      <c r="JD601" s="118"/>
      <c r="JE601" s="118"/>
      <c r="JF601" s="118"/>
      <c r="JG601" s="118"/>
      <c r="JH601" s="118"/>
      <c r="JI601" s="118"/>
      <c r="JJ601" s="118"/>
      <c r="JK601" s="118"/>
      <c r="JL601" s="118"/>
      <c r="JM601" s="118"/>
      <c r="JN601" s="118"/>
      <c r="JO601" s="118"/>
      <c r="JP601" s="118"/>
      <c r="JQ601" s="118"/>
      <c r="JR601" s="118"/>
      <c r="JS601" s="118"/>
      <c r="JT601" s="118"/>
      <c r="JU601" s="118"/>
      <c r="JV601" s="118"/>
      <c r="JW601" s="118"/>
      <c r="JX601" s="118"/>
      <c r="JY601" s="118"/>
      <c r="JZ601" s="118"/>
      <c r="KA601" s="118"/>
      <c r="KB601" s="118"/>
      <c r="KC601" s="118"/>
      <c r="KD601" s="118"/>
      <c r="KE601" s="118"/>
      <c r="KF601" s="118"/>
      <c r="KG601" s="118"/>
      <c r="KH601" s="118"/>
      <c r="KI601" s="118"/>
      <c r="KJ601" s="118"/>
      <c r="KK601" s="118"/>
      <c r="KL601" s="118"/>
      <c r="KM601" s="118"/>
      <c r="KN601" s="118"/>
      <c r="KO601" s="118"/>
      <c r="KP601" s="118"/>
      <c r="KQ601" s="118"/>
      <c r="KR601" s="118"/>
      <c r="KS601" s="118"/>
      <c r="KT601" s="118"/>
      <c r="KU601" s="118"/>
      <c r="KV601" s="118"/>
      <c r="KW601" s="118"/>
      <c r="KX601" s="118"/>
      <c r="KY601" s="118"/>
      <c r="KZ601" s="118"/>
      <c r="LA601" s="118"/>
      <c r="LB601" s="118"/>
      <c r="LC601" s="118"/>
      <c r="LD601" s="118"/>
      <c r="LE601" s="118"/>
      <c r="LF601" s="118"/>
      <c r="LG601" s="118"/>
      <c r="LH601" s="118"/>
      <c r="LI601" s="118"/>
      <c r="LJ601" s="118"/>
      <c r="LK601" s="118"/>
      <c r="LL601" s="118"/>
      <c r="LM601" s="118"/>
      <c r="LN601" s="118"/>
      <c r="LO601" s="118"/>
      <c r="LP601" s="118"/>
      <c r="LQ601" s="118"/>
      <c r="LR601" s="118"/>
      <c r="LS601" s="118"/>
      <c r="LT601" s="118"/>
      <c r="LU601" s="118"/>
      <c r="LV601" s="118"/>
      <c r="LW601" s="118"/>
      <c r="LX601" s="118"/>
      <c r="LY601" s="118"/>
      <c r="LZ601" s="118"/>
      <c r="MA601" s="118"/>
      <c r="MB601" s="118"/>
      <c r="MC601" s="118"/>
      <c r="MD601" s="118"/>
      <c r="ME601" s="118"/>
      <c r="MF601" s="118"/>
      <c r="MG601" s="118"/>
      <c r="MH601" s="118"/>
      <c r="MI601" s="118"/>
      <c r="MJ601" s="118"/>
      <c r="MK601" s="118"/>
      <c r="ML601" s="118"/>
      <c r="MM601" s="118"/>
      <c r="MN601" s="118"/>
      <c r="MO601" s="118"/>
      <c r="MP601" s="118"/>
      <c r="MQ601" s="118"/>
      <c r="MR601" s="118"/>
      <c r="MS601" s="118"/>
      <c r="MT601" s="118"/>
      <c r="MU601" s="118"/>
      <c r="MV601" s="118"/>
      <c r="MW601" s="118"/>
      <c r="MX601" s="118"/>
      <c r="MY601" s="118"/>
      <c r="MZ601" s="118"/>
      <c r="NA601" s="118"/>
      <c r="NB601" s="118"/>
      <c r="NC601" s="118"/>
      <c r="ND601" s="118"/>
      <c r="NE601" s="118"/>
      <c r="NF601" s="118"/>
      <c r="NG601" s="118"/>
      <c r="NH601" s="118"/>
      <c r="NI601" s="118"/>
      <c r="NJ601" s="118"/>
      <c r="NK601" s="118"/>
      <c r="NL601" s="118"/>
      <c r="NM601" s="118"/>
      <c r="NN601" s="118"/>
      <c r="NO601" s="118"/>
      <c r="NP601" s="118"/>
      <c r="NQ601" s="118"/>
      <c r="NR601" s="118"/>
      <c r="NS601" s="118"/>
      <c r="NT601" s="118"/>
      <c r="NU601" s="118"/>
      <c r="NV601" s="118"/>
      <c r="NW601" s="118"/>
      <c r="NX601" s="118"/>
      <c r="NY601" s="118"/>
      <c r="NZ601" s="118"/>
      <c r="OA601" s="118"/>
      <c r="OB601" s="118"/>
      <c r="OC601" s="118"/>
      <c r="OD601" s="118"/>
      <c r="OE601" s="118"/>
      <c r="OF601" s="118"/>
      <c r="OG601" s="118"/>
      <c r="OH601" s="118"/>
      <c r="OI601" s="118"/>
      <c r="OJ601" s="118"/>
      <c r="OK601" s="118"/>
      <c r="OL601" s="118"/>
      <c r="OM601" s="118"/>
      <c r="ON601" s="118"/>
      <c r="OO601" s="118"/>
      <c r="OP601" s="118"/>
      <c r="OQ601" s="118"/>
      <c r="OR601" s="118"/>
      <c r="OS601" s="118"/>
      <c r="OT601" s="118"/>
      <c r="OU601" s="118"/>
      <c r="OV601" s="118"/>
      <c r="OW601" s="118"/>
      <c r="OX601" s="118"/>
      <c r="OY601" s="118"/>
      <c r="OZ601" s="118"/>
      <c r="PA601" s="118"/>
      <c r="PB601" s="118"/>
      <c r="PC601" s="118"/>
      <c r="PD601" s="118"/>
      <c r="PE601" s="118"/>
      <c r="PF601" s="118"/>
      <c r="PG601" s="118"/>
      <c r="PH601" s="118"/>
      <c r="PI601" s="118"/>
      <c r="PJ601" s="118"/>
      <c r="PK601" s="118"/>
      <c r="PL601" s="118"/>
      <c r="PM601" s="118"/>
      <c r="PN601" s="118"/>
      <c r="PO601" s="118"/>
      <c r="PP601" s="118"/>
      <c r="PQ601" s="118"/>
      <c r="PR601" s="118"/>
      <c r="PS601" s="118"/>
      <c r="PT601" s="118"/>
      <c r="PU601" s="118"/>
      <c r="PV601" s="118"/>
      <c r="PW601" s="118"/>
      <c r="PX601" s="118"/>
      <c r="PY601" s="118"/>
      <c r="PZ601" s="118"/>
      <c r="QA601" s="118"/>
      <c r="QB601" s="118"/>
      <c r="QC601" s="118"/>
      <c r="QD601" s="118"/>
      <c r="QE601" s="118"/>
      <c r="QF601" s="118"/>
      <c r="QG601" s="118"/>
      <c r="QH601" s="118"/>
      <c r="QI601" s="118"/>
      <c r="QJ601" s="118"/>
      <c r="QK601" s="118"/>
      <c r="QL601" s="118"/>
      <c r="QM601" s="118"/>
      <c r="QN601" s="118"/>
      <c r="QO601" s="118"/>
      <c r="QP601" s="118"/>
      <c r="QQ601" s="118"/>
      <c r="QR601" s="118"/>
      <c r="QS601" s="118"/>
      <c r="QT601" s="118"/>
      <c r="QU601" s="118"/>
      <c r="QV601" s="118"/>
      <c r="QW601" s="118"/>
      <c r="QX601" s="118"/>
      <c r="QY601" s="118"/>
      <c r="QZ601" s="118"/>
      <c r="RA601" s="118"/>
      <c r="RB601" s="118"/>
      <c r="RC601" s="118"/>
      <c r="RD601" s="118"/>
      <c r="RE601" s="118"/>
      <c r="RF601" s="118"/>
      <c r="RG601" s="118"/>
      <c r="RH601" s="118"/>
      <c r="RI601" s="118"/>
      <c r="RJ601" s="118"/>
      <c r="RK601" s="118"/>
      <c r="RL601" s="118"/>
      <c r="RM601" s="118"/>
      <c r="RN601" s="118"/>
      <c r="RO601" s="118"/>
      <c r="RP601" s="118"/>
      <c r="RQ601" s="118"/>
      <c r="RR601" s="118"/>
      <c r="RS601" s="118"/>
      <c r="RT601" s="118"/>
      <c r="RU601" s="118"/>
      <c r="RV601" s="118"/>
      <c r="RW601" s="118"/>
      <c r="RX601" s="118"/>
      <c r="RY601" s="118"/>
      <c r="RZ601" s="118"/>
      <c r="SA601" s="118"/>
      <c r="SB601" s="118"/>
      <c r="SC601" s="118"/>
      <c r="SD601" s="118"/>
      <c r="SE601" s="118"/>
      <c r="SF601" s="118"/>
      <c r="SG601" s="118"/>
      <c r="SH601" s="118"/>
      <c r="SI601" s="118"/>
      <c r="SJ601" s="118"/>
      <c r="SK601" s="118"/>
      <c r="SL601" s="118"/>
      <c r="SM601" s="118"/>
      <c r="SN601" s="118"/>
      <c r="SO601" s="118"/>
      <c r="SP601" s="118"/>
      <c r="SQ601" s="118"/>
      <c r="SR601" s="118"/>
      <c r="SS601" s="118"/>
      <c r="ST601" s="118"/>
      <c r="SU601" s="118"/>
      <c r="SV601" s="118"/>
      <c r="SW601" s="118"/>
      <c r="SX601" s="118"/>
      <c r="SY601" s="118"/>
      <c r="SZ601" s="118"/>
      <c r="TA601" s="118"/>
      <c r="TB601" s="118"/>
      <c r="TC601" s="118"/>
      <c r="TD601" s="118"/>
      <c r="TE601" s="118"/>
      <c r="TF601" s="118"/>
      <c r="TG601" s="118"/>
      <c r="TH601" s="118"/>
      <c r="TI601" s="118"/>
      <c r="TJ601" s="118"/>
      <c r="TK601" s="118"/>
      <c r="TL601" s="118"/>
      <c r="TM601" s="118"/>
      <c r="TN601" s="118"/>
      <c r="TO601" s="118"/>
      <c r="TP601" s="118"/>
      <c r="TQ601" s="118"/>
      <c r="TR601" s="118"/>
      <c r="TS601" s="118"/>
      <c r="TT601" s="118"/>
      <c r="TU601" s="118"/>
      <c r="TV601" s="118"/>
      <c r="TW601" s="118"/>
      <c r="TX601" s="118"/>
      <c r="TY601" s="118"/>
      <c r="TZ601" s="118"/>
      <c r="UA601" s="118"/>
      <c r="UB601" s="118"/>
      <c r="UC601" s="118"/>
      <c r="UD601" s="118"/>
      <c r="UE601" s="118"/>
      <c r="UF601" s="118"/>
      <c r="UG601" s="118"/>
      <c r="UH601" s="118"/>
      <c r="UI601" s="118"/>
      <c r="UJ601" s="118"/>
      <c r="UK601" s="118"/>
      <c r="UL601" s="118"/>
      <c r="UM601" s="118"/>
      <c r="UN601" s="118"/>
      <c r="UO601" s="118"/>
      <c r="UP601" s="118"/>
      <c r="UQ601" s="118"/>
      <c r="UR601" s="118"/>
      <c r="US601" s="118"/>
      <c r="UT601" s="118"/>
      <c r="UU601" s="118"/>
      <c r="UV601" s="118"/>
      <c r="UW601" s="118"/>
      <c r="UX601" s="118"/>
      <c r="UY601" s="118"/>
      <c r="UZ601" s="118"/>
      <c r="VA601" s="118"/>
      <c r="VB601" s="118"/>
      <c r="VC601" s="118"/>
      <c r="VD601" s="118"/>
      <c r="VE601" s="118"/>
      <c r="VF601" s="118"/>
      <c r="VG601" s="118"/>
      <c r="VH601" s="118"/>
      <c r="VI601" s="118"/>
      <c r="VJ601" s="118"/>
      <c r="VK601" s="118"/>
      <c r="VL601" s="118"/>
      <c r="VM601" s="118"/>
      <c r="VN601" s="118"/>
      <c r="VO601" s="118"/>
      <c r="VP601" s="118"/>
      <c r="VQ601" s="118"/>
      <c r="VR601" s="118"/>
      <c r="VS601" s="118"/>
      <c r="VT601" s="118"/>
      <c r="VU601" s="118"/>
      <c r="VV601" s="118"/>
      <c r="VW601" s="118"/>
      <c r="VX601" s="118"/>
      <c r="VY601" s="118"/>
      <c r="VZ601" s="118"/>
      <c r="WA601" s="118"/>
      <c r="WB601" s="118"/>
      <c r="WC601" s="118"/>
      <c r="WD601" s="118"/>
      <c r="WE601" s="118"/>
      <c r="WF601" s="118"/>
      <c r="WG601" s="118"/>
      <c r="WH601" s="118"/>
      <c r="WI601" s="118"/>
      <c r="WJ601" s="118"/>
      <c r="WK601" s="118"/>
      <c r="WL601" s="118"/>
      <c r="WM601" s="118"/>
      <c r="WN601" s="118"/>
      <c r="WO601" s="118"/>
      <c r="WP601" s="118"/>
      <c r="WQ601" s="118"/>
      <c r="WR601" s="118"/>
      <c r="WS601" s="118"/>
      <c r="WT601" s="118"/>
      <c r="WU601" s="118"/>
      <c r="WV601" s="118"/>
      <c r="WW601" s="118"/>
      <c r="WX601" s="118"/>
      <c r="WY601" s="118"/>
      <c r="WZ601" s="118"/>
      <c r="XA601" s="118"/>
      <c r="XB601" s="118"/>
      <c r="XC601" s="118"/>
      <c r="XD601" s="118"/>
      <c r="XE601" s="118"/>
      <c r="XF601" s="118"/>
      <c r="XG601" s="118"/>
      <c r="XH601" s="118"/>
      <c r="XI601" s="118"/>
      <c r="XJ601" s="118"/>
      <c r="XK601" s="118"/>
      <c r="XL601" s="118"/>
      <c r="XM601" s="118"/>
      <c r="XN601" s="118"/>
      <c r="XO601" s="118"/>
      <c r="XP601" s="118"/>
      <c r="XQ601" s="118"/>
      <c r="XR601" s="118"/>
      <c r="XS601" s="118"/>
      <c r="XT601" s="118"/>
      <c r="XU601" s="118"/>
      <c r="XV601" s="118"/>
      <c r="XW601" s="118"/>
      <c r="XX601" s="118"/>
      <c r="XY601" s="118"/>
      <c r="XZ601" s="118"/>
      <c r="YA601" s="118"/>
      <c r="YB601" s="118"/>
      <c r="YC601" s="118"/>
      <c r="YD601" s="118"/>
      <c r="YE601" s="118"/>
      <c r="YF601" s="118"/>
      <c r="YG601" s="118"/>
      <c r="YH601" s="118"/>
      <c r="YI601" s="118"/>
      <c r="YJ601" s="118"/>
      <c r="YK601" s="118"/>
      <c r="YL601" s="118"/>
      <c r="YM601" s="118"/>
      <c r="YN601" s="118"/>
      <c r="YO601" s="118"/>
      <c r="YP601" s="118"/>
      <c r="YQ601" s="118"/>
      <c r="YR601" s="118"/>
      <c r="YS601" s="118"/>
      <c r="YT601" s="118"/>
      <c r="YU601" s="118"/>
      <c r="YV601" s="118"/>
      <c r="YW601" s="118"/>
      <c r="YX601" s="118"/>
      <c r="YY601" s="118"/>
      <c r="YZ601" s="118"/>
      <c r="ZA601" s="118"/>
      <c r="ZB601" s="118"/>
      <c r="ZC601" s="118"/>
      <c r="ZD601" s="118"/>
      <c r="ZE601" s="118"/>
      <c r="ZF601" s="118"/>
      <c r="ZG601" s="118"/>
      <c r="ZH601" s="118"/>
      <c r="ZI601" s="118"/>
      <c r="ZJ601" s="118"/>
      <c r="ZK601" s="118"/>
      <c r="ZL601" s="118"/>
      <c r="ZM601" s="118"/>
      <c r="ZN601" s="118"/>
      <c r="ZO601" s="118"/>
      <c r="ZP601" s="118"/>
      <c r="ZQ601" s="118"/>
      <c r="ZR601" s="118"/>
      <c r="ZS601" s="118"/>
      <c r="ZT601" s="118"/>
      <c r="ZU601" s="118"/>
      <c r="ZV601" s="118"/>
      <c r="ZW601" s="118"/>
      <c r="ZX601" s="118"/>
      <c r="ZY601" s="118"/>
      <c r="ZZ601" s="118"/>
      <c r="AAA601" s="118"/>
      <c r="AAB601" s="118"/>
      <c r="AAC601" s="118"/>
      <c r="AAD601" s="118"/>
      <c r="AAE601" s="118"/>
      <c r="AAF601" s="118"/>
      <c r="AAG601" s="118"/>
      <c r="AAH601" s="118"/>
      <c r="AAI601" s="118"/>
      <c r="AAJ601" s="118"/>
      <c r="AAK601" s="118"/>
      <c r="AAL601" s="118"/>
      <c r="AAM601" s="118"/>
      <c r="AAN601" s="118"/>
      <c r="AAO601" s="118"/>
      <c r="AAP601" s="118"/>
      <c r="AAQ601" s="118"/>
      <c r="AAR601" s="118"/>
      <c r="AAS601" s="118"/>
      <c r="AAT601" s="118"/>
      <c r="AAU601" s="118"/>
      <c r="AAV601" s="118"/>
      <c r="AAW601" s="118"/>
      <c r="AAX601" s="118"/>
      <c r="AAY601" s="118"/>
      <c r="AAZ601" s="118"/>
      <c r="ABA601" s="118"/>
      <c r="ABB601" s="118"/>
      <c r="ABC601" s="118"/>
      <c r="ABD601" s="118"/>
      <c r="ABE601" s="118"/>
      <c r="ABF601" s="118"/>
      <c r="ABG601" s="118"/>
      <c r="ABH601" s="118"/>
      <c r="ABI601" s="118"/>
      <c r="ABJ601" s="118"/>
      <c r="ABK601" s="118"/>
      <c r="ABL601" s="118"/>
      <c r="ABM601" s="118"/>
      <c r="ABN601" s="118"/>
      <c r="ABO601" s="118"/>
      <c r="ABP601" s="118"/>
      <c r="ABQ601" s="118"/>
      <c r="ABR601" s="118"/>
      <c r="ABS601" s="118"/>
      <c r="ABT601" s="118"/>
      <c r="ABU601" s="118"/>
      <c r="ABV601" s="118"/>
      <c r="ABW601" s="118"/>
      <c r="ABX601" s="118"/>
      <c r="ABY601" s="118"/>
      <c r="ABZ601" s="118"/>
      <c r="ACA601" s="118"/>
      <c r="ACB601" s="118"/>
      <c r="ACC601" s="118"/>
      <c r="ACD601" s="118"/>
      <c r="ACE601" s="118"/>
      <c r="ACF601" s="118"/>
      <c r="ACG601" s="118"/>
      <c r="ACH601" s="118"/>
      <c r="ACI601" s="118"/>
      <c r="ACJ601" s="118"/>
      <c r="ACK601" s="118"/>
      <c r="ACL601" s="118"/>
      <c r="ACM601" s="118"/>
      <c r="ACN601" s="118"/>
      <c r="ACO601" s="118"/>
      <c r="ACP601" s="118"/>
      <c r="ACQ601" s="118"/>
      <c r="ACR601" s="118"/>
      <c r="ACS601" s="118"/>
      <c r="ACT601" s="118"/>
      <c r="ACU601" s="118"/>
      <c r="ACV601" s="118"/>
      <c r="ACW601" s="118"/>
      <c r="ACX601" s="118"/>
      <c r="ACY601" s="118"/>
      <c r="ACZ601" s="118"/>
      <c r="ADA601" s="118"/>
      <c r="ADB601" s="118"/>
      <c r="ADC601" s="118"/>
      <c r="ADD601" s="118"/>
      <c r="ADE601" s="118"/>
      <c r="ADF601" s="118"/>
      <c r="ADG601" s="118"/>
      <c r="ADH601" s="118"/>
      <c r="ADI601" s="118"/>
      <c r="ADJ601" s="118"/>
      <c r="ADK601" s="118"/>
      <c r="ADL601" s="118"/>
      <c r="ADM601" s="118"/>
      <c r="ADN601" s="118"/>
      <c r="ADO601" s="118"/>
      <c r="ADP601" s="118"/>
      <c r="ADQ601" s="118"/>
      <c r="ADR601" s="118"/>
      <c r="ADS601" s="118"/>
      <c r="ADT601" s="118"/>
      <c r="ADU601" s="118"/>
      <c r="ADV601" s="118"/>
      <c r="ADW601" s="118"/>
      <c r="ADX601" s="118"/>
      <c r="ADY601" s="118"/>
      <c r="ADZ601" s="118"/>
      <c r="AEA601" s="118"/>
      <c r="AEB601" s="118"/>
      <c r="AEC601" s="118"/>
      <c r="AED601" s="118"/>
      <c r="AEE601" s="118"/>
      <c r="AEF601" s="118"/>
      <c r="AEG601" s="118"/>
      <c r="AEH601" s="118"/>
      <c r="AEI601" s="118"/>
      <c r="AEJ601" s="118"/>
      <c r="AEK601" s="118"/>
      <c r="AEL601" s="118"/>
      <c r="AEM601" s="118"/>
      <c r="AEN601" s="118"/>
      <c r="AEO601" s="118"/>
      <c r="AEP601" s="118"/>
      <c r="AEQ601" s="118"/>
      <c r="AER601" s="118"/>
      <c r="AES601" s="118"/>
      <c r="AET601" s="118"/>
      <c r="AEU601" s="118"/>
      <c r="AEV601" s="118"/>
      <c r="AEW601" s="118"/>
      <c r="AEX601" s="118"/>
      <c r="AEY601" s="118"/>
      <c r="AEZ601" s="118"/>
      <c r="AFA601" s="118"/>
      <c r="AFB601" s="118"/>
      <c r="AFC601" s="118"/>
      <c r="AFD601" s="118"/>
      <c r="AFE601" s="118"/>
      <c r="AFF601" s="118"/>
      <c r="AFG601" s="118"/>
      <c r="AFH601" s="118"/>
      <c r="AFI601" s="118"/>
      <c r="AFJ601" s="118"/>
      <c r="AFK601" s="118"/>
      <c r="AFL601" s="118"/>
      <c r="AFM601" s="118"/>
      <c r="AFN601" s="118"/>
      <c r="AFO601" s="118"/>
      <c r="AFP601" s="118"/>
      <c r="AFQ601" s="118"/>
      <c r="AFR601" s="118"/>
      <c r="AFS601" s="118"/>
      <c r="AFT601" s="118"/>
      <c r="AFU601" s="118"/>
      <c r="AFV601" s="118"/>
      <c r="AFW601" s="118"/>
      <c r="AFX601" s="118"/>
      <c r="AFY601" s="118"/>
      <c r="AFZ601" s="118"/>
      <c r="AGA601" s="118"/>
      <c r="AGB601" s="118"/>
      <c r="AGC601" s="118"/>
      <c r="AGD601" s="118"/>
      <c r="AGE601" s="118"/>
      <c r="AGF601" s="118"/>
      <c r="AGG601" s="118"/>
      <c r="AGH601" s="118"/>
      <c r="AGI601" s="118"/>
      <c r="AGJ601" s="118"/>
      <c r="AGK601" s="118"/>
      <c r="AGL601" s="118"/>
      <c r="AGM601" s="118"/>
      <c r="AGN601" s="118"/>
      <c r="AGO601" s="118"/>
      <c r="AGP601" s="118"/>
      <c r="AGQ601" s="118"/>
      <c r="AGR601" s="118"/>
      <c r="AGS601" s="118"/>
      <c r="AGT601" s="118"/>
      <c r="AGU601" s="118"/>
      <c r="AGV601" s="118"/>
      <c r="AGW601" s="118"/>
      <c r="AGX601" s="118"/>
      <c r="AGY601" s="118"/>
      <c r="AGZ601" s="118"/>
      <c r="AHA601" s="118"/>
      <c r="AHB601" s="118"/>
      <c r="AHC601" s="118"/>
      <c r="AHD601" s="118"/>
      <c r="AHE601" s="118"/>
      <c r="AHF601" s="118"/>
      <c r="AHG601" s="118"/>
      <c r="AHH601" s="118"/>
      <c r="AHI601" s="118"/>
      <c r="AHJ601" s="118"/>
      <c r="AHK601" s="118"/>
      <c r="AHL601" s="118"/>
      <c r="AHM601" s="118"/>
      <c r="AHN601" s="118"/>
      <c r="AHO601" s="118"/>
      <c r="AHP601" s="118"/>
      <c r="AHQ601" s="118"/>
      <c r="AHR601" s="118"/>
      <c r="AHS601" s="118"/>
      <c r="AHT601" s="118"/>
      <c r="AHU601" s="118"/>
      <c r="AHV601" s="118"/>
      <c r="AHW601" s="118"/>
      <c r="AHX601" s="118"/>
      <c r="AHY601" s="118"/>
      <c r="AHZ601" s="118"/>
      <c r="AIA601" s="118"/>
      <c r="AIB601" s="118"/>
      <c r="AIC601" s="118"/>
      <c r="AID601" s="118"/>
      <c r="AIE601" s="118"/>
      <c r="AIF601" s="118"/>
      <c r="AIG601" s="118"/>
      <c r="AIH601" s="118"/>
      <c r="AII601" s="118"/>
      <c r="AIJ601" s="118"/>
      <c r="AIK601" s="118"/>
      <c r="AIL601" s="118"/>
      <c r="AIM601" s="118"/>
      <c r="AIN601" s="118"/>
      <c r="AIO601" s="118"/>
      <c r="AIP601" s="118"/>
      <c r="AIQ601" s="118"/>
      <c r="AIR601" s="118"/>
      <c r="AIS601" s="118"/>
      <c r="AIT601" s="118"/>
      <c r="AIU601" s="118"/>
      <c r="AIV601" s="118"/>
      <c r="AIW601" s="118"/>
      <c r="AIX601" s="118"/>
      <c r="AIY601" s="118"/>
      <c r="AIZ601" s="118"/>
      <c r="AJA601" s="118"/>
      <c r="AJB601" s="118"/>
      <c r="AJC601" s="118"/>
      <c r="AJD601" s="118"/>
      <c r="AJE601" s="118"/>
      <c r="AJF601" s="118"/>
      <c r="AJG601" s="118"/>
      <c r="AJH601" s="118"/>
      <c r="AJI601" s="118"/>
      <c r="AJJ601" s="118"/>
      <c r="AJK601" s="118"/>
      <c r="AJL601" s="118"/>
      <c r="AJM601" s="118"/>
      <c r="AJN601" s="118"/>
      <c r="AJO601" s="118"/>
      <c r="AJP601" s="118"/>
      <c r="AJQ601" s="118"/>
      <c r="AJR601" s="118"/>
      <c r="AJS601" s="118"/>
      <c r="AJT601" s="118"/>
      <c r="AJU601" s="118"/>
      <c r="AJV601" s="118"/>
      <c r="AJW601" s="118"/>
      <c r="AJX601" s="118"/>
      <c r="AJY601" s="118"/>
      <c r="AJZ601" s="118"/>
      <c r="AKA601" s="118"/>
      <c r="AKB601" s="118"/>
      <c r="AKC601" s="118"/>
      <c r="AKD601" s="118"/>
      <c r="AKE601" s="118"/>
      <c r="AKF601" s="118"/>
      <c r="AKG601" s="118"/>
      <c r="AKH601" s="118"/>
      <c r="AKI601" s="118"/>
      <c r="AKJ601" s="118"/>
      <c r="AKK601" s="118"/>
      <c r="AKL601" s="118"/>
      <c r="AKM601" s="118"/>
      <c r="AKN601" s="118"/>
      <c r="AKO601" s="118"/>
      <c r="AKP601" s="118"/>
      <c r="AKQ601" s="118"/>
      <c r="AKR601" s="118"/>
      <c r="AKS601" s="118"/>
      <c r="AKT601" s="118"/>
      <c r="AKU601" s="118"/>
      <c r="AKV601" s="118"/>
      <c r="AKW601" s="118"/>
      <c r="AKX601" s="118"/>
      <c r="AKY601" s="118"/>
      <c r="AKZ601" s="118"/>
      <c r="ALA601" s="118"/>
      <c r="ALB601" s="118"/>
      <c r="ALC601" s="118"/>
      <c r="ALD601" s="118"/>
      <c r="ALE601" s="118"/>
      <c r="ALF601" s="118"/>
      <c r="ALG601" s="118"/>
      <c r="ALH601" s="118"/>
      <c r="ALI601" s="118"/>
      <c r="ALJ601" s="118"/>
      <c r="ALK601" s="118"/>
      <c r="ALL601" s="118"/>
      <c r="ALM601" s="118"/>
      <c r="ALN601" s="118"/>
      <c r="ALO601" s="118"/>
      <c r="ALP601" s="118"/>
      <c r="ALQ601" s="118"/>
      <c r="ALR601" s="118"/>
      <c r="ALS601" s="118"/>
      <c r="ALT601" s="118"/>
      <c r="ALU601" s="118"/>
      <c r="ALV601" s="118"/>
      <c r="ALW601" s="118"/>
      <c r="ALX601" s="118"/>
      <c r="ALY601" s="118"/>
      <c r="ALZ601" s="118"/>
      <c r="AMA601" s="118"/>
      <c r="AMB601" s="118"/>
      <c r="AMC601" s="118"/>
      <c r="AMD601" s="118"/>
      <c r="AME601" s="118"/>
      <c r="AMF601" s="118"/>
      <c r="AMG601" s="118"/>
      <c r="AMH601" s="118"/>
    </row>
    <row r="602" spans="1:1022" x14ac:dyDescent="0.25">
      <c r="A602" s="259" t="s">
        <v>19539</v>
      </c>
      <c r="B602" s="163">
        <v>601</v>
      </c>
      <c r="C602" s="303" t="s">
        <v>25283</v>
      </c>
      <c r="D602" s="175" t="s">
        <v>19538</v>
      </c>
      <c r="K602" s="332">
        <v>1</v>
      </c>
      <c r="V602" s="219">
        <v>100</v>
      </c>
      <c r="W602" s="219">
        <v>100</v>
      </c>
      <c r="X602" s="219">
        <v>100</v>
      </c>
      <c r="Y602" s="219">
        <f t="shared" si="312"/>
        <v>100</v>
      </c>
      <c r="Z602" s="219">
        <f t="shared" si="313"/>
        <v>100</v>
      </c>
      <c r="AA602" s="220">
        <f t="shared" si="314"/>
        <v>100</v>
      </c>
      <c r="AB602" s="220">
        <f t="shared" si="315"/>
        <v>100</v>
      </c>
      <c r="AC602" s="220">
        <f t="shared" si="316"/>
        <v>100</v>
      </c>
      <c r="AD602" s="416">
        <f t="shared" si="317"/>
        <v>100</v>
      </c>
      <c r="AE602" s="416">
        <f t="shared" si="318"/>
        <v>100</v>
      </c>
      <c r="AF602" s="212">
        <f t="shared" si="323"/>
        <v>1</v>
      </c>
      <c r="AG602" s="212">
        <f t="shared" si="324"/>
        <v>100</v>
      </c>
      <c r="AH602" s="212">
        <f t="shared" si="321"/>
        <v>3</v>
      </c>
      <c r="AI602" s="212">
        <f t="shared" si="322"/>
        <v>100</v>
      </c>
      <c r="AJ602" s="243"/>
      <c r="AL602" s="185">
        <v>3</v>
      </c>
      <c r="AM602" s="214"/>
      <c r="AQ602" s="229" t="s">
        <v>25284</v>
      </c>
      <c r="AU602" s="118"/>
      <c r="AV602" s="118"/>
      <c r="AW602" s="118"/>
      <c r="AX602" s="118"/>
      <c r="AY602" s="118"/>
      <c r="AZ602" s="118"/>
      <c r="BA602" s="118"/>
      <c r="BB602" s="118"/>
      <c r="BC602" s="118"/>
      <c r="BD602" s="118"/>
      <c r="BE602" s="118"/>
      <c r="BF602" s="118"/>
      <c r="BG602" s="118"/>
      <c r="BH602" s="118"/>
      <c r="BI602" s="118"/>
      <c r="BJ602" s="118"/>
      <c r="BK602" s="118"/>
      <c r="BL602" s="118"/>
      <c r="BM602" s="118"/>
      <c r="BN602" s="118"/>
      <c r="BO602" s="118"/>
      <c r="BP602" s="118"/>
      <c r="BQ602" s="118"/>
      <c r="BR602" s="118"/>
      <c r="BS602" s="118"/>
      <c r="BT602" s="118"/>
      <c r="BU602" s="118"/>
      <c r="BV602" s="118"/>
      <c r="BW602" s="118"/>
      <c r="BX602" s="118"/>
      <c r="BY602" s="118"/>
      <c r="BZ602" s="118"/>
      <c r="CA602" s="118"/>
      <c r="CB602" s="118"/>
      <c r="CC602" s="118"/>
      <c r="CD602" s="118"/>
      <c r="CE602" s="118"/>
      <c r="CF602" s="118"/>
      <c r="CG602" s="118"/>
      <c r="CH602" s="118"/>
      <c r="CI602" s="118"/>
      <c r="CJ602" s="118"/>
      <c r="CK602" s="118"/>
      <c r="CL602" s="118"/>
      <c r="CM602" s="118"/>
      <c r="CN602" s="118"/>
      <c r="CO602" s="118"/>
      <c r="CP602" s="118"/>
      <c r="CQ602" s="118"/>
      <c r="CR602" s="118"/>
      <c r="CS602" s="118"/>
      <c r="CT602" s="118"/>
      <c r="CU602" s="118"/>
      <c r="CV602" s="118"/>
      <c r="CW602" s="118"/>
      <c r="CX602" s="118"/>
      <c r="CY602" s="118"/>
      <c r="CZ602" s="118"/>
      <c r="DA602" s="118"/>
      <c r="DB602" s="118"/>
      <c r="DC602" s="118"/>
      <c r="DD602" s="118"/>
      <c r="DE602" s="118"/>
      <c r="DF602" s="118"/>
      <c r="DG602" s="118"/>
      <c r="DH602" s="118"/>
      <c r="DI602" s="118"/>
      <c r="DJ602" s="118"/>
      <c r="DK602" s="118"/>
      <c r="DL602" s="118"/>
      <c r="DM602" s="118"/>
      <c r="DN602" s="118"/>
      <c r="DO602" s="118"/>
      <c r="DP602" s="118"/>
      <c r="DQ602" s="118"/>
      <c r="DR602" s="118"/>
      <c r="DS602" s="118"/>
      <c r="DT602" s="118"/>
      <c r="DU602" s="118"/>
      <c r="DV602" s="118"/>
      <c r="DW602" s="118"/>
      <c r="DX602" s="118"/>
      <c r="DY602" s="118"/>
      <c r="DZ602" s="118"/>
      <c r="EA602" s="118"/>
      <c r="EB602" s="118"/>
      <c r="EC602" s="118"/>
      <c r="ED602" s="118"/>
      <c r="EE602" s="118"/>
      <c r="EF602" s="118"/>
      <c r="EG602" s="118"/>
      <c r="EH602" s="118"/>
      <c r="EI602" s="118"/>
      <c r="EJ602" s="118"/>
      <c r="EK602" s="118"/>
      <c r="EL602" s="118"/>
      <c r="EM602" s="118"/>
      <c r="EN602" s="118"/>
      <c r="EO602" s="118"/>
      <c r="EP602" s="118"/>
      <c r="EQ602" s="118"/>
      <c r="ER602" s="118"/>
      <c r="ES602" s="118"/>
      <c r="ET602" s="118"/>
      <c r="EU602" s="118"/>
      <c r="EV602" s="118"/>
      <c r="EW602" s="118"/>
      <c r="EX602" s="118"/>
      <c r="EY602" s="118"/>
      <c r="EZ602" s="118"/>
      <c r="FA602" s="118"/>
      <c r="FB602" s="118"/>
      <c r="FC602" s="118"/>
      <c r="FD602" s="118"/>
      <c r="FE602" s="118"/>
      <c r="FF602" s="118"/>
      <c r="FG602" s="118"/>
      <c r="FH602" s="118"/>
      <c r="FI602" s="118"/>
      <c r="FJ602" s="118"/>
      <c r="FK602" s="118"/>
      <c r="FL602" s="118"/>
      <c r="FM602" s="118"/>
      <c r="FN602" s="118"/>
      <c r="FO602" s="118"/>
      <c r="FP602" s="118"/>
      <c r="FQ602" s="118"/>
      <c r="FR602" s="118"/>
      <c r="FS602" s="118"/>
      <c r="FT602" s="118"/>
      <c r="FU602" s="118"/>
      <c r="FV602" s="118"/>
      <c r="FW602" s="118"/>
      <c r="FX602" s="118"/>
      <c r="FY602" s="118"/>
      <c r="FZ602" s="118"/>
      <c r="GA602" s="118"/>
      <c r="GB602" s="118"/>
      <c r="GC602" s="118"/>
      <c r="GD602" s="118"/>
      <c r="GE602" s="118"/>
      <c r="GF602" s="118"/>
      <c r="GG602" s="118"/>
      <c r="GH602" s="118"/>
      <c r="GI602" s="118"/>
      <c r="GJ602" s="118"/>
      <c r="GK602" s="118"/>
      <c r="GL602" s="118"/>
      <c r="GM602" s="118"/>
      <c r="GN602" s="118"/>
      <c r="GO602" s="118"/>
      <c r="GP602" s="118"/>
      <c r="GQ602" s="118"/>
      <c r="GR602" s="118"/>
      <c r="GS602" s="118"/>
      <c r="GT602" s="118"/>
      <c r="GU602" s="118"/>
      <c r="GV602" s="118"/>
      <c r="GW602" s="118"/>
      <c r="GX602" s="118"/>
      <c r="GY602" s="118"/>
      <c r="GZ602" s="118"/>
      <c r="HA602" s="118"/>
      <c r="HB602" s="118"/>
      <c r="HC602" s="118"/>
      <c r="HD602" s="118"/>
      <c r="HE602" s="118"/>
      <c r="HF602" s="118"/>
      <c r="HG602" s="118"/>
      <c r="HH602" s="118"/>
      <c r="HI602" s="118"/>
      <c r="HJ602" s="118"/>
      <c r="HK602" s="118"/>
      <c r="HL602" s="118"/>
      <c r="HM602" s="118"/>
      <c r="HN602" s="118"/>
      <c r="HO602" s="118"/>
      <c r="HP602" s="118"/>
      <c r="HQ602" s="118"/>
      <c r="HR602" s="118"/>
      <c r="HS602" s="118"/>
      <c r="HT602" s="118"/>
      <c r="HU602" s="118"/>
      <c r="HV602" s="118"/>
      <c r="HW602" s="118"/>
      <c r="HX602" s="118"/>
      <c r="HY602" s="118"/>
      <c r="HZ602" s="118"/>
      <c r="IA602" s="118"/>
      <c r="IB602" s="118"/>
      <c r="IC602" s="118"/>
      <c r="ID602" s="118"/>
      <c r="IE602" s="118"/>
      <c r="IF602" s="118"/>
      <c r="IG602" s="118"/>
      <c r="IH602" s="118"/>
      <c r="II602" s="118"/>
      <c r="IJ602" s="118"/>
      <c r="IK602" s="118"/>
      <c r="IL602" s="118"/>
      <c r="IM602" s="118"/>
      <c r="IN602" s="118"/>
      <c r="IO602" s="118"/>
      <c r="IP602" s="118"/>
      <c r="IQ602" s="118"/>
      <c r="IR602" s="118"/>
      <c r="IS602" s="118"/>
      <c r="IT602" s="118"/>
      <c r="IU602" s="118"/>
      <c r="IV602" s="118"/>
      <c r="IW602" s="118"/>
      <c r="IX602" s="118"/>
      <c r="IY602" s="118"/>
      <c r="IZ602" s="118"/>
      <c r="JA602" s="118"/>
      <c r="JB602" s="118"/>
      <c r="JC602" s="118"/>
      <c r="JD602" s="118"/>
      <c r="JE602" s="118"/>
      <c r="JF602" s="118"/>
      <c r="JG602" s="118"/>
      <c r="JH602" s="118"/>
      <c r="JI602" s="118"/>
      <c r="JJ602" s="118"/>
      <c r="JK602" s="118"/>
      <c r="JL602" s="118"/>
      <c r="JM602" s="118"/>
      <c r="JN602" s="118"/>
      <c r="JO602" s="118"/>
      <c r="JP602" s="118"/>
      <c r="JQ602" s="118"/>
      <c r="JR602" s="118"/>
      <c r="JS602" s="118"/>
      <c r="JT602" s="118"/>
      <c r="JU602" s="118"/>
      <c r="JV602" s="118"/>
      <c r="JW602" s="118"/>
      <c r="JX602" s="118"/>
      <c r="JY602" s="118"/>
      <c r="JZ602" s="118"/>
      <c r="KA602" s="118"/>
      <c r="KB602" s="118"/>
      <c r="KC602" s="118"/>
      <c r="KD602" s="118"/>
      <c r="KE602" s="118"/>
      <c r="KF602" s="118"/>
      <c r="KG602" s="118"/>
      <c r="KH602" s="118"/>
      <c r="KI602" s="118"/>
      <c r="KJ602" s="118"/>
      <c r="KK602" s="118"/>
      <c r="KL602" s="118"/>
      <c r="KM602" s="118"/>
      <c r="KN602" s="118"/>
      <c r="KO602" s="118"/>
      <c r="KP602" s="118"/>
      <c r="KQ602" s="118"/>
      <c r="KR602" s="118"/>
      <c r="KS602" s="118"/>
      <c r="KT602" s="118"/>
      <c r="KU602" s="118"/>
      <c r="KV602" s="118"/>
      <c r="KW602" s="118"/>
      <c r="KX602" s="118"/>
      <c r="KY602" s="118"/>
      <c r="KZ602" s="118"/>
      <c r="LA602" s="118"/>
      <c r="LB602" s="118"/>
      <c r="LC602" s="118"/>
      <c r="LD602" s="118"/>
      <c r="LE602" s="118"/>
      <c r="LF602" s="118"/>
      <c r="LG602" s="118"/>
      <c r="LH602" s="118"/>
      <c r="LI602" s="118"/>
      <c r="LJ602" s="118"/>
      <c r="LK602" s="118"/>
      <c r="LL602" s="118"/>
      <c r="LM602" s="118"/>
      <c r="LN602" s="118"/>
      <c r="LO602" s="118"/>
      <c r="LP602" s="118"/>
      <c r="LQ602" s="118"/>
      <c r="LR602" s="118"/>
      <c r="LS602" s="118"/>
      <c r="LT602" s="118"/>
      <c r="LU602" s="118"/>
      <c r="LV602" s="118"/>
      <c r="LW602" s="118"/>
      <c r="LX602" s="118"/>
      <c r="LY602" s="118"/>
      <c r="LZ602" s="118"/>
      <c r="MA602" s="118"/>
      <c r="MB602" s="118"/>
      <c r="MC602" s="118"/>
      <c r="MD602" s="118"/>
      <c r="ME602" s="118"/>
      <c r="MF602" s="118"/>
      <c r="MG602" s="118"/>
      <c r="MH602" s="118"/>
      <c r="MI602" s="118"/>
      <c r="MJ602" s="118"/>
      <c r="MK602" s="118"/>
      <c r="ML602" s="118"/>
      <c r="MM602" s="118"/>
      <c r="MN602" s="118"/>
      <c r="MO602" s="118"/>
      <c r="MP602" s="118"/>
      <c r="MQ602" s="118"/>
      <c r="MR602" s="118"/>
      <c r="MS602" s="118"/>
      <c r="MT602" s="118"/>
      <c r="MU602" s="118"/>
      <c r="MV602" s="118"/>
      <c r="MW602" s="118"/>
      <c r="MX602" s="118"/>
      <c r="MY602" s="118"/>
      <c r="MZ602" s="118"/>
      <c r="NA602" s="118"/>
      <c r="NB602" s="118"/>
      <c r="NC602" s="118"/>
      <c r="ND602" s="118"/>
      <c r="NE602" s="118"/>
      <c r="NF602" s="118"/>
      <c r="NG602" s="118"/>
      <c r="NH602" s="118"/>
      <c r="NI602" s="118"/>
      <c r="NJ602" s="118"/>
      <c r="NK602" s="118"/>
      <c r="NL602" s="118"/>
      <c r="NM602" s="118"/>
      <c r="NN602" s="118"/>
      <c r="NO602" s="118"/>
      <c r="NP602" s="118"/>
      <c r="NQ602" s="118"/>
      <c r="NR602" s="118"/>
      <c r="NS602" s="118"/>
      <c r="NT602" s="118"/>
      <c r="NU602" s="118"/>
      <c r="NV602" s="118"/>
      <c r="NW602" s="118"/>
      <c r="NX602" s="118"/>
      <c r="NY602" s="118"/>
      <c r="NZ602" s="118"/>
      <c r="OA602" s="118"/>
      <c r="OB602" s="118"/>
      <c r="OC602" s="118"/>
      <c r="OD602" s="118"/>
      <c r="OE602" s="118"/>
      <c r="OF602" s="118"/>
      <c r="OG602" s="118"/>
      <c r="OH602" s="118"/>
      <c r="OI602" s="118"/>
      <c r="OJ602" s="118"/>
      <c r="OK602" s="118"/>
      <c r="OL602" s="118"/>
      <c r="OM602" s="118"/>
      <c r="ON602" s="118"/>
      <c r="OO602" s="118"/>
      <c r="OP602" s="118"/>
      <c r="OQ602" s="118"/>
      <c r="OR602" s="118"/>
      <c r="OS602" s="118"/>
      <c r="OT602" s="118"/>
      <c r="OU602" s="118"/>
      <c r="OV602" s="118"/>
      <c r="OW602" s="118"/>
      <c r="OX602" s="118"/>
      <c r="OY602" s="118"/>
      <c r="OZ602" s="118"/>
      <c r="PA602" s="118"/>
      <c r="PB602" s="118"/>
      <c r="PC602" s="118"/>
      <c r="PD602" s="118"/>
      <c r="PE602" s="118"/>
      <c r="PF602" s="118"/>
      <c r="PG602" s="118"/>
      <c r="PH602" s="118"/>
      <c r="PI602" s="118"/>
      <c r="PJ602" s="118"/>
      <c r="PK602" s="118"/>
      <c r="PL602" s="118"/>
      <c r="PM602" s="118"/>
      <c r="PN602" s="118"/>
      <c r="PO602" s="118"/>
      <c r="PP602" s="118"/>
      <c r="PQ602" s="118"/>
      <c r="PR602" s="118"/>
      <c r="PS602" s="118"/>
      <c r="PT602" s="118"/>
      <c r="PU602" s="118"/>
      <c r="PV602" s="118"/>
      <c r="PW602" s="118"/>
      <c r="PX602" s="118"/>
      <c r="PY602" s="118"/>
      <c r="PZ602" s="118"/>
      <c r="QA602" s="118"/>
      <c r="QB602" s="118"/>
      <c r="QC602" s="118"/>
      <c r="QD602" s="118"/>
      <c r="QE602" s="118"/>
      <c r="QF602" s="118"/>
      <c r="QG602" s="118"/>
      <c r="QH602" s="118"/>
      <c r="QI602" s="118"/>
      <c r="QJ602" s="118"/>
      <c r="QK602" s="118"/>
      <c r="QL602" s="118"/>
      <c r="QM602" s="118"/>
      <c r="QN602" s="118"/>
      <c r="QO602" s="118"/>
      <c r="QP602" s="118"/>
      <c r="QQ602" s="118"/>
      <c r="QR602" s="118"/>
      <c r="QS602" s="118"/>
      <c r="QT602" s="118"/>
      <c r="QU602" s="118"/>
      <c r="QV602" s="118"/>
      <c r="QW602" s="118"/>
      <c r="QX602" s="118"/>
      <c r="QY602" s="118"/>
      <c r="QZ602" s="118"/>
      <c r="RA602" s="118"/>
      <c r="RB602" s="118"/>
      <c r="RC602" s="118"/>
      <c r="RD602" s="118"/>
      <c r="RE602" s="118"/>
      <c r="RF602" s="118"/>
      <c r="RG602" s="118"/>
      <c r="RH602" s="118"/>
      <c r="RI602" s="118"/>
      <c r="RJ602" s="118"/>
      <c r="RK602" s="118"/>
      <c r="RL602" s="118"/>
      <c r="RM602" s="118"/>
      <c r="RN602" s="118"/>
      <c r="RO602" s="118"/>
      <c r="RP602" s="118"/>
      <c r="RQ602" s="118"/>
      <c r="RR602" s="118"/>
      <c r="RS602" s="118"/>
      <c r="RT602" s="118"/>
      <c r="RU602" s="118"/>
      <c r="RV602" s="118"/>
      <c r="RW602" s="118"/>
      <c r="RX602" s="118"/>
      <c r="RY602" s="118"/>
      <c r="RZ602" s="118"/>
      <c r="SA602" s="118"/>
      <c r="SB602" s="118"/>
      <c r="SC602" s="118"/>
      <c r="SD602" s="118"/>
      <c r="SE602" s="118"/>
      <c r="SF602" s="118"/>
      <c r="SG602" s="118"/>
      <c r="SH602" s="118"/>
      <c r="SI602" s="118"/>
      <c r="SJ602" s="118"/>
      <c r="SK602" s="118"/>
      <c r="SL602" s="118"/>
      <c r="SM602" s="118"/>
      <c r="SN602" s="118"/>
      <c r="SO602" s="118"/>
      <c r="SP602" s="118"/>
      <c r="SQ602" s="118"/>
      <c r="SR602" s="118"/>
      <c r="SS602" s="118"/>
      <c r="ST602" s="118"/>
      <c r="SU602" s="118"/>
      <c r="SV602" s="118"/>
      <c r="SW602" s="118"/>
      <c r="SX602" s="118"/>
      <c r="SY602" s="118"/>
      <c r="SZ602" s="118"/>
      <c r="TA602" s="118"/>
      <c r="TB602" s="118"/>
      <c r="TC602" s="118"/>
      <c r="TD602" s="118"/>
      <c r="TE602" s="118"/>
      <c r="TF602" s="118"/>
      <c r="TG602" s="118"/>
      <c r="TH602" s="118"/>
      <c r="TI602" s="118"/>
      <c r="TJ602" s="118"/>
      <c r="TK602" s="118"/>
      <c r="TL602" s="118"/>
      <c r="TM602" s="118"/>
      <c r="TN602" s="118"/>
      <c r="TO602" s="118"/>
      <c r="TP602" s="118"/>
      <c r="TQ602" s="118"/>
      <c r="TR602" s="118"/>
      <c r="TS602" s="118"/>
      <c r="TT602" s="118"/>
      <c r="TU602" s="118"/>
      <c r="TV602" s="118"/>
      <c r="TW602" s="118"/>
      <c r="TX602" s="118"/>
      <c r="TY602" s="118"/>
      <c r="TZ602" s="118"/>
      <c r="UA602" s="118"/>
      <c r="UB602" s="118"/>
      <c r="UC602" s="118"/>
      <c r="UD602" s="118"/>
      <c r="UE602" s="118"/>
      <c r="UF602" s="118"/>
      <c r="UG602" s="118"/>
      <c r="UH602" s="118"/>
      <c r="UI602" s="118"/>
      <c r="UJ602" s="118"/>
      <c r="UK602" s="118"/>
      <c r="UL602" s="118"/>
      <c r="UM602" s="118"/>
      <c r="UN602" s="118"/>
      <c r="UO602" s="118"/>
      <c r="UP602" s="118"/>
      <c r="UQ602" s="118"/>
      <c r="UR602" s="118"/>
      <c r="US602" s="118"/>
      <c r="UT602" s="118"/>
      <c r="UU602" s="118"/>
      <c r="UV602" s="118"/>
      <c r="UW602" s="118"/>
      <c r="UX602" s="118"/>
      <c r="UY602" s="118"/>
      <c r="UZ602" s="118"/>
      <c r="VA602" s="118"/>
      <c r="VB602" s="118"/>
      <c r="VC602" s="118"/>
      <c r="VD602" s="118"/>
      <c r="VE602" s="118"/>
      <c r="VF602" s="118"/>
      <c r="VG602" s="118"/>
      <c r="VH602" s="118"/>
      <c r="VI602" s="118"/>
      <c r="VJ602" s="118"/>
      <c r="VK602" s="118"/>
      <c r="VL602" s="118"/>
      <c r="VM602" s="118"/>
      <c r="VN602" s="118"/>
      <c r="VO602" s="118"/>
      <c r="VP602" s="118"/>
      <c r="VQ602" s="118"/>
      <c r="VR602" s="118"/>
      <c r="VS602" s="118"/>
      <c r="VT602" s="118"/>
      <c r="VU602" s="118"/>
      <c r="VV602" s="118"/>
      <c r="VW602" s="118"/>
      <c r="VX602" s="118"/>
      <c r="VY602" s="118"/>
      <c r="VZ602" s="118"/>
      <c r="WA602" s="118"/>
      <c r="WB602" s="118"/>
      <c r="WC602" s="118"/>
      <c r="WD602" s="118"/>
      <c r="WE602" s="118"/>
      <c r="WF602" s="118"/>
      <c r="WG602" s="118"/>
      <c r="WH602" s="118"/>
      <c r="WI602" s="118"/>
      <c r="WJ602" s="118"/>
      <c r="WK602" s="118"/>
      <c r="WL602" s="118"/>
      <c r="WM602" s="118"/>
      <c r="WN602" s="118"/>
      <c r="WO602" s="118"/>
      <c r="WP602" s="118"/>
      <c r="WQ602" s="118"/>
      <c r="WR602" s="118"/>
      <c r="WS602" s="118"/>
      <c r="WT602" s="118"/>
      <c r="WU602" s="118"/>
      <c r="WV602" s="118"/>
      <c r="WW602" s="118"/>
      <c r="WX602" s="118"/>
      <c r="WY602" s="118"/>
      <c r="WZ602" s="118"/>
      <c r="XA602" s="118"/>
      <c r="XB602" s="118"/>
      <c r="XC602" s="118"/>
      <c r="XD602" s="118"/>
      <c r="XE602" s="118"/>
      <c r="XF602" s="118"/>
      <c r="XG602" s="118"/>
      <c r="XH602" s="118"/>
      <c r="XI602" s="118"/>
      <c r="XJ602" s="118"/>
      <c r="XK602" s="118"/>
      <c r="XL602" s="118"/>
      <c r="XM602" s="118"/>
      <c r="XN602" s="118"/>
      <c r="XO602" s="118"/>
      <c r="XP602" s="118"/>
      <c r="XQ602" s="118"/>
      <c r="XR602" s="118"/>
      <c r="XS602" s="118"/>
      <c r="XT602" s="118"/>
      <c r="XU602" s="118"/>
      <c r="XV602" s="118"/>
      <c r="XW602" s="118"/>
      <c r="XX602" s="118"/>
      <c r="XY602" s="118"/>
      <c r="XZ602" s="118"/>
      <c r="YA602" s="118"/>
      <c r="YB602" s="118"/>
      <c r="YC602" s="118"/>
      <c r="YD602" s="118"/>
      <c r="YE602" s="118"/>
      <c r="YF602" s="118"/>
      <c r="YG602" s="118"/>
      <c r="YH602" s="118"/>
      <c r="YI602" s="118"/>
      <c r="YJ602" s="118"/>
      <c r="YK602" s="118"/>
      <c r="YL602" s="118"/>
      <c r="YM602" s="118"/>
      <c r="YN602" s="118"/>
      <c r="YO602" s="118"/>
      <c r="YP602" s="118"/>
      <c r="YQ602" s="118"/>
      <c r="YR602" s="118"/>
      <c r="YS602" s="118"/>
      <c r="YT602" s="118"/>
      <c r="YU602" s="118"/>
      <c r="YV602" s="118"/>
      <c r="YW602" s="118"/>
      <c r="YX602" s="118"/>
      <c r="YY602" s="118"/>
      <c r="YZ602" s="118"/>
      <c r="ZA602" s="118"/>
      <c r="ZB602" s="118"/>
      <c r="ZC602" s="118"/>
      <c r="ZD602" s="118"/>
      <c r="ZE602" s="118"/>
      <c r="ZF602" s="118"/>
      <c r="ZG602" s="118"/>
      <c r="ZH602" s="118"/>
      <c r="ZI602" s="118"/>
      <c r="ZJ602" s="118"/>
      <c r="ZK602" s="118"/>
      <c r="ZL602" s="118"/>
      <c r="ZM602" s="118"/>
      <c r="ZN602" s="118"/>
      <c r="ZO602" s="118"/>
      <c r="ZP602" s="118"/>
      <c r="ZQ602" s="118"/>
      <c r="ZR602" s="118"/>
      <c r="ZS602" s="118"/>
      <c r="ZT602" s="118"/>
      <c r="ZU602" s="118"/>
      <c r="ZV602" s="118"/>
      <c r="ZW602" s="118"/>
      <c r="ZX602" s="118"/>
      <c r="ZY602" s="118"/>
      <c r="ZZ602" s="118"/>
      <c r="AAA602" s="118"/>
      <c r="AAB602" s="118"/>
      <c r="AAC602" s="118"/>
      <c r="AAD602" s="118"/>
      <c r="AAE602" s="118"/>
      <c r="AAF602" s="118"/>
      <c r="AAG602" s="118"/>
      <c r="AAH602" s="118"/>
      <c r="AAI602" s="118"/>
      <c r="AAJ602" s="118"/>
      <c r="AAK602" s="118"/>
      <c r="AAL602" s="118"/>
      <c r="AAM602" s="118"/>
      <c r="AAN602" s="118"/>
      <c r="AAO602" s="118"/>
      <c r="AAP602" s="118"/>
      <c r="AAQ602" s="118"/>
      <c r="AAR602" s="118"/>
      <c r="AAS602" s="118"/>
      <c r="AAT602" s="118"/>
      <c r="AAU602" s="118"/>
      <c r="AAV602" s="118"/>
      <c r="AAW602" s="118"/>
      <c r="AAX602" s="118"/>
      <c r="AAY602" s="118"/>
      <c r="AAZ602" s="118"/>
      <c r="ABA602" s="118"/>
      <c r="ABB602" s="118"/>
      <c r="ABC602" s="118"/>
      <c r="ABD602" s="118"/>
      <c r="ABE602" s="118"/>
      <c r="ABF602" s="118"/>
      <c r="ABG602" s="118"/>
      <c r="ABH602" s="118"/>
      <c r="ABI602" s="118"/>
      <c r="ABJ602" s="118"/>
      <c r="ABK602" s="118"/>
      <c r="ABL602" s="118"/>
      <c r="ABM602" s="118"/>
      <c r="ABN602" s="118"/>
      <c r="ABO602" s="118"/>
      <c r="ABP602" s="118"/>
      <c r="ABQ602" s="118"/>
      <c r="ABR602" s="118"/>
      <c r="ABS602" s="118"/>
      <c r="ABT602" s="118"/>
      <c r="ABU602" s="118"/>
      <c r="ABV602" s="118"/>
      <c r="ABW602" s="118"/>
      <c r="ABX602" s="118"/>
      <c r="ABY602" s="118"/>
      <c r="ABZ602" s="118"/>
      <c r="ACA602" s="118"/>
      <c r="ACB602" s="118"/>
      <c r="ACC602" s="118"/>
      <c r="ACD602" s="118"/>
      <c r="ACE602" s="118"/>
      <c r="ACF602" s="118"/>
      <c r="ACG602" s="118"/>
      <c r="ACH602" s="118"/>
      <c r="ACI602" s="118"/>
      <c r="ACJ602" s="118"/>
      <c r="ACK602" s="118"/>
      <c r="ACL602" s="118"/>
      <c r="ACM602" s="118"/>
      <c r="ACN602" s="118"/>
      <c r="ACO602" s="118"/>
      <c r="ACP602" s="118"/>
      <c r="ACQ602" s="118"/>
      <c r="ACR602" s="118"/>
      <c r="ACS602" s="118"/>
      <c r="ACT602" s="118"/>
      <c r="ACU602" s="118"/>
      <c r="ACV602" s="118"/>
      <c r="ACW602" s="118"/>
      <c r="ACX602" s="118"/>
      <c r="ACY602" s="118"/>
      <c r="ACZ602" s="118"/>
      <c r="ADA602" s="118"/>
      <c r="ADB602" s="118"/>
      <c r="ADC602" s="118"/>
      <c r="ADD602" s="118"/>
      <c r="ADE602" s="118"/>
      <c r="ADF602" s="118"/>
      <c r="ADG602" s="118"/>
      <c r="ADH602" s="118"/>
      <c r="ADI602" s="118"/>
      <c r="ADJ602" s="118"/>
      <c r="ADK602" s="118"/>
      <c r="ADL602" s="118"/>
      <c r="ADM602" s="118"/>
      <c r="ADN602" s="118"/>
      <c r="ADO602" s="118"/>
      <c r="ADP602" s="118"/>
      <c r="ADQ602" s="118"/>
      <c r="ADR602" s="118"/>
      <c r="ADS602" s="118"/>
      <c r="ADT602" s="118"/>
      <c r="ADU602" s="118"/>
      <c r="ADV602" s="118"/>
      <c r="ADW602" s="118"/>
      <c r="ADX602" s="118"/>
      <c r="ADY602" s="118"/>
      <c r="ADZ602" s="118"/>
      <c r="AEA602" s="118"/>
      <c r="AEB602" s="118"/>
      <c r="AEC602" s="118"/>
      <c r="AED602" s="118"/>
      <c r="AEE602" s="118"/>
      <c r="AEF602" s="118"/>
      <c r="AEG602" s="118"/>
      <c r="AEH602" s="118"/>
      <c r="AEI602" s="118"/>
      <c r="AEJ602" s="118"/>
      <c r="AEK602" s="118"/>
      <c r="AEL602" s="118"/>
      <c r="AEM602" s="118"/>
      <c r="AEN602" s="118"/>
      <c r="AEO602" s="118"/>
      <c r="AEP602" s="118"/>
      <c r="AEQ602" s="118"/>
      <c r="AER602" s="118"/>
      <c r="AES602" s="118"/>
      <c r="AET602" s="118"/>
      <c r="AEU602" s="118"/>
      <c r="AEV602" s="118"/>
      <c r="AEW602" s="118"/>
      <c r="AEX602" s="118"/>
      <c r="AEY602" s="118"/>
      <c r="AEZ602" s="118"/>
      <c r="AFA602" s="118"/>
      <c r="AFB602" s="118"/>
      <c r="AFC602" s="118"/>
      <c r="AFD602" s="118"/>
      <c r="AFE602" s="118"/>
      <c r="AFF602" s="118"/>
      <c r="AFG602" s="118"/>
      <c r="AFH602" s="118"/>
      <c r="AFI602" s="118"/>
      <c r="AFJ602" s="118"/>
      <c r="AFK602" s="118"/>
      <c r="AFL602" s="118"/>
      <c r="AFM602" s="118"/>
      <c r="AFN602" s="118"/>
      <c r="AFO602" s="118"/>
      <c r="AFP602" s="118"/>
      <c r="AFQ602" s="118"/>
      <c r="AFR602" s="118"/>
      <c r="AFS602" s="118"/>
      <c r="AFT602" s="118"/>
      <c r="AFU602" s="118"/>
      <c r="AFV602" s="118"/>
      <c r="AFW602" s="118"/>
      <c r="AFX602" s="118"/>
      <c r="AFY602" s="118"/>
      <c r="AFZ602" s="118"/>
      <c r="AGA602" s="118"/>
      <c r="AGB602" s="118"/>
      <c r="AGC602" s="118"/>
      <c r="AGD602" s="118"/>
      <c r="AGE602" s="118"/>
      <c r="AGF602" s="118"/>
      <c r="AGG602" s="118"/>
      <c r="AGH602" s="118"/>
      <c r="AGI602" s="118"/>
      <c r="AGJ602" s="118"/>
      <c r="AGK602" s="118"/>
      <c r="AGL602" s="118"/>
      <c r="AGM602" s="118"/>
      <c r="AGN602" s="118"/>
      <c r="AGO602" s="118"/>
      <c r="AGP602" s="118"/>
      <c r="AGQ602" s="118"/>
      <c r="AGR602" s="118"/>
      <c r="AGS602" s="118"/>
      <c r="AGT602" s="118"/>
      <c r="AGU602" s="118"/>
      <c r="AGV602" s="118"/>
      <c r="AGW602" s="118"/>
      <c r="AGX602" s="118"/>
      <c r="AGY602" s="118"/>
      <c r="AGZ602" s="118"/>
      <c r="AHA602" s="118"/>
      <c r="AHB602" s="118"/>
      <c r="AHC602" s="118"/>
      <c r="AHD602" s="118"/>
      <c r="AHE602" s="118"/>
      <c r="AHF602" s="118"/>
      <c r="AHG602" s="118"/>
      <c r="AHH602" s="118"/>
      <c r="AHI602" s="118"/>
      <c r="AHJ602" s="118"/>
      <c r="AHK602" s="118"/>
      <c r="AHL602" s="118"/>
      <c r="AHM602" s="118"/>
      <c r="AHN602" s="118"/>
      <c r="AHO602" s="118"/>
      <c r="AHP602" s="118"/>
      <c r="AHQ602" s="118"/>
      <c r="AHR602" s="118"/>
      <c r="AHS602" s="118"/>
      <c r="AHT602" s="118"/>
      <c r="AHU602" s="118"/>
      <c r="AHV602" s="118"/>
      <c r="AHW602" s="118"/>
      <c r="AHX602" s="118"/>
      <c r="AHY602" s="118"/>
      <c r="AHZ602" s="118"/>
      <c r="AIA602" s="118"/>
      <c r="AIB602" s="118"/>
      <c r="AIC602" s="118"/>
      <c r="AID602" s="118"/>
      <c r="AIE602" s="118"/>
      <c r="AIF602" s="118"/>
      <c r="AIG602" s="118"/>
      <c r="AIH602" s="118"/>
      <c r="AII602" s="118"/>
      <c r="AIJ602" s="118"/>
      <c r="AIK602" s="118"/>
      <c r="AIL602" s="118"/>
      <c r="AIM602" s="118"/>
      <c r="AIN602" s="118"/>
      <c r="AIO602" s="118"/>
      <c r="AIP602" s="118"/>
      <c r="AIQ602" s="118"/>
      <c r="AIR602" s="118"/>
      <c r="AIS602" s="118"/>
      <c r="AIT602" s="118"/>
      <c r="AIU602" s="118"/>
      <c r="AIV602" s="118"/>
      <c r="AIW602" s="118"/>
      <c r="AIX602" s="118"/>
      <c r="AIY602" s="118"/>
      <c r="AIZ602" s="118"/>
      <c r="AJA602" s="118"/>
      <c r="AJB602" s="118"/>
      <c r="AJC602" s="118"/>
      <c r="AJD602" s="118"/>
      <c r="AJE602" s="118"/>
      <c r="AJF602" s="118"/>
      <c r="AJG602" s="118"/>
      <c r="AJH602" s="118"/>
      <c r="AJI602" s="118"/>
      <c r="AJJ602" s="118"/>
      <c r="AJK602" s="118"/>
      <c r="AJL602" s="118"/>
      <c r="AJM602" s="118"/>
      <c r="AJN602" s="118"/>
      <c r="AJO602" s="118"/>
      <c r="AJP602" s="118"/>
      <c r="AJQ602" s="118"/>
      <c r="AJR602" s="118"/>
      <c r="AJS602" s="118"/>
      <c r="AJT602" s="118"/>
      <c r="AJU602" s="118"/>
      <c r="AJV602" s="118"/>
      <c r="AJW602" s="118"/>
      <c r="AJX602" s="118"/>
      <c r="AJY602" s="118"/>
      <c r="AJZ602" s="118"/>
      <c r="AKA602" s="118"/>
      <c r="AKB602" s="118"/>
      <c r="AKC602" s="118"/>
      <c r="AKD602" s="118"/>
      <c r="AKE602" s="118"/>
      <c r="AKF602" s="118"/>
      <c r="AKG602" s="118"/>
      <c r="AKH602" s="118"/>
      <c r="AKI602" s="118"/>
      <c r="AKJ602" s="118"/>
      <c r="AKK602" s="118"/>
      <c r="AKL602" s="118"/>
      <c r="AKM602" s="118"/>
      <c r="AKN602" s="118"/>
      <c r="AKO602" s="118"/>
      <c r="AKP602" s="118"/>
      <c r="AKQ602" s="118"/>
      <c r="AKR602" s="118"/>
      <c r="AKS602" s="118"/>
      <c r="AKT602" s="118"/>
      <c r="AKU602" s="118"/>
      <c r="AKV602" s="118"/>
      <c r="AKW602" s="118"/>
      <c r="AKX602" s="118"/>
      <c r="AKY602" s="118"/>
      <c r="AKZ602" s="118"/>
      <c r="ALA602" s="118"/>
      <c r="ALB602" s="118"/>
      <c r="ALC602" s="118"/>
      <c r="ALD602" s="118"/>
      <c r="ALE602" s="118"/>
      <c r="ALF602" s="118"/>
      <c r="ALG602" s="118"/>
      <c r="ALH602" s="118"/>
      <c r="ALI602" s="118"/>
      <c r="ALJ602" s="118"/>
      <c r="ALK602" s="118"/>
      <c r="ALL602" s="118"/>
      <c r="ALM602" s="118"/>
      <c r="ALN602" s="118"/>
      <c r="ALO602" s="118"/>
      <c r="ALP602" s="118"/>
      <c r="ALQ602" s="118"/>
      <c r="ALR602" s="118"/>
      <c r="ALS602" s="118"/>
      <c r="ALT602" s="118"/>
      <c r="ALU602" s="118"/>
      <c r="ALV602" s="118"/>
      <c r="ALW602" s="118"/>
      <c r="ALX602" s="118"/>
      <c r="ALY602" s="118"/>
      <c r="ALZ602" s="118"/>
      <c r="AMA602" s="118"/>
      <c r="AMB602" s="118"/>
      <c r="AMC602" s="118"/>
      <c r="AMD602" s="118"/>
      <c r="AME602" s="118"/>
      <c r="AMF602" s="118"/>
      <c r="AMG602" s="118"/>
      <c r="AMH602" s="118"/>
    </row>
    <row r="603" spans="1:1022" x14ac:dyDescent="0.25">
      <c r="A603" s="162" t="s">
        <v>25286</v>
      </c>
      <c r="B603" s="163">
        <v>602</v>
      </c>
      <c r="C603" s="295" t="s">
        <v>25285</v>
      </c>
      <c r="D603" s="175" t="s">
        <v>25287</v>
      </c>
      <c r="V603" s="219">
        <v>100</v>
      </c>
      <c r="W603" s="219">
        <v>100</v>
      </c>
      <c r="X603" s="219">
        <v>100</v>
      </c>
      <c r="Y603" s="219">
        <f t="shared" si="312"/>
        <v>100</v>
      </c>
      <c r="Z603" s="219">
        <f t="shared" si="313"/>
        <v>100</v>
      </c>
      <c r="AA603" s="220">
        <f t="shared" si="314"/>
        <v>100</v>
      </c>
      <c r="AB603" s="220">
        <f t="shared" si="315"/>
        <v>100</v>
      </c>
      <c r="AC603" s="220">
        <f t="shared" si="316"/>
        <v>100</v>
      </c>
      <c r="AD603" s="416">
        <f t="shared" si="317"/>
        <v>100</v>
      </c>
      <c r="AE603" s="416">
        <f t="shared" si="318"/>
        <v>100</v>
      </c>
      <c r="AF603" s="212">
        <f t="shared" si="323"/>
        <v>100</v>
      </c>
      <c r="AG603" s="212">
        <f t="shared" si="324"/>
        <v>100</v>
      </c>
      <c r="AH603" s="212">
        <f t="shared" si="321"/>
        <v>100</v>
      </c>
      <c r="AI603" s="212">
        <f t="shared" si="322"/>
        <v>100</v>
      </c>
      <c r="AJ603" s="243"/>
      <c r="AM603" s="214"/>
      <c r="AQ603" s="229" t="s">
        <v>25288</v>
      </c>
      <c r="AU603" s="118"/>
      <c r="AV603" s="118"/>
      <c r="AW603" s="118"/>
      <c r="AX603" s="118"/>
      <c r="AY603" s="118"/>
      <c r="AZ603" s="118"/>
      <c r="BA603" s="118"/>
      <c r="BB603" s="118"/>
      <c r="BC603" s="118"/>
      <c r="BD603" s="118"/>
      <c r="BE603" s="118"/>
      <c r="BF603" s="118"/>
      <c r="BG603" s="118"/>
      <c r="BH603" s="118"/>
      <c r="BI603" s="118"/>
      <c r="BJ603" s="118"/>
      <c r="BK603" s="118"/>
      <c r="BL603" s="118"/>
      <c r="BM603" s="118"/>
      <c r="BN603" s="118"/>
      <c r="BO603" s="118"/>
      <c r="BP603" s="118"/>
      <c r="BQ603" s="118"/>
      <c r="BR603" s="118"/>
      <c r="BS603" s="118"/>
      <c r="BT603" s="118"/>
      <c r="BU603" s="118"/>
      <c r="BV603" s="118"/>
      <c r="BW603" s="118"/>
      <c r="BX603" s="118"/>
      <c r="BY603" s="118"/>
      <c r="BZ603" s="118"/>
      <c r="CA603" s="118"/>
      <c r="CB603" s="118"/>
      <c r="CC603" s="118"/>
      <c r="CD603" s="118"/>
      <c r="CE603" s="118"/>
      <c r="CF603" s="118"/>
      <c r="CG603" s="118"/>
      <c r="CH603" s="118"/>
      <c r="CI603" s="118"/>
      <c r="CJ603" s="118"/>
      <c r="CK603" s="118"/>
      <c r="CL603" s="118"/>
      <c r="CM603" s="118"/>
      <c r="CN603" s="118"/>
      <c r="CO603" s="118"/>
      <c r="CP603" s="118"/>
      <c r="CQ603" s="118"/>
      <c r="CR603" s="118"/>
      <c r="CS603" s="118"/>
      <c r="CT603" s="118"/>
      <c r="CU603" s="118"/>
      <c r="CV603" s="118"/>
      <c r="CW603" s="118"/>
      <c r="CX603" s="118"/>
      <c r="CY603" s="118"/>
      <c r="CZ603" s="118"/>
      <c r="DA603" s="118"/>
      <c r="DB603" s="118"/>
      <c r="DC603" s="118"/>
      <c r="DD603" s="118"/>
      <c r="DE603" s="118"/>
      <c r="DF603" s="118"/>
      <c r="DG603" s="118"/>
      <c r="DH603" s="118"/>
      <c r="DI603" s="118"/>
      <c r="DJ603" s="118"/>
      <c r="DK603" s="118"/>
      <c r="DL603" s="118"/>
      <c r="DM603" s="118"/>
      <c r="DN603" s="118"/>
      <c r="DO603" s="118"/>
      <c r="DP603" s="118"/>
      <c r="DQ603" s="118"/>
      <c r="DR603" s="118"/>
      <c r="DS603" s="118"/>
      <c r="DT603" s="118"/>
      <c r="DU603" s="118"/>
      <c r="DV603" s="118"/>
      <c r="DW603" s="118"/>
      <c r="DX603" s="118"/>
      <c r="DY603" s="118"/>
      <c r="DZ603" s="118"/>
      <c r="EA603" s="118"/>
      <c r="EB603" s="118"/>
      <c r="EC603" s="118"/>
      <c r="ED603" s="118"/>
      <c r="EE603" s="118"/>
      <c r="EF603" s="118"/>
      <c r="EG603" s="118"/>
      <c r="EH603" s="118"/>
      <c r="EI603" s="118"/>
      <c r="EJ603" s="118"/>
      <c r="EK603" s="118"/>
      <c r="EL603" s="118"/>
      <c r="EM603" s="118"/>
      <c r="EN603" s="118"/>
      <c r="EO603" s="118"/>
      <c r="EP603" s="118"/>
      <c r="EQ603" s="118"/>
      <c r="ER603" s="118"/>
      <c r="ES603" s="118"/>
      <c r="ET603" s="118"/>
      <c r="EU603" s="118"/>
      <c r="EV603" s="118"/>
      <c r="EW603" s="118"/>
      <c r="EX603" s="118"/>
      <c r="EY603" s="118"/>
      <c r="EZ603" s="118"/>
      <c r="FA603" s="118"/>
      <c r="FB603" s="118"/>
      <c r="FC603" s="118"/>
      <c r="FD603" s="118"/>
      <c r="FE603" s="118"/>
      <c r="FF603" s="118"/>
      <c r="FG603" s="118"/>
      <c r="FH603" s="118"/>
      <c r="FI603" s="118"/>
      <c r="FJ603" s="118"/>
      <c r="FK603" s="118"/>
      <c r="FL603" s="118"/>
      <c r="FM603" s="118"/>
      <c r="FN603" s="118"/>
      <c r="FO603" s="118"/>
      <c r="FP603" s="118"/>
      <c r="FQ603" s="118"/>
      <c r="FR603" s="118"/>
      <c r="FS603" s="118"/>
      <c r="FT603" s="118"/>
      <c r="FU603" s="118"/>
      <c r="FV603" s="118"/>
      <c r="FW603" s="118"/>
      <c r="FX603" s="118"/>
      <c r="FY603" s="118"/>
      <c r="FZ603" s="118"/>
      <c r="GA603" s="118"/>
      <c r="GB603" s="118"/>
      <c r="GC603" s="118"/>
      <c r="GD603" s="118"/>
      <c r="GE603" s="118"/>
      <c r="GF603" s="118"/>
      <c r="GG603" s="118"/>
      <c r="GH603" s="118"/>
      <c r="GI603" s="118"/>
      <c r="GJ603" s="118"/>
      <c r="GK603" s="118"/>
      <c r="GL603" s="118"/>
      <c r="GM603" s="118"/>
      <c r="GN603" s="118"/>
      <c r="GO603" s="118"/>
      <c r="GP603" s="118"/>
      <c r="GQ603" s="118"/>
      <c r="GR603" s="118"/>
      <c r="GS603" s="118"/>
      <c r="GT603" s="118"/>
      <c r="GU603" s="118"/>
      <c r="GV603" s="118"/>
      <c r="GW603" s="118"/>
      <c r="GX603" s="118"/>
      <c r="GY603" s="118"/>
      <c r="GZ603" s="118"/>
      <c r="HA603" s="118"/>
      <c r="HB603" s="118"/>
      <c r="HC603" s="118"/>
      <c r="HD603" s="118"/>
      <c r="HE603" s="118"/>
      <c r="HF603" s="118"/>
      <c r="HG603" s="118"/>
      <c r="HH603" s="118"/>
      <c r="HI603" s="118"/>
      <c r="HJ603" s="118"/>
      <c r="HK603" s="118"/>
      <c r="HL603" s="118"/>
      <c r="HM603" s="118"/>
      <c r="HN603" s="118"/>
      <c r="HO603" s="118"/>
      <c r="HP603" s="118"/>
      <c r="HQ603" s="118"/>
      <c r="HR603" s="118"/>
      <c r="HS603" s="118"/>
      <c r="HT603" s="118"/>
      <c r="HU603" s="118"/>
      <c r="HV603" s="118"/>
      <c r="HW603" s="118"/>
      <c r="HX603" s="118"/>
      <c r="HY603" s="118"/>
      <c r="HZ603" s="118"/>
      <c r="IA603" s="118"/>
      <c r="IB603" s="118"/>
      <c r="IC603" s="118"/>
      <c r="ID603" s="118"/>
      <c r="IE603" s="118"/>
      <c r="IF603" s="118"/>
      <c r="IG603" s="118"/>
      <c r="IH603" s="118"/>
      <c r="II603" s="118"/>
      <c r="IJ603" s="118"/>
      <c r="IK603" s="118"/>
      <c r="IL603" s="118"/>
      <c r="IM603" s="118"/>
      <c r="IN603" s="118"/>
      <c r="IO603" s="118"/>
      <c r="IP603" s="118"/>
      <c r="IQ603" s="118"/>
      <c r="IR603" s="118"/>
      <c r="IS603" s="118"/>
      <c r="IT603" s="118"/>
      <c r="IU603" s="118"/>
      <c r="IV603" s="118"/>
      <c r="IW603" s="118"/>
      <c r="IX603" s="118"/>
      <c r="IY603" s="118"/>
      <c r="IZ603" s="118"/>
      <c r="JA603" s="118"/>
      <c r="JB603" s="118"/>
      <c r="JC603" s="118"/>
      <c r="JD603" s="118"/>
      <c r="JE603" s="118"/>
      <c r="JF603" s="118"/>
      <c r="JG603" s="118"/>
      <c r="JH603" s="118"/>
      <c r="JI603" s="118"/>
      <c r="JJ603" s="118"/>
      <c r="JK603" s="118"/>
      <c r="JL603" s="118"/>
      <c r="JM603" s="118"/>
      <c r="JN603" s="118"/>
      <c r="JO603" s="118"/>
      <c r="JP603" s="118"/>
      <c r="JQ603" s="118"/>
      <c r="JR603" s="118"/>
      <c r="JS603" s="118"/>
      <c r="JT603" s="118"/>
      <c r="JU603" s="118"/>
      <c r="JV603" s="118"/>
      <c r="JW603" s="118"/>
      <c r="JX603" s="118"/>
      <c r="JY603" s="118"/>
      <c r="JZ603" s="118"/>
      <c r="KA603" s="118"/>
      <c r="KB603" s="118"/>
      <c r="KC603" s="118"/>
      <c r="KD603" s="118"/>
      <c r="KE603" s="118"/>
      <c r="KF603" s="118"/>
      <c r="KG603" s="118"/>
      <c r="KH603" s="118"/>
      <c r="KI603" s="118"/>
      <c r="KJ603" s="118"/>
      <c r="KK603" s="118"/>
      <c r="KL603" s="118"/>
      <c r="KM603" s="118"/>
      <c r="KN603" s="118"/>
      <c r="KO603" s="118"/>
      <c r="KP603" s="118"/>
      <c r="KQ603" s="118"/>
      <c r="KR603" s="118"/>
      <c r="KS603" s="118"/>
      <c r="KT603" s="118"/>
      <c r="KU603" s="118"/>
      <c r="KV603" s="118"/>
      <c r="KW603" s="118"/>
      <c r="KX603" s="118"/>
      <c r="KY603" s="118"/>
      <c r="KZ603" s="118"/>
      <c r="LA603" s="118"/>
      <c r="LB603" s="118"/>
      <c r="LC603" s="118"/>
      <c r="LD603" s="118"/>
      <c r="LE603" s="118"/>
      <c r="LF603" s="118"/>
      <c r="LG603" s="118"/>
      <c r="LH603" s="118"/>
      <c r="LI603" s="118"/>
      <c r="LJ603" s="118"/>
      <c r="LK603" s="118"/>
      <c r="LL603" s="118"/>
      <c r="LM603" s="118"/>
      <c r="LN603" s="118"/>
      <c r="LO603" s="118"/>
      <c r="LP603" s="118"/>
      <c r="LQ603" s="118"/>
      <c r="LR603" s="118"/>
      <c r="LS603" s="118"/>
      <c r="LT603" s="118"/>
      <c r="LU603" s="118"/>
      <c r="LV603" s="118"/>
      <c r="LW603" s="118"/>
      <c r="LX603" s="118"/>
      <c r="LY603" s="118"/>
      <c r="LZ603" s="118"/>
      <c r="MA603" s="118"/>
      <c r="MB603" s="118"/>
      <c r="MC603" s="118"/>
      <c r="MD603" s="118"/>
      <c r="ME603" s="118"/>
      <c r="MF603" s="118"/>
      <c r="MG603" s="118"/>
      <c r="MH603" s="118"/>
      <c r="MI603" s="118"/>
      <c r="MJ603" s="118"/>
      <c r="MK603" s="118"/>
      <c r="ML603" s="118"/>
      <c r="MM603" s="118"/>
      <c r="MN603" s="118"/>
      <c r="MO603" s="118"/>
      <c r="MP603" s="118"/>
      <c r="MQ603" s="118"/>
      <c r="MR603" s="118"/>
      <c r="MS603" s="118"/>
      <c r="MT603" s="118"/>
      <c r="MU603" s="118"/>
      <c r="MV603" s="118"/>
      <c r="MW603" s="118"/>
      <c r="MX603" s="118"/>
      <c r="MY603" s="118"/>
      <c r="MZ603" s="118"/>
      <c r="NA603" s="118"/>
      <c r="NB603" s="118"/>
      <c r="NC603" s="118"/>
      <c r="ND603" s="118"/>
      <c r="NE603" s="118"/>
      <c r="NF603" s="118"/>
      <c r="NG603" s="118"/>
      <c r="NH603" s="118"/>
      <c r="NI603" s="118"/>
      <c r="NJ603" s="118"/>
      <c r="NK603" s="118"/>
      <c r="NL603" s="118"/>
      <c r="NM603" s="118"/>
      <c r="NN603" s="118"/>
      <c r="NO603" s="118"/>
      <c r="NP603" s="118"/>
      <c r="NQ603" s="118"/>
      <c r="NR603" s="118"/>
      <c r="NS603" s="118"/>
      <c r="NT603" s="118"/>
      <c r="NU603" s="118"/>
      <c r="NV603" s="118"/>
      <c r="NW603" s="118"/>
      <c r="NX603" s="118"/>
      <c r="NY603" s="118"/>
      <c r="NZ603" s="118"/>
      <c r="OA603" s="118"/>
      <c r="OB603" s="118"/>
      <c r="OC603" s="118"/>
      <c r="OD603" s="118"/>
      <c r="OE603" s="118"/>
      <c r="OF603" s="118"/>
      <c r="OG603" s="118"/>
      <c r="OH603" s="118"/>
      <c r="OI603" s="118"/>
      <c r="OJ603" s="118"/>
      <c r="OK603" s="118"/>
      <c r="OL603" s="118"/>
      <c r="OM603" s="118"/>
      <c r="ON603" s="118"/>
      <c r="OO603" s="118"/>
      <c r="OP603" s="118"/>
      <c r="OQ603" s="118"/>
      <c r="OR603" s="118"/>
      <c r="OS603" s="118"/>
      <c r="OT603" s="118"/>
      <c r="OU603" s="118"/>
      <c r="OV603" s="118"/>
      <c r="OW603" s="118"/>
      <c r="OX603" s="118"/>
      <c r="OY603" s="118"/>
      <c r="OZ603" s="118"/>
      <c r="PA603" s="118"/>
      <c r="PB603" s="118"/>
      <c r="PC603" s="118"/>
      <c r="PD603" s="118"/>
      <c r="PE603" s="118"/>
      <c r="PF603" s="118"/>
      <c r="PG603" s="118"/>
      <c r="PH603" s="118"/>
      <c r="PI603" s="118"/>
      <c r="PJ603" s="118"/>
      <c r="PK603" s="118"/>
      <c r="PL603" s="118"/>
      <c r="PM603" s="118"/>
      <c r="PN603" s="118"/>
      <c r="PO603" s="118"/>
      <c r="PP603" s="118"/>
      <c r="PQ603" s="118"/>
      <c r="PR603" s="118"/>
      <c r="PS603" s="118"/>
      <c r="PT603" s="118"/>
      <c r="PU603" s="118"/>
      <c r="PV603" s="118"/>
      <c r="PW603" s="118"/>
      <c r="PX603" s="118"/>
      <c r="PY603" s="118"/>
      <c r="PZ603" s="118"/>
      <c r="QA603" s="118"/>
      <c r="QB603" s="118"/>
      <c r="QC603" s="118"/>
      <c r="QD603" s="118"/>
      <c r="QE603" s="118"/>
      <c r="QF603" s="118"/>
      <c r="QG603" s="118"/>
      <c r="QH603" s="118"/>
      <c r="QI603" s="118"/>
      <c r="QJ603" s="118"/>
      <c r="QK603" s="118"/>
      <c r="QL603" s="118"/>
      <c r="QM603" s="118"/>
      <c r="QN603" s="118"/>
      <c r="QO603" s="118"/>
      <c r="QP603" s="118"/>
      <c r="QQ603" s="118"/>
      <c r="QR603" s="118"/>
      <c r="QS603" s="118"/>
      <c r="QT603" s="118"/>
      <c r="QU603" s="118"/>
      <c r="QV603" s="118"/>
      <c r="QW603" s="118"/>
      <c r="QX603" s="118"/>
      <c r="QY603" s="118"/>
      <c r="QZ603" s="118"/>
      <c r="RA603" s="118"/>
      <c r="RB603" s="118"/>
      <c r="RC603" s="118"/>
      <c r="RD603" s="118"/>
      <c r="RE603" s="118"/>
      <c r="RF603" s="118"/>
      <c r="RG603" s="118"/>
      <c r="RH603" s="118"/>
      <c r="RI603" s="118"/>
      <c r="RJ603" s="118"/>
      <c r="RK603" s="118"/>
      <c r="RL603" s="118"/>
      <c r="RM603" s="118"/>
      <c r="RN603" s="118"/>
      <c r="RO603" s="118"/>
      <c r="RP603" s="118"/>
      <c r="RQ603" s="118"/>
      <c r="RR603" s="118"/>
      <c r="RS603" s="118"/>
      <c r="RT603" s="118"/>
      <c r="RU603" s="118"/>
      <c r="RV603" s="118"/>
      <c r="RW603" s="118"/>
      <c r="RX603" s="118"/>
      <c r="RY603" s="118"/>
      <c r="RZ603" s="118"/>
      <c r="SA603" s="118"/>
      <c r="SB603" s="118"/>
      <c r="SC603" s="118"/>
      <c r="SD603" s="118"/>
      <c r="SE603" s="118"/>
      <c r="SF603" s="118"/>
      <c r="SG603" s="118"/>
      <c r="SH603" s="118"/>
      <c r="SI603" s="118"/>
      <c r="SJ603" s="118"/>
      <c r="SK603" s="118"/>
      <c r="SL603" s="118"/>
      <c r="SM603" s="118"/>
      <c r="SN603" s="118"/>
      <c r="SO603" s="118"/>
      <c r="SP603" s="118"/>
      <c r="SQ603" s="118"/>
      <c r="SR603" s="118"/>
      <c r="SS603" s="118"/>
      <c r="ST603" s="118"/>
      <c r="SU603" s="118"/>
      <c r="SV603" s="118"/>
      <c r="SW603" s="118"/>
      <c r="SX603" s="118"/>
      <c r="SY603" s="118"/>
      <c r="SZ603" s="118"/>
      <c r="TA603" s="118"/>
      <c r="TB603" s="118"/>
      <c r="TC603" s="118"/>
      <c r="TD603" s="118"/>
      <c r="TE603" s="118"/>
      <c r="TF603" s="118"/>
      <c r="TG603" s="118"/>
      <c r="TH603" s="118"/>
      <c r="TI603" s="118"/>
      <c r="TJ603" s="118"/>
      <c r="TK603" s="118"/>
      <c r="TL603" s="118"/>
      <c r="TM603" s="118"/>
      <c r="TN603" s="118"/>
      <c r="TO603" s="118"/>
      <c r="TP603" s="118"/>
      <c r="TQ603" s="118"/>
      <c r="TR603" s="118"/>
      <c r="TS603" s="118"/>
      <c r="TT603" s="118"/>
      <c r="TU603" s="118"/>
      <c r="TV603" s="118"/>
      <c r="TW603" s="118"/>
      <c r="TX603" s="118"/>
      <c r="TY603" s="118"/>
      <c r="TZ603" s="118"/>
      <c r="UA603" s="118"/>
      <c r="UB603" s="118"/>
      <c r="UC603" s="118"/>
      <c r="UD603" s="118"/>
      <c r="UE603" s="118"/>
      <c r="UF603" s="118"/>
      <c r="UG603" s="118"/>
      <c r="UH603" s="118"/>
      <c r="UI603" s="118"/>
      <c r="UJ603" s="118"/>
      <c r="UK603" s="118"/>
      <c r="UL603" s="118"/>
      <c r="UM603" s="118"/>
      <c r="UN603" s="118"/>
      <c r="UO603" s="118"/>
      <c r="UP603" s="118"/>
      <c r="UQ603" s="118"/>
      <c r="UR603" s="118"/>
      <c r="US603" s="118"/>
      <c r="UT603" s="118"/>
      <c r="UU603" s="118"/>
      <c r="UV603" s="118"/>
      <c r="UW603" s="118"/>
      <c r="UX603" s="118"/>
      <c r="UY603" s="118"/>
      <c r="UZ603" s="118"/>
      <c r="VA603" s="118"/>
      <c r="VB603" s="118"/>
      <c r="VC603" s="118"/>
      <c r="VD603" s="118"/>
      <c r="VE603" s="118"/>
      <c r="VF603" s="118"/>
      <c r="VG603" s="118"/>
      <c r="VH603" s="118"/>
      <c r="VI603" s="118"/>
      <c r="VJ603" s="118"/>
      <c r="VK603" s="118"/>
      <c r="VL603" s="118"/>
      <c r="VM603" s="118"/>
      <c r="VN603" s="118"/>
      <c r="VO603" s="118"/>
      <c r="VP603" s="118"/>
      <c r="VQ603" s="118"/>
      <c r="VR603" s="118"/>
      <c r="VS603" s="118"/>
      <c r="VT603" s="118"/>
      <c r="VU603" s="118"/>
      <c r="VV603" s="118"/>
      <c r="VW603" s="118"/>
      <c r="VX603" s="118"/>
      <c r="VY603" s="118"/>
      <c r="VZ603" s="118"/>
      <c r="WA603" s="118"/>
      <c r="WB603" s="118"/>
      <c r="WC603" s="118"/>
      <c r="WD603" s="118"/>
      <c r="WE603" s="118"/>
      <c r="WF603" s="118"/>
      <c r="WG603" s="118"/>
      <c r="WH603" s="118"/>
      <c r="WI603" s="118"/>
      <c r="WJ603" s="118"/>
      <c r="WK603" s="118"/>
      <c r="WL603" s="118"/>
      <c r="WM603" s="118"/>
      <c r="WN603" s="118"/>
      <c r="WO603" s="118"/>
      <c r="WP603" s="118"/>
      <c r="WQ603" s="118"/>
      <c r="WR603" s="118"/>
      <c r="WS603" s="118"/>
      <c r="WT603" s="118"/>
      <c r="WU603" s="118"/>
      <c r="WV603" s="118"/>
      <c r="WW603" s="118"/>
      <c r="WX603" s="118"/>
      <c r="WY603" s="118"/>
      <c r="WZ603" s="118"/>
      <c r="XA603" s="118"/>
      <c r="XB603" s="118"/>
      <c r="XC603" s="118"/>
      <c r="XD603" s="118"/>
      <c r="XE603" s="118"/>
      <c r="XF603" s="118"/>
      <c r="XG603" s="118"/>
      <c r="XH603" s="118"/>
      <c r="XI603" s="118"/>
      <c r="XJ603" s="118"/>
      <c r="XK603" s="118"/>
      <c r="XL603" s="118"/>
      <c r="XM603" s="118"/>
      <c r="XN603" s="118"/>
      <c r="XO603" s="118"/>
      <c r="XP603" s="118"/>
      <c r="XQ603" s="118"/>
      <c r="XR603" s="118"/>
      <c r="XS603" s="118"/>
      <c r="XT603" s="118"/>
      <c r="XU603" s="118"/>
      <c r="XV603" s="118"/>
      <c r="XW603" s="118"/>
      <c r="XX603" s="118"/>
      <c r="XY603" s="118"/>
      <c r="XZ603" s="118"/>
      <c r="YA603" s="118"/>
      <c r="YB603" s="118"/>
      <c r="YC603" s="118"/>
      <c r="YD603" s="118"/>
      <c r="YE603" s="118"/>
      <c r="YF603" s="118"/>
      <c r="YG603" s="118"/>
      <c r="YH603" s="118"/>
      <c r="YI603" s="118"/>
      <c r="YJ603" s="118"/>
      <c r="YK603" s="118"/>
      <c r="YL603" s="118"/>
      <c r="YM603" s="118"/>
      <c r="YN603" s="118"/>
      <c r="YO603" s="118"/>
      <c r="YP603" s="118"/>
      <c r="YQ603" s="118"/>
      <c r="YR603" s="118"/>
      <c r="YS603" s="118"/>
      <c r="YT603" s="118"/>
      <c r="YU603" s="118"/>
      <c r="YV603" s="118"/>
      <c r="YW603" s="118"/>
      <c r="YX603" s="118"/>
      <c r="YY603" s="118"/>
      <c r="YZ603" s="118"/>
      <c r="ZA603" s="118"/>
      <c r="ZB603" s="118"/>
      <c r="ZC603" s="118"/>
      <c r="ZD603" s="118"/>
      <c r="ZE603" s="118"/>
      <c r="ZF603" s="118"/>
      <c r="ZG603" s="118"/>
      <c r="ZH603" s="118"/>
      <c r="ZI603" s="118"/>
      <c r="ZJ603" s="118"/>
      <c r="ZK603" s="118"/>
      <c r="ZL603" s="118"/>
      <c r="ZM603" s="118"/>
      <c r="ZN603" s="118"/>
      <c r="ZO603" s="118"/>
      <c r="ZP603" s="118"/>
      <c r="ZQ603" s="118"/>
      <c r="ZR603" s="118"/>
      <c r="ZS603" s="118"/>
      <c r="ZT603" s="118"/>
      <c r="ZU603" s="118"/>
      <c r="ZV603" s="118"/>
      <c r="ZW603" s="118"/>
      <c r="ZX603" s="118"/>
      <c r="ZY603" s="118"/>
      <c r="ZZ603" s="118"/>
      <c r="AAA603" s="118"/>
      <c r="AAB603" s="118"/>
      <c r="AAC603" s="118"/>
      <c r="AAD603" s="118"/>
      <c r="AAE603" s="118"/>
      <c r="AAF603" s="118"/>
      <c r="AAG603" s="118"/>
      <c r="AAH603" s="118"/>
      <c r="AAI603" s="118"/>
      <c r="AAJ603" s="118"/>
      <c r="AAK603" s="118"/>
      <c r="AAL603" s="118"/>
      <c r="AAM603" s="118"/>
      <c r="AAN603" s="118"/>
      <c r="AAO603" s="118"/>
      <c r="AAP603" s="118"/>
      <c r="AAQ603" s="118"/>
      <c r="AAR603" s="118"/>
      <c r="AAS603" s="118"/>
      <c r="AAT603" s="118"/>
      <c r="AAU603" s="118"/>
      <c r="AAV603" s="118"/>
      <c r="AAW603" s="118"/>
      <c r="AAX603" s="118"/>
      <c r="AAY603" s="118"/>
      <c r="AAZ603" s="118"/>
      <c r="ABA603" s="118"/>
      <c r="ABB603" s="118"/>
      <c r="ABC603" s="118"/>
      <c r="ABD603" s="118"/>
      <c r="ABE603" s="118"/>
      <c r="ABF603" s="118"/>
      <c r="ABG603" s="118"/>
      <c r="ABH603" s="118"/>
      <c r="ABI603" s="118"/>
      <c r="ABJ603" s="118"/>
      <c r="ABK603" s="118"/>
      <c r="ABL603" s="118"/>
      <c r="ABM603" s="118"/>
      <c r="ABN603" s="118"/>
      <c r="ABO603" s="118"/>
      <c r="ABP603" s="118"/>
      <c r="ABQ603" s="118"/>
      <c r="ABR603" s="118"/>
      <c r="ABS603" s="118"/>
      <c r="ABT603" s="118"/>
      <c r="ABU603" s="118"/>
      <c r="ABV603" s="118"/>
      <c r="ABW603" s="118"/>
      <c r="ABX603" s="118"/>
      <c r="ABY603" s="118"/>
      <c r="ABZ603" s="118"/>
      <c r="ACA603" s="118"/>
      <c r="ACB603" s="118"/>
      <c r="ACC603" s="118"/>
      <c r="ACD603" s="118"/>
      <c r="ACE603" s="118"/>
      <c r="ACF603" s="118"/>
      <c r="ACG603" s="118"/>
      <c r="ACH603" s="118"/>
      <c r="ACI603" s="118"/>
      <c r="ACJ603" s="118"/>
      <c r="ACK603" s="118"/>
      <c r="ACL603" s="118"/>
      <c r="ACM603" s="118"/>
      <c r="ACN603" s="118"/>
      <c r="ACO603" s="118"/>
      <c r="ACP603" s="118"/>
      <c r="ACQ603" s="118"/>
      <c r="ACR603" s="118"/>
      <c r="ACS603" s="118"/>
      <c r="ACT603" s="118"/>
      <c r="ACU603" s="118"/>
      <c r="ACV603" s="118"/>
      <c r="ACW603" s="118"/>
      <c r="ACX603" s="118"/>
      <c r="ACY603" s="118"/>
      <c r="ACZ603" s="118"/>
      <c r="ADA603" s="118"/>
      <c r="ADB603" s="118"/>
      <c r="ADC603" s="118"/>
      <c r="ADD603" s="118"/>
      <c r="ADE603" s="118"/>
      <c r="ADF603" s="118"/>
      <c r="ADG603" s="118"/>
      <c r="ADH603" s="118"/>
      <c r="ADI603" s="118"/>
      <c r="ADJ603" s="118"/>
      <c r="ADK603" s="118"/>
      <c r="ADL603" s="118"/>
      <c r="ADM603" s="118"/>
      <c r="ADN603" s="118"/>
      <c r="ADO603" s="118"/>
      <c r="ADP603" s="118"/>
      <c r="ADQ603" s="118"/>
      <c r="ADR603" s="118"/>
      <c r="ADS603" s="118"/>
      <c r="ADT603" s="118"/>
      <c r="ADU603" s="118"/>
      <c r="ADV603" s="118"/>
      <c r="ADW603" s="118"/>
      <c r="ADX603" s="118"/>
      <c r="ADY603" s="118"/>
      <c r="ADZ603" s="118"/>
      <c r="AEA603" s="118"/>
      <c r="AEB603" s="118"/>
      <c r="AEC603" s="118"/>
      <c r="AED603" s="118"/>
      <c r="AEE603" s="118"/>
      <c r="AEF603" s="118"/>
      <c r="AEG603" s="118"/>
      <c r="AEH603" s="118"/>
      <c r="AEI603" s="118"/>
      <c r="AEJ603" s="118"/>
      <c r="AEK603" s="118"/>
      <c r="AEL603" s="118"/>
      <c r="AEM603" s="118"/>
      <c r="AEN603" s="118"/>
      <c r="AEO603" s="118"/>
      <c r="AEP603" s="118"/>
      <c r="AEQ603" s="118"/>
      <c r="AER603" s="118"/>
      <c r="AES603" s="118"/>
      <c r="AET603" s="118"/>
      <c r="AEU603" s="118"/>
      <c r="AEV603" s="118"/>
      <c r="AEW603" s="118"/>
      <c r="AEX603" s="118"/>
      <c r="AEY603" s="118"/>
      <c r="AEZ603" s="118"/>
      <c r="AFA603" s="118"/>
      <c r="AFB603" s="118"/>
      <c r="AFC603" s="118"/>
      <c r="AFD603" s="118"/>
      <c r="AFE603" s="118"/>
      <c r="AFF603" s="118"/>
      <c r="AFG603" s="118"/>
      <c r="AFH603" s="118"/>
      <c r="AFI603" s="118"/>
      <c r="AFJ603" s="118"/>
      <c r="AFK603" s="118"/>
      <c r="AFL603" s="118"/>
      <c r="AFM603" s="118"/>
      <c r="AFN603" s="118"/>
      <c r="AFO603" s="118"/>
      <c r="AFP603" s="118"/>
      <c r="AFQ603" s="118"/>
      <c r="AFR603" s="118"/>
      <c r="AFS603" s="118"/>
      <c r="AFT603" s="118"/>
      <c r="AFU603" s="118"/>
      <c r="AFV603" s="118"/>
      <c r="AFW603" s="118"/>
      <c r="AFX603" s="118"/>
      <c r="AFY603" s="118"/>
      <c r="AFZ603" s="118"/>
      <c r="AGA603" s="118"/>
      <c r="AGB603" s="118"/>
      <c r="AGC603" s="118"/>
      <c r="AGD603" s="118"/>
      <c r="AGE603" s="118"/>
      <c r="AGF603" s="118"/>
      <c r="AGG603" s="118"/>
      <c r="AGH603" s="118"/>
      <c r="AGI603" s="118"/>
      <c r="AGJ603" s="118"/>
      <c r="AGK603" s="118"/>
      <c r="AGL603" s="118"/>
      <c r="AGM603" s="118"/>
      <c r="AGN603" s="118"/>
      <c r="AGO603" s="118"/>
      <c r="AGP603" s="118"/>
      <c r="AGQ603" s="118"/>
      <c r="AGR603" s="118"/>
      <c r="AGS603" s="118"/>
      <c r="AGT603" s="118"/>
      <c r="AGU603" s="118"/>
      <c r="AGV603" s="118"/>
      <c r="AGW603" s="118"/>
      <c r="AGX603" s="118"/>
      <c r="AGY603" s="118"/>
      <c r="AGZ603" s="118"/>
      <c r="AHA603" s="118"/>
      <c r="AHB603" s="118"/>
      <c r="AHC603" s="118"/>
      <c r="AHD603" s="118"/>
      <c r="AHE603" s="118"/>
      <c r="AHF603" s="118"/>
      <c r="AHG603" s="118"/>
      <c r="AHH603" s="118"/>
      <c r="AHI603" s="118"/>
      <c r="AHJ603" s="118"/>
      <c r="AHK603" s="118"/>
      <c r="AHL603" s="118"/>
      <c r="AHM603" s="118"/>
      <c r="AHN603" s="118"/>
      <c r="AHO603" s="118"/>
      <c r="AHP603" s="118"/>
      <c r="AHQ603" s="118"/>
      <c r="AHR603" s="118"/>
      <c r="AHS603" s="118"/>
      <c r="AHT603" s="118"/>
      <c r="AHU603" s="118"/>
      <c r="AHV603" s="118"/>
      <c r="AHW603" s="118"/>
      <c r="AHX603" s="118"/>
      <c r="AHY603" s="118"/>
      <c r="AHZ603" s="118"/>
      <c r="AIA603" s="118"/>
      <c r="AIB603" s="118"/>
      <c r="AIC603" s="118"/>
      <c r="AID603" s="118"/>
      <c r="AIE603" s="118"/>
      <c r="AIF603" s="118"/>
      <c r="AIG603" s="118"/>
      <c r="AIH603" s="118"/>
      <c r="AII603" s="118"/>
      <c r="AIJ603" s="118"/>
      <c r="AIK603" s="118"/>
      <c r="AIL603" s="118"/>
      <c r="AIM603" s="118"/>
      <c r="AIN603" s="118"/>
      <c r="AIO603" s="118"/>
      <c r="AIP603" s="118"/>
      <c r="AIQ603" s="118"/>
      <c r="AIR603" s="118"/>
      <c r="AIS603" s="118"/>
      <c r="AIT603" s="118"/>
      <c r="AIU603" s="118"/>
      <c r="AIV603" s="118"/>
      <c r="AIW603" s="118"/>
      <c r="AIX603" s="118"/>
      <c r="AIY603" s="118"/>
      <c r="AIZ603" s="118"/>
      <c r="AJA603" s="118"/>
      <c r="AJB603" s="118"/>
      <c r="AJC603" s="118"/>
      <c r="AJD603" s="118"/>
      <c r="AJE603" s="118"/>
      <c r="AJF603" s="118"/>
      <c r="AJG603" s="118"/>
      <c r="AJH603" s="118"/>
      <c r="AJI603" s="118"/>
      <c r="AJJ603" s="118"/>
      <c r="AJK603" s="118"/>
      <c r="AJL603" s="118"/>
      <c r="AJM603" s="118"/>
      <c r="AJN603" s="118"/>
      <c r="AJO603" s="118"/>
      <c r="AJP603" s="118"/>
      <c r="AJQ603" s="118"/>
      <c r="AJR603" s="118"/>
      <c r="AJS603" s="118"/>
      <c r="AJT603" s="118"/>
      <c r="AJU603" s="118"/>
      <c r="AJV603" s="118"/>
      <c r="AJW603" s="118"/>
      <c r="AJX603" s="118"/>
      <c r="AJY603" s="118"/>
      <c r="AJZ603" s="118"/>
      <c r="AKA603" s="118"/>
      <c r="AKB603" s="118"/>
      <c r="AKC603" s="118"/>
      <c r="AKD603" s="118"/>
      <c r="AKE603" s="118"/>
      <c r="AKF603" s="118"/>
      <c r="AKG603" s="118"/>
      <c r="AKH603" s="118"/>
      <c r="AKI603" s="118"/>
      <c r="AKJ603" s="118"/>
      <c r="AKK603" s="118"/>
      <c r="AKL603" s="118"/>
      <c r="AKM603" s="118"/>
      <c r="AKN603" s="118"/>
      <c r="AKO603" s="118"/>
      <c r="AKP603" s="118"/>
      <c r="AKQ603" s="118"/>
      <c r="AKR603" s="118"/>
      <c r="AKS603" s="118"/>
      <c r="AKT603" s="118"/>
      <c r="AKU603" s="118"/>
      <c r="AKV603" s="118"/>
      <c r="AKW603" s="118"/>
      <c r="AKX603" s="118"/>
      <c r="AKY603" s="118"/>
      <c r="AKZ603" s="118"/>
      <c r="ALA603" s="118"/>
      <c r="ALB603" s="118"/>
      <c r="ALC603" s="118"/>
      <c r="ALD603" s="118"/>
      <c r="ALE603" s="118"/>
      <c r="ALF603" s="118"/>
      <c r="ALG603" s="118"/>
      <c r="ALH603" s="118"/>
      <c r="ALI603" s="118"/>
      <c r="ALJ603" s="118"/>
      <c r="ALK603" s="118"/>
      <c r="ALL603" s="118"/>
      <c r="ALM603" s="118"/>
      <c r="ALN603" s="118"/>
      <c r="ALO603" s="118"/>
      <c r="ALP603" s="118"/>
      <c r="ALQ603" s="118"/>
      <c r="ALR603" s="118"/>
      <c r="ALS603" s="118"/>
      <c r="ALT603" s="118"/>
      <c r="ALU603" s="118"/>
      <c r="ALV603" s="118"/>
      <c r="ALW603" s="118"/>
      <c r="ALX603" s="118"/>
      <c r="ALY603" s="118"/>
      <c r="ALZ603" s="118"/>
      <c r="AMA603" s="118"/>
      <c r="AMB603" s="118"/>
      <c r="AMC603" s="118"/>
      <c r="AMD603" s="118"/>
      <c r="AME603" s="118"/>
      <c r="AMF603" s="118"/>
      <c r="AMG603" s="118"/>
      <c r="AMH603" s="118"/>
    </row>
    <row r="604" spans="1:1022" x14ac:dyDescent="0.25">
      <c r="A604" s="162" t="s">
        <v>25290</v>
      </c>
      <c r="B604" s="163">
        <v>603</v>
      </c>
      <c r="C604" s="303" t="s">
        <v>25289</v>
      </c>
      <c r="D604" s="175" t="s">
        <v>25291</v>
      </c>
      <c r="V604" s="219">
        <f t="shared" ref="V604:V625" si="325">IF(O604=1,10,100)</f>
        <v>100</v>
      </c>
      <c r="W604" s="219">
        <f t="shared" ref="W604:W625" si="326">IF(O604=1,1,IF(O604=2,10,100))</f>
        <v>100</v>
      </c>
      <c r="X604" s="219">
        <f>IF(O604=3,20,100)</f>
        <v>100</v>
      </c>
      <c r="Y604" s="219">
        <f t="shared" si="312"/>
        <v>100</v>
      </c>
      <c r="Z604" s="219">
        <f t="shared" si="313"/>
        <v>100</v>
      </c>
      <c r="AA604" s="220">
        <f t="shared" si="314"/>
        <v>100</v>
      </c>
      <c r="AB604" s="220">
        <f t="shared" si="315"/>
        <v>100</v>
      </c>
      <c r="AC604" s="220">
        <f t="shared" si="316"/>
        <v>100</v>
      </c>
      <c r="AD604" s="416">
        <f t="shared" si="317"/>
        <v>100</v>
      </c>
      <c r="AE604" s="416">
        <f t="shared" si="318"/>
        <v>100</v>
      </c>
      <c r="AF604" s="212">
        <f t="shared" si="323"/>
        <v>100</v>
      </c>
      <c r="AG604" s="212">
        <f t="shared" si="324"/>
        <v>100</v>
      </c>
      <c r="AH604" s="212">
        <f t="shared" si="321"/>
        <v>100</v>
      </c>
      <c r="AI604" s="212">
        <f t="shared" si="322"/>
        <v>100</v>
      </c>
      <c r="AJ604" s="243"/>
      <c r="AM604" s="214"/>
      <c r="AQ604" s="229" t="s">
        <v>25288</v>
      </c>
      <c r="AU604" s="118"/>
      <c r="AV604" s="118"/>
      <c r="AW604" s="118"/>
      <c r="AX604" s="118"/>
      <c r="AY604" s="118"/>
      <c r="AZ604" s="118"/>
      <c r="BA604" s="118"/>
      <c r="BB604" s="118"/>
      <c r="BC604" s="118"/>
      <c r="BD604" s="118"/>
      <c r="BE604" s="118"/>
      <c r="BF604" s="118"/>
      <c r="BG604" s="118"/>
      <c r="BH604" s="118"/>
      <c r="BI604" s="118"/>
      <c r="BJ604" s="118"/>
      <c r="BK604" s="118"/>
      <c r="BL604" s="118"/>
      <c r="BM604" s="118"/>
      <c r="BN604" s="118"/>
      <c r="BO604" s="118"/>
      <c r="BP604" s="118"/>
      <c r="BQ604" s="118"/>
      <c r="BR604" s="118"/>
      <c r="BS604" s="118"/>
      <c r="BT604" s="118"/>
      <c r="BU604" s="118"/>
      <c r="BV604" s="118"/>
      <c r="BW604" s="118"/>
      <c r="BX604" s="118"/>
      <c r="BY604" s="118"/>
      <c r="BZ604" s="118"/>
      <c r="CA604" s="118"/>
      <c r="CB604" s="118"/>
      <c r="CC604" s="118"/>
      <c r="CD604" s="118"/>
      <c r="CE604" s="118"/>
      <c r="CF604" s="118"/>
      <c r="CG604" s="118"/>
      <c r="CH604" s="118"/>
      <c r="CI604" s="118"/>
      <c r="CJ604" s="118"/>
      <c r="CK604" s="118"/>
      <c r="CL604" s="118"/>
      <c r="CM604" s="118"/>
      <c r="CN604" s="118"/>
      <c r="CO604" s="118"/>
      <c r="CP604" s="118"/>
      <c r="CQ604" s="118"/>
      <c r="CR604" s="118"/>
      <c r="CS604" s="118"/>
      <c r="CT604" s="118"/>
      <c r="CU604" s="118"/>
      <c r="CV604" s="118"/>
      <c r="CW604" s="118"/>
      <c r="CX604" s="118"/>
      <c r="CY604" s="118"/>
      <c r="CZ604" s="118"/>
      <c r="DA604" s="118"/>
      <c r="DB604" s="118"/>
      <c r="DC604" s="118"/>
      <c r="DD604" s="118"/>
      <c r="DE604" s="118"/>
      <c r="DF604" s="118"/>
      <c r="DG604" s="118"/>
      <c r="DH604" s="118"/>
      <c r="DI604" s="118"/>
      <c r="DJ604" s="118"/>
      <c r="DK604" s="118"/>
      <c r="DL604" s="118"/>
      <c r="DM604" s="118"/>
      <c r="DN604" s="118"/>
      <c r="DO604" s="118"/>
      <c r="DP604" s="118"/>
      <c r="DQ604" s="118"/>
      <c r="DR604" s="118"/>
      <c r="DS604" s="118"/>
      <c r="DT604" s="118"/>
      <c r="DU604" s="118"/>
      <c r="DV604" s="118"/>
      <c r="DW604" s="118"/>
      <c r="DX604" s="118"/>
      <c r="DY604" s="118"/>
      <c r="DZ604" s="118"/>
      <c r="EA604" s="118"/>
      <c r="EB604" s="118"/>
      <c r="EC604" s="118"/>
      <c r="ED604" s="118"/>
      <c r="EE604" s="118"/>
      <c r="EF604" s="118"/>
      <c r="EG604" s="118"/>
      <c r="EH604" s="118"/>
      <c r="EI604" s="118"/>
      <c r="EJ604" s="118"/>
      <c r="EK604" s="118"/>
      <c r="EL604" s="118"/>
      <c r="EM604" s="118"/>
      <c r="EN604" s="118"/>
      <c r="EO604" s="118"/>
      <c r="EP604" s="118"/>
      <c r="EQ604" s="118"/>
      <c r="ER604" s="118"/>
      <c r="ES604" s="118"/>
      <c r="ET604" s="118"/>
      <c r="EU604" s="118"/>
      <c r="EV604" s="118"/>
      <c r="EW604" s="118"/>
      <c r="EX604" s="118"/>
      <c r="EY604" s="118"/>
      <c r="EZ604" s="118"/>
      <c r="FA604" s="118"/>
      <c r="FB604" s="118"/>
      <c r="FC604" s="118"/>
      <c r="FD604" s="118"/>
      <c r="FE604" s="118"/>
      <c r="FF604" s="118"/>
      <c r="FG604" s="118"/>
      <c r="FH604" s="118"/>
      <c r="FI604" s="118"/>
      <c r="FJ604" s="118"/>
      <c r="FK604" s="118"/>
      <c r="FL604" s="118"/>
      <c r="FM604" s="118"/>
      <c r="FN604" s="118"/>
      <c r="FO604" s="118"/>
      <c r="FP604" s="118"/>
      <c r="FQ604" s="118"/>
      <c r="FR604" s="118"/>
      <c r="FS604" s="118"/>
      <c r="FT604" s="118"/>
      <c r="FU604" s="118"/>
      <c r="FV604" s="118"/>
      <c r="FW604" s="118"/>
      <c r="FX604" s="118"/>
      <c r="FY604" s="118"/>
      <c r="FZ604" s="118"/>
      <c r="GA604" s="118"/>
      <c r="GB604" s="118"/>
      <c r="GC604" s="118"/>
      <c r="GD604" s="118"/>
      <c r="GE604" s="118"/>
      <c r="GF604" s="118"/>
      <c r="GG604" s="118"/>
      <c r="GH604" s="118"/>
      <c r="GI604" s="118"/>
      <c r="GJ604" s="118"/>
      <c r="GK604" s="118"/>
      <c r="GL604" s="118"/>
      <c r="GM604" s="118"/>
      <c r="GN604" s="118"/>
      <c r="GO604" s="118"/>
      <c r="GP604" s="118"/>
      <c r="GQ604" s="118"/>
      <c r="GR604" s="118"/>
      <c r="GS604" s="118"/>
      <c r="GT604" s="118"/>
      <c r="GU604" s="118"/>
      <c r="GV604" s="118"/>
      <c r="GW604" s="118"/>
      <c r="GX604" s="118"/>
      <c r="GY604" s="118"/>
      <c r="GZ604" s="118"/>
      <c r="HA604" s="118"/>
      <c r="HB604" s="118"/>
      <c r="HC604" s="118"/>
      <c r="HD604" s="118"/>
      <c r="HE604" s="118"/>
      <c r="HF604" s="118"/>
      <c r="HG604" s="118"/>
      <c r="HH604" s="118"/>
      <c r="HI604" s="118"/>
      <c r="HJ604" s="118"/>
      <c r="HK604" s="118"/>
      <c r="HL604" s="118"/>
      <c r="HM604" s="118"/>
      <c r="HN604" s="118"/>
      <c r="HO604" s="118"/>
      <c r="HP604" s="118"/>
      <c r="HQ604" s="118"/>
      <c r="HR604" s="118"/>
      <c r="HS604" s="118"/>
      <c r="HT604" s="118"/>
      <c r="HU604" s="118"/>
      <c r="HV604" s="118"/>
      <c r="HW604" s="118"/>
      <c r="HX604" s="118"/>
      <c r="HY604" s="118"/>
      <c r="HZ604" s="118"/>
      <c r="IA604" s="118"/>
      <c r="IB604" s="118"/>
      <c r="IC604" s="118"/>
      <c r="ID604" s="118"/>
      <c r="IE604" s="118"/>
      <c r="IF604" s="118"/>
      <c r="IG604" s="118"/>
      <c r="IH604" s="118"/>
      <c r="II604" s="118"/>
      <c r="IJ604" s="118"/>
      <c r="IK604" s="118"/>
      <c r="IL604" s="118"/>
      <c r="IM604" s="118"/>
      <c r="IN604" s="118"/>
      <c r="IO604" s="118"/>
      <c r="IP604" s="118"/>
      <c r="IQ604" s="118"/>
      <c r="IR604" s="118"/>
      <c r="IS604" s="118"/>
      <c r="IT604" s="118"/>
      <c r="IU604" s="118"/>
      <c r="IV604" s="118"/>
      <c r="IW604" s="118"/>
      <c r="IX604" s="118"/>
      <c r="IY604" s="118"/>
      <c r="IZ604" s="118"/>
      <c r="JA604" s="118"/>
      <c r="JB604" s="118"/>
      <c r="JC604" s="118"/>
      <c r="JD604" s="118"/>
      <c r="JE604" s="118"/>
      <c r="JF604" s="118"/>
      <c r="JG604" s="118"/>
      <c r="JH604" s="118"/>
      <c r="JI604" s="118"/>
      <c r="JJ604" s="118"/>
      <c r="JK604" s="118"/>
      <c r="JL604" s="118"/>
      <c r="JM604" s="118"/>
      <c r="JN604" s="118"/>
      <c r="JO604" s="118"/>
      <c r="JP604" s="118"/>
      <c r="JQ604" s="118"/>
      <c r="JR604" s="118"/>
      <c r="JS604" s="118"/>
      <c r="JT604" s="118"/>
      <c r="JU604" s="118"/>
      <c r="JV604" s="118"/>
      <c r="JW604" s="118"/>
      <c r="JX604" s="118"/>
      <c r="JY604" s="118"/>
      <c r="JZ604" s="118"/>
      <c r="KA604" s="118"/>
      <c r="KB604" s="118"/>
      <c r="KC604" s="118"/>
      <c r="KD604" s="118"/>
      <c r="KE604" s="118"/>
      <c r="KF604" s="118"/>
      <c r="KG604" s="118"/>
      <c r="KH604" s="118"/>
      <c r="KI604" s="118"/>
      <c r="KJ604" s="118"/>
      <c r="KK604" s="118"/>
      <c r="KL604" s="118"/>
      <c r="KM604" s="118"/>
      <c r="KN604" s="118"/>
      <c r="KO604" s="118"/>
      <c r="KP604" s="118"/>
      <c r="KQ604" s="118"/>
      <c r="KR604" s="118"/>
      <c r="KS604" s="118"/>
      <c r="KT604" s="118"/>
      <c r="KU604" s="118"/>
      <c r="KV604" s="118"/>
      <c r="KW604" s="118"/>
      <c r="KX604" s="118"/>
      <c r="KY604" s="118"/>
      <c r="KZ604" s="118"/>
      <c r="LA604" s="118"/>
      <c r="LB604" s="118"/>
      <c r="LC604" s="118"/>
      <c r="LD604" s="118"/>
      <c r="LE604" s="118"/>
      <c r="LF604" s="118"/>
      <c r="LG604" s="118"/>
      <c r="LH604" s="118"/>
      <c r="LI604" s="118"/>
      <c r="LJ604" s="118"/>
      <c r="LK604" s="118"/>
      <c r="LL604" s="118"/>
      <c r="LM604" s="118"/>
      <c r="LN604" s="118"/>
      <c r="LO604" s="118"/>
      <c r="LP604" s="118"/>
      <c r="LQ604" s="118"/>
      <c r="LR604" s="118"/>
      <c r="LS604" s="118"/>
      <c r="LT604" s="118"/>
      <c r="LU604" s="118"/>
      <c r="LV604" s="118"/>
      <c r="LW604" s="118"/>
      <c r="LX604" s="118"/>
      <c r="LY604" s="118"/>
      <c r="LZ604" s="118"/>
      <c r="MA604" s="118"/>
      <c r="MB604" s="118"/>
      <c r="MC604" s="118"/>
      <c r="MD604" s="118"/>
      <c r="ME604" s="118"/>
      <c r="MF604" s="118"/>
      <c r="MG604" s="118"/>
      <c r="MH604" s="118"/>
      <c r="MI604" s="118"/>
      <c r="MJ604" s="118"/>
      <c r="MK604" s="118"/>
      <c r="ML604" s="118"/>
      <c r="MM604" s="118"/>
      <c r="MN604" s="118"/>
      <c r="MO604" s="118"/>
      <c r="MP604" s="118"/>
      <c r="MQ604" s="118"/>
      <c r="MR604" s="118"/>
      <c r="MS604" s="118"/>
      <c r="MT604" s="118"/>
      <c r="MU604" s="118"/>
      <c r="MV604" s="118"/>
      <c r="MW604" s="118"/>
      <c r="MX604" s="118"/>
      <c r="MY604" s="118"/>
      <c r="MZ604" s="118"/>
      <c r="NA604" s="118"/>
      <c r="NB604" s="118"/>
      <c r="NC604" s="118"/>
      <c r="ND604" s="118"/>
      <c r="NE604" s="118"/>
      <c r="NF604" s="118"/>
      <c r="NG604" s="118"/>
      <c r="NH604" s="118"/>
      <c r="NI604" s="118"/>
      <c r="NJ604" s="118"/>
      <c r="NK604" s="118"/>
      <c r="NL604" s="118"/>
      <c r="NM604" s="118"/>
      <c r="NN604" s="118"/>
      <c r="NO604" s="118"/>
      <c r="NP604" s="118"/>
      <c r="NQ604" s="118"/>
      <c r="NR604" s="118"/>
      <c r="NS604" s="118"/>
      <c r="NT604" s="118"/>
      <c r="NU604" s="118"/>
      <c r="NV604" s="118"/>
      <c r="NW604" s="118"/>
      <c r="NX604" s="118"/>
      <c r="NY604" s="118"/>
      <c r="NZ604" s="118"/>
      <c r="OA604" s="118"/>
      <c r="OB604" s="118"/>
      <c r="OC604" s="118"/>
      <c r="OD604" s="118"/>
      <c r="OE604" s="118"/>
      <c r="OF604" s="118"/>
      <c r="OG604" s="118"/>
      <c r="OH604" s="118"/>
      <c r="OI604" s="118"/>
      <c r="OJ604" s="118"/>
      <c r="OK604" s="118"/>
      <c r="OL604" s="118"/>
      <c r="OM604" s="118"/>
      <c r="ON604" s="118"/>
      <c r="OO604" s="118"/>
      <c r="OP604" s="118"/>
      <c r="OQ604" s="118"/>
      <c r="OR604" s="118"/>
      <c r="OS604" s="118"/>
      <c r="OT604" s="118"/>
      <c r="OU604" s="118"/>
      <c r="OV604" s="118"/>
      <c r="OW604" s="118"/>
      <c r="OX604" s="118"/>
      <c r="OY604" s="118"/>
      <c r="OZ604" s="118"/>
      <c r="PA604" s="118"/>
      <c r="PB604" s="118"/>
      <c r="PC604" s="118"/>
      <c r="PD604" s="118"/>
      <c r="PE604" s="118"/>
      <c r="PF604" s="118"/>
      <c r="PG604" s="118"/>
      <c r="PH604" s="118"/>
      <c r="PI604" s="118"/>
      <c r="PJ604" s="118"/>
      <c r="PK604" s="118"/>
      <c r="PL604" s="118"/>
      <c r="PM604" s="118"/>
      <c r="PN604" s="118"/>
      <c r="PO604" s="118"/>
      <c r="PP604" s="118"/>
      <c r="PQ604" s="118"/>
      <c r="PR604" s="118"/>
      <c r="PS604" s="118"/>
      <c r="PT604" s="118"/>
      <c r="PU604" s="118"/>
      <c r="PV604" s="118"/>
      <c r="PW604" s="118"/>
      <c r="PX604" s="118"/>
      <c r="PY604" s="118"/>
      <c r="PZ604" s="118"/>
      <c r="QA604" s="118"/>
      <c r="QB604" s="118"/>
      <c r="QC604" s="118"/>
      <c r="QD604" s="118"/>
      <c r="QE604" s="118"/>
      <c r="QF604" s="118"/>
      <c r="QG604" s="118"/>
      <c r="QH604" s="118"/>
      <c r="QI604" s="118"/>
      <c r="QJ604" s="118"/>
      <c r="QK604" s="118"/>
      <c r="QL604" s="118"/>
      <c r="QM604" s="118"/>
      <c r="QN604" s="118"/>
      <c r="QO604" s="118"/>
      <c r="QP604" s="118"/>
      <c r="QQ604" s="118"/>
      <c r="QR604" s="118"/>
      <c r="QS604" s="118"/>
      <c r="QT604" s="118"/>
      <c r="QU604" s="118"/>
      <c r="QV604" s="118"/>
      <c r="QW604" s="118"/>
      <c r="QX604" s="118"/>
      <c r="QY604" s="118"/>
      <c r="QZ604" s="118"/>
      <c r="RA604" s="118"/>
      <c r="RB604" s="118"/>
      <c r="RC604" s="118"/>
      <c r="RD604" s="118"/>
      <c r="RE604" s="118"/>
      <c r="RF604" s="118"/>
      <c r="RG604" s="118"/>
      <c r="RH604" s="118"/>
      <c r="RI604" s="118"/>
      <c r="RJ604" s="118"/>
      <c r="RK604" s="118"/>
      <c r="RL604" s="118"/>
      <c r="RM604" s="118"/>
      <c r="RN604" s="118"/>
      <c r="RO604" s="118"/>
      <c r="RP604" s="118"/>
      <c r="RQ604" s="118"/>
      <c r="RR604" s="118"/>
      <c r="RS604" s="118"/>
      <c r="RT604" s="118"/>
      <c r="RU604" s="118"/>
      <c r="RV604" s="118"/>
      <c r="RW604" s="118"/>
      <c r="RX604" s="118"/>
      <c r="RY604" s="118"/>
      <c r="RZ604" s="118"/>
      <c r="SA604" s="118"/>
      <c r="SB604" s="118"/>
      <c r="SC604" s="118"/>
      <c r="SD604" s="118"/>
      <c r="SE604" s="118"/>
      <c r="SF604" s="118"/>
      <c r="SG604" s="118"/>
      <c r="SH604" s="118"/>
      <c r="SI604" s="118"/>
      <c r="SJ604" s="118"/>
      <c r="SK604" s="118"/>
      <c r="SL604" s="118"/>
      <c r="SM604" s="118"/>
      <c r="SN604" s="118"/>
      <c r="SO604" s="118"/>
      <c r="SP604" s="118"/>
      <c r="SQ604" s="118"/>
      <c r="SR604" s="118"/>
      <c r="SS604" s="118"/>
      <c r="ST604" s="118"/>
      <c r="SU604" s="118"/>
      <c r="SV604" s="118"/>
      <c r="SW604" s="118"/>
      <c r="SX604" s="118"/>
      <c r="SY604" s="118"/>
      <c r="SZ604" s="118"/>
      <c r="TA604" s="118"/>
      <c r="TB604" s="118"/>
      <c r="TC604" s="118"/>
      <c r="TD604" s="118"/>
      <c r="TE604" s="118"/>
      <c r="TF604" s="118"/>
      <c r="TG604" s="118"/>
      <c r="TH604" s="118"/>
      <c r="TI604" s="118"/>
      <c r="TJ604" s="118"/>
      <c r="TK604" s="118"/>
      <c r="TL604" s="118"/>
      <c r="TM604" s="118"/>
      <c r="TN604" s="118"/>
      <c r="TO604" s="118"/>
      <c r="TP604" s="118"/>
      <c r="TQ604" s="118"/>
      <c r="TR604" s="118"/>
      <c r="TS604" s="118"/>
      <c r="TT604" s="118"/>
      <c r="TU604" s="118"/>
      <c r="TV604" s="118"/>
      <c r="TW604" s="118"/>
      <c r="TX604" s="118"/>
      <c r="TY604" s="118"/>
      <c r="TZ604" s="118"/>
      <c r="UA604" s="118"/>
      <c r="UB604" s="118"/>
      <c r="UC604" s="118"/>
      <c r="UD604" s="118"/>
      <c r="UE604" s="118"/>
      <c r="UF604" s="118"/>
      <c r="UG604" s="118"/>
      <c r="UH604" s="118"/>
      <c r="UI604" s="118"/>
      <c r="UJ604" s="118"/>
      <c r="UK604" s="118"/>
      <c r="UL604" s="118"/>
      <c r="UM604" s="118"/>
      <c r="UN604" s="118"/>
      <c r="UO604" s="118"/>
      <c r="UP604" s="118"/>
      <c r="UQ604" s="118"/>
      <c r="UR604" s="118"/>
      <c r="US604" s="118"/>
      <c r="UT604" s="118"/>
      <c r="UU604" s="118"/>
      <c r="UV604" s="118"/>
      <c r="UW604" s="118"/>
      <c r="UX604" s="118"/>
      <c r="UY604" s="118"/>
      <c r="UZ604" s="118"/>
      <c r="VA604" s="118"/>
      <c r="VB604" s="118"/>
      <c r="VC604" s="118"/>
      <c r="VD604" s="118"/>
      <c r="VE604" s="118"/>
      <c r="VF604" s="118"/>
      <c r="VG604" s="118"/>
      <c r="VH604" s="118"/>
      <c r="VI604" s="118"/>
      <c r="VJ604" s="118"/>
      <c r="VK604" s="118"/>
      <c r="VL604" s="118"/>
      <c r="VM604" s="118"/>
      <c r="VN604" s="118"/>
      <c r="VO604" s="118"/>
      <c r="VP604" s="118"/>
      <c r="VQ604" s="118"/>
      <c r="VR604" s="118"/>
      <c r="VS604" s="118"/>
      <c r="VT604" s="118"/>
      <c r="VU604" s="118"/>
      <c r="VV604" s="118"/>
      <c r="VW604" s="118"/>
      <c r="VX604" s="118"/>
      <c r="VY604" s="118"/>
      <c r="VZ604" s="118"/>
      <c r="WA604" s="118"/>
      <c r="WB604" s="118"/>
      <c r="WC604" s="118"/>
      <c r="WD604" s="118"/>
      <c r="WE604" s="118"/>
      <c r="WF604" s="118"/>
      <c r="WG604" s="118"/>
      <c r="WH604" s="118"/>
      <c r="WI604" s="118"/>
      <c r="WJ604" s="118"/>
      <c r="WK604" s="118"/>
      <c r="WL604" s="118"/>
      <c r="WM604" s="118"/>
      <c r="WN604" s="118"/>
      <c r="WO604" s="118"/>
      <c r="WP604" s="118"/>
      <c r="WQ604" s="118"/>
      <c r="WR604" s="118"/>
      <c r="WS604" s="118"/>
      <c r="WT604" s="118"/>
      <c r="WU604" s="118"/>
      <c r="WV604" s="118"/>
      <c r="WW604" s="118"/>
      <c r="WX604" s="118"/>
      <c r="WY604" s="118"/>
      <c r="WZ604" s="118"/>
      <c r="XA604" s="118"/>
      <c r="XB604" s="118"/>
      <c r="XC604" s="118"/>
      <c r="XD604" s="118"/>
      <c r="XE604" s="118"/>
      <c r="XF604" s="118"/>
      <c r="XG604" s="118"/>
      <c r="XH604" s="118"/>
      <c r="XI604" s="118"/>
      <c r="XJ604" s="118"/>
      <c r="XK604" s="118"/>
      <c r="XL604" s="118"/>
      <c r="XM604" s="118"/>
      <c r="XN604" s="118"/>
      <c r="XO604" s="118"/>
      <c r="XP604" s="118"/>
      <c r="XQ604" s="118"/>
      <c r="XR604" s="118"/>
      <c r="XS604" s="118"/>
      <c r="XT604" s="118"/>
      <c r="XU604" s="118"/>
      <c r="XV604" s="118"/>
      <c r="XW604" s="118"/>
      <c r="XX604" s="118"/>
      <c r="XY604" s="118"/>
      <c r="XZ604" s="118"/>
      <c r="YA604" s="118"/>
      <c r="YB604" s="118"/>
      <c r="YC604" s="118"/>
      <c r="YD604" s="118"/>
      <c r="YE604" s="118"/>
      <c r="YF604" s="118"/>
      <c r="YG604" s="118"/>
      <c r="YH604" s="118"/>
      <c r="YI604" s="118"/>
      <c r="YJ604" s="118"/>
      <c r="YK604" s="118"/>
      <c r="YL604" s="118"/>
      <c r="YM604" s="118"/>
      <c r="YN604" s="118"/>
      <c r="YO604" s="118"/>
      <c r="YP604" s="118"/>
      <c r="YQ604" s="118"/>
      <c r="YR604" s="118"/>
      <c r="YS604" s="118"/>
      <c r="YT604" s="118"/>
      <c r="YU604" s="118"/>
      <c r="YV604" s="118"/>
      <c r="YW604" s="118"/>
      <c r="YX604" s="118"/>
      <c r="YY604" s="118"/>
      <c r="YZ604" s="118"/>
      <c r="ZA604" s="118"/>
      <c r="ZB604" s="118"/>
      <c r="ZC604" s="118"/>
      <c r="ZD604" s="118"/>
      <c r="ZE604" s="118"/>
      <c r="ZF604" s="118"/>
      <c r="ZG604" s="118"/>
      <c r="ZH604" s="118"/>
      <c r="ZI604" s="118"/>
      <c r="ZJ604" s="118"/>
      <c r="ZK604" s="118"/>
      <c r="ZL604" s="118"/>
      <c r="ZM604" s="118"/>
      <c r="ZN604" s="118"/>
      <c r="ZO604" s="118"/>
      <c r="ZP604" s="118"/>
      <c r="ZQ604" s="118"/>
      <c r="ZR604" s="118"/>
      <c r="ZS604" s="118"/>
      <c r="ZT604" s="118"/>
      <c r="ZU604" s="118"/>
      <c r="ZV604" s="118"/>
      <c r="ZW604" s="118"/>
      <c r="ZX604" s="118"/>
      <c r="ZY604" s="118"/>
      <c r="ZZ604" s="118"/>
      <c r="AAA604" s="118"/>
      <c r="AAB604" s="118"/>
      <c r="AAC604" s="118"/>
      <c r="AAD604" s="118"/>
      <c r="AAE604" s="118"/>
      <c r="AAF604" s="118"/>
      <c r="AAG604" s="118"/>
      <c r="AAH604" s="118"/>
      <c r="AAI604" s="118"/>
      <c r="AAJ604" s="118"/>
      <c r="AAK604" s="118"/>
      <c r="AAL604" s="118"/>
      <c r="AAM604" s="118"/>
      <c r="AAN604" s="118"/>
      <c r="AAO604" s="118"/>
      <c r="AAP604" s="118"/>
      <c r="AAQ604" s="118"/>
      <c r="AAR604" s="118"/>
      <c r="AAS604" s="118"/>
      <c r="AAT604" s="118"/>
      <c r="AAU604" s="118"/>
      <c r="AAV604" s="118"/>
      <c r="AAW604" s="118"/>
      <c r="AAX604" s="118"/>
      <c r="AAY604" s="118"/>
      <c r="AAZ604" s="118"/>
      <c r="ABA604" s="118"/>
      <c r="ABB604" s="118"/>
      <c r="ABC604" s="118"/>
      <c r="ABD604" s="118"/>
      <c r="ABE604" s="118"/>
      <c r="ABF604" s="118"/>
      <c r="ABG604" s="118"/>
      <c r="ABH604" s="118"/>
      <c r="ABI604" s="118"/>
      <c r="ABJ604" s="118"/>
      <c r="ABK604" s="118"/>
      <c r="ABL604" s="118"/>
      <c r="ABM604" s="118"/>
      <c r="ABN604" s="118"/>
      <c r="ABO604" s="118"/>
      <c r="ABP604" s="118"/>
      <c r="ABQ604" s="118"/>
      <c r="ABR604" s="118"/>
      <c r="ABS604" s="118"/>
      <c r="ABT604" s="118"/>
      <c r="ABU604" s="118"/>
      <c r="ABV604" s="118"/>
      <c r="ABW604" s="118"/>
      <c r="ABX604" s="118"/>
      <c r="ABY604" s="118"/>
      <c r="ABZ604" s="118"/>
      <c r="ACA604" s="118"/>
      <c r="ACB604" s="118"/>
      <c r="ACC604" s="118"/>
      <c r="ACD604" s="118"/>
      <c r="ACE604" s="118"/>
      <c r="ACF604" s="118"/>
      <c r="ACG604" s="118"/>
      <c r="ACH604" s="118"/>
      <c r="ACI604" s="118"/>
      <c r="ACJ604" s="118"/>
      <c r="ACK604" s="118"/>
      <c r="ACL604" s="118"/>
      <c r="ACM604" s="118"/>
      <c r="ACN604" s="118"/>
      <c r="ACO604" s="118"/>
      <c r="ACP604" s="118"/>
      <c r="ACQ604" s="118"/>
      <c r="ACR604" s="118"/>
      <c r="ACS604" s="118"/>
      <c r="ACT604" s="118"/>
      <c r="ACU604" s="118"/>
      <c r="ACV604" s="118"/>
      <c r="ACW604" s="118"/>
      <c r="ACX604" s="118"/>
      <c r="ACY604" s="118"/>
      <c r="ACZ604" s="118"/>
      <c r="ADA604" s="118"/>
      <c r="ADB604" s="118"/>
      <c r="ADC604" s="118"/>
      <c r="ADD604" s="118"/>
      <c r="ADE604" s="118"/>
      <c r="ADF604" s="118"/>
      <c r="ADG604" s="118"/>
      <c r="ADH604" s="118"/>
      <c r="ADI604" s="118"/>
      <c r="ADJ604" s="118"/>
      <c r="ADK604" s="118"/>
      <c r="ADL604" s="118"/>
      <c r="ADM604" s="118"/>
      <c r="ADN604" s="118"/>
      <c r="ADO604" s="118"/>
      <c r="ADP604" s="118"/>
      <c r="ADQ604" s="118"/>
      <c r="ADR604" s="118"/>
      <c r="ADS604" s="118"/>
      <c r="ADT604" s="118"/>
      <c r="ADU604" s="118"/>
      <c r="ADV604" s="118"/>
      <c r="ADW604" s="118"/>
      <c r="ADX604" s="118"/>
      <c r="ADY604" s="118"/>
      <c r="ADZ604" s="118"/>
      <c r="AEA604" s="118"/>
      <c r="AEB604" s="118"/>
      <c r="AEC604" s="118"/>
      <c r="AED604" s="118"/>
      <c r="AEE604" s="118"/>
      <c r="AEF604" s="118"/>
      <c r="AEG604" s="118"/>
      <c r="AEH604" s="118"/>
      <c r="AEI604" s="118"/>
      <c r="AEJ604" s="118"/>
      <c r="AEK604" s="118"/>
      <c r="AEL604" s="118"/>
      <c r="AEM604" s="118"/>
      <c r="AEN604" s="118"/>
      <c r="AEO604" s="118"/>
      <c r="AEP604" s="118"/>
      <c r="AEQ604" s="118"/>
      <c r="AER604" s="118"/>
      <c r="AES604" s="118"/>
      <c r="AET604" s="118"/>
      <c r="AEU604" s="118"/>
      <c r="AEV604" s="118"/>
      <c r="AEW604" s="118"/>
      <c r="AEX604" s="118"/>
      <c r="AEY604" s="118"/>
      <c r="AEZ604" s="118"/>
      <c r="AFA604" s="118"/>
      <c r="AFB604" s="118"/>
      <c r="AFC604" s="118"/>
      <c r="AFD604" s="118"/>
      <c r="AFE604" s="118"/>
      <c r="AFF604" s="118"/>
      <c r="AFG604" s="118"/>
      <c r="AFH604" s="118"/>
      <c r="AFI604" s="118"/>
      <c r="AFJ604" s="118"/>
      <c r="AFK604" s="118"/>
      <c r="AFL604" s="118"/>
      <c r="AFM604" s="118"/>
      <c r="AFN604" s="118"/>
      <c r="AFO604" s="118"/>
      <c r="AFP604" s="118"/>
      <c r="AFQ604" s="118"/>
      <c r="AFR604" s="118"/>
      <c r="AFS604" s="118"/>
      <c r="AFT604" s="118"/>
      <c r="AFU604" s="118"/>
      <c r="AFV604" s="118"/>
      <c r="AFW604" s="118"/>
      <c r="AFX604" s="118"/>
      <c r="AFY604" s="118"/>
      <c r="AFZ604" s="118"/>
      <c r="AGA604" s="118"/>
      <c r="AGB604" s="118"/>
      <c r="AGC604" s="118"/>
      <c r="AGD604" s="118"/>
      <c r="AGE604" s="118"/>
      <c r="AGF604" s="118"/>
      <c r="AGG604" s="118"/>
      <c r="AGH604" s="118"/>
      <c r="AGI604" s="118"/>
      <c r="AGJ604" s="118"/>
      <c r="AGK604" s="118"/>
      <c r="AGL604" s="118"/>
      <c r="AGM604" s="118"/>
      <c r="AGN604" s="118"/>
      <c r="AGO604" s="118"/>
      <c r="AGP604" s="118"/>
      <c r="AGQ604" s="118"/>
      <c r="AGR604" s="118"/>
      <c r="AGS604" s="118"/>
      <c r="AGT604" s="118"/>
      <c r="AGU604" s="118"/>
      <c r="AGV604" s="118"/>
      <c r="AGW604" s="118"/>
      <c r="AGX604" s="118"/>
      <c r="AGY604" s="118"/>
      <c r="AGZ604" s="118"/>
      <c r="AHA604" s="118"/>
      <c r="AHB604" s="118"/>
      <c r="AHC604" s="118"/>
      <c r="AHD604" s="118"/>
      <c r="AHE604" s="118"/>
      <c r="AHF604" s="118"/>
      <c r="AHG604" s="118"/>
      <c r="AHH604" s="118"/>
      <c r="AHI604" s="118"/>
      <c r="AHJ604" s="118"/>
      <c r="AHK604" s="118"/>
      <c r="AHL604" s="118"/>
      <c r="AHM604" s="118"/>
      <c r="AHN604" s="118"/>
      <c r="AHO604" s="118"/>
      <c r="AHP604" s="118"/>
      <c r="AHQ604" s="118"/>
      <c r="AHR604" s="118"/>
      <c r="AHS604" s="118"/>
      <c r="AHT604" s="118"/>
      <c r="AHU604" s="118"/>
      <c r="AHV604" s="118"/>
      <c r="AHW604" s="118"/>
      <c r="AHX604" s="118"/>
      <c r="AHY604" s="118"/>
      <c r="AHZ604" s="118"/>
      <c r="AIA604" s="118"/>
      <c r="AIB604" s="118"/>
      <c r="AIC604" s="118"/>
      <c r="AID604" s="118"/>
      <c r="AIE604" s="118"/>
      <c r="AIF604" s="118"/>
      <c r="AIG604" s="118"/>
      <c r="AIH604" s="118"/>
      <c r="AII604" s="118"/>
      <c r="AIJ604" s="118"/>
      <c r="AIK604" s="118"/>
      <c r="AIL604" s="118"/>
      <c r="AIM604" s="118"/>
      <c r="AIN604" s="118"/>
      <c r="AIO604" s="118"/>
      <c r="AIP604" s="118"/>
      <c r="AIQ604" s="118"/>
      <c r="AIR604" s="118"/>
      <c r="AIS604" s="118"/>
      <c r="AIT604" s="118"/>
      <c r="AIU604" s="118"/>
      <c r="AIV604" s="118"/>
      <c r="AIW604" s="118"/>
      <c r="AIX604" s="118"/>
      <c r="AIY604" s="118"/>
      <c r="AIZ604" s="118"/>
      <c r="AJA604" s="118"/>
      <c r="AJB604" s="118"/>
      <c r="AJC604" s="118"/>
      <c r="AJD604" s="118"/>
      <c r="AJE604" s="118"/>
      <c r="AJF604" s="118"/>
      <c r="AJG604" s="118"/>
      <c r="AJH604" s="118"/>
      <c r="AJI604" s="118"/>
      <c r="AJJ604" s="118"/>
      <c r="AJK604" s="118"/>
      <c r="AJL604" s="118"/>
      <c r="AJM604" s="118"/>
      <c r="AJN604" s="118"/>
      <c r="AJO604" s="118"/>
      <c r="AJP604" s="118"/>
      <c r="AJQ604" s="118"/>
      <c r="AJR604" s="118"/>
      <c r="AJS604" s="118"/>
      <c r="AJT604" s="118"/>
      <c r="AJU604" s="118"/>
      <c r="AJV604" s="118"/>
      <c r="AJW604" s="118"/>
      <c r="AJX604" s="118"/>
      <c r="AJY604" s="118"/>
      <c r="AJZ604" s="118"/>
      <c r="AKA604" s="118"/>
      <c r="AKB604" s="118"/>
      <c r="AKC604" s="118"/>
      <c r="AKD604" s="118"/>
      <c r="AKE604" s="118"/>
      <c r="AKF604" s="118"/>
      <c r="AKG604" s="118"/>
      <c r="AKH604" s="118"/>
      <c r="AKI604" s="118"/>
      <c r="AKJ604" s="118"/>
      <c r="AKK604" s="118"/>
      <c r="AKL604" s="118"/>
      <c r="AKM604" s="118"/>
      <c r="AKN604" s="118"/>
      <c r="AKO604" s="118"/>
      <c r="AKP604" s="118"/>
      <c r="AKQ604" s="118"/>
      <c r="AKR604" s="118"/>
      <c r="AKS604" s="118"/>
      <c r="AKT604" s="118"/>
      <c r="AKU604" s="118"/>
      <c r="AKV604" s="118"/>
      <c r="AKW604" s="118"/>
      <c r="AKX604" s="118"/>
      <c r="AKY604" s="118"/>
      <c r="AKZ604" s="118"/>
      <c r="ALA604" s="118"/>
      <c r="ALB604" s="118"/>
      <c r="ALC604" s="118"/>
      <c r="ALD604" s="118"/>
      <c r="ALE604" s="118"/>
      <c r="ALF604" s="118"/>
      <c r="ALG604" s="118"/>
      <c r="ALH604" s="118"/>
      <c r="ALI604" s="118"/>
      <c r="ALJ604" s="118"/>
      <c r="ALK604" s="118"/>
      <c r="ALL604" s="118"/>
      <c r="ALM604" s="118"/>
      <c r="ALN604" s="118"/>
      <c r="ALO604" s="118"/>
      <c r="ALP604" s="118"/>
      <c r="ALQ604" s="118"/>
      <c r="ALR604" s="118"/>
      <c r="ALS604" s="118"/>
      <c r="ALT604" s="118"/>
      <c r="ALU604" s="118"/>
      <c r="ALV604" s="118"/>
      <c r="ALW604" s="118"/>
      <c r="ALX604" s="118"/>
      <c r="ALY604" s="118"/>
      <c r="ALZ604" s="118"/>
      <c r="AMA604" s="118"/>
      <c r="AMB604" s="118"/>
      <c r="AMC604" s="118"/>
      <c r="AMD604" s="118"/>
      <c r="AME604" s="118"/>
      <c r="AMF604" s="118"/>
      <c r="AMG604" s="118"/>
      <c r="AMH604" s="118"/>
    </row>
    <row r="605" spans="1:1022" x14ac:dyDescent="0.25">
      <c r="A605" s="162" t="s">
        <v>25293</v>
      </c>
      <c r="B605" s="163">
        <v>604</v>
      </c>
      <c r="C605" s="303" t="s">
        <v>25292</v>
      </c>
      <c r="D605" s="175" t="s">
        <v>25294</v>
      </c>
      <c r="V605" s="219">
        <f t="shared" si="325"/>
        <v>100</v>
      </c>
      <c r="W605" s="219">
        <f t="shared" si="326"/>
        <v>100</v>
      </c>
      <c r="X605" s="219">
        <f>IF(O605=3,20,100)</f>
        <v>100</v>
      </c>
      <c r="Y605" s="219">
        <f t="shared" si="312"/>
        <v>100</v>
      </c>
      <c r="Z605" s="219">
        <f t="shared" si="313"/>
        <v>100</v>
      </c>
      <c r="AA605" s="220">
        <f t="shared" si="314"/>
        <v>100</v>
      </c>
      <c r="AB605" s="220">
        <f t="shared" si="315"/>
        <v>100</v>
      </c>
      <c r="AC605" s="220">
        <f t="shared" si="316"/>
        <v>100</v>
      </c>
      <c r="AD605" s="416">
        <f t="shared" si="317"/>
        <v>100</v>
      </c>
      <c r="AE605" s="416">
        <f t="shared" si="318"/>
        <v>100</v>
      </c>
      <c r="AF605" s="212">
        <f t="shared" si="323"/>
        <v>100</v>
      </c>
      <c r="AG605" s="212">
        <f t="shared" si="324"/>
        <v>100</v>
      </c>
      <c r="AH605" s="212">
        <f t="shared" si="321"/>
        <v>100</v>
      </c>
      <c r="AI605" s="212">
        <f t="shared" si="322"/>
        <v>100</v>
      </c>
      <c r="AJ605" s="243"/>
      <c r="AM605" s="214"/>
      <c r="AQ605" s="229" t="s">
        <v>25288</v>
      </c>
      <c r="AU605" s="118"/>
      <c r="AV605" s="118"/>
      <c r="AW605" s="118"/>
      <c r="AX605" s="118"/>
      <c r="AY605" s="118"/>
      <c r="AZ605" s="118"/>
      <c r="BA605" s="118"/>
      <c r="BB605" s="118"/>
      <c r="BC605" s="118"/>
      <c r="BD605" s="118"/>
      <c r="BE605" s="118"/>
      <c r="BF605" s="118"/>
      <c r="BG605" s="118"/>
      <c r="BH605" s="118"/>
      <c r="BI605" s="118"/>
      <c r="BJ605" s="118"/>
      <c r="BK605" s="118"/>
      <c r="BL605" s="118"/>
      <c r="BM605" s="118"/>
      <c r="BN605" s="118"/>
      <c r="BO605" s="118"/>
      <c r="BP605" s="118"/>
      <c r="BQ605" s="118"/>
      <c r="BR605" s="118"/>
      <c r="BS605" s="118"/>
      <c r="BT605" s="118"/>
      <c r="BU605" s="118"/>
      <c r="BV605" s="118"/>
      <c r="BW605" s="118"/>
      <c r="BX605" s="118"/>
      <c r="BY605" s="118"/>
      <c r="BZ605" s="118"/>
      <c r="CA605" s="118"/>
      <c r="CB605" s="118"/>
      <c r="CC605" s="118"/>
      <c r="CD605" s="118"/>
      <c r="CE605" s="118"/>
      <c r="CF605" s="118"/>
      <c r="CG605" s="118"/>
      <c r="CH605" s="118"/>
      <c r="CI605" s="118"/>
      <c r="CJ605" s="118"/>
      <c r="CK605" s="118"/>
      <c r="CL605" s="118"/>
      <c r="CM605" s="118"/>
      <c r="CN605" s="118"/>
      <c r="CO605" s="118"/>
      <c r="CP605" s="118"/>
      <c r="CQ605" s="118"/>
      <c r="CR605" s="118"/>
      <c r="CS605" s="118"/>
      <c r="CT605" s="118"/>
      <c r="CU605" s="118"/>
      <c r="CV605" s="118"/>
      <c r="CW605" s="118"/>
      <c r="CX605" s="118"/>
      <c r="CY605" s="118"/>
      <c r="CZ605" s="118"/>
      <c r="DA605" s="118"/>
      <c r="DB605" s="118"/>
      <c r="DC605" s="118"/>
      <c r="DD605" s="118"/>
      <c r="DE605" s="118"/>
      <c r="DF605" s="118"/>
      <c r="DG605" s="118"/>
      <c r="DH605" s="118"/>
      <c r="DI605" s="118"/>
      <c r="DJ605" s="118"/>
      <c r="DK605" s="118"/>
      <c r="DL605" s="118"/>
      <c r="DM605" s="118"/>
      <c r="DN605" s="118"/>
      <c r="DO605" s="118"/>
      <c r="DP605" s="118"/>
      <c r="DQ605" s="118"/>
      <c r="DR605" s="118"/>
      <c r="DS605" s="118"/>
      <c r="DT605" s="118"/>
      <c r="DU605" s="118"/>
      <c r="DV605" s="118"/>
      <c r="DW605" s="118"/>
      <c r="DX605" s="118"/>
      <c r="DY605" s="118"/>
      <c r="DZ605" s="118"/>
      <c r="EA605" s="118"/>
      <c r="EB605" s="118"/>
      <c r="EC605" s="118"/>
      <c r="ED605" s="118"/>
      <c r="EE605" s="118"/>
      <c r="EF605" s="118"/>
      <c r="EG605" s="118"/>
      <c r="EH605" s="118"/>
      <c r="EI605" s="118"/>
      <c r="EJ605" s="118"/>
      <c r="EK605" s="118"/>
      <c r="EL605" s="118"/>
      <c r="EM605" s="118"/>
      <c r="EN605" s="118"/>
      <c r="EO605" s="118"/>
      <c r="EP605" s="118"/>
      <c r="EQ605" s="118"/>
      <c r="ER605" s="118"/>
      <c r="ES605" s="118"/>
      <c r="ET605" s="118"/>
      <c r="EU605" s="118"/>
      <c r="EV605" s="118"/>
      <c r="EW605" s="118"/>
      <c r="EX605" s="118"/>
      <c r="EY605" s="118"/>
      <c r="EZ605" s="118"/>
      <c r="FA605" s="118"/>
      <c r="FB605" s="118"/>
      <c r="FC605" s="118"/>
      <c r="FD605" s="118"/>
      <c r="FE605" s="118"/>
      <c r="FF605" s="118"/>
      <c r="FG605" s="118"/>
      <c r="FH605" s="118"/>
      <c r="FI605" s="118"/>
      <c r="FJ605" s="118"/>
      <c r="FK605" s="118"/>
      <c r="FL605" s="118"/>
      <c r="FM605" s="118"/>
      <c r="FN605" s="118"/>
      <c r="FO605" s="118"/>
      <c r="FP605" s="118"/>
      <c r="FQ605" s="118"/>
      <c r="FR605" s="118"/>
      <c r="FS605" s="118"/>
      <c r="FT605" s="118"/>
      <c r="FU605" s="118"/>
      <c r="FV605" s="118"/>
      <c r="FW605" s="118"/>
      <c r="FX605" s="118"/>
      <c r="FY605" s="118"/>
      <c r="FZ605" s="118"/>
      <c r="GA605" s="118"/>
      <c r="GB605" s="118"/>
      <c r="GC605" s="118"/>
      <c r="GD605" s="118"/>
      <c r="GE605" s="118"/>
      <c r="GF605" s="118"/>
      <c r="GG605" s="118"/>
      <c r="GH605" s="118"/>
      <c r="GI605" s="118"/>
      <c r="GJ605" s="118"/>
      <c r="GK605" s="118"/>
      <c r="GL605" s="118"/>
      <c r="GM605" s="118"/>
      <c r="GN605" s="118"/>
      <c r="GO605" s="118"/>
      <c r="GP605" s="118"/>
      <c r="GQ605" s="118"/>
      <c r="GR605" s="118"/>
      <c r="GS605" s="118"/>
      <c r="GT605" s="118"/>
      <c r="GU605" s="118"/>
      <c r="GV605" s="118"/>
      <c r="GW605" s="118"/>
      <c r="GX605" s="118"/>
      <c r="GY605" s="118"/>
      <c r="GZ605" s="118"/>
      <c r="HA605" s="118"/>
      <c r="HB605" s="118"/>
      <c r="HC605" s="118"/>
      <c r="HD605" s="118"/>
      <c r="HE605" s="118"/>
      <c r="HF605" s="118"/>
      <c r="HG605" s="118"/>
      <c r="HH605" s="118"/>
      <c r="HI605" s="118"/>
      <c r="HJ605" s="118"/>
      <c r="HK605" s="118"/>
      <c r="HL605" s="118"/>
      <c r="HM605" s="118"/>
      <c r="HN605" s="118"/>
      <c r="HO605" s="118"/>
      <c r="HP605" s="118"/>
      <c r="HQ605" s="118"/>
      <c r="HR605" s="118"/>
      <c r="HS605" s="118"/>
      <c r="HT605" s="118"/>
      <c r="HU605" s="118"/>
      <c r="HV605" s="118"/>
      <c r="HW605" s="118"/>
      <c r="HX605" s="118"/>
      <c r="HY605" s="118"/>
      <c r="HZ605" s="118"/>
      <c r="IA605" s="118"/>
      <c r="IB605" s="118"/>
      <c r="IC605" s="118"/>
      <c r="ID605" s="118"/>
      <c r="IE605" s="118"/>
      <c r="IF605" s="118"/>
      <c r="IG605" s="118"/>
      <c r="IH605" s="118"/>
      <c r="II605" s="118"/>
      <c r="IJ605" s="118"/>
      <c r="IK605" s="118"/>
      <c r="IL605" s="118"/>
      <c r="IM605" s="118"/>
      <c r="IN605" s="118"/>
      <c r="IO605" s="118"/>
      <c r="IP605" s="118"/>
      <c r="IQ605" s="118"/>
      <c r="IR605" s="118"/>
      <c r="IS605" s="118"/>
      <c r="IT605" s="118"/>
      <c r="IU605" s="118"/>
      <c r="IV605" s="118"/>
      <c r="IW605" s="118"/>
      <c r="IX605" s="118"/>
      <c r="IY605" s="118"/>
      <c r="IZ605" s="118"/>
      <c r="JA605" s="118"/>
      <c r="JB605" s="118"/>
      <c r="JC605" s="118"/>
      <c r="JD605" s="118"/>
      <c r="JE605" s="118"/>
      <c r="JF605" s="118"/>
      <c r="JG605" s="118"/>
      <c r="JH605" s="118"/>
      <c r="JI605" s="118"/>
      <c r="JJ605" s="118"/>
      <c r="JK605" s="118"/>
      <c r="JL605" s="118"/>
      <c r="JM605" s="118"/>
      <c r="JN605" s="118"/>
      <c r="JO605" s="118"/>
      <c r="JP605" s="118"/>
      <c r="JQ605" s="118"/>
      <c r="JR605" s="118"/>
      <c r="JS605" s="118"/>
      <c r="JT605" s="118"/>
      <c r="JU605" s="118"/>
      <c r="JV605" s="118"/>
      <c r="JW605" s="118"/>
      <c r="JX605" s="118"/>
      <c r="JY605" s="118"/>
      <c r="JZ605" s="118"/>
      <c r="KA605" s="118"/>
      <c r="KB605" s="118"/>
      <c r="KC605" s="118"/>
      <c r="KD605" s="118"/>
      <c r="KE605" s="118"/>
      <c r="KF605" s="118"/>
      <c r="KG605" s="118"/>
      <c r="KH605" s="118"/>
      <c r="KI605" s="118"/>
      <c r="KJ605" s="118"/>
      <c r="KK605" s="118"/>
      <c r="KL605" s="118"/>
      <c r="KM605" s="118"/>
      <c r="KN605" s="118"/>
      <c r="KO605" s="118"/>
      <c r="KP605" s="118"/>
      <c r="KQ605" s="118"/>
      <c r="KR605" s="118"/>
      <c r="KS605" s="118"/>
      <c r="KT605" s="118"/>
      <c r="KU605" s="118"/>
      <c r="KV605" s="118"/>
      <c r="KW605" s="118"/>
      <c r="KX605" s="118"/>
      <c r="KY605" s="118"/>
      <c r="KZ605" s="118"/>
      <c r="LA605" s="118"/>
      <c r="LB605" s="118"/>
      <c r="LC605" s="118"/>
      <c r="LD605" s="118"/>
      <c r="LE605" s="118"/>
      <c r="LF605" s="118"/>
      <c r="LG605" s="118"/>
      <c r="LH605" s="118"/>
      <c r="LI605" s="118"/>
      <c r="LJ605" s="118"/>
      <c r="LK605" s="118"/>
      <c r="LL605" s="118"/>
      <c r="LM605" s="118"/>
      <c r="LN605" s="118"/>
      <c r="LO605" s="118"/>
      <c r="LP605" s="118"/>
      <c r="LQ605" s="118"/>
      <c r="LR605" s="118"/>
      <c r="LS605" s="118"/>
      <c r="LT605" s="118"/>
      <c r="LU605" s="118"/>
      <c r="LV605" s="118"/>
      <c r="LW605" s="118"/>
      <c r="LX605" s="118"/>
      <c r="LY605" s="118"/>
      <c r="LZ605" s="118"/>
      <c r="MA605" s="118"/>
      <c r="MB605" s="118"/>
      <c r="MC605" s="118"/>
      <c r="MD605" s="118"/>
      <c r="ME605" s="118"/>
      <c r="MF605" s="118"/>
      <c r="MG605" s="118"/>
      <c r="MH605" s="118"/>
      <c r="MI605" s="118"/>
      <c r="MJ605" s="118"/>
      <c r="MK605" s="118"/>
      <c r="ML605" s="118"/>
      <c r="MM605" s="118"/>
      <c r="MN605" s="118"/>
      <c r="MO605" s="118"/>
      <c r="MP605" s="118"/>
      <c r="MQ605" s="118"/>
      <c r="MR605" s="118"/>
      <c r="MS605" s="118"/>
      <c r="MT605" s="118"/>
      <c r="MU605" s="118"/>
      <c r="MV605" s="118"/>
      <c r="MW605" s="118"/>
      <c r="MX605" s="118"/>
      <c r="MY605" s="118"/>
      <c r="MZ605" s="118"/>
      <c r="NA605" s="118"/>
      <c r="NB605" s="118"/>
      <c r="NC605" s="118"/>
      <c r="ND605" s="118"/>
      <c r="NE605" s="118"/>
      <c r="NF605" s="118"/>
      <c r="NG605" s="118"/>
      <c r="NH605" s="118"/>
      <c r="NI605" s="118"/>
      <c r="NJ605" s="118"/>
      <c r="NK605" s="118"/>
      <c r="NL605" s="118"/>
      <c r="NM605" s="118"/>
      <c r="NN605" s="118"/>
      <c r="NO605" s="118"/>
      <c r="NP605" s="118"/>
      <c r="NQ605" s="118"/>
      <c r="NR605" s="118"/>
      <c r="NS605" s="118"/>
      <c r="NT605" s="118"/>
      <c r="NU605" s="118"/>
      <c r="NV605" s="118"/>
      <c r="NW605" s="118"/>
      <c r="NX605" s="118"/>
      <c r="NY605" s="118"/>
      <c r="NZ605" s="118"/>
      <c r="OA605" s="118"/>
      <c r="OB605" s="118"/>
      <c r="OC605" s="118"/>
      <c r="OD605" s="118"/>
      <c r="OE605" s="118"/>
      <c r="OF605" s="118"/>
      <c r="OG605" s="118"/>
      <c r="OH605" s="118"/>
      <c r="OI605" s="118"/>
      <c r="OJ605" s="118"/>
      <c r="OK605" s="118"/>
      <c r="OL605" s="118"/>
      <c r="OM605" s="118"/>
      <c r="ON605" s="118"/>
      <c r="OO605" s="118"/>
      <c r="OP605" s="118"/>
      <c r="OQ605" s="118"/>
      <c r="OR605" s="118"/>
      <c r="OS605" s="118"/>
      <c r="OT605" s="118"/>
      <c r="OU605" s="118"/>
      <c r="OV605" s="118"/>
      <c r="OW605" s="118"/>
      <c r="OX605" s="118"/>
      <c r="OY605" s="118"/>
      <c r="OZ605" s="118"/>
      <c r="PA605" s="118"/>
      <c r="PB605" s="118"/>
      <c r="PC605" s="118"/>
      <c r="PD605" s="118"/>
      <c r="PE605" s="118"/>
      <c r="PF605" s="118"/>
      <c r="PG605" s="118"/>
      <c r="PH605" s="118"/>
      <c r="PI605" s="118"/>
      <c r="PJ605" s="118"/>
      <c r="PK605" s="118"/>
      <c r="PL605" s="118"/>
      <c r="PM605" s="118"/>
      <c r="PN605" s="118"/>
      <c r="PO605" s="118"/>
      <c r="PP605" s="118"/>
      <c r="PQ605" s="118"/>
      <c r="PR605" s="118"/>
      <c r="PS605" s="118"/>
      <c r="PT605" s="118"/>
      <c r="PU605" s="118"/>
      <c r="PV605" s="118"/>
      <c r="PW605" s="118"/>
      <c r="PX605" s="118"/>
      <c r="PY605" s="118"/>
      <c r="PZ605" s="118"/>
      <c r="QA605" s="118"/>
      <c r="QB605" s="118"/>
      <c r="QC605" s="118"/>
      <c r="QD605" s="118"/>
      <c r="QE605" s="118"/>
      <c r="QF605" s="118"/>
      <c r="QG605" s="118"/>
      <c r="QH605" s="118"/>
      <c r="QI605" s="118"/>
      <c r="QJ605" s="118"/>
      <c r="QK605" s="118"/>
      <c r="QL605" s="118"/>
      <c r="QM605" s="118"/>
      <c r="QN605" s="118"/>
      <c r="QO605" s="118"/>
      <c r="QP605" s="118"/>
      <c r="QQ605" s="118"/>
      <c r="QR605" s="118"/>
      <c r="QS605" s="118"/>
      <c r="QT605" s="118"/>
      <c r="QU605" s="118"/>
      <c r="QV605" s="118"/>
      <c r="QW605" s="118"/>
      <c r="QX605" s="118"/>
      <c r="QY605" s="118"/>
      <c r="QZ605" s="118"/>
      <c r="RA605" s="118"/>
      <c r="RB605" s="118"/>
      <c r="RC605" s="118"/>
      <c r="RD605" s="118"/>
      <c r="RE605" s="118"/>
      <c r="RF605" s="118"/>
      <c r="RG605" s="118"/>
      <c r="RH605" s="118"/>
      <c r="RI605" s="118"/>
      <c r="RJ605" s="118"/>
      <c r="RK605" s="118"/>
      <c r="RL605" s="118"/>
      <c r="RM605" s="118"/>
      <c r="RN605" s="118"/>
      <c r="RO605" s="118"/>
      <c r="RP605" s="118"/>
      <c r="RQ605" s="118"/>
      <c r="RR605" s="118"/>
      <c r="RS605" s="118"/>
      <c r="RT605" s="118"/>
      <c r="RU605" s="118"/>
      <c r="RV605" s="118"/>
      <c r="RW605" s="118"/>
      <c r="RX605" s="118"/>
      <c r="RY605" s="118"/>
      <c r="RZ605" s="118"/>
      <c r="SA605" s="118"/>
      <c r="SB605" s="118"/>
      <c r="SC605" s="118"/>
      <c r="SD605" s="118"/>
      <c r="SE605" s="118"/>
      <c r="SF605" s="118"/>
      <c r="SG605" s="118"/>
      <c r="SH605" s="118"/>
      <c r="SI605" s="118"/>
      <c r="SJ605" s="118"/>
      <c r="SK605" s="118"/>
      <c r="SL605" s="118"/>
      <c r="SM605" s="118"/>
      <c r="SN605" s="118"/>
      <c r="SO605" s="118"/>
      <c r="SP605" s="118"/>
      <c r="SQ605" s="118"/>
      <c r="SR605" s="118"/>
      <c r="SS605" s="118"/>
      <c r="ST605" s="118"/>
      <c r="SU605" s="118"/>
      <c r="SV605" s="118"/>
      <c r="SW605" s="118"/>
      <c r="SX605" s="118"/>
      <c r="SY605" s="118"/>
      <c r="SZ605" s="118"/>
      <c r="TA605" s="118"/>
      <c r="TB605" s="118"/>
      <c r="TC605" s="118"/>
      <c r="TD605" s="118"/>
      <c r="TE605" s="118"/>
      <c r="TF605" s="118"/>
      <c r="TG605" s="118"/>
      <c r="TH605" s="118"/>
      <c r="TI605" s="118"/>
      <c r="TJ605" s="118"/>
      <c r="TK605" s="118"/>
      <c r="TL605" s="118"/>
      <c r="TM605" s="118"/>
      <c r="TN605" s="118"/>
      <c r="TO605" s="118"/>
      <c r="TP605" s="118"/>
      <c r="TQ605" s="118"/>
      <c r="TR605" s="118"/>
      <c r="TS605" s="118"/>
      <c r="TT605" s="118"/>
      <c r="TU605" s="118"/>
      <c r="TV605" s="118"/>
      <c r="TW605" s="118"/>
      <c r="TX605" s="118"/>
      <c r="TY605" s="118"/>
      <c r="TZ605" s="118"/>
      <c r="UA605" s="118"/>
      <c r="UB605" s="118"/>
      <c r="UC605" s="118"/>
      <c r="UD605" s="118"/>
      <c r="UE605" s="118"/>
      <c r="UF605" s="118"/>
      <c r="UG605" s="118"/>
      <c r="UH605" s="118"/>
      <c r="UI605" s="118"/>
      <c r="UJ605" s="118"/>
      <c r="UK605" s="118"/>
      <c r="UL605" s="118"/>
      <c r="UM605" s="118"/>
      <c r="UN605" s="118"/>
      <c r="UO605" s="118"/>
      <c r="UP605" s="118"/>
      <c r="UQ605" s="118"/>
      <c r="UR605" s="118"/>
      <c r="US605" s="118"/>
      <c r="UT605" s="118"/>
      <c r="UU605" s="118"/>
      <c r="UV605" s="118"/>
      <c r="UW605" s="118"/>
      <c r="UX605" s="118"/>
      <c r="UY605" s="118"/>
      <c r="UZ605" s="118"/>
      <c r="VA605" s="118"/>
      <c r="VB605" s="118"/>
      <c r="VC605" s="118"/>
      <c r="VD605" s="118"/>
      <c r="VE605" s="118"/>
      <c r="VF605" s="118"/>
      <c r="VG605" s="118"/>
      <c r="VH605" s="118"/>
      <c r="VI605" s="118"/>
      <c r="VJ605" s="118"/>
      <c r="VK605" s="118"/>
      <c r="VL605" s="118"/>
      <c r="VM605" s="118"/>
      <c r="VN605" s="118"/>
      <c r="VO605" s="118"/>
      <c r="VP605" s="118"/>
      <c r="VQ605" s="118"/>
      <c r="VR605" s="118"/>
      <c r="VS605" s="118"/>
      <c r="VT605" s="118"/>
      <c r="VU605" s="118"/>
      <c r="VV605" s="118"/>
      <c r="VW605" s="118"/>
      <c r="VX605" s="118"/>
      <c r="VY605" s="118"/>
      <c r="VZ605" s="118"/>
      <c r="WA605" s="118"/>
      <c r="WB605" s="118"/>
      <c r="WC605" s="118"/>
      <c r="WD605" s="118"/>
      <c r="WE605" s="118"/>
      <c r="WF605" s="118"/>
      <c r="WG605" s="118"/>
      <c r="WH605" s="118"/>
      <c r="WI605" s="118"/>
      <c r="WJ605" s="118"/>
      <c r="WK605" s="118"/>
      <c r="WL605" s="118"/>
      <c r="WM605" s="118"/>
      <c r="WN605" s="118"/>
      <c r="WO605" s="118"/>
      <c r="WP605" s="118"/>
      <c r="WQ605" s="118"/>
      <c r="WR605" s="118"/>
      <c r="WS605" s="118"/>
      <c r="WT605" s="118"/>
      <c r="WU605" s="118"/>
      <c r="WV605" s="118"/>
      <c r="WW605" s="118"/>
      <c r="WX605" s="118"/>
      <c r="WY605" s="118"/>
      <c r="WZ605" s="118"/>
      <c r="XA605" s="118"/>
      <c r="XB605" s="118"/>
      <c r="XC605" s="118"/>
      <c r="XD605" s="118"/>
      <c r="XE605" s="118"/>
      <c r="XF605" s="118"/>
      <c r="XG605" s="118"/>
      <c r="XH605" s="118"/>
      <c r="XI605" s="118"/>
      <c r="XJ605" s="118"/>
      <c r="XK605" s="118"/>
      <c r="XL605" s="118"/>
      <c r="XM605" s="118"/>
      <c r="XN605" s="118"/>
      <c r="XO605" s="118"/>
      <c r="XP605" s="118"/>
      <c r="XQ605" s="118"/>
      <c r="XR605" s="118"/>
      <c r="XS605" s="118"/>
      <c r="XT605" s="118"/>
      <c r="XU605" s="118"/>
      <c r="XV605" s="118"/>
      <c r="XW605" s="118"/>
      <c r="XX605" s="118"/>
      <c r="XY605" s="118"/>
      <c r="XZ605" s="118"/>
      <c r="YA605" s="118"/>
      <c r="YB605" s="118"/>
      <c r="YC605" s="118"/>
      <c r="YD605" s="118"/>
      <c r="YE605" s="118"/>
      <c r="YF605" s="118"/>
      <c r="YG605" s="118"/>
      <c r="YH605" s="118"/>
      <c r="YI605" s="118"/>
      <c r="YJ605" s="118"/>
      <c r="YK605" s="118"/>
      <c r="YL605" s="118"/>
      <c r="YM605" s="118"/>
      <c r="YN605" s="118"/>
      <c r="YO605" s="118"/>
      <c r="YP605" s="118"/>
      <c r="YQ605" s="118"/>
      <c r="YR605" s="118"/>
      <c r="YS605" s="118"/>
      <c r="YT605" s="118"/>
      <c r="YU605" s="118"/>
      <c r="YV605" s="118"/>
      <c r="YW605" s="118"/>
      <c r="YX605" s="118"/>
      <c r="YY605" s="118"/>
      <c r="YZ605" s="118"/>
      <c r="ZA605" s="118"/>
      <c r="ZB605" s="118"/>
      <c r="ZC605" s="118"/>
      <c r="ZD605" s="118"/>
      <c r="ZE605" s="118"/>
      <c r="ZF605" s="118"/>
      <c r="ZG605" s="118"/>
      <c r="ZH605" s="118"/>
      <c r="ZI605" s="118"/>
      <c r="ZJ605" s="118"/>
      <c r="ZK605" s="118"/>
      <c r="ZL605" s="118"/>
      <c r="ZM605" s="118"/>
      <c r="ZN605" s="118"/>
      <c r="ZO605" s="118"/>
      <c r="ZP605" s="118"/>
      <c r="ZQ605" s="118"/>
      <c r="ZR605" s="118"/>
      <c r="ZS605" s="118"/>
      <c r="ZT605" s="118"/>
      <c r="ZU605" s="118"/>
      <c r="ZV605" s="118"/>
      <c r="ZW605" s="118"/>
      <c r="ZX605" s="118"/>
      <c r="ZY605" s="118"/>
      <c r="ZZ605" s="118"/>
      <c r="AAA605" s="118"/>
      <c r="AAB605" s="118"/>
      <c r="AAC605" s="118"/>
      <c r="AAD605" s="118"/>
      <c r="AAE605" s="118"/>
      <c r="AAF605" s="118"/>
      <c r="AAG605" s="118"/>
      <c r="AAH605" s="118"/>
      <c r="AAI605" s="118"/>
      <c r="AAJ605" s="118"/>
      <c r="AAK605" s="118"/>
      <c r="AAL605" s="118"/>
      <c r="AAM605" s="118"/>
      <c r="AAN605" s="118"/>
      <c r="AAO605" s="118"/>
      <c r="AAP605" s="118"/>
      <c r="AAQ605" s="118"/>
      <c r="AAR605" s="118"/>
      <c r="AAS605" s="118"/>
      <c r="AAT605" s="118"/>
      <c r="AAU605" s="118"/>
      <c r="AAV605" s="118"/>
      <c r="AAW605" s="118"/>
      <c r="AAX605" s="118"/>
      <c r="AAY605" s="118"/>
      <c r="AAZ605" s="118"/>
      <c r="ABA605" s="118"/>
      <c r="ABB605" s="118"/>
      <c r="ABC605" s="118"/>
      <c r="ABD605" s="118"/>
      <c r="ABE605" s="118"/>
      <c r="ABF605" s="118"/>
      <c r="ABG605" s="118"/>
      <c r="ABH605" s="118"/>
      <c r="ABI605" s="118"/>
      <c r="ABJ605" s="118"/>
      <c r="ABK605" s="118"/>
      <c r="ABL605" s="118"/>
      <c r="ABM605" s="118"/>
      <c r="ABN605" s="118"/>
      <c r="ABO605" s="118"/>
      <c r="ABP605" s="118"/>
      <c r="ABQ605" s="118"/>
      <c r="ABR605" s="118"/>
      <c r="ABS605" s="118"/>
      <c r="ABT605" s="118"/>
      <c r="ABU605" s="118"/>
      <c r="ABV605" s="118"/>
      <c r="ABW605" s="118"/>
      <c r="ABX605" s="118"/>
      <c r="ABY605" s="118"/>
      <c r="ABZ605" s="118"/>
      <c r="ACA605" s="118"/>
      <c r="ACB605" s="118"/>
      <c r="ACC605" s="118"/>
      <c r="ACD605" s="118"/>
      <c r="ACE605" s="118"/>
      <c r="ACF605" s="118"/>
      <c r="ACG605" s="118"/>
      <c r="ACH605" s="118"/>
      <c r="ACI605" s="118"/>
      <c r="ACJ605" s="118"/>
      <c r="ACK605" s="118"/>
      <c r="ACL605" s="118"/>
      <c r="ACM605" s="118"/>
      <c r="ACN605" s="118"/>
      <c r="ACO605" s="118"/>
      <c r="ACP605" s="118"/>
      <c r="ACQ605" s="118"/>
      <c r="ACR605" s="118"/>
      <c r="ACS605" s="118"/>
      <c r="ACT605" s="118"/>
      <c r="ACU605" s="118"/>
      <c r="ACV605" s="118"/>
      <c r="ACW605" s="118"/>
      <c r="ACX605" s="118"/>
      <c r="ACY605" s="118"/>
      <c r="ACZ605" s="118"/>
      <c r="ADA605" s="118"/>
      <c r="ADB605" s="118"/>
      <c r="ADC605" s="118"/>
      <c r="ADD605" s="118"/>
      <c r="ADE605" s="118"/>
      <c r="ADF605" s="118"/>
      <c r="ADG605" s="118"/>
      <c r="ADH605" s="118"/>
      <c r="ADI605" s="118"/>
      <c r="ADJ605" s="118"/>
      <c r="ADK605" s="118"/>
      <c r="ADL605" s="118"/>
      <c r="ADM605" s="118"/>
      <c r="ADN605" s="118"/>
      <c r="ADO605" s="118"/>
      <c r="ADP605" s="118"/>
      <c r="ADQ605" s="118"/>
      <c r="ADR605" s="118"/>
      <c r="ADS605" s="118"/>
      <c r="ADT605" s="118"/>
      <c r="ADU605" s="118"/>
      <c r="ADV605" s="118"/>
      <c r="ADW605" s="118"/>
      <c r="ADX605" s="118"/>
      <c r="ADY605" s="118"/>
      <c r="ADZ605" s="118"/>
      <c r="AEA605" s="118"/>
      <c r="AEB605" s="118"/>
      <c r="AEC605" s="118"/>
      <c r="AED605" s="118"/>
      <c r="AEE605" s="118"/>
      <c r="AEF605" s="118"/>
      <c r="AEG605" s="118"/>
      <c r="AEH605" s="118"/>
      <c r="AEI605" s="118"/>
      <c r="AEJ605" s="118"/>
      <c r="AEK605" s="118"/>
      <c r="AEL605" s="118"/>
      <c r="AEM605" s="118"/>
      <c r="AEN605" s="118"/>
      <c r="AEO605" s="118"/>
      <c r="AEP605" s="118"/>
      <c r="AEQ605" s="118"/>
      <c r="AER605" s="118"/>
      <c r="AES605" s="118"/>
      <c r="AET605" s="118"/>
      <c r="AEU605" s="118"/>
      <c r="AEV605" s="118"/>
      <c r="AEW605" s="118"/>
      <c r="AEX605" s="118"/>
      <c r="AEY605" s="118"/>
      <c r="AEZ605" s="118"/>
      <c r="AFA605" s="118"/>
      <c r="AFB605" s="118"/>
      <c r="AFC605" s="118"/>
      <c r="AFD605" s="118"/>
      <c r="AFE605" s="118"/>
      <c r="AFF605" s="118"/>
      <c r="AFG605" s="118"/>
      <c r="AFH605" s="118"/>
      <c r="AFI605" s="118"/>
      <c r="AFJ605" s="118"/>
      <c r="AFK605" s="118"/>
      <c r="AFL605" s="118"/>
      <c r="AFM605" s="118"/>
      <c r="AFN605" s="118"/>
      <c r="AFO605" s="118"/>
      <c r="AFP605" s="118"/>
      <c r="AFQ605" s="118"/>
      <c r="AFR605" s="118"/>
      <c r="AFS605" s="118"/>
      <c r="AFT605" s="118"/>
      <c r="AFU605" s="118"/>
      <c r="AFV605" s="118"/>
      <c r="AFW605" s="118"/>
      <c r="AFX605" s="118"/>
      <c r="AFY605" s="118"/>
      <c r="AFZ605" s="118"/>
      <c r="AGA605" s="118"/>
      <c r="AGB605" s="118"/>
      <c r="AGC605" s="118"/>
      <c r="AGD605" s="118"/>
      <c r="AGE605" s="118"/>
      <c r="AGF605" s="118"/>
      <c r="AGG605" s="118"/>
      <c r="AGH605" s="118"/>
      <c r="AGI605" s="118"/>
      <c r="AGJ605" s="118"/>
      <c r="AGK605" s="118"/>
      <c r="AGL605" s="118"/>
      <c r="AGM605" s="118"/>
      <c r="AGN605" s="118"/>
      <c r="AGO605" s="118"/>
      <c r="AGP605" s="118"/>
      <c r="AGQ605" s="118"/>
      <c r="AGR605" s="118"/>
      <c r="AGS605" s="118"/>
      <c r="AGT605" s="118"/>
      <c r="AGU605" s="118"/>
      <c r="AGV605" s="118"/>
      <c r="AGW605" s="118"/>
      <c r="AGX605" s="118"/>
      <c r="AGY605" s="118"/>
      <c r="AGZ605" s="118"/>
      <c r="AHA605" s="118"/>
      <c r="AHB605" s="118"/>
      <c r="AHC605" s="118"/>
      <c r="AHD605" s="118"/>
      <c r="AHE605" s="118"/>
      <c r="AHF605" s="118"/>
      <c r="AHG605" s="118"/>
      <c r="AHH605" s="118"/>
      <c r="AHI605" s="118"/>
      <c r="AHJ605" s="118"/>
      <c r="AHK605" s="118"/>
      <c r="AHL605" s="118"/>
      <c r="AHM605" s="118"/>
      <c r="AHN605" s="118"/>
      <c r="AHO605" s="118"/>
      <c r="AHP605" s="118"/>
      <c r="AHQ605" s="118"/>
      <c r="AHR605" s="118"/>
      <c r="AHS605" s="118"/>
      <c r="AHT605" s="118"/>
      <c r="AHU605" s="118"/>
      <c r="AHV605" s="118"/>
      <c r="AHW605" s="118"/>
      <c r="AHX605" s="118"/>
      <c r="AHY605" s="118"/>
      <c r="AHZ605" s="118"/>
      <c r="AIA605" s="118"/>
      <c r="AIB605" s="118"/>
      <c r="AIC605" s="118"/>
      <c r="AID605" s="118"/>
      <c r="AIE605" s="118"/>
      <c r="AIF605" s="118"/>
      <c r="AIG605" s="118"/>
      <c r="AIH605" s="118"/>
      <c r="AII605" s="118"/>
      <c r="AIJ605" s="118"/>
      <c r="AIK605" s="118"/>
      <c r="AIL605" s="118"/>
      <c r="AIM605" s="118"/>
      <c r="AIN605" s="118"/>
      <c r="AIO605" s="118"/>
      <c r="AIP605" s="118"/>
      <c r="AIQ605" s="118"/>
      <c r="AIR605" s="118"/>
      <c r="AIS605" s="118"/>
      <c r="AIT605" s="118"/>
      <c r="AIU605" s="118"/>
      <c r="AIV605" s="118"/>
      <c r="AIW605" s="118"/>
      <c r="AIX605" s="118"/>
      <c r="AIY605" s="118"/>
      <c r="AIZ605" s="118"/>
      <c r="AJA605" s="118"/>
      <c r="AJB605" s="118"/>
      <c r="AJC605" s="118"/>
      <c r="AJD605" s="118"/>
      <c r="AJE605" s="118"/>
      <c r="AJF605" s="118"/>
      <c r="AJG605" s="118"/>
      <c r="AJH605" s="118"/>
      <c r="AJI605" s="118"/>
      <c r="AJJ605" s="118"/>
      <c r="AJK605" s="118"/>
      <c r="AJL605" s="118"/>
      <c r="AJM605" s="118"/>
      <c r="AJN605" s="118"/>
      <c r="AJO605" s="118"/>
      <c r="AJP605" s="118"/>
      <c r="AJQ605" s="118"/>
      <c r="AJR605" s="118"/>
      <c r="AJS605" s="118"/>
      <c r="AJT605" s="118"/>
      <c r="AJU605" s="118"/>
      <c r="AJV605" s="118"/>
      <c r="AJW605" s="118"/>
      <c r="AJX605" s="118"/>
      <c r="AJY605" s="118"/>
      <c r="AJZ605" s="118"/>
      <c r="AKA605" s="118"/>
      <c r="AKB605" s="118"/>
      <c r="AKC605" s="118"/>
      <c r="AKD605" s="118"/>
      <c r="AKE605" s="118"/>
      <c r="AKF605" s="118"/>
      <c r="AKG605" s="118"/>
      <c r="AKH605" s="118"/>
      <c r="AKI605" s="118"/>
      <c r="AKJ605" s="118"/>
      <c r="AKK605" s="118"/>
      <c r="AKL605" s="118"/>
      <c r="AKM605" s="118"/>
      <c r="AKN605" s="118"/>
      <c r="AKO605" s="118"/>
      <c r="AKP605" s="118"/>
      <c r="AKQ605" s="118"/>
      <c r="AKR605" s="118"/>
      <c r="AKS605" s="118"/>
      <c r="AKT605" s="118"/>
      <c r="AKU605" s="118"/>
      <c r="AKV605" s="118"/>
      <c r="AKW605" s="118"/>
      <c r="AKX605" s="118"/>
      <c r="AKY605" s="118"/>
      <c r="AKZ605" s="118"/>
      <c r="ALA605" s="118"/>
      <c r="ALB605" s="118"/>
      <c r="ALC605" s="118"/>
      <c r="ALD605" s="118"/>
      <c r="ALE605" s="118"/>
      <c r="ALF605" s="118"/>
      <c r="ALG605" s="118"/>
      <c r="ALH605" s="118"/>
      <c r="ALI605" s="118"/>
      <c r="ALJ605" s="118"/>
      <c r="ALK605" s="118"/>
      <c r="ALL605" s="118"/>
      <c r="ALM605" s="118"/>
      <c r="ALN605" s="118"/>
      <c r="ALO605" s="118"/>
      <c r="ALP605" s="118"/>
      <c r="ALQ605" s="118"/>
      <c r="ALR605" s="118"/>
      <c r="ALS605" s="118"/>
      <c r="ALT605" s="118"/>
      <c r="ALU605" s="118"/>
      <c r="ALV605" s="118"/>
      <c r="ALW605" s="118"/>
      <c r="ALX605" s="118"/>
      <c r="ALY605" s="118"/>
      <c r="ALZ605" s="118"/>
      <c r="AMA605" s="118"/>
      <c r="AMB605" s="118"/>
      <c r="AMC605" s="118"/>
      <c r="AMD605" s="118"/>
      <c r="AME605" s="118"/>
      <c r="AMF605" s="118"/>
      <c r="AMG605" s="118"/>
      <c r="AMH605" s="118"/>
    </row>
    <row r="606" spans="1:1022" x14ac:dyDescent="0.25">
      <c r="A606" s="162" t="s">
        <v>25295</v>
      </c>
      <c r="B606" s="163">
        <v>605</v>
      </c>
      <c r="C606" s="295" t="s">
        <v>25296</v>
      </c>
      <c r="D606" s="175" t="s">
        <v>25297</v>
      </c>
      <c r="V606" s="219">
        <f t="shared" si="325"/>
        <v>100</v>
      </c>
      <c r="W606" s="219">
        <f t="shared" si="326"/>
        <v>100</v>
      </c>
      <c r="X606" s="219">
        <f>IF(O606=3,20,100)</f>
        <v>100</v>
      </c>
      <c r="Y606" s="219">
        <f t="shared" si="312"/>
        <v>100</v>
      </c>
      <c r="Z606" s="219">
        <f t="shared" si="313"/>
        <v>100</v>
      </c>
      <c r="AA606" s="220">
        <f t="shared" si="314"/>
        <v>100</v>
      </c>
      <c r="AB606" s="220">
        <f t="shared" si="315"/>
        <v>100</v>
      </c>
      <c r="AC606" s="220">
        <f t="shared" si="316"/>
        <v>100</v>
      </c>
      <c r="AD606" s="416">
        <f t="shared" si="317"/>
        <v>100</v>
      </c>
      <c r="AE606" s="416">
        <f t="shared" si="318"/>
        <v>100</v>
      </c>
      <c r="AF606" s="212">
        <f t="shared" si="323"/>
        <v>100</v>
      </c>
      <c r="AG606" s="212">
        <f t="shared" si="324"/>
        <v>100</v>
      </c>
      <c r="AH606" s="212">
        <f t="shared" si="321"/>
        <v>100</v>
      </c>
      <c r="AI606" s="212">
        <f t="shared" si="322"/>
        <v>100</v>
      </c>
      <c r="AJ606" s="243"/>
      <c r="AM606" s="214"/>
      <c r="AQ606" s="229" t="s">
        <v>25288</v>
      </c>
      <c r="AU606" s="118"/>
      <c r="AV606" s="118"/>
      <c r="AW606" s="118"/>
      <c r="AX606" s="118"/>
      <c r="AY606" s="118"/>
      <c r="AZ606" s="118"/>
      <c r="BA606" s="118"/>
      <c r="BB606" s="118"/>
      <c r="BC606" s="118"/>
      <c r="BD606" s="118"/>
      <c r="BE606" s="118"/>
      <c r="BF606" s="118"/>
      <c r="BG606" s="118"/>
      <c r="BH606" s="118"/>
      <c r="BI606" s="118"/>
      <c r="BJ606" s="118"/>
      <c r="BK606" s="118"/>
      <c r="BL606" s="118"/>
      <c r="BM606" s="118"/>
      <c r="BN606" s="118"/>
      <c r="BO606" s="118"/>
      <c r="BP606" s="118"/>
      <c r="BQ606" s="118"/>
      <c r="BR606" s="118"/>
      <c r="BS606" s="118"/>
      <c r="BT606" s="118"/>
      <c r="BU606" s="118"/>
      <c r="BV606" s="118"/>
      <c r="BW606" s="118"/>
      <c r="BX606" s="118"/>
      <c r="BY606" s="118"/>
      <c r="BZ606" s="118"/>
      <c r="CA606" s="118"/>
      <c r="CB606" s="118"/>
      <c r="CC606" s="118"/>
      <c r="CD606" s="118"/>
      <c r="CE606" s="118"/>
      <c r="CF606" s="118"/>
      <c r="CG606" s="118"/>
      <c r="CH606" s="118"/>
      <c r="CI606" s="118"/>
      <c r="CJ606" s="118"/>
      <c r="CK606" s="118"/>
      <c r="CL606" s="118"/>
      <c r="CM606" s="118"/>
      <c r="CN606" s="118"/>
      <c r="CO606" s="118"/>
      <c r="CP606" s="118"/>
      <c r="CQ606" s="118"/>
      <c r="CR606" s="118"/>
      <c r="CS606" s="118"/>
      <c r="CT606" s="118"/>
      <c r="CU606" s="118"/>
      <c r="CV606" s="118"/>
      <c r="CW606" s="118"/>
      <c r="CX606" s="118"/>
      <c r="CY606" s="118"/>
      <c r="CZ606" s="118"/>
      <c r="DA606" s="118"/>
      <c r="DB606" s="118"/>
      <c r="DC606" s="118"/>
      <c r="DD606" s="118"/>
      <c r="DE606" s="118"/>
      <c r="DF606" s="118"/>
      <c r="DG606" s="118"/>
      <c r="DH606" s="118"/>
      <c r="DI606" s="118"/>
      <c r="DJ606" s="118"/>
      <c r="DK606" s="118"/>
      <c r="DL606" s="118"/>
      <c r="DM606" s="118"/>
      <c r="DN606" s="118"/>
      <c r="DO606" s="118"/>
      <c r="DP606" s="118"/>
      <c r="DQ606" s="118"/>
      <c r="DR606" s="118"/>
      <c r="DS606" s="118"/>
      <c r="DT606" s="118"/>
      <c r="DU606" s="118"/>
      <c r="DV606" s="118"/>
      <c r="DW606" s="118"/>
      <c r="DX606" s="118"/>
      <c r="DY606" s="118"/>
      <c r="DZ606" s="118"/>
      <c r="EA606" s="118"/>
      <c r="EB606" s="118"/>
      <c r="EC606" s="118"/>
      <c r="ED606" s="118"/>
      <c r="EE606" s="118"/>
      <c r="EF606" s="118"/>
      <c r="EG606" s="118"/>
      <c r="EH606" s="118"/>
      <c r="EI606" s="118"/>
      <c r="EJ606" s="118"/>
      <c r="EK606" s="118"/>
      <c r="EL606" s="118"/>
      <c r="EM606" s="118"/>
      <c r="EN606" s="118"/>
      <c r="EO606" s="118"/>
      <c r="EP606" s="118"/>
      <c r="EQ606" s="118"/>
      <c r="ER606" s="118"/>
      <c r="ES606" s="118"/>
      <c r="ET606" s="118"/>
      <c r="EU606" s="118"/>
      <c r="EV606" s="118"/>
      <c r="EW606" s="118"/>
      <c r="EX606" s="118"/>
      <c r="EY606" s="118"/>
      <c r="EZ606" s="118"/>
      <c r="FA606" s="118"/>
      <c r="FB606" s="118"/>
      <c r="FC606" s="118"/>
      <c r="FD606" s="118"/>
      <c r="FE606" s="118"/>
      <c r="FF606" s="118"/>
      <c r="FG606" s="118"/>
      <c r="FH606" s="118"/>
      <c r="FI606" s="118"/>
      <c r="FJ606" s="118"/>
      <c r="FK606" s="118"/>
      <c r="FL606" s="118"/>
      <c r="FM606" s="118"/>
      <c r="FN606" s="118"/>
      <c r="FO606" s="118"/>
      <c r="FP606" s="118"/>
      <c r="FQ606" s="118"/>
      <c r="FR606" s="118"/>
      <c r="FS606" s="118"/>
      <c r="FT606" s="118"/>
      <c r="FU606" s="118"/>
      <c r="FV606" s="118"/>
      <c r="FW606" s="118"/>
      <c r="FX606" s="118"/>
      <c r="FY606" s="118"/>
      <c r="FZ606" s="118"/>
      <c r="GA606" s="118"/>
      <c r="GB606" s="118"/>
      <c r="GC606" s="118"/>
      <c r="GD606" s="118"/>
      <c r="GE606" s="118"/>
      <c r="GF606" s="118"/>
      <c r="GG606" s="118"/>
      <c r="GH606" s="118"/>
      <c r="GI606" s="118"/>
      <c r="GJ606" s="118"/>
      <c r="GK606" s="118"/>
      <c r="GL606" s="118"/>
      <c r="GM606" s="118"/>
      <c r="GN606" s="118"/>
      <c r="GO606" s="118"/>
      <c r="GP606" s="118"/>
      <c r="GQ606" s="118"/>
      <c r="GR606" s="118"/>
      <c r="GS606" s="118"/>
      <c r="GT606" s="118"/>
      <c r="GU606" s="118"/>
      <c r="GV606" s="118"/>
      <c r="GW606" s="118"/>
      <c r="GX606" s="118"/>
      <c r="GY606" s="118"/>
      <c r="GZ606" s="118"/>
      <c r="HA606" s="118"/>
      <c r="HB606" s="118"/>
      <c r="HC606" s="118"/>
      <c r="HD606" s="118"/>
      <c r="HE606" s="118"/>
      <c r="HF606" s="118"/>
      <c r="HG606" s="118"/>
      <c r="HH606" s="118"/>
      <c r="HI606" s="118"/>
      <c r="HJ606" s="118"/>
      <c r="HK606" s="118"/>
      <c r="HL606" s="118"/>
      <c r="HM606" s="118"/>
      <c r="HN606" s="118"/>
      <c r="HO606" s="118"/>
      <c r="HP606" s="118"/>
      <c r="HQ606" s="118"/>
      <c r="HR606" s="118"/>
      <c r="HS606" s="118"/>
      <c r="HT606" s="118"/>
      <c r="HU606" s="118"/>
      <c r="HV606" s="118"/>
      <c r="HW606" s="118"/>
      <c r="HX606" s="118"/>
      <c r="HY606" s="118"/>
      <c r="HZ606" s="118"/>
      <c r="IA606" s="118"/>
      <c r="IB606" s="118"/>
      <c r="IC606" s="118"/>
      <c r="ID606" s="118"/>
      <c r="IE606" s="118"/>
      <c r="IF606" s="118"/>
      <c r="IG606" s="118"/>
      <c r="IH606" s="118"/>
      <c r="II606" s="118"/>
      <c r="IJ606" s="118"/>
      <c r="IK606" s="118"/>
      <c r="IL606" s="118"/>
      <c r="IM606" s="118"/>
      <c r="IN606" s="118"/>
      <c r="IO606" s="118"/>
      <c r="IP606" s="118"/>
      <c r="IQ606" s="118"/>
      <c r="IR606" s="118"/>
      <c r="IS606" s="118"/>
      <c r="IT606" s="118"/>
      <c r="IU606" s="118"/>
      <c r="IV606" s="118"/>
      <c r="IW606" s="118"/>
      <c r="IX606" s="118"/>
      <c r="IY606" s="118"/>
      <c r="IZ606" s="118"/>
      <c r="JA606" s="118"/>
      <c r="JB606" s="118"/>
      <c r="JC606" s="118"/>
      <c r="JD606" s="118"/>
      <c r="JE606" s="118"/>
      <c r="JF606" s="118"/>
      <c r="JG606" s="118"/>
      <c r="JH606" s="118"/>
      <c r="JI606" s="118"/>
      <c r="JJ606" s="118"/>
      <c r="JK606" s="118"/>
      <c r="JL606" s="118"/>
      <c r="JM606" s="118"/>
      <c r="JN606" s="118"/>
      <c r="JO606" s="118"/>
      <c r="JP606" s="118"/>
      <c r="JQ606" s="118"/>
      <c r="JR606" s="118"/>
      <c r="JS606" s="118"/>
      <c r="JT606" s="118"/>
      <c r="JU606" s="118"/>
      <c r="JV606" s="118"/>
      <c r="JW606" s="118"/>
      <c r="JX606" s="118"/>
      <c r="JY606" s="118"/>
      <c r="JZ606" s="118"/>
      <c r="KA606" s="118"/>
      <c r="KB606" s="118"/>
      <c r="KC606" s="118"/>
      <c r="KD606" s="118"/>
      <c r="KE606" s="118"/>
      <c r="KF606" s="118"/>
      <c r="KG606" s="118"/>
      <c r="KH606" s="118"/>
      <c r="KI606" s="118"/>
      <c r="KJ606" s="118"/>
      <c r="KK606" s="118"/>
      <c r="KL606" s="118"/>
      <c r="KM606" s="118"/>
      <c r="KN606" s="118"/>
      <c r="KO606" s="118"/>
      <c r="KP606" s="118"/>
      <c r="KQ606" s="118"/>
      <c r="KR606" s="118"/>
      <c r="KS606" s="118"/>
      <c r="KT606" s="118"/>
      <c r="KU606" s="118"/>
      <c r="KV606" s="118"/>
      <c r="KW606" s="118"/>
      <c r="KX606" s="118"/>
      <c r="KY606" s="118"/>
      <c r="KZ606" s="118"/>
      <c r="LA606" s="118"/>
      <c r="LB606" s="118"/>
      <c r="LC606" s="118"/>
      <c r="LD606" s="118"/>
      <c r="LE606" s="118"/>
      <c r="LF606" s="118"/>
      <c r="LG606" s="118"/>
      <c r="LH606" s="118"/>
      <c r="LI606" s="118"/>
      <c r="LJ606" s="118"/>
      <c r="LK606" s="118"/>
      <c r="LL606" s="118"/>
      <c r="LM606" s="118"/>
      <c r="LN606" s="118"/>
      <c r="LO606" s="118"/>
      <c r="LP606" s="118"/>
      <c r="LQ606" s="118"/>
      <c r="LR606" s="118"/>
      <c r="LS606" s="118"/>
      <c r="LT606" s="118"/>
      <c r="LU606" s="118"/>
      <c r="LV606" s="118"/>
      <c r="LW606" s="118"/>
      <c r="LX606" s="118"/>
      <c r="LY606" s="118"/>
      <c r="LZ606" s="118"/>
      <c r="MA606" s="118"/>
      <c r="MB606" s="118"/>
      <c r="MC606" s="118"/>
      <c r="MD606" s="118"/>
      <c r="ME606" s="118"/>
      <c r="MF606" s="118"/>
      <c r="MG606" s="118"/>
      <c r="MH606" s="118"/>
      <c r="MI606" s="118"/>
      <c r="MJ606" s="118"/>
      <c r="MK606" s="118"/>
      <c r="ML606" s="118"/>
      <c r="MM606" s="118"/>
      <c r="MN606" s="118"/>
      <c r="MO606" s="118"/>
      <c r="MP606" s="118"/>
      <c r="MQ606" s="118"/>
      <c r="MR606" s="118"/>
      <c r="MS606" s="118"/>
      <c r="MT606" s="118"/>
      <c r="MU606" s="118"/>
      <c r="MV606" s="118"/>
      <c r="MW606" s="118"/>
      <c r="MX606" s="118"/>
      <c r="MY606" s="118"/>
      <c r="MZ606" s="118"/>
      <c r="NA606" s="118"/>
      <c r="NB606" s="118"/>
      <c r="NC606" s="118"/>
      <c r="ND606" s="118"/>
      <c r="NE606" s="118"/>
      <c r="NF606" s="118"/>
      <c r="NG606" s="118"/>
      <c r="NH606" s="118"/>
      <c r="NI606" s="118"/>
      <c r="NJ606" s="118"/>
      <c r="NK606" s="118"/>
      <c r="NL606" s="118"/>
      <c r="NM606" s="118"/>
      <c r="NN606" s="118"/>
      <c r="NO606" s="118"/>
      <c r="NP606" s="118"/>
      <c r="NQ606" s="118"/>
      <c r="NR606" s="118"/>
      <c r="NS606" s="118"/>
      <c r="NT606" s="118"/>
      <c r="NU606" s="118"/>
      <c r="NV606" s="118"/>
      <c r="NW606" s="118"/>
      <c r="NX606" s="118"/>
      <c r="NY606" s="118"/>
      <c r="NZ606" s="118"/>
      <c r="OA606" s="118"/>
      <c r="OB606" s="118"/>
      <c r="OC606" s="118"/>
      <c r="OD606" s="118"/>
      <c r="OE606" s="118"/>
      <c r="OF606" s="118"/>
      <c r="OG606" s="118"/>
      <c r="OH606" s="118"/>
      <c r="OI606" s="118"/>
      <c r="OJ606" s="118"/>
      <c r="OK606" s="118"/>
      <c r="OL606" s="118"/>
      <c r="OM606" s="118"/>
      <c r="ON606" s="118"/>
      <c r="OO606" s="118"/>
      <c r="OP606" s="118"/>
      <c r="OQ606" s="118"/>
      <c r="OR606" s="118"/>
      <c r="OS606" s="118"/>
      <c r="OT606" s="118"/>
      <c r="OU606" s="118"/>
      <c r="OV606" s="118"/>
      <c r="OW606" s="118"/>
      <c r="OX606" s="118"/>
      <c r="OY606" s="118"/>
      <c r="OZ606" s="118"/>
      <c r="PA606" s="118"/>
      <c r="PB606" s="118"/>
      <c r="PC606" s="118"/>
      <c r="PD606" s="118"/>
      <c r="PE606" s="118"/>
      <c r="PF606" s="118"/>
      <c r="PG606" s="118"/>
      <c r="PH606" s="118"/>
      <c r="PI606" s="118"/>
      <c r="PJ606" s="118"/>
      <c r="PK606" s="118"/>
      <c r="PL606" s="118"/>
      <c r="PM606" s="118"/>
      <c r="PN606" s="118"/>
      <c r="PO606" s="118"/>
      <c r="PP606" s="118"/>
      <c r="PQ606" s="118"/>
      <c r="PR606" s="118"/>
      <c r="PS606" s="118"/>
      <c r="PT606" s="118"/>
      <c r="PU606" s="118"/>
      <c r="PV606" s="118"/>
      <c r="PW606" s="118"/>
      <c r="PX606" s="118"/>
      <c r="PY606" s="118"/>
      <c r="PZ606" s="118"/>
      <c r="QA606" s="118"/>
      <c r="QB606" s="118"/>
      <c r="QC606" s="118"/>
      <c r="QD606" s="118"/>
      <c r="QE606" s="118"/>
      <c r="QF606" s="118"/>
      <c r="QG606" s="118"/>
      <c r="QH606" s="118"/>
      <c r="QI606" s="118"/>
      <c r="QJ606" s="118"/>
      <c r="QK606" s="118"/>
      <c r="QL606" s="118"/>
      <c r="QM606" s="118"/>
      <c r="QN606" s="118"/>
      <c r="QO606" s="118"/>
      <c r="QP606" s="118"/>
      <c r="QQ606" s="118"/>
      <c r="QR606" s="118"/>
      <c r="QS606" s="118"/>
      <c r="QT606" s="118"/>
      <c r="QU606" s="118"/>
      <c r="QV606" s="118"/>
      <c r="QW606" s="118"/>
      <c r="QX606" s="118"/>
      <c r="QY606" s="118"/>
      <c r="QZ606" s="118"/>
      <c r="RA606" s="118"/>
      <c r="RB606" s="118"/>
      <c r="RC606" s="118"/>
      <c r="RD606" s="118"/>
      <c r="RE606" s="118"/>
      <c r="RF606" s="118"/>
      <c r="RG606" s="118"/>
      <c r="RH606" s="118"/>
      <c r="RI606" s="118"/>
      <c r="RJ606" s="118"/>
      <c r="RK606" s="118"/>
      <c r="RL606" s="118"/>
      <c r="RM606" s="118"/>
      <c r="RN606" s="118"/>
      <c r="RO606" s="118"/>
      <c r="RP606" s="118"/>
      <c r="RQ606" s="118"/>
      <c r="RR606" s="118"/>
      <c r="RS606" s="118"/>
      <c r="RT606" s="118"/>
      <c r="RU606" s="118"/>
      <c r="RV606" s="118"/>
      <c r="RW606" s="118"/>
      <c r="RX606" s="118"/>
      <c r="RY606" s="118"/>
      <c r="RZ606" s="118"/>
      <c r="SA606" s="118"/>
      <c r="SB606" s="118"/>
      <c r="SC606" s="118"/>
      <c r="SD606" s="118"/>
      <c r="SE606" s="118"/>
      <c r="SF606" s="118"/>
      <c r="SG606" s="118"/>
      <c r="SH606" s="118"/>
      <c r="SI606" s="118"/>
      <c r="SJ606" s="118"/>
      <c r="SK606" s="118"/>
      <c r="SL606" s="118"/>
      <c r="SM606" s="118"/>
      <c r="SN606" s="118"/>
      <c r="SO606" s="118"/>
      <c r="SP606" s="118"/>
      <c r="SQ606" s="118"/>
      <c r="SR606" s="118"/>
      <c r="SS606" s="118"/>
      <c r="ST606" s="118"/>
      <c r="SU606" s="118"/>
      <c r="SV606" s="118"/>
      <c r="SW606" s="118"/>
      <c r="SX606" s="118"/>
      <c r="SY606" s="118"/>
      <c r="SZ606" s="118"/>
      <c r="TA606" s="118"/>
      <c r="TB606" s="118"/>
      <c r="TC606" s="118"/>
      <c r="TD606" s="118"/>
      <c r="TE606" s="118"/>
      <c r="TF606" s="118"/>
      <c r="TG606" s="118"/>
      <c r="TH606" s="118"/>
      <c r="TI606" s="118"/>
      <c r="TJ606" s="118"/>
      <c r="TK606" s="118"/>
      <c r="TL606" s="118"/>
      <c r="TM606" s="118"/>
      <c r="TN606" s="118"/>
      <c r="TO606" s="118"/>
      <c r="TP606" s="118"/>
      <c r="TQ606" s="118"/>
      <c r="TR606" s="118"/>
      <c r="TS606" s="118"/>
      <c r="TT606" s="118"/>
      <c r="TU606" s="118"/>
      <c r="TV606" s="118"/>
      <c r="TW606" s="118"/>
      <c r="TX606" s="118"/>
      <c r="TY606" s="118"/>
      <c r="TZ606" s="118"/>
      <c r="UA606" s="118"/>
      <c r="UB606" s="118"/>
      <c r="UC606" s="118"/>
      <c r="UD606" s="118"/>
      <c r="UE606" s="118"/>
      <c r="UF606" s="118"/>
      <c r="UG606" s="118"/>
      <c r="UH606" s="118"/>
      <c r="UI606" s="118"/>
      <c r="UJ606" s="118"/>
      <c r="UK606" s="118"/>
      <c r="UL606" s="118"/>
      <c r="UM606" s="118"/>
      <c r="UN606" s="118"/>
      <c r="UO606" s="118"/>
      <c r="UP606" s="118"/>
      <c r="UQ606" s="118"/>
      <c r="UR606" s="118"/>
      <c r="US606" s="118"/>
      <c r="UT606" s="118"/>
      <c r="UU606" s="118"/>
      <c r="UV606" s="118"/>
      <c r="UW606" s="118"/>
      <c r="UX606" s="118"/>
      <c r="UY606" s="118"/>
      <c r="UZ606" s="118"/>
      <c r="VA606" s="118"/>
      <c r="VB606" s="118"/>
      <c r="VC606" s="118"/>
      <c r="VD606" s="118"/>
      <c r="VE606" s="118"/>
      <c r="VF606" s="118"/>
      <c r="VG606" s="118"/>
      <c r="VH606" s="118"/>
      <c r="VI606" s="118"/>
      <c r="VJ606" s="118"/>
      <c r="VK606" s="118"/>
      <c r="VL606" s="118"/>
      <c r="VM606" s="118"/>
      <c r="VN606" s="118"/>
      <c r="VO606" s="118"/>
      <c r="VP606" s="118"/>
      <c r="VQ606" s="118"/>
      <c r="VR606" s="118"/>
      <c r="VS606" s="118"/>
      <c r="VT606" s="118"/>
      <c r="VU606" s="118"/>
      <c r="VV606" s="118"/>
      <c r="VW606" s="118"/>
      <c r="VX606" s="118"/>
      <c r="VY606" s="118"/>
      <c r="VZ606" s="118"/>
      <c r="WA606" s="118"/>
      <c r="WB606" s="118"/>
      <c r="WC606" s="118"/>
      <c r="WD606" s="118"/>
      <c r="WE606" s="118"/>
      <c r="WF606" s="118"/>
      <c r="WG606" s="118"/>
      <c r="WH606" s="118"/>
      <c r="WI606" s="118"/>
      <c r="WJ606" s="118"/>
      <c r="WK606" s="118"/>
      <c r="WL606" s="118"/>
      <c r="WM606" s="118"/>
      <c r="WN606" s="118"/>
      <c r="WO606" s="118"/>
      <c r="WP606" s="118"/>
      <c r="WQ606" s="118"/>
      <c r="WR606" s="118"/>
      <c r="WS606" s="118"/>
      <c r="WT606" s="118"/>
      <c r="WU606" s="118"/>
      <c r="WV606" s="118"/>
      <c r="WW606" s="118"/>
      <c r="WX606" s="118"/>
      <c r="WY606" s="118"/>
      <c r="WZ606" s="118"/>
      <c r="XA606" s="118"/>
      <c r="XB606" s="118"/>
      <c r="XC606" s="118"/>
      <c r="XD606" s="118"/>
      <c r="XE606" s="118"/>
      <c r="XF606" s="118"/>
      <c r="XG606" s="118"/>
      <c r="XH606" s="118"/>
      <c r="XI606" s="118"/>
      <c r="XJ606" s="118"/>
      <c r="XK606" s="118"/>
      <c r="XL606" s="118"/>
      <c r="XM606" s="118"/>
      <c r="XN606" s="118"/>
      <c r="XO606" s="118"/>
      <c r="XP606" s="118"/>
      <c r="XQ606" s="118"/>
      <c r="XR606" s="118"/>
      <c r="XS606" s="118"/>
      <c r="XT606" s="118"/>
      <c r="XU606" s="118"/>
      <c r="XV606" s="118"/>
      <c r="XW606" s="118"/>
      <c r="XX606" s="118"/>
      <c r="XY606" s="118"/>
      <c r="XZ606" s="118"/>
      <c r="YA606" s="118"/>
      <c r="YB606" s="118"/>
      <c r="YC606" s="118"/>
      <c r="YD606" s="118"/>
      <c r="YE606" s="118"/>
      <c r="YF606" s="118"/>
      <c r="YG606" s="118"/>
      <c r="YH606" s="118"/>
      <c r="YI606" s="118"/>
      <c r="YJ606" s="118"/>
      <c r="YK606" s="118"/>
      <c r="YL606" s="118"/>
      <c r="YM606" s="118"/>
      <c r="YN606" s="118"/>
      <c r="YO606" s="118"/>
      <c r="YP606" s="118"/>
      <c r="YQ606" s="118"/>
      <c r="YR606" s="118"/>
      <c r="YS606" s="118"/>
      <c r="YT606" s="118"/>
      <c r="YU606" s="118"/>
      <c r="YV606" s="118"/>
      <c r="YW606" s="118"/>
      <c r="YX606" s="118"/>
      <c r="YY606" s="118"/>
      <c r="YZ606" s="118"/>
      <c r="ZA606" s="118"/>
      <c r="ZB606" s="118"/>
      <c r="ZC606" s="118"/>
      <c r="ZD606" s="118"/>
      <c r="ZE606" s="118"/>
      <c r="ZF606" s="118"/>
      <c r="ZG606" s="118"/>
      <c r="ZH606" s="118"/>
      <c r="ZI606" s="118"/>
      <c r="ZJ606" s="118"/>
      <c r="ZK606" s="118"/>
      <c r="ZL606" s="118"/>
      <c r="ZM606" s="118"/>
      <c r="ZN606" s="118"/>
      <c r="ZO606" s="118"/>
      <c r="ZP606" s="118"/>
      <c r="ZQ606" s="118"/>
      <c r="ZR606" s="118"/>
      <c r="ZS606" s="118"/>
      <c r="ZT606" s="118"/>
      <c r="ZU606" s="118"/>
      <c r="ZV606" s="118"/>
      <c r="ZW606" s="118"/>
      <c r="ZX606" s="118"/>
      <c r="ZY606" s="118"/>
      <c r="ZZ606" s="118"/>
      <c r="AAA606" s="118"/>
      <c r="AAB606" s="118"/>
      <c r="AAC606" s="118"/>
      <c r="AAD606" s="118"/>
      <c r="AAE606" s="118"/>
      <c r="AAF606" s="118"/>
      <c r="AAG606" s="118"/>
      <c r="AAH606" s="118"/>
      <c r="AAI606" s="118"/>
      <c r="AAJ606" s="118"/>
      <c r="AAK606" s="118"/>
      <c r="AAL606" s="118"/>
      <c r="AAM606" s="118"/>
      <c r="AAN606" s="118"/>
      <c r="AAO606" s="118"/>
      <c r="AAP606" s="118"/>
      <c r="AAQ606" s="118"/>
      <c r="AAR606" s="118"/>
      <c r="AAS606" s="118"/>
      <c r="AAT606" s="118"/>
      <c r="AAU606" s="118"/>
      <c r="AAV606" s="118"/>
      <c r="AAW606" s="118"/>
      <c r="AAX606" s="118"/>
      <c r="AAY606" s="118"/>
      <c r="AAZ606" s="118"/>
      <c r="ABA606" s="118"/>
      <c r="ABB606" s="118"/>
      <c r="ABC606" s="118"/>
      <c r="ABD606" s="118"/>
      <c r="ABE606" s="118"/>
      <c r="ABF606" s="118"/>
      <c r="ABG606" s="118"/>
      <c r="ABH606" s="118"/>
      <c r="ABI606" s="118"/>
      <c r="ABJ606" s="118"/>
      <c r="ABK606" s="118"/>
      <c r="ABL606" s="118"/>
      <c r="ABM606" s="118"/>
      <c r="ABN606" s="118"/>
      <c r="ABO606" s="118"/>
      <c r="ABP606" s="118"/>
      <c r="ABQ606" s="118"/>
      <c r="ABR606" s="118"/>
      <c r="ABS606" s="118"/>
      <c r="ABT606" s="118"/>
      <c r="ABU606" s="118"/>
      <c r="ABV606" s="118"/>
      <c r="ABW606" s="118"/>
      <c r="ABX606" s="118"/>
      <c r="ABY606" s="118"/>
      <c r="ABZ606" s="118"/>
      <c r="ACA606" s="118"/>
      <c r="ACB606" s="118"/>
      <c r="ACC606" s="118"/>
      <c r="ACD606" s="118"/>
      <c r="ACE606" s="118"/>
      <c r="ACF606" s="118"/>
      <c r="ACG606" s="118"/>
      <c r="ACH606" s="118"/>
      <c r="ACI606" s="118"/>
      <c r="ACJ606" s="118"/>
      <c r="ACK606" s="118"/>
      <c r="ACL606" s="118"/>
      <c r="ACM606" s="118"/>
      <c r="ACN606" s="118"/>
      <c r="ACO606" s="118"/>
      <c r="ACP606" s="118"/>
      <c r="ACQ606" s="118"/>
      <c r="ACR606" s="118"/>
      <c r="ACS606" s="118"/>
      <c r="ACT606" s="118"/>
      <c r="ACU606" s="118"/>
      <c r="ACV606" s="118"/>
      <c r="ACW606" s="118"/>
      <c r="ACX606" s="118"/>
      <c r="ACY606" s="118"/>
      <c r="ACZ606" s="118"/>
      <c r="ADA606" s="118"/>
      <c r="ADB606" s="118"/>
      <c r="ADC606" s="118"/>
      <c r="ADD606" s="118"/>
      <c r="ADE606" s="118"/>
      <c r="ADF606" s="118"/>
      <c r="ADG606" s="118"/>
      <c r="ADH606" s="118"/>
      <c r="ADI606" s="118"/>
      <c r="ADJ606" s="118"/>
      <c r="ADK606" s="118"/>
      <c r="ADL606" s="118"/>
      <c r="ADM606" s="118"/>
      <c r="ADN606" s="118"/>
      <c r="ADO606" s="118"/>
      <c r="ADP606" s="118"/>
      <c r="ADQ606" s="118"/>
      <c r="ADR606" s="118"/>
      <c r="ADS606" s="118"/>
      <c r="ADT606" s="118"/>
      <c r="ADU606" s="118"/>
      <c r="ADV606" s="118"/>
      <c r="ADW606" s="118"/>
      <c r="ADX606" s="118"/>
      <c r="ADY606" s="118"/>
      <c r="ADZ606" s="118"/>
      <c r="AEA606" s="118"/>
      <c r="AEB606" s="118"/>
      <c r="AEC606" s="118"/>
      <c r="AED606" s="118"/>
      <c r="AEE606" s="118"/>
      <c r="AEF606" s="118"/>
      <c r="AEG606" s="118"/>
      <c r="AEH606" s="118"/>
      <c r="AEI606" s="118"/>
      <c r="AEJ606" s="118"/>
      <c r="AEK606" s="118"/>
      <c r="AEL606" s="118"/>
      <c r="AEM606" s="118"/>
      <c r="AEN606" s="118"/>
      <c r="AEO606" s="118"/>
      <c r="AEP606" s="118"/>
      <c r="AEQ606" s="118"/>
      <c r="AER606" s="118"/>
      <c r="AES606" s="118"/>
      <c r="AET606" s="118"/>
      <c r="AEU606" s="118"/>
      <c r="AEV606" s="118"/>
      <c r="AEW606" s="118"/>
      <c r="AEX606" s="118"/>
      <c r="AEY606" s="118"/>
      <c r="AEZ606" s="118"/>
      <c r="AFA606" s="118"/>
      <c r="AFB606" s="118"/>
      <c r="AFC606" s="118"/>
      <c r="AFD606" s="118"/>
      <c r="AFE606" s="118"/>
      <c r="AFF606" s="118"/>
      <c r="AFG606" s="118"/>
      <c r="AFH606" s="118"/>
      <c r="AFI606" s="118"/>
      <c r="AFJ606" s="118"/>
      <c r="AFK606" s="118"/>
      <c r="AFL606" s="118"/>
      <c r="AFM606" s="118"/>
      <c r="AFN606" s="118"/>
      <c r="AFO606" s="118"/>
      <c r="AFP606" s="118"/>
      <c r="AFQ606" s="118"/>
      <c r="AFR606" s="118"/>
      <c r="AFS606" s="118"/>
      <c r="AFT606" s="118"/>
      <c r="AFU606" s="118"/>
      <c r="AFV606" s="118"/>
      <c r="AFW606" s="118"/>
      <c r="AFX606" s="118"/>
      <c r="AFY606" s="118"/>
      <c r="AFZ606" s="118"/>
      <c r="AGA606" s="118"/>
      <c r="AGB606" s="118"/>
      <c r="AGC606" s="118"/>
      <c r="AGD606" s="118"/>
      <c r="AGE606" s="118"/>
      <c r="AGF606" s="118"/>
      <c r="AGG606" s="118"/>
      <c r="AGH606" s="118"/>
      <c r="AGI606" s="118"/>
      <c r="AGJ606" s="118"/>
      <c r="AGK606" s="118"/>
      <c r="AGL606" s="118"/>
      <c r="AGM606" s="118"/>
      <c r="AGN606" s="118"/>
      <c r="AGO606" s="118"/>
      <c r="AGP606" s="118"/>
      <c r="AGQ606" s="118"/>
      <c r="AGR606" s="118"/>
      <c r="AGS606" s="118"/>
      <c r="AGT606" s="118"/>
      <c r="AGU606" s="118"/>
      <c r="AGV606" s="118"/>
      <c r="AGW606" s="118"/>
      <c r="AGX606" s="118"/>
      <c r="AGY606" s="118"/>
      <c r="AGZ606" s="118"/>
      <c r="AHA606" s="118"/>
      <c r="AHB606" s="118"/>
      <c r="AHC606" s="118"/>
      <c r="AHD606" s="118"/>
      <c r="AHE606" s="118"/>
      <c r="AHF606" s="118"/>
      <c r="AHG606" s="118"/>
      <c r="AHH606" s="118"/>
      <c r="AHI606" s="118"/>
      <c r="AHJ606" s="118"/>
      <c r="AHK606" s="118"/>
      <c r="AHL606" s="118"/>
      <c r="AHM606" s="118"/>
      <c r="AHN606" s="118"/>
      <c r="AHO606" s="118"/>
      <c r="AHP606" s="118"/>
      <c r="AHQ606" s="118"/>
      <c r="AHR606" s="118"/>
      <c r="AHS606" s="118"/>
      <c r="AHT606" s="118"/>
      <c r="AHU606" s="118"/>
      <c r="AHV606" s="118"/>
      <c r="AHW606" s="118"/>
      <c r="AHX606" s="118"/>
      <c r="AHY606" s="118"/>
      <c r="AHZ606" s="118"/>
      <c r="AIA606" s="118"/>
      <c r="AIB606" s="118"/>
      <c r="AIC606" s="118"/>
      <c r="AID606" s="118"/>
      <c r="AIE606" s="118"/>
      <c r="AIF606" s="118"/>
      <c r="AIG606" s="118"/>
      <c r="AIH606" s="118"/>
      <c r="AII606" s="118"/>
      <c r="AIJ606" s="118"/>
      <c r="AIK606" s="118"/>
      <c r="AIL606" s="118"/>
      <c r="AIM606" s="118"/>
      <c r="AIN606" s="118"/>
      <c r="AIO606" s="118"/>
      <c r="AIP606" s="118"/>
      <c r="AIQ606" s="118"/>
      <c r="AIR606" s="118"/>
      <c r="AIS606" s="118"/>
      <c r="AIT606" s="118"/>
      <c r="AIU606" s="118"/>
      <c r="AIV606" s="118"/>
      <c r="AIW606" s="118"/>
      <c r="AIX606" s="118"/>
      <c r="AIY606" s="118"/>
      <c r="AIZ606" s="118"/>
      <c r="AJA606" s="118"/>
      <c r="AJB606" s="118"/>
      <c r="AJC606" s="118"/>
      <c r="AJD606" s="118"/>
      <c r="AJE606" s="118"/>
      <c r="AJF606" s="118"/>
      <c r="AJG606" s="118"/>
      <c r="AJH606" s="118"/>
      <c r="AJI606" s="118"/>
      <c r="AJJ606" s="118"/>
      <c r="AJK606" s="118"/>
      <c r="AJL606" s="118"/>
      <c r="AJM606" s="118"/>
      <c r="AJN606" s="118"/>
      <c r="AJO606" s="118"/>
      <c r="AJP606" s="118"/>
      <c r="AJQ606" s="118"/>
      <c r="AJR606" s="118"/>
      <c r="AJS606" s="118"/>
      <c r="AJT606" s="118"/>
      <c r="AJU606" s="118"/>
      <c r="AJV606" s="118"/>
      <c r="AJW606" s="118"/>
      <c r="AJX606" s="118"/>
      <c r="AJY606" s="118"/>
      <c r="AJZ606" s="118"/>
      <c r="AKA606" s="118"/>
      <c r="AKB606" s="118"/>
      <c r="AKC606" s="118"/>
      <c r="AKD606" s="118"/>
      <c r="AKE606" s="118"/>
      <c r="AKF606" s="118"/>
      <c r="AKG606" s="118"/>
      <c r="AKH606" s="118"/>
      <c r="AKI606" s="118"/>
      <c r="AKJ606" s="118"/>
      <c r="AKK606" s="118"/>
      <c r="AKL606" s="118"/>
      <c r="AKM606" s="118"/>
      <c r="AKN606" s="118"/>
      <c r="AKO606" s="118"/>
      <c r="AKP606" s="118"/>
      <c r="AKQ606" s="118"/>
      <c r="AKR606" s="118"/>
      <c r="AKS606" s="118"/>
      <c r="AKT606" s="118"/>
      <c r="AKU606" s="118"/>
      <c r="AKV606" s="118"/>
      <c r="AKW606" s="118"/>
      <c r="AKX606" s="118"/>
      <c r="AKY606" s="118"/>
      <c r="AKZ606" s="118"/>
      <c r="ALA606" s="118"/>
      <c r="ALB606" s="118"/>
      <c r="ALC606" s="118"/>
      <c r="ALD606" s="118"/>
      <c r="ALE606" s="118"/>
      <c r="ALF606" s="118"/>
      <c r="ALG606" s="118"/>
      <c r="ALH606" s="118"/>
      <c r="ALI606" s="118"/>
      <c r="ALJ606" s="118"/>
      <c r="ALK606" s="118"/>
      <c r="ALL606" s="118"/>
      <c r="ALM606" s="118"/>
      <c r="ALN606" s="118"/>
      <c r="ALO606" s="118"/>
      <c r="ALP606" s="118"/>
      <c r="ALQ606" s="118"/>
      <c r="ALR606" s="118"/>
      <c r="ALS606" s="118"/>
      <c r="ALT606" s="118"/>
      <c r="ALU606" s="118"/>
      <c r="ALV606" s="118"/>
      <c r="ALW606" s="118"/>
      <c r="ALX606" s="118"/>
      <c r="ALY606" s="118"/>
      <c r="ALZ606" s="118"/>
      <c r="AMA606" s="118"/>
      <c r="AMB606" s="118"/>
      <c r="AMC606" s="118"/>
      <c r="AMD606" s="118"/>
      <c r="AME606" s="118"/>
      <c r="AMF606" s="118"/>
      <c r="AMG606" s="118"/>
      <c r="AMH606" s="118"/>
    </row>
    <row r="607" spans="1:1022" x14ac:dyDescent="0.25">
      <c r="A607" s="162" t="s">
        <v>25302</v>
      </c>
      <c r="B607" s="163">
        <v>606</v>
      </c>
      <c r="C607" s="295" t="s">
        <v>25313</v>
      </c>
      <c r="D607" s="175" t="s">
        <v>25314</v>
      </c>
      <c r="F607" s="185">
        <v>4</v>
      </c>
      <c r="G607" s="175">
        <v>3</v>
      </c>
      <c r="H607" s="175">
        <v>4</v>
      </c>
      <c r="J607" s="332">
        <v>2</v>
      </c>
      <c r="K607" s="332">
        <v>2</v>
      </c>
      <c r="V607" s="219">
        <f t="shared" si="325"/>
        <v>100</v>
      </c>
      <c r="W607" s="219">
        <f t="shared" si="326"/>
        <v>100</v>
      </c>
      <c r="X607" s="219">
        <f>IF(O607=3,20,100)</f>
        <v>100</v>
      </c>
      <c r="Y607" s="219">
        <f t="shared" si="312"/>
        <v>100</v>
      </c>
      <c r="Z607" s="219">
        <f t="shared" si="313"/>
        <v>100</v>
      </c>
      <c r="AA607" s="220">
        <f t="shared" si="314"/>
        <v>100</v>
      </c>
      <c r="AB607" s="220">
        <f t="shared" si="315"/>
        <v>100</v>
      </c>
      <c r="AC607" s="220">
        <f t="shared" si="316"/>
        <v>100</v>
      </c>
      <c r="AD607" s="416">
        <f t="shared" si="317"/>
        <v>100</v>
      </c>
      <c r="AE607" s="416">
        <f t="shared" si="318"/>
        <v>100</v>
      </c>
      <c r="AF607" s="212">
        <f t="shared" si="323"/>
        <v>10</v>
      </c>
      <c r="AG607" s="212">
        <f t="shared" si="324"/>
        <v>10</v>
      </c>
      <c r="AH607" s="212">
        <f t="shared" si="321"/>
        <v>100</v>
      </c>
      <c r="AI607" s="212">
        <f t="shared" si="322"/>
        <v>100</v>
      </c>
      <c r="AJ607" s="243"/>
      <c r="AK607" s="185">
        <v>1</v>
      </c>
      <c r="AL607" s="185">
        <v>1</v>
      </c>
      <c r="AM607" s="214"/>
      <c r="AN607" s="185">
        <v>100</v>
      </c>
      <c r="AO607" s="185">
        <v>10</v>
      </c>
      <c r="AQ607" s="229" t="s">
        <v>25315</v>
      </c>
      <c r="AU607" s="118"/>
      <c r="AV607" s="118"/>
      <c r="AW607" s="118"/>
      <c r="AX607" s="118"/>
      <c r="AY607" s="118"/>
      <c r="AZ607" s="118"/>
      <c r="BA607" s="118"/>
      <c r="BB607" s="118"/>
      <c r="BC607" s="118"/>
      <c r="BD607" s="118"/>
      <c r="BE607" s="118"/>
      <c r="BF607" s="118"/>
      <c r="BG607" s="118"/>
      <c r="BH607" s="118"/>
      <c r="BI607" s="118"/>
      <c r="BJ607" s="118"/>
      <c r="BK607" s="118"/>
      <c r="BL607" s="118"/>
      <c r="BM607" s="118"/>
      <c r="BN607" s="118"/>
      <c r="BO607" s="118"/>
      <c r="BP607" s="118"/>
      <c r="BQ607" s="118"/>
      <c r="BR607" s="118"/>
      <c r="BS607" s="118"/>
      <c r="BT607" s="118"/>
      <c r="BU607" s="118"/>
      <c r="BV607" s="118"/>
      <c r="BW607" s="118"/>
      <c r="BX607" s="118"/>
      <c r="BY607" s="118"/>
      <c r="BZ607" s="118"/>
      <c r="CA607" s="118"/>
      <c r="CB607" s="118"/>
      <c r="CC607" s="118"/>
      <c r="CD607" s="118"/>
      <c r="CE607" s="118"/>
      <c r="CF607" s="118"/>
      <c r="CG607" s="118"/>
      <c r="CH607" s="118"/>
      <c r="CI607" s="118"/>
      <c r="CJ607" s="118"/>
      <c r="CK607" s="118"/>
      <c r="CL607" s="118"/>
      <c r="CM607" s="118"/>
      <c r="CN607" s="118"/>
      <c r="CO607" s="118"/>
      <c r="CP607" s="118"/>
      <c r="CQ607" s="118"/>
      <c r="CR607" s="118"/>
      <c r="CS607" s="118"/>
      <c r="CT607" s="118"/>
      <c r="CU607" s="118"/>
      <c r="CV607" s="118"/>
      <c r="CW607" s="118"/>
      <c r="CX607" s="118"/>
      <c r="CY607" s="118"/>
      <c r="CZ607" s="118"/>
      <c r="DA607" s="118"/>
      <c r="DB607" s="118"/>
      <c r="DC607" s="118"/>
      <c r="DD607" s="118"/>
      <c r="DE607" s="118"/>
      <c r="DF607" s="118"/>
      <c r="DG607" s="118"/>
      <c r="DH607" s="118"/>
      <c r="DI607" s="118"/>
      <c r="DJ607" s="118"/>
      <c r="DK607" s="118"/>
      <c r="DL607" s="118"/>
      <c r="DM607" s="118"/>
      <c r="DN607" s="118"/>
      <c r="DO607" s="118"/>
      <c r="DP607" s="118"/>
      <c r="DQ607" s="118"/>
      <c r="DR607" s="118"/>
      <c r="DS607" s="118"/>
      <c r="DT607" s="118"/>
      <c r="DU607" s="118"/>
      <c r="DV607" s="118"/>
      <c r="DW607" s="118"/>
      <c r="DX607" s="118"/>
      <c r="DY607" s="118"/>
      <c r="DZ607" s="118"/>
      <c r="EA607" s="118"/>
      <c r="EB607" s="118"/>
      <c r="EC607" s="118"/>
      <c r="ED607" s="118"/>
      <c r="EE607" s="118"/>
      <c r="EF607" s="118"/>
      <c r="EG607" s="118"/>
      <c r="EH607" s="118"/>
      <c r="EI607" s="118"/>
      <c r="EJ607" s="118"/>
      <c r="EK607" s="118"/>
      <c r="EL607" s="118"/>
      <c r="EM607" s="118"/>
      <c r="EN607" s="118"/>
      <c r="EO607" s="118"/>
      <c r="EP607" s="118"/>
      <c r="EQ607" s="118"/>
      <c r="ER607" s="118"/>
      <c r="ES607" s="118"/>
      <c r="ET607" s="118"/>
      <c r="EU607" s="118"/>
      <c r="EV607" s="118"/>
      <c r="EW607" s="118"/>
      <c r="EX607" s="118"/>
      <c r="EY607" s="118"/>
      <c r="EZ607" s="118"/>
      <c r="FA607" s="118"/>
      <c r="FB607" s="118"/>
      <c r="FC607" s="118"/>
      <c r="FD607" s="118"/>
      <c r="FE607" s="118"/>
      <c r="FF607" s="118"/>
      <c r="FG607" s="118"/>
      <c r="FH607" s="118"/>
      <c r="FI607" s="118"/>
      <c r="FJ607" s="118"/>
      <c r="FK607" s="118"/>
      <c r="FL607" s="118"/>
      <c r="FM607" s="118"/>
      <c r="FN607" s="118"/>
      <c r="FO607" s="118"/>
      <c r="FP607" s="118"/>
      <c r="FQ607" s="118"/>
      <c r="FR607" s="118"/>
      <c r="FS607" s="118"/>
      <c r="FT607" s="118"/>
      <c r="FU607" s="118"/>
      <c r="FV607" s="118"/>
      <c r="FW607" s="118"/>
      <c r="FX607" s="118"/>
      <c r="FY607" s="118"/>
      <c r="FZ607" s="118"/>
      <c r="GA607" s="118"/>
      <c r="GB607" s="118"/>
      <c r="GC607" s="118"/>
      <c r="GD607" s="118"/>
      <c r="GE607" s="118"/>
      <c r="GF607" s="118"/>
      <c r="GG607" s="118"/>
      <c r="GH607" s="118"/>
      <c r="GI607" s="118"/>
      <c r="GJ607" s="118"/>
      <c r="GK607" s="118"/>
      <c r="GL607" s="118"/>
      <c r="GM607" s="118"/>
      <c r="GN607" s="118"/>
      <c r="GO607" s="118"/>
      <c r="GP607" s="118"/>
      <c r="GQ607" s="118"/>
      <c r="GR607" s="118"/>
      <c r="GS607" s="118"/>
      <c r="GT607" s="118"/>
      <c r="GU607" s="118"/>
      <c r="GV607" s="118"/>
      <c r="GW607" s="118"/>
      <c r="GX607" s="118"/>
      <c r="GY607" s="118"/>
      <c r="GZ607" s="118"/>
      <c r="HA607" s="118"/>
      <c r="HB607" s="118"/>
      <c r="HC607" s="118"/>
      <c r="HD607" s="118"/>
      <c r="HE607" s="118"/>
      <c r="HF607" s="118"/>
      <c r="HG607" s="118"/>
      <c r="HH607" s="118"/>
      <c r="HI607" s="118"/>
      <c r="HJ607" s="118"/>
      <c r="HK607" s="118"/>
      <c r="HL607" s="118"/>
      <c r="HM607" s="118"/>
      <c r="HN607" s="118"/>
      <c r="HO607" s="118"/>
      <c r="HP607" s="118"/>
      <c r="HQ607" s="118"/>
      <c r="HR607" s="118"/>
      <c r="HS607" s="118"/>
      <c r="HT607" s="118"/>
      <c r="HU607" s="118"/>
      <c r="HV607" s="118"/>
      <c r="HW607" s="118"/>
      <c r="HX607" s="118"/>
      <c r="HY607" s="118"/>
      <c r="HZ607" s="118"/>
      <c r="IA607" s="118"/>
      <c r="IB607" s="118"/>
      <c r="IC607" s="118"/>
      <c r="ID607" s="118"/>
      <c r="IE607" s="118"/>
      <c r="IF607" s="118"/>
      <c r="IG607" s="118"/>
      <c r="IH607" s="118"/>
      <c r="II607" s="118"/>
      <c r="IJ607" s="118"/>
      <c r="IK607" s="118"/>
      <c r="IL607" s="118"/>
      <c r="IM607" s="118"/>
      <c r="IN607" s="118"/>
      <c r="IO607" s="118"/>
      <c r="IP607" s="118"/>
      <c r="IQ607" s="118"/>
      <c r="IR607" s="118"/>
      <c r="IS607" s="118"/>
      <c r="IT607" s="118"/>
      <c r="IU607" s="118"/>
      <c r="IV607" s="118"/>
      <c r="IW607" s="118"/>
      <c r="IX607" s="118"/>
      <c r="IY607" s="118"/>
      <c r="IZ607" s="118"/>
      <c r="JA607" s="118"/>
      <c r="JB607" s="118"/>
      <c r="JC607" s="118"/>
      <c r="JD607" s="118"/>
      <c r="JE607" s="118"/>
      <c r="JF607" s="118"/>
      <c r="JG607" s="118"/>
      <c r="JH607" s="118"/>
      <c r="JI607" s="118"/>
      <c r="JJ607" s="118"/>
      <c r="JK607" s="118"/>
      <c r="JL607" s="118"/>
      <c r="JM607" s="118"/>
      <c r="JN607" s="118"/>
      <c r="JO607" s="118"/>
      <c r="JP607" s="118"/>
      <c r="JQ607" s="118"/>
      <c r="JR607" s="118"/>
      <c r="JS607" s="118"/>
      <c r="JT607" s="118"/>
      <c r="JU607" s="118"/>
      <c r="JV607" s="118"/>
      <c r="JW607" s="118"/>
      <c r="JX607" s="118"/>
      <c r="JY607" s="118"/>
      <c r="JZ607" s="118"/>
      <c r="KA607" s="118"/>
      <c r="KB607" s="118"/>
      <c r="KC607" s="118"/>
      <c r="KD607" s="118"/>
      <c r="KE607" s="118"/>
      <c r="KF607" s="118"/>
      <c r="KG607" s="118"/>
      <c r="KH607" s="118"/>
      <c r="KI607" s="118"/>
      <c r="KJ607" s="118"/>
      <c r="KK607" s="118"/>
      <c r="KL607" s="118"/>
      <c r="KM607" s="118"/>
      <c r="KN607" s="118"/>
      <c r="KO607" s="118"/>
      <c r="KP607" s="118"/>
      <c r="KQ607" s="118"/>
      <c r="KR607" s="118"/>
      <c r="KS607" s="118"/>
      <c r="KT607" s="118"/>
      <c r="KU607" s="118"/>
      <c r="KV607" s="118"/>
      <c r="KW607" s="118"/>
      <c r="KX607" s="118"/>
      <c r="KY607" s="118"/>
      <c r="KZ607" s="118"/>
      <c r="LA607" s="118"/>
      <c r="LB607" s="118"/>
      <c r="LC607" s="118"/>
      <c r="LD607" s="118"/>
      <c r="LE607" s="118"/>
      <c r="LF607" s="118"/>
      <c r="LG607" s="118"/>
      <c r="LH607" s="118"/>
      <c r="LI607" s="118"/>
      <c r="LJ607" s="118"/>
      <c r="LK607" s="118"/>
      <c r="LL607" s="118"/>
      <c r="LM607" s="118"/>
      <c r="LN607" s="118"/>
      <c r="LO607" s="118"/>
      <c r="LP607" s="118"/>
      <c r="LQ607" s="118"/>
      <c r="LR607" s="118"/>
      <c r="LS607" s="118"/>
      <c r="LT607" s="118"/>
      <c r="LU607" s="118"/>
      <c r="LV607" s="118"/>
      <c r="LW607" s="118"/>
      <c r="LX607" s="118"/>
      <c r="LY607" s="118"/>
      <c r="LZ607" s="118"/>
      <c r="MA607" s="118"/>
      <c r="MB607" s="118"/>
      <c r="MC607" s="118"/>
      <c r="MD607" s="118"/>
      <c r="ME607" s="118"/>
      <c r="MF607" s="118"/>
      <c r="MG607" s="118"/>
      <c r="MH607" s="118"/>
      <c r="MI607" s="118"/>
      <c r="MJ607" s="118"/>
      <c r="MK607" s="118"/>
      <c r="ML607" s="118"/>
      <c r="MM607" s="118"/>
      <c r="MN607" s="118"/>
      <c r="MO607" s="118"/>
      <c r="MP607" s="118"/>
      <c r="MQ607" s="118"/>
      <c r="MR607" s="118"/>
      <c r="MS607" s="118"/>
      <c r="MT607" s="118"/>
      <c r="MU607" s="118"/>
      <c r="MV607" s="118"/>
      <c r="MW607" s="118"/>
      <c r="MX607" s="118"/>
      <c r="MY607" s="118"/>
      <c r="MZ607" s="118"/>
      <c r="NA607" s="118"/>
      <c r="NB607" s="118"/>
      <c r="NC607" s="118"/>
      <c r="ND607" s="118"/>
      <c r="NE607" s="118"/>
      <c r="NF607" s="118"/>
      <c r="NG607" s="118"/>
      <c r="NH607" s="118"/>
      <c r="NI607" s="118"/>
      <c r="NJ607" s="118"/>
      <c r="NK607" s="118"/>
      <c r="NL607" s="118"/>
      <c r="NM607" s="118"/>
      <c r="NN607" s="118"/>
      <c r="NO607" s="118"/>
      <c r="NP607" s="118"/>
      <c r="NQ607" s="118"/>
      <c r="NR607" s="118"/>
      <c r="NS607" s="118"/>
      <c r="NT607" s="118"/>
      <c r="NU607" s="118"/>
      <c r="NV607" s="118"/>
      <c r="NW607" s="118"/>
      <c r="NX607" s="118"/>
      <c r="NY607" s="118"/>
      <c r="NZ607" s="118"/>
      <c r="OA607" s="118"/>
      <c r="OB607" s="118"/>
      <c r="OC607" s="118"/>
      <c r="OD607" s="118"/>
      <c r="OE607" s="118"/>
      <c r="OF607" s="118"/>
      <c r="OG607" s="118"/>
      <c r="OH607" s="118"/>
      <c r="OI607" s="118"/>
      <c r="OJ607" s="118"/>
      <c r="OK607" s="118"/>
      <c r="OL607" s="118"/>
      <c r="OM607" s="118"/>
      <c r="ON607" s="118"/>
      <c r="OO607" s="118"/>
      <c r="OP607" s="118"/>
      <c r="OQ607" s="118"/>
      <c r="OR607" s="118"/>
      <c r="OS607" s="118"/>
      <c r="OT607" s="118"/>
      <c r="OU607" s="118"/>
      <c r="OV607" s="118"/>
      <c r="OW607" s="118"/>
      <c r="OX607" s="118"/>
      <c r="OY607" s="118"/>
      <c r="OZ607" s="118"/>
      <c r="PA607" s="118"/>
      <c r="PB607" s="118"/>
      <c r="PC607" s="118"/>
      <c r="PD607" s="118"/>
      <c r="PE607" s="118"/>
      <c r="PF607" s="118"/>
      <c r="PG607" s="118"/>
      <c r="PH607" s="118"/>
      <c r="PI607" s="118"/>
      <c r="PJ607" s="118"/>
      <c r="PK607" s="118"/>
      <c r="PL607" s="118"/>
      <c r="PM607" s="118"/>
      <c r="PN607" s="118"/>
      <c r="PO607" s="118"/>
      <c r="PP607" s="118"/>
      <c r="PQ607" s="118"/>
      <c r="PR607" s="118"/>
      <c r="PS607" s="118"/>
      <c r="PT607" s="118"/>
      <c r="PU607" s="118"/>
      <c r="PV607" s="118"/>
      <c r="PW607" s="118"/>
      <c r="PX607" s="118"/>
      <c r="PY607" s="118"/>
      <c r="PZ607" s="118"/>
      <c r="QA607" s="118"/>
      <c r="QB607" s="118"/>
      <c r="QC607" s="118"/>
      <c r="QD607" s="118"/>
      <c r="QE607" s="118"/>
      <c r="QF607" s="118"/>
      <c r="QG607" s="118"/>
      <c r="QH607" s="118"/>
      <c r="QI607" s="118"/>
      <c r="QJ607" s="118"/>
      <c r="QK607" s="118"/>
      <c r="QL607" s="118"/>
      <c r="QM607" s="118"/>
      <c r="QN607" s="118"/>
      <c r="QO607" s="118"/>
      <c r="QP607" s="118"/>
      <c r="QQ607" s="118"/>
      <c r="QR607" s="118"/>
      <c r="QS607" s="118"/>
      <c r="QT607" s="118"/>
      <c r="QU607" s="118"/>
      <c r="QV607" s="118"/>
      <c r="QW607" s="118"/>
      <c r="QX607" s="118"/>
      <c r="QY607" s="118"/>
      <c r="QZ607" s="118"/>
      <c r="RA607" s="118"/>
      <c r="RB607" s="118"/>
      <c r="RC607" s="118"/>
      <c r="RD607" s="118"/>
      <c r="RE607" s="118"/>
      <c r="RF607" s="118"/>
      <c r="RG607" s="118"/>
      <c r="RH607" s="118"/>
      <c r="RI607" s="118"/>
      <c r="RJ607" s="118"/>
      <c r="RK607" s="118"/>
      <c r="RL607" s="118"/>
      <c r="RM607" s="118"/>
      <c r="RN607" s="118"/>
      <c r="RO607" s="118"/>
      <c r="RP607" s="118"/>
      <c r="RQ607" s="118"/>
      <c r="RR607" s="118"/>
      <c r="RS607" s="118"/>
      <c r="RT607" s="118"/>
      <c r="RU607" s="118"/>
      <c r="RV607" s="118"/>
      <c r="RW607" s="118"/>
      <c r="RX607" s="118"/>
      <c r="RY607" s="118"/>
      <c r="RZ607" s="118"/>
      <c r="SA607" s="118"/>
      <c r="SB607" s="118"/>
      <c r="SC607" s="118"/>
      <c r="SD607" s="118"/>
      <c r="SE607" s="118"/>
      <c r="SF607" s="118"/>
      <c r="SG607" s="118"/>
      <c r="SH607" s="118"/>
      <c r="SI607" s="118"/>
      <c r="SJ607" s="118"/>
      <c r="SK607" s="118"/>
      <c r="SL607" s="118"/>
      <c r="SM607" s="118"/>
      <c r="SN607" s="118"/>
      <c r="SO607" s="118"/>
      <c r="SP607" s="118"/>
      <c r="SQ607" s="118"/>
      <c r="SR607" s="118"/>
      <c r="SS607" s="118"/>
      <c r="ST607" s="118"/>
      <c r="SU607" s="118"/>
      <c r="SV607" s="118"/>
      <c r="SW607" s="118"/>
      <c r="SX607" s="118"/>
      <c r="SY607" s="118"/>
      <c r="SZ607" s="118"/>
      <c r="TA607" s="118"/>
      <c r="TB607" s="118"/>
      <c r="TC607" s="118"/>
      <c r="TD607" s="118"/>
      <c r="TE607" s="118"/>
      <c r="TF607" s="118"/>
      <c r="TG607" s="118"/>
      <c r="TH607" s="118"/>
      <c r="TI607" s="118"/>
      <c r="TJ607" s="118"/>
      <c r="TK607" s="118"/>
      <c r="TL607" s="118"/>
      <c r="TM607" s="118"/>
      <c r="TN607" s="118"/>
      <c r="TO607" s="118"/>
      <c r="TP607" s="118"/>
      <c r="TQ607" s="118"/>
      <c r="TR607" s="118"/>
      <c r="TS607" s="118"/>
      <c r="TT607" s="118"/>
      <c r="TU607" s="118"/>
      <c r="TV607" s="118"/>
      <c r="TW607" s="118"/>
      <c r="TX607" s="118"/>
      <c r="TY607" s="118"/>
      <c r="TZ607" s="118"/>
      <c r="UA607" s="118"/>
      <c r="UB607" s="118"/>
      <c r="UC607" s="118"/>
      <c r="UD607" s="118"/>
      <c r="UE607" s="118"/>
      <c r="UF607" s="118"/>
      <c r="UG607" s="118"/>
      <c r="UH607" s="118"/>
      <c r="UI607" s="118"/>
      <c r="UJ607" s="118"/>
      <c r="UK607" s="118"/>
      <c r="UL607" s="118"/>
      <c r="UM607" s="118"/>
      <c r="UN607" s="118"/>
      <c r="UO607" s="118"/>
      <c r="UP607" s="118"/>
      <c r="UQ607" s="118"/>
      <c r="UR607" s="118"/>
      <c r="US607" s="118"/>
      <c r="UT607" s="118"/>
      <c r="UU607" s="118"/>
      <c r="UV607" s="118"/>
      <c r="UW607" s="118"/>
      <c r="UX607" s="118"/>
      <c r="UY607" s="118"/>
      <c r="UZ607" s="118"/>
      <c r="VA607" s="118"/>
      <c r="VB607" s="118"/>
      <c r="VC607" s="118"/>
      <c r="VD607" s="118"/>
      <c r="VE607" s="118"/>
      <c r="VF607" s="118"/>
      <c r="VG607" s="118"/>
      <c r="VH607" s="118"/>
      <c r="VI607" s="118"/>
      <c r="VJ607" s="118"/>
      <c r="VK607" s="118"/>
      <c r="VL607" s="118"/>
      <c r="VM607" s="118"/>
      <c r="VN607" s="118"/>
      <c r="VO607" s="118"/>
      <c r="VP607" s="118"/>
      <c r="VQ607" s="118"/>
      <c r="VR607" s="118"/>
      <c r="VS607" s="118"/>
      <c r="VT607" s="118"/>
      <c r="VU607" s="118"/>
      <c r="VV607" s="118"/>
      <c r="VW607" s="118"/>
      <c r="VX607" s="118"/>
      <c r="VY607" s="118"/>
      <c r="VZ607" s="118"/>
      <c r="WA607" s="118"/>
      <c r="WB607" s="118"/>
      <c r="WC607" s="118"/>
      <c r="WD607" s="118"/>
      <c r="WE607" s="118"/>
      <c r="WF607" s="118"/>
      <c r="WG607" s="118"/>
      <c r="WH607" s="118"/>
      <c r="WI607" s="118"/>
      <c r="WJ607" s="118"/>
      <c r="WK607" s="118"/>
      <c r="WL607" s="118"/>
      <c r="WM607" s="118"/>
      <c r="WN607" s="118"/>
      <c r="WO607" s="118"/>
      <c r="WP607" s="118"/>
      <c r="WQ607" s="118"/>
      <c r="WR607" s="118"/>
      <c r="WS607" s="118"/>
      <c r="WT607" s="118"/>
      <c r="WU607" s="118"/>
      <c r="WV607" s="118"/>
      <c r="WW607" s="118"/>
      <c r="WX607" s="118"/>
      <c r="WY607" s="118"/>
      <c r="WZ607" s="118"/>
      <c r="XA607" s="118"/>
      <c r="XB607" s="118"/>
      <c r="XC607" s="118"/>
      <c r="XD607" s="118"/>
      <c r="XE607" s="118"/>
      <c r="XF607" s="118"/>
      <c r="XG607" s="118"/>
      <c r="XH607" s="118"/>
      <c r="XI607" s="118"/>
      <c r="XJ607" s="118"/>
      <c r="XK607" s="118"/>
      <c r="XL607" s="118"/>
      <c r="XM607" s="118"/>
      <c r="XN607" s="118"/>
      <c r="XO607" s="118"/>
      <c r="XP607" s="118"/>
      <c r="XQ607" s="118"/>
      <c r="XR607" s="118"/>
      <c r="XS607" s="118"/>
      <c r="XT607" s="118"/>
      <c r="XU607" s="118"/>
      <c r="XV607" s="118"/>
      <c r="XW607" s="118"/>
      <c r="XX607" s="118"/>
      <c r="XY607" s="118"/>
      <c r="XZ607" s="118"/>
      <c r="YA607" s="118"/>
      <c r="YB607" s="118"/>
      <c r="YC607" s="118"/>
      <c r="YD607" s="118"/>
      <c r="YE607" s="118"/>
      <c r="YF607" s="118"/>
      <c r="YG607" s="118"/>
      <c r="YH607" s="118"/>
      <c r="YI607" s="118"/>
      <c r="YJ607" s="118"/>
      <c r="YK607" s="118"/>
      <c r="YL607" s="118"/>
      <c r="YM607" s="118"/>
      <c r="YN607" s="118"/>
      <c r="YO607" s="118"/>
      <c r="YP607" s="118"/>
      <c r="YQ607" s="118"/>
      <c r="YR607" s="118"/>
      <c r="YS607" s="118"/>
      <c r="YT607" s="118"/>
      <c r="YU607" s="118"/>
      <c r="YV607" s="118"/>
      <c r="YW607" s="118"/>
      <c r="YX607" s="118"/>
      <c r="YY607" s="118"/>
      <c r="YZ607" s="118"/>
      <c r="ZA607" s="118"/>
      <c r="ZB607" s="118"/>
      <c r="ZC607" s="118"/>
      <c r="ZD607" s="118"/>
      <c r="ZE607" s="118"/>
      <c r="ZF607" s="118"/>
      <c r="ZG607" s="118"/>
      <c r="ZH607" s="118"/>
      <c r="ZI607" s="118"/>
      <c r="ZJ607" s="118"/>
      <c r="ZK607" s="118"/>
      <c r="ZL607" s="118"/>
      <c r="ZM607" s="118"/>
      <c r="ZN607" s="118"/>
      <c r="ZO607" s="118"/>
      <c r="ZP607" s="118"/>
      <c r="ZQ607" s="118"/>
      <c r="ZR607" s="118"/>
      <c r="ZS607" s="118"/>
      <c r="ZT607" s="118"/>
      <c r="ZU607" s="118"/>
      <c r="ZV607" s="118"/>
      <c r="ZW607" s="118"/>
      <c r="ZX607" s="118"/>
      <c r="ZY607" s="118"/>
      <c r="ZZ607" s="118"/>
      <c r="AAA607" s="118"/>
      <c r="AAB607" s="118"/>
      <c r="AAC607" s="118"/>
      <c r="AAD607" s="118"/>
      <c r="AAE607" s="118"/>
      <c r="AAF607" s="118"/>
      <c r="AAG607" s="118"/>
      <c r="AAH607" s="118"/>
      <c r="AAI607" s="118"/>
      <c r="AAJ607" s="118"/>
      <c r="AAK607" s="118"/>
      <c r="AAL607" s="118"/>
      <c r="AAM607" s="118"/>
      <c r="AAN607" s="118"/>
      <c r="AAO607" s="118"/>
      <c r="AAP607" s="118"/>
      <c r="AAQ607" s="118"/>
      <c r="AAR607" s="118"/>
      <c r="AAS607" s="118"/>
      <c r="AAT607" s="118"/>
      <c r="AAU607" s="118"/>
      <c r="AAV607" s="118"/>
      <c r="AAW607" s="118"/>
      <c r="AAX607" s="118"/>
      <c r="AAY607" s="118"/>
      <c r="AAZ607" s="118"/>
      <c r="ABA607" s="118"/>
      <c r="ABB607" s="118"/>
      <c r="ABC607" s="118"/>
      <c r="ABD607" s="118"/>
      <c r="ABE607" s="118"/>
      <c r="ABF607" s="118"/>
      <c r="ABG607" s="118"/>
      <c r="ABH607" s="118"/>
      <c r="ABI607" s="118"/>
      <c r="ABJ607" s="118"/>
      <c r="ABK607" s="118"/>
      <c r="ABL607" s="118"/>
      <c r="ABM607" s="118"/>
      <c r="ABN607" s="118"/>
      <c r="ABO607" s="118"/>
      <c r="ABP607" s="118"/>
      <c r="ABQ607" s="118"/>
      <c r="ABR607" s="118"/>
      <c r="ABS607" s="118"/>
      <c r="ABT607" s="118"/>
      <c r="ABU607" s="118"/>
      <c r="ABV607" s="118"/>
      <c r="ABW607" s="118"/>
      <c r="ABX607" s="118"/>
      <c r="ABY607" s="118"/>
      <c r="ABZ607" s="118"/>
      <c r="ACA607" s="118"/>
      <c r="ACB607" s="118"/>
      <c r="ACC607" s="118"/>
      <c r="ACD607" s="118"/>
      <c r="ACE607" s="118"/>
      <c r="ACF607" s="118"/>
      <c r="ACG607" s="118"/>
      <c r="ACH607" s="118"/>
      <c r="ACI607" s="118"/>
      <c r="ACJ607" s="118"/>
      <c r="ACK607" s="118"/>
      <c r="ACL607" s="118"/>
      <c r="ACM607" s="118"/>
      <c r="ACN607" s="118"/>
      <c r="ACO607" s="118"/>
      <c r="ACP607" s="118"/>
      <c r="ACQ607" s="118"/>
      <c r="ACR607" s="118"/>
      <c r="ACS607" s="118"/>
      <c r="ACT607" s="118"/>
      <c r="ACU607" s="118"/>
      <c r="ACV607" s="118"/>
      <c r="ACW607" s="118"/>
      <c r="ACX607" s="118"/>
      <c r="ACY607" s="118"/>
      <c r="ACZ607" s="118"/>
      <c r="ADA607" s="118"/>
      <c r="ADB607" s="118"/>
      <c r="ADC607" s="118"/>
      <c r="ADD607" s="118"/>
      <c r="ADE607" s="118"/>
      <c r="ADF607" s="118"/>
      <c r="ADG607" s="118"/>
      <c r="ADH607" s="118"/>
      <c r="ADI607" s="118"/>
      <c r="ADJ607" s="118"/>
      <c r="ADK607" s="118"/>
      <c r="ADL607" s="118"/>
      <c r="ADM607" s="118"/>
      <c r="ADN607" s="118"/>
      <c r="ADO607" s="118"/>
      <c r="ADP607" s="118"/>
      <c r="ADQ607" s="118"/>
      <c r="ADR607" s="118"/>
      <c r="ADS607" s="118"/>
      <c r="ADT607" s="118"/>
      <c r="ADU607" s="118"/>
      <c r="ADV607" s="118"/>
      <c r="ADW607" s="118"/>
      <c r="ADX607" s="118"/>
      <c r="ADY607" s="118"/>
      <c r="ADZ607" s="118"/>
      <c r="AEA607" s="118"/>
      <c r="AEB607" s="118"/>
      <c r="AEC607" s="118"/>
      <c r="AED607" s="118"/>
      <c r="AEE607" s="118"/>
      <c r="AEF607" s="118"/>
      <c r="AEG607" s="118"/>
      <c r="AEH607" s="118"/>
      <c r="AEI607" s="118"/>
      <c r="AEJ607" s="118"/>
      <c r="AEK607" s="118"/>
      <c r="AEL607" s="118"/>
      <c r="AEM607" s="118"/>
      <c r="AEN607" s="118"/>
      <c r="AEO607" s="118"/>
      <c r="AEP607" s="118"/>
      <c r="AEQ607" s="118"/>
      <c r="AER607" s="118"/>
      <c r="AES607" s="118"/>
      <c r="AET607" s="118"/>
      <c r="AEU607" s="118"/>
      <c r="AEV607" s="118"/>
      <c r="AEW607" s="118"/>
      <c r="AEX607" s="118"/>
      <c r="AEY607" s="118"/>
      <c r="AEZ607" s="118"/>
      <c r="AFA607" s="118"/>
      <c r="AFB607" s="118"/>
      <c r="AFC607" s="118"/>
      <c r="AFD607" s="118"/>
      <c r="AFE607" s="118"/>
      <c r="AFF607" s="118"/>
      <c r="AFG607" s="118"/>
      <c r="AFH607" s="118"/>
      <c r="AFI607" s="118"/>
      <c r="AFJ607" s="118"/>
      <c r="AFK607" s="118"/>
      <c r="AFL607" s="118"/>
      <c r="AFM607" s="118"/>
      <c r="AFN607" s="118"/>
      <c r="AFO607" s="118"/>
      <c r="AFP607" s="118"/>
      <c r="AFQ607" s="118"/>
      <c r="AFR607" s="118"/>
      <c r="AFS607" s="118"/>
      <c r="AFT607" s="118"/>
      <c r="AFU607" s="118"/>
      <c r="AFV607" s="118"/>
      <c r="AFW607" s="118"/>
      <c r="AFX607" s="118"/>
      <c r="AFY607" s="118"/>
      <c r="AFZ607" s="118"/>
      <c r="AGA607" s="118"/>
      <c r="AGB607" s="118"/>
      <c r="AGC607" s="118"/>
      <c r="AGD607" s="118"/>
      <c r="AGE607" s="118"/>
      <c r="AGF607" s="118"/>
      <c r="AGG607" s="118"/>
      <c r="AGH607" s="118"/>
      <c r="AGI607" s="118"/>
      <c r="AGJ607" s="118"/>
      <c r="AGK607" s="118"/>
      <c r="AGL607" s="118"/>
      <c r="AGM607" s="118"/>
      <c r="AGN607" s="118"/>
      <c r="AGO607" s="118"/>
      <c r="AGP607" s="118"/>
      <c r="AGQ607" s="118"/>
      <c r="AGR607" s="118"/>
      <c r="AGS607" s="118"/>
      <c r="AGT607" s="118"/>
      <c r="AGU607" s="118"/>
      <c r="AGV607" s="118"/>
      <c r="AGW607" s="118"/>
      <c r="AGX607" s="118"/>
      <c r="AGY607" s="118"/>
      <c r="AGZ607" s="118"/>
      <c r="AHA607" s="118"/>
      <c r="AHB607" s="118"/>
      <c r="AHC607" s="118"/>
      <c r="AHD607" s="118"/>
      <c r="AHE607" s="118"/>
      <c r="AHF607" s="118"/>
      <c r="AHG607" s="118"/>
      <c r="AHH607" s="118"/>
      <c r="AHI607" s="118"/>
      <c r="AHJ607" s="118"/>
      <c r="AHK607" s="118"/>
      <c r="AHL607" s="118"/>
      <c r="AHM607" s="118"/>
      <c r="AHN607" s="118"/>
      <c r="AHO607" s="118"/>
      <c r="AHP607" s="118"/>
      <c r="AHQ607" s="118"/>
      <c r="AHR607" s="118"/>
      <c r="AHS607" s="118"/>
      <c r="AHT607" s="118"/>
      <c r="AHU607" s="118"/>
      <c r="AHV607" s="118"/>
      <c r="AHW607" s="118"/>
      <c r="AHX607" s="118"/>
      <c r="AHY607" s="118"/>
      <c r="AHZ607" s="118"/>
      <c r="AIA607" s="118"/>
      <c r="AIB607" s="118"/>
      <c r="AIC607" s="118"/>
      <c r="AID607" s="118"/>
      <c r="AIE607" s="118"/>
      <c r="AIF607" s="118"/>
      <c r="AIG607" s="118"/>
      <c r="AIH607" s="118"/>
      <c r="AII607" s="118"/>
      <c r="AIJ607" s="118"/>
      <c r="AIK607" s="118"/>
      <c r="AIL607" s="118"/>
      <c r="AIM607" s="118"/>
      <c r="AIN607" s="118"/>
      <c r="AIO607" s="118"/>
      <c r="AIP607" s="118"/>
      <c r="AIQ607" s="118"/>
      <c r="AIR607" s="118"/>
      <c r="AIS607" s="118"/>
      <c r="AIT607" s="118"/>
      <c r="AIU607" s="118"/>
      <c r="AIV607" s="118"/>
      <c r="AIW607" s="118"/>
      <c r="AIX607" s="118"/>
      <c r="AIY607" s="118"/>
      <c r="AIZ607" s="118"/>
      <c r="AJA607" s="118"/>
      <c r="AJB607" s="118"/>
      <c r="AJC607" s="118"/>
      <c r="AJD607" s="118"/>
      <c r="AJE607" s="118"/>
      <c r="AJF607" s="118"/>
      <c r="AJG607" s="118"/>
      <c r="AJH607" s="118"/>
      <c r="AJI607" s="118"/>
      <c r="AJJ607" s="118"/>
      <c r="AJK607" s="118"/>
      <c r="AJL607" s="118"/>
      <c r="AJM607" s="118"/>
      <c r="AJN607" s="118"/>
      <c r="AJO607" s="118"/>
      <c r="AJP607" s="118"/>
      <c r="AJQ607" s="118"/>
      <c r="AJR607" s="118"/>
      <c r="AJS607" s="118"/>
      <c r="AJT607" s="118"/>
      <c r="AJU607" s="118"/>
      <c r="AJV607" s="118"/>
      <c r="AJW607" s="118"/>
      <c r="AJX607" s="118"/>
      <c r="AJY607" s="118"/>
      <c r="AJZ607" s="118"/>
      <c r="AKA607" s="118"/>
      <c r="AKB607" s="118"/>
      <c r="AKC607" s="118"/>
      <c r="AKD607" s="118"/>
      <c r="AKE607" s="118"/>
      <c r="AKF607" s="118"/>
      <c r="AKG607" s="118"/>
      <c r="AKH607" s="118"/>
      <c r="AKI607" s="118"/>
      <c r="AKJ607" s="118"/>
      <c r="AKK607" s="118"/>
      <c r="AKL607" s="118"/>
      <c r="AKM607" s="118"/>
      <c r="AKN607" s="118"/>
      <c r="AKO607" s="118"/>
      <c r="AKP607" s="118"/>
      <c r="AKQ607" s="118"/>
      <c r="AKR607" s="118"/>
      <c r="AKS607" s="118"/>
      <c r="AKT607" s="118"/>
      <c r="AKU607" s="118"/>
      <c r="AKV607" s="118"/>
      <c r="AKW607" s="118"/>
      <c r="AKX607" s="118"/>
      <c r="AKY607" s="118"/>
      <c r="AKZ607" s="118"/>
      <c r="ALA607" s="118"/>
      <c r="ALB607" s="118"/>
      <c r="ALC607" s="118"/>
      <c r="ALD607" s="118"/>
      <c r="ALE607" s="118"/>
      <c r="ALF607" s="118"/>
      <c r="ALG607" s="118"/>
      <c r="ALH607" s="118"/>
      <c r="ALI607" s="118"/>
      <c r="ALJ607" s="118"/>
      <c r="ALK607" s="118"/>
      <c r="ALL607" s="118"/>
      <c r="ALM607" s="118"/>
      <c r="ALN607" s="118"/>
      <c r="ALO607" s="118"/>
      <c r="ALP607" s="118"/>
      <c r="ALQ607" s="118"/>
      <c r="ALR607" s="118"/>
      <c r="ALS607" s="118"/>
      <c r="ALT607" s="118"/>
      <c r="ALU607" s="118"/>
      <c r="ALV607" s="118"/>
      <c r="ALW607" s="118"/>
      <c r="ALX607" s="118"/>
      <c r="ALY607" s="118"/>
      <c r="ALZ607" s="118"/>
      <c r="AMA607" s="118"/>
      <c r="AMB607" s="118"/>
      <c r="AMC607" s="118"/>
      <c r="AMD607" s="118"/>
      <c r="AME607" s="118"/>
      <c r="AMF607" s="118"/>
      <c r="AMG607" s="118"/>
      <c r="AMH607" s="118"/>
    </row>
    <row r="608" spans="1:1022" x14ac:dyDescent="0.25">
      <c r="A608" s="162" t="s">
        <v>25330</v>
      </c>
      <c r="B608" s="163">
        <v>607</v>
      </c>
      <c r="C608" s="295" t="s">
        <v>25329</v>
      </c>
      <c r="D608" s="175" t="s">
        <v>25331</v>
      </c>
      <c r="E608" s="185" t="s">
        <v>822</v>
      </c>
      <c r="F608" s="185">
        <v>4</v>
      </c>
      <c r="H608" s="175">
        <v>1</v>
      </c>
      <c r="I608" s="175" t="s">
        <v>751</v>
      </c>
      <c r="J608" s="332" t="s">
        <v>752</v>
      </c>
      <c r="K608" s="332">
        <v>1</v>
      </c>
      <c r="V608" s="219">
        <f t="shared" si="325"/>
        <v>100</v>
      </c>
      <c r="W608" s="219">
        <f t="shared" si="326"/>
        <v>100</v>
      </c>
      <c r="X608" s="219">
        <f>IF(O608=3,20,100)</f>
        <v>100</v>
      </c>
      <c r="Y608" s="219">
        <f t="shared" si="312"/>
        <v>100</v>
      </c>
      <c r="Z608" s="219">
        <f t="shared" si="313"/>
        <v>100</v>
      </c>
      <c r="AA608" s="220">
        <f t="shared" si="314"/>
        <v>100</v>
      </c>
      <c r="AB608" s="220">
        <f t="shared" si="315"/>
        <v>100</v>
      </c>
      <c r="AC608" s="220">
        <f t="shared" si="316"/>
        <v>100</v>
      </c>
      <c r="AD608" s="416">
        <f t="shared" si="317"/>
        <v>100</v>
      </c>
      <c r="AE608" s="416">
        <f t="shared" si="318"/>
        <v>100</v>
      </c>
      <c r="AF608" s="212">
        <f t="shared" si="323"/>
        <v>1</v>
      </c>
      <c r="AG608" s="212">
        <f t="shared" si="324"/>
        <v>1</v>
      </c>
      <c r="AH608" s="212">
        <f t="shared" si="321"/>
        <v>3</v>
      </c>
      <c r="AI608" s="212">
        <f t="shared" si="322"/>
        <v>5</v>
      </c>
      <c r="AJ608" s="243" t="s">
        <v>751</v>
      </c>
      <c r="AM608" s="214"/>
      <c r="AQ608" s="148" t="s">
        <v>760</v>
      </c>
      <c r="AU608" s="118"/>
      <c r="AV608" s="118"/>
      <c r="AW608" s="118"/>
      <c r="AX608" s="118"/>
      <c r="AY608" s="118"/>
      <c r="AZ608" s="118"/>
      <c r="BA608" s="118"/>
      <c r="BB608" s="118"/>
      <c r="BC608" s="118"/>
      <c r="BD608" s="118"/>
      <c r="BE608" s="118"/>
      <c r="BF608" s="118"/>
      <c r="BG608" s="118"/>
      <c r="BH608" s="118"/>
      <c r="BI608" s="118"/>
      <c r="BJ608" s="118"/>
      <c r="BK608" s="118"/>
      <c r="BL608" s="118"/>
      <c r="BM608" s="118"/>
      <c r="BN608" s="118"/>
      <c r="BO608" s="118"/>
      <c r="BP608" s="118"/>
      <c r="BQ608" s="118"/>
      <c r="BR608" s="118"/>
      <c r="BS608" s="118"/>
      <c r="BT608" s="118"/>
      <c r="BU608" s="118"/>
      <c r="BV608" s="118"/>
      <c r="BW608" s="118"/>
      <c r="BX608" s="118"/>
      <c r="BY608" s="118"/>
      <c r="BZ608" s="118"/>
      <c r="CA608" s="118"/>
      <c r="CB608" s="118"/>
      <c r="CC608" s="118"/>
      <c r="CD608" s="118"/>
      <c r="CE608" s="118"/>
      <c r="CF608" s="118"/>
      <c r="CG608" s="118"/>
      <c r="CH608" s="118"/>
      <c r="CI608" s="118"/>
      <c r="CJ608" s="118"/>
      <c r="CK608" s="118"/>
      <c r="CL608" s="118"/>
      <c r="CM608" s="118"/>
      <c r="CN608" s="118"/>
      <c r="CO608" s="118"/>
      <c r="CP608" s="118"/>
      <c r="CQ608" s="118"/>
      <c r="CR608" s="118"/>
      <c r="CS608" s="118"/>
      <c r="CT608" s="118"/>
      <c r="CU608" s="118"/>
      <c r="CV608" s="118"/>
      <c r="CW608" s="118"/>
      <c r="CX608" s="118"/>
      <c r="CY608" s="118"/>
      <c r="CZ608" s="118"/>
      <c r="DA608" s="118"/>
      <c r="DB608" s="118"/>
      <c r="DC608" s="118"/>
      <c r="DD608" s="118"/>
      <c r="DE608" s="118"/>
      <c r="DF608" s="118"/>
      <c r="DG608" s="118"/>
      <c r="DH608" s="118"/>
      <c r="DI608" s="118"/>
      <c r="DJ608" s="118"/>
      <c r="DK608" s="118"/>
      <c r="DL608" s="118"/>
      <c r="DM608" s="118"/>
      <c r="DN608" s="118"/>
      <c r="DO608" s="118"/>
      <c r="DP608" s="118"/>
      <c r="DQ608" s="118"/>
      <c r="DR608" s="118"/>
      <c r="DS608" s="118"/>
      <c r="DT608" s="118"/>
      <c r="DU608" s="118"/>
      <c r="DV608" s="118"/>
      <c r="DW608" s="118"/>
      <c r="DX608" s="118"/>
      <c r="DY608" s="118"/>
      <c r="DZ608" s="118"/>
      <c r="EA608" s="118"/>
      <c r="EB608" s="118"/>
      <c r="EC608" s="118"/>
      <c r="ED608" s="118"/>
      <c r="EE608" s="118"/>
      <c r="EF608" s="118"/>
      <c r="EG608" s="118"/>
      <c r="EH608" s="118"/>
      <c r="EI608" s="118"/>
      <c r="EJ608" s="118"/>
      <c r="EK608" s="118"/>
      <c r="EL608" s="118"/>
      <c r="EM608" s="118"/>
      <c r="EN608" s="118"/>
      <c r="EO608" s="118"/>
      <c r="EP608" s="118"/>
      <c r="EQ608" s="118"/>
      <c r="ER608" s="118"/>
      <c r="ES608" s="118"/>
      <c r="ET608" s="118"/>
      <c r="EU608" s="118"/>
      <c r="EV608" s="118"/>
      <c r="EW608" s="118"/>
      <c r="EX608" s="118"/>
      <c r="EY608" s="118"/>
      <c r="EZ608" s="118"/>
      <c r="FA608" s="118"/>
      <c r="FB608" s="118"/>
      <c r="FC608" s="118"/>
      <c r="FD608" s="118"/>
      <c r="FE608" s="118"/>
      <c r="FF608" s="118"/>
      <c r="FG608" s="118"/>
      <c r="FH608" s="118"/>
      <c r="FI608" s="118"/>
      <c r="FJ608" s="118"/>
      <c r="FK608" s="118"/>
      <c r="FL608" s="118"/>
      <c r="FM608" s="118"/>
      <c r="FN608" s="118"/>
      <c r="FO608" s="118"/>
      <c r="FP608" s="118"/>
      <c r="FQ608" s="118"/>
      <c r="FR608" s="118"/>
      <c r="FS608" s="118"/>
      <c r="FT608" s="118"/>
      <c r="FU608" s="118"/>
      <c r="FV608" s="118"/>
      <c r="FW608" s="118"/>
      <c r="FX608" s="118"/>
      <c r="FY608" s="118"/>
      <c r="FZ608" s="118"/>
      <c r="GA608" s="118"/>
      <c r="GB608" s="118"/>
      <c r="GC608" s="118"/>
      <c r="GD608" s="118"/>
      <c r="GE608" s="118"/>
      <c r="GF608" s="118"/>
      <c r="GG608" s="118"/>
      <c r="GH608" s="118"/>
      <c r="GI608" s="118"/>
      <c r="GJ608" s="118"/>
      <c r="GK608" s="118"/>
      <c r="GL608" s="118"/>
      <c r="GM608" s="118"/>
      <c r="GN608" s="118"/>
      <c r="GO608" s="118"/>
      <c r="GP608" s="118"/>
      <c r="GQ608" s="118"/>
      <c r="GR608" s="118"/>
      <c r="GS608" s="118"/>
      <c r="GT608" s="118"/>
      <c r="GU608" s="118"/>
      <c r="GV608" s="118"/>
      <c r="GW608" s="118"/>
      <c r="GX608" s="118"/>
      <c r="GY608" s="118"/>
      <c r="GZ608" s="118"/>
      <c r="HA608" s="118"/>
      <c r="HB608" s="118"/>
      <c r="HC608" s="118"/>
      <c r="HD608" s="118"/>
      <c r="HE608" s="118"/>
      <c r="HF608" s="118"/>
      <c r="HG608" s="118"/>
      <c r="HH608" s="118"/>
      <c r="HI608" s="118"/>
      <c r="HJ608" s="118"/>
      <c r="HK608" s="118"/>
      <c r="HL608" s="118"/>
      <c r="HM608" s="118"/>
      <c r="HN608" s="118"/>
      <c r="HO608" s="118"/>
      <c r="HP608" s="118"/>
      <c r="HQ608" s="118"/>
      <c r="HR608" s="118"/>
      <c r="HS608" s="118"/>
      <c r="HT608" s="118"/>
      <c r="HU608" s="118"/>
      <c r="HV608" s="118"/>
      <c r="HW608" s="118"/>
      <c r="HX608" s="118"/>
      <c r="HY608" s="118"/>
      <c r="HZ608" s="118"/>
      <c r="IA608" s="118"/>
      <c r="IB608" s="118"/>
      <c r="IC608" s="118"/>
      <c r="ID608" s="118"/>
      <c r="IE608" s="118"/>
      <c r="IF608" s="118"/>
      <c r="IG608" s="118"/>
      <c r="IH608" s="118"/>
      <c r="II608" s="118"/>
      <c r="IJ608" s="118"/>
      <c r="IK608" s="118"/>
      <c r="IL608" s="118"/>
      <c r="IM608" s="118"/>
      <c r="IN608" s="118"/>
      <c r="IO608" s="118"/>
      <c r="IP608" s="118"/>
      <c r="IQ608" s="118"/>
      <c r="IR608" s="118"/>
      <c r="IS608" s="118"/>
      <c r="IT608" s="118"/>
      <c r="IU608" s="118"/>
      <c r="IV608" s="118"/>
      <c r="IW608" s="118"/>
      <c r="IX608" s="118"/>
      <c r="IY608" s="118"/>
      <c r="IZ608" s="118"/>
      <c r="JA608" s="118"/>
      <c r="JB608" s="118"/>
      <c r="JC608" s="118"/>
      <c r="JD608" s="118"/>
      <c r="JE608" s="118"/>
      <c r="JF608" s="118"/>
      <c r="JG608" s="118"/>
      <c r="JH608" s="118"/>
      <c r="JI608" s="118"/>
      <c r="JJ608" s="118"/>
      <c r="JK608" s="118"/>
      <c r="JL608" s="118"/>
      <c r="JM608" s="118"/>
      <c r="JN608" s="118"/>
      <c r="JO608" s="118"/>
      <c r="JP608" s="118"/>
      <c r="JQ608" s="118"/>
      <c r="JR608" s="118"/>
      <c r="JS608" s="118"/>
      <c r="JT608" s="118"/>
      <c r="JU608" s="118"/>
      <c r="JV608" s="118"/>
      <c r="JW608" s="118"/>
      <c r="JX608" s="118"/>
      <c r="JY608" s="118"/>
      <c r="JZ608" s="118"/>
      <c r="KA608" s="118"/>
      <c r="KB608" s="118"/>
      <c r="KC608" s="118"/>
      <c r="KD608" s="118"/>
      <c r="KE608" s="118"/>
      <c r="KF608" s="118"/>
      <c r="KG608" s="118"/>
      <c r="KH608" s="118"/>
      <c r="KI608" s="118"/>
      <c r="KJ608" s="118"/>
      <c r="KK608" s="118"/>
      <c r="KL608" s="118"/>
      <c r="KM608" s="118"/>
      <c r="KN608" s="118"/>
      <c r="KO608" s="118"/>
      <c r="KP608" s="118"/>
      <c r="KQ608" s="118"/>
      <c r="KR608" s="118"/>
      <c r="KS608" s="118"/>
      <c r="KT608" s="118"/>
      <c r="KU608" s="118"/>
      <c r="KV608" s="118"/>
      <c r="KW608" s="118"/>
      <c r="KX608" s="118"/>
      <c r="KY608" s="118"/>
      <c r="KZ608" s="118"/>
      <c r="LA608" s="118"/>
      <c r="LB608" s="118"/>
      <c r="LC608" s="118"/>
      <c r="LD608" s="118"/>
      <c r="LE608" s="118"/>
      <c r="LF608" s="118"/>
      <c r="LG608" s="118"/>
      <c r="LH608" s="118"/>
      <c r="LI608" s="118"/>
      <c r="LJ608" s="118"/>
      <c r="LK608" s="118"/>
      <c r="LL608" s="118"/>
      <c r="LM608" s="118"/>
      <c r="LN608" s="118"/>
      <c r="LO608" s="118"/>
      <c r="LP608" s="118"/>
      <c r="LQ608" s="118"/>
      <c r="LR608" s="118"/>
      <c r="LS608" s="118"/>
      <c r="LT608" s="118"/>
      <c r="LU608" s="118"/>
      <c r="LV608" s="118"/>
      <c r="LW608" s="118"/>
      <c r="LX608" s="118"/>
      <c r="LY608" s="118"/>
      <c r="LZ608" s="118"/>
      <c r="MA608" s="118"/>
      <c r="MB608" s="118"/>
      <c r="MC608" s="118"/>
      <c r="MD608" s="118"/>
      <c r="ME608" s="118"/>
      <c r="MF608" s="118"/>
      <c r="MG608" s="118"/>
      <c r="MH608" s="118"/>
      <c r="MI608" s="118"/>
      <c r="MJ608" s="118"/>
      <c r="MK608" s="118"/>
      <c r="ML608" s="118"/>
      <c r="MM608" s="118"/>
      <c r="MN608" s="118"/>
      <c r="MO608" s="118"/>
      <c r="MP608" s="118"/>
      <c r="MQ608" s="118"/>
      <c r="MR608" s="118"/>
      <c r="MS608" s="118"/>
      <c r="MT608" s="118"/>
      <c r="MU608" s="118"/>
      <c r="MV608" s="118"/>
      <c r="MW608" s="118"/>
      <c r="MX608" s="118"/>
      <c r="MY608" s="118"/>
      <c r="MZ608" s="118"/>
      <c r="NA608" s="118"/>
      <c r="NB608" s="118"/>
      <c r="NC608" s="118"/>
      <c r="ND608" s="118"/>
      <c r="NE608" s="118"/>
      <c r="NF608" s="118"/>
      <c r="NG608" s="118"/>
      <c r="NH608" s="118"/>
      <c r="NI608" s="118"/>
      <c r="NJ608" s="118"/>
      <c r="NK608" s="118"/>
      <c r="NL608" s="118"/>
      <c r="NM608" s="118"/>
      <c r="NN608" s="118"/>
      <c r="NO608" s="118"/>
      <c r="NP608" s="118"/>
      <c r="NQ608" s="118"/>
      <c r="NR608" s="118"/>
      <c r="NS608" s="118"/>
      <c r="NT608" s="118"/>
      <c r="NU608" s="118"/>
      <c r="NV608" s="118"/>
      <c r="NW608" s="118"/>
      <c r="NX608" s="118"/>
      <c r="NY608" s="118"/>
      <c r="NZ608" s="118"/>
      <c r="OA608" s="118"/>
      <c r="OB608" s="118"/>
      <c r="OC608" s="118"/>
      <c r="OD608" s="118"/>
      <c r="OE608" s="118"/>
      <c r="OF608" s="118"/>
      <c r="OG608" s="118"/>
      <c r="OH608" s="118"/>
      <c r="OI608" s="118"/>
      <c r="OJ608" s="118"/>
      <c r="OK608" s="118"/>
      <c r="OL608" s="118"/>
      <c r="OM608" s="118"/>
      <c r="ON608" s="118"/>
      <c r="OO608" s="118"/>
      <c r="OP608" s="118"/>
      <c r="OQ608" s="118"/>
      <c r="OR608" s="118"/>
      <c r="OS608" s="118"/>
      <c r="OT608" s="118"/>
      <c r="OU608" s="118"/>
      <c r="OV608" s="118"/>
      <c r="OW608" s="118"/>
      <c r="OX608" s="118"/>
      <c r="OY608" s="118"/>
      <c r="OZ608" s="118"/>
      <c r="PA608" s="118"/>
      <c r="PB608" s="118"/>
      <c r="PC608" s="118"/>
      <c r="PD608" s="118"/>
      <c r="PE608" s="118"/>
      <c r="PF608" s="118"/>
      <c r="PG608" s="118"/>
      <c r="PH608" s="118"/>
      <c r="PI608" s="118"/>
      <c r="PJ608" s="118"/>
      <c r="PK608" s="118"/>
      <c r="PL608" s="118"/>
      <c r="PM608" s="118"/>
      <c r="PN608" s="118"/>
      <c r="PO608" s="118"/>
      <c r="PP608" s="118"/>
      <c r="PQ608" s="118"/>
      <c r="PR608" s="118"/>
      <c r="PS608" s="118"/>
      <c r="PT608" s="118"/>
      <c r="PU608" s="118"/>
      <c r="PV608" s="118"/>
      <c r="PW608" s="118"/>
      <c r="PX608" s="118"/>
      <c r="PY608" s="118"/>
      <c r="PZ608" s="118"/>
      <c r="QA608" s="118"/>
      <c r="QB608" s="118"/>
      <c r="QC608" s="118"/>
      <c r="QD608" s="118"/>
      <c r="QE608" s="118"/>
      <c r="QF608" s="118"/>
      <c r="QG608" s="118"/>
      <c r="QH608" s="118"/>
      <c r="QI608" s="118"/>
      <c r="QJ608" s="118"/>
      <c r="QK608" s="118"/>
      <c r="QL608" s="118"/>
      <c r="QM608" s="118"/>
      <c r="QN608" s="118"/>
      <c r="QO608" s="118"/>
      <c r="QP608" s="118"/>
      <c r="QQ608" s="118"/>
      <c r="QR608" s="118"/>
      <c r="QS608" s="118"/>
      <c r="QT608" s="118"/>
      <c r="QU608" s="118"/>
      <c r="QV608" s="118"/>
      <c r="QW608" s="118"/>
      <c r="QX608" s="118"/>
      <c r="QY608" s="118"/>
      <c r="QZ608" s="118"/>
      <c r="RA608" s="118"/>
      <c r="RB608" s="118"/>
      <c r="RC608" s="118"/>
      <c r="RD608" s="118"/>
      <c r="RE608" s="118"/>
      <c r="RF608" s="118"/>
      <c r="RG608" s="118"/>
      <c r="RH608" s="118"/>
      <c r="RI608" s="118"/>
      <c r="RJ608" s="118"/>
      <c r="RK608" s="118"/>
      <c r="RL608" s="118"/>
      <c r="RM608" s="118"/>
      <c r="RN608" s="118"/>
      <c r="RO608" s="118"/>
      <c r="RP608" s="118"/>
      <c r="RQ608" s="118"/>
      <c r="RR608" s="118"/>
      <c r="RS608" s="118"/>
      <c r="RT608" s="118"/>
      <c r="RU608" s="118"/>
      <c r="RV608" s="118"/>
      <c r="RW608" s="118"/>
      <c r="RX608" s="118"/>
      <c r="RY608" s="118"/>
      <c r="RZ608" s="118"/>
      <c r="SA608" s="118"/>
      <c r="SB608" s="118"/>
      <c r="SC608" s="118"/>
      <c r="SD608" s="118"/>
      <c r="SE608" s="118"/>
      <c r="SF608" s="118"/>
      <c r="SG608" s="118"/>
      <c r="SH608" s="118"/>
      <c r="SI608" s="118"/>
      <c r="SJ608" s="118"/>
      <c r="SK608" s="118"/>
      <c r="SL608" s="118"/>
      <c r="SM608" s="118"/>
      <c r="SN608" s="118"/>
      <c r="SO608" s="118"/>
      <c r="SP608" s="118"/>
      <c r="SQ608" s="118"/>
      <c r="SR608" s="118"/>
      <c r="SS608" s="118"/>
      <c r="ST608" s="118"/>
      <c r="SU608" s="118"/>
      <c r="SV608" s="118"/>
      <c r="SW608" s="118"/>
      <c r="SX608" s="118"/>
      <c r="SY608" s="118"/>
      <c r="SZ608" s="118"/>
      <c r="TA608" s="118"/>
      <c r="TB608" s="118"/>
      <c r="TC608" s="118"/>
      <c r="TD608" s="118"/>
      <c r="TE608" s="118"/>
      <c r="TF608" s="118"/>
      <c r="TG608" s="118"/>
      <c r="TH608" s="118"/>
      <c r="TI608" s="118"/>
      <c r="TJ608" s="118"/>
      <c r="TK608" s="118"/>
      <c r="TL608" s="118"/>
      <c r="TM608" s="118"/>
      <c r="TN608" s="118"/>
      <c r="TO608" s="118"/>
      <c r="TP608" s="118"/>
      <c r="TQ608" s="118"/>
      <c r="TR608" s="118"/>
      <c r="TS608" s="118"/>
      <c r="TT608" s="118"/>
      <c r="TU608" s="118"/>
      <c r="TV608" s="118"/>
      <c r="TW608" s="118"/>
      <c r="TX608" s="118"/>
      <c r="TY608" s="118"/>
      <c r="TZ608" s="118"/>
      <c r="UA608" s="118"/>
      <c r="UB608" s="118"/>
      <c r="UC608" s="118"/>
      <c r="UD608" s="118"/>
      <c r="UE608" s="118"/>
      <c r="UF608" s="118"/>
      <c r="UG608" s="118"/>
      <c r="UH608" s="118"/>
      <c r="UI608" s="118"/>
      <c r="UJ608" s="118"/>
      <c r="UK608" s="118"/>
      <c r="UL608" s="118"/>
      <c r="UM608" s="118"/>
      <c r="UN608" s="118"/>
      <c r="UO608" s="118"/>
      <c r="UP608" s="118"/>
      <c r="UQ608" s="118"/>
      <c r="UR608" s="118"/>
      <c r="US608" s="118"/>
      <c r="UT608" s="118"/>
      <c r="UU608" s="118"/>
      <c r="UV608" s="118"/>
      <c r="UW608" s="118"/>
      <c r="UX608" s="118"/>
      <c r="UY608" s="118"/>
      <c r="UZ608" s="118"/>
      <c r="VA608" s="118"/>
      <c r="VB608" s="118"/>
      <c r="VC608" s="118"/>
      <c r="VD608" s="118"/>
      <c r="VE608" s="118"/>
      <c r="VF608" s="118"/>
      <c r="VG608" s="118"/>
      <c r="VH608" s="118"/>
      <c r="VI608" s="118"/>
      <c r="VJ608" s="118"/>
      <c r="VK608" s="118"/>
      <c r="VL608" s="118"/>
      <c r="VM608" s="118"/>
      <c r="VN608" s="118"/>
      <c r="VO608" s="118"/>
      <c r="VP608" s="118"/>
      <c r="VQ608" s="118"/>
      <c r="VR608" s="118"/>
      <c r="VS608" s="118"/>
      <c r="VT608" s="118"/>
      <c r="VU608" s="118"/>
      <c r="VV608" s="118"/>
      <c r="VW608" s="118"/>
      <c r="VX608" s="118"/>
      <c r="VY608" s="118"/>
      <c r="VZ608" s="118"/>
      <c r="WA608" s="118"/>
      <c r="WB608" s="118"/>
      <c r="WC608" s="118"/>
      <c r="WD608" s="118"/>
      <c r="WE608" s="118"/>
      <c r="WF608" s="118"/>
      <c r="WG608" s="118"/>
      <c r="WH608" s="118"/>
      <c r="WI608" s="118"/>
      <c r="WJ608" s="118"/>
      <c r="WK608" s="118"/>
      <c r="WL608" s="118"/>
      <c r="WM608" s="118"/>
      <c r="WN608" s="118"/>
      <c r="WO608" s="118"/>
      <c r="WP608" s="118"/>
      <c r="WQ608" s="118"/>
      <c r="WR608" s="118"/>
      <c r="WS608" s="118"/>
      <c r="WT608" s="118"/>
      <c r="WU608" s="118"/>
      <c r="WV608" s="118"/>
      <c r="WW608" s="118"/>
      <c r="WX608" s="118"/>
      <c r="WY608" s="118"/>
      <c r="WZ608" s="118"/>
      <c r="XA608" s="118"/>
      <c r="XB608" s="118"/>
      <c r="XC608" s="118"/>
      <c r="XD608" s="118"/>
      <c r="XE608" s="118"/>
      <c r="XF608" s="118"/>
      <c r="XG608" s="118"/>
      <c r="XH608" s="118"/>
      <c r="XI608" s="118"/>
      <c r="XJ608" s="118"/>
      <c r="XK608" s="118"/>
      <c r="XL608" s="118"/>
      <c r="XM608" s="118"/>
      <c r="XN608" s="118"/>
      <c r="XO608" s="118"/>
      <c r="XP608" s="118"/>
      <c r="XQ608" s="118"/>
      <c r="XR608" s="118"/>
      <c r="XS608" s="118"/>
      <c r="XT608" s="118"/>
      <c r="XU608" s="118"/>
      <c r="XV608" s="118"/>
      <c r="XW608" s="118"/>
      <c r="XX608" s="118"/>
      <c r="XY608" s="118"/>
      <c r="XZ608" s="118"/>
      <c r="YA608" s="118"/>
      <c r="YB608" s="118"/>
      <c r="YC608" s="118"/>
      <c r="YD608" s="118"/>
      <c r="YE608" s="118"/>
      <c r="YF608" s="118"/>
      <c r="YG608" s="118"/>
      <c r="YH608" s="118"/>
      <c r="YI608" s="118"/>
      <c r="YJ608" s="118"/>
      <c r="YK608" s="118"/>
      <c r="YL608" s="118"/>
      <c r="YM608" s="118"/>
      <c r="YN608" s="118"/>
      <c r="YO608" s="118"/>
      <c r="YP608" s="118"/>
      <c r="YQ608" s="118"/>
      <c r="YR608" s="118"/>
      <c r="YS608" s="118"/>
      <c r="YT608" s="118"/>
      <c r="YU608" s="118"/>
      <c r="YV608" s="118"/>
      <c r="YW608" s="118"/>
      <c r="YX608" s="118"/>
      <c r="YY608" s="118"/>
      <c r="YZ608" s="118"/>
      <c r="ZA608" s="118"/>
      <c r="ZB608" s="118"/>
      <c r="ZC608" s="118"/>
      <c r="ZD608" s="118"/>
      <c r="ZE608" s="118"/>
      <c r="ZF608" s="118"/>
      <c r="ZG608" s="118"/>
      <c r="ZH608" s="118"/>
      <c r="ZI608" s="118"/>
      <c r="ZJ608" s="118"/>
      <c r="ZK608" s="118"/>
      <c r="ZL608" s="118"/>
      <c r="ZM608" s="118"/>
      <c r="ZN608" s="118"/>
      <c r="ZO608" s="118"/>
      <c r="ZP608" s="118"/>
      <c r="ZQ608" s="118"/>
      <c r="ZR608" s="118"/>
      <c r="ZS608" s="118"/>
      <c r="ZT608" s="118"/>
      <c r="ZU608" s="118"/>
      <c r="ZV608" s="118"/>
      <c r="ZW608" s="118"/>
      <c r="ZX608" s="118"/>
      <c r="ZY608" s="118"/>
      <c r="ZZ608" s="118"/>
      <c r="AAA608" s="118"/>
      <c r="AAB608" s="118"/>
      <c r="AAC608" s="118"/>
      <c r="AAD608" s="118"/>
      <c r="AAE608" s="118"/>
      <c r="AAF608" s="118"/>
      <c r="AAG608" s="118"/>
      <c r="AAH608" s="118"/>
      <c r="AAI608" s="118"/>
      <c r="AAJ608" s="118"/>
      <c r="AAK608" s="118"/>
      <c r="AAL608" s="118"/>
      <c r="AAM608" s="118"/>
      <c r="AAN608" s="118"/>
      <c r="AAO608" s="118"/>
      <c r="AAP608" s="118"/>
      <c r="AAQ608" s="118"/>
      <c r="AAR608" s="118"/>
      <c r="AAS608" s="118"/>
      <c r="AAT608" s="118"/>
      <c r="AAU608" s="118"/>
      <c r="AAV608" s="118"/>
      <c r="AAW608" s="118"/>
      <c r="AAX608" s="118"/>
      <c r="AAY608" s="118"/>
      <c r="AAZ608" s="118"/>
      <c r="ABA608" s="118"/>
      <c r="ABB608" s="118"/>
      <c r="ABC608" s="118"/>
      <c r="ABD608" s="118"/>
      <c r="ABE608" s="118"/>
      <c r="ABF608" s="118"/>
      <c r="ABG608" s="118"/>
      <c r="ABH608" s="118"/>
      <c r="ABI608" s="118"/>
      <c r="ABJ608" s="118"/>
      <c r="ABK608" s="118"/>
      <c r="ABL608" s="118"/>
      <c r="ABM608" s="118"/>
      <c r="ABN608" s="118"/>
      <c r="ABO608" s="118"/>
      <c r="ABP608" s="118"/>
      <c r="ABQ608" s="118"/>
      <c r="ABR608" s="118"/>
      <c r="ABS608" s="118"/>
      <c r="ABT608" s="118"/>
      <c r="ABU608" s="118"/>
      <c r="ABV608" s="118"/>
      <c r="ABW608" s="118"/>
      <c r="ABX608" s="118"/>
      <c r="ABY608" s="118"/>
      <c r="ABZ608" s="118"/>
      <c r="ACA608" s="118"/>
      <c r="ACB608" s="118"/>
      <c r="ACC608" s="118"/>
      <c r="ACD608" s="118"/>
      <c r="ACE608" s="118"/>
      <c r="ACF608" s="118"/>
      <c r="ACG608" s="118"/>
      <c r="ACH608" s="118"/>
      <c r="ACI608" s="118"/>
      <c r="ACJ608" s="118"/>
      <c r="ACK608" s="118"/>
      <c r="ACL608" s="118"/>
      <c r="ACM608" s="118"/>
      <c r="ACN608" s="118"/>
      <c r="ACO608" s="118"/>
      <c r="ACP608" s="118"/>
      <c r="ACQ608" s="118"/>
      <c r="ACR608" s="118"/>
      <c r="ACS608" s="118"/>
      <c r="ACT608" s="118"/>
      <c r="ACU608" s="118"/>
      <c r="ACV608" s="118"/>
      <c r="ACW608" s="118"/>
      <c r="ACX608" s="118"/>
      <c r="ACY608" s="118"/>
      <c r="ACZ608" s="118"/>
      <c r="ADA608" s="118"/>
      <c r="ADB608" s="118"/>
      <c r="ADC608" s="118"/>
      <c r="ADD608" s="118"/>
      <c r="ADE608" s="118"/>
      <c r="ADF608" s="118"/>
      <c r="ADG608" s="118"/>
      <c r="ADH608" s="118"/>
      <c r="ADI608" s="118"/>
      <c r="ADJ608" s="118"/>
      <c r="ADK608" s="118"/>
      <c r="ADL608" s="118"/>
      <c r="ADM608" s="118"/>
      <c r="ADN608" s="118"/>
      <c r="ADO608" s="118"/>
      <c r="ADP608" s="118"/>
      <c r="ADQ608" s="118"/>
      <c r="ADR608" s="118"/>
      <c r="ADS608" s="118"/>
      <c r="ADT608" s="118"/>
      <c r="ADU608" s="118"/>
      <c r="ADV608" s="118"/>
      <c r="ADW608" s="118"/>
      <c r="ADX608" s="118"/>
      <c r="ADY608" s="118"/>
      <c r="ADZ608" s="118"/>
      <c r="AEA608" s="118"/>
      <c r="AEB608" s="118"/>
      <c r="AEC608" s="118"/>
      <c r="AED608" s="118"/>
      <c r="AEE608" s="118"/>
      <c r="AEF608" s="118"/>
      <c r="AEG608" s="118"/>
      <c r="AEH608" s="118"/>
      <c r="AEI608" s="118"/>
      <c r="AEJ608" s="118"/>
      <c r="AEK608" s="118"/>
      <c r="AEL608" s="118"/>
      <c r="AEM608" s="118"/>
      <c r="AEN608" s="118"/>
      <c r="AEO608" s="118"/>
      <c r="AEP608" s="118"/>
      <c r="AEQ608" s="118"/>
      <c r="AER608" s="118"/>
      <c r="AES608" s="118"/>
      <c r="AET608" s="118"/>
      <c r="AEU608" s="118"/>
      <c r="AEV608" s="118"/>
      <c r="AEW608" s="118"/>
      <c r="AEX608" s="118"/>
      <c r="AEY608" s="118"/>
      <c r="AEZ608" s="118"/>
      <c r="AFA608" s="118"/>
      <c r="AFB608" s="118"/>
      <c r="AFC608" s="118"/>
      <c r="AFD608" s="118"/>
      <c r="AFE608" s="118"/>
      <c r="AFF608" s="118"/>
      <c r="AFG608" s="118"/>
      <c r="AFH608" s="118"/>
      <c r="AFI608" s="118"/>
      <c r="AFJ608" s="118"/>
      <c r="AFK608" s="118"/>
      <c r="AFL608" s="118"/>
      <c r="AFM608" s="118"/>
      <c r="AFN608" s="118"/>
      <c r="AFO608" s="118"/>
      <c r="AFP608" s="118"/>
      <c r="AFQ608" s="118"/>
      <c r="AFR608" s="118"/>
      <c r="AFS608" s="118"/>
      <c r="AFT608" s="118"/>
      <c r="AFU608" s="118"/>
      <c r="AFV608" s="118"/>
      <c r="AFW608" s="118"/>
      <c r="AFX608" s="118"/>
      <c r="AFY608" s="118"/>
      <c r="AFZ608" s="118"/>
      <c r="AGA608" s="118"/>
      <c r="AGB608" s="118"/>
      <c r="AGC608" s="118"/>
      <c r="AGD608" s="118"/>
      <c r="AGE608" s="118"/>
      <c r="AGF608" s="118"/>
      <c r="AGG608" s="118"/>
      <c r="AGH608" s="118"/>
      <c r="AGI608" s="118"/>
      <c r="AGJ608" s="118"/>
      <c r="AGK608" s="118"/>
      <c r="AGL608" s="118"/>
      <c r="AGM608" s="118"/>
      <c r="AGN608" s="118"/>
      <c r="AGO608" s="118"/>
      <c r="AGP608" s="118"/>
      <c r="AGQ608" s="118"/>
      <c r="AGR608" s="118"/>
      <c r="AGS608" s="118"/>
      <c r="AGT608" s="118"/>
      <c r="AGU608" s="118"/>
      <c r="AGV608" s="118"/>
      <c r="AGW608" s="118"/>
      <c r="AGX608" s="118"/>
      <c r="AGY608" s="118"/>
      <c r="AGZ608" s="118"/>
      <c r="AHA608" s="118"/>
      <c r="AHB608" s="118"/>
      <c r="AHC608" s="118"/>
      <c r="AHD608" s="118"/>
      <c r="AHE608" s="118"/>
      <c r="AHF608" s="118"/>
      <c r="AHG608" s="118"/>
      <c r="AHH608" s="118"/>
      <c r="AHI608" s="118"/>
      <c r="AHJ608" s="118"/>
      <c r="AHK608" s="118"/>
      <c r="AHL608" s="118"/>
      <c r="AHM608" s="118"/>
      <c r="AHN608" s="118"/>
      <c r="AHO608" s="118"/>
      <c r="AHP608" s="118"/>
      <c r="AHQ608" s="118"/>
      <c r="AHR608" s="118"/>
      <c r="AHS608" s="118"/>
      <c r="AHT608" s="118"/>
      <c r="AHU608" s="118"/>
      <c r="AHV608" s="118"/>
      <c r="AHW608" s="118"/>
      <c r="AHX608" s="118"/>
      <c r="AHY608" s="118"/>
      <c r="AHZ608" s="118"/>
      <c r="AIA608" s="118"/>
      <c r="AIB608" s="118"/>
      <c r="AIC608" s="118"/>
      <c r="AID608" s="118"/>
      <c r="AIE608" s="118"/>
      <c r="AIF608" s="118"/>
      <c r="AIG608" s="118"/>
      <c r="AIH608" s="118"/>
      <c r="AII608" s="118"/>
      <c r="AIJ608" s="118"/>
      <c r="AIK608" s="118"/>
      <c r="AIL608" s="118"/>
      <c r="AIM608" s="118"/>
      <c r="AIN608" s="118"/>
      <c r="AIO608" s="118"/>
      <c r="AIP608" s="118"/>
      <c r="AIQ608" s="118"/>
      <c r="AIR608" s="118"/>
      <c r="AIS608" s="118"/>
      <c r="AIT608" s="118"/>
      <c r="AIU608" s="118"/>
      <c r="AIV608" s="118"/>
      <c r="AIW608" s="118"/>
      <c r="AIX608" s="118"/>
      <c r="AIY608" s="118"/>
      <c r="AIZ608" s="118"/>
      <c r="AJA608" s="118"/>
      <c r="AJB608" s="118"/>
      <c r="AJC608" s="118"/>
      <c r="AJD608" s="118"/>
      <c r="AJE608" s="118"/>
      <c r="AJF608" s="118"/>
      <c r="AJG608" s="118"/>
      <c r="AJH608" s="118"/>
      <c r="AJI608" s="118"/>
      <c r="AJJ608" s="118"/>
      <c r="AJK608" s="118"/>
      <c r="AJL608" s="118"/>
      <c r="AJM608" s="118"/>
      <c r="AJN608" s="118"/>
      <c r="AJO608" s="118"/>
      <c r="AJP608" s="118"/>
      <c r="AJQ608" s="118"/>
      <c r="AJR608" s="118"/>
      <c r="AJS608" s="118"/>
      <c r="AJT608" s="118"/>
      <c r="AJU608" s="118"/>
      <c r="AJV608" s="118"/>
      <c r="AJW608" s="118"/>
      <c r="AJX608" s="118"/>
      <c r="AJY608" s="118"/>
      <c r="AJZ608" s="118"/>
      <c r="AKA608" s="118"/>
      <c r="AKB608" s="118"/>
      <c r="AKC608" s="118"/>
      <c r="AKD608" s="118"/>
      <c r="AKE608" s="118"/>
      <c r="AKF608" s="118"/>
      <c r="AKG608" s="118"/>
      <c r="AKH608" s="118"/>
      <c r="AKI608" s="118"/>
      <c r="AKJ608" s="118"/>
      <c r="AKK608" s="118"/>
      <c r="AKL608" s="118"/>
      <c r="AKM608" s="118"/>
      <c r="AKN608" s="118"/>
      <c r="AKO608" s="118"/>
      <c r="AKP608" s="118"/>
      <c r="AKQ608" s="118"/>
      <c r="AKR608" s="118"/>
      <c r="AKS608" s="118"/>
      <c r="AKT608" s="118"/>
      <c r="AKU608" s="118"/>
      <c r="AKV608" s="118"/>
      <c r="AKW608" s="118"/>
      <c r="AKX608" s="118"/>
      <c r="AKY608" s="118"/>
      <c r="AKZ608" s="118"/>
      <c r="ALA608" s="118"/>
      <c r="ALB608" s="118"/>
      <c r="ALC608" s="118"/>
      <c r="ALD608" s="118"/>
      <c r="ALE608" s="118"/>
      <c r="ALF608" s="118"/>
      <c r="ALG608" s="118"/>
      <c r="ALH608" s="118"/>
      <c r="ALI608" s="118"/>
      <c r="ALJ608" s="118"/>
      <c r="ALK608" s="118"/>
      <c r="ALL608" s="118"/>
      <c r="ALM608" s="118"/>
      <c r="ALN608" s="118"/>
      <c r="ALO608" s="118"/>
      <c r="ALP608" s="118"/>
      <c r="ALQ608" s="118"/>
      <c r="ALR608" s="118"/>
      <c r="ALS608" s="118"/>
      <c r="ALT608" s="118"/>
      <c r="ALU608" s="118"/>
      <c r="ALV608" s="118"/>
      <c r="ALW608" s="118"/>
      <c r="ALX608" s="118"/>
      <c r="ALY608" s="118"/>
      <c r="ALZ608" s="118"/>
      <c r="AMA608" s="118"/>
      <c r="AMB608" s="118"/>
      <c r="AMC608" s="118"/>
      <c r="AMD608" s="118"/>
      <c r="AME608" s="118"/>
      <c r="AMF608" s="118"/>
      <c r="AMG608" s="118"/>
      <c r="AMH608" s="118"/>
    </row>
    <row r="609" spans="1:1022" x14ac:dyDescent="0.25">
      <c r="A609" s="162" t="s">
        <v>13863</v>
      </c>
      <c r="B609" s="163">
        <v>608</v>
      </c>
      <c r="C609" s="162" t="s">
        <v>25316</v>
      </c>
      <c r="D609" s="175" t="s">
        <v>13862</v>
      </c>
      <c r="H609" s="175">
        <v>2</v>
      </c>
      <c r="I609" s="175" t="s">
        <v>751</v>
      </c>
      <c r="J609" s="332" t="s">
        <v>752</v>
      </c>
      <c r="K609" s="332">
        <v>1</v>
      </c>
      <c r="L609" s="332">
        <v>1</v>
      </c>
      <c r="O609" s="332">
        <v>3</v>
      </c>
      <c r="Q609" s="332" t="s">
        <v>752</v>
      </c>
      <c r="V609" s="219">
        <f t="shared" si="325"/>
        <v>100</v>
      </c>
      <c r="W609" s="219">
        <f t="shared" si="326"/>
        <v>100</v>
      </c>
      <c r="X609" s="230">
        <v>5</v>
      </c>
      <c r="Y609" s="219">
        <f t="shared" si="312"/>
        <v>100</v>
      </c>
      <c r="Z609" s="219">
        <f t="shared" si="313"/>
        <v>100</v>
      </c>
      <c r="AA609" s="220">
        <f t="shared" si="314"/>
        <v>0.1</v>
      </c>
      <c r="AB609" s="220">
        <f t="shared" si="315"/>
        <v>100</v>
      </c>
      <c r="AC609" s="220">
        <f t="shared" si="316"/>
        <v>100</v>
      </c>
      <c r="AD609" s="416">
        <f t="shared" si="317"/>
        <v>1</v>
      </c>
      <c r="AE609" s="416">
        <f t="shared" si="318"/>
        <v>100</v>
      </c>
      <c r="AF609" s="212">
        <f t="shared" si="323"/>
        <v>1</v>
      </c>
      <c r="AG609" s="212">
        <f t="shared" si="324"/>
        <v>1</v>
      </c>
      <c r="AH609" s="212">
        <f t="shared" si="321"/>
        <v>3</v>
      </c>
      <c r="AI609" s="212">
        <f t="shared" si="322"/>
        <v>5</v>
      </c>
      <c r="AJ609" s="243" t="s">
        <v>751</v>
      </c>
      <c r="AK609" s="185">
        <v>1</v>
      </c>
      <c r="AL609" s="185">
        <v>1</v>
      </c>
      <c r="AM609" s="214"/>
      <c r="AN609" s="185">
        <v>1</v>
      </c>
      <c r="AO609" s="185">
        <v>1</v>
      </c>
      <c r="AQ609" s="229" t="s">
        <v>25317</v>
      </c>
    </row>
    <row r="610" spans="1:1022" x14ac:dyDescent="0.25">
      <c r="A610" s="162" t="s">
        <v>13688</v>
      </c>
      <c r="B610" s="163">
        <v>609</v>
      </c>
      <c r="C610" s="162" t="s">
        <v>25318</v>
      </c>
      <c r="D610" s="175" t="s">
        <v>13687</v>
      </c>
      <c r="E610" s="185" t="s">
        <v>822</v>
      </c>
      <c r="F610" s="185">
        <v>3</v>
      </c>
      <c r="H610" s="175">
        <v>1</v>
      </c>
      <c r="I610" s="175" t="s">
        <v>751</v>
      </c>
      <c r="J610" s="332" t="s">
        <v>752</v>
      </c>
      <c r="K610" s="332">
        <v>1</v>
      </c>
      <c r="V610" s="219">
        <f t="shared" si="325"/>
        <v>100</v>
      </c>
      <c r="W610" s="219">
        <f t="shared" si="326"/>
        <v>100</v>
      </c>
      <c r="X610" s="219">
        <f t="shared" ref="X610:X619" si="327">IF(O610=3,20,100)</f>
        <v>100</v>
      </c>
      <c r="Y610" s="219">
        <f t="shared" si="312"/>
        <v>100</v>
      </c>
      <c r="Z610" s="219">
        <f t="shared" si="313"/>
        <v>100</v>
      </c>
      <c r="AA610" s="220">
        <f t="shared" si="314"/>
        <v>100</v>
      </c>
      <c r="AB610" s="220">
        <f t="shared" si="315"/>
        <v>100</v>
      </c>
      <c r="AC610" s="220">
        <f t="shared" si="316"/>
        <v>100</v>
      </c>
      <c r="AD610" s="416">
        <f t="shared" si="317"/>
        <v>100</v>
      </c>
      <c r="AE610" s="416">
        <f t="shared" si="318"/>
        <v>100</v>
      </c>
      <c r="AF610" s="212">
        <f t="shared" si="323"/>
        <v>1</v>
      </c>
      <c r="AG610" s="212">
        <f t="shared" si="324"/>
        <v>1</v>
      </c>
      <c r="AH610" s="212">
        <f t="shared" si="321"/>
        <v>3</v>
      </c>
      <c r="AI610" s="212">
        <f t="shared" si="322"/>
        <v>5</v>
      </c>
      <c r="AJ610" s="243" t="s">
        <v>25881</v>
      </c>
      <c r="AQ610" s="229" t="s">
        <v>25319</v>
      </c>
      <c r="AU610" s="412"/>
      <c r="AV610" s="412"/>
      <c r="AW610" s="412"/>
      <c r="AX610" s="412"/>
      <c r="AY610" s="412"/>
      <c r="AZ610" s="412"/>
      <c r="BA610" s="412"/>
      <c r="BB610" s="412"/>
      <c r="BC610" s="412"/>
      <c r="BD610" s="412"/>
      <c r="BE610" s="412"/>
      <c r="BF610" s="412"/>
      <c r="BG610" s="412"/>
      <c r="BH610" s="412"/>
      <c r="BI610" s="412"/>
      <c r="BJ610" s="412"/>
      <c r="BK610" s="412"/>
      <c r="BL610" s="412"/>
      <c r="BM610" s="412"/>
      <c r="BN610" s="412"/>
      <c r="BO610" s="412"/>
      <c r="BP610" s="412"/>
      <c r="BQ610" s="412"/>
      <c r="BR610" s="412"/>
      <c r="BS610" s="412"/>
      <c r="BT610" s="412"/>
      <c r="BU610" s="412"/>
      <c r="BV610" s="412"/>
      <c r="BW610" s="412"/>
      <c r="BX610" s="412"/>
      <c r="BY610" s="412"/>
      <c r="BZ610" s="412"/>
      <c r="CA610" s="412"/>
      <c r="CB610" s="412"/>
      <c r="CC610" s="412"/>
      <c r="CD610" s="412"/>
      <c r="CE610" s="412"/>
      <c r="CF610" s="412"/>
      <c r="CG610" s="412"/>
      <c r="CH610" s="412"/>
      <c r="CI610" s="412"/>
      <c r="CJ610" s="412"/>
      <c r="CK610" s="412"/>
      <c r="CL610" s="412"/>
      <c r="CM610" s="412"/>
      <c r="CN610" s="412"/>
      <c r="CO610" s="412"/>
      <c r="CP610" s="412"/>
      <c r="CQ610" s="412"/>
      <c r="CR610" s="412"/>
      <c r="CS610" s="412"/>
      <c r="CT610" s="412"/>
      <c r="CU610" s="412"/>
      <c r="CV610" s="412"/>
      <c r="CW610" s="412"/>
      <c r="CX610" s="412"/>
      <c r="CY610" s="412"/>
      <c r="CZ610" s="412"/>
      <c r="DA610" s="412"/>
      <c r="DB610" s="412"/>
      <c r="DC610" s="412"/>
      <c r="DD610" s="412"/>
      <c r="DE610" s="412"/>
      <c r="DF610" s="412"/>
      <c r="DG610" s="412"/>
      <c r="DH610" s="412"/>
      <c r="DI610" s="412"/>
      <c r="DJ610" s="412"/>
      <c r="DK610" s="412"/>
      <c r="DL610" s="412"/>
      <c r="DM610" s="412"/>
      <c r="DN610" s="412"/>
      <c r="DO610" s="412"/>
      <c r="DP610" s="412"/>
      <c r="DQ610" s="412"/>
      <c r="DR610" s="412"/>
      <c r="DS610" s="412"/>
      <c r="DT610" s="412"/>
      <c r="DU610" s="412"/>
      <c r="DV610" s="412"/>
      <c r="DW610" s="412"/>
      <c r="DX610" s="412"/>
      <c r="DY610" s="412"/>
      <c r="DZ610" s="412"/>
      <c r="EA610" s="412"/>
      <c r="EB610" s="412"/>
      <c r="EC610" s="412"/>
      <c r="ED610" s="412"/>
      <c r="EE610" s="412"/>
      <c r="EF610" s="412"/>
      <c r="EG610" s="412"/>
      <c r="EH610" s="412"/>
      <c r="EI610" s="412"/>
      <c r="EJ610" s="412"/>
      <c r="EK610" s="412"/>
      <c r="EL610" s="412"/>
      <c r="EM610" s="412"/>
      <c r="EN610" s="412"/>
      <c r="EO610" s="412"/>
      <c r="EP610" s="412"/>
      <c r="EQ610" s="412"/>
      <c r="ER610" s="412"/>
      <c r="ES610" s="412"/>
      <c r="ET610" s="412"/>
      <c r="EU610" s="412"/>
      <c r="EV610" s="412"/>
      <c r="EW610" s="412"/>
      <c r="EX610" s="412"/>
      <c r="EY610" s="412"/>
      <c r="EZ610" s="412"/>
      <c r="FA610" s="412"/>
      <c r="FB610" s="412"/>
      <c r="FC610" s="412"/>
      <c r="FD610" s="412"/>
      <c r="FE610" s="412"/>
      <c r="FF610" s="412"/>
      <c r="FG610" s="412"/>
      <c r="FH610" s="412"/>
      <c r="FI610" s="412"/>
      <c r="FJ610" s="412"/>
      <c r="FK610" s="412"/>
      <c r="FL610" s="412"/>
      <c r="FM610" s="412"/>
      <c r="FN610" s="412"/>
      <c r="FO610" s="412"/>
      <c r="FP610" s="412"/>
      <c r="FQ610" s="412"/>
      <c r="FR610" s="412"/>
      <c r="FS610" s="412"/>
      <c r="FT610" s="412"/>
      <c r="FU610" s="412"/>
      <c r="FV610" s="412"/>
      <c r="FW610" s="412"/>
      <c r="FX610" s="412"/>
      <c r="FY610" s="412"/>
      <c r="FZ610" s="412"/>
      <c r="GA610" s="412"/>
      <c r="GB610" s="412"/>
      <c r="GC610" s="412"/>
      <c r="GD610" s="412"/>
      <c r="GE610" s="412"/>
      <c r="GF610" s="412"/>
      <c r="GG610" s="412"/>
      <c r="GH610" s="412"/>
      <c r="GI610" s="412"/>
      <c r="GJ610" s="412"/>
      <c r="GK610" s="412"/>
      <c r="GL610" s="412"/>
      <c r="GM610" s="412"/>
      <c r="GN610" s="412"/>
      <c r="GO610" s="412"/>
      <c r="GP610" s="412"/>
      <c r="GQ610" s="412"/>
      <c r="GR610" s="412"/>
      <c r="GS610" s="412"/>
      <c r="GT610" s="412"/>
      <c r="GU610" s="412"/>
      <c r="GV610" s="412"/>
      <c r="GW610" s="412"/>
      <c r="GX610" s="412"/>
      <c r="GY610" s="412"/>
      <c r="GZ610" s="412"/>
      <c r="HA610" s="412"/>
      <c r="HB610" s="412"/>
      <c r="HC610" s="412"/>
      <c r="HD610" s="412"/>
      <c r="HE610" s="412"/>
      <c r="HF610" s="412"/>
      <c r="HG610" s="412"/>
      <c r="HH610" s="412"/>
      <c r="HI610" s="412"/>
      <c r="HJ610" s="412"/>
      <c r="HK610" s="412"/>
      <c r="HL610" s="412"/>
      <c r="HM610" s="412"/>
      <c r="HN610" s="412"/>
      <c r="HO610" s="412"/>
      <c r="HP610" s="412"/>
      <c r="HQ610" s="412"/>
      <c r="HR610" s="412"/>
      <c r="HS610" s="412"/>
      <c r="HT610" s="412"/>
      <c r="HU610" s="412"/>
      <c r="HV610" s="412"/>
      <c r="HW610" s="412"/>
      <c r="HX610" s="412"/>
      <c r="HY610" s="412"/>
      <c r="HZ610" s="412"/>
      <c r="IA610" s="412"/>
      <c r="IB610" s="412"/>
      <c r="IC610" s="412"/>
      <c r="ID610" s="412"/>
      <c r="IE610" s="412"/>
      <c r="IF610" s="412"/>
      <c r="IG610" s="412"/>
      <c r="IH610" s="412"/>
      <c r="II610" s="412"/>
      <c r="IJ610" s="412"/>
      <c r="IK610" s="412"/>
      <c r="IL610" s="412"/>
      <c r="IM610" s="412"/>
      <c r="IN610" s="412"/>
      <c r="IO610" s="412"/>
      <c r="IP610" s="412"/>
      <c r="IQ610" s="412"/>
      <c r="IR610" s="412"/>
      <c r="IS610" s="412"/>
      <c r="IT610" s="412"/>
      <c r="IU610" s="412"/>
      <c r="IV610" s="412"/>
      <c r="IW610" s="412"/>
      <c r="IX610" s="412"/>
      <c r="IY610" s="412"/>
      <c r="IZ610" s="412"/>
      <c r="JA610" s="412"/>
      <c r="JB610" s="412"/>
      <c r="JC610" s="412"/>
      <c r="JD610" s="412"/>
      <c r="JE610" s="412"/>
      <c r="JF610" s="412"/>
      <c r="JG610" s="412"/>
      <c r="JH610" s="412"/>
      <c r="JI610" s="412"/>
      <c r="JJ610" s="412"/>
      <c r="JK610" s="412"/>
      <c r="JL610" s="412"/>
      <c r="JM610" s="412"/>
      <c r="JN610" s="412"/>
      <c r="JO610" s="412"/>
      <c r="JP610" s="412"/>
      <c r="JQ610" s="412"/>
      <c r="JR610" s="412"/>
      <c r="JS610" s="412"/>
      <c r="JT610" s="412"/>
      <c r="JU610" s="412"/>
      <c r="JV610" s="412"/>
      <c r="JW610" s="412"/>
      <c r="JX610" s="412"/>
      <c r="JY610" s="412"/>
      <c r="JZ610" s="412"/>
      <c r="KA610" s="412"/>
      <c r="KB610" s="412"/>
      <c r="KC610" s="412"/>
      <c r="KD610" s="412"/>
      <c r="KE610" s="412"/>
      <c r="KF610" s="412"/>
      <c r="KG610" s="412"/>
      <c r="KH610" s="412"/>
      <c r="KI610" s="412"/>
      <c r="KJ610" s="412"/>
      <c r="KK610" s="412"/>
      <c r="KL610" s="412"/>
      <c r="KM610" s="412"/>
      <c r="KN610" s="412"/>
      <c r="KO610" s="412"/>
      <c r="KP610" s="412"/>
      <c r="KQ610" s="412"/>
      <c r="KR610" s="412"/>
      <c r="KS610" s="412"/>
      <c r="KT610" s="412"/>
      <c r="KU610" s="412"/>
      <c r="KV610" s="412"/>
      <c r="KW610" s="412"/>
      <c r="KX610" s="412"/>
      <c r="KY610" s="412"/>
      <c r="KZ610" s="412"/>
      <c r="LA610" s="412"/>
      <c r="LB610" s="412"/>
      <c r="LC610" s="412"/>
      <c r="LD610" s="412"/>
      <c r="LE610" s="412"/>
      <c r="LF610" s="412"/>
      <c r="LG610" s="412"/>
      <c r="LH610" s="412"/>
      <c r="LI610" s="412"/>
      <c r="LJ610" s="412"/>
      <c r="LK610" s="412"/>
      <c r="LL610" s="412"/>
      <c r="LM610" s="412"/>
      <c r="LN610" s="412"/>
      <c r="LO610" s="412"/>
      <c r="LP610" s="412"/>
      <c r="LQ610" s="412"/>
      <c r="LR610" s="412"/>
      <c r="LS610" s="412"/>
      <c r="LT610" s="412"/>
      <c r="LU610" s="412"/>
      <c r="LV610" s="412"/>
      <c r="LW610" s="412"/>
      <c r="LX610" s="412"/>
      <c r="LY610" s="412"/>
      <c r="LZ610" s="412"/>
      <c r="MA610" s="412"/>
      <c r="MB610" s="412"/>
      <c r="MC610" s="412"/>
      <c r="MD610" s="412"/>
      <c r="ME610" s="412"/>
      <c r="MF610" s="412"/>
      <c r="MG610" s="412"/>
      <c r="MH610" s="412"/>
      <c r="MI610" s="412"/>
      <c r="MJ610" s="412"/>
      <c r="MK610" s="412"/>
      <c r="ML610" s="412"/>
      <c r="MM610" s="412"/>
      <c r="MN610" s="412"/>
      <c r="MO610" s="412"/>
      <c r="MP610" s="412"/>
      <c r="MQ610" s="412"/>
      <c r="MR610" s="412"/>
      <c r="MS610" s="412"/>
      <c r="MT610" s="412"/>
      <c r="MU610" s="412"/>
      <c r="MV610" s="412"/>
      <c r="MW610" s="412"/>
      <c r="MX610" s="412"/>
      <c r="MY610" s="412"/>
      <c r="MZ610" s="412"/>
      <c r="NA610" s="412"/>
      <c r="NB610" s="412"/>
      <c r="NC610" s="412"/>
      <c r="ND610" s="412"/>
      <c r="NE610" s="412"/>
      <c r="NF610" s="412"/>
      <c r="NG610" s="412"/>
      <c r="NH610" s="412"/>
      <c r="NI610" s="412"/>
      <c r="NJ610" s="412"/>
      <c r="NK610" s="412"/>
      <c r="NL610" s="412"/>
      <c r="NM610" s="412"/>
      <c r="NN610" s="412"/>
      <c r="NO610" s="412"/>
      <c r="NP610" s="412"/>
      <c r="NQ610" s="412"/>
      <c r="NR610" s="412"/>
      <c r="NS610" s="412"/>
      <c r="NT610" s="412"/>
      <c r="NU610" s="412"/>
      <c r="NV610" s="412"/>
      <c r="NW610" s="412"/>
      <c r="NX610" s="412"/>
      <c r="NY610" s="412"/>
      <c r="NZ610" s="412"/>
      <c r="OA610" s="412"/>
      <c r="OB610" s="412"/>
      <c r="OC610" s="412"/>
      <c r="OD610" s="412"/>
      <c r="OE610" s="412"/>
      <c r="OF610" s="412"/>
      <c r="OG610" s="412"/>
      <c r="OH610" s="412"/>
      <c r="OI610" s="412"/>
      <c r="OJ610" s="412"/>
      <c r="OK610" s="412"/>
      <c r="OL610" s="412"/>
      <c r="OM610" s="412"/>
      <c r="ON610" s="412"/>
      <c r="OO610" s="412"/>
      <c r="OP610" s="412"/>
      <c r="OQ610" s="412"/>
      <c r="OR610" s="412"/>
      <c r="OS610" s="412"/>
      <c r="OT610" s="412"/>
      <c r="OU610" s="412"/>
      <c r="OV610" s="412"/>
      <c r="OW610" s="412"/>
      <c r="OX610" s="412"/>
      <c r="OY610" s="412"/>
      <c r="OZ610" s="412"/>
      <c r="PA610" s="412"/>
      <c r="PB610" s="412"/>
      <c r="PC610" s="412"/>
      <c r="PD610" s="412"/>
      <c r="PE610" s="412"/>
      <c r="PF610" s="412"/>
      <c r="PG610" s="412"/>
      <c r="PH610" s="412"/>
      <c r="PI610" s="412"/>
      <c r="PJ610" s="412"/>
      <c r="PK610" s="412"/>
      <c r="PL610" s="412"/>
      <c r="PM610" s="412"/>
      <c r="PN610" s="412"/>
      <c r="PO610" s="412"/>
      <c r="PP610" s="412"/>
      <c r="PQ610" s="412"/>
      <c r="PR610" s="412"/>
      <c r="PS610" s="412"/>
      <c r="PT610" s="412"/>
      <c r="PU610" s="412"/>
      <c r="PV610" s="412"/>
      <c r="PW610" s="412"/>
      <c r="PX610" s="412"/>
      <c r="PY610" s="412"/>
      <c r="PZ610" s="412"/>
      <c r="QA610" s="412"/>
      <c r="QB610" s="412"/>
      <c r="QC610" s="412"/>
      <c r="QD610" s="412"/>
      <c r="QE610" s="412"/>
      <c r="QF610" s="412"/>
      <c r="QG610" s="412"/>
      <c r="QH610" s="412"/>
      <c r="QI610" s="412"/>
      <c r="QJ610" s="412"/>
      <c r="QK610" s="412"/>
      <c r="QL610" s="412"/>
      <c r="QM610" s="412"/>
      <c r="QN610" s="412"/>
      <c r="QO610" s="412"/>
      <c r="QP610" s="412"/>
      <c r="QQ610" s="412"/>
      <c r="QR610" s="412"/>
      <c r="QS610" s="412"/>
      <c r="QT610" s="412"/>
      <c r="QU610" s="412"/>
      <c r="QV610" s="412"/>
      <c r="QW610" s="412"/>
      <c r="QX610" s="412"/>
      <c r="QY610" s="412"/>
      <c r="QZ610" s="412"/>
      <c r="RA610" s="412"/>
      <c r="RB610" s="412"/>
      <c r="RC610" s="412"/>
      <c r="RD610" s="412"/>
      <c r="RE610" s="412"/>
      <c r="RF610" s="412"/>
      <c r="RG610" s="412"/>
      <c r="RH610" s="412"/>
      <c r="RI610" s="412"/>
      <c r="RJ610" s="412"/>
      <c r="RK610" s="412"/>
      <c r="RL610" s="412"/>
      <c r="RM610" s="412"/>
      <c r="RN610" s="412"/>
      <c r="RO610" s="412"/>
      <c r="RP610" s="412"/>
      <c r="RQ610" s="412"/>
      <c r="RR610" s="412"/>
      <c r="RS610" s="412"/>
      <c r="RT610" s="412"/>
      <c r="RU610" s="412"/>
      <c r="RV610" s="412"/>
      <c r="RW610" s="412"/>
      <c r="RX610" s="412"/>
      <c r="RY610" s="412"/>
      <c r="RZ610" s="412"/>
      <c r="SA610" s="412"/>
      <c r="SB610" s="412"/>
      <c r="SC610" s="412"/>
      <c r="SD610" s="412"/>
      <c r="SE610" s="412"/>
      <c r="SF610" s="412"/>
      <c r="SG610" s="412"/>
      <c r="SH610" s="412"/>
      <c r="SI610" s="412"/>
      <c r="SJ610" s="412"/>
      <c r="SK610" s="412"/>
      <c r="SL610" s="412"/>
      <c r="SM610" s="412"/>
      <c r="SN610" s="412"/>
      <c r="SO610" s="412"/>
      <c r="SP610" s="412"/>
      <c r="SQ610" s="412"/>
      <c r="SR610" s="412"/>
      <c r="SS610" s="412"/>
      <c r="ST610" s="412"/>
      <c r="SU610" s="412"/>
      <c r="SV610" s="412"/>
      <c r="SW610" s="412"/>
      <c r="SX610" s="412"/>
      <c r="SY610" s="412"/>
      <c r="SZ610" s="412"/>
      <c r="TA610" s="412"/>
      <c r="TB610" s="412"/>
      <c r="TC610" s="412"/>
      <c r="TD610" s="412"/>
      <c r="TE610" s="412"/>
      <c r="TF610" s="412"/>
      <c r="TG610" s="412"/>
      <c r="TH610" s="412"/>
      <c r="TI610" s="412"/>
      <c r="TJ610" s="412"/>
      <c r="TK610" s="412"/>
      <c r="TL610" s="412"/>
      <c r="TM610" s="412"/>
      <c r="TN610" s="412"/>
      <c r="TO610" s="412"/>
      <c r="TP610" s="412"/>
      <c r="TQ610" s="412"/>
      <c r="TR610" s="412"/>
      <c r="TS610" s="412"/>
      <c r="TT610" s="412"/>
      <c r="TU610" s="412"/>
      <c r="TV610" s="412"/>
      <c r="TW610" s="412"/>
      <c r="TX610" s="412"/>
      <c r="TY610" s="412"/>
      <c r="TZ610" s="412"/>
      <c r="UA610" s="412"/>
      <c r="UB610" s="412"/>
      <c r="UC610" s="412"/>
      <c r="UD610" s="412"/>
      <c r="UE610" s="412"/>
      <c r="UF610" s="412"/>
      <c r="UG610" s="412"/>
      <c r="UH610" s="412"/>
      <c r="UI610" s="412"/>
      <c r="UJ610" s="412"/>
      <c r="UK610" s="412"/>
      <c r="UL610" s="412"/>
      <c r="UM610" s="412"/>
      <c r="UN610" s="412"/>
      <c r="UO610" s="412"/>
      <c r="UP610" s="412"/>
      <c r="UQ610" s="412"/>
      <c r="UR610" s="412"/>
      <c r="US610" s="412"/>
      <c r="UT610" s="412"/>
      <c r="UU610" s="412"/>
      <c r="UV610" s="412"/>
      <c r="UW610" s="412"/>
      <c r="UX610" s="412"/>
      <c r="UY610" s="412"/>
      <c r="UZ610" s="412"/>
      <c r="VA610" s="412"/>
      <c r="VB610" s="412"/>
      <c r="VC610" s="412"/>
      <c r="VD610" s="412"/>
      <c r="VE610" s="412"/>
      <c r="VF610" s="412"/>
      <c r="VG610" s="412"/>
      <c r="VH610" s="412"/>
      <c r="VI610" s="412"/>
      <c r="VJ610" s="412"/>
      <c r="VK610" s="412"/>
      <c r="VL610" s="412"/>
      <c r="VM610" s="412"/>
      <c r="VN610" s="412"/>
      <c r="VO610" s="412"/>
      <c r="VP610" s="412"/>
      <c r="VQ610" s="412"/>
      <c r="VR610" s="412"/>
      <c r="VS610" s="412"/>
      <c r="VT610" s="412"/>
      <c r="VU610" s="412"/>
      <c r="VV610" s="412"/>
      <c r="VW610" s="412"/>
      <c r="VX610" s="412"/>
      <c r="VY610" s="412"/>
      <c r="VZ610" s="412"/>
      <c r="WA610" s="412"/>
      <c r="WB610" s="412"/>
      <c r="WC610" s="412"/>
      <c r="WD610" s="412"/>
      <c r="WE610" s="412"/>
      <c r="WF610" s="412"/>
      <c r="WG610" s="412"/>
      <c r="WH610" s="412"/>
      <c r="WI610" s="412"/>
      <c r="WJ610" s="412"/>
      <c r="WK610" s="412"/>
      <c r="WL610" s="412"/>
      <c r="WM610" s="412"/>
      <c r="WN610" s="412"/>
      <c r="WO610" s="412"/>
      <c r="WP610" s="412"/>
      <c r="WQ610" s="412"/>
      <c r="WR610" s="412"/>
      <c r="WS610" s="412"/>
      <c r="WT610" s="412"/>
      <c r="WU610" s="412"/>
      <c r="WV610" s="412"/>
      <c r="WW610" s="412"/>
      <c r="WX610" s="412"/>
      <c r="WY610" s="412"/>
      <c r="WZ610" s="412"/>
      <c r="XA610" s="412"/>
      <c r="XB610" s="412"/>
      <c r="XC610" s="412"/>
      <c r="XD610" s="412"/>
      <c r="XE610" s="412"/>
      <c r="XF610" s="412"/>
      <c r="XG610" s="412"/>
      <c r="XH610" s="412"/>
      <c r="XI610" s="412"/>
      <c r="XJ610" s="412"/>
      <c r="XK610" s="412"/>
      <c r="XL610" s="412"/>
      <c r="XM610" s="412"/>
      <c r="XN610" s="412"/>
      <c r="XO610" s="412"/>
      <c r="XP610" s="412"/>
      <c r="XQ610" s="412"/>
      <c r="XR610" s="412"/>
      <c r="XS610" s="412"/>
      <c r="XT610" s="412"/>
      <c r="XU610" s="412"/>
      <c r="XV610" s="412"/>
      <c r="XW610" s="412"/>
      <c r="XX610" s="412"/>
      <c r="XY610" s="412"/>
      <c r="XZ610" s="412"/>
      <c r="YA610" s="412"/>
      <c r="YB610" s="412"/>
      <c r="YC610" s="412"/>
      <c r="YD610" s="412"/>
      <c r="YE610" s="412"/>
      <c r="YF610" s="412"/>
      <c r="YG610" s="412"/>
      <c r="YH610" s="412"/>
      <c r="YI610" s="412"/>
      <c r="YJ610" s="412"/>
      <c r="YK610" s="412"/>
      <c r="YL610" s="412"/>
      <c r="YM610" s="412"/>
      <c r="YN610" s="412"/>
      <c r="YO610" s="412"/>
      <c r="YP610" s="412"/>
      <c r="YQ610" s="412"/>
      <c r="YR610" s="412"/>
      <c r="YS610" s="412"/>
      <c r="YT610" s="412"/>
      <c r="YU610" s="412"/>
      <c r="YV610" s="412"/>
      <c r="YW610" s="412"/>
      <c r="YX610" s="412"/>
      <c r="YY610" s="412"/>
      <c r="YZ610" s="412"/>
      <c r="ZA610" s="412"/>
      <c r="ZB610" s="412"/>
      <c r="ZC610" s="412"/>
      <c r="ZD610" s="412"/>
      <c r="ZE610" s="412"/>
      <c r="ZF610" s="412"/>
      <c r="ZG610" s="412"/>
      <c r="ZH610" s="412"/>
      <c r="ZI610" s="412"/>
      <c r="ZJ610" s="412"/>
      <c r="ZK610" s="412"/>
      <c r="ZL610" s="412"/>
      <c r="ZM610" s="412"/>
      <c r="ZN610" s="412"/>
      <c r="ZO610" s="412"/>
      <c r="ZP610" s="412"/>
      <c r="ZQ610" s="412"/>
      <c r="ZR610" s="412"/>
      <c r="ZS610" s="412"/>
      <c r="ZT610" s="412"/>
      <c r="ZU610" s="412"/>
      <c r="ZV610" s="412"/>
      <c r="ZW610" s="412"/>
      <c r="ZX610" s="412"/>
      <c r="ZY610" s="412"/>
      <c r="ZZ610" s="412"/>
      <c r="AAA610" s="412"/>
      <c r="AAB610" s="412"/>
      <c r="AAC610" s="412"/>
      <c r="AAD610" s="412"/>
      <c r="AAE610" s="412"/>
      <c r="AAF610" s="412"/>
      <c r="AAG610" s="412"/>
      <c r="AAH610" s="412"/>
      <c r="AAI610" s="412"/>
      <c r="AAJ610" s="412"/>
      <c r="AAK610" s="412"/>
      <c r="AAL610" s="412"/>
      <c r="AAM610" s="412"/>
      <c r="AAN610" s="412"/>
      <c r="AAO610" s="412"/>
      <c r="AAP610" s="412"/>
      <c r="AAQ610" s="412"/>
      <c r="AAR610" s="412"/>
      <c r="AAS610" s="412"/>
      <c r="AAT610" s="412"/>
      <c r="AAU610" s="412"/>
      <c r="AAV610" s="412"/>
      <c r="AAW610" s="412"/>
      <c r="AAX610" s="412"/>
      <c r="AAY610" s="412"/>
      <c r="AAZ610" s="412"/>
      <c r="ABA610" s="412"/>
      <c r="ABB610" s="412"/>
      <c r="ABC610" s="412"/>
      <c r="ABD610" s="412"/>
      <c r="ABE610" s="412"/>
      <c r="ABF610" s="412"/>
      <c r="ABG610" s="412"/>
      <c r="ABH610" s="412"/>
      <c r="ABI610" s="412"/>
      <c r="ABJ610" s="412"/>
      <c r="ABK610" s="412"/>
      <c r="ABL610" s="412"/>
      <c r="ABM610" s="412"/>
      <c r="ABN610" s="412"/>
      <c r="ABO610" s="412"/>
      <c r="ABP610" s="412"/>
      <c r="ABQ610" s="412"/>
      <c r="ABR610" s="412"/>
      <c r="ABS610" s="412"/>
      <c r="ABT610" s="412"/>
      <c r="ABU610" s="412"/>
      <c r="ABV610" s="412"/>
      <c r="ABW610" s="412"/>
      <c r="ABX610" s="412"/>
      <c r="ABY610" s="412"/>
      <c r="ABZ610" s="412"/>
      <c r="ACA610" s="412"/>
      <c r="ACB610" s="412"/>
      <c r="ACC610" s="412"/>
      <c r="ACD610" s="412"/>
      <c r="ACE610" s="412"/>
      <c r="ACF610" s="412"/>
      <c r="ACG610" s="412"/>
      <c r="ACH610" s="412"/>
      <c r="ACI610" s="412"/>
      <c r="ACJ610" s="412"/>
      <c r="ACK610" s="412"/>
      <c r="ACL610" s="412"/>
      <c r="ACM610" s="412"/>
      <c r="ACN610" s="412"/>
      <c r="ACO610" s="412"/>
      <c r="ACP610" s="412"/>
      <c r="ACQ610" s="412"/>
      <c r="ACR610" s="412"/>
      <c r="ACS610" s="412"/>
      <c r="ACT610" s="412"/>
      <c r="ACU610" s="412"/>
      <c r="ACV610" s="412"/>
      <c r="ACW610" s="412"/>
      <c r="ACX610" s="412"/>
      <c r="ACY610" s="412"/>
      <c r="ACZ610" s="412"/>
      <c r="ADA610" s="412"/>
      <c r="ADB610" s="412"/>
      <c r="ADC610" s="412"/>
      <c r="ADD610" s="412"/>
      <c r="ADE610" s="412"/>
      <c r="ADF610" s="412"/>
      <c r="ADG610" s="412"/>
      <c r="ADH610" s="412"/>
      <c r="ADI610" s="412"/>
      <c r="ADJ610" s="412"/>
      <c r="ADK610" s="412"/>
      <c r="ADL610" s="412"/>
      <c r="ADM610" s="412"/>
      <c r="ADN610" s="412"/>
      <c r="ADO610" s="412"/>
      <c r="ADP610" s="412"/>
      <c r="ADQ610" s="412"/>
      <c r="ADR610" s="412"/>
      <c r="ADS610" s="412"/>
      <c r="ADT610" s="412"/>
      <c r="ADU610" s="412"/>
      <c r="ADV610" s="412"/>
      <c r="ADW610" s="412"/>
      <c r="ADX610" s="412"/>
      <c r="ADY610" s="412"/>
      <c r="ADZ610" s="412"/>
      <c r="AEA610" s="412"/>
      <c r="AEB610" s="412"/>
      <c r="AEC610" s="412"/>
      <c r="AED610" s="412"/>
      <c r="AEE610" s="412"/>
      <c r="AEF610" s="412"/>
      <c r="AEG610" s="412"/>
      <c r="AEH610" s="412"/>
      <c r="AEI610" s="412"/>
      <c r="AEJ610" s="412"/>
      <c r="AEK610" s="412"/>
      <c r="AEL610" s="412"/>
      <c r="AEM610" s="412"/>
      <c r="AEN610" s="412"/>
      <c r="AEO610" s="412"/>
      <c r="AEP610" s="412"/>
      <c r="AEQ610" s="412"/>
      <c r="AER610" s="412"/>
      <c r="AES610" s="412"/>
      <c r="AET610" s="412"/>
      <c r="AEU610" s="412"/>
      <c r="AEV610" s="412"/>
      <c r="AEW610" s="412"/>
      <c r="AEX610" s="412"/>
      <c r="AEY610" s="412"/>
      <c r="AEZ610" s="412"/>
      <c r="AFA610" s="412"/>
      <c r="AFB610" s="412"/>
      <c r="AFC610" s="412"/>
      <c r="AFD610" s="412"/>
      <c r="AFE610" s="412"/>
      <c r="AFF610" s="412"/>
      <c r="AFG610" s="412"/>
      <c r="AFH610" s="412"/>
      <c r="AFI610" s="412"/>
      <c r="AFJ610" s="412"/>
      <c r="AFK610" s="412"/>
      <c r="AFL610" s="412"/>
      <c r="AFM610" s="412"/>
      <c r="AFN610" s="412"/>
      <c r="AFO610" s="412"/>
      <c r="AFP610" s="412"/>
      <c r="AFQ610" s="412"/>
      <c r="AFR610" s="412"/>
      <c r="AFS610" s="412"/>
      <c r="AFT610" s="412"/>
      <c r="AFU610" s="412"/>
      <c r="AFV610" s="412"/>
      <c r="AFW610" s="412"/>
      <c r="AFX610" s="412"/>
      <c r="AFY610" s="412"/>
      <c r="AFZ610" s="412"/>
      <c r="AGA610" s="412"/>
      <c r="AGB610" s="412"/>
      <c r="AGC610" s="412"/>
      <c r="AGD610" s="412"/>
      <c r="AGE610" s="412"/>
      <c r="AGF610" s="412"/>
      <c r="AGG610" s="412"/>
      <c r="AGH610" s="412"/>
      <c r="AGI610" s="412"/>
      <c r="AGJ610" s="412"/>
      <c r="AGK610" s="412"/>
      <c r="AGL610" s="412"/>
      <c r="AGM610" s="412"/>
      <c r="AGN610" s="412"/>
      <c r="AGO610" s="412"/>
      <c r="AGP610" s="412"/>
      <c r="AGQ610" s="412"/>
      <c r="AGR610" s="412"/>
      <c r="AGS610" s="412"/>
      <c r="AGT610" s="412"/>
      <c r="AGU610" s="412"/>
      <c r="AGV610" s="412"/>
      <c r="AGW610" s="412"/>
      <c r="AGX610" s="412"/>
      <c r="AGY610" s="412"/>
      <c r="AGZ610" s="412"/>
      <c r="AHA610" s="412"/>
      <c r="AHB610" s="412"/>
      <c r="AHC610" s="412"/>
      <c r="AHD610" s="412"/>
      <c r="AHE610" s="412"/>
      <c r="AHF610" s="412"/>
      <c r="AHG610" s="412"/>
      <c r="AHH610" s="412"/>
      <c r="AHI610" s="412"/>
      <c r="AHJ610" s="412"/>
      <c r="AHK610" s="412"/>
      <c r="AHL610" s="412"/>
      <c r="AHM610" s="412"/>
      <c r="AHN610" s="412"/>
      <c r="AHO610" s="412"/>
      <c r="AHP610" s="412"/>
      <c r="AHQ610" s="412"/>
      <c r="AHR610" s="412"/>
      <c r="AHS610" s="412"/>
      <c r="AHT610" s="412"/>
      <c r="AHU610" s="412"/>
      <c r="AHV610" s="412"/>
      <c r="AHW610" s="412"/>
      <c r="AHX610" s="412"/>
      <c r="AHY610" s="412"/>
      <c r="AHZ610" s="412"/>
      <c r="AIA610" s="412"/>
      <c r="AIB610" s="412"/>
      <c r="AIC610" s="412"/>
      <c r="AID610" s="412"/>
      <c r="AIE610" s="412"/>
      <c r="AIF610" s="412"/>
      <c r="AIG610" s="412"/>
      <c r="AIH610" s="412"/>
      <c r="AII610" s="412"/>
      <c r="AIJ610" s="412"/>
      <c r="AIK610" s="412"/>
      <c r="AIL610" s="412"/>
      <c r="AIM610" s="412"/>
      <c r="AIN610" s="412"/>
      <c r="AIO610" s="412"/>
      <c r="AIP610" s="412"/>
      <c r="AIQ610" s="412"/>
      <c r="AIR610" s="412"/>
      <c r="AIS610" s="412"/>
      <c r="AIT610" s="412"/>
      <c r="AIU610" s="412"/>
      <c r="AIV610" s="412"/>
      <c r="AIW610" s="412"/>
      <c r="AIX610" s="412"/>
      <c r="AIY610" s="412"/>
      <c r="AIZ610" s="412"/>
      <c r="AJA610" s="412"/>
      <c r="AJB610" s="412"/>
      <c r="AJC610" s="412"/>
      <c r="AJD610" s="412"/>
      <c r="AJE610" s="412"/>
      <c r="AJF610" s="412"/>
      <c r="AJG610" s="412"/>
      <c r="AJH610" s="412"/>
      <c r="AJI610" s="412"/>
      <c r="AJJ610" s="412"/>
      <c r="AJK610" s="412"/>
      <c r="AJL610" s="412"/>
      <c r="AJM610" s="412"/>
      <c r="AJN610" s="412"/>
      <c r="AJO610" s="412"/>
      <c r="AJP610" s="412"/>
      <c r="AJQ610" s="412"/>
      <c r="AJR610" s="412"/>
      <c r="AJS610" s="412"/>
      <c r="AJT610" s="412"/>
      <c r="AJU610" s="412"/>
      <c r="AJV610" s="412"/>
      <c r="AJW610" s="412"/>
      <c r="AJX610" s="412"/>
      <c r="AJY610" s="412"/>
      <c r="AJZ610" s="412"/>
      <c r="AKA610" s="412"/>
      <c r="AKB610" s="412"/>
      <c r="AKC610" s="412"/>
      <c r="AKD610" s="412"/>
      <c r="AKE610" s="412"/>
      <c r="AKF610" s="412"/>
      <c r="AKG610" s="412"/>
      <c r="AKH610" s="412"/>
      <c r="AKI610" s="412"/>
      <c r="AKJ610" s="412"/>
      <c r="AKK610" s="412"/>
      <c r="AKL610" s="412"/>
      <c r="AKM610" s="412"/>
      <c r="AKN610" s="412"/>
      <c r="AKO610" s="412"/>
      <c r="AKP610" s="412"/>
      <c r="AKQ610" s="412"/>
      <c r="AKR610" s="412"/>
      <c r="AKS610" s="412"/>
      <c r="AKT610" s="412"/>
      <c r="AKU610" s="412"/>
      <c r="AKV610" s="412"/>
      <c r="AKW610" s="412"/>
      <c r="AKX610" s="412"/>
      <c r="AKY610" s="412"/>
      <c r="AKZ610" s="412"/>
      <c r="ALA610" s="412"/>
      <c r="ALB610" s="412"/>
      <c r="ALC610" s="412"/>
      <c r="ALD610" s="412"/>
      <c r="ALE610" s="412"/>
      <c r="ALF610" s="412"/>
      <c r="ALG610" s="412"/>
      <c r="ALH610" s="412"/>
      <c r="ALI610" s="412"/>
      <c r="ALJ610" s="412"/>
      <c r="ALK610" s="412"/>
      <c r="ALL610" s="412"/>
      <c r="ALM610" s="412"/>
      <c r="ALN610" s="412"/>
      <c r="ALO610" s="412"/>
      <c r="ALP610" s="412"/>
      <c r="ALQ610" s="412"/>
      <c r="ALR610" s="412"/>
      <c r="ALS610" s="412"/>
      <c r="ALT610" s="412"/>
      <c r="ALU610" s="412"/>
      <c r="ALV610" s="412"/>
      <c r="ALW610" s="412"/>
      <c r="ALX610" s="412"/>
      <c r="ALY610" s="412"/>
      <c r="ALZ610" s="412"/>
      <c r="AMA610" s="412"/>
      <c r="AMB610" s="412"/>
      <c r="AMC610" s="412"/>
      <c r="AMD610" s="412"/>
      <c r="AME610" s="412"/>
      <c r="AMF610" s="412"/>
      <c r="AMG610" s="412"/>
      <c r="AMH610" s="412"/>
    </row>
    <row r="611" spans="1:1022" x14ac:dyDescent="0.25">
      <c r="A611" s="162" t="s">
        <v>14745</v>
      </c>
      <c r="B611" s="163">
        <v>610</v>
      </c>
      <c r="C611" s="295" t="s">
        <v>25320</v>
      </c>
      <c r="D611" s="175" t="s">
        <v>14744</v>
      </c>
      <c r="K611" s="332">
        <v>2</v>
      </c>
      <c r="V611" s="219">
        <f t="shared" si="325"/>
        <v>100</v>
      </c>
      <c r="W611" s="219">
        <f t="shared" si="326"/>
        <v>100</v>
      </c>
      <c r="X611" s="219">
        <f t="shared" si="327"/>
        <v>100</v>
      </c>
      <c r="Y611" s="219">
        <f t="shared" si="312"/>
        <v>100</v>
      </c>
      <c r="Z611" s="219">
        <f t="shared" si="313"/>
        <v>100</v>
      </c>
      <c r="AA611" s="220">
        <f t="shared" si="314"/>
        <v>100</v>
      </c>
      <c r="AB611" s="220">
        <f t="shared" si="315"/>
        <v>100</v>
      </c>
      <c r="AC611" s="220">
        <f t="shared" si="316"/>
        <v>100</v>
      </c>
      <c r="AD611" s="416">
        <f t="shared" si="317"/>
        <v>100</v>
      </c>
      <c r="AE611" s="416">
        <f t="shared" si="318"/>
        <v>100</v>
      </c>
      <c r="AF611" s="212">
        <f t="shared" si="323"/>
        <v>10</v>
      </c>
      <c r="AG611" s="212">
        <f t="shared" si="324"/>
        <v>100</v>
      </c>
      <c r="AH611" s="212">
        <f t="shared" si="321"/>
        <v>100</v>
      </c>
      <c r="AI611" s="212">
        <f t="shared" si="322"/>
        <v>100</v>
      </c>
      <c r="AJ611" s="243"/>
      <c r="AL611" s="185">
        <v>2</v>
      </c>
      <c r="AQ611" s="229" t="s">
        <v>25321</v>
      </c>
      <c r="AU611" s="118"/>
      <c r="AV611" s="118"/>
      <c r="AW611" s="118"/>
      <c r="AX611" s="118"/>
      <c r="AY611" s="118"/>
      <c r="AZ611" s="118"/>
      <c r="BA611" s="118"/>
      <c r="BB611" s="118"/>
      <c r="BC611" s="118"/>
      <c r="BD611" s="118"/>
      <c r="BE611" s="118"/>
      <c r="BF611" s="118"/>
      <c r="BG611" s="118"/>
      <c r="BH611" s="118"/>
      <c r="BI611" s="118"/>
      <c r="BJ611" s="118"/>
      <c r="BK611" s="118"/>
      <c r="BL611" s="118"/>
      <c r="BM611" s="118"/>
      <c r="BN611" s="118"/>
      <c r="BO611" s="118"/>
      <c r="BP611" s="118"/>
      <c r="BQ611" s="118"/>
      <c r="BR611" s="118"/>
      <c r="BS611" s="118"/>
      <c r="BT611" s="118"/>
      <c r="BU611" s="118"/>
      <c r="BV611" s="118"/>
      <c r="BW611" s="118"/>
      <c r="BX611" s="118"/>
      <c r="BY611" s="118"/>
      <c r="BZ611" s="118"/>
      <c r="CA611" s="118"/>
      <c r="CB611" s="118"/>
      <c r="CC611" s="118"/>
      <c r="CD611" s="118"/>
      <c r="CE611" s="118"/>
      <c r="CF611" s="118"/>
      <c r="CG611" s="118"/>
      <c r="CH611" s="118"/>
      <c r="CI611" s="118"/>
      <c r="CJ611" s="118"/>
      <c r="CK611" s="118"/>
      <c r="CL611" s="118"/>
      <c r="CM611" s="118"/>
      <c r="CN611" s="118"/>
      <c r="CO611" s="118"/>
      <c r="CP611" s="118"/>
      <c r="CQ611" s="118"/>
      <c r="CR611" s="118"/>
      <c r="CS611" s="118"/>
      <c r="CT611" s="118"/>
      <c r="CU611" s="118"/>
      <c r="CV611" s="118"/>
      <c r="CW611" s="118"/>
      <c r="CX611" s="118"/>
      <c r="CY611" s="118"/>
      <c r="CZ611" s="118"/>
      <c r="DA611" s="118"/>
      <c r="DB611" s="118"/>
      <c r="DC611" s="118"/>
      <c r="DD611" s="118"/>
      <c r="DE611" s="118"/>
      <c r="DF611" s="118"/>
      <c r="DG611" s="118"/>
      <c r="DH611" s="118"/>
      <c r="DI611" s="118"/>
      <c r="DJ611" s="118"/>
      <c r="DK611" s="118"/>
      <c r="DL611" s="118"/>
      <c r="DM611" s="118"/>
      <c r="DN611" s="118"/>
      <c r="DO611" s="118"/>
      <c r="DP611" s="118"/>
      <c r="DQ611" s="118"/>
      <c r="DR611" s="118"/>
      <c r="DS611" s="118"/>
      <c r="DT611" s="118"/>
      <c r="DU611" s="118"/>
      <c r="DV611" s="118"/>
      <c r="DW611" s="118"/>
      <c r="DX611" s="118"/>
      <c r="DY611" s="118"/>
      <c r="DZ611" s="118"/>
      <c r="EA611" s="118"/>
      <c r="EB611" s="118"/>
      <c r="EC611" s="118"/>
      <c r="ED611" s="118"/>
      <c r="EE611" s="118"/>
      <c r="EF611" s="118"/>
      <c r="EG611" s="118"/>
      <c r="EH611" s="118"/>
      <c r="EI611" s="118"/>
      <c r="EJ611" s="118"/>
      <c r="EK611" s="118"/>
      <c r="EL611" s="118"/>
      <c r="EM611" s="118"/>
      <c r="EN611" s="118"/>
      <c r="EO611" s="118"/>
      <c r="EP611" s="118"/>
      <c r="EQ611" s="118"/>
      <c r="ER611" s="118"/>
      <c r="ES611" s="118"/>
      <c r="ET611" s="118"/>
      <c r="EU611" s="118"/>
      <c r="EV611" s="118"/>
      <c r="EW611" s="118"/>
      <c r="EX611" s="118"/>
      <c r="EY611" s="118"/>
      <c r="EZ611" s="118"/>
      <c r="FA611" s="118"/>
      <c r="FB611" s="118"/>
      <c r="FC611" s="118"/>
      <c r="FD611" s="118"/>
      <c r="FE611" s="118"/>
      <c r="FF611" s="118"/>
      <c r="FG611" s="118"/>
      <c r="FH611" s="118"/>
      <c r="FI611" s="118"/>
      <c r="FJ611" s="118"/>
      <c r="FK611" s="118"/>
      <c r="FL611" s="118"/>
      <c r="FM611" s="118"/>
      <c r="FN611" s="118"/>
      <c r="FO611" s="118"/>
      <c r="FP611" s="118"/>
      <c r="FQ611" s="118"/>
      <c r="FR611" s="118"/>
      <c r="FS611" s="118"/>
      <c r="FT611" s="118"/>
      <c r="FU611" s="118"/>
      <c r="FV611" s="118"/>
      <c r="FW611" s="118"/>
      <c r="FX611" s="118"/>
      <c r="FY611" s="118"/>
      <c r="FZ611" s="118"/>
      <c r="GA611" s="118"/>
      <c r="GB611" s="118"/>
      <c r="GC611" s="118"/>
      <c r="GD611" s="118"/>
      <c r="GE611" s="118"/>
      <c r="GF611" s="118"/>
      <c r="GG611" s="118"/>
      <c r="GH611" s="118"/>
      <c r="GI611" s="118"/>
      <c r="GJ611" s="118"/>
      <c r="GK611" s="118"/>
      <c r="GL611" s="118"/>
      <c r="GM611" s="118"/>
      <c r="GN611" s="118"/>
      <c r="GO611" s="118"/>
      <c r="GP611" s="118"/>
      <c r="GQ611" s="118"/>
      <c r="GR611" s="118"/>
      <c r="GS611" s="118"/>
      <c r="GT611" s="118"/>
      <c r="GU611" s="118"/>
      <c r="GV611" s="118"/>
      <c r="GW611" s="118"/>
      <c r="GX611" s="118"/>
      <c r="GY611" s="118"/>
      <c r="GZ611" s="118"/>
      <c r="HA611" s="118"/>
      <c r="HB611" s="118"/>
      <c r="HC611" s="118"/>
      <c r="HD611" s="118"/>
      <c r="HE611" s="118"/>
      <c r="HF611" s="118"/>
      <c r="HG611" s="118"/>
      <c r="HH611" s="118"/>
      <c r="HI611" s="118"/>
      <c r="HJ611" s="118"/>
      <c r="HK611" s="118"/>
      <c r="HL611" s="118"/>
      <c r="HM611" s="118"/>
      <c r="HN611" s="118"/>
      <c r="HO611" s="118"/>
      <c r="HP611" s="118"/>
      <c r="HQ611" s="118"/>
      <c r="HR611" s="118"/>
      <c r="HS611" s="118"/>
      <c r="HT611" s="118"/>
      <c r="HU611" s="118"/>
      <c r="HV611" s="118"/>
      <c r="HW611" s="118"/>
      <c r="HX611" s="118"/>
      <c r="HY611" s="118"/>
      <c r="HZ611" s="118"/>
      <c r="IA611" s="118"/>
      <c r="IB611" s="118"/>
      <c r="IC611" s="118"/>
      <c r="ID611" s="118"/>
      <c r="IE611" s="118"/>
      <c r="IF611" s="118"/>
      <c r="IG611" s="118"/>
      <c r="IH611" s="118"/>
      <c r="II611" s="118"/>
      <c r="IJ611" s="118"/>
      <c r="IK611" s="118"/>
      <c r="IL611" s="118"/>
      <c r="IM611" s="118"/>
      <c r="IN611" s="118"/>
      <c r="IO611" s="118"/>
      <c r="IP611" s="118"/>
      <c r="IQ611" s="118"/>
      <c r="IR611" s="118"/>
      <c r="IS611" s="118"/>
      <c r="IT611" s="118"/>
      <c r="IU611" s="118"/>
      <c r="IV611" s="118"/>
      <c r="IW611" s="118"/>
      <c r="IX611" s="118"/>
      <c r="IY611" s="118"/>
      <c r="IZ611" s="118"/>
      <c r="JA611" s="118"/>
      <c r="JB611" s="118"/>
      <c r="JC611" s="118"/>
      <c r="JD611" s="118"/>
      <c r="JE611" s="118"/>
      <c r="JF611" s="118"/>
      <c r="JG611" s="118"/>
      <c r="JH611" s="118"/>
      <c r="JI611" s="118"/>
      <c r="JJ611" s="118"/>
      <c r="JK611" s="118"/>
      <c r="JL611" s="118"/>
      <c r="JM611" s="118"/>
      <c r="JN611" s="118"/>
      <c r="JO611" s="118"/>
      <c r="JP611" s="118"/>
      <c r="JQ611" s="118"/>
      <c r="JR611" s="118"/>
      <c r="JS611" s="118"/>
      <c r="JT611" s="118"/>
      <c r="JU611" s="118"/>
      <c r="JV611" s="118"/>
      <c r="JW611" s="118"/>
      <c r="JX611" s="118"/>
      <c r="JY611" s="118"/>
      <c r="JZ611" s="118"/>
      <c r="KA611" s="118"/>
      <c r="KB611" s="118"/>
      <c r="KC611" s="118"/>
      <c r="KD611" s="118"/>
      <c r="KE611" s="118"/>
      <c r="KF611" s="118"/>
      <c r="KG611" s="118"/>
      <c r="KH611" s="118"/>
      <c r="KI611" s="118"/>
      <c r="KJ611" s="118"/>
      <c r="KK611" s="118"/>
      <c r="KL611" s="118"/>
      <c r="KM611" s="118"/>
      <c r="KN611" s="118"/>
      <c r="KO611" s="118"/>
      <c r="KP611" s="118"/>
      <c r="KQ611" s="118"/>
      <c r="KR611" s="118"/>
      <c r="KS611" s="118"/>
      <c r="KT611" s="118"/>
      <c r="KU611" s="118"/>
      <c r="KV611" s="118"/>
      <c r="KW611" s="118"/>
      <c r="KX611" s="118"/>
      <c r="KY611" s="118"/>
      <c r="KZ611" s="118"/>
      <c r="LA611" s="118"/>
      <c r="LB611" s="118"/>
      <c r="LC611" s="118"/>
      <c r="LD611" s="118"/>
      <c r="LE611" s="118"/>
      <c r="LF611" s="118"/>
      <c r="LG611" s="118"/>
      <c r="LH611" s="118"/>
      <c r="LI611" s="118"/>
      <c r="LJ611" s="118"/>
      <c r="LK611" s="118"/>
      <c r="LL611" s="118"/>
      <c r="LM611" s="118"/>
      <c r="LN611" s="118"/>
      <c r="LO611" s="118"/>
      <c r="LP611" s="118"/>
      <c r="LQ611" s="118"/>
      <c r="LR611" s="118"/>
      <c r="LS611" s="118"/>
      <c r="LT611" s="118"/>
      <c r="LU611" s="118"/>
      <c r="LV611" s="118"/>
      <c r="LW611" s="118"/>
      <c r="LX611" s="118"/>
      <c r="LY611" s="118"/>
      <c r="LZ611" s="118"/>
      <c r="MA611" s="118"/>
      <c r="MB611" s="118"/>
      <c r="MC611" s="118"/>
      <c r="MD611" s="118"/>
      <c r="ME611" s="118"/>
      <c r="MF611" s="118"/>
      <c r="MG611" s="118"/>
      <c r="MH611" s="118"/>
      <c r="MI611" s="118"/>
      <c r="MJ611" s="118"/>
      <c r="MK611" s="118"/>
      <c r="ML611" s="118"/>
      <c r="MM611" s="118"/>
      <c r="MN611" s="118"/>
      <c r="MO611" s="118"/>
      <c r="MP611" s="118"/>
      <c r="MQ611" s="118"/>
      <c r="MR611" s="118"/>
      <c r="MS611" s="118"/>
      <c r="MT611" s="118"/>
      <c r="MU611" s="118"/>
      <c r="MV611" s="118"/>
      <c r="MW611" s="118"/>
      <c r="MX611" s="118"/>
      <c r="MY611" s="118"/>
      <c r="MZ611" s="118"/>
      <c r="NA611" s="118"/>
      <c r="NB611" s="118"/>
      <c r="NC611" s="118"/>
      <c r="ND611" s="118"/>
      <c r="NE611" s="118"/>
      <c r="NF611" s="118"/>
      <c r="NG611" s="118"/>
      <c r="NH611" s="118"/>
      <c r="NI611" s="118"/>
      <c r="NJ611" s="118"/>
      <c r="NK611" s="118"/>
      <c r="NL611" s="118"/>
      <c r="NM611" s="118"/>
      <c r="NN611" s="118"/>
      <c r="NO611" s="118"/>
      <c r="NP611" s="118"/>
      <c r="NQ611" s="118"/>
      <c r="NR611" s="118"/>
      <c r="NS611" s="118"/>
      <c r="NT611" s="118"/>
      <c r="NU611" s="118"/>
      <c r="NV611" s="118"/>
      <c r="NW611" s="118"/>
      <c r="NX611" s="118"/>
      <c r="NY611" s="118"/>
      <c r="NZ611" s="118"/>
      <c r="OA611" s="118"/>
      <c r="OB611" s="118"/>
      <c r="OC611" s="118"/>
      <c r="OD611" s="118"/>
      <c r="OE611" s="118"/>
      <c r="OF611" s="118"/>
      <c r="OG611" s="118"/>
      <c r="OH611" s="118"/>
      <c r="OI611" s="118"/>
      <c r="OJ611" s="118"/>
      <c r="OK611" s="118"/>
      <c r="OL611" s="118"/>
      <c r="OM611" s="118"/>
      <c r="ON611" s="118"/>
      <c r="OO611" s="118"/>
      <c r="OP611" s="118"/>
      <c r="OQ611" s="118"/>
      <c r="OR611" s="118"/>
      <c r="OS611" s="118"/>
      <c r="OT611" s="118"/>
      <c r="OU611" s="118"/>
      <c r="OV611" s="118"/>
      <c r="OW611" s="118"/>
      <c r="OX611" s="118"/>
      <c r="OY611" s="118"/>
      <c r="OZ611" s="118"/>
      <c r="PA611" s="118"/>
      <c r="PB611" s="118"/>
      <c r="PC611" s="118"/>
      <c r="PD611" s="118"/>
      <c r="PE611" s="118"/>
      <c r="PF611" s="118"/>
      <c r="PG611" s="118"/>
      <c r="PH611" s="118"/>
      <c r="PI611" s="118"/>
      <c r="PJ611" s="118"/>
      <c r="PK611" s="118"/>
      <c r="PL611" s="118"/>
      <c r="PM611" s="118"/>
      <c r="PN611" s="118"/>
      <c r="PO611" s="118"/>
      <c r="PP611" s="118"/>
      <c r="PQ611" s="118"/>
      <c r="PR611" s="118"/>
      <c r="PS611" s="118"/>
      <c r="PT611" s="118"/>
      <c r="PU611" s="118"/>
      <c r="PV611" s="118"/>
      <c r="PW611" s="118"/>
      <c r="PX611" s="118"/>
      <c r="PY611" s="118"/>
      <c r="PZ611" s="118"/>
      <c r="QA611" s="118"/>
      <c r="QB611" s="118"/>
      <c r="QC611" s="118"/>
      <c r="QD611" s="118"/>
      <c r="QE611" s="118"/>
      <c r="QF611" s="118"/>
      <c r="QG611" s="118"/>
      <c r="QH611" s="118"/>
      <c r="QI611" s="118"/>
      <c r="QJ611" s="118"/>
      <c r="QK611" s="118"/>
      <c r="QL611" s="118"/>
      <c r="QM611" s="118"/>
      <c r="QN611" s="118"/>
      <c r="QO611" s="118"/>
      <c r="QP611" s="118"/>
      <c r="QQ611" s="118"/>
      <c r="QR611" s="118"/>
      <c r="QS611" s="118"/>
      <c r="QT611" s="118"/>
      <c r="QU611" s="118"/>
      <c r="QV611" s="118"/>
      <c r="QW611" s="118"/>
      <c r="QX611" s="118"/>
      <c r="QY611" s="118"/>
      <c r="QZ611" s="118"/>
      <c r="RA611" s="118"/>
      <c r="RB611" s="118"/>
      <c r="RC611" s="118"/>
      <c r="RD611" s="118"/>
      <c r="RE611" s="118"/>
      <c r="RF611" s="118"/>
      <c r="RG611" s="118"/>
      <c r="RH611" s="118"/>
      <c r="RI611" s="118"/>
      <c r="RJ611" s="118"/>
      <c r="RK611" s="118"/>
      <c r="RL611" s="118"/>
      <c r="RM611" s="118"/>
      <c r="RN611" s="118"/>
      <c r="RO611" s="118"/>
      <c r="RP611" s="118"/>
      <c r="RQ611" s="118"/>
      <c r="RR611" s="118"/>
      <c r="RS611" s="118"/>
      <c r="RT611" s="118"/>
      <c r="RU611" s="118"/>
      <c r="RV611" s="118"/>
      <c r="RW611" s="118"/>
      <c r="RX611" s="118"/>
      <c r="RY611" s="118"/>
      <c r="RZ611" s="118"/>
      <c r="SA611" s="118"/>
      <c r="SB611" s="118"/>
      <c r="SC611" s="118"/>
      <c r="SD611" s="118"/>
      <c r="SE611" s="118"/>
      <c r="SF611" s="118"/>
      <c r="SG611" s="118"/>
      <c r="SH611" s="118"/>
      <c r="SI611" s="118"/>
      <c r="SJ611" s="118"/>
      <c r="SK611" s="118"/>
      <c r="SL611" s="118"/>
      <c r="SM611" s="118"/>
      <c r="SN611" s="118"/>
      <c r="SO611" s="118"/>
      <c r="SP611" s="118"/>
      <c r="SQ611" s="118"/>
      <c r="SR611" s="118"/>
      <c r="SS611" s="118"/>
      <c r="ST611" s="118"/>
      <c r="SU611" s="118"/>
      <c r="SV611" s="118"/>
      <c r="SW611" s="118"/>
      <c r="SX611" s="118"/>
      <c r="SY611" s="118"/>
      <c r="SZ611" s="118"/>
      <c r="TA611" s="118"/>
      <c r="TB611" s="118"/>
      <c r="TC611" s="118"/>
      <c r="TD611" s="118"/>
      <c r="TE611" s="118"/>
      <c r="TF611" s="118"/>
      <c r="TG611" s="118"/>
      <c r="TH611" s="118"/>
      <c r="TI611" s="118"/>
      <c r="TJ611" s="118"/>
      <c r="TK611" s="118"/>
      <c r="TL611" s="118"/>
      <c r="TM611" s="118"/>
      <c r="TN611" s="118"/>
      <c r="TO611" s="118"/>
      <c r="TP611" s="118"/>
      <c r="TQ611" s="118"/>
      <c r="TR611" s="118"/>
      <c r="TS611" s="118"/>
      <c r="TT611" s="118"/>
      <c r="TU611" s="118"/>
      <c r="TV611" s="118"/>
      <c r="TW611" s="118"/>
      <c r="TX611" s="118"/>
      <c r="TY611" s="118"/>
      <c r="TZ611" s="118"/>
      <c r="UA611" s="118"/>
      <c r="UB611" s="118"/>
      <c r="UC611" s="118"/>
      <c r="UD611" s="118"/>
      <c r="UE611" s="118"/>
      <c r="UF611" s="118"/>
      <c r="UG611" s="118"/>
      <c r="UH611" s="118"/>
      <c r="UI611" s="118"/>
      <c r="UJ611" s="118"/>
      <c r="UK611" s="118"/>
      <c r="UL611" s="118"/>
      <c r="UM611" s="118"/>
      <c r="UN611" s="118"/>
      <c r="UO611" s="118"/>
      <c r="UP611" s="118"/>
      <c r="UQ611" s="118"/>
      <c r="UR611" s="118"/>
      <c r="US611" s="118"/>
      <c r="UT611" s="118"/>
      <c r="UU611" s="118"/>
      <c r="UV611" s="118"/>
      <c r="UW611" s="118"/>
      <c r="UX611" s="118"/>
      <c r="UY611" s="118"/>
      <c r="UZ611" s="118"/>
      <c r="VA611" s="118"/>
      <c r="VB611" s="118"/>
      <c r="VC611" s="118"/>
      <c r="VD611" s="118"/>
      <c r="VE611" s="118"/>
      <c r="VF611" s="118"/>
      <c r="VG611" s="118"/>
      <c r="VH611" s="118"/>
      <c r="VI611" s="118"/>
      <c r="VJ611" s="118"/>
      <c r="VK611" s="118"/>
      <c r="VL611" s="118"/>
      <c r="VM611" s="118"/>
      <c r="VN611" s="118"/>
      <c r="VO611" s="118"/>
      <c r="VP611" s="118"/>
      <c r="VQ611" s="118"/>
      <c r="VR611" s="118"/>
      <c r="VS611" s="118"/>
      <c r="VT611" s="118"/>
      <c r="VU611" s="118"/>
      <c r="VV611" s="118"/>
      <c r="VW611" s="118"/>
      <c r="VX611" s="118"/>
      <c r="VY611" s="118"/>
      <c r="VZ611" s="118"/>
      <c r="WA611" s="118"/>
      <c r="WB611" s="118"/>
      <c r="WC611" s="118"/>
      <c r="WD611" s="118"/>
      <c r="WE611" s="118"/>
      <c r="WF611" s="118"/>
      <c r="WG611" s="118"/>
      <c r="WH611" s="118"/>
      <c r="WI611" s="118"/>
      <c r="WJ611" s="118"/>
      <c r="WK611" s="118"/>
      <c r="WL611" s="118"/>
      <c r="WM611" s="118"/>
      <c r="WN611" s="118"/>
      <c r="WO611" s="118"/>
      <c r="WP611" s="118"/>
      <c r="WQ611" s="118"/>
      <c r="WR611" s="118"/>
      <c r="WS611" s="118"/>
      <c r="WT611" s="118"/>
      <c r="WU611" s="118"/>
      <c r="WV611" s="118"/>
      <c r="WW611" s="118"/>
      <c r="WX611" s="118"/>
      <c r="WY611" s="118"/>
      <c r="WZ611" s="118"/>
      <c r="XA611" s="118"/>
      <c r="XB611" s="118"/>
      <c r="XC611" s="118"/>
      <c r="XD611" s="118"/>
      <c r="XE611" s="118"/>
      <c r="XF611" s="118"/>
      <c r="XG611" s="118"/>
      <c r="XH611" s="118"/>
      <c r="XI611" s="118"/>
      <c r="XJ611" s="118"/>
      <c r="XK611" s="118"/>
      <c r="XL611" s="118"/>
      <c r="XM611" s="118"/>
      <c r="XN611" s="118"/>
      <c r="XO611" s="118"/>
      <c r="XP611" s="118"/>
      <c r="XQ611" s="118"/>
      <c r="XR611" s="118"/>
      <c r="XS611" s="118"/>
      <c r="XT611" s="118"/>
      <c r="XU611" s="118"/>
      <c r="XV611" s="118"/>
      <c r="XW611" s="118"/>
      <c r="XX611" s="118"/>
      <c r="XY611" s="118"/>
      <c r="XZ611" s="118"/>
      <c r="YA611" s="118"/>
      <c r="YB611" s="118"/>
      <c r="YC611" s="118"/>
      <c r="YD611" s="118"/>
      <c r="YE611" s="118"/>
      <c r="YF611" s="118"/>
      <c r="YG611" s="118"/>
      <c r="YH611" s="118"/>
      <c r="YI611" s="118"/>
      <c r="YJ611" s="118"/>
      <c r="YK611" s="118"/>
      <c r="YL611" s="118"/>
      <c r="YM611" s="118"/>
      <c r="YN611" s="118"/>
      <c r="YO611" s="118"/>
      <c r="YP611" s="118"/>
      <c r="YQ611" s="118"/>
      <c r="YR611" s="118"/>
      <c r="YS611" s="118"/>
      <c r="YT611" s="118"/>
      <c r="YU611" s="118"/>
      <c r="YV611" s="118"/>
      <c r="YW611" s="118"/>
      <c r="YX611" s="118"/>
      <c r="YY611" s="118"/>
      <c r="YZ611" s="118"/>
      <c r="ZA611" s="118"/>
      <c r="ZB611" s="118"/>
      <c r="ZC611" s="118"/>
      <c r="ZD611" s="118"/>
      <c r="ZE611" s="118"/>
      <c r="ZF611" s="118"/>
      <c r="ZG611" s="118"/>
      <c r="ZH611" s="118"/>
      <c r="ZI611" s="118"/>
      <c r="ZJ611" s="118"/>
      <c r="ZK611" s="118"/>
      <c r="ZL611" s="118"/>
      <c r="ZM611" s="118"/>
      <c r="ZN611" s="118"/>
      <c r="ZO611" s="118"/>
      <c r="ZP611" s="118"/>
      <c r="ZQ611" s="118"/>
      <c r="ZR611" s="118"/>
      <c r="ZS611" s="118"/>
      <c r="ZT611" s="118"/>
      <c r="ZU611" s="118"/>
      <c r="ZV611" s="118"/>
      <c r="ZW611" s="118"/>
      <c r="ZX611" s="118"/>
      <c r="ZY611" s="118"/>
      <c r="ZZ611" s="118"/>
      <c r="AAA611" s="118"/>
      <c r="AAB611" s="118"/>
      <c r="AAC611" s="118"/>
      <c r="AAD611" s="118"/>
      <c r="AAE611" s="118"/>
      <c r="AAF611" s="118"/>
      <c r="AAG611" s="118"/>
      <c r="AAH611" s="118"/>
      <c r="AAI611" s="118"/>
      <c r="AAJ611" s="118"/>
      <c r="AAK611" s="118"/>
      <c r="AAL611" s="118"/>
      <c r="AAM611" s="118"/>
      <c r="AAN611" s="118"/>
      <c r="AAO611" s="118"/>
      <c r="AAP611" s="118"/>
      <c r="AAQ611" s="118"/>
      <c r="AAR611" s="118"/>
      <c r="AAS611" s="118"/>
      <c r="AAT611" s="118"/>
      <c r="AAU611" s="118"/>
      <c r="AAV611" s="118"/>
      <c r="AAW611" s="118"/>
      <c r="AAX611" s="118"/>
      <c r="AAY611" s="118"/>
      <c r="AAZ611" s="118"/>
      <c r="ABA611" s="118"/>
      <c r="ABB611" s="118"/>
      <c r="ABC611" s="118"/>
      <c r="ABD611" s="118"/>
      <c r="ABE611" s="118"/>
      <c r="ABF611" s="118"/>
      <c r="ABG611" s="118"/>
      <c r="ABH611" s="118"/>
      <c r="ABI611" s="118"/>
      <c r="ABJ611" s="118"/>
      <c r="ABK611" s="118"/>
      <c r="ABL611" s="118"/>
      <c r="ABM611" s="118"/>
      <c r="ABN611" s="118"/>
      <c r="ABO611" s="118"/>
      <c r="ABP611" s="118"/>
      <c r="ABQ611" s="118"/>
      <c r="ABR611" s="118"/>
      <c r="ABS611" s="118"/>
      <c r="ABT611" s="118"/>
      <c r="ABU611" s="118"/>
      <c r="ABV611" s="118"/>
      <c r="ABW611" s="118"/>
      <c r="ABX611" s="118"/>
      <c r="ABY611" s="118"/>
      <c r="ABZ611" s="118"/>
      <c r="ACA611" s="118"/>
      <c r="ACB611" s="118"/>
      <c r="ACC611" s="118"/>
      <c r="ACD611" s="118"/>
      <c r="ACE611" s="118"/>
      <c r="ACF611" s="118"/>
      <c r="ACG611" s="118"/>
      <c r="ACH611" s="118"/>
      <c r="ACI611" s="118"/>
      <c r="ACJ611" s="118"/>
      <c r="ACK611" s="118"/>
      <c r="ACL611" s="118"/>
      <c r="ACM611" s="118"/>
      <c r="ACN611" s="118"/>
      <c r="ACO611" s="118"/>
      <c r="ACP611" s="118"/>
      <c r="ACQ611" s="118"/>
      <c r="ACR611" s="118"/>
      <c r="ACS611" s="118"/>
      <c r="ACT611" s="118"/>
      <c r="ACU611" s="118"/>
      <c r="ACV611" s="118"/>
      <c r="ACW611" s="118"/>
      <c r="ACX611" s="118"/>
      <c r="ACY611" s="118"/>
      <c r="ACZ611" s="118"/>
      <c r="ADA611" s="118"/>
      <c r="ADB611" s="118"/>
      <c r="ADC611" s="118"/>
      <c r="ADD611" s="118"/>
      <c r="ADE611" s="118"/>
      <c r="ADF611" s="118"/>
      <c r="ADG611" s="118"/>
      <c r="ADH611" s="118"/>
      <c r="ADI611" s="118"/>
      <c r="ADJ611" s="118"/>
      <c r="ADK611" s="118"/>
      <c r="ADL611" s="118"/>
      <c r="ADM611" s="118"/>
      <c r="ADN611" s="118"/>
      <c r="ADO611" s="118"/>
      <c r="ADP611" s="118"/>
      <c r="ADQ611" s="118"/>
      <c r="ADR611" s="118"/>
      <c r="ADS611" s="118"/>
      <c r="ADT611" s="118"/>
      <c r="ADU611" s="118"/>
      <c r="ADV611" s="118"/>
      <c r="ADW611" s="118"/>
      <c r="ADX611" s="118"/>
      <c r="ADY611" s="118"/>
      <c r="ADZ611" s="118"/>
      <c r="AEA611" s="118"/>
      <c r="AEB611" s="118"/>
      <c r="AEC611" s="118"/>
      <c r="AED611" s="118"/>
      <c r="AEE611" s="118"/>
      <c r="AEF611" s="118"/>
      <c r="AEG611" s="118"/>
      <c r="AEH611" s="118"/>
      <c r="AEI611" s="118"/>
      <c r="AEJ611" s="118"/>
      <c r="AEK611" s="118"/>
      <c r="AEL611" s="118"/>
      <c r="AEM611" s="118"/>
      <c r="AEN611" s="118"/>
      <c r="AEO611" s="118"/>
      <c r="AEP611" s="118"/>
      <c r="AEQ611" s="118"/>
      <c r="AER611" s="118"/>
      <c r="AES611" s="118"/>
      <c r="AET611" s="118"/>
      <c r="AEU611" s="118"/>
      <c r="AEV611" s="118"/>
      <c r="AEW611" s="118"/>
      <c r="AEX611" s="118"/>
      <c r="AEY611" s="118"/>
      <c r="AEZ611" s="118"/>
      <c r="AFA611" s="118"/>
      <c r="AFB611" s="118"/>
      <c r="AFC611" s="118"/>
      <c r="AFD611" s="118"/>
      <c r="AFE611" s="118"/>
      <c r="AFF611" s="118"/>
      <c r="AFG611" s="118"/>
      <c r="AFH611" s="118"/>
      <c r="AFI611" s="118"/>
      <c r="AFJ611" s="118"/>
      <c r="AFK611" s="118"/>
      <c r="AFL611" s="118"/>
      <c r="AFM611" s="118"/>
      <c r="AFN611" s="118"/>
      <c r="AFO611" s="118"/>
      <c r="AFP611" s="118"/>
      <c r="AFQ611" s="118"/>
      <c r="AFR611" s="118"/>
      <c r="AFS611" s="118"/>
      <c r="AFT611" s="118"/>
      <c r="AFU611" s="118"/>
      <c r="AFV611" s="118"/>
      <c r="AFW611" s="118"/>
      <c r="AFX611" s="118"/>
      <c r="AFY611" s="118"/>
      <c r="AFZ611" s="118"/>
      <c r="AGA611" s="118"/>
      <c r="AGB611" s="118"/>
      <c r="AGC611" s="118"/>
      <c r="AGD611" s="118"/>
      <c r="AGE611" s="118"/>
      <c r="AGF611" s="118"/>
      <c r="AGG611" s="118"/>
      <c r="AGH611" s="118"/>
      <c r="AGI611" s="118"/>
      <c r="AGJ611" s="118"/>
      <c r="AGK611" s="118"/>
      <c r="AGL611" s="118"/>
      <c r="AGM611" s="118"/>
      <c r="AGN611" s="118"/>
      <c r="AGO611" s="118"/>
      <c r="AGP611" s="118"/>
      <c r="AGQ611" s="118"/>
      <c r="AGR611" s="118"/>
      <c r="AGS611" s="118"/>
      <c r="AGT611" s="118"/>
      <c r="AGU611" s="118"/>
      <c r="AGV611" s="118"/>
      <c r="AGW611" s="118"/>
      <c r="AGX611" s="118"/>
      <c r="AGY611" s="118"/>
      <c r="AGZ611" s="118"/>
      <c r="AHA611" s="118"/>
      <c r="AHB611" s="118"/>
      <c r="AHC611" s="118"/>
      <c r="AHD611" s="118"/>
      <c r="AHE611" s="118"/>
      <c r="AHF611" s="118"/>
      <c r="AHG611" s="118"/>
      <c r="AHH611" s="118"/>
      <c r="AHI611" s="118"/>
      <c r="AHJ611" s="118"/>
      <c r="AHK611" s="118"/>
      <c r="AHL611" s="118"/>
      <c r="AHM611" s="118"/>
      <c r="AHN611" s="118"/>
      <c r="AHO611" s="118"/>
      <c r="AHP611" s="118"/>
      <c r="AHQ611" s="118"/>
      <c r="AHR611" s="118"/>
      <c r="AHS611" s="118"/>
      <c r="AHT611" s="118"/>
      <c r="AHU611" s="118"/>
      <c r="AHV611" s="118"/>
      <c r="AHW611" s="118"/>
      <c r="AHX611" s="118"/>
      <c r="AHY611" s="118"/>
      <c r="AHZ611" s="118"/>
      <c r="AIA611" s="118"/>
      <c r="AIB611" s="118"/>
      <c r="AIC611" s="118"/>
      <c r="AID611" s="118"/>
      <c r="AIE611" s="118"/>
      <c r="AIF611" s="118"/>
      <c r="AIG611" s="118"/>
      <c r="AIH611" s="118"/>
      <c r="AII611" s="118"/>
      <c r="AIJ611" s="118"/>
      <c r="AIK611" s="118"/>
      <c r="AIL611" s="118"/>
      <c r="AIM611" s="118"/>
      <c r="AIN611" s="118"/>
      <c r="AIO611" s="118"/>
      <c r="AIP611" s="118"/>
      <c r="AIQ611" s="118"/>
      <c r="AIR611" s="118"/>
      <c r="AIS611" s="118"/>
      <c r="AIT611" s="118"/>
      <c r="AIU611" s="118"/>
      <c r="AIV611" s="118"/>
      <c r="AIW611" s="118"/>
      <c r="AIX611" s="118"/>
      <c r="AIY611" s="118"/>
      <c r="AIZ611" s="118"/>
      <c r="AJA611" s="118"/>
      <c r="AJB611" s="118"/>
      <c r="AJC611" s="118"/>
      <c r="AJD611" s="118"/>
      <c r="AJE611" s="118"/>
      <c r="AJF611" s="118"/>
      <c r="AJG611" s="118"/>
      <c r="AJH611" s="118"/>
      <c r="AJI611" s="118"/>
      <c r="AJJ611" s="118"/>
      <c r="AJK611" s="118"/>
      <c r="AJL611" s="118"/>
      <c r="AJM611" s="118"/>
      <c r="AJN611" s="118"/>
      <c r="AJO611" s="118"/>
      <c r="AJP611" s="118"/>
      <c r="AJQ611" s="118"/>
      <c r="AJR611" s="118"/>
      <c r="AJS611" s="118"/>
      <c r="AJT611" s="118"/>
      <c r="AJU611" s="118"/>
      <c r="AJV611" s="118"/>
      <c r="AJW611" s="118"/>
      <c r="AJX611" s="118"/>
      <c r="AJY611" s="118"/>
      <c r="AJZ611" s="118"/>
      <c r="AKA611" s="118"/>
      <c r="AKB611" s="118"/>
      <c r="AKC611" s="118"/>
      <c r="AKD611" s="118"/>
      <c r="AKE611" s="118"/>
      <c r="AKF611" s="118"/>
      <c r="AKG611" s="118"/>
      <c r="AKH611" s="118"/>
      <c r="AKI611" s="118"/>
      <c r="AKJ611" s="118"/>
      <c r="AKK611" s="118"/>
      <c r="AKL611" s="118"/>
      <c r="AKM611" s="118"/>
      <c r="AKN611" s="118"/>
      <c r="AKO611" s="118"/>
      <c r="AKP611" s="118"/>
      <c r="AKQ611" s="118"/>
      <c r="AKR611" s="118"/>
      <c r="AKS611" s="118"/>
      <c r="AKT611" s="118"/>
      <c r="AKU611" s="118"/>
      <c r="AKV611" s="118"/>
      <c r="AKW611" s="118"/>
      <c r="AKX611" s="118"/>
      <c r="AKY611" s="118"/>
      <c r="AKZ611" s="118"/>
      <c r="ALA611" s="118"/>
      <c r="ALB611" s="118"/>
      <c r="ALC611" s="118"/>
      <c r="ALD611" s="118"/>
      <c r="ALE611" s="118"/>
      <c r="ALF611" s="118"/>
      <c r="ALG611" s="118"/>
      <c r="ALH611" s="118"/>
      <c r="ALI611" s="118"/>
      <c r="ALJ611" s="118"/>
      <c r="ALK611" s="118"/>
      <c r="ALL611" s="118"/>
      <c r="ALM611" s="118"/>
      <c r="ALN611" s="118"/>
      <c r="ALO611" s="118"/>
      <c r="ALP611" s="118"/>
      <c r="ALQ611" s="118"/>
      <c r="ALR611" s="118"/>
      <c r="ALS611" s="118"/>
      <c r="ALT611" s="118"/>
      <c r="ALU611" s="118"/>
      <c r="ALV611" s="118"/>
      <c r="ALW611" s="118"/>
      <c r="ALX611" s="118"/>
      <c r="ALY611" s="118"/>
      <c r="ALZ611" s="118"/>
      <c r="AMA611" s="118"/>
      <c r="AMB611" s="118"/>
      <c r="AMC611" s="118"/>
      <c r="AMD611" s="118"/>
      <c r="AME611" s="118"/>
      <c r="AMF611" s="118"/>
      <c r="AMG611" s="118"/>
      <c r="AMH611" s="118"/>
    </row>
    <row r="612" spans="1:1022" ht="19.5" customHeight="1" x14ac:dyDescent="0.25">
      <c r="A612" s="162" t="s">
        <v>25333</v>
      </c>
      <c r="B612" s="163">
        <v>611</v>
      </c>
      <c r="C612" s="295" t="s">
        <v>25332</v>
      </c>
      <c r="D612" s="175" t="s">
        <v>25334</v>
      </c>
      <c r="F612" s="185">
        <v>4</v>
      </c>
      <c r="H612" s="175">
        <v>1</v>
      </c>
      <c r="I612" s="175" t="s">
        <v>751</v>
      </c>
      <c r="J612" s="332">
        <v>2</v>
      </c>
      <c r="K612" s="332">
        <v>1</v>
      </c>
      <c r="L612" s="332" t="s">
        <v>753</v>
      </c>
      <c r="M612" s="332">
        <v>1</v>
      </c>
      <c r="V612" s="219">
        <f t="shared" si="325"/>
        <v>100</v>
      </c>
      <c r="W612" s="219">
        <f t="shared" si="326"/>
        <v>100</v>
      </c>
      <c r="X612" s="219">
        <f t="shared" si="327"/>
        <v>100</v>
      </c>
      <c r="Y612" s="219">
        <f t="shared" si="312"/>
        <v>100</v>
      </c>
      <c r="Z612" s="219">
        <f t="shared" si="313"/>
        <v>100</v>
      </c>
      <c r="AA612" s="220">
        <f t="shared" si="314"/>
        <v>100</v>
      </c>
      <c r="AB612" s="220">
        <f t="shared" si="315"/>
        <v>100</v>
      </c>
      <c r="AC612" s="220">
        <f t="shared" si="316"/>
        <v>100</v>
      </c>
      <c r="AD612" s="416">
        <f t="shared" si="317"/>
        <v>0.1</v>
      </c>
      <c r="AE612" s="416">
        <f t="shared" si="318"/>
        <v>1</v>
      </c>
      <c r="AF612" s="212">
        <f t="shared" si="323"/>
        <v>1</v>
      </c>
      <c r="AG612" s="212">
        <f t="shared" si="324"/>
        <v>10</v>
      </c>
      <c r="AH612" s="212">
        <f t="shared" si="321"/>
        <v>3</v>
      </c>
      <c r="AI612" s="212">
        <f t="shared" si="322"/>
        <v>100</v>
      </c>
      <c r="AJ612" s="243" t="s">
        <v>25882</v>
      </c>
      <c r="AN612" s="229"/>
      <c r="AQ612" s="229" t="s">
        <v>760</v>
      </c>
      <c r="AU612" s="118"/>
      <c r="AV612" s="118"/>
      <c r="AW612" s="118"/>
      <c r="AX612" s="118"/>
      <c r="AY612" s="118"/>
      <c r="AZ612" s="118"/>
      <c r="BA612" s="118"/>
      <c r="BB612" s="118"/>
      <c r="BC612" s="118"/>
      <c r="BD612" s="118"/>
      <c r="BE612" s="118"/>
      <c r="BF612" s="118"/>
      <c r="BG612" s="118"/>
      <c r="BH612" s="118"/>
      <c r="BI612" s="118"/>
      <c r="BJ612" s="118"/>
      <c r="BK612" s="118"/>
      <c r="BL612" s="118"/>
      <c r="BM612" s="118"/>
      <c r="BN612" s="118"/>
      <c r="BO612" s="118"/>
      <c r="BP612" s="118"/>
      <c r="BQ612" s="118"/>
      <c r="BR612" s="118"/>
      <c r="BS612" s="118"/>
      <c r="BT612" s="118"/>
      <c r="BU612" s="118"/>
      <c r="BV612" s="118"/>
      <c r="BW612" s="118"/>
      <c r="BX612" s="118"/>
      <c r="BY612" s="118"/>
      <c r="BZ612" s="118"/>
      <c r="CA612" s="118"/>
      <c r="CB612" s="118"/>
      <c r="CC612" s="118"/>
      <c r="CD612" s="118"/>
      <c r="CE612" s="118"/>
      <c r="CF612" s="118"/>
      <c r="CG612" s="118"/>
      <c r="CH612" s="118"/>
      <c r="CI612" s="118"/>
      <c r="CJ612" s="118"/>
      <c r="CK612" s="118"/>
      <c r="CL612" s="118"/>
      <c r="CM612" s="118"/>
      <c r="CN612" s="118"/>
      <c r="CO612" s="118"/>
      <c r="CP612" s="118"/>
      <c r="CQ612" s="118"/>
      <c r="CR612" s="118"/>
      <c r="CS612" s="118"/>
      <c r="CT612" s="118"/>
      <c r="CU612" s="118"/>
      <c r="CV612" s="118"/>
      <c r="CW612" s="118"/>
      <c r="CX612" s="118"/>
      <c r="CY612" s="118"/>
      <c r="CZ612" s="118"/>
      <c r="DA612" s="118"/>
      <c r="DB612" s="118"/>
      <c r="DC612" s="118"/>
      <c r="DD612" s="118"/>
      <c r="DE612" s="118"/>
      <c r="DF612" s="118"/>
      <c r="DG612" s="118"/>
      <c r="DH612" s="118"/>
      <c r="DI612" s="118"/>
      <c r="DJ612" s="118"/>
      <c r="DK612" s="118"/>
      <c r="DL612" s="118"/>
      <c r="DM612" s="118"/>
      <c r="DN612" s="118"/>
      <c r="DO612" s="118"/>
      <c r="DP612" s="118"/>
      <c r="DQ612" s="118"/>
      <c r="DR612" s="118"/>
      <c r="DS612" s="118"/>
      <c r="DT612" s="118"/>
      <c r="DU612" s="118"/>
      <c r="DV612" s="118"/>
      <c r="DW612" s="118"/>
      <c r="DX612" s="118"/>
      <c r="DY612" s="118"/>
      <c r="DZ612" s="118"/>
      <c r="EA612" s="118"/>
      <c r="EB612" s="118"/>
      <c r="EC612" s="118"/>
      <c r="ED612" s="118"/>
      <c r="EE612" s="118"/>
      <c r="EF612" s="118"/>
      <c r="EG612" s="118"/>
      <c r="EH612" s="118"/>
      <c r="EI612" s="118"/>
      <c r="EJ612" s="118"/>
      <c r="EK612" s="118"/>
      <c r="EL612" s="118"/>
      <c r="EM612" s="118"/>
      <c r="EN612" s="118"/>
      <c r="EO612" s="118"/>
      <c r="EP612" s="118"/>
      <c r="EQ612" s="118"/>
      <c r="ER612" s="118"/>
      <c r="ES612" s="118"/>
      <c r="ET612" s="118"/>
      <c r="EU612" s="118"/>
      <c r="EV612" s="118"/>
      <c r="EW612" s="118"/>
      <c r="EX612" s="118"/>
      <c r="EY612" s="118"/>
      <c r="EZ612" s="118"/>
      <c r="FA612" s="118"/>
      <c r="FB612" s="118"/>
      <c r="FC612" s="118"/>
      <c r="FD612" s="118"/>
      <c r="FE612" s="118"/>
      <c r="FF612" s="118"/>
      <c r="FG612" s="118"/>
      <c r="FH612" s="118"/>
      <c r="FI612" s="118"/>
      <c r="FJ612" s="118"/>
      <c r="FK612" s="118"/>
      <c r="FL612" s="118"/>
      <c r="FM612" s="118"/>
      <c r="FN612" s="118"/>
      <c r="FO612" s="118"/>
      <c r="FP612" s="118"/>
      <c r="FQ612" s="118"/>
      <c r="FR612" s="118"/>
      <c r="FS612" s="118"/>
      <c r="FT612" s="118"/>
      <c r="FU612" s="118"/>
      <c r="FV612" s="118"/>
      <c r="FW612" s="118"/>
      <c r="FX612" s="118"/>
      <c r="FY612" s="118"/>
      <c r="FZ612" s="118"/>
      <c r="GA612" s="118"/>
      <c r="GB612" s="118"/>
      <c r="GC612" s="118"/>
      <c r="GD612" s="118"/>
      <c r="GE612" s="118"/>
      <c r="GF612" s="118"/>
      <c r="GG612" s="118"/>
      <c r="GH612" s="118"/>
      <c r="GI612" s="118"/>
      <c r="GJ612" s="118"/>
      <c r="GK612" s="118"/>
      <c r="GL612" s="118"/>
      <c r="GM612" s="118"/>
      <c r="GN612" s="118"/>
      <c r="GO612" s="118"/>
      <c r="GP612" s="118"/>
      <c r="GQ612" s="118"/>
      <c r="GR612" s="118"/>
      <c r="GS612" s="118"/>
      <c r="GT612" s="118"/>
      <c r="GU612" s="118"/>
      <c r="GV612" s="118"/>
      <c r="GW612" s="118"/>
      <c r="GX612" s="118"/>
      <c r="GY612" s="118"/>
      <c r="GZ612" s="118"/>
      <c r="HA612" s="118"/>
      <c r="HB612" s="118"/>
      <c r="HC612" s="118"/>
      <c r="HD612" s="118"/>
      <c r="HE612" s="118"/>
      <c r="HF612" s="118"/>
      <c r="HG612" s="118"/>
      <c r="HH612" s="118"/>
      <c r="HI612" s="118"/>
      <c r="HJ612" s="118"/>
      <c r="HK612" s="118"/>
      <c r="HL612" s="118"/>
      <c r="HM612" s="118"/>
      <c r="HN612" s="118"/>
      <c r="HO612" s="118"/>
      <c r="HP612" s="118"/>
      <c r="HQ612" s="118"/>
      <c r="HR612" s="118"/>
      <c r="HS612" s="118"/>
      <c r="HT612" s="118"/>
      <c r="HU612" s="118"/>
      <c r="HV612" s="118"/>
      <c r="HW612" s="118"/>
      <c r="HX612" s="118"/>
      <c r="HY612" s="118"/>
      <c r="HZ612" s="118"/>
      <c r="IA612" s="118"/>
      <c r="IB612" s="118"/>
      <c r="IC612" s="118"/>
      <c r="ID612" s="118"/>
      <c r="IE612" s="118"/>
      <c r="IF612" s="118"/>
      <c r="IG612" s="118"/>
      <c r="IH612" s="118"/>
      <c r="II612" s="118"/>
      <c r="IJ612" s="118"/>
      <c r="IK612" s="118"/>
      <c r="IL612" s="118"/>
      <c r="IM612" s="118"/>
      <c r="IN612" s="118"/>
      <c r="IO612" s="118"/>
      <c r="IP612" s="118"/>
      <c r="IQ612" s="118"/>
      <c r="IR612" s="118"/>
      <c r="IS612" s="118"/>
      <c r="IT612" s="118"/>
      <c r="IU612" s="118"/>
      <c r="IV612" s="118"/>
      <c r="IW612" s="118"/>
      <c r="IX612" s="118"/>
      <c r="IY612" s="118"/>
      <c r="IZ612" s="118"/>
      <c r="JA612" s="118"/>
      <c r="JB612" s="118"/>
      <c r="JC612" s="118"/>
      <c r="JD612" s="118"/>
      <c r="JE612" s="118"/>
      <c r="JF612" s="118"/>
      <c r="JG612" s="118"/>
      <c r="JH612" s="118"/>
      <c r="JI612" s="118"/>
      <c r="JJ612" s="118"/>
      <c r="JK612" s="118"/>
      <c r="JL612" s="118"/>
      <c r="JM612" s="118"/>
      <c r="JN612" s="118"/>
      <c r="JO612" s="118"/>
      <c r="JP612" s="118"/>
      <c r="JQ612" s="118"/>
      <c r="JR612" s="118"/>
      <c r="JS612" s="118"/>
      <c r="JT612" s="118"/>
      <c r="JU612" s="118"/>
      <c r="JV612" s="118"/>
      <c r="JW612" s="118"/>
      <c r="JX612" s="118"/>
      <c r="JY612" s="118"/>
      <c r="JZ612" s="118"/>
      <c r="KA612" s="118"/>
      <c r="KB612" s="118"/>
      <c r="KC612" s="118"/>
      <c r="KD612" s="118"/>
      <c r="KE612" s="118"/>
      <c r="KF612" s="118"/>
      <c r="KG612" s="118"/>
      <c r="KH612" s="118"/>
      <c r="KI612" s="118"/>
      <c r="KJ612" s="118"/>
      <c r="KK612" s="118"/>
      <c r="KL612" s="118"/>
      <c r="KM612" s="118"/>
      <c r="KN612" s="118"/>
      <c r="KO612" s="118"/>
      <c r="KP612" s="118"/>
      <c r="KQ612" s="118"/>
      <c r="KR612" s="118"/>
      <c r="KS612" s="118"/>
      <c r="KT612" s="118"/>
      <c r="KU612" s="118"/>
      <c r="KV612" s="118"/>
      <c r="KW612" s="118"/>
      <c r="KX612" s="118"/>
      <c r="KY612" s="118"/>
      <c r="KZ612" s="118"/>
      <c r="LA612" s="118"/>
      <c r="LB612" s="118"/>
      <c r="LC612" s="118"/>
      <c r="LD612" s="118"/>
      <c r="LE612" s="118"/>
      <c r="LF612" s="118"/>
      <c r="LG612" s="118"/>
      <c r="LH612" s="118"/>
      <c r="LI612" s="118"/>
      <c r="LJ612" s="118"/>
      <c r="LK612" s="118"/>
      <c r="LL612" s="118"/>
      <c r="LM612" s="118"/>
      <c r="LN612" s="118"/>
      <c r="LO612" s="118"/>
      <c r="LP612" s="118"/>
      <c r="LQ612" s="118"/>
      <c r="LR612" s="118"/>
      <c r="LS612" s="118"/>
      <c r="LT612" s="118"/>
      <c r="LU612" s="118"/>
      <c r="LV612" s="118"/>
      <c r="LW612" s="118"/>
      <c r="LX612" s="118"/>
      <c r="LY612" s="118"/>
      <c r="LZ612" s="118"/>
      <c r="MA612" s="118"/>
      <c r="MB612" s="118"/>
      <c r="MC612" s="118"/>
      <c r="MD612" s="118"/>
      <c r="ME612" s="118"/>
      <c r="MF612" s="118"/>
      <c r="MG612" s="118"/>
      <c r="MH612" s="118"/>
      <c r="MI612" s="118"/>
      <c r="MJ612" s="118"/>
      <c r="MK612" s="118"/>
      <c r="ML612" s="118"/>
      <c r="MM612" s="118"/>
      <c r="MN612" s="118"/>
      <c r="MO612" s="118"/>
      <c r="MP612" s="118"/>
      <c r="MQ612" s="118"/>
      <c r="MR612" s="118"/>
      <c r="MS612" s="118"/>
      <c r="MT612" s="118"/>
      <c r="MU612" s="118"/>
      <c r="MV612" s="118"/>
      <c r="MW612" s="118"/>
      <c r="MX612" s="118"/>
      <c r="MY612" s="118"/>
      <c r="MZ612" s="118"/>
      <c r="NA612" s="118"/>
      <c r="NB612" s="118"/>
      <c r="NC612" s="118"/>
      <c r="ND612" s="118"/>
      <c r="NE612" s="118"/>
      <c r="NF612" s="118"/>
      <c r="NG612" s="118"/>
      <c r="NH612" s="118"/>
      <c r="NI612" s="118"/>
      <c r="NJ612" s="118"/>
      <c r="NK612" s="118"/>
      <c r="NL612" s="118"/>
      <c r="NM612" s="118"/>
      <c r="NN612" s="118"/>
      <c r="NO612" s="118"/>
      <c r="NP612" s="118"/>
      <c r="NQ612" s="118"/>
      <c r="NR612" s="118"/>
      <c r="NS612" s="118"/>
      <c r="NT612" s="118"/>
      <c r="NU612" s="118"/>
      <c r="NV612" s="118"/>
      <c r="NW612" s="118"/>
      <c r="NX612" s="118"/>
      <c r="NY612" s="118"/>
      <c r="NZ612" s="118"/>
      <c r="OA612" s="118"/>
      <c r="OB612" s="118"/>
      <c r="OC612" s="118"/>
      <c r="OD612" s="118"/>
      <c r="OE612" s="118"/>
      <c r="OF612" s="118"/>
      <c r="OG612" s="118"/>
      <c r="OH612" s="118"/>
      <c r="OI612" s="118"/>
      <c r="OJ612" s="118"/>
      <c r="OK612" s="118"/>
      <c r="OL612" s="118"/>
      <c r="OM612" s="118"/>
      <c r="ON612" s="118"/>
      <c r="OO612" s="118"/>
      <c r="OP612" s="118"/>
      <c r="OQ612" s="118"/>
      <c r="OR612" s="118"/>
      <c r="OS612" s="118"/>
      <c r="OT612" s="118"/>
      <c r="OU612" s="118"/>
      <c r="OV612" s="118"/>
      <c r="OW612" s="118"/>
      <c r="OX612" s="118"/>
      <c r="OY612" s="118"/>
      <c r="OZ612" s="118"/>
      <c r="PA612" s="118"/>
      <c r="PB612" s="118"/>
      <c r="PC612" s="118"/>
      <c r="PD612" s="118"/>
      <c r="PE612" s="118"/>
      <c r="PF612" s="118"/>
      <c r="PG612" s="118"/>
      <c r="PH612" s="118"/>
      <c r="PI612" s="118"/>
      <c r="PJ612" s="118"/>
      <c r="PK612" s="118"/>
      <c r="PL612" s="118"/>
      <c r="PM612" s="118"/>
      <c r="PN612" s="118"/>
      <c r="PO612" s="118"/>
      <c r="PP612" s="118"/>
      <c r="PQ612" s="118"/>
      <c r="PR612" s="118"/>
      <c r="PS612" s="118"/>
      <c r="PT612" s="118"/>
      <c r="PU612" s="118"/>
      <c r="PV612" s="118"/>
      <c r="PW612" s="118"/>
      <c r="PX612" s="118"/>
      <c r="PY612" s="118"/>
      <c r="PZ612" s="118"/>
      <c r="QA612" s="118"/>
      <c r="QB612" s="118"/>
      <c r="QC612" s="118"/>
      <c r="QD612" s="118"/>
      <c r="QE612" s="118"/>
      <c r="QF612" s="118"/>
      <c r="QG612" s="118"/>
      <c r="QH612" s="118"/>
      <c r="QI612" s="118"/>
      <c r="QJ612" s="118"/>
      <c r="QK612" s="118"/>
      <c r="QL612" s="118"/>
      <c r="QM612" s="118"/>
      <c r="QN612" s="118"/>
      <c r="QO612" s="118"/>
      <c r="QP612" s="118"/>
      <c r="QQ612" s="118"/>
      <c r="QR612" s="118"/>
      <c r="QS612" s="118"/>
      <c r="QT612" s="118"/>
      <c r="QU612" s="118"/>
      <c r="QV612" s="118"/>
      <c r="QW612" s="118"/>
      <c r="QX612" s="118"/>
      <c r="QY612" s="118"/>
      <c r="QZ612" s="118"/>
      <c r="RA612" s="118"/>
      <c r="RB612" s="118"/>
      <c r="RC612" s="118"/>
      <c r="RD612" s="118"/>
      <c r="RE612" s="118"/>
      <c r="RF612" s="118"/>
      <c r="RG612" s="118"/>
      <c r="RH612" s="118"/>
      <c r="RI612" s="118"/>
      <c r="RJ612" s="118"/>
      <c r="RK612" s="118"/>
      <c r="RL612" s="118"/>
      <c r="RM612" s="118"/>
      <c r="RN612" s="118"/>
      <c r="RO612" s="118"/>
      <c r="RP612" s="118"/>
      <c r="RQ612" s="118"/>
      <c r="RR612" s="118"/>
      <c r="RS612" s="118"/>
      <c r="RT612" s="118"/>
      <c r="RU612" s="118"/>
      <c r="RV612" s="118"/>
      <c r="RW612" s="118"/>
      <c r="RX612" s="118"/>
      <c r="RY612" s="118"/>
      <c r="RZ612" s="118"/>
      <c r="SA612" s="118"/>
      <c r="SB612" s="118"/>
      <c r="SC612" s="118"/>
      <c r="SD612" s="118"/>
      <c r="SE612" s="118"/>
      <c r="SF612" s="118"/>
      <c r="SG612" s="118"/>
      <c r="SH612" s="118"/>
      <c r="SI612" s="118"/>
      <c r="SJ612" s="118"/>
      <c r="SK612" s="118"/>
      <c r="SL612" s="118"/>
      <c r="SM612" s="118"/>
      <c r="SN612" s="118"/>
      <c r="SO612" s="118"/>
      <c r="SP612" s="118"/>
      <c r="SQ612" s="118"/>
      <c r="SR612" s="118"/>
      <c r="SS612" s="118"/>
      <c r="ST612" s="118"/>
      <c r="SU612" s="118"/>
      <c r="SV612" s="118"/>
      <c r="SW612" s="118"/>
      <c r="SX612" s="118"/>
      <c r="SY612" s="118"/>
      <c r="SZ612" s="118"/>
      <c r="TA612" s="118"/>
      <c r="TB612" s="118"/>
      <c r="TC612" s="118"/>
      <c r="TD612" s="118"/>
      <c r="TE612" s="118"/>
      <c r="TF612" s="118"/>
      <c r="TG612" s="118"/>
      <c r="TH612" s="118"/>
      <c r="TI612" s="118"/>
      <c r="TJ612" s="118"/>
      <c r="TK612" s="118"/>
      <c r="TL612" s="118"/>
      <c r="TM612" s="118"/>
      <c r="TN612" s="118"/>
      <c r="TO612" s="118"/>
      <c r="TP612" s="118"/>
      <c r="TQ612" s="118"/>
      <c r="TR612" s="118"/>
      <c r="TS612" s="118"/>
      <c r="TT612" s="118"/>
      <c r="TU612" s="118"/>
      <c r="TV612" s="118"/>
      <c r="TW612" s="118"/>
      <c r="TX612" s="118"/>
      <c r="TY612" s="118"/>
      <c r="TZ612" s="118"/>
      <c r="UA612" s="118"/>
      <c r="UB612" s="118"/>
      <c r="UC612" s="118"/>
      <c r="UD612" s="118"/>
      <c r="UE612" s="118"/>
      <c r="UF612" s="118"/>
      <c r="UG612" s="118"/>
      <c r="UH612" s="118"/>
      <c r="UI612" s="118"/>
      <c r="UJ612" s="118"/>
      <c r="UK612" s="118"/>
      <c r="UL612" s="118"/>
      <c r="UM612" s="118"/>
      <c r="UN612" s="118"/>
      <c r="UO612" s="118"/>
      <c r="UP612" s="118"/>
      <c r="UQ612" s="118"/>
      <c r="UR612" s="118"/>
      <c r="US612" s="118"/>
      <c r="UT612" s="118"/>
      <c r="UU612" s="118"/>
      <c r="UV612" s="118"/>
      <c r="UW612" s="118"/>
      <c r="UX612" s="118"/>
      <c r="UY612" s="118"/>
      <c r="UZ612" s="118"/>
      <c r="VA612" s="118"/>
      <c r="VB612" s="118"/>
      <c r="VC612" s="118"/>
      <c r="VD612" s="118"/>
      <c r="VE612" s="118"/>
      <c r="VF612" s="118"/>
      <c r="VG612" s="118"/>
      <c r="VH612" s="118"/>
      <c r="VI612" s="118"/>
      <c r="VJ612" s="118"/>
      <c r="VK612" s="118"/>
      <c r="VL612" s="118"/>
      <c r="VM612" s="118"/>
      <c r="VN612" s="118"/>
      <c r="VO612" s="118"/>
      <c r="VP612" s="118"/>
      <c r="VQ612" s="118"/>
      <c r="VR612" s="118"/>
      <c r="VS612" s="118"/>
      <c r="VT612" s="118"/>
      <c r="VU612" s="118"/>
      <c r="VV612" s="118"/>
      <c r="VW612" s="118"/>
      <c r="VX612" s="118"/>
      <c r="VY612" s="118"/>
      <c r="VZ612" s="118"/>
      <c r="WA612" s="118"/>
      <c r="WB612" s="118"/>
      <c r="WC612" s="118"/>
      <c r="WD612" s="118"/>
      <c r="WE612" s="118"/>
      <c r="WF612" s="118"/>
      <c r="WG612" s="118"/>
      <c r="WH612" s="118"/>
      <c r="WI612" s="118"/>
      <c r="WJ612" s="118"/>
      <c r="WK612" s="118"/>
      <c r="WL612" s="118"/>
      <c r="WM612" s="118"/>
      <c r="WN612" s="118"/>
      <c r="WO612" s="118"/>
      <c r="WP612" s="118"/>
      <c r="WQ612" s="118"/>
      <c r="WR612" s="118"/>
      <c r="WS612" s="118"/>
      <c r="WT612" s="118"/>
      <c r="WU612" s="118"/>
      <c r="WV612" s="118"/>
      <c r="WW612" s="118"/>
      <c r="WX612" s="118"/>
      <c r="WY612" s="118"/>
      <c r="WZ612" s="118"/>
      <c r="XA612" s="118"/>
      <c r="XB612" s="118"/>
      <c r="XC612" s="118"/>
      <c r="XD612" s="118"/>
      <c r="XE612" s="118"/>
      <c r="XF612" s="118"/>
      <c r="XG612" s="118"/>
      <c r="XH612" s="118"/>
      <c r="XI612" s="118"/>
      <c r="XJ612" s="118"/>
      <c r="XK612" s="118"/>
      <c r="XL612" s="118"/>
      <c r="XM612" s="118"/>
      <c r="XN612" s="118"/>
      <c r="XO612" s="118"/>
      <c r="XP612" s="118"/>
      <c r="XQ612" s="118"/>
      <c r="XR612" s="118"/>
      <c r="XS612" s="118"/>
      <c r="XT612" s="118"/>
      <c r="XU612" s="118"/>
      <c r="XV612" s="118"/>
      <c r="XW612" s="118"/>
      <c r="XX612" s="118"/>
      <c r="XY612" s="118"/>
      <c r="XZ612" s="118"/>
      <c r="YA612" s="118"/>
      <c r="YB612" s="118"/>
      <c r="YC612" s="118"/>
      <c r="YD612" s="118"/>
      <c r="YE612" s="118"/>
      <c r="YF612" s="118"/>
      <c r="YG612" s="118"/>
      <c r="YH612" s="118"/>
      <c r="YI612" s="118"/>
      <c r="YJ612" s="118"/>
      <c r="YK612" s="118"/>
      <c r="YL612" s="118"/>
      <c r="YM612" s="118"/>
      <c r="YN612" s="118"/>
      <c r="YO612" s="118"/>
      <c r="YP612" s="118"/>
      <c r="YQ612" s="118"/>
      <c r="YR612" s="118"/>
      <c r="YS612" s="118"/>
      <c r="YT612" s="118"/>
      <c r="YU612" s="118"/>
      <c r="YV612" s="118"/>
      <c r="YW612" s="118"/>
      <c r="YX612" s="118"/>
      <c r="YY612" s="118"/>
      <c r="YZ612" s="118"/>
      <c r="ZA612" s="118"/>
      <c r="ZB612" s="118"/>
      <c r="ZC612" s="118"/>
      <c r="ZD612" s="118"/>
      <c r="ZE612" s="118"/>
      <c r="ZF612" s="118"/>
      <c r="ZG612" s="118"/>
      <c r="ZH612" s="118"/>
      <c r="ZI612" s="118"/>
      <c r="ZJ612" s="118"/>
      <c r="ZK612" s="118"/>
      <c r="ZL612" s="118"/>
      <c r="ZM612" s="118"/>
      <c r="ZN612" s="118"/>
      <c r="ZO612" s="118"/>
      <c r="ZP612" s="118"/>
      <c r="ZQ612" s="118"/>
      <c r="ZR612" s="118"/>
      <c r="ZS612" s="118"/>
      <c r="ZT612" s="118"/>
      <c r="ZU612" s="118"/>
      <c r="ZV612" s="118"/>
      <c r="ZW612" s="118"/>
      <c r="ZX612" s="118"/>
      <c r="ZY612" s="118"/>
      <c r="ZZ612" s="118"/>
      <c r="AAA612" s="118"/>
      <c r="AAB612" s="118"/>
      <c r="AAC612" s="118"/>
      <c r="AAD612" s="118"/>
      <c r="AAE612" s="118"/>
      <c r="AAF612" s="118"/>
      <c r="AAG612" s="118"/>
      <c r="AAH612" s="118"/>
      <c r="AAI612" s="118"/>
      <c r="AAJ612" s="118"/>
      <c r="AAK612" s="118"/>
      <c r="AAL612" s="118"/>
      <c r="AAM612" s="118"/>
      <c r="AAN612" s="118"/>
      <c r="AAO612" s="118"/>
      <c r="AAP612" s="118"/>
      <c r="AAQ612" s="118"/>
      <c r="AAR612" s="118"/>
      <c r="AAS612" s="118"/>
      <c r="AAT612" s="118"/>
      <c r="AAU612" s="118"/>
      <c r="AAV612" s="118"/>
      <c r="AAW612" s="118"/>
      <c r="AAX612" s="118"/>
      <c r="AAY612" s="118"/>
      <c r="AAZ612" s="118"/>
      <c r="ABA612" s="118"/>
      <c r="ABB612" s="118"/>
      <c r="ABC612" s="118"/>
      <c r="ABD612" s="118"/>
      <c r="ABE612" s="118"/>
      <c r="ABF612" s="118"/>
      <c r="ABG612" s="118"/>
      <c r="ABH612" s="118"/>
      <c r="ABI612" s="118"/>
      <c r="ABJ612" s="118"/>
      <c r="ABK612" s="118"/>
      <c r="ABL612" s="118"/>
      <c r="ABM612" s="118"/>
      <c r="ABN612" s="118"/>
      <c r="ABO612" s="118"/>
      <c r="ABP612" s="118"/>
      <c r="ABQ612" s="118"/>
      <c r="ABR612" s="118"/>
      <c r="ABS612" s="118"/>
      <c r="ABT612" s="118"/>
      <c r="ABU612" s="118"/>
      <c r="ABV612" s="118"/>
      <c r="ABW612" s="118"/>
      <c r="ABX612" s="118"/>
      <c r="ABY612" s="118"/>
      <c r="ABZ612" s="118"/>
      <c r="ACA612" s="118"/>
      <c r="ACB612" s="118"/>
      <c r="ACC612" s="118"/>
      <c r="ACD612" s="118"/>
      <c r="ACE612" s="118"/>
      <c r="ACF612" s="118"/>
      <c r="ACG612" s="118"/>
      <c r="ACH612" s="118"/>
      <c r="ACI612" s="118"/>
      <c r="ACJ612" s="118"/>
      <c r="ACK612" s="118"/>
      <c r="ACL612" s="118"/>
      <c r="ACM612" s="118"/>
      <c r="ACN612" s="118"/>
      <c r="ACO612" s="118"/>
      <c r="ACP612" s="118"/>
      <c r="ACQ612" s="118"/>
      <c r="ACR612" s="118"/>
      <c r="ACS612" s="118"/>
      <c r="ACT612" s="118"/>
      <c r="ACU612" s="118"/>
      <c r="ACV612" s="118"/>
      <c r="ACW612" s="118"/>
      <c r="ACX612" s="118"/>
      <c r="ACY612" s="118"/>
      <c r="ACZ612" s="118"/>
      <c r="ADA612" s="118"/>
      <c r="ADB612" s="118"/>
      <c r="ADC612" s="118"/>
      <c r="ADD612" s="118"/>
      <c r="ADE612" s="118"/>
      <c r="ADF612" s="118"/>
      <c r="ADG612" s="118"/>
      <c r="ADH612" s="118"/>
      <c r="ADI612" s="118"/>
      <c r="ADJ612" s="118"/>
      <c r="ADK612" s="118"/>
      <c r="ADL612" s="118"/>
      <c r="ADM612" s="118"/>
      <c r="ADN612" s="118"/>
      <c r="ADO612" s="118"/>
      <c r="ADP612" s="118"/>
      <c r="ADQ612" s="118"/>
      <c r="ADR612" s="118"/>
      <c r="ADS612" s="118"/>
      <c r="ADT612" s="118"/>
      <c r="ADU612" s="118"/>
      <c r="ADV612" s="118"/>
      <c r="ADW612" s="118"/>
      <c r="ADX612" s="118"/>
      <c r="ADY612" s="118"/>
      <c r="ADZ612" s="118"/>
      <c r="AEA612" s="118"/>
      <c r="AEB612" s="118"/>
      <c r="AEC612" s="118"/>
      <c r="AED612" s="118"/>
      <c r="AEE612" s="118"/>
      <c r="AEF612" s="118"/>
      <c r="AEG612" s="118"/>
      <c r="AEH612" s="118"/>
      <c r="AEI612" s="118"/>
      <c r="AEJ612" s="118"/>
      <c r="AEK612" s="118"/>
      <c r="AEL612" s="118"/>
      <c r="AEM612" s="118"/>
      <c r="AEN612" s="118"/>
      <c r="AEO612" s="118"/>
      <c r="AEP612" s="118"/>
      <c r="AEQ612" s="118"/>
      <c r="AER612" s="118"/>
      <c r="AES612" s="118"/>
      <c r="AET612" s="118"/>
      <c r="AEU612" s="118"/>
      <c r="AEV612" s="118"/>
      <c r="AEW612" s="118"/>
      <c r="AEX612" s="118"/>
      <c r="AEY612" s="118"/>
      <c r="AEZ612" s="118"/>
      <c r="AFA612" s="118"/>
      <c r="AFB612" s="118"/>
      <c r="AFC612" s="118"/>
      <c r="AFD612" s="118"/>
      <c r="AFE612" s="118"/>
      <c r="AFF612" s="118"/>
      <c r="AFG612" s="118"/>
      <c r="AFH612" s="118"/>
      <c r="AFI612" s="118"/>
      <c r="AFJ612" s="118"/>
      <c r="AFK612" s="118"/>
      <c r="AFL612" s="118"/>
      <c r="AFM612" s="118"/>
      <c r="AFN612" s="118"/>
      <c r="AFO612" s="118"/>
      <c r="AFP612" s="118"/>
      <c r="AFQ612" s="118"/>
      <c r="AFR612" s="118"/>
      <c r="AFS612" s="118"/>
      <c r="AFT612" s="118"/>
      <c r="AFU612" s="118"/>
      <c r="AFV612" s="118"/>
      <c r="AFW612" s="118"/>
      <c r="AFX612" s="118"/>
      <c r="AFY612" s="118"/>
      <c r="AFZ612" s="118"/>
      <c r="AGA612" s="118"/>
      <c r="AGB612" s="118"/>
      <c r="AGC612" s="118"/>
      <c r="AGD612" s="118"/>
      <c r="AGE612" s="118"/>
      <c r="AGF612" s="118"/>
      <c r="AGG612" s="118"/>
      <c r="AGH612" s="118"/>
      <c r="AGI612" s="118"/>
      <c r="AGJ612" s="118"/>
      <c r="AGK612" s="118"/>
      <c r="AGL612" s="118"/>
      <c r="AGM612" s="118"/>
      <c r="AGN612" s="118"/>
      <c r="AGO612" s="118"/>
      <c r="AGP612" s="118"/>
      <c r="AGQ612" s="118"/>
      <c r="AGR612" s="118"/>
      <c r="AGS612" s="118"/>
      <c r="AGT612" s="118"/>
      <c r="AGU612" s="118"/>
      <c r="AGV612" s="118"/>
      <c r="AGW612" s="118"/>
      <c r="AGX612" s="118"/>
      <c r="AGY612" s="118"/>
      <c r="AGZ612" s="118"/>
      <c r="AHA612" s="118"/>
      <c r="AHB612" s="118"/>
      <c r="AHC612" s="118"/>
      <c r="AHD612" s="118"/>
      <c r="AHE612" s="118"/>
      <c r="AHF612" s="118"/>
      <c r="AHG612" s="118"/>
      <c r="AHH612" s="118"/>
      <c r="AHI612" s="118"/>
      <c r="AHJ612" s="118"/>
      <c r="AHK612" s="118"/>
      <c r="AHL612" s="118"/>
      <c r="AHM612" s="118"/>
      <c r="AHN612" s="118"/>
      <c r="AHO612" s="118"/>
      <c r="AHP612" s="118"/>
      <c r="AHQ612" s="118"/>
      <c r="AHR612" s="118"/>
      <c r="AHS612" s="118"/>
      <c r="AHT612" s="118"/>
      <c r="AHU612" s="118"/>
      <c r="AHV612" s="118"/>
      <c r="AHW612" s="118"/>
      <c r="AHX612" s="118"/>
      <c r="AHY612" s="118"/>
      <c r="AHZ612" s="118"/>
      <c r="AIA612" s="118"/>
      <c r="AIB612" s="118"/>
      <c r="AIC612" s="118"/>
      <c r="AID612" s="118"/>
      <c r="AIE612" s="118"/>
      <c r="AIF612" s="118"/>
      <c r="AIG612" s="118"/>
      <c r="AIH612" s="118"/>
      <c r="AII612" s="118"/>
      <c r="AIJ612" s="118"/>
      <c r="AIK612" s="118"/>
      <c r="AIL612" s="118"/>
      <c r="AIM612" s="118"/>
      <c r="AIN612" s="118"/>
      <c r="AIO612" s="118"/>
      <c r="AIP612" s="118"/>
      <c r="AIQ612" s="118"/>
      <c r="AIR612" s="118"/>
      <c r="AIS612" s="118"/>
      <c r="AIT612" s="118"/>
      <c r="AIU612" s="118"/>
      <c r="AIV612" s="118"/>
      <c r="AIW612" s="118"/>
      <c r="AIX612" s="118"/>
      <c r="AIY612" s="118"/>
      <c r="AIZ612" s="118"/>
      <c r="AJA612" s="118"/>
      <c r="AJB612" s="118"/>
      <c r="AJC612" s="118"/>
      <c r="AJD612" s="118"/>
      <c r="AJE612" s="118"/>
      <c r="AJF612" s="118"/>
      <c r="AJG612" s="118"/>
      <c r="AJH612" s="118"/>
      <c r="AJI612" s="118"/>
      <c r="AJJ612" s="118"/>
      <c r="AJK612" s="118"/>
      <c r="AJL612" s="118"/>
      <c r="AJM612" s="118"/>
      <c r="AJN612" s="118"/>
      <c r="AJO612" s="118"/>
      <c r="AJP612" s="118"/>
      <c r="AJQ612" s="118"/>
      <c r="AJR612" s="118"/>
      <c r="AJS612" s="118"/>
      <c r="AJT612" s="118"/>
      <c r="AJU612" s="118"/>
      <c r="AJV612" s="118"/>
      <c r="AJW612" s="118"/>
      <c r="AJX612" s="118"/>
      <c r="AJY612" s="118"/>
      <c r="AJZ612" s="118"/>
      <c r="AKA612" s="118"/>
      <c r="AKB612" s="118"/>
      <c r="AKC612" s="118"/>
      <c r="AKD612" s="118"/>
      <c r="AKE612" s="118"/>
      <c r="AKF612" s="118"/>
      <c r="AKG612" s="118"/>
      <c r="AKH612" s="118"/>
      <c r="AKI612" s="118"/>
      <c r="AKJ612" s="118"/>
      <c r="AKK612" s="118"/>
      <c r="AKL612" s="118"/>
      <c r="AKM612" s="118"/>
      <c r="AKN612" s="118"/>
      <c r="AKO612" s="118"/>
      <c r="AKP612" s="118"/>
      <c r="AKQ612" s="118"/>
      <c r="AKR612" s="118"/>
      <c r="AKS612" s="118"/>
      <c r="AKT612" s="118"/>
      <c r="AKU612" s="118"/>
      <c r="AKV612" s="118"/>
      <c r="AKW612" s="118"/>
      <c r="AKX612" s="118"/>
      <c r="AKY612" s="118"/>
      <c r="AKZ612" s="118"/>
      <c r="ALA612" s="118"/>
      <c r="ALB612" s="118"/>
      <c r="ALC612" s="118"/>
      <c r="ALD612" s="118"/>
      <c r="ALE612" s="118"/>
      <c r="ALF612" s="118"/>
      <c r="ALG612" s="118"/>
      <c r="ALH612" s="118"/>
      <c r="ALI612" s="118"/>
      <c r="ALJ612" s="118"/>
      <c r="ALK612" s="118"/>
      <c r="ALL612" s="118"/>
      <c r="ALM612" s="118"/>
      <c r="ALN612" s="118"/>
      <c r="ALO612" s="118"/>
      <c r="ALP612" s="118"/>
      <c r="ALQ612" s="118"/>
      <c r="ALR612" s="118"/>
      <c r="ALS612" s="118"/>
      <c r="ALT612" s="118"/>
      <c r="ALU612" s="118"/>
      <c r="ALV612" s="118"/>
      <c r="ALW612" s="118"/>
      <c r="ALX612" s="118"/>
      <c r="ALY612" s="118"/>
      <c r="ALZ612" s="118"/>
      <c r="AMA612" s="118"/>
      <c r="AMB612" s="118"/>
      <c r="AMC612" s="118"/>
      <c r="AMD612" s="118"/>
      <c r="AME612" s="118"/>
      <c r="AMF612" s="118"/>
      <c r="AMG612" s="118"/>
      <c r="AMH612" s="118"/>
    </row>
    <row r="613" spans="1:1022" x14ac:dyDescent="0.25">
      <c r="A613" s="162" t="s">
        <v>25324</v>
      </c>
      <c r="B613" s="163">
        <v>612</v>
      </c>
      <c r="C613" s="295" t="s">
        <v>25322</v>
      </c>
      <c r="D613" s="175" t="s">
        <v>25323</v>
      </c>
      <c r="E613" s="185" t="s">
        <v>25325</v>
      </c>
      <c r="F613" s="185">
        <v>4</v>
      </c>
      <c r="H613" s="175">
        <v>1</v>
      </c>
      <c r="I613" s="175" t="s">
        <v>751</v>
      </c>
      <c r="J613" s="332" t="s">
        <v>753</v>
      </c>
      <c r="K613" s="332">
        <v>1</v>
      </c>
      <c r="L613" s="332">
        <v>1</v>
      </c>
      <c r="V613" s="219">
        <f t="shared" si="325"/>
        <v>100</v>
      </c>
      <c r="W613" s="219">
        <f t="shared" si="326"/>
        <v>100</v>
      </c>
      <c r="X613" s="219">
        <f t="shared" si="327"/>
        <v>100</v>
      </c>
      <c r="Y613" s="219">
        <f t="shared" si="312"/>
        <v>100</v>
      </c>
      <c r="Z613" s="219">
        <f t="shared" si="313"/>
        <v>100</v>
      </c>
      <c r="AA613" s="220">
        <f t="shared" si="314"/>
        <v>100</v>
      </c>
      <c r="AB613" s="220">
        <f t="shared" si="315"/>
        <v>100</v>
      </c>
      <c r="AC613" s="220">
        <f t="shared" si="316"/>
        <v>100</v>
      </c>
      <c r="AD613" s="416">
        <f t="shared" si="317"/>
        <v>1</v>
      </c>
      <c r="AE613" s="416">
        <f t="shared" si="318"/>
        <v>100</v>
      </c>
      <c r="AF613" s="212">
        <f t="shared" si="323"/>
        <v>1</v>
      </c>
      <c r="AG613" s="212">
        <f t="shared" si="324"/>
        <v>1</v>
      </c>
      <c r="AH613" s="212">
        <f t="shared" si="321"/>
        <v>3</v>
      </c>
      <c r="AI613" s="212">
        <f t="shared" si="322"/>
        <v>5</v>
      </c>
      <c r="AJ613" s="243" t="s">
        <v>25001</v>
      </c>
      <c r="AL613" s="185">
        <v>3</v>
      </c>
      <c r="AN613" s="412"/>
      <c r="AQ613" s="229" t="s">
        <v>760</v>
      </c>
    </row>
    <row r="614" spans="1:1022" x14ac:dyDescent="0.25">
      <c r="A614" s="162" t="s">
        <v>25328</v>
      </c>
      <c r="B614" s="163">
        <v>613</v>
      </c>
      <c r="C614" s="295" t="s">
        <v>25326</v>
      </c>
      <c r="D614" s="175" t="s">
        <v>25327</v>
      </c>
      <c r="H614" s="175">
        <v>2</v>
      </c>
      <c r="I614" s="175" t="s">
        <v>751</v>
      </c>
      <c r="J614" s="332">
        <v>2</v>
      </c>
      <c r="K614" s="332">
        <v>1</v>
      </c>
      <c r="V614" s="219">
        <f t="shared" si="325"/>
        <v>100</v>
      </c>
      <c r="W614" s="219">
        <f t="shared" si="326"/>
        <v>100</v>
      </c>
      <c r="X614" s="219">
        <f t="shared" si="327"/>
        <v>100</v>
      </c>
      <c r="Y614" s="219">
        <f t="shared" si="312"/>
        <v>100</v>
      </c>
      <c r="Z614" s="219">
        <f t="shared" si="313"/>
        <v>100</v>
      </c>
      <c r="AA614" s="220">
        <f t="shared" si="314"/>
        <v>100</v>
      </c>
      <c r="AB614" s="220">
        <f t="shared" si="315"/>
        <v>100</v>
      </c>
      <c r="AC614" s="220">
        <f t="shared" si="316"/>
        <v>100</v>
      </c>
      <c r="AD614" s="416">
        <f t="shared" si="317"/>
        <v>100</v>
      </c>
      <c r="AE614" s="416">
        <f t="shared" si="318"/>
        <v>100</v>
      </c>
      <c r="AF614" s="212">
        <f t="shared" si="323"/>
        <v>1</v>
      </c>
      <c r="AG614" s="212">
        <f t="shared" si="324"/>
        <v>10</v>
      </c>
      <c r="AH614" s="212">
        <f t="shared" si="321"/>
        <v>3</v>
      </c>
      <c r="AI614" s="212">
        <f t="shared" si="322"/>
        <v>100</v>
      </c>
      <c r="AJ614" s="243" t="s">
        <v>25883</v>
      </c>
      <c r="AL614" s="185">
        <v>3</v>
      </c>
      <c r="AN614" s="118"/>
      <c r="AQ614" s="148" t="s">
        <v>760</v>
      </c>
      <c r="AU614" s="412"/>
      <c r="AV614" s="412"/>
      <c r="AW614" s="412"/>
      <c r="AX614" s="412"/>
      <c r="AY614" s="412"/>
      <c r="AZ614" s="412"/>
      <c r="BA614" s="412"/>
      <c r="BB614" s="412"/>
      <c r="BC614" s="412"/>
      <c r="BD614" s="412"/>
      <c r="BE614" s="412"/>
      <c r="BF614" s="412"/>
      <c r="BG614" s="412"/>
      <c r="BH614" s="412"/>
      <c r="BI614" s="412"/>
      <c r="BJ614" s="412"/>
      <c r="BK614" s="412"/>
      <c r="BL614" s="412"/>
      <c r="BM614" s="412"/>
      <c r="BN614" s="412"/>
      <c r="BO614" s="412"/>
      <c r="BP614" s="412"/>
      <c r="BQ614" s="412"/>
      <c r="BR614" s="412"/>
      <c r="BS614" s="412"/>
      <c r="BT614" s="412"/>
      <c r="BU614" s="412"/>
      <c r="BV614" s="412"/>
      <c r="BW614" s="412"/>
      <c r="BX614" s="412"/>
      <c r="BY614" s="412"/>
      <c r="BZ614" s="412"/>
      <c r="CA614" s="412"/>
      <c r="CB614" s="412"/>
      <c r="CC614" s="412"/>
      <c r="CD614" s="412"/>
      <c r="CE614" s="412"/>
      <c r="CF614" s="412"/>
      <c r="CG614" s="412"/>
      <c r="CH614" s="412"/>
      <c r="CI614" s="412"/>
      <c r="CJ614" s="412"/>
      <c r="CK614" s="412"/>
      <c r="CL614" s="412"/>
      <c r="CM614" s="412"/>
      <c r="CN614" s="412"/>
      <c r="CO614" s="412"/>
      <c r="CP614" s="412"/>
      <c r="CQ614" s="412"/>
      <c r="CR614" s="412"/>
      <c r="CS614" s="412"/>
      <c r="CT614" s="412"/>
      <c r="CU614" s="412"/>
      <c r="CV614" s="412"/>
      <c r="CW614" s="412"/>
      <c r="CX614" s="412"/>
      <c r="CY614" s="412"/>
      <c r="CZ614" s="412"/>
      <c r="DA614" s="412"/>
      <c r="DB614" s="412"/>
      <c r="DC614" s="412"/>
      <c r="DD614" s="412"/>
      <c r="DE614" s="412"/>
      <c r="DF614" s="412"/>
      <c r="DG614" s="412"/>
      <c r="DH614" s="412"/>
      <c r="DI614" s="412"/>
      <c r="DJ614" s="412"/>
      <c r="DK614" s="412"/>
      <c r="DL614" s="412"/>
      <c r="DM614" s="412"/>
      <c r="DN614" s="412"/>
      <c r="DO614" s="412"/>
      <c r="DP614" s="412"/>
      <c r="DQ614" s="412"/>
      <c r="DR614" s="412"/>
      <c r="DS614" s="412"/>
      <c r="DT614" s="412"/>
      <c r="DU614" s="412"/>
      <c r="DV614" s="412"/>
      <c r="DW614" s="412"/>
      <c r="DX614" s="412"/>
      <c r="DY614" s="412"/>
      <c r="DZ614" s="412"/>
      <c r="EA614" s="412"/>
      <c r="EB614" s="412"/>
      <c r="EC614" s="412"/>
      <c r="ED614" s="412"/>
      <c r="EE614" s="412"/>
      <c r="EF614" s="412"/>
      <c r="EG614" s="412"/>
      <c r="EH614" s="412"/>
      <c r="EI614" s="412"/>
      <c r="EJ614" s="412"/>
      <c r="EK614" s="412"/>
      <c r="EL614" s="412"/>
      <c r="EM614" s="412"/>
      <c r="EN614" s="412"/>
      <c r="EO614" s="412"/>
      <c r="EP614" s="412"/>
      <c r="EQ614" s="412"/>
      <c r="ER614" s="412"/>
      <c r="ES614" s="412"/>
      <c r="ET614" s="412"/>
      <c r="EU614" s="412"/>
      <c r="EV614" s="412"/>
      <c r="EW614" s="412"/>
      <c r="EX614" s="412"/>
      <c r="EY614" s="412"/>
      <c r="EZ614" s="412"/>
      <c r="FA614" s="412"/>
      <c r="FB614" s="412"/>
      <c r="FC614" s="412"/>
      <c r="FD614" s="412"/>
      <c r="FE614" s="412"/>
      <c r="FF614" s="412"/>
      <c r="FG614" s="412"/>
      <c r="FH614" s="412"/>
      <c r="FI614" s="412"/>
      <c r="FJ614" s="412"/>
      <c r="FK614" s="412"/>
      <c r="FL614" s="412"/>
      <c r="FM614" s="412"/>
      <c r="FN614" s="412"/>
      <c r="FO614" s="412"/>
      <c r="FP614" s="412"/>
      <c r="FQ614" s="412"/>
      <c r="FR614" s="412"/>
      <c r="FS614" s="412"/>
      <c r="FT614" s="412"/>
      <c r="FU614" s="412"/>
      <c r="FV614" s="412"/>
      <c r="FW614" s="412"/>
      <c r="FX614" s="412"/>
      <c r="FY614" s="412"/>
      <c r="FZ614" s="412"/>
      <c r="GA614" s="412"/>
      <c r="GB614" s="412"/>
      <c r="GC614" s="412"/>
      <c r="GD614" s="412"/>
      <c r="GE614" s="412"/>
      <c r="GF614" s="412"/>
      <c r="GG614" s="412"/>
      <c r="GH614" s="412"/>
      <c r="GI614" s="412"/>
      <c r="GJ614" s="412"/>
      <c r="GK614" s="412"/>
      <c r="GL614" s="412"/>
      <c r="GM614" s="412"/>
      <c r="GN614" s="412"/>
      <c r="GO614" s="412"/>
      <c r="GP614" s="412"/>
      <c r="GQ614" s="412"/>
      <c r="GR614" s="412"/>
      <c r="GS614" s="412"/>
      <c r="GT614" s="412"/>
      <c r="GU614" s="412"/>
      <c r="GV614" s="412"/>
      <c r="GW614" s="412"/>
      <c r="GX614" s="412"/>
      <c r="GY614" s="412"/>
      <c r="GZ614" s="412"/>
      <c r="HA614" s="412"/>
      <c r="HB614" s="412"/>
      <c r="HC614" s="412"/>
      <c r="HD614" s="412"/>
      <c r="HE614" s="412"/>
      <c r="HF614" s="412"/>
      <c r="HG614" s="412"/>
      <c r="HH614" s="412"/>
      <c r="HI614" s="412"/>
      <c r="HJ614" s="412"/>
      <c r="HK614" s="412"/>
      <c r="HL614" s="412"/>
      <c r="HM614" s="412"/>
      <c r="HN614" s="412"/>
      <c r="HO614" s="412"/>
      <c r="HP614" s="412"/>
      <c r="HQ614" s="412"/>
      <c r="HR614" s="412"/>
      <c r="HS614" s="412"/>
      <c r="HT614" s="412"/>
      <c r="HU614" s="412"/>
      <c r="HV614" s="412"/>
      <c r="HW614" s="412"/>
      <c r="HX614" s="412"/>
      <c r="HY614" s="412"/>
      <c r="HZ614" s="412"/>
      <c r="IA614" s="412"/>
      <c r="IB614" s="412"/>
      <c r="IC614" s="412"/>
      <c r="ID614" s="412"/>
      <c r="IE614" s="412"/>
      <c r="IF614" s="412"/>
      <c r="IG614" s="412"/>
      <c r="IH614" s="412"/>
      <c r="II614" s="412"/>
      <c r="IJ614" s="412"/>
      <c r="IK614" s="412"/>
      <c r="IL614" s="412"/>
      <c r="IM614" s="412"/>
      <c r="IN614" s="412"/>
      <c r="IO614" s="412"/>
      <c r="IP614" s="412"/>
      <c r="IQ614" s="412"/>
      <c r="IR614" s="412"/>
      <c r="IS614" s="412"/>
      <c r="IT614" s="412"/>
      <c r="IU614" s="412"/>
      <c r="IV614" s="412"/>
      <c r="IW614" s="412"/>
      <c r="IX614" s="412"/>
      <c r="IY614" s="412"/>
      <c r="IZ614" s="412"/>
      <c r="JA614" s="412"/>
      <c r="JB614" s="412"/>
      <c r="JC614" s="412"/>
      <c r="JD614" s="412"/>
      <c r="JE614" s="412"/>
      <c r="JF614" s="412"/>
      <c r="JG614" s="412"/>
      <c r="JH614" s="412"/>
      <c r="JI614" s="412"/>
      <c r="JJ614" s="412"/>
      <c r="JK614" s="412"/>
      <c r="JL614" s="412"/>
      <c r="JM614" s="412"/>
      <c r="JN614" s="412"/>
      <c r="JO614" s="412"/>
      <c r="JP614" s="412"/>
      <c r="JQ614" s="412"/>
      <c r="JR614" s="412"/>
      <c r="JS614" s="412"/>
      <c r="JT614" s="412"/>
      <c r="JU614" s="412"/>
      <c r="JV614" s="412"/>
      <c r="JW614" s="412"/>
      <c r="JX614" s="412"/>
      <c r="JY614" s="412"/>
      <c r="JZ614" s="412"/>
      <c r="KA614" s="412"/>
      <c r="KB614" s="412"/>
      <c r="KC614" s="412"/>
      <c r="KD614" s="412"/>
      <c r="KE614" s="412"/>
      <c r="KF614" s="412"/>
      <c r="KG614" s="412"/>
      <c r="KH614" s="412"/>
      <c r="KI614" s="412"/>
      <c r="KJ614" s="412"/>
      <c r="KK614" s="412"/>
      <c r="KL614" s="412"/>
      <c r="KM614" s="412"/>
      <c r="KN614" s="412"/>
      <c r="KO614" s="412"/>
      <c r="KP614" s="412"/>
      <c r="KQ614" s="412"/>
      <c r="KR614" s="412"/>
      <c r="KS614" s="412"/>
      <c r="KT614" s="412"/>
      <c r="KU614" s="412"/>
      <c r="KV614" s="412"/>
      <c r="KW614" s="412"/>
      <c r="KX614" s="412"/>
      <c r="KY614" s="412"/>
      <c r="KZ614" s="412"/>
      <c r="LA614" s="412"/>
      <c r="LB614" s="412"/>
      <c r="LC614" s="412"/>
      <c r="LD614" s="412"/>
      <c r="LE614" s="412"/>
      <c r="LF614" s="412"/>
      <c r="LG614" s="412"/>
      <c r="LH614" s="412"/>
      <c r="LI614" s="412"/>
      <c r="LJ614" s="412"/>
      <c r="LK614" s="412"/>
      <c r="LL614" s="412"/>
      <c r="LM614" s="412"/>
      <c r="LN614" s="412"/>
      <c r="LO614" s="412"/>
      <c r="LP614" s="412"/>
      <c r="LQ614" s="412"/>
      <c r="LR614" s="412"/>
      <c r="LS614" s="412"/>
      <c r="LT614" s="412"/>
      <c r="LU614" s="412"/>
      <c r="LV614" s="412"/>
      <c r="LW614" s="412"/>
      <c r="LX614" s="412"/>
      <c r="LY614" s="412"/>
      <c r="LZ614" s="412"/>
      <c r="MA614" s="412"/>
      <c r="MB614" s="412"/>
      <c r="MC614" s="412"/>
      <c r="MD614" s="412"/>
      <c r="ME614" s="412"/>
      <c r="MF614" s="412"/>
      <c r="MG614" s="412"/>
      <c r="MH614" s="412"/>
      <c r="MI614" s="412"/>
      <c r="MJ614" s="412"/>
      <c r="MK614" s="412"/>
      <c r="ML614" s="412"/>
      <c r="MM614" s="412"/>
      <c r="MN614" s="412"/>
      <c r="MO614" s="412"/>
      <c r="MP614" s="412"/>
      <c r="MQ614" s="412"/>
      <c r="MR614" s="412"/>
      <c r="MS614" s="412"/>
      <c r="MT614" s="412"/>
      <c r="MU614" s="412"/>
      <c r="MV614" s="412"/>
      <c r="MW614" s="412"/>
      <c r="MX614" s="412"/>
      <c r="MY614" s="412"/>
      <c r="MZ614" s="412"/>
      <c r="NA614" s="412"/>
      <c r="NB614" s="412"/>
      <c r="NC614" s="412"/>
      <c r="ND614" s="412"/>
      <c r="NE614" s="412"/>
      <c r="NF614" s="412"/>
      <c r="NG614" s="412"/>
      <c r="NH614" s="412"/>
      <c r="NI614" s="412"/>
      <c r="NJ614" s="412"/>
      <c r="NK614" s="412"/>
      <c r="NL614" s="412"/>
      <c r="NM614" s="412"/>
      <c r="NN614" s="412"/>
      <c r="NO614" s="412"/>
      <c r="NP614" s="412"/>
      <c r="NQ614" s="412"/>
      <c r="NR614" s="412"/>
      <c r="NS614" s="412"/>
      <c r="NT614" s="412"/>
      <c r="NU614" s="412"/>
      <c r="NV614" s="412"/>
      <c r="NW614" s="412"/>
      <c r="NX614" s="412"/>
      <c r="NY614" s="412"/>
      <c r="NZ614" s="412"/>
      <c r="OA614" s="412"/>
      <c r="OB614" s="412"/>
      <c r="OC614" s="412"/>
      <c r="OD614" s="412"/>
      <c r="OE614" s="412"/>
      <c r="OF614" s="412"/>
      <c r="OG614" s="412"/>
      <c r="OH614" s="412"/>
      <c r="OI614" s="412"/>
      <c r="OJ614" s="412"/>
      <c r="OK614" s="412"/>
      <c r="OL614" s="412"/>
      <c r="OM614" s="412"/>
      <c r="ON614" s="412"/>
      <c r="OO614" s="412"/>
      <c r="OP614" s="412"/>
      <c r="OQ614" s="412"/>
      <c r="OR614" s="412"/>
      <c r="OS614" s="412"/>
      <c r="OT614" s="412"/>
      <c r="OU614" s="412"/>
      <c r="OV614" s="412"/>
      <c r="OW614" s="412"/>
      <c r="OX614" s="412"/>
      <c r="OY614" s="412"/>
      <c r="OZ614" s="412"/>
      <c r="PA614" s="412"/>
      <c r="PB614" s="412"/>
      <c r="PC614" s="412"/>
      <c r="PD614" s="412"/>
      <c r="PE614" s="412"/>
      <c r="PF614" s="412"/>
      <c r="PG614" s="412"/>
      <c r="PH614" s="412"/>
      <c r="PI614" s="412"/>
      <c r="PJ614" s="412"/>
      <c r="PK614" s="412"/>
      <c r="PL614" s="412"/>
      <c r="PM614" s="412"/>
      <c r="PN614" s="412"/>
      <c r="PO614" s="412"/>
      <c r="PP614" s="412"/>
      <c r="PQ614" s="412"/>
      <c r="PR614" s="412"/>
      <c r="PS614" s="412"/>
      <c r="PT614" s="412"/>
      <c r="PU614" s="412"/>
      <c r="PV614" s="412"/>
      <c r="PW614" s="412"/>
      <c r="PX614" s="412"/>
      <c r="PY614" s="412"/>
      <c r="PZ614" s="412"/>
      <c r="QA614" s="412"/>
      <c r="QB614" s="412"/>
      <c r="QC614" s="412"/>
      <c r="QD614" s="412"/>
      <c r="QE614" s="412"/>
      <c r="QF614" s="412"/>
      <c r="QG614" s="412"/>
      <c r="QH614" s="412"/>
      <c r="QI614" s="412"/>
      <c r="QJ614" s="412"/>
      <c r="QK614" s="412"/>
      <c r="QL614" s="412"/>
      <c r="QM614" s="412"/>
      <c r="QN614" s="412"/>
      <c r="QO614" s="412"/>
      <c r="QP614" s="412"/>
      <c r="QQ614" s="412"/>
      <c r="QR614" s="412"/>
      <c r="QS614" s="412"/>
      <c r="QT614" s="412"/>
      <c r="QU614" s="412"/>
      <c r="QV614" s="412"/>
      <c r="QW614" s="412"/>
      <c r="QX614" s="412"/>
      <c r="QY614" s="412"/>
      <c r="QZ614" s="412"/>
      <c r="RA614" s="412"/>
      <c r="RB614" s="412"/>
      <c r="RC614" s="412"/>
      <c r="RD614" s="412"/>
      <c r="RE614" s="412"/>
      <c r="RF614" s="412"/>
      <c r="RG614" s="412"/>
      <c r="RH614" s="412"/>
      <c r="RI614" s="412"/>
      <c r="RJ614" s="412"/>
      <c r="RK614" s="412"/>
      <c r="RL614" s="412"/>
      <c r="RM614" s="412"/>
      <c r="RN614" s="412"/>
      <c r="RO614" s="412"/>
      <c r="RP614" s="412"/>
      <c r="RQ614" s="412"/>
      <c r="RR614" s="412"/>
      <c r="RS614" s="412"/>
      <c r="RT614" s="412"/>
      <c r="RU614" s="412"/>
      <c r="RV614" s="412"/>
      <c r="RW614" s="412"/>
      <c r="RX614" s="412"/>
      <c r="RY614" s="412"/>
      <c r="RZ614" s="412"/>
      <c r="SA614" s="412"/>
      <c r="SB614" s="412"/>
      <c r="SC614" s="412"/>
      <c r="SD614" s="412"/>
      <c r="SE614" s="412"/>
      <c r="SF614" s="412"/>
      <c r="SG614" s="412"/>
      <c r="SH614" s="412"/>
      <c r="SI614" s="412"/>
      <c r="SJ614" s="412"/>
      <c r="SK614" s="412"/>
      <c r="SL614" s="412"/>
      <c r="SM614" s="412"/>
      <c r="SN614" s="412"/>
      <c r="SO614" s="412"/>
      <c r="SP614" s="412"/>
      <c r="SQ614" s="412"/>
      <c r="SR614" s="412"/>
      <c r="SS614" s="412"/>
      <c r="ST614" s="412"/>
      <c r="SU614" s="412"/>
      <c r="SV614" s="412"/>
      <c r="SW614" s="412"/>
      <c r="SX614" s="412"/>
      <c r="SY614" s="412"/>
      <c r="SZ614" s="412"/>
      <c r="TA614" s="412"/>
      <c r="TB614" s="412"/>
      <c r="TC614" s="412"/>
      <c r="TD614" s="412"/>
      <c r="TE614" s="412"/>
      <c r="TF614" s="412"/>
      <c r="TG614" s="412"/>
      <c r="TH614" s="412"/>
      <c r="TI614" s="412"/>
      <c r="TJ614" s="412"/>
      <c r="TK614" s="412"/>
      <c r="TL614" s="412"/>
      <c r="TM614" s="412"/>
      <c r="TN614" s="412"/>
      <c r="TO614" s="412"/>
      <c r="TP614" s="412"/>
      <c r="TQ614" s="412"/>
      <c r="TR614" s="412"/>
      <c r="TS614" s="412"/>
      <c r="TT614" s="412"/>
      <c r="TU614" s="412"/>
      <c r="TV614" s="412"/>
      <c r="TW614" s="412"/>
      <c r="TX614" s="412"/>
      <c r="TY614" s="412"/>
      <c r="TZ614" s="412"/>
      <c r="UA614" s="412"/>
      <c r="UB614" s="412"/>
      <c r="UC614" s="412"/>
      <c r="UD614" s="412"/>
      <c r="UE614" s="412"/>
      <c r="UF614" s="412"/>
      <c r="UG614" s="412"/>
      <c r="UH614" s="412"/>
      <c r="UI614" s="412"/>
      <c r="UJ614" s="412"/>
      <c r="UK614" s="412"/>
      <c r="UL614" s="412"/>
      <c r="UM614" s="412"/>
      <c r="UN614" s="412"/>
      <c r="UO614" s="412"/>
      <c r="UP614" s="412"/>
      <c r="UQ614" s="412"/>
      <c r="UR614" s="412"/>
      <c r="US614" s="412"/>
      <c r="UT614" s="412"/>
      <c r="UU614" s="412"/>
      <c r="UV614" s="412"/>
      <c r="UW614" s="412"/>
      <c r="UX614" s="412"/>
      <c r="UY614" s="412"/>
      <c r="UZ614" s="412"/>
      <c r="VA614" s="412"/>
      <c r="VB614" s="412"/>
      <c r="VC614" s="412"/>
      <c r="VD614" s="412"/>
      <c r="VE614" s="412"/>
      <c r="VF614" s="412"/>
      <c r="VG614" s="412"/>
      <c r="VH614" s="412"/>
      <c r="VI614" s="412"/>
      <c r="VJ614" s="412"/>
      <c r="VK614" s="412"/>
      <c r="VL614" s="412"/>
      <c r="VM614" s="412"/>
      <c r="VN614" s="412"/>
      <c r="VO614" s="412"/>
      <c r="VP614" s="412"/>
      <c r="VQ614" s="412"/>
      <c r="VR614" s="412"/>
      <c r="VS614" s="412"/>
      <c r="VT614" s="412"/>
      <c r="VU614" s="412"/>
      <c r="VV614" s="412"/>
      <c r="VW614" s="412"/>
      <c r="VX614" s="412"/>
      <c r="VY614" s="412"/>
      <c r="VZ614" s="412"/>
      <c r="WA614" s="412"/>
      <c r="WB614" s="412"/>
      <c r="WC614" s="412"/>
      <c r="WD614" s="412"/>
      <c r="WE614" s="412"/>
      <c r="WF614" s="412"/>
      <c r="WG614" s="412"/>
      <c r="WH614" s="412"/>
      <c r="WI614" s="412"/>
      <c r="WJ614" s="412"/>
      <c r="WK614" s="412"/>
      <c r="WL614" s="412"/>
      <c r="WM614" s="412"/>
      <c r="WN614" s="412"/>
      <c r="WO614" s="412"/>
      <c r="WP614" s="412"/>
      <c r="WQ614" s="412"/>
      <c r="WR614" s="412"/>
      <c r="WS614" s="412"/>
      <c r="WT614" s="412"/>
      <c r="WU614" s="412"/>
      <c r="WV614" s="412"/>
      <c r="WW614" s="412"/>
      <c r="WX614" s="412"/>
      <c r="WY614" s="412"/>
      <c r="WZ614" s="412"/>
      <c r="XA614" s="412"/>
      <c r="XB614" s="412"/>
      <c r="XC614" s="412"/>
      <c r="XD614" s="412"/>
      <c r="XE614" s="412"/>
      <c r="XF614" s="412"/>
      <c r="XG614" s="412"/>
      <c r="XH614" s="412"/>
      <c r="XI614" s="412"/>
      <c r="XJ614" s="412"/>
      <c r="XK614" s="412"/>
      <c r="XL614" s="412"/>
      <c r="XM614" s="412"/>
      <c r="XN614" s="412"/>
      <c r="XO614" s="412"/>
      <c r="XP614" s="412"/>
      <c r="XQ614" s="412"/>
      <c r="XR614" s="412"/>
      <c r="XS614" s="412"/>
      <c r="XT614" s="412"/>
      <c r="XU614" s="412"/>
      <c r="XV614" s="412"/>
      <c r="XW614" s="412"/>
      <c r="XX614" s="412"/>
      <c r="XY614" s="412"/>
      <c r="XZ614" s="412"/>
      <c r="YA614" s="412"/>
      <c r="YB614" s="412"/>
      <c r="YC614" s="412"/>
      <c r="YD614" s="412"/>
      <c r="YE614" s="412"/>
      <c r="YF614" s="412"/>
      <c r="YG614" s="412"/>
      <c r="YH614" s="412"/>
      <c r="YI614" s="412"/>
      <c r="YJ614" s="412"/>
      <c r="YK614" s="412"/>
      <c r="YL614" s="412"/>
      <c r="YM614" s="412"/>
      <c r="YN614" s="412"/>
      <c r="YO614" s="412"/>
      <c r="YP614" s="412"/>
      <c r="YQ614" s="412"/>
      <c r="YR614" s="412"/>
      <c r="YS614" s="412"/>
      <c r="YT614" s="412"/>
      <c r="YU614" s="412"/>
      <c r="YV614" s="412"/>
      <c r="YW614" s="412"/>
      <c r="YX614" s="412"/>
      <c r="YY614" s="412"/>
      <c r="YZ614" s="412"/>
      <c r="ZA614" s="412"/>
      <c r="ZB614" s="412"/>
      <c r="ZC614" s="412"/>
      <c r="ZD614" s="412"/>
      <c r="ZE614" s="412"/>
      <c r="ZF614" s="412"/>
      <c r="ZG614" s="412"/>
      <c r="ZH614" s="412"/>
      <c r="ZI614" s="412"/>
      <c r="ZJ614" s="412"/>
      <c r="ZK614" s="412"/>
      <c r="ZL614" s="412"/>
      <c r="ZM614" s="412"/>
      <c r="ZN614" s="412"/>
      <c r="ZO614" s="412"/>
      <c r="ZP614" s="412"/>
      <c r="ZQ614" s="412"/>
      <c r="ZR614" s="412"/>
      <c r="ZS614" s="412"/>
      <c r="ZT614" s="412"/>
      <c r="ZU614" s="412"/>
      <c r="ZV614" s="412"/>
      <c r="ZW614" s="412"/>
      <c r="ZX614" s="412"/>
      <c r="ZY614" s="412"/>
      <c r="ZZ614" s="412"/>
      <c r="AAA614" s="412"/>
      <c r="AAB614" s="412"/>
      <c r="AAC614" s="412"/>
      <c r="AAD614" s="412"/>
      <c r="AAE614" s="412"/>
      <c r="AAF614" s="412"/>
      <c r="AAG614" s="412"/>
      <c r="AAH614" s="412"/>
      <c r="AAI614" s="412"/>
      <c r="AAJ614" s="412"/>
      <c r="AAK614" s="412"/>
      <c r="AAL614" s="412"/>
      <c r="AAM614" s="412"/>
      <c r="AAN614" s="412"/>
      <c r="AAO614" s="412"/>
      <c r="AAP614" s="412"/>
      <c r="AAQ614" s="412"/>
      <c r="AAR614" s="412"/>
      <c r="AAS614" s="412"/>
      <c r="AAT614" s="412"/>
      <c r="AAU614" s="412"/>
      <c r="AAV614" s="412"/>
      <c r="AAW614" s="412"/>
      <c r="AAX614" s="412"/>
      <c r="AAY614" s="412"/>
      <c r="AAZ614" s="412"/>
      <c r="ABA614" s="412"/>
      <c r="ABB614" s="412"/>
      <c r="ABC614" s="412"/>
      <c r="ABD614" s="412"/>
      <c r="ABE614" s="412"/>
      <c r="ABF614" s="412"/>
      <c r="ABG614" s="412"/>
      <c r="ABH614" s="412"/>
      <c r="ABI614" s="412"/>
      <c r="ABJ614" s="412"/>
      <c r="ABK614" s="412"/>
      <c r="ABL614" s="412"/>
      <c r="ABM614" s="412"/>
      <c r="ABN614" s="412"/>
      <c r="ABO614" s="412"/>
      <c r="ABP614" s="412"/>
      <c r="ABQ614" s="412"/>
      <c r="ABR614" s="412"/>
      <c r="ABS614" s="412"/>
      <c r="ABT614" s="412"/>
      <c r="ABU614" s="412"/>
      <c r="ABV614" s="412"/>
      <c r="ABW614" s="412"/>
      <c r="ABX614" s="412"/>
      <c r="ABY614" s="412"/>
      <c r="ABZ614" s="412"/>
      <c r="ACA614" s="412"/>
      <c r="ACB614" s="412"/>
      <c r="ACC614" s="412"/>
      <c r="ACD614" s="412"/>
      <c r="ACE614" s="412"/>
      <c r="ACF614" s="412"/>
      <c r="ACG614" s="412"/>
      <c r="ACH614" s="412"/>
      <c r="ACI614" s="412"/>
      <c r="ACJ614" s="412"/>
      <c r="ACK614" s="412"/>
      <c r="ACL614" s="412"/>
      <c r="ACM614" s="412"/>
      <c r="ACN614" s="412"/>
      <c r="ACO614" s="412"/>
      <c r="ACP614" s="412"/>
      <c r="ACQ614" s="412"/>
      <c r="ACR614" s="412"/>
      <c r="ACS614" s="412"/>
      <c r="ACT614" s="412"/>
      <c r="ACU614" s="412"/>
      <c r="ACV614" s="412"/>
      <c r="ACW614" s="412"/>
      <c r="ACX614" s="412"/>
      <c r="ACY614" s="412"/>
      <c r="ACZ614" s="412"/>
      <c r="ADA614" s="412"/>
      <c r="ADB614" s="412"/>
      <c r="ADC614" s="412"/>
      <c r="ADD614" s="412"/>
      <c r="ADE614" s="412"/>
      <c r="ADF614" s="412"/>
      <c r="ADG614" s="412"/>
      <c r="ADH614" s="412"/>
      <c r="ADI614" s="412"/>
      <c r="ADJ614" s="412"/>
      <c r="ADK614" s="412"/>
      <c r="ADL614" s="412"/>
      <c r="ADM614" s="412"/>
      <c r="ADN614" s="412"/>
      <c r="ADO614" s="412"/>
      <c r="ADP614" s="412"/>
      <c r="ADQ614" s="412"/>
      <c r="ADR614" s="412"/>
      <c r="ADS614" s="412"/>
      <c r="ADT614" s="412"/>
      <c r="ADU614" s="412"/>
      <c r="ADV614" s="412"/>
      <c r="ADW614" s="412"/>
      <c r="ADX614" s="412"/>
      <c r="ADY614" s="412"/>
      <c r="ADZ614" s="412"/>
      <c r="AEA614" s="412"/>
      <c r="AEB614" s="412"/>
      <c r="AEC614" s="412"/>
      <c r="AED614" s="412"/>
      <c r="AEE614" s="412"/>
      <c r="AEF614" s="412"/>
      <c r="AEG614" s="412"/>
      <c r="AEH614" s="412"/>
      <c r="AEI614" s="412"/>
      <c r="AEJ614" s="412"/>
      <c r="AEK614" s="412"/>
      <c r="AEL614" s="412"/>
      <c r="AEM614" s="412"/>
      <c r="AEN614" s="412"/>
      <c r="AEO614" s="412"/>
      <c r="AEP614" s="412"/>
      <c r="AEQ614" s="412"/>
      <c r="AER614" s="412"/>
      <c r="AES614" s="412"/>
      <c r="AET614" s="412"/>
      <c r="AEU614" s="412"/>
      <c r="AEV614" s="412"/>
      <c r="AEW614" s="412"/>
      <c r="AEX614" s="412"/>
      <c r="AEY614" s="412"/>
      <c r="AEZ614" s="412"/>
      <c r="AFA614" s="412"/>
      <c r="AFB614" s="412"/>
      <c r="AFC614" s="412"/>
      <c r="AFD614" s="412"/>
      <c r="AFE614" s="412"/>
      <c r="AFF614" s="412"/>
      <c r="AFG614" s="412"/>
      <c r="AFH614" s="412"/>
      <c r="AFI614" s="412"/>
      <c r="AFJ614" s="412"/>
      <c r="AFK614" s="412"/>
      <c r="AFL614" s="412"/>
      <c r="AFM614" s="412"/>
      <c r="AFN614" s="412"/>
      <c r="AFO614" s="412"/>
      <c r="AFP614" s="412"/>
      <c r="AFQ614" s="412"/>
      <c r="AFR614" s="412"/>
      <c r="AFS614" s="412"/>
      <c r="AFT614" s="412"/>
      <c r="AFU614" s="412"/>
      <c r="AFV614" s="412"/>
      <c r="AFW614" s="412"/>
      <c r="AFX614" s="412"/>
      <c r="AFY614" s="412"/>
      <c r="AFZ614" s="412"/>
      <c r="AGA614" s="412"/>
      <c r="AGB614" s="412"/>
      <c r="AGC614" s="412"/>
      <c r="AGD614" s="412"/>
      <c r="AGE614" s="412"/>
      <c r="AGF614" s="412"/>
      <c r="AGG614" s="412"/>
      <c r="AGH614" s="412"/>
      <c r="AGI614" s="412"/>
      <c r="AGJ614" s="412"/>
      <c r="AGK614" s="412"/>
      <c r="AGL614" s="412"/>
      <c r="AGM614" s="412"/>
      <c r="AGN614" s="412"/>
      <c r="AGO614" s="412"/>
      <c r="AGP614" s="412"/>
      <c r="AGQ614" s="412"/>
      <c r="AGR614" s="412"/>
      <c r="AGS614" s="412"/>
      <c r="AGT614" s="412"/>
      <c r="AGU614" s="412"/>
      <c r="AGV614" s="412"/>
      <c r="AGW614" s="412"/>
      <c r="AGX614" s="412"/>
      <c r="AGY614" s="412"/>
      <c r="AGZ614" s="412"/>
      <c r="AHA614" s="412"/>
      <c r="AHB614" s="412"/>
      <c r="AHC614" s="412"/>
      <c r="AHD614" s="412"/>
      <c r="AHE614" s="412"/>
      <c r="AHF614" s="412"/>
      <c r="AHG614" s="412"/>
      <c r="AHH614" s="412"/>
      <c r="AHI614" s="412"/>
      <c r="AHJ614" s="412"/>
      <c r="AHK614" s="412"/>
      <c r="AHL614" s="412"/>
      <c r="AHM614" s="412"/>
      <c r="AHN614" s="412"/>
      <c r="AHO614" s="412"/>
      <c r="AHP614" s="412"/>
      <c r="AHQ614" s="412"/>
      <c r="AHR614" s="412"/>
      <c r="AHS614" s="412"/>
      <c r="AHT614" s="412"/>
      <c r="AHU614" s="412"/>
      <c r="AHV614" s="412"/>
      <c r="AHW614" s="412"/>
      <c r="AHX614" s="412"/>
      <c r="AHY614" s="412"/>
      <c r="AHZ614" s="412"/>
      <c r="AIA614" s="412"/>
      <c r="AIB614" s="412"/>
      <c r="AIC614" s="412"/>
      <c r="AID614" s="412"/>
      <c r="AIE614" s="412"/>
      <c r="AIF614" s="412"/>
      <c r="AIG614" s="412"/>
      <c r="AIH614" s="412"/>
      <c r="AII614" s="412"/>
      <c r="AIJ614" s="412"/>
      <c r="AIK614" s="412"/>
      <c r="AIL614" s="412"/>
      <c r="AIM614" s="412"/>
      <c r="AIN614" s="412"/>
      <c r="AIO614" s="412"/>
      <c r="AIP614" s="412"/>
      <c r="AIQ614" s="412"/>
      <c r="AIR614" s="412"/>
      <c r="AIS614" s="412"/>
      <c r="AIT614" s="412"/>
      <c r="AIU614" s="412"/>
      <c r="AIV614" s="412"/>
      <c r="AIW614" s="412"/>
      <c r="AIX614" s="412"/>
      <c r="AIY614" s="412"/>
      <c r="AIZ614" s="412"/>
      <c r="AJA614" s="412"/>
      <c r="AJB614" s="412"/>
      <c r="AJC614" s="412"/>
      <c r="AJD614" s="412"/>
      <c r="AJE614" s="412"/>
      <c r="AJF614" s="412"/>
      <c r="AJG614" s="412"/>
      <c r="AJH614" s="412"/>
      <c r="AJI614" s="412"/>
      <c r="AJJ614" s="412"/>
      <c r="AJK614" s="412"/>
      <c r="AJL614" s="412"/>
      <c r="AJM614" s="412"/>
      <c r="AJN614" s="412"/>
      <c r="AJO614" s="412"/>
      <c r="AJP614" s="412"/>
      <c r="AJQ614" s="412"/>
      <c r="AJR614" s="412"/>
      <c r="AJS614" s="412"/>
      <c r="AJT614" s="412"/>
      <c r="AJU614" s="412"/>
      <c r="AJV614" s="412"/>
      <c r="AJW614" s="412"/>
      <c r="AJX614" s="412"/>
      <c r="AJY614" s="412"/>
      <c r="AJZ614" s="412"/>
      <c r="AKA614" s="412"/>
      <c r="AKB614" s="412"/>
      <c r="AKC614" s="412"/>
      <c r="AKD614" s="412"/>
      <c r="AKE614" s="412"/>
      <c r="AKF614" s="412"/>
      <c r="AKG614" s="412"/>
      <c r="AKH614" s="412"/>
      <c r="AKI614" s="412"/>
      <c r="AKJ614" s="412"/>
      <c r="AKK614" s="412"/>
      <c r="AKL614" s="412"/>
      <c r="AKM614" s="412"/>
      <c r="AKN614" s="412"/>
      <c r="AKO614" s="412"/>
      <c r="AKP614" s="412"/>
      <c r="AKQ614" s="412"/>
      <c r="AKR614" s="412"/>
      <c r="AKS614" s="412"/>
      <c r="AKT614" s="412"/>
      <c r="AKU614" s="412"/>
      <c r="AKV614" s="412"/>
      <c r="AKW614" s="412"/>
      <c r="AKX614" s="412"/>
      <c r="AKY614" s="412"/>
      <c r="AKZ614" s="412"/>
      <c r="ALA614" s="412"/>
      <c r="ALB614" s="412"/>
      <c r="ALC614" s="412"/>
      <c r="ALD614" s="412"/>
      <c r="ALE614" s="412"/>
      <c r="ALF614" s="412"/>
      <c r="ALG614" s="412"/>
      <c r="ALH614" s="412"/>
      <c r="ALI614" s="412"/>
      <c r="ALJ614" s="412"/>
      <c r="ALK614" s="412"/>
      <c r="ALL614" s="412"/>
      <c r="ALM614" s="412"/>
      <c r="ALN614" s="412"/>
      <c r="ALO614" s="412"/>
      <c r="ALP614" s="412"/>
      <c r="ALQ614" s="412"/>
      <c r="ALR614" s="412"/>
      <c r="ALS614" s="412"/>
      <c r="ALT614" s="412"/>
      <c r="ALU614" s="412"/>
      <c r="ALV614" s="412"/>
      <c r="ALW614" s="412"/>
      <c r="ALX614" s="412"/>
      <c r="ALY614" s="412"/>
      <c r="ALZ614" s="412"/>
      <c r="AMA614" s="412"/>
      <c r="AMB614" s="412"/>
      <c r="AMC614" s="412"/>
      <c r="AMD614" s="412"/>
      <c r="AME614" s="412"/>
      <c r="AMF614" s="412"/>
      <c r="AMG614" s="412"/>
      <c r="AMH614" s="412"/>
    </row>
    <row r="615" spans="1:1022" x14ac:dyDescent="0.25">
      <c r="A615" s="162" t="s">
        <v>14220</v>
      </c>
      <c r="B615" s="163">
        <v>614</v>
      </c>
      <c r="C615" s="295" t="s">
        <v>25335</v>
      </c>
      <c r="D615" s="175" t="s">
        <v>14219</v>
      </c>
      <c r="E615" s="185" t="s">
        <v>822</v>
      </c>
      <c r="F615" s="185">
        <v>4</v>
      </c>
      <c r="H615" s="175">
        <v>2</v>
      </c>
      <c r="I615" s="175" t="s">
        <v>751</v>
      </c>
      <c r="J615" s="332" t="s">
        <v>752</v>
      </c>
      <c r="K615" s="332">
        <v>1</v>
      </c>
      <c r="V615" s="219">
        <f t="shared" si="325"/>
        <v>100</v>
      </c>
      <c r="W615" s="219">
        <f t="shared" si="326"/>
        <v>100</v>
      </c>
      <c r="X615" s="219">
        <f t="shared" si="327"/>
        <v>100</v>
      </c>
      <c r="Y615" s="219">
        <f t="shared" si="312"/>
        <v>100</v>
      </c>
      <c r="Z615" s="219">
        <f t="shared" si="313"/>
        <v>100</v>
      </c>
      <c r="AA615" s="220">
        <f t="shared" si="314"/>
        <v>100</v>
      </c>
      <c r="AB615" s="220">
        <f t="shared" si="315"/>
        <v>100</v>
      </c>
      <c r="AC615" s="220">
        <f t="shared" si="316"/>
        <v>100</v>
      </c>
      <c r="AD615" s="416">
        <f t="shared" si="317"/>
        <v>100</v>
      </c>
      <c r="AE615" s="416">
        <f t="shared" si="318"/>
        <v>100</v>
      </c>
      <c r="AF615" s="212">
        <f t="shared" si="323"/>
        <v>1</v>
      </c>
      <c r="AG615" s="212">
        <f t="shared" si="324"/>
        <v>1</v>
      </c>
      <c r="AH615" s="212">
        <f t="shared" si="321"/>
        <v>3</v>
      </c>
      <c r="AI615" s="212">
        <f t="shared" si="322"/>
        <v>5</v>
      </c>
      <c r="AJ615" s="243" t="s">
        <v>7317</v>
      </c>
      <c r="AN615" s="118"/>
      <c r="AQ615" s="229" t="s">
        <v>760</v>
      </c>
      <c r="AU615" s="118"/>
      <c r="AV615" s="118"/>
      <c r="AW615" s="118"/>
      <c r="AX615" s="118"/>
      <c r="AY615" s="118"/>
      <c r="AZ615" s="118"/>
      <c r="BA615" s="118"/>
      <c r="BB615" s="118"/>
      <c r="BC615" s="118"/>
      <c r="BD615" s="118"/>
      <c r="BE615" s="118"/>
      <c r="BF615" s="118"/>
      <c r="BG615" s="118"/>
      <c r="BH615" s="118"/>
      <c r="BI615" s="118"/>
      <c r="BJ615" s="118"/>
      <c r="BK615" s="118"/>
      <c r="BL615" s="118"/>
      <c r="BM615" s="118"/>
      <c r="BN615" s="118"/>
      <c r="BO615" s="118"/>
      <c r="BP615" s="118"/>
      <c r="BQ615" s="118"/>
      <c r="BR615" s="118"/>
      <c r="BS615" s="118"/>
      <c r="BT615" s="118"/>
      <c r="BU615" s="118"/>
      <c r="BV615" s="118"/>
      <c r="BW615" s="118"/>
      <c r="BX615" s="118"/>
      <c r="BY615" s="118"/>
      <c r="BZ615" s="118"/>
      <c r="CA615" s="118"/>
      <c r="CB615" s="118"/>
      <c r="CC615" s="118"/>
      <c r="CD615" s="118"/>
      <c r="CE615" s="118"/>
      <c r="CF615" s="118"/>
      <c r="CG615" s="118"/>
      <c r="CH615" s="118"/>
      <c r="CI615" s="118"/>
      <c r="CJ615" s="118"/>
      <c r="CK615" s="118"/>
      <c r="CL615" s="118"/>
      <c r="CM615" s="118"/>
      <c r="CN615" s="118"/>
      <c r="CO615" s="118"/>
      <c r="CP615" s="118"/>
      <c r="CQ615" s="118"/>
      <c r="CR615" s="118"/>
      <c r="CS615" s="118"/>
      <c r="CT615" s="118"/>
      <c r="CU615" s="118"/>
      <c r="CV615" s="118"/>
      <c r="CW615" s="118"/>
      <c r="CX615" s="118"/>
      <c r="CY615" s="118"/>
      <c r="CZ615" s="118"/>
      <c r="DA615" s="118"/>
      <c r="DB615" s="118"/>
      <c r="DC615" s="118"/>
      <c r="DD615" s="118"/>
      <c r="DE615" s="118"/>
      <c r="DF615" s="118"/>
      <c r="DG615" s="118"/>
      <c r="DH615" s="118"/>
      <c r="DI615" s="118"/>
      <c r="DJ615" s="118"/>
      <c r="DK615" s="118"/>
      <c r="DL615" s="118"/>
      <c r="DM615" s="118"/>
      <c r="DN615" s="118"/>
      <c r="DO615" s="118"/>
      <c r="DP615" s="118"/>
      <c r="DQ615" s="118"/>
      <c r="DR615" s="118"/>
      <c r="DS615" s="118"/>
      <c r="DT615" s="118"/>
      <c r="DU615" s="118"/>
      <c r="DV615" s="118"/>
      <c r="DW615" s="118"/>
      <c r="DX615" s="118"/>
      <c r="DY615" s="118"/>
      <c r="DZ615" s="118"/>
      <c r="EA615" s="118"/>
      <c r="EB615" s="118"/>
      <c r="EC615" s="118"/>
      <c r="ED615" s="118"/>
      <c r="EE615" s="118"/>
      <c r="EF615" s="118"/>
      <c r="EG615" s="118"/>
      <c r="EH615" s="118"/>
      <c r="EI615" s="118"/>
      <c r="EJ615" s="118"/>
      <c r="EK615" s="118"/>
      <c r="EL615" s="118"/>
      <c r="EM615" s="118"/>
      <c r="EN615" s="118"/>
      <c r="EO615" s="118"/>
      <c r="EP615" s="118"/>
      <c r="EQ615" s="118"/>
      <c r="ER615" s="118"/>
      <c r="ES615" s="118"/>
      <c r="ET615" s="118"/>
      <c r="EU615" s="118"/>
      <c r="EV615" s="118"/>
      <c r="EW615" s="118"/>
      <c r="EX615" s="118"/>
      <c r="EY615" s="118"/>
      <c r="EZ615" s="118"/>
      <c r="FA615" s="118"/>
      <c r="FB615" s="118"/>
      <c r="FC615" s="118"/>
      <c r="FD615" s="118"/>
      <c r="FE615" s="118"/>
      <c r="FF615" s="118"/>
      <c r="FG615" s="118"/>
      <c r="FH615" s="118"/>
      <c r="FI615" s="118"/>
      <c r="FJ615" s="118"/>
      <c r="FK615" s="118"/>
      <c r="FL615" s="118"/>
      <c r="FM615" s="118"/>
      <c r="FN615" s="118"/>
      <c r="FO615" s="118"/>
      <c r="FP615" s="118"/>
      <c r="FQ615" s="118"/>
      <c r="FR615" s="118"/>
      <c r="FS615" s="118"/>
      <c r="FT615" s="118"/>
      <c r="FU615" s="118"/>
      <c r="FV615" s="118"/>
      <c r="FW615" s="118"/>
      <c r="FX615" s="118"/>
      <c r="FY615" s="118"/>
      <c r="FZ615" s="118"/>
      <c r="GA615" s="118"/>
      <c r="GB615" s="118"/>
      <c r="GC615" s="118"/>
      <c r="GD615" s="118"/>
      <c r="GE615" s="118"/>
      <c r="GF615" s="118"/>
      <c r="GG615" s="118"/>
      <c r="GH615" s="118"/>
      <c r="GI615" s="118"/>
      <c r="GJ615" s="118"/>
      <c r="GK615" s="118"/>
      <c r="GL615" s="118"/>
      <c r="GM615" s="118"/>
      <c r="GN615" s="118"/>
      <c r="GO615" s="118"/>
      <c r="GP615" s="118"/>
      <c r="GQ615" s="118"/>
      <c r="GR615" s="118"/>
      <c r="GS615" s="118"/>
      <c r="GT615" s="118"/>
      <c r="GU615" s="118"/>
      <c r="GV615" s="118"/>
      <c r="GW615" s="118"/>
      <c r="GX615" s="118"/>
      <c r="GY615" s="118"/>
      <c r="GZ615" s="118"/>
      <c r="HA615" s="118"/>
      <c r="HB615" s="118"/>
      <c r="HC615" s="118"/>
      <c r="HD615" s="118"/>
      <c r="HE615" s="118"/>
      <c r="HF615" s="118"/>
      <c r="HG615" s="118"/>
      <c r="HH615" s="118"/>
      <c r="HI615" s="118"/>
      <c r="HJ615" s="118"/>
      <c r="HK615" s="118"/>
      <c r="HL615" s="118"/>
      <c r="HM615" s="118"/>
      <c r="HN615" s="118"/>
      <c r="HO615" s="118"/>
      <c r="HP615" s="118"/>
      <c r="HQ615" s="118"/>
      <c r="HR615" s="118"/>
      <c r="HS615" s="118"/>
      <c r="HT615" s="118"/>
      <c r="HU615" s="118"/>
      <c r="HV615" s="118"/>
      <c r="HW615" s="118"/>
      <c r="HX615" s="118"/>
      <c r="HY615" s="118"/>
      <c r="HZ615" s="118"/>
      <c r="IA615" s="118"/>
      <c r="IB615" s="118"/>
      <c r="IC615" s="118"/>
      <c r="ID615" s="118"/>
      <c r="IE615" s="118"/>
      <c r="IF615" s="118"/>
      <c r="IG615" s="118"/>
      <c r="IH615" s="118"/>
      <c r="II615" s="118"/>
      <c r="IJ615" s="118"/>
      <c r="IK615" s="118"/>
      <c r="IL615" s="118"/>
      <c r="IM615" s="118"/>
      <c r="IN615" s="118"/>
      <c r="IO615" s="118"/>
      <c r="IP615" s="118"/>
      <c r="IQ615" s="118"/>
      <c r="IR615" s="118"/>
      <c r="IS615" s="118"/>
      <c r="IT615" s="118"/>
      <c r="IU615" s="118"/>
      <c r="IV615" s="118"/>
      <c r="IW615" s="118"/>
      <c r="IX615" s="118"/>
      <c r="IY615" s="118"/>
      <c r="IZ615" s="118"/>
      <c r="JA615" s="118"/>
      <c r="JB615" s="118"/>
      <c r="JC615" s="118"/>
      <c r="JD615" s="118"/>
      <c r="JE615" s="118"/>
      <c r="JF615" s="118"/>
      <c r="JG615" s="118"/>
      <c r="JH615" s="118"/>
      <c r="JI615" s="118"/>
      <c r="JJ615" s="118"/>
      <c r="JK615" s="118"/>
      <c r="JL615" s="118"/>
      <c r="JM615" s="118"/>
      <c r="JN615" s="118"/>
      <c r="JO615" s="118"/>
      <c r="JP615" s="118"/>
      <c r="JQ615" s="118"/>
      <c r="JR615" s="118"/>
      <c r="JS615" s="118"/>
      <c r="JT615" s="118"/>
      <c r="JU615" s="118"/>
      <c r="JV615" s="118"/>
      <c r="JW615" s="118"/>
      <c r="JX615" s="118"/>
      <c r="JY615" s="118"/>
      <c r="JZ615" s="118"/>
      <c r="KA615" s="118"/>
      <c r="KB615" s="118"/>
      <c r="KC615" s="118"/>
      <c r="KD615" s="118"/>
      <c r="KE615" s="118"/>
      <c r="KF615" s="118"/>
      <c r="KG615" s="118"/>
      <c r="KH615" s="118"/>
      <c r="KI615" s="118"/>
      <c r="KJ615" s="118"/>
      <c r="KK615" s="118"/>
      <c r="KL615" s="118"/>
      <c r="KM615" s="118"/>
      <c r="KN615" s="118"/>
      <c r="KO615" s="118"/>
      <c r="KP615" s="118"/>
      <c r="KQ615" s="118"/>
      <c r="KR615" s="118"/>
      <c r="KS615" s="118"/>
      <c r="KT615" s="118"/>
      <c r="KU615" s="118"/>
      <c r="KV615" s="118"/>
      <c r="KW615" s="118"/>
      <c r="KX615" s="118"/>
      <c r="KY615" s="118"/>
      <c r="KZ615" s="118"/>
      <c r="LA615" s="118"/>
      <c r="LB615" s="118"/>
      <c r="LC615" s="118"/>
      <c r="LD615" s="118"/>
      <c r="LE615" s="118"/>
      <c r="LF615" s="118"/>
      <c r="LG615" s="118"/>
      <c r="LH615" s="118"/>
      <c r="LI615" s="118"/>
      <c r="LJ615" s="118"/>
      <c r="LK615" s="118"/>
      <c r="LL615" s="118"/>
      <c r="LM615" s="118"/>
      <c r="LN615" s="118"/>
      <c r="LO615" s="118"/>
      <c r="LP615" s="118"/>
      <c r="LQ615" s="118"/>
      <c r="LR615" s="118"/>
      <c r="LS615" s="118"/>
      <c r="LT615" s="118"/>
      <c r="LU615" s="118"/>
      <c r="LV615" s="118"/>
      <c r="LW615" s="118"/>
      <c r="LX615" s="118"/>
      <c r="LY615" s="118"/>
      <c r="LZ615" s="118"/>
      <c r="MA615" s="118"/>
      <c r="MB615" s="118"/>
      <c r="MC615" s="118"/>
      <c r="MD615" s="118"/>
      <c r="ME615" s="118"/>
      <c r="MF615" s="118"/>
      <c r="MG615" s="118"/>
      <c r="MH615" s="118"/>
      <c r="MI615" s="118"/>
      <c r="MJ615" s="118"/>
      <c r="MK615" s="118"/>
      <c r="ML615" s="118"/>
      <c r="MM615" s="118"/>
      <c r="MN615" s="118"/>
      <c r="MO615" s="118"/>
      <c r="MP615" s="118"/>
      <c r="MQ615" s="118"/>
      <c r="MR615" s="118"/>
      <c r="MS615" s="118"/>
      <c r="MT615" s="118"/>
      <c r="MU615" s="118"/>
      <c r="MV615" s="118"/>
      <c r="MW615" s="118"/>
      <c r="MX615" s="118"/>
      <c r="MY615" s="118"/>
      <c r="MZ615" s="118"/>
      <c r="NA615" s="118"/>
      <c r="NB615" s="118"/>
      <c r="NC615" s="118"/>
      <c r="ND615" s="118"/>
      <c r="NE615" s="118"/>
      <c r="NF615" s="118"/>
      <c r="NG615" s="118"/>
      <c r="NH615" s="118"/>
      <c r="NI615" s="118"/>
      <c r="NJ615" s="118"/>
      <c r="NK615" s="118"/>
      <c r="NL615" s="118"/>
      <c r="NM615" s="118"/>
      <c r="NN615" s="118"/>
      <c r="NO615" s="118"/>
      <c r="NP615" s="118"/>
      <c r="NQ615" s="118"/>
      <c r="NR615" s="118"/>
      <c r="NS615" s="118"/>
      <c r="NT615" s="118"/>
      <c r="NU615" s="118"/>
      <c r="NV615" s="118"/>
      <c r="NW615" s="118"/>
      <c r="NX615" s="118"/>
      <c r="NY615" s="118"/>
      <c r="NZ615" s="118"/>
      <c r="OA615" s="118"/>
      <c r="OB615" s="118"/>
      <c r="OC615" s="118"/>
      <c r="OD615" s="118"/>
      <c r="OE615" s="118"/>
      <c r="OF615" s="118"/>
      <c r="OG615" s="118"/>
      <c r="OH615" s="118"/>
      <c r="OI615" s="118"/>
      <c r="OJ615" s="118"/>
      <c r="OK615" s="118"/>
      <c r="OL615" s="118"/>
      <c r="OM615" s="118"/>
      <c r="ON615" s="118"/>
      <c r="OO615" s="118"/>
      <c r="OP615" s="118"/>
      <c r="OQ615" s="118"/>
      <c r="OR615" s="118"/>
      <c r="OS615" s="118"/>
      <c r="OT615" s="118"/>
      <c r="OU615" s="118"/>
      <c r="OV615" s="118"/>
      <c r="OW615" s="118"/>
      <c r="OX615" s="118"/>
      <c r="OY615" s="118"/>
      <c r="OZ615" s="118"/>
      <c r="PA615" s="118"/>
      <c r="PB615" s="118"/>
      <c r="PC615" s="118"/>
      <c r="PD615" s="118"/>
      <c r="PE615" s="118"/>
      <c r="PF615" s="118"/>
      <c r="PG615" s="118"/>
      <c r="PH615" s="118"/>
      <c r="PI615" s="118"/>
      <c r="PJ615" s="118"/>
      <c r="PK615" s="118"/>
      <c r="PL615" s="118"/>
      <c r="PM615" s="118"/>
      <c r="PN615" s="118"/>
      <c r="PO615" s="118"/>
      <c r="PP615" s="118"/>
      <c r="PQ615" s="118"/>
      <c r="PR615" s="118"/>
      <c r="PS615" s="118"/>
      <c r="PT615" s="118"/>
      <c r="PU615" s="118"/>
      <c r="PV615" s="118"/>
      <c r="PW615" s="118"/>
      <c r="PX615" s="118"/>
      <c r="PY615" s="118"/>
      <c r="PZ615" s="118"/>
      <c r="QA615" s="118"/>
      <c r="QB615" s="118"/>
      <c r="QC615" s="118"/>
      <c r="QD615" s="118"/>
      <c r="QE615" s="118"/>
      <c r="QF615" s="118"/>
      <c r="QG615" s="118"/>
      <c r="QH615" s="118"/>
      <c r="QI615" s="118"/>
      <c r="QJ615" s="118"/>
      <c r="QK615" s="118"/>
      <c r="QL615" s="118"/>
      <c r="QM615" s="118"/>
      <c r="QN615" s="118"/>
      <c r="QO615" s="118"/>
      <c r="QP615" s="118"/>
      <c r="QQ615" s="118"/>
      <c r="QR615" s="118"/>
      <c r="QS615" s="118"/>
      <c r="QT615" s="118"/>
      <c r="QU615" s="118"/>
      <c r="QV615" s="118"/>
      <c r="QW615" s="118"/>
      <c r="QX615" s="118"/>
      <c r="QY615" s="118"/>
      <c r="QZ615" s="118"/>
      <c r="RA615" s="118"/>
      <c r="RB615" s="118"/>
      <c r="RC615" s="118"/>
      <c r="RD615" s="118"/>
      <c r="RE615" s="118"/>
      <c r="RF615" s="118"/>
      <c r="RG615" s="118"/>
      <c r="RH615" s="118"/>
      <c r="RI615" s="118"/>
      <c r="RJ615" s="118"/>
      <c r="RK615" s="118"/>
      <c r="RL615" s="118"/>
      <c r="RM615" s="118"/>
      <c r="RN615" s="118"/>
      <c r="RO615" s="118"/>
      <c r="RP615" s="118"/>
      <c r="RQ615" s="118"/>
      <c r="RR615" s="118"/>
      <c r="RS615" s="118"/>
      <c r="RT615" s="118"/>
      <c r="RU615" s="118"/>
      <c r="RV615" s="118"/>
      <c r="RW615" s="118"/>
      <c r="RX615" s="118"/>
      <c r="RY615" s="118"/>
      <c r="RZ615" s="118"/>
      <c r="SA615" s="118"/>
      <c r="SB615" s="118"/>
      <c r="SC615" s="118"/>
      <c r="SD615" s="118"/>
      <c r="SE615" s="118"/>
      <c r="SF615" s="118"/>
      <c r="SG615" s="118"/>
      <c r="SH615" s="118"/>
      <c r="SI615" s="118"/>
      <c r="SJ615" s="118"/>
      <c r="SK615" s="118"/>
      <c r="SL615" s="118"/>
      <c r="SM615" s="118"/>
      <c r="SN615" s="118"/>
      <c r="SO615" s="118"/>
      <c r="SP615" s="118"/>
      <c r="SQ615" s="118"/>
      <c r="SR615" s="118"/>
      <c r="SS615" s="118"/>
      <c r="ST615" s="118"/>
      <c r="SU615" s="118"/>
      <c r="SV615" s="118"/>
      <c r="SW615" s="118"/>
      <c r="SX615" s="118"/>
      <c r="SY615" s="118"/>
      <c r="SZ615" s="118"/>
      <c r="TA615" s="118"/>
      <c r="TB615" s="118"/>
      <c r="TC615" s="118"/>
      <c r="TD615" s="118"/>
      <c r="TE615" s="118"/>
      <c r="TF615" s="118"/>
      <c r="TG615" s="118"/>
      <c r="TH615" s="118"/>
      <c r="TI615" s="118"/>
      <c r="TJ615" s="118"/>
      <c r="TK615" s="118"/>
      <c r="TL615" s="118"/>
      <c r="TM615" s="118"/>
      <c r="TN615" s="118"/>
      <c r="TO615" s="118"/>
      <c r="TP615" s="118"/>
      <c r="TQ615" s="118"/>
      <c r="TR615" s="118"/>
      <c r="TS615" s="118"/>
      <c r="TT615" s="118"/>
      <c r="TU615" s="118"/>
      <c r="TV615" s="118"/>
      <c r="TW615" s="118"/>
      <c r="TX615" s="118"/>
      <c r="TY615" s="118"/>
      <c r="TZ615" s="118"/>
      <c r="UA615" s="118"/>
      <c r="UB615" s="118"/>
      <c r="UC615" s="118"/>
      <c r="UD615" s="118"/>
      <c r="UE615" s="118"/>
      <c r="UF615" s="118"/>
      <c r="UG615" s="118"/>
      <c r="UH615" s="118"/>
      <c r="UI615" s="118"/>
      <c r="UJ615" s="118"/>
      <c r="UK615" s="118"/>
      <c r="UL615" s="118"/>
      <c r="UM615" s="118"/>
      <c r="UN615" s="118"/>
      <c r="UO615" s="118"/>
      <c r="UP615" s="118"/>
      <c r="UQ615" s="118"/>
      <c r="UR615" s="118"/>
      <c r="US615" s="118"/>
      <c r="UT615" s="118"/>
      <c r="UU615" s="118"/>
      <c r="UV615" s="118"/>
      <c r="UW615" s="118"/>
      <c r="UX615" s="118"/>
      <c r="UY615" s="118"/>
      <c r="UZ615" s="118"/>
      <c r="VA615" s="118"/>
      <c r="VB615" s="118"/>
      <c r="VC615" s="118"/>
      <c r="VD615" s="118"/>
      <c r="VE615" s="118"/>
      <c r="VF615" s="118"/>
      <c r="VG615" s="118"/>
      <c r="VH615" s="118"/>
      <c r="VI615" s="118"/>
      <c r="VJ615" s="118"/>
      <c r="VK615" s="118"/>
      <c r="VL615" s="118"/>
      <c r="VM615" s="118"/>
      <c r="VN615" s="118"/>
      <c r="VO615" s="118"/>
      <c r="VP615" s="118"/>
      <c r="VQ615" s="118"/>
      <c r="VR615" s="118"/>
      <c r="VS615" s="118"/>
      <c r="VT615" s="118"/>
      <c r="VU615" s="118"/>
      <c r="VV615" s="118"/>
      <c r="VW615" s="118"/>
      <c r="VX615" s="118"/>
      <c r="VY615" s="118"/>
      <c r="VZ615" s="118"/>
      <c r="WA615" s="118"/>
      <c r="WB615" s="118"/>
      <c r="WC615" s="118"/>
      <c r="WD615" s="118"/>
      <c r="WE615" s="118"/>
      <c r="WF615" s="118"/>
      <c r="WG615" s="118"/>
      <c r="WH615" s="118"/>
      <c r="WI615" s="118"/>
      <c r="WJ615" s="118"/>
      <c r="WK615" s="118"/>
      <c r="WL615" s="118"/>
      <c r="WM615" s="118"/>
      <c r="WN615" s="118"/>
      <c r="WO615" s="118"/>
      <c r="WP615" s="118"/>
      <c r="WQ615" s="118"/>
      <c r="WR615" s="118"/>
      <c r="WS615" s="118"/>
      <c r="WT615" s="118"/>
      <c r="WU615" s="118"/>
      <c r="WV615" s="118"/>
      <c r="WW615" s="118"/>
      <c r="WX615" s="118"/>
      <c r="WY615" s="118"/>
      <c r="WZ615" s="118"/>
      <c r="XA615" s="118"/>
      <c r="XB615" s="118"/>
      <c r="XC615" s="118"/>
      <c r="XD615" s="118"/>
      <c r="XE615" s="118"/>
      <c r="XF615" s="118"/>
      <c r="XG615" s="118"/>
      <c r="XH615" s="118"/>
      <c r="XI615" s="118"/>
      <c r="XJ615" s="118"/>
      <c r="XK615" s="118"/>
      <c r="XL615" s="118"/>
      <c r="XM615" s="118"/>
      <c r="XN615" s="118"/>
      <c r="XO615" s="118"/>
      <c r="XP615" s="118"/>
      <c r="XQ615" s="118"/>
      <c r="XR615" s="118"/>
      <c r="XS615" s="118"/>
      <c r="XT615" s="118"/>
      <c r="XU615" s="118"/>
      <c r="XV615" s="118"/>
      <c r="XW615" s="118"/>
      <c r="XX615" s="118"/>
      <c r="XY615" s="118"/>
      <c r="XZ615" s="118"/>
      <c r="YA615" s="118"/>
      <c r="YB615" s="118"/>
      <c r="YC615" s="118"/>
      <c r="YD615" s="118"/>
      <c r="YE615" s="118"/>
      <c r="YF615" s="118"/>
      <c r="YG615" s="118"/>
      <c r="YH615" s="118"/>
      <c r="YI615" s="118"/>
      <c r="YJ615" s="118"/>
      <c r="YK615" s="118"/>
      <c r="YL615" s="118"/>
      <c r="YM615" s="118"/>
      <c r="YN615" s="118"/>
      <c r="YO615" s="118"/>
      <c r="YP615" s="118"/>
      <c r="YQ615" s="118"/>
      <c r="YR615" s="118"/>
      <c r="YS615" s="118"/>
      <c r="YT615" s="118"/>
      <c r="YU615" s="118"/>
      <c r="YV615" s="118"/>
      <c r="YW615" s="118"/>
      <c r="YX615" s="118"/>
      <c r="YY615" s="118"/>
      <c r="YZ615" s="118"/>
      <c r="ZA615" s="118"/>
      <c r="ZB615" s="118"/>
      <c r="ZC615" s="118"/>
      <c r="ZD615" s="118"/>
      <c r="ZE615" s="118"/>
      <c r="ZF615" s="118"/>
      <c r="ZG615" s="118"/>
      <c r="ZH615" s="118"/>
      <c r="ZI615" s="118"/>
      <c r="ZJ615" s="118"/>
      <c r="ZK615" s="118"/>
      <c r="ZL615" s="118"/>
      <c r="ZM615" s="118"/>
      <c r="ZN615" s="118"/>
      <c r="ZO615" s="118"/>
      <c r="ZP615" s="118"/>
      <c r="ZQ615" s="118"/>
      <c r="ZR615" s="118"/>
      <c r="ZS615" s="118"/>
      <c r="ZT615" s="118"/>
      <c r="ZU615" s="118"/>
      <c r="ZV615" s="118"/>
      <c r="ZW615" s="118"/>
      <c r="ZX615" s="118"/>
      <c r="ZY615" s="118"/>
      <c r="ZZ615" s="118"/>
      <c r="AAA615" s="118"/>
      <c r="AAB615" s="118"/>
      <c r="AAC615" s="118"/>
      <c r="AAD615" s="118"/>
      <c r="AAE615" s="118"/>
      <c r="AAF615" s="118"/>
      <c r="AAG615" s="118"/>
      <c r="AAH615" s="118"/>
      <c r="AAI615" s="118"/>
      <c r="AAJ615" s="118"/>
      <c r="AAK615" s="118"/>
      <c r="AAL615" s="118"/>
      <c r="AAM615" s="118"/>
      <c r="AAN615" s="118"/>
      <c r="AAO615" s="118"/>
      <c r="AAP615" s="118"/>
      <c r="AAQ615" s="118"/>
      <c r="AAR615" s="118"/>
      <c r="AAS615" s="118"/>
      <c r="AAT615" s="118"/>
      <c r="AAU615" s="118"/>
      <c r="AAV615" s="118"/>
      <c r="AAW615" s="118"/>
      <c r="AAX615" s="118"/>
      <c r="AAY615" s="118"/>
      <c r="AAZ615" s="118"/>
      <c r="ABA615" s="118"/>
      <c r="ABB615" s="118"/>
      <c r="ABC615" s="118"/>
      <c r="ABD615" s="118"/>
      <c r="ABE615" s="118"/>
      <c r="ABF615" s="118"/>
      <c r="ABG615" s="118"/>
      <c r="ABH615" s="118"/>
      <c r="ABI615" s="118"/>
      <c r="ABJ615" s="118"/>
      <c r="ABK615" s="118"/>
      <c r="ABL615" s="118"/>
      <c r="ABM615" s="118"/>
      <c r="ABN615" s="118"/>
      <c r="ABO615" s="118"/>
      <c r="ABP615" s="118"/>
      <c r="ABQ615" s="118"/>
      <c r="ABR615" s="118"/>
      <c r="ABS615" s="118"/>
      <c r="ABT615" s="118"/>
      <c r="ABU615" s="118"/>
      <c r="ABV615" s="118"/>
      <c r="ABW615" s="118"/>
      <c r="ABX615" s="118"/>
      <c r="ABY615" s="118"/>
      <c r="ABZ615" s="118"/>
      <c r="ACA615" s="118"/>
      <c r="ACB615" s="118"/>
      <c r="ACC615" s="118"/>
      <c r="ACD615" s="118"/>
      <c r="ACE615" s="118"/>
      <c r="ACF615" s="118"/>
      <c r="ACG615" s="118"/>
      <c r="ACH615" s="118"/>
      <c r="ACI615" s="118"/>
      <c r="ACJ615" s="118"/>
      <c r="ACK615" s="118"/>
      <c r="ACL615" s="118"/>
      <c r="ACM615" s="118"/>
      <c r="ACN615" s="118"/>
      <c r="ACO615" s="118"/>
      <c r="ACP615" s="118"/>
      <c r="ACQ615" s="118"/>
      <c r="ACR615" s="118"/>
      <c r="ACS615" s="118"/>
      <c r="ACT615" s="118"/>
      <c r="ACU615" s="118"/>
      <c r="ACV615" s="118"/>
      <c r="ACW615" s="118"/>
      <c r="ACX615" s="118"/>
      <c r="ACY615" s="118"/>
      <c r="ACZ615" s="118"/>
      <c r="ADA615" s="118"/>
      <c r="ADB615" s="118"/>
      <c r="ADC615" s="118"/>
      <c r="ADD615" s="118"/>
      <c r="ADE615" s="118"/>
      <c r="ADF615" s="118"/>
      <c r="ADG615" s="118"/>
      <c r="ADH615" s="118"/>
      <c r="ADI615" s="118"/>
      <c r="ADJ615" s="118"/>
      <c r="ADK615" s="118"/>
      <c r="ADL615" s="118"/>
      <c r="ADM615" s="118"/>
      <c r="ADN615" s="118"/>
      <c r="ADO615" s="118"/>
      <c r="ADP615" s="118"/>
      <c r="ADQ615" s="118"/>
      <c r="ADR615" s="118"/>
      <c r="ADS615" s="118"/>
      <c r="ADT615" s="118"/>
      <c r="ADU615" s="118"/>
      <c r="ADV615" s="118"/>
      <c r="ADW615" s="118"/>
      <c r="ADX615" s="118"/>
      <c r="ADY615" s="118"/>
      <c r="ADZ615" s="118"/>
      <c r="AEA615" s="118"/>
      <c r="AEB615" s="118"/>
      <c r="AEC615" s="118"/>
      <c r="AED615" s="118"/>
      <c r="AEE615" s="118"/>
      <c r="AEF615" s="118"/>
      <c r="AEG615" s="118"/>
      <c r="AEH615" s="118"/>
      <c r="AEI615" s="118"/>
      <c r="AEJ615" s="118"/>
      <c r="AEK615" s="118"/>
      <c r="AEL615" s="118"/>
      <c r="AEM615" s="118"/>
      <c r="AEN615" s="118"/>
      <c r="AEO615" s="118"/>
      <c r="AEP615" s="118"/>
      <c r="AEQ615" s="118"/>
      <c r="AER615" s="118"/>
      <c r="AES615" s="118"/>
      <c r="AET615" s="118"/>
      <c r="AEU615" s="118"/>
      <c r="AEV615" s="118"/>
      <c r="AEW615" s="118"/>
      <c r="AEX615" s="118"/>
      <c r="AEY615" s="118"/>
      <c r="AEZ615" s="118"/>
      <c r="AFA615" s="118"/>
      <c r="AFB615" s="118"/>
      <c r="AFC615" s="118"/>
      <c r="AFD615" s="118"/>
      <c r="AFE615" s="118"/>
      <c r="AFF615" s="118"/>
      <c r="AFG615" s="118"/>
      <c r="AFH615" s="118"/>
      <c r="AFI615" s="118"/>
      <c r="AFJ615" s="118"/>
      <c r="AFK615" s="118"/>
      <c r="AFL615" s="118"/>
      <c r="AFM615" s="118"/>
      <c r="AFN615" s="118"/>
      <c r="AFO615" s="118"/>
      <c r="AFP615" s="118"/>
      <c r="AFQ615" s="118"/>
      <c r="AFR615" s="118"/>
      <c r="AFS615" s="118"/>
      <c r="AFT615" s="118"/>
      <c r="AFU615" s="118"/>
      <c r="AFV615" s="118"/>
      <c r="AFW615" s="118"/>
      <c r="AFX615" s="118"/>
      <c r="AFY615" s="118"/>
      <c r="AFZ615" s="118"/>
      <c r="AGA615" s="118"/>
      <c r="AGB615" s="118"/>
      <c r="AGC615" s="118"/>
      <c r="AGD615" s="118"/>
      <c r="AGE615" s="118"/>
      <c r="AGF615" s="118"/>
      <c r="AGG615" s="118"/>
      <c r="AGH615" s="118"/>
      <c r="AGI615" s="118"/>
      <c r="AGJ615" s="118"/>
      <c r="AGK615" s="118"/>
      <c r="AGL615" s="118"/>
      <c r="AGM615" s="118"/>
      <c r="AGN615" s="118"/>
      <c r="AGO615" s="118"/>
      <c r="AGP615" s="118"/>
      <c r="AGQ615" s="118"/>
      <c r="AGR615" s="118"/>
      <c r="AGS615" s="118"/>
      <c r="AGT615" s="118"/>
      <c r="AGU615" s="118"/>
      <c r="AGV615" s="118"/>
      <c r="AGW615" s="118"/>
      <c r="AGX615" s="118"/>
      <c r="AGY615" s="118"/>
      <c r="AGZ615" s="118"/>
      <c r="AHA615" s="118"/>
      <c r="AHB615" s="118"/>
      <c r="AHC615" s="118"/>
      <c r="AHD615" s="118"/>
      <c r="AHE615" s="118"/>
      <c r="AHF615" s="118"/>
      <c r="AHG615" s="118"/>
      <c r="AHH615" s="118"/>
      <c r="AHI615" s="118"/>
      <c r="AHJ615" s="118"/>
      <c r="AHK615" s="118"/>
      <c r="AHL615" s="118"/>
      <c r="AHM615" s="118"/>
      <c r="AHN615" s="118"/>
      <c r="AHO615" s="118"/>
      <c r="AHP615" s="118"/>
      <c r="AHQ615" s="118"/>
      <c r="AHR615" s="118"/>
      <c r="AHS615" s="118"/>
      <c r="AHT615" s="118"/>
      <c r="AHU615" s="118"/>
      <c r="AHV615" s="118"/>
      <c r="AHW615" s="118"/>
      <c r="AHX615" s="118"/>
      <c r="AHY615" s="118"/>
      <c r="AHZ615" s="118"/>
      <c r="AIA615" s="118"/>
      <c r="AIB615" s="118"/>
      <c r="AIC615" s="118"/>
      <c r="AID615" s="118"/>
      <c r="AIE615" s="118"/>
      <c r="AIF615" s="118"/>
      <c r="AIG615" s="118"/>
      <c r="AIH615" s="118"/>
      <c r="AII615" s="118"/>
      <c r="AIJ615" s="118"/>
      <c r="AIK615" s="118"/>
      <c r="AIL615" s="118"/>
      <c r="AIM615" s="118"/>
      <c r="AIN615" s="118"/>
      <c r="AIO615" s="118"/>
      <c r="AIP615" s="118"/>
      <c r="AIQ615" s="118"/>
      <c r="AIR615" s="118"/>
      <c r="AIS615" s="118"/>
      <c r="AIT615" s="118"/>
      <c r="AIU615" s="118"/>
      <c r="AIV615" s="118"/>
      <c r="AIW615" s="118"/>
      <c r="AIX615" s="118"/>
      <c r="AIY615" s="118"/>
      <c r="AIZ615" s="118"/>
      <c r="AJA615" s="118"/>
      <c r="AJB615" s="118"/>
      <c r="AJC615" s="118"/>
      <c r="AJD615" s="118"/>
      <c r="AJE615" s="118"/>
      <c r="AJF615" s="118"/>
      <c r="AJG615" s="118"/>
      <c r="AJH615" s="118"/>
      <c r="AJI615" s="118"/>
      <c r="AJJ615" s="118"/>
      <c r="AJK615" s="118"/>
      <c r="AJL615" s="118"/>
      <c r="AJM615" s="118"/>
      <c r="AJN615" s="118"/>
      <c r="AJO615" s="118"/>
      <c r="AJP615" s="118"/>
      <c r="AJQ615" s="118"/>
      <c r="AJR615" s="118"/>
      <c r="AJS615" s="118"/>
      <c r="AJT615" s="118"/>
      <c r="AJU615" s="118"/>
      <c r="AJV615" s="118"/>
      <c r="AJW615" s="118"/>
      <c r="AJX615" s="118"/>
      <c r="AJY615" s="118"/>
      <c r="AJZ615" s="118"/>
      <c r="AKA615" s="118"/>
      <c r="AKB615" s="118"/>
      <c r="AKC615" s="118"/>
      <c r="AKD615" s="118"/>
      <c r="AKE615" s="118"/>
      <c r="AKF615" s="118"/>
      <c r="AKG615" s="118"/>
      <c r="AKH615" s="118"/>
      <c r="AKI615" s="118"/>
      <c r="AKJ615" s="118"/>
      <c r="AKK615" s="118"/>
      <c r="AKL615" s="118"/>
      <c r="AKM615" s="118"/>
      <c r="AKN615" s="118"/>
      <c r="AKO615" s="118"/>
      <c r="AKP615" s="118"/>
      <c r="AKQ615" s="118"/>
      <c r="AKR615" s="118"/>
      <c r="AKS615" s="118"/>
      <c r="AKT615" s="118"/>
      <c r="AKU615" s="118"/>
      <c r="AKV615" s="118"/>
      <c r="AKW615" s="118"/>
      <c r="AKX615" s="118"/>
      <c r="AKY615" s="118"/>
      <c r="AKZ615" s="118"/>
      <c r="ALA615" s="118"/>
      <c r="ALB615" s="118"/>
      <c r="ALC615" s="118"/>
      <c r="ALD615" s="118"/>
      <c r="ALE615" s="118"/>
      <c r="ALF615" s="118"/>
      <c r="ALG615" s="118"/>
      <c r="ALH615" s="118"/>
      <c r="ALI615" s="118"/>
      <c r="ALJ615" s="118"/>
      <c r="ALK615" s="118"/>
      <c r="ALL615" s="118"/>
      <c r="ALM615" s="118"/>
      <c r="ALN615" s="118"/>
      <c r="ALO615" s="118"/>
      <c r="ALP615" s="118"/>
      <c r="ALQ615" s="118"/>
      <c r="ALR615" s="118"/>
      <c r="ALS615" s="118"/>
      <c r="ALT615" s="118"/>
      <c r="ALU615" s="118"/>
      <c r="ALV615" s="118"/>
      <c r="ALW615" s="118"/>
      <c r="ALX615" s="118"/>
      <c r="ALY615" s="118"/>
      <c r="ALZ615" s="118"/>
      <c r="AMA615" s="118"/>
      <c r="AMB615" s="118"/>
      <c r="AMC615" s="118"/>
      <c r="AMD615" s="118"/>
      <c r="AME615" s="118"/>
      <c r="AMF615" s="118"/>
      <c r="AMG615" s="118"/>
      <c r="AMH615" s="118"/>
    </row>
    <row r="616" spans="1:1022" ht="17.25" customHeight="1" x14ac:dyDescent="0.25">
      <c r="A616" s="162" t="s">
        <v>25884</v>
      </c>
      <c r="B616" s="163">
        <v>615</v>
      </c>
      <c r="C616" s="162" t="s">
        <v>25889</v>
      </c>
      <c r="D616" s="175" t="s">
        <v>25885</v>
      </c>
      <c r="E616" s="185" t="s">
        <v>25886</v>
      </c>
      <c r="J616" s="332">
        <v>2</v>
      </c>
      <c r="R616" s="332">
        <v>2</v>
      </c>
      <c r="V616" s="219">
        <f t="shared" si="325"/>
        <v>100</v>
      </c>
      <c r="W616" s="219">
        <f t="shared" si="326"/>
        <v>100</v>
      </c>
      <c r="X616" s="219">
        <f t="shared" si="327"/>
        <v>100</v>
      </c>
      <c r="Y616" s="219">
        <f t="shared" si="312"/>
        <v>100</v>
      </c>
      <c r="Z616" s="219">
        <f t="shared" si="313"/>
        <v>100</v>
      </c>
      <c r="AA616" s="220">
        <f t="shared" si="314"/>
        <v>100</v>
      </c>
      <c r="AB616" s="220">
        <f t="shared" si="315"/>
        <v>1</v>
      </c>
      <c r="AC616" s="220">
        <f t="shared" si="316"/>
        <v>100</v>
      </c>
      <c r="AD616" s="416">
        <f t="shared" si="317"/>
        <v>100</v>
      </c>
      <c r="AE616" s="416">
        <f t="shared" si="318"/>
        <v>100</v>
      </c>
      <c r="AF616" s="212">
        <f t="shared" si="323"/>
        <v>100</v>
      </c>
      <c r="AG616" s="212">
        <f t="shared" si="324"/>
        <v>10</v>
      </c>
      <c r="AH616" s="212">
        <f t="shared" si="321"/>
        <v>100</v>
      </c>
      <c r="AI616" s="212">
        <f t="shared" si="322"/>
        <v>100</v>
      </c>
      <c r="AJ616" s="243"/>
      <c r="AL616" s="185">
        <v>2</v>
      </c>
      <c r="AQ616" s="148" t="s">
        <v>760</v>
      </c>
    </row>
    <row r="617" spans="1:1022" ht="17.25" customHeight="1" x14ac:dyDescent="0.25">
      <c r="A617" s="162" t="s">
        <v>25920</v>
      </c>
      <c r="B617" s="163">
        <v>616</v>
      </c>
      <c r="C617" s="162" t="s">
        <v>25922</v>
      </c>
      <c r="D617" s="175" t="s">
        <v>25923</v>
      </c>
      <c r="J617" s="332">
        <v>2</v>
      </c>
      <c r="K617" s="332">
        <v>2</v>
      </c>
      <c r="V617" s="219">
        <f t="shared" si="325"/>
        <v>100</v>
      </c>
      <c r="W617" s="219">
        <f t="shared" si="326"/>
        <v>100</v>
      </c>
      <c r="X617" s="219">
        <f t="shared" si="327"/>
        <v>100</v>
      </c>
      <c r="Y617" s="219">
        <f t="shared" si="312"/>
        <v>100</v>
      </c>
      <c r="Z617" s="219">
        <f t="shared" si="313"/>
        <v>100</v>
      </c>
      <c r="AA617" s="220">
        <f t="shared" si="314"/>
        <v>100</v>
      </c>
      <c r="AB617" s="220">
        <f t="shared" si="315"/>
        <v>100</v>
      </c>
      <c r="AC617" s="220">
        <f t="shared" si="316"/>
        <v>100</v>
      </c>
      <c r="AD617" s="416">
        <f t="shared" ref="AD617:AD632" si="328">IF(L617=0,100,IF(L617=1,1,IF(L617="1B",1,IF(L617="1A",0.1,100))))</f>
        <v>100</v>
      </c>
      <c r="AE617" s="416">
        <f t="shared" ref="AE617:AE632" si="329">IF(M617=0,100,IF(M617=1,1,IF(M617="1B",1,IF(M617="1A",0.1,100))))</f>
        <v>100</v>
      </c>
      <c r="AF617" s="212">
        <f t="shared" si="323"/>
        <v>10</v>
      </c>
      <c r="AG617" s="212">
        <f t="shared" si="324"/>
        <v>10</v>
      </c>
      <c r="AH617" s="212">
        <f t="shared" ref="AH617:AH632" si="330">IF(OR(EXACT(J617,"1A"),EXACT(J617,"1B"),EXACT(J617,"1C"),K617=1),3,100)</f>
        <v>100</v>
      </c>
      <c r="AI617" s="212">
        <f t="shared" si="322"/>
        <v>100</v>
      </c>
      <c r="AL617" s="185">
        <v>3</v>
      </c>
    </row>
    <row r="618" spans="1:1022" ht="17.25" customHeight="1" x14ac:dyDescent="0.25">
      <c r="A618" s="162" t="s">
        <v>13719</v>
      </c>
      <c r="B618" s="163">
        <v>617</v>
      </c>
      <c r="C618" s="162" t="s">
        <v>13717</v>
      </c>
      <c r="D618" s="175" t="s">
        <v>13718</v>
      </c>
      <c r="E618" s="185" t="s">
        <v>770</v>
      </c>
      <c r="J618" s="332">
        <v>2</v>
      </c>
      <c r="K618" s="332">
        <v>2</v>
      </c>
      <c r="O618" s="332">
        <v>3</v>
      </c>
      <c r="V618" s="219">
        <f t="shared" si="325"/>
        <v>100</v>
      </c>
      <c r="W618" s="219">
        <f t="shared" si="326"/>
        <v>100</v>
      </c>
      <c r="X618" s="219">
        <f t="shared" si="327"/>
        <v>20</v>
      </c>
      <c r="Y618" s="219">
        <f t="shared" si="312"/>
        <v>100</v>
      </c>
      <c r="Z618" s="219">
        <f t="shared" si="313"/>
        <v>100</v>
      </c>
      <c r="AA618" s="220">
        <f t="shared" si="314"/>
        <v>100</v>
      </c>
      <c r="AB618" s="220">
        <f t="shared" si="315"/>
        <v>100</v>
      </c>
      <c r="AC618" s="220">
        <f t="shared" si="316"/>
        <v>100</v>
      </c>
      <c r="AD618" s="416">
        <f t="shared" si="328"/>
        <v>100</v>
      </c>
      <c r="AE618" s="416">
        <f t="shared" si="329"/>
        <v>100</v>
      </c>
      <c r="AF618" s="212">
        <f t="shared" si="323"/>
        <v>10</v>
      </c>
      <c r="AG618" s="212">
        <f t="shared" si="324"/>
        <v>10</v>
      </c>
      <c r="AH618" s="212">
        <f t="shared" si="330"/>
        <v>100</v>
      </c>
      <c r="AI618" s="212">
        <f t="shared" si="322"/>
        <v>100</v>
      </c>
    </row>
    <row r="619" spans="1:1022" x14ac:dyDescent="0.25">
      <c r="A619" s="162" t="s">
        <v>25887</v>
      </c>
      <c r="B619" s="163">
        <v>618</v>
      </c>
      <c r="C619" s="162" t="s">
        <v>25888</v>
      </c>
      <c r="D619" s="175" t="s">
        <v>25890</v>
      </c>
      <c r="E619" s="185" t="s">
        <v>25891</v>
      </c>
      <c r="F619" s="185">
        <v>4</v>
      </c>
      <c r="G619" s="175">
        <v>3</v>
      </c>
      <c r="H619" s="175">
        <v>3</v>
      </c>
      <c r="J619" s="332" t="s">
        <v>752</v>
      </c>
      <c r="K619" s="332">
        <v>1</v>
      </c>
      <c r="L619" s="332">
        <v>1</v>
      </c>
      <c r="V619" s="219">
        <f t="shared" si="325"/>
        <v>100</v>
      </c>
      <c r="W619" s="219">
        <f t="shared" si="326"/>
        <v>100</v>
      </c>
      <c r="X619" s="219">
        <f t="shared" si="327"/>
        <v>100</v>
      </c>
      <c r="Y619" s="219">
        <f t="shared" si="312"/>
        <v>100</v>
      </c>
      <c r="Z619" s="219">
        <f t="shared" si="313"/>
        <v>100</v>
      </c>
      <c r="AA619" s="220">
        <f t="shared" si="314"/>
        <v>100</v>
      </c>
      <c r="AB619" s="220">
        <f t="shared" si="315"/>
        <v>100</v>
      </c>
      <c r="AC619" s="220">
        <f t="shared" si="316"/>
        <v>100</v>
      </c>
      <c r="AD619" s="416">
        <f t="shared" si="328"/>
        <v>1</v>
      </c>
      <c r="AE619" s="416">
        <f t="shared" si="329"/>
        <v>100</v>
      </c>
      <c r="AF619" s="212">
        <f t="shared" si="323"/>
        <v>1</v>
      </c>
      <c r="AG619" s="212">
        <f t="shared" si="324"/>
        <v>1</v>
      </c>
      <c r="AH619" s="212">
        <f t="shared" si="330"/>
        <v>3</v>
      </c>
      <c r="AI619" s="212">
        <f t="shared" si="322"/>
        <v>5</v>
      </c>
      <c r="AJ619" s="243"/>
      <c r="AL619" s="185">
        <v>2</v>
      </c>
      <c r="AQ619" s="148" t="s">
        <v>25892</v>
      </c>
    </row>
    <row r="620" spans="1:1022" x14ac:dyDescent="0.25">
      <c r="A620" s="162" t="s">
        <v>21618</v>
      </c>
      <c r="B620" s="163">
        <v>619</v>
      </c>
      <c r="C620" s="162" t="s">
        <v>25893</v>
      </c>
      <c r="D620" s="175" t="s">
        <v>21617</v>
      </c>
      <c r="E620" s="185" t="s">
        <v>25216</v>
      </c>
      <c r="F620" s="185">
        <v>4</v>
      </c>
      <c r="G620" s="175">
        <v>4</v>
      </c>
      <c r="H620" s="175">
        <v>3</v>
      </c>
      <c r="I620" s="175">
        <v>6</v>
      </c>
      <c r="J620" s="332" t="s">
        <v>752</v>
      </c>
      <c r="K620" s="332">
        <v>1</v>
      </c>
      <c r="O620" s="332">
        <v>3</v>
      </c>
      <c r="P620" s="332">
        <v>2</v>
      </c>
      <c r="V620" s="219">
        <f t="shared" si="325"/>
        <v>100</v>
      </c>
      <c r="W620" s="219">
        <f t="shared" si="326"/>
        <v>100</v>
      </c>
      <c r="X620" s="230">
        <v>10</v>
      </c>
      <c r="Y620" s="219">
        <f t="shared" si="312"/>
        <v>100</v>
      </c>
      <c r="Z620" s="219">
        <f t="shared" si="313"/>
        <v>10</v>
      </c>
      <c r="AA620" s="220">
        <f t="shared" si="314"/>
        <v>100</v>
      </c>
      <c r="AB620" s="220">
        <f t="shared" si="315"/>
        <v>100</v>
      </c>
      <c r="AC620" s="220">
        <f t="shared" si="316"/>
        <v>100</v>
      </c>
      <c r="AD620" s="416">
        <f t="shared" si="328"/>
        <v>100</v>
      </c>
      <c r="AE620" s="416">
        <f t="shared" si="329"/>
        <v>100</v>
      </c>
      <c r="AF620" s="212">
        <f t="shared" si="323"/>
        <v>1</v>
      </c>
      <c r="AG620" s="221">
        <v>3</v>
      </c>
      <c r="AH620" s="212">
        <f t="shared" si="330"/>
        <v>3</v>
      </c>
      <c r="AI620" s="221">
        <v>10</v>
      </c>
      <c r="AJ620" s="243" t="s">
        <v>24601</v>
      </c>
      <c r="AL620" s="185">
        <v>2</v>
      </c>
      <c r="AQ620" s="148" t="s">
        <v>760</v>
      </c>
      <c r="AU620" s="412"/>
      <c r="AV620" s="412"/>
      <c r="AW620" s="412"/>
      <c r="AX620" s="412"/>
      <c r="AY620" s="412"/>
      <c r="AZ620" s="412"/>
      <c r="BA620" s="412"/>
      <c r="BB620" s="412"/>
      <c r="BC620" s="412"/>
      <c r="BD620" s="412"/>
      <c r="BE620" s="412"/>
      <c r="BF620" s="412"/>
      <c r="BG620" s="412"/>
      <c r="BH620" s="412"/>
      <c r="BI620" s="412"/>
      <c r="BJ620" s="412"/>
      <c r="BK620" s="412"/>
      <c r="BL620" s="412"/>
      <c r="BM620" s="412"/>
      <c r="BN620" s="412"/>
      <c r="BO620" s="412"/>
      <c r="BP620" s="412"/>
      <c r="BQ620" s="412"/>
      <c r="BR620" s="412"/>
      <c r="BS620" s="412"/>
      <c r="BT620" s="412"/>
      <c r="BU620" s="412"/>
      <c r="BV620" s="412"/>
      <c r="BW620" s="412"/>
      <c r="BX620" s="412"/>
      <c r="BY620" s="412"/>
      <c r="BZ620" s="412"/>
      <c r="CA620" s="412"/>
      <c r="CB620" s="412"/>
      <c r="CC620" s="412"/>
      <c r="CD620" s="412"/>
      <c r="CE620" s="412"/>
      <c r="CF620" s="412"/>
      <c r="CG620" s="412"/>
      <c r="CH620" s="412"/>
      <c r="CI620" s="412"/>
      <c r="CJ620" s="412"/>
      <c r="CK620" s="412"/>
      <c r="CL620" s="412"/>
      <c r="CM620" s="412"/>
      <c r="CN620" s="412"/>
      <c r="CO620" s="412"/>
      <c r="CP620" s="412"/>
      <c r="CQ620" s="412"/>
      <c r="CR620" s="412"/>
      <c r="CS620" s="412"/>
      <c r="CT620" s="412"/>
      <c r="CU620" s="412"/>
      <c r="CV620" s="412"/>
      <c r="CW620" s="412"/>
      <c r="CX620" s="412"/>
      <c r="CY620" s="412"/>
      <c r="CZ620" s="412"/>
      <c r="DA620" s="412"/>
      <c r="DB620" s="412"/>
      <c r="DC620" s="412"/>
      <c r="DD620" s="412"/>
      <c r="DE620" s="412"/>
      <c r="DF620" s="412"/>
      <c r="DG620" s="412"/>
      <c r="DH620" s="412"/>
      <c r="DI620" s="412"/>
      <c r="DJ620" s="412"/>
      <c r="DK620" s="412"/>
      <c r="DL620" s="412"/>
      <c r="DM620" s="412"/>
      <c r="DN620" s="412"/>
      <c r="DO620" s="412"/>
      <c r="DP620" s="412"/>
      <c r="DQ620" s="412"/>
      <c r="DR620" s="412"/>
      <c r="DS620" s="412"/>
      <c r="DT620" s="412"/>
      <c r="DU620" s="412"/>
      <c r="DV620" s="412"/>
      <c r="DW620" s="412"/>
      <c r="DX620" s="412"/>
      <c r="DY620" s="412"/>
      <c r="DZ620" s="412"/>
      <c r="EA620" s="412"/>
      <c r="EB620" s="412"/>
      <c r="EC620" s="412"/>
      <c r="ED620" s="412"/>
      <c r="EE620" s="412"/>
      <c r="EF620" s="412"/>
      <c r="EG620" s="412"/>
      <c r="EH620" s="412"/>
      <c r="EI620" s="412"/>
      <c r="EJ620" s="412"/>
      <c r="EK620" s="412"/>
      <c r="EL620" s="412"/>
      <c r="EM620" s="412"/>
      <c r="EN620" s="412"/>
      <c r="EO620" s="412"/>
      <c r="EP620" s="412"/>
      <c r="EQ620" s="412"/>
      <c r="ER620" s="412"/>
      <c r="ES620" s="412"/>
      <c r="ET620" s="412"/>
      <c r="EU620" s="412"/>
      <c r="EV620" s="412"/>
      <c r="EW620" s="412"/>
      <c r="EX620" s="412"/>
      <c r="EY620" s="412"/>
      <c r="EZ620" s="412"/>
      <c r="FA620" s="412"/>
      <c r="FB620" s="412"/>
      <c r="FC620" s="412"/>
      <c r="FD620" s="412"/>
      <c r="FE620" s="412"/>
      <c r="FF620" s="412"/>
      <c r="FG620" s="412"/>
      <c r="FH620" s="412"/>
      <c r="FI620" s="412"/>
      <c r="FJ620" s="412"/>
      <c r="FK620" s="412"/>
      <c r="FL620" s="412"/>
      <c r="FM620" s="412"/>
      <c r="FN620" s="412"/>
      <c r="FO620" s="412"/>
      <c r="FP620" s="412"/>
      <c r="FQ620" s="412"/>
      <c r="FR620" s="412"/>
      <c r="FS620" s="412"/>
      <c r="FT620" s="412"/>
      <c r="FU620" s="412"/>
      <c r="FV620" s="412"/>
      <c r="FW620" s="412"/>
      <c r="FX620" s="412"/>
      <c r="FY620" s="412"/>
      <c r="FZ620" s="412"/>
      <c r="GA620" s="412"/>
      <c r="GB620" s="412"/>
      <c r="GC620" s="412"/>
      <c r="GD620" s="412"/>
      <c r="GE620" s="412"/>
      <c r="GF620" s="412"/>
      <c r="GG620" s="412"/>
      <c r="GH620" s="412"/>
      <c r="GI620" s="412"/>
      <c r="GJ620" s="412"/>
      <c r="GK620" s="412"/>
      <c r="GL620" s="412"/>
      <c r="GM620" s="412"/>
      <c r="GN620" s="412"/>
      <c r="GO620" s="412"/>
      <c r="GP620" s="412"/>
      <c r="GQ620" s="412"/>
      <c r="GR620" s="412"/>
      <c r="GS620" s="412"/>
      <c r="GT620" s="412"/>
      <c r="GU620" s="412"/>
      <c r="GV620" s="412"/>
      <c r="GW620" s="412"/>
      <c r="GX620" s="412"/>
      <c r="GY620" s="412"/>
      <c r="GZ620" s="412"/>
      <c r="HA620" s="412"/>
      <c r="HB620" s="412"/>
      <c r="HC620" s="412"/>
      <c r="HD620" s="412"/>
      <c r="HE620" s="412"/>
      <c r="HF620" s="412"/>
      <c r="HG620" s="412"/>
      <c r="HH620" s="412"/>
      <c r="HI620" s="412"/>
      <c r="HJ620" s="412"/>
      <c r="HK620" s="412"/>
      <c r="HL620" s="412"/>
      <c r="HM620" s="412"/>
      <c r="HN620" s="412"/>
      <c r="HO620" s="412"/>
      <c r="HP620" s="412"/>
      <c r="HQ620" s="412"/>
      <c r="HR620" s="412"/>
      <c r="HS620" s="412"/>
      <c r="HT620" s="412"/>
      <c r="HU620" s="412"/>
      <c r="HV620" s="412"/>
      <c r="HW620" s="412"/>
      <c r="HX620" s="412"/>
      <c r="HY620" s="412"/>
      <c r="HZ620" s="412"/>
      <c r="IA620" s="412"/>
      <c r="IB620" s="412"/>
      <c r="IC620" s="412"/>
      <c r="ID620" s="412"/>
      <c r="IE620" s="412"/>
      <c r="IF620" s="412"/>
      <c r="IG620" s="412"/>
      <c r="IH620" s="412"/>
      <c r="II620" s="412"/>
      <c r="IJ620" s="412"/>
      <c r="IK620" s="412"/>
      <c r="IL620" s="412"/>
      <c r="IM620" s="412"/>
      <c r="IN620" s="412"/>
      <c r="IO620" s="412"/>
      <c r="IP620" s="412"/>
      <c r="IQ620" s="412"/>
      <c r="IR620" s="412"/>
      <c r="IS620" s="412"/>
      <c r="IT620" s="412"/>
      <c r="IU620" s="412"/>
      <c r="IV620" s="412"/>
      <c r="IW620" s="412"/>
      <c r="IX620" s="412"/>
      <c r="IY620" s="412"/>
      <c r="IZ620" s="412"/>
      <c r="JA620" s="412"/>
      <c r="JB620" s="412"/>
      <c r="JC620" s="412"/>
      <c r="JD620" s="412"/>
      <c r="JE620" s="412"/>
      <c r="JF620" s="412"/>
      <c r="JG620" s="412"/>
      <c r="JH620" s="412"/>
      <c r="JI620" s="412"/>
      <c r="JJ620" s="412"/>
      <c r="JK620" s="412"/>
      <c r="JL620" s="412"/>
      <c r="JM620" s="412"/>
      <c r="JN620" s="412"/>
      <c r="JO620" s="412"/>
      <c r="JP620" s="412"/>
      <c r="JQ620" s="412"/>
      <c r="JR620" s="412"/>
      <c r="JS620" s="412"/>
      <c r="JT620" s="412"/>
      <c r="JU620" s="412"/>
      <c r="JV620" s="412"/>
      <c r="JW620" s="412"/>
      <c r="JX620" s="412"/>
      <c r="JY620" s="412"/>
      <c r="JZ620" s="412"/>
      <c r="KA620" s="412"/>
      <c r="KB620" s="412"/>
      <c r="KC620" s="412"/>
      <c r="KD620" s="412"/>
      <c r="KE620" s="412"/>
      <c r="KF620" s="412"/>
      <c r="KG620" s="412"/>
      <c r="KH620" s="412"/>
      <c r="KI620" s="412"/>
      <c r="KJ620" s="412"/>
      <c r="KK620" s="412"/>
      <c r="KL620" s="412"/>
      <c r="KM620" s="412"/>
      <c r="KN620" s="412"/>
      <c r="KO620" s="412"/>
      <c r="KP620" s="412"/>
      <c r="KQ620" s="412"/>
      <c r="KR620" s="412"/>
      <c r="KS620" s="412"/>
      <c r="KT620" s="412"/>
      <c r="KU620" s="412"/>
      <c r="KV620" s="412"/>
      <c r="KW620" s="412"/>
      <c r="KX620" s="412"/>
      <c r="KY620" s="412"/>
      <c r="KZ620" s="412"/>
      <c r="LA620" s="412"/>
      <c r="LB620" s="412"/>
      <c r="LC620" s="412"/>
      <c r="LD620" s="412"/>
      <c r="LE620" s="412"/>
      <c r="LF620" s="412"/>
      <c r="LG620" s="412"/>
      <c r="LH620" s="412"/>
      <c r="LI620" s="412"/>
      <c r="LJ620" s="412"/>
      <c r="LK620" s="412"/>
      <c r="LL620" s="412"/>
      <c r="LM620" s="412"/>
      <c r="LN620" s="412"/>
      <c r="LO620" s="412"/>
      <c r="LP620" s="412"/>
      <c r="LQ620" s="412"/>
      <c r="LR620" s="412"/>
      <c r="LS620" s="412"/>
      <c r="LT620" s="412"/>
      <c r="LU620" s="412"/>
      <c r="LV620" s="412"/>
      <c r="LW620" s="412"/>
      <c r="LX620" s="412"/>
      <c r="LY620" s="412"/>
      <c r="LZ620" s="412"/>
      <c r="MA620" s="412"/>
      <c r="MB620" s="412"/>
      <c r="MC620" s="412"/>
      <c r="MD620" s="412"/>
      <c r="ME620" s="412"/>
      <c r="MF620" s="412"/>
      <c r="MG620" s="412"/>
      <c r="MH620" s="412"/>
      <c r="MI620" s="412"/>
      <c r="MJ620" s="412"/>
      <c r="MK620" s="412"/>
      <c r="ML620" s="412"/>
      <c r="MM620" s="412"/>
      <c r="MN620" s="412"/>
      <c r="MO620" s="412"/>
      <c r="MP620" s="412"/>
      <c r="MQ620" s="412"/>
      <c r="MR620" s="412"/>
      <c r="MS620" s="412"/>
      <c r="MT620" s="412"/>
      <c r="MU620" s="412"/>
      <c r="MV620" s="412"/>
      <c r="MW620" s="412"/>
      <c r="MX620" s="412"/>
      <c r="MY620" s="412"/>
      <c r="MZ620" s="412"/>
      <c r="NA620" s="412"/>
      <c r="NB620" s="412"/>
      <c r="NC620" s="412"/>
      <c r="ND620" s="412"/>
      <c r="NE620" s="412"/>
      <c r="NF620" s="412"/>
      <c r="NG620" s="412"/>
      <c r="NH620" s="412"/>
      <c r="NI620" s="412"/>
      <c r="NJ620" s="412"/>
      <c r="NK620" s="412"/>
      <c r="NL620" s="412"/>
      <c r="NM620" s="412"/>
      <c r="NN620" s="412"/>
      <c r="NO620" s="412"/>
      <c r="NP620" s="412"/>
      <c r="NQ620" s="412"/>
      <c r="NR620" s="412"/>
      <c r="NS620" s="412"/>
      <c r="NT620" s="412"/>
      <c r="NU620" s="412"/>
      <c r="NV620" s="412"/>
      <c r="NW620" s="412"/>
      <c r="NX620" s="412"/>
      <c r="NY620" s="412"/>
      <c r="NZ620" s="412"/>
      <c r="OA620" s="412"/>
      <c r="OB620" s="412"/>
      <c r="OC620" s="412"/>
      <c r="OD620" s="412"/>
      <c r="OE620" s="412"/>
      <c r="OF620" s="412"/>
      <c r="OG620" s="412"/>
      <c r="OH620" s="412"/>
      <c r="OI620" s="412"/>
      <c r="OJ620" s="412"/>
      <c r="OK620" s="412"/>
      <c r="OL620" s="412"/>
      <c r="OM620" s="412"/>
      <c r="ON620" s="412"/>
      <c r="OO620" s="412"/>
      <c r="OP620" s="412"/>
      <c r="OQ620" s="412"/>
      <c r="OR620" s="412"/>
      <c r="OS620" s="412"/>
      <c r="OT620" s="412"/>
      <c r="OU620" s="412"/>
      <c r="OV620" s="412"/>
      <c r="OW620" s="412"/>
      <c r="OX620" s="412"/>
      <c r="OY620" s="412"/>
      <c r="OZ620" s="412"/>
      <c r="PA620" s="412"/>
      <c r="PB620" s="412"/>
      <c r="PC620" s="412"/>
      <c r="PD620" s="412"/>
      <c r="PE620" s="412"/>
      <c r="PF620" s="412"/>
      <c r="PG620" s="412"/>
      <c r="PH620" s="412"/>
      <c r="PI620" s="412"/>
      <c r="PJ620" s="412"/>
      <c r="PK620" s="412"/>
      <c r="PL620" s="412"/>
      <c r="PM620" s="412"/>
      <c r="PN620" s="412"/>
      <c r="PO620" s="412"/>
      <c r="PP620" s="412"/>
      <c r="PQ620" s="412"/>
      <c r="PR620" s="412"/>
      <c r="PS620" s="412"/>
      <c r="PT620" s="412"/>
      <c r="PU620" s="412"/>
      <c r="PV620" s="412"/>
      <c r="PW620" s="412"/>
      <c r="PX620" s="412"/>
      <c r="PY620" s="412"/>
      <c r="PZ620" s="412"/>
      <c r="QA620" s="412"/>
      <c r="QB620" s="412"/>
      <c r="QC620" s="412"/>
      <c r="QD620" s="412"/>
      <c r="QE620" s="412"/>
      <c r="QF620" s="412"/>
      <c r="QG620" s="412"/>
      <c r="QH620" s="412"/>
      <c r="QI620" s="412"/>
      <c r="QJ620" s="412"/>
      <c r="QK620" s="412"/>
      <c r="QL620" s="412"/>
      <c r="QM620" s="412"/>
      <c r="QN620" s="412"/>
      <c r="QO620" s="412"/>
      <c r="QP620" s="412"/>
      <c r="QQ620" s="412"/>
      <c r="QR620" s="412"/>
      <c r="QS620" s="412"/>
      <c r="QT620" s="412"/>
      <c r="QU620" s="412"/>
      <c r="QV620" s="412"/>
      <c r="QW620" s="412"/>
      <c r="QX620" s="412"/>
      <c r="QY620" s="412"/>
      <c r="QZ620" s="412"/>
      <c r="RA620" s="412"/>
      <c r="RB620" s="412"/>
      <c r="RC620" s="412"/>
      <c r="RD620" s="412"/>
      <c r="RE620" s="412"/>
      <c r="RF620" s="412"/>
      <c r="RG620" s="412"/>
      <c r="RH620" s="412"/>
      <c r="RI620" s="412"/>
      <c r="RJ620" s="412"/>
      <c r="RK620" s="412"/>
      <c r="RL620" s="412"/>
      <c r="RM620" s="412"/>
      <c r="RN620" s="412"/>
      <c r="RO620" s="412"/>
      <c r="RP620" s="412"/>
      <c r="RQ620" s="412"/>
      <c r="RR620" s="412"/>
      <c r="RS620" s="412"/>
      <c r="RT620" s="412"/>
      <c r="RU620" s="412"/>
      <c r="RV620" s="412"/>
      <c r="RW620" s="412"/>
      <c r="RX620" s="412"/>
      <c r="RY620" s="412"/>
      <c r="RZ620" s="412"/>
      <c r="SA620" s="412"/>
      <c r="SB620" s="412"/>
      <c r="SC620" s="412"/>
      <c r="SD620" s="412"/>
      <c r="SE620" s="412"/>
      <c r="SF620" s="412"/>
      <c r="SG620" s="412"/>
      <c r="SH620" s="412"/>
      <c r="SI620" s="412"/>
      <c r="SJ620" s="412"/>
      <c r="SK620" s="412"/>
      <c r="SL620" s="412"/>
      <c r="SM620" s="412"/>
      <c r="SN620" s="412"/>
      <c r="SO620" s="412"/>
      <c r="SP620" s="412"/>
      <c r="SQ620" s="412"/>
      <c r="SR620" s="412"/>
      <c r="SS620" s="412"/>
      <c r="ST620" s="412"/>
      <c r="SU620" s="412"/>
      <c r="SV620" s="412"/>
      <c r="SW620" s="412"/>
      <c r="SX620" s="412"/>
      <c r="SY620" s="412"/>
      <c r="SZ620" s="412"/>
      <c r="TA620" s="412"/>
      <c r="TB620" s="412"/>
      <c r="TC620" s="412"/>
      <c r="TD620" s="412"/>
      <c r="TE620" s="412"/>
      <c r="TF620" s="412"/>
      <c r="TG620" s="412"/>
      <c r="TH620" s="412"/>
      <c r="TI620" s="412"/>
      <c r="TJ620" s="412"/>
      <c r="TK620" s="412"/>
      <c r="TL620" s="412"/>
      <c r="TM620" s="412"/>
      <c r="TN620" s="412"/>
      <c r="TO620" s="412"/>
      <c r="TP620" s="412"/>
      <c r="TQ620" s="412"/>
      <c r="TR620" s="412"/>
      <c r="TS620" s="412"/>
      <c r="TT620" s="412"/>
      <c r="TU620" s="412"/>
      <c r="TV620" s="412"/>
      <c r="TW620" s="412"/>
      <c r="TX620" s="412"/>
      <c r="TY620" s="412"/>
      <c r="TZ620" s="412"/>
      <c r="UA620" s="412"/>
      <c r="UB620" s="412"/>
      <c r="UC620" s="412"/>
      <c r="UD620" s="412"/>
      <c r="UE620" s="412"/>
      <c r="UF620" s="412"/>
      <c r="UG620" s="412"/>
      <c r="UH620" s="412"/>
      <c r="UI620" s="412"/>
      <c r="UJ620" s="412"/>
      <c r="UK620" s="412"/>
      <c r="UL620" s="412"/>
      <c r="UM620" s="412"/>
      <c r="UN620" s="412"/>
      <c r="UO620" s="412"/>
      <c r="UP620" s="412"/>
      <c r="UQ620" s="412"/>
      <c r="UR620" s="412"/>
      <c r="US620" s="412"/>
      <c r="UT620" s="412"/>
      <c r="UU620" s="412"/>
      <c r="UV620" s="412"/>
      <c r="UW620" s="412"/>
      <c r="UX620" s="412"/>
      <c r="UY620" s="412"/>
      <c r="UZ620" s="412"/>
      <c r="VA620" s="412"/>
      <c r="VB620" s="412"/>
      <c r="VC620" s="412"/>
      <c r="VD620" s="412"/>
      <c r="VE620" s="412"/>
      <c r="VF620" s="412"/>
      <c r="VG620" s="412"/>
      <c r="VH620" s="412"/>
      <c r="VI620" s="412"/>
      <c r="VJ620" s="412"/>
      <c r="VK620" s="412"/>
      <c r="VL620" s="412"/>
      <c r="VM620" s="412"/>
      <c r="VN620" s="412"/>
      <c r="VO620" s="412"/>
      <c r="VP620" s="412"/>
      <c r="VQ620" s="412"/>
      <c r="VR620" s="412"/>
      <c r="VS620" s="412"/>
      <c r="VT620" s="412"/>
      <c r="VU620" s="412"/>
      <c r="VV620" s="412"/>
      <c r="VW620" s="412"/>
      <c r="VX620" s="412"/>
      <c r="VY620" s="412"/>
      <c r="VZ620" s="412"/>
      <c r="WA620" s="412"/>
      <c r="WB620" s="412"/>
      <c r="WC620" s="412"/>
      <c r="WD620" s="412"/>
      <c r="WE620" s="412"/>
      <c r="WF620" s="412"/>
      <c r="WG620" s="412"/>
      <c r="WH620" s="412"/>
      <c r="WI620" s="412"/>
      <c r="WJ620" s="412"/>
      <c r="WK620" s="412"/>
      <c r="WL620" s="412"/>
      <c r="WM620" s="412"/>
      <c r="WN620" s="412"/>
      <c r="WO620" s="412"/>
      <c r="WP620" s="412"/>
      <c r="WQ620" s="412"/>
      <c r="WR620" s="412"/>
      <c r="WS620" s="412"/>
      <c r="WT620" s="412"/>
      <c r="WU620" s="412"/>
      <c r="WV620" s="412"/>
      <c r="WW620" s="412"/>
      <c r="WX620" s="412"/>
      <c r="WY620" s="412"/>
      <c r="WZ620" s="412"/>
      <c r="XA620" s="412"/>
      <c r="XB620" s="412"/>
      <c r="XC620" s="412"/>
      <c r="XD620" s="412"/>
      <c r="XE620" s="412"/>
      <c r="XF620" s="412"/>
      <c r="XG620" s="412"/>
      <c r="XH620" s="412"/>
      <c r="XI620" s="412"/>
      <c r="XJ620" s="412"/>
      <c r="XK620" s="412"/>
      <c r="XL620" s="412"/>
      <c r="XM620" s="412"/>
      <c r="XN620" s="412"/>
      <c r="XO620" s="412"/>
      <c r="XP620" s="412"/>
      <c r="XQ620" s="412"/>
      <c r="XR620" s="412"/>
      <c r="XS620" s="412"/>
      <c r="XT620" s="412"/>
      <c r="XU620" s="412"/>
      <c r="XV620" s="412"/>
      <c r="XW620" s="412"/>
      <c r="XX620" s="412"/>
      <c r="XY620" s="412"/>
      <c r="XZ620" s="412"/>
      <c r="YA620" s="412"/>
      <c r="YB620" s="412"/>
      <c r="YC620" s="412"/>
      <c r="YD620" s="412"/>
      <c r="YE620" s="412"/>
      <c r="YF620" s="412"/>
      <c r="YG620" s="412"/>
      <c r="YH620" s="412"/>
      <c r="YI620" s="412"/>
      <c r="YJ620" s="412"/>
      <c r="YK620" s="412"/>
      <c r="YL620" s="412"/>
      <c r="YM620" s="412"/>
      <c r="YN620" s="412"/>
      <c r="YO620" s="412"/>
      <c r="YP620" s="412"/>
      <c r="YQ620" s="412"/>
      <c r="YR620" s="412"/>
      <c r="YS620" s="412"/>
      <c r="YT620" s="412"/>
      <c r="YU620" s="412"/>
      <c r="YV620" s="412"/>
      <c r="YW620" s="412"/>
      <c r="YX620" s="412"/>
      <c r="YY620" s="412"/>
      <c r="YZ620" s="412"/>
      <c r="ZA620" s="412"/>
      <c r="ZB620" s="412"/>
      <c r="ZC620" s="412"/>
      <c r="ZD620" s="412"/>
      <c r="ZE620" s="412"/>
      <c r="ZF620" s="412"/>
      <c r="ZG620" s="412"/>
      <c r="ZH620" s="412"/>
      <c r="ZI620" s="412"/>
      <c r="ZJ620" s="412"/>
      <c r="ZK620" s="412"/>
      <c r="ZL620" s="412"/>
      <c r="ZM620" s="412"/>
      <c r="ZN620" s="412"/>
      <c r="ZO620" s="412"/>
      <c r="ZP620" s="412"/>
      <c r="ZQ620" s="412"/>
      <c r="ZR620" s="412"/>
      <c r="ZS620" s="412"/>
      <c r="ZT620" s="412"/>
      <c r="ZU620" s="412"/>
      <c r="ZV620" s="412"/>
      <c r="ZW620" s="412"/>
      <c r="ZX620" s="412"/>
      <c r="ZY620" s="412"/>
      <c r="ZZ620" s="412"/>
      <c r="AAA620" s="412"/>
      <c r="AAB620" s="412"/>
      <c r="AAC620" s="412"/>
      <c r="AAD620" s="412"/>
      <c r="AAE620" s="412"/>
      <c r="AAF620" s="412"/>
      <c r="AAG620" s="412"/>
      <c r="AAH620" s="412"/>
      <c r="AAI620" s="412"/>
      <c r="AAJ620" s="412"/>
      <c r="AAK620" s="412"/>
      <c r="AAL620" s="412"/>
      <c r="AAM620" s="412"/>
      <c r="AAN620" s="412"/>
      <c r="AAO620" s="412"/>
      <c r="AAP620" s="412"/>
      <c r="AAQ620" s="412"/>
      <c r="AAR620" s="412"/>
      <c r="AAS620" s="412"/>
      <c r="AAT620" s="412"/>
      <c r="AAU620" s="412"/>
      <c r="AAV620" s="412"/>
      <c r="AAW620" s="412"/>
      <c r="AAX620" s="412"/>
      <c r="AAY620" s="412"/>
      <c r="AAZ620" s="412"/>
      <c r="ABA620" s="412"/>
      <c r="ABB620" s="412"/>
      <c r="ABC620" s="412"/>
      <c r="ABD620" s="412"/>
      <c r="ABE620" s="412"/>
      <c r="ABF620" s="412"/>
      <c r="ABG620" s="412"/>
      <c r="ABH620" s="412"/>
      <c r="ABI620" s="412"/>
      <c r="ABJ620" s="412"/>
      <c r="ABK620" s="412"/>
      <c r="ABL620" s="412"/>
      <c r="ABM620" s="412"/>
      <c r="ABN620" s="412"/>
      <c r="ABO620" s="412"/>
      <c r="ABP620" s="412"/>
      <c r="ABQ620" s="412"/>
      <c r="ABR620" s="412"/>
      <c r="ABS620" s="412"/>
      <c r="ABT620" s="412"/>
      <c r="ABU620" s="412"/>
      <c r="ABV620" s="412"/>
      <c r="ABW620" s="412"/>
      <c r="ABX620" s="412"/>
      <c r="ABY620" s="412"/>
      <c r="ABZ620" s="412"/>
      <c r="ACA620" s="412"/>
      <c r="ACB620" s="412"/>
      <c r="ACC620" s="412"/>
      <c r="ACD620" s="412"/>
      <c r="ACE620" s="412"/>
      <c r="ACF620" s="412"/>
      <c r="ACG620" s="412"/>
      <c r="ACH620" s="412"/>
      <c r="ACI620" s="412"/>
      <c r="ACJ620" s="412"/>
      <c r="ACK620" s="412"/>
      <c r="ACL620" s="412"/>
      <c r="ACM620" s="412"/>
      <c r="ACN620" s="412"/>
      <c r="ACO620" s="412"/>
      <c r="ACP620" s="412"/>
      <c r="ACQ620" s="412"/>
      <c r="ACR620" s="412"/>
      <c r="ACS620" s="412"/>
      <c r="ACT620" s="412"/>
      <c r="ACU620" s="412"/>
      <c r="ACV620" s="412"/>
      <c r="ACW620" s="412"/>
      <c r="ACX620" s="412"/>
      <c r="ACY620" s="412"/>
      <c r="ACZ620" s="412"/>
      <c r="ADA620" s="412"/>
      <c r="ADB620" s="412"/>
      <c r="ADC620" s="412"/>
      <c r="ADD620" s="412"/>
      <c r="ADE620" s="412"/>
      <c r="ADF620" s="412"/>
      <c r="ADG620" s="412"/>
      <c r="ADH620" s="412"/>
      <c r="ADI620" s="412"/>
      <c r="ADJ620" s="412"/>
      <c r="ADK620" s="412"/>
      <c r="ADL620" s="412"/>
      <c r="ADM620" s="412"/>
      <c r="ADN620" s="412"/>
      <c r="ADO620" s="412"/>
      <c r="ADP620" s="412"/>
      <c r="ADQ620" s="412"/>
      <c r="ADR620" s="412"/>
      <c r="ADS620" s="412"/>
      <c r="ADT620" s="412"/>
      <c r="ADU620" s="412"/>
      <c r="ADV620" s="412"/>
      <c r="ADW620" s="412"/>
      <c r="ADX620" s="412"/>
      <c r="ADY620" s="412"/>
      <c r="ADZ620" s="412"/>
      <c r="AEA620" s="412"/>
      <c r="AEB620" s="412"/>
      <c r="AEC620" s="412"/>
      <c r="AED620" s="412"/>
      <c r="AEE620" s="412"/>
      <c r="AEF620" s="412"/>
      <c r="AEG620" s="412"/>
      <c r="AEH620" s="412"/>
      <c r="AEI620" s="412"/>
      <c r="AEJ620" s="412"/>
      <c r="AEK620" s="412"/>
      <c r="AEL620" s="412"/>
      <c r="AEM620" s="412"/>
      <c r="AEN620" s="412"/>
      <c r="AEO620" s="412"/>
      <c r="AEP620" s="412"/>
      <c r="AEQ620" s="412"/>
      <c r="AER620" s="412"/>
      <c r="AES620" s="412"/>
      <c r="AET620" s="412"/>
      <c r="AEU620" s="412"/>
      <c r="AEV620" s="412"/>
      <c r="AEW620" s="412"/>
      <c r="AEX620" s="412"/>
      <c r="AEY620" s="412"/>
      <c r="AEZ620" s="412"/>
      <c r="AFA620" s="412"/>
      <c r="AFB620" s="412"/>
      <c r="AFC620" s="412"/>
      <c r="AFD620" s="412"/>
      <c r="AFE620" s="412"/>
      <c r="AFF620" s="412"/>
      <c r="AFG620" s="412"/>
      <c r="AFH620" s="412"/>
      <c r="AFI620" s="412"/>
      <c r="AFJ620" s="412"/>
      <c r="AFK620" s="412"/>
      <c r="AFL620" s="412"/>
      <c r="AFM620" s="412"/>
      <c r="AFN620" s="412"/>
      <c r="AFO620" s="412"/>
      <c r="AFP620" s="412"/>
      <c r="AFQ620" s="412"/>
      <c r="AFR620" s="412"/>
      <c r="AFS620" s="412"/>
      <c r="AFT620" s="412"/>
      <c r="AFU620" s="412"/>
      <c r="AFV620" s="412"/>
      <c r="AFW620" s="412"/>
      <c r="AFX620" s="412"/>
      <c r="AFY620" s="412"/>
      <c r="AFZ620" s="412"/>
      <c r="AGA620" s="412"/>
      <c r="AGB620" s="412"/>
      <c r="AGC620" s="412"/>
      <c r="AGD620" s="412"/>
      <c r="AGE620" s="412"/>
      <c r="AGF620" s="412"/>
      <c r="AGG620" s="412"/>
      <c r="AGH620" s="412"/>
      <c r="AGI620" s="412"/>
      <c r="AGJ620" s="412"/>
      <c r="AGK620" s="412"/>
      <c r="AGL620" s="412"/>
      <c r="AGM620" s="412"/>
      <c r="AGN620" s="412"/>
      <c r="AGO620" s="412"/>
      <c r="AGP620" s="412"/>
      <c r="AGQ620" s="412"/>
      <c r="AGR620" s="412"/>
      <c r="AGS620" s="412"/>
      <c r="AGT620" s="412"/>
      <c r="AGU620" s="412"/>
      <c r="AGV620" s="412"/>
      <c r="AGW620" s="412"/>
      <c r="AGX620" s="412"/>
      <c r="AGY620" s="412"/>
      <c r="AGZ620" s="412"/>
      <c r="AHA620" s="412"/>
      <c r="AHB620" s="412"/>
      <c r="AHC620" s="412"/>
      <c r="AHD620" s="412"/>
      <c r="AHE620" s="412"/>
      <c r="AHF620" s="412"/>
      <c r="AHG620" s="412"/>
      <c r="AHH620" s="412"/>
      <c r="AHI620" s="412"/>
      <c r="AHJ620" s="412"/>
      <c r="AHK620" s="412"/>
      <c r="AHL620" s="412"/>
      <c r="AHM620" s="412"/>
      <c r="AHN620" s="412"/>
      <c r="AHO620" s="412"/>
      <c r="AHP620" s="412"/>
      <c r="AHQ620" s="412"/>
      <c r="AHR620" s="412"/>
      <c r="AHS620" s="412"/>
      <c r="AHT620" s="412"/>
      <c r="AHU620" s="412"/>
      <c r="AHV620" s="412"/>
      <c r="AHW620" s="412"/>
      <c r="AHX620" s="412"/>
      <c r="AHY620" s="412"/>
      <c r="AHZ620" s="412"/>
      <c r="AIA620" s="412"/>
      <c r="AIB620" s="412"/>
      <c r="AIC620" s="412"/>
      <c r="AID620" s="412"/>
      <c r="AIE620" s="412"/>
      <c r="AIF620" s="412"/>
      <c r="AIG620" s="412"/>
      <c r="AIH620" s="412"/>
      <c r="AII620" s="412"/>
      <c r="AIJ620" s="412"/>
      <c r="AIK620" s="412"/>
      <c r="AIL620" s="412"/>
      <c r="AIM620" s="412"/>
      <c r="AIN620" s="412"/>
      <c r="AIO620" s="412"/>
      <c r="AIP620" s="412"/>
      <c r="AIQ620" s="412"/>
      <c r="AIR620" s="412"/>
      <c r="AIS620" s="412"/>
      <c r="AIT620" s="412"/>
      <c r="AIU620" s="412"/>
      <c r="AIV620" s="412"/>
      <c r="AIW620" s="412"/>
      <c r="AIX620" s="412"/>
      <c r="AIY620" s="412"/>
      <c r="AIZ620" s="412"/>
      <c r="AJA620" s="412"/>
      <c r="AJB620" s="412"/>
      <c r="AJC620" s="412"/>
      <c r="AJD620" s="412"/>
      <c r="AJE620" s="412"/>
      <c r="AJF620" s="412"/>
      <c r="AJG620" s="412"/>
      <c r="AJH620" s="412"/>
      <c r="AJI620" s="412"/>
      <c r="AJJ620" s="412"/>
      <c r="AJK620" s="412"/>
      <c r="AJL620" s="412"/>
      <c r="AJM620" s="412"/>
      <c r="AJN620" s="412"/>
      <c r="AJO620" s="412"/>
      <c r="AJP620" s="412"/>
      <c r="AJQ620" s="412"/>
      <c r="AJR620" s="412"/>
      <c r="AJS620" s="412"/>
      <c r="AJT620" s="412"/>
      <c r="AJU620" s="412"/>
      <c r="AJV620" s="412"/>
      <c r="AJW620" s="412"/>
      <c r="AJX620" s="412"/>
      <c r="AJY620" s="412"/>
      <c r="AJZ620" s="412"/>
      <c r="AKA620" s="412"/>
      <c r="AKB620" s="412"/>
      <c r="AKC620" s="412"/>
      <c r="AKD620" s="412"/>
      <c r="AKE620" s="412"/>
      <c r="AKF620" s="412"/>
      <c r="AKG620" s="412"/>
      <c r="AKH620" s="412"/>
      <c r="AKI620" s="412"/>
      <c r="AKJ620" s="412"/>
      <c r="AKK620" s="412"/>
      <c r="AKL620" s="412"/>
      <c r="AKM620" s="412"/>
      <c r="AKN620" s="412"/>
      <c r="AKO620" s="412"/>
      <c r="AKP620" s="412"/>
      <c r="AKQ620" s="412"/>
      <c r="AKR620" s="412"/>
      <c r="AKS620" s="412"/>
      <c r="AKT620" s="412"/>
      <c r="AKU620" s="412"/>
      <c r="AKV620" s="412"/>
      <c r="AKW620" s="412"/>
      <c r="AKX620" s="412"/>
      <c r="AKY620" s="412"/>
      <c r="AKZ620" s="412"/>
      <c r="ALA620" s="412"/>
      <c r="ALB620" s="412"/>
      <c r="ALC620" s="412"/>
      <c r="ALD620" s="412"/>
      <c r="ALE620" s="412"/>
      <c r="ALF620" s="412"/>
      <c r="ALG620" s="412"/>
      <c r="ALH620" s="412"/>
      <c r="ALI620" s="412"/>
      <c r="ALJ620" s="412"/>
      <c r="ALK620" s="412"/>
      <c r="ALL620" s="412"/>
      <c r="ALM620" s="412"/>
      <c r="ALN620" s="412"/>
      <c r="ALO620" s="412"/>
      <c r="ALP620" s="412"/>
      <c r="ALQ620" s="412"/>
      <c r="ALR620" s="412"/>
      <c r="ALS620" s="412"/>
      <c r="ALT620" s="412"/>
      <c r="ALU620" s="412"/>
      <c r="ALV620" s="412"/>
      <c r="ALW620" s="412"/>
      <c r="ALX620" s="412"/>
      <c r="ALY620" s="412"/>
      <c r="ALZ620" s="412"/>
      <c r="AMA620" s="412"/>
      <c r="AMB620" s="412"/>
      <c r="AMC620" s="412"/>
      <c r="AMD620" s="412"/>
      <c r="AME620" s="412"/>
      <c r="AMF620" s="412"/>
      <c r="AMG620" s="412"/>
      <c r="AMH620" s="412"/>
    </row>
    <row r="621" spans="1:1022" x14ac:dyDescent="0.25">
      <c r="A621" s="162" t="s">
        <v>4949</v>
      </c>
      <c r="B621" s="163">
        <v>620</v>
      </c>
      <c r="C621" s="162" t="s">
        <v>25911</v>
      </c>
      <c r="D621" s="175" t="s">
        <v>4951</v>
      </c>
      <c r="F621" s="185">
        <v>4</v>
      </c>
      <c r="J621" s="332" t="s">
        <v>752</v>
      </c>
      <c r="K621" s="332">
        <v>1</v>
      </c>
      <c r="S621" s="332">
        <v>2</v>
      </c>
      <c r="V621" s="219">
        <f t="shared" si="325"/>
        <v>100</v>
      </c>
      <c r="W621" s="219">
        <f t="shared" si="326"/>
        <v>100</v>
      </c>
      <c r="X621" s="219">
        <f>IF(O621=3,20,100)</f>
        <v>100</v>
      </c>
      <c r="Y621" s="219">
        <f t="shared" si="312"/>
        <v>100</v>
      </c>
      <c r="Z621" s="219">
        <f t="shared" si="313"/>
        <v>100</v>
      </c>
      <c r="AA621" s="220">
        <f t="shared" si="314"/>
        <v>100</v>
      </c>
      <c r="AB621" s="220">
        <f t="shared" si="315"/>
        <v>100</v>
      </c>
      <c r="AC621" s="220">
        <f t="shared" si="316"/>
        <v>3</v>
      </c>
      <c r="AD621" s="416">
        <f t="shared" si="328"/>
        <v>100</v>
      </c>
      <c r="AE621" s="416">
        <f t="shared" si="329"/>
        <v>100</v>
      </c>
      <c r="AF621" s="212">
        <f t="shared" si="323"/>
        <v>1</v>
      </c>
      <c r="AG621" s="212">
        <f t="shared" ref="AG621:AG632" si="331">IF(OR(EXACT(J621,"1A"),EXACT(J621,"1B"),EXACT(J621,"1C")),1,IF(J621=2,10,100))</f>
        <v>1</v>
      </c>
      <c r="AH621" s="212">
        <f t="shared" si="330"/>
        <v>3</v>
      </c>
      <c r="AI621" s="212">
        <f t="shared" ref="AI621:AI632" si="332">IF(OR(EXACT(J621,"1A"),EXACT(J621,"1B"),EXACT(J621,"1C")),5,100)</f>
        <v>5</v>
      </c>
      <c r="AK621" s="185">
        <v>1</v>
      </c>
      <c r="AL621" s="185">
        <v>1</v>
      </c>
      <c r="AN621" s="185">
        <v>10</v>
      </c>
      <c r="AO621" s="185">
        <v>10</v>
      </c>
      <c r="AQ621" s="148" t="s">
        <v>25916</v>
      </c>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c r="BR621" s="118"/>
      <c r="BS621" s="118"/>
      <c r="BT621" s="118"/>
      <c r="BU621" s="118"/>
      <c r="BV621" s="118"/>
      <c r="BW621" s="118"/>
      <c r="BX621" s="118"/>
      <c r="BY621" s="118"/>
      <c r="BZ621" s="118"/>
      <c r="CA621" s="118"/>
      <c r="CB621" s="118"/>
      <c r="CC621" s="118"/>
      <c r="CD621" s="118"/>
      <c r="CE621" s="118"/>
      <c r="CF621" s="118"/>
      <c r="CG621" s="118"/>
      <c r="CH621" s="118"/>
      <c r="CI621" s="118"/>
      <c r="CJ621" s="118"/>
      <c r="CK621" s="118"/>
      <c r="CL621" s="118"/>
      <c r="CM621" s="118"/>
      <c r="CN621" s="118"/>
      <c r="CO621" s="118"/>
      <c r="CP621" s="118"/>
      <c r="CQ621" s="118"/>
      <c r="CR621" s="118"/>
      <c r="CS621" s="118"/>
      <c r="CT621" s="118"/>
      <c r="CU621" s="118"/>
      <c r="CV621" s="118"/>
      <c r="CW621" s="118"/>
      <c r="CX621" s="118"/>
      <c r="CY621" s="118"/>
      <c r="CZ621" s="118"/>
      <c r="DA621" s="118"/>
      <c r="DB621" s="118"/>
      <c r="DC621" s="118"/>
      <c r="DD621" s="118"/>
      <c r="DE621" s="118"/>
      <c r="DF621" s="118"/>
      <c r="DG621" s="118"/>
      <c r="DH621" s="118"/>
      <c r="DI621" s="118"/>
      <c r="DJ621" s="118"/>
      <c r="DK621" s="118"/>
      <c r="DL621" s="118"/>
      <c r="DM621" s="118"/>
      <c r="DN621" s="118"/>
      <c r="DO621" s="118"/>
      <c r="DP621" s="118"/>
      <c r="DQ621" s="118"/>
      <c r="DR621" s="118"/>
      <c r="DS621" s="118"/>
      <c r="DT621" s="118"/>
      <c r="DU621" s="118"/>
      <c r="DV621" s="118"/>
      <c r="DW621" s="118"/>
      <c r="DX621" s="118"/>
      <c r="DY621" s="118"/>
      <c r="DZ621" s="118"/>
      <c r="EA621" s="118"/>
      <c r="EB621" s="118"/>
      <c r="EC621" s="118"/>
      <c r="ED621" s="118"/>
      <c r="EE621" s="118"/>
      <c r="EF621" s="118"/>
      <c r="EG621" s="118"/>
      <c r="EH621" s="118"/>
      <c r="EI621" s="118"/>
      <c r="EJ621" s="118"/>
      <c r="EK621" s="118"/>
      <c r="EL621" s="118"/>
      <c r="EM621" s="118"/>
      <c r="EN621" s="118"/>
      <c r="EO621" s="118"/>
      <c r="EP621" s="118"/>
      <c r="EQ621" s="118"/>
      <c r="ER621" s="118"/>
      <c r="ES621" s="118"/>
      <c r="ET621" s="118"/>
      <c r="EU621" s="118"/>
      <c r="EV621" s="118"/>
      <c r="EW621" s="118"/>
      <c r="EX621" s="118"/>
      <c r="EY621" s="118"/>
      <c r="EZ621" s="118"/>
      <c r="FA621" s="118"/>
      <c r="FB621" s="118"/>
      <c r="FC621" s="118"/>
      <c r="FD621" s="118"/>
      <c r="FE621" s="118"/>
      <c r="FF621" s="118"/>
      <c r="FG621" s="118"/>
      <c r="FH621" s="118"/>
      <c r="FI621" s="118"/>
      <c r="FJ621" s="118"/>
      <c r="FK621" s="118"/>
      <c r="FL621" s="118"/>
      <c r="FM621" s="118"/>
      <c r="FN621" s="118"/>
      <c r="FO621" s="118"/>
      <c r="FP621" s="118"/>
      <c r="FQ621" s="118"/>
      <c r="FR621" s="118"/>
      <c r="FS621" s="118"/>
      <c r="FT621" s="118"/>
      <c r="FU621" s="118"/>
      <c r="FV621" s="118"/>
      <c r="FW621" s="118"/>
      <c r="FX621" s="118"/>
      <c r="FY621" s="118"/>
      <c r="FZ621" s="118"/>
      <c r="GA621" s="118"/>
      <c r="GB621" s="118"/>
      <c r="GC621" s="118"/>
      <c r="GD621" s="118"/>
      <c r="GE621" s="118"/>
      <c r="GF621" s="118"/>
      <c r="GG621" s="118"/>
      <c r="GH621" s="118"/>
      <c r="GI621" s="118"/>
      <c r="GJ621" s="118"/>
      <c r="GK621" s="118"/>
      <c r="GL621" s="118"/>
      <c r="GM621" s="118"/>
      <c r="GN621" s="118"/>
      <c r="GO621" s="118"/>
      <c r="GP621" s="118"/>
      <c r="GQ621" s="118"/>
      <c r="GR621" s="118"/>
      <c r="GS621" s="118"/>
      <c r="GT621" s="118"/>
      <c r="GU621" s="118"/>
      <c r="GV621" s="118"/>
      <c r="GW621" s="118"/>
      <c r="GX621" s="118"/>
      <c r="GY621" s="118"/>
      <c r="GZ621" s="118"/>
      <c r="HA621" s="118"/>
      <c r="HB621" s="118"/>
      <c r="HC621" s="118"/>
      <c r="HD621" s="118"/>
      <c r="HE621" s="118"/>
      <c r="HF621" s="118"/>
      <c r="HG621" s="118"/>
      <c r="HH621" s="118"/>
      <c r="HI621" s="118"/>
      <c r="HJ621" s="118"/>
      <c r="HK621" s="118"/>
      <c r="HL621" s="118"/>
      <c r="HM621" s="118"/>
      <c r="HN621" s="118"/>
      <c r="HO621" s="118"/>
      <c r="HP621" s="118"/>
      <c r="HQ621" s="118"/>
      <c r="HR621" s="118"/>
      <c r="HS621" s="118"/>
      <c r="HT621" s="118"/>
      <c r="HU621" s="118"/>
      <c r="HV621" s="118"/>
      <c r="HW621" s="118"/>
      <c r="HX621" s="118"/>
      <c r="HY621" s="118"/>
      <c r="HZ621" s="118"/>
      <c r="IA621" s="118"/>
      <c r="IB621" s="118"/>
      <c r="IC621" s="118"/>
      <c r="ID621" s="118"/>
      <c r="IE621" s="118"/>
      <c r="IF621" s="118"/>
      <c r="IG621" s="118"/>
      <c r="IH621" s="118"/>
      <c r="II621" s="118"/>
      <c r="IJ621" s="118"/>
      <c r="IK621" s="118"/>
      <c r="IL621" s="118"/>
      <c r="IM621" s="118"/>
      <c r="IN621" s="118"/>
      <c r="IO621" s="118"/>
      <c r="IP621" s="118"/>
      <c r="IQ621" s="118"/>
      <c r="IR621" s="118"/>
      <c r="IS621" s="118"/>
      <c r="IT621" s="118"/>
      <c r="IU621" s="118"/>
      <c r="IV621" s="118"/>
      <c r="IW621" s="118"/>
      <c r="IX621" s="118"/>
      <c r="IY621" s="118"/>
      <c r="IZ621" s="118"/>
      <c r="JA621" s="118"/>
      <c r="JB621" s="118"/>
      <c r="JC621" s="118"/>
      <c r="JD621" s="118"/>
      <c r="JE621" s="118"/>
      <c r="JF621" s="118"/>
      <c r="JG621" s="118"/>
      <c r="JH621" s="118"/>
      <c r="JI621" s="118"/>
      <c r="JJ621" s="118"/>
      <c r="JK621" s="118"/>
      <c r="JL621" s="118"/>
      <c r="JM621" s="118"/>
      <c r="JN621" s="118"/>
      <c r="JO621" s="118"/>
      <c r="JP621" s="118"/>
      <c r="JQ621" s="118"/>
      <c r="JR621" s="118"/>
      <c r="JS621" s="118"/>
      <c r="JT621" s="118"/>
      <c r="JU621" s="118"/>
      <c r="JV621" s="118"/>
      <c r="JW621" s="118"/>
      <c r="JX621" s="118"/>
      <c r="JY621" s="118"/>
      <c r="JZ621" s="118"/>
      <c r="KA621" s="118"/>
      <c r="KB621" s="118"/>
      <c r="KC621" s="118"/>
      <c r="KD621" s="118"/>
      <c r="KE621" s="118"/>
      <c r="KF621" s="118"/>
      <c r="KG621" s="118"/>
      <c r="KH621" s="118"/>
      <c r="KI621" s="118"/>
      <c r="KJ621" s="118"/>
      <c r="KK621" s="118"/>
      <c r="KL621" s="118"/>
      <c r="KM621" s="118"/>
      <c r="KN621" s="118"/>
      <c r="KO621" s="118"/>
      <c r="KP621" s="118"/>
      <c r="KQ621" s="118"/>
      <c r="KR621" s="118"/>
      <c r="KS621" s="118"/>
      <c r="KT621" s="118"/>
      <c r="KU621" s="118"/>
      <c r="KV621" s="118"/>
      <c r="KW621" s="118"/>
      <c r="KX621" s="118"/>
      <c r="KY621" s="118"/>
      <c r="KZ621" s="118"/>
      <c r="LA621" s="118"/>
      <c r="LB621" s="118"/>
      <c r="LC621" s="118"/>
      <c r="LD621" s="118"/>
      <c r="LE621" s="118"/>
      <c r="LF621" s="118"/>
      <c r="LG621" s="118"/>
      <c r="LH621" s="118"/>
      <c r="LI621" s="118"/>
      <c r="LJ621" s="118"/>
      <c r="LK621" s="118"/>
      <c r="LL621" s="118"/>
      <c r="LM621" s="118"/>
      <c r="LN621" s="118"/>
      <c r="LO621" s="118"/>
      <c r="LP621" s="118"/>
      <c r="LQ621" s="118"/>
      <c r="LR621" s="118"/>
      <c r="LS621" s="118"/>
      <c r="LT621" s="118"/>
      <c r="LU621" s="118"/>
      <c r="LV621" s="118"/>
      <c r="LW621" s="118"/>
      <c r="LX621" s="118"/>
      <c r="LY621" s="118"/>
      <c r="LZ621" s="118"/>
      <c r="MA621" s="118"/>
      <c r="MB621" s="118"/>
      <c r="MC621" s="118"/>
      <c r="MD621" s="118"/>
      <c r="ME621" s="118"/>
      <c r="MF621" s="118"/>
      <c r="MG621" s="118"/>
      <c r="MH621" s="118"/>
      <c r="MI621" s="118"/>
      <c r="MJ621" s="118"/>
      <c r="MK621" s="118"/>
      <c r="ML621" s="118"/>
      <c r="MM621" s="118"/>
      <c r="MN621" s="118"/>
      <c r="MO621" s="118"/>
      <c r="MP621" s="118"/>
      <c r="MQ621" s="118"/>
      <c r="MR621" s="118"/>
      <c r="MS621" s="118"/>
      <c r="MT621" s="118"/>
      <c r="MU621" s="118"/>
      <c r="MV621" s="118"/>
      <c r="MW621" s="118"/>
      <c r="MX621" s="118"/>
      <c r="MY621" s="118"/>
      <c r="MZ621" s="118"/>
      <c r="NA621" s="118"/>
      <c r="NB621" s="118"/>
      <c r="NC621" s="118"/>
      <c r="ND621" s="118"/>
      <c r="NE621" s="118"/>
      <c r="NF621" s="118"/>
      <c r="NG621" s="118"/>
      <c r="NH621" s="118"/>
      <c r="NI621" s="118"/>
      <c r="NJ621" s="118"/>
      <c r="NK621" s="118"/>
      <c r="NL621" s="118"/>
      <c r="NM621" s="118"/>
      <c r="NN621" s="118"/>
      <c r="NO621" s="118"/>
      <c r="NP621" s="118"/>
      <c r="NQ621" s="118"/>
      <c r="NR621" s="118"/>
      <c r="NS621" s="118"/>
      <c r="NT621" s="118"/>
      <c r="NU621" s="118"/>
      <c r="NV621" s="118"/>
      <c r="NW621" s="118"/>
      <c r="NX621" s="118"/>
      <c r="NY621" s="118"/>
      <c r="NZ621" s="118"/>
      <c r="OA621" s="118"/>
      <c r="OB621" s="118"/>
      <c r="OC621" s="118"/>
      <c r="OD621" s="118"/>
      <c r="OE621" s="118"/>
      <c r="OF621" s="118"/>
      <c r="OG621" s="118"/>
      <c r="OH621" s="118"/>
      <c r="OI621" s="118"/>
      <c r="OJ621" s="118"/>
      <c r="OK621" s="118"/>
      <c r="OL621" s="118"/>
      <c r="OM621" s="118"/>
      <c r="ON621" s="118"/>
      <c r="OO621" s="118"/>
      <c r="OP621" s="118"/>
      <c r="OQ621" s="118"/>
      <c r="OR621" s="118"/>
      <c r="OS621" s="118"/>
      <c r="OT621" s="118"/>
      <c r="OU621" s="118"/>
      <c r="OV621" s="118"/>
      <c r="OW621" s="118"/>
      <c r="OX621" s="118"/>
      <c r="OY621" s="118"/>
      <c r="OZ621" s="118"/>
      <c r="PA621" s="118"/>
      <c r="PB621" s="118"/>
      <c r="PC621" s="118"/>
      <c r="PD621" s="118"/>
      <c r="PE621" s="118"/>
      <c r="PF621" s="118"/>
      <c r="PG621" s="118"/>
      <c r="PH621" s="118"/>
      <c r="PI621" s="118"/>
      <c r="PJ621" s="118"/>
      <c r="PK621" s="118"/>
      <c r="PL621" s="118"/>
      <c r="PM621" s="118"/>
      <c r="PN621" s="118"/>
      <c r="PO621" s="118"/>
      <c r="PP621" s="118"/>
      <c r="PQ621" s="118"/>
      <c r="PR621" s="118"/>
      <c r="PS621" s="118"/>
      <c r="PT621" s="118"/>
      <c r="PU621" s="118"/>
      <c r="PV621" s="118"/>
      <c r="PW621" s="118"/>
      <c r="PX621" s="118"/>
      <c r="PY621" s="118"/>
      <c r="PZ621" s="118"/>
      <c r="QA621" s="118"/>
      <c r="QB621" s="118"/>
      <c r="QC621" s="118"/>
      <c r="QD621" s="118"/>
      <c r="QE621" s="118"/>
      <c r="QF621" s="118"/>
      <c r="QG621" s="118"/>
      <c r="QH621" s="118"/>
      <c r="QI621" s="118"/>
      <c r="QJ621" s="118"/>
      <c r="QK621" s="118"/>
      <c r="QL621" s="118"/>
      <c r="QM621" s="118"/>
      <c r="QN621" s="118"/>
      <c r="QO621" s="118"/>
      <c r="QP621" s="118"/>
      <c r="QQ621" s="118"/>
      <c r="QR621" s="118"/>
      <c r="QS621" s="118"/>
      <c r="QT621" s="118"/>
      <c r="QU621" s="118"/>
      <c r="QV621" s="118"/>
      <c r="QW621" s="118"/>
      <c r="QX621" s="118"/>
      <c r="QY621" s="118"/>
      <c r="QZ621" s="118"/>
      <c r="RA621" s="118"/>
      <c r="RB621" s="118"/>
      <c r="RC621" s="118"/>
      <c r="RD621" s="118"/>
      <c r="RE621" s="118"/>
      <c r="RF621" s="118"/>
      <c r="RG621" s="118"/>
      <c r="RH621" s="118"/>
      <c r="RI621" s="118"/>
      <c r="RJ621" s="118"/>
      <c r="RK621" s="118"/>
      <c r="RL621" s="118"/>
      <c r="RM621" s="118"/>
      <c r="RN621" s="118"/>
      <c r="RO621" s="118"/>
      <c r="RP621" s="118"/>
      <c r="RQ621" s="118"/>
      <c r="RR621" s="118"/>
      <c r="RS621" s="118"/>
      <c r="RT621" s="118"/>
      <c r="RU621" s="118"/>
      <c r="RV621" s="118"/>
      <c r="RW621" s="118"/>
      <c r="RX621" s="118"/>
      <c r="RY621" s="118"/>
      <c r="RZ621" s="118"/>
      <c r="SA621" s="118"/>
      <c r="SB621" s="118"/>
      <c r="SC621" s="118"/>
      <c r="SD621" s="118"/>
      <c r="SE621" s="118"/>
      <c r="SF621" s="118"/>
      <c r="SG621" s="118"/>
      <c r="SH621" s="118"/>
      <c r="SI621" s="118"/>
      <c r="SJ621" s="118"/>
      <c r="SK621" s="118"/>
      <c r="SL621" s="118"/>
      <c r="SM621" s="118"/>
      <c r="SN621" s="118"/>
      <c r="SO621" s="118"/>
      <c r="SP621" s="118"/>
      <c r="SQ621" s="118"/>
      <c r="SR621" s="118"/>
      <c r="SS621" s="118"/>
      <c r="ST621" s="118"/>
      <c r="SU621" s="118"/>
      <c r="SV621" s="118"/>
      <c r="SW621" s="118"/>
      <c r="SX621" s="118"/>
      <c r="SY621" s="118"/>
      <c r="SZ621" s="118"/>
      <c r="TA621" s="118"/>
      <c r="TB621" s="118"/>
      <c r="TC621" s="118"/>
      <c r="TD621" s="118"/>
      <c r="TE621" s="118"/>
      <c r="TF621" s="118"/>
      <c r="TG621" s="118"/>
      <c r="TH621" s="118"/>
      <c r="TI621" s="118"/>
      <c r="TJ621" s="118"/>
      <c r="TK621" s="118"/>
      <c r="TL621" s="118"/>
      <c r="TM621" s="118"/>
      <c r="TN621" s="118"/>
      <c r="TO621" s="118"/>
      <c r="TP621" s="118"/>
      <c r="TQ621" s="118"/>
      <c r="TR621" s="118"/>
      <c r="TS621" s="118"/>
      <c r="TT621" s="118"/>
      <c r="TU621" s="118"/>
      <c r="TV621" s="118"/>
      <c r="TW621" s="118"/>
      <c r="TX621" s="118"/>
      <c r="TY621" s="118"/>
      <c r="TZ621" s="118"/>
      <c r="UA621" s="118"/>
      <c r="UB621" s="118"/>
      <c r="UC621" s="118"/>
      <c r="UD621" s="118"/>
      <c r="UE621" s="118"/>
      <c r="UF621" s="118"/>
      <c r="UG621" s="118"/>
      <c r="UH621" s="118"/>
      <c r="UI621" s="118"/>
      <c r="UJ621" s="118"/>
      <c r="UK621" s="118"/>
      <c r="UL621" s="118"/>
      <c r="UM621" s="118"/>
      <c r="UN621" s="118"/>
      <c r="UO621" s="118"/>
      <c r="UP621" s="118"/>
      <c r="UQ621" s="118"/>
      <c r="UR621" s="118"/>
      <c r="US621" s="118"/>
      <c r="UT621" s="118"/>
      <c r="UU621" s="118"/>
      <c r="UV621" s="118"/>
      <c r="UW621" s="118"/>
      <c r="UX621" s="118"/>
      <c r="UY621" s="118"/>
      <c r="UZ621" s="118"/>
      <c r="VA621" s="118"/>
      <c r="VB621" s="118"/>
      <c r="VC621" s="118"/>
      <c r="VD621" s="118"/>
      <c r="VE621" s="118"/>
      <c r="VF621" s="118"/>
      <c r="VG621" s="118"/>
      <c r="VH621" s="118"/>
      <c r="VI621" s="118"/>
      <c r="VJ621" s="118"/>
      <c r="VK621" s="118"/>
      <c r="VL621" s="118"/>
      <c r="VM621" s="118"/>
      <c r="VN621" s="118"/>
      <c r="VO621" s="118"/>
      <c r="VP621" s="118"/>
      <c r="VQ621" s="118"/>
      <c r="VR621" s="118"/>
      <c r="VS621" s="118"/>
      <c r="VT621" s="118"/>
      <c r="VU621" s="118"/>
      <c r="VV621" s="118"/>
      <c r="VW621" s="118"/>
      <c r="VX621" s="118"/>
      <c r="VY621" s="118"/>
      <c r="VZ621" s="118"/>
      <c r="WA621" s="118"/>
      <c r="WB621" s="118"/>
      <c r="WC621" s="118"/>
      <c r="WD621" s="118"/>
      <c r="WE621" s="118"/>
      <c r="WF621" s="118"/>
      <c r="WG621" s="118"/>
      <c r="WH621" s="118"/>
      <c r="WI621" s="118"/>
      <c r="WJ621" s="118"/>
      <c r="WK621" s="118"/>
      <c r="WL621" s="118"/>
      <c r="WM621" s="118"/>
      <c r="WN621" s="118"/>
      <c r="WO621" s="118"/>
      <c r="WP621" s="118"/>
      <c r="WQ621" s="118"/>
      <c r="WR621" s="118"/>
      <c r="WS621" s="118"/>
      <c r="WT621" s="118"/>
      <c r="WU621" s="118"/>
      <c r="WV621" s="118"/>
      <c r="WW621" s="118"/>
      <c r="WX621" s="118"/>
      <c r="WY621" s="118"/>
      <c r="WZ621" s="118"/>
      <c r="XA621" s="118"/>
      <c r="XB621" s="118"/>
      <c r="XC621" s="118"/>
      <c r="XD621" s="118"/>
      <c r="XE621" s="118"/>
      <c r="XF621" s="118"/>
      <c r="XG621" s="118"/>
      <c r="XH621" s="118"/>
      <c r="XI621" s="118"/>
      <c r="XJ621" s="118"/>
      <c r="XK621" s="118"/>
      <c r="XL621" s="118"/>
      <c r="XM621" s="118"/>
      <c r="XN621" s="118"/>
      <c r="XO621" s="118"/>
      <c r="XP621" s="118"/>
      <c r="XQ621" s="118"/>
      <c r="XR621" s="118"/>
      <c r="XS621" s="118"/>
      <c r="XT621" s="118"/>
      <c r="XU621" s="118"/>
      <c r="XV621" s="118"/>
      <c r="XW621" s="118"/>
      <c r="XX621" s="118"/>
      <c r="XY621" s="118"/>
      <c r="XZ621" s="118"/>
      <c r="YA621" s="118"/>
      <c r="YB621" s="118"/>
      <c r="YC621" s="118"/>
      <c r="YD621" s="118"/>
      <c r="YE621" s="118"/>
      <c r="YF621" s="118"/>
      <c r="YG621" s="118"/>
      <c r="YH621" s="118"/>
      <c r="YI621" s="118"/>
      <c r="YJ621" s="118"/>
      <c r="YK621" s="118"/>
      <c r="YL621" s="118"/>
      <c r="YM621" s="118"/>
      <c r="YN621" s="118"/>
      <c r="YO621" s="118"/>
      <c r="YP621" s="118"/>
      <c r="YQ621" s="118"/>
      <c r="YR621" s="118"/>
      <c r="YS621" s="118"/>
      <c r="YT621" s="118"/>
      <c r="YU621" s="118"/>
      <c r="YV621" s="118"/>
      <c r="YW621" s="118"/>
      <c r="YX621" s="118"/>
      <c r="YY621" s="118"/>
      <c r="YZ621" s="118"/>
      <c r="ZA621" s="118"/>
      <c r="ZB621" s="118"/>
      <c r="ZC621" s="118"/>
      <c r="ZD621" s="118"/>
      <c r="ZE621" s="118"/>
      <c r="ZF621" s="118"/>
      <c r="ZG621" s="118"/>
      <c r="ZH621" s="118"/>
      <c r="ZI621" s="118"/>
      <c r="ZJ621" s="118"/>
      <c r="ZK621" s="118"/>
      <c r="ZL621" s="118"/>
      <c r="ZM621" s="118"/>
      <c r="ZN621" s="118"/>
      <c r="ZO621" s="118"/>
      <c r="ZP621" s="118"/>
      <c r="ZQ621" s="118"/>
      <c r="ZR621" s="118"/>
      <c r="ZS621" s="118"/>
      <c r="ZT621" s="118"/>
      <c r="ZU621" s="118"/>
      <c r="ZV621" s="118"/>
      <c r="ZW621" s="118"/>
      <c r="ZX621" s="118"/>
      <c r="ZY621" s="118"/>
      <c r="ZZ621" s="118"/>
      <c r="AAA621" s="118"/>
      <c r="AAB621" s="118"/>
      <c r="AAC621" s="118"/>
      <c r="AAD621" s="118"/>
      <c r="AAE621" s="118"/>
      <c r="AAF621" s="118"/>
      <c r="AAG621" s="118"/>
      <c r="AAH621" s="118"/>
      <c r="AAI621" s="118"/>
      <c r="AAJ621" s="118"/>
      <c r="AAK621" s="118"/>
      <c r="AAL621" s="118"/>
      <c r="AAM621" s="118"/>
      <c r="AAN621" s="118"/>
      <c r="AAO621" s="118"/>
      <c r="AAP621" s="118"/>
      <c r="AAQ621" s="118"/>
      <c r="AAR621" s="118"/>
      <c r="AAS621" s="118"/>
      <c r="AAT621" s="118"/>
      <c r="AAU621" s="118"/>
      <c r="AAV621" s="118"/>
      <c r="AAW621" s="118"/>
      <c r="AAX621" s="118"/>
      <c r="AAY621" s="118"/>
      <c r="AAZ621" s="118"/>
      <c r="ABA621" s="118"/>
      <c r="ABB621" s="118"/>
      <c r="ABC621" s="118"/>
      <c r="ABD621" s="118"/>
      <c r="ABE621" s="118"/>
      <c r="ABF621" s="118"/>
      <c r="ABG621" s="118"/>
      <c r="ABH621" s="118"/>
      <c r="ABI621" s="118"/>
      <c r="ABJ621" s="118"/>
      <c r="ABK621" s="118"/>
      <c r="ABL621" s="118"/>
      <c r="ABM621" s="118"/>
      <c r="ABN621" s="118"/>
      <c r="ABO621" s="118"/>
      <c r="ABP621" s="118"/>
      <c r="ABQ621" s="118"/>
      <c r="ABR621" s="118"/>
      <c r="ABS621" s="118"/>
      <c r="ABT621" s="118"/>
      <c r="ABU621" s="118"/>
      <c r="ABV621" s="118"/>
      <c r="ABW621" s="118"/>
      <c r="ABX621" s="118"/>
      <c r="ABY621" s="118"/>
      <c r="ABZ621" s="118"/>
      <c r="ACA621" s="118"/>
      <c r="ACB621" s="118"/>
      <c r="ACC621" s="118"/>
      <c r="ACD621" s="118"/>
      <c r="ACE621" s="118"/>
      <c r="ACF621" s="118"/>
      <c r="ACG621" s="118"/>
      <c r="ACH621" s="118"/>
      <c r="ACI621" s="118"/>
      <c r="ACJ621" s="118"/>
      <c r="ACK621" s="118"/>
      <c r="ACL621" s="118"/>
      <c r="ACM621" s="118"/>
      <c r="ACN621" s="118"/>
      <c r="ACO621" s="118"/>
      <c r="ACP621" s="118"/>
      <c r="ACQ621" s="118"/>
      <c r="ACR621" s="118"/>
      <c r="ACS621" s="118"/>
      <c r="ACT621" s="118"/>
      <c r="ACU621" s="118"/>
      <c r="ACV621" s="118"/>
      <c r="ACW621" s="118"/>
      <c r="ACX621" s="118"/>
      <c r="ACY621" s="118"/>
      <c r="ACZ621" s="118"/>
      <c r="ADA621" s="118"/>
      <c r="ADB621" s="118"/>
      <c r="ADC621" s="118"/>
      <c r="ADD621" s="118"/>
      <c r="ADE621" s="118"/>
      <c r="ADF621" s="118"/>
      <c r="ADG621" s="118"/>
      <c r="ADH621" s="118"/>
      <c r="ADI621" s="118"/>
      <c r="ADJ621" s="118"/>
      <c r="ADK621" s="118"/>
      <c r="ADL621" s="118"/>
      <c r="ADM621" s="118"/>
      <c r="ADN621" s="118"/>
      <c r="ADO621" s="118"/>
      <c r="ADP621" s="118"/>
      <c r="ADQ621" s="118"/>
      <c r="ADR621" s="118"/>
      <c r="ADS621" s="118"/>
      <c r="ADT621" s="118"/>
      <c r="ADU621" s="118"/>
      <c r="ADV621" s="118"/>
      <c r="ADW621" s="118"/>
      <c r="ADX621" s="118"/>
      <c r="ADY621" s="118"/>
      <c r="ADZ621" s="118"/>
      <c r="AEA621" s="118"/>
      <c r="AEB621" s="118"/>
      <c r="AEC621" s="118"/>
      <c r="AED621" s="118"/>
      <c r="AEE621" s="118"/>
      <c r="AEF621" s="118"/>
      <c r="AEG621" s="118"/>
      <c r="AEH621" s="118"/>
      <c r="AEI621" s="118"/>
      <c r="AEJ621" s="118"/>
      <c r="AEK621" s="118"/>
      <c r="AEL621" s="118"/>
      <c r="AEM621" s="118"/>
      <c r="AEN621" s="118"/>
      <c r="AEO621" s="118"/>
      <c r="AEP621" s="118"/>
      <c r="AEQ621" s="118"/>
      <c r="AER621" s="118"/>
      <c r="AES621" s="118"/>
      <c r="AET621" s="118"/>
      <c r="AEU621" s="118"/>
      <c r="AEV621" s="118"/>
      <c r="AEW621" s="118"/>
      <c r="AEX621" s="118"/>
      <c r="AEY621" s="118"/>
      <c r="AEZ621" s="118"/>
      <c r="AFA621" s="118"/>
      <c r="AFB621" s="118"/>
      <c r="AFC621" s="118"/>
      <c r="AFD621" s="118"/>
      <c r="AFE621" s="118"/>
      <c r="AFF621" s="118"/>
      <c r="AFG621" s="118"/>
      <c r="AFH621" s="118"/>
      <c r="AFI621" s="118"/>
      <c r="AFJ621" s="118"/>
      <c r="AFK621" s="118"/>
      <c r="AFL621" s="118"/>
      <c r="AFM621" s="118"/>
      <c r="AFN621" s="118"/>
      <c r="AFO621" s="118"/>
      <c r="AFP621" s="118"/>
      <c r="AFQ621" s="118"/>
      <c r="AFR621" s="118"/>
      <c r="AFS621" s="118"/>
      <c r="AFT621" s="118"/>
      <c r="AFU621" s="118"/>
      <c r="AFV621" s="118"/>
      <c r="AFW621" s="118"/>
      <c r="AFX621" s="118"/>
      <c r="AFY621" s="118"/>
      <c r="AFZ621" s="118"/>
      <c r="AGA621" s="118"/>
      <c r="AGB621" s="118"/>
      <c r="AGC621" s="118"/>
      <c r="AGD621" s="118"/>
      <c r="AGE621" s="118"/>
      <c r="AGF621" s="118"/>
      <c r="AGG621" s="118"/>
      <c r="AGH621" s="118"/>
      <c r="AGI621" s="118"/>
      <c r="AGJ621" s="118"/>
      <c r="AGK621" s="118"/>
      <c r="AGL621" s="118"/>
      <c r="AGM621" s="118"/>
      <c r="AGN621" s="118"/>
      <c r="AGO621" s="118"/>
      <c r="AGP621" s="118"/>
      <c r="AGQ621" s="118"/>
      <c r="AGR621" s="118"/>
      <c r="AGS621" s="118"/>
      <c r="AGT621" s="118"/>
      <c r="AGU621" s="118"/>
      <c r="AGV621" s="118"/>
      <c r="AGW621" s="118"/>
      <c r="AGX621" s="118"/>
      <c r="AGY621" s="118"/>
      <c r="AGZ621" s="118"/>
      <c r="AHA621" s="118"/>
      <c r="AHB621" s="118"/>
      <c r="AHC621" s="118"/>
      <c r="AHD621" s="118"/>
      <c r="AHE621" s="118"/>
      <c r="AHF621" s="118"/>
      <c r="AHG621" s="118"/>
      <c r="AHH621" s="118"/>
      <c r="AHI621" s="118"/>
      <c r="AHJ621" s="118"/>
      <c r="AHK621" s="118"/>
      <c r="AHL621" s="118"/>
      <c r="AHM621" s="118"/>
      <c r="AHN621" s="118"/>
      <c r="AHO621" s="118"/>
      <c r="AHP621" s="118"/>
      <c r="AHQ621" s="118"/>
      <c r="AHR621" s="118"/>
      <c r="AHS621" s="118"/>
      <c r="AHT621" s="118"/>
      <c r="AHU621" s="118"/>
      <c r="AHV621" s="118"/>
      <c r="AHW621" s="118"/>
      <c r="AHX621" s="118"/>
      <c r="AHY621" s="118"/>
      <c r="AHZ621" s="118"/>
      <c r="AIA621" s="118"/>
      <c r="AIB621" s="118"/>
      <c r="AIC621" s="118"/>
      <c r="AID621" s="118"/>
      <c r="AIE621" s="118"/>
      <c r="AIF621" s="118"/>
      <c r="AIG621" s="118"/>
      <c r="AIH621" s="118"/>
      <c r="AII621" s="118"/>
      <c r="AIJ621" s="118"/>
      <c r="AIK621" s="118"/>
      <c r="AIL621" s="118"/>
      <c r="AIM621" s="118"/>
      <c r="AIN621" s="118"/>
      <c r="AIO621" s="118"/>
      <c r="AIP621" s="118"/>
      <c r="AIQ621" s="118"/>
      <c r="AIR621" s="118"/>
      <c r="AIS621" s="118"/>
      <c r="AIT621" s="118"/>
      <c r="AIU621" s="118"/>
      <c r="AIV621" s="118"/>
      <c r="AIW621" s="118"/>
      <c r="AIX621" s="118"/>
      <c r="AIY621" s="118"/>
      <c r="AIZ621" s="118"/>
      <c r="AJA621" s="118"/>
      <c r="AJB621" s="118"/>
      <c r="AJC621" s="118"/>
      <c r="AJD621" s="118"/>
      <c r="AJE621" s="118"/>
      <c r="AJF621" s="118"/>
      <c r="AJG621" s="118"/>
      <c r="AJH621" s="118"/>
      <c r="AJI621" s="118"/>
      <c r="AJJ621" s="118"/>
      <c r="AJK621" s="118"/>
      <c r="AJL621" s="118"/>
      <c r="AJM621" s="118"/>
      <c r="AJN621" s="118"/>
      <c r="AJO621" s="118"/>
      <c r="AJP621" s="118"/>
      <c r="AJQ621" s="118"/>
      <c r="AJR621" s="118"/>
      <c r="AJS621" s="118"/>
      <c r="AJT621" s="118"/>
      <c r="AJU621" s="118"/>
      <c r="AJV621" s="118"/>
      <c r="AJW621" s="118"/>
      <c r="AJX621" s="118"/>
      <c r="AJY621" s="118"/>
      <c r="AJZ621" s="118"/>
      <c r="AKA621" s="118"/>
      <c r="AKB621" s="118"/>
      <c r="AKC621" s="118"/>
      <c r="AKD621" s="118"/>
      <c r="AKE621" s="118"/>
      <c r="AKF621" s="118"/>
      <c r="AKG621" s="118"/>
      <c r="AKH621" s="118"/>
      <c r="AKI621" s="118"/>
      <c r="AKJ621" s="118"/>
      <c r="AKK621" s="118"/>
      <c r="AKL621" s="118"/>
      <c r="AKM621" s="118"/>
      <c r="AKN621" s="118"/>
      <c r="AKO621" s="118"/>
      <c r="AKP621" s="118"/>
      <c r="AKQ621" s="118"/>
      <c r="AKR621" s="118"/>
      <c r="AKS621" s="118"/>
      <c r="AKT621" s="118"/>
      <c r="AKU621" s="118"/>
      <c r="AKV621" s="118"/>
      <c r="AKW621" s="118"/>
      <c r="AKX621" s="118"/>
      <c r="AKY621" s="118"/>
      <c r="AKZ621" s="118"/>
      <c r="ALA621" s="118"/>
      <c r="ALB621" s="118"/>
      <c r="ALC621" s="118"/>
      <c r="ALD621" s="118"/>
      <c r="ALE621" s="118"/>
      <c r="ALF621" s="118"/>
      <c r="ALG621" s="118"/>
      <c r="ALH621" s="118"/>
      <c r="ALI621" s="118"/>
      <c r="ALJ621" s="118"/>
      <c r="ALK621" s="118"/>
      <c r="ALL621" s="118"/>
      <c r="ALM621" s="118"/>
      <c r="ALN621" s="118"/>
      <c r="ALO621" s="118"/>
      <c r="ALP621" s="118"/>
      <c r="ALQ621" s="118"/>
      <c r="ALR621" s="118"/>
      <c r="ALS621" s="118"/>
      <c r="ALT621" s="118"/>
      <c r="ALU621" s="118"/>
      <c r="ALV621" s="118"/>
      <c r="ALW621" s="118"/>
      <c r="ALX621" s="118"/>
      <c r="ALY621" s="118"/>
      <c r="ALZ621" s="118"/>
      <c r="AMA621" s="118"/>
      <c r="AMB621" s="118"/>
      <c r="AMC621" s="118"/>
      <c r="AMD621" s="118"/>
      <c r="AME621" s="118"/>
      <c r="AMF621" s="118"/>
      <c r="AMG621" s="118"/>
      <c r="AMH621" s="118"/>
    </row>
    <row r="622" spans="1:1022" x14ac:dyDescent="0.25">
      <c r="A622" s="162" t="s">
        <v>18130</v>
      </c>
      <c r="B622" s="163">
        <v>621</v>
      </c>
      <c r="C622" s="162" t="s">
        <v>25912</v>
      </c>
      <c r="D622" s="175" t="s">
        <v>18129</v>
      </c>
      <c r="F622" s="185">
        <v>4</v>
      </c>
      <c r="G622" s="175">
        <v>3</v>
      </c>
      <c r="J622" s="332" t="s">
        <v>752</v>
      </c>
      <c r="K622" s="332">
        <v>1</v>
      </c>
      <c r="L622" s="332">
        <v>1</v>
      </c>
      <c r="V622" s="219">
        <f t="shared" si="325"/>
        <v>100</v>
      </c>
      <c r="W622" s="219">
        <f t="shared" si="326"/>
        <v>100</v>
      </c>
      <c r="X622" s="219">
        <f>IF(O622=3,20,100)</f>
        <v>100</v>
      </c>
      <c r="Y622" s="219">
        <f t="shared" si="312"/>
        <v>100</v>
      </c>
      <c r="Z622" s="219">
        <f t="shared" si="313"/>
        <v>100</v>
      </c>
      <c r="AA622" s="220">
        <f t="shared" si="314"/>
        <v>100</v>
      </c>
      <c r="AB622" s="220">
        <f t="shared" si="315"/>
        <v>100</v>
      </c>
      <c r="AC622" s="220">
        <f t="shared" si="316"/>
        <v>100</v>
      </c>
      <c r="AD622" s="416">
        <f t="shared" si="328"/>
        <v>1</v>
      </c>
      <c r="AE622" s="416">
        <f t="shared" si="329"/>
        <v>100</v>
      </c>
      <c r="AF622" s="212">
        <f t="shared" si="323"/>
        <v>1</v>
      </c>
      <c r="AG622" s="212">
        <f t="shared" si="331"/>
        <v>1</v>
      </c>
      <c r="AH622" s="212">
        <f t="shared" si="330"/>
        <v>3</v>
      </c>
      <c r="AI622" s="212">
        <f t="shared" si="332"/>
        <v>5</v>
      </c>
      <c r="AL622" s="185">
        <v>3</v>
      </c>
      <c r="AQ622" s="148" t="s">
        <v>25917</v>
      </c>
    </row>
    <row r="623" spans="1:1022" x14ac:dyDescent="0.25">
      <c r="A623" s="162" t="s">
        <v>18291</v>
      </c>
      <c r="B623" s="163">
        <v>622</v>
      </c>
      <c r="C623" s="162" t="s">
        <v>25913</v>
      </c>
      <c r="D623" s="175" t="s">
        <v>18290</v>
      </c>
      <c r="F623" s="185">
        <v>4</v>
      </c>
      <c r="G623" s="175">
        <v>3</v>
      </c>
      <c r="J623" s="332" t="s">
        <v>752</v>
      </c>
      <c r="K623" s="332">
        <v>1</v>
      </c>
      <c r="L623" s="332">
        <v>1</v>
      </c>
      <c r="P623" s="332">
        <v>1</v>
      </c>
      <c r="S623" s="332">
        <v>2</v>
      </c>
      <c r="V623" s="219">
        <f t="shared" si="325"/>
        <v>100</v>
      </c>
      <c r="W623" s="219">
        <f t="shared" si="326"/>
        <v>100</v>
      </c>
      <c r="X623" s="219">
        <f>IF(O623=3,20,100)</f>
        <v>100</v>
      </c>
      <c r="Y623" s="219">
        <f t="shared" si="312"/>
        <v>10</v>
      </c>
      <c r="Z623" s="219">
        <f t="shared" si="313"/>
        <v>1</v>
      </c>
      <c r="AA623" s="220">
        <f t="shared" si="314"/>
        <v>100</v>
      </c>
      <c r="AB623" s="220">
        <f t="shared" si="315"/>
        <v>100</v>
      </c>
      <c r="AC623" s="220">
        <f t="shared" si="316"/>
        <v>3</v>
      </c>
      <c r="AD623" s="416">
        <f t="shared" si="328"/>
        <v>1</v>
      </c>
      <c r="AE623" s="416">
        <f t="shared" si="329"/>
        <v>100</v>
      </c>
      <c r="AF623" s="212">
        <f t="shared" si="323"/>
        <v>1</v>
      </c>
      <c r="AG623" s="212">
        <f t="shared" si="331"/>
        <v>1</v>
      </c>
      <c r="AH623" s="212">
        <f t="shared" si="330"/>
        <v>3</v>
      </c>
      <c r="AI623" s="212">
        <f t="shared" si="332"/>
        <v>5</v>
      </c>
      <c r="AL623" s="185">
        <v>3</v>
      </c>
      <c r="AQ623" s="148" t="s">
        <v>25918</v>
      </c>
    </row>
    <row r="624" spans="1:1022" x14ac:dyDescent="0.25">
      <c r="A624" s="162" t="s">
        <v>25910</v>
      </c>
      <c r="B624" s="163">
        <v>623</v>
      </c>
      <c r="C624" s="162" t="s">
        <v>25909</v>
      </c>
      <c r="D624" s="175" t="s">
        <v>25914</v>
      </c>
      <c r="J624" s="332" t="s">
        <v>829</v>
      </c>
      <c r="K624" s="332">
        <v>1</v>
      </c>
      <c r="V624" s="219">
        <f t="shared" si="325"/>
        <v>100</v>
      </c>
      <c r="W624" s="219">
        <f t="shared" si="326"/>
        <v>100</v>
      </c>
      <c r="X624" s="219">
        <f>IF(O624=3,20,100)</f>
        <v>100</v>
      </c>
      <c r="Y624" s="219">
        <f t="shared" si="312"/>
        <v>100</v>
      </c>
      <c r="Z624" s="219">
        <f t="shared" si="313"/>
        <v>100</v>
      </c>
      <c r="AA624" s="220">
        <f t="shared" si="314"/>
        <v>100</v>
      </c>
      <c r="AB624" s="220">
        <f t="shared" si="315"/>
        <v>100</v>
      </c>
      <c r="AC624" s="220">
        <f t="shared" si="316"/>
        <v>100</v>
      </c>
      <c r="AD624" s="416">
        <f t="shared" si="328"/>
        <v>100</v>
      </c>
      <c r="AE624" s="416">
        <f t="shared" si="329"/>
        <v>100</v>
      </c>
      <c r="AF624" s="212">
        <f t="shared" ref="AF624:AF632" si="333">IF(OR(OR(EXACT(J624,"1A"),EXACT(J624,"1B"),EXACT(J624,"1C")),K624=1),1,IF(K624=2,10,100))</f>
        <v>1</v>
      </c>
      <c r="AG624" s="212">
        <f t="shared" si="331"/>
        <v>1</v>
      </c>
      <c r="AH624" s="212">
        <f t="shared" si="330"/>
        <v>3</v>
      </c>
      <c r="AI624" s="212">
        <f t="shared" si="332"/>
        <v>5</v>
      </c>
      <c r="AL624" s="185">
        <v>3</v>
      </c>
      <c r="AQ624" s="148" t="s">
        <v>25915</v>
      </c>
      <c r="AU624" s="412"/>
      <c r="AV624" s="412"/>
      <c r="AW624" s="412"/>
      <c r="AX624" s="412"/>
      <c r="AY624" s="412"/>
      <c r="AZ624" s="412"/>
      <c r="BA624" s="412"/>
      <c r="BB624" s="412"/>
      <c r="BC624" s="412"/>
      <c r="BD624" s="412"/>
      <c r="BE624" s="412"/>
      <c r="BF624" s="412"/>
      <c r="BG624" s="412"/>
      <c r="BH624" s="412"/>
      <c r="BI624" s="412"/>
      <c r="BJ624" s="412"/>
      <c r="BK624" s="412"/>
      <c r="BL624" s="412"/>
      <c r="BM624" s="412"/>
      <c r="BN624" s="412"/>
      <c r="BO624" s="412"/>
      <c r="BP624" s="412"/>
      <c r="BQ624" s="412"/>
      <c r="BR624" s="412"/>
      <c r="BS624" s="412"/>
      <c r="BT624" s="412"/>
      <c r="BU624" s="412"/>
      <c r="BV624" s="412"/>
      <c r="BW624" s="412"/>
      <c r="BX624" s="412"/>
      <c r="BY624" s="412"/>
      <c r="BZ624" s="412"/>
      <c r="CA624" s="412"/>
      <c r="CB624" s="412"/>
      <c r="CC624" s="412"/>
      <c r="CD624" s="412"/>
      <c r="CE624" s="412"/>
      <c r="CF624" s="412"/>
      <c r="CG624" s="412"/>
      <c r="CH624" s="412"/>
      <c r="CI624" s="412"/>
      <c r="CJ624" s="412"/>
      <c r="CK624" s="412"/>
      <c r="CL624" s="412"/>
      <c r="CM624" s="412"/>
      <c r="CN624" s="412"/>
      <c r="CO624" s="412"/>
      <c r="CP624" s="412"/>
      <c r="CQ624" s="412"/>
      <c r="CR624" s="412"/>
      <c r="CS624" s="412"/>
      <c r="CT624" s="412"/>
      <c r="CU624" s="412"/>
      <c r="CV624" s="412"/>
      <c r="CW624" s="412"/>
      <c r="CX624" s="412"/>
      <c r="CY624" s="412"/>
      <c r="CZ624" s="412"/>
      <c r="DA624" s="412"/>
      <c r="DB624" s="412"/>
      <c r="DC624" s="412"/>
      <c r="DD624" s="412"/>
      <c r="DE624" s="412"/>
      <c r="DF624" s="412"/>
      <c r="DG624" s="412"/>
      <c r="DH624" s="412"/>
      <c r="DI624" s="412"/>
      <c r="DJ624" s="412"/>
      <c r="DK624" s="412"/>
      <c r="DL624" s="412"/>
      <c r="DM624" s="412"/>
      <c r="DN624" s="412"/>
      <c r="DO624" s="412"/>
      <c r="DP624" s="412"/>
      <c r="DQ624" s="412"/>
      <c r="DR624" s="412"/>
      <c r="DS624" s="412"/>
      <c r="DT624" s="412"/>
      <c r="DU624" s="412"/>
      <c r="DV624" s="412"/>
      <c r="DW624" s="412"/>
      <c r="DX624" s="412"/>
      <c r="DY624" s="412"/>
      <c r="DZ624" s="412"/>
      <c r="EA624" s="412"/>
      <c r="EB624" s="412"/>
      <c r="EC624" s="412"/>
      <c r="ED624" s="412"/>
      <c r="EE624" s="412"/>
      <c r="EF624" s="412"/>
      <c r="EG624" s="412"/>
      <c r="EH624" s="412"/>
      <c r="EI624" s="412"/>
      <c r="EJ624" s="412"/>
      <c r="EK624" s="412"/>
      <c r="EL624" s="412"/>
      <c r="EM624" s="412"/>
      <c r="EN624" s="412"/>
      <c r="EO624" s="412"/>
      <c r="EP624" s="412"/>
      <c r="EQ624" s="412"/>
      <c r="ER624" s="412"/>
      <c r="ES624" s="412"/>
      <c r="ET624" s="412"/>
      <c r="EU624" s="412"/>
      <c r="EV624" s="412"/>
      <c r="EW624" s="412"/>
      <c r="EX624" s="412"/>
      <c r="EY624" s="412"/>
      <c r="EZ624" s="412"/>
      <c r="FA624" s="412"/>
      <c r="FB624" s="412"/>
      <c r="FC624" s="412"/>
      <c r="FD624" s="412"/>
      <c r="FE624" s="412"/>
      <c r="FF624" s="412"/>
      <c r="FG624" s="412"/>
      <c r="FH624" s="412"/>
      <c r="FI624" s="412"/>
      <c r="FJ624" s="412"/>
      <c r="FK624" s="412"/>
      <c r="FL624" s="412"/>
      <c r="FM624" s="412"/>
      <c r="FN624" s="412"/>
      <c r="FO624" s="412"/>
      <c r="FP624" s="412"/>
      <c r="FQ624" s="412"/>
      <c r="FR624" s="412"/>
      <c r="FS624" s="412"/>
      <c r="FT624" s="412"/>
      <c r="FU624" s="412"/>
      <c r="FV624" s="412"/>
      <c r="FW624" s="412"/>
      <c r="FX624" s="412"/>
      <c r="FY624" s="412"/>
      <c r="FZ624" s="412"/>
      <c r="GA624" s="412"/>
      <c r="GB624" s="412"/>
      <c r="GC624" s="412"/>
      <c r="GD624" s="412"/>
      <c r="GE624" s="412"/>
      <c r="GF624" s="412"/>
      <c r="GG624" s="412"/>
      <c r="GH624" s="412"/>
      <c r="GI624" s="412"/>
      <c r="GJ624" s="412"/>
      <c r="GK624" s="412"/>
      <c r="GL624" s="412"/>
      <c r="GM624" s="412"/>
      <c r="GN624" s="412"/>
      <c r="GO624" s="412"/>
      <c r="GP624" s="412"/>
      <c r="GQ624" s="412"/>
      <c r="GR624" s="412"/>
      <c r="GS624" s="412"/>
      <c r="GT624" s="412"/>
      <c r="GU624" s="412"/>
      <c r="GV624" s="412"/>
      <c r="GW624" s="412"/>
      <c r="GX624" s="412"/>
      <c r="GY624" s="412"/>
      <c r="GZ624" s="412"/>
      <c r="HA624" s="412"/>
      <c r="HB624" s="412"/>
      <c r="HC624" s="412"/>
      <c r="HD624" s="412"/>
      <c r="HE624" s="412"/>
      <c r="HF624" s="412"/>
      <c r="HG624" s="412"/>
      <c r="HH624" s="412"/>
      <c r="HI624" s="412"/>
      <c r="HJ624" s="412"/>
      <c r="HK624" s="412"/>
      <c r="HL624" s="412"/>
      <c r="HM624" s="412"/>
      <c r="HN624" s="412"/>
      <c r="HO624" s="412"/>
      <c r="HP624" s="412"/>
      <c r="HQ624" s="412"/>
      <c r="HR624" s="412"/>
      <c r="HS624" s="412"/>
      <c r="HT624" s="412"/>
      <c r="HU624" s="412"/>
      <c r="HV624" s="412"/>
      <c r="HW624" s="412"/>
      <c r="HX624" s="412"/>
      <c r="HY624" s="412"/>
      <c r="HZ624" s="412"/>
      <c r="IA624" s="412"/>
      <c r="IB624" s="412"/>
      <c r="IC624" s="412"/>
      <c r="ID624" s="412"/>
      <c r="IE624" s="412"/>
      <c r="IF624" s="412"/>
      <c r="IG624" s="412"/>
      <c r="IH624" s="412"/>
      <c r="II624" s="412"/>
      <c r="IJ624" s="412"/>
      <c r="IK624" s="412"/>
      <c r="IL624" s="412"/>
      <c r="IM624" s="412"/>
      <c r="IN624" s="412"/>
      <c r="IO624" s="412"/>
      <c r="IP624" s="412"/>
      <c r="IQ624" s="412"/>
      <c r="IR624" s="412"/>
      <c r="IS624" s="412"/>
      <c r="IT624" s="412"/>
      <c r="IU624" s="412"/>
      <c r="IV624" s="412"/>
      <c r="IW624" s="412"/>
      <c r="IX624" s="412"/>
      <c r="IY624" s="412"/>
      <c r="IZ624" s="412"/>
      <c r="JA624" s="412"/>
      <c r="JB624" s="412"/>
      <c r="JC624" s="412"/>
      <c r="JD624" s="412"/>
      <c r="JE624" s="412"/>
      <c r="JF624" s="412"/>
      <c r="JG624" s="412"/>
      <c r="JH624" s="412"/>
      <c r="JI624" s="412"/>
      <c r="JJ624" s="412"/>
      <c r="JK624" s="412"/>
      <c r="JL624" s="412"/>
      <c r="JM624" s="412"/>
      <c r="JN624" s="412"/>
      <c r="JO624" s="412"/>
      <c r="JP624" s="412"/>
      <c r="JQ624" s="412"/>
      <c r="JR624" s="412"/>
      <c r="JS624" s="412"/>
      <c r="JT624" s="412"/>
      <c r="JU624" s="412"/>
      <c r="JV624" s="412"/>
      <c r="JW624" s="412"/>
      <c r="JX624" s="412"/>
      <c r="JY624" s="412"/>
      <c r="JZ624" s="412"/>
      <c r="KA624" s="412"/>
      <c r="KB624" s="412"/>
      <c r="KC624" s="412"/>
      <c r="KD624" s="412"/>
      <c r="KE624" s="412"/>
      <c r="KF624" s="412"/>
      <c r="KG624" s="412"/>
      <c r="KH624" s="412"/>
      <c r="KI624" s="412"/>
      <c r="KJ624" s="412"/>
      <c r="KK624" s="412"/>
      <c r="KL624" s="412"/>
      <c r="KM624" s="412"/>
      <c r="KN624" s="412"/>
      <c r="KO624" s="412"/>
      <c r="KP624" s="412"/>
      <c r="KQ624" s="412"/>
      <c r="KR624" s="412"/>
      <c r="KS624" s="412"/>
      <c r="KT624" s="412"/>
      <c r="KU624" s="412"/>
      <c r="KV624" s="412"/>
      <c r="KW624" s="412"/>
      <c r="KX624" s="412"/>
      <c r="KY624" s="412"/>
      <c r="KZ624" s="412"/>
      <c r="LA624" s="412"/>
      <c r="LB624" s="412"/>
      <c r="LC624" s="412"/>
      <c r="LD624" s="412"/>
      <c r="LE624" s="412"/>
      <c r="LF624" s="412"/>
      <c r="LG624" s="412"/>
      <c r="LH624" s="412"/>
      <c r="LI624" s="412"/>
      <c r="LJ624" s="412"/>
      <c r="LK624" s="412"/>
      <c r="LL624" s="412"/>
      <c r="LM624" s="412"/>
      <c r="LN624" s="412"/>
      <c r="LO624" s="412"/>
      <c r="LP624" s="412"/>
      <c r="LQ624" s="412"/>
      <c r="LR624" s="412"/>
      <c r="LS624" s="412"/>
      <c r="LT624" s="412"/>
      <c r="LU624" s="412"/>
      <c r="LV624" s="412"/>
      <c r="LW624" s="412"/>
      <c r="LX624" s="412"/>
      <c r="LY624" s="412"/>
      <c r="LZ624" s="412"/>
      <c r="MA624" s="412"/>
      <c r="MB624" s="412"/>
      <c r="MC624" s="412"/>
      <c r="MD624" s="412"/>
      <c r="ME624" s="412"/>
      <c r="MF624" s="412"/>
      <c r="MG624" s="412"/>
      <c r="MH624" s="412"/>
      <c r="MI624" s="412"/>
      <c r="MJ624" s="412"/>
      <c r="MK624" s="412"/>
      <c r="ML624" s="412"/>
      <c r="MM624" s="412"/>
      <c r="MN624" s="412"/>
      <c r="MO624" s="412"/>
      <c r="MP624" s="412"/>
      <c r="MQ624" s="412"/>
      <c r="MR624" s="412"/>
      <c r="MS624" s="412"/>
      <c r="MT624" s="412"/>
      <c r="MU624" s="412"/>
      <c r="MV624" s="412"/>
      <c r="MW624" s="412"/>
      <c r="MX624" s="412"/>
      <c r="MY624" s="412"/>
      <c r="MZ624" s="412"/>
      <c r="NA624" s="412"/>
      <c r="NB624" s="412"/>
      <c r="NC624" s="412"/>
      <c r="ND624" s="412"/>
      <c r="NE624" s="412"/>
      <c r="NF624" s="412"/>
      <c r="NG624" s="412"/>
      <c r="NH624" s="412"/>
      <c r="NI624" s="412"/>
      <c r="NJ624" s="412"/>
      <c r="NK624" s="412"/>
      <c r="NL624" s="412"/>
      <c r="NM624" s="412"/>
      <c r="NN624" s="412"/>
      <c r="NO624" s="412"/>
      <c r="NP624" s="412"/>
      <c r="NQ624" s="412"/>
      <c r="NR624" s="412"/>
      <c r="NS624" s="412"/>
      <c r="NT624" s="412"/>
      <c r="NU624" s="412"/>
      <c r="NV624" s="412"/>
      <c r="NW624" s="412"/>
      <c r="NX624" s="412"/>
      <c r="NY624" s="412"/>
      <c r="NZ624" s="412"/>
      <c r="OA624" s="412"/>
      <c r="OB624" s="412"/>
      <c r="OC624" s="412"/>
      <c r="OD624" s="412"/>
      <c r="OE624" s="412"/>
      <c r="OF624" s="412"/>
      <c r="OG624" s="412"/>
      <c r="OH624" s="412"/>
      <c r="OI624" s="412"/>
      <c r="OJ624" s="412"/>
      <c r="OK624" s="412"/>
      <c r="OL624" s="412"/>
      <c r="OM624" s="412"/>
      <c r="ON624" s="412"/>
      <c r="OO624" s="412"/>
      <c r="OP624" s="412"/>
      <c r="OQ624" s="412"/>
      <c r="OR624" s="412"/>
      <c r="OS624" s="412"/>
      <c r="OT624" s="412"/>
      <c r="OU624" s="412"/>
      <c r="OV624" s="412"/>
      <c r="OW624" s="412"/>
      <c r="OX624" s="412"/>
      <c r="OY624" s="412"/>
      <c r="OZ624" s="412"/>
      <c r="PA624" s="412"/>
      <c r="PB624" s="412"/>
      <c r="PC624" s="412"/>
      <c r="PD624" s="412"/>
      <c r="PE624" s="412"/>
      <c r="PF624" s="412"/>
      <c r="PG624" s="412"/>
      <c r="PH624" s="412"/>
      <c r="PI624" s="412"/>
      <c r="PJ624" s="412"/>
      <c r="PK624" s="412"/>
      <c r="PL624" s="412"/>
      <c r="PM624" s="412"/>
      <c r="PN624" s="412"/>
      <c r="PO624" s="412"/>
      <c r="PP624" s="412"/>
      <c r="PQ624" s="412"/>
      <c r="PR624" s="412"/>
      <c r="PS624" s="412"/>
      <c r="PT624" s="412"/>
      <c r="PU624" s="412"/>
      <c r="PV624" s="412"/>
      <c r="PW624" s="412"/>
      <c r="PX624" s="412"/>
      <c r="PY624" s="412"/>
      <c r="PZ624" s="412"/>
      <c r="QA624" s="412"/>
      <c r="QB624" s="412"/>
      <c r="QC624" s="412"/>
      <c r="QD624" s="412"/>
      <c r="QE624" s="412"/>
      <c r="QF624" s="412"/>
      <c r="QG624" s="412"/>
      <c r="QH624" s="412"/>
      <c r="QI624" s="412"/>
      <c r="QJ624" s="412"/>
      <c r="QK624" s="412"/>
      <c r="QL624" s="412"/>
      <c r="QM624" s="412"/>
      <c r="QN624" s="412"/>
      <c r="QO624" s="412"/>
      <c r="QP624" s="412"/>
      <c r="QQ624" s="412"/>
      <c r="QR624" s="412"/>
      <c r="QS624" s="412"/>
      <c r="QT624" s="412"/>
      <c r="QU624" s="412"/>
      <c r="QV624" s="412"/>
      <c r="QW624" s="412"/>
      <c r="QX624" s="412"/>
      <c r="QY624" s="412"/>
      <c r="QZ624" s="412"/>
      <c r="RA624" s="412"/>
      <c r="RB624" s="412"/>
      <c r="RC624" s="412"/>
      <c r="RD624" s="412"/>
      <c r="RE624" s="412"/>
      <c r="RF624" s="412"/>
      <c r="RG624" s="412"/>
      <c r="RH624" s="412"/>
      <c r="RI624" s="412"/>
      <c r="RJ624" s="412"/>
      <c r="RK624" s="412"/>
      <c r="RL624" s="412"/>
      <c r="RM624" s="412"/>
      <c r="RN624" s="412"/>
      <c r="RO624" s="412"/>
      <c r="RP624" s="412"/>
      <c r="RQ624" s="412"/>
      <c r="RR624" s="412"/>
      <c r="RS624" s="412"/>
      <c r="RT624" s="412"/>
      <c r="RU624" s="412"/>
      <c r="RV624" s="412"/>
      <c r="RW624" s="412"/>
      <c r="RX624" s="412"/>
      <c r="RY624" s="412"/>
      <c r="RZ624" s="412"/>
      <c r="SA624" s="412"/>
      <c r="SB624" s="412"/>
      <c r="SC624" s="412"/>
      <c r="SD624" s="412"/>
      <c r="SE624" s="412"/>
      <c r="SF624" s="412"/>
      <c r="SG624" s="412"/>
      <c r="SH624" s="412"/>
      <c r="SI624" s="412"/>
      <c r="SJ624" s="412"/>
      <c r="SK624" s="412"/>
      <c r="SL624" s="412"/>
      <c r="SM624" s="412"/>
      <c r="SN624" s="412"/>
      <c r="SO624" s="412"/>
      <c r="SP624" s="412"/>
      <c r="SQ624" s="412"/>
      <c r="SR624" s="412"/>
      <c r="SS624" s="412"/>
      <c r="ST624" s="412"/>
      <c r="SU624" s="412"/>
      <c r="SV624" s="412"/>
      <c r="SW624" s="412"/>
      <c r="SX624" s="412"/>
      <c r="SY624" s="412"/>
      <c r="SZ624" s="412"/>
      <c r="TA624" s="412"/>
      <c r="TB624" s="412"/>
      <c r="TC624" s="412"/>
      <c r="TD624" s="412"/>
      <c r="TE624" s="412"/>
      <c r="TF624" s="412"/>
      <c r="TG624" s="412"/>
      <c r="TH624" s="412"/>
      <c r="TI624" s="412"/>
      <c r="TJ624" s="412"/>
      <c r="TK624" s="412"/>
      <c r="TL624" s="412"/>
      <c r="TM624" s="412"/>
      <c r="TN624" s="412"/>
      <c r="TO624" s="412"/>
      <c r="TP624" s="412"/>
      <c r="TQ624" s="412"/>
      <c r="TR624" s="412"/>
      <c r="TS624" s="412"/>
      <c r="TT624" s="412"/>
      <c r="TU624" s="412"/>
      <c r="TV624" s="412"/>
      <c r="TW624" s="412"/>
      <c r="TX624" s="412"/>
      <c r="TY624" s="412"/>
      <c r="TZ624" s="412"/>
      <c r="UA624" s="412"/>
      <c r="UB624" s="412"/>
      <c r="UC624" s="412"/>
      <c r="UD624" s="412"/>
      <c r="UE624" s="412"/>
      <c r="UF624" s="412"/>
      <c r="UG624" s="412"/>
      <c r="UH624" s="412"/>
      <c r="UI624" s="412"/>
      <c r="UJ624" s="412"/>
      <c r="UK624" s="412"/>
      <c r="UL624" s="412"/>
      <c r="UM624" s="412"/>
      <c r="UN624" s="412"/>
      <c r="UO624" s="412"/>
      <c r="UP624" s="412"/>
      <c r="UQ624" s="412"/>
      <c r="UR624" s="412"/>
      <c r="US624" s="412"/>
      <c r="UT624" s="412"/>
      <c r="UU624" s="412"/>
      <c r="UV624" s="412"/>
      <c r="UW624" s="412"/>
      <c r="UX624" s="412"/>
      <c r="UY624" s="412"/>
      <c r="UZ624" s="412"/>
      <c r="VA624" s="412"/>
      <c r="VB624" s="412"/>
      <c r="VC624" s="412"/>
      <c r="VD624" s="412"/>
      <c r="VE624" s="412"/>
      <c r="VF624" s="412"/>
      <c r="VG624" s="412"/>
      <c r="VH624" s="412"/>
      <c r="VI624" s="412"/>
      <c r="VJ624" s="412"/>
      <c r="VK624" s="412"/>
      <c r="VL624" s="412"/>
      <c r="VM624" s="412"/>
      <c r="VN624" s="412"/>
      <c r="VO624" s="412"/>
      <c r="VP624" s="412"/>
      <c r="VQ624" s="412"/>
      <c r="VR624" s="412"/>
      <c r="VS624" s="412"/>
      <c r="VT624" s="412"/>
      <c r="VU624" s="412"/>
      <c r="VV624" s="412"/>
      <c r="VW624" s="412"/>
      <c r="VX624" s="412"/>
      <c r="VY624" s="412"/>
      <c r="VZ624" s="412"/>
      <c r="WA624" s="412"/>
      <c r="WB624" s="412"/>
      <c r="WC624" s="412"/>
      <c r="WD624" s="412"/>
      <c r="WE624" s="412"/>
      <c r="WF624" s="412"/>
      <c r="WG624" s="412"/>
      <c r="WH624" s="412"/>
      <c r="WI624" s="412"/>
      <c r="WJ624" s="412"/>
      <c r="WK624" s="412"/>
      <c r="WL624" s="412"/>
      <c r="WM624" s="412"/>
      <c r="WN624" s="412"/>
      <c r="WO624" s="412"/>
      <c r="WP624" s="412"/>
      <c r="WQ624" s="412"/>
      <c r="WR624" s="412"/>
      <c r="WS624" s="412"/>
      <c r="WT624" s="412"/>
      <c r="WU624" s="412"/>
      <c r="WV624" s="412"/>
      <c r="WW624" s="412"/>
      <c r="WX624" s="412"/>
      <c r="WY624" s="412"/>
      <c r="WZ624" s="412"/>
      <c r="XA624" s="412"/>
      <c r="XB624" s="412"/>
      <c r="XC624" s="412"/>
      <c r="XD624" s="412"/>
      <c r="XE624" s="412"/>
      <c r="XF624" s="412"/>
      <c r="XG624" s="412"/>
      <c r="XH624" s="412"/>
      <c r="XI624" s="412"/>
      <c r="XJ624" s="412"/>
      <c r="XK624" s="412"/>
      <c r="XL624" s="412"/>
      <c r="XM624" s="412"/>
      <c r="XN624" s="412"/>
      <c r="XO624" s="412"/>
      <c r="XP624" s="412"/>
      <c r="XQ624" s="412"/>
      <c r="XR624" s="412"/>
      <c r="XS624" s="412"/>
      <c r="XT624" s="412"/>
      <c r="XU624" s="412"/>
      <c r="XV624" s="412"/>
      <c r="XW624" s="412"/>
      <c r="XX624" s="412"/>
      <c r="XY624" s="412"/>
      <c r="XZ624" s="412"/>
      <c r="YA624" s="412"/>
      <c r="YB624" s="412"/>
      <c r="YC624" s="412"/>
      <c r="YD624" s="412"/>
      <c r="YE624" s="412"/>
      <c r="YF624" s="412"/>
      <c r="YG624" s="412"/>
      <c r="YH624" s="412"/>
      <c r="YI624" s="412"/>
      <c r="YJ624" s="412"/>
      <c r="YK624" s="412"/>
      <c r="YL624" s="412"/>
      <c r="YM624" s="412"/>
      <c r="YN624" s="412"/>
      <c r="YO624" s="412"/>
      <c r="YP624" s="412"/>
      <c r="YQ624" s="412"/>
      <c r="YR624" s="412"/>
      <c r="YS624" s="412"/>
      <c r="YT624" s="412"/>
      <c r="YU624" s="412"/>
      <c r="YV624" s="412"/>
      <c r="YW624" s="412"/>
      <c r="YX624" s="412"/>
      <c r="YY624" s="412"/>
      <c r="YZ624" s="412"/>
      <c r="ZA624" s="412"/>
      <c r="ZB624" s="412"/>
      <c r="ZC624" s="412"/>
      <c r="ZD624" s="412"/>
      <c r="ZE624" s="412"/>
      <c r="ZF624" s="412"/>
      <c r="ZG624" s="412"/>
      <c r="ZH624" s="412"/>
      <c r="ZI624" s="412"/>
      <c r="ZJ624" s="412"/>
      <c r="ZK624" s="412"/>
      <c r="ZL624" s="412"/>
      <c r="ZM624" s="412"/>
      <c r="ZN624" s="412"/>
      <c r="ZO624" s="412"/>
      <c r="ZP624" s="412"/>
      <c r="ZQ624" s="412"/>
      <c r="ZR624" s="412"/>
      <c r="ZS624" s="412"/>
      <c r="ZT624" s="412"/>
      <c r="ZU624" s="412"/>
      <c r="ZV624" s="412"/>
      <c r="ZW624" s="412"/>
      <c r="ZX624" s="412"/>
      <c r="ZY624" s="412"/>
      <c r="ZZ624" s="412"/>
      <c r="AAA624" s="412"/>
      <c r="AAB624" s="412"/>
      <c r="AAC624" s="412"/>
      <c r="AAD624" s="412"/>
      <c r="AAE624" s="412"/>
      <c r="AAF624" s="412"/>
      <c r="AAG624" s="412"/>
      <c r="AAH624" s="412"/>
      <c r="AAI624" s="412"/>
      <c r="AAJ624" s="412"/>
      <c r="AAK624" s="412"/>
      <c r="AAL624" s="412"/>
      <c r="AAM624" s="412"/>
      <c r="AAN624" s="412"/>
      <c r="AAO624" s="412"/>
      <c r="AAP624" s="412"/>
      <c r="AAQ624" s="412"/>
      <c r="AAR624" s="412"/>
      <c r="AAS624" s="412"/>
      <c r="AAT624" s="412"/>
      <c r="AAU624" s="412"/>
      <c r="AAV624" s="412"/>
      <c r="AAW624" s="412"/>
      <c r="AAX624" s="412"/>
      <c r="AAY624" s="412"/>
      <c r="AAZ624" s="412"/>
      <c r="ABA624" s="412"/>
      <c r="ABB624" s="412"/>
      <c r="ABC624" s="412"/>
      <c r="ABD624" s="412"/>
      <c r="ABE624" s="412"/>
      <c r="ABF624" s="412"/>
      <c r="ABG624" s="412"/>
      <c r="ABH624" s="412"/>
      <c r="ABI624" s="412"/>
      <c r="ABJ624" s="412"/>
      <c r="ABK624" s="412"/>
      <c r="ABL624" s="412"/>
      <c r="ABM624" s="412"/>
      <c r="ABN624" s="412"/>
      <c r="ABO624" s="412"/>
      <c r="ABP624" s="412"/>
      <c r="ABQ624" s="412"/>
      <c r="ABR624" s="412"/>
      <c r="ABS624" s="412"/>
      <c r="ABT624" s="412"/>
      <c r="ABU624" s="412"/>
      <c r="ABV624" s="412"/>
      <c r="ABW624" s="412"/>
      <c r="ABX624" s="412"/>
      <c r="ABY624" s="412"/>
      <c r="ABZ624" s="412"/>
      <c r="ACA624" s="412"/>
      <c r="ACB624" s="412"/>
      <c r="ACC624" s="412"/>
      <c r="ACD624" s="412"/>
      <c r="ACE624" s="412"/>
      <c r="ACF624" s="412"/>
      <c r="ACG624" s="412"/>
      <c r="ACH624" s="412"/>
      <c r="ACI624" s="412"/>
      <c r="ACJ624" s="412"/>
      <c r="ACK624" s="412"/>
      <c r="ACL624" s="412"/>
      <c r="ACM624" s="412"/>
      <c r="ACN624" s="412"/>
      <c r="ACO624" s="412"/>
      <c r="ACP624" s="412"/>
      <c r="ACQ624" s="412"/>
      <c r="ACR624" s="412"/>
      <c r="ACS624" s="412"/>
      <c r="ACT624" s="412"/>
      <c r="ACU624" s="412"/>
      <c r="ACV624" s="412"/>
      <c r="ACW624" s="412"/>
      <c r="ACX624" s="412"/>
      <c r="ACY624" s="412"/>
      <c r="ACZ624" s="412"/>
      <c r="ADA624" s="412"/>
      <c r="ADB624" s="412"/>
      <c r="ADC624" s="412"/>
      <c r="ADD624" s="412"/>
      <c r="ADE624" s="412"/>
      <c r="ADF624" s="412"/>
      <c r="ADG624" s="412"/>
      <c r="ADH624" s="412"/>
      <c r="ADI624" s="412"/>
      <c r="ADJ624" s="412"/>
      <c r="ADK624" s="412"/>
      <c r="ADL624" s="412"/>
      <c r="ADM624" s="412"/>
      <c r="ADN624" s="412"/>
      <c r="ADO624" s="412"/>
      <c r="ADP624" s="412"/>
      <c r="ADQ624" s="412"/>
      <c r="ADR624" s="412"/>
      <c r="ADS624" s="412"/>
      <c r="ADT624" s="412"/>
      <c r="ADU624" s="412"/>
      <c r="ADV624" s="412"/>
      <c r="ADW624" s="412"/>
      <c r="ADX624" s="412"/>
      <c r="ADY624" s="412"/>
      <c r="ADZ624" s="412"/>
      <c r="AEA624" s="412"/>
      <c r="AEB624" s="412"/>
      <c r="AEC624" s="412"/>
      <c r="AED624" s="412"/>
      <c r="AEE624" s="412"/>
      <c r="AEF624" s="412"/>
      <c r="AEG624" s="412"/>
      <c r="AEH624" s="412"/>
      <c r="AEI624" s="412"/>
      <c r="AEJ624" s="412"/>
      <c r="AEK624" s="412"/>
      <c r="AEL624" s="412"/>
      <c r="AEM624" s="412"/>
      <c r="AEN624" s="412"/>
      <c r="AEO624" s="412"/>
      <c r="AEP624" s="412"/>
      <c r="AEQ624" s="412"/>
      <c r="AER624" s="412"/>
      <c r="AES624" s="412"/>
      <c r="AET624" s="412"/>
      <c r="AEU624" s="412"/>
      <c r="AEV624" s="412"/>
      <c r="AEW624" s="412"/>
      <c r="AEX624" s="412"/>
      <c r="AEY624" s="412"/>
      <c r="AEZ624" s="412"/>
      <c r="AFA624" s="412"/>
      <c r="AFB624" s="412"/>
      <c r="AFC624" s="412"/>
      <c r="AFD624" s="412"/>
      <c r="AFE624" s="412"/>
      <c r="AFF624" s="412"/>
      <c r="AFG624" s="412"/>
      <c r="AFH624" s="412"/>
      <c r="AFI624" s="412"/>
      <c r="AFJ624" s="412"/>
      <c r="AFK624" s="412"/>
      <c r="AFL624" s="412"/>
      <c r="AFM624" s="412"/>
      <c r="AFN624" s="412"/>
      <c r="AFO624" s="412"/>
      <c r="AFP624" s="412"/>
      <c r="AFQ624" s="412"/>
      <c r="AFR624" s="412"/>
      <c r="AFS624" s="412"/>
      <c r="AFT624" s="412"/>
      <c r="AFU624" s="412"/>
      <c r="AFV624" s="412"/>
      <c r="AFW624" s="412"/>
      <c r="AFX624" s="412"/>
      <c r="AFY624" s="412"/>
      <c r="AFZ624" s="412"/>
      <c r="AGA624" s="412"/>
      <c r="AGB624" s="412"/>
      <c r="AGC624" s="412"/>
      <c r="AGD624" s="412"/>
      <c r="AGE624" s="412"/>
      <c r="AGF624" s="412"/>
      <c r="AGG624" s="412"/>
      <c r="AGH624" s="412"/>
      <c r="AGI624" s="412"/>
      <c r="AGJ624" s="412"/>
      <c r="AGK624" s="412"/>
      <c r="AGL624" s="412"/>
      <c r="AGM624" s="412"/>
      <c r="AGN624" s="412"/>
      <c r="AGO624" s="412"/>
      <c r="AGP624" s="412"/>
      <c r="AGQ624" s="412"/>
      <c r="AGR624" s="412"/>
      <c r="AGS624" s="412"/>
      <c r="AGT624" s="412"/>
      <c r="AGU624" s="412"/>
      <c r="AGV624" s="412"/>
      <c r="AGW624" s="412"/>
      <c r="AGX624" s="412"/>
      <c r="AGY624" s="412"/>
      <c r="AGZ624" s="412"/>
      <c r="AHA624" s="412"/>
      <c r="AHB624" s="412"/>
      <c r="AHC624" s="412"/>
      <c r="AHD624" s="412"/>
      <c r="AHE624" s="412"/>
      <c r="AHF624" s="412"/>
      <c r="AHG624" s="412"/>
      <c r="AHH624" s="412"/>
      <c r="AHI624" s="412"/>
      <c r="AHJ624" s="412"/>
      <c r="AHK624" s="412"/>
      <c r="AHL624" s="412"/>
      <c r="AHM624" s="412"/>
      <c r="AHN624" s="412"/>
      <c r="AHO624" s="412"/>
      <c r="AHP624" s="412"/>
      <c r="AHQ624" s="412"/>
      <c r="AHR624" s="412"/>
      <c r="AHS624" s="412"/>
      <c r="AHT624" s="412"/>
      <c r="AHU624" s="412"/>
      <c r="AHV624" s="412"/>
      <c r="AHW624" s="412"/>
      <c r="AHX624" s="412"/>
      <c r="AHY624" s="412"/>
      <c r="AHZ624" s="412"/>
      <c r="AIA624" s="412"/>
      <c r="AIB624" s="412"/>
      <c r="AIC624" s="412"/>
      <c r="AID624" s="412"/>
      <c r="AIE624" s="412"/>
      <c r="AIF624" s="412"/>
      <c r="AIG624" s="412"/>
      <c r="AIH624" s="412"/>
      <c r="AII624" s="412"/>
      <c r="AIJ624" s="412"/>
      <c r="AIK624" s="412"/>
      <c r="AIL624" s="412"/>
      <c r="AIM624" s="412"/>
      <c r="AIN624" s="412"/>
      <c r="AIO624" s="412"/>
      <c r="AIP624" s="412"/>
      <c r="AIQ624" s="412"/>
      <c r="AIR624" s="412"/>
      <c r="AIS624" s="412"/>
      <c r="AIT624" s="412"/>
      <c r="AIU624" s="412"/>
      <c r="AIV624" s="412"/>
      <c r="AIW624" s="412"/>
      <c r="AIX624" s="412"/>
      <c r="AIY624" s="412"/>
      <c r="AIZ624" s="412"/>
      <c r="AJA624" s="412"/>
      <c r="AJB624" s="412"/>
      <c r="AJC624" s="412"/>
      <c r="AJD624" s="412"/>
      <c r="AJE624" s="412"/>
      <c r="AJF624" s="412"/>
      <c r="AJG624" s="412"/>
      <c r="AJH624" s="412"/>
      <c r="AJI624" s="412"/>
      <c r="AJJ624" s="412"/>
      <c r="AJK624" s="412"/>
      <c r="AJL624" s="412"/>
      <c r="AJM624" s="412"/>
      <c r="AJN624" s="412"/>
      <c r="AJO624" s="412"/>
      <c r="AJP624" s="412"/>
      <c r="AJQ624" s="412"/>
      <c r="AJR624" s="412"/>
      <c r="AJS624" s="412"/>
      <c r="AJT624" s="412"/>
      <c r="AJU624" s="412"/>
      <c r="AJV624" s="412"/>
      <c r="AJW624" s="412"/>
      <c r="AJX624" s="412"/>
      <c r="AJY624" s="412"/>
      <c r="AJZ624" s="412"/>
      <c r="AKA624" s="412"/>
      <c r="AKB624" s="412"/>
      <c r="AKC624" s="412"/>
      <c r="AKD624" s="412"/>
      <c r="AKE624" s="412"/>
      <c r="AKF624" s="412"/>
      <c r="AKG624" s="412"/>
      <c r="AKH624" s="412"/>
      <c r="AKI624" s="412"/>
      <c r="AKJ624" s="412"/>
      <c r="AKK624" s="412"/>
      <c r="AKL624" s="412"/>
      <c r="AKM624" s="412"/>
      <c r="AKN624" s="412"/>
      <c r="AKO624" s="412"/>
      <c r="AKP624" s="412"/>
      <c r="AKQ624" s="412"/>
      <c r="AKR624" s="412"/>
      <c r="AKS624" s="412"/>
      <c r="AKT624" s="412"/>
      <c r="AKU624" s="412"/>
      <c r="AKV624" s="412"/>
      <c r="AKW624" s="412"/>
      <c r="AKX624" s="412"/>
      <c r="AKY624" s="412"/>
      <c r="AKZ624" s="412"/>
      <c r="ALA624" s="412"/>
      <c r="ALB624" s="412"/>
      <c r="ALC624" s="412"/>
      <c r="ALD624" s="412"/>
      <c r="ALE624" s="412"/>
      <c r="ALF624" s="412"/>
      <c r="ALG624" s="412"/>
      <c r="ALH624" s="412"/>
      <c r="ALI624" s="412"/>
      <c r="ALJ624" s="412"/>
      <c r="ALK624" s="412"/>
      <c r="ALL624" s="412"/>
      <c r="ALM624" s="412"/>
      <c r="ALN624" s="412"/>
      <c r="ALO624" s="412"/>
      <c r="ALP624" s="412"/>
      <c r="ALQ624" s="412"/>
      <c r="ALR624" s="412"/>
      <c r="ALS624" s="412"/>
      <c r="ALT624" s="412"/>
      <c r="ALU624" s="412"/>
      <c r="ALV624" s="412"/>
      <c r="ALW624" s="412"/>
      <c r="ALX624" s="412"/>
      <c r="ALY624" s="412"/>
      <c r="ALZ624" s="412"/>
      <c r="AMA624" s="412"/>
      <c r="AMB624" s="412"/>
      <c r="AMC624" s="412"/>
      <c r="AMD624" s="412"/>
      <c r="AME624" s="412"/>
      <c r="AMF624" s="412"/>
      <c r="AMG624" s="412"/>
      <c r="AMH624" s="412"/>
    </row>
    <row r="625" spans="1:1022" x14ac:dyDescent="0.25">
      <c r="A625" s="162" t="s">
        <v>25919</v>
      </c>
      <c r="B625" s="163">
        <v>624</v>
      </c>
      <c r="C625" s="162" t="s">
        <v>25921</v>
      </c>
      <c r="E625" s="429"/>
      <c r="F625" s="200">
        <v>2</v>
      </c>
      <c r="G625" s="180"/>
      <c r="H625" s="180"/>
      <c r="I625" s="319"/>
      <c r="J625" s="344"/>
      <c r="K625" s="374">
        <v>2</v>
      </c>
      <c r="L625" s="140"/>
      <c r="M625" s="140"/>
      <c r="N625" s="140"/>
      <c r="O625" s="140"/>
      <c r="P625" s="140"/>
      <c r="Q625" s="140"/>
      <c r="R625" s="140"/>
      <c r="S625" s="140"/>
      <c r="T625" s="140"/>
      <c r="U625" s="140"/>
      <c r="V625" s="219">
        <f t="shared" si="325"/>
        <v>100</v>
      </c>
      <c r="W625" s="219">
        <f t="shared" si="326"/>
        <v>100</v>
      </c>
      <c r="X625" s="219">
        <f>IF(O625=3,20,100)</f>
        <v>100</v>
      </c>
      <c r="Y625" s="219">
        <f t="shared" si="312"/>
        <v>100</v>
      </c>
      <c r="Z625" s="219">
        <f t="shared" si="313"/>
        <v>100</v>
      </c>
      <c r="AA625" s="220">
        <f t="shared" si="314"/>
        <v>100</v>
      </c>
      <c r="AB625" s="220">
        <f t="shared" si="315"/>
        <v>100</v>
      </c>
      <c r="AC625" s="220">
        <f t="shared" si="316"/>
        <v>100</v>
      </c>
      <c r="AD625" s="416">
        <f t="shared" si="328"/>
        <v>100</v>
      </c>
      <c r="AE625" s="416">
        <f t="shared" si="329"/>
        <v>100</v>
      </c>
      <c r="AF625" s="212">
        <f t="shared" si="333"/>
        <v>10</v>
      </c>
      <c r="AG625" s="212">
        <f t="shared" si="331"/>
        <v>100</v>
      </c>
      <c r="AH625" s="212">
        <f t="shared" si="330"/>
        <v>100</v>
      </c>
      <c r="AI625" s="212">
        <f t="shared" si="332"/>
        <v>100</v>
      </c>
      <c r="AJ625" s="231"/>
      <c r="AK625" s="300"/>
      <c r="AL625" s="193"/>
      <c r="AM625" s="214"/>
      <c r="AN625" s="412"/>
      <c r="AO625" s="412"/>
      <c r="AP625" s="412"/>
      <c r="AQ625" s="167"/>
      <c r="AR625" s="412"/>
      <c r="AS625" s="412"/>
      <c r="AT625" s="412"/>
    </row>
    <row r="626" spans="1:1022" x14ac:dyDescent="0.25">
      <c r="A626" s="162" t="s">
        <v>25897</v>
      </c>
      <c r="B626" s="163">
        <v>625</v>
      </c>
      <c r="C626" s="162" t="s">
        <v>25898</v>
      </c>
      <c r="D626" s="175" t="s">
        <v>25899</v>
      </c>
      <c r="F626" s="185">
        <v>3</v>
      </c>
      <c r="H626" s="175">
        <v>2</v>
      </c>
      <c r="K626" s="332">
        <v>1</v>
      </c>
      <c r="V626" s="219">
        <v>100</v>
      </c>
      <c r="W626" s="219">
        <v>100</v>
      </c>
      <c r="X626" s="219">
        <v>100</v>
      </c>
      <c r="Y626" s="219">
        <v>100</v>
      </c>
      <c r="Z626" s="219">
        <v>100</v>
      </c>
      <c r="AA626" s="220">
        <v>100</v>
      </c>
      <c r="AB626" s="220">
        <v>100</v>
      </c>
      <c r="AC626" s="220">
        <v>100</v>
      </c>
      <c r="AD626" s="416">
        <f t="shared" si="328"/>
        <v>100</v>
      </c>
      <c r="AE626" s="416">
        <f t="shared" si="329"/>
        <v>100</v>
      </c>
      <c r="AF626" s="212">
        <f t="shared" si="333"/>
        <v>1</v>
      </c>
      <c r="AG626" s="212">
        <f t="shared" si="331"/>
        <v>100</v>
      </c>
      <c r="AH626" s="212">
        <f t="shared" si="330"/>
        <v>3</v>
      </c>
      <c r="AI626" s="212">
        <f t="shared" si="332"/>
        <v>100</v>
      </c>
      <c r="AJ626" s="243"/>
      <c r="AK626" s="185">
        <v>1</v>
      </c>
      <c r="AL626" s="185">
        <v>1</v>
      </c>
      <c r="AN626" s="185">
        <v>100</v>
      </c>
      <c r="AO626" s="185">
        <v>10</v>
      </c>
      <c r="AQ626" s="313" t="s">
        <v>25900</v>
      </c>
      <c r="AU626" s="412"/>
      <c r="AV626" s="412"/>
      <c r="AW626" s="412"/>
      <c r="AX626" s="412"/>
      <c r="AY626" s="412"/>
      <c r="AZ626" s="412"/>
      <c r="BA626" s="412"/>
      <c r="BB626" s="412"/>
      <c r="BC626" s="412"/>
      <c r="BD626" s="412"/>
      <c r="BE626" s="412"/>
      <c r="BF626" s="412"/>
      <c r="BG626" s="412"/>
      <c r="BH626" s="412"/>
      <c r="BI626" s="412"/>
      <c r="BJ626" s="412"/>
      <c r="BK626" s="412"/>
      <c r="BL626" s="412"/>
      <c r="BM626" s="412"/>
      <c r="BN626" s="412"/>
      <c r="BO626" s="412"/>
      <c r="BP626" s="412"/>
      <c r="BQ626" s="412"/>
      <c r="BR626" s="412"/>
      <c r="BS626" s="412"/>
      <c r="BT626" s="412"/>
      <c r="BU626" s="412"/>
      <c r="BV626" s="412"/>
      <c r="BW626" s="412"/>
      <c r="BX626" s="412"/>
      <c r="BY626" s="412"/>
      <c r="BZ626" s="412"/>
      <c r="CA626" s="412"/>
      <c r="CB626" s="412"/>
      <c r="CC626" s="412"/>
      <c r="CD626" s="412"/>
      <c r="CE626" s="412"/>
      <c r="CF626" s="412"/>
      <c r="CG626" s="412"/>
      <c r="CH626" s="412"/>
      <c r="CI626" s="412"/>
      <c r="CJ626" s="412"/>
      <c r="CK626" s="412"/>
      <c r="CL626" s="412"/>
      <c r="CM626" s="412"/>
      <c r="CN626" s="412"/>
      <c r="CO626" s="412"/>
      <c r="CP626" s="412"/>
      <c r="CQ626" s="412"/>
      <c r="CR626" s="412"/>
      <c r="CS626" s="412"/>
      <c r="CT626" s="412"/>
      <c r="CU626" s="412"/>
      <c r="CV626" s="412"/>
      <c r="CW626" s="412"/>
      <c r="CX626" s="412"/>
      <c r="CY626" s="412"/>
      <c r="CZ626" s="412"/>
      <c r="DA626" s="412"/>
      <c r="DB626" s="412"/>
      <c r="DC626" s="412"/>
      <c r="DD626" s="412"/>
      <c r="DE626" s="412"/>
      <c r="DF626" s="412"/>
      <c r="DG626" s="412"/>
      <c r="DH626" s="412"/>
      <c r="DI626" s="412"/>
      <c r="DJ626" s="412"/>
      <c r="DK626" s="412"/>
      <c r="DL626" s="412"/>
      <c r="DM626" s="412"/>
      <c r="DN626" s="412"/>
      <c r="DO626" s="412"/>
      <c r="DP626" s="412"/>
      <c r="DQ626" s="412"/>
      <c r="DR626" s="412"/>
      <c r="DS626" s="412"/>
      <c r="DT626" s="412"/>
      <c r="DU626" s="412"/>
      <c r="DV626" s="412"/>
      <c r="DW626" s="412"/>
      <c r="DX626" s="412"/>
      <c r="DY626" s="412"/>
      <c r="DZ626" s="412"/>
      <c r="EA626" s="412"/>
      <c r="EB626" s="412"/>
      <c r="EC626" s="412"/>
      <c r="ED626" s="412"/>
      <c r="EE626" s="412"/>
      <c r="EF626" s="412"/>
      <c r="EG626" s="412"/>
      <c r="EH626" s="412"/>
      <c r="EI626" s="412"/>
      <c r="EJ626" s="412"/>
      <c r="EK626" s="412"/>
      <c r="EL626" s="412"/>
      <c r="EM626" s="412"/>
      <c r="EN626" s="412"/>
      <c r="EO626" s="412"/>
      <c r="EP626" s="412"/>
      <c r="EQ626" s="412"/>
      <c r="ER626" s="412"/>
      <c r="ES626" s="412"/>
      <c r="ET626" s="412"/>
      <c r="EU626" s="412"/>
      <c r="EV626" s="412"/>
      <c r="EW626" s="412"/>
      <c r="EX626" s="412"/>
      <c r="EY626" s="412"/>
      <c r="EZ626" s="412"/>
      <c r="FA626" s="412"/>
      <c r="FB626" s="412"/>
      <c r="FC626" s="412"/>
      <c r="FD626" s="412"/>
      <c r="FE626" s="412"/>
      <c r="FF626" s="412"/>
      <c r="FG626" s="412"/>
      <c r="FH626" s="412"/>
      <c r="FI626" s="412"/>
      <c r="FJ626" s="412"/>
      <c r="FK626" s="412"/>
      <c r="FL626" s="412"/>
      <c r="FM626" s="412"/>
      <c r="FN626" s="412"/>
      <c r="FO626" s="412"/>
      <c r="FP626" s="412"/>
      <c r="FQ626" s="412"/>
      <c r="FR626" s="412"/>
      <c r="FS626" s="412"/>
      <c r="FT626" s="412"/>
      <c r="FU626" s="412"/>
      <c r="FV626" s="412"/>
      <c r="FW626" s="412"/>
      <c r="FX626" s="412"/>
      <c r="FY626" s="412"/>
      <c r="FZ626" s="412"/>
      <c r="GA626" s="412"/>
      <c r="GB626" s="412"/>
      <c r="GC626" s="412"/>
      <c r="GD626" s="412"/>
      <c r="GE626" s="412"/>
      <c r="GF626" s="412"/>
      <c r="GG626" s="412"/>
      <c r="GH626" s="412"/>
      <c r="GI626" s="412"/>
      <c r="GJ626" s="412"/>
      <c r="GK626" s="412"/>
      <c r="GL626" s="412"/>
      <c r="GM626" s="412"/>
      <c r="GN626" s="412"/>
      <c r="GO626" s="412"/>
      <c r="GP626" s="412"/>
      <c r="GQ626" s="412"/>
      <c r="GR626" s="412"/>
      <c r="GS626" s="412"/>
      <c r="GT626" s="412"/>
      <c r="GU626" s="412"/>
      <c r="GV626" s="412"/>
      <c r="GW626" s="412"/>
      <c r="GX626" s="412"/>
      <c r="GY626" s="412"/>
      <c r="GZ626" s="412"/>
      <c r="HA626" s="412"/>
      <c r="HB626" s="412"/>
      <c r="HC626" s="412"/>
      <c r="HD626" s="412"/>
      <c r="HE626" s="412"/>
      <c r="HF626" s="412"/>
      <c r="HG626" s="412"/>
      <c r="HH626" s="412"/>
      <c r="HI626" s="412"/>
      <c r="HJ626" s="412"/>
      <c r="HK626" s="412"/>
      <c r="HL626" s="412"/>
      <c r="HM626" s="412"/>
      <c r="HN626" s="412"/>
      <c r="HO626" s="412"/>
      <c r="HP626" s="412"/>
      <c r="HQ626" s="412"/>
      <c r="HR626" s="412"/>
      <c r="HS626" s="412"/>
      <c r="HT626" s="412"/>
      <c r="HU626" s="412"/>
      <c r="HV626" s="412"/>
      <c r="HW626" s="412"/>
      <c r="HX626" s="412"/>
      <c r="HY626" s="412"/>
      <c r="HZ626" s="412"/>
      <c r="IA626" s="412"/>
      <c r="IB626" s="412"/>
      <c r="IC626" s="412"/>
      <c r="ID626" s="412"/>
      <c r="IE626" s="412"/>
      <c r="IF626" s="412"/>
      <c r="IG626" s="412"/>
      <c r="IH626" s="412"/>
      <c r="II626" s="412"/>
      <c r="IJ626" s="412"/>
      <c r="IK626" s="412"/>
      <c r="IL626" s="412"/>
      <c r="IM626" s="412"/>
      <c r="IN626" s="412"/>
      <c r="IO626" s="412"/>
      <c r="IP626" s="412"/>
      <c r="IQ626" s="412"/>
      <c r="IR626" s="412"/>
      <c r="IS626" s="412"/>
      <c r="IT626" s="412"/>
      <c r="IU626" s="412"/>
      <c r="IV626" s="412"/>
      <c r="IW626" s="412"/>
      <c r="IX626" s="412"/>
      <c r="IY626" s="412"/>
      <c r="IZ626" s="412"/>
      <c r="JA626" s="412"/>
      <c r="JB626" s="412"/>
      <c r="JC626" s="412"/>
      <c r="JD626" s="412"/>
      <c r="JE626" s="412"/>
      <c r="JF626" s="412"/>
      <c r="JG626" s="412"/>
      <c r="JH626" s="412"/>
      <c r="JI626" s="412"/>
      <c r="JJ626" s="412"/>
      <c r="JK626" s="412"/>
      <c r="JL626" s="412"/>
      <c r="JM626" s="412"/>
      <c r="JN626" s="412"/>
      <c r="JO626" s="412"/>
      <c r="JP626" s="412"/>
      <c r="JQ626" s="412"/>
      <c r="JR626" s="412"/>
      <c r="JS626" s="412"/>
      <c r="JT626" s="412"/>
      <c r="JU626" s="412"/>
      <c r="JV626" s="412"/>
      <c r="JW626" s="412"/>
      <c r="JX626" s="412"/>
      <c r="JY626" s="412"/>
      <c r="JZ626" s="412"/>
      <c r="KA626" s="412"/>
      <c r="KB626" s="412"/>
      <c r="KC626" s="412"/>
      <c r="KD626" s="412"/>
      <c r="KE626" s="412"/>
      <c r="KF626" s="412"/>
      <c r="KG626" s="412"/>
      <c r="KH626" s="412"/>
      <c r="KI626" s="412"/>
      <c r="KJ626" s="412"/>
      <c r="KK626" s="412"/>
      <c r="KL626" s="412"/>
      <c r="KM626" s="412"/>
      <c r="KN626" s="412"/>
      <c r="KO626" s="412"/>
      <c r="KP626" s="412"/>
      <c r="KQ626" s="412"/>
      <c r="KR626" s="412"/>
      <c r="KS626" s="412"/>
      <c r="KT626" s="412"/>
      <c r="KU626" s="412"/>
      <c r="KV626" s="412"/>
      <c r="KW626" s="412"/>
      <c r="KX626" s="412"/>
      <c r="KY626" s="412"/>
      <c r="KZ626" s="412"/>
      <c r="LA626" s="412"/>
      <c r="LB626" s="412"/>
      <c r="LC626" s="412"/>
      <c r="LD626" s="412"/>
      <c r="LE626" s="412"/>
      <c r="LF626" s="412"/>
      <c r="LG626" s="412"/>
      <c r="LH626" s="412"/>
      <c r="LI626" s="412"/>
      <c r="LJ626" s="412"/>
      <c r="LK626" s="412"/>
      <c r="LL626" s="412"/>
      <c r="LM626" s="412"/>
      <c r="LN626" s="412"/>
      <c r="LO626" s="412"/>
      <c r="LP626" s="412"/>
      <c r="LQ626" s="412"/>
      <c r="LR626" s="412"/>
      <c r="LS626" s="412"/>
      <c r="LT626" s="412"/>
      <c r="LU626" s="412"/>
      <c r="LV626" s="412"/>
      <c r="LW626" s="412"/>
      <c r="LX626" s="412"/>
      <c r="LY626" s="412"/>
      <c r="LZ626" s="412"/>
      <c r="MA626" s="412"/>
      <c r="MB626" s="412"/>
      <c r="MC626" s="412"/>
      <c r="MD626" s="412"/>
      <c r="ME626" s="412"/>
      <c r="MF626" s="412"/>
      <c r="MG626" s="412"/>
      <c r="MH626" s="412"/>
      <c r="MI626" s="412"/>
      <c r="MJ626" s="412"/>
      <c r="MK626" s="412"/>
      <c r="ML626" s="412"/>
      <c r="MM626" s="412"/>
      <c r="MN626" s="412"/>
      <c r="MO626" s="412"/>
      <c r="MP626" s="412"/>
      <c r="MQ626" s="412"/>
      <c r="MR626" s="412"/>
      <c r="MS626" s="412"/>
      <c r="MT626" s="412"/>
      <c r="MU626" s="412"/>
      <c r="MV626" s="412"/>
      <c r="MW626" s="412"/>
      <c r="MX626" s="412"/>
      <c r="MY626" s="412"/>
      <c r="MZ626" s="412"/>
      <c r="NA626" s="412"/>
      <c r="NB626" s="412"/>
      <c r="NC626" s="412"/>
      <c r="ND626" s="412"/>
      <c r="NE626" s="412"/>
      <c r="NF626" s="412"/>
      <c r="NG626" s="412"/>
      <c r="NH626" s="412"/>
      <c r="NI626" s="412"/>
      <c r="NJ626" s="412"/>
      <c r="NK626" s="412"/>
      <c r="NL626" s="412"/>
      <c r="NM626" s="412"/>
      <c r="NN626" s="412"/>
      <c r="NO626" s="412"/>
      <c r="NP626" s="412"/>
      <c r="NQ626" s="412"/>
      <c r="NR626" s="412"/>
      <c r="NS626" s="412"/>
      <c r="NT626" s="412"/>
      <c r="NU626" s="412"/>
      <c r="NV626" s="412"/>
      <c r="NW626" s="412"/>
      <c r="NX626" s="412"/>
      <c r="NY626" s="412"/>
      <c r="NZ626" s="412"/>
      <c r="OA626" s="412"/>
      <c r="OB626" s="412"/>
      <c r="OC626" s="412"/>
      <c r="OD626" s="412"/>
      <c r="OE626" s="412"/>
      <c r="OF626" s="412"/>
      <c r="OG626" s="412"/>
      <c r="OH626" s="412"/>
      <c r="OI626" s="412"/>
      <c r="OJ626" s="412"/>
      <c r="OK626" s="412"/>
      <c r="OL626" s="412"/>
      <c r="OM626" s="412"/>
      <c r="ON626" s="412"/>
      <c r="OO626" s="412"/>
      <c r="OP626" s="412"/>
      <c r="OQ626" s="412"/>
      <c r="OR626" s="412"/>
      <c r="OS626" s="412"/>
      <c r="OT626" s="412"/>
      <c r="OU626" s="412"/>
      <c r="OV626" s="412"/>
      <c r="OW626" s="412"/>
      <c r="OX626" s="412"/>
      <c r="OY626" s="412"/>
      <c r="OZ626" s="412"/>
      <c r="PA626" s="412"/>
      <c r="PB626" s="412"/>
      <c r="PC626" s="412"/>
      <c r="PD626" s="412"/>
      <c r="PE626" s="412"/>
      <c r="PF626" s="412"/>
      <c r="PG626" s="412"/>
      <c r="PH626" s="412"/>
      <c r="PI626" s="412"/>
      <c r="PJ626" s="412"/>
      <c r="PK626" s="412"/>
      <c r="PL626" s="412"/>
      <c r="PM626" s="412"/>
      <c r="PN626" s="412"/>
      <c r="PO626" s="412"/>
      <c r="PP626" s="412"/>
      <c r="PQ626" s="412"/>
      <c r="PR626" s="412"/>
      <c r="PS626" s="412"/>
      <c r="PT626" s="412"/>
      <c r="PU626" s="412"/>
      <c r="PV626" s="412"/>
      <c r="PW626" s="412"/>
      <c r="PX626" s="412"/>
      <c r="PY626" s="412"/>
      <c r="PZ626" s="412"/>
      <c r="QA626" s="412"/>
      <c r="QB626" s="412"/>
      <c r="QC626" s="412"/>
      <c r="QD626" s="412"/>
      <c r="QE626" s="412"/>
      <c r="QF626" s="412"/>
      <c r="QG626" s="412"/>
      <c r="QH626" s="412"/>
      <c r="QI626" s="412"/>
      <c r="QJ626" s="412"/>
      <c r="QK626" s="412"/>
      <c r="QL626" s="412"/>
      <c r="QM626" s="412"/>
      <c r="QN626" s="412"/>
      <c r="QO626" s="412"/>
      <c r="QP626" s="412"/>
      <c r="QQ626" s="412"/>
      <c r="QR626" s="412"/>
      <c r="QS626" s="412"/>
      <c r="QT626" s="412"/>
      <c r="QU626" s="412"/>
      <c r="QV626" s="412"/>
      <c r="QW626" s="412"/>
      <c r="QX626" s="412"/>
      <c r="QY626" s="412"/>
      <c r="QZ626" s="412"/>
      <c r="RA626" s="412"/>
      <c r="RB626" s="412"/>
      <c r="RC626" s="412"/>
      <c r="RD626" s="412"/>
      <c r="RE626" s="412"/>
      <c r="RF626" s="412"/>
      <c r="RG626" s="412"/>
      <c r="RH626" s="412"/>
      <c r="RI626" s="412"/>
      <c r="RJ626" s="412"/>
      <c r="RK626" s="412"/>
      <c r="RL626" s="412"/>
      <c r="RM626" s="412"/>
      <c r="RN626" s="412"/>
      <c r="RO626" s="412"/>
      <c r="RP626" s="412"/>
      <c r="RQ626" s="412"/>
      <c r="RR626" s="412"/>
      <c r="RS626" s="412"/>
      <c r="RT626" s="412"/>
      <c r="RU626" s="412"/>
      <c r="RV626" s="412"/>
      <c r="RW626" s="412"/>
      <c r="RX626" s="412"/>
      <c r="RY626" s="412"/>
      <c r="RZ626" s="412"/>
      <c r="SA626" s="412"/>
      <c r="SB626" s="412"/>
      <c r="SC626" s="412"/>
      <c r="SD626" s="412"/>
      <c r="SE626" s="412"/>
      <c r="SF626" s="412"/>
      <c r="SG626" s="412"/>
      <c r="SH626" s="412"/>
      <c r="SI626" s="412"/>
      <c r="SJ626" s="412"/>
      <c r="SK626" s="412"/>
      <c r="SL626" s="412"/>
      <c r="SM626" s="412"/>
      <c r="SN626" s="412"/>
      <c r="SO626" s="412"/>
      <c r="SP626" s="412"/>
      <c r="SQ626" s="412"/>
      <c r="SR626" s="412"/>
      <c r="SS626" s="412"/>
      <c r="ST626" s="412"/>
      <c r="SU626" s="412"/>
      <c r="SV626" s="412"/>
      <c r="SW626" s="412"/>
      <c r="SX626" s="412"/>
      <c r="SY626" s="412"/>
      <c r="SZ626" s="412"/>
      <c r="TA626" s="412"/>
      <c r="TB626" s="412"/>
      <c r="TC626" s="412"/>
      <c r="TD626" s="412"/>
      <c r="TE626" s="412"/>
      <c r="TF626" s="412"/>
      <c r="TG626" s="412"/>
      <c r="TH626" s="412"/>
      <c r="TI626" s="412"/>
      <c r="TJ626" s="412"/>
      <c r="TK626" s="412"/>
      <c r="TL626" s="412"/>
      <c r="TM626" s="412"/>
      <c r="TN626" s="412"/>
      <c r="TO626" s="412"/>
      <c r="TP626" s="412"/>
      <c r="TQ626" s="412"/>
      <c r="TR626" s="412"/>
      <c r="TS626" s="412"/>
      <c r="TT626" s="412"/>
      <c r="TU626" s="412"/>
      <c r="TV626" s="412"/>
      <c r="TW626" s="412"/>
      <c r="TX626" s="412"/>
      <c r="TY626" s="412"/>
      <c r="TZ626" s="412"/>
      <c r="UA626" s="412"/>
      <c r="UB626" s="412"/>
      <c r="UC626" s="412"/>
      <c r="UD626" s="412"/>
      <c r="UE626" s="412"/>
      <c r="UF626" s="412"/>
      <c r="UG626" s="412"/>
      <c r="UH626" s="412"/>
      <c r="UI626" s="412"/>
      <c r="UJ626" s="412"/>
      <c r="UK626" s="412"/>
      <c r="UL626" s="412"/>
      <c r="UM626" s="412"/>
      <c r="UN626" s="412"/>
      <c r="UO626" s="412"/>
      <c r="UP626" s="412"/>
      <c r="UQ626" s="412"/>
      <c r="UR626" s="412"/>
      <c r="US626" s="412"/>
      <c r="UT626" s="412"/>
      <c r="UU626" s="412"/>
      <c r="UV626" s="412"/>
      <c r="UW626" s="412"/>
      <c r="UX626" s="412"/>
      <c r="UY626" s="412"/>
      <c r="UZ626" s="412"/>
      <c r="VA626" s="412"/>
      <c r="VB626" s="412"/>
      <c r="VC626" s="412"/>
      <c r="VD626" s="412"/>
      <c r="VE626" s="412"/>
      <c r="VF626" s="412"/>
      <c r="VG626" s="412"/>
      <c r="VH626" s="412"/>
      <c r="VI626" s="412"/>
      <c r="VJ626" s="412"/>
      <c r="VK626" s="412"/>
      <c r="VL626" s="412"/>
      <c r="VM626" s="412"/>
      <c r="VN626" s="412"/>
      <c r="VO626" s="412"/>
      <c r="VP626" s="412"/>
      <c r="VQ626" s="412"/>
      <c r="VR626" s="412"/>
      <c r="VS626" s="412"/>
      <c r="VT626" s="412"/>
      <c r="VU626" s="412"/>
      <c r="VV626" s="412"/>
      <c r="VW626" s="412"/>
      <c r="VX626" s="412"/>
      <c r="VY626" s="412"/>
      <c r="VZ626" s="412"/>
      <c r="WA626" s="412"/>
      <c r="WB626" s="412"/>
      <c r="WC626" s="412"/>
      <c r="WD626" s="412"/>
      <c r="WE626" s="412"/>
      <c r="WF626" s="412"/>
      <c r="WG626" s="412"/>
      <c r="WH626" s="412"/>
      <c r="WI626" s="412"/>
      <c r="WJ626" s="412"/>
      <c r="WK626" s="412"/>
      <c r="WL626" s="412"/>
      <c r="WM626" s="412"/>
      <c r="WN626" s="412"/>
      <c r="WO626" s="412"/>
      <c r="WP626" s="412"/>
      <c r="WQ626" s="412"/>
      <c r="WR626" s="412"/>
      <c r="WS626" s="412"/>
      <c r="WT626" s="412"/>
      <c r="WU626" s="412"/>
      <c r="WV626" s="412"/>
      <c r="WW626" s="412"/>
      <c r="WX626" s="412"/>
      <c r="WY626" s="412"/>
      <c r="WZ626" s="412"/>
      <c r="XA626" s="412"/>
      <c r="XB626" s="412"/>
      <c r="XC626" s="412"/>
      <c r="XD626" s="412"/>
      <c r="XE626" s="412"/>
      <c r="XF626" s="412"/>
      <c r="XG626" s="412"/>
      <c r="XH626" s="412"/>
      <c r="XI626" s="412"/>
      <c r="XJ626" s="412"/>
      <c r="XK626" s="412"/>
      <c r="XL626" s="412"/>
      <c r="XM626" s="412"/>
      <c r="XN626" s="412"/>
      <c r="XO626" s="412"/>
      <c r="XP626" s="412"/>
      <c r="XQ626" s="412"/>
      <c r="XR626" s="412"/>
      <c r="XS626" s="412"/>
      <c r="XT626" s="412"/>
      <c r="XU626" s="412"/>
      <c r="XV626" s="412"/>
      <c r="XW626" s="412"/>
      <c r="XX626" s="412"/>
      <c r="XY626" s="412"/>
      <c r="XZ626" s="412"/>
      <c r="YA626" s="412"/>
      <c r="YB626" s="412"/>
      <c r="YC626" s="412"/>
      <c r="YD626" s="412"/>
      <c r="YE626" s="412"/>
      <c r="YF626" s="412"/>
      <c r="YG626" s="412"/>
      <c r="YH626" s="412"/>
      <c r="YI626" s="412"/>
      <c r="YJ626" s="412"/>
      <c r="YK626" s="412"/>
      <c r="YL626" s="412"/>
      <c r="YM626" s="412"/>
      <c r="YN626" s="412"/>
      <c r="YO626" s="412"/>
      <c r="YP626" s="412"/>
      <c r="YQ626" s="412"/>
      <c r="YR626" s="412"/>
      <c r="YS626" s="412"/>
      <c r="YT626" s="412"/>
      <c r="YU626" s="412"/>
      <c r="YV626" s="412"/>
      <c r="YW626" s="412"/>
      <c r="YX626" s="412"/>
      <c r="YY626" s="412"/>
      <c r="YZ626" s="412"/>
      <c r="ZA626" s="412"/>
      <c r="ZB626" s="412"/>
      <c r="ZC626" s="412"/>
      <c r="ZD626" s="412"/>
      <c r="ZE626" s="412"/>
      <c r="ZF626" s="412"/>
      <c r="ZG626" s="412"/>
      <c r="ZH626" s="412"/>
      <c r="ZI626" s="412"/>
      <c r="ZJ626" s="412"/>
      <c r="ZK626" s="412"/>
      <c r="ZL626" s="412"/>
      <c r="ZM626" s="412"/>
      <c r="ZN626" s="412"/>
      <c r="ZO626" s="412"/>
      <c r="ZP626" s="412"/>
      <c r="ZQ626" s="412"/>
      <c r="ZR626" s="412"/>
      <c r="ZS626" s="412"/>
      <c r="ZT626" s="412"/>
      <c r="ZU626" s="412"/>
      <c r="ZV626" s="412"/>
      <c r="ZW626" s="412"/>
      <c r="ZX626" s="412"/>
      <c r="ZY626" s="412"/>
      <c r="ZZ626" s="412"/>
      <c r="AAA626" s="412"/>
      <c r="AAB626" s="412"/>
      <c r="AAC626" s="412"/>
      <c r="AAD626" s="412"/>
      <c r="AAE626" s="412"/>
      <c r="AAF626" s="412"/>
      <c r="AAG626" s="412"/>
      <c r="AAH626" s="412"/>
      <c r="AAI626" s="412"/>
      <c r="AAJ626" s="412"/>
      <c r="AAK626" s="412"/>
      <c r="AAL626" s="412"/>
      <c r="AAM626" s="412"/>
      <c r="AAN626" s="412"/>
      <c r="AAO626" s="412"/>
      <c r="AAP626" s="412"/>
      <c r="AAQ626" s="412"/>
      <c r="AAR626" s="412"/>
      <c r="AAS626" s="412"/>
      <c r="AAT626" s="412"/>
      <c r="AAU626" s="412"/>
      <c r="AAV626" s="412"/>
      <c r="AAW626" s="412"/>
      <c r="AAX626" s="412"/>
      <c r="AAY626" s="412"/>
      <c r="AAZ626" s="412"/>
      <c r="ABA626" s="412"/>
      <c r="ABB626" s="412"/>
      <c r="ABC626" s="412"/>
      <c r="ABD626" s="412"/>
      <c r="ABE626" s="412"/>
      <c r="ABF626" s="412"/>
      <c r="ABG626" s="412"/>
      <c r="ABH626" s="412"/>
      <c r="ABI626" s="412"/>
      <c r="ABJ626" s="412"/>
      <c r="ABK626" s="412"/>
      <c r="ABL626" s="412"/>
      <c r="ABM626" s="412"/>
      <c r="ABN626" s="412"/>
      <c r="ABO626" s="412"/>
      <c r="ABP626" s="412"/>
      <c r="ABQ626" s="412"/>
      <c r="ABR626" s="412"/>
      <c r="ABS626" s="412"/>
      <c r="ABT626" s="412"/>
      <c r="ABU626" s="412"/>
      <c r="ABV626" s="412"/>
      <c r="ABW626" s="412"/>
      <c r="ABX626" s="412"/>
      <c r="ABY626" s="412"/>
      <c r="ABZ626" s="412"/>
      <c r="ACA626" s="412"/>
      <c r="ACB626" s="412"/>
      <c r="ACC626" s="412"/>
      <c r="ACD626" s="412"/>
      <c r="ACE626" s="412"/>
      <c r="ACF626" s="412"/>
      <c r="ACG626" s="412"/>
      <c r="ACH626" s="412"/>
      <c r="ACI626" s="412"/>
      <c r="ACJ626" s="412"/>
      <c r="ACK626" s="412"/>
      <c r="ACL626" s="412"/>
      <c r="ACM626" s="412"/>
      <c r="ACN626" s="412"/>
      <c r="ACO626" s="412"/>
      <c r="ACP626" s="412"/>
      <c r="ACQ626" s="412"/>
      <c r="ACR626" s="412"/>
      <c r="ACS626" s="412"/>
      <c r="ACT626" s="412"/>
      <c r="ACU626" s="412"/>
      <c r="ACV626" s="412"/>
      <c r="ACW626" s="412"/>
      <c r="ACX626" s="412"/>
      <c r="ACY626" s="412"/>
      <c r="ACZ626" s="412"/>
      <c r="ADA626" s="412"/>
      <c r="ADB626" s="412"/>
      <c r="ADC626" s="412"/>
      <c r="ADD626" s="412"/>
      <c r="ADE626" s="412"/>
      <c r="ADF626" s="412"/>
      <c r="ADG626" s="412"/>
      <c r="ADH626" s="412"/>
      <c r="ADI626" s="412"/>
      <c r="ADJ626" s="412"/>
      <c r="ADK626" s="412"/>
      <c r="ADL626" s="412"/>
      <c r="ADM626" s="412"/>
      <c r="ADN626" s="412"/>
      <c r="ADO626" s="412"/>
      <c r="ADP626" s="412"/>
      <c r="ADQ626" s="412"/>
      <c r="ADR626" s="412"/>
      <c r="ADS626" s="412"/>
      <c r="ADT626" s="412"/>
      <c r="ADU626" s="412"/>
      <c r="ADV626" s="412"/>
      <c r="ADW626" s="412"/>
      <c r="ADX626" s="412"/>
      <c r="ADY626" s="412"/>
      <c r="ADZ626" s="412"/>
      <c r="AEA626" s="412"/>
      <c r="AEB626" s="412"/>
      <c r="AEC626" s="412"/>
      <c r="AED626" s="412"/>
      <c r="AEE626" s="412"/>
      <c r="AEF626" s="412"/>
      <c r="AEG626" s="412"/>
      <c r="AEH626" s="412"/>
      <c r="AEI626" s="412"/>
      <c r="AEJ626" s="412"/>
      <c r="AEK626" s="412"/>
      <c r="AEL626" s="412"/>
      <c r="AEM626" s="412"/>
      <c r="AEN626" s="412"/>
      <c r="AEO626" s="412"/>
      <c r="AEP626" s="412"/>
      <c r="AEQ626" s="412"/>
      <c r="AER626" s="412"/>
      <c r="AES626" s="412"/>
      <c r="AET626" s="412"/>
      <c r="AEU626" s="412"/>
      <c r="AEV626" s="412"/>
      <c r="AEW626" s="412"/>
      <c r="AEX626" s="412"/>
      <c r="AEY626" s="412"/>
      <c r="AEZ626" s="412"/>
      <c r="AFA626" s="412"/>
      <c r="AFB626" s="412"/>
      <c r="AFC626" s="412"/>
      <c r="AFD626" s="412"/>
      <c r="AFE626" s="412"/>
      <c r="AFF626" s="412"/>
      <c r="AFG626" s="412"/>
      <c r="AFH626" s="412"/>
      <c r="AFI626" s="412"/>
      <c r="AFJ626" s="412"/>
      <c r="AFK626" s="412"/>
      <c r="AFL626" s="412"/>
      <c r="AFM626" s="412"/>
      <c r="AFN626" s="412"/>
      <c r="AFO626" s="412"/>
      <c r="AFP626" s="412"/>
      <c r="AFQ626" s="412"/>
      <c r="AFR626" s="412"/>
      <c r="AFS626" s="412"/>
      <c r="AFT626" s="412"/>
      <c r="AFU626" s="412"/>
      <c r="AFV626" s="412"/>
      <c r="AFW626" s="412"/>
      <c r="AFX626" s="412"/>
      <c r="AFY626" s="412"/>
      <c r="AFZ626" s="412"/>
      <c r="AGA626" s="412"/>
      <c r="AGB626" s="412"/>
      <c r="AGC626" s="412"/>
      <c r="AGD626" s="412"/>
      <c r="AGE626" s="412"/>
      <c r="AGF626" s="412"/>
      <c r="AGG626" s="412"/>
      <c r="AGH626" s="412"/>
      <c r="AGI626" s="412"/>
      <c r="AGJ626" s="412"/>
      <c r="AGK626" s="412"/>
      <c r="AGL626" s="412"/>
      <c r="AGM626" s="412"/>
      <c r="AGN626" s="412"/>
      <c r="AGO626" s="412"/>
      <c r="AGP626" s="412"/>
      <c r="AGQ626" s="412"/>
      <c r="AGR626" s="412"/>
      <c r="AGS626" s="412"/>
      <c r="AGT626" s="412"/>
      <c r="AGU626" s="412"/>
      <c r="AGV626" s="412"/>
      <c r="AGW626" s="412"/>
      <c r="AGX626" s="412"/>
      <c r="AGY626" s="412"/>
      <c r="AGZ626" s="412"/>
      <c r="AHA626" s="412"/>
      <c r="AHB626" s="412"/>
      <c r="AHC626" s="412"/>
      <c r="AHD626" s="412"/>
      <c r="AHE626" s="412"/>
      <c r="AHF626" s="412"/>
      <c r="AHG626" s="412"/>
      <c r="AHH626" s="412"/>
      <c r="AHI626" s="412"/>
      <c r="AHJ626" s="412"/>
      <c r="AHK626" s="412"/>
      <c r="AHL626" s="412"/>
      <c r="AHM626" s="412"/>
      <c r="AHN626" s="412"/>
      <c r="AHO626" s="412"/>
      <c r="AHP626" s="412"/>
      <c r="AHQ626" s="412"/>
      <c r="AHR626" s="412"/>
      <c r="AHS626" s="412"/>
      <c r="AHT626" s="412"/>
      <c r="AHU626" s="412"/>
      <c r="AHV626" s="412"/>
      <c r="AHW626" s="412"/>
      <c r="AHX626" s="412"/>
      <c r="AHY626" s="412"/>
      <c r="AHZ626" s="412"/>
      <c r="AIA626" s="412"/>
      <c r="AIB626" s="412"/>
      <c r="AIC626" s="412"/>
      <c r="AID626" s="412"/>
      <c r="AIE626" s="412"/>
      <c r="AIF626" s="412"/>
      <c r="AIG626" s="412"/>
      <c r="AIH626" s="412"/>
      <c r="AII626" s="412"/>
      <c r="AIJ626" s="412"/>
      <c r="AIK626" s="412"/>
      <c r="AIL626" s="412"/>
      <c r="AIM626" s="412"/>
      <c r="AIN626" s="412"/>
      <c r="AIO626" s="412"/>
      <c r="AIP626" s="412"/>
      <c r="AIQ626" s="412"/>
      <c r="AIR626" s="412"/>
      <c r="AIS626" s="412"/>
      <c r="AIT626" s="412"/>
      <c r="AIU626" s="412"/>
      <c r="AIV626" s="412"/>
      <c r="AIW626" s="412"/>
      <c r="AIX626" s="412"/>
      <c r="AIY626" s="412"/>
      <c r="AIZ626" s="412"/>
      <c r="AJA626" s="412"/>
      <c r="AJB626" s="412"/>
      <c r="AJC626" s="412"/>
      <c r="AJD626" s="412"/>
      <c r="AJE626" s="412"/>
      <c r="AJF626" s="412"/>
      <c r="AJG626" s="412"/>
      <c r="AJH626" s="412"/>
      <c r="AJI626" s="412"/>
      <c r="AJJ626" s="412"/>
      <c r="AJK626" s="412"/>
      <c r="AJL626" s="412"/>
      <c r="AJM626" s="412"/>
      <c r="AJN626" s="412"/>
      <c r="AJO626" s="412"/>
      <c r="AJP626" s="412"/>
      <c r="AJQ626" s="412"/>
      <c r="AJR626" s="412"/>
      <c r="AJS626" s="412"/>
      <c r="AJT626" s="412"/>
      <c r="AJU626" s="412"/>
      <c r="AJV626" s="412"/>
      <c r="AJW626" s="412"/>
      <c r="AJX626" s="412"/>
      <c r="AJY626" s="412"/>
      <c r="AJZ626" s="412"/>
      <c r="AKA626" s="412"/>
      <c r="AKB626" s="412"/>
      <c r="AKC626" s="412"/>
      <c r="AKD626" s="412"/>
      <c r="AKE626" s="412"/>
      <c r="AKF626" s="412"/>
      <c r="AKG626" s="412"/>
      <c r="AKH626" s="412"/>
      <c r="AKI626" s="412"/>
      <c r="AKJ626" s="412"/>
      <c r="AKK626" s="412"/>
      <c r="AKL626" s="412"/>
      <c r="AKM626" s="412"/>
      <c r="AKN626" s="412"/>
      <c r="AKO626" s="412"/>
      <c r="AKP626" s="412"/>
      <c r="AKQ626" s="412"/>
      <c r="AKR626" s="412"/>
      <c r="AKS626" s="412"/>
      <c r="AKT626" s="412"/>
      <c r="AKU626" s="412"/>
      <c r="AKV626" s="412"/>
      <c r="AKW626" s="412"/>
      <c r="AKX626" s="412"/>
      <c r="AKY626" s="412"/>
      <c r="AKZ626" s="412"/>
      <c r="ALA626" s="412"/>
      <c r="ALB626" s="412"/>
      <c r="ALC626" s="412"/>
      <c r="ALD626" s="412"/>
      <c r="ALE626" s="412"/>
      <c r="ALF626" s="412"/>
      <c r="ALG626" s="412"/>
      <c r="ALH626" s="412"/>
      <c r="ALI626" s="412"/>
      <c r="ALJ626" s="412"/>
      <c r="ALK626" s="412"/>
      <c r="ALL626" s="412"/>
      <c r="ALM626" s="412"/>
      <c r="ALN626" s="412"/>
      <c r="ALO626" s="412"/>
      <c r="ALP626" s="412"/>
      <c r="ALQ626" s="412"/>
      <c r="ALR626" s="412"/>
      <c r="ALS626" s="412"/>
      <c r="ALT626" s="412"/>
      <c r="ALU626" s="412"/>
      <c r="ALV626" s="412"/>
      <c r="ALW626" s="412"/>
      <c r="ALX626" s="412"/>
      <c r="ALY626" s="412"/>
      <c r="ALZ626" s="412"/>
      <c r="AMA626" s="412"/>
      <c r="AMB626" s="412"/>
      <c r="AMC626" s="412"/>
      <c r="AMD626" s="412"/>
      <c r="AME626" s="412"/>
      <c r="AMF626" s="412"/>
      <c r="AMG626" s="412"/>
      <c r="AMH626" s="412"/>
    </row>
    <row r="627" spans="1:1022" ht="16.5" customHeight="1" x14ac:dyDescent="0.25">
      <c r="A627" s="162" t="s">
        <v>1876</v>
      </c>
      <c r="B627" s="163">
        <v>626</v>
      </c>
      <c r="C627" s="162" t="s">
        <v>25901</v>
      </c>
      <c r="D627" s="175" t="s">
        <v>11479</v>
      </c>
      <c r="E627" s="185" t="s">
        <v>114</v>
      </c>
      <c r="F627" s="185">
        <v>2</v>
      </c>
      <c r="G627" s="175">
        <v>1</v>
      </c>
      <c r="H627" s="175">
        <v>2</v>
      </c>
      <c r="P627" s="332">
        <v>2</v>
      </c>
      <c r="V627" s="219">
        <f t="shared" ref="V627:V632" si="334">IF(O627=1,10,100)</f>
        <v>100</v>
      </c>
      <c r="W627" s="219">
        <f t="shared" ref="W627:W632" si="335">IF(O627=1,1,IF(O627=2,10,100))</f>
        <v>100</v>
      </c>
      <c r="X627" s="219">
        <f t="shared" ref="X627:X632" si="336">IF(O627=3,20,100)</f>
        <v>100</v>
      </c>
      <c r="Y627" s="219">
        <f t="shared" ref="Y627:Y632" si="337">IF(P627=1,10,100)</f>
        <v>100</v>
      </c>
      <c r="Z627" s="219">
        <f t="shared" ref="Z627:Z632" si="338">IF(P627=1,1,IF(P627=2,10,100))</f>
        <v>10</v>
      </c>
      <c r="AA627" s="220">
        <f t="shared" ref="AA627:AA632" si="339">IF(OR(EXACT(Q627,"1A"),EXACT(Q627,"1B")),0.1,IF(Q627=2,1,100))</f>
        <v>100</v>
      </c>
      <c r="AB627" s="220">
        <f t="shared" ref="AB627:AB632" si="340">IF(OR(EXACT(R627,"1A"),EXACT(R627,"1B")),0.1,IF(R627=2,1,100))</f>
        <v>100</v>
      </c>
      <c r="AC627" s="220">
        <f t="shared" ref="AC627:AC632" si="341">IF(OR(EXACT(S627,"1A"),EXACT(S627,"1B")),0.3,IF(S627=2,3,100))</f>
        <v>100</v>
      </c>
      <c r="AD627" s="416">
        <f t="shared" si="328"/>
        <v>100</v>
      </c>
      <c r="AE627" s="416">
        <f t="shared" si="329"/>
        <v>100</v>
      </c>
      <c r="AF627" s="212">
        <f t="shared" si="333"/>
        <v>100</v>
      </c>
      <c r="AG627" s="212">
        <f t="shared" si="331"/>
        <v>100</v>
      </c>
      <c r="AH627" s="212">
        <f t="shared" si="330"/>
        <v>100</v>
      </c>
      <c r="AI627" s="212">
        <f t="shared" si="332"/>
        <v>100</v>
      </c>
      <c r="AL627" s="185">
        <v>2</v>
      </c>
      <c r="AQ627" s="148" t="s">
        <v>25319</v>
      </c>
    </row>
    <row r="628" spans="1:1022" x14ac:dyDescent="0.25">
      <c r="A628" s="162" t="s">
        <v>27616</v>
      </c>
      <c r="B628" s="163">
        <v>627</v>
      </c>
      <c r="C628" s="162" t="s">
        <v>27621</v>
      </c>
      <c r="D628" s="175" t="s">
        <v>27617</v>
      </c>
      <c r="F628" s="185">
        <v>4</v>
      </c>
      <c r="G628" s="175">
        <v>4</v>
      </c>
      <c r="K628" s="332">
        <v>2</v>
      </c>
      <c r="P628" s="332">
        <v>2</v>
      </c>
      <c r="V628" s="219">
        <f>IF(O628=1,10,100)</f>
        <v>100</v>
      </c>
      <c r="W628" s="219">
        <f>IF(O628=1,1,IF(O628=2,10,100))</f>
        <v>100</v>
      </c>
      <c r="X628" s="219">
        <f>IF(O628=3,20,100)</f>
        <v>100</v>
      </c>
      <c r="Y628" s="219">
        <f>IF(P628=1,10,100)</f>
        <v>100</v>
      </c>
      <c r="Z628" s="219">
        <f>IF(P628=1,1,IF(P628=2,10,100))</f>
        <v>10</v>
      </c>
      <c r="AA628" s="220">
        <f>IF(OR(EXACT(Q628,"1A"),EXACT(Q628,"1B")),0.1,IF(Q628=2,1,100))</f>
        <v>100</v>
      </c>
      <c r="AB628" s="220">
        <f>IF(OR(EXACT(R628,"1A"),EXACT(R628,"1B")),0.1,IF(R628=2,1,100))</f>
        <v>100</v>
      </c>
      <c r="AC628" s="220">
        <f>IF(OR(EXACT(S628,"1A"),EXACT(S628,"1B")),0.3,IF(S628=2,3,100))</f>
        <v>100</v>
      </c>
      <c r="AD628" s="416">
        <f>IF(L628=0,100,IF(L628=1,1,IF(L628="1B",1,IF(L628="1A",0.1,100))))</f>
        <v>100</v>
      </c>
      <c r="AE628" s="416">
        <f>IF(M628=0,100,IF(M628=1,1,IF(M628="1B",1,IF(M628="1A",0.1,100))))</f>
        <v>100</v>
      </c>
      <c r="AF628" s="212">
        <f>IF(OR(OR(EXACT(J628,"1A"),EXACT(J628,"1B"),EXACT(J628,"1C")),K628=1),1,IF(K628=2,10,100))</f>
        <v>10</v>
      </c>
      <c r="AG628" s="212">
        <f>IF(OR(EXACT(J628,"1A"),EXACT(J628,"1B"),EXACT(J628,"1C")),1,IF(J628=2,10,100))</f>
        <v>100</v>
      </c>
      <c r="AH628" s="212">
        <f>IF(OR(EXACT(J628,"1A"),EXACT(J628,"1B"),EXACT(J628,"1C"),K628=1),3,100)</f>
        <v>100</v>
      </c>
      <c r="AI628" s="212">
        <f>IF(OR(EXACT(J628,"1A"),EXACT(J628,"1B"),EXACT(J628,"1C")),5,100)</f>
        <v>100</v>
      </c>
      <c r="AK628" s="185">
        <v>1</v>
      </c>
      <c r="AL628" s="185">
        <v>1</v>
      </c>
      <c r="AQ628" s="148" t="s">
        <v>760</v>
      </c>
    </row>
    <row r="629" spans="1:1022" x14ac:dyDescent="0.25">
      <c r="A629" s="162" t="s">
        <v>27618</v>
      </c>
      <c r="B629" s="163">
        <v>628</v>
      </c>
      <c r="C629" s="162" t="s">
        <v>27619</v>
      </c>
      <c r="D629" s="175" t="s">
        <v>27620</v>
      </c>
      <c r="F629" s="185">
        <v>4</v>
      </c>
      <c r="G629" s="185"/>
      <c r="L629" s="332" t="s">
        <v>752</v>
      </c>
      <c r="P629" s="332">
        <v>2</v>
      </c>
      <c r="V629" s="219">
        <f t="shared" si="334"/>
        <v>100</v>
      </c>
      <c r="W629" s="219">
        <f t="shared" si="335"/>
        <v>100</v>
      </c>
      <c r="X629" s="219">
        <f t="shared" si="336"/>
        <v>100</v>
      </c>
      <c r="Y629" s="219">
        <f t="shared" si="337"/>
        <v>100</v>
      </c>
      <c r="Z629" s="219">
        <f t="shared" si="338"/>
        <v>10</v>
      </c>
      <c r="AA629" s="220">
        <f t="shared" si="339"/>
        <v>100</v>
      </c>
      <c r="AB629" s="220">
        <f t="shared" si="340"/>
        <v>100</v>
      </c>
      <c r="AC629" s="220">
        <f t="shared" si="341"/>
        <v>100</v>
      </c>
      <c r="AD629" s="416">
        <f t="shared" si="328"/>
        <v>1</v>
      </c>
      <c r="AE629" s="416">
        <f t="shared" si="329"/>
        <v>100</v>
      </c>
      <c r="AF629" s="212">
        <f t="shared" si="333"/>
        <v>100</v>
      </c>
      <c r="AG629" s="212">
        <f t="shared" si="331"/>
        <v>100</v>
      </c>
      <c r="AH629" s="212">
        <f t="shared" si="330"/>
        <v>100</v>
      </c>
      <c r="AI629" s="212">
        <f t="shared" si="332"/>
        <v>100</v>
      </c>
      <c r="AK629" s="185">
        <v>1</v>
      </c>
      <c r="AL629" s="185">
        <v>1</v>
      </c>
      <c r="AQ629" s="148" t="s">
        <v>760</v>
      </c>
      <c r="AU629" s="118"/>
      <c r="AV629" s="118"/>
      <c r="AW629" s="118"/>
      <c r="AX629" s="118"/>
      <c r="AY629" s="118"/>
      <c r="AZ629" s="118"/>
      <c r="BA629" s="118"/>
      <c r="BB629" s="118"/>
      <c r="BC629" s="118"/>
      <c r="BD629" s="118"/>
      <c r="BE629" s="118"/>
      <c r="BF629" s="118"/>
      <c r="BG629" s="118"/>
      <c r="BH629" s="118"/>
      <c r="BI629" s="118"/>
      <c r="BJ629" s="118"/>
      <c r="BK629" s="118"/>
      <c r="BL629" s="118"/>
      <c r="BM629" s="118"/>
      <c r="BN629" s="118"/>
      <c r="BO629" s="118"/>
      <c r="BP629" s="118"/>
      <c r="BQ629" s="118"/>
      <c r="BR629" s="118"/>
      <c r="BS629" s="118"/>
      <c r="BT629" s="118"/>
      <c r="BU629" s="118"/>
      <c r="BV629" s="118"/>
      <c r="BW629" s="118"/>
      <c r="BX629" s="118"/>
      <c r="BY629" s="118"/>
      <c r="BZ629" s="118"/>
      <c r="CA629" s="118"/>
      <c r="CB629" s="118"/>
      <c r="CC629" s="118"/>
      <c r="CD629" s="118"/>
      <c r="CE629" s="118"/>
      <c r="CF629" s="118"/>
      <c r="CG629" s="118"/>
      <c r="CH629" s="118"/>
      <c r="CI629" s="118"/>
      <c r="CJ629" s="118"/>
      <c r="CK629" s="118"/>
      <c r="CL629" s="118"/>
      <c r="CM629" s="118"/>
      <c r="CN629" s="118"/>
      <c r="CO629" s="118"/>
      <c r="CP629" s="118"/>
      <c r="CQ629" s="118"/>
      <c r="CR629" s="118"/>
      <c r="CS629" s="118"/>
      <c r="CT629" s="118"/>
      <c r="CU629" s="118"/>
      <c r="CV629" s="118"/>
      <c r="CW629" s="118"/>
      <c r="CX629" s="118"/>
      <c r="CY629" s="118"/>
      <c r="CZ629" s="118"/>
      <c r="DA629" s="118"/>
      <c r="DB629" s="118"/>
      <c r="DC629" s="118"/>
      <c r="DD629" s="118"/>
      <c r="DE629" s="118"/>
      <c r="DF629" s="118"/>
      <c r="DG629" s="118"/>
      <c r="DH629" s="118"/>
      <c r="DI629" s="118"/>
      <c r="DJ629" s="118"/>
      <c r="DK629" s="118"/>
      <c r="DL629" s="118"/>
      <c r="DM629" s="118"/>
      <c r="DN629" s="118"/>
      <c r="DO629" s="118"/>
      <c r="DP629" s="118"/>
      <c r="DQ629" s="118"/>
      <c r="DR629" s="118"/>
      <c r="DS629" s="118"/>
      <c r="DT629" s="118"/>
      <c r="DU629" s="118"/>
      <c r="DV629" s="118"/>
      <c r="DW629" s="118"/>
      <c r="DX629" s="118"/>
      <c r="DY629" s="118"/>
      <c r="DZ629" s="118"/>
      <c r="EA629" s="118"/>
      <c r="EB629" s="118"/>
      <c r="EC629" s="118"/>
      <c r="ED629" s="118"/>
      <c r="EE629" s="118"/>
      <c r="EF629" s="118"/>
      <c r="EG629" s="118"/>
      <c r="EH629" s="118"/>
      <c r="EI629" s="118"/>
      <c r="EJ629" s="118"/>
      <c r="EK629" s="118"/>
      <c r="EL629" s="118"/>
      <c r="EM629" s="118"/>
      <c r="EN629" s="118"/>
      <c r="EO629" s="118"/>
      <c r="EP629" s="118"/>
      <c r="EQ629" s="118"/>
      <c r="ER629" s="118"/>
      <c r="ES629" s="118"/>
      <c r="ET629" s="118"/>
      <c r="EU629" s="118"/>
      <c r="EV629" s="118"/>
      <c r="EW629" s="118"/>
      <c r="EX629" s="118"/>
      <c r="EY629" s="118"/>
      <c r="EZ629" s="118"/>
      <c r="FA629" s="118"/>
      <c r="FB629" s="118"/>
      <c r="FC629" s="118"/>
      <c r="FD629" s="118"/>
      <c r="FE629" s="118"/>
      <c r="FF629" s="118"/>
      <c r="FG629" s="118"/>
      <c r="FH629" s="118"/>
      <c r="FI629" s="118"/>
      <c r="FJ629" s="118"/>
      <c r="FK629" s="118"/>
      <c r="FL629" s="118"/>
      <c r="FM629" s="118"/>
      <c r="FN629" s="118"/>
      <c r="FO629" s="118"/>
      <c r="FP629" s="118"/>
      <c r="FQ629" s="118"/>
      <c r="FR629" s="118"/>
      <c r="FS629" s="118"/>
      <c r="FT629" s="118"/>
      <c r="FU629" s="118"/>
      <c r="FV629" s="118"/>
      <c r="FW629" s="118"/>
      <c r="FX629" s="118"/>
      <c r="FY629" s="118"/>
      <c r="FZ629" s="118"/>
      <c r="GA629" s="118"/>
      <c r="GB629" s="118"/>
      <c r="GC629" s="118"/>
      <c r="GD629" s="118"/>
      <c r="GE629" s="118"/>
      <c r="GF629" s="118"/>
      <c r="GG629" s="118"/>
      <c r="GH629" s="118"/>
      <c r="GI629" s="118"/>
      <c r="GJ629" s="118"/>
      <c r="GK629" s="118"/>
      <c r="GL629" s="118"/>
      <c r="GM629" s="118"/>
      <c r="GN629" s="118"/>
      <c r="GO629" s="118"/>
      <c r="GP629" s="118"/>
      <c r="GQ629" s="118"/>
      <c r="GR629" s="118"/>
      <c r="GS629" s="118"/>
      <c r="GT629" s="118"/>
      <c r="GU629" s="118"/>
      <c r="GV629" s="118"/>
      <c r="GW629" s="118"/>
      <c r="GX629" s="118"/>
      <c r="GY629" s="118"/>
      <c r="GZ629" s="118"/>
      <c r="HA629" s="118"/>
      <c r="HB629" s="118"/>
      <c r="HC629" s="118"/>
      <c r="HD629" s="118"/>
      <c r="HE629" s="118"/>
      <c r="HF629" s="118"/>
      <c r="HG629" s="118"/>
      <c r="HH629" s="118"/>
      <c r="HI629" s="118"/>
      <c r="HJ629" s="118"/>
      <c r="HK629" s="118"/>
      <c r="HL629" s="118"/>
      <c r="HM629" s="118"/>
      <c r="HN629" s="118"/>
      <c r="HO629" s="118"/>
      <c r="HP629" s="118"/>
      <c r="HQ629" s="118"/>
      <c r="HR629" s="118"/>
      <c r="HS629" s="118"/>
      <c r="HT629" s="118"/>
      <c r="HU629" s="118"/>
      <c r="HV629" s="118"/>
      <c r="HW629" s="118"/>
      <c r="HX629" s="118"/>
      <c r="HY629" s="118"/>
      <c r="HZ629" s="118"/>
      <c r="IA629" s="118"/>
      <c r="IB629" s="118"/>
      <c r="IC629" s="118"/>
      <c r="ID629" s="118"/>
      <c r="IE629" s="118"/>
      <c r="IF629" s="118"/>
      <c r="IG629" s="118"/>
      <c r="IH629" s="118"/>
      <c r="II629" s="118"/>
      <c r="IJ629" s="118"/>
      <c r="IK629" s="118"/>
      <c r="IL629" s="118"/>
      <c r="IM629" s="118"/>
      <c r="IN629" s="118"/>
      <c r="IO629" s="118"/>
      <c r="IP629" s="118"/>
      <c r="IQ629" s="118"/>
      <c r="IR629" s="118"/>
      <c r="IS629" s="118"/>
      <c r="IT629" s="118"/>
      <c r="IU629" s="118"/>
      <c r="IV629" s="118"/>
      <c r="IW629" s="118"/>
      <c r="IX629" s="118"/>
      <c r="IY629" s="118"/>
      <c r="IZ629" s="118"/>
      <c r="JA629" s="118"/>
      <c r="JB629" s="118"/>
      <c r="JC629" s="118"/>
      <c r="JD629" s="118"/>
      <c r="JE629" s="118"/>
      <c r="JF629" s="118"/>
      <c r="JG629" s="118"/>
      <c r="JH629" s="118"/>
      <c r="JI629" s="118"/>
      <c r="JJ629" s="118"/>
      <c r="JK629" s="118"/>
      <c r="JL629" s="118"/>
      <c r="JM629" s="118"/>
      <c r="JN629" s="118"/>
      <c r="JO629" s="118"/>
      <c r="JP629" s="118"/>
      <c r="JQ629" s="118"/>
      <c r="JR629" s="118"/>
      <c r="JS629" s="118"/>
      <c r="JT629" s="118"/>
      <c r="JU629" s="118"/>
      <c r="JV629" s="118"/>
      <c r="JW629" s="118"/>
      <c r="JX629" s="118"/>
      <c r="JY629" s="118"/>
      <c r="JZ629" s="118"/>
      <c r="KA629" s="118"/>
      <c r="KB629" s="118"/>
      <c r="KC629" s="118"/>
      <c r="KD629" s="118"/>
      <c r="KE629" s="118"/>
      <c r="KF629" s="118"/>
      <c r="KG629" s="118"/>
      <c r="KH629" s="118"/>
      <c r="KI629" s="118"/>
      <c r="KJ629" s="118"/>
      <c r="KK629" s="118"/>
      <c r="KL629" s="118"/>
      <c r="KM629" s="118"/>
      <c r="KN629" s="118"/>
      <c r="KO629" s="118"/>
      <c r="KP629" s="118"/>
      <c r="KQ629" s="118"/>
      <c r="KR629" s="118"/>
      <c r="KS629" s="118"/>
      <c r="KT629" s="118"/>
      <c r="KU629" s="118"/>
      <c r="KV629" s="118"/>
      <c r="KW629" s="118"/>
      <c r="KX629" s="118"/>
      <c r="KY629" s="118"/>
      <c r="KZ629" s="118"/>
      <c r="LA629" s="118"/>
      <c r="LB629" s="118"/>
      <c r="LC629" s="118"/>
      <c r="LD629" s="118"/>
      <c r="LE629" s="118"/>
      <c r="LF629" s="118"/>
      <c r="LG629" s="118"/>
      <c r="LH629" s="118"/>
      <c r="LI629" s="118"/>
      <c r="LJ629" s="118"/>
      <c r="LK629" s="118"/>
      <c r="LL629" s="118"/>
      <c r="LM629" s="118"/>
      <c r="LN629" s="118"/>
      <c r="LO629" s="118"/>
      <c r="LP629" s="118"/>
      <c r="LQ629" s="118"/>
      <c r="LR629" s="118"/>
      <c r="LS629" s="118"/>
      <c r="LT629" s="118"/>
      <c r="LU629" s="118"/>
      <c r="LV629" s="118"/>
      <c r="LW629" s="118"/>
      <c r="LX629" s="118"/>
      <c r="LY629" s="118"/>
      <c r="LZ629" s="118"/>
      <c r="MA629" s="118"/>
      <c r="MB629" s="118"/>
      <c r="MC629" s="118"/>
      <c r="MD629" s="118"/>
      <c r="ME629" s="118"/>
      <c r="MF629" s="118"/>
      <c r="MG629" s="118"/>
      <c r="MH629" s="118"/>
      <c r="MI629" s="118"/>
      <c r="MJ629" s="118"/>
      <c r="MK629" s="118"/>
      <c r="ML629" s="118"/>
      <c r="MM629" s="118"/>
      <c r="MN629" s="118"/>
      <c r="MO629" s="118"/>
      <c r="MP629" s="118"/>
      <c r="MQ629" s="118"/>
      <c r="MR629" s="118"/>
      <c r="MS629" s="118"/>
      <c r="MT629" s="118"/>
      <c r="MU629" s="118"/>
      <c r="MV629" s="118"/>
      <c r="MW629" s="118"/>
      <c r="MX629" s="118"/>
      <c r="MY629" s="118"/>
      <c r="MZ629" s="118"/>
      <c r="NA629" s="118"/>
      <c r="NB629" s="118"/>
      <c r="NC629" s="118"/>
      <c r="ND629" s="118"/>
      <c r="NE629" s="118"/>
      <c r="NF629" s="118"/>
      <c r="NG629" s="118"/>
      <c r="NH629" s="118"/>
      <c r="NI629" s="118"/>
      <c r="NJ629" s="118"/>
      <c r="NK629" s="118"/>
      <c r="NL629" s="118"/>
      <c r="NM629" s="118"/>
      <c r="NN629" s="118"/>
      <c r="NO629" s="118"/>
      <c r="NP629" s="118"/>
      <c r="NQ629" s="118"/>
      <c r="NR629" s="118"/>
      <c r="NS629" s="118"/>
      <c r="NT629" s="118"/>
      <c r="NU629" s="118"/>
      <c r="NV629" s="118"/>
      <c r="NW629" s="118"/>
      <c r="NX629" s="118"/>
      <c r="NY629" s="118"/>
      <c r="NZ629" s="118"/>
      <c r="OA629" s="118"/>
      <c r="OB629" s="118"/>
      <c r="OC629" s="118"/>
      <c r="OD629" s="118"/>
      <c r="OE629" s="118"/>
      <c r="OF629" s="118"/>
      <c r="OG629" s="118"/>
      <c r="OH629" s="118"/>
      <c r="OI629" s="118"/>
      <c r="OJ629" s="118"/>
      <c r="OK629" s="118"/>
      <c r="OL629" s="118"/>
      <c r="OM629" s="118"/>
      <c r="ON629" s="118"/>
      <c r="OO629" s="118"/>
      <c r="OP629" s="118"/>
      <c r="OQ629" s="118"/>
      <c r="OR629" s="118"/>
      <c r="OS629" s="118"/>
      <c r="OT629" s="118"/>
      <c r="OU629" s="118"/>
      <c r="OV629" s="118"/>
      <c r="OW629" s="118"/>
      <c r="OX629" s="118"/>
      <c r="OY629" s="118"/>
      <c r="OZ629" s="118"/>
      <c r="PA629" s="118"/>
      <c r="PB629" s="118"/>
      <c r="PC629" s="118"/>
      <c r="PD629" s="118"/>
      <c r="PE629" s="118"/>
      <c r="PF629" s="118"/>
      <c r="PG629" s="118"/>
      <c r="PH629" s="118"/>
      <c r="PI629" s="118"/>
      <c r="PJ629" s="118"/>
      <c r="PK629" s="118"/>
      <c r="PL629" s="118"/>
      <c r="PM629" s="118"/>
      <c r="PN629" s="118"/>
      <c r="PO629" s="118"/>
      <c r="PP629" s="118"/>
      <c r="PQ629" s="118"/>
      <c r="PR629" s="118"/>
      <c r="PS629" s="118"/>
      <c r="PT629" s="118"/>
      <c r="PU629" s="118"/>
      <c r="PV629" s="118"/>
      <c r="PW629" s="118"/>
      <c r="PX629" s="118"/>
      <c r="PY629" s="118"/>
      <c r="PZ629" s="118"/>
      <c r="QA629" s="118"/>
      <c r="QB629" s="118"/>
      <c r="QC629" s="118"/>
      <c r="QD629" s="118"/>
      <c r="QE629" s="118"/>
      <c r="QF629" s="118"/>
      <c r="QG629" s="118"/>
      <c r="QH629" s="118"/>
      <c r="QI629" s="118"/>
      <c r="QJ629" s="118"/>
      <c r="QK629" s="118"/>
      <c r="QL629" s="118"/>
      <c r="QM629" s="118"/>
      <c r="QN629" s="118"/>
      <c r="QO629" s="118"/>
      <c r="QP629" s="118"/>
      <c r="QQ629" s="118"/>
      <c r="QR629" s="118"/>
      <c r="QS629" s="118"/>
      <c r="QT629" s="118"/>
      <c r="QU629" s="118"/>
      <c r="QV629" s="118"/>
      <c r="QW629" s="118"/>
      <c r="QX629" s="118"/>
      <c r="QY629" s="118"/>
      <c r="QZ629" s="118"/>
      <c r="RA629" s="118"/>
      <c r="RB629" s="118"/>
      <c r="RC629" s="118"/>
      <c r="RD629" s="118"/>
      <c r="RE629" s="118"/>
      <c r="RF629" s="118"/>
      <c r="RG629" s="118"/>
      <c r="RH629" s="118"/>
      <c r="RI629" s="118"/>
      <c r="RJ629" s="118"/>
      <c r="RK629" s="118"/>
      <c r="RL629" s="118"/>
      <c r="RM629" s="118"/>
      <c r="RN629" s="118"/>
      <c r="RO629" s="118"/>
      <c r="RP629" s="118"/>
      <c r="RQ629" s="118"/>
      <c r="RR629" s="118"/>
      <c r="RS629" s="118"/>
      <c r="RT629" s="118"/>
      <c r="RU629" s="118"/>
      <c r="RV629" s="118"/>
      <c r="RW629" s="118"/>
      <c r="RX629" s="118"/>
      <c r="RY629" s="118"/>
      <c r="RZ629" s="118"/>
      <c r="SA629" s="118"/>
      <c r="SB629" s="118"/>
      <c r="SC629" s="118"/>
      <c r="SD629" s="118"/>
      <c r="SE629" s="118"/>
      <c r="SF629" s="118"/>
      <c r="SG629" s="118"/>
      <c r="SH629" s="118"/>
      <c r="SI629" s="118"/>
      <c r="SJ629" s="118"/>
      <c r="SK629" s="118"/>
      <c r="SL629" s="118"/>
      <c r="SM629" s="118"/>
      <c r="SN629" s="118"/>
      <c r="SO629" s="118"/>
      <c r="SP629" s="118"/>
      <c r="SQ629" s="118"/>
      <c r="SR629" s="118"/>
      <c r="SS629" s="118"/>
      <c r="ST629" s="118"/>
      <c r="SU629" s="118"/>
      <c r="SV629" s="118"/>
      <c r="SW629" s="118"/>
      <c r="SX629" s="118"/>
      <c r="SY629" s="118"/>
      <c r="SZ629" s="118"/>
      <c r="TA629" s="118"/>
      <c r="TB629" s="118"/>
      <c r="TC629" s="118"/>
      <c r="TD629" s="118"/>
      <c r="TE629" s="118"/>
      <c r="TF629" s="118"/>
      <c r="TG629" s="118"/>
      <c r="TH629" s="118"/>
      <c r="TI629" s="118"/>
      <c r="TJ629" s="118"/>
      <c r="TK629" s="118"/>
      <c r="TL629" s="118"/>
      <c r="TM629" s="118"/>
      <c r="TN629" s="118"/>
      <c r="TO629" s="118"/>
      <c r="TP629" s="118"/>
      <c r="TQ629" s="118"/>
      <c r="TR629" s="118"/>
      <c r="TS629" s="118"/>
      <c r="TT629" s="118"/>
      <c r="TU629" s="118"/>
      <c r="TV629" s="118"/>
      <c r="TW629" s="118"/>
      <c r="TX629" s="118"/>
      <c r="TY629" s="118"/>
      <c r="TZ629" s="118"/>
      <c r="UA629" s="118"/>
      <c r="UB629" s="118"/>
      <c r="UC629" s="118"/>
      <c r="UD629" s="118"/>
      <c r="UE629" s="118"/>
      <c r="UF629" s="118"/>
      <c r="UG629" s="118"/>
      <c r="UH629" s="118"/>
      <c r="UI629" s="118"/>
      <c r="UJ629" s="118"/>
      <c r="UK629" s="118"/>
      <c r="UL629" s="118"/>
      <c r="UM629" s="118"/>
      <c r="UN629" s="118"/>
      <c r="UO629" s="118"/>
      <c r="UP629" s="118"/>
      <c r="UQ629" s="118"/>
      <c r="UR629" s="118"/>
      <c r="US629" s="118"/>
      <c r="UT629" s="118"/>
      <c r="UU629" s="118"/>
      <c r="UV629" s="118"/>
      <c r="UW629" s="118"/>
      <c r="UX629" s="118"/>
      <c r="UY629" s="118"/>
      <c r="UZ629" s="118"/>
      <c r="VA629" s="118"/>
      <c r="VB629" s="118"/>
      <c r="VC629" s="118"/>
      <c r="VD629" s="118"/>
      <c r="VE629" s="118"/>
      <c r="VF629" s="118"/>
      <c r="VG629" s="118"/>
      <c r="VH629" s="118"/>
      <c r="VI629" s="118"/>
      <c r="VJ629" s="118"/>
      <c r="VK629" s="118"/>
      <c r="VL629" s="118"/>
      <c r="VM629" s="118"/>
      <c r="VN629" s="118"/>
      <c r="VO629" s="118"/>
      <c r="VP629" s="118"/>
      <c r="VQ629" s="118"/>
      <c r="VR629" s="118"/>
      <c r="VS629" s="118"/>
      <c r="VT629" s="118"/>
      <c r="VU629" s="118"/>
      <c r="VV629" s="118"/>
      <c r="VW629" s="118"/>
      <c r="VX629" s="118"/>
      <c r="VY629" s="118"/>
      <c r="VZ629" s="118"/>
      <c r="WA629" s="118"/>
      <c r="WB629" s="118"/>
      <c r="WC629" s="118"/>
      <c r="WD629" s="118"/>
      <c r="WE629" s="118"/>
      <c r="WF629" s="118"/>
      <c r="WG629" s="118"/>
      <c r="WH629" s="118"/>
      <c r="WI629" s="118"/>
      <c r="WJ629" s="118"/>
      <c r="WK629" s="118"/>
      <c r="WL629" s="118"/>
      <c r="WM629" s="118"/>
      <c r="WN629" s="118"/>
      <c r="WO629" s="118"/>
      <c r="WP629" s="118"/>
      <c r="WQ629" s="118"/>
      <c r="WR629" s="118"/>
      <c r="WS629" s="118"/>
      <c r="WT629" s="118"/>
      <c r="WU629" s="118"/>
      <c r="WV629" s="118"/>
      <c r="WW629" s="118"/>
      <c r="WX629" s="118"/>
      <c r="WY629" s="118"/>
      <c r="WZ629" s="118"/>
      <c r="XA629" s="118"/>
      <c r="XB629" s="118"/>
      <c r="XC629" s="118"/>
      <c r="XD629" s="118"/>
      <c r="XE629" s="118"/>
      <c r="XF629" s="118"/>
      <c r="XG629" s="118"/>
      <c r="XH629" s="118"/>
      <c r="XI629" s="118"/>
      <c r="XJ629" s="118"/>
      <c r="XK629" s="118"/>
      <c r="XL629" s="118"/>
      <c r="XM629" s="118"/>
      <c r="XN629" s="118"/>
      <c r="XO629" s="118"/>
      <c r="XP629" s="118"/>
      <c r="XQ629" s="118"/>
      <c r="XR629" s="118"/>
      <c r="XS629" s="118"/>
      <c r="XT629" s="118"/>
      <c r="XU629" s="118"/>
      <c r="XV629" s="118"/>
      <c r="XW629" s="118"/>
      <c r="XX629" s="118"/>
      <c r="XY629" s="118"/>
      <c r="XZ629" s="118"/>
      <c r="YA629" s="118"/>
      <c r="YB629" s="118"/>
      <c r="YC629" s="118"/>
      <c r="YD629" s="118"/>
      <c r="YE629" s="118"/>
      <c r="YF629" s="118"/>
      <c r="YG629" s="118"/>
      <c r="YH629" s="118"/>
      <c r="YI629" s="118"/>
      <c r="YJ629" s="118"/>
      <c r="YK629" s="118"/>
      <c r="YL629" s="118"/>
      <c r="YM629" s="118"/>
      <c r="YN629" s="118"/>
      <c r="YO629" s="118"/>
      <c r="YP629" s="118"/>
      <c r="YQ629" s="118"/>
      <c r="YR629" s="118"/>
      <c r="YS629" s="118"/>
      <c r="YT629" s="118"/>
      <c r="YU629" s="118"/>
      <c r="YV629" s="118"/>
      <c r="YW629" s="118"/>
      <c r="YX629" s="118"/>
      <c r="YY629" s="118"/>
      <c r="YZ629" s="118"/>
      <c r="ZA629" s="118"/>
      <c r="ZB629" s="118"/>
      <c r="ZC629" s="118"/>
      <c r="ZD629" s="118"/>
      <c r="ZE629" s="118"/>
      <c r="ZF629" s="118"/>
      <c r="ZG629" s="118"/>
      <c r="ZH629" s="118"/>
      <c r="ZI629" s="118"/>
      <c r="ZJ629" s="118"/>
      <c r="ZK629" s="118"/>
      <c r="ZL629" s="118"/>
      <c r="ZM629" s="118"/>
      <c r="ZN629" s="118"/>
      <c r="ZO629" s="118"/>
      <c r="ZP629" s="118"/>
      <c r="ZQ629" s="118"/>
      <c r="ZR629" s="118"/>
      <c r="ZS629" s="118"/>
      <c r="ZT629" s="118"/>
      <c r="ZU629" s="118"/>
      <c r="ZV629" s="118"/>
      <c r="ZW629" s="118"/>
      <c r="ZX629" s="118"/>
      <c r="ZY629" s="118"/>
      <c r="ZZ629" s="118"/>
      <c r="AAA629" s="118"/>
      <c r="AAB629" s="118"/>
      <c r="AAC629" s="118"/>
      <c r="AAD629" s="118"/>
      <c r="AAE629" s="118"/>
      <c r="AAF629" s="118"/>
      <c r="AAG629" s="118"/>
      <c r="AAH629" s="118"/>
      <c r="AAI629" s="118"/>
      <c r="AAJ629" s="118"/>
      <c r="AAK629" s="118"/>
      <c r="AAL629" s="118"/>
      <c r="AAM629" s="118"/>
      <c r="AAN629" s="118"/>
      <c r="AAO629" s="118"/>
      <c r="AAP629" s="118"/>
      <c r="AAQ629" s="118"/>
      <c r="AAR629" s="118"/>
      <c r="AAS629" s="118"/>
      <c r="AAT629" s="118"/>
      <c r="AAU629" s="118"/>
      <c r="AAV629" s="118"/>
      <c r="AAW629" s="118"/>
      <c r="AAX629" s="118"/>
      <c r="AAY629" s="118"/>
      <c r="AAZ629" s="118"/>
      <c r="ABA629" s="118"/>
      <c r="ABB629" s="118"/>
      <c r="ABC629" s="118"/>
      <c r="ABD629" s="118"/>
      <c r="ABE629" s="118"/>
      <c r="ABF629" s="118"/>
      <c r="ABG629" s="118"/>
      <c r="ABH629" s="118"/>
      <c r="ABI629" s="118"/>
      <c r="ABJ629" s="118"/>
      <c r="ABK629" s="118"/>
      <c r="ABL629" s="118"/>
      <c r="ABM629" s="118"/>
      <c r="ABN629" s="118"/>
      <c r="ABO629" s="118"/>
      <c r="ABP629" s="118"/>
      <c r="ABQ629" s="118"/>
      <c r="ABR629" s="118"/>
      <c r="ABS629" s="118"/>
      <c r="ABT629" s="118"/>
      <c r="ABU629" s="118"/>
      <c r="ABV629" s="118"/>
      <c r="ABW629" s="118"/>
      <c r="ABX629" s="118"/>
      <c r="ABY629" s="118"/>
      <c r="ABZ629" s="118"/>
      <c r="ACA629" s="118"/>
      <c r="ACB629" s="118"/>
      <c r="ACC629" s="118"/>
      <c r="ACD629" s="118"/>
      <c r="ACE629" s="118"/>
      <c r="ACF629" s="118"/>
      <c r="ACG629" s="118"/>
      <c r="ACH629" s="118"/>
      <c r="ACI629" s="118"/>
      <c r="ACJ629" s="118"/>
      <c r="ACK629" s="118"/>
      <c r="ACL629" s="118"/>
      <c r="ACM629" s="118"/>
      <c r="ACN629" s="118"/>
      <c r="ACO629" s="118"/>
      <c r="ACP629" s="118"/>
      <c r="ACQ629" s="118"/>
      <c r="ACR629" s="118"/>
      <c r="ACS629" s="118"/>
      <c r="ACT629" s="118"/>
      <c r="ACU629" s="118"/>
      <c r="ACV629" s="118"/>
      <c r="ACW629" s="118"/>
      <c r="ACX629" s="118"/>
      <c r="ACY629" s="118"/>
      <c r="ACZ629" s="118"/>
      <c r="ADA629" s="118"/>
      <c r="ADB629" s="118"/>
      <c r="ADC629" s="118"/>
      <c r="ADD629" s="118"/>
      <c r="ADE629" s="118"/>
      <c r="ADF629" s="118"/>
      <c r="ADG629" s="118"/>
      <c r="ADH629" s="118"/>
      <c r="ADI629" s="118"/>
      <c r="ADJ629" s="118"/>
      <c r="ADK629" s="118"/>
      <c r="ADL629" s="118"/>
      <c r="ADM629" s="118"/>
      <c r="ADN629" s="118"/>
      <c r="ADO629" s="118"/>
      <c r="ADP629" s="118"/>
      <c r="ADQ629" s="118"/>
      <c r="ADR629" s="118"/>
      <c r="ADS629" s="118"/>
      <c r="ADT629" s="118"/>
      <c r="ADU629" s="118"/>
      <c r="ADV629" s="118"/>
      <c r="ADW629" s="118"/>
      <c r="ADX629" s="118"/>
      <c r="ADY629" s="118"/>
      <c r="ADZ629" s="118"/>
      <c r="AEA629" s="118"/>
      <c r="AEB629" s="118"/>
      <c r="AEC629" s="118"/>
      <c r="AED629" s="118"/>
      <c r="AEE629" s="118"/>
      <c r="AEF629" s="118"/>
      <c r="AEG629" s="118"/>
      <c r="AEH629" s="118"/>
      <c r="AEI629" s="118"/>
      <c r="AEJ629" s="118"/>
      <c r="AEK629" s="118"/>
      <c r="AEL629" s="118"/>
      <c r="AEM629" s="118"/>
      <c r="AEN629" s="118"/>
      <c r="AEO629" s="118"/>
      <c r="AEP629" s="118"/>
      <c r="AEQ629" s="118"/>
      <c r="AER629" s="118"/>
      <c r="AES629" s="118"/>
      <c r="AET629" s="118"/>
      <c r="AEU629" s="118"/>
      <c r="AEV629" s="118"/>
      <c r="AEW629" s="118"/>
      <c r="AEX629" s="118"/>
      <c r="AEY629" s="118"/>
      <c r="AEZ629" s="118"/>
      <c r="AFA629" s="118"/>
      <c r="AFB629" s="118"/>
      <c r="AFC629" s="118"/>
      <c r="AFD629" s="118"/>
      <c r="AFE629" s="118"/>
      <c r="AFF629" s="118"/>
      <c r="AFG629" s="118"/>
      <c r="AFH629" s="118"/>
      <c r="AFI629" s="118"/>
      <c r="AFJ629" s="118"/>
      <c r="AFK629" s="118"/>
      <c r="AFL629" s="118"/>
      <c r="AFM629" s="118"/>
      <c r="AFN629" s="118"/>
      <c r="AFO629" s="118"/>
      <c r="AFP629" s="118"/>
      <c r="AFQ629" s="118"/>
      <c r="AFR629" s="118"/>
      <c r="AFS629" s="118"/>
      <c r="AFT629" s="118"/>
      <c r="AFU629" s="118"/>
      <c r="AFV629" s="118"/>
      <c r="AFW629" s="118"/>
      <c r="AFX629" s="118"/>
      <c r="AFY629" s="118"/>
      <c r="AFZ629" s="118"/>
      <c r="AGA629" s="118"/>
      <c r="AGB629" s="118"/>
      <c r="AGC629" s="118"/>
      <c r="AGD629" s="118"/>
      <c r="AGE629" s="118"/>
      <c r="AGF629" s="118"/>
      <c r="AGG629" s="118"/>
      <c r="AGH629" s="118"/>
      <c r="AGI629" s="118"/>
      <c r="AGJ629" s="118"/>
      <c r="AGK629" s="118"/>
      <c r="AGL629" s="118"/>
      <c r="AGM629" s="118"/>
      <c r="AGN629" s="118"/>
      <c r="AGO629" s="118"/>
      <c r="AGP629" s="118"/>
      <c r="AGQ629" s="118"/>
      <c r="AGR629" s="118"/>
      <c r="AGS629" s="118"/>
      <c r="AGT629" s="118"/>
      <c r="AGU629" s="118"/>
      <c r="AGV629" s="118"/>
      <c r="AGW629" s="118"/>
      <c r="AGX629" s="118"/>
      <c r="AGY629" s="118"/>
      <c r="AGZ629" s="118"/>
      <c r="AHA629" s="118"/>
      <c r="AHB629" s="118"/>
      <c r="AHC629" s="118"/>
      <c r="AHD629" s="118"/>
      <c r="AHE629" s="118"/>
      <c r="AHF629" s="118"/>
      <c r="AHG629" s="118"/>
      <c r="AHH629" s="118"/>
      <c r="AHI629" s="118"/>
      <c r="AHJ629" s="118"/>
      <c r="AHK629" s="118"/>
      <c r="AHL629" s="118"/>
      <c r="AHM629" s="118"/>
      <c r="AHN629" s="118"/>
      <c r="AHO629" s="118"/>
      <c r="AHP629" s="118"/>
      <c r="AHQ629" s="118"/>
      <c r="AHR629" s="118"/>
      <c r="AHS629" s="118"/>
      <c r="AHT629" s="118"/>
      <c r="AHU629" s="118"/>
      <c r="AHV629" s="118"/>
      <c r="AHW629" s="118"/>
      <c r="AHX629" s="118"/>
      <c r="AHY629" s="118"/>
      <c r="AHZ629" s="118"/>
      <c r="AIA629" s="118"/>
      <c r="AIB629" s="118"/>
      <c r="AIC629" s="118"/>
      <c r="AID629" s="118"/>
      <c r="AIE629" s="118"/>
      <c r="AIF629" s="118"/>
      <c r="AIG629" s="118"/>
      <c r="AIH629" s="118"/>
      <c r="AII629" s="118"/>
      <c r="AIJ629" s="118"/>
      <c r="AIK629" s="118"/>
      <c r="AIL629" s="118"/>
      <c r="AIM629" s="118"/>
      <c r="AIN629" s="118"/>
      <c r="AIO629" s="118"/>
      <c r="AIP629" s="118"/>
      <c r="AIQ629" s="118"/>
      <c r="AIR629" s="118"/>
      <c r="AIS629" s="118"/>
      <c r="AIT629" s="118"/>
      <c r="AIU629" s="118"/>
      <c r="AIV629" s="118"/>
      <c r="AIW629" s="118"/>
      <c r="AIX629" s="118"/>
      <c r="AIY629" s="118"/>
      <c r="AIZ629" s="118"/>
      <c r="AJA629" s="118"/>
      <c r="AJB629" s="118"/>
      <c r="AJC629" s="118"/>
      <c r="AJD629" s="118"/>
      <c r="AJE629" s="118"/>
      <c r="AJF629" s="118"/>
      <c r="AJG629" s="118"/>
      <c r="AJH629" s="118"/>
      <c r="AJI629" s="118"/>
      <c r="AJJ629" s="118"/>
      <c r="AJK629" s="118"/>
      <c r="AJL629" s="118"/>
      <c r="AJM629" s="118"/>
      <c r="AJN629" s="118"/>
      <c r="AJO629" s="118"/>
      <c r="AJP629" s="118"/>
      <c r="AJQ629" s="118"/>
      <c r="AJR629" s="118"/>
      <c r="AJS629" s="118"/>
      <c r="AJT629" s="118"/>
      <c r="AJU629" s="118"/>
      <c r="AJV629" s="118"/>
      <c r="AJW629" s="118"/>
      <c r="AJX629" s="118"/>
      <c r="AJY629" s="118"/>
      <c r="AJZ629" s="118"/>
      <c r="AKA629" s="118"/>
      <c r="AKB629" s="118"/>
      <c r="AKC629" s="118"/>
      <c r="AKD629" s="118"/>
      <c r="AKE629" s="118"/>
      <c r="AKF629" s="118"/>
      <c r="AKG629" s="118"/>
      <c r="AKH629" s="118"/>
      <c r="AKI629" s="118"/>
      <c r="AKJ629" s="118"/>
      <c r="AKK629" s="118"/>
      <c r="AKL629" s="118"/>
      <c r="AKM629" s="118"/>
      <c r="AKN629" s="118"/>
      <c r="AKO629" s="118"/>
      <c r="AKP629" s="118"/>
      <c r="AKQ629" s="118"/>
      <c r="AKR629" s="118"/>
      <c r="AKS629" s="118"/>
      <c r="AKT629" s="118"/>
      <c r="AKU629" s="118"/>
      <c r="AKV629" s="118"/>
      <c r="AKW629" s="118"/>
      <c r="AKX629" s="118"/>
      <c r="AKY629" s="118"/>
      <c r="AKZ629" s="118"/>
      <c r="ALA629" s="118"/>
      <c r="ALB629" s="118"/>
      <c r="ALC629" s="118"/>
      <c r="ALD629" s="118"/>
      <c r="ALE629" s="118"/>
      <c r="ALF629" s="118"/>
      <c r="ALG629" s="118"/>
      <c r="ALH629" s="118"/>
      <c r="ALI629" s="118"/>
      <c r="ALJ629" s="118"/>
      <c r="ALK629" s="118"/>
      <c r="ALL629" s="118"/>
      <c r="ALM629" s="118"/>
      <c r="ALN629" s="118"/>
      <c r="ALO629" s="118"/>
      <c r="ALP629" s="118"/>
      <c r="ALQ629" s="118"/>
      <c r="ALR629" s="118"/>
      <c r="ALS629" s="118"/>
      <c r="ALT629" s="118"/>
      <c r="ALU629" s="118"/>
      <c r="ALV629" s="118"/>
      <c r="ALW629" s="118"/>
      <c r="ALX629" s="118"/>
      <c r="ALY629" s="118"/>
      <c r="ALZ629" s="118"/>
      <c r="AMA629" s="118"/>
      <c r="AMB629" s="118"/>
      <c r="AMC629" s="118"/>
      <c r="AMD629" s="118"/>
      <c r="AME629" s="118"/>
      <c r="AMF629" s="118"/>
      <c r="AMG629" s="118"/>
      <c r="AMH629" s="118"/>
    </row>
    <row r="630" spans="1:1022" x14ac:dyDescent="0.25">
      <c r="A630" s="248" t="s">
        <v>2262</v>
      </c>
      <c r="B630" s="163">
        <v>629</v>
      </c>
      <c r="C630" s="162" t="s">
        <v>28105</v>
      </c>
      <c r="E630" s="185" t="s">
        <v>28106</v>
      </c>
      <c r="F630" s="185">
        <v>3</v>
      </c>
      <c r="G630" s="185">
        <v>3</v>
      </c>
      <c r="H630" s="175">
        <v>2</v>
      </c>
      <c r="Q630" s="332">
        <v>2</v>
      </c>
      <c r="V630" s="219">
        <f t="shared" si="334"/>
        <v>100</v>
      </c>
      <c r="W630" s="219">
        <f t="shared" si="335"/>
        <v>100</v>
      </c>
      <c r="X630" s="219">
        <f t="shared" si="336"/>
        <v>100</v>
      </c>
      <c r="Y630" s="219">
        <f t="shared" si="337"/>
        <v>100</v>
      </c>
      <c r="Z630" s="219">
        <f t="shared" si="338"/>
        <v>100</v>
      </c>
      <c r="AA630" s="220">
        <f t="shared" si="339"/>
        <v>1</v>
      </c>
      <c r="AB630" s="220">
        <f t="shared" si="340"/>
        <v>100</v>
      </c>
      <c r="AC630" s="220">
        <f t="shared" si="341"/>
        <v>100</v>
      </c>
      <c r="AD630" s="416">
        <f t="shared" si="328"/>
        <v>100</v>
      </c>
      <c r="AE630" s="416">
        <f t="shared" si="329"/>
        <v>100</v>
      </c>
      <c r="AF630" s="212">
        <f t="shared" si="333"/>
        <v>100</v>
      </c>
      <c r="AG630" s="212">
        <f t="shared" si="331"/>
        <v>100</v>
      </c>
      <c r="AH630" s="212">
        <f t="shared" si="330"/>
        <v>100</v>
      </c>
      <c r="AI630" s="212">
        <f t="shared" si="332"/>
        <v>100</v>
      </c>
      <c r="AL630" s="185">
        <v>3</v>
      </c>
      <c r="AU630" s="118"/>
      <c r="AV630" s="118"/>
      <c r="AW630" s="118"/>
      <c r="AX630" s="118"/>
      <c r="AY630" s="118"/>
      <c r="AZ630" s="118"/>
      <c r="BA630" s="118"/>
      <c r="BB630" s="118"/>
      <c r="BC630" s="118"/>
      <c r="BD630" s="118"/>
      <c r="BE630" s="118"/>
      <c r="BF630" s="118"/>
      <c r="BG630" s="118"/>
      <c r="BH630" s="118"/>
      <c r="BI630" s="118"/>
      <c r="BJ630" s="118"/>
      <c r="BK630" s="118"/>
      <c r="BL630" s="118"/>
      <c r="BM630" s="118"/>
      <c r="BN630" s="118"/>
      <c r="BO630" s="118"/>
      <c r="BP630" s="118"/>
      <c r="BQ630" s="118"/>
      <c r="BR630" s="118"/>
      <c r="BS630" s="118"/>
      <c r="BT630" s="118"/>
      <c r="BU630" s="118"/>
      <c r="BV630" s="118"/>
      <c r="BW630" s="118"/>
      <c r="BX630" s="118"/>
      <c r="BY630" s="118"/>
      <c r="BZ630" s="118"/>
      <c r="CA630" s="118"/>
      <c r="CB630" s="118"/>
      <c r="CC630" s="118"/>
      <c r="CD630" s="118"/>
      <c r="CE630" s="118"/>
      <c r="CF630" s="118"/>
      <c r="CG630" s="118"/>
      <c r="CH630" s="118"/>
      <c r="CI630" s="118"/>
      <c r="CJ630" s="118"/>
      <c r="CK630" s="118"/>
      <c r="CL630" s="118"/>
      <c r="CM630" s="118"/>
      <c r="CN630" s="118"/>
      <c r="CO630" s="118"/>
      <c r="CP630" s="118"/>
      <c r="CQ630" s="118"/>
      <c r="CR630" s="118"/>
      <c r="CS630" s="118"/>
      <c r="CT630" s="118"/>
      <c r="CU630" s="118"/>
      <c r="CV630" s="118"/>
      <c r="CW630" s="118"/>
      <c r="CX630" s="118"/>
      <c r="CY630" s="118"/>
      <c r="CZ630" s="118"/>
      <c r="DA630" s="118"/>
      <c r="DB630" s="118"/>
      <c r="DC630" s="118"/>
      <c r="DD630" s="118"/>
      <c r="DE630" s="118"/>
      <c r="DF630" s="118"/>
      <c r="DG630" s="118"/>
      <c r="DH630" s="118"/>
      <c r="DI630" s="118"/>
      <c r="DJ630" s="118"/>
      <c r="DK630" s="118"/>
      <c r="DL630" s="118"/>
      <c r="DM630" s="118"/>
      <c r="DN630" s="118"/>
      <c r="DO630" s="118"/>
      <c r="DP630" s="118"/>
      <c r="DQ630" s="118"/>
      <c r="DR630" s="118"/>
      <c r="DS630" s="118"/>
      <c r="DT630" s="118"/>
      <c r="DU630" s="118"/>
      <c r="DV630" s="118"/>
      <c r="DW630" s="118"/>
      <c r="DX630" s="118"/>
      <c r="DY630" s="118"/>
      <c r="DZ630" s="118"/>
      <c r="EA630" s="118"/>
      <c r="EB630" s="118"/>
      <c r="EC630" s="118"/>
      <c r="ED630" s="118"/>
      <c r="EE630" s="118"/>
      <c r="EF630" s="118"/>
      <c r="EG630" s="118"/>
      <c r="EH630" s="118"/>
      <c r="EI630" s="118"/>
      <c r="EJ630" s="118"/>
      <c r="EK630" s="118"/>
      <c r="EL630" s="118"/>
      <c r="EM630" s="118"/>
      <c r="EN630" s="118"/>
      <c r="EO630" s="118"/>
      <c r="EP630" s="118"/>
      <c r="EQ630" s="118"/>
      <c r="ER630" s="118"/>
      <c r="ES630" s="118"/>
      <c r="ET630" s="118"/>
      <c r="EU630" s="118"/>
      <c r="EV630" s="118"/>
      <c r="EW630" s="118"/>
      <c r="EX630" s="118"/>
      <c r="EY630" s="118"/>
      <c r="EZ630" s="118"/>
      <c r="FA630" s="118"/>
      <c r="FB630" s="118"/>
      <c r="FC630" s="118"/>
      <c r="FD630" s="118"/>
      <c r="FE630" s="118"/>
      <c r="FF630" s="118"/>
      <c r="FG630" s="118"/>
      <c r="FH630" s="118"/>
      <c r="FI630" s="118"/>
      <c r="FJ630" s="118"/>
      <c r="FK630" s="118"/>
      <c r="FL630" s="118"/>
      <c r="FM630" s="118"/>
      <c r="FN630" s="118"/>
      <c r="FO630" s="118"/>
      <c r="FP630" s="118"/>
      <c r="FQ630" s="118"/>
      <c r="FR630" s="118"/>
      <c r="FS630" s="118"/>
      <c r="FT630" s="118"/>
      <c r="FU630" s="118"/>
      <c r="FV630" s="118"/>
      <c r="FW630" s="118"/>
      <c r="FX630" s="118"/>
      <c r="FY630" s="118"/>
      <c r="FZ630" s="118"/>
      <c r="GA630" s="118"/>
      <c r="GB630" s="118"/>
      <c r="GC630" s="118"/>
      <c r="GD630" s="118"/>
      <c r="GE630" s="118"/>
      <c r="GF630" s="118"/>
      <c r="GG630" s="118"/>
      <c r="GH630" s="118"/>
      <c r="GI630" s="118"/>
      <c r="GJ630" s="118"/>
      <c r="GK630" s="118"/>
      <c r="GL630" s="118"/>
      <c r="GM630" s="118"/>
      <c r="GN630" s="118"/>
      <c r="GO630" s="118"/>
      <c r="GP630" s="118"/>
      <c r="GQ630" s="118"/>
      <c r="GR630" s="118"/>
      <c r="GS630" s="118"/>
      <c r="GT630" s="118"/>
      <c r="GU630" s="118"/>
      <c r="GV630" s="118"/>
      <c r="GW630" s="118"/>
      <c r="GX630" s="118"/>
      <c r="GY630" s="118"/>
      <c r="GZ630" s="118"/>
      <c r="HA630" s="118"/>
      <c r="HB630" s="118"/>
      <c r="HC630" s="118"/>
      <c r="HD630" s="118"/>
      <c r="HE630" s="118"/>
      <c r="HF630" s="118"/>
      <c r="HG630" s="118"/>
      <c r="HH630" s="118"/>
      <c r="HI630" s="118"/>
      <c r="HJ630" s="118"/>
      <c r="HK630" s="118"/>
      <c r="HL630" s="118"/>
      <c r="HM630" s="118"/>
      <c r="HN630" s="118"/>
      <c r="HO630" s="118"/>
      <c r="HP630" s="118"/>
      <c r="HQ630" s="118"/>
      <c r="HR630" s="118"/>
      <c r="HS630" s="118"/>
      <c r="HT630" s="118"/>
      <c r="HU630" s="118"/>
      <c r="HV630" s="118"/>
      <c r="HW630" s="118"/>
      <c r="HX630" s="118"/>
      <c r="HY630" s="118"/>
      <c r="HZ630" s="118"/>
      <c r="IA630" s="118"/>
      <c r="IB630" s="118"/>
      <c r="IC630" s="118"/>
      <c r="ID630" s="118"/>
      <c r="IE630" s="118"/>
      <c r="IF630" s="118"/>
      <c r="IG630" s="118"/>
      <c r="IH630" s="118"/>
      <c r="II630" s="118"/>
      <c r="IJ630" s="118"/>
      <c r="IK630" s="118"/>
      <c r="IL630" s="118"/>
      <c r="IM630" s="118"/>
      <c r="IN630" s="118"/>
      <c r="IO630" s="118"/>
      <c r="IP630" s="118"/>
      <c r="IQ630" s="118"/>
      <c r="IR630" s="118"/>
      <c r="IS630" s="118"/>
      <c r="IT630" s="118"/>
      <c r="IU630" s="118"/>
      <c r="IV630" s="118"/>
      <c r="IW630" s="118"/>
      <c r="IX630" s="118"/>
      <c r="IY630" s="118"/>
      <c r="IZ630" s="118"/>
      <c r="JA630" s="118"/>
      <c r="JB630" s="118"/>
      <c r="JC630" s="118"/>
      <c r="JD630" s="118"/>
      <c r="JE630" s="118"/>
      <c r="JF630" s="118"/>
      <c r="JG630" s="118"/>
      <c r="JH630" s="118"/>
      <c r="JI630" s="118"/>
      <c r="JJ630" s="118"/>
      <c r="JK630" s="118"/>
      <c r="JL630" s="118"/>
      <c r="JM630" s="118"/>
      <c r="JN630" s="118"/>
      <c r="JO630" s="118"/>
      <c r="JP630" s="118"/>
      <c r="JQ630" s="118"/>
      <c r="JR630" s="118"/>
      <c r="JS630" s="118"/>
      <c r="JT630" s="118"/>
      <c r="JU630" s="118"/>
      <c r="JV630" s="118"/>
      <c r="JW630" s="118"/>
      <c r="JX630" s="118"/>
      <c r="JY630" s="118"/>
      <c r="JZ630" s="118"/>
      <c r="KA630" s="118"/>
      <c r="KB630" s="118"/>
      <c r="KC630" s="118"/>
      <c r="KD630" s="118"/>
      <c r="KE630" s="118"/>
      <c r="KF630" s="118"/>
      <c r="KG630" s="118"/>
      <c r="KH630" s="118"/>
      <c r="KI630" s="118"/>
      <c r="KJ630" s="118"/>
      <c r="KK630" s="118"/>
      <c r="KL630" s="118"/>
      <c r="KM630" s="118"/>
      <c r="KN630" s="118"/>
      <c r="KO630" s="118"/>
      <c r="KP630" s="118"/>
      <c r="KQ630" s="118"/>
      <c r="KR630" s="118"/>
      <c r="KS630" s="118"/>
      <c r="KT630" s="118"/>
      <c r="KU630" s="118"/>
      <c r="KV630" s="118"/>
      <c r="KW630" s="118"/>
      <c r="KX630" s="118"/>
      <c r="KY630" s="118"/>
      <c r="KZ630" s="118"/>
      <c r="LA630" s="118"/>
      <c r="LB630" s="118"/>
      <c r="LC630" s="118"/>
      <c r="LD630" s="118"/>
      <c r="LE630" s="118"/>
      <c r="LF630" s="118"/>
      <c r="LG630" s="118"/>
      <c r="LH630" s="118"/>
      <c r="LI630" s="118"/>
      <c r="LJ630" s="118"/>
      <c r="LK630" s="118"/>
      <c r="LL630" s="118"/>
      <c r="LM630" s="118"/>
      <c r="LN630" s="118"/>
      <c r="LO630" s="118"/>
      <c r="LP630" s="118"/>
      <c r="LQ630" s="118"/>
      <c r="LR630" s="118"/>
      <c r="LS630" s="118"/>
      <c r="LT630" s="118"/>
      <c r="LU630" s="118"/>
      <c r="LV630" s="118"/>
      <c r="LW630" s="118"/>
      <c r="LX630" s="118"/>
      <c r="LY630" s="118"/>
      <c r="LZ630" s="118"/>
      <c r="MA630" s="118"/>
      <c r="MB630" s="118"/>
      <c r="MC630" s="118"/>
      <c r="MD630" s="118"/>
      <c r="ME630" s="118"/>
      <c r="MF630" s="118"/>
      <c r="MG630" s="118"/>
      <c r="MH630" s="118"/>
      <c r="MI630" s="118"/>
      <c r="MJ630" s="118"/>
      <c r="MK630" s="118"/>
      <c r="ML630" s="118"/>
      <c r="MM630" s="118"/>
      <c r="MN630" s="118"/>
      <c r="MO630" s="118"/>
      <c r="MP630" s="118"/>
      <c r="MQ630" s="118"/>
      <c r="MR630" s="118"/>
      <c r="MS630" s="118"/>
      <c r="MT630" s="118"/>
      <c r="MU630" s="118"/>
      <c r="MV630" s="118"/>
      <c r="MW630" s="118"/>
      <c r="MX630" s="118"/>
      <c r="MY630" s="118"/>
      <c r="MZ630" s="118"/>
      <c r="NA630" s="118"/>
      <c r="NB630" s="118"/>
      <c r="NC630" s="118"/>
      <c r="ND630" s="118"/>
      <c r="NE630" s="118"/>
      <c r="NF630" s="118"/>
      <c r="NG630" s="118"/>
      <c r="NH630" s="118"/>
      <c r="NI630" s="118"/>
      <c r="NJ630" s="118"/>
      <c r="NK630" s="118"/>
      <c r="NL630" s="118"/>
      <c r="NM630" s="118"/>
      <c r="NN630" s="118"/>
      <c r="NO630" s="118"/>
      <c r="NP630" s="118"/>
      <c r="NQ630" s="118"/>
      <c r="NR630" s="118"/>
      <c r="NS630" s="118"/>
      <c r="NT630" s="118"/>
      <c r="NU630" s="118"/>
      <c r="NV630" s="118"/>
      <c r="NW630" s="118"/>
      <c r="NX630" s="118"/>
      <c r="NY630" s="118"/>
      <c r="NZ630" s="118"/>
      <c r="OA630" s="118"/>
      <c r="OB630" s="118"/>
      <c r="OC630" s="118"/>
      <c r="OD630" s="118"/>
      <c r="OE630" s="118"/>
      <c r="OF630" s="118"/>
      <c r="OG630" s="118"/>
      <c r="OH630" s="118"/>
      <c r="OI630" s="118"/>
      <c r="OJ630" s="118"/>
      <c r="OK630" s="118"/>
      <c r="OL630" s="118"/>
      <c r="OM630" s="118"/>
      <c r="ON630" s="118"/>
      <c r="OO630" s="118"/>
      <c r="OP630" s="118"/>
      <c r="OQ630" s="118"/>
      <c r="OR630" s="118"/>
      <c r="OS630" s="118"/>
      <c r="OT630" s="118"/>
      <c r="OU630" s="118"/>
      <c r="OV630" s="118"/>
      <c r="OW630" s="118"/>
      <c r="OX630" s="118"/>
      <c r="OY630" s="118"/>
      <c r="OZ630" s="118"/>
      <c r="PA630" s="118"/>
      <c r="PB630" s="118"/>
      <c r="PC630" s="118"/>
      <c r="PD630" s="118"/>
      <c r="PE630" s="118"/>
      <c r="PF630" s="118"/>
      <c r="PG630" s="118"/>
      <c r="PH630" s="118"/>
      <c r="PI630" s="118"/>
      <c r="PJ630" s="118"/>
      <c r="PK630" s="118"/>
      <c r="PL630" s="118"/>
      <c r="PM630" s="118"/>
      <c r="PN630" s="118"/>
      <c r="PO630" s="118"/>
      <c r="PP630" s="118"/>
      <c r="PQ630" s="118"/>
      <c r="PR630" s="118"/>
      <c r="PS630" s="118"/>
      <c r="PT630" s="118"/>
      <c r="PU630" s="118"/>
      <c r="PV630" s="118"/>
      <c r="PW630" s="118"/>
      <c r="PX630" s="118"/>
      <c r="PY630" s="118"/>
      <c r="PZ630" s="118"/>
      <c r="QA630" s="118"/>
      <c r="QB630" s="118"/>
      <c r="QC630" s="118"/>
      <c r="QD630" s="118"/>
      <c r="QE630" s="118"/>
      <c r="QF630" s="118"/>
      <c r="QG630" s="118"/>
      <c r="QH630" s="118"/>
      <c r="QI630" s="118"/>
      <c r="QJ630" s="118"/>
      <c r="QK630" s="118"/>
      <c r="QL630" s="118"/>
      <c r="QM630" s="118"/>
      <c r="QN630" s="118"/>
      <c r="QO630" s="118"/>
      <c r="QP630" s="118"/>
      <c r="QQ630" s="118"/>
      <c r="QR630" s="118"/>
      <c r="QS630" s="118"/>
      <c r="QT630" s="118"/>
      <c r="QU630" s="118"/>
      <c r="QV630" s="118"/>
      <c r="QW630" s="118"/>
      <c r="QX630" s="118"/>
      <c r="QY630" s="118"/>
      <c r="QZ630" s="118"/>
      <c r="RA630" s="118"/>
      <c r="RB630" s="118"/>
      <c r="RC630" s="118"/>
      <c r="RD630" s="118"/>
      <c r="RE630" s="118"/>
      <c r="RF630" s="118"/>
      <c r="RG630" s="118"/>
      <c r="RH630" s="118"/>
      <c r="RI630" s="118"/>
      <c r="RJ630" s="118"/>
      <c r="RK630" s="118"/>
      <c r="RL630" s="118"/>
      <c r="RM630" s="118"/>
      <c r="RN630" s="118"/>
      <c r="RO630" s="118"/>
      <c r="RP630" s="118"/>
      <c r="RQ630" s="118"/>
      <c r="RR630" s="118"/>
      <c r="RS630" s="118"/>
      <c r="RT630" s="118"/>
      <c r="RU630" s="118"/>
      <c r="RV630" s="118"/>
      <c r="RW630" s="118"/>
      <c r="RX630" s="118"/>
      <c r="RY630" s="118"/>
      <c r="RZ630" s="118"/>
      <c r="SA630" s="118"/>
      <c r="SB630" s="118"/>
      <c r="SC630" s="118"/>
      <c r="SD630" s="118"/>
      <c r="SE630" s="118"/>
      <c r="SF630" s="118"/>
      <c r="SG630" s="118"/>
      <c r="SH630" s="118"/>
      <c r="SI630" s="118"/>
      <c r="SJ630" s="118"/>
      <c r="SK630" s="118"/>
      <c r="SL630" s="118"/>
      <c r="SM630" s="118"/>
      <c r="SN630" s="118"/>
      <c r="SO630" s="118"/>
      <c r="SP630" s="118"/>
      <c r="SQ630" s="118"/>
      <c r="SR630" s="118"/>
      <c r="SS630" s="118"/>
      <c r="ST630" s="118"/>
      <c r="SU630" s="118"/>
      <c r="SV630" s="118"/>
      <c r="SW630" s="118"/>
      <c r="SX630" s="118"/>
      <c r="SY630" s="118"/>
      <c r="SZ630" s="118"/>
      <c r="TA630" s="118"/>
      <c r="TB630" s="118"/>
      <c r="TC630" s="118"/>
      <c r="TD630" s="118"/>
      <c r="TE630" s="118"/>
      <c r="TF630" s="118"/>
      <c r="TG630" s="118"/>
      <c r="TH630" s="118"/>
      <c r="TI630" s="118"/>
      <c r="TJ630" s="118"/>
      <c r="TK630" s="118"/>
      <c r="TL630" s="118"/>
      <c r="TM630" s="118"/>
      <c r="TN630" s="118"/>
      <c r="TO630" s="118"/>
      <c r="TP630" s="118"/>
      <c r="TQ630" s="118"/>
      <c r="TR630" s="118"/>
      <c r="TS630" s="118"/>
      <c r="TT630" s="118"/>
      <c r="TU630" s="118"/>
      <c r="TV630" s="118"/>
      <c r="TW630" s="118"/>
      <c r="TX630" s="118"/>
      <c r="TY630" s="118"/>
      <c r="TZ630" s="118"/>
      <c r="UA630" s="118"/>
      <c r="UB630" s="118"/>
      <c r="UC630" s="118"/>
      <c r="UD630" s="118"/>
      <c r="UE630" s="118"/>
      <c r="UF630" s="118"/>
      <c r="UG630" s="118"/>
      <c r="UH630" s="118"/>
      <c r="UI630" s="118"/>
      <c r="UJ630" s="118"/>
      <c r="UK630" s="118"/>
      <c r="UL630" s="118"/>
      <c r="UM630" s="118"/>
      <c r="UN630" s="118"/>
      <c r="UO630" s="118"/>
      <c r="UP630" s="118"/>
      <c r="UQ630" s="118"/>
      <c r="UR630" s="118"/>
      <c r="US630" s="118"/>
      <c r="UT630" s="118"/>
      <c r="UU630" s="118"/>
      <c r="UV630" s="118"/>
      <c r="UW630" s="118"/>
      <c r="UX630" s="118"/>
      <c r="UY630" s="118"/>
      <c r="UZ630" s="118"/>
      <c r="VA630" s="118"/>
      <c r="VB630" s="118"/>
      <c r="VC630" s="118"/>
      <c r="VD630" s="118"/>
      <c r="VE630" s="118"/>
      <c r="VF630" s="118"/>
      <c r="VG630" s="118"/>
      <c r="VH630" s="118"/>
      <c r="VI630" s="118"/>
      <c r="VJ630" s="118"/>
      <c r="VK630" s="118"/>
      <c r="VL630" s="118"/>
      <c r="VM630" s="118"/>
      <c r="VN630" s="118"/>
      <c r="VO630" s="118"/>
      <c r="VP630" s="118"/>
      <c r="VQ630" s="118"/>
      <c r="VR630" s="118"/>
      <c r="VS630" s="118"/>
      <c r="VT630" s="118"/>
      <c r="VU630" s="118"/>
      <c r="VV630" s="118"/>
      <c r="VW630" s="118"/>
      <c r="VX630" s="118"/>
      <c r="VY630" s="118"/>
      <c r="VZ630" s="118"/>
      <c r="WA630" s="118"/>
      <c r="WB630" s="118"/>
      <c r="WC630" s="118"/>
      <c r="WD630" s="118"/>
      <c r="WE630" s="118"/>
      <c r="WF630" s="118"/>
      <c r="WG630" s="118"/>
      <c r="WH630" s="118"/>
      <c r="WI630" s="118"/>
      <c r="WJ630" s="118"/>
      <c r="WK630" s="118"/>
      <c r="WL630" s="118"/>
      <c r="WM630" s="118"/>
      <c r="WN630" s="118"/>
      <c r="WO630" s="118"/>
      <c r="WP630" s="118"/>
      <c r="WQ630" s="118"/>
      <c r="WR630" s="118"/>
      <c r="WS630" s="118"/>
      <c r="WT630" s="118"/>
      <c r="WU630" s="118"/>
      <c r="WV630" s="118"/>
      <c r="WW630" s="118"/>
      <c r="WX630" s="118"/>
      <c r="WY630" s="118"/>
      <c r="WZ630" s="118"/>
      <c r="XA630" s="118"/>
      <c r="XB630" s="118"/>
      <c r="XC630" s="118"/>
      <c r="XD630" s="118"/>
      <c r="XE630" s="118"/>
      <c r="XF630" s="118"/>
      <c r="XG630" s="118"/>
      <c r="XH630" s="118"/>
      <c r="XI630" s="118"/>
      <c r="XJ630" s="118"/>
      <c r="XK630" s="118"/>
      <c r="XL630" s="118"/>
      <c r="XM630" s="118"/>
      <c r="XN630" s="118"/>
      <c r="XO630" s="118"/>
      <c r="XP630" s="118"/>
      <c r="XQ630" s="118"/>
      <c r="XR630" s="118"/>
      <c r="XS630" s="118"/>
      <c r="XT630" s="118"/>
      <c r="XU630" s="118"/>
      <c r="XV630" s="118"/>
      <c r="XW630" s="118"/>
      <c r="XX630" s="118"/>
      <c r="XY630" s="118"/>
      <c r="XZ630" s="118"/>
      <c r="YA630" s="118"/>
      <c r="YB630" s="118"/>
      <c r="YC630" s="118"/>
      <c r="YD630" s="118"/>
      <c r="YE630" s="118"/>
      <c r="YF630" s="118"/>
      <c r="YG630" s="118"/>
      <c r="YH630" s="118"/>
      <c r="YI630" s="118"/>
      <c r="YJ630" s="118"/>
      <c r="YK630" s="118"/>
      <c r="YL630" s="118"/>
      <c r="YM630" s="118"/>
      <c r="YN630" s="118"/>
      <c r="YO630" s="118"/>
      <c r="YP630" s="118"/>
      <c r="YQ630" s="118"/>
      <c r="YR630" s="118"/>
      <c r="YS630" s="118"/>
      <c r="YT630" s="118"/>
      <c r="YU630" s="118"/>
      <c r="YV630" s="118"/>
      <c r="YW630" s="118"/>
      <c r="YX630" s="118"/>
      <c r="YY630" s="118"/>
      <c r="YZ630" s="118"/>
      <c r="ZA630" s="118"/>
      <c r="ZB630" s="118"/>
      <c r="ZC630" s="118"/>
      <c r="ZD630" s="118"/>
      <c r="ZE630" s="118"/>
      <c r="ZF630" s="118"/>
      <c r="ZG630" s="118"/>
      <c r="ZH630" s="118"/>
      <c r="ZI630" s="118"/>
      <c r="ZJ630" s="118"/>
      <c r="ZK630" s="118"/>
      <c r="ZL630" s="118"/>
      <c r="ZM630" s="118"/>
      <c r="ZN630" s="118"/>
      <c r="ZO630" s="118"/>
      <c r="ZP630" s="118"/>
      <c r="ZQ630" s="118"/>
      <c r="ZR630" s="118"/>
      <c r="ZS630" s="118"/>
      <c r="ZT630" s="118"/>
      <c r="ZU630" s="118"/>
      <c r="ZV630" s="118"/>
      <c r="ZW630" s="118"/>
      <c r="ZX630" s="118"/>
      <c r="ZY630" s="118"/>
      <c r="ZZ630" s="118"/>
      <c r="AAA630" s="118"/>
      <c r="AAB630" s="118"/>
      <c r="AAC630" s="118"/>
      <c r="AAD630" s="118"/>
      <c r="AAE630" s="118"/>
      <c r="AAF630" s="118"/>
      <c r="AAG630" s="118"/>
      <c r="AAH630" s="118"/>
      <c r="AAI630" s="118"/>
      <c r="AAJ630" s="118"/>
      <c r="AAK630" s="118"/>
      <c r="AAL630" s="118"/>
      <c r="AAM630" s="118"/>
      <c r="AAN630" s="118"/>
      <c r="AAO630" s="118"/>
      <c r="AAP630" s="118"/>
      <c r="AAQ630" s="118"/>
      <c r="AAR630" s="118"/>
      <c r="AAS630" s="118"/>
      <c r="AAT630" s="118"/>
      <c r="AAU630" s="118"/>
      <c r="AAV630" s="118"/>
      <c r="AAW630" s="118"/>
      <c r="AAX630" s="118"/>
      <c r="AAY630" s="118"/>
      <c r="AAZ630" s="118"/>
      <c r="ABA630" s="118"/>
      <c r="ABB630" s="118"/>
      <c r="ABC630" s="118"/>
      <c r="ABD630" s="118"/>
      <c r="ABE630" s="118"/>
      <c r="ABF630" s="118"/>
      <c r="ABG630" s="118"/>
      <c r="ABH630" s="118"/>
      <c r="ABI630" s="118"/>
      <c r="ABJ630" s="118"/>
      <c r="ABK630" s="118"/>
      <c r="ABL630" s="118"/>
      <c r="ABM630" s="118"/>
      <c r="ABN630" s="118"/>
      <c r="ABO630" s="118"/>
      <c r="ABP630" s="118"/>
      <c r="ABQ630" s="118"/>
      <c r="ABR630" s="118"/>
      <c r="ABS630" s="118"/>
      <c r="ABT630" s="118"/>
      <c r="ABU630" s="118"/>
      <c r="ABV630" s="118"/>
      <c r="ABW630" s="118"/>
      <c r="ABX630" s="118"/>
      <c r="ABY630" s="118"/>
      <c r="ABZ630" s="118"/>
      <c r="ACA630" s="118"/>
      <c r="ACB630" s="118"/>
      <c r="ACC630" s="118"/>
      <c r="ACD630" s="118"/>
      <c r="ACE630" s="118"/>
      <c r="ACF630" s="118"/>
      <c r="ACG630" s="118"/>
      <c r="ACH630" s="118"/>
      <c r="ACI630" s="118"/>
      <c r="ACJ630" s="118"/>
      <c r="ACK630" s="118"/>
      <c r="ACL630" s="118"/>
      <c r="ACM630" s="118"/>
      <c r="ACN630" s="118"/>
      <c r="ACO630" s="118"/>
      <c r="ACP630" s="118"/>
      <c r="ACQ630" s="118"/>
      <c r="ACR630" s="118"/>
      <c r="ACS630" s="118"/>
      <c r="ACT630" s="118"/>
      <c r="ACU630" s="118"/>
      <c r="ACV630" s="118"/>
      <c r="ACW630" s="118"/>
      <c r="ACX630" s="118"/>
      <c r="ACY630" s="118"/>
      <c r="ACZ630" s="118"/>
      <c r="ADA630" s="118"/>
      <c r="ADB630" s="118"/>
      <c r="ADC630" s="118"/>
      <c r="ADD630" s="118"/>
      <c r="ADE630" s="118"/>
      <c r="ADF630" s="118"/>
      <c r="ADG630" s="118"/>
      <c r="ADH630" s="118"/>
      <c r="ADI630" s="118"/>
      <c r="ADJ630" s="118"/>
      <c r="ADK630" s="118"/>
      <c r="ADL630" s="118"/>
      <c r="ADM630" s="118"/>
      <c r="ADN630" s="118"/>
      <c r="ADO630" s="118"/>
      <c r="ADP630" s="118"/>
      <c r="ADQ630" s="118"/>
      <c r="ADR630" s="118"/>
      <c r="ADS630" s="118"/>
      <c r="ADT630" s="118"/>
      <c r="ADU630" s="118"/>
      <c r="ADV630" s="118"/>
      <c r="ADW630" s="118"/>
      <c r="ADX630" s="118"/>
      <c r="ADY630" s="118"/>
      <c r="ADZ630" s="118"/>
      <c r="AEA630" s="118"/>
      <c r="AEB630" s="118"/>
      <c r="AEC630" s="118"/>
      <c r="AED630" s="118"/>
      <c r="AEE630" s="118"/>
      <c r="AEF630" s="118"/>
      <c r="AEG630" s="118"/>
      <c r="AEH630" s="118"/>
      <c r="AEI630" s="118"/>
      <c r="AEJ630" s="118"/>
      <c r="AEK630" s="118"/>
      <c r="AEL630" s="118"/>
      <c r="AEM630" s="118"/>
      <c r="AEN630" s="118"/>
      <c r="AEO630" s="118"/>
      <c r="AEP630" s="118"/>
      <c r="AEQ630" s="118"/>
      <c r="AER630" s="118"/>
      <c r="AES630" s="118"/>
      <c r="AET630" s="118"/>
      <c r="AEU630" s="118"/>
      <c r="AEV630" s="118"/>
      <c r="AEW630" s="118"/>
      <c r="AEX630" s="118"/>
      <c r="AEY630" s="118"/>
      <c r="AEZ630" s="118"/>
      <c r="AFA630" s="118"/>
      <c r="AFB630" s="118"/>
      <c r="AFC630" s="118"/>
      <c r="AFD630" s="118"/>
      <c r="AFE630" s="118"/>
      <c r="AFF630" s="118"/>
      <c r="AFG630" s="118"/>
      <c r="AFH630" s="118"/>
      <c r="AFI630" s="118"/>
      <c r="AFJ630" s="118"/>
      <c r="AFK630" s="118"/>
      <c r="AFL630" s="118"/>
      <c r="AFM630" s="118"/>
      <c r="AFN630" s="118"/>
      <c r="AFO630" s="118"/>
      <c r="AFP630" s="118"/>
      <c r="AFQ630" s="118"/>
      <c r="AFR630" s="118"/>
      <c r="AFS630" s="118"/>
      <c r="AFT630" s="118"/>
      <c r="AFU630" s="118"/>
      <c r="AFV630" s="118"/>
      <c r="AFW630" s="118"/>
      <c r="AFX630" s="118"/>
      <c r="AFY630" s="118"/>
      <c r="AFZ630" s="118"/>
      <c r="AGA630" s="118"/>
      <c r="AGB630" s="118"/>
      <c r="AGC630" s="118"/>
      <c r="AGD630" s="118"/>
      <c r="AGE630" s="118"/>
      <c r="AGF630" s="118"/>
      <c r="AGG630" s="118"/>
      <c r="AGH630" s="118"/>
      <c r="AGI630" s="118"/>
      <c r="AGJ630" s="118"/>
      <c r="AGK630" s="118"/>
      <c r="AGL630" s="118"/>
      <c r="AGM630" s="118"/>
      <c r="AGN630" s="118"/>
      <c r="AGO630" s="118"/>
      <c r="AGP630" s="118"/>
      <c r="AGQ630" s="118"/>
      <c r="AGR630" s="118"/>
      <c r="AGS630" s="118"/>
      <c r="AGT630" s="118"/>
      <c r="AGU630" s="118"/>
      <c r="AGV630" s="118"/>
      <c r="AGW630" s="118"/>
      <c r="AGX630" s="118"/>
      <c r="AGY630" s="118"/>
      <c r="AGZ630" s="118"/>
      <c r="AHA630" s="118"/>
      <c r="AHB630" s="118"/>
      <c r="AHC630" s="118"/>
      <c r="AHD630" s="118"/>
      <c r="AHE630" s="118"/>
      <c r="AHF630" s="118"/>
      <c r="AHG630" s="118"/>
      <c r="AHH630" s="118"/>
      <c r="AHI630" s="118"/>
      <c r="AHJ630" s="118"/>
      <c r="AHK630" s="118"/>
      <c r="AHL630" s="118"/>
      <c r="AHM630" s="118"/>
      <c r="AHN630" s="118"/>
      <c r="AHO630" s="118"/>
      <c r="AHP630" s="118"/>
      <c r="AHQ630" s="118"/>
      <c r="AHR630" s="118"/>
      <c r="AHS630" s="118"/>
      <c r="AHT630" s="118"/>
      <c r="AHU630" s="118"/>
      <c r="AHV630" s="118"/>
      <c r="AHW630" s="118"/>
      <c r="AHX630" s="118"/>
      <c r="AHY630" s="118"/>
      <c r="AHZ630" s="118"/>
      <c r="AIA630" s="118"/>
      <c r="AIB630" s="118"/>
      <c r="AIC630" s="118"/>
      <c r="AID630" s="118"/>
      <c r="AIE630" s="118"/>
      <c r="AIF630" s="118"/>
      <c r="AIG630" s="118"/>
      <c r="AIH630" s="118"/>
      <c r="AII630" s="118"/>
      <c r="AIJ630" s="118"/>
      <c r="AIK630" s="118"/>
      <c r="AIL630" s="118"/>
      <c r="AIM630" s="118"/>
      <c r="AIN630" s="118"/>
      <c r="AIO630" s="118"/>
      <c r="AIP630" s="118"/>
      <c r="AIQ630" s="118"/>
      <c r="AIR630" s="118"/>
      <c r="AIS630" s="118"/>
      <c r="AIT630" s="118"/>
      <c r="AIU630" s="118"/>
      <c r="AIV630" s="118"/>
      <c r="AIW630" s="118"/>
      <c r="AIX630" s="118"/>
      <c r="AIY630" s="118"/>
      <c r="AIZ630" s="118"/>
      <c r="AJA630" s="118"/>
      <c r="AJB630" s="118"/>
      <c r="AJC630" s="118"/>
      <c r="AJD630" s="118"/>
      <c r="AJE630" s="118"/>
      <c r="AJF630" s="118"/>
      <c r="AJG630" s="118"/>
      <c r="AJH630" s="118"/>
      <c r="AJI630" s="118"/>
      <c r="AJJ630" s="118"/>
      <c r="AJK630" s="118"/>
      <c r="AJL630" s="118"/>
      <c r="AJM630" s="118"/>
      <c r="AJN630" s="118"/>
      <c r="AJO630" s="118"/>
      <c r="AJP630" s="118"/>
      <c r="AJQ630" s="118"/>
      <c r="AJR630" s="118"/>
      <c r="AJS630" s="118"/>
      <c r="AJT630" s="118"/>
      <c r="AJU630" s="118"/>
      <c r="AJV630" s="118"/>
      <c r="AJW630" s="118"/>
      <c r="AJX630" s="118"/>
      <c r="AJY630" s="118"/>
      <c r="AJZ630" s="118"/>
      <c r="AKA630" s="118"/>
      <c r="AKB630" s="118"/>
      <c r="AKC630" s="118"/>
      <c r="AKD630" s="118"/>
      <c r="AKE630" s="118"/>
      <c r="AKF630" s="118"/>
      <c r="AKG630" s="118"/>
      <c r="AKH630" s="118"/>
      <c r="AKI630" s="118"/>
      <c r="AKJ630" s="118"/>
      <c r="AKK630" s="118"/>
      <c r="AKL630" s="118"/>
      <c r="AKM630" s="118"/>
      <c r="AKN630" s="118"/>
      <c r="AKO630" s="118"/>
      <c r="AKP630" s="118"/>
      <c r="AKQ630" s="118"/>
      <c r="AKR630" s="118"/>
      <c r="AKS630" s="118"/>
      <c r="AKT630" s="118"/>
      <c r="AKU630" s="118"/>
      <c r="AKV630" s="118"/>
      <c r="AKW630" s="118"/>
      <c r="AKX630" s="118"/>
      <c r="AKY630" s="118"/>
      <c r="AKZ630" s="118"/>
      <c r="ALA630" s="118"/>
      <c r="ALB630" s="118"/>
      <c r="ALC630" s="118"/>
      <c r="ALD630" s="118"/>
      <c r="ALE630" s="118"/>
      <c r="ALF630" s="118"/>
      <c r="ALG630" s="118"/>
      <c r="ALH630" s="118"/>
      <c r="ALI630" s="118"/>
      <c r="ALJ630" s="118"/>
      <c r="ALK630" s="118"/>
      <c r="ALL630" s="118"/>
      <c r="ALM630" s="118"/>
      <c r="ALN630" s="118"/>
      <c r="ALO630" s="118"/>
      <c r="ALP630" s="118"/>
      <c r="ALQ630" s="118"/>
      <c r="ALR630" s="118"/>
      <c r="ALS630" s="118"/>
      <c r="ALT630" s="118"/>
      <c r="ALU630" s="118"/>
      <c r="ALV630" s="118"/>
      <c r="ALW630" s="118"/>
      <c r="ALX630" s="118"/>
      <c r="ALY630" s="118"/>
      <c r="ALZ630" s="118"/>
      <c r="AMA630" s="118"/>
      <c r="AMB630" s="118"/>
      <c r="AMC630" s="118"/>
      <c r="AMD630" s="118"/>
      <c r="AME630" s="118"/>
      <c r="AMF630" s="118"/>
      <c r="AMG630" s="118"/>
      <c r="AMH630" s="118"/>
    </row>
    <row r="631" spans="1:1022" x14ac:dyDescent="0.25">
      <c r="A631" s="162" t="s">
        <v>28108</v>
      </c>
      <c r="B631" s="163">
        <v>630</v>
      </c>
      <c r="C631" s="162" t="s">
        <v>28107</v>
      </c>
      <c r="G631" s="185"/>
      <c r="K631" s="332">
        <v>2</v>
      </c>
      <c r="V631" s="219">
        <f t="shared" si="334"/>
        <v>100</v>
      </c>
      <c r="W631" s="219">
        <f t="shared" si="335"/>
        <v>100</v>
      </c>
      <c r="X631" s="219">
        <f t="shared" si="336"/>
        <v>100</v>
      </c>
      <c r="Y631" s="219">
        <f t="shared" si="337"/>
        <v>100</v>
      </c>
      <c r="Z631" s="219">
        <f t="shared" si="338"/>
        <v>100</v>
      </c>
      <c r="AA631" s="220">
        <f t="shared" si="339"/>
        <v>100</v>
      </c>
      <c r="AB631" s="220">
        <f t="shared" si="340"/>
        <v>100</v>
      </c>
      <c r="AC631" s="220">
        <f t="shared" si="341"/>
        <v>100</v>
      </c>
      <c r="AD631" s="416">
        <f t="shared" si="328"/>
        <v>100</v>
      </c>
      <c r="AE631" s="416">
        <f t="shared" si="329"/>
        <v>100</v>
      </c>
      <c r="AF631" s="212">
        <f t="shared" si="333"/>
        <v>10</v>
      </c>
      <c r="AG631" s="212">
        <f t="shared" si="331"/>
        <v>100</v>
      </c>
      <c r="AH631" s="212">
        <f t="shared" si="330"/>
        <v>100</v>
      </c>
      <c r="AI631" s="212">
        <f t="shared" si="332"/>
        <v>100</v>
      </c>
    </row>
    <row r="632" spans="1:1022" x14ac:dyDescent="0.25">
      <c r="A632" s="162" t="s">
        <v>28110</v>
      </c>
      <c r="B632" s="163">
        <v>631</v>
      </c>
      <c r="C632" s="162" t="s">
        <v>28109</v>
      </c>
      <c r="E632" s="185" t="s">
        <v>822</v>
      </c>
      <c r="F632" s="185">
        <v>4</v>
      </c>
      <c r="H632" s="175">
        <v>3</v>
      </c>
      <c r="J632" s="332">
        <v>2</v>
      </c>
      <c r="K632" s="332">
        <v>1</v>
      </c>
      <c r="L632" s="332">
        <v>1</v>
      </c>
      <c r="P632" s="332">
        <v>2</v>
      </c>
      <c r="V632" s="219">
        <f t="shared" si="334"/>
        <v>100</v>
      </c>
      <c r="W632" s="219">
        <f t="shared" si="335"/>
        <v>100</v>
      </c>
      <c r="X632" s="219">
        <f t="shared" si="336"/>
        <v>100</v>
      </c>
      <c r="Y632" s="219">
        <f t="shared" si="337"/>
        <v>100</v>
      </c>
      <c r="Z632" s="219">
        <f t="shared" si="338"/>
        <v>10</v>
      </c>
      <c r="AA632" s="220">
        <f t="shared" si="339"/>
        <v>100</v>
      </c>
      <c r="AB632" s="220">
        <f t="shared" si="340"/>
        <v>100</v>
      </c>
      <c r="AC632" s="220">
        <f t="shared" si="341"/>
        <v>100</v>
      </c>
      <c r="AD632" s="416">
        <f t="shared" si="328"/>
        <v>1</v>
      </c>
      <c r="AE632" s="416">
        <f t="shared" si="329"/>
        <v>100</v>
      </c>
      <c r="AF632" s="212">
        <f t="shared" si="333"/>
        <v>1</v>
      </c>
      <c r="AG632" s="212">
        <f t="shared" si="331"/>
        <v>10</v>
      </c>
      <c r="AH632" s="212">
        <f t="shared" si="330"/>
        <v>3</v>
      </c>
      <c r="AI632" s="212">
        <f t="shared" si="332"/>
        <v>100</v>
      </c>
    </row>
    <row r="633" spans="1:1022" s="317" customFormat="1" x14ac:dyDescent="0.25">
      <c r="A633" s="317" t="s">
        <v>1527</v>
      </c>
      <c r="B633" s="163">
        <v>632</v>
      </c>
      <c r="C633" s="317" t="s">
        <v>28164</v>
      </c>
      <c r="D633" s="317" t="s">
        <v>2639</v>
      </c>
      <c r="F633" s="317">
        <v>3</v>
      </c>
      <c r="G633" s="317">
        <v>3</v>
      </c>
      <c r="H633" s="317">
        <v>3</v>
      </c>
      <c r="J633" s="317">
        <v>2</v>
      </c>
      <c r="K633" s="317">
        <v>2</v>
      </c>
      <c r="O633" s="317">
        <v>3</v>
      </c>
      <c r="Q633" s="317" t="s">
        <v>752</v>
      </c>
      <c r="V633" s="219">
        <f t="shared" ref="V633:V685" si="342">IF(O633=1,10,100)</f>
        <v>100</v>
      </c>
      <c r="W633" s="219">
        <f t="shared" ref="W633:W685" si="343">IF(O633=1,1,IF(O633=2,10,100))</f>
        <v>100</v>
      </c>
      <c r="X633" s="219">
        <f t="shared" ref="X633:X685" si="344">IF(O633=3,20,100)</f>
        <v>20</v>
      </c>
      <c r="Y633" s="219">
        <f t="shared" ref="Y633:Y685" si="345">IF(P633=1,10,100)</f>
        <v>100</v>
      </c>
      <c r="Z633" s="219">
        <f t="shared" ref="Z633:Z685" si="346">IF(P633=1,1,IF(P633=2,10,100))</f>
        <v>100</v>
      </c>
      <c r="AA633" s="220">
        <f t="shared" ref="AA633:AA685" si="347">IF(OR(EXACT(Q633,"1A"),EXACT(Q633,"1B")),0.1,IF(Q633=2,1,100))</f>
        <v>0.1</v>
      </c>
      <c r="AB633" s="220">
        <f t="shared" ref="AB633:AB685" si="348">IF(OR(EXACT(R633,"1A"),EXACT(R633,"1B")),0.1,IF(R633=2,1,100))</f>
        <v>100</v>
      </c>
      <c r="AC633" s="220">
        <f t="shared" ref="AC633:AC685" si="349">IF(OR(EXACT(S633,"1A"),EXACT(S633,"1B")),0.3,IF(S633=2,3,100))</f>
        <v>100</v>
      </c>
      <c r="AD633" s="416">
        <f t="shared" ref="AD633:AD685" si="350">IF(L633=0,100,IF(L633=1,1,IF(L633="1B",1,IF(L633="1A",0.1,100))))</f>
        <v>100</v>
      </c>
      <c r="AE633" s="416">
        <f t="shared" ref="AE633:AE685" si="351">IF(M633=0,100,IF(M633=1,1,IF(M633="1B",1,IF(M633="1A",0.1,100))))</f>
        <v>100</v>
      </c>
      <c r="AF633" s="212">
        <f t="shared" ref="AF633:AF685" si="352">IF(OR(OR(EXACT(J633,"1A"),EXACT(J633,"1B"),EXACT(J633,"1C")),K633=1),1,IF(K633=2,10,100))</f>
        <v>10</v>
      </c>
      <c r="AG633" s="212">
        <f t="shared" ref="AG633:AG685" si="353">IF(OR(EXACT(J633,"1A"),EXACT(J633,"1B"),EXACT(J633,"1C")),1,IF(J633=2,10,100))</f>
        <v>10</v>
      </c>
      <c r="AH633" s="212">
        <f t="shared" ref="AH633:AH685" si="354">IF(OR(EXACT(J633,"1A"),EXACT(J633,"1B"),EXACT(J633,"1C"),K633=1),3,100)</f>
        <v>100</v>
      </c>
      <c r="AI633" s="212">
        <f t="shared" ref="AI633:AI685" si="355">IF(OR(EXACT(J633,"1A"),EXACT(J633,"1B"),EXACT(J633,"1C")),5,100)</f>
        <v>100</v>
      </c>
      <c r="AK633" s="317">
        <v>2</v>
      </c>
      <c r="AQ633" s="148" t="s">
        <v>6242</v>
      </c>
    </row>
    <row r="634" spans="1:1022" s="317" customFormat="1" x14ac:dyDescent="0.25">
      <c r="A634" s="317" t="s">
        <v>1938</v>
      </c>
      <c r="B634" s="163">
        <v>633</v>
      </c>
      <c r="C634" s="317" t="s">
        <v>28136</v>
      </c>
      <c r="D634" s="317" t="s">
        <v>28132</v>
      </c>
      <c r="V634" s="219">
        <f t="shared" si="342"/>
        <v>100</v>
      </c>
      <c r="W634" s="219">
        <f t="shared" si="343"/>
        <v>100</v>
      </c>
      <c r="X634" s="219">
        <f t="shared" si="344"/>
        <v>100</v>
      </c>
      <c r="Y634" s="219">
        <f t="shared" si="345"/>
        <v>100</v>
      </c>
      <c r="Z634" s="219">
        <f t="shared" si="346"/>
        <v>100</v>
      </c>
      <c r="AA634" s="220">
        <f t="shared" si="347"/>
        <v>100</v>
      </c>
      <c r="AB634" s="220">
        <f t="shared" si="348"/>
        <v>100</v>
      </c>
      <c r="AC634" s="220">
        <f t="shared" si="349"/>
        <v>100</v>
      </c>
      <c r="AD634" s="416">
        <f t="shared" si="350"/>
        <v>100</v>
      </c>
      <c r="AE634" s="416">
        <f t="shared" si="351"/>
        <v>100</v>
      </c>
      <c r="AF634" s="212">
        <f t="shared" si="352"/>
        <v>100</v>
      </c>
      <c r="AG634" s="212">
        <f t="shared" si="353"/>
        <v>100</v>
      </c>
      <c r="AH634" s="212">
        <f t="shared" si="354"/>
        <v>100</v>
      </c>
      <c r="AI634" s="212">
        <f t="shared" si="355"/>
        <v>100</v>
      </c>
      <c r="AQ634" s="148" t="s">
        <v>760</v>
      </c>
    </row>
    <row r="635" spans="1:1022" s="317" customFormat="1" x14ac:dyDescent="0.25">
      <c r="A635" s="317" t="s">
        <v>2688</v>
      </c>
      <c r="B635" s="163">
        <v>634</v>
      </c>
      <c r="C635" s="317" t="s">
        <v>28144</v>
      </c>
      <c r="D635" s="317" t="s">
        <v>2690</v>
      </c>
      <c r="F635" s="317">
        <v>2</v>
      </c>
      <c r="G635" s="317">
        <v>3</v>
      </c>
      <c r="H635" s="317">
        <v>2</v>
      </c>
      <c r="V635" s="219">
        <f t="shared" si="342"/>
        <v>100</v>
      </c>
      <c r="W635" s="219">
        <f t="shared" si="343"/>
        <v>100</v>
      </c>
      <c r="X635" s="219">
        <f t="shared" si="344"/>
        <v>100</v>
      </c>
      <c r="Y635" s="219">
        <f t="shared" si="345"/>
        <v>100</v>
      </c>
      <c r="Z635" s="219">
        <f t="shared" si="346"/>
        <v>100</v>
      </c>
      <c r="AA635" s="220">
        <f t="shared" si="347"/>
        <v>100</v>
      </c>
      <c r="AB635" s="220">
        <f t="shared" si="348"/>
        <v>100</v>
      </c>
      <c r="AC635" s="220">
        <f t="shared" si="349"/>
        <v>100</v>
      </c>
      <c r="AD635" s="416">
        <f t="shared" si="350"/>
        <v>100</v>
      </c>
      <c r="AE635" s="416">
        <f t="shared" si="351"/>
        <v>100</v>
      </c>
      <c r="AF635" s="212">
        <f t="shared" si="352"/>
        <v>100</v>
      </c>
      <c r="AG635" s="212">
        <f t="shared" si="353"/>
        <v>100</v>
      </c>
      <c r="AH635" s="212">
        <f t="shared" si="354"/>
        <v>100</v>
      </c>
      <c r="AI635" s="212">
        <f t="shared" si="355"/>
        <v>100</v>
      </c>
      <c r="AK635" s="317">
        <v>1</v>
      </c>
      <c r="AL635" s="317">
        <v>1</v>
      </c>
      <c r="AQ635" s="148" t="s">
        <v>6242</v>
      </c>
    </row>
    <row r="636" spans="1:1022" s="317" customFormat="1" x14ac:dyDescent="0.25">
      <c r="A636" s="317" t="s">
        <v>1816</v>
      </c>
      <c r="B636" s="163">
        <v>635</v>
      </c>
      <c r="C636" s="317" t="s">
        <v>28150</v>
      </c>
      <c r="D636" s="317" t="s">
        <v>3767</v>
      </c>
      <c r="F636" s="317">
        <v>3</v>
      </c>
      <c r="G636" s="317">
        <v>3</v>
      </c>
      <c r="P636" s="317">
        <v>1</v>
      </c>
      <c r="Q636" s="317">
        <v>2</v>
      </c>
      <c r="V636" s="219">
        <f t="shared" si="342"/>
        <v>100</v>
      </c>
      <c r="W636" s="219">
        <f t="shared" si="343"/>
        <v>100</v>
      </c>
      <c r="X636" s="219">
        <f t="shared" si="344"/>
        <v>100</v>
      </c>
      <c r="Y636" s="219">
        <f t="shared" si="345"/>
        <v>10</v>
      </c>
      <c r="Z636" s="219">
        <f t="shared" si="346"/>
        <v>1</v>
      </c>
      <c r="AA636" s="220">
        <f t="shared" si="347"/>
        <v>1</v>
      </c>
      <c r="AB636" s="220">
        <f t="shared" si="348"/>
        <v>100</v>
      </c>
      <c r="AC636" s="220">
        <f t="shared" si="349"/>
        <v>100</v>
      </c>
      <c r="AD636" s="416">
        <f t="shared" si="350"/>
        <v>100</v>
      </c>
      <c r="AE636" s="416">
        <f t="shared" si="351"/>
        <v>100</v>
      </c>
      <c r="AF636" s="212">
        <f t="shared" si="352"/>
        <v>100</v>
      </c>
      <c r="AG636" s="212">
        <f t="shared" si="353"/>
        <v>100</v>
      </c>
      <c r="AH636" s="212">
        <f t="shared" si="354"/>
        <v>100</v>
      </c>
      <c r="AI636" s="212">
        <f t="shared" si="355"/>
        <v>100</v>
      </c>
      <c r="AK636" s="317">
        <v>1</v>
      </c>
      <c r="AL636" s="317">
        <v>1</v>
      </c>
      <c r="AQ636" s="148" t="s">
        <v>6242</v>
      </c>
    </row>
    <row r="637" spans="1:1022" s="317" customFormat="1" x14ac:dyDescent="0.25">
      <c r="A637" s="317" t="s">
        <v>1890</v>
      </c>
      <c r="B637" s="163">
        <v>636</v>
      </c>
      <c r="C637" s="317" t="s">
        <v>28192</v>
      </c>
      <c r="D637" s="317" t="s">
        <v>4225</v>
      </c>
      <c r="F637" s="317">
        <v>4</v>
      </c>
      <c r="G637" s="317">
        <v>4</v>
      </c>
      <c r="Q637" s="317">
        <v>2</v>
      </c>
      <c r="V637" s="219">
        <f t="shared" si="342"/>
        <v>100</v>
      </c>
      <c r="W637" s="219">
        <f t="shared" si="343"/>
        <v>100</v>
      </c>
      <c r="X637" s="219">
        <f t="shared" si="344"/>
        <v>100</v>
      </c>
      <c r="Y637" s="219">
        <f t="shared" si="345"/>
        <v>100</v>
      </c>
      <c r="Z637" s="219">
        <f t="shared" si="346"/>
        <v>100</v>
      </c>
      <c r="AA637" s="220">
        <f t="shared" si="347"/>
        <v>1</v>
      </c>
      <c r="AB637" s="220">
        <f t="shared" si="348"/>
        <v>100</v>
      </c>
      <c r="AC637" s="220">
        <f t="shared" si="349"/>
        <v>100</v>
      </c>
      <c r="AD637" s="416">
        <f t="shared" si="350"/>
        <v>100</v>
      </c>
      <c r="AE637" s="416">
        <f t="shared" si="351"/>
        <v>100</v>
      </c>
      <c r="AF637" s="212">
        <f t="shared" si="352"/>
        <v>100</v>
      </c>
      <c r="AG637" s="212">
        <f t="shared" si="353"/>
        <v>100</v>
      </c>
      <c r="AH637" s="212">
        <f t="shared" si="354"/>
        <v>100</v>
      </c>
      <c r="AI637" s="212">
        <f t="shared" si="355"/>
        <v>100</v>
      </c>
      <c r="AK637" s="317">
        <v>1</v>
      </c>
      <c r="AL637" s="317">
        <v>1</v>
      </c>
      <c r="AQ637" s="148" t="s">
        <v>6242</v>
      </c>
    </row>
    <row r="638" spans="1:1022" s="317" customFormat="1" x14ac:dyDescent="0.25">
      <c r="A638" s="317" t="s">
        <v>4321</v>
      </c>
      <c r="B638" s="163">
        <v>637</v>
      </c>
      <c r="C638" s="317" t="s">
        <v>28127</v>
      </c>
      <c r="D638" s="317" t="s">
        <v>4323</v>
      </c>
      <c r="F638" s="317">
        <v>4</v>
      </c>
      <c r="G638" s="317">
        <v>4</v>
      </c>
      <c r="Q638" s="317">
        <v>2</v>
      </c>
      <c r="V638" s="219">
        <f t="shared" si="342"/>
        <v>100</v>
      </c>
      <c r="W638" s="219">
        <f t="shared" si="343"/>
        <v>100</v>
      </c>
      <c r="X638" s="219">
        <f t="shared" si="344"/>
        <v>100</v>
      </c>
      <c r="Y638" s="219">
        <f t="shared" si="345"/>
        <v>100</v>
      </c>
      <c r="Z638" s="219">
        <f t="shared" si="346"/>
        <v>100</v>
      </c>
      <c r="AA638" s="220">
        <f t="shared" si="347"/>
        <v>1</v>
      </c>
      <c r="AB638" s="220">
        <f t="shared" si="348"/>
        <v>100</v>
      </c>
      <c r="AC638" s="220">
        <f t="shared" si="349"/>
        <v>100</v>
      </c>
      <c r="AD638" s="416">
        <f t="shared" si="350"/>
        <v>100</v>
      </c>
      <c r="AE638" s="416">
        <f t="shared" si="351"/>
        <v>100</v>
      </c>
      <c r="AF638" s="212">
        <f t="shared" si="352"/>
        <v>100</v>
      </c>
      <c r="AG638" s="212">
        <f t="shared" si="353"/>
        <v>100</v>
      </c>
      <c r="AH638" s="212">
        <f t="shared" si="354"/>
        <v>100</v>
      </c>
      <c r="AI638" s="212">
        <f t="shared" si="355"/>
        <v>100</v>
      </c>
      <c r="AK638" s="317">
        <v>1</v>
      </c>
      <c r="AL638" s="317">
        <v>1</v>
      </c>
      <c r="AQ638" s="148" t="s">
        <v>6242</v>
      </c>
    </row>
    <row r="639" spans="1:1022" s="317" customFormat="1" x14ac:dyDescent="0.25">
      <c r="A639" s="420" t="s">
        <v>2253</v>
      </c>
      <c r="B639" s="163">
        <v>638</v>
      </c>
      <c r="C639" s="317" t="s">
        <v>28177</v>
      </c>
      <c r="D639" t="s">
        <v>10867</v>
      </c>
      <c r="F639" s="317">
        <v>3</v>
      </c>
      <c r="P639" s="317">
        <v>2</v>
      </c>
      <c r="Q639" s="317" t="s">
        <v>752</v>
      </c>
      <c r="R639" s="317" t="s">
        <v>752</v>
      </c>
      <c r="S639" s="317" t="s">
        <v>753</v>
      </c>
      <c r="V639" s="219">
        <f t="shared" si="342"/>
        <v>100</v>
      </c>
      <c r="W639" s="219">
        <f t="shared" si="343"/>
        <v>100</v>
      </c>
      <c r="X639" s="219">
        <f t="shared" si="344"/>
        <v>100</v>
      </c>
      <c r="Y639" s="219">
        <f t="shared" si="345"/>
        <v>100</v>
      </c>
      <c r="Z639" s="219">
        <f t="shared" si="346"/>
        <v>10</v>
      </c>
      <c r="AA639" s="220">
        <f t="shared" si="347"/>
        <v>0.1</v>
      </c>
      <c r="AB639" s="220">
        <f t="shared" si="348"/>
        <v>0.1</v>
      </c>
      <c r="AC639" s="220">
        <f t="shared" si="349"/>
        <v>0.3</v>
      </c>
      <c r="AD639" s="416">
        <f t="shared" si="350"/>
        <v>100</v>
      </c>
      <c r="AE639" s="416">
        <f t="shared" si="351"/>
        <v>100</v>
      </c>
      <c r="AF639" s="212">
        <f t="shared" si="352"/>
        <v>100</v>
      </c>
      <c r="AG639" s="212">
        <f t="shared" si="353"/>
        <v>100</v>
      </c>
      <c r="AH639" s="212">
        <f t="shared" si="354"/>
        <v>100</v>
      </c>
      <c r="AI639" s="212">
        <f t="shared" si="355"/>
        <v>100</v>
      </c>
      <c r="AL639" s="317">
        <v>3</v>
      </c>
      <c r="AQ639" s="148" t="s">
        <v>760</v>
      </c>
    </row>
    <row r="640" spans="1:1022" s="317" customFormat="1" x14ac:dyDescent="0.25">
      <c r="A640" s="317" t="s">
        <v>28167</v>
      </c>
      <c r="B640" s="163">
        <v>639</v>
      </c>
      <c r="C640" s="317" t="s">
        <v>28178</v>
      </c>
      <c r="D640" s="317" t="s">
        <v>28168</v>
      </c>
      <c r="F640" s="317">
        <v>3</v>
      </c>
      <c r="G640" s="317">
        <v>3</v>
      </c>
      <c r="V640" s="219">
        <f t="shared" si="342"/>
        <v>100</v>
      </c>
      <c r="W640" s="219">
        <f t="shared" si="343"/>
        <v>100</v>
      </c>
      <c r="X640" s="219">
        <f t="shared" si="344"/>
        <v>100</v>
      </c>
      <c r="Y640" s="219">
        <f t="shared" si="345"/>
        <v>100</v>
      </c>
      <c r="Z640" s="219">
        <f t="shared" si="346"/>
        <v>100</v>
      </c>
      <c r="AA640" s="220">
        <f t="shared" si="347"/>
        <v>100</v>
      </c>
      <c r="AB640" s="220">
        <f t="shared" si="348"/>
        <v>100</v>
      </c>
      <c r="AC640" s="220">
        <f t="shared" si="349"/>
        <v>100</v>
      </c>
      <c r="AD640" s="416">
        <f t="shared" si="350"/>
        <v>100</v>
      </c>
      <c r="AE640" s="416">
        <f t="shared" si="351"/>
        <v>100</v>
      </c>
      <c r="AF640" s="212">
        <f t="shared" si="352"/>
        <v>100</v>
      </c>
      <c r="AG640" s="212">
        <f t="shared" si="353"/>
        <v>100</v>
      </c>
      <c r="AH640" s="212">
        <f t="shared" si="354"/>
        <v>100</v>
      </c>
      <c r="AI640" s="212">
        <f t="shared" si="355"/>
        <v>100</v>
      </c>
      <c r="AK640" s="317">
        <v>1</v>
      </c>
      <c r="AL640" s="317">
        <v>1</v>
      </c>
      <c r="AQ640" s="148" t="s">
        <v>6242</v>
      </c>
    </row>
    <row r="641" spans="1:43" s="317" customFormat="1" x14ac:dyDescent="0.25">
      <c r="A641" s="317" t="s">
        <v>28146</v>
      </c>
      <c r="B641" s="163">
        <v>640</v>
      </c>
      <c r="C641" s="317" t="s">
        <v>28179</v>
      </c>
      <c r="D641" s="317" t="s">
        <v>28149</v>
      </c>
      <c r="P641" s="317">
        <v>1</v>
      </c>
      <c r="Q641" s="317">
        <v>2</v>
      </c>
      <c r="S641" s="317">
        <v>2</v>
      </c>
      <c r="V641" s="219">
        <f t="shared" si="342"/>
        <v>100</v>
      </c>
      <c r="W641" s="219">
        <f t="shared" si="343"/>
        <v>100</v>
      </c>
      <c r="X641" s="219">
        <f t="shared" si="344"/>
        <v>100</v>
      </c>
      <c r="Y641" s="219">
        <f t="shared" si="345"/>
        <v>10</v>
      </c>
      <c r="Z641" s="219">
        <f t="shared" si="346"/>
        <v>1</v>
      </c>
      <c r="AA641" s="220">
        <f t="shared" si="347"/>
        <v>1</v>
      </c>
      <c r="AB641" s="220">
        <f t="shared" si="348"/>
        <v>100</v>
      </c>
      <c r="AC641" s="220">
        <f t="shared" si="349"/>
        <v>3</v>
      </c>
      <c r="AD641" s="416">
        <f t="shared" si="350"/>
        <v>100</v>
      </c>
      <c r="AE641" s="416">
        <f t="shared" si="351"/>
        <v>100</v>
      </c>
      <c r="AF641" s="212">
        <f t="shared" si="352"/>
        <v>100</v>
      </c>
      <c r="AG641" s="212">
        <f t="shared" si="353"/>
        <v>100</v>
      </c>
      <c r="AH641" s="212">
        <f t="shared" si="354"/>
        <v>100</v>
      </c>
      <c r="AI641" s="212">
        <f t="shared" si="355"/>
        <v>100</v>
      </c>
      <c r="AK641" s="317">
        <v>1</v>
      </c>
      <c r="AL641" s="317">
        <v>4</v>
      </c>
      <c r="AN641" s="317">
        <v>100</v>
      </c>
      <c r="AO641" s="317">
        <v>100</v>
      </c>
      <c r="AQ641" s="148" t="s">
        <v>6242</v>
      </c>
    </row>
    <row r="642" spans="1:43" s="317" customFormat="1" x14ac:dyDescent="0.25">
      <c r="A642" s="317" t="s">
        <v>28151</v>
      </c>
      <c r="B642" s="163">
        <v>641</v>
      </c>
      <c r="C642" s="317" t="s">
        <v>28180</v>
      </c>
      <c r="D642" s="317" t="s">
        <v>28152</v>
      </c>
      <c r="F642" s="317">
        <v>4</v>
      </c>
      <c r="V642" s="219">
        <f t="shared" si="342"/>
        <v>100</v>
      </c>
      <c r="W642" s="219">
        <f t="shared" si="343"/>
        <v>100</v>
      </c>
      <c r="X642" s="219">
        <f t="shared" si="344"/>
        <v>100</v>
      </c>
      <c r="Y642" s="219">
        <f t="shared" si="345"/>
        <v>100</v>
      </c>
      <c r="Z642" s="219">
        <f t="shared" si="346"/>
        <v>100</v>
      </c>
      <c r="AA642" s="220">
        <f t="shared" si="347"/>
        <v>100</v>
      </c>
      <c r="AB642" s="220">
        <f t="shared" si="348"/>
        <v>100</v>
      </c>
      <c r="AC642" s="220">
        <f t="shared" si="349"/>
        <v>100</v>
      </c>
      <c r="AD642" s="416">
        <f t="shared" si="350"/>
        <v>100</v>
      </c>
      <c r="AE642" s="416">
        <f t="shared" si="351"/>
        <v>100</v>
      </c>
      <c r="AF642" s="212">
        <f t="shared" si="352"/>
        <v>100</v>
      </c>
      <c r="AG642" s="212">
        <f t="shared" si="353"/>
        <v>100</v>
      </c>
      <c r="AH642" s="212">
        <f t="shared" si="354"/>
        <v>100</v>
      </c>
      <c r="AI642" s="212">
        <f t="shared" si="355"/>
        <v>100</v>
      </c>
      <c r="AK642" s="317">
        <v>1</v>
      </c>
      <c r="AL642" s="317">
        <v>4</v>
      </c>
      <c r="AQ642" s="148" t="s">
        <v>6242</v>
      </c>
    </row>
    <row r="643" spans="1:43" s="317" customFormat="1" x14ac:dyDescent="0.25">
      <c r="A643" s="317" t="s">
        <v>28155</v>
      </c>
      <c r="B643" s="163">
        <v>642</v>
      </c>
      <c r="C643" s="317" t="s">
        <v>28181</v>
      </c>
      <c r="D643" s="317" t="s">
        <v>28156</v>
      </c>
      <c r="F643" s="317">
        <v>4</v>
      </c>
      <c r="Q643" s="317">
        <v>2</v>
      </c>
      <c r="V643" s="219">
        <f t="shared" si="342"/>
        <v>100</v>
      </c>
      <c r="W643" s="219">
        <f t="shared" si="343"/>
        <v>100</v>
      </c>
      <c r="X643" s="219">
        <f t="shared" si="344"/>
        <v>100</v>
      </c>
      <c r="Y643" s="219">
        <f t="shared" si="345"/>
        <v>100</v>
      </c>
      <c r="Z643" s="219">
        <f t="shared" si="346"/>
        <v>100</v>
      </c>
      <c r="AA643" s="220">
        <f t="shared" si="347"/>
        <v>1</v>
      </c>
      <c r="AB643" s="220">
        <f t="shared" si="348"/>
        <v>100</v>
      </c>
      <c r="AC643" s="220">
        <f t="shared" si="349"/>
        <v>100</v>
      </c>
      <c r="AD643" s="416">
        <f t="shared" si="350"/>
        <v>100</v>
      </c>
      <c r="AE643" s="416">
        <f t="shared" si="351"/>
        <v>100</v>
      </c>
      <c r="AF643" s="212">
        <f t="shared" si="352"/>
        <v>100</v>
      </c>
      <c r="AG643" s="212">
        <f t="shared" si="353"/>
        <v>100</v>
      </c>
      <c r="AH643" s="212">
        <f t="shared" si="354"/>
        <v>100</v>
      </c>
      <c r="AI643" s="212">
        <f t="shared" si="355"/>
        <v>100</v>
      </c>
      <c r="AK643" s="317">
        <v>1</v>
      </c>
      <c r="AL643" s="317">
        <v>1</v>
      </c>
      <c r="AQ643" s="148" t="s">
        <v>6242</v>
      </c>
    </row>
    <row r="644" spans="1:43" s="317" customFormat="1" x14ac:dyDescent="0.25">
      <c r="A644" s="317" t="s">
        <v>1841</v>
      </c>
      <c r="B644" s="163">
        <v>643</v>
      </c>
      <c r="C644" s="317" t="s">
        <v>28199</v>
      </c>
      <c r="D644" s="317" t="s">
        <v>4032</v>
      </c>
      <c r="F644" s="317">
        <v>3</v>
      </c>
      <c r="P644" s="317">
        <v>1</v>
      </c>
      <c r="Q644" s="317">
        <v>2</v>
      </c>
      <c r="V644" s="219">
        <f t="shared" si="342"/>
        <v>100</v>
      </c>
      <c r="W644" s="219">
        <f t="shared" si="343"/>
        <v>100</v>
      </c>
      <c r="X644" s="219">
        <f t="shared" si="344"/>
        <v>100</v>
      </c>
      <c r="Y644" s="219">
        <f t="shared" si="345"/>
        <v>10</v>
      </c>
      <c r="Z644" s="219">
        <f t="shared" si="346"/>
        <v>1</v>
      </c>
      <c r="AA644" s="220">
        <f t="shared" si="347"/>
        <v>1</v>
      </c>
      <c r="AB644" s="220">
        <f t="shared" si="348"/>
        <v>100</v>
      </c>
      <c r="AC644" s="220">
        <f t="shared" si="349"/>
        <v>100</v>
      </c>
      <c r="AD644" s="416">
        <f t="shared" si="350"/>
        <v>100</v>
      </c>
      <c r="AE644" s="416">
        <f t="shared" si="351"/>
        <v>100</v>
      </c>
      <c r="AF644" s="212">
        <f t="shared" si="352"/>
        <v>100</v>
      </c>
      <c r="AG644" s="212">
        <f t="shared" si="353"/>
        <v>100</v>
      </c>
      <c r="AH644" s="212">
        <f t="shared" si="354"/>
        <v>100</v>
      </c>
      <c r="AI644" s="212">
        <f t="shared" si="355"/>
        <v>100</v>
      </c>
      <c r="AK644" s="317">
        <v>1</v>
      </c>
      <c r="AL644" s="317">
        <v>1</v>
      </c>
      <c r="AQ644" s="148" t="s">
        <v>6242</v>
      </c>
    </row>
    <row r="645" spans="1:43" s="317" customFormat="1" x14ac:dyDescent="0.25">
      <c r="A645" s="317" t="s">
        <v>28163</v>
      </c>
      <c r="B645" s="163">
        <v>644</v>
      </c>
      <c r="C645" s="317" t="s">
        <v>28206</v>
      </c>
      <c r="D645" s="317" t="s">
        <v>28165</v>
      </c>
      <c r="F645" s="317">
        <v>3</v>
      </c>
      <c r="P645" s="317">
        <v>1</v>
      </c>
      <c r="Q645" s="317">
        <v>2</v>
      </c>
      <c r="V645" s="219">
        <f t="shared" si="342"/>
        <v>100</v>
      </c>
      <c r="W645" s="219">
        <f t="shared" si="343"/>
        <v>100</v>
      </c>
      <c r="X645" s="219">
        <f t="shared" si="344"/>
        <v>100</v>
      </c>
      <c r="Y645" s="219">
        <f t="shared" si="345"/>
        <v>10</v>
      </c>
      <c r="Z645" s="219">
        <f t="shared" si="346"/>
        <v>1</v>
      </c>
      <c r="AA645" s="220">
        <f t="shared" si="347"/>
        <v>1</v>
      </c>
      <c r="AB645" s="220">
        <f t="shared" si="348"/>
        <v>100</v>
      </c>
      <c r="AC645" s="220">
        <f t="shared" si="349"/>
        <v>100</v>
      </c>
      <c r="AD645" s="416">
        <f t="shared" si="350"/>
        <v>100</v>
      </c>
      <c r="AE645" s="416">
        <f t="shared" si="351"/>
        <v>100</v>
      </c>
      <c r="AF645" s="212">
        <f t="shared" si="352"/>
        <v>100</v>
      </c>
      <c r="AG645" s="212">
        <f t="shared" si="353"/>
        <v>100</v>
      </c>
      <c r="AH645" s="212">
        <f t="shared" si="354"/>
        <v>100</v>
      </c>
      <c r="AI645" s="212">
        <f t="shared" si="355"/>
        <v>100</v>
      </c>
      <c r="AK645" s="317">
        <v>1</v>
      </c>
      <c r="AL645" s="317">
        <v>1</v>
      </c>
      <c r="AQ645" s="148" t="s">
        <v>6242</v>
      </c>
    </row>
    <row r="646" spans="1:43" s="317" customFormat="1" x14ac:dyDescent="0.25">
      <c r="A646" s="317" t="s">
        <v>2243</v>
      </c>
      <c r="B646" s="163">
        <v>645</v>
      </c>
      <c r="C646" s="317" t="s">
        <v>28205</v>
      </c>
      <c r="D646" s="317" t="s">
        <v>13767</v>
      </c>
      <c r="F646" s="317">
        <v>4</v>
      </c>
      <c r="K646" s="317">
        <v>1</v>
      </c>
      <c r="L646" s="317">
        <v>1</v>
      </c>
      <c r="O646" s="317">
        <v>3</v>
      </c>
      <c r="V646" s="219">
        <f t="shared" si="342"/>
        <v>100</v>
      </c>
      <c r="W646" s="219">
        <f t="shared" si="343"/>
        <v>100</v>
      </c>
      <c r="X646" s="219">
        <f t="shared" si="344"/>
        <v>20</v>
      </c>
      <c r="Y646" s="219">
        <f t="shared" si="345"/>
        <v>100</v>
      </c>
      <c r="Z646" s="219">
        <f t="shared" si="346"/>
        <v>100</v>
      </c>
      <c r="AA646" s="220">
        <f t="shared" si="347"/>
        <v>100</v>
      </c>
      <c r="AB646" s="220">
        <f t="shared" si="348"/>
        <v>100</v>
      </c>
      <c r="AC646" s="220">
        <f t="shared" si="349"/>
        <v>100</v>
      </c>
      <c r="AD646" s="416">
        <f t="shared" si="350"/>
        <v>1</v>
      </c>
      <c r="AE646" s="416">
        <f t="shared" si="351"/>
        <v>100</v>
      </c>
      <c r="AF646" s="212">
        <f t="shared" si="352"/>
        <v>1</v>
      </c>
      <c r="AG646" s="212">
        <f t="shared" si="353"/>
        <v>100</v>
      </c>
      <c r="AH646" s="212">
        <f t="shared" si="354"/>
        <v>3</v>
      </c>
      <c r="AI646" s="212">
        <f t="shared" si="355"/>
        <v>100</v>
      </c>
      <c r="AL646" s="317">
        <v>3</v>
      </c>
      <c r="AQ646" s="148" t="s">
        <v>6242</v>
      </c>
    </row>
    <row r="647" spans="1:43" s="317" customFormat="1" x14ac:dyDescent="0.25">
      <c r="A647" s="317" t="s">
        <v>2684</v>
      </c>
      <c r="B647" s="163">
        <v>646</v>
      </c>
      <c r="C647" s="317" t="s">
        <v>28147</v>
      </c>
      <c r="D647" s="317" t="s">
        <v>2686</v>
      </c>
      <c r="F647" s="317">
        <v>4</v>
      </c>
      <c r="G647" s="317">
        <v>4</v>
      </c>
      <c r="J647" s="317">
        <v>2</v>
      </c>
      <c r="L647" s="317">
        <v>2</v>
      </c>
      <c r="V647" s="219">
        <f t="shared" si="342"/>
        <v>100</v>
      </c>
      <c r="W647" s="219">
        <f t="shared" si="343"/>
        <v>100</v>
      </c>
      <c r="X647" s="219">
        <f t="shared" si="344"/>
        <v>100</v>
      </c>
      <c r="Y647" s="219">
        <f t="shared" si="345"/>
        <v>100</v>
      </c>
      <c r="Z647" s="219">
        <f t="shared" si="346"/>
        <v>100</v>
      </c>
      <c r="AA647" s="220">
        <f t="shared" si="347"/>
        <v>100</v>
      </c>
      <c r="AB647" s="220">
        <f t="shared" si="348"/>
        <v>100</v>
      </c>
      <c r="AC647" s="220">
        <f t="shared" si="349"/>
        <v>100</v>
      </c>
      <c r="AD647" s="416">
        <f t="shared" si="350"/>
        <v>100</v>
      </c>
      <c r="AE647" s="416">
        <f t="shared" si="351"/>
        <v>100</v>
      </c>
      <c r="AF647" s="212">
        <f t="shared" si="352"/>
        <v>100</v>
      </c>
      <c r="AG647" s="212">
        <f t="shared" si="353"/>
        <v>10</v>
      </c>
      <c r="AH647" s="212">
        <f t="shared" si="354"/>
        <v>100</v>
      </c>
      <c r="AI647" s="212">
        <f t="shared" si="355"/>
        <v>100</v>
      </c>
      <c r="AK647" s="317">
        <v>1</v>
      </c>
      <c r="AL647" s="317">
        <v>1</v>
      </c>
      <c r="AQ647" s="148" t="s">
        <v>6242</v>
      </c>
    </row>
    <row r="648" spans="1:43" s="317" customFormat="1" x14ac:dyDescent="0.25">
      <c r="A648" s="317" t="s">
        <v>1907</v>
      </c>
      <c r="B648" s="163">
        <v>647</v>
      </c>
      <c r="C648" s="317" t="s">
        <v>28153</v>
      </c>
      <c r="D648" s="317" t="s">
        <v>28154</v>
      </c>
      <c r="F648" s="317">
        <v>3</v>
      </c>
      <c r="G648" s="317">
        <v>1</v>
      </c>
      <c r="P648" s="317">
        <v>1</v>
      </c>
      <c r="Q648" s="317">
        <v>2</v>
      </c>
      <c r="V648" s="219">
        <f t="shared" si="342"/>
        <v>100</v>
      </c>
      <c r="W648" s="219">
        <f t="shared" si="343"/>
        <v>100</v>
      </c>
      <c r="X648" s="219">
        <f t="shared" si="344"/>
        <v>100</v>
      </c>
      <c r="Y648" s="219">
        <f t="shared" si="345"/>
        <v>10</v>
      </c>
      <c r="Z648" s="219">
        <f t="shared" si="346"/>
        <v>1</v>
      </c>
      <c r="AA648" s="220">
        <f t="shared" si="347"/>
        <v>1</v>
      </c>
      <c r="AB648" s="220">
        <f t="shared" si="348"/>
        <v>100</v>
      </c>
      <c r="AC648" s="220">
        <f t="shared" si="349"/>
        <v>100</v>
      </c>
      <c r="AD648" s="416">
        <f t="shared" si="350"/>
        <v>100</v>
      </c>
      <c r="AE648" s="416">
        <f t="shared" si="351"/>
        <v>100</v>
      </c>
      <c r="AF648" s="212">
        <f t="shared" si="352"/>
        <v>100</v>
      </c>
      <c r="AG648" s="212">
        <f t="shared" si="353"/>
        <v>100</v>
      </c>
      <c r="AH648" s="212">
        <f t="shared" si="354"/>
        <v>100</v>
      </c>
      <c r="AI648" s="212">
        <f t="shared" si="355"/>
        <v>100</v>
      </c>
      <c r="AK648" s="317">
        <v>1</v>
      </c>
      <c r="AL648" s="317">
        <v>1</v>
      </c>
      <c r="AQ648" s="148" t="s">
        <v>6242</v>
      </c>
    </row>
    <row r="649" spans="1:43" s="317" customFormat="1" x14ac:dyDescent="0.25">
      <c r="A649" s="317" t="s">
        <v>2681</v>
      </c>
      <c r="B649" s="163">
        <v>648</v>
      </c>
      <c r="C649" s="317" t="s">
        <v>28182</v>
      </c>
      <c r="D649" s="317" t="s">
        <v>2683</v>
      </c>
      <c r="F649" s="317">
        <v>2</v>
      </c>
      <c r="G649" s="317">
        <v>4</v>
      </c>
      <c r="H649" s="317">
        <v>2</v>
      </c>
      <c r="V649" s="219">
        <f t="shared" si="342"/>
        <v>100</v>
      </c>
      <c r="W649" s="219">
        <f t="shared" si="343"/>
        <v>100</v>
      </c>
      <c r="X649" s="219">
        <f t="shared" si="344"/>
        <v>100</v>
      </c>
      <c r="Y649" s="219">
        <f t="shared" si="345"/>
        <v>100</v>
      </c>
      <c r="Z649" s="219">
        <f t="shared" si="346"/>
        <v>100</v>
      </c>
      <c r="AA649" s="220">
        <f t="shared" si="347"/>
        <v>100</v>
      </c>
      <c r="AB649" s="220">
        <f t="shared" si="348"/>
        <v>100</v>
      </c>
      <c r="AC649" s="220">
        <f t="shared" si="349"/>
        <v>100</v>
      </c>
      <c r="AD649" s="416">
        <f t="shared" si="350"/>
        <v>100</v>
      </c>
      <c r="AE649" s="416">
        <f t="shared" si="351"/>
        <v>100</v>
      </c>
      <c r="AF649" s="212">
        <f t="shared" si="352"/>
        <v>100</v>
      </c>
      <c r="AG649" s="212">
        <f t="shared" si="353"/>
        <v>100</v>
      </c>
      <c r="AH649" s="212">
        <f t="shared" si="354"/>
        <v>100</v>
      </c>
      <c r="AI649" s="212">
        <f t="shared" si="355"/>
        <v>100</v>
      </c>
      <c r="AK649" s="317">
        <v>1</v>
      </c>
      <c r="AL649" s="317">
        <v>1</v>
      </c>
      <c r="AQ649" s="148" t="s">
        <v>6242</v>
      </c>
    </row>
    <row r="650" spans="1:43" s="317" customFormat="1" x14ac:dyDescent="0.25">
      <c r="A650" s="317" t="s">
        <v>1982</v>
      </c>
      <c r="B650" s="163">
        <v>649</v>
      </c>
      <c r="C650" s="317" t="s">
        <v>28160</v>
      </c>
      <c r="D650" s="317" t="s">
        <v>4675</v>
      </c>
      <c r="F650" s="317">
        <v>2</v>
      </c>
      <c r="G650" s="317">
        <v>3</v>
      </c>
      <c r="V650" s="219">
        <f t="shared" si="342"/>
        <v>100</v>
      </c>
      <c r="W650" s="219">
        <f t="shared" si="343"/>
        <v>100</v>
      </c>
      <c r="X650" s="219">
        <f t="shared" si="344"/>
        <v>100</v>
      </c>
      <c r="Y650" s="219">
        <f t="shared" si="345"/>
        <v>100</v>
      </c>
      <c r="Z650" s="219">
        <f t="shared" si="346"/>
        <v>100</v>
      </c>
      <c r="AA650" s="220">
        <f t="shared" si="347"/>
        <v>100</v>
      </c>
      <c r="AB650" s="220">
        <f t="shared" si="348"/>
        <v>100</v>
      </c>
      <c r="AC650" s="220">
        <f t="shared" si="349"/>
        <v>100</v>
      </c>
      <c r="AD650" s="416">
        <f t="shared" si="350"/>
        <v>100</v>
      </c>
      <c r="AE650" s="416">
        <f t="shared" si="351"/>
        <v>100</v>
      </c>
      <c r="AF650" s="212">
        <f t="shared" si="352"/>
        <v>100</v>
      </c>
      <c r="AG650" s="212">
        <f t="shared" si="353"/>
        <v>100</v>
      </c>
      <c r="AH650" s="212">
        <f t="shared" si="354"/>
        <v>100</v>
      </c>
      <c r="AI650" s="212">
        <f t="shared" si="355"/>
        <v>100</v>
      </c>
      <c r="AK650" s="317">
        <v>1</v>
      </c>
      <c r="AL650" s="317">
        <v>1</v>
      </c>
      <c r="AQ650" s="148" t="s">
        <v>6242</v>
      </c>
    </row>
    <row r="651" spans="1:43" s="317" customFormat="1" x14ac:dyDescent="0.25">
      <c r="A651" s="317" t="s">
        <v>1527</v>
      </c>
      <c r="B651" s="163">
        <v>650</v>
      </c>
      <c r="C651" s="317" t="s">
        <v>28183</v>
      </c>
      <c r="D651" t="s">
        <v>2639</v>
      </c>
      <c r="F651" s="317">
        <v>3</v>
      </c>
      <c r="G651" s="317">
        <v>3</v>
      </c>
      <c r="J651" s="317">
        <v>2</v>
      </c>
      <c r="K651" s="317">
        <v>2</v>
      </c>
      <c r="O651" s="317">
        <v>1</v>
      </c>
      <c r="Q651" s="317" t="s">
        <v>752</v>
      </c>
      <c r="V651" s="219">
        <f t="shared" si="342"/>
        <v>10</v>
      </c>
      <c r="W651" s="219">
        <f t="shared" si="343"/>
        <v>1</v>
      </c>
      <c r="X651" s="219">
        <f t="shared" si="344"/>
        <v>100</v>
      </c>
      <c r="Y651" s="219">
        <f t="shared" si="345"/>
        <v>100</v>
      </c>
      <c r="Z651" s="219">
        <f t="shared" si="346"/>
        <v>100</v>
      </c>
      <c r="AA651" s="220">
        <f t="shared" si="347"/>
        <v>0.1</v>
      </c>
      <c r="AB651" s="220">
        <f t="shared" si="348"/>
        <v>100</v>
      </c>
      <c r="AC651" s="220">
        <f t="shared" si="349"/>
        <v>100</v>
      </c>
      <c r="AD651" s="416">
        <f t="shared" si="350"/>
        <v>100</v>
      </c>
      <c r="AE651" s="416">
        <f t="shared" si="351"/>
        <v>100</v>
      </c>
      <c r="AF651" s="212">
        <f t="shared" si="352"/>
        <v>10</v>
      </c>
      <c r="AG651" s="212">
        <f t="shared" si="353"/>
        <v>10</v>
      </c>
      <c r="AH651" s="212">
        <f t="shared" si="354"/>
        <v>100</v>
      </c>
      <c r="AI651" s="212">
        <f t="shared" si="355"/>
        <v>100</v>
      </c>
      <c r="AL651" s="317">
        <v>2</v>
      </c>
      <c r="AQ651" s="148" t="s">
        <v>760</v>
      </c>
    </row>
    <row r="652" spans="1:43" s="317" customFormat="1" x14ac:dyDescent="0.25">
      <c r="A652" s="317" t="s">
        <v>1911</v>
      </c>
      <c r="B652" s="163">
        <v>651</v>
      </c>
      <c r="C652" s="317" t="s">
        <v>28204</v>
      </c>
      <c r="D652" s="317" t="s">
        <v>4303</v>
      </c>
      <c r="V652" s="219">
        <f t="shared" si="342"/>
        <v>100</v>
      </c>
      <c r="W652" s="219">
        <f t="shared" si="343"/>
        <v>100</v>
      </c>
      <c r="X652" s="219">
        <f t="shared" si="344"/>
        <v>100</v>
      </c>
      <c r="Y652" s="219">
        <f t="shared" si="345"/>
        <v>100</v>
      </c>
      <c r="Z652" s="219">
        <f t="shared" si="346"/>
        <v>100</v>
      </c>
      <c r="AA652" s="220">
        <f t="shared" si="347"/>
        <v>100</v>
      </c>
      <c r="AB652" s="220">
        <f t="shared" si="348"/>
        <v>100</v>
      </c>
      <c r="AC652" s="220">
        <f t="shared" si="349"/>
        <v>100</v>
      </c>
      <c r="AD652" s="416">
        <f t="shared" si="350"/>
        <v>100</v>
      </c>
      <c r="AE652" s="416">
        <f t="shared" si="351"/>
        <v>100</v>
      </c>
      <c r="AF652" s="212">
        <f t="shared" si="352"/>
        <v>100</v>
      </c>
      <c r="AG652" s="212">
        <f t="shared" si="353"/>
        <v>100</v>
      </c>
      <c r="AH652" s="212">
        <f t="shared" si="354"/>
        <v>100</v>
      </c>
      <c r="AI652" s="212">
        <f t="shared" si="355"/>
        <v>100</v>
      </c>
    </row>
    <row r="653" spans="1:43" s="317" customFormat="1" x14ac:dyDescent="0.25">
      <c r="A653" s="317" t="s">
        <v>2101</v>
      </c>
      <c r="B653" s="163">
        <v>652</v>
      </c>
      <c r="C653" s="317" t="s">
        <v>28148</v>
      </c>
      <c r="D653" s="317" t="s">
        <v>4745</v>
      </c>
      <c r="F653" s="317">
        <v>3</v>
      </c>
      <c r="G653" s="317">
        <v>3</v>
      </c>
      <c r="P653" s="317">
        <v>2</v>
      </c>
      <c r="Q653" s="317">
        <v>2</v>
      </c>
      <c r="V653" s="219">
        <f t="shared" si="342"/>
        <v>100</v>
      </c>
      <c r="W653" s="219">
        <f t="shared" si="343"/>
        <v>100</v>
      </c>
      <c r="X653" s="219">
        <f t="shared" si="344"/>
        <v>100</v>
      </c>
      <c r="Y653" s="219">
        <f t="shared" si="345"/>
        <v>100</v>
      </c>
      <c r="Z653" s="219">
        <f t="shared" si="346"/>
        <v>10</v>
      </c>
      <c r="AA653" s="220">
        <f t="shared" si="347"/>
        <v>1</v>
      </c>
      <c r="AB653" s="220">
        <f t="shared" si="348"/>
        <v>100</v>
      </c>
      <c r="AC653" s="220">
        <f t="shared" si="349"/>
        <v>100</v>
      </c>
      <c r="AD653" s="416">
        <f t="shared" si="350"/>
        <v>100</v>
      </c>
      <c r="AE653" s="416">
        <f t="shared" si="351"/>
        <v>100</v>
      </c>
      <c r="AF653" s="212">
        <f t="shared" si="352"/>
        <v>100</v>
      </c>
      <c r="AG653" s="212">
        <f t="shared" si="353"/>
        <v>100</v>
      </c>
      <c r="AH653" s="212">
        <f t="shared" si="354"/>
        <v>100</v>
      </c>
      <c r="AI653" s="212">
        <f t="shared" si="355"/>
        <v>100</v>
      </c>
      <c r="AK653" s="317">
        <v>1</v>
      </c>
      <c r="AL653" s="317">
        <v>1</v>
      </c>
      <c r="AQ653" s="148" t="s">
        <v>6242</v>
      </c>
    </row>
    <row r="654" spans="1:43" s="317" customFormat="1" x14ac:dyDescent="0.25">
      <c r="A654" s="317" t="s">
        <v>11077</v>
      </c>
      <c r="B654" s="163">
        <v>653</v>
      </c>
      <c r="C654" s="317" t="s">
        <v>28184</v>
      </c>
      <c r="D654" s="317" t="s">
        <v>28152</v>
      </c>
      <c r="F654" s="317">
        <v>4</v>
      </c>
      <c r="V654" s="219">
        <f t="shared" si="342"/>
        <v>100</v>
      </c>
      <c r="W654" s="219">
        <f t="shared" si="343"/>
        <v>100</v>
      </c>
      <c r="X654" s="219">
        <f t="shared" si="344"/>
        <v>100</v>
      </c>
      <c r="Y654" s="219">
        <f t="shared" si="345"/>
        <v>100</v>
      </c>
      <c r="Z654" s="219">
        <f t="shared" si="346"/>
        <v>100</v>
      </c>
      <c r="AA654" s="220">
        <f t="shared" si="347"/>
        <v>100</v>
      </c>
      <c r="AB654" s="220">
        <f t="shared" si="348"/>
        <v>100</v>
      </c>
      <c r="AC654" s="220">
        <f t="shared" si="349"/>
        <v>100</v>
      </c>
      <c r="AD654" s="416">
        <f t="shared" si="350"/>
        <v>100</v>
      </c>
      <c r="AE654" s="416">
        <f t="shared" si="351"/>
        <v>100</v>
      </c>
      <c r="AF654" s="212">
        <f t="shared" si="352"/>
        <v>100</v>
      </c>
      <c r="AG654" s="212">
        <f t="shared" si="353"/>
        <v>100</v>
      </c>
      <c r="AH654" s="212">
        <f t="shared" si="354"/>
        <v>100</v>
      </c>
      <c r="AI654" s="212">
        <f t="shared" si="355"/>
        <v>100</v>
      </c>
      <c r="AK654" s="317">
        <v>1</v>
      </c>
      <c r="AL654" s="317">
        <v>1</v>
      </c>
      <c r="AQ654" s="148" t="s">
        <v>6242</v>
      </c>
    </row>
    <row r="655" spans="1:43" s="317" customFormat="1" x14ac:dyDescent="0.25">
      <c r="A655" s="317" t="s">
        <v>11015</v>
      </c>
      <c r="B655" s="163">
        <v>654</v>
      </c>
      <c r="C655" s="317" t="s">
        <v>28203</v>
      </c>
      <c r="D655" s="317" t="s">
        <v>11014</v>
      </c>
      <c r="F655" s="317">
        <v>2</v>
      </c>
      <c r="G655" s="317">
        <v>1</v>
      </c>
      <c r="H655" s="317">
        <v>2</v>
      </c>
      <c r="V655" s="219">
        <f t="shared" si="342"/>
        <v>100</v>
      </c>
      <c r="W655" s="219">
        <f t="shared" si="343"/>
        <v>100</v>
      </c>
      <c r="X655" s="219">
        <f t="shared" si="344"/>
        <v>100</v>
      </c>
      <c r="Y655" s="219">
        <f t="shared" si="345"/>
        <v>100</v>
      </c>
      <c r="Z655" s="219">
        <f t="shared" si="346"/>
        <v>100</v>
      </c>
      <c r="AA655" s="220">
        <f t="shared" si="347"/>
        <v>100</v>
      </c>
      <c r="AB655" s="220">
        <f t="shared" si="348"/>
        <v>100</v>
      </c>
      <c r="AC655" s="220">
        <f t="shared" si="349"/>
        <v>100</v>
      </c>
      <c r="AD655" s="416">
        <f t="shared" si="350"/>
        <v>100</v>
      </c>
      <c r="AE655" s="416">
        <f t="shared" si="351"/>
        <v>100</v>
      </c>
      <c r="AF655" s="212">
        <f t="shared" si="352"/>
        <v>100</v>
      </c>
      <c r="AG655" s="212">
        <f t="shared" si="353"/>
        <v>100</v>
      </c>
      <c r="AH655" s="212">
        <f t="shared" si="354"/>
        <v>100</v>
      </c>
      <c r="AI655" s="212">
        <f t="shared" si="355"/>
        <v>100</v>
      </c>
      <c r="AK655" s="317">
        <v>1</v>
      </c>
      <c r="AL655" s="317">
        <v>1</v>
      </c>
      <c r="AN655" s="317">
        <v>100</v>
      </c>
      <c r="AO655" s="317">
        <v>100</v>
      </c>
      <c r="AQ655" s="148" t="s">
        <v>6242</v>
      </c>
    </row>
    <row r="656" spans="1:43" s="317" customFormat="1" x14ac:dyDescent="0.25">
      <c r="A656" s="317" t="s">
        <v>13932</v>
      </c>
      <c r="B656" s="163">
        <v>655</v>
      </c>
      <c r="C656" s="317" t="s">
        <v>28161</v>
      </c>
      <c r="D656" s="317" t="s">
        <v>28162</v>
      </c>
      <c r="F656" s="317">
        <v>4</v>
      </c>
      <c r="G656" s="317">
        <v>3</v>
      </c>
      <c r="V656" s="219">
        <f t="shared" si="342"/>
        <v>100</v>
      </c>
      <c r="W656" s="219">
        <f t="shared" si="343"/>
        <v>100</v>
      </c>
      <c r="X656" s="219">
        <f t="shared" si="344"/>
        <v>100</v>
      </c>
      <c r="Y656" s="219">
        <f t="shared" si="345"/>
        <v>100</v>
      </c>
      <c r="Z656" s="219">
        <f t="shared" si="346"/>
        <v>100</v>
      </c>
      <c r="AA656" s="220">
        <f t="shared" si="347"/>
        <v>100</v>
      </c>
      <c r="AB656" s="220">
        <f t="shared" si="348"/>
        <v>100</v>
      </c>
      <c r="AC656" s="220">
        <f t="shared" si="349"/>
        <v>100</v>
      </c>
      <c r="AD656" s="416">
        <f t="shared" si="350"/>
        <v>100</v>
      </c>
      <c r="AE656" s="416">
        <f t="shared" si="351"/>
        <v>100</v>
      </c>
      <c r="AF656" s="212">
        <f t="shared" si="352"/>
        <v>100</v>
      </c>
      <c r="AG656" s="212">
        <f t="shared" si="353"/>
        <v>100</v>
      </c>
      <c r="AH656" s="212">
        <f t="shared" si="354"/>
        <v>100</v>
      </c>
      <c r="AI656" s="212">
        <f t="shared" si="355"/>
        <v>100</v>
      </c>
      <c r="AL656" s="317">
        <v>1</v>
      </c>
      <c r="AQ656" s="148" t="s">
        <v>6242</v>
      </c>
    </row>
    <row r="657" spans="1:43" s="317" customFormat="1" x14ac:dyDescent="0.25">
      <c r="A657" s="317" t="s">
        <v>3184</v>
      </c>
      <c r="B657" s="163">
        <v>656</v>
      </c>
      <c r="C657" s="317" t="s">
        <v>28185</v>
      </c>
      <c r="D657" s="317" t="s">
        <v>3186</v>
      </c>
      <c r="F657" s="317">
        <v>3</v>
      </c>
      <c r="G657" s="317">
        <v>3</v>
      </c>
      <c r="Q657" s="317">
        <v>2</v>
      </c>
      <c r="V657" s="219">
        <f>IF(O657=1,10,100)</f>
        <v>100</v>
      </c>
      <c r="W657" s="219">
        <f>IF(O657=1,1,IF(O657=2,10,100))</f>
        <v>100</v>
      </c>
      <c r="X657" s="219">
        <f>IF(O657=3,20,100)</f>
        <v>100</v>
      </c>
      <c r="Y657" s="219">
        <f>IF(P657=1,10,100)</f>
        <v>100</v>
      </c>
      <c r="Z657" s="219">
        <f>IF(P657=1,1,IF(P657=2,10,100))</f>
        <v>100</v>
      </c>
      <c r="AA657" s="220">
        <f>IF(OR(EXACT(Q657,"1A"),EXACT(Q657,"1B")),0.1,IF(Q657=2,1,100))</f>
        <v>1</v>
      </c>
      <c r="AB657" s="220">
        <f>IF(OR(EXACT(R657,"1A"),EXACT(R657,"1B")),0.1,IF(R657=2,1,100))</f>
        <v>100</v>
      </c>
      <c r="AC657" s="220">
        <f>IF(OR(EXACT(S657,"1A"),EXACT(S657,"1B")),0.3,IF(S657=2,3,100))</f>
        <v>100</v>
      </c>
      <c r="AD657" s="416">
        <f>IF(L657=0,100,IF(L657=1,1,IF(L657="1B",1,IF(L657="1A",0.1,100))))</f>
        <v>100</v>
      </c>
      <c r="AE657" s="416">
        <f>IF(M657=0,100,IF(M657=1,1,IF(M657="1B",1,IF(M657="1A",0.1,100))))</f>
        <v>100</v>
      </c>
      <c r="AF657" s="212">
        <f>IF(OR(OR(EXACT(J657,"1A"),EXACT(J657,"1B"),EXACT(J657,"1C")),K657=1),1,IF(K657=2,10,100))</f>
        <v>100</v>
      </c>
      <c r="AG657" s="212">
        <f>IF(OR(EXACT(J657,"1A"),EXACT(J657,"1B"),EXACT(J657,"1C")),1,IF(J657=2,10,100))</f>
        <v>100</v>
      </c>
      <c r="AH657" s="212">
        <f>IF(OR(EXACT(J657,"1A"),EXACT(J657,"1B"),EXACT(J657,"1C"),K657=1),3,100)</f>
        <v>100</v>
      </c>
      <c r="AI657" s="212">
        <f>IF(OR(EXACT(J657,"1A"),EXACT(J657,"1B"),EXACT(J657,"1C")),5,100)</f>
        <v>100</v>
      </c>
      <c r="AK657" s="317">
        <v>1</v>
      </c>
      <c r="AL657" s="317">
        <v>1</v>
      </c>
      <c r="AQ657" s="148" t="s">
        <v>6242</v>
      </c>
    </row>
    <row r="658" spans="1:43" s="317" customFormat="1" x14ac:dyDescent="0.25">
      <c r="A658" s="317" t="s">
        <v>2822</v>
      </c>
      <c r="B658" s="163">
        <v>657</v>
      </c>
      <c r="C658" s="317" t="s">
        <v>28169</v>
      </c>
      <c r="D658" s="317" t="s">
        <v>2824</v>
      </c>
      <c r="F658" s="317">
        <v>4</v>
      </c>
      <c r="L658" s="317">
        <v>1</v>
      </c>
      <c r="V658" s="219">
        <f t="shared" si="342"/>
        <v>100</v>
      </c>
      <c r="W658" s="219">
        <f t="shared" si="343"/>
        <v>100</v>
      </c>
      <c r="X658" s="219">
        <f t="shared" si="344"/>
        <v>100</v>
      </c>
      <c r="Y658" s="219">
        <f t="shared" si="345"/>
        <v>100</v>
      </c>
      <c r="Z658" s="219">
        <f t="shared" si="346"/>
        <v>100</v>
      </c>
      <c r="AA658" s="220">
        <f t="shared" si="347"/>
        <v>100</v>
      </c>
      <c r="AB658" s="220">
        <f t="shared" si="348"/>
        <v>100</v>
      </c>
      <c r="AC658" s="220">
        <f t="shared" si="349"/>
        <v>100</v>
      </c>
      <c r="AD658" s="416">
        <f t="shared" si="350"/>
        <v>1</v>
      </c>
      <c r="AE658" s="416">
        <f t="shared" si="351"/>
        <v>100</v>
      </c>
      <c r="AF658" s="212">
        <f t="shared" si="352"/>
        <v>100</v>
      </c>
      <c r="AG658" s="212">
        <f t="shared" si="353"/>
        <v>100</v>
      </c>
      <c r="AH658" s="212">
        <f t="shared" si="354"/>
        <v>100</v>
      </c>
      <c r="AI658" s="212">
        <f t="shared" si="355"/>
        <v>100</v>
      </c>
      <c r="AK658" s="317">
        <v>1</v>
      </c>
      <c r="AL658" s="317">
        <v>1</v>
      </c>
      <c r="AQ658" s="148" t="s">
        <v>6242</v>
      </c>
    </row>
    <row r="659" spans="1:43" s="317" customFormat="1" x14ac:dyDescent="0.25">
      <c r="A659" s="317" t="s">
        <v>28158</v>
      </c>
      <c r="B659" s="163">
        <v>658</v>
      </c>
      <c r="C659" s="317" t="s">
        <v>28157</v>
      </c>
      <c r="D659" s="317" t="s">
        <v>28159</v>
      </c>
      <c r="F659" s="317">
        <v>4</v>
      </c>
      <c r="O659" s="317">
        <v>2</v>
      </c>
      <c r="V659" s="219">
        <f t="shared" si="342"/>
        <v>100</v>
      </c>
      <c r="W659" s="219">
        <f t="shared" si="343"/>
        <v>10</v>
      </c>
      <c r="X659" s="219">
        <f t="shared" si="344"/>
        <v>100</v>
      </c>
      <c r="Y659" s="219">
        <f t="shared" si="345"/>
        <v>100</v>
      </c>
      <c r="Z659" s="219">
        <f t="shared" si="346"/>
        <v>100</v>
      </c>
      <c r="AA659" s="220">
        <f t="shared" si="347"/>
        <v>100</v>
      </c>
      <c r="AB659" s="220">
        <f t="shared" si="348"/>
        <v>100</v>
      </c>
      <c r="AC659" s="220">
        <f t="shared" si="349"/>
        <v>100</v>
      </c>
      <c r="AD659" s="416">
        <f t="shared" si="350"/>
        <v>100</v>
      </c>
      <c r="AE659" s="416">
        <f t="shared" si="351"/>
        <v>100</v>
      </c>
      <c r="AF659" s="212">
        <f t="shared" si="352"/>
        <v>100</v>
      </c>
      <c r="AG659" s="212">
        <f t="shared" si="353"/>
        <v>100</v>
      </c>
      <c r="AH659" s="212">
        <f t="shared" si="354"/>
        <v>100</v>
      </c>
      <c r="AI659" s="212">
        <f t="shared" si="355"/>
        <v>100</v>
      </c>
      <c r="AK659" s="317">
        <v>1</v>
      </c>
      <c r="AQ659" s="148" t="s">
        <v>6242</v>
      </c>
    </row>
    <row r="660" spans="1:43" s="317" customFormat="1" x14ac:dyDescent="0.25">
      <c r="A660" s="317" t="s">
        <v>1810</v>
      </c>
      <c r="B660" s="163">
        <v>659</v>
      </c>
      <c r="C660" s="317" t="s">
        <v>28186</v>
      </c>
      <c r="D660" s="317" t="s">
        <v>3728</v>
      </c>
      <c r="E660" s="317" t="s">
        <v>770</v>
      </c>
      <c r="F660" s="317">
        <v>2</v>
      </c>
      <c r="G660" s="317">
        <v>3</v>
      </c>
      <c r="H660" s="317">
        <v>2</v>
      </c>
      <c r="P660" s="317">
        <v>2</v>
      </c>
      <c r="V660" s="219">
        <f t="shared" si="342"/>
        <v>100</v>
      </c>
      <c r="W660" s="219">
        <f t="shared" si="343"/>
        <v>100</v>
      </c>
      <c r="X660" s="219">
        <f t="shared" si="344"/>
        <v>100</v>
      </c>
      <c r="Y660" s="219">
        <f t="shared" si="345"/>
        <v>100</v>
      </c>
      <c r="Z660" s="219">
        <f t="shared" si="346"/>
        <v>10</v>
      </c>
      <c r="AA660" s="220">
        <f t="shared" si="347"/>
        <v>100</v>
      </c>
      <c r="AB660" s="220">
        <f t="shared" si="348"/>
        <v>100</v>
      </c>
      <c r="AC660" s="220">
        <f t="shared" si="349"/>
        <v>100</v>
      </c>
      <c r="AD660" s="416">
        <f t="shared" si="350"/>
        <v>100</v>
      </c>
      <c r="AE660" s="416">
        <f t="shared" si="351"/>
        <v>100</v>
      </c>
      <c r="AF660" s="212">
        <f t="shared" si="352"/>
        <v>100</v>
      </c>
      <c r="AG660" s="212">
        <f t="shared" si="353"/>
        <v>100</v>
      </c>
      <c r="AH660" s="212">
        <f t="shared" si="354"/>
        <v>100</v>
      </c>
      <c r="AI660" s="212">
        <f t="shared" si="355"/>
        <v>100</v>
      </c>
      <c r="AK660" s="317">
        <v>1</v>
      </c>
      <c r="AL660" s="317">
        <v>1</v>
      </c>
      <c r="AN660" s="317">
        <v>100</v>
      </c>
      <c r="AO660" s="317">
        <v>100</v>
      </c>
      <c r="AQ660" s="148" t="s">
        <v>6242</v>
      </c>
    </row>
    <row r="661" spans="1:43" s="317" customFormat="1" x14ac:dyDescent="0.25">
      <c r="A661" s="317" t="s">
        <v>1800</v>
      </c>
      <c r="B661" s="163">
        <v>660</v>
      </c>
      <c r="C661" s="317" t="s">
        <v>28166</v>
      </c>
      <c r="D661" s="317" t="s">
        <v>3518</v>
      </c>
      <c r="F661" s="317">
        <v>4</v>
      </c>
      <c r="G661" s="317">
        <v>4</v>
      </c>
      <c r="Q661" s="317">
        <v>2</v>
      </c>
      <c r="S661" s="317">
        <v>2</v>
      </c>
      <c r="T661" s="317">
        <v>1</v>
      </c>
      <c r="V661" s="219">
        <f t="shared" si="342"/>
        <v>100</v>
      </c>
      <c r="W661" s="219">
        <f t="shared" si="343"/>
        <v>100</v>
      </c>
      <c r="X661" s="219">
        <f t="shared" si="344"/>
        <v>100</v>
      </c>
      <c r="Y661" s="219">
        <f t="shared" si="345"/>
        <v>100</v>
      </c>
      <c r="Z661" s="219">
        <f t="shared" si="346"/>
        <v>100</v>
      </c>
      <c r="AA661" s="220">
        <f t="shared" si="347"/>
        <v>1</v>
      </c>
      <c r="AB661" s="220">
        <f t="shared" si="348"/>
        <v>100</v>
      </c>
      <c r="AC661" s="220">
        <f t="shared" si="349"/>
        <v>3</v>
      </c>
      <c r="AD661" s="416">
        <f t="shared" si="350"/>
        <v>100</v>
      </c>
      <c r="AE661" s="416">
        <f t="shared" si="351"/>
        <v>100</v>
      </c>
      <c r="AF661" s="212">
        <f t="shared" si="352"/>
        <v>100</v>
      </c>
      <c r="AG661" s="212">
        <f t="shared" si="353"/>
        <v>100</v>
      </c>
      <c r="AH661" s="212">
        <f t="shared" si="354"/>
        <v>100</v>
      </c>
      <c r="AI661" s="212">
        <f t="shared" si="355"/>
        <v>100</v>
      </c>
      <c r="AK661" s="317">
        <v>1</v>
      </c>
      <c r="AL661" s="317">
        <v>1</v>
      </c>
      <c r="AQ661" s="148" t="s">
        <v>6242</v>
      </c>
    </row>
    <row r="662" spans="1:43" s="317" customFormat="1" x14ac:dyDescent="0.25">
      <c r="A662" s="317" t="s">
        <v>1794</v>
      </c>
      <c r="B662" s="163">
        <v>661</v>
      </c>
      <c r="C662" s="317" t="s">
        <v>28202</v>
      </c>
      <c r="D662" s="317" t="s">
        <v>3383</v>
      </c>
      <c r="F662" s="317">
        <v>3</v>
      </c>
      <c r="G662" s="317">
        <v>3</v>
      </c>
      <c r="J662" s="317">
        <v>2</v>
      </c>
      <c r="K662" s="317">
        <v>2</v>
      </c>
      <c r="O662" s="317">
        <v>3</v>
      </c>
      <c r="P662" s="317">
        <v>1</v>
      </c>
      <c r="V662" s="219">
        <f t="shared" si="342"/>
        <v>100</v>
      </c>
      <c r="W662" s="219">
        <f t="shared" si="343"/>
        <v>100</v>
      </c>
      <c r="X662" s="219">
        <f t="shared" si="344"/>
        <v>20</v>
      </c>
      <c r="Y662" s="219">
        <f t="shared" si="345"/>
        <v>10</v>
      </c>
      <c r="Z662" s="219">
        <f t="shared" si="346"/>
        <v>1</v>
      </c>
      <c r="AA662" s="220">
        <f t="shared" si="347"/>
        <v>100</v>
      </c>
      <c r="AB662" s="220">
        <f t="shared" si="348"/>
        <v>100</v>
      </c>
      <c r="AC662" s="220">
        <f t="shared" si="349"/>
        <v>100</v>
      </c>
      <c r="AD662" s="416">
        <f t="shared" si="350"/>
        <v>100</v>
      </c>
      <c r="AE662" s="416">
        <f t="shared" si="351"/>
        <v>100</v>
      </c>
      <c r="AF662" s="212">
        <f t="shared" si="352"/>
        <v>10</v>
      </c>
      <c r="AG662" s="212">
        <f t="shared" si="353"/>
        <v>10</v>
      </c>
      <c r="AH662" s="212">
        <f t="shared" si="354"/>
        <v>100</v>
      </c>
      <c r="AI662" s="212">
        <f t="shared" si="355"/>
        <v>100</v>
      </c>
      <c r="AK662" s="317">
        <v>1</v>
      </c>
      <c r="AL662" s="317">
        <v>1</v>
      </c>
      <c r="AQ662" s="148" t="s">
        <v>6242</v>
      </c>
    </row>
    <row r="663" spans="1:43" s="317" customFormat="1" x14ac:dyDescent="0.25">
      <c r="A663" s="317" t="s">
        <v>1881</v>
      </c>
      <c r="B663" s="163">
        <v>662</v>
      </c>
      <c r="C663" s="317" t="s">
        <v>28170</v>
      </c>
      <c r="D663" s="317" t="s">
        <v>4204</v>
      </c>
      <c r="F663" s="317">
        <v>2</v>
      </c>
      <c r="G663" s="317">
        <v>3</v>
      </c>
      <c r="H663" s="317">
        <v>2</v>
      </c>
      <c r="P663" s="317">
        <v>1</v>
      </c>
      <c r="V663" s="219">
        <f t="shared" si="342"/>
        <v>100</v>
      </c>
      <c r="W663" s="219">
        <f t="shared" si="343"/>
        <v>100</v>
      </c>
      <c r="X663" s="219">
        <f t="shared" si="344"/>
        <v>100</v>
      </c>
      <c r="Y663" s="219">
        <f t="shared" si="345"/>
        <v>10</v>
      </c>
      <c r="Z663" s="219">
        <f t="shared" si="346"/>
        <v>1</v>
      </c>
      <c r="AA663" s="220">
        <f t="shared" si="347"/>
        <v>100</v>
      </c>
      <c r="AB663" s="220">
        <f t="shared" si="348"/>
        <v>100</v>
      </c>
      <c r="AC663" s="220">
        <f t="shared" si="349"/>
        <v>100</v>
      </c>
      <c r="AD663" s="416">
        <f t="shared" si="350"/>
        <v>100</v>
      </c>
      <c r="AE663" s="416">
        <f t="shared" si="351"/>
        <v>100</v>
      </c>
      <c r="AF663" s="212">
        <f t="shared" si="352"/>
        <v>100</v>
      </c>
      <c r="AG663" s="212">
        <f t="shared" si="353"/>
        <v>100</v>
      </c>
      <c r="AH663" s="212">
        <f t="shared" si="354"/>
        <v>100</v>
      </c>
      <c r="AI663" s="212">
        <f t="shared" si="355"/>
        <v>100</v>
      </c>
      <c r="AK663" s="317">
        <v>1</v>
      </c>
      <c r="AL663" s="317">
        <v>1</v>
      </c>
      <c r="AN663" s="317">
        <v>100</v>
      </c>
      <c r="AO663" s="317">
        <v>100</v>
      </c>
      <c r="AQ663" s="148" t="s">
        <v>6242</v>
      </c>
    </row>
    <row r="664" spans="1:43" s="317" customFormat="1" x14ac:dyDescent="0.25">
      <c r="A664" s="317" t="s">
        <v>28171</v>
      </c>
      <c r="B664" s="163">
        <v>663</v>
      </c>
      <c r="C664" s="317" t="s">
        <v>28173</v>
      </c>
      <c r="D664" s="317" t="s">
        <v>28172</v>
      </c>
      <c r="V664" s="219">
        <f t="shared" si="342"/>
        <v>100</v>
      </c>
      <c r="W664" s="219">
        <f t="shared" si="343"/>
        <v>100</v>
      </c>
      <c r="X664" s="219">
        <f t="shared" si="344"/>
        <v>100</v>
      </c>
      <c r="Y664" s="219">
        <f t="shared" si="345"/>
        <v>100</v>
      </c>
      <c r="Z664" s="219">
        <f t="shared" si="346"/>
        <v>100</v>
      </c>
      <c r="AA664" s="220">
        <f t="shared" si="347"/>
        <v>100</v>
      </c>
      <c r="AB664" s="220">
        <f t="shared" si="348"/>
        <v>100</v>
      </c>
      <c r="AC664" s="220">
        <f t="shared" si="349"/>
        <v>100</v>
      </c>
      <c r="AD664" s="416">
        <f t="shared" si="350"/>
        <v>100</v>
      </c>
      <c r="AE664" s="416">
        <f t="shared" si="351"/>
        <v>100</v>
      </c>
      <c r="AF664" s="212">
        <f t="shared" si="352"/>
        <v>100</v>
      </c>
      <c r="AG664" s="212">
        <f t="shared" si="353"/>
        <v>100</v>
      </c>
      <c r="AH664" s="212">
        <f t="shared" si="354"/>
        <v>100</v>
      </c>
      <c r="AI664" s="212">
        <f t="shared" si="355"/>
        <v>100</v>
      </c>
      <c r="AK664" s="317">
        <v>1</v>
      </c>
      <c r="AL664" s="317">
        <v>1</v>
      </c>
      <c r="AQ664" s="148" t="s">
        <v>6242</v>
      </c>
    </row>
    <row r="665" spans="1:43" s="317" customFormat="1" x14ac:dyDescent="0.25">
      <c r="A665" s="317" t="s">
        <v>4905</v>
      </c>
      <c r="B665" s="163">
        <v>664</v>
      </c>
      <c r="C665" s="317" t="s">
        <v>28174</v>
      </c>
      <c r="D665" s="317" t="s">
        <v>4907</v>
      </c>
      <c r="L665" s="317">
        <v>1</v>
      </c>
      <c r="V665" s="219">
        <f t="shared" si="342"/>
        <v>100</v>
      </c>
      <c r="W665" s="219">
        <f t="shared" si="343"/>
        <v>100</v>
      </c>
      <c r="X665" s="219">
        <f t="shared" si="344"/>
        <v>100</v>
      </c>
      <c r="Y665" s="219">
        <f t="shared" si="345"/>
        <v>100</v>
      </c>
      <c r="Z665" s="219">
        <f t="shared" si="346"/>
        <v>100</v>
      </c>
      <c r="AA665" s="220">
        <f t="shared" si="347"/>
        <v>100</v>
      </c>
      <c r="AB665" s="220">
        <f t="shared" si="348"/>
        <v>100</v>
      </c>
      <c r="AC665" s="220">
        <f t="shared" si="349"/>
        <v>100</v>
      </c>
      <c r="AD665" s="416">
        <f t="shared" si="350"/>
        <v>1</v>
      </c>
      <c r="AE665" s="416">
        <f t="shared" si="351"/>
        <v>100</v>
      </c>
      <c r="AF665" s="212">
        <f t="shared" si="352"/>
        <v>100</v>
      </c>
      <c r="AG665" s="212">
        <f t="shared" si="353"/>
        <v>100</v>
      </c>
      <c r="AH665" s="212">
        <f t="shared" si="354"/>
        <v>100</v>
      </c>
      <c r="AI665" s="212">
        <f t="shared" si="355"/>
        <v>100</v>
      </c>
      <c r="AK665" s="317">
        <v>1</v>
      </c>
      <c r="AL665" s="317">
        <v>1</v>
      </c>
      <c r="AQ665" s="148" t="s">
        <v>6242</v>
      </c>
    </row>
    <row r="666" spans="1:43" s="317" customFormat="1" x14ac:dyDescent="0.25">
      <c r="A666" s="317" t="s">
        <v>28175</v>
      </c>
      <c r="B666" s="163">
        <v>665</v>
      </c>
      <c r="C666" s="317" t="s">
        <v>28187</v>
      </c>
      <c r="D666" s="317" t="s">
        <v>28176</v>
      </c>
      <c r="F666" s="317">
        <v>3</v>
      </c>
      <c r="G666" s="317">
        <v>1</v>
      </c>
      <c r="J666" s="317">
        <v>2</v>
      </c>
      <c r="K666" s="317">
        <v>2</v>
      </c>
      <c r="O666" s="317">
        <v>3</v>
      </c>
      <c r="V666" s="219">
        <f t="shared" si="342"/>
        <v>100</v>
      </c>
      <c r="W666" s="219">
        <f t="shared" si="343"/>
        <v>100</v>
      </c>
      <c r="X666" s="219">
        <f t="shared" si="344"/>
        <v>20</v>
      </c>
      <c r="Y666" s="219">
        <f t="shared" si="345"/>
        <v>100</v>
      </c>
      <c r="Z666" s="219">
        <f t="shared" si="346"/>
        <v>100</v>
      </c>
      <c r="AA666" s="220">
        <f t="shared" si="347"/>
        <v>100</v>
      </c>
      <c r="AB666" s="220">
        <f t="shared" si="348"/>
        <v>100</v>
      </c>
      <c r="AC666" s="220">
        <f t="shared" si="349"/>
        <v>100</v>
      </c>
      <c r="AD666" s="416">
        <f t="shared" si="350"/>
        <v>100</v>
      </c>
      <c r="AE666" s="416">
        <f t="shared" si="351"/>
        <v>100</v>
      </c>
      <c r="AF666" s="212">
        <f t="shared" si="352"/>
        <v>10</v>
      </c>
      <c r="AG666" s="212">
        <f t="shared" si="353"/>
        <v>10</v>
      </c>
      <c r="AH666" s="212">
        <f t="shared" si="354"/>
        <v>100</v>
      </c>
      <c r="AI666" s="212">
        <f t="shared" si="355"/>
        <v>100</v>
      </c>
      <c r="AQ666" s="148" t="s">
        <v>6242</v>
      </c>
    </row>
    <row r="667" spans="1:43" s="317" customFormat="1" x14ac:dyDescent="0.25">
      <c r="A667" s="317" t="s">
        <v>11026</v>
      </c>
      <c r="B667" s="163">
        <v>666</v>
      </c>
      <c r="C667" s="317" t="s">
        <v>28188</v>
      </c>
      <c r="D667" s="317" t="s">
        <v>11025</v>
      </c>
      <c r="F667" s="317">
        <v>2</v>
      </c>
      <c r="G667" s="317">
        <v>1</v>
      </c>
      <c r="V667" s="219">
        <f t="shared" si="342"/>
        <v>100</v>
      </c>
      <c r="W667" s="219">
        <f t="shared" si="343"/>
        <v>100</v>
      </c>
      <c r="X667" s="219">
        <f t="shared" si="344"/>
        <v>100</v>
      </c>
      <c r="Y667" s="219">
        <f t="shared" si="345"/>
        <v>100</v>
      </c>
      <c r="Z667" s="219">
        <f t="shared" si="346"/>
        <v>100</v>
      </c>
      <c r="AA667" s="220">
        <f t="shared" si="347"/>
        <v>100</v>
      </c>
      <c r="AB667" s="220">
        <f t="shared" si="348"/>
        <v>100</v>
      </c>
      <c r="AC667" s="220">
        <f t="shared" si="349"/>
        <v>100</v>
      </c>
      <c r="AD667" s="416">
        <f t="shared" si="350"/>
        <v>100</v>
      </c>
      <c r="AE667" s="416">
        <f t="shared" si="351"/>
        <v>100</v>
      </c>
      <c r="AF667" s="212">
        <f t="shared" si="352"/>
        <v>100</v>
      </c>
      <c r="AG667" s="212">
        <f t="shared" si="353"/>
        <v>100</v>
      </c>
      <c r="AH667" s="212">
        <f t="shared" si="354"/>
        <v>100</v>
      </c>
      <c r="AI667" s="212">
        <f t="shared" si="355"/>
        <v>100</v>
      </c>
      <c r="AK667" s="317">
        <v>1</v>
      </c>
      <c r="AQ667" s="148" t="s">
        <v>6242</v>
      </c>
    </row>
    <row r="668" spans="1:43" s="317" customFormat="1" x14ac:dyDescent="0.25">
      <c r="A668" s="317" t="s">
        <v>28117</v>
      </c>
      <c r="B668" s="163">
        <v>667</v>
      </c>
      <c r="C668" s="317" t="s">
        <v>28118</v>
      </c>
      <c r="D668" t="s">
        <v>28207</v>
      </c>
      <c r="V668" s="219">
        <f t="shared" si="342"/>
        <v>100</v>
      </c>
      <c r="W668" s="219">
        <f t="shared" si="343"/>
        <v>100</v>
      </c>
      <c r="X668" s="219">
        <f t="shared" si="344"/>
        <v>100</v>
      </c>
      <c r="Y668" s="219">
        <f t="shared" si="345"/>
        <v>100</v>
      </c>
      <c r="Z668" s="219">
        <f t="shared" si="346"/>
        <v>100</v>
      </c>
      <c r="AA668" s="220">
        <f t="shared" si="347"/>
        <v>100</v>
      </c>
      <c r="AB668" s="220">
        <f t="shared" si="348"/>
        <v>100</v>
      </c>
      <c r="AC668" s="220">
        <f t="shared" si="349"/>
        <v>100</v>
      </c>
      <c r="AD668" s="416">
        <f t="shared" si="350"/>
        <v>100</v>
      </c>
      <c r="AE668" s="416">
        <f t="shared" si="351"/>
        <v>100</v>
      </c>
      <c r="AF668" s="212">
        <f t="shared" si="352"/>
        <v>100</v>
      </c>
      <c r="AG668" s="212">
        <f t="shared" si="353"/>
        <v>100</v>
      </c>
      <c r="AH668" s="212">
        <f t="shared" si="354"/>
        <v>100</v>
      </c>
      <c r="AI668" s="212">
        <f t="shared" si="355"/>
        <v>100</v>
      </c>
    </row>
    <row r="669" spans="1:43" s="317" customFormat="1" x14ac:dyDescent="0.25">
      <c r="A669" s="317" t="s">
        <v>2189</v>
      </c>
      <c r="B669" s="163">
        <v>668</v>
      </c>
      <c r="C669" s="317" t="s">
        <v>28122</v>
      </c>
      <c r="D669" s="317" t="s">
        <v>4885</v>
      </c>
      <c r="F669" s="317">
        <v>3</v>
      </c>
      <c r="G669" s="317">
        <v>4</v>
      </c>
      <c r="J669" s="317">
        <v>2</v>
      </c>
      <c r="O669" s="317">
        <v>3</v>
      </c>
      <c r="Q669" s="317">
        <v>2</v>
      </c>
      <c r="V669" s="219">
        <f t="shared" si="342"/>
        <v>100</v>
      </c>
      <c r="W669" s="219">
        <f t="shared" si="343"/>
        <v>100</v>
      </c>
      <c r="X669" s="219">
        <f t="shared" si="344"/>
        <v>20</v>
      </c>
      <c r="Y669" s="219">
        <f t="shared" si="345"/>
        <v>100</v>
      </c>
      <c r="Z669" s="219">
        <f t="shared" si="346"/>
        <v>100</v>
      </c>
      <c r="AA669" s="220">
        <f t="shared" si="347"/>
        <v>1</v>
      </c>
      <c r="AB669" s="220">
        <f t="shared" si="348"/>
        <v>100</v>
      </c>
      <c r="AC669" s="220">
        <f t="shared" si="349"/>
        <v>100</v>
      </c>
      <c r="AD669" s="416">
        <f t="shared" si="350"/>
        <v>100</v>
      </c>
      <c r="AE669" s="416">
        <f t="shared" si="351"/>
        <v>100</v>
      </c>
      <c r="AF669" s="212">
        <f t="shared" si="352"/>
        <v>100</v>
      </c>
      <c r="AG669" s="212">
        <f t="shared" si="353"/>
        <v>10</v>
      </c>
      <c r="AH669" s="212">
        <f t="shared" si="354"/>
        <v>100</v>
      </c>
      <c r="AI669" s="212">
        <f t="shared" si="355"/>
        <v>100</v>
      </c>
      <c r="AK669" s="317">
        <v>1</v>
      </c>
      <c r="AL669" s="317">
        <v>1</v>
      </c>
      <c r="AQ669" s="148" t="s">
        <v>6242</v>
      </c>
    </row>
    <row r="670" spans="1:43" s="317" customFormat="1" x14ac:dyDescent="0.25">
      <c r="A670" s="317" t="s">
        <v>4988</v>
      </c>
      <c r="B670" s="163">
        <v>669</v>
      </c>
      <c r="C670" s="317" t="s">
        <v>28119</v>
      </c>
      <c r="D670" s="317" t="s">
        <v>4990</v>
      </c>
      <c r="F670" s="317">
        <v>2</v>
      </c>
      <c r="G670" s="317">
        <v>3</v>
      </c>
      <c r="H670" s="317">
        <v>2</v>
      </c>
      <c r="L670" s="317">
        <v>1</v>
      </c>
      <c r="V670" s="219">
        <f t="shared" si="342"/>
        <v>100</v>
      </c>
      <c r="W670" s="219">
        <f t="shared" si="343"/>
        <v>100</v>
      </c>
      <c r="X670" s="219">
        <f t="shared" si="344"/>
        <v>100</v>
      </c>
      <c r="Y670" s="219">
        <f t="shared" si="345"/>
        <v>100</v>
      </c>
      <c r="Z670" s="219">
        <f t="shared" si="346"/>
        <v>100</v>
      </c>
      <c r="AA670" s="220">
        <f t="shared" si="347"/>
        <v>100</v>
      </c>
      <c r="AB670" s="220">
        <f t="shared" si="348"/>
        <v>100</v>
      </c>
      <c r="AC670" s="220">
        <f t="shared" si="349"/>
        <v>100</v>
      </c>
      <c r="AD670" s="416">
        <f t="shared" si="350"/>
        <v>1</v>
      </c>
      <c r="AE670" s="416">
        <f t="shared" si="351"/>
        <v>100</v>
      </c>
      <c r="AF670" s="212">
        <f t="shared" si="352"/>
        <v>100</v>
      </c>
      <c r="AG670" s="212">
        <f t="shared" si="353"/>
        <v>100</v>
      </c>
      <c r="AH670" s="212">
        <f t="shared" si="354"/>
        <v>100</v>
      </c>
      <c r="AI670" s="212">
        <f t="shared" si="355"/>
        <v>100</v>
      </c>
      <c r="AK670" s="317">
        <v>1</v>
      </c>
      <c r="AL670" s="317">
        <v>1</v>
      </c>
      <c r="AQ670" s="148" t="s">
        <v>6242</v>
      </c>
    </row>
    <row r="671" spans="1:43" s="317" customFormat="1" x14ac:dyDescent="0.25">
      <c r="A671" s="317" t="s">
        <v>3614</v>
      </c>
      <c r="B671" s="163">
        <v>670</v>
      </c>
      <c r="C671" s="317" t="s">
        <v>28123</v>
      </c>
      <c r="D671" s="317" t="s">
        <v>3616</v>
      </c>
      <c r="F671" s="317">
        <v>2</v>
      </c>
      <c r="G671" s="317">
        <v>3</v>
      </c>
      <c r="V671" s="219">
        <f t="shared" si="342"/>
        <v>100</v>
      </c>
      <c r="W671" s="219">
        <f t="shared" si="343"/>
        <v>100</v>
      </c>
      <c r="X671" s="219">
        <f t="shared" si="344"/>
        <v>100</v>
      </c>
      <c r="Y671" s="219">
        <f t="shared" si="345"/>
        <v>100</v>
      </c>
      <c r="Z671" s="219">
        <f t="shared" si="346"/>
        <v>100</v>
      </c>
      <c r="AA671" s="220">
        <f t="shared" si="347"/>
        <v>100</v>
      </c>
      <c r="AB671" s="220">
        <f t="shared" si="348"/>
        <v>100</v>
      </c>
      <c r="AC671" s="220">
        <f t="shared" si="349"/>
        <v>100</v>
      </c>
      <c r="AD671" s="416">
        <f t="shared" si="350"/>
        <v>100</v>
      </c>
      <c r="AE671" s="416">
        <f t="shared" si="351"/>
        <v>100</v>
      </c>
      <c r="AF671" s="212">
        <f t="shared" si="352"/>
        <v>100</v>
      </c>
      <c r="AG671" s="212">
        <f t="shared" si="353"/>
        <v>100</v>
      </c>
      <c r="AH671" s="212">
        <f t="shared" si="354"/>
        <v>100</v>
      </c>
      <c r="AI671" s="212">
        <f t="shared" si="355"/>
        <v>100</v>
      </c>
      <c r="AK671" s="317">
        <v>1</v>
      </c>
      <c r="AL671" s="317">
        <v>1</v>
      </c>
      <c r="AN671" s="317">
        <v>100</v>
      </c>
      <c r="AO671" s="317">
        <v>100</v>
      </c>
      <c r="AQ671" s="148" t="s">
        <v>6242</v>
      </c>
    </row>
    <row r="672" spans="1:43" s="317" customFormat="1" x14ac:dyDescent="0.25">
      <c r="A672" s="317" t="s">
        <v>7964</v>
      </c>
      <c r="B672" s="163">
        <v>671</v>
      </c>
      <c r="C672" s="317" t="s">
        <v>28189</v>
      </c>
      <c r="D672" s="317" t="s">
        <v>7963</v>
      </c>
      <c r="F672" s="317">
        <v>3</v>
      </c>
      <c r="G672" s="317">
        <v>4</v>
      </c>
      <c r="V672" s="219">
        <f t="shared" si="342"/>
        <v>100</v>
      </c>
      <c r="W672" s="219">
        <f t="shared" si="343"/>
        <v>100</v>
      </c>
      <c r="X672" s="219">
        <f t="shared" si="344"/>
        <v>100</v>
      </c>
      <c r="Y672" s="219">
        <f t="shared" si="345"/>
        <v>100</v>
      </c>
      <c r="Z672" s="219">
        <f t="shared" si="346"/>
        <v>100</v>
      </c>
      <c r="AA672" s="220">
        <f t="shared" si="347"/>
        <v>100</v>
      </c>
      <c r="AB672" s="220">
        <f t="shared" si="348"/>
        <v>100</v>
      </c>
      <c r="AC672" s="220">
        <f t="shared" si="349"/>
        <v>100</v>
      </c>
      <c r="AD672" s="416">
        <f t="shared" si="350"/>
        <v>100</v>
      </c>
      <c r="AE672" s="416">
        <f t="shared" si="351"/>
        <v>100</v>
      </c>
      <c r="AF672" s="212">
        <f t="shared" si="352"/>
        <v>100</v>
      </c>
      <c r="AG672" s="212">
        <f t="shared" si="353"/>
        <v>100</v>
      </c>
      <c r="AH672" s="212">
        <f t="shared" si="354"/>
        <v>100</v>
      </c>
      <c r="AI672" s="212">
        <f t="shared" si="355"/>
        <v>100</v>
      </c>
      <c r="AK672" s="317">
        <v>1</v>
      </c>
      <c r="AL672" s="317">
        <v>1</v>
      </c>
      <c r="AQ672" s="148" t="s">
        <v>6242</v>
      </c>
    </row>
    <row r="673" spans="1:43" s="317" customFormat="1" x14ac:dyDescent="0.25">
      <c r="A673" s="420" t="s">
        <v>1802</v>
      </c>
      <c r="B673" s="163">
        <v>672</v>
      </c>
      <c r="C673" s="317" t="s">
        <v>28190</v>
      </c>
      <c r="D673" t="s">
        <v>2431</v>
      </c>
      <c r="L673" s="317">
        <v>3</v>
      </c>
      <c r="P673" s="317" t="s">
        <v>752</v>
      </c>
      <c r="R673" s="317" t="s">
        <v>6277</v>
      </c>
      <c r="V673" s="219">
        <f t="shared" si="342"/>
        <v>100</v>
      </c>
      <c r="W673" s="219">
        <f t="shared" si="343"/>
        <v>100</v>
      </c>
      <c r="X673" s="219">
        <f t="shared" si="344"/>
        <v>100</v>
      </c>
      <c r="Y673" s="219">
        <f t="shared" si="345"/>
        <v>100</v>
      </c>
      <c r="Z673" s="219">
        <f t="shared" si="346"/>
        <v>100</v>
      </c>
      <c r="AA673" s="220">
        <f t="shared" si="347"/>
        <v>100</v>
      </c>
      <c r="AB673" s="220">
        <f t="shared" si="348"/>
        <v>100</v>
      </c>
      <c r="AC673" s="220">
        <f t="shared" si="349"/>
        <v>100</v>
      </c>
      <c r="AD673" s="416">
        <f t="shared" si="350"/>
        <v>100</v>
      </c>
      <c r="AE673" s="416">
        <f t="shared" si="351"/>
        <v>100</v>
      </c>
      <c r="AF673" s="212">
        <f t="shared" si="352"/>
        <v>100</v>
      </c>
      <c r="AG673" s="212">
        <f t="shared" si="353"/>
        <v>100</v>
      </c>
      <c r="AH673" s="212">
        <f t="shared" si="354"/>
        <v>100</v>
      </c>
      <c r="AI673" s="212">
        <f t="shared" si="355"/>
        <v>100</v>
      </c>
      <c r="AK673" s="317">
        <v>1</v>
      </c>
      <c r="AL673" s="317">
        <v>1</v>
      </c>
      <c r="AQ673" s="148" t="s">
        <v>6242</v>
      </c>
    </row>
    <row r="674" spans="1:43" s="317" customFormat="1" x14ac:dyDescent="0.25">
      <c r="A674" s="317" t="s">
        <v>1938</v>
      </c>
      <c r="B674" s="163">
        <v>673</v>
      </c>
      <c r="C674" s="317" t="s">
        <v>28191</v>
      </c>
      <c r="D674" t="s">
        <v>4386</v>
      </c>
      <c r="F674" s="317">
        <v>4</v>
      </c>
      <c r="G674" s="317">
        <v>4</v>
      </c>
      <c r="Q674" s="317">
        <v>2</v>
      </c>
      <c r="V674" s="219">
        <f t="shared" si="342"/>
        <v>100</v>
      </c>
      <c r="W674" s="219">
        <f t="shared" si="343"/>
        <v>100</v>
      </c>
      <c r="X674" s="219">
        <f t="shared" si="344"/>
        <v>100</v>
      </c>
      <c r="Y674" s="219">
        <f t="shared" si="345"/>
        <v>100</v>
      </c>
      <c r="Z674" s="219">
        <f t="shared" si="346"/>
        <v>100</v>
      </c>
      <c r="AA674" s="220">
        <f t="shared" si="347"/>
        <v>1</v>
      </c>
      <c r="AB674" s="220">
        <f t="shared" si="348"/>
        <v>100</v>
      </c>
      <c r="AC674" s="220">
        <f t="shared" si="349"/>
        <v>100</v>
      </c>
      <c r="AD674" s="416">
        <f t="shared" si="350"/>
        <v>100</v>
      </c>
      <c r="AE674" s="416">
        <f t="shared" si="351"/>
        <v>100</v>
      </c>
      <c r="AF674" s="212">
        <f t="shared" si="352"/>
        <v>100</v>
      </c>
      <c r="AG674" s="212">
        <f t="shared" si="353"/>
        <v>100</v>
      </c>
      <c r="AH674" s="212">
        <f t="shared" si="354"/>
        <v>100</v>
      </c>
      <c r="AI674" s="212">
        <f t="shared" si="355"/>
        <v>100</v>
      </c>
      <c r="AK674" s="317">
        <v>1</v>
      </c>
      <c r="AN674" s="317">
        <v>100</v>
      </c>
      <c r="AO674" s="317">
        <v>100</v>
      </c>
      <c r="AQ674" s="148" t="s">
        <v>6242</v>
      </c>
    </row>
    <row r="675" spans="1:43" s="317" customFormat="1" x14ac:dyDescent="0.25">
      <c r="A675" s="317" t="s">
        <v>3996</v>
      </c>
      <c r="B675" s="163">
        <v>674</v>
      </c>
      <c r="C675" s="317" t="s">
        <v>28115</v>
      </c>
      <c r="D675" s="317" t="s">
        <v>3998</v>
      </c>
      <c r="F675" s="317">
        <v>2</v>
      </c>
      <c r="G675" s="317">
        <v>3</v>
      </c>
      <c r="V675" s="219">
        <f t="shared" si="342"/>
        <v>100</v>
      </c>
      <c r="W675" s="219">
        <f t="shared" si="343"/>
        <v>100</v>
      </c>
      <c r="X675" s="219">
        <f t="shared" si="344"/>
        <v>100</v>
      </c>
      <c r="Y675" s="219">
        <f t="shared" si="345"/>
        <v>100</v>
      </c>
      <c r="Z675" s="219">
        <f t="shared" si="346"/>
        <v>100</v>
      </c>
      <c r="AA675" s="220">
        <f t="shared" si="347"/>
        <v>100</v>
      </c>
      <c r="AB675" s="220">
        <f t="shared" si="348"/>
        <v>100</v>
      </c>
      <c r="AC675" s="220">
        <f t="shared" si="349"/>
        <v>100</v>
      </c>
      <c r="AD675" s="416">
        <f t="shared" si="350"/>
        <v>100</v>
      </c>
      <c r="AE675" s="416">
        <f t="shared" si="351"/>
        <v>100</v>
      </c>
      <c r="AF675" s="212">
        <f t="shared" si="352"/>
        <v>100</v>
      </c>
      <c r="AG675" s="212">
        <f t="shared" si="353"/>
        <v>100</v>
      </c>
      <c r="AH675" s="212">
        <f t="shared" si="354"/>
        <v>100</v>
      </c>
      <c r="AI675" s="212">
        <f t="shared" si="355"/>
        <v>100</v>
      </c>
      <c r="AK675" s="317">
        <v>1</v>
      </c>
      <c r="AL675" s="317">
        <v>1</v>
      </c>
      <c r="AQ675" s="148" t="s">
        <v>6242</v>
      </c>
    </row>
    <row r="676" spans="1:43" s="317" customFormat="1" x14ac:dyDescent="0.25">
      <c r="A676" s="317" t="s">
        <v>7849</v>
      </c>
      <c r="B676" s="163">
        <v>675</v>
      </c>
      <c r="C676" s="317" t="s">
        <v>28120</v>
      </c>
      <c r="D676" s="317" t="s">
        <v>7848</v>
      </c>
      <c r="F676" s="317">
        <v>2</v>
      </c>
      <c r="G676" s="317">
        <v>4</v>
      </c>
      <c r="V676" s="219">
        <f t="shared" si="342"/>
        <v>100</v>
      </c>
      <c r="W676" s="219">
        <f t="shared" si="343"/>
        <v>100</v>
      </c>
      <c r="X676" s="219">
        <f t="shared" si="344"/>
        <v>100</v>
      </c>
      <c r="Y676" s="219">
        <f t="shared" si="345"/>
        <v>100</v>
      </c>
      <c r="Z676" s="219">
        <f t="shared" si="346"/>
        <v>100</v>
      </c>
      <c r="AA676" s="220">
        <f t="shared" si="347"/>
        <v>100</v>
      </c>
      <c r="AB676" s="220">
        <f t="shared" si="348"/>
        <v>100</v>
      </c>
      <c r="AC676" s="220">
        <f t="shared" si="349"/>
        <v>100</v>
      </c>
      <c r="AD676" s="416">
        <f t="shared" si="350"/>
        <v>100</v>
      </c>
      <c r="AE676" s="416">
        <f t="shared" si="351"/>
        <v>100</v>
      </c>
      <c r="AF676" s="212">
        <f t="shared" si="352"/>
        <v>100</v>
      </c>
      <c r="AG676" s="212">
        <f t="shared" si="353"/>
        <v>100</v>
      </c>
      <c r="AH676" s="212">
        <f t="shared" si="354"/>
        <v>100</v>
      </c>
      <c r="AI676" s="212">
        <f t="shared" si="355"/>
        <v>100</v>
      </c>
      <c r="AK676" s="317">
        <v>1</v>
      </c>
      <c r="AL676" s="317">
        <v>1</v>
      </c>
      <c r="AQ676" s="148" t="s">
        <v>6242</v>
      </c>
    </row>
    <row r="677" spans="1:43" s="317" customFormat="1" x14ac:dyDescent="0.25">
      <c r="A677" s="317" t="s">
        <v>4517</v>
      </c>
      <c r="B677" s="163">
        <v>676</v>
      </c>
      <c r="C677" s="317" t="s">
        <v>28124</v>
      </c>
      <c r="D677" s="317" t="s">
        <v>4519</v>
      </c>
      <c r="F677" s="317">
        <v>2</v>
      </c>
      <c r="G677" s="317">
        <v>2</v>
      </c>
      <c r="V677" s="219">
        <f t="shared" si="342"/>
        <v>100</v>
      </c>
      <c r="W677" s="219">
        <f t="shared" si="343"/>
        <v>100</v>
      </c>
      <c r="X677" s="219">
        <f t="shared" si="344"/>
        <v>100</v>
      </c>
      <c r="Y677" s="219">
        <f t="shared" si="345"/>
        <v>100</v>
      </c>
      <c r="Z677" s="219">
        <f t="shared" si="346"/>
        <v>100</v>
      </c>
      <c r="AA677" s="220">
        <f t="shared" si="347"/>
        <v>100</v>
      </c>
      <c r="AB677" s="220">
        <f t="shared" si="348"/>
        <v>100</v>
      </c>
      <c r="AC677" s="220">
        <f t="shared" si="349"/>
        <v>100</v>
      </c>
      <c r="AD677" s="416">
        <f t="shared" si="350"/>
        <v>100</v>
      </c>
      <c r="AE677" s="416">
        <f t="shared" si="351"/>
        <v>100</v>
      </c>
      <c r="AF677" s="212">
        <f t="shared" si="352"/>
        <v>100</v>
      </c>
      <c r="AG677" s="212">
        <f t="shared" si="353"/>
        <v>100</v>
      </c>
      <c r="AH677" s="212">
        <f t="shared" si="354"/>
        <v>100</v>
      </c>
      <c r="AI677" s="212">
        <f t="shared" si="355"/>
        <v>100</v>
      </c>
      <c r="AK677" s="317">
        <v>1</v>
      </c>
      <c r="AL677" s="317">
        <v>1</v>
      </c>
      <c r="AQ677" s="148" t="s">
        <v>6242</v>
      </c>
    </row>
    <row r="678" spans="1:43" s="317" customFormat="1" x14ac:dyDescent="0.25">
      <c r="A678" s="317" t="s">
        <v>14668</v>
      </c>
      <c r="B678" s="163">
        <v>677</v>
      </c>
      <c r="C678" s="317" t="s">
        <v>28194</v>
      </c>
      <c r="D678" s="317" t="s">
        <v>14667</v>
      </c>
      <c r="F678" s="317">
        <v>3</v>
      </c>
      <c r="G678" s="317">
        <v>4</v>
      </c>
      <c r="H678" s="317">
        <v>2</v>
      </c>
      <c r="V678" s="219">
        <f t="shared" si="342"/>
        <v>100</v>
      </c>
      <c r="W678" s="219">
        <f t="shared" si="343"/>
        <v>100</v>
      </c>
      <c r="X678" s="219">
        <f t="shared" si="344"/>
        <v>100</v>
      </c>
      <c r="Y678" s="219">
        <f t="shared" si="345"/>
        <v>100</v>
      </c>
      <c r="Z678" s="219">
        <f t="shared" si="346"/>
        <v>100</v>
      </c>
      <c r="AA678" s="220">
        <f t="shared" si="347"/>
        <v>100</v>
      </c>
      <c r="AB678" s="220">
        <f t="shared" si="348"/>
        <v>100</v>
      </c>
      <c r="AC678" s="220">
        <f t="shared" si="349"/>
        <v>100</v>
      </c>
      <c r="AD678" s="416">
        <f t="shared" si="350"/>
        <v>100</v>
      </c>
      <c r="AE678" s="416">
        <f t="shared" si="351"/>
        <v>100</v>
      </c>
      <c r="AF678" s="212">
        <f t="shared" si="352"/>
        <v>100</v>
      </c>
      <c r="AG678" s="212">
        <f t="shared" si="353"/>
        <v>100</v>
      </c>
      <c r="AH678" s="212">
        <f t="shared" si="354"/>
        <v>100</v>
      </c>
      <c r="AI678" s="212">
        <f t="shared" si="355"/>
        <v>100</v>
      </c>
      <c r="AK678" s="317">
        <v>1</v>
      </c>
      <c r="AL678" s="317">
        <v>1</v>
      </c>
      <c r="AN678" s="317">
        <v>10000</v>
      </c>
      <c r="AO678" s="317">
        <v>10000</v>
      </c>
      <c r="AQ678" s="148" t="s">
        <v>6242</v>
      </c>
    </row>
    <row r="679" spans="1:43" s="317" customFormat="1" x14ac:dyDescent="0.25">
      <c r="A679" s="317" t="s">
        <v>15332</v>
      </c>
      <c r="B679" s="163">
        <v>678</v>
      </c>
      <c r="C679" s="317" t="s">
        <v>28193</v>
      </c>
      <c r="D679" s="317" t="s">
        <v>15331</v>
      </c>
      <c r="F679" s="317">
        <v>3</v>
      </c>
      <c r="O679" s="317">
        <v>2</v>
      </c>
      <c r="P679" s="317">
        <v>3</v>
      </c>
      <c r="V679" s="219">
        <f t="shared" si="342"/>
        <v>100</v>
      </c>
      <c r="W679" s="219">
        <f t="shared" si="343"/>
        <v>10</v>
      </c>
      <c r="X679" s="219">
        <f t="shared" si="344"/>
        <v>100</v>
      </c>
      <c r="Y679" s="219">
        <f t="shared" si="345"/>
        <v>100</v>
      </c>
      <c r="Z679" s="219">
        <f t="shared" si="346"/>
        <v>100</v>
      </c>
      <c r="AA679" s="220">
        <f t="shared" si="347"/>
        <v>100</v>
      </c>
      <c r="AB679" s="220">
        <f t="shared" si="348"/>
        <v>100</v>
      </c>
      <c r="AC679" s="220">
        <f t="shared" si="349"/>
        <v>100</v>
      </c>
      <c r="AD679" s="416">
        <f t="shared" si="350"/>
        <v>100</v>
      </c>
      <c r="AE679" s="416">
        <f t="shared" si="351"/>
        <v>100</v>
      </c>
      <c r="AF679" s="212">
        <f t="shared" si="352"/>
        <v>100</v>
      </c>
      <c r="AG679" s="212">
        <f t="shared" si="353"/>
        <v>100</v>
      </c>
      <c r="AH679" s="212">
        <f t="shared" si="354"/>
        <v>100</v>
      </c>
      <c r="AI679" s="212">
        <f t="shared" si="355"/>
        <v>100</v>
      </c>
      <c r="AK679" s="317">
        <v>1</v>
      </c>
      <c r="AL679" s="317">
        <v>1</v>
      </c>
      <c r="AN679" s="317">
        <v>1000</v>
      </c>
      <c r="AO679" s="317">
        <v>1000</v>
      </c>
      <c r="AQ679" s="148" t="s">
        <v>6242</v>
      </c>
    </row>
    <row r="680" spans="1:43" s="317" customFormat="1" x14ac:dyDescent="0.25">
      <c r="A680" s="317" t="s">
        <v>28133</v>
      </c>
      <c r="B680" s="163">
        <v>679</v>
      </c>
      <c r="C680" s="317" t="s">
        <v>28195</v>
      </c>
      <c r="D680" s="317" t="s">
        <v>28134</v>
      </c>
      <c r="F680" s="317">
        <v>3</v>
      </c>
      <c r="G680" s="317">
        <v>2</v>
      </c>
      <c r="V680" s="219">
        <f t="shared" si="342"/>
        <v>100</v>
      </c>
      <c r="W680" s="219">
        <f t="shared" si="343"/>
        <v>100</v>
      </c>
      <c r="X680" s="219">
        <f t="shared" si="344"/>
        <v>100</v>
      </c>
      <c r="Y680" s="219">
        <f t="shared" si="345"/>
        <v>100</v>
      </c>
      <c r="Z680" s="219">
        <f t="shared" si="346"/>
        <v>100</v>
      </c>
      <c r="AA680" s="220">
        <f t="shared" si="347"/>
        <v>100</v>
      </c>
      <c r="AB680" s="220">
        <f t="shared" si="348"/>
        <v>100</v>
      </c>
      <c r="AC680" s="220">
        <f t="shared" si="349"/>
        <v>100</v>
      </c>
      <c r="AD680" s="416">
        <f t="shared" si="350"/>
        <v>100</v>
      </c>
      <c r="AE680" s="416">
        <f t="shared" si="351"/>
        <v>100</v>
      </c>
      <c r="AF680" s="212">
        <f t="shared" si="352"/>
        <v>100</v>
      </c>
      <c r="AG680" s="212">
        <f t="shared" si="353"/>
        <v>100</v>
      </c>
      <c r="AH680" s="212">
        <f t="shared" si="354"/>
        <v>100</v>
      </c>
      <c r="AI680" s="212">
        <f t="shared" si="355"/>
        <v>100</v>
      </c>
      <c r="AK680" s="317">
        <v>1</v>
      </c>
      <c r="AL680" s="317">
        <v>1</v>
      </c>
      <c r="AQ680" s="148" t="s">
        <v>6242</v>
      </c>
    </row>
    <row r="681" spans="1:43" s="317" customFormat="1" x14ac:dyDescent="0.25">
      <c r="A681" s="317" t="s">
        <v>14922</v>
      </c>
      <c r="B681" s="163">
        <v>680</v>
      </c>
      <c r="C681" s="317" t="s">
        <v>28116</v>
      </c>
      <c r="D681" s="317" t="s">
        <v>14921</v>
      </c>
      <c r="F681" s="317">
        <v>3</v>
      </c>
      <c r="G681" s="317">
        <v>3</v>
      </c>
      <c r="V681" s="219">
        <f t="shared" si="342"/>
        <v>100</v>
      </c>
      <c r="W681" s="219">
        <f t="shared" si="343"/>
        <v>100</v>
      </c>
      <c r="X681" s="219">
        <f t="shared" si="344"/>
        <v>100</v>
      </c>
      <c r="Y681" s="219">
        <f t="shared" si="345"/>
        <v>100</v>
      </c>
      <c r="Z681" s="219">
        <f t="shared" si="346"/>
        <v>100</v>
      </c>
      <c r="AA681" s="220">
        <f t="shared" si="347"/>
        <v>100</v>
      </c>
      <c r="AB681" s="220">
        <f t="shared" si="348"/>
        <v>100</v>
      </c>
      <c r="AC681" s="220">
        <f t="shared" si="349"/>
        <v>100</v>
      </c>
      <c r="AD681" s="416">
        <f t="shared" si="350"/>
        <v>100</v>
      </c>
      <c r="AE681" s="416">
        <f t="shared" si="351"/>
        <v>100</v>
      </c>
      <c r="AF681" s="212">
        <f t="shared" si="352"/>
        <v>100</v>
      </c>
      <c r="AG681" s="212">
        <f t="shared" si="353"/>
        <v>100</v>
      </c>
      <c r="AH681" s="212">
        <f t="shared" si="354"/>
        <v>100</v>
      </c>
      <c r="AI681" s="212">
        <f t="shared" si="355"/>
        <v>100</v>
      </c>
      <c r="AK681" s="317">
        <v>1</v>
      </c>
      <c r="AL681" s="317">
        <v>1</v>
      </c>
      <c r="AN681" s="317">
        <v>1000000</v>
      </c>
      <c r="AO681" s="317">
        <v>1000000</v>
      </c>
      <c r="AQ681" s="148" t="s">
        <v>6242</v>
      </c>
    </row>
    <row r="682" spans="1:43" s="317" customFormat="1" x14ac:dyDescent="0.25">
      <c r="A682" s="317" t="s">
        <v>1820</v>
      </c>
      <c r="B682" s="163">
        <v>681</v>
      </c>
      <c r="C682" s="317" t="s">
        <v>28121</v>
      </c>
      <c r="D682" s="317" t="s">
        <v>3837</v>
      </c>
      <c r="F682" s="317">
        <v>4</v>
      </c>
      <c r="V682" s="219">
        <f t="shared" si="342"/>
        <v>100</v>
      </c>
      <c r="W682" s="219">
        <f t="shared" si="343"/>
        <v>100</v>
      </c>
      <c r="X682" s="219">
        <f t="shared" si="344"/>
        <v>100</v>
      </c>
      <c r="Y682" s="219">
        <f t="shared" si="345"/>
        <v>100</v>
      </c>
      <c r="Z682" s="219">
        <f t="shared" si="346"/>
        <v>100</v>
      </c>
      <c r="AA682" s="220">
        <f t="shared" si="347"/>
        <v>100</v>
      </c>
      <c r="AB682" s="220">
        <f t="shared" si="348"/>
        <v>100</v>
      </c>
      <c r="AC682" s="220">
        <f t="shared" si="349"/>
        <v>100</v>
      </c>
      <c r="AD682" s="416">
        <f t="shared" si="350"/>
        <v>100</v>
      </c>
      <c r="AE682" s="416">
        <f t="shared" si="351"/>
        <v>100</v>
      </c>
      <c r="AF682" s="212">
        <f t="shared" si="352"/>
        <v>100</v>
      </c>
      <c r="AG682" s="212">
        <f t="shared" si="353"/>
        <v>100</v>
      </c>
      <c r="AH682" s="212">
        <f t="shared" si="354"/>
        <v>100</v>
      </c>
      <c r="AI682" s="212">
        <f t="shared" si="355"/>
        <v>100</v>
      </c>
      <c r="AK682" s="317">
        <v>1</v>
      </c>
      <c r="AL682" s="317">
        <v>1</v>
      </c>
      <c r="AQ682" s="148" t="s">
        <v>6242</v>
      </c>
    </row>
    <row r="683" spans="1:43" s="317" customFormat="1" x14ac:dyDescent="0.25">
      <c r="A683" s="317" t="s">
        <v>13789</v>
      </c>
      <c r="B683" s="163">
        <v>682</v>
      </c>
      <c r="C683" s="317" t="s">
        <v>28125</v>
      </c>
      <c r="D683" s="317" t="s">
        <v>13788</v>
      </c>
      <c r="F683" s="317">
        <v>4</v>
      </c>
      <c r="G683" s="317">
        <v>4</v>
      </c>
      <c r="I683" s="317">
        <v>2</v>
      </c>
      <c r="K683" s="317">
        <v>1</v>
      </c>
      <c r="V683" s="219">
        <f t="shared" si="342"/>
        <v>100</v>
      </c>
      <c r="W683" s="219">
        <f t="shared" si="343"/>
        <v>100</v>
      </c>
      <c r="X683" s="219">
        <f t="shared" si="344"/>
        <v>100</v>
      </c>
      <c r="Y683" s="219">
        <f t="shared" si="345"/>
        <v>100</v>
      </c>
      <c r="Z683" s="219">
        <f t="shared" si="346"/>
        <v>100</v>
      </c>
      <c r="AA683" s="220">
        <f t="shared" si="347"/>
        <v>100</v>
      </c>
      <c r="AB683" s="220">
        <f t="shared" si="348"/>
        <v>100</v>
      </c>
      <c r="AC683" s="220">
        <f t="shared" si="349"/>
        <v>100</v>
      </c>
      <c r="AD683" s="416">
        <f t="shared" si="350"/>
        <v>100</v>
      </c>
      <c r="AE683" s="416">
        <f t="shared" si="351"/>
        <v>100</v>
      </c>
      <c r="AF683" s="212">
        <f t="shared" si="352"/>
        <v>1</v>
      </c>
      <c r="AG683" s="212">
        <f t="shared" si="353"/>
        <v>100</v>
      </c>
      <c r="AH683" s="212">
        <f t="shared" si="354"/>
        <v>3</v>
      </c>
      <c r="AI683" s="212">
        <f t="shared" si="355"/>
        <v>100</v>
      </c>
      <c r="AQ683" s="148" t="s">
        <v>6242</v>
      </c>
    </row>
    <row r="684" spans="1:43" s="317" customFormat="1" x14ac:dyDescent="0.25">
      <c r="A684" s="317" t="s">
        <v>8000</v>
      </c>
      <c r="B684" s="163">
        <v>683</v>
      </c>
      <c r="C684" s="317" t="s">
        <v>28128</v>
      </c>
      <c r="D684" s="317" t="s">
        <v>7999</v>
      </c>
      <c r="F684" s="317">
        <v>2</v>
      </c>
      <c r="G684" s="317">
        <v>3</v>
      </c>
      <c r="V684" s="219">
        <f t="shared" si="342"/>
        <v>100</v>
      </c>
      <c r="W684" s="219">
        <f t="shared" si="343"/>
        <v>100</v>
      </c>
      <c r="X684" s="219">
        <f t="shared" si="344"/>
        <v>100</v>
      </c>
      <c r="Y684" s="219">
        <f t="shared" si="345"/>
        <v>100</v>
      </c>
      <c r="Z684" s="219">
        <f t="shared" si="346"/>
        <v>100</v>
      </c>
      <c r="AA684" s="220">
        <f t="shared" si="347"/>
        <v>100</v>
      </c>
      <c r="AB684" s="220">
        <f t="shared" si="348"/>
        <v>100</v>
      </c>
      <c r="AC684" s="220">
        <f t="shared" si="349"/>
        <v>100</v>
      </c>
      <c r="AD684" s="416">
        <f t="shared" si="350"/>
        <v>100</v>
      </c>
      <c r="AE684" s="416">
        <f t="shared" si="351"/>
        <v>100</v>
      </c>
      <c r="AF684" s="212">
        <f t="shared" si="352"/>
        <v>100</v>
      </c>
      <c r="AG684" s="212">
        <f t="shared" si="353"/>
        <v>100</v>
      </c>
      <c r="AH684" s="212">
        <f t="shared" si="354"/>
        <v>100</v>
      </c>
      <c r="AI684" s="212">
        <f t="shared" si="355"/>
        <v>100</v>
      </c>
      <c r="AK684" s="317">
        <v>1</v>
      </c>
      <c r="AL684" s="317">
        <v>1</v>
      </c>
      <c r="AQ684" s="148" t="s">
        <v>6242</v>
      </c>
    </row>
    <row r="685" spans="1:43" s="317" customFormat="1" x14ac:dyDescent="0.25">
      <c r="A685" s="317" t="s">
        <v>7908</v>
      </c>
      <c r="B685" s="163">
        <v>684</v>
      </c>
      <c r="C685" s="317" t="s">
        <v>28130</v>
      </c>
      <c r="D685" s="317" t="s">
        <v>7907</v>
      </c>
      <c r="F685" s="317">
        <v>4</v>
      </c>
      <c r="G685" s="317">
        <v>4</v>
      </c>
      <c r="V685" s="219">
        <f t="shared" si="342"/>
        <v>100</v>
      </c>
      <c r="W685" s="219">
        <f t="shared" si="343"/>
        <v>100</v>
      </c>
      <c r="X685" s="219">
        <f t="shared" si="344"/>
        <v>100</v>
      </c>
      <c r="Y685" s="219">
        <f t="shared" si="345"/>
        <v>100</v>
      </c>
      <c r="Z685" s="219">
        <f t="shared" si="346"/>
        <v>100</v>
      </c>
      <c r="AA685" s="220">
        <f t="shared" si="347"/>
        <v>100</v>
      </c>
      <c r="AB685" s="220">
        <f t="shared" si="348"/>
        <v>100</v>
      </c>
      <c r="AC685" s="220">
        <f t="shared" si="349"/>
        <v>100</v>
      </c>
      <c r="AD685" s="416">
        <f t="shared" si="350"/>
        <v>100</v>
      </c>
      <c r="AE685" s="416">
        <f t="shared" si="351"/>
        <v>100</v>
      </c>
      <c r="AF685" s="212">
        <f t="shared" si="352"/>
        <v>100</v>
      </c>
      <c r="AG685" s="212">
        <f t="shared" si="353"/>
        <v>100</v>
      </c>
      <c r="AH685" s="212">
        <f t="shared" si="354"/>
        <v>100</v>
      </c>
      <c r="AI685" s="212">
        <f t="shared" si="355"/>
        <v>100</v>
      </c>
      <c r="AQ685" s="148" t="s">
        <v>6242</v>
      </c>
    </row>
    <row r="686" spans="1:43" s="317" customFormat="1" x14ac:dyDescent="0.25">
      <c r="A686" s="317" t="s">
        <v>2212</v>
      </c>
      <c r="B686" s="163">
        <v>685</v>
      </c>
      <c r="C686" s="317" t="s">
        <v>28135</v>
      </c>
      <c r="D686" s="317" t="s">
        <v>5008</v>
      </c>
      <c r="F686" s="317">
        <v>2</v>
      </c>
      <c r="G686" s="317">
        <v>3</v>
      </c>
      <c r="J686" s="317">
        <v>2</v>
      </c>
      <c r="K686" s="317">
        <v>1</v>
      </c>
      <c r="L686" s="317">
        <v>1</v>
      </c>
      <c r="S686" s="317" t="s">
        <v>752</v>
      </c>
      <c r="V686" s="219">
        <f t="shared" ref="V686:V743" si="356">IF(O686=1,10,100)</f>
        <v>100</v>
      </c>
      <c r="W686" s="219">
        <f t="shared" ref="W686:W743" si="357">IF(O686=1,1,IF(O686=2,10,100))</f>
        <v>100</v>
      </c>
      <c r="X686" s="219">
        <f t="shared" ref="X686:X743" si="358">IF(O686=3,20,100)</f>
        <v>100</v>
      </c>
      <c r="Y686" s="219">
        <f t="shared" ref="Y686:Y743" si="359">IF(P686=1,10,100)</f>
        <v>100</v>
      </c>
      <c r="Z686" s="219">
        <f t="shared" ref="Z686:Z743" si="360">IF(P686=1,1,IF(P686=2,10,100))</f>
        <v>100</v>
      </c>
      <c r="AA686" s="220">
        <f t="shared" ref="AA686:AA743" si="361">IF(OR(EXACT(Q686,"1A"),EXACT(Q686,"1B")),0.1,IF(Q686=2,1,100))</f>
        <v>100</v>
      </c>
      <c r="AB686" s="220">
        <f t="shared" ref="AB686:AB743" si="362">IF(OR(EXACT(R686,"1A"),EXACT(R686,"1B")),0.1,IF(R686=2,1,100))</f>
        <v>100</v>
      </c>
      <c r="AC686" s="220">
        <f t="shared" ref="AC686:AC743" si="363">IF(OR(EXACT(S686,"1A"),EXACT(S686,"1B")),0.3,IF(S686=2,3,100))</f>
        <v>0.3</v>
      </c>
      <c r="AD686" s="416">
        <f t="shared" ref="AD686:AD743" si="364">IF(L686=0,100,IF(L686=1,1,IF(L686="1B",1,IF(L686="1A",0.1,100))))</f>
        <v>1</v>
      </c>
      <c r="AE686" s="416">
        <f t="shared" ref="AE686:AE743" si="365">IF(M686=0,100,IF(M686=1,1,IF(M686="1B",1,IF(M686="1A",0.1,100))))</f>
        <v>100</v>
      </c>
      <c r="AF686" s="212">
        <f t="shared" ref="AF686:AF743" si="366">IF(OR(OR(EXACT(J686,"1A"),EXACT(J686,"1B"),EXACT(J686,"1C")),K686=1),1,IF(K686=2,10,100))</f>
        <v>1</v>
      </c>
      <c r="AG686" s="212">
        <f t="shared" ref="AG686:AG743" si="367">IF(OR(EXACT(J686,"1A"),EXACT(J686,"1B"),EXACT(J686,"1C")),1,IF(J686=2,10,100))</f>
        <v>10</v>
      </c>
      <c r="AH686" s="212">
        <f t="shared" ref="AH686:AH743" si="368">IF(OR(EXACT(J686,"1A"),EXACT(J686,"1B"),EXACT(J686,"1C"),K686=1),3,100)</f>
        <v>3</v>
      </c>
      <c r="AI686" s="212">
        <f t="shared" ref="AI686:AI743" si="369">IF(OR(EXACT(J686,"1A"),EXACT(J686,"1B"),EXACT(J686,"1C")),5,100)</f>
        <v>100</v>
      </c>
      <c r="AK686" s="317">
        <v>1</v>
      </c>
      <c r="AL686" s="317">
        <v>1</v>
      </c>
      <c r="AO686" s="317">
        <v>10</v>
      </c>
      <c r="AP686" s="317" t="s">
        <v>24621</v>
      </c>
      <c r="AQ686" s="148" t="s">
        <v>760</v>
      </c>
    </row>
    <row r="687" spans="1:43" s="317" customFormat="1" x14ac:dyDescent="0.25">
      <c r="A687" s="317" t="s">
        <v>28126</v>
      </c>
      <c r="B687" s="163">
        <v>686</v>
      </c>
      <c r="C687" s="317" t="s">
        <v>28196</v>
      </c>
      <c r="D687" s="317" t="s">
        <v>2683</v>
      </c>
      <c r="F687" s="317">
        <v>3</v>
      </c>
      <c r="G687" s="317">
        <v>4</v>
      </c>
      <c r="H687" s="317">
        <v>2</v>
      </c>
      <c r="V687" s="219">
        <f t="shared" si="356"/>
        <v>100</v>
      </c>
      <c r="W687" s="219">
        <f t="shared" si="357"/>
        <v>100</v>
      </c>
      <c r="X687" s="219">
        <f t="shared" si="358"/>
        <v>100</v>
      </c>
      <c r="Y687" s="219">
        <f t="shared" si="359"/>
        <v>100</v>
      </c>
      <c r="Z687" s="219">
        <f t="shared" si="360"/>
        <v>100</v>
      </c>
      <c r="AA687" s="220">
        <f t="shared" si="361"/>
        <v>100</v>
      </c>
      <c r="AB687" s="220">
        <f t="shared" si="362"/>
        <v>100</v>
      </c>
      <c r="AC687" s="220">
        <f t="shared" si="363"/>
        <v>100</v>
      </c>
      <c r="AD687" s="416">
        <f t="shared" si="364"/>
        <v>100</v>
      </c>
      <c r="AE687" s="416">
        <f t="shared" si="365"/>
        <v>100</v>
      </c>
      <c r="AF687" s="212">
        <f t="shared" si="366"/>
        <v>100</v>
      </c>
      <c r="AG687" s="212">
        <f t="shared" si="367"/>
        <v>100</v>
      </c>
      <c r="AH687" s="212">
        <f t="shared" si="368"/>
        <v>100</v>
      </c>
      <c r="AI687" s="212">
        <f t="shared" si="369"/>
        <v>100</v>
      </c>
      <c r="AK687" s="317">
        <v>1</v>
      </c>
      <c r="AL687" s="317">
        <v>1</v>
      </c>
      <c r="AQ687" s="148" t="s">
        <v>6242</v>
      </c>
    </row>
    <row r="688" spans="1:43" s="317" customFormat="1" x14ac:dyDescent="0.25">
      <c r="A688" s="317" t="s">
        <v>28129</v>
      </c>
      <c r="B688" s="163">
        <v>687</v>
      </c>
      <c r="C688" s="317" t="s">
        <v>28197</v>
      </c>
      <c r="D688" s="317" t="s">
        <v>2683</v>
      </c>
      <c r="F688" s="317">
        <v>2</v>
      </c>
      <c r="G688" s="317">
        <v>4</v>
      </c>
      <c r="H688" s="317">
        <v>2</v>
      </c>
      <c r="V688" s="219">
        <f t="shared" si="356"/>
        <v>100</v>
      </c>
      <c r="W688" s="219">
        <f t="shared" si="357"/>
        <v>100</v>
      </c>
      <c r="X688" s="219">
        <f t="shared" si="358"/>
        <v>100</v>
      </c>
      <c r="Y688" s="219">
        <f t="shared" si="359"/>
        <v>100</v>
      </c>
      <c r="Z688" s="219">
        <f t="shared" si="360"/>
        <v>100</v>
      </c>
      <c r="AA688" s="220">
        <f t="shared" si="361"/>
        <v>100</v>
      </c>
      <c r="AB688" s="220">
        <f t="shared" si="362"/>
        <v>100</v>
      </c>
      <c r="AC688" s="220">
        <f t="shared" si="363"/>
        <v>100</v>
      </c>
      <c r="AD688" s="416">
        <f t="shared" si="364"/>
        <v>100</v>
      </c>
      <c r="AE688" s="416">
        <f t="shared" si="365"/>
        <v>100</v>
      </c>
      <c r="AF688" s="212">
        <f t="shared" si="366"/>
        <v>100</v>
      </c>
      <c r="AG688" s="212">
        <f t="shared" si="367"/>
        <v>100</v>
      </c>
      <c r="AH688" s="212">
        <f t="shared" si="368"/>
        <v>100</v>
      </c>
      <c r="AI688" s="212">
        <f t="shared" si="369"/>
        <v>100</v>
      </c>
      <c r="AK688" s="317">
        <v>1</v>
      </c>
      <c r="AL688" s="317">
        <v>1</v>
      </c>
      <c r="AQ688" s="148" t="s">
        <v>6242</v>
      </c>
    </row>
    <row r="689" spans="1:43" s="317" customFormat="1" x14ac:dyDescent="0.25">
      <c r="A689" s="317" t="s">
        <v>16748</v>
      </c>
      <c r="B689" s="163">
        <v>688</v>
      </c>
      <c r="C689" s="317" t="s">
        <v>28131</v>
      </c>
      <c r="D689" s="317" t="s">
        <v>28201</v>
      </c>
      <c r="F689" s="317">
        <v>3</v>
      </c>
      <c r="G689" s="317">
        <v>3</v>
      </c>
      <c r="K689" s="317">
        <v>1</v>
      </c>
      <c r="V689" s="219">
        <f t="shared" si="356"/>
        <v>100</v>
      </c>
      <c r="W689" s="219">
        <f t="shared" si="357"/>
        <v>100</v>
      </c>
      <c r="X689" s="219">
        <f t="shared" si="358"/>
        <v>100</v>
      </c>
      <c r="Y689" s="219">
        <f t="shared" si="359"/>
        <v>100</v>
      </c>
      <c r="Z689" s="219">
        <f t="shared" si="360"/>
        <v>100</v>
      </c>
      <c r="AA689" s="220">
        <f t="shared" si="361"/>
        <v>100</v>
      </c>
      <c r="AB689" s="220">
        <f t="shared" si="362"/>
        <v>100</v>
      </c>
      <c r="AC689" s="220">
        <f t="shared" si="363"/>
        <v>100</v>
      </c>
      <c r="AD689" s="416">
        <f t="shared" si="364"/>
        <v>100</v>
      </c>
      <c r="AE689" s="416">
        <f t="shared" si="365"/>
        <v>100</v>
      </c>
      <c r="AF689" s="212">
        <f t="shared" si="366"/>
        <v>1</v>
      </c>
      <c r="AG689" s="212">
        <f t="shared" si="367"/>
        <v>100</v>
      </c>
      <c r="AH689" s="212">
        <f t="shared" si="368"/>
        <v>3</v>
      </c>
      <c r="AI689" s="212">
        <f t="shared" si="369"/>
        <v>100</v>
      </c>
      <c r="AK689" s="317">
        <v>1</v>
      </c>
      <c r="AL689" s="317">
        <v>1</v>
      </c>
      <c r="AN689" s="317">
        <v>10000</v>
      </c>
      <c r="AO689" s="317">
        <v>10000</v>
      </c>
      <c r="AQ689" s="148" t="s">
        <v>6242</v>
      </c>
    </row>
    <row r="690" spans="1:43" s="317" customFormat="1" x14ac:dyDescent="0.25">
      <c r="A690" s="317" t="s">
        <v>4077</v>
      </c>
      <c r="B690" s="163">
        <v>689</v>
      </c>
      <c r="C690" s="317" t="s">
        <v>28137</v>
      </c>
      <c r="D690" s="317" t="s">
        <v>4079</v>
      </c>
      <c r="F690" s="317">
        <v>3</v>
      </c>
      <c r="J690" s="317">
        <v>2</v>
      </c>
      <c r="O690" s="317">
        <v>3</v>
      </c>
      <c r="V690" s="219">
        <f t="shared" si="356"/>
        <v>100</v>
      </c>
      <c r="W690" s="219">
        <f t="shared" si="357"/>
        <v>100</v>
      </c>
      <c r="X690" s="219">
        <f t="shared" si="358"/>
        <v>20</v>
      </c>
      <c r="Y690" s="219">
        <f t="shared" si="359"/>
        <v>100</v>
      </c>
      <c r="Z690" s="219">
        <f t="shared" si="360"/>
        <v>100</v>
      </c>
      <c r="AA690" s="220">
        <f t="shared" si="361"/>
        <v>100</v>
      </c>
      <c r="AB690" s="220">
        <f t="shared" si="362"/>
        <v>100</v>
      </c>
      <c r="AC690" s="220">
        <f t="shared" si="363"/>
        <v>100</v>
      </c>
      <c r="AD690" s="416">
        <f t="shared" si="364"/>
        <v>100</v>
      </c>
      <c r="AE690" s="416">
        <f t="shared" si="365"/>
        <v>100</v>
      </c>
      <c r="AF690" s="212">
        <f t="shared" si="366"/>
        <v>100</v>
      </c>
      <c r="AG690" s="212">
        <f t="shared" si="367"/>
        <v>10</v>
      </c>
      <c r="AH690" s="212">
        <f t="shared" si="368"/>
        <v>100</v>
      </c>
      <c r="AI690" s="212">
        <f t="shared" si="369"/>
        <v>100</v>
      </c>
      <c r="AQ690" s="148" t="s">
        <v>6242</v>
      </c>
    </row>
    <row r="691" spans="1:43" s="317" customFormat="1" x14ac:dyDescent="0.25">
      <c r="A691" s="317" t="s">
        <v>1828</v>
      </c>
      <c r="B691" s="163">
        <v>690</v>
      </c>
      <c r="C691" s="317" t="s">
        <v>28138</v>
      </c>
      <c r="D691" s="317" t="s">
        <v>3894</v>
      </c>
      <c r="V691" s="219">
        <f t="shared" si="356"/>
        <v>100</v>
      </c>
      <c r="W691" s="219">
        <f t="shared" si="357"/>
        <v>100</v>
      </c>
      <c r="X691" s="219">
        <f t="shared" si="358"/>
        <v>100</v>
      </c>
      <c r="Y691" s="219">
        <f t="shared" si="359"/>
        <v>100</v>
      </c>
      <c r="Z691" s="219">
        <f t="shared" si="360"/>
        <v>100</v>
      </c>
      <c r="AA691" s="220">
        <f t="shared" si="361"/>
        <v>100</v>
      </c>
      <c r="AB691" s="220">
        <f t="shared" si="362"/>
        <v>100</v>
      </c>
      <c r="AC691" s="220">
        <f t="shared" si="363"/>
        <v>100</v>
      </c>
      <c r="AD691" s="416">
        <f t="shared" si="364"/>
        <v>100</v>
      </c>
      <c r="AE691" s="416">
        <f t="shared" si="365"/>
        <v>100</v>
      </c>
      <c r="AF691" s="212">
        <f t="shared" si="366"/>
        <v>100</v>
      </c>
      <c r="AG691" s="212">
        <f t="shared" si="367"/>
        <v>100</v>
      </c>
      <c r="AH691" s="212">
        <f t="shared" si="368"/>
        <v>100</v>
      </c>
      <c r="AI691" s="212">
        <f t="shared" si="369"/>
        <v>100</v>
      </c>
      <c r="AQ691" s="148" t="s">
        <v>6242</v>
      </c>
    </row>
    <row r="692" spans="1:43" s="317" customFormat="1" x14ac:dyDescent="0.25">
      <c r="A692" s="317" t="s">
        <v>4831</v>
      </c>
      <c r="B692" s="163">
        <v>691</v>
      </c>
      <c r="C692" s="317" t="s">
        <v>10337</v>
      </c>
      <c r="D692" s="317" t="s">
        <v>4833</v>
      </c>
      <c r="F692" s="317">
        <v>3</v>
      </c>
      <c r="H692" s="317">
        <v>3</v>
      </c>
      <c r="P692" s="317">
        <v>2</v>
      </c>
      <c r="Q692" s="317" t="s">
        <v>753</v>
      </c>
      <c r="R692" s="317" t="s">
        <v>753</v>
      </c>
      <c r="V692" s="219">
        <f t="shared" si="356"/>
        <v>100</v>
      </c>
      <c r="W692" s="219">
        <f t="shared" si="357"/>
        <v>100</v>
      </c>
      <c r="X692" s="219">
        <f t="shared" si="358"/>
        <v>100</v>
      </c>
      <c r="Y692" s="219">
        <f t="shared" si="359"/>
        <v>100</v>
      </c>
      <c r="Z692" s="219">
        <f t="shared" si="360"/>
        <v>10</v>
      </c>
      <c r="AA692" s="220">
        <f t="shared" si="361"/>
        <v>0.1</v>
      </c>
      <c r="AB692" s="220">
        <f t="shared" si="362"/>
        <v>0.1</v>
      </c>
      <c r="AC692" s="220">
        <f t="shared" si="363"/>
        <v>100</v>
      </c>
      <c r="AD692" s="416">
        <f t="shared" si="364"/>
        <v>100</v>
      </c>
      <c r="AE692" s="416">
        <f t="shared" si="365"/>
        <v>100</v>
      </c>
      <c r="AF692" s="212">
        <f t="shared" si="366"/>
        <v>100</v>
      </c>
      <c r="AG692" s="212">
        <f t="shared" si="367"/>
        <v>100</v>
      </c>
      <c r="AH692" s="212">
        <f t="shared" si="368"/>
        <v>100</v>
      </c>
      <c r="AI692" s="212">
        <f t="shared" si="369"/>
        <v>100</v>
      </c>
      <c r="AK692" s="317">
        <v>1</v>
      </c>
      <c r="AL692" s="317">
        <v>1</v>
      </c>
      <c r="AQ692" s="148" t="s">
        <v>6242</v>
      </c>
    </row>
    <row r="693" spans="1:43" s="317" customFormat="1" x14ac:dyDescent="0.25">
      <c r="A693" s="317" t="s">
        <v>13809</v>
      </c>
      <c r="B693" s="163">
        <v>692</v>
      </c>
      <c r="C693" s="317" t="s">
        <v>28139</v>
      </c>
      <c r="D693" s="317" t="s">
        <v>13808</v>
      </c>
      <c r="F693" s="317">
        <v>4</v>
      </c>
      <c r="J693" s="317">
        <v>2</v>
      </c>
      <c r="K693" s="317">
        <v>1</v>
      </c>
      <c r="V693" s="219">
        <f t="shared" si="356"/>
        <v>100</v>
      </c>
      <c r="W693" s="219">
        <f t="shared" si="357"/>
        <v>100</v>
      </c>
      <c r="X693" s="219">
        <f t="shared" si="358"/>
        <v>100</v>
      </c>
      <c r="Y693" s="219">
        <f t="shared" si="359"/>
        <v>100</v>
      </c>
      <c r="Z693" s="219">
        <f t="shared" si="360"/>
        <v>100</v>
      </c>
      <c r="AA693" s="220">
        <f t="shared" si="361"/>
        <v>100</v>
      </c>
      <c r="AB693" s="220">
        <f t="shared" si="362"/>
        <v>100</v>
      </c>
      <c r="AC693" s="220">
        <f t="shared" si="363"/>
        <v>100</v>
      </c>
      <c r="AD693" s="416">
        <f t="shared" si="364"/>
        <v>100</v>
      </c>
      <c r="AE693" s="416">
        <f t="shared" si="365"/>
        <v>100</v>
      </c>
      <c r="AF693" s="212">
        <f t="shared" si="366"/>
        <v>1</v>
      </c>
      <c r="AG693" s="212">
        <f t="shared" si="367"/>
        <v>10</v>
      </c>
      <c r="AH693" s="212">
        <f t="shared" si="368"/>
        <v>3</v>
      </c>
      <c r="AI693" s="212">
        <f t="shared" si="369"/>
        <v>100</v>
      </c>
      <c r="AK693" s="317">
        <v>1</v>
      </c>
      <c r="AL693" s="317">
        <v>1</v>
      </c>
      <c r="AQ693" s="148" t="s">
        <v>6242</v>
      </c>
    </row>
    <row r="694" spans="1:43" s="317" customFormat="1" x14ac:dyDescent="0.25">
      <c r="A694" s="317" t="s">
        <v>28140</v>
      </c>
      <c r="B694" s="163">
        <v>693</v>
      </c>
      <c r="C694" s="317" t="s">
        <v>28145</v>
      </c>
      <c r="D694" s="317" t="s">
        <v>28141</v>
      </c>
      <c r="F694" s="317">
        <v>4</v>
      </c>
      <c r="J694" s="317">
        <v>2</v>
      </c>
      <c r="K694" s="317">
        <v>1</v>
      </c>
      <c r="V694" s="219">
        <f t="shared" si="356"/>
        <v>100</v>
      </c>
      <c r="W694" s="219">
        <f t="shared" si="357"/>
        <v>100</v>
      </c>
      <c r="X694" s="219">
        <f t="shared" si="358"/>
        <v>100</v>
      </c>
      <c r="Y694" s="219">
        <f t="shared" si="359"/>
        <v>100</v>
      </c>
      <c r="Z694" s="219">
        <f t="shared" si="360"/>
        <v>100</v>
      </c>
      <c r="AA694" s="220">
        <f t="shared" si="361"/>
        <v>100</v>
      </c>
      <c r="AB694" s="220">
        <f t="shared" si="362"/>
        <v>100</v>
      </c>
      <c r="AC694" s="220">
        <f t="shared" si="363"/>
        <v>100</v>
      </c>
      <c r="AD694" s="416">
        <f t="shared" si="364"/>
        <v>100</v>
      </c>
      <c r="AE694" s="416">
        <f t="shared" si="365"/>
        <v>100</v>
      </c>
      <c r="AF694" s="212">
        <f t="shared" si="366"/>
        <v>1</v>
      </c>
      <c r="AG694" s="212">
        <f t="shared" si="367"/>
        <v>10</v>
      </c>
      <c r="AH694" s="212">
        <f t="shared" si="368"/>
        <v>3</v>
      </c>
      <c r="AI694" s="212">
        <f t="shared" si="369"/>
        <v>100</v>
      </c>
      <c r="AK694" s="317">
        <v>1</v>
      </c>
      <c r="AL694" s="317">
        <v>1</v>
      </c>
      <c r="AQ694" s="148" t="s">
        <v>760</v>
      </c>
    </row>
    <row r="695" spans="1:43" s="317" customFormat="1" x14ac:dyDescent="0.25">
      <c r="A695" s="317" t="s">
        <v>1508</v>
      </c>
      <c r="B695" s="163">
        <v>694</v>
      </c>
      <c r="C695" s="317" t="s">
        <v>28143</v>
      </c>
      <c r="D695" s="317" t="s">
        <v>2576</v>
      </c>
      <c r="F695" s="317">
        <v>2</v>
      </c>
      <c r="G695" s="317">
        <v>2</v>
      </c>
      <c r="H695" s="317">
        <v>2</v>
      </c>
      <c r="V695" s="219">
        <f t="shared" si="356"/>
        <v>100</v>
      </c>
      <c r="W695" s="219">
        <f t="shared" si="357"/>
        <v>100</v>
      </c>
      <c r="X695" s="219">
        <f t="shared" si="358"/>
        <v>100</v>
      </c>
      <c r="Y695" s="219">
        <f t="shared" si="359"/>
        <v>100</v>
      </c>
      <c r="Z695" s="219">
        <f t="shared" si="360"/>
        <v>100</v>
      </c>
      <c r="AA695" s="220">
        <f t="shared" si="361"/>
        <v>100</v>
      </c>
      <c r="AB695" s="220">
        <f t="shared" si="362"/>
        <v>100</v>
      </c>
      <c r="AC695" s="220">
        <f t="shared" si="363"/>
        <v>100</v>
      </c>
      <c r="AD695" s="416">
        <f t="shared" si="364"/>
        <v>100</v>
      </c>
      <c r="AE695" s="416">
        <f t="shared" si="365"/>
        <v>100</v>
      </c>
      <c r="AF695" s="212">
        <f t="shared" si="366"/>
        <v>100</v>
      </c>
      <c r="AG695" s="212">
        <f t="shared" si="367"/>
        <v>100</v>
      </c>
      <c r="AH695" s="212">
        <f t="shared" si="368"/>
        <v>100</v>
      </c>
      <c r="AI695" s="212">
        <f t="shared" si="369"/>
        <v>100</v>
      </c>
      <c r="AK695" s="317">
        <v>1</v>
      </c>
      <c r="AQ695" s="148" t="s">
        <v>6242</v>
      </c>
    </row>
    <row r="696" spans="1:43" s="317" customFormat="1" x14ac:dyDescent="0.25">
      <c r="A696" s="317" t="s">
        <v>1973</v>
      </c>
      <c r="B696" s="163">
        <v>695</v>
      </c>
      <c r="C696" s="317" t="s">
        <v>28142</v>
      </c>
      <c r="D696" s="317" t="s">
        <v>4628</v>
      </c>
      <c r="F696" s="317">
        <v>1</v>
      </c>
      <c r="G696" s="317">
        <v>1</v>
      </c>
      <c r="H696" s="317">
        <v>1</v>
      </c>
      <c r="V696" s="219">
        <f t="shared" si="356"/>
        <v>100</v>
      </c>
      <c r="W696" s="219">
        <f t="shared" si="357"/>
        <v>100</v>
      </c>
      <c r="X696" s="219">
        <f t="shared" si="358"/>
        <v>100</v>
      </c>
      <c r="Y696" s="219">
        <f t="shared" si="359"/>
        <v>100</v>
      </c>
      <c r="Z696" s="219">
        <f t="shared" si="360"/>
        <v>100</v>
      </c>
      <c r="AA696" s="220">
        <f t="shared" si="361"/>
        <v>100</v>
      </c>
      <c r="AB696" s="220">
        <f t="shared" si="362"/>
        <v>100</v>
      </c>
      <c r="AC696" s="220">
        <f t="shared" si="363"/>
        <v>100</v>
      </c>
      <c r="AD696" s="416">
        <f t="shared" si="364"/>
        <v>100</v>
      </c>
      <c r="AE696" s="416">
        <f t="shared" si="365"/>
        <v>100</v>
      </c>
      <c r="AF696" s="212">
        <f t="shared" si="366"/>
        <v>100</v>
      </c>
      <c r="AG696" s="212">
        <f t="shared" si="367"/>
        <v>100</v>
      </c>
      <c r="AH696" s="212">
        <f t="shared" si="368"/>
        <v>100</v>
      </c>
      <c r="AI696" s="212">
        <f t="shared" si="369"/>
        <v>100</v>
      </c>
      <c r="AK696" s="317">
        <v>1</v>
      </c>
      <c r="AL696" s="317">
        <v>1</v>
      </c>
      <c r="AQ696" s="148" t="s">
        <v>6242</v>
      </c>
    </row>
    <row r="697" spans="1:43" s="317" customFormat="1" x14ac:dyDescent="0.25">
      <c r="A697" s="317" t="s">
        <v>7766</v>
      </c>
      <c r="B697" s="163">
        <v>696</v>
      </c>
      <c r="C697" s="317" t="s">
        <v>28198</v>
      </c>
      <c r="D697" s="317" t="s">
        <v>7765</v>
      </c>
      <c r="F697" s="317">
        <v>2</v>
      </c>
      <c r="G697" s="317">
        <v>1</v>
      </c>
      <c r="V697" s="219">
        <f t="shared" si="356"/>
        <v>100</v>
      </c>
      <c r="W697" s="219">
        <f t="shared" si="357"/>
        <v>100</v>
      </c>
      <c r="X697" s="219">
        <f t="shared" si="358"/>
        <v>100</v>
      </c>
      <c r="Y697" s="219">
        <f t="shared" si="359"/>
        <v>100</v>
      </c>
      <c r="Z697" s="219">
        <f t="shared" si="360"/>
        <v>100</v>
      </c>
      <c r="AA697" s="220">
        <f t="shared" si="361"/>
        <v>100</v>
      </c>
      <c r="AB697" s="220">
        <f t="shared" si="362"/>
        <v>100</v>
      </c>
      <c r="AC697" s="220">
        <f t="shared" si="363"/>
        <v>100</v>
      </c>
      <c r="AD697" s="416">
        <f t="shared" si="364"/>
        <v>100</v>
      </c>
      <c r="AE697" s="416">
        <f t="shared" si="365"/>
        <v>100</v>
      </c>
      <c r="AF697" s="212">
        <f t="shared" si="366"/>
        <v>100</v>
      </c>
      <c r="AG697" s="212">
        <f t="shared" si="367"/>
        <v>100</v>
      </c>
      <c r="AH697" s="212">
        <f t="shared" si="368"/>
        <v>100</v>
      </c>
      <c r="AI697" s="212">
        <f t="shared" si="369"/>
        <v>100</v>
      </c>
      <c r="AK697" s="317">
        <v>1</v>
      </c>
      <c r="AL697" s="317">
        <v>1</v>
      </c>
      <c r="AN697" s="317">
        <v>10000</v>
      </c>
      <c r="AO697" s="317">
        <v>10000</v>
      </c>
      <c r="AQ697" s="148" t="s">
        <v>6242</v>
      </c>
    </row>
    <row r="698" spans="1:43" s="317" customFormat="1" x14ac:dyDescent="0.25">
      <c r="A698" s="317" t="s">
        <v>8271</v>
      </c>
      <c r="B698" s="163">
        <v>697</v>
      </c>
      <c r="C698" s="317" t="s">
        <v>28112</v>
      </c>
      <c r="D698" s="317" t="s">
        <v>8270</v>
      </c>
      <c r="F698" s="317">
        <v>3</v>
      </c>
      <c r="V698" s="219">
        <f t="shared" si="356"/>
        <v>100</v>
      </c>
      <c r="W698" s="219">
        <f t="shared" si="357"/>
        <v>100</v>
      </c>
      <c r="X698" s="219">
        <f t="shared" si="358"/>
        <v>100</v>
      </c>
      <c r="Y698" s="219">
        <f t="shared" si="359"/>
        <v>100</v>
      </c>
      <c r="Z698" s="219">
        <f t="shared" si="360"/>
        <v>100</v>
      </c>
      <c r="AA698" s="220">
        <f t="shared" si="361"/>
        <v>100</v>
      </c>
      <c r="AB698" s="220">
        <f t="shared" si="362"/>
        <v>100</v>
      </c>
      <c r="AC698" s="220">
        <f t="shared" si="363"/>
        <v>100</v>
      </c>
      <c r="AD698" s="416">
        <f t="shared" si="364"/>
        <v>100</v>
      </c>
      <c r="AE698" s="416">
        <f t="shared" si="365"/>
        <v>100</v>
      </c>
      <c r="AF698" s="212">
        <f t="shared" si="366"/>
        <v>100</v>
      </c>
      <c r="AG698" s="212">
        <f t="shared" si="367"/>
        <v>100</v>
      </c>
      <c r="AH698" s="212">
        <f t="shared" si="368"/>
        <v>100</v>
      </c>
      <c r="AI698" s="212">
        <f t="shared" si="369"/>
        <v>100</v>
      </c>
      <c r="AK698" s="317">
        <v>1</v>
      </c>
      <c r="AL698" s="317">
        <v>1</v>
      </c>
      <c r="AN698" s="317">
        <v>100</v>
      </c>
      <c r="AO698" s="317">
        <v>100</v>
      </c>
      <c r="AQ698" s="148" t="s">
        <v>6242</v>
      </c>
    </row>
    <row r="699" spans="1:43" s="317" customFormat="1" x14ac:dyDescent="0.25">
      <c r="A699" s="317" t="s">
        <v>8267</v>
      </c>
      <c r="B699" s="163">
        <v>698</v>
      </c>
      <c r="C699" s="317" t="s">
        <v>28113</v>
      </c>
      <c r="D699" s="317" t="s">
        <v>8266</v>
      </c>
      <c r="F699" s="317">
        <v>4</v>
      </c>
      <c r="G699" s="317">
        <v>4</v>
      </c>
      <c r="H699" s="317">
        <v>4</v>
      </c>
      <c r="V699" s="219">
        <f t="shared" si="356"/>
        <v>100</v>
      </c>
      <c r="W699" s="219">
        <f t="shared" si="357"/>
        <v>100</v>
      </c>
      <c r="X699" s="219">
        <f t="shared" si="358"/>
        <v>100</v>
      </c>
      <c r="Y699" s="219">
        <f t="shared" si="359"/>
        <v>100</v>
      </c>
      <c r="Z699" s="219">
        <f t="shared" si="360"/>
        <v>100</v>
      </c>
      <c r="AA699" s="220">
        <f t="shared" si="361"/>
        <v>100</v>
      </c>
      <c r="AB699" s="220">
        <f t="shared" si="362"/>
        <v>100</v>
      </c>
      <c r="AC699" s="220">
        <f t="shared" si="363"/>
        <v>100</v>
      </c>
      <c r="AD699" s="416">
        <f t="shared" si="364"/>
        <v>100</v>
      </c>
      <c r="AE699" s="416">
        <f t="shared" si="365"/>
        <v>100</v>
      </c>
      <c r="AF699" s="212">
        <f t="shared" si="366"/>
        <v>100</v>
      </c>
      <c r="AG699" s="212">
        <f t="shared" si="367"/>
        <v>100</v>
      </c>
      <c r="AH699" s="212">
        <f t="shared" si="368"/>
        <v>100</v>
      </c>
      <c r="AI699" s="212">
        <f t="shared" si="369"/>
        <v>100</v>
      </c>
      <c r="AK699" s="317">
        <v>1</v>
      </c>
      <c r="AL699" s="317">
        <v>1</v>
      </c>
      <c r="AN699" s="317">
        <v>1000</v>
      </c>
      <c r="AO699" s="317">
        <v>1000</v>
      </c>
      <c r="AQ699" s="148" t="s">
        <v>6242</v>
      </c>
    </row>
    <row r="700" spans="1:43" s="317" customFormat="1" x14ac:dyDescent="0.25">
      <c r="A700" s="317" t="s">
        <v>8277</v>
      </c>
      <c r="B700" s="163">
        <v>699</v>
      </c>
      <c r="C700" s="317" t="s">
        <v>28114</v>
      </c>
      <c r="D700" s="317" t="s">
        <v>8276</v>
      </c>
      <c r="F700" s="317">
        <v>3</v>
      </c>
      <c r="G700" s="317">
        <v>4</v>
      </c>
      <c r="V700" s="219">
        <f t="shared" si="356"/>
        <v>100</v>
      </c>
      <c r="W700" s="219">
        <f t="shared" si="357"/>
        <v>100</v>
      </c>
      <c r="X700" s="219">
        <f t="shared" si="358"/>
        <v>100</v>
      </c>
      <c r="Y700" s="219">
        <f t="shared" si="359"/>
        <v>100</v>
      </c>
      <c r="Z700" s="219">
        <f t="shared" si="360"/>
        <v>100</v>
      </c>
      <c r="AA700" s="220">
        <f t="shared" si="361"/>
        <v>100</v>
      </c>
      <c r="AB700" s="220">
        <f t="shared" si="362"/>
        <v>100</v>
      </c>
      <c r="AC700" s="220">
        <f t="shared" si="363"/>
        <v>100</v>
      </c>
      <c r="AD700" s="416">
        <f t="shared" si="364"/>
        <v>100</v>
      </c>
      <c r="AE700" s="416">
        <f t="shared" si="365"/>
        <v>100</v>
      </c>
      <c r="AF700" s="212">
        <f t="shared" si="366"/>
        <v>100</v>
      </c>
      <c r="AG700" s="212">
        <f t="shared" si="367"/>
        <v>100</v>
      </c>
      <c r="AH700" s="212">
        <f t="shared" si="368"/>
        <v>100</v>
      </c>
      <c r="AI700" s="212">
        <f t="shared" si="369"/>
        <v>100</v>
      </c>
      <c r="AK700" s="317">
        <v>1</v>
      </c>
      <c r="AL700" s="317">
        <v>1</v>
      </c>
      <c r="AN700" s="317">
        <v>1000</v>
      </c>
      <c r="AO700" s="317">
        <v>1000</v>
      </c>
      <c r="AQ700" s="394" t="s">
        <v>6242</v>
      </c>
    </row>
    <row r="701" spans="1:43" x14ac:dyDescent="0.25">
      <c r="A701" s="162" t="s">
        <v>3278</v>
      </c>
      <c r="B701" s="163">
        <v>700</v>
      </c>
      <c r="C701" s="162" t="s">
        <v>28200</v>
      </c>
      <c r="D701" s="175" t="s">
        <v>3280</v>
      </c>
      <c r="L701" s="332">
        <v>1</v>
      </c>
      <c r="Q701" s="332">
        <v>2</v>
      </c>
      <c r="V701" s="219">
        <f t="shared" si="356"/>
        <v>100</v>
      </c>
      <c r="W701" s="219">
        <f t="shared" si="357"/>
        <v>100</v>
      </c>
      <c r="X701" s="219">
        <f t="shared" si="358"/>
        <v>100</v>
      </c>
      <c r="Y701" s="219">
        <f t="shared" si="359"/>
        <v>100</v>
      </c>
      <c r="Z701" s="219">
        <f t="shared" si="360"/>
        <v>100</v>
      </c>
      <c r="AA701" s="220">
        <f t="shared" si="361"/>
        <v>1</v>
      </c>
      <c r="AB701" s="220">
        <f t="shared" si="362"/>
        <v>100</v>
      </c>
      <c r="AC701" s="220">
        <f t="shared" si="363"/>
        <v>100</v>
      </c>
      <c r="AD701" s="416">
        <f t="shared" si="364"/>
        <v>1</v>
      </c>
      <c r="AE701" s="416">
        <f t="shared" si="365"/>
        <v>100</v>
      </c>
      <c r="AF701" s="212">
        <f t="shared" si="366"/>
        <v>100</v>
      </c>
      <c r="AG701" s="212">
        <f t="shared" si="367"/>
        <v>100</v>
      </c>
      <c r="AH701" s="212">
        <f t="shared" si="368"/>
        <v>100</v>
      </c>
      <c r="AI701" s="212">
        <f t="shared" si="369"/>
        <v>100</v>
      </c>
      <c r="AK701" s="185">
        <v>1</v>
      </c>
      <c r="AL701" s="185">
        <v>1</v>
      </c>
      <c r="AN701" s="185">
        <v>10</v>
      </c>
      <c r="AO701" s="185">
        <v>10</v>
      </c>
      <c r="AQ701" s="148" t="s">
        <v>6242</v>
      </c>
    </row>
    <row r="702" spans="1:43" x14ac:dyDescent="0.25">
      <c r="A702" s="162" t="s">
        <v>2209</v>
      </c>
      <c r="B702" s="163">
        <v>701</v>
      </c>
      <c r="C702" s="162" t="s">
        <v>12368</v>
      </c>
      <c r="D702" t="s">
        <v>5006</v>
      </c>
      <c r="F702" s="185">
        <v>3</v>
      </c>
      <c r="G702" s="175">
        <v>3</v>
      </c>
      <c r="J702" s="332">
        <v>2</v>
      </c>
      <c r="K702" s="332">
        <v>2</v>
      </c>
      <c r="O702" s="332">
        <v>3</v>
      </c>
      <c r="Q702" s="332">
        <v>2</v>
      </c>
      <c r="V702" s="219">
        <f t="shared" si="356"/>
        <v>100</v>
      </c>
      <c r="W702" s="219">
        <f t="shared" si="357"/>
        <v>100</v>
      </c>
      <c r="X702" s="219">
        <f t="shared" si="358"/>
        <v>20</v>
      </c>
      <c r="Y702" s="219">
        <f t="shared" si="359"/>
        <v>100</v>
      </c>
      <c r="Z702" s="219">
        <f t="shared" si="360"/>
        <v>100</v>
      </c>
      <c r="AA702" s="220">
        <f t="shared" si="361"/>
        <v>1</v>
      </c>
      <c r="AB702" s="220">
        <f t="shared" si="362"/>
        <v>100</v>
      </c>
      <c r="AC702" s="220">
        <f t="shared" si="363"/>
        <v>100</v>
      </c>
      <c r="AD702" s="416">
        <f t="shared" si="364"/>
        <v>100</v>
      </c>
      <c r="AE702" s="416">
        <f t="shared" si="365"/>
        <v>100</v>
      </c>
      <c r="AF702" s="212">
        <f t="shared" si="366"/>
        <v>10</v>
      </c>
      <c r="AG702" s="212">
        <f t="shared" si="367"/>
        <v>10</v>
      </c>
      <c r="AH702" s="212">
        <f t="shared" si="368"/>
        <v>100</v>
      </c>
      <c r="AI702" s="212">
        <f t="shared" si="369"/>
        <v>100</v>
      </c>
      <c r="AK702" s="185">
        <v>1</v>
      </c>
      <c r="AL702" s="185">
        <v>1</v>
      </c>
      <c r="AQ702" s="148" t="s">
        <v>6242</v>
      </c>
    </row>
    <row r="703" spans="1:43" x14ac:dyDescent="0.25">
      <c r="A703" s="162" t="s">
        <v>12438</v>
      </c>
      <c r="B703" s="163">
        <v>702</v>
      </c>
      <c r="C703" s="162" t="s">
        <v>28208</v>
      </c>
      <c r="D703" t="s">
        <v>12437</v>
      </c>
      <c r="F703" s="185">
        <v>4</v>
      </c>
      <c r="G703" s="175">
        <v>4</v>
      </c>
      <c r="J703" s="332" t="s">
        <v>752</v>
      </c>
      <c r="K703" s="332">
        <v>1</v>
      </c>
      <c r="L703" s="332" t="s">
        <v>752</v>
      </c>
      <c r="O703" s="332">
        <v>3</v>
      </c>
      <c r="V703" s="219">
        <f t="shared" si="356"/>
        <v>100</v>
      </c>
      <c r="W703" s="219">
        <f t="shared" si="357"/>
        <v>100</v>
      </c>
      <c r="X703" s="219">
        <f t="shared" si="358"/>
        <v>20</v>
      </c>
      <c r="Y703" s="219">
        <f t="shared" si="359"/>
        <v>100</v>
      </c>
      <c r="Z703" s="219">
        <f t="shared" si="360"/>
        <v>100</v>
      </c>
      <c r="AA703" s="220">
        <f t="shared" si="361"/>
        <v>100</v>
      </c>
      <c r="AB703" s="220">
        <f t="shared" si="362"/>
        <v>100</v>
      </c>
      <c r="AC703" s="220">
        <f t="shared" si="363"/>
        <v>100</v>
      </c>
      <c r="AD703" s="416">
        <f t="shared" si="364"/>
        <v>1</v>
      </c>
      <c r="AE703" s="416">
        <f t="shared" si="365"/>
        <v>100</v>
      </c>
      <c r="AF703" s="212">
        <f t="shared" si="366"/>
        <v>1</v>
      </c>
      <c r="AG703" s="212">
        <f t="shared" si="367"/>
        <v>1</v>
      </c>
      <c r="AH703" s="212">
        <f t="shared" si="368"/>
        <v>3</v>
      </c>
      <c r="AI703" s="212">
        <f t="shared" si="369"/>
        <v>5</v>
      </c>
      <c r="AK703" s="185">
        <v>1</v>
      </c>
      <c r="AL703" s="185">
        <v>3</v>
      </c>
      <c r="AQ703" s="148" t="s">
        <v>760</v>
      </c>
    </row>
    <row r="704" spans="1:43" x14ac:dyDescent="0.25">
      <c r="A704" s="162" t="s">
        <v>12675</v>
      </c>
      <c r="B704" s="163">
        <v>703</v>
      </c>
      <c r="C704" s="162" t="s">
        <v>28209</v>
      </c>
      <c r="D704" t="s">
        <v>12674</v>
      </c>
      <c r="I704" s="175">
        <v>3</v>
      </c>
      <c r="J704" s="332">
        <v>2</v>
      </c>
      <c r="K704" s="332">
        <v>2</v>
      </c>
      <c r="V704" s="219">
        <f t="shared" si="356"/>
        <v>100</v>
      </c>
      <c r="W704" s="219">
        <f t="shared" si="357"/>
        <v>100</v>
      </c>
      <c r="X704" s="219">
        <f t="shared" si="358"/>
        <v>100</v>
      </c>
      <c r="Y704" s="219">
        <f t="shared" si="359"/>
        <v>100</v>
      </c>
      <c r="Z704" s="219">
        <f t="shared" si="360"/>
        <v>100</v>
      </c>
      <c r="AA704" s="220">
        <f t="shared" si="361"/>
        <v>100</v>
      </c>
      <c r="AB704" s="220">
        <f t="shared" si="362"/>
        <v>100</v>
      </c>
      <c r="AC704" s="220">
        <f t="shared" si="363"/>
        <v>100</v>
      </c>
      <c r="AD704" s="416">
        <f t="shared" si="364"/>
        <v>100</v>
      </c>
      <c r="AE704" s="416">
        <f t="shared" si="365"/>
        <v>100</v>
      </c>
      <c r="AF704" s="212">
        <f t="shared" si="366"/>
        <v>10</v>
      </c>
      <c r="AG704" s="212">
        <f t="shared" si="367"/>
        <v>10</v>
      </c>
      <c r="AH704" s="212">
        <f t="shared" si="368"/>
        <v>100</v>
      </c>
      <c r="AI704" s="212">
        <f t="shared" si="369"/>
        <v>100</v>
      </c>
      <c r="AJ704" s="214">
        <v>8.4199999999999998E-4</v>
      </c>
      <c r="AK704" s="185">
        <v>1</v>
      </c>
      <c r="AL704" s="185">
        <v>1</v>
      </c>
      <c r="AN704" s="185">
        <v>100</v>
      </c>
      <c r="AO704" s="185">
        <v>1</v>
      </c>
      <c r="AQ704" s="148" t="s">
        <v>760</v>
      </c>
    </row>
    <row r="705" spans="1:1023" x14ac:dyDescent="0.25">
      <c r="A705" s="162" t="s">
        <v>27043</v>
      </c>
      <c r="B705" s="163">
        <v>704</v>
      </c>
      <c r="C705" s="162" t="s">
        <v>28210</v>
      </c>
      <c r="D705" t="s">
        <v>27264</v>
      </c>
      <c r="F705" s="185">
        <v>4</v>
      </c>
      <c r="J705" s="332">
        <v>2</v>
      </c>
      <c r="K705" s="332">
        <v>2</v>
      </c>
      <c r="L705" s="332">
        <v>1</v>
      </c>
      <c r="V705" s="219">
        <f t="shared" si="356"/>
        <v>100</v>
      </c>
      <c r="W705" s="219">
        <f t="shared" si="357"/>
        <v>100</v>
      </c>
      <c r="X705" s="219">
        <f t="shared" si="358"/>
        <v>100</v>
      </c>
      <c r="Y705" s="219">
        <f t="shared" si="359"/>
        <v>100</v>
      </c>
      <c r="Z705" s="219">
        <f t="shared" si="360"/>
        <v>100</v>
      </c>
      <c r="AA705" s="220">
        <f t="shared" si="361"/>
        <v>100</v>
      </c>
      <c r="AB705" s="220">
        <f t="shared" si="362"/>
        <v>100</v>
      </c>
      <c r="AC705" s="220">
        <f t="shared" si="363"/>
        <v>100</v>
      </c>
      <c r="AD705" s="416">
        <f t="shared" si="364"/>
        <v>1</v>
      </c>
      <c r="AE705" s="416">
        <f t="shared" si="365"/>
        <v>100</v>
      </c>
      <c r="AF705" s="212">
        <f t="shared" si="366"/>
        <v>10</v>
      </c>
      <c r="AG705" s="212">
        <f t="shared" si="367"/>
        <v>10</v>
      </c>
      <c r="AH705" s="212">
        <f t="shared" si="368"/>
        <v>100</v>
      </c>
      <c r="AI705" s="212">
        <f t="shared" si="369"/>
        <v>100</v>
      </c>
      <c r="AJ705" s="214"/>
      <c r="AQ705" s="148" t="s">
        <v>783</v>
      </c>
    </row>
    <row r="706" spans="1:1023" s="317" customFormat="1" x14ac:dyDescent="0.25">
      <c r="A706" s="317" t="s">
        <v>12467</v>
      </c>
      <c r="B706" s="163">
        <v>705</v>
      </c>
      <c r="C706" s="317" t="s">
        <v>28211</v>
      </c>
      <c r="D706" t="s">
        <v>12466</v>
      </c>
      <c r="I706" s="317">
        <v>19.25</v>
      </c>
      <c r="J706" s="177">
        <v>2</v>
      </c>
      <c r="K706" s="177">
        <v>2</v>
      </c>
      <c r="O706" s="177">
        <v>3</v>
      </c>
      <c r="V706" s="219">
        <f t="shared" si="356"/>
        <v>100</v>
      </c>
      <c r="W706" s="219">
        <f t="shared" si="357"/>
        <v>100</v>
      </c>
      <c r="X706" s="219">
        <f t="shared" si="358"/>
        <v>20</v>
      </c>
      <c r="Y706" s="219">
        <f t="shared" si="359"/>
        <v>100</v>
      </c>
      <c r="Z706" s="219">
        <f t="shared" si="360"/>
        <v>100</v>
      </c>
      <c r="AA706" s="220">
        <f t="shared" si="361"/>
        <v>100</v>
      </c>
      <c r="AB706" s="220">
        <f t="shared" si="362"/>
        <v>100</v>
      </c>
      <c r="AC706" s="220">
        <f t="shared" si="363"/>
        <v>100</v>
      </c>
      <c r="AD706" s="416">
        <f t="shared" si="364"/>
        <v>100</v>
      </c>
      <c r="AE706" s="416">
        <f t="shared" si="365"/>
        <v>100</v>
      </c>
      <c r="AF706" s="212">
        <f t="shared" si="366"/>
        <v>10</v>
      </c>
      <c r="AG706" s="212">
        <f t="shared" si="367"/>
        <v>10</v>
      </c>
      <c r="AH706" s="212">
        <f t="shared" si="368"/>
        <v>100</v>
      </c>
      <c r="AI706" s="212">
        <f t="shared" si="369"/>
        <v>100</v>
      </c>
      <c r="AJ706" s="214">
        <v>1E-3</v>
      </c>
      <c r="AK706" s="177">
        <v>1</v>
      </c>
      <c r="AL706" s="177">
        <v>1</v>
      </c>
      <c r="AQ706" s="148" t="s">
        <v>28218</v>
      </c>
    </row>
    <row r="707" spans="1:1023" x14ac:dyDescent="0.25">
      <c r="A707" s="162" t="s">
        <v>19607</v>
      </c>
      <c r="B707" s="163">
        <v>706</v>
      </c>
      <c r="C707" s="162" t="s">
        <v>28212</v>
      </c>
      <c r="D707" t="s">
        <v>19606</v>
      </c>
      <c r="F707" s="185">
        <v>4</v>
      </c>
      <c r="G707" s="175">
        <v>3</v>
      </c>
      <c r="H707" s="175">
        <v>3</v>
      </c>
      <c r="J707" s="332" t="s">
        <v>752</v>
      </c>
      <c r="K707" s="332">
        <v>1</v>
      </c>
      <c r="L707" s="332">
        <v>1</v>
      </c>
      <c r="V707" s="219">
        <f t="shared" si="356"/>
        <v>100</v>
      </c>
      <c r="W707" s="219">
        <f t="shared" si="357"/>
        <v>100</v>
      </c>
      <c r="X707" s="219">
        <f t="shared" si="358"/>
        <v>100</v>
      </c>
      <c r="Y707" s="219">
        <f t="shared" si="359"/>
        <v>100</v>
      </c>
      <c r="Z707" s="219">
        <f t="shared" si="360"/>
        <v>100</v>
      </c>
      <c r="AA707" s="220">
        <f t="shared" si="361"/>
        <v>100</v>
      </c>
      <c r="AB707" s="220">
        <f t="shared" si="362"/>
        <v>100</v>
      </c>
      <c r="AC707" s="220">
        <f t="shared" si="363"/>
        <v>100</v>
      </c>
      <c r="AD707" s="422">
        <v>0.05</v>
      </c>
      <c r="AE707" s="416">
        <f t="shared" si="365"/>
        <v>100</v>
      </c>
      <c r="AF707" s="212">
        <f t="shared" si="366"/>
        <v>1</v>
      </c>
      <c r="AG707" s="212">
        <f t="shared" si="367"/>
        <v>1</v>
      </c>
      <c r="AH707" s="212">
        <f t="shared" si="368"/>
        <v>3</v>
      </c>
      <c r="AI707" s="212">
        <f t="shared" si="369"/>
        <v>5</v>
      </c>
      <c r="AJ707" s="214">
        <v>2.2000000000000001E-3</v>
      </c>
      <c r="AK707" s="185">
        <v>1</v>
      </c>
      <c r="AL707" s="185">
        <v>1</v>
      </c>
      <c r="AN707" s="185">
        <v>1</v>
      </c>
      <c r="AO707" s="185">
        <v>1</v>
      </c>
      <c r="AQ707" s="148" t="s">
        <v>760</v>
      </c>
    </row>
    <row r="708" spans="1:1023" x14ac:dyDescent="0.25">
      <c r="A708" s="162" t="s">
        <v>19642</v>
      </c>
      <c r="B708" s="163">
        <v>707</v>
      </c>
      <c r="C708" s="162" t="s">
        <v>28213</v>
      </c>
      <c r="D708" t="s">
        <v>19641</v>
      </c>
      <c r="F708" s="185">
        <v>4</v>
      </c>
      <c r="H708" s="175">
        <v>2</v>
      </c>
      <c r="J708" s="332">
        <v>2</v>
      </c>
      <c r="K708" s="332">
        <v>2</v>
      </c>
      <c r="L708" s="332">
        <v>1</v>
      </c>
      <c r="V708" s="219">
        <f t="shared" si="356"/>
        <v>100</v>
      </c>
      <c r="W708" s="219">
        <f t="shared" si="357"/>
        <v>100</v>
      </c>
      <c r="X708" s="219">
        <f t="shared" si="358"/>
        <v>100</v>
      </c>
      <c r="Y708" s="219">
        <f t="shared" si="359"/>
        <v>100</v>
      </c>
      <c r="Z708" s="219">
        <f t="shared" si="360"/>
        <v>100</v>
      </c>
      <c r="AA708" s="220">
        <f t="shared" si="361"/>
        <v>100</v>
      </c>
      <c r="AB708" s="220">
        <f t="shared" si="362"/>
        <v>100</v>
      </c>
      <c r="AC708" s="220">
        <f t="shared" si="363"/>
        <v>100</v>
      </c>
      <c r="AD708" s="416">
        <f t="shared" si="364"/>
        <v>1</v>
      </c>
      <c r="AE708" s="416">
        <f t="shared" si="365"/>
        <v>100</v>
      </c>
      <c r="AF708" s="212">
        <f t="shared" si="366"/>
        <v>10</v>
      </c>
      <c r="AG708" s="212">
        <f t="shared" si="367"/>
        <v>10</v>
      </c>
      <c r="AH708" s="212">
        <f t="shared" si="368"/>
        <v>100</v>
      </c>
      <c r="AI708" s="212">
        <f t="shared" si="369"/>
        <v>100</v>
      </c>
      <c r="AJ708" s="214"/>
      <c r="AK708" s="185">
        <v>1</v>
      </c>
      <c r="AL708" s="185">
        <v>1</v>
      </c>
      <c r="AQ708" s="148" t="s">
        <v>6242</v>
      </c>
    </row>
    <row r="709" spans="1:1023" x14ac:dyDescent="0.25">
      <c r="A709" s="162" t="s">
        <v>28214</v>
      </c>
      <c r="B709" s="163">
        <v>708</v>
      </c>
      <c r="C709" s="162" t="s">
        <v>28215</v>
      </c>
      <c r="D709" t="s">
        <v>28217</v>
      </c>
      <c r="F709" s="185">
        <v>3</v>
      </c>
      <c r="G709" s="175">
        <v>3</v>
      </c>
      <c r="H709" s="175">
        <v>2</v>
      </c>
      <c r="I709" s="321" t="s">
        <v>25905</v>
      </c>
      <c r="J709" s="332" t="s">
        <v>752</v>
      </c>
      <c r="K709" s="332">
        <v>1</v>
      </c>
      <c r="L709" s="332" t="s">
        <v>753</v>
      </c>
      <c r="O709" s="332">
        <v>3</v>
      </c>
      <c r="V709" s="219">
        <f t="shared" si="356"/>
        <v>100</v>
      </c>
      <c r="W709" s="219">
        <f t="shared" si="357"/>
        <v>100</v>
      </c>
      <c r="X709" s="219">
        <f t="shared" si="358"/>
        <v>20</v>
      </c>
      <c r="Y709" s="219">
        <f t="shared" si="359"/>
        <v>100</v>
      </c>
      <c r="Z709" s="219">
        <f t="shared" si="360"/>
        <v>100</v>
      </c>
      <c r="AA709" s="220">
        <f t="shared" si="361"/>
        <v>100</v>
      </c>
      <c r="AB709" s="220">
        <f t="shared" si="362"/>
        <v>100</v>
      </c>
      <c r="AC709" s="220">
        <f t="shared" si="363"/>
        <v>100</v>
      </c>
      <c r="AD709" s="423">
        <v>1.5E-3</v>
      </c>
      <c r="AE709" s="416">
        <f t="shared" si="365"/>
        <v>100</v>
      </c>
      <c r="AF709" s="212">
        <f t="shared" si="366"/>
        <v>1</v>
      </c>
      <c r="AG709" s="212">
        <f t="shared" si="367"/>
        <v>1</v>
      </c>
      <c r="AH709" s="212">
        <f t="shared" si="368"/>
        <v>3</v>
      </c>
      <c r="AI709" s="212">
        <f t="shared" si="369"/>
        <v>5</v>
      </c>
      <c r="AJ709" s="214" t="s">
        <v>25906</v>
      </c>
      <c r="AK709" s="185">
        <v>1</v>
      </c>
      <c r="AL709" s="185">
        <v>1</v>
      </c>
      <c r="AN709" s="185">
        <v>10</v>
      </c>
      <c r="AO709" s="187">
        <v>1</v>
      </c>
      <c r="AP709" s="187"/>
      <c r="AQ709" s="148" t="s">
        <v>6242</v>
      </c>
    </row>
    <row r="710" spans="1:1023" x14ac:dyDescent="0.25">
      <c r="A710" s="162" t="s">
        <v>749</v>
      </c>
      <c r="B710" s="163">
        <v>709</v>
      </c>
      <c r="C710" s="162" t="s">
        <v>28216</v>
      </c>
      <c r="D710" s="181" t="s">
        <v>750</v>
      </c>
      <c r="E710" s="445"/>
      <c r="F710" s="202">
        <v>3</v>
      </c>
      <c r="G710" s="173">
        <v>3</v>
      </c>
      <c r="H710" s="173">
        <v>2</v>
      </c>
      <c r="I710" s="321" t="s">
        <v>25905</v>
      </c>
      <c r="J710" s="354" t="s">
        <v>752</v>
      </c>
      <c r="K710" s="355">
        <v>1</v>
      </c>
      <c r="L710" s="355" t="s">
        <v>753</v>
      </c>
      <c r="M710" s="356"/>
      <c r="N710" s="356"/>
      <c r="O710" s="355">
        <v>3</v>
      </c>
      <c r="P710" s="356"/>
      <c r="Q710" s="356"/>
      <c r="R710" s="356"/>
      <c r="S710" s="356"/>
      <c r="T710" s="356"/>
      <c r="U710" s="351"/>
      <c r="V710" s="219">
        <f t="shared" si="356"/>
        <v>100</v>
      </c>
      <c r="W710" s="219">
        <f t="shared" si="357"/>
        <v>100</v>
      </c>
      <c r="X710" s="219">
        <f t="shared" si="358"/>
        <v>20</v>
      </c>
      <c r="Y710" s="219">
        <f t="shared" si="359"/>
        <v>100</v>
      </c>
      <c r="Z710" s="219">
        <f t="shared" si="360"/>
        <v>100</v>
      </c>
      <c r="AA710" s="220">
        <f t="shared" si="361"/>
        <v>100</v>
      </c>
      <c r="AB710" s="220">
        <f t="shared" si="362"/>
        <v>100</v>
      </c>
      <c r="AC710" s="220">
        <f t="shared" si="363"/>
        <v>100</v>
      </c>
      <c r="AD710" s="423">
        <v>1.5E-3</v>
      </c>
      <c r="AE710" s="416">
        <f t="shared" si="365"/>
        <v>100</v>
      </c>
      <c r="AF710" s="212">
        <f t="shared" si="366"/>
        <v>1</v>
      </c>
      <c r="AG710" s="212">
        <f t="shared" si="367"/>
        <v>1</v>
      </c>
      <c r="AH710" s="212">
        <f t="shared" si="368"/>
        <v>3</v>
      </c>
      <c r="AI710" s="212">
        <f t="shared" si="369"/>
        <v>5</v>
      </c>
      <c r="AJ710" s="214" t="s">
        <v>25906</v>
      </c>
      <c r="AK710" s="296">
        <v>1</v>
      </c>
      <c r="AL710" s="191">
        <v>1</v>
      </c>
      <c r="AM710" s="214" t="s">
        <v>754</v>
      </c>
      <c r="AN710" s="185">
        <v>10</v>
      </c>
      <c r="AO710" s="185">
        <v>1</v>
      </c>
      <c r="AP710" s="421"/>
      <c r="AQ710" s="394" t="s">
        <v>25902</v>
      </c>
      <c r="AR710" s="421"/>
      <c r="AS710" s="421"/>
      <c r="AT710" s="421"/>
      <c r="AU710" s="421"/>
      <c r="AV710" s="421"/>
      <c r="AW710" s="421"/>
      <c r="AX710" s="421"/>
      <c r="AY710" s="421"/>
      <c r="AZ710" s="421"/>
      <c r="BA710" s="421"/>
      <c r="BB710" s="421"/>
      <c r="BC710" s="421"/>
      <c r="BD710" s="421"/>
      <c r="BE710" s="421"/>
      <c r="BF710" s="421"/>
      <c r="BG710" s="421"/>
      <c r="BH710" s="421"/>
      <c r="BI710" s="421"/>
    </row>
    <row r="711" spans="1:1023" x14ac:dyDescent="0.25">
      <c r="A711" s="162" t="s">
        <v>779</v>
      </c>
      <c r="B711" s="163">
        <v>710</v>
      </c>
      <c r="C711" s="162" t="s">
        <v>24995</v>
      </c>
      <c r="D711" s="306" t="s">
        <v>25867</v>
      </c>
      <c r="E711" s="429"/>
      <c r="F711" s="202">
        <v>4</v>
      </c>
      <c r="G711" s="173"/>
      <c r="H711" s="173"/>
      <c r="I711" s="321" t="s">
        <v>25907</v>
      </c>
      <c r="J711" s="354">
        <v>2</v>
      </c>
      <c r="K711" s="355">
        <v>1</v>
      </c>
      <c r="L711" s="355">
        <v>1</v>
      </c>
      <c r="M711" s="356"/>
      <c r="N711" s="356"/>
      <c r="O711" s="355"/>
      <c r="P711" s="356"/>
      <c r="Q711" s="356"/>
      <c r="R711" s="356"/>
      <c r="S711" s="356"/>
      <c r="T711" s="356"/>
      <c r="U711" s="351"/>
      <c r="V711" s="219">
        <f t="shared" si="356"/>
        <v>100</v>
      </c>
      <c r="W711" s="219">
        <f t="shared" si="357"/>
        <v>100</v>
      </c>
      <c r="X711" s="219">
        <f t="shared" si="358"/>
        <v>100</v>
      </c>
      <c r="Y711" s="219">
        <f t="shared" si="359"/>
        <v>100</v>
      </c>
      <c r="Z711" s="219">
        <f t="shared" si="360"/>
        <v>100</v>
      </c>
      <c r="AA711" s="220">
        <f t="shared" si="361"/>
        <v>100</v>
      </c>
      <c r="AB711" s="220">
        <f t="shared" si="362"/>
        <v>100</v>
      </c>
      <c r="AC711" s="220">
        <f t="shared" si="363"/>
        <v>100</v>
      </c>
      <c r="AD711" s="423">
        <v>0.05</v>
      </c>
      <c r="AE711" s="416">
        <f t="shared" si="365"/>
        <v>100</v>
      </c>
      <c r="AF711" s="212">
        <f t="shared" si="366"/>
        <v>1</v>
      </c>
      <c r="AG711" s="212">
        <f t="shared" si="367"/>
        <v>10</v>
      </c>
      <c r="AH711" s="212">
        <f t="shared" si="368"/>
        <v>3</v>
      </c>
      <c r="AI711" s="212">
        <f t="shared" si="369"/>
        <v>100</v>
      </c>
      <c r="AJ711" s="214" t="s">
        <v>25908</v>
      </c>
      <c r="AK711" s="311">
        <v>1</v>
      </c>
      <c r="AL711" s="262" t="s">
        <v>24593</v>
      </c>
      <c r="AM711" s="214"/>
      <c r="AN711" s="421">
        <v>1</v>
      </c>
      <c r="AO711" s="421"/>
      <c r="AP711" s="421"/>
      <c r="AQ711" s="394" t="s">
        <v>25903</v>
      </c>
      <c r="AR711" s="421"/>
      <c r="AS711" s="421"/>
      <c r="AT711" s="421"/>
      <c r="AU711" s="421"/>
      <c r="AV711" s="421"/>
      <c r="AW711" s="421"/>
      <c r="AX711" s="421"/>
      <c r="AY711" s="421"/>
    </row>
    <row r="712" spans="1:1023" x14ac:dyDescent="0.25">
      <c r="A712" s="162" t="s">
        <v>28220</v>
      </c>
      <c r="B712" s="163">
        <v>711</v>
      </c>
      <c r="C712" s="167" t="s">
        <v>28221</v>
      </c>
      <c r="D712" s="175" t="s">
        <v>28223</v>
      </c>
      <c r="I712" s="175">
        <v>420</v>
      </c>
      <c r="K712" s="332">
        <v>1</v>
      </c>
      <c r="V712" s="219">
        <f t="shared" si="356"/>
        <v>100</v>
      </c>
      <c r="W712" s="219">
        <f t="shared" si="357"/>
        <v>100</v>
      </c>
      <c r="X712" s="219">
        <f t="shared" si="358"/>
        <v>100</v>
      </c>
      <c r="Y712" s="219">
        <f t="shared" si="359"/>
        <v>100</v>
      </c>
      <c r="Z712" s="219">
        <f t="shared" si="360"/>
        <v>100</v>
      </c>
      <c r="AA712" s="220">
        <f t="shared" si="361"/>
        <v>100</v>
      </c>
      <c r="AB712" s="220">
        <f t="shared" si="362"/>
        <v>100</v>
      </c>
      <c r="AC712" s="220">
        <f t="shared" si="363"/>
        <v>100</v>
      </c>
      <c r="AD712" s="416">
        <f t="shared" si="364"/>
        <v>100</v>
      </c>
      <c r="AE712" s="416">
        <f t="shared" si="365"/>
        <v>100</v>
      </c>
      <c r="AF712" s="212">
        <f t="shared" si="366"/>
        <v>1</v>
      </c>
      <c r="AG712" s="212">
        <f t="shared" si="367"/>
        <v>100</v>
      </c>
      <c r="AH712" s="212">
        <f t="shared" si="368"/>
        <v>3</v>
      </c>
      <c r="AI712" s="212">
        <f t="shared" si="369"/>
        <v>100</v>
      </c>
      <c r="AJ712" s="185">
        <v>0.17599999999999999</v>
      </c>
      <c r="AQ712" s="148" t="s">
        <v>760</v>
      </c>
    </row>
    <row r="713" spans="1:1023" x14ac:dyDescent="0.25">
      <c r="A713" s="162" t="s">
        <v>28219</v>
      </c>
      <c r="B713" s="163">
        <v>712</v>
      </c>
      <c r="C713" s="162" t="s">
        <v>28222</v>
      </c>
      <c r="V713" s="219">
        <f t="shared" si="356"/>
        <v>100</v>
      </c>
      <c r="W713" s="219">
        <f t="shared" si="357"/>
        <v>100</v>
      </c>
      <c r="X713" s="219">
        <f t="shared" si="358"/>
        <v>100</v>
      </c>
      <c r="Y713" s="219">
        <f t="shared" si="359"/>
        <v>100</v>
      </c>
      <c r="Z713" s="219">
        <f t="shared" si="360"/>
        <v>100</v>
      </c>
      <c r="AA713" s="220">
        <f t="shared" si="361"/>
        <v>100</v>
      </c>
      <c r="AB713" s="220">
        <f t="shared" si="362"/>
        <v>100</v>
      </c>
      <c r="AC713" s="220">
        <f t="shared" si="363"/>
        <v>100</v>
      </c>
      <c r="AD713" s="416">
        <f t="shared" si="364"/>
        <v>100</v>
      </c>
      <c r="AE713" s="416">
        <f t="shared" si="365"/>
        <v>100</v>
      </c>
      <c r="AF713" s="212">
        <f t="shared" si="366"/>
        <v>100</v>
      </c>
      <c r="AG713" s="212">
        <f t="shared" si="367"/>
        <v>100</v>
      </c>
      <c r="AH713" s="212">
        <f t="shared" si="368"/>
        <v>100</v>
      </c>
      <c r="AI713" s="212">
        <f t="shared" si="369"/>
        <v>100</v>
      </c>
      <c r="AQ713" s="313" t="s">
        <v>28227</v>
      </c>
    </row>
    <row r="714" spans="1:1023" x14ac:dyDescent="0.25">
      <c r="A714" s="162" t="s">
        <v>28225</v>
      </c>
      <c r="B714" s="163">
        <v>713</v>
      </c>
      <c r="C714" s="162" t="s">
        <v>28224</v>
      </c>
      <c r="D714" s="175" t="s">
        <v>28226</v>
      </c>
      <c r="K714" s="332">
        <v>1</v>
      </c>
      <c r="V714" s="219">
        <f t="shared" si="356"/>
        <v>100</v>
      </c>
      <c r="W714" s="219">
        <f t="shared" si="357"/>
        <v>100</v>
      </c>
      <c r="X714" s="219">
        <f t="shared" si="358"/>
        <v>100</v>
      </c>
      <c r="Y714" s="219">
        <f t="shared" si="359"/>
        <v>100</v>
      </c>
      <c r="Z714" s="219">
        <f t="shared" si="360"/>
        <v>100</v>
      </c>
      <c r="AA714" s="220">
        <f t="shared" si="361"/>
        <v>100</v>
      </c>
      <c r="AB714" s="220">
        <f t="shared" si="362"/>
        <v>100</v>
      </c>
      <c r="AC714" s="220">
        <f t="shared" si="363"/>
        <v>100</v>
      </c>
      <c r="AD714" s="416">
        <f t="shared" si="364"/>
        <v>100</v>
      </c>
      <c r="AE714" s="416">
        <f t="shared" si="365"/>
        <v>100</v>
      </c>
      <c r="AF714" s="212">
        <f t="shared" si="366"/>
        <v>1</v>
      </c>
      <c r="AG714" s="212">
        <f t="shared" si="367"/>
        <v>100</v>
      </c>
      <c r="AH714" s="212">
        <f t="shared" si="368"/>
        <v>3</v>
      </c>
      <c r="AI714" s="212">
        <f t="shared" si="369"/>
        <v>100</v>
      </c>
      <c r="AQ714" s="313" t="s">
        <v>28228</v>
      </c>
    </row>
    <row r="715" spans="1:1023" x14ac:dyDescent="0.25">
      <c r="A715" s="162" t="s">
        <v>28231</v>
      </c>
      <c r="B715" s="163">
        <v>714</v>
      </c>
      <c r="C715" s="162" t="s">
        <v>28232</v>
      </c>
      <c r="J715" s="332">
        <v>2</v>
      </c>
      <c r="K715" s="332">
        <v>1</v>
      </c>
      <c r="V715" s="219">
        <f t="shared" si="356"/>
        <v>100</v>
      </c>
      <c r="W715" s="219">
        <f t="shared" si="357"/>
        <v>100</v>
      </c>
      <c r="X715" s="219">
        <f t="shared" si="358"/>
        <v>100</v>
      </c>
      <c r="Y715" s="219">
        <f t="shared" si="359"/>
        <v>100</v>
      </c>
      <c r="Z715" s="219">
        <f t="shared" si="360"/>
        <v>100</v>
      </c>
      <c r="AA715" s="220">
        <f t="shared" si="361"/>
        <v>100</v>
      </c>
      <c r="AB715" s="220">
        <f t="shared" si="362"/>
        <v>100</v>
      </c>
      <c r="AC715" s="220">
        <f t="shared" si="363"/>
        <v>100</v>
      </c>
      <c r="AD715" s="416">
        <f t="shared" si="364"/>
        <v>100</v>
      </c>
      <c r="AE715" s="416">
        <f t="shared" si="365"/>
        <v>100</v>
      </c>
      <c r="AF715" s="212">
        <f t="shared" si="366"/>
        <v>1</v>
      </c>
      <c r="AG715" s="212">
        <f t="shared" si="367"/>
        <v>10</v>
      </c>
      <c r="AH715" s="212">
        <f t="shared" si="368"/>
        <v>3</v>
      </c>
      <c r="AI715" s="212">
        <f t="shared" si="369"/>
        <v>100</v>
      </c>
    </row>
    <row r="716" spans="1:1023" x14ac:dyDescent="0.25">
      <c r="A716" s="162" t="s">
        <v>28233</v>
      </c>
      <c r="B716" s="163">
        <v>715</v>
      </c>
      <c r="C716" s="167" t="s">
        <v>28234</v>
      </c>
      <c r="D716" s="175" t="s">
        <v>28235</v>
      </c>
      <c r="E716" s="185" t="s">
        <v>770</v>
      </c>
      <c r="I716" s="175">
        <v>263</v>
      </c>
      <c r="K716" s="332">
        <v>2</v>
      </c>
      <c r="V716" s="219">
        <f t="shared" si="356"/>
        <v>100</v>
      </c>
      <c r="W716" s="219">
        <f t="shared" si="357"/>
        <v>100</v>
      </c>
      <c r="X716" s="219">
        <f t="shared" si="358"/>
        <v>100</v>
      </c>
      <c r="Y716" s="219">
        <f t="shared" si="359"/>
        <v>100</v>
      </c>
      <c r="Z716" s="219">
        <f t="shared" si="360"/>
        <v>100</v>
      </c>
      <c r="AA716" s="220">
        <f t="shared" si="361"/>
        <v>100</v>
      </c>
      <c r="AB716" s="220">
        <f t="shared" si="362"/>
        <v>100</v>
      </c>
      <c r="AC716" s="220">
        <f t="shared" si="363"/>
        <v>100</v>
      </c>
      <c r="AD716" s="416">
        <f t="shared" si="364"/>
        <v>100</v>
      </c>
      <c r="AE716" s="416">
        <f t="shared" si="365"/>
        <v>100</v>
      </c>
      <c r="AF716" s="212">
        <f t="shared" si="366"/>
        <v>10</v>
      </c>
      <c r="AG716" s="212">
        <f t="shared" si="367"/>
        <v>100</v>
      </c>
      <c r="AH716" s="212">
        <f t="shared" si="368"/>
        <v>100</v>
      </c>
      <c r="AI716" s="212">
        <f t="shared" si="369"/>
        <v>100</v>
      </c>
      <c r="AJ716" s="185">
        <v>0.1</v>
      </c>
      <c r="AQ716" s="148" t="s">
        <v>760</v>
      </c>
    </row>
    <row r="717" spans="1:1023" customFormat="1" x14ac:dyDescent="0.25">
      <c r="A717" s="224" t="s">
        <v>28244</v>
      </c>
      <c r="B717" s="163">
        <v>716</v>
      </c>
      <c r="C717" s="124" t="s">
        <v>28245</v>
      </c>
      <c r="D717" s="180" t="s">
        <v>28246</v>
      </c>
      <c r="E717" s="452"/>
      <c r="F717" s="453">
        <v>4</v>
      </c>
      <c r="G717" s="180"/>
      <c r="H717" s="180"/>
      <c r="I717" s="180"/>
      <c r="J717" s="393"/>
      <c r="K717" s="393"/>
      <c r="L717" s="393"/>
      <c r="M717" s="393"/>
      <c r="N717" s="393"/>
      <c r="O717" s="393"/>
      <c r="P717" s="393"/>
      <c r="Q717" s="393"/>
      <c r="R717" s="393"/>
      <c r="S717" s="393"/>
      <c r="T717" s="393"/>
      <c r="U717" s="393"/>
      <c r="V717" s="454">
        <f t="shared" si="356"/>
        <v>100</v>
      </c>
      <c r="W717" s="454">
        <f t="shared" si="357"/>
        <v>100</v>
      </c>
      <c r="X717" s="454">
        <f t="shared" si="358"/>
        <v>100</v>
      </c>
      <c r="Y717" s="454">
        <f t="shared" si="359"/>
        <v>100</v>
      </c>
      <c r="Z717" s="454">
        <f t="shared" si="360"/>
        <v>100</v>
      </c>
      <c r="AA717" s="220">
        <f t="shared" si="361"/>
        <v>100</v>
      </c>
      <c r="AB717" s="220">
        <f t="shared" si="362"/>
        <v>100</v>
      </c>
      <c r="AC717" s="220">
        <f t="shared" si="363"/>
        <v>100</v>
      </c>
      <c r="AD717" s="455">
        <f t="shared" si="364"/>
        <v>100</v>
      </c>
      <c r="AE717" s="455">
        <f t="shared" si="365"/>
        <v>100</v>
      </c>
      <c r="AF717" s="456">
        <f t="shared" si="366"/>
        <v>100</v>
      </c>
      <c r="AG717" s="456">
        <f t="shared" si="367"/>
        <v>100</v>
      </c>
      <c r="AH717" s="456">
        <f t="shared" si="368"/>
        <v>100</v>
      </c>
      <c r="AI717" s="456">
        <f t="shared" si="369"/>
        <v>100</v>
      </c>
      <c r="AJ717" s="453"/>
      <c r="AK717" s="453"/>
      <c r="AL717" s="453">
        <v>3</v>
      </c>
      <c r="AM717" s="453"/>
      <c r="AN717" s="453"/>
      <c r="AO717" s="453"/>
      <c r="AP717" s="453"/>
      <c r="AQ717" s="148" t="s">
        <v>760</v>
      </c>
      <c r="AR717" s="453"/>
      <c r="AS717" s="453"/>
      <c r="AT717" s="453"/>
      <c r="AU717" s="453"/>
      <c r="AV717" s="453"/>
      <c r="AW717" s="453"/>
      <c r="AX717" s="453"/>
      <c r="AY717" s="453"/>
      <c r="AZ717" s="453"/>
      <c r="BA717" s="453"/>
      <c r="BB717" s="453"/>
      <c r="BC717" s="453"/>
      <c r="BD717" s="453"/>
      <c r="BE717" s="453"/>
      <c r="BF717" s="453"/>
      <c r="BG717" s="453"/>
      <c r="BH717" s="453"/>
      <c r="BI717" s="453"/>
      <c r="BJ717" s="453"/>
      <c r="BK717" s="453"/>
      <c r="BL717" s="453"/>
      <c r="BM717" s="453"/>
      <c r="BN717" s="453"/>
      <c r="BO717" s="453"/>
      <c r="BP717" s="453"/>
      <c r="BQ717" s="453"/>
      <c r="BR717" s="453"/>
      <c r="BS717" s="453"/>
      <c r="BT717" s="453"/>
      <c r="BU717" s="453"/>
      <c r="BV717" s="453"/>
      <c r="BW717" s="453"/>
      <c r="BX717" s="453"/>
      <c r="BY717" s="453"/>
      <c r="BZ717" s="453"/>
      <c r="CA717" s="453"/>
      <c r="CB717" s="453"/>
      <c r="CC717" s="453"/>
      <c r="CD717" s="453"/>
      <c r="CE717" s="453"/>
      <c r="CF717" s="453"/>
      <c r="CG717" s="453"/>
      <c r="CH717" s="453"/>
      <c r="CI717" s="453"/>
      <c r="CJ717" s="453"/>
      <c r="CK717" s="453"/>
      <c r="CL717" s="453"/>
      <c r="CM717" s="453"/>
      <c r="CN717" s="453"/>
      <c r="CO717" s="453"/>
      <c r="CP717" s="453"/>
      <c r="CQ717" s="453"/>
      <c r="CR717" s="453"/>
      <c r="CS717" s="453"/>
      <c r="CT717" s="453"/>
      <c r="CU717" s="453"/>
      <c r="CV717" s="453"/>
      <c r="CW717" s="453"/>
      <c r="CX717" s="453"/>
      <c r="CY717" s="453"/>
      <c r="CZ717" s="453"/>
      <c r="DA717" s="453"/>
      <c r="DB717" s="453"/>
      <c r="DC717" s="453"/>
      <c r="DD717" s="453"/>
      <c r="DE717" s="453"/>
      <c r="DF717" s="453"/>
      <c r="DG717" s="453"/>
      <c r="DH717" s="453"/>
      <c r="DI717" s="453"/>
      <c r="DJ717" s="453"/>
      <c r="DK717" s="453"/>
      <c r="DL717" s="453"/>
      <c r="DM717" s="453"/>
      <c r="DN717" s="453"/>
      <c r="DO717" s="453"/>
      <c r="DP717" s="453"/>
      <c r="DQ717" s="453"/>
      <c r="DR717" s="453"/>
      <c r="DS717" s="453"/>
      <c r="DT717" s="453"/>
      <c r="DU717" s="453"/>
      <c r="DV717" s="453"/>
      <c r="DW717" s="453"/>
      <c r="DX717" s="453"/>
      <c r="DY717" s="453"/>
      <c r="DZ717" s="453"/>
      <c r="EA717" s="453"/>
      <c r="EB717" s="453"/>
      <c r="EC717" s="453"/>
      <c r="ED717" s="453"/>
      <c r="EE717" s="453"/>
      <c r="EF717" s="453"/>
      <c r="EG717" s="453"/>
      <c r="EH717" s="453"/>
      <c r="EI717" s="453"/>
      <c r="EJ717" s="453"/>
      <c r="EK717" s="453"/>
      <c r="EL717" s="453"/>
      <c r="EM717" s="453"/>
      <c r="EN717" s="453"/>
      <c r="EO717" s="453"/>
      <c r="EP717" s="453"/>
      <c r="EQ717" s="453"/>
      <c r="ER717" s="453"/>
      <c r="ES717" s="453"/>
      <c r="ET717" s="453"/>
      <c r="EU717" s="453"/>
      <c r="EV717" s="453"/>
      <c r="EW717" s="453"/>
      <c r="EX717" s="453"/>
      <c r="EY717" s="453"/>
      <c r="EZ717" s="453"/>
      <c r="FA717" s="453"/>
      <c r="FB717" s="453"/>
      <c r="FC717" s="453"/>
      <c r="FD717" s="453"/>
      <c r="FE717" s="453"/>
      <c r="FF717" s="453"/>
      <c r="FG717" s="453"/>
      <c r="FH717" s="453"/>
      <c r="FI717" s="453"/>
      <c r="FJ717" s="453"/>
      <c r="FK717" s="453"/>
      <c r="FL717" s="453"/>
      <c r="FM717" s="453"/>
      <c r="FN717" s="453"/>
      <c r="FO717" s="453"/>
      <c r="FP717" s="453"/>
      <c r="FQ717" s="453"/>
      <c r="FR717" s="453"/>
      <c r="FS717" s="453"/>
      <c r="FT717" s="453"/>
      <c r="FU717" s="453"/>
      <c r="FV717" s="453"/>
      <c r="FW717" s="453"/>
      <c r="FX717" s="453"/>
      <c r="FY717" s="453"/>
      <c r="FZ717" s="453"/>
      <c r="GA717" s="453"/>
      <c r="GB717" s="453"/>
      <c r="GC717" s="453"/>
      <c r="GD717" s="453"/>
      <c r="GE717" s="453"/>
      <c r="GF717" s="453"/>
      <c r="GG717" s="453"/>
      <c r="GH717" s="453"/>
      <c r="GI717" s="453"/>
      <c r="GJ717" s="453"/>
      <c r="GK717" s="453"/>
      <c r="GL717" s="453"/>
      <c r="GM717" s="453"/>
      <c r="GN717" s="453"/>
      <c r="GO717" s="453"/>
      <c r="GP717" s="453"/>
      <c r="GQ717" s="453"/>
      <c r="GR717" s="453"/>
      <c r="GS717" s="453"/>
      <c r="GT717" s="453"/>
      <c r="GU717" s="453"/>
      <c r="GV717" s="453"/>
      <c r="GW717" s="453"/>
      <c r="GX717" s="453"/>
      <c r="GY717" s="453"/>
      <c r="GZ717" s="453"/>
      <c r="HA717" s="453"/>
      <c r="HB717" s="453"/>
      <c r="HC717" s="453"/>
      <c r="HD717" s="453"/>
      <c r="HE717" s="453"/>
      <c r="HF717" s="453"/>
      <c r="HG717" s="453"/>
      <c r="HH717" s="453"/>
      <c r="HI717" s="453"/>
      <c r="HJ717" s="453"/>
      <c r="HK717" s="453"/>
      <c r="HL717" s="453"/>
      <c r="HM717" s="453"/>
      <c r="HN717" s="453"/>
      <c r="HO717" s="453"/>
      <c r="HP717" s="453"/>
      <c r="HQ717" s="453"/>
      <c r="HR717" s="453"/>
      <c r="HS717" s="453"/>
      <c r="HT717" s="453"/>
      <c r="HU717" s="453"/>
      <c r="HV717" s="453"/>
      <c r="HW717" s="453"/>
      <c r="HX717" s="453"/>
      <c r="HY717" s="453"/>
      <c r="HZ717" s="453"/>
      <c r="IA717" s="453"/>
      <c r="IB717" s="453"/>
      <c r="IC717" s="453"/>
      <c r="ID717" s="453"/>
      <c r="IE717" s="453"/>
      <c r="IF717" s="453"/>
      <c r="IG717" s="453"/>
      <c r="IH717" s="453"/>
      <c r="II717" s="453"/>
      <c r="IJ717" s="453"/>
      <c r="IK717" s="453"/>
      <c r="IL717" s="453"/>
      <c r="IM717" s="453"/>
      <c r="IN717" s="453"/>
      <c r="IO717" s="453"/>
      <c r="IP717" s="453"/>
      <c r="IQ717" s="453"/>
      <c r="IR717" s="453"/>
      <c r="IS717" s="453"/>
      <c r="IT717" s="453"/>
      <c r="IU717" s="453"/>
      <c r="IV717" s="453"/>
      <c r="IW717" s="453"/>
      <c r="IX717" s="453"/>
      <c r="IY717" s="453"/>
      <c r="IZ717" s="453"/>
      <c r="JA717" s="453"/>
      <c r="JB717" s="453"/>
      <c r="JC717" s="453"/>
      <c r="JD717" s="453"/>
      <c r="JE717" s="453"/>
      <c r="JF717" s="453"/>
      <c r="JG717" s="453"/>
      <c r="JH717" s="453"/>
      <c r="JI717" s="453"/>
      <c r="JJ717" s="453"/>
      <c r="JK717" s="453"/>
      <c r="JL717" s="453"/>
      <c r="JM717" s="453"/>
      <c r="JN717" s="453"/>
      <c r="JO717" s="453"/>
      <c r="JP717" s="453"/>
      <c r="JQ717" s="453"/>
      <c r="JR717" s="453"/>
      <c r="JS717" s="453"/>
      <c r="JT717" s="453"/>
      <c r="JU717" s="453"/>
      <c r="JV717" s="453"/>
      <c r="JW717" s="453"/>
      <c r="JX717" s="453"/>
      <c r="JY717" s="453"/>
      <c r="JZ717" s="453"/>
      <c r="KA717" s="453"/>
      <c r="KB717" s="453"/>
      <c r="KC717" s="453"/>
      <c r="KD717" s="453"/>
      <c r="KE717" s="453"/>
      <c r="KF717" s="453"/>
      <c r="KG717" s="453"/>
      <c r="KH717" s="453"/>
      <c r="KI717" s="453"/>
      <c r="KJ717" s="453"/>
      <c r="KK717" s="453"/>
      <c r="KL717" s="453"/>
      <c r="KM717" s="453"/>
      <c r="KN717" s="453"/>
      <c r="KO717" s="453"/>
      <c r="KP717" s="453"/>
      <c r="KQ717" s="453"/>
      <c r="KR717" s="453"/>
      <c r="KS717" s="453"/>
      <c r="KT717" s="453"/>
      <c r="KU717" s="453"/>
      <c r="KV717" s="453"/>
      <c r="KW717" s="453"/>
      <c r="KX717" s="453"/>
      <c r="KY717" s="453"/>
      <c r="KZ717" s="453"/>
      <c r="LA717" s="453"/>
      <c r="LB717" s="453"/>
      <c r="LC717" s="453"/>
      <c r="LD717" s="453"/>
      <c r="LE717" s="453"/>
      <c r="LF717" s="453"/>
      <c r="LG717" s="453"/>
      <c r="LH717" s="453"/>
      <c r="LI717" s="453"/>
      <c r="LJ717" s="453"/>
      <c r="LK717" s="453"/>
      <c r="LL717" s="453"/>
      <c r="LM717" s="453"/>
      <c r="LN717" s="453"/>
      <c r="LO717" s="453"/>
      <c r="LP717" s="453"/>
      <c r="LQ717" s="453"/>
      <c r="LR717" s="453"/>
      <c r="LS717" s="453"/>
      <c r="LT717" s="453"/>
      <c r="LU717" s="453"/>
      <c r="LV717" s="453"/>
      <c r="LW717" s="453"/>
      <c r="LX717" s="453"/>
      <c r="LY717" s="453"/>
      <c r="LZ717" s="453"/>
      <c r="MA717" s="453"/>
      <c r="MB717" s="453"/>
      <c r="MC717" s="453"/>
      <c r="MD717" s="453"/>
      <c r="ME717" s="453"/>
      <c r="MF717" s="453"/>
      <c r="MG717" s="453"/>
      <c r="MH717" s="453"/>
      <c r="MI717" s="453"/>
      <c r="MJ717" s="453"/>
      <c r="MK717" s="453"/>
      <c r="ML717" s="453"/>
      <c r="MM717" s="453"/>
      <c r="MN717" s="453"/>
      <c r="MO717" s="453"/>
      <c r="MP717" s="453"/>
      <c r="MQ717" s="453"/>
      <c r="MR717" s="453"/>
      <c r="MS717" s="453"/>
      <c r="MT717" s="453"/>
      <c r="MU717" s="453"/>
      <c r="MV717" s="453"/>
      <c r="MW717" s="453"/>
      <c r="MX717" s="453"/>
      <c r="MY717" s="453"/>
      <c r="MZ717" s="453"/>
      <c r="NA717" s="453"/>
      <c r="NB717" s="453"/>
      <c r="NC717" s="453"/>
      <c r="ND717" s="453"/>
      <c r="NE717" s="453"/>
      <c r="NF717" s="453"/>
      <c r="NG717" s="453"/>
      <c r="NH717" s="453"/>
      <c r="NI717" s="453"/>
      <c r="NJ717" s="453"/>
      <c r="NK717" s="453"/>
      <c r="NL717" s="453"/>
      <c r="NM717" s="453"/>
      <c r="NN717" s="453"/>
      <c r="NO717" s="453"/>
      <c r="NP717" s="453"/>
      <c r="NQ717" s="453"/>
      <c r="NR717" s="453"/>
      <c r="NS717" s="453"/>
      <c r="NT717" s="453"/>
      <c r="NU717" s="453"/>
      <c r="NV717" s="453"/>
      <c r="NW717" s="453"/>
      <c r="NX717" s="453"/>
      <c r="NY717" s="453"/>
      <c r="NZ717" s="453"/>
      <c r="OA717" s="453"/>
      <c r="OB717" s="453"/>
      <c r="OC717" s="453"/>
      <c r="OD717" s="453"/>
      <c r="OE717" s="453"/>
      <c r="OF717" s="453"/>
      <c r="OG717" s="453"/>
      <c r="OH717" s="453"/>
      <c r="OI717" s="453"/>
      <c r="OJ717" s="453"/>
      <c r="OK717" s="453"/>
      <c r="OL717" s="453"/>
      <c r="OM717" s="453"/>
      <c r="ON717" s="453"/>
      <c r="OO717" s="453"/>
      <c r="OP717" s="453"/>
      <c r="OQ717" s="453"/>
      <c r="OR717" s="453"/>
      <c r="OS717" s="453"/>
      <c r="OT717" s="453"/>
      <c r="OU717" s="453"/>
      <c r="OV717" s="453"/>
      <c r="OW717" s="453"/>
      <c r="OX717" s="453"/>
      <c r="OY717" s="453"/>
      <c r="OZ717" s="453"/>
      <c r="PA717" s="453"/>
      <c r="PB717" s="453"/>
      <c r="PC717" s="453"/>
      <c r="PD717" s="453"/>
      <c r="PE717" s="453"/>
      <c r="PF717" s="453"/>
      <c r="PG717" s="453"/>
      <c r="PH717" s="453"/>
      <c r="PI717" s="453"/>
      <c r="PJ717" s="453"/>
      <c r="PK717" s="453"/>
      <c r="PL717" s="453"/>
      <c r="PM717" s="453"/>
      <c r="PN717" s="453"/>
      <c r="PO717" s="453"/>
      <c r="PP717" s="453"/>
      <c r="PQ717" s="453"/>
      <c r="PR717" s="453"/>
      <c r="PS717" s="453"/>
      <c r="PT717" s="453"/>
      <c r="PU717" s="453"/>
      <c r="PV717" s="453"/>
      <c r="PW717" s="453"/>
      <c r="PX717" s="453"/>
      <c r="PY717" s="453"/>
      <c r="PZ717" s="453"/>
      <c r="QA717" s="453"/>
      <c r="QB717" s="453"/>
      <c r="QC717" s="453"/>
      <c r="QD717" s="453"/>
      <c r="QE717" s="453"/>
      <c r="QF717" s="453"/>
      <c r="QG717" s="453"/>
      <c r="QH717" s="453"/>
      <c r="QI717" s="453"/>
      <c r="QJ717" s="453"/>
      <c r="QK717" s="453"/>
      <c r="QL717" s="453"/>
      <c r="QM717" s="453"/>
      <c r="QN717" s="453"/>
      <c r="QO717" s="453"/>
      <c r="QP717" s="453"/>
      <c r="QQ717" s="453"/>
      <c r="QR717" s="453"/>
      <c r="QS717" s="453"/>
      <c r="QT717" s="453"/>
      <c r="QU717" s="453"/>
      <c r="QV717" s="453"/>
      <c r="QW717" s="453"/>
      <c r="QX717" s="453"/>
      <c r="QY717" s="453"/>
      <c r="QZ717" s="453"/>
      <c r="RA717" s="453"/>
      <c r="RB717" s="453"/>
      <c r="RC717" s="453"/>
      <c r="RD717" s="453"/>
      <c r="RE717" s="453"/>
      <c r="RF717" s="453"/>
      <c r="RG717" s="453"/>
      <c r="RH717" s="453"/>
      <c r="RI717" s="453"/>
      <c r="RJ717" s="453"/>
      <c r="RK717" s="453"/>
      <c r="RL717" s="453"/>
      <c r="RM717" s="453"/>
      <c r="RN717" s="453"/>
      <c r="RO717" s="453"/>
      <c r="RP717" s="453"/>
      <c r="RQ717" s="453"/>
      <c r="RR717" s="453"/>
      <c r="RS717" s="453"/>
      <c r="RT717" s="453"/>
      <c r="RU717" s="453"/>
      <c r="RV717" s="453"/>
      <c r="RW717" s="453"/>
      <c r="RX717" s="453"/>
      <c r="RY717" s="453"/>
      <c r="RZ717" s="453"/>
      <c r="SA717" s="453"/>
      <c r="SB717" s="453"/>
      <c r="SC717" s="453"/>
      <c r="SD717" s="453"/>
      <c r="SE717" s="453"/>
      <c r="SF717" s="453"/>
      <c r="SG717" s="453"/>
      <c r="SH717" s="453"/>
      <c r="SI717" s="453"/>
      <c r="SJ717" s="453"/>
      <c r="SK717" s="453"/>
      <c r="SL717" s="453"/>
      <c r="SM717" s="453"/>
      <c r="SN717" s="453"/>
      <c r="SO717" s="453"/>
      <c r="SP717" s="453"/>
      <c r="SQ717" s="453"/>
      <c r="SR717" s="453"/>
      <c r="SS717" s="453"/>
      <c r="ST717" s="453"/>
      <c r="SU717" s="453"/>
      <c r="SV717" s="453"/>
      <c r="SW717" s="453"/>
      <c r="SX717" s="453"/>
      <c r="SY717" s="453"/>
      <c r="SZ717" s="453"/>
      <c r="TA717" s="453"/>
      <c r="TB717" s="453"/>
      <c r="TC717" s="453"/>
      <c r="TD717" s="453"/>
      <c r="TE717" s="453"/>
      <c r="TF717" s="453"/>
      <c r="TG717" s="453"/>
      <c r="TH717" s="453"/>
      <c r="TI717" s="453"/>
      <c r="TJ717" s="453"/>
      <c r="TK717" s="453"/>
      <c r="TL717" s="453"/>
      <c r="TM717" s="453"/>
      <c r="TN717" s="453"/>
      <c r="TO717" s="453"/>
      <c r="TP717" s="453"/>
      <c r="TQ717" s="453"/>
      <c r="TR717" s="453"/>
      <c r="TS717" s="453"/>
      <c r="TT717" s="453"/>
      <c r="TU717" s="453"/>
      <c r="TV717" s="453"/>
      <c r="TW717" s="453"/>
      <c r="TX717" s="453"/>
      <c r="TY717" s="453"/>
      <c r="TZ717" s="453"/>
      <c r="UA717" s="453"/>
      <c r="UB717" s="453"/>
      <c r="UC717" s="453"/>
      <c r="UD717" s="453"/>
      <c r="UE717" s="453"/>
      <c r="UF717" s="453"/>
      <c r="UG717" s="453"/>
      <c r="UH717" s="453"/>
      <c r="UI717" s="453"/>
      <c r="UJ717" s="453"/>
      <c r="UK717" s="453"/>
      <c r="UL717" s="453"/>
      <c r="UM717" s="453"/>
      <c r="UN717" s="453"/>
      <c r="UO717" s="453"/>
      <c r="UP717" s="453"/>
      <c r="UQ717" s="453"/>
      <c r="UR717" s="453"/>
      <c r="US717" s="453"/>
      <c r="UT717" s="453"/>
      <c r="UU717" s="453"/>
      <c r="UV717" s="453"/>
      <c r="UW717" s="453"/>
      <c r="UX717" s="453"/>
      <c r="UY717" s="453"/>
      <c r="UZ717" s="453"/>
      <c r="VA717" s="453"/>
      <c r="VB717" s="453"/>
      <c r="VC717" s="453"/>
      <c r="VD717" s="453"/>
      <c r="VE717" s="453"/>
      <c r="VF717" s="453"/>
      <c r="VG717" s="453"/>
      <c r="VH717" s="453"/>
      <c r="VI717" s="453"/>
      <c r="VJ717" s="453"/>
      <c r="VK717" s="453"/>
      <c r="VL717" s="453"/>
      <c r="VM717" s="453"/>
      <c r="VN717" s="453"/>
      <c r="VO717" s="453"/>
      <c r="VP717" s="453"/>
      <c r="VQ717" s="453"/>
      <c r="VR717" s="453"/>
      <c r="VS717" s="453"/>
      <c r="VT717" s="453"/>
      <c r="VU717" s="453"/>
      <c r="VV717" s="453"/>
      <c r="VW717" s="453"/>
      <c r="VX717" s="453"/>
      <c r="VY717" s="453"/>
      <c r="VZ717" s="453"/>
      <c r="WA717" s="453"/>
      <c r="WB717" s="453"/>
      <c r="WC717" s="453"/>
      <c r="WD717" s="453"/>
      <c r="WE717" s="453"/>
      <c r="WF717" s="453"/>
      <c r="WG717" s="453"/>
      <c r="WH717" s="453"/>
      <c r="WI717" s="453"/>
      <c r="WJ717" s="453"/>
      <c r="WK717" s="453"/>
      <c r="WL717" s="453"/>
      <c r="WM717" s="453"/>
      <c r="WN717" s="453"/>
      <c r="WO717" s="453"/>
      <c r="WP717" s="453"/>
      <c r="WQ717" s="453"/>
      <c r="WR717" s="453"/>
      <c r="WS717" s="453"/>
      <c r="WT717" s="453"/>
      <c r="WU717" s="453"/>
      <c r="WV717" s="453"/>
      <c r="WW717" s="453"/>
      <c r="WX717" s="453"/>
      <c r="WY717" s="453"/>
      <c r="WZ717" s="453"/>
      <c r="XA717" s="453"/>
      <c r="XB717" s="453"/>
      <c r="XC717" s="453"/>
      <c r="XD717" s="453"/>
      <c r="XE717" s="453"/>
      <c r="XF717" s="453"/>
      <c r="XG717" s="453"/>
      <c r="XH717" s="453"/>
      <c r="XI717" s="453"/>
      <c r="XJ717" s="453"/>
      <c r="XK717" s="453"/>
      <c r="XL717" s="453"/>
      <c r="XM717" s="453"/>
      <c r="XN717" s="453"/>
      <c r="XO717" s="453"/>
      <c r="XP717" s="453"/>
      <c r="XQ717" s="453"/>
      <c r="XR717" s="453"/>
      <c r="XS717" s="453"/>
      <c r="XT717" s="453"/>
      <c r="XU717" s="453"/>
      <c r="XV717" s="453"/>
      <c r="XW717" s="453"/>
      <c r="XX717" s="453"/>
      <c r="XY717" s="453"/>
      <c r="XZ717" s="453"/>
      <c r="YA717" s="453"/>
      <c r="YB717" s="453"/>
      <c r="YC717" s="453"/>
      <c r="YD717" s="453"/>
      <c r="YE717" s="453"/>
      <c r="YF717" s="453"/>
      <c r="YG717" s="453"/>
      <c r="YH717" s="453"/>
      <c r="YI717" s="453"/>
      <c r="YJ717" s="453"/>
      <c r="YK717" s="453"/>
      <c r="YL717" s="453"/>
      <c r="YM717" s="453"/>
      <c r="YN717" s="453"/>
      <c r="YO717" s="453"/>
      <c r="YP717" s="453"/>
      <c r="YQ717" s="453"/>
      <c r="YR717" s="453"/>
      <c r="YS717" s="453"/>
      <c r="YT717" s="453"/>
      <c r="YU717" s="453"/>
      <c r="YV717" s="453"/>
      <c r="YW717" s="453"/>
      <c r="YX717" s="453"/>
      <c r="YY717" s="453"/>
      <c r="YZ717" s="453"/>
      <c r="ZA717" s="453"/>
      <c r="ZB717" s="453"/>
      <c r="ZC717" s="453"/>
      <c r="ZD717" s="453"/>
      <c r="ZE717" s="453"/>
      <c r="ZF717" s="453"/>
      <c r="ZG717" s="453"/>
      <c r="ZH717" s="453"/>
      <c r="ZI717" s="453"/>
      <c r="ZJ717" s="453"/>
      <c r="ZK717" s="453"/>
      <c r="ZL717" s="453"/>
      <c r="ZM717" s="453"/>
      <c r="ZN717" s="453"/>
      <c r="ZO717" s="453"/>
      <c r="ZP717" s="453"/>
      <c r="ZQ717" s="453"/>
      <c r="ZR717" s="453"/>
      <c r="ZS717" s="453"/>
      <c r="ZT717" s="453"/>
      <c r="ZU717" s="453"/>
      <c r="ZV717" s="453"/>
      <c r="ZW717" s="453"/>
      <c r="ZX717" s="453"/>
      <c r="ZY717" s="453"/>
      <c r="ZZ717" s="453"/>
      <c r="AAA717" s="453"/>
      <c r="AAB717" s="453"/>
      <c r="AAC717" s="453"/>
      <c r="AAD717" s="453"/>
      <c r="AAE717" s="453"/>
      <c r="AAF717" s="453"/>
      <c r="AAG717" s="453"/>
      <c r="AAH717" s="453"/>
      <c r="AAI717" s="453"/>
      <c r="AAJ717" s="453"/>
      <c r="AAK717" s="453"/>
      <c r="AAL717" s="453"/>
      <c r="AAM717" s="453"/>
      <c r="AAN717" s="453"/>
      <c r="AAO717" s="453"/>
      <c r="AAP717" s="453"/>
      <c r="AAQ717" s="453"/>
      <c r="AAR717" s="453"/>
      <c r="AAS717" s="453"/>
      <c r="AAT717" s="453"/>
      <c r="AAU717" s="453"/>
      <c r="AAV717" s="453"/>
      <c r="AAW717" s="453"/>
      <c r="AAX717" s="453"/>
      <c r="AAY717" s="453"/>
      <c r="AAZ717" s="453"/>
      <c r="ABA717" s="453"/>
      <c r="ABB717" s="453"/>
      <c r="ABC717" s="453"/>
      <c r="ABD717" s="453"/>
      <c r="ABE717" s="453"/>
      <c r="ABF717" s="453"/>
      <c r="ABG717" s="453"/>
      <c r="ABH717" s="453"/>
      <c r="ABI717" s="453"/>
      <c r="ABJ717" s="453"/>
      <c r="ABK717" s="453"/>
      <c r="ABL717" s="453"/>
      <c r="ABM717" s="453"/>
      <c r="ABN717" s="453"/>
      <c r="ABO717" s="453"/>
      <c r="ABP717" s="453"/>
      <c r="ABQ717" s="453"/>
      <c r="ABR717" s="453"/>
      <c r="ABS717" s="453"/>
      <c r="ABT717" s="453"/>
      <c r="ABU717" s="453"/>
      <c r="ABV717" s="453"/>
      <c r="ABW717" s="453"/>
      <c r="ABX717" s="453"/>
      <c r="ABY717" s="453"/>
      <c r="ABZ717" s="453"/>
      <c r="ACA717" s="453"/>
      <c r="ACB717" s="453"/>
      <c r="ACC717" s="453"/>
      <c r="ACD717" s="453"/>
      <c r="ACE717" s="453"/>
      <c r="ACF717" s="453"/>
      <c r="ACG717" s="453"/>
      <c r="ACH717" s="453"/>
      <c r="ACI717" s="453"/>
      <c r="ACJ717" s="453"/>
      <c r="ACK717" s="453"/>
      <c r="ACL717" s="453"/>
      <c r="ACM717" s="453"/>
      <c r="ACN717" s="453"/>
      <c r="ACO717" s="453"/>
      <c r="ACP717" s="453"/>
      <c r="ACQ717" s="453"/>
      <c r="ACR717" s="453"/>
      <c r="ACS717" s="453"/>
      <c r="ACT717" s="453"/>
      <c r="ACU717" s="453"/>
      <c r="ACV717" s="453"/>
      <c r="ACW717" s="453"/>
      <c r="ACX717" s="453"/>
      <c r="ACY717" s="453"/>
      <c r="ACZ717" s="453"/>
      <c r="ADA717" s="453"/>
      <c r="ADB717" s="453"/>
      <c r="ADC717" s="453"/>
      <c r="ADD717" s="453"/>
      <c r="ADE717" s="453"/>
      <c r="ADF717" s="453"/>
      <c r="ADG717" s="453"/>
      <c r="ADH717" s="453"/>
      <c r="ADI717" s="453"/>
      <c r="ADJ717" s="453"/>
      <c r="ADK717" s="453"/>
      <c r="ADL717" s="453"/>
      <c r="ADM717" s="453"/>
      <c r="ADN717" s="453"/>
      <c r="ADO717" s="453"/>
      <c r="ADP717" s="453"/>
      <c r="ADQ717" s="453"/>
      <c r="ADR717" s="453"/>
      <c r="ADS717" s="453"/>
      <c r="ADT717" s="453"/>
      <c r="ADU717" s="453"/>
      <c r="ADV717" s="453"/>
      <c r="ADW717" s="453"/>
      <c r="ADX717" s="453"/>
      <c r="ADY717" s="453"/>
      <c r="ADZ717" s="453"/>
      <c r="AEA717" s="453"/>
      <c r="AEB717" s="453"/>
      <c r="AEC717" s="453"/>
      <c r="AED717" s="453"/>
      <c r="AEE717" s="453"/>
      <c r="AEF717" s="453"/>
      <c r="AEG717" s="453"/>
      <c r="AEH717" s="453"/>
      <c r="AEI717" s="453"/>
      <c r="AEJ717" s="453"/>
      <c r="AEK717" s="453"/>
      <c r="AEL717" s="453"/>
      <c r="AEM717" s="453"/>
      <c r="AEN717" s="453"/>
      <c r="AEO717" s="453"/>
      <c r="AEP717" s="453"/>
      <c r="AEQ717" s="453"/>
      <c r="AER717" s="453"/>
      <c r="AES717" s="453"/>
      <c r="AET717" s="453"/>
      <c r="AEU717" s="453"/>
      <c r="AEV717" s="453"/>
      <c r="AEW717" s="453"/>
      <c r="AEX717" s="453"/>
      <c r="AEY717" s="453"/>
      <c r="AEZ717" s="453"/>
      <c r="AFA717" s="453"/>
      <c r="AFB717" s="453"/>
      <c r="AFC717" s="453"/>
      <c r="AFD717" s="453"/>
      <c r="AFE717" s="453"/>
      <c r="AFF717" s="453"/>
      <c r="AFG717" s="453"/>
      <c r="AFH717" s="453"/>
      <c r="AFI717" s="453"/>
      <c r="AFJ717" s="453"/>
      <c r="AFK717" s="453"/>
      <c r="AFL717" s="453"/>
      <c r="AFM717" s="453"/>
      <c r="AFN717" s="453"/>
      <c r="AFO717" s="453"/>
      <c r="AFP717" s="453"/>
      <c r="AFQ717" s="453"/>
      <c r="AFR717" s="453"/>
      <c r="AFS717" s="453"/>
      <c r="AFT717" s="453"/>
      <c r="AFU717" s="453"/>
      <c r="AFV717" s="453"/>
      <c r="AFW717" s="453"/>
      <c r="AFX717" s="453"/>
      <c r="AFY717" s="453"/>
      <c r="AFZ717" s="453"/>
      <c r="AGA717" s="453"/>
      <c r="AGB717" s="453"/>
      <c r="AGC717" s="453"/>
      <c r="AGD717" s="453"/>
      <c r="AGE717" s="453"/>
      <c r="AGF717" s="453"/>
      <c r="AGG717" s="453"/>
      <c r="AGH717" s="453"/>
      <c r="AGI717" s="453"/>
      <c r="AGJ717" s="453"/>
      <c r="AGK717" s="453"/>
      <c r="AGL717" s="453"/>
      <c r="AGM717" s="453"/>
      <c r="AGN717" s="453"/>
      <c r="AGO717" s="453"/>
      <c r="AGP717" s="453"/>
      <c r="AGQ717" s="453"/>
      <c r="AGR717" s="453"/>
      <c r="AGS717" s="453"/>
      <c r="AGT717" s="453"/>
      <c r="AGU717" s="453"/>
      <c r="AGV717" s="453"/>
      <c r="AGW717" s="453"/>
      <c r="AGX717" s="453"/>
      <c r="AGY717" s="453"/>
      <c r="AGZ717" s="453"/>
      <c r="AHA717" s="453"/>
      <c r="AHB717" s="453"/>
      <c r="AHC717" s="453"/>
      <c r="AHD717" s="453"/>
      <c r="AHE717" s="453"/>
      <c r="AHF717" s="453"/>
      <c r="AHG717" s="453"/>
      <c r="AHH717" s="453"/>
      <c r="AHI717" s="453"/>
      <c r="AHJ717" s="453"/>
      <c r="AHK717" s="453"/>
      <c r="AHL717" s="453"/>
      <c r="AHM717" s="453"/>
      <c r="AHN717" s="453"/>
      <c r="AHO717" s="453"/>
      <c r="AHP717" s="453"/>
      <c r="AHQ717" s="453"/>
      <c r="AHR717" s="453"/>
      <c r="AHS717" s="453"/>
      <c r="AHT717" s="453"/>
      <c r="AHU717" s="453"/>
      <c r="AHV717" s="453"/>
      <c r="AHW717" s="453"/>
      <c r="AHX717" s="453"/>
      <c r="AHY717" s="453"/>
      <c r="AHZ717" s="453"/>
      <c r="AIA717" s="453"/>
      <c r="AIB717" s="453"/>
      <c r="AIC717" s="453"/>
      <c r="AID717" s="453"/>
      <c r="AIE717" s="453"/>
      <c r="AIF717" s="453"/>
      <c r="AIG717" s="453"/>
      <c r="AIH717" s="453"/>
      <c r="AII717" s="453"/>
      <c r="AIJ717" s="453"/>
      <c r="AIK717" s="453"/>
      <c r="AIL717" s="453"/>
      <c r="AIM717" s="453"/>
      <c r="AIN717" s="453"/>
      <c r="AIO717" s="453"/>
      <c r="AIP717" s="453"/>
      <c r="AIQ717" s="453"/>
      <c r="AIR717" s="453"/>
      <c r="AIS717" s="453"/>
      <c r="AIT717" s="453"/>
      <c r="AIU717" s="453"/>
      <c r="AIV717" s="453"/>
      <c r="AIW717" s="453"/>
      <c r="AIX717" s="453"/>
      <c r="AIY717" s="453"/>
      <c r="AIZ717" s="453"/>
      <c r="AJA717" s="453"/>
      <c r="AJB717" s="453"/>
      <c r="AJC717" s="453"/>
      <c r="AJD717" s="453"/>
      <c r="AJE717" s="453"/>
      <c r="AJF717" s="453"/>
      <c r="AJG717" s="453"/>
      <c r="AJH717" s="453"/>
      <c r="AJI717" s="453"/>
      <c r="AJJ717" s="453"/>
      <c r="AJK717" s="453"/>
      <c r="AJL717" s="453"/>
      <c r="AJM717" s="453"/>
      <c r="AJN717" s="453"/>
      <c r="AJO717" s="453"/>
      <c r="AJP717" s="453"/>
      <c r="AJQ717" s="453"/>
      <c r="AJR717" s="453"/>
      <c r="AJS717" s="453"/>
      <c r="AJT717" s="453"/>
      <c r="AJU717" s="453"/>
      <c r="AJV717" s="453"/>
      <c r="AJW717" s="453"/>
      <c r="AJX717" s="453"/>
      <c r="AJY717" s="453"/>
      <c r="AJZ717" s="453"/>
      <c r="AKA717" s="453"/>
      <c r="AKB717" s="453"/>
      <c r="AKC717" s="453"/>
      <c r="AKD717" s="453"/>
      <c r="AKE717" s="453"/>
      <c r="AKF717" s="453"/>
      <c r="AKG717" s="453"/>
      <c r="AKH717" s="453"/>
      <c r="AKI717" s="453"/>
      <c r="AKJ717" s="453"/>
      <c r="AKK717" s="453"/>
      <c r="AKL717" s="453"/>
      <c r="AKM717" s="453"/>
      <c r="AKN717" s="453"/>
      <c r="AKO717" s="453"/>
      <c r="AKP717" s="453"/>
      <c r="AKQ717" s="453"/>
      <c r="AKR717" s="453"/>
      <c r="AKS717" s="453"/>
      <c r="AKT717" s="453"/>
      <c r="AKU717" s="453"/>
      <c r="AKV717" s="453"/>
      <c r="AKW717" s="453"/>
      <c r="AKX717" s="453"/>
      <c r="AKY717" s="453"/>
      <c r="AKZ717" s="453"/>
      <c r="ALA717" s="453"/>
      <c r="ALB717" s="453"/>
      <c r="ALC717" s="453"/>
      <c r="ALD717" s="453"/>
      <c r="ALE717" s="453"/>
      <c r="ALF717" s="453"/>
      <c r="ALG717" s="453"/>
      <c r="ALH717" s="453"/>
      <c r="ALI717" s="453"/>
      <c r="ALJ717" s="453"/>
      <c r="ALK717" s="453"/>
      <c r="ALL717" s="453"/>
      <c r="ALM717" s="453"/>
      <c r="ALN717" s="453"/>
      <c r="ALO717" s="453"/>
      <c r="ALP717" s="453"/>
      <c r="ALQ717" s="453"/>
      <c r="ALR717" s="453"/>
      <c r="ALS717" s="453"/>
      <c r="ALT717" s="453"/>
      <c r="ALU717" s="453"/>
      <c r="ALV717" s="453"/>
      <c r="ALW717" s="453"/>
      <c r="ALX717" s="453"/>
      <c r="ALY717" s="453"/>
      <c r="ALZ717" s="453"/>
      <c r="AMA717" s="453"/>
      <c r="AMB717" s="453"/>
      <c r="AMC717" s="453"/>
      <c r="AMD717" s="453"/>
      <c r="AME717" s="453"/>
      <c r="AMF717" s="453"/>
      <c r="AMG717" s="453"/>
      <c r="AMH717" s="453"/>
      <c r="AMI717" s="453"/>
    </row>
    <row r="718" spans="1:1023" customFormat="1" x14ac:dyDescent="0.25">
      <c r="A718" s="224" t="s">
        <v>28247</v>
      </c>
      <c r="B718" s="163">
        <v>717</v>
      </c>
      <c r="C718" s="474" t="s">
        <v>28248</v>
      </c>
      <c r="D718" s="180" t="s">
        <v>28249</v>
      </c>
      <c r="E718" s="452"/>
      <c r="F718" s="453">
        <v>4</v>
      </c>
      <c r="G718" s="180"/>
      <c r="H718" s="180"/>
      <c r="I718" s="180"/>
      <c r="J718" s="393"/>
      <c r="K718" s="393"/>
      <c r="L718" s="393"/>
      <c r="M718" s="393"/>
      <c r="N718" s="393"/>
      <c r="O718" s="393"/>
      <c r="P718" s="393"/>
      <c r="Q718" s="393"/>
      <c r="R718" s="393"/>
      <c r="S718" s="393"/>
      <c r="T718" s="393"/>
      <c r="U718" s="393"/>
      <c r="V718" s="454">
        <f t="shared" si="356"/>
        <v>100</v>
      </c>
      <c r="W718" s="454">
        <f t="shared" si="357"/>
        <v>100</v>
      </c>
      <c r="X718" s="454">
        <f t="shared" si="358"/>
        <v>100</v>
      </c>
      <c r="Y718" s="454">
        <f t="shared" si="359"/>
        <v>100</v>
      </c>
      <c r="Z718" s="454">
        <f t="shared" si="360"/>
        <v>100</v>
      </c>
      <c r="AA718" s="220">
        <f t="shared" si="361"/>
        <v>100</v>
      </c>
      <c r="AB718" s="220">
        <f t="shared" si="362"/>
        <v>100</v>
      </c>
      <c r="AC718" s="220">
        <f t="shared" si="363"/>
        <v>100</v>
      </c>
      <c r="AD718" s="455">
        <f t="shared" si="364"/>
        <v>100</v>
      </c>
      <c r="AE718" s="455">
        <f t="shared" si="365"/>
        <v>100</v>
      </c>
      <c r="AF718" s="456">
        <f t="shared" si="366"/>
        <v>100</v>
      </c>
      <c r="AG718" s="456">
        <f t="shared" si="367"/>
        <v>100</v>
      </c>
      <c r="AH718" s="456">
        <f t="shared" si="368"/>
        <v>100</v>
      </c>
      <c r="AI718" s="456">
        <f t="shared" si="369"/>
        <v>100</v>
      </c>
      <c r="AJ718" s="453"/>
      <c r="AK718" s="453"/>
      <c r="AL718" s="453"/>
      <c r="AM718" s="453"/>
      <c r="AN718" s="453"/>
      <c r="AO718" s="453"/>
      <c r="AP718" s="453"/>
      <c r="AQ718" s="148" t="s">
        <v>760</v>
      </c>
      <c r="AR718" s="453"/>
      <c r="AS718" s="453"/>
      <c r="AT718" s="453"/>
      <c r="AU718" s="453"/>
      <c r="AV718" s="453"/>
      <c r="AW718" s="453"/>
      <c r="AX718" s="453"/>
      <c r="AY718" s="453"/>
      <c r="AZ718" s="453"/>
      <c r="BA718" s="453"/>
      <c r="BB718" s="453"/>
      <c r="BC718" s="453"/>
      <c r="BD718" s="453"/>
      <c r="BE718" s="453"/>
      <c r="BF718" s="453"/>
      <c r="BG718" s="453"/>
      <c r="BH718" s="453"/>
      <c r="BI718" s="453"/>
      <c r="BJ718" s="453"/>
      <c r="BK718" s="453"/>
      <c r="BL718" s="453"/>
      <c r="BM718" s="453"/>
      <c r="BN718" s="453"/>
      <c r="BO718" s="453"/>
      <c r="BP718" s="453"/>
      <c r="BQ718" s="453"/>
      <c r="BR718" s="453"/>
      <c r="BS718" s="453"/>
      <c r="BT718" s="453"/>
      <c r="BU718" s="453"/>
      <c r="BV718" s="453"/>
      <c r="BW718" s="453"/>
      <c r="BX718" s="453"/>
      <c r="BY718" s="453"/>
      <c r="BZ718" s="453"/>
      <c r="CA718" s="453"/>
      <c r="CB718" s="453"/>
      <c r="CC718" s="453"/>
      <c r="CD718" s="453"/>
      <c r="CE718" s="453"/>
      <c r="CF718" s="453"/>
      <c r="CG718" s="453"/>
      <c r="CH718" s="453"/>
      <c r="CI718" s="453"/>
      <c r="CJ718" s="453"/>
      <c r="CK718" s="453"/>
      <c r="CL718" s="453"/>
      <c r="CM718" s="453"/>
      <c r="CN718" s="453"/>
      <c r="CO718" s="453"/>
      <c r="CP718" s="453"/>
      <c r="CQ718" s="453"/>
      <c r="CR718" s="453"/>
      <c r="CS718" s="453"/>
      <c r="CT718" s="453"/>
      <c r="CU718" s="453"/>
      <c r="CV718" s="453"/>
      <c r="CW718" s="453"/>
      <c r="CX718" s="453"/>
      <c r="CY718" s="453"/>
      <c r="CZ718" s="453"/>
      <c r="DA718" s="453"/>
      <c r="DB718" s="453"/>
      <c r="DC718" s="453"/>
      <c r="DD718" s="453"/>
      <c r="DE718" s="453"/>
      <c r="DF718" s="453"/>
      <c r="DG718" s="453"/>
      <c r="DH718" s="453"/>
      <c r="DI718" s="453"/>
      <c r="DJ718" s="453"/>
      <c r="DK718" s="453"/>
      <c r="DL718" s="453"/>
      <c r="DM718" s="453"/>
      <c r="DN718" s="453"/>
      <c r="DO718" s="453"/>
      <c r="DP718" s="453"/>
      <c r="DQ718" s="453"/>
      <c r="DR718" s="453"/>
      <c r="DS718" s="453"/>
      <c r="DT718" s="453"/>
      <c r="DU718" s="453"/>
      <c r="DV718" s="453"/>
      <c r="DW718" s="453"/>
      <c r="DX718" s="453"/>
      <c r="DY718" s="453"/>
      <c r="DZ718" s="453"/>
      <c r="EA718" s="453"/>
      <c r="EB718" s="453"/>
      <c r="EC718" s="453"/>
      <c r="ED718" s="453"/>
      <c r="EE718" s="453"/>
      <c r="EF718" s="453"/>
      <c r="EG718" s="453"/>
      <c r="EH718" s="453"/>
      <c r="EI718" s="453"/>
      <c r="EJ718" s="453"/>
      <c r="EK718" s="453"/>
      <c r="EL718" s="453"/>
      <c r="EM718" s="453"/>
      <c r="EN718" s="453"/>
      <c r="EO718" s="453"/>
      <c r="EP718" s="453"/>
      <c r="EQ718" s="453"/>
      <c r="ER718" s="453"/>
      <c r="ES718" s="453"/>
      <c r="ET718" s="453"/>
      <c r="EU718" s="453"/>
      <c r="EV718" s="453"/>
      <c r="EW718" s="453"/>
      <c r="EX718" s="453"/>
      <c r="EY718" s="453"/>
      <c r="EZ718" s="453"/>
      <c r="FA718" s="453"/>
      <c r="FB718" s="453"/>
      <c r="FC718" s="453"/>
      <c r="FD718" s="453"/>
      <c r="FE718" s="453"/>
      <c r="FF718" s="453"/>
      <c r="FG718" s="453"/>
      <c r="FH718" s="453"/>
      <c r="FI718" s="453"/>
      <c r="FJ718" s="453"/>
      <c r="FK718" s="453"/>
      <c r="FL718" s="453"/>
      <c r="FM718" s="453"/>
      <c r="FN718" s="453"/>
      <c r="FO718" s="453"/>
      <c r="FP718" s="453"/>
      <c r="FQ718" s="453"/>
      <c r="FR718" s="453"/>
      <c r="FS718" s="453"/>
      <c r="FT718" s="453"/>
      <c r="FU718" s="453"/>
      <c r="FV718" s="453"/>
      <c r="FW718" s="453"/>
      <c r="FX718" s="453"/>
      <c r="FY718" s="453"/>
      <c r="FZ718" s="453"/>
      <c r="GA718" s="453"/>
      <c r="GB718" s="453"/>
      <c r="GC718" s="453"/>
      <c r="GD718" s="453"/>
      <c r="GE718" s="453"/>
      <c r="GF718" s="453"/>
      <c r="GG718" s="453"/>
      <c r="GH718" s="453"/>
      <c r="GI718" s="453"/>
      <c r="GJ718" s="453"/>
      <c r="GK718" s="453"/>
      <c r="GL718" s="453"/>
      <c r="GM718" s="453"/>
      <c r="GN718" s="453"/>
      <c r="GO718" s="453"/>
      <c r="GP718" s="453"/>
      <c r="GQ718" s="453"/>
      <c r="GR718" s="453"/>
      <c r="GS718" s="453"/>
      <c r="GT718" s="453"/>
      <c r="GU718" s="453"/>
      <c r="GV718" s="453"/>
      <c r="GW718" s="453"/>
      <c r="GX718" s="453"/>
      <c r="GY718" s="453"/>
      <c r="GZ718" s="453"/>
      <c r="HA718" s="453"/>
      <c r="HB718" s="453"/>
      <c r="HC718" s="453"/>
      <c r="HD718" s="453"/>
      <c r="HE718" s="453"/>
      <c r="HF718" s="453"/>
      <c r="HG718" s="453"/>
      <c r="HH718" s="453"/>
      <c r="HI718" s="453"/>
      <c r="HJ718" s="453"/>
      <c r="HK718" s="453"/>
      <c r="HL718" s="453"/>
      <c r="HM718" s="453"/>
      <c r="HN718" s="453"/>
      <c r="HO718" s="453"/>
      <c r="HP718" s="453"/>
      <c r="HQ718" s="453"/>
      <c r="HR718" s="453"/>
      <c r="HS718" s="453"/>
      <c r="HT718" s="453"/>
      <c r="HU718" s="453"/>
      <c r="HV718" s="453"/>
      <c r="HW718" s="453"/>
      <c r="HX718" s="453"/>
      <c r="HY718" s="453"/>
      <c r="HZ718" s="453"/>
      <c r="IA718" s="453"/>
      <c r="IB718" s="453"/>
      <c r="IC718" s="453"/>
      <c r="ID718" s="453"/>
      <c r="IE718" s="453"/>
      <c r="IF718" s="453"/>
      <c r="IG718" s="453"/>
      <c r="IH718" s="453"/>
      <c r="II718" s="453"/>
      <c r="IJ718" s="453"/>
      <c r="IK718" s="453"/>
      <c r="IL718" s="453"/>
      <c r="IM718" s="453"/>
      <c r="IN718" s="453"/>
      <c r="IO718" s="453"/>
      <c r="IP718" s="453"/>
      <c r="IQ718" s="453"/>
      <c r="IR718" s="453"/>
      <c r="IS718" s="453"/>
      <c r="IT718" s="453"/>
      <c r="IU718" s="453"/>
      <c r="IV718" s="453"/>
      <c r="IW718" s="453"/>
      <c r="IX718" s="453"/>
      <c r="IY718" s="453"/>
      <c r="IZ718" s="453"/>
      <c r="JA718" s="453"/>
      <c r="JB718" s="453"/>
      <c r="JC718" s="453"/>
      <c r="JD718" s="453"/>
      <c r="JE718" s="453"/>
      <c r="JF718" s="453"/>
      <c r="JG718" s="453"/>
      <c r="JH718" s="453"/>
      <c r="JI718" s="453"/>
      <c r="JJ718" s="453"/>
      <c r="JK718" s="453"/>
      <c r="JL718" s="453"/>
      <c r="JM718" s="453"/>
      <c r="JN718" s="453"/>
      <c r="JO718" s="453"/>
      <c r="JP718" s="453"/>
      <c r="JQ718" s="453"/>
      <c r="JR718" s="453"/>
      <c r="JS718" s="453"/>
      <c r="JT718" s="453"/>
      <c r="JU718" s="453"/>
      <c r="JV718" s="453"/>
      <c r="JW718" s="453"/>
      <c r="JX718" s="453"/>
      <c r="JY718" s="453"/>
      <c r="JZ718" s="453"/>
      <c r="KA718" s="453"/>
      <c r="KB718" s="453"/>
      <c r="KC718" s="453"/>
      <c r="KD718" s="453"/>
      <c r="KE718" s="453"/>
      <c r="KF718" s="453"/>
      <c r="KG718" s="453"/>
      <c r="KH718" s="453"/>
      <c r="KI718" s="453"/>
      <c r="KJ718" s="453"/>
      <c r="KK718" s="453"/>
      <c r="KL718" s="453"/>
      <c r="KM718" s="453"/>
      <c r="KN718" s="453"/>
      <c r="KO718" s="453"/>
      <c r="KP718" s="453"/>
      <c r="KQ718" s="453"/>
      <c r="KR718" s="453"/>
      <c r="KS718" s="453"/>
      <c r="KT718" s="453"/>
      <c r="KU718" s="453"/>
      <c r="KV718" s="453"/>
      <c r="KW718" s="453"/>
      <c r="KX718" s="453"/>
      <c r="KY718" s="453"/>
      <c r="KZ718" s="453"/>
      <c r="LA718" s="453"/>
      <c r="LB718" s="453"/>
      <c r="LC718" s="453"/>
      <c r="LD718" s="453"/>
      <c r="LE718" s="453"/>
      <c r="LF718" s="453"/>
      <c r="LG718" s="453"/>
      <c r="LH718" s="453"/>
      <c r="LI718" s="453"/>
      <c r="LJ718" s="453"/>
      <c r="LK718" s="453"/>
      <c r="LL718" s="453"/>
      <c r="LM718" s="453"/>
      <c r="LN718" s="453"/>
      <c r="LO718" s="453"/>
      <c r="LP718" s="453"/>
      <c r="LQ718" s="453"/>
      <c r="LR718" s="453"/>
      <c r="LS718" s="453"/>
      <c r="LT718" s="453"/>
      <c r="LU718" s="453"/>
      <c r="LV718" s="453"/>
      <c r="LW718" s="453"/>
      <c r="LX718" s="453"/>
      <c r="LY718" s="453"/>
      <c r="LZ718" s="453"/>
      <c r="MA718" s="453"/>
      <c r="MB718" s="453"/>
      <c r="MC718" s="453"/>
      <c r="MD718" s="453"/>
      <c r="ME718" s="453"/>
      <c r="MF718" s="453"/>
      <c r="MG718" s="453"/>
      <c r="MH718" s="453"/>
      <c r="MI718" s="453"/>
      <c r="MJ718" s="453"/>
      <c r="MK718" s="453"/>
      <c r="ML718" s="453"/>
      <c r="MM718" s="453"/>
      <c r="MN718" s="453"/>
      <c r="MO718" s="453"/>
      <c r="MP718" s="453"/>
      <c r="MQ718" s="453"/>
      <c r="MR718" s="453"/>
      <c r="MS718" s="453"/>
      <c r="MT718" s="453"/>
      <c r="MU718" s="453"/>
      <c r="MV718" s="453"/>
      <c r="MW718" s="453"/>
      <c r="MX718" s="453"/>
      <c r="MY718" s="453"/>
      <c r="MZ718" s="453"/>
      <c r="NA718" s="453"/>
      <c r="NB718" s="453"/>
      <c r="NC718" s="453"/>
      <c r="ND718" s="453"/>
      <c r="NE718" s="453"/>
      <c r="NF718" s="453"/>
      <c r="NG718" s="453"/>
      <c r="NH718" s="453"/>
      <c r="NI718" s="453"/>
      <c r="NJ718" s="453"/>
      <c r="NK718" s="453"/>
      <c r="NL718" s="453"/>
      <c r="NM718" s="453"/>
      <c r="NN718" s="453"/>
      <c r="NO718" s="453"/>
      <c r="NP718" s="453"/>
      <c r="NQ718" s="453"/>
      <c r="NR718" s="453"/>
      <c r="NS718" s="453"/>
      <c r="NT718" s="453"/>
      <c r="NU718" s="453"/>
      <c r="NV718" s="453"/>
      <c r="NW718" s="453"/>
      <c r="NX718" s="453"/>
      <c r="NY718" s="453"/>
      <c r="NZ718" s="453"/>
      <c r="OA718" s="453"/>
      <c r="OB718" s="453"/>
      <c r="OC718" s="453"/>
      <c r="OD718" s="453"/>
      <c r="OE718" s="453"/>
      <c r="OF718" s="453"/>
      <c r="OG718" s="453"/>
      <c r="OH718" s="453"/>
      <c r="OI718" s="453"/>
      <c r="OJ718" s="453"/>
      <c r="OK718" s="453"/>
      <c r="OL718" s="453"/>
      <c r="OM718" s="453"/>
      <c r="ON718" s="453"/>
      <c r="OO718" s="453"/>
      <c r="OP718" s="453"/>
      <c r="OQ718" s="453"/>
      <c r="OR718" s="453"/>
      <c r="OS718" s="453"/>
      <c r="OT718" s="453"/>
      <c r="OU718" s="453"/>
      <c r="OV718" s="453"/>
      <c r="OW718" s="453"/>
      <c r="OX718" s="453"/>
      <c r="OY718" s="453"/>
      <c r="OZ718" s="453"/>
      <c r="PA718" s="453"/>
      <c r="PB718" s="453"/>
      <c r="PC718" s="453"/>
      <c r="PD718" s="453"/>
      <c r="PE718" s="453"/>
      <c r="PF718" s="453"/>
      <c r="PG718" s="453"/>
      <c r="PH718" s="453"/>
      <c r="PI718" s="453"/>
      <c r="PJ718" s="453"/>
      <c r="PK718" s="453"/>
      <c r="PL718" s="453"/>
      <c r="PM718" s="453"/>
      <c r="PN718" s="453"/>
      <c r="PO718" s="453"/>
      <c r="PP718" s="453"/>
      <c r="PQ718" s="453"/>
      <c r="PR718" s="453"/>
      <c r="PS718" s="453"/>
      <c r="PT718" s="453"/>
      <c r="PU718" s="453"/>
      <c r="PV718" s="453"/>
      <c r="PW718" s="453"/>
      <c r="PX718" s="453"/>
      <c r="PY718" s="453"/>
      <c r="PZ718" s="453"/>
      <c r="QA718" s="453"/>
      <c r="QB718" s="453"/>
      <c r="QC718" s="453"/>
      <c r="QD718" s="453"/>
      <c r="QE718" s="453"/>
      <c r="QF718" s="453"/>
      <c r="QG718" s="453"/>
      <c r="QH718" s="453"/>
      <c r="QI718" s="453"/>
      <c r="QJ718" s="453"/>
      <c r="QK718" s="453"/>
      <c r="QL718" s="453"/>
      <c r="QM718" s="453"/>
      <c r="QN718" s="453"/>
      <c r="QO718" s="453"/>
      <c r="QP718" s="453"/>
      <c r="QQ718" s="453"/>
      <c r="QR718" s="453"/>
      <c r="QS718" s="453"/>
      <c r="QT718" s="453"/>
      <c r="QU718" s="453"/>
      <c r="QV718" s="453"/>
      <c r="QW718" s="453"/>
      <c r="QX718" s="453"/>
      <c r="QY718" s="453"/>
      <c r="QZ718" s="453"/>
      <c r="RA718" s="453"/>
      <c r="RB718" s="453"/>
      <c r="RC718" s="453"/>
      <c r="RD718" s="453"/>
      <c r="RE718" s="453"/>
      <c r="RF718" s="453"/>
      <c r="RG718" s="453"/>
      <c r="RH718" s="453"/>
      <c r="RI718" s="453"/>
      <c r="RJ718" s="453"/>
      <c r="RK718" s="453"/>
      <c r="RL718" s="453"/>
      <c r="RM718" s="453"/>
      <c r="RN718" s="453"/>
      <c r="RO718" s="453"/>
      <c r="RP718" s="453"/>
      <c r="RQ718" s="453"/>
      <c r="RR718" s="453"/>
      <c r="RS718" s="453"/>
      <c r="RT718" s="453"/>
      <c r="RU718" s="453"/>
      <c r="RV718" s="453"/>
      <c r="RW718" s="453"/>
      <c r="RX718" s="453"/>
      <c r="RY718" s="453"/>
      <c r="RZ718" s="453"/>
      <c r="SA718" s="453"/>
      <c r="SB718" s="453"/>
      <c r="SC718" s="453"/>
      <c r="SD718" s="453"/>
      <c r="SE718" s="453"/>
      <c r="SF718" s="453"/>
      <c r="SG718" s="453"/>
      <c r="SH718" s="453"/>
      <c r="SI718" s="453"/>
      <c r="SJ718" s="453"/>
      <c r="SK718" s="453"/>
      <c r="SL718" s="453"/>
      <c r="SM718" s="453"/>
      <c r="SN718" s="453"/>
      <c r="SO718" s="453"/>
      <c r="SP718" s="453"/>
      <c r="SQ718" s="453"/>
      <c r="SR718" s="453"/>
      <c r="SS718" s="453"/>
      <c r="ST718" s="453"/>
      <c r="SU718" s="453"/>
      <c r="SV718" s="453"/>
      <c r="SW718" s="453"/>
      <c r="SX718" s="453"/>
      <c r="SY718" s="453"/>
      <c r="SZ718" s="453"/>
      <c r="TA718" s="453"/>
      <c r="TB718" s="453"/>
      <c r="TC718" s="453"/>
      <c r="TD718" s="453"/>
      <c r="TE718" s="453"/>
      <c r="TF718" s="453"/>
      <c r="TG718" s="453"/>
      <c r="TH718" s="453"/>
      <c r="TI718" s="453"/>
      <c r="TJ718" s="453"/>
      <c r="TK718" s="453"/>
      <c r="TL718" s="453"/>
      <c r="TM718" s="453"/>
      <c r="TN718" s="453"/>
      <c r="TO718" s="453"/>
      <c r="TP718" s="453"/>
      <c r="TQ718" s="453"/>
      <c r="TR718" s="453"/>
      <c r="TS718" s="453"/>
      <c r="TT718" s="453"/>
      <c r="TU718" s="453"/>
      <c r="TV718" s="453"/>
      <c r="TW718" s="453"/>
      <c r="TX718" s="453"/>
      <c r="TY718" s="453"/>
      <c r="TZ718" s="453"/>
      <c r="UA718" s="453"/>
      <c r="UB718" s="453"/>
      <c r="UC718" s="453"/>
      <c r="UD718" s="453"/>
      <c r="UE718" s="453"/>
      <c r="UF718" s="453"/>
      <c r="UG718" s="453"/>
      <c r="UH718" s="453"/>
      <c r="UI718" s="453"/>
      <c r="UJ718" s="453"/>
      <c r="UK718" s="453"/>
      <c r="UL718" s="453"/>
      <c r="UM718" s="453"/>
      <c r="UN718" s="453"/>
      <c r="UO718" s="453"/>
      <c r="UP718" s="453"/>
      <c r="UQ718" s="453"/>
      <c r="UR718" s="453"/>
      <c r="US718" s="453"/>
      <c r="UT718" s="453"/>
      <c r="UU718" s="453"/>
      <c r="UV718" s="453"/>
      <c r="UW718" s="453"/>
      <c r="UX718" s="453"/>
      <c r="UY718" s="453"/>
      <c r="UZ718" s="453"/>
      <c r="VA718" s="453"/>
      <c r="VB718" s="453"/>
      <c r="VC718" s="453"/>
      <c r="VD718" s="453"/>
      <c r="VE718" s="453"/>
      <c r="VF718" s="453"/>
      <c r="VG718" s="453"/>
      <c r="VH718" s="453"/>
      <c r="VI718" s="453"/>
      <c r="VJ718" s="453"/>
      <c r="VK718" s="453"/>
      <c r="VL718" s="453"/>
      <c r="VM718" s="453"/>
      <c r="VN718" s="453"/>
      <c r="VO718" s="453"/>
      <c r="VP718" s="453"/>
      <c r="VQ718" s="453"/>
      <c r="VR718" s="453"/>
      <c r="VS718" s="453"/>
      <c r="VT718" s="453"/>
      <c r="VU718" s="453"/>
      <c r="VV718" s="453"/>
      <c r="VW718" s="453"/>
      <c r="VX718" s="453"/>
      <c r="VY718" s="453"/>
      <c r="VZ718" s="453"/>
      <c r="WA718" s="453"/>
      <c r="WB718" s="453"/>
      <c r="WC718" s="453"/>
      <c r="WD718" s="453"/>
      <c r="WE718" s="453"/>
      <c r="WF718" s="453"/>
      <c r="WG718" s="453"/>
      <c r="WH718" s="453"/>
      <c r="WI718" s="453"/>
      <c r="WJ718" s="453"/>
      <c r="WK718" s="453"/>
      <c r="WL718" s="453"/>
      <c r="WM718" s="453"/>
      <c r="WN718" s="453"/>
      <c r="WO718" s="453"/>
      <c r="WP718" s="453"/>
      <c r="WQ718" s="453"/>
      <c r="WR718" s="453"/>
      <c r="WS718" s="453"/>
      <c r="WT718" s="453"/>
      <c r="WU718" s="453"/>
      <c r="WV718" s="453"/>
      <c r="WW718" s="453"/>
      <c r="WX718" s="453"/>
      <c r="WY718" s="453"/>
      <c r="WZ718" s="453"/>
      <c r="XA718" s="453"/>
      <c r="XB718" s="453"/>
      <c r="XC718" s="453"/>
      <c r="XD718" s="453"/>
      <c r="XE718" s="453"/>
      <c r="XF718" s="453"/>
      <c r="XG718" s="453"/>
      <c r="XH718" s="453"/>
      <c r="XI718" s="453"/>
      <c r="XJ718" s="453"/>
      <c r="XK718" s="453"/>
      <c r="XL718" s="453"/>
      <c r="XM718" s="453"/>
      <c r="XN718" s="453"/>
      <c r="XO718" s="453"/>
      <c r="XP718" s="453"/>
      <c r="XQ718" s="453"/>
      <c r="XR718" s="453"/>
      <c r="XS718" s="453"/>
      <c r="XT718" s="453"/>
      <c r="XU718" s="453"/>
      <c r="XV718" s="453"/>
      <c r="XW718" s="453"/>
      <c r="XX718" s="453"/>
      <c r="XY718" s="453"/>
      <c r="XZ718" s="453"/>
      <c r="YA718" s="453"/>
      <c r="YB718" s="453"/>
      <c r="YC718" s="453"/>
      <c r="YD718" s="453"/>
      <c r="YE718" s="453"/>
      <c r="YF718" s="453"/>
      <c r="YG718" s="453"/>
      <c r="YH718" s="453"/>
      <c r="YI718" s="453"/>
      <c r="YJ718" s="453"/>
      <c r="YK718" s="453"/>
      <c r="YL718" s="453"/>
      <c r="YM718" s="453"/>
      <c r="YN718" s="453"/>
      <c r="YO718" s="453"/>
      <c r="YP718" s="453"/>
      <c r="YQ718" s="453"/>
      <c r="YR718" s="453"/>
      <c r="YS718" s="453"/>
      <c r="YT718" s="453"/>
      <c r="YU718" s="453"/>
      <c r="YV718" s="453"/>
      <c r="YW718" s="453"/>
      <c r="YX718" s="453"/>
      <c r="YY718" s="453"/>
      <c r="YZ718" s="453"/>
      <c r="ZA718" s="453"/>
      <c r="ZB718" s="453"/>
      <c r="ZC718" s="453"/>
      <c r="ZD718" s="453"/>
      <c r="ZE718" s="453"/>
      <c r="ZF718" s="453"/>
      <c r="ZG718" s="453"/>
      <c r="ZH718" s="453"/>
      <c r="ZI718" s="453"/>
      <c r="ZJ718" s="453"/>
      <c r="ZK718" s="453"/>
      <c r="ZL718" s="453"/>
      <c r="ZM718" s="453"/>
      <c r="ZN718" s="453"/>
      <c r="ZO718" s="453"/>
      <c r="ZP718" s="453"/>
      <c r="ZQ718" s="453"/>
      <c r="ZR718" s="453"/>
      <c r="ZS718" s="453"/>
      <c r="ZT718" s="453"/>
      <c r="ZU718" s="453"/>
      <c r="ZV718" s="453"/>
      <c r="ZW718" s="453"/>
      <c r="ZX718" s="453"/>
      <c r="ZY718" s="453"/>
      <c r="ZZ718" s="453"/>
      <c r="AAA718" s="453"/>
      <c r="AAB718" s="453"/>
      <c r="AAC718" s="453"/>
      <c r="AAD718" s="453"/>
      <c r="AAE718" s="453"/>
      <c r="AAF718" s="453"/>
      <c r="AAG718" s="453"/>
      <c r="AAH718" s="453"/>
      <c r="AAI718" s="453"/>
      <c r="AAJ718" s="453"/>
      <c r="AAK718" s="453"/>
      <c r="AAL718" s="453"/>
      <c r="AAM718" s="453"/>
      <c r="AAN718" s="453"/>
      <c r="AAO718" s="453"/>
      <c r="AAP718" s="453"/>
      <c r="AAQ718" s="453"/>
      <c r="AAR718" s="453"/>
      <c r="AAS718" s="453"/>
      <c r="AAT718" s="453"/>
      <c r="AAU718" s="453"/>
      <c r="AAV718" s="453"/>
      <c r="AAW718" s="453"/>
      <c r="AAX718" s="453"/>
      <c r="AAY718" s="453"/>
      <c r="AAZ718" s="453"/>
      <c r="ABA718" s="453"/>
      <c r="ABB718" s="453"/>
      <c r="ABC718" s="453"/>
      <c r="ABD718" s="453"/>
      <c r="ABE718" s="453"/>
      <c r="ABF718" s="453"/>
      <c r="ABG718" s="453"/>
      <c r="ABH718" s="453"/>
      <c r="ABI718" s="453"/>
      <c r="ABJ718" s="453"/>
      <c r="ABK718" s="453"/>
      <c r="ABL718" s="453"/>
      <c r="ABM718" s="453"/>
      <c r="ABN718" s="453"/>
      <c r="ABO718" s="453"/>
      <c r="ABP718" s="453"/>
      <c r="ABQ718" s="453"/>
      <c r="ABR718" s="453"/>
      <c r="ABS718" s="453"/>
      <c r="ABT718" s="453"/>
      <c r="ABU718" s="453"/>
      <c r="ABV718" s="453"/>
      <c r="ABW718" s="453"/>
      <c r="ABX718" s="453"/>
      <c r="ABY718" s="453"/>
      <c r="ABZ718" s="453"/>
      <c r="ACA718" s="453"/>
      <c r="ACB718" s="453"/>
      <c r="ACC718" s="453"/>
      <c r="ACD718" s="453"/>
      <c r="ACE718" s="453"/>
      <c r="ACF718" s="453"/>
      <c r="ACG718" s="453"/>
      <c r="ACH718" s="453"/>
      <c r="ACI718" s="453"/>
      <c r="ACJ718" s="453"/>
      <c r="ACK718" s="453"/>
      <c r="ACL718" s="453"/>
      <c r="ACM718" s="453"/>
      <c r="ACN718" s="453"/>
      <c r="ACO718" s="453"/>
      <c r="ACP718" s="453"/>
      <c r="ACQ718" s="453"/>
      <c r="ACR718" s="453"/>
      <c r="ACS718" s="453"/>
      <c r="ACT718" s="453"/>
      <c r="ACU718" s="453"/>
      <c r="ACV718" s="453"/>
      <c r="ACW718" s="453"/>
      <c r="ACX718" s="453"/>
      <c r="ACY718" s="453"/>
      <c r="ACZ718" s="453"/>
      <c r="ADA718" s="453"/>
      <c r="ADB718" s="453"/>
      <c r="ADC718" s="453"/>
      <c r="ADD718" s="453"/>
      <c r="ADE718" s="453"/>
      <c r="ADF718" s="453"/>
      <c r="ADG718" s="453"/>
      <c r="ADH718" s="453"/>
      <c r="ADI718" s="453"/>
      <c r="ADJ718" s="453"/>
      <c r="ADK718" s="453"/>
      <c r="ADL718" s="453"/>
      <c r="ADM718" s="453"/>
      <c r="ADN718" s="453"/>
      <c r="ADO718" s="453"/>
      <c r="ADP718" s="453"/>
      <c r="ADQ718" s="453"/>
      <c r="ADR718" s="453"/>
      <c r="ADS718" s="453"/>
      <c r="ADT718" s="453"/>
      <c r="ADU718" s="453"/>
      <c r="ADV718" s="453"/>
      <c r="ADW718" s="453"/>
      <c r="ADX718" s="453"/>
      <c r="ADY718" s="453"/>
      <c r="ADZ718" s="453"/>
      <c r="AEA718" s="453"/>
      <c r="AEB718" s="453"/>
      <c r="AEC718" s="453"/>
      <c r="AED718" s="453"/>
      <c r="AEE718" s="453"/>
      <c r="AEF718" s="453"/>
      <c r="AEG718" s="453"/>
      <c r="AEH718" s="453"/>
      <c r="AEI718" s="453"/>
      <c r="AEJ718" s="453"/>
      <c r="AEK718" s="453"/>
      <c r="AEL718" s="453"/>
      <c r="AEM718" s="453"/>
      <c r="AEN718" s="453"/>
      <c r="AEO718" s="453"/>
      <c r="AEP718" s="453"/>
      <c r="AEQ718" s="453"/>
      <c r="AER718" s="453"/>
      <c r="AES718" s="453"/>
      <c r="AET718" s="453"/>
      <c r="AEU718" s="453"/>
      <c r="AEV718" s="453"/>
      <c r="AEW718" s="453"/>
      <c r="AEX718" s="453"/>
      <c r="AEY718" s="453"/>
      <c r="AEZ718" s="453"/>
      <c r="AFA718" s="453"/>
      <c r="AFB718" s="453"/>
      <c r="AFC718" s="453"/>
      <c r="AFD718" s="453"/>
      <c r="AFE718" s="453"/>
      <c r="AFF718" s="453"/>
      <c r="AFG718" s="453"/>
      <c r="AFH718" s="453"/>
      <c r="AFI718" s="453"/>
      <c r="AFJ718" s="453"/>
      <c r="AFK718" s="453"/>
      <c r="AFL718" s="453"/>
      <c r="AFM718" s="453"/>
      <c r="AFN718" s="453"/>
      <c r="AFO718" s="453"/>
      <c r="AFP718" s="453"/>
      <c r="AFQ718" s="453"/>
      <c r="AFR718" s="453"/>
      <c r="AFS718" s="453"/>
      <c r="AFT718" s="453"/>
      <c r="AFU718" s="453"/>
      <c r="AFV718" s="453"/>
      <c r="AFW718" s="453"/>
      <c r="AFX718" s="453"/>
      <c r="AFY718" s="453"/>
      <c r="AFZ718" s="453"/>
      <c r="AGA718" s="453"/>
      <c r="AGB718" s="453"/>
      <c r="AGC718" s="453"/>
      <c r="AGD718" s="453"/>
      <c r="AGE718" s="453"/>
      <c r="AGF718" s="453"/>
      <c r="AGG718" s="453"/>
      <c r="AGH718" s="453"/>
      <c r="AGI718" s="453"/>
      <c r="AGJ718" s="453"/>
      <c r="AGK718" s="453"/>
      <c r="AGL718" s="453"/>
      <c r="AGM718" s="453"/>
      <c r="AGN718" s="453"/>
      <c r="AGO718" s="453"/>
      <c r="AGP718" s="453"/>
      <c r="AGQ718" s="453"/>
      <c r="AGR718" s="453"/>
      <c r="AGS718" s="453"/>
      <c r="AGT718" s="453"/>
      <c r="AGU718" s="453"/>
      <c r="AGV718" s="453"/>
      <c r="AGW718" s="453"/>
      <c r="AGX718" s="453"/>
      <c r="AGY718" s="453"/>
      <c r="AGZ718" s="453"/>
      <c r="AHA718" s="453"/>
      <c r="AHB718" s="453"/>
      <c r="AHC718" s="453"/>
      <c r="AHD718" s="453"/>
      <c r="AHE718" s="453"/>
      <c r="AHF718" s="453"/>
      <c r="AHG718" s="453"/>
      <c r="AHH718" s="453"/>
      <c r="AHI718" s="453"/>
      <c r="AHJ718" s="453"/>
      <c r="AHK718" s="453"/>
      <c r="AHL718" s="453"/>
      <c r="AHM718" s="453"/>
      <c r="AHN718" s="453"/>
      <c r="AHO718" s="453"/>
      <c r="AHP718" s="453"/>
      <c r="AHQ718" s="453"/>
      <c r="AHR718" s="453"/>
      <c r="AHS718" s="453"/>
      <c r="AHT718" s="453"/>
      <c r="AHU718" s="453"/>
      <c r="AHV718" s="453"/>
      <c r="AHW718" s="453"/>
      <c r="AHX718" s="453"/>
      <c r="AHY718" s="453"/>
      <c r="AHZ718" s="453"/>
      <c r="AIA718" s="453"/>
      <c r="AIB718" s="453"/>
      <c r="AIC718" s="453"/>
      <c r="AID718" s="453"/>
      <c r="AIE718" s="453"/>
      <c r="AIF718" s="453"/>
      <c r="AIG718" s="453"/>
      <c r="AIH718" s="453"/>
      <c r="AII718" s="453"/>
      <c r="AIJ718" s="453"/>
      <c r="AIK718" s="453"/>
      <c r="AIL718" s="453"/>
      <c r="AIM718" s="453"/>
      <c r="AIN718" s="453"/>
      <c r="AIO718" s="453"/>
      <c r="AIP718" s="453"/>
      <c r="AIQ718" s="453"/>
      <c r="AIR718" s="453"/>
      <c r="AIS718" s="453"/>
      <c r="AIT718" s="453"/>
      <c r="AIU718" s="453"/>
      <c r="AIV718" s="453"/>
      <c r="AIW718" s="453"/>
      <c r="AIX718" s="453"/>
      <c r="AIY718" s="453"/>
      <c r="AIZ718" s="453"/>
      <c r="AJA718" s="453"/>
      <c r="AJB718" s="453"/>
      <c r="AJC718" s="453"/>
      <c r="AJD718" s="453"/>
      <c r="AJE718" s="453"/>
      <c r="AJF718" s="453"/>
      <c r="AJG718" s="453"/>
      <c r="AJH718" s="453"/>
      <c r="AJI718" s="453"/>
      <c r="AJJ718" s="453"/>
      <c r="AJK718" s="453"/>
      <c r="AJL718" s="453"/>
      <c r="AJM718" s="453"/>
      <c r="AJN718" s="453"/>
      <c r="AJO718" s="453"/>
      <c r="AJP718" s="453"/>
      <c r="AJQ718" s="453"/>
      <c r="AJR718" s="453"/>
      <c r="AJS718" s="453"/>
      <c r="AJT718" s="453"/>
      <c r="AJU718" s="453"/>
      <c r="AJV718" s="453"/>
      <c r="AJW718" s="453"/>
      <c r="AJX718" s="453"/>
      <c r="AJY718" s="453"/>
      <c r="AJZ718" s="453"/>
      <c r="AKA718" s="453"/>
      <c r="AKB718" s="453"/>
      <c r="AKC718" s="453"/>
      <c r="AKD718" s="453"/>
      <c r="AKE718" s="453"/>
      <c r="AKF718" s="453"/>
      <c r="AKG718" s="453"/>
      <c r="AKH718" s="453"/>
      <c r="AKI718" s="453"/>
      <c r="AKJ718" s="453"/>
      <c r="AKK718" s="453"/>
      <c r="AKL718" s="453"/>
      <c r="AKM718" s="453"/>
      <c r="AKN718" s="453"/>
      <c r="AKO718" s="453"/>
      <c r="AKP718" s="453"/>
      <c r="AKQ718" s="453"/>
      <c r="AKR718" s="453"/>
      <c r="AKS718" s="453"/>
      <c r="AKT718" s="453"/>
      <c r="AKU718" s="453"/>
      <c r="AKV718" s="453"/>
      <c r="AKW718" s="453"/>
      <c r="AKX718" s="453"/>
      <c r="AKY718" s="453"/>
      <c r="AKZ718" s="453"/>
      <c r="ALA718" s="453"/>
      <c r="ALB718" s="453"/>
      <c r="ALC718" s="453"/>
      <c r="ALD718" s="453"/>
      <c r="ALE718" s="453"/>
      <c r="ALF718" s="453"/>
      <c r="ALG718" s="453"/>
      <c r="ALH718" s="453"/>
      <c r="ALI718" s="453"/>
      <c r="ALJ718" s="453"/>
      <c r="ALK718" s="453"/>
      <c r="ALL718" s="453"/>
      <c r="ALM718" s="453"/>
      <c r="ALN718" s="453"/>
      <c r="ALO718" s="453"/>
      <c r="ALP718" s="453"/>
      <c r="ALQ718" s="453"/>
      <c r="ALR718" s="453"/>
      <c r="ALS718" s="453"/>
      <c r="ALT718" s="453"/>
      <c r="ALU718" s="453"/>
      <c r="ALV718" s="453"/>
      <c r="ALW718" s="453"/>
      <c r="ALX718" s="453"/>
      <c r="ALY718" s="453"/>
      <c r="ALZ718" s="453"/>
      <c r="AMA718" s="453"/>
      <c r="AMB718" s="453"/>
      <c r="AMC718" s="453"/>
      <c r="AMD718" s="453"/>
      <c r="AME718" s="453"/>
      <c r="AMF718" s="453"/>
      <c r="AMG718" s="453"/>
      <c r="AMH718" s="453"/>
      <c r="AMI718" s="453"/>
    </row>
    <row r="719" spans="1:1023" customFormat="1" x14ac:dyDescent="0.25">
      <c r="A719" s="224" t="s">
        <v>28250</v>
      </c>
      <c r="B719" s="163">
        <v>718</v>
      </c>
      <c r="C719" s="474" t="s">
        <v>28251</v>
      </c>
      <c r="D719" s="180" t="s">
        <v>28252</v>
      </c>
      <c r="E719" s="452"/>
      <c r="F719" s="453"/>
      <c r="G719" s="180"/>
      <c r="H719" s="180"/>
      <c r="I719" s="180"/>
      <c r="J719" s="393"/>
      <c r="K719" s="393"/>
      <c r="L719" s="393"/>
      <c r="M719" s="393"/>
      <c r="N719" s="393"/>
      <c r="O719" s="393"/>
      <c r="P719" s="393"/>
      <c r="Q719" s="393"/>
      <c r="R719" s="393"/>
      <c r="S719" s="393"/>
      <c r="T719" s="393"/>
      <c r="U719" s="393"/>
      <c r="V719" s="454">
        <f t="shared" si="356"/>
        <v>100</v>
      </c>
      <c r="W719" s="454">
        <f t="shared" si="357"/>
        <v>100</v>
      </c>
      <c r="X719" s="454">
        <f t="shared" si="358"/>
        <v>100</v>
      </c>
      <c r="Y719" s="454">
        <f t="shared" si="359"/>
        <v>100</v>
      </c>
      <c r="Z719" s="454">
        <f t="shared" si="360"/>
        <v>100</v>
      </c>
      <c r="AA719" s="220">
        <f t="shared" si="361"/>
        <v>100</v>
      </c>
      <c r="AB719" s="220">
        <f t="shared" si="362"/>
        <v>100</v>
      </c>
      <c r="AC719" s="220">
        <f t="shared" si="363"/>
        <v>100</v>
      </c>
      <c r="AD719" s="455">
        <f t="shared" si="364"/>
        <v>100</v>
      </c>
      <c r="AE719" s="455">
        <f t="shared" si="365"/>
        <v>100</v>
      </c>
      <c r="AF719" s="456">
        <f t="shared" si="366"/>
        <v>100</v>
      </c>
      <c r="AG719" s="456">
        <f t="shared" si="367"/>
        <v>100</v>
      </c>
      <c r="AH719" s="456">
        <f t="shared" si="368"/>
        <v>100</v>
      </c>
      <c r="AI719" s="456">
        <f t="shared" si="369"/>
        <v>100</v>
      </c>
      <c r="AJ719" s="453"/>
      <c r="AK719" s="453"/>
      <c r="AL719" s="453"/>
      <c r="AM719" s="453"/>
      <c r="AN719" s="453"/>
      <c r="AO719" s="453"/>
      <c r="AP719" s="453"/>
      <c r="AQ719" s="148" t="s">
        <v>760</v>
      </c>
      <c r="AR719" s="453"/>
      <c r="AS719" s="453"/>
      <c r="AT719" s="453"/>
      <c r="AU719" s="453"/>
      <c r="AV719" s="453"/>
      <c r="AW719" s="453"/>
      <c r="AX719" s="453"/>
      <c r="AY719" s="453"/>
      <c r="AZ719" s="453"/>
      <c r="BA719" s="453"/>
      <c r="BB719" s="453"/>
      <c r="BC719" s="453"/>
      <c r="BD719" s="453"/>
      <c r="BE719" s="453"/>
      <c r="BF719" s="453"/>
      <c r="BG719" s="453"/>
      <c r="BH719" s="453"/>
      <c r="BI719" s="453"/>
      <c r="BJ719" s="453"/>
      <c r="BK719" s="453"/>
      <c r="BL719" s="453"/>
      <c r="BM719" s="453"/>
      <c r="BN719" s="453"/>
      <c r="BO719" s="453"/>
      <c r="BP719" s="453"/>
      <c r="BQ719" s="453"/>
      <c r="BR719" s="453"/>
      <c r="BS719" s="453"/>
      <c r="BT719" s="453"/>
      <c r="BU719" s="453"/>
      <c r="BV719" s="453"/>
      <c r="BW719" s="453"/>
      <c r="BX719" s="453"/>
      <c r="BY719" s="453"/>
      <c r="BZ719" s="453"/>
      <c r="CA719" s="453"/>
      <c r="CB719" s="453"/>
      <c r="CC719" s="453"/>
      <c r="CD719" s="453"/>
      <c r="CE719" s="453"/>
      <c r="CF719" s="453"/>
      <c r="CG719" s="453"/>
      <c r="CH719" s="453"/>
      <c r="CI719" s="453"/>
      <c r="CJ719" s="453"/>
      <c r="CK719" s="453"/>
      <c r="CL719" s="453"/>
      <c r="CM719" s="453"/>
      <c r="CN719" s="453"/>
      <c r="CO719" s="453"/>
      <c r="CP719" s="453"/>
      <c r="CQ719" s="453"/>
      <c r="CR719" s="453"/>
      <c r="CS719" s="453"/>
      <c r="CT719" s="453"/>
      <c r="CU719" s="453"/>
      <c r="CV719" s="453"/>
      <c r="CW719" s="453"/>
      <c r="CX719" s="453"/>
      <c r="CY719" s="453"/>
      <c r="CZ719" s="453"/>
      <c r="DA719" s="453"/>
      <c r="DB719" s="453"/>
      <c r="DC719" s="453"/>
      <c r="DD719" s="453"/>
      <c r="DE719" s="453"/>
      <c r="DF719" s="453"/>
      <c r="DG719" s="453"/>
      <c r="DH719" s="453"/>
      <c r="DI719" s="453"/>
      <c r="DJ719" s="453"/>
      <c r="DK719" s="453"/>
      <c r="DL719" s="453"/>
      <c r="DM719" s="453"/>
      <c r="DN719" s="453"/>
      <c r="DO719" s="453"/>
      <c r="DP719" s="453"/>
      <c r="DQ719" s="453"/>
      <c r="DR719" s="453"/>
      <c r="DS719" s="453"/>
      <c r="DT719" s="453"/>
      <c r="DU719" s="453"/>
      <c r="DV719" s="453"/>
      <c r="DW719" s="453"/>
      <c r="DX719" s="453"/>
      <c r="DY719" s="453"/>
      <c r="DZ719" s="453"/>
      <c r="EA719" s="453"/>
      <c r="EB719" s="453"/>
      <c r="EC719" s="453"/>
      <c r="ED719" s="453"/>
      <c r="EE719" s="453"/>
      <c r="EF719" s="453"/>
      <c r="EG719" s="453"/>
      <c r="EH719" s="453"/>
      <c r="EI719" s="453"/>
      <c r="EJ719" s="453"/>
      <c r="EK719" s="453"/>
      <c r="EL719" s="453"/>
      <c r="EM719" s="453"/>
      <c r="EN719" s="453"/>
      <c r="EO719" s="453"/>
      <c r="EP719" s="453"/>
      <c r="EQ719" s="453"/>
      <c r="ER719" s="453"/>
      <c r="ES719" s="453"/>
      <c r="ET719" s="453"/>
      <c r="EU719" s="453"/>
      <c r="EV719" s="453"/>
      <c r="EW719" s="453"/>
      <c r="EX719" s="453"/>
      <c r="EY719" s="453"/>
      <c r="EZ719" s="453"/>
      <c r="FA719" s="453"/>
      <c r="FB719" s="453"/>
      <c r="FC719" s="453"/>
      <c r="FD719" s="453"/>
      <c r="FE719" s="453"/>
      <c r="FF719" s="453"/>
      <c r="FG719" s="453"/>
      <c r="FH719" s="453"/>
      <c r="FI719" s="453"/>
      <c r="FJ719" s="453"/>
      <c r="FK719" s="453"/>
      <c r="FL719" s="453"/>
      <c r="FM719" s="453"/>
      <c r="FN719" s="453"/>
      <c r="FO719" s="453"/>
      <c r="FP719" s="453"/>
      <c r="FQ719" s="453"/>
      <c r="FR719" s="453"/>
      <c r="FS719" s="453"/>
      <c r="FT719" s="453"/>
      <c r="FU719" s="453"/>
      <c r="FV719" s="453"/>
      <c r="FW719" s="453"/>
      <c r="FX719" s="453"/>
      <c r="FY719" s="453"/>
      <c r="FZ719" s="453"/>
      <c r="GA719" s="453"/>
      <c r="GB719" s="453"/>
      <c r="GC719" s="453"/>
      <c r="GD719" s="453"/>
      <c r="GE719" s="453"/>
      <c r="GF719" s="453"/>
      <c r="GG719" s="453"/>
      <c r="GH719" s="453"/>
      <c r="GI719" s="453"/>
      <c r="GJ719" s="453"/>
      <c r="GK719" s="453"/>
      <c r="GL719" s="453"/>
      <c r="GM719" s="453"/>
      <c r="GN719" s="453"/>
      <c r="GO719" s="453"/>
      <c r="GP719" s="453"/>
      <c r="GQ719" s="453"/>
      <c r="GR719" s="453"/>
      <c r="GS719" s="453"/>
      <c r="GT719" s="453"/>
      <c r="GU719" s="453"/>
      <c r="GV719" s="453"/>
      <c r="GW719" s="453"/>
      <c r="GX719" s="453"/>
      <c r="GY719" s="453"/>
      <c r="GZ719" s="453"/>
      <c r="HA719" s="453"/>
      <c r="HB719" s="453"/>
      <c r="HC719" s="453"/>
      <c r="HD719" s="453"/>
      <c r="HE719" s="453"/>
      <c r="HF719" s="453"/>
      <c r="HG719" s="453"/>
      <c r="HH719" s="453"/>
      <c r="HI719" s="453"/>
      <c r="HJ719" s="453"/>
      <c r="HK719" s="453"/>
      <c r="HL719" s="453"/>
      <c r="HM719" s="453"/>
      <c r="HN719" s="453"/>
      <c r="HO719" s="453"/>
      <c r="HP719" s="453"/>
      <c r="HQ719" s="453"/>
      <c r="HR719" s="453"/>
      <c r="HS719" s="453"/>
      <c r="HT719" s="453"/>
      <c r="HU719" s="453"/>
      <c r="HV719" s="453"/>
      <c r="HW719" s="453"/>
      <c r="HX719" s="453"/>
      <c r="HY719" s="453"/>
      <c r="HZ719" s="453"/>
      <c r="IA719" s="453"/>
      <c r="IB719" s="453"/>
      <c r="IC719" s="453"/>
      <c r="ID719" s="453"/>
      <c r="IE719" s="453"/>
      <c r="IF719" s="453"/>
      <c r="IG719" s="453"/>
      <c r="IH719" s="453"/>
      <c r="II719" s="453"/>
      <c r="IJ719" s="453"/>
      <c r="IK719" s="453"/>
      <c r="IL719" s="453"/>
      <c r="IM719" s="453"/>
      <c r="IN719" s="453"/>
      <c r="IO719" s="453"/>
      <c r="IP719" s="453"/>
      <c r="IQ719" s="453"/>
      <c r="IR719" s="453"/>
      <c r="IS719" s="453"/>
      <c r="IT719" s="453"/>
      <c r="IU719" s="453"/>
      <c r="IV719" s="453"/>
      <c r="IW719" s="453"/>
      <c r="IX719" s="453"/>
      <c r="IY719" s="453"/>
      <c r="IZ719" s="453"/>
      <c r="JA719" s="453"/>
      <c r="JB719" s="453"/>
      <c r="JC719" s="453"/>
      <c r="JD719" s="453"/>
      <c r="JE719" s="453"/>
      <c r="JF719" s="453"/>
      <c r="JG719" s="453"/>
      <c r="JH719" s="453"/>
      <c r="JI719" s="453"/>
      <c r="JJ719" s="453"/>
      <c r="JK719" s="453"/>
      <c r="JL719" s="453"/>
      <c r="JM719" s="453"/>
      <c r="JN719" s="453"/>
      <c r="JO719" s="453"/>
      <c r="JP719" s="453"/>
      <c r="JQ719" s="453"/>
      <c r="JR719" s="453"/>
      <c r="JS719" s="453"/>
      <c r="JT719" s="453"/>
      <c r="JU719" s="453"/>
      <c r="JV719" s="453"/>
      <c r="JW719" s="453"/>
      <c r="JX719" s="453"/>
      <c r="JY719" s="453"/>
      <c r="JZ719" s="453"/>
      <c r="KA719" s="453"/>
      <c r="KB719" s="453"/>
      <c r="KC719" s="453"/>
      <c r="KD719" s="453"/>
      <c r="KE719" s="453"/>
      <c r="KF719" s="453"/>
      <c r="KG719" s="453"/>
      <c r="KH719" s="453"/>
      <c r="KI719" s="453"/>
      <c r="KJ719" s="453"/>
      <c r="KK719" s="453"/>
      <c r="KL719" s="453"/>
      <c r="KM719" s="453"/>
      <c r="KN719" s="453"/>
      <c r="KO719" s="453"/>
      <c r="KP719" s="453"/>
      <c r="KQ719" s="453"/>
      <c r="KR719" s="453"/>
      <c r="KS719" s="453"/>
      <c r="KT719" s="453"/>
      <c r="KU719" s="453"/>
      <c r="KV719" s="453"/>
      <c r="KW719" s="453"/>
      <c r="KX719" s="453"/>
      <c r="KY719" s="453"/>
      <c r="KZ719" s="453"/>
      <c r="LA719" s="453"/>
      <c r="LB719" s="453"/>
      <c r="LC719" s="453"/>
      <c r="LD719" s="453"/>
      <c r="LE719" s="453"/>
      <c r="LF719" s="453"/>
      <c r="LG719" s="453"/>
      <c r="LH719" s="453"/>
      <c r="LI719" s="453"/>
      <c r="LJ719" s="453"/>
      <c r="LK719" s="453"/>
      <c r="LL719" s="453"/>
      <c r="LM719" s="453"/>
      <c r="LN719" s="453"/>
      <c r="LO719" s="453"/>
      <c r="LP719" s="453"/>
      <c r="LQ719" s="453"/>
      <c r="LR719" s="453"/>
      <c r="LS719" s="453"/>
      <c r="LT719" s="453"/>
      <c r="LU719" s="453"/>
      <c r="LV719" s="453"/>
      <c r="LW719" s="453"/>
      <c r="LX719" s="453"/>
      <c r="LY719" s="453"/>
      <c r="LZ719" s="453"/>
      <c r="MA719" s="453"/>
      <c r="MB719" s="453"/>
      <c r="MC719" s="453"/>
      <c r="MD719" s="453"/>
      <c r="ME719" s="453"/>
      <c r="MF719" s="453"/>
      <c r="MG719" s="453"/>
      <c r="MH719" s="453"/>
      <c r="MI719" s="453"/>
      <c r="MJ719" s="453"/>
      <c r="MK719" s="453"/>
      <c r="ML719" s="453"/>
      <c r="MM719" s="453"/>
      <c r="MN719" s="453"/>
      <c r="MO719" s="453"/>
      <c r="MP719" s="453"/>
      <c r="MQ719" s="453"/>
      <c r="MR719" s="453"/>
      <c r="MS719" s="453"/>
      <c r="MT719" s="453"/>
      <c r="MU719" s="453"/>
      <c r="MV719" s="453"/>
      <c r="MW719" s="453"/>
      <c r="MX719" s="453"/>
      <c r="MY719" s="453"/>
      <c r="MZ719" s="453"/>
      <c r="NA719" s="453"/>
      <c r="NB719" s="453"/>
      <c r="NC719" s="453"/>
      <c r="ND719" s="453"/>
      <c r="NE719" s="453"/>
      <c r="NF719" s="453"/>
      <c r="NG719" s="453"/>
      <c r="NH719" s="453"/>
      <c r="NI719" s="453"/>
      <c r="NJ719" s="453"/>
      <c r="NK719" s="453"/>
      <c r="NL719" s="453"/>
      <c r="NM719" s="453"/>
      <c r="NN719" s="453"/>
      <c r="NO719" s="453"/>
      <c r="NP719" s="453"/>
      <c r="NQ719" s="453"/>
      <c r="NR719" s="453"/>
      <c r="NS719" s="453"/>
      <c r="NT719" s="453"/>
      <c r="NU719" s="453"/>
      <c r="NV719" s="453"/>
      <c r="NW719" s="453"/>
      <c r="NX719" s="453"/>
      <c r="NY719" s="453"/>
      <c r="NZ719" s="453"/>
      <c r="OA719" s="453"/>
      <c r="OB719" s="453"/>
      <c r="OC719" s="453"/>
      <c r="OD719" s="453"/>
      <c r="OE719" s="453"/>
      <c r="OF719" s="453"/>
      <c r="OG719" s="453"/>
      <c r="OH719" s="453"/>
      <c r="OI719" s="453"/>
      <c r="OJ719" s="453"/>
      <c r="OK719" s="453"/>
      <c r="OL719" s="453"/>
      <c r="OM719" s="453"/>
      <c r="ON719" s="453"/>
      <c r="OO719" s="453"/>
      <c r="OP719" s="453"/>
      <c r="OQ719" s="453"/>
      <c r="OR719" s="453"/>
      <c r="OS719" s="453"/>
      <c r="OT719" s="453"/>
      <c r="OU719" s="453"/>
      <c r="OV719" s="453"/>
      <c r="OW719" s="453"/>
      <c r="OX719" s="453"/>
      <c r="OY719" s="453"/>
      <c r="OZ719" s="453"/>
      <c r="PA719" s="453"/>
      <c r="PB719" s="453"/>
      <c r="PC719" s="453"/>
      <c r="PD719" s="453"/>
      <c r="PE719" s="453"/>
      <c r="PF719" s="453"/>
      <c r="PG719" s="453"/>
      <c r="PH719" s="453"/>
      <c r="PI719" s="453"/>
      <c r="PJ719" s="453"/>
      <c r="PK719" s="453"/>
      <c r="PL719" s="453"/>
      <c r="PM719" s="453"/>
      <c r="PN719" s="453"/>
      <c r="PO719" s="453"/>
      <c r="PP719" s="453"/>
      <c r="PQ719" s="453"/>
      <c r="PR719" s="453"/>
      <c r="PS719" s="453"/>
      <c r="PT719" s="453"/>
      <c r="PU719" s="453"/>
      <c r="PV719" s="453"/>
      <c r="PW719" s="453"/>
      <c r="PX719" s="453"/>
      <c r="PY719" s="453"/>
      <c r="PZ719" s="453"/>
      <c r="QA719" s="453"/>
      <c r="QB719" s="453"/>
      <c r="QC719" s="453"/>
      <c r="QD719" s="453"/>
      <c r="QE719" s="453"/>
      <c r="QF719" s="453"/>
      <c r="QG719" s="453"/>
      <c r="QH719" s="453"/>
      <c r="QI719" s="453"/>
      <c r="QJ719" s="453"/>
      <c r="QK719" s="453"/>
      <c r="QL719" s="453"/>
      <c r="QM719" s="453"/>
      <c r="QN719" s="453"/>
      <c r="QO719" s="453"/>
      <c r="QP719" s="453"/>
      <c r="QQ719" s="453"/>
      <c r="QR719" s="453"/>
      <c r="QS719" s="453"/>
      <c r="QT719" s="453"/>
      <c r="QU719" s="453"/>
      <c r="QV719" s="453"/>
      <c r="QW719" s="453"/>
      <c r="QX719" s="453"/>
      <c r="QY719" s="453"/>
      <c r="QZ719" s="453"/>
      <c r="RA719" s="453"/>
      <c r="RB719" s="453"/>
      <c r="RC719" s="453"/>
      <c r="RD719" s="453"/>
      <c r="RE719" s="453"/>
      <c r="RF719" s="453"/>
      <c r="RG719" s="453"/>
      <c r="RH719" s="453"/>
      <c r="RI719" s="453"/>
      <c r="RJ719" s="453"/>
      <c r="RK719" s="453"/>
      <c r="RL719" s="453"/>
      <c r="RM719" s="453"/>
      <c r="RN719" s="453"/>
      <c r="RO719" s="453"/>
      <c r="RP719" s="453"/>
      <c r="RQ719" s="453"/>
      <c r="RR719" s="453"/>
      <c r="RS719" s="453"/>
      <c r="RT719" s="453"/>
      <c r="RU719" s="453"/>
      <c r="RV719" s="453"/>
      <c r="RW719" s="453"/>
      <c r="RX719" s="453"/>
      <c r="RY719" s="453"/>
      <c r="RZ719" s="453"/>
      <c r="SA719" s="453"/>
      <c r="SB719" s="453"/>
      <c r="SC719" s="453"/>
      <c r="SD719" s="453"/>
      <c r="SE719" s="453"/>
      <c r="SF719" s="453"/>
      <c r="SG719" s="453"/>
      <c r="SH719" s="453"/>
      <c r="SI719" s="453"/>
      <c r="SJ719" s="453"/>
      <c r="SK719" s="453"/>
      <c r="SL719" s="453"/>
      <c r="SM719" s="453"/>
      <c r="SN719" s="453"/>
      <c r="SO719" s="453"/>
      <c r="SP719" s="453"/>
      <c r="SQ719" s="453"/>
      <c r="SR719" s="453"/>
      <c r="SS719" s="453"/>
      <c r="ST719" s="453"/>
      <c r="SU719" s="453"/>
      <c r="SV719" s="453"/>
      <c r="SW719" s="453"/>
      <c r="SX719" s="453"/>
      <c r="SY719" s="453"/>
      <c r="SZ719" s="453"/>
      <c r="TA719" s="453"/>
      <c r="TB719" s="453"/>
      <c r="TC719" s="453"/>
      <c r="TD719" s="453"/>
      <c r="TE719" s="453"/>
      <c r="TF719" s="453"/>
      <c r="TG719" s="453"/>
      <c r="TH719" s="453"/>
      <c r="TI719" s="453"/>
      <c r="TJ719" s="453"/>
      <c r="TK719" s="453"/>
      <c r="TL719" s="453"/>
      <c r="TM719" s="453"/>
      <c r="TN719" s="453"/>
      <c r="TO719" s="453"/>
      <c r="TP719" s="453"/>
      <c r="TQ719" s="453"/>
      <c r="TR719" s="453"/>
      <c r="TS719" s="453"/>
      <c r="TT719" s="453"/>
      <c r="TU719" s="453"/>
      <c r="TV719" s="453"/>
      <c r="TW719" s="453"/>
      <c r="TX719" s="453"/>
      <c r="TY719" s="453"/>
      <c r="TZ719" s="453"/>
      <c r="UA719" s="453"/>
      <c r="UB719" s="453"/>
      <c r="UC719" s="453"/>
      <c r="UD719" s="453"/>
      <c r="UE719" s="453"/>
      <c r="UF719" s="453"/>
      <c r="UG719" s="453"/>
      <c r="UH719" s="453"/>
      <c r="UI719" s="453"/>
      <c r="UJ719" s="453"/>
      <c r="UK719" s="453"/>
      <c r="UL719" s="453"/>
      <c r="UM719" s="453"/>
      <c r="UN719" s="453"/>
      <c r="UO719" s="453"/>
      <c r="UP719" s="453"/>
      <c r="UQ719" s="453"/>
      <c r="UR719" s="453"/>
      <c r="US719" s="453"/>
      <c r="UT719" s="453"/>
      <c r="UU719" s="453"/>
      <c r="UV719" s="453"/>
      <c r="UW719" s="453"/>
      <c r="UX719" s="453"/>
      <c r="UY719" s="453"/>
      <c r="UZ719" s="453"/>
      <c r="VA719" s="453"/>
      <c r="VB719" s="453"/>
      <c r="VC719" s="453"/>
      <c r="VD719" s="453"/>
      <c r="VE719" s="453"/>
      <c r="VF719" s="453"/>
      <c r="VG719" s="453"/>
      <c r="VH719" s="453"/>
      <c r="VI719" s="453"/>
      <c r="VJ719" s="453"/>
      <c r="VK719" s="453"/>
      <c r="VL719" s="453"/>
      <c r="VM719" s="453"/>
      <c r="VN719" s="453"/>
      <c r="VO719" s="453"/>
      <c r="VP719" s="453"/>
      <c r="VQ719" s="453"/>
      <c r="VR719" s="453"/>
      <c r="VS719" s="453"/>
      <c r="VT719" s="453"/>
      <c r="VU719" s="453"/>
      <c r="VV719" s="453"/>
      <c r="VW719" s="453"/>
      <c r="VX719" s="453"/>
      <c r="VY719" s="453"/>
      <c r="VZ719" s="453"/>
      <c r="WA719" s="453"/>
      <c r="WB719" s="453"/>
      <c r="WC719" s="453"/>
      <c r="WD719" s="453"/>
      <c r="WE719" s="453"/>
      <c r="WF719" s="453"/>
      <c r="WG719" s="453"/>
      <c r="WH719" s="453"/>
      <c r="WI719" s="453"/>
      <c r="WJ719" s="453"/>
      <c r="WK719" s="453"/>
      <c r="WL719" s="453"/>
      <c r="WM719" s="453"/>
      <c r="WN719" s="453"/>
      <c r="WO719" s="453"/>
      <c r="WP719" s="453"/>
      <c r="WQ719" s="453"/>
      <c r="WR719" s="453"/>
      <c r="WS719" s="453"/>
      <c r="WT719" s="453"/>
      <c r="WU719" s="453"/>
      <c r="WV719" s="453"/>
      <c r="WW719" s="453"/>
      <c r="WX719" s="453"/>
      <c r="WY719" s="453"/>
      <c r="WZ719" s="453"/>
      <c r="XA719" s="453"/>
      <c r="XB719" s="453"/>
      <c r="XC719" s="453"/>
      <c r="XD719" s="453"/>
      <c r="XE719" s="453"/>
      <c r="XF719" s="453"/>
      <c r="XG719" s="453"/>
      <c r="XH719" s="453"/>
      <c r="XI719" s="453"/>
      <c r="XJ719" s="453"/>
      <c r="XK719" s="453"/>
      <c r="XL719" s="453"/>
      <c r="XM719" s="453"/>
      <c r="XN719" s="453"/>
      <c r="XO719" s="453"/>
      <c r="XP719" s="453"/>
      <c r="XQ719" s="453"/>
      <c r="XR719" s="453"/>
      <c r="XS719" s="453"/>
      <c r="XT719" s="453"/>
      <c r="XU719" s="453"/>
      <c r="XV719" s="453"/>
      <c r="XW719" s="453"/>
      <c r="XX719" s="453"/>
      <c r="XY719" s="453"/>
      <c r="XZ719" s="453"/>
      <c r="YA719" s="453"/>
      <c r="YB719" s="453"/>
      <c r="YC719" s="453"/>
      <c r="YD719" s="453"/>
      <c r="YE719" s="453"/>
      <c r="YF719" s="453"/>
      <c r="YG719" s="453"/>
      <c r="YH719" s="453"/>
      <c r="YI719" s="453"/>
      <c r="YJ719" s="453"/>
      <c r="YK719" s="453"/>
      <c r="YL719" s="453"/>
      <c r="YM719" s="453"/>
      <c r="YN719" s="453"/>
      <c r="YO719" s="453"/>
      <c r="YP719" s="453"/>
      <c r="YQ719" s="453"/>
      <c r="YR719" s="453"/>
      <c r="YS719" s="453"/>
      <c r="YT719" s="453"/>
      <c r="YU719" s="453"/>
      <c r="YV719" s="453"/>
      <c r="YW719" s="453"/>
      <c r="YX719" s="453"/>
      <c r="YY719" s="453"/>
      <c r="YZ719" s="453"/>
      <c r="ZA719" s="453"/>
      <c r="ZB719" s="453"/>
      <c r="ZC719" s="453"/>
      <c r="ZD719" s="453"/>
      <c r="ZE719" s="453"/>
      <c r="ZF719" s="453"/>
      <c r="ZG719" s="453"/>
      <c r="ZH719" s="453"/>
      <c r="ZI719" s="453"/>
      <c r="ZJ719" s="453"/>
      <c r="ZK719" s="453"/>
      <c r="ZL719" s="453"/>
      <c r="ZM719" s="453"/>
      <c r="ZN719" s="453"/>
      <c r="ZO719" s="453"/>
      <c r="ZP719" s="453"/>
      <c r="ZQ719" s="453"/>
      <c r="ZR719" s="453"/>
      <c r="ZS719" s="453"/>
      <c r="ZT719" s="453"/>
      <c r="ZU719" s="453"/>
      <c r="ZV719" s="453"/>
      <c r="ZW719" s="453"/>
      <c r="ZX719" s="453"/>
      <c r="ZY719" s="453"/>
      <c r="ZZ719" s="453"/>
      <c r="AAA719" s="453"/>
      <c r="AAB719" s="453"/>
      <c r="AAC719" s="453"/>
      <c r="AAD719" s="453"/>
      <c r="AAE719" s="453"/>
      <c r="AAF719" s="453"/>
      <c r="AAG719" s="453"/>
      <c r="AAH719" s="453"/>
      <c r="AAI719" s="453"/>
      <c r="AAJ719" s="453"/>
      <c r="AAK719" s="453"/>
      <c r="AAL719" s="453"/>
      <c r="AAM719" s="453"/>
      <c r="AAN719" s="453"/>
      <c r="AAO719" s="453"/>
      <c r="AAP719" s="453"/>
      <c r="AAQ719" s="453"/>
      <c r="AAR719" s="453"/>
      <c r="AAS719" s="453"/>
      <c r="AAT719" s="453"/>
      <c r="AAU719" s="453"/>
      <c r="AAV719" s="453"/>
      <c r="AAW719" s="453"/>
      <c r="AAX719" s="453"/>
      <c r="AAY719" s="453"/>
      <c r="AAZ719" s="453"/>
      <c r="ABA719" s="453"/>
      <c r="ABB719" s="453"/>
      <c r="ABC719" s="453"/>
      <c r="ABD719" s="453"/>
      <c r="ABE719" s="453"/>
      <c r="ABF719" s="453"/>
      <c r="ABG719" s="453"/>
      <c r="ABH719" s="453"/>
      <c r="ABI719" s="453"/>
      <c r="ABJ719" s="453"/>
      <c r="ABK719" s="453"/>
      <c r="ABL719" s="453"/>
      <c r="ABM719" s="453"/>
      <c r="ABN719" s="453"/>
      <c r="ABO719" s="453"/>
      <c r="ABP719" s="453"/>
      <c r="ABQ719" s="453"/>
      <c r="ABR719" s="453"/>
      <c r="ABS719" s="453"/>
      <c r="ABT719" s="453"/>
      <c r="ABU719" s="453"/>
      <c r="ABV719" s="453"/>
      <c r="ABW719" s="453"/>
      <c r="ABX719" s="453"/>
      <c r="ABY719" s="453"/>
      <c r="ABZ719" s="453"/>
      <c r="ACA719" s="453"/>
      <c r="ACB719" s="453"/>
      <c r="ACC719" s="453"/>
      <c r="ACD719" s="453"/>
      <c r="ACE719" s="453"/>
      <c r="ACF719" s="453"/>
      <c r="ACG719" s="453"/>
      <c r="ACH719" s="453"/>
      <c r="ACI719" s="453"/>
      <c r="ACJ719" s="453"/>
      <c r="ACK719" s="453"/>
      <c r="ACL719" s="453"/>
      <c r="ACM719" s="453"/>
      <c r="ACN719" s="453"/>
      <c r="ACO719" s="453"/>
      <c r="ACP719" s="453"/>
      <c r="ACQ719" s="453"/>
      <c r="ACR719" s="453"/>
      <c r="ACS719" s="453"/>
      <c r="ACT719" s="453"/>
      <c r="ACU719" s="453"/>
      <c r="ACV719" s="453"/>
      <c r="ACW719" s="453"/>
      <c r="ACX719" s="453"/>
      <c r="ACY719" s="453"/>
      <c r="ACZ719" s="453"/>
      <c r="ADA719" s="453"/>
      <c r="ADB719" s="453"/>
      <c r="ADC719" s="453"/>
      <c r="ADD719" s="453"/>
      <c r="ADE719" s="453"/>
      <c r="ADF719" s="453"/>
      <c r="ADG719" s="453"/>
      <c r="ADH719" s="453"/>
      <c r="ADI719" s="453"/>
      <c r="ADJ719" s="453"/>
      <c r="ADK719" s="453"/>
      <c r="ADL719" s="453"/>
      <c r="ADM719" s="453"/>
      <c r="ADN719" s="453"/>
      <c r="ADO719" s="453"/>
      <c r="ADP719" s="453"/>
      <c r="ADQ719" s="453"/>
      <c r="ADR719" s="453"/>
      <c r="ADS719" s="453"/>
      <c r="ADT719" s="453"/>
      <c r="ADU719" s="453"/>
      <c r="ADV719" s="453"/>
      <c r="ADW719" s="453"/>
      <c r="ADX719" s="453"/>
      <c r="ADY719" s="453"/>
      <c r="ADZ719" s="453"/>
      <c r="AEA719" s="453"/>
      <c r="AEB719" s="453"/>
      <c r="AEC719" s="453"/>
      <c r="AED719" s="453"/>
      <c r="AEE719" s="453"/>
      <c r="AEF719" s="453"/>
      <c r="AEG719" s="453"/>
      <c r="AEH719" s="453"/>
      <c r="AEI719" s="453"/>
      <c r="AEJ719" s="453"/>
      <c r="AEK719" s="453"/>
      <c r="AEL719" s="453"/>
      <c r="AEM719" s="453"/>
      <c r="AEN719" s="453"/>
      <c r="AEO719" s="453"/>
      <c r="AEP719" s="453"/>
      <c r="AEQ719" s="453"/>
      <c r="AER719" s="453"/>
      <c r="AES719" s="453"/>
      <c r="AET719" s="453"/>
      <c r="AEU719" s="453"/>
      <c r="AEV719" s="453"/>
      <c r="AEW719" s="453"/>
      <c r="AEX719" s="453"/>
      <c r="AEY719" s="453"/>
      <c r="AEZ719" s="453"/>
      <c r="AFA719" s="453"/>
      <c r="AFB719" s="453"/>
      <c r="AFC719" s="453"/>
      <c r="AFD719" s="453"/>
      <c r="AFE719" s="453"/>
      <c r="AFF719" s="453"/>
      <c r="AFG719" s="453"/>
      <c r="AFH719" s="453"/>
      <c r="AFI719" s="453"/>
      <c r="AFJ719" s="453"/>
      <c r="AFK719" s="453"/>
      <c r="AFL719" s="453"/>
      <c r="AFM719" s="453"/>
      <c r="AFN719" s="453"/>
      <c r="AFO719" s="453"/>
      <c r="AFP719" s="453"/>
      <c r="AFQ719" s="453"/>
      <c r="AFR719" s="453"/>
      <c r="AFS719" s="453"/>
      <c r="AFT719" s="453"/>
      <c r="AFU719" s="453"/>
      <c r="AFV719" s="453"/>
      <c r="AFW719" s="453"/>
      <c r="AFX719" s="453"/>
      <c r="AFY719" s="453"/>
      <c r="AFZ719" s="453"/>
      <c r="AGA719" s="453"/>
      <c r="AGB719" s="453"/>
      <c r="AGC719" s="453"/>
      <c r="AGD719" s="453"/>
      <c r="AGE719" s="453"/>
      <c r="AGF719" s="453"/>
      <c r="AGG719" s="453"/>
      <c r="AGH719" s="453"/>
      <c r="AGI719" s="453"/>
      <c r="AGJ719" s="453"/>
      <c r="AGK719" s="453"/>
      <c r="AGL719" s="453"/>
      <c r="AGM719" s="453"/>
      <c r="AGN719" s="453"/>
      <c r="AGO719" s="453"/>
      <c r="AGP719" s="453"/>
      <c r="AGQ719" s="453"/>
      <c r="AGR719" s="453"/>
      <c r="AGS719" s="453"/>
      <c r="AGT719" s="453"/>
      <c r="AGU719" s="453"/>
      <c r="AGV719" s="453"/>
      <c r="AGW719" s="453"/>
      <c r="AGX719" s="453"/>
      <c r="AGY719" s="453"/>
      <c r="AGZ719" s="453"/>
      <c r="AHA719" s="453"/>
      <c r="AHB719" s="453"/>
      <c r="AHC719" s="453"/>
      <c r="AHD719" s="453"/>
      <c r="AHE719" s="453"/>
      <c r="AHF719" s="453"/>
      <c r="AHG719" s="453"/>
      <c r="AHH719" s="453"/>
      <c r="AHI719" s="453"/>
      <c r="AHJ719" s="453"/>
      <c r="AHK719" s="453"/>
      <c r="AHL719" s="453"/>
      <c r="AHM719" s="453"/>
      <c r="AHN719" s="453"/>
      <c r="AHO719" s="453"/>
      <c r="AHP719" s="453"/>
      <c r="AHQ719" s="453"/>
      <c r="AHR719" s="453"/>
      <c r="AHS719" s="453"/>
      <c r="AHT719" s="453"/>
      <c r="AHU719" s="453"/>
      <c r="AHV719" s="453"/>
      <c r="AHW719" s="453"/>
      <c r="AHX719" s="453"/>
      <c r="AHY719" s="453"/>
      <c r="AHZ719" s="453"/>
      <c r="AIA719" s="453"/>
      <c r="AIB719" s="453"/>
      <c r="AIC719" s="453"/>
      <c r="AID719" s="453"/>
      <c r="AIE719" s="453"/>
      <c r="AIF719" s="453"/>
      <c r="AIG719" s="453"/>
      <c r="AIH719" s="453"/>
      <c r="AII719" s="453"/>
      <c r="AIJ719" s="453"/>
      <c r="AIK719" s="453"/>
      <c r="AIL719" s="453"/>
      <c r="AIM719" s="453"/>
      <c r="AIN719" s="453"/>
      <c r="AIO719" s="453"/>
      <c r="AIP719" s="453"/>
      <c r="AIQ719" s="453"/>
      <c r="AIR719" s="453"/>
      <c r="AIS719" s="453"/>
      <c r="AIT719" s="453"/>
      <c r="AIU719" s="453"/>
      <c r="AIV719" s="453"/>
      <c r="AIW719" s="453"/>
      <c r="AIX719" s="453"/>
      <c r="AIY719" s="453"/>
      <c r="AIZ719" s="453"/>
      <c r="AJA719" s="453"/>
      <c r="AJB719" s="453"/>
      <c r="AJC719" s="453"/>
      <c r="AJD719" s="453"/>
      <c r="AJE719" s="453"/>
      <c r="AJF719" s="453"/>
      <c r="AJG719" s="453"/>
      <c r="AJH719" s="453"/>
      <c r="AJI719" s="453"/>
      <c r="AJJ719" s="453"/>
      <c r="AJK719" s="453"/>
      <c r="AJL719" s="453"/>
      <c r="AJM719" s="453"/>
      <c r="AJN719" s="453"/>
      <c r="AJO719" s="453"/>
      <c r="AJP719" s="453"/>
      <c r="AJQ719" s="453"/>
      <c r="AJR719" s="453"/>
      <c r="AJS719" s="453"/>
      <c r="AJT719" s="453"/>
      <c r="AJU719" s="453"/>
      <c r="AJV719" s="453"/>
      <c r="AJW719" s="453"/>
      <c r="AJX719" s="453"/>
      <c r="AJY719" s="453"/>
      <c r="AJZ719" s="453"/>
      <c r="AKA719" s="453"/>
      <c r="AKB719" s="453"/>
      <c r="AKC719" s="453"/>
      <c r="AKD719" s="453"/>
      <c r="AKE719" s="453"/>
      <c r="AKF719" s="453"/>
      <c r="AKG719" s="453"/>
      <c r="AKH719" s="453"/>
      <c r="AKI719" s="453"/>
      <c r="AKJ719" s="453"/>
      <c r="AKK719" s="453"/>
      <c r="AKL719" s="453"/>
      <c r="AKM719" s="453"/>
      <c r="AKN719" s="453"/>
      <c r="AKO719" s="453"/>
      <c r="AKP719" s="453"/>
      <c r="AKQ719" s="453"/>
      <c r="AKR719" s="453"/>
      <c r="AKS719" s="453"/>
      <c r="AKT719" s="453"/>
      <c r="AKU719" s="453"/>
      <c r="AKV719" s="453"/>
      <c r="AKW719" s="453"/>
      <c r="AKX719" s="453"/>
      <c r="AKY719" s="453"/>
      <c r="AKZ719" s="453"/>
      <c r="ALA719" s="453"/>
      <c r="ALB719" s="453"/>
      <c r="ALC719" s="453"/>
      <c r="ALD719" s="453"/>
      <c r="ALE719" s="453"/>
      <c r="ALF719" s="453"/>
      <c r="ALG719" s="453"/>
      <c r="ALH719" s="453"/>
      <c r="ALI719" s="453"/>
      <c r="ALJ719" s="453"/>
      <c r="ALK719" s="453"/>
      <c r="ALL719" s="453"/>
      <c r="ALM719" s="453"/>
      <c r="ALN719" s="453"/>
      <c r="ALO719" s="453"/>
      <c r="ALP719" s="453"/>
      <c r="ALQ719" s="453"/>
      <c r="ALR719" s="453"/>
      <c r="ALS719" s="453"/>
      <c r="ALT719" s="453"/>
      <c r="ALU719" s="453"/>
      <c r="ALV719" s="453"/>
      <c r="ALW719" s="453"/>
      <c r="ALX719" s="453"/>
      <c r="ALY719" s="453"/>
      <c r="ALZ719" s="453"/>
      <c r="AMA719" s="453"/>
      <c r="AMB719" s="453"/>
      <c r="AMC719" s="453"/>
      <c r="AMD719" s="453"/>
      <c r="AME719" s="453"/>
      <c r="AMF719" s="453"/>
      <c r="AMG719" s="453"/>
      <c r="AMH719" s="453"/>
      <c r="AMI719" s="453"/>
    </row>
    <row r="720" spans="1:1023" customFormat="1" x14ac:dyDescent="0.25">
      <c r="A720" s="224" t="s">
        <v>28253</v>
      </c>
      <c r="B720" s="163">
        <v>719</v>
      </c>
      <c r="C720" s="474" t="s">
        <v>28254</v>
      </c>
      <c r="D720" s="180" t="s">
        <v>28255</v>
      </c>
      <c r="E720" s="452"/>
      <c r="F720" s="453"/>
      <c r="G720" s="180"/>
      <c r="H720" s="180"/>
      <c r="I720" s="180"/>
      <c r="J720" s="393"/>
      <c r="K720" s="393"/>
      <c r="L720" s="393"/>
      <c r="M720" s="393"/>
      <c r="N720" s="393"/>
      <c r="O720" s="393"/>
      <c r="P720" s="393"/>
      <c r="Q720" s="393"/>
      <c r="R720" s="393"/>
      <c r="S720" s="393"/>
      <c r="T720" s="393"/>
      <c r="U720" s="393"/>
      <c r="V720" s="454">
        <f t="shared" si="356"/>
        <v>100</v>
      </c>
      <c r="W720" s="454">
        <f t="shared" si="357"/>
        <v>100</v>
      </c>
      <c r="X720" s="454">
        <f t="shared" si="358"/>
        <v>100</v>
      </c>
      <c r="Y720" s="454">
        <f t="shared" si="359"/>
        <v>100</v>
      </c>
      <c r="Z720" s="454">
        <f t="shared" si="360"/>
        <v>100</v>
      </c>
      <c r="AA720" s="220">
        <f t="shared" si="361"/>
        <v>100</v>
      </c>
      <c r="AB720" s="220">
        <f t="shared" si="362"/>
        <v>100</v>
      </c>
      <c r="AC720" s="220">
        <f t="shared" si="363"/>
        <v>100</v>
      </c>
      <c r="AD720" s="455">
        <f t="shared" si="364"/>
        <v>100</v>
      </c>
      <c r="AE720" s="455">
        <f t="shared" si="365"/>
        <v>100</v>
      </c>
      <c r="AF720" s="456">
        <f t="shared" si="366"/>
        <v>100</v>
      </c>
      <c r="AG720" s="456">
        <f t="shared" si="367"/>
        <v>100</v>
      </c>
      <c r="AH720" s="456">
        <f t="shared" si="368"/>
        <v>100</v>
      </c>
      <c r="AI720" s="456">
        <f t="shared" si="369"/>
        <v>100</v>
      </c>
      <c r="AJ720" s="453"/>
      <c r="AK720" s="453"/>
      <c r="AL720" s="453"/>
      <c r="AM720" s="453"/>
      <c r="AN720" s="453"/>
      <c r="AO720" s="453"/>
      <c r="AP720" s="453"/>
      <c r="AQ720" s="148" t="s">
        <v>760</v>
      </c>
      <c r="AR720" s="453"/>
      <c r="AS720" s="453"/>
      <c r="AT720" s="453"/>
      <c r="AU720" s="453"/>
      <c r="AV720" s="453"/>
      <c r="AW720" s="453"/>
      <c r="AX720" s="453"/>
      <c r="AY720" s="453"/>
      <c r="AZ720" s="453"/>
      <c r="BA720" s="453"/>
      <c r="BB720" s="453"/>
      <c r="BC720" s="453"/>
      <c r="BD720" s="453"/>
      <c r="BE720" s="453"/>
      <c r="BF720" s="453"/>
      <c r="BG720" s="453"/>
      <c r="BH720" s="453"/>
      <c r="BI720" s="453"/>
      <c r="BJ720" s="453"/>
      <c r="BK720" s="453"/>
      <c r="BL720" s="453"/>
      <c r="BM720" s="453"/>
      <c r="BN720" s="453"/>
      <c r="BO720" s="453"/>
      <c r="BP720" s="453"/>
      <c r="BQ720" s="453"/>
      <c r="BR720" s="453"/>
      <c r="BS720" s="453"/>
      <c r="BT720" s="453"/>
      <c r="BU720" s="453"/>
      <c r="BV720" s="453"/>
      <c r="BW720" s="453"/>
      <c r="BX720" s="453"/>
      <c r="BY720" s="453"/>
      <c r="BZ720" s="453"/>
      <c r="CA720" s="453"/>
      <c r="CB720" s="453"/>
      <c r="CC720" s="453"/>
      <c r="CD720" s="453"/>
      <c r="CE720" s="453"/>
      <c r="CF720" s="453"/>
      <c r="CG720" s="453"/>
      <c r="CH720" s="453"/>
      <c r="CI720" s="453"/>
      <c r="CJ720" s="453"/>
      <c r="CK720" s="453"/>
      <c r="CL720" s="453"/>
      <c r="CM720" s="453"/>
      <c r="CN720" s="453"/>
      <c r="CO720" s="453"/>
      <c r="CP720" s="453"/>
      <c r="CQ720" s="453"/>
      <c r="CR720" s="453"/>
      <c r="CS720" s="453"/>
      <c r="CT720" s="453"/>
      <c r="CU720" s="453"/>
      <c r="CV720" s="453"/>
      <c r="CW720" s="453"/>
      <c r="CX720" s="453"/>
      <c r="CY720" s="453"/>
      <c r="CZ720" s="453"/>
      <c r="DA720" s="453"/>
      <c r="DB720" s="453"/>
      <c r="DC720" s="453"/>
      <c r="DD720" s="453"/>
      <c r="DE720" s="453"/>
      <c r="DF720" s="453"/>
      <c r="DG720" s="453"/>
      <c r="DH720" s="453"/>
      <c r="DI720" s="453"/>
      <c r="DJ720" s="453"/>
      <c r="DK720" s="453"/>
      <c r="DL720" s="453"/>
      <c r="DM720" s="453"/>
      <c r="DN720" s="453"/>
      <c r="DO720" s="453"/>
      <c r="DP720" s="453"/>
      <c r="DQ720" s="453"/>
      <c r="DR720" s="453"/>
      <c r="DS720" s="453"/>
      <c r="DT720" s="453"/>
      <c r="DU720" s="453"/>
      <c r="DV720" s="453"/>
      <c r="DW720" s="453"/>
      <c r="DX720" s="453"/>
      <c r="DY720" s="453"/>
      <c r="DZ720" s="453"/>
      <c r="EA720" s="453"/>
      <c r="EB720" s="453"/>
      <c r="EC720" s="453"/>
      <c r="ED720" s="453"/>
      <c r="EE720" s="453"/>
      <c r="EF720" s="453"/>
      <c r="EG720" s="453"/>
      <c r="EH720" s="453"/>
      <c r="EI720" s="453"/>
      <c r="EJ720" s="453"/>
      <c r="EK720" s="453"/>
      <c r="EL720" s="453"/>
      <c r="EM720" s="453"/>
      <c r="EN720" s="453"/>
      <c r="EO720" s="453"/>
      <c r="EP720" s="453"/>
      <c r="EQ720" s="453"/>
      <c r="ER720" s="453"/>
      <c r="ES720" s="453"/>
      <c r="ET720" s="453"/>
      <c r="EU720" s="453"/>
      <c r="EV720" s="453"/>
      <c r="EW720" s="453"/>
      <c r="EX720" s="453"/>
      <c r="EY720" s="453"/>
      <c r="EZ720" s="453"/>
      <c r="FA720" s="453"/>
      <c r="FB720" s="453"/>
      <c r="FC720" s="453"/>
      <c r="FD720" s="453"/>
      <c r="FE720" s="453"/>
      <c r="FF720" s="453"/>
      <c r="FG720" s="453"/>
      <c r="FH720" s="453"/>
      <c r="FI720" s="453"/>
      <c r="FJ720" s="453"/>
      <c r="FK720" s="453"/>
      <c r="FL720" s="453"/>
      <c r="FM720" s="453"/>
      <c r="FN720" s="453"/>
      <c r="FO720" s="453"/>
      <c r="FP720" s="453"/>
      <c r="FQ720" s="453"/>
      <c r="FR720" s="453"/>
      <c r="FS720" s="453"/>
      <c r="FT720" s="453"/>
      <c r="FU720" s="453"/>
      <c r="FV720" s="453"/>
      <c r="FW720" s="453"/>
      <c r="FX720" s="453"/>
      <c r="FY720" s="453"/>
      <c r="FZ720" s="453"/>
      <c r="GA720" s="453"/>
      <c r="GB720" s="453"/>
      <c r="GC720" s="453"/>
      <c r="GD720" s="453"/>
      <c r="GE720" s="453"/>
      <c r="GF720" s="453"/>
      <c r="GG720" s="453"/>
      <c r="GH720" s="453"/>
      <c r="GI720" s="453"/>
      <c r="GJ720" s="453"/>
      <c r="GK720" s="453"/>
      <c r="GL720" s="453"/>
      <c r="GM720" s="453"/>
      <c r="GN720" s="453"/>
      <c r="GO720" s="453"/>
      <c r="GP720" s="453"/>
      <c r="GQ720" s="453"/>
      <c r="GR720" s="453"/>
      <c r="GS720" s="453"/>
      <c r="GT720" s="453"/>
      <c r="GU720" s="453"/>
      <c r="GV720" s="453"/>
      <c r="GW720" s="453"/>
      <c r="GX720" s="453"/>
      <c r="GY720" s="453"/>
      <c r="GZ720" s="453"/>
      <c r="HA720" s="453"/>
      <c r="HB720" s="453"/>
      <c r="HC720" s="453"/>
      <c r="HD720" s="453"/>
      <c r="HE720" s="453"/>
      <c r="HF720" s="453"/>
      <c r="HG720" s="453"/>
      <c r="HH720" s="453"/>
      <c r="HI720" s="453"/>
      <c r="HJ720" s="453"/>
      <c r="HK720" s="453"/>
      <c r="HL720" s="453"/>
      <c r="HM720" s="453"/>
      <c r="HN720" s="453"/>
      <c r="HO720" s="453"/>
      <c r="HP720" s="453"/>
      <c r="HQ720" s="453"/>
      <c r="HR720" s="453"/>
      <c r="HS720" s="453"/>
      <c r="HT720" s="453"/>
      <c r="HU720" s="453"/>
      <c r="HV720" s="453"/>
      <c r="HW720" s="453"/>
      <c r="HX720" s="453"/>
      <c r="HY720" s="453"/>
      <c r="HZ720" s="453"/>
      <c r="IA720" s="453"/>
      <c r="IB720" s="453"/>
      <c r="IC720" s="453"/>
      <c r="ID720" s="453"/>
      <c r="IE720" s="453"/>
      <c r="IF720" s="453"/>
      <c r="IG720" s="453"/>
      <c r="IH720" s="453"/>
      <c r="II720" s="453"/>
      <c r="IJ720" s="453"/>
      <c r="IK720" s="453"/>
      <c r="IL720" s="453"/>
      <c r="IM720" s="453"/>
      <c r="IN720" s="453"/>
      <c r="IO720" s="453"/>
      <c r="IP720" s="453"/>
      <c r="IQ720" s="453"/>
      <c r="IR720" s="453"/>
      <c r="IS720" s="453"/>
      <c r="IT720" s="453"/>
      <c r="IU720" s="453"/>
      <c r="IV720" s="453"/>
      <c r="IW720" s="453"/>
      <c r="IX720" s="453"/>
      <c r="IY720" s="453"/>
      <c r="IZ720" s="453"/>
      <c r="JA720" s="453"/>
      <c r="JB720" s="453"/>
      <c r="JC720" s="453"/>
      <c r="JD720" s="453"/>
      <c r="JE720" s="453"/>
      <c r="JF720" s="453"/>
      <c r="JG720" s="453"/>
      <c r="JH720" s="453"/>
      <c r="JI720" s="453"/>
      <c r="JJ720" s="453"/>
      <c r="JK720" s="453"/>
      <c r="JL720" s="453"/>
      <c r="JM720" s="453"/>
      <c r="JN720" s="453"/>
      <c r="JO720" s="453"/>
      <c r="JP720" s="453"/>
      <c r="JQ720" s="453"/>
      <c r="JR720" s="453"/>
      <c r="JS720" s="453"/>
      <c r="JT720" s="453"/>
      <c r="JU720" s="453"/>
      <c r="JV720" s="453"/>
      <c r="JW720" s="453"/>
      <c r="JX720" s="453"/>
      <c r="JY720" s="453"/>
      <c r="JZ720" s="453"/>
      <c r="KA720" s="453"/>
      <c r="KB720" s="453"/>
      <c r="KC720" s="453"/>
      <c r="KD720" s="453"/>
      <c r="KE720" s="453"/>
      <c r="KF720" s="453"/>
      <c r="KG720" s="453"/>
      <c r="KH720" s="453"/>
      <c r="KI720" s="453"/>
      <c r="KJ720" s="453"/>
      <c r="KK720" s="453"/>
      <c r="KL720" s="453"/>
      <c r="KM720" s="453"/>
      <c r="KN720" s="453"/>
      <c r="KO720" s="453"/>
      <c r="KP720" s="453"/>
      <c r="KQ720" s="453"/>
      <c r="KR720" s="453"/>
      <c r="KS720" s="453"/>
      <c r="KT720" s="453"/>
      <c r="KU720" s="453"/>
      <c r="KV720" s="453"/>
      <c r="KW720" s="453"/>
      <c r="KX720" s="453"/>
      <c r="KY720" s="453"/>
      <c r="KZ720" s="453"/>
      <c r="LA720" s="453"/>
      <c r="LB720" s="453"/>
      <c r="LC720" s="453"/>
      <c r="LD720" s="453"/>
      <c r="LE720" s="453"/>
      <c r="LF720" s="453"/>
      <c r="LG720" s="453"/>
      <c r="LH720" s="453"/>
      <c r="LI720" s="453"/>
      <c r="LJ720" s="453"/>
      <c r="LK720" s="453"/>
      <c r="LL720" s="453"/>
      <c r="LM720" s="453"/>
      <c r="LN720" s="453"/>
      <c r="LO720" s="453"/>
      <c r="LP720" s="453"/>
      <c r="LQ720" s="453"/>
      <c r="LR720" s="453"/>
      <c r="LS720" s="453"/>
      <c r="LT720" s="453"/>
      <c r="LU720" s="453"/>
      <c r="LV720" s="453"/>
      <c r="LW720" s="453"/>
      <c r="LX720" s="453"/>
      <c r="LY720" s="453"/>
      <c r="LZ720" s="453"/>
      <c r="MA720" s="453"/>
      <c r="MB720" s="453"/>
      <c r="MC720" s="453"/>
      <c r="MD720" s="453"/>
      <c r="ME720" s="453"/>
      <c r="MF720" s="453"/>
      <c r="MG720" s="453"/>
      <c r="MH720" s="453"/>
      <c r="MI720" s="453"/>
      <c r="MJ720" s="453"/>
      <c r="MK720" s="453"/>
      <c r="ML720" s="453"/>
      <c r="MM720" s="453"/>
      <c r="MN720" s="453"/>
      <c r="MO720" s="453"/>
      <c r="MP720" s="453"/>
      <c r="MQ720" s="453"/>
      <c r="MR720" s="453"/>
      <c r="MS720" s="453"/>
      <c r="MT720" s="453"/>
      <c r="MU720" s="453"/>
      <c r="MV720" s="453"/>
      <c r="MW720" s="453"/>
      <c r="MX720" s="453"/>
      <c r="MY720" s="453"/>
      <c r="MZ720" s="453"/>
      <c r="NA720" s="453"/>
      <c r="NB720" s="453"/>
      <c r="NC720" s="453"/>
      <c r="ND720" s="453"/>
      <c r="NE720" s="453"/>
      <c r="NF720" s="453"/>
      <c r="NG720" s="453"/>
      <c r="NH720" s="453"/>
      <c r="NI720" s="453"/>
      <c r="NJ720" s="453"/>
      <c r="NK720" s="453"/>
      <c r="NL720" s="453"/>
      <c r="NM720" s="453"/>
      <c r="NN720" s="453"/>
      <c r="NO720" s="453"/>
      <c r="NP720" s="453"/>
      <c r="NQ720" s="453"/>
      <c r="NR720" s="453"/>
      <c r="NS720" s="453"/>
      <c r="NT720" s="453"/>
      <c r="NU720" s="453"/>
      <c r="NV720" s="453"/>
      <c r="NW720" s="453"/>
      <c r="NX720" s="453"/>
      <c r="NY720" s="453"/>
      <c r="NZ720" s="453"/>
      <c r="OA720" s="453"/>
      <c r="OB720" s="453"/>
      <c r="OC720" s="453"/>
      <c r="OD720" s="453"/>
      <c r="OE720" s="453"/>
      <c r="OF720" s="453"/>
      <c r="OG720" s="453"/>
      <c r="OH720" s="453"/>
      <c r="OI720" s="453"/>
      <c r="OJ720" s="453"/>
      <c r="OK720" s="453"/>
      <c r="OL720" s="453"/>
      <c r="OM720" s="453"/>
      <c r="ON720" s="453"/>
      <c r="OO720" s="453"/>
      <c r="OP720" s="453"/>
      <c r="OQ720" s="453"/>
      <c r="OR720" s="453"/>
      <c r="OS720" s="453"/>
      <c r="OT720" s="453"/>
      <c r="OU720" s="453"/>
      <c r="OV720" s="453"/>
      <c r="OW720" s="453"/>
      <c r="OX720" s="453"/>
      <c r="OY720" s="453"/>
      <c r="OZ720" s="453"/>
      <c r="PA720" s="453"/>
      <c r="PB720" s="453"/>
      <c r="PC720" s="453"/>
      <c r="PD720" s="453"/>
      <c r="PE720" s="453"/>
      <c r="PF720" s="453"/>
      <c r="PG720" s="453"/>
      <c r="PH720" s="453"/>
      <c r="PI720" s="453"/>
      <c r="PJ720" s="453"/>
      <c r="PK720" s="453"/>
      <c r="PL720" s="453"/>
      <c r="PM720" s="453"/>
      <c r="PN720" s="453"/>
      <c r="PO720" s="453"/>
      <c r="PP720" s="453"/>
      <c r="PQ720" s="453"/>
      <c r="PR720" s="453"/>
      <c r="PS720" s="453"/>
      <c r="PT720" s="453"/>
      <c r="PU720" s="453"/>
      <c r="PV720" s="453"/>
      <c r="PW720" s="453"/>
      <c r="PX720" s="453"/>
      <c r="PY720" s="453"/>
      <c r="PZ720" s="453"/>
      <c r="QA720" s="453"/>
      <c r="QB720" s="453"/>
      <c r="QC720" s="453"/>
      <c r="QD720" s="453"/>
      <c r="QE720" s="453"/>
      <c r="QF720" s="453"/>
      <c r="QG720" s="453"/>
      <c r="QH720" s="453"/>
      <c r="QI720" s="453"/>
      <c r="QJ720" s="453"/>
      <c r="QK720" s="453"/>
      <c r="QL720" s="453"/>
      <c r="QM720" s="453"/>
      <c r="QN720" s="453"/>
      <c r="QO720" s="453"/>
      <c r="QP720" s="453"/>
      <c r="QQ720" s="453"/>
      <c r="QR720" s="453"/>
      <c r="QS720" s="453"/>
      <c r="QT720" s="453"/>
      <c r="QU720" s="453"/>
      <c r="QV720" s="453"/>
      <c r="QW720" s="453"/>
      <c r="QX720" s="453"/>
      <c r="QY720" s="453"/>
      <c r="QZ720" s="453"/>
      <c r="RA720" s="453"/>
      <c r="RB720" s="453"/>
      <c r="RC720" s="453"/>
      <c r="RD720" s="453"/>
      <c r="RE720" s="453"/>
      <c r="RF720" s="453"/>
      <c r="RG720" s="453"/>
      <c r="RH720" s="453"/>
      <c r="RI720" s="453"/>
      <c r="RJ720" s="453"/>
      <c r="RK720" s="453"/>
      <c r="RL720" s="453"/>
      <c r="RM720" s="453"/>
      <c r="RN720" s="453"/>
      <c r="RO720" s="453"/>
      <c r="RP720" s="453"/>
      <c r="RQ720" s="453"/>
      <c r="RR720" s="453"/>
      <c r="RS720" s="453"/>
      <c r="RT720" s="453"/>
      <c r="RU720" s="453"/>
      <c r="RV720" s="453"/>
      <c r="RW720" s="453"/>
      <c r="RX720" s="453"/>
      <c r="RY720" s="453"/>
      <c r="RZ720" s="453"/>
      <c r="SA720" s="453"/>
      <c r="SB720" s="453"/>
      <c r="SC720" s="453"/>
      <c r="SD720" s="453"/>
      <c r="SE720" s="453"/>
      <c r="SF720" s="453"/>
      <c r="SG720" s="453"/>
      <c r="SH720" s="453"/>
      <c r="SI720" s="453"/>
      <c r="SJ720" s="453"/>
      <c r="SK720" s="453"/>
      <c r="SL720" s="453"/>
      <c r="SM720" s="453"/>
      <c r="SN720" s="453"/>
      <c r="SO720" s="453"/>
      <c r="SP720" s="453"/>
      <c r="SQ720" s="453"/>
      <c r="SR720" s="453"/>
      <c r="SS720" s="453"/>
      <c r="ST720" s="453"/>
      <c r="SU720" s="453"/>
      <c r="SV720" s="453"/>
      <c r="SW720" s="453"/>
      <c r="SX720" s="453"/>
      <c r="SY720" s="453"/>
      <c r="SZ720" s="453"/>
      <c r="TA720" s="453"/>
      <c r="TB720" s="453"/>
      <c r="TC720" s="453"/>
      <c r="TD720" s="453"/>
      <c r="TE720" s="453"/>
      <c r="TF720" s="453"/>
      <c r="TG720" s="453"/>
      <c r="TH720" s="453"/>
      <c r="TI720" s="453"/>
      <c r="TJ720" s="453"/>
      <c r="TK720" s="453"/>
      <c r="TL720" s="453"/>
      <c r="TM720" s="453"/>
      <c r="TN720" s="453"/>
      <c r="TO720" s="453"/>
      <c r="TP720" s="453"/>
      <c r="TQ720" s="453"/>
      <c r="TR720" s="453"/>
      <c r="TS720" s="453"/>
      <c r="TT720" s="453"/>
      <c r="TU720" s="453"/>
      <c r="TV720" s="453"/>
      <c r="TW720" s="453"/>
      <c r="TX720" s="453"/>
      <c r="TY720" s="453"/>
      <c r="TZ720" s="453"/>
      <c r="UA720" s="453"/>
      <c r="UB720" s="453"/>
      <c r="UC720" s="453"/>
      <c r="UD720" s="453"/>
      <c r="UE720" s="453"/>
      <c r="UF720" s="453"/>
      <c r="UG720" s="453"/>
      <c r="UH720" s="453"/>
      <c r="UI720" s="453"/>
      <c r="UJ720" s="453"/>
      <c r="UK720" s="453"/>
      <c r="UL720" s="453"/>
      <c r="UM720" s="453"/>
      <c r="UN720" s="453"/>
      <c r="UO720" s="453"/>
      <c r="UP720" s="453"/>
      <c r="UQ720" s="453"/>
      <c r="UR720" s="453"/>
      <c r="US720" s="453"/>
      <c r="UT720" s="453"/>
      <c r="UU720" s="453"/>
      <c r="UV720" s="453"/>
      <c r="UW720" s="453"/>
      <c r="UX720" s="453"/>
      <c r="UY720" s="453"/>
      <c r="UZ720" s="453"/>
      <c r="VA720" s="453"/>
      <c r="VB720" s="453"/>
      <c r="VC720" s="453"/>
      <c r="VD720" s="453"/>
      <c r="VE720" s="453"/>
      <c r="VF720" s="453"/>
      <c r="VG720" s="453"/>
      <c r="VH720" s="453"/>
      <c r="VI720" s="453"/>
      <c r="VJ720" s="453"/>
      <c r="VK720" s="453"/>
      <c r="VL720" s="453"/>
      <c r="VM720" s="453"/>
      <c r="VN720" s="453"/>
      <c r="VO720" s="453"/>
      <c r="VP720" s="453"/>
      <c r="VQ720" s="453"/>
      <c r="VR720" s="453"/>
      <c r="VS720" s="453"/>
      <c r="VT720" s="453"/>
      <c r="VU720" s="453"/>
      <c r="VV720" s="453"/>
      <c r="VW720" s="453"/>
      <c r="VX720" s="453"/>
      <c r="VY720" s="453"/>
      <c r="VZ720" s="453"/>
      <c r="WA720" s="453"/>
      <c r="WB720" s="453"/>
      <c r="WC720" s="453"/>
      <c r="WD720" s="453"/>
      <c r="WE720" s="453"/>
      <c r="WF720" s="453"/>
      <c r="WG720" s="453"/>
      <c r="WH720" s="453"/>
      <c r="WI720" s="453"/>
      <c r="WJ720" s="453"/>
      <c r="WK720" s="453"/>
      <c r="WL720" s="453"/>
      <c r="WM720" s="453"/>
      <c r="WN720" s="453"/>
      <c r="WO720" s="453"/>
      <c r="WP720" s="453"/>
      <c r="WQ720" s="453"/>
      <c r="WR720" s="453"/>
      <c r="WS720" s="453"/>
      <c r="WT720" s="453"/>
      <c r="WU720" s="453"/>
      <c r="WV720" s="453"/>
      <c r="WW720" s="453"/>
      <c r="WX720" s="453"/>
      <c r="WY720" s="453"/>
      <c r="WZ720" s="453"/>
      <c r="XA720" s="453"/>
      <c r="XB720" s="453"/>
      <c r="XC720" s="453"/>
      <c r="XD720" s="453"/>
      <c r="XE720" s="453"/>
      <c r="XF720" s="453"/>
      <c r="XG720" s="453"/>
      <c r="XH720" s="453"/>
      <c r="XI720" s="453"/>
      <c r="XJ720" s="453"/>
      <c r="XK720" s="453"/>
      <c r="XL720" s="453"/>
      <c r="XM720" s="453"/>
      <c r="XN720" s="453"/>
      <c r="XO720" s="453"/>
      <c r="XP720" s="453"/>
      <c r="XQ720" s="453"/>
      <c r="XR720" s="453"/>
      <c r="XS720" s="453"/>
      <c r="XT720" s="453"/>
      <c r="XU720" s="453"/>
      <c r="XV720" s="453"/>
      <c r="XW720" s="453"/>
      <c r="XX720" s="453"/>
      <c r="XY720" s="453"/>
      <c r="XZ720" s="453"/>
      <c r="YA720" s="453"/>
      <c r="YB720" s="453"/>
      <c r="YC720" s="453"/>
      <c r="YD720" s="453"/>
      <c r="YE720" s="453"/>
      <c r="YF720" s="453"/>
      <c r="YG720" s="453"/>
      <c r="YH720" s="453"/>
      <c r="YI720" s="453"/>
      <c r="YJ720" s="453"/>
      <c r="YK720" s="453"/>
      <c r="YL720" s="453"/>
      <c r="YM720" s="453"/>
      <c r="YN720" s="453"/>
      <c r="YO720" s="453"/>
      <c r="YP720" s="453"/>
      <c r="YQ720" s="453"/>
      <c r="YR720" s="453"/>
      <c r="YS720" s="453"/>
      <c r="YT720" s="453"/>
      <c r="YU720" s="453"/>
      <c r="YV720" s="453"/>
      <c r="YW720" s="453"/>
      <c r="YX720" s="453"/>
      <c r="YY720" s="453"/>
      <c r="YZ720" s="453"/>
      <c r="ZA720" s="453"/>
      <c r="ZB720" s="453"/>
      <c r="ZC720" s="453"/>
      <c r="ZD720" s="453"/>
      <c r="ZE720" s="453"/>
      <c r="ZF720" s="453"/>
      <c r="ZG720" s="453"/>
      <c r="ZH720" s="453"/>
      <c r="ZI720" s="453"/>
      <c r="ZJ720" s="453"/>
      <c r="ZK720" s="453"/>
      <c r="ZL720" s="453"/>
      <c r="ZM720" s="453"/>
      <c r="ZN720" s="453"/>
      <c r="ZO720" s="453"/>
      <c r="ZP720" s="453"/>
      <c r="ZQ720" s="453"/>
      <c r="ZR720" s="453"/>
      <c r="ZS720" s="453"/>
      <c r="ZT720" s="453"/>
      <c r="ZU720" s="453"/>
      <c r="ZV720" s="453"/>
      <c r="ZW720" s="453"/>
      <c r="ZX720" s="453"/>
      <c r="ZY720" s="453"/>
      <c r="ZZ720" s="453"/>
      <c r="AAA720" s="453"/>
      <c r="AAB720" s="453"/>
      <c r="AAC720" s="453"/>
      <c r="AAD720" s="453"/>
      <c r="AAE720" s="453"/>
      <c r="AAF720" s="453"/>
      <c r="AAG720" s="453"/>
      <c r="AAH720" s="453"/>
      <c r="AAI720" s="453"/>
      <c r="AAJ720" s="453"/>
      <c r="AAK720" s="453"/>
      <c r="AAL720" s="453"/>
      <c r="AAM720" s="453"/>
      <c r="AAN720" s="453"/>
      <c r="AAO720" s="453"/>
      <c r="AAP720" s="453"/>
      <c r="AAQ720" s="453"/>
      <c r="AAR720" s="453"/>
      <c r="AAS720" s="453"/>
      <c r="AAT720" s="453"/>
      <c r="AAU720" s="453"/>
      <c r="AAV720" s="453"/>
      <c r="AAW720" s="453"/>
      <c r="AAX720" s="453"/>
      <c r="AAY720" s="453"/>
      <c r="AAZ720" s="453"/>
      <c r="ABA720" s="453"/>
      <c r="ABB720" s="453"/>
      <c r="ABC720" s="453"/>
      <c r="ABD720" s="453"/>
      <c r="ABE720" s="453"/>
      <c r="ABF720" s="453"/>
      <c r="ABG720" s="453"/>
      <c r="ABH720" s="453"/>
      <c r="ABI720" s="453"/>
      <c r="ABJ720" s="453"/>
      <c r="ABK720" s="453"/>
      <c r="ABL720" s="453"/>
      <c r="ABM720" s="453"/>
      <c r="ABN720" s="453"/>
      <c r="ABO720" s="453"/>
      <c r="ABP720" s="453"/>
      <c r="ABQ720" s="453"/>
      <c r="ABR720" s="453"/>
      <c r="ABS720" s="453"/>
      <c r="ABT720" s="453"/>
      <c r="ABU720" s="453"/>
      <c r="ABV720" s="453"/>
      <c r="ABW720" s="453"/>
      <c r="ABX720" s="453"/>
      <c r="ABY720" s="453"/>
      <c r="ABZ720" s="453"/>
      <c r="ACA720" s="453"/>
      <c r="ACB720" s="453"/>
      <c r="ACC720" s="453"/>
      <c r="ACD720" s="453"/>
      <c r="ACE720" s="453"/>
      <c r="ACF720" s="453"/>
      <c r="ACG720" s="453"/>
      <c r="ACH720" s="453"/>
      <c r="ACI720" s="453"/>
      <c r="ACJ720" s="453"/>
      <c r="ACK720" s="453"/>
      <c r="ACL720" s="453"/>
      <c r="ACM720" s="453"/>
      <c r="ACN720" s="453"/>
      <c r="ACO720" s="453"/>
      <c r="ACP720" s="453"/>
      <c r="ACQ720" s="453"/>
      <c r="ACR720" s="453"/>
      <c r="ACS720" s="453"/>
      <c r="ACT720" s="453"/>
      <c r="ACU720" s="453"/>
      <c r="ACV720" s="453"/>
      <c r="ACW720" s="453"/>
      <c r="ACX720" s="453"/>
      <c r="ACY720" s="453"/>
      <c r="ACZ720" s="453"/>
      <c r="ADA720" s="453"/>
      <c r="ADB720" s="453"/>
      <c r="ADC720" s="453"/>
      <c r="ADD720" s="453"/>
      <c r="ADE720" s="453"/>
      <c r="ADF720" s="453"/>
      <c r="ADG720" s="453"/>
      <c r="ADH720" s="453"/>
      <c r="ADI720" s="453"/>
      <c r="ADJ720" s="453"/>
      <c r="ADK720" s="453"/>
      <c r="ADL720" s="453"/>
      <c r="ADM720" s="453"/>
      <c r="ADN720" s="453"/>
      <c r="ADO720" s="453"/>
      <c r="ADP720" s="453"/>
      <c r="ADQ720" s="453"/>
      <c r="ADR720" s="453"/>
      <c r="ADS720" s="453"/>
      <c r="ADT720" s="453"/>
      <c r="ADU720" s="453"/>
      <c r="ADV720" s="453"/>
      <c r="ADW720" s="453"/>
      <c r="ADX720" s="453"/>
      <c r="ADY720" s="453"/>
      <c r="ADZ720" s="453"/>
      <c r="AEA720" s="453"/>
      <c r="AEB720" s="453"/>
      <c r="AEC720" s="453"/>
      <c r="AED720" s="453"/>
      <c r="AEE720" s="453"/>
      <c r="AEF720" s="453"/>
      <c r="AEG720" s="453"/>
      <c r="AEH720" s="453"/>
      <c r="AEI720" s="453"/>
      <c r="AEJ720" s="453"/>
      <c r="AEK720" s="453"/>
      <c r="AEL720" s="453"/>
      <c r="AEM720" s="453"/>
      <c r="AEN720" s="453"/>
      <c r="AEO720" s="453"/>
      <c r="AEP720" s="453"/>
      <c r="AEQ720" s="453"/>
      <c r="AER720" s="453"/>
      <c r="AES720" s="453"/>
      <c r="AET720" s="453"/>
      <c r="AEU720" s="453"/>
      <c r="AEV720" s="453"/>
      <c r="AEW720" s="453"/>
      <c r="AEX720" s="453"/>
      <c r="AEY720" s="453"/>
      <c r="AEZ720" s="453"/>
      <c r="AFA720" s="453"/>
      <c r="AFB720" s="453"/>
      <c r="AFC720" s="453"/>
      <c r="AFD720" s="453"/>
      <c r="AFE720" s="453"/>
      <c r="AFF720" s="453"/>
      <c r="AFG720" s="453"/>
      <c r="AFH720" s="453"/>
      <c r="AFI720" s="453"/>
      <c r="AFJ720" s="453"/>
      <c r="AFK720" s="453"/>
      <c r="AFL720" s="453"/>
      <c r="AFM720" s="453"/>
      <c r="AFN720" s="453"/>
      <c r="AFO720" s="453"/>
      <c r="AFP720" s="453"/>
      <c r="AFQ720" s="453"/>
      <c r="AFR720" s="453"/>
      <c r="AFS720" s="453"/>
      <c r="AFT720" s="453"/>
      <c r="AFU720" s="453"/>
      <c r="AFV720" s="453"/>
      <c r="AFW720" s="453"/>
      <c r="AFX720" s="453"/>
      <c r="AFY720" s="453"/>
      <c r="AFZ720" s="453"/>
      <c r="AGA720" s="453"/>
      <c r="AGB720" s="453"/>
      <c r="AGC720" s="453"/>
      <c r="AGD720" s="453"/>
      <c r="AGE720" s="453"/>
      <c r="AGF720" s="453"/>
      <c r="AGG720" s="453"/>
      <c r="AGH720" s="453"/>
      <c r="AGI720" s="453"/>
      <c r="AGJ720" s="453"/>
      <c r="AGK720" s="453"/>
      <c r="AGL720" s="453"/>
      <c r="AGM720" s="453"/>
      <c r="AGN720" s="453"/>
      <c r="AGO720" s="453"/>
      <c r="AGP720" s="453"/>
      <c r="AGQ720" s="453"/>
      <c r="AGR720" s="453"/>
      <c r="AGS720" s="453"/>
      <c r="AGT720" s="453"/>
      <c r="AGU720" s="453"/>
      <c r="AGV720" s="453"/>
      <c r="AGW720" s="453"/>
      <c r="AGX720" s="453"/>
      <c r="AGY720" s="453"/>
      <c r="AGZ720" s="453"/>
      <c r="AHA720" s="453"/>
      <c r="AHB720" s="453"/>
      <c r="AHC720" s="453"/>
      <c r="AHD720" s="453"/>
      <c r="AHE720" s="453"/>
      <c r="AHF720" s="453"/>
      <c r="AHG720" s="453"/>
      <c r="AHH720" s="453"/>
      <c r="AHI720" s="453"/>
      <c r="AHJ720" s="453"/>
      <c r="AHK720" s="453"/>
      <c r="AHL720" s="453"/>
      <c r="AHM720" s="453"/>
      <c r="AHN720" s="453"/>
      <c r="AHO720" s="453"/>
      <c r="AHP720" s="453"/>
      <c r="AHQ720" s="453"/>
      <c r="AHR720" s="453"/>
      <c r="AHS720" s="453"/>
      <c r="AHT720" s="453"/>
      <c r="AHU720" s="453"/>
      <c r="AHV720" s="453"/>
      <c r="AHW720" s="453"/>
      <c r="AHX720" s="453"/>
      <c r="AHY720" s="453"/>
      <c r="AHZ720" s="453"/>
      <c r="AIA720" s="453"/>
      <c r="AIB720" s="453"/>
      <c r="AIC720" s="453"/>
      <c r="AID720" s="453"/>
      <c r="AIE720" s="453"/>
      <c r="AIF720" s="453"/>
      <c r="AIG720" s="453"/>
      <c r="AIH720" s="453"/>
      <c r="AII720" s="453"/>
      <c r="AIJ720" s="453"/>
      <c r="AIK720" s="453"/>
      <c r="AIL720" s="453"/>
      <c r="AIM720" s="453"/>
      <c r="AIN720" s="453"/>
      <c r="AIO720" s="453"/>
      <c r="AIP720" s="453"/>
      <c r="AIQ720" s="453"/>
      <c r="AIR720" s="453"/>
      <c r="AIS720" s="453"/>
      <c r="AIT720" s="453"/>
      <c r="AIU720" s="453"/>
      <c r="AIV720" s="453"/>
      <c r="AIW720" s="453"/>
      <c r="AIX720" s="453"/>
      <c r="AIY720" s="453"/>
      <c r="AIZ720" s="453"/>
      <c r="AJA720" s="453"/>
      <c r="AJB720" s="453"/>
      <c r="AJC720" s="453"/>
      <c r="AJD720" s="453"/>
      <c r="AJE720" s="453"/>
      <c r="AJF720" s="453"/>
      <c r="AJG720" s="453"/>
      <c r="AJH720" s="453"/>
      <c r="AJI720" s="453"/>
      <c r="AJJ720" s="453"/>
      <c r="AJK720" s="453"/>
      <c r="AJL720" s="453"/>
      <c r="AJM720" s="453"/>
      <c r="AJN720" s="453"/>
      <c r="AJO720" s="453"/>
      <c r="AJP720" s="453"/>
      <c r="AJQ720" s="453"/>
      <c r="AJR720" s="453"/>
      <c r="AJS720" s="453"/>
      <c r="AJT720" s="453"/>
      <c r="AJU720" s="453"/>
      <c r="AJV720" s="453"/>
      <c r="AJW720" s="453"/>
      <c r="AJX720" s="453"/>
      <c r="AJY720" s="453"/>
      <c r="AJZ720" s="453"/>
      <c r="AKA720" s="453"/>
      <c r="AKB720" s="453"/>
      <c r="AKC720" s="453"/>
      <c r="AKD720" s="453"/>
      <c r="AKE720" s="453"/>
      <c r="AKF720" s="453"/>
      <c r="AKG720" s="453"/>
      <c r="AKH720" s="453"/>
      <c r="AKI720" s="453"/>
      <c r="AKJ720" s="453"/>
      <c r="AKK720" s="453"/>
      <c r="AKL720" s="453"/>
      <c r="AKM720" s="453"/>
      <c r="AKN720" s="453"/>
      <c r="AKO720" s="453"/>
      <c r="AKP720" s="453"/>
      <c r="AKQ720" s="453"/>
      <c r="AKR720" s="453"/>
      <c r="AKS720" s="453"/>
      <c r="AKT720" s="453"/>
      <c r="AKU720" s="453"/>
      <c r="AKV720" s="453"/>
      <c r="AKW720" s="453"/>
      <c r="AKX720" s="453"/>
      <c r="AKY720" s="453"/>
      <c r="AKZ720" s="453"/>
      <c r="ALA720" s="453"/>
      <c r="ALB720" s="453"/>
      <c r="ALC720" s="453"/>
      <c r="ALD720" s="453"/>
      <c r="ALE720" s="453"/>
      <c r="ALF720" s="453"/>
      <c r="ALG720" s="453"/>
      <c r="ALH720" s="453"/>
      <c r="ALI720" s="453"/>
      <c r="ALJ720" s="453"/>
      <c r="ALK720" s="453"/>
      <c r="ALL720" s="453"/>
      <c r="ALM720" s="453"/>
      <c r="ALN720" s="453"/>
      <c r="ALO720" s="453"/>
      <c r="ALP720" s="453"/>
      <c r="ALQ720" s="453"/>
      <c r="ALR720" s="453"/>
      <c r="ALS720" s="453"/>
      <c r="ALT720" s="453"/>
      <c r="ALU720" s="453"/>
      <c r="ALV720" s="453"/>
      <c r="ALW720" s="453"/>
      <c r="ALX720" s="453"/>
      <c r="ALY720" s="453"/>
      <c r="ALZ720" s="453"/>
      <c r="AMA720" s="453"/>
      <c r="AMB720" s="453"/>
      <c r="AMC720" s="453"/>
      <c r="AMD720" s="453"/>
      <c r="AME720" s="453"/>
      <c r="AMF720" s="453"/>
      <c r="AMG720" s="453"/>
      <c r="AMH720" s="453"/>
      <c r="AMI720" s="453"/>
    </row>
    <row r="721" spans="1:1023" customFormat="1" x14ac:dyDescent="0.25">
      <c r="A721" s="224" t="s">
        <v>28256</v>
      </c>
      <c r="B721" s="163">
        <v>720</v>
      </c>
      <c r="C721" s="474" t="s">
        <v>28257</v>
      </c>
      <c r="D721" s="180" t="s">
        <v>28258</v>
      </c>
      <c r="E721" s="452"/>
      <c r="F721" s="453"/>
      <c r="G721" s="180"/>
      <c r="H721" s="180"/>
      <c r="I721" s="180"/>
      <c r="J721" s="393"/>
      <c r="K721" s="393"/>
      <c r="L721" s="393"/>
      <c r="M721" s="393"/>
      <c r="N721" s="393"/>
      <c r="O721" s="393"/>
      <c r="P721" s="393"/>
      <c r="Q721" s="393"/>
      <c r="R721" s="393"/>
      <c r="S721" s="393"/>
      <c r="T721" s="393"/>
      <c r="U721" s="393"/>
      <c r="V721" s="454">
        <f t="shared" si="356"/>
        <v>100</v>
      </c>
      <c r="W721" s="454">
        <f t="shared" si="357"/>
        <v>100</v>
      </c>
      <c r="X721" s="454">
        <f t="shared" si="358"/>
        <v>100</v>
      </c>
      <c r="Y721" s="454">
        <f t="shared" si="359"/>
        <v>100</v>
      </c>
      <c r="Z721" s="454">
        <f t="shared" si="360"/>
        <v>100</v>
      </c>
      <c r="AA721" s="220">
        <f t="shared" si="361"/>
        <v>100</v>
      </c>
      <c r="AB721" s="220">
        <f t="shared" si="362"/>
        <v>100</v>
      </c>
      <c r="AC721" s="220">
        <f t="shared" si="363"/>
        <v>100</v>
      </c>
      <c r="AD721" s="455">
        <f t="shared" si="364"/>
        <v>100</v>
      </c>
      <c r="AE721" s="455">
        <f t="shared" si="365"/>
        <v>100</v>
      </c>
      <c r="AF721" s="456">
        <f t="shared" si="366"/>
        <v>100</v>
      </c>
      <c r="AG721" s="456">
        <f t="shared" si="367"/>
        <v>100</v>
      </c>
      <c r="AH721" s="456">
        <f t="shared" si="368"/>
        <v>100</v>
      </c>
      <c r="AI721" s="456">
        <f t="shared" si="369"/>
        <v>100</v>
      </c>
      <c r="AJ721" s="453"/>
      <c r="AK721" s="453"/>
      <c r="AL721" s="453"/>
      <c r="AM721" s="453"/>
      <c r="AN721" s="453"/>
      <c r="AO721" s="453"/>
      <c r="AP721" s="453"/>
      <c r="AQ721" s="148" t="s">
        <v>760</v>
      </c>
      <c r="AR721" s="453"/>
      <c r="AS721" s="453"/>
      <c r="AT721" s="453"/>
      <c r="AU721" s="453"/>
      <c r="AV721" s="453"/>
      <c r="AW721" s="453"/>
      <c r="AX721" s="453"/>
      <c r="AY721" s="453"/>
      <c r="AZ721" s="453"/>
      <c r="BA721" s="453"/>
      <c r="BB721" s="453"/>
      <c r="BC721" s="453"/>
      <c r="BD721" s="453"/>
      <c r="BE721" s="453"/>
      <c r="BF721" s="453"/>
      <c r="BG721" s="453"/>
      <c r="BH721" s="453"/>
      <c r="BI721" s="453"/>
      <c r="BJ721" s="453"/>
      <c r="BK721" s="453"/>
      <c r="BL721" s="453"/>
      <c r="BM721" s="453"/>
      <c r="BN721" s="453"/>
      <c r="BO721" s="453"/>
      <c r="BP721" s="453"/>
      <c r="BQ721" s="453"/>
      <c r="BR721" s="453"/>
      <c r="BS721" s="453"/>
      <c r="BT721" s="453"/>
      <c r="BU721" s="453"/>
      <c r="BV721" s="453"/>
      <c r="BW721" s="453"/>
      <c r="BX721" s="453"/>
      <c r="BY721" s="453"/>
      <c r="BZ721" s="453"/>
      <c r="CA721" s="453"/>
      <c r="CB721" s="453"/>
      <c r="CC721" s="453"/>
      <c r="CD721" s="453"/>
      <c r="CE721" s="453"/>
      <c r="CF721" s="453"/>
      <c r="CG721" s="453"/>
      <c r="CH721" s="453"/>
      <c r="CI721" s="453"/>
      <c r="CJ721" s="453"/>
      <c r="CK721" s="453"/>
      <c r="CL721" s="453"/>
      <c r="CM721" s="453"/>
      <c r="CN721" s="453"/>
      <c r="CO721" s="453"/>
      <c r="CP721" s="453"/>
      <c r="CQ721" s="453"/>
      <c r="CR721" s="453"/>
      <c r="CS721" s="453"/>
      <c r="CT721" s="453"/>
      <c r="CU721" s="453"/>
      <c r="CV721" s="453"/>
      <c r="CW721" s="453"/>
      <c r="CX721" s="453"/>
      <c r="CY721" s="453"/>
      <c r="CZ721" s="453"/>
      <c r="DA721" s="453"/>
      <c r="DB721" s="453"/>
      <c r="DC721" s="453"/>
      <c r="DD721" s="453"/>
      <c r="DE721" s="453"/>
      <c r="DF721" s="453"/>
      <c r="DG721" s="453"/>
      <c r="DH721" s="453"/>
      <c r="DI721" s="453"/>
      <c r="DJ721" s="453"/>
      <c r="DK721" s="453"/>
      <c r="DL721" s="453"/>
      <c r="DM721" s="453"/>
      <c r="DN721" s="453"/>
      <c r="DO721" s="453"/>
      <c r="DP721" s="453"/>
      <c r="DQ721" s="453"/>
      <c r="DR721" s="453"/>
      <c r="DS721" s="453"/>
      <c r="DT721" s="453"/>
      <c r="DU721" s="453"/>
      <c r="DV721" s="453"/>
      <c r="DW721" s="453"/>
      <c r="DX721" s="453"/>
      <c r="DY721" s="453"/>
      <c r="DZ721" s="453"/>
      <c r="EA721" s="453"/>
      <c r="EB721" s="453"/>
      <c r="EC721" s="453"/>
      <c r="ED721" s="453"/>
      <c r="EE721" s="453"/>
      <c r="EF721" s="453"/>
      <c r="EG721" s="453"/>
      <c r="EH721" s="453"/>
      <c r="EI721" s="453"/>
      <c r="EJ721" s="453"/>
      <c r="EK721" s="453"/>
      <c r="EL721" s="453"/>
      <c r="EM721" s="453"/>
      <c r="EN721" s="453"/>
      <c r="EO721" s="453"/>
      <c r="EP721" s="453"/>
      <c r="EQ721" s="453"/>
      <c r="ER721" s="453"/>
      <c r="ES721" s="453"/>
      <c r="ET721" s="453"/>
      <c r="EU721" s="453"/>
      <c r="EV721" s="453"/>
      <c r="EW721" s="453"/>
      <c r="EX721" s="453"/>
      <c r="EY721" s="453"/>
      <c r="EZ721" s="453"/>
      <c r="FA721" s="453"/>
      <c r="FB721" s="453"/>
      <c r="FC721" s="453"/>
      <c r="FD721" s="453"/>
      <c r="FE721" s="453"/>
      <c r="FF721" s="453"/>
      <c r="FG721" s="453"/>
      <c r="FH721" s="453"/>
      <c r="FI721" s="453"/>
      <c r="FJ721" s="453"/>
      <c r="FK721" s="453"/>
      <c r="FL721" s="453"/>
      <c r="FM721" s="453"/>
      <c r="FN721" s="453"/>
      <c r="FO721" s="453"/>
      <c r="FP721" s="453"/>
      <c r="FQ721" s="453"/>
      <c r="FR721" s="453"/>
      <c r="FS721" s="453"/>
      <c r="FT721" s="453"/>
      <c r="FU721" s="453"/>
      <c r="FV721" s="453"/>
      <c r="FW721" s="453"/>
      <c r="FX721" s="453"/>
      <c r="FY721" s="453"/>
      <c r="FZ721" s="453"/>
      <c r="GA721" s="453"/>
      <c r="GB721" s="453"/>
      <c r="GC721" s="453"/>
      <c r="GD721" s="453"/>
      <c r="GE721" s="453"/>
      <c r="GF721" s="453"/>
      <c r="GG721" s="453"/>
      <c r="GH721" s="453"/>
      <c r="GI721" s="453"/>
      <c r="GJ721" s="453"/>
      <c r="GK721" s="453"/>
      <c r="GL721" s="453"/>
      <c r="GM721" s="453"/>
      <c r="GN721" s="453"/>
      <c r="GO721" s="453"/>
      <c r="GP721" s="453"/>
      <c r="GQ721" s="453"/>
      <c r="GR721" s="453"/>
      <c r="GS721" s="453"/>
      <c r="GT721" s="453"/>
      <c r="GU721" s="453"/>
      <c r="GV721" s="453"/>
      <c r="GW721" s="453"/>
      <c r="GX721" s="453"/>
      <c r="GY721" s="453"/>
      <c r="GZ721" s="453"/>
      <c r="HA721" s="453"/>
      <c r="HB721" s="453"/>
      <c r="HC721" s="453"/>
      <c r="HD721" s="453"/>
      <c r="HE721" s="453"/>
      <c r="HF721" s="453"/>
      <c r="HG721" s="453"/>
      <c r="HH721" s="453"/>
      <c r="HI721" s="453"/>
      <c r="HJ721" s="453"/>
      <c r="HK721" s="453"/>
      <c r="HL721" s="453"/>
      <c r="HM721" s="453"/>
      <c r="HN721" s="453"/>
      <c r="HO721" s="453"/>
      <c r="HP721" s="453"/>
      <c r="HQ721" s="453"/>
      <c r="HR721" s="453"/>
      <c r="HS721" s="453"/>
      <c r="HT721" s="453"/>
      <c r="HU721" s="453"/>
      <c r="HV721" s="453"/>
      <c r="HW721" s="453"/>
      <c r="HX721" s="453"/>
      <c r="HY721" s="453"/>
      <c r="HZ721" s="453"/>
      <c r="IA721" s="453"/>
      <c r="IB721" s="453"/>
      <c r="IC721" s="453"/>
      <c r="ID721" s="453"/>
      <c r="IE721" s="453"/>
      <c r="IF721" s="453"/>
      <c r="IG721" s="453"/>
      <c r="IH721" s="453"/>
      <c r="II721" s="453"/>
      <c r="IJ721" s="453"/>
      <c r="IK721" s="453"/>
      <c r="IL721" s="453"/>
      <c r="IM721" s="453"/>
      <c r="IN721" s="453"/>
      <c r="IO721" s="453"/>
      <c r="IP721" s="453"/>
      <c r="IQ721" s="453"/>
      <c r="IR721" s="453"/>
      <c r="IS721" s="453"/>
      <c r="IT721" s="453"/>
      <c r="IU721" s="453"/>
      <c r="IV721" s="453"/>
      <c r="IW721" s="453"/>
      <c r="IX721" s="453"/>
      <c r="IY721" s="453"/>
      <c r="IZ721" s="453"/>
      <c r="JA721" s="453"/>
      <c r="JB721" s="453"/>
      <c r="JC721" s="453"/>
      <c r="JD721" s="453"/>
      <c r="JE721" s="453"/>
      <c r="JF721" s="453"/>
      <c r="JG721" s="453"/>
      <c r="JH721" s="453"/>
      <c r="JI721" s="453"/>
      <c r="JJ721" s="453"/>
      <c r="JK721" s="453"/>
      <c r="JL721" s="453"/>
      <c r="JM721" s="453"/>
      <c r="JN721" s="453"/>
      <c r="JO721" s="453"/>
      <c r="JP721" s="453"/>
      <c r="JQ721" s="453"/>
      <c r="JR721" s="453"/>
      <c r="JS721" s="453"/>
      <c r="JT721" s="453"/>
      <c r="JU721" s="453"/>
      <c r="JV721" s="453"/>
      <c r="JW721" s="453"/>
      <c r="JX721" s="453"/>
      <c r="JY721" s="453"/>
      <c r="JZ721" s="453"/>
      <c r="KA721" s="453"/>
      <c r="KB721" s="453"/>
      <c r="KC721" s="453"/>
      <c r="KD721" s="453"/>
      <c r="KE721" s="453"/>
      <c r="KF721" s="453"/>
      <c r="KG721" s="453"/>
      <c r="KH721" s="453"/>
      <c r="KI721" s="453"/>
      <c r="KJ721" s="453"/>
      <c r="KK721" s="453"/>
      <c r="KL721" s="453"/>
      <c r="KM721" s="453"/>
      <c r="KN721" s="453"/>
      <c r="KO721" s="453"/>
      <c r="KP721" s="453"/>
      <c r="KQ721" s="453"/>
      <c r="KR721" s="453"/>
      <c r="KS721" s="453"/>
      <c r="KT721" s="453"/>
      <c r="KU721" s="453"/>
      <c r="KV721" s="453"/>
      <c r="KW721" s="453"/>
      <c r="KX721" s="453"/>
      <c r="KY721" s="453"/>
      <c r="KZ721" s="453"/>
      <c r="LA721" s="453"/>
      <c r="LB721" s="453"/>
      <c r="LC721" s="453"/>
      <c r="LD721" s="453"/>
      <c r="LE721" s="453"/>
      <c r="LF721" s="453"/>
      <c r="LG721" s="453"/>
      <c r="LH721" s="453"/>
      <c r="LI721" s="453"/>
      <c r="LJ721" s="453"/>
      <c r="LK721" s="453"/>
      <c r="LL721" s="453"/>
      <c r="LM721" s="453"/>
      <c r="LN721" s="453"/>
      <c r="LO721" s="453"/>
      <c r="LP721" s="453"/>
      <c r="LQ721" s="453"/>
      <c r="LR721" s="453"/>
      <c r="LS721" s="453"/>
      <c r="LT721" s="453"/>
      <c r="LU721" s="453"/>
      <c r="LV721" s="453"/>
      <c r="LW721" s="453"/>
      <c r="LX721" s="453"/>
      <c r="LY721" s="453"/>
      <c r="LZ721" s="453"/>
      <c r="MA721" s="453"/>
      <c r="MB721" s="453"/>
      <c r="MC721" s="453"/>
      <c r="MD721" s="453"/>
      <c r="ME721" s="453"/>
      <c r="MF721" s="453"/>
      <c r="MG721" s="453"/>
      <c r="MH721" s="453"/>
      <c r="MI721" s="453"/>
      <c r="MJ721" s="453"/>
      <c r="MK721" s="453"/>
      <c r="ML721" s="453"/>
      <c r="MM721" s="453"/>
      <c r="MN721" s="453"/>
      <c r="MO721" s="453"/>
      <c r="MP721" s="453"/>
      <c r="MQ721" s="453"/>
      <c r="MR721" s="453"/>
      <c r="MS721" s="453"/>
      <c r="MT721" s="453"/>
      <c r="MU721" s="453"/>
      <c r="MV721" s="453"/>
      <c r="MW721" s="453"/>
      <c r="MX721" s="453"/>
      <c r="MY721" s="453"/>
      <c r="MZ721" s="453"/>
      <c r="NA721" s="453"/>
      <c r="NB721" s="453"/>
      <c r="NC721" s="453"/>
      <c r="ND721" s="453"/>
      <c r="NE721" s="453"/>
      <c r="NF721" s="453"/>
      <c r="NG721" s="453"/>
      <c r="NH721" s="453"/>
      <c r="NI721" s="453"/>
      <c r="NJ721" s="453"/>
      <c r="NK721" s="453"/>
      <c r="NL721" s="453"/>
      <c r="NM721" s="453"/>
      <c r="NN721" s="453"/>
      <c r="NO721" s="453"/>
      <c r="NP721" s="453"/>
      <c r="NQ721" s="453"/>
      <c r="NR721" s="453"/>
      <c r="NS721" s="453"/>
      <c r="NT721" s="453"/>
      <c r="NU721" s="453"/>
      <c r="NV721" s="453"/>
      <c r="NW721" s="453"/>
      <c r="NX721" s="453"/>
      <c r="NY721" s="453"/>
      <c r="NZ721" s="453"/>
      <c r="OA721" s="453"/>
      <c r="OB721" s="453"/>
      <c r="OC721" s="453"/>
      <c r="OD721" s="453"/>
      <c r="OE721" s="453"/>
      <c r="OF721" s="453"/>
      <c r="OG721" s="453"/>
      <c r="OH721" s="453"/>
      <c r="OI721" s="453"/>
      <c r="OJ721" s="453"/>
      <c r="OK721" s="453"/>
      <c r="OL721" s="453"/>
      <c r="OM721" s="453"/>
      <c r="ON721" s="453"/>
      <c r="OO721" s="453"/>
      <c r="OP721" s="453"/>
      <c r="OQ721" s="453"/>
      <c r="OR721" s="453"/>
      <c r="OS721" s="453"/>
      <c r="OT721" s="453"/>
      <c r="OU721" s="453"/>
      <c r="OV721" s="453"/>
      <c r="OW721" s="453"/>
      <c r="OX721" s="453"/>
      <c r="OY721" s="453"/>
      <c r="OZ721" s="453"/>
      <c r="PA721" s="453"/>
      <c r="PB721" s="453"/>
      <c r="PC721" s="453"/>
      <c r="PD721" s="453"/>
      <c r="PE721" s="453"/>
      <c r="PF721" s="453"/>
      <c r="PG721" s="453"/>
      <c r="PH721" s="453"/>
      <c r="PI721" s="453"/>
      <c r="PJ721" s="453"/>
      <c r="PK721" s="453"/>
      <c r="PL721" s="453"/>
      <c r="PM721" s="453"/>
      <c r="PN721" s="453"/>
      <c r="PO721" s="453"/>
      <c r="PP721" s="453"/>
      <c r="PQ721" s="453"/>
      <c r="PR721" s="453"/>
      <c r="PS721" s="453"/>
      <c r="PT721" s="453"/>
      <c r="PU721" s="453"/>
      <c r="PV721" s="453"/>
      <c r="PW721" s="453"/>
      <c r="PX721" s="453"/>
      <c r="PY721" s="453"/>
      <c r="PZ721" s="453"/>
      <c r="QA721" s="453"/>
      <c r="QB721" s="453"/>
      <c r="QC721" s="453"/>
      <c r="QD721" s="453"/>
      <c r="QE721" s="453"/>
      <c r="QF721" s="453"/>
      <c r="QG721" s="453"/>
      <c r="QH721" s="453"/>
      <c r="QI721" s="453"/>
      <c r="QJ721" s="453"/>
      <c r="QK721" s="453"/>
      <c r="QL721" s="453"/>
      <c r="QM721" s="453"/>
      <c r="QN721" s="453"/>
      <c r="QO721" s="453"/>
      <c r="QP721" s="453"/>
      <c r="QQ721" s="453"/>
      <c r="QR721" s="453"/>
      <c r="QS721" s="453"/>
      <c r="QT721" s="453"/>
      <c r="QU721" s="453"/>
      <c r="QV721" s="453"/>
      <c r="QW721" s="453"/>
      <c r="QX721" s="453"/>
      <c r="QY721" s="453"/>
      <c r="QZ721" s="453"/>
      <c r="RA721" s="453"/>
      <c r="RB721" s="453"/>
      <c r="RC721" s="453"/>
      <c r="RD721" s="453"/>
      <c r="RE721" s="453"/>
      <c r="RF721" s="453"/>
      <c r="RG721" s="453"/>
      <c r="RH721" s="453"/>
      <c r="RI721" s="453"/>
      <c r="RJ721" s="453"/>
      <c r="RK721" s="453"/>
      <c r="RL721" s="453"/>
      <c r="RM721" s="453"/>
      <c r="RN721" s="453"/>
      <c r="RO721" s="453"/>
      <c r="RP721" s="453"/>
      <c r="RQ721" s="453"/>
      <c r="RR721" s="453"/>
      <c r="RS721" s="453"/>
      <c r="RT721" s="453"/>
      <c r="RU721" s="453"/>
      <c r="RV721" s="453"/>
      <c r="RW721" s="453"/>
      <c r="RX721" s="453"/>
      <c r="RY721" s="453"/>
      <c r="RZ721" s="453"/>
      <c r="SA721" s="453"/>
      <c r="SB721" s="453"/>
      <c r="SC721" s="453"/>
      <c r="SD721" s="453"/>
      <c r="SE721" s="453"/>
      <c r="SF721" s="453"/>
      <c r="SG721" s="453"/>
      <c r="SH721" s="453"/>
      <c r="SI721" s="453"/>
      <c r="SJ721" s="453"/>
      <c r="SK721" s="453"/>
      <c r="SL721" s="453"/>
      <c r="SM721" s="453"/>
      <c r="SN721" s="453"/>
      <c r="SO721" s="453"/>
      <c r="SP721" s="453"/>
      <c r="SQ721" s="453"/>
      <c r="SR721" s="453"/>
      <c r="SS721" s="453"/>
      <c r="ST721" s="453"/>
      <c r="SU721" s="453"/>
      <c r="SV721" s="453"/>
      <c r="SW721" s="453"/>
      <c r="SX721" s="453"/>
      <c r="SY721" s="453"/>
      <c r="SZ721" s="453"/>
      <c r="TA721" s="453"/>
      <c r="TB721" s="453"/>
      <c r="TC721" s="453"/>
      <c r="TD721" s="453"/>
      <c r="TE721" s="453"/>
      <c r="TF721" s="453"/>
      <c r="TG721" s="453"/>
      <c r="TH721" s="453"/>
      <c r="TI721" s="453"/>
      <c r="TJ721" s="453"/>
      <c r="TK721" s="453"/>
      <c r="TL721" s="453"/>
      <c r="TM721" s="453"/>
      <c r="TN721" s="453"/>
      <c r="TO721" s="453"/>
      <c r="TP721" s="453"/>
      <c r="TQ721" s="453"/>
      <c r="TR721" s="453"/>
      <c r="TS721" s="453"/>
      <c r="TT721" s="453"/>
      <c r="TU721" s="453"/>
      <c r="TV721" s="453"/>
      <c r="TW721" s="453"/>
      <c r="TX721" s="453"/>
      <c r="TY721" s="453"/>
      <c r="TZ721" s="453"/>
      <c r="UA721" s="453"/>
      <c r="UB721" s="453"/>
      <c r="UC721" s="453"/>
      <c r="UD721" s="453"/>
      <c r="UE721" s="453"/>
      <c r="UF721" s="453"/>
      <c r="UG721" s="453"/>
      <c r="UH721" s="453"/>
      <c r="UI721" s="453"/>
      <c r="UJ721" s="453"/>
      <c r="UK721" s="453"/>
      <c r="UL721" s="453"/>
      <c r="UM721" s="453"/>
      <c r="UN721" s="453"/>
      <c r="UO721" s="453"/>
      <c r="UP721" s="453"/>
      <c r="UQ721" s="453"/>
      <c r="UR721" s="453"/>
      <c r="US721" s="453"/>
      <c r="UT721" s="453"/>
      <c r="UU721" s="453"/>
      <c r="UV721" s="453"/>
      <c r="UW721" s="453"/>
      <c r="UX721" s="453"/>
      <c r="UY721" s="453"/>
      <c r="UZ721" s="453"/>
      <c r="VA721" s="453"/>
      <c r="VB721" s="453"/>
      <c r="VC721" s="453"/>
      <c r="VD721" s="453"/>
      <c r="VE721" s="453"/>
      <c r="VF721" s="453"/>
      <c r="VG721" s="453"/>
      <c r="VH721" s="453"/>
      <c r="VI721" s="453"/>
      <c r="VJ721" s="453"/>
      <c r="VK721" s="453"/>
      <c r="VL721" s="453"/>
      <c r="VM721" s="453"/>
      <c r="VN721" s="453"/>
      <c r="VO721" s="453"/>
      <c r="VP721" s="453"/>
      <c r="VQ721" s="453"/>
      <c r="VR721" s="453"/>
      <c r="VS721" s="453"/>
      <c r="VT721" s="453"/>
      <c r="VU721" s="453"/>
      <c r="VV721" s="453"/>
      <c r="VW721" s="453"/>
      <c r="VX721" s="453"/>
      <c r="VY721" s="453"/>
      <c r="VZ721" s="453"/>
      <c r="WA721" s="453"/>
      <c r="WB721" s="453"/>
      <c r="WC721" s="453"/>
      <c r="WD721" s="453"/>
      <c r="WE721" s="453"/>
      <c r="WF721" s="453"/>
      <c r="WG721" s="453"/>
      <c r="WH721" s="453"/>
      <c r="WI721" s="453"/>
      <c r="WJ721" s="453"/>
      <c r="WK721" s="453"/>
      <c r="WL721" s="453"/>
      <c r="WM721" s="453"/>
      <c r="WN721" s="453"/>
      <c r="WO721" s="453"/>
      <c r="WP721" s="453"/>
      <c r="WQ721" s="453"/>
      <c r="WR721" s="453"/>
      <c r="WS721" s="453"/>
      <c r="WT721" s="453"/>
      <c r="WU721" s="453"/>
      <c r="WV721" s="453"/>
      <c r="WW721" s="453"/>
      <c r="WX721" s="453"/>
      <c r="WY721" s="453"/>
      <c r="WZ721" s="453"/>
      <c r="XA721" s="453"/>
      <c r="XB721" s="453"/>
      <c r="XC721" s="453"/>
      <c r="XD721" s="453"/>
      <c r="XE721" s="453"/>
      <c r="XF721" s="453"/>
      <c r="XG721" s="453"/>
      <c r="XH721" s="453"/>
      <c r="XI721" s="453"/>
      <c r="XJ721" s="453"/>
      <c r="XK721" s="453"/>
      <c r="XL721" s="453"/>
      <c r="XM721" s="453"/>
      <c r="XN721" s="453"/>
      <c r="XO721" s="453"/>
      <c r="XP721" s="453"/>
      <c r="XQ721" s="453"/>
      <c r="XR721" s="453"/>
      <c r="XS721" s="453"/>
      <c r="XT721" s="453"/>
      <c r="XU721" s="453"/>
      <c r="XV721" s="453"/>
      <c r="XW721" s="453"/>
      <c r="XX721" s="453"/>
      <c r="XY721" s="453"/>
      <c r="XZ721" s="453"/>
      <c r="YA721" s="453"/>
      <c r="YB721" s="453"/>
      <c r="YC721" s="453"/>
      <c r="YD721" s="453"/>
      <c r="YE721" s="453"/>
      <c r="YF721" s="453"/>
      <c r="YG721" s="453"/>
      <c r="YH721" s="453"/>
      <c r="YI721" s="453"/>
      <c r="YJ721" s="453"/>
      <c r="YK721" s="453"/>
      <c r="YL721" s="453"/>
      <c r="YM721" s="453"/>
      <c r="YN721" s="453"/>
      <c r="YO721" s="453"/>
      <c r="YP721" s="453"/>
      <c r="YQ721" s="453"/>
      <c r="YR721" s="453"/>
      <c r="YS721" s="453"/>
      <c r="YT721" s="453"/>
      <c r="YU721" s="453"/>
      <c r="YV721" s="453"/>
      <c r="YW721" s="453"/>
      <c r="YX721" s="453"/>
      <c r="YY721" s="453"/>
      <c r="YZ721" s="453"/>
      <c r="ZA721" s="453"/>
      <c r="ZB721" s="453"/>
      <c r="ZC721" s="453"/>
      <c r="ZD721" s="453"/>
      <c r="ZE721" s="453"/>
      <c r="ZF721" s="453"/>
      <c r="ZG721" s="453"/>
      <c r="ZH721" s="453"/>
      <c r="ZI721" s="453"/>
      <c r="ZJ721" s="453"/>
      <c r="ZK721" s="453"/>
      <c r="ZL721" s="453"/>
      <c r="ZM721" s="453"/>
      <c r="ZN721" s="453"/>
      <c r="ZO721" s="453"/>
      <c r="ZP721" s="453"/>
      <c r="ZQ721" s="453"/>
      <c r="ZR721" s="453"/>
      <c r="ZS721" s="453"/>
      <c r="ZT721" s="453"/>
      <c r="ZU721" s="453"/>
      <c r="ZV721" s="453"/>
      <c r="ZW721" s="453"/>
      <c r="ZX721" s="453"/>
      <c r="ZY721" s="453"/>
      <c r="ZZ721" s="453"/>
      <c r="AAA721" s="453"/>
      <c r="AAB721" s="453"/>
      <c r="AAC721" s="453"/>
      <c r="AAD721" s="453"/>
      <c r="AAE721" s="453"/>
      <c r="AAF721" s="453"/>
      <c r="AAG721" s="453"/>
      <c r="AAH721" s="453"/>
      <c r="AAI721" s="453"/>
      <c r="AAJ721" s="453"/>
      <c r="AAK721" s="453"/>
      <c r="AAL721" s="453"/>
      <c r="AAM721" s="453"/>
      <c r="AAN721" s="453"/>
      <c r="AAO721" s="453"/>
      <c r="AAP721" s="453"/>
      <c r="AAQ721" s="453"/>
      <c r="AAR721" s="453"/>
      <c r="AAS721" s="453"/>
      <c r="AAT721" s="453"/>
      <c r="AAU721" s="453"/>
      <c r="AAV721" s="453"/>
      <c r="AAW721" s="453"/>
      <c r="AAX721" s="453"/>
      <c r="AAY721" s="453"/>
      <c r="AAZ721" s="453"/>
      <c r="ABA721" s="453"/>
      <c r="ABB721" s="453"/>
      <c r="ABC721" s="453"/>
      <c r="ABD721" s="453"/>
      <c r="ABE721" s="453"/>
      <c r="ABF721" s="453"/>
      <c r="ABG721" s="453"/>
      <c r="ABH721" s="453"/>
      <c r="ABI721" s="453"/>
      <c r="ABJ721" s="453"/>
      <c r="ABK721" s="453"/>
      <c r="ABL721" s="453"/>
      <c r="ABM721" s="453"/>
      <c r="ABN721" s="453"/>
      <c r="ABO721" s="453"/>
      <c r="ABP721" s="453"/>
      <c r="ABQ721" s="453"/>
      <c r="ABR721" s="453"/>
      <c r="ABS721" s="453"/>
      <c r="ABT721" s="453"/>
      <c r="ABU721" s="453"/>
      <c r="ABV721" s="453"/>
      <c r="ABW721" s="453"/>
      <c r="ABX721" s="453"/>
      <c r="ABY721" s="453"/>
      <c r="ABZ721" s="453"/>
      <c r="ACA721" s="453"/>
      <c r="ACB721" s="453"/>
      <c r="ACC721" s="453"/>
      <c r="ACD721" s="453"/>
      <c r="ACE721" s="453"/>
      <c r="ACF721" s="453"/>
      <c r="ACG721" s="453"/>
      <c r="ACH721" s="453"/>
      <c r="ACI721" s="453"/>
      <c r="ACJ721" s="453"/>
      <c r="ACK721" s="453"/>
      <c r="ACL721" s="453"/>
      <c r="ACM721" s="453"/>
      <c r="ACN721" s="453"/>
      <c r="ACO721" s="453"/>
      <c r="ACP721" s="453"/>
      <c r="ACQ721" s="453"/>
      <c r="ACR721" s="453"/>
      <c r="ACS721" s="453"/>
      <c r="ACT721" s="453"/>
      <c r="ACU721" s="453"/>
      <c r="ACV721" s="453"/>
      <c r="ACW721" s="453"/>
      <c r="ACX721" s="453"/>
      <c r="ACY721" s="453"/>
      <c r="ACZ721" s="453"/>
      <c r="ADA721" s="453"/>
      <c r="ADB721" s="453"/>
      <c r="ADC721" s="453"/>
      <c r="ADD721" s="453"/>
      <c r="ADE721" s="453"/>
      <c r="ADF721" s="453"/>
      <c r="ADG721" s="453"/>
      <c r="ADH721" s="453"/>
      <c r="ADI721" s="453"/>
      <c r="ADJ721" s="453"/>
      <c r="ADK721" s="453"/>
      <c r="ADL721" s="453"/>
      <c r="ADM721" s="453"/>
      <c r="ADN721" s="453"/>
      <c r="ADO721" s="453"/>
      <c r="ADP721" s="453"/>
      <c r="ADQ721" s="453"/>
      <c r="ADR721" s="453"/>
      <c r="ADS721" s="453"/>
      <c r="ADT721" s="453"/>
      <c r="ADU721" s="453"/>
      <c r="ADV721" s="453"/>
      <c r="ADW721" s="453"/>
      <c r="ADX721" s="453"/>
      <c r="ADY721" s="453"/>
      <c r="ADZ721" s="453"/>
      <c r="AEA721" s="453"/>
      <c r="AEB721" s="453"/>
      <c r="AEC721" s="453"/>
      <c r="AED721" s="453"/>
      <c r="AEE721" s="453"/>
      <c r="AEF721" s="453"/>
      <c r="AEG721" s="453"/>
      <c r="AEH721" s="453"/>
      <c r="AEI721" s="453"/>
      <c r="AEJ721" s="453"/>
      <c r="AEK721" s="453"/>
      <c r="AEL721" s="453"/>
      <c r="AEM721" s="453"/>
      <c r="AEN721" s="453"/>
      <c r="AEO721" s="453"/>
      <c r="AEP721" s="453"/>
      <c r="AEQ721" s="453"/>
      <c r="AER721" s="453"/>
      <c r="AES721" s="453"/>
      <c r="AET721" s="453"/>
      <c r="AEU721" s="453"/>
      <c r="AEV721" s="453"/>
      <c r="AEW721" s="453"/>
      <c r="AEX721" s="453"/>
      <c r="AEY721" s="453"/>
      <c r="AEZ721" s="453"/>
      <c r="AFA721" s="453"/>
      <c r="AFB721" s="453"/>
      <c r="AFC721" s="453"/>
      <c r="AFD721" s="453"/>
      <c r="AFE721" s="453"/>
      <c r="AFF721" s="453"/>
      <c r="AFG721" s="453"/>
      <c r="AFH721" s="453"/>
      <c r="AFI721" s="453"/>
      <c r="AFJ721" s="453"/>
      <c r="AFK721" s="453"/>
      <c r="AFL721" s="453"/>
      <c r="AFM721" s="453"/>
      <c r="AFN721" s="453"/>
      <c r="AFO721" s="453"/>
      <c r="AFP721" s="453"/>
      <c r="AFQ721" s="453"/>
      <c r="AFR721" s="453"/>
      <c r="AFS721" s="453"/>
      <c r="AFT721" s="453"/>
      <c r="AFU721" s="453"/>
      <c r="AFV721" s="453"/>
      <c r="AFW721" s="453"/>
      <c r="AFX721" s="453"/>
      <c r="AFY721" s="453"/>
      <c r="AFZ721" s="453"/>
      <c r="AGA721" s="453"/>
      <c r="AGB721" s="453"/>
      <c r="AGC721" s="453"/>
      <c r="AGD721" s="453"/>
      <c r="AGE721" s="453"/>
      <c r="AGF721" s="453"/>
      <c r="AGG721" s="453"/>
      <c r="AGH721" s="453"/>
      <c r="AGI721" s="453"/>
      <c r="AGJ721" s="453"/>
      <c r="AGK721" s="453"/>
      <c r="AGL721" s="453"/>
      <c r="AGM721" s="453"/>
      <c r="AGN721" s="453"/>
      <c r="AGO721" s="453"/>
      <c r="AGP721" s="453"/>
      <c r="AGQ721" s="453"/>
      <c r="AGR721" s="453"/>
      <c r="AGS721" s="453"/>
      <c r="AGT721" s="453"/>
      <c r="AGU721" s="453"/>
      <c r="AGV721" s="453"/>
      <c r="AGW721" s="453"/>
      <c r="AGX721" s="453"/>
      <c r="AGY721" s="453"/>
      <c r="AGZ721" s="453"/>
      <c r="AHA721" s="453"/>
      <c r="AHB721" s="453"/>
      <c r="AHC721" s="453"/>
      <c r="AHD721" s="453"/>
      <c r="AHE721" s="453"/>
      <c r="AHF721" s="453"/>
      <c r="AHG721" s="453"/>
      <c r="AHH721" s="453"/>
      <c r="AHI721" s="453"/>
      <c r="AHJ721" s="453"/>
      <c r="AHK721" s="453"/>
      <c r="AHL721" s="453"/>
      <c r="AHM721" s="453"/>
      <c r="AHN721" s="453"/>
      <c r="AHO721" s="453"/>
      <c r="AHP721" s="453"/>
      <c r="AHQ721" s="453"/>
      <c r="AHR721" s="453"/>
      <c r="AHS721" s="453"/>
      <c r="AHT721" s="453"/>
      <c r="AHU721" s="453"/>
      <c r="AHV721" s="453"/>
      <c r="AHW721" s="453"/>
      <c r="AHX721" s="453"/>
      <c r="AHY721" s="453"/>
      <c r="AHZ721" s="453"/>
      <c r="AIA721" s="453"/>
      <c r="AIB721" s="453"/>
      <c r="AIC721" s="453"/>
      <c r="AID721" s="453"/>
      <c r="AIE721" s="453"/>
      <c r="AIF721" s="453"/>
      <c r="AIG721" s="453"/>
      <c r="AIH721" s="453"/>
      <c r="AII721" s="453"/>
      <c r="AIJ721" s="453"/>
      <c r="AIK721" s="453"/>
      <c r="AIL721" s="453"/>
      <c r="AIM721" s="453"/>
      <c r="AIN721" s="453"/>
      <c r="AIO721" s="453"/>
      <c r="AIP721" s="453"/>
      <c r="AIQ721" s="453"/>
      <c r="AIR721" s="453"/>
      <c r="AIS721" s="453"/>
      <c r="AIT721" s="453"/>
      <c r="AIU721" s="453"/>
      <c r="AIV721" s="453"/>
      <c r="AIW721" s="453"/>
      <c r="AIX721" s="453"/>
      <c r="AIY721" s="453"/>
      <c r="AIZ721" s="453"/>
      <c r="AJA721" s="453"/>
      <c r="AJB721" s="453"/>
      <c r="AJC721" s="453"/>
      <c r="AJD721" s="453"/>
      <c r="AJE721" s="453"/>
      <c r="AJF721" s="453"/>
      <c r="AJG721" s="453"/>
      <c r="AJH721" s="453"/>
      <c r="AJI721" s="453"/>
      <c r="AJJ721" s="453"/>
      <c r="AJK721" s="453"/>
      <c r="AJL721" s="453"/>
      <c r="AJM721" s="453"/>
      <c r="AJN721" s="453"/>
      <c r="AJO721" s="453"/>
      <c r="AJP721" s="453"/>
      <c r="AJQ721" s="453"/>
      <c r="AJR721" s="453"/>
      <c r="AJS721" s="453"/>
      <c r="AJT721" s="453"/>
      <c r="AJU721" s="453"/>
      <c r="AJV721" s="453"/>
      <c r="AJW721" s="453"/>
      <c r="AJX721" s="453"/>
      <c r="AJY721" s="453"/>
      <c r="AJZ721" s="453"/>
      <c r="AKA721" s="453"/>
      <c r="AKB721" s="453"/>
      <c r="AKC721" s="453"/>
      <c r="AKD721" s="453"/>
      <c r="AKE721" s="453"/>
      <c r="AKF721" s="453"/>
      <c r="AKG721" s="453"/>
      <c r="AKH721" s="453"/>
      <c r="AKI721" s="453"/>
      <c r="AKJ721" s="453"/>
      <c r="AKK721" s="453"/>
      <c r="AKL721" s="453"/>
      <c r="AKM721" s="453"/>
      <c r="AKN721" s="453"/>
      <c r="AKO721" s="453"/>
      <c r="AKP721" s="453"/>
      <c r="AKQ721" s="453"/>
      <c r="AKR721" s="453"/>
      <c r="AKS721" s="453"/>
      <c r="AKT721" s="453"/>
      <c r="AKU721" s="453"/>
      <c r="AKV721" s="453"/>
      <c r="AKW721" s="453"/>
      <c r="AKX721" s="453"/>
      <c r="AKY721" s="453"/>
      <c r="AKZ721" s="453"/>
      <c r="ALA721" s="453"/>
      <c r="ALB721" s="453"/>
      <c r="ALC721" s="453"/>
      <c r="ALD721" s="453"/>
      <c r="ALE721" s="453"/>
      <c r="ALF721" s="453"/>
      <c r="ALG721" s="453"/>
      <c r="ALH721" s="453"/>
      <c r="ALI721" s="453"/>
      <c r="ALJ721" s="453"/>
      <c r="ALK721" s="453"/>
      <c r="ALL721" s="453"/>
      <c r="ALM721" s="453"/>
      <c r="ALN721" s="453"/>
      <c r="ALO721" s="453"/>
      <c r="ALP721" s="453"/>
      <c r="ALQ721" s="453"/>
      <c r="ALR721" s="453"/>
      <c r="ALS721" s="453"/>
      <c r="ALT721" s="453"/>
      <c r="ALU721" s="453"/>
      <c r="ALV721" s="453"/>
      <c r="ALW721" s="453"/>
      <c r="ALX721" s="453"/>
      <c r="ALY721" s="453"/>
      <c r="ALZ721" s="453"/>
      <c r="AMA721" s="453"/>
      <c r="AMB721" s="453"/>
      <c r="AMC721" s="453"/>
      <c r="AMD721" s="453"/>
      <c r="AME721" s="453"/>
      <c r="AMF721" s="453"/>
      <c r="AMG721" s="453"/>
      <c r="AMH721" s="453"/>
      <c r="AMI721" s="453"/>
    </row>
    <row r="722" spans="1:1023" customFormat="1" x14ac:dyDescent="0.25">
      <c r="A722" s="224" t="s">
        <v>28259</v>
      </c>
      <c r="B722" s="163">
        <v>721</v>
      </c>
      <c r="C722" s="394" t="s">
        <v>28260</v>
      </c>
      <c r="D722" s="180" t="s">
        <v>28261</v>
      </c>
      <c r="E722" s="452"/>
      <c r="F722" s="453"/>
      <c r="G722" s="180"/>
      <c r="H722" s="180"/>
      <c r="I722" s="180"/>
      <c r="J722" s="393"/>
      <c r="K722" s="393"/>
      <c r="L722" s="393" t="s">
        <v>752</v>
      </c>
      <c r="M722" s="393"/>
      <c r="N722" s="393"/>
      <c r="O722" s="393"/>
      <c r="P722" s="393"/>
      <c r="Q722" s="393"/>
      <c r="R722" s="393"/>
      <c r="S722" s="393"/>
      <c r="T722" s="393"/>
      <c r="U722" s="393"/>
      <c r="V722" s="454">
        <f t="shared" si="356"/>
        <v>100</v>
      </c>
      <c r="W722" s="454">
        <f t="shared" si="357"/>
        <v>100</v>
      </c>
      <c r="X722" s="454">
        <f t="shared" si="358"/>
        <v>100</v>
      </c>
      <c r="Y722" s="454">
        <f t="shared" si="359"/>
        <v>100</v>
      </c>
      <c r="Z722" s="454">
        <f t="shared" si="360"/>
        <v>100</v>
      </c>
      <c r="AA722" s="220">
        <f t="shared" si="361"/>
        <v>100</v>
      </c>
      <c r="AB722" s="220">
        <f t="shared" si="362"/>
        <v>100</v>
      </c>
      <c r="AC722" s="220">
        <f t="shared" si="363"/>
        <v>100</v>
      </c>
      <c r="AD722" s="455">
        <f t="shared" si="364"/>
        <v>1</v>
      </c>
      <c r="AE722" s="455">
        <f t="shared" si="365"/>
        <v>100</v>
      </c>
      <c r="AF722" s="456">
        <f t="shared" si="366"/>
        <v>100</v>
      </c>
      <c r="AG722" s="456">
        <f t="shared" si="367"/>
        <v>100</v>
      </c>
      <c r="AH722" s="456">
        <f t="shared" si="368"/>
        <v>100</v>
      </c>
      <c r="AI722" s="456">
        <f t="shared" si="369"/>
        <v>100</v>
      </c>
      <c r="AJ722" s="453"/>
      <c r="AK722" s="453"/>
      <c r="AL722" s="453">
        <v>3</v>
      </c>
      <c r="AM722" s="453"/>
      <c r="AN722" s="453"/>
      <c r="AO722" s="453"/>
      <c r="AP722" s="453"/>
      <c r="AQ722" s="148" t="s">
        <v>783</v>
      </c>
      <c r="AR722" s="453"/>
      <c r="AS722" s="453"/>
      <c r="AT722" s="453"/>
      <c r="AU722" s="453"/>
      <c r="AV722" s="453"/>
      <c r="AW722" s="453"/>
      <c r="AX722" s="453"/>
      <c r="AY722" s="453"/>
      <c r="AZ722" s="453"/>
      <c r="BA722" s="453"/>
      <c r="BB722" s="453"/>
      <c r="BC722" s="453"/>
      <c r="BD722" s="453"/>
      <c r="BE722" s="453"/>
      <c r="BF722" s="453"/>
      <c r="BG722" s="453"/>
      <c r="BH722" s="453"/>
      <c r="BI722" s="453"/>
      <c r="BJ722" s="453"/>
      <c r="BK722" s="453"/>
      <c r="BL722" s="453"/>
      <c r="BM722" s="453"/>
      <c r="BN722" s="453"/>
      <c r="BO722" s="453"/>
      <c r="BP722" s="453"/>
      <c r="BQ722" s="453"/>
      <c r="BR722" s="453"/>
      <c r="BS722" s="453"/>
      <c r="BT722" s="453"/>
      <c r="BU722" s="453"/>
      <c r="BV722" s="453"/>
      <c r="BW722" s="453"/>
      <c r="BX722" s="453"/>
      <c r="BY722" s="453"/>
      <c r="BZ722" s="453"/>
      <c r="CA722" s="453"/>
      <c r="CB722" s="453"/>
      <c r="CC722" s="453"/>
      <c r="CD722" s="453"/>
      <c r="CE722" s="453"/>
      <c r="CF722" s="453"/>
      <c r="CG722" s="453"/>
      <c r="CH722" s="453"/>
      <c r="CI722" s="453"/>
      <c r="CJ722" s="453"/>
      <c r="CK722" s="453"/>
      <c r="CL722" s="453"/>
      <c r="CM722" s="453"/>
      <c r="CN722" s="453"/>
      <c r="CO722" s="453"/>
      <c r="CP722" s="453"/>
      <c r="CQ722" s="453"/>
      <c r="CR722" s="453"/>
      <c r="CS722" s="453"/>
      <c r="CT722" s="453"/>
      <c r="CU722" s="453"/>
      <c r="CV722" s="453"/>
      <c r="CW722" s="453"/>
      <c r="CX722" s="453"/>
      <c r="CY722" s="453"/>
      <c r="CZ722" s="453"/>
      <c r="DA722" s="453"/>
      <c r="DB722" s="453"/>
      <c r="DC722" s="453"/>
      <c r="DD722" s="453"/>
      <c r="DE722" s="453"/>
      <c r="DF722" s="453"/>
      <c r="DG722" s="453"/>
      <c r="DH722" s="453"/>
      <c r="DI722" s="453"/>
      <c r="DJ722" s="453"/>
      <c r="DK722" s="453"/>
      <c r="DL722" s="453"/>
      <c r="DM722" s="453"/>
      <c r="DN722" s="453"/>
      <c r="DO722" s="453"/>
      <c r="DP722" s="453"/>
      <c r="DQ722" s="453"/>
      <c r="DR722" s="453"/>
      <c r="DS722" s="453"/>
      <c r="DT722" s="453"/>
      <c r="DU722" s="453"/>
      <c r="DV722" s="453"/>
      <c r="DW722" s="453"/>
      <c r="DX722" s="453"/>
      <c r="DY722" s="453"/>
      <c r="DZ722" s="453"/>
      <c r="EA722" s="453"/>
      <c r="EB722" s="453"/>
      <c r="EC722" s="453"/>
      <c r="ED722" s="453"/>
      <c r="EE722" s="453"/>
      <c r="EF722" s="453"/>
      <c r="EG722" s="453"/>
      <c r="EH722" s="453"/>
      <c r="EI722" s="453"/>
      <c r="EJ722" s="453"/>
      <c r="EK722" s="453"/>
      <c r="EL722" s="453"/>
      <c r="EM722" s="453"/>
      <c r="EN722" s="453"/>
      <c r="EO722" s="453"/>
      <c r="EP722" s="453"/>
      <c r="EQ722" s="453"/>
      <c r="ER722" s="453"/>
      <c r="ES722" s="453"/>
      <c r="ET722" s="453"/>
      <c r="EU722" s="453"/>
      <c r="EV722" s="453"/>
      <c r="EW722" s="453"/>
      <c r="EX722" s="453"/>
      <c r="EY722" s="453"/>
      <c r="EZ722" s="453"/>
      <c r="FA722" s="453"/>
      <c r="FB722" s="453"/>
      <c r="FC722" s="453"/>
      <c r="FD722" s="453"/>
      <c r="FE722" s="453"/>
      <c r="FF722" s="453"/>
      <c r="FG722" s="453"/>
      <c r="FH722" s="453"/>
      <c r="FI722" s="453"/>
      <c r="FJ722" s="453"/>
      <c r="FK722" s="453"/>
      <c r="FL722" s="453"/>
      <c r="FM722" s="453"/>
      <c r="FN722" s="453"/>
      <c r="FO722" s="453"/>
      <c r="FP722" s="453"/>
      <c r="FQ722" s="453"/>
      <c r="FR722" s="453"/>
      <c r="FS722" s="453"/>
      <c r="FT722" s="453"/>
      <c r="FU722" s="453"/>
      <c r="FV722" s="453"/>
      <c r="FW722" s="453"/>
      <c r="FX722" s="453"/>
      <c r="FY722" s="453"/>
      <c r="FZ722" s="453"/>
      <c r="GA722" s="453"/>
      <c r="GB722" s="453"/>
      <c r="GC722" s="453"/>
      <c r="GD722" s="453"/>
      <c r="GE722" s="453"/>
      <c r="GF722" s="453"/>
      <c r="GG722" s="453"/>
      <c r="GH722" s="453"/>
      <c r="GI722" s="453"/>
      <c r="GJ722" s="453"/>
      <c r="GK722" s="453"/>
      <c r="GL722" s="453"/>
      <c r="GM722" s="453"/>
      <c r="GN722" s="453"/>
      <c r="GO722" s="453"/>
      <c r="GP722" s="453"/>
      <c r="GQ722" s="453"/>
      <c r="GR722" s="453"/>
      <c r="GS722" s="453"/>
      <c r="GT722" s="453"/>
      <c r="GU722" s="453"/>
      <c r="GV722" s="453"/>
      <c r="GW722" s="453"/>
      <c r="GX722" s="453"/>
      <c r="GY722" s="453"/>
      <c r="GZ722" s="453"/>
      <c r="HA722" s="453"/>
      <c r="HB722" s="453"/>
      <c r="HC722" s="453"/>
      <c r="HD722" s="453"/>
      <c r="HE722" s="453"/>
      <c r="HF722" s="453"/>
      <c r="HG722" s="453"/>
      <c r="HH722" s="453"/>
      <c r="HI722" s="453"/>
      <c r="HJ722" s="453"/>
      <c r="HK722" s="453"/>
      <c r="HL722" s="453"/>
      <c r="HM722" s="453"/>
      <c r="HN722" s="453"/>
      <c r="HO722" s="453"/>
      <c r="HP722" s="453"/>
      <c r="HQ722" s="453"/>
      <c r="HR722" s="453"/>
      <c r="HS722" s="453"/>
      <c r="HT722" s="453"/>
      <c r="HU722" s="453"/>
      <c r="HV722" s="453"/>
      <c r="HW722" s="453"/>
      <c r="HX722" s="453"/>
      <c r="HY722" s="453"/>
      <c r="HZ722" s="453"/>
      <c r="IA722" s="453"/>
      <c r="IB722" s="453"/>
      <c r="IC722" s="453"/>
      <c r="ID722" s="453"/>
      <c r="IE722" s="453"/>
      <c r="IF722" s="453"/>
      <c r="IG722" s="453"/>
      <c r="IH722" s="453"/>
      <c r="II722" s="453"/>
      <c r="IJ722" s="453"/>
      <c r="IK722" s="453"/>
      <c r="IL722" s="453"/>
      <c r="IM722" s="453"/>
      <c r="IN722" s="453"/>
      <c r="IO722" s="453"/>
      <c r="IP722" s="453"/>
      <c r="IQ722" s="453"/>
      <c r="IR722" s="453"/>
      <c r="IS722" s="453"/>
      <c r="IT722" s="453"/>
      <c r="IU722" s="453"/>
      <c r="IV722" s="453"/>
      <c r="IW722" s="453"/>
      <c r="IX722" s="453"/>
      <c r="IY722" s="453"/>
      <c r="IZ722" s="453"/>
      <c r="JA722" s="453"/>
      <c r="JB722" s="453"/>
      <c r="JC722" s="453"/>
      <c r="JD722" s="453"/>
      <c r="JE722" s="453"/>
      <c r="JF722" s="453"/>
      <c r="JG722" s="453"/>
      <c r="JH722" s="453"/>
      <c r="JI722" s="453"/>
      <c r="JJ722" s="453"/>
      <c r="JK722" s="453"/>
      <c r="JL722" s="453"/>
      <c r="JM722" s="453"/>
      <c r="JN722" s="453"/>
      <c r="JO722" s="453"/>
      <c r="JP722" s="453"/>
      <c r="JQ722" s="453"/>
      <c r="JR722" s="453"/>
      <c r="JS722" s="453"/>
      <c r="JT722" s="453"/>
      <c r="JU722" s="453"/>
      <c r="JV722" s="453"/>
      <c r="JW722" s="453"/>
      <c r="JX722" s="453"/>
      <c r="JY722" s="453"/>
      <c r="JZ722" s="453"/>
      <c r="KA722" s="453"/>
      <c r="KB722" s="453"/>
      <c r="KC722" s="453"/>
      <c r="KD722" s="453"/>
      <c r="KE722" s="453"/>
      <c r="KF722" s="453"/>
      <c r="KG722" s="453"/>
      <c r="KH722" s="453"/>
      <c r="KI722" s="453"/>
      <c r="KJ722" s="453"/>
      <c r="KK722" s="453"/>
      <c r="KL722" s="453"/>
      <c r="KM722" s="453"/>
      <c r="KN722" s="453"/>
      <c r="KO722" s="453"/>
      <c r="KP722" s="453"/>
      <c r="KQ722" s="453"/>
      <c r="KR722" s="453"/>
      <c r="KS722" s="453"/>
      <c r="KT722" s="453"/>
      <c r="KU722" s="453"/>
      <c r="KV722" s="453"/>
      <c r="KW722" s="453"/>
      <c r="KX722" s="453"/>
      <c r="KY722" s="453"/>
      <c r="KZ722" s="453"/>
      <c r="LA722" s="453"/>
      <c r="LB722" s="453"/>
      <c r="LC722" s="453"/>
      <c r="LD722" s="453"/>
      <c r="LE722" s="453"/>
      <c r="LF722" s="453"/>
      <c r="LG722" s="453"/>
      <c r="LH722" s="453"/>
      <c r="LI722" s="453"/>
      <c r="LJ722" s="453"/>
      <c r="LK722" s="453"/>
      <c r="LL722" s="453"/>
      <c r="LM722" s="453"/>
      <c r="LN722" s="453"/>
      <c r="LO722" s="453"/>
      <c r="LP722" s="453"/>
      <c r="LQ722" s="453"/>
      <c r="LR722" s="453"/>
      <c r="LS722" s="453"/>
      <c r="LT722" s="453"/>
      <c r="LU722" s="453"/>
      <c r="LV722" s="453"/>
      <c r="LW722" s="453"/>
      <c r="LX722" s="453"/>
      <c r="LY722" s="453"/>
      <c r="LZ722" s="453"/>
      <c r="MA722" s="453"/>
      <c r="MB722" s="453"/>
      <c r="MC722" s="453"/>
      <c r="MD722" s="453"/>
      <c r="ME722" s="453"/>
      <c r="MF722" s="453"/>
      <c r="MG722" s="453"/>
      <c r="MH722" s="453"/>
      <c r="MI722" s="453"/>
      <c r="MJ722" s="453"/>
      <c r="MK722" s="453"/>
      <c r="ML722" s="453"/>
      <c r="MM722" s="453"/>
      <c r="MN722" s="453"/>
      <c r="MO722" s="453"/>
      <c r="MP722" s="453"/>
      <c r="MQ722" s="453"/>
      <c r="MR722" s="453"/>
      <c r="MS722" s="453"/>
      <c r="MT722" s="453"/>
      <c r="MU722" s="453"/>
      <c r="MV722" s="453"/>
      <c r="MW722" s="453"/>
      <c r="MX722" s="453"/>
      <c r="MY722" s="453"/>
      <c r="MZ722" s="453"/>
      <c r="NA722" s="453"/>
      <c r="NB722" s="453"/>
      <c r="NC722" s="453"/>
      <c r="ND722" s="453"/>
      <c r="NE722" s="453"/>
      <c r="NF722" s="453"/>
      <c r="NG722" s="453"/>
      <c r="NH722" s="453"/>
      <c r="NI722" s="453"/>
      <c r="NJ722" s="453"/>
      <c r="NK722" s="453"/>
      <c r="NL722" s="453"/>
      <c r="NM722" s="453"/>
      <c r="NN722" s="453"/>
      <c r="NO722" s="453"/>
      <c r="NP722" s="453"/>
      <c r="NQ722" s="453"/>
      <c r="NR722" s="453"/>
      <c r="NS722" s="453"/>
      <c r="NT722" s="453"/>
      <c r="NU722" s="453"/>
      <c r="NV722" s="453"/>
      <c r="NW722" s="453"/>
      <c r="NX722" s="453"/>
      <c r="NY722" s="453"/>
      <c r="NZ722" s="453"/>
      <c r="OA722" s="453"/>
      <c r="OB722" s="453"/>
      <c r="OC722" s="453"/>
      <c r="OD722" s="453"/>
      <c r="OE722" s="453"/>
      <c r="OF722" s="453"/>
      <c r="OG722" s="453"/>
      <c r="OH722" s="453"/>
      <c r="OI722" s="453"/>
      <c r="OJ722" s="453"/>
      <c r="OK722" s="453"/>
      <c r="OL722" s="453"/>
      <c r="OM722" s="453"/>
      <c r="ON722" s="453"/>
      <c r="OO722" s="453"/>
      <c r="OP722" s="453"/>
      <c r="OQ722" s="453"/>
      <c r="OR722" s="453"/>
      <c r="OS722" s="453"/>
      <c r="OT722" s="453"/>
      <c r="OU722" s="453"/>
      <c r="OV722" s="453"/>
      <c r="OW722" s="453"/>
      <c r="OX722" s="453"/>
      <c r="OY722" s="453"/>
      <c r="OZ722" s="453"/>
      <c r="PA722" s="453"/>
      <c r="PB722" s="453"/>
      <c r="PC722" s="453"/>
      <c r="PD722" s="453"/>
      <c r="PE722" s="453"/>
      <c r="PF722" s="453"/>
      <c r="PG722" s="453"/>
      <c r="PH722" s="453"/>
      <c r="PI722" s="453"/>
      <c r="PJ722" s="453"/>
      <c r="PK722" s="453"/>
      <c r="PL722" s="453"/>
      <c r="PM722" s="453"/>
      <c r="PN722" s="453"/>
      <c r="PO722" s="453"/>
      <c r="PP722" s="453"/>
      <c r="PQ722" s="453"/>
      <c r="PR722" s="453"/>
      <c r="PS722" s="453"/>
      <c r="PT722" s="453"/>
      <c r="PU722" s="453"/>
      <c r="PV722" s="453"/>
      <c r="PW722" s="453"/>
      <c r="PX722" s="453"/>
      <c r="PY722" s="453"/>
      <c r="PZ722" s="453"/>
      <c r="QA722" s="453"/>
      <c r="QB722" s="453"/>
      <c r="QC722" s="453"/>
      <c r="QD722" s="453"/>
      <c r="QE722" s="453"/>
      <c r="QF722" s="453"/>
      <c r="QG722" s="453"/>
      <c r="QH722" s="453"/>
      <c r="QI722" s="453"/>
      <c r="QJ722" s="453"/>
      <c r="QK722" s="453"/>
      <c r="QL722" s="453"/>
      <c r="QM722" s="453"/>
      <c r="QN722" s="453"/>
      <c r="QO722" s="453"/>
      <c r="QP722" s="453"/>
      <c r="QQ722" s="453"/>
      <c r="QR722" s="453"/>
      <c r="QS722" s="453"/>
      <c r="QT722" s="453"/>
      <c r="QU722" s="453"/>
      <c r="QV722" s="453"/>
      <c r="QW722" s="453"/>
      <c r="QX722" s="453"/>
      <c r="QY722" s="453"/>
      <c r="QZ722" s="453"/>
      <c r="RA722" s="453"/>
      <c r="RB722" s="453"/>
      <c r="RC722" s="453"/>
      <c r="RD722" s="453"/>
      <c r="RE722" s="453"/>
      <c r="RF722" s="453"/>
      <c r="RG722" s="453"/>
      <c r="RH722" s="453"/>
      <c r="RI722" s="453"/>
      <c r="RJ722" s="453"/>
      <c r="RK722" s="453"/>
      <c r="RL722" s="453"/>
      <c r="RM722" s="453"/>
      <c r="RN722" s="453"/>
      <c r="RO722" s="453"/>
      <c r="RP722" s="453"/>
      <c r="RQ722" s="453"/>
      <c r="RR722" s="453"/>
      <c r="RS722" s="453"/>
      <c r="RT722" s="453"/>
      <c r="RU722" s="453"/>
      <c r="RV722" s="453"/>
      <c r="RW722" s="453"/>
      <c r="RX722" s="453"/>
      <c r="RY722" s="453"/>
      <c r="RZ722" s="453"/>
      <c r="SA722" s="453"/>
      <c r="SB722" s="453"/>
      <c r="SC722" s="453"/>
      <c r="SD722" s="453"/>
      <c r="SE722" s="453"/>
      <c r="SF722" s="453"/>
      <c r="SG722" s="453"/>
      <c r="SH722" s="453"/>
      <c r="SI722" s="453"/>
      <c r="SJ722" s="453"/>
      <c r="SK722" s="453"/>
      <c r="SL722" s="453"/>
      <c r="SM722" s="453"/>
      <c r="SN722" s="453"/>
      <c r="SO722" s="453"/>
      <c r="SP722" s="453"/>
      <c r="SQ722" s="453"/>
      <c r="SR722" s="453"/>
      <c r="SS722" s="453"/>
      <c r="ST722" s="453"/>
      <c r="SU722" s="453"/>
      <c r="SV722" s="453"/>
      <c r="SW722" s="453"/>
      <c r="SX722" s="453"/>
      <c r="SY722" s="453"/>
      <c r="SZ722" s="453"/>
      <c r="TA722" s="453"/>
      <c r="TB722" s="453"/>
      <c r="TC722" s="453"/>
      <c r="TD722" s="453"/>
      <c r="TE722" s="453"/>
      <c r="TF722" s="453"/>
      <c r="TG722" s="453"/>
      <c r="TH722" s="453"/>
      <c r="TI722" s="453"/>
      <c r="TJ722" s="453"/>
      <c r="TK722" s="453"/>
      <c r="TL722" s="453"/>
      <c r="TM722" s="453"/>
      <c r="TN722" s="453"/>
      <c r="TO722" s="453"/>
      <c r="TP722" s="453"/>
      <c r="TQ722" s="453"/>
      <c r="TR722" s="453"/>
      <c r="TS722" s="453"/>
      <c r="TT722" s="453"/>
      <c r="TU722" s="453"/>
      <c r="TV722" s="453"/>
      <c r="TW722" s="453"/>
      <c r="TX722" s="453"/>
      <c r="TY722" s="453"/>
      <c r="TZ722" s="453"/>
      <c r="UA722" s="453"/>
      <c r="UB722" s="453"/>
      <c r="UC722" s="453"/>
      <c r="UD722" s="453"/>
      <c r="UE722" s="453"/>
      <c r="UF722" s="453"/>
      <c r="UG722" s="453"/>
      <c r="UH722" s="453"/>
      <c r="UI722" s="453"/>
      <c r="UJ722" s="453"/>
      <c r="UK722" s="453"/>
      <c r="UL722" s="453"/>
      <c r="UM722" s="453"/>
      <c r="UN722" s="453"/>
      <c r="UO722" s="453"/>
      <c r="UP722" s="453"/>
      <c r="UQ722" s="453"/>
      <c r="UR722" s="453"/>
      <c r="US722" s="453"/>
      <c r="UT722" s="453"/>
      <c r="UU722" s="453"/>
      <c r="UV722" s="453"/>
      <c r="UW722" s="453"/>
      <c r="UX722" s="453"/>
      <c r="UY722" s="453"/>
      <c r="UZ722" s="453"/>
      <c r="VA722" s="453"/>
      <c r="VB722" s="453"/>
      <c r="VC722" s="453"/>
      <c r="VD722" s="453"/>
      <c r="VE722" s="453"/>
      <c r="VF722" s="453"/>
      <c r="VG722" s="453"/>
      <c r="VH722" s="453"/>
      <c r="VI722" s="453"/>
      <c r="VJ722" s="453"/>
      <c r="VK722" s="453"/>
      <c r="VL722" s="453"/>
      <c r="VM722" s="453"/>
      <c r="VN722" s="453"/>
      <c r="VO722" s="453"/>
      <c r="VP722" s="453"/>
      <c r="VQ722" s="453"/>
      <c r="VR722" s="453"/>
      <c r="VS722" s="453"/>
      <c r="VT722" s="453"/>
      <c r="VU722" s="453"/>
      <c r="VV722" s="453"/>
      <c r="VW722" s="453"/>
      <c r="VX722" s="453"/>
      <c r="VY722" s="453"/>
      <c r="VZ722" s="453"/>
      <c r="WA722" s="453"/>
      <c r="WB722" s="453"/>
      <c r="WC722" s="453"/>
      <c r="WD722" s="453"/>
      <c r="WE722" s="453"/>
      <c r="WF722" s="453"/>
      <c r="WG722" s="453"/>
      <c r="WH722" s="453"/>
      <c r="WI722" s="453"/>
      <c r="WJ722" s="453"/>
      <c r="WK722" s="453"/>
      <c r="WL722" s="453"/>
      <c r="WM722" s="453"/>
      <c r="WN722" s="453"/>
      <c r="WO722" s="453"/>
      <c r="WP722" s="453"/>
      <c r="WQ722" s="453"/>
      <c r="WR722" s="453"/>
      <c r="WS722" s="453"/>
      <c r="WT722" s="453"/>
      <c r="WU722" s="453"/>
      <c r="WV722" s="453"/>
      <c r="WW722" s="453"/>
      <c r="WX722" s="453"/>
      <c r="WY722" s="453"/>
      <c r="WZ722" s="453"/>
      <c r="XA722" s="453"/>
      <c r="XB722" s="453"/>
      <c r="XC722" s="453"/>
      <c r="XD722" s="453"/>
      <c r="XE722" s="453"/>
      <c r="XF722" s="453"/>
      <c r="XG722" s="453"/>
      <c r="XH722" s="453"/>
      <c r="XI722" s="453"/>
      <c r="XJ722" s="453"/>
      <c r="XK722" s="453"/>
      <c r="XL722" s="453"/>
      <c r="XM722" s="453"/>
      <c r="XN722" s="453"/>
      <c r="XO722" s="453"/>
      <c r="XP722" s="453"/>
      <c r="XQ722" s="453"/>
      <c r="XR722" s="453"/>
      <c r="XS722" s="453"/>
      <c r="XT722" s="453"/>
      <c r="XU722" s="453"/>
      <c r="XV722" s="453"/>
      <c r="XW722" s="453"/>
      <c r="XX722" s="453"/>
      <c r="XY722" s="453"/>
      <c r="XZ722" s="453"/>
      <c r="YA722" s="453"/>
      <c r="YB722" s="453"/>
      <c r="YC722" s="453"/>
      <c r="YD722" s="453"/>
      <c r="YE722" s="453"/>
      <c r="YF722" s="453"/>
      <c r="YG722" s="453"/>
      <c r="YH722" s="453"/>
      <c r="YI722" s="453"/>
      <c r="YJ722" s="453"/>
      <c r="YK722" s="453"/>
      <c r="YL722" s="453"/>
      <c r="YM722" s="453"/>
      <c r="YN722" s="453"/>
      <c r="YO722" s="453"/>
      <c r="YP722" s="453"/>
      <c r="YQ722" s="453"/>
      <c r="YR722" s="453"/>
      <c r="YS722" s="453"/>
      <c r="YT722" s="453"/>
      <c r="YU722" s="453"/>
      <c r="YV722" s="453"/>
      <c r="YW722" s="453"/>
      <c r="YX722" s="453"/>
      <c r="YY722" s="453"/>
      <c r="YZ722" s="453"/>
      <c r="ZA722" s="453"/>
      <c r="ZB722" s="453"/>
      <c r="ZC722" s="453"/>
      <c r="ZD722" s="453"/>
      <c r="ZE722" s="453"/>
      <c r="ZF722" s="453"/>
      <c r="ZG722" s="453"/>
      <c r="ZH722" s="453"/>
      <c r="ZI722" s="453"/>
      <c r="ZJ722" s="453"/>
      <c r="ZK722" s="453"/>
      <c r="ZL722" s="453"/>
      <c r="ZM722" s="453"/>
      <c r="ZN722" s="453"/>
      <c r="ZO722" s="453"/>
      <c r="ZP722" s="453"/>
      <c r="ZQ722" s="453"/>
      <c r="ZR722" s="453"/>
      <c r="ZS722" s="453"/>
      <c r="ZT722" s="453"/>
      <c r="ZU722" s="453"/>
      <c r="ZV722" s="453"/>
      <c r="ZW722" s="453"/>
      <c r="ZX722" s="453"/>
      <c r="ZY722" s="453"/>
      <c r="ZZ722" s="453"/>
      <c r="AAA722" s="453"/>
      <c r="AAB722" s="453"/>
      <c r="AAC722" s="453"/>
      <c r="AAD722" s="453"/>
      <c r="AAE722" s="453"/>
      <c r="AAF722" s="453"/>
      <c r="AAG722" s="453"/>
      <c r="AAH722" s="453"/>
      <c r="AAI722" s="453"/>
      <c r="AAJ722" s="453"/>
      <c r="AAK722" s="453"/>
      <c r="AAL722" s="453"/>
      <c r="AAM722" s="453"/>
      <c r="AAN722" s="453"/>
      <c r="AAO722" s="453"/>
      <c r="AAP722" s="453"/>
      <c r="AAQ722" s="453"/>
      <c r="AAR722" s="453"/>
      <c r="AAS722" s="453"/>
      <c r="AAT722" s="453"/>
      <c r="AAU722" s="453"/>
      <c r="AAV722" s="453"/>
      <c r="AAW722" s="453"/>
      <c r="AAX722" s="453"/>
      <c r="AAY722" s="453"/>
      <c r="AAZ722" s="453"/>
      <c r="ABA722" s="453"/>
      <c r="ABB722" s="453"/>
      <c r="ABC722" s="453"/>
      <c r="ABD722" s="453"/>
      <c r="ABE722" s="453"/>
      <c r="ABF722" s="453"/>
      <c r="ABG722" s="453"/>
      <c r="ABH722" s="453"/>
      <c r="ABI722" s="453"/>
      <c r="ABJ722" s="453"/>
      <c r="ABK722" s="453"/>
      <c r="ABL722" s="453"/>
      <c r="ABM722" s="453"/>
      <c r="ABN722" s="453"/>
      <c r="ABO722" s="453"/>
      <c r="ABP722" s="453"/>
      <c r="ABQ722" s="453"/>
      <c r="ABR722" s="453"/>
      <c r="ABS722" s="453"/>
      <c r="ABT722" s="453"/>
      <c r="ABU722" s="453"/>
      <c r="ABV722" s="453"/>
      <c r="ABW722" s="453"/>
      <c r="ABX722" s="453"/>
      <c r="ABY722" s="453"/>
      <c r="ABZ722" s="453"/>
      <c r="ACA722" s="453"/>
      <c r="ACB722" s="453"/>
      <c r="ACC722" s="453"/>
      <c r="ACD722" s="453"/>
      <c r="ACE722" s="453"/>
      <c r="ACF722" s="453"/>
      <c r="ACG722" s="453"/>
      <c r="ACH722" s="453"/>
      <c r="ACI722" s="453"/>
      <c r="ACJ722" s="453"/>
      <c r="ACK722" s="453"/>
      <c r="ACL722" s="453"/>
      <c r="ACM722" s="453"/>
      <c r="ACN722" s="453"/>
      <c r="ACO722" s="453"/>
      <c r="ACP722" s="453"/>
      <c r="ACQ722" s="453"/>
      <c r="ACR722" s="453"/>
      <c r="ACS722" s="453"/>
      <c r="ACT722" s="453"/>
      <c r="ACU722" s="453"/>
      <c r="ACV722" s="453"/>
      <c r="ACW722" s="453"/>
      <c r="ACX722" s="453"/>
      <c r="ACY722" s="453"/>
      <c r="ACZ722" s="453"/>
      <c r="ADA722" s="453"/>
      <c r="ADB722" s="453"/>
      <c r="ADC722" s="453"/>
      <c r="ADD722" s="453"/>
      <c r="ADE722" s="453"/>
      <c r="ADF722" s="453"/>
      <c r="ADG722" s="453"/>
      <c r="ADH722" s="453"/>
      <c r="ADI722" s="453"/>
      <c r="ADJ722" s="453"/>
      <c r="ADK722" s="453"/>
      <c r="ADL722" s="453"/>
      <c r="ADM722" s="453"/>
      <c r="ADN722" s="453"/>
      <c r="ADO722" s="453"/>
      <c r="ADP722" s="453"/>
      <c r="ADQ722" s="453"/>
      <c r="ADR722" s="453"/>
      <c r="ADS722" s="453"/>
      <c r="ADT722" s="453"/>
      <c r="ADU722" s="453"/>
      <c r="ADV722" s="453"/>
      <c r="ADW722" s="453"/>
      <c r="ADX722" s="453"/>
      <c r="ADY722" s="453"/>
      <c r="ADZ722" s="453"/>
      <c r="AEA722" s="453"/>
      <c r="AEB722" s="453"/>
      <c r="AEC722" s="453"/>
      <c r="AED722" s="453"/>
      <c r="AEE722" s="453"/>
      <c r="AEF722" s="453"/>
      <c r="AEG722" s="453"/>
      <c r="AEH722" s="453"/>
      <c r="AEI722" s="453"/>
      <c r="AEJ722" s="453"/>
      <c r="AEK722" s="453"/>
      <c r="AEL722" s="453"/>
      <c r="AEM722" s="453"/>
      <c r="AEN722" s="453"/>
      <c r="AEO722" s="453"/>
      <c r="AEP722" s="453"/>
      <c r="AEQ722" s="453"/>
      <c r="AER722" s="453"/>
      <c r="AES722" s="453"/>
      <c r="AET722" s="453"/>
      <c r="AEU722" s="453"/>
      <c r="AEV722" s="453"/>
      <c r="AEW722" s="453"/>
      <c r="AEX722" s="453"/>
      <c r="AEY722" s="453"/>
      <c r="AEZ722" s="453"/>
      <c r="AFA722" s="453"/>
      <c r="AFB722" s="453"/>
      <c r="AFC722" s="453"/>
      <c r="AFD722" s="453"/>
      <c r="AFE722" s="453"/>
      <c r="AFF722" s="453"/>
      <c r="AFG722" s="453"/>
      <c r="AFH722" s="453"/>
      <c r="AFI722" s="453"/>
      <c r="AFJ722" s="453"/>
      <c r="AFK722" s="453"/>
      <c r="AFL722" s="453"/>
      <c r="AFM722" s="453"/>
      <c r="AFN722" s="453"/>
      <c r="AFO722" s="453"/>
      <c r="AFP722" s="453"/>
      <c r="AFQ722" s="453"/>
      <c r="AFR722" s="453"/>
      <c r="AFS722" s="453"/>
      <c r="AFT722" s="453"/>
      <c r="AFU722" s="453"/>
      <c r="AFV722" s="453"/>
      <c r="AFW722" s="453"/>
      <c r="AFX722" s="453"/>
      <c r="AFY722" s="453"/>
      <c r="AFZ722" s="453"/>
      <c r="AGA722" s="453"/>
      <c r="AGB722" s="453"/>
      <c r="AGC722" s="453"/>
      <c r="AGD722" s="453"/>
      <c r="AGE722" s="453"/>
      <c r="AGF722" s="453"/>
      <c r="AGG722" s="453"/>
      <c r="AGH722" s="453"/>
      <c r="AGI722" s="453"/>
      <c r="AGJ722" s="453"/>
      <c r="AGK722" s="453"/>
      <c r="AGL722" s="453"/>
      <c r="AGM722" s="453"/>
      <c r="AGN722" s="453"/>
      <c r="AGO722" s="453"/>
      <c r="AGP722" s="453"/>
      <c r="AGQ722" s="453"/>
      <c r="AGR722" s="453"/>
      <c r="AGS722" s="453"/>
      <c r="AGT722" s="453"/>
      <c r="AGU722" s="453"/>
      <c r="AGV722" s="453"/>
      <c r="AGW722" s="453"/>
      <c r="AGX722" s="453"/>
      <c r="AGY722" s="453"/>
      <c r="AGZ722" s="453"/>
      <c r="AHA722" s="453"/>
      <c r="AHB722" s="453"/>
      <c r="AHC722" s="453"/>
      <c r="AHD722" s="453"/>
      <c r="AHE722" s="453"/>
      <c r="AHF722" s="453"/>
      <c r="AHG722" s="453"/>
      <c r="AHH722" s="453"/>
      <c r="AHI722" s="453"/>
      <c r="AHJ722" s="453"/>
      <c r="AHK722" s="453"/>
      <c r="AHL722" s="453"/>
      <c r="AHM722" s="453"/>
      <c r="AHN722" s="453"/>
      <c r="AHO722" s="453"/>
      <c r="AHP722" s="453"/>
      <c r="AHQ722" s="453"/>
      <c r="AHR722" s="453"/>
      <c r="AHS722" s="453"/>
      <c r="AHT722" s="453"/>
      <c r="AHU722" s="453"/>
      <c r="AHV722" s="453"/>
      <c r="AHW722" s="453"/>
      <c r="AHX722" s="453"/>
      <c r="AHY722" s="453"/>
      <c r="AHZ722" s="453"/>
      <c r="AIA722" s="453"/>
      <c r="AIB722" s="453"/>
      <c r="AIC722" s="453"/>
      <c r="AID722" s="453"/>
      <c r="AIE722" s="453"/>
      <c r="AIF722" s="453"/>
      <c r="AIG722" s="453"/>
      <c r="AIH722" s="453"/>
      <c r="AII722" s="453"/>
      <c r="AIJ722" s="453"/>
      <c r="AIK722" s="453"/>
      <c r="AIL722" s="453"/>
      <c r="AIM722" s="453"/>
      <c r="AIN722" s="453"/>
      <c r="AIO722" s="453"/>
      <c r="AIP722" s="453"/>
      <c r="AIQ722" s="453"/>
      <c r="AIR722" s="453"/>
      <c r="AIS722" s="453"/>
      <c r="AIT722" s="453"/>
      <c r="AIU722" s="453"/>
      <c r="AIV722" s="453"/>
      <c r="AIW722" s="453"/>
      <c r="AIX722" s="453"/>
      <c r="AIY722" s="453"/>
      <c r="AIZ722" s="453"/>
      <c r="AJA722" s="453"/>
      <c r="AJB722" s="453"/>
      <c r="AJC722" s="453"/>
      <c r="AJD722" s="453"/>
      <c r="AJE722" s="453"/>
      <c r="AJF722" s="453"/>
      <c r="AJG722" s="453"/>
      <c r="AJH722" s="453"/>
      <c r="AJI722" s="453"/>
      <c r="AJJ722" s="453"/>
      <c r="AJK722" s="453"/>
      <c r="AJL722" s="453"/>
      <c r="AJM722" s="453"/>
      <c r="AJN722" s="453"/>
      <c r="AJO722" s="453"/>
      <c r="AJP722" s="453"/>
      <c r="AJQ722" s="453"/>
      <c r="AJR722" s="453"/>
      <c r="AJS722" s="453"/>
      <c r="AJT722" s="453"/>
      <c r="AJU722" s="453"/>
      <c r="AJV722" s="453"/>
      <c r="AJW722" s="453"/>
      <c r="AJX722" s="453"/>
      <c r="AJY722" s="453"/>
      <c r="AJZ722" s="453"/>
      <c r="AKA722" s="453"/>
      <c r="AKB722" s="453"/>
      <c r="AKC722" s="453"/>
      <c r="AKD722" s="453"/>
      <c r="AKE722" s="453"/>
      <c r="AKF722" s="453"/>
      <c r="AKG722" s="453"/>
      <c r="AKH722" s="453"/>
      <c r="AKI722" s="453"/>
      <c r="AKJ722" s="453"/>
      <c r="AKK722" s="453"/>
      <c r="AKL722" s="453"/>
      <c r="AKM722" s="453"/>
      <c r="AKN722" s="453"/>
      <c r="AKO722" s="453"/>
      <c r="AKP722" s="453"/>
      <c r="AKQ722" s="453"/>
      <c r="AKR722" s="453"/>
      <c r="AKS722" s="453"/>
      <c r="AKT722" s="453"/>
      <c r="AKU722" s="453"/>
      <c r="AKV722" s="453"/>
      <c r="AKW722" s="453"/>
      <c r="AKX722" s="453"/>
      <c r="AKY722" s="453"/>
      <c r="AKZ722" s="453"/>
      <c r="ALA722" s="453"/>
      <c r="ALB722" s="453"/>
      <c r="ALC722" s="453"/>
      <c r="ALD722" s="453"/>
      <c r="ALE722" s="453"/>
      <c r="ALF722" s="453"/>
      <c r="ALG722" s="453"/>
      <c r="ALH722" s="453"/>
      <c r="ALI722" s="453"/>
      <c r="ALJ722" s="453"/>
      <c r="ALK722" s="453"/>
      <c r="ALL722" s="453"/>
      <c r="ALM722" s="453"/>
      <c r="ALN722" s="453"/>
      <c r="ALO722" s="453"/>
      <c r="ALP722" s="453"/>
      <c r="ALQ722" s="453"/>
      <c r="ALR722" s="453"/>
      <c r="ALS722" s="453"/>
      <c r="ALT722" s="453"/>
      <c r="ALU722" s="453"/>
      <c r="ALV722" s="453"/>
      <c r="ALW722" s="453"/>
      <c r="ALX722" s="453"/>
      <c r="ALY722" s="453"/>
      <c r="ALZ722" s="453"/>
      <c r="AMA722" s="453"/>
      <c r="AMB722" s="453"/>
      <c r="AMC722" s="453"/>
      <c r="AMD722" s="453"/>
      <c r="AME722" s="453"/>
      <c r="AMF722" s="453"/>
      <c r="AMG722" s="453"/>
      <c r="AMH722" s="453"/>
      <c r="AMI722" s="453"/>
    </row>
    <row r="723" spans="1:1023" s="463" customFormat="1" ht="15" customHeight="1" x14ac:dyDescent="0.25">
      <c r="A723" s="457" t="s">
        <v>28262</v>
      </c>
      <c r="B723" s="163">
        <v>722</v>
      </c>
      <c r="C723" s="459" t="s">
        <v>28263</v>
      </c>
      <c r="D723" s="460" t="s">
        <v>28264</v>
      </c>
      <c r="E723" s="461"/>
      <c r="F723" s="460">
        <v>4</v>
      </c>
      <c r="G723" s="460"/>
      <c r="H723" s="460"/>
      <c r="I723" s="460"/>
      <c r="J723" s="460"/>
      <c r="K723" s="460"/>
      <c r="L723" s="460"/>
      <c r="M723" s="460"/>
      <c r="N723" s="460"/>
      <c r="O723" s="460"/>
      <c r="P723" s="460"/>
      <c r="Q723" s="460"/>
      <c r="R723" s="460"/>
      <c r="S723" s="460"/>
      <c r="T723" s="460"/>
      <c r="U723" s="460"/>
      <c r="V723" s="454">
        <f t="shared" si="356"/>
        <v>100</v>
      </c>
      <c r="W723" s="454">
        <f t="shared" si="357"/>
        <v>100</v>
      </c>
      <c r="X723" s="454">
        <f t="shared" si="358"/>
        <v>100</v>
      </c>
      <c r="Y723" s="454">
        <f t="shared" si="359"/>
        <v>100</v>
      </c>
      <c r="Z723" s="454">
        <f t="shared" si="360"/>
        <v>100</v>
      </c>
      <c r="AA723" s="220">
        <f t="shared" si="361"/>
        <v>100</v>
      </c>
      <c r="AB723" s="220">
        <f t="shared" si="362"/>
        <v>100</v>
      </c>
      <c r="AC723" s="220">
        <f t="shared" si="363"/>
        <v>100</v>
      </c>
      <c r="AD723" s="455">
        <f t="shared" si="364"/>
        <v>100</v>
      </c>
      <c r="AE723" s="455">
        <f t="shared" si="365"/>
        <v>100</v>
      </c>
      <c r="AF723" s="456">
        <f t="shared" si="366"/>
        <v>100</v>
      </c>
      <c r="AG723" s="456">
        <f t="shared" si="367"/>
        <v>100</v>
      </c>
      <c r="AH723" s="456">
        <f t="shared" si="368"/>
        <v>100</v>
      </c>
      <c r="AI723" s="456">
        <f t="shared" si="369"/>
        <v>100</v>
      </c>
      <c r="AJ723" s="460"/>
      <c r="AK723" s="460"/>
      <c r="AL723" s="460"/>
      <c r="AM723" s="460"/>
      <c r="AN723" s="460"/>
      <c r="AO723" s="460"/>
      <c r="AP723" s="460"/>
      <c r="AQ723" s="462"/>
      <c r="AR723" s="460"/>
      <c r="AS723" s="460"/>
      <c r="AT723" s="460"/>
      <c r="AU723" s="460"/>
      <c r="AV723" s="460"/>
      <c r="AW723" s="460"/>
      <c r="AX723" s="460"/>
      <c r="AY723" s="460"/>
      <c r="AZ723" s="460"/>
      <c r="BA723" s="460"/>
      <c r="BB723" s="460"/>
      <c r="BC723" s="460"/>
      <c r="BD723" s="460"/>
      <c r="BE723" s="460"/>
      <c r="BF723" s="460"/>
      <c r="BG723" s="460"/>
      <c r="BH723" s="460"/>
      <c r="BI723" s="460"/>
      <c r="BJ723" s="460"/>
      <c r="BK723" s="460"/>
      <c r="BL723" s="460"/>
      <c r="BM723" s="460"/>
      <c r="BN723" s="460"/>
      <c r="BO723" s="460"/>
      <c r="BP723" s="460"/>
      <c r="BQ723" s="460"/>
      <c r="BR723" s="460"/>
      <c r="BS723" s="460"/>
      <c r="BT723" s="460"/>
      <c r="BU723" s="460"/>
      <c r="BV723" s="460"/>
      <c r="BW723" s="460"/>
      <c r="BX723" s="460"/>
      <c r="BY723" s="460"/>
      <c r="BZ723" s="460"/>
      <c r="CA723" s="460"/>
      <c r="CB723" s="460"/>
      <c r="CC723" s="460"/>
      <c r="CD723" s="460"/>
      <c r="CE723" s="460"/>
      <c r="CF723" s="460"/>
      <c r="CG723" s="460"/>
      <c r="CH723" s="460"/>
      <c r="CI723" s="460"/>
      <c r="CJ723" s="460"/>
      <c r="CK723" s="460"/>
      <c r="CL723" s="460"/>
      <c r="CM723" s="460"/>
      <c r="CN723" s="460"/>
      <c r="CO723" s="460"/>
      <c r="CP723" s="460"/>
      <c r="CQ723" s="460"/>
      <c r="CR723" s="460"/>
      <c r="CS723" s="460"/>
      <c r="CT723" s="460"/>
      <c r="CU723" s="460"/>
      <c r="CV723" s="460"/>
      <c r="CW723" s="460"/>
      <c r="CX723" s="460"/>
      <c r="CY723" s="460"/>
      <c r="CZ723" s="460"/>
      <c r="DA723" s="460"/>
      <c r="DB723" s="460"/>
      <c r="DC723" s="460"/>
      <c r="DD723" s="460"/>
      <c r="DE723" s="460"/>
      <c r="DF723" s="460"/>
      <c r="DG723" s="460"/>
      <c r="DH723" s="460"/>
      <c r="DI723" s="460"/>
      <c r="DJ723" s="460"/>
      <c r="DK723" s="460"/>
      <c r="DL723" s="460"/>
      <c r="DM723" s="460"/>
      <c r="DN723" s="460"/>
      <c r="DO723" s="460"/>
      <c r="DP723" s="460"/>
      <c r="DQ723" s="460"/>
      <c r="DR723" s="460"/>
      <c r="DS723" s="460"/>
      <c r="DT723" s="460"/>
      <c r="DU723" s="460"/>
      <c r="DV723" s="460"/>
      <c r="DW723" s="460"/>
      <c r="DX723" s="460"/>
      <c r="DY723" s="460"/>
      <c r="DZ723" s="460"/>
      <c r="EA723" s="460"/>
      <c r="EB723" s="460"/>
      <c r="EC723" s="460"/>
      <c r="ED723" s="460"/>
      <c r="EE723" s="460"/>
      <c r="EF723" s="460"/>
      <c r="EG723" s="460"/>
      <c r="EH723" s="460"/>
      <c r="EI723" s="460"/>
      <c r="EJ723" s="460"/>
      <c r="EK723" s="460"/>
      <c r="EL723" s="460"/>
      <c r="EM723" s="460"/>
      <c r="EN723" s="460"/>
      <c r="EO723" s="460"/>
      <c r="EP723" s="460"/>
      <c r="EQ723" s="460"/>
      <c r="ER723" s="460"/>
      <c r="ES723" s="460"/>
      <c r="ET723" s="460"/>
      <c r="EU723" s="460"/>
      <c r="EV723" s="460"/>
      <c r="EW723" s="460"/>
      <c r="EX723" s="460"/>
      <c r="EY723" s="460"/>
      <c r="EZ723" s="460"/>
      <c r="FA723" s="460"/>
      <c r="FB723" s="460"/>
      <c r="FC723" s="460"/>
      <c r="FD723" s="460"/>
      <c r="FE723" s="460"/>
      <c r="FF723" s="460"/>
      <c r="FG723" s="460"/>
      <c r="FH723" s="460"/>
      <c r="FI723" s="460"/>
      <c r="FJ723" s="460"/>
      <c r="FK723" s="460"/>
      <c r="FL723" s="460"/>
      <c r="FM723" s="460"/>
      <c r="FN723" s="460"/>
      <c r="FO723" s="460"/>
      <c r="FP723" s="460"/>
      <c r="FQ723" s="460"/>
      <c r="FR723" s="460"/>
      <c r="FS723" s="460"/>
      <c r="FT723" s="460"/>
      <c r="FU723" s="460"/>
      <c r="FV723" s="460"/>
      <c r="FW723" s="460"/>
      <c r="FX723" s="460"/>
      <c r="FY723" s="460"/>
      <c r="FZ723" s="460"/>
      <c r="GA723" s="460"/>
      <c r="GB723" s="460"/>
      <c r="GC723" s="460"/>
      <c r="GD723" s="460"/>
      <c r="GE723" s="460"/>
      <c r="GF723" s="460"/>
      <c r="GG723" s="460"/>
      <c r="GH723" s="460"/>
      <c r="GI723" s="460"/>
      <c r="GJ723" s="460"/>
      <c r="GK723" s="460"/>
      <c r="GL723" s="460"/>
      <c r="GM723" s="460"/>
      <c r="GN723" s="460"/>
      <c r="GO723" s="460"/>
      <c r="GP723" s="460"/>
      <c r="GQ723" s="460"/>
      <c r="GR723" s="460"/>
      <c r="GS723" s="460"/>
      <c r="GT723" s="460"/>
      <c r="GU723" s="460"/>
      <c r="GV723" s="460"/>
      <c r="GW723" s="460"/>
      <c r="GX723" s="460"/>
      <c r="GY723" s="460"/>
      <c r="GZ723" s="460"/>
      <c r="HA723" s="460"/>
      <c r="HB723" s="460"/>
      <c r="HC723" s="460"/>
      <c r="HD723" s="460"/>
      <c r="HE723" s="460"/>
      <c r="HF723" s="460"/>
      <c r="HG723" s="460"/>
      <c r="HH723" s="460"/>
      <c r="HI723" s="460"/>
      <c r="HJ723" s="460"/>
      <c r="HK723" s="460"/>
      <c r="HL723" s="460"/>
      <c r="HM723" s="460"/>
      <c r="HN723" s="460"/>
      <c r="HO723" s="460"/>
      <c r="HP723" s="460"/>
      <c r="HQ723" s="460"/>
      <c r="HR723" s="460"/>
      <c r="HS723" s="460"/>
      <c r="HT723" s="460"/>
      <c r="HU723" s="460"/>
      <c r="HV723" s="460"/>
      <c r="HW723" s="460"/>
      <c r="HX723" s="460"/>
      <c r="HY723" s="460"/>
      <c r="HZ723" s="460"/>
      <c r="IA723" s="460"/>
      <c r="IB723" s="460"/>
      <c r="IC723" s="460"/>
      <c r="ID723" s="460"/>
      <c r="IE723" s="460"/>
      <c r="IF723" s="460"/>
      <c r="IG723" s="460"/>
      <c r="IH723" s="460"/>
      <c r="II723" s="460"/>
      <c r="IJ723" s="460"/>
      <c r="IK723" s="460"/>
      <c r="IL723" s="460"/>
      <c r="IM723" s="460"/>
      <c r="IN723" s="460"/>
      <c r="IO723" s="460"/>
      <c r="IP723" s="460"/>
      <c r="IQ723" s="460"/>
      <c r="IR723" s="460"/>
      <c r="IS723" s="460"/>
      <c r="IT723" s="460"/>
      <c r="IU723" s="460"/>
      <c r="IV723" s="460"/>
      <c r="IW723" s="460"/>
      <c r="IX723" s="460"/>
      <c r="IY723" s="460"/>
      <c r="IZ723" s="460"/>
      <c r="JA723" s="460"/>
      <c r="JB723" s="460"/>
      <c r="JC723" s="460"/>
      <c r="JD723" s="460"/>
      <c r="JE723" s="460"/>
      <c r="JF723" s="460"/>
      <c r="JG723" s="460"/>
      <c r="JH723" s="460"/>
      <c r="JI723" s="460"/>
      <c r="JJ723" s="460"/>
      <c r="JK723" s="460"/>
      <c r="JL723" s="460"/>
      <c r="JM723" s="460"/>
      <c r="JN723" s="460"/>
      <c r="JO723" s="460"/>
      <c r="JP723" s="460"/>
      <c r="JQ723" s="460"/>
      <c r="JR723" s="460"/>
      <c r="JS723" s="460"/>
      <c r="JT723" s="460"/>
      <c r="JU723" s="460"/>
      <c r="JV723" s="460"/>
      <c r="JW723" s="460"/>
      <c r="JX723" s="460"/>
      <c r="JY723" s="460"/>
      <c r="JZ723" s="460"/>
      <c r="KA723" s="460"/>
      <c r="KB723" s="460"/>
      <c r="KC723" s="460"/>
      <c r="KD723" s="460"/>
      <c r="KE723" s="460"/>
      <c r="KF723" s="460"/>
      <c r="KG723" s="460"/>
      <c r="KH723" s="460"/>
      <c r="KI723" s="460"/>
      <c r="KJ723" s="460"/>
      <c r="KK723" s="460"/>
      <c r="KL723" s="460"/>
      <c r="KM723" s="460"/>
      <c r="KN723" s="460"/>
      <c r="KO723" s="460"/>
      <c r="KP723" s="460"/>
      <c r="KQ723" s="460"/>
      <c r="KR723" s="460"/>
      <c r="KS723" s="460"/>
      <c r="KT723" s="460"/>
      <c r="KU723" s="460"/>
      <c r="KV723" s="460"/>
      <c r="KW723" s="460"/>
      <c r="KX723" s="460"/>
      <c r="KY723" s="460"/>
      <c r="KZ723" s="460"/>
      <c r="LA723" s="460"/>
      <c r="LB723" s="460"/>
      <c r="LC723" s="460"/>
      <c r="LD723" s="460"/>
      <c r="LE723" s="460"/>
      <c r="LF723" s="460"/>
      <c r="LG723" s="460"/>
      <c r="LH723" s="460"/>
      <c r="LI723" s="460"/>
      <c r="LJ723" s="460"/>
      <c r="LK723" s="460"/>
      <c r="LL723" s="460"/>
      <c r="LM723" s="460"/>
      <c r="LN723" s="460"/>
      <c r="LO723" s="460"/>
      <c r="LP723" s="460"/>
      <c r="LQ723" s="460"/>
      <c r="LR723" s="460"/>
      <c r="LS723" s="460"/>
      <c r="LT723" s="460"/>
      <c r="LU723" s="460"/>
      <c r="LV723" s="460"/>
      <c r="LW723" s="460"/>
      <c r="LX723" s="460"/>
      <c r="LY723" s="460"/>
      <c r="LZ723" s="460"/>
      <c r="MA723" s="460"/>
      <c r="MB723" s="460"/>
      <c r="MC723" s="460"/>
      <c r="MD723" s="460"/>
      <c r="ME723" s="460"/>
      <c r="MF723" s="460"/>
      <c r="MG723" s="460"/>
      <c r="MH723" s="460"/>
      <c r="MI723" s="460"/>
      <c r="MJ723" s="460"/>
      <c r="MK723" s="460"/>
      <c r="ML723" s="460"/>
      <c r="MM723" s="460"/>
      <c r="MN723" s="460"/>
      <c r="MO723" s="460"/>
      <c r="MP723" s="460"/>
      <c r="MQ723" s="460"/>
      <c r="MR723" s="460"/>
      <c r="MS723" s="460"/>
      <c r="MT723" s="460"/>
      <c r="MU723" s="460"/>
      <c r="MV723" s="460"/>
      <c r="MW723" s="460"/>
      <c r="MX723" s="460"/>
      <c r="MY723" s="460"/>
      <c r="MZ723" s="460"/>
      <c r="NA723" s="460"/>
      <c r="NB723" s="460"/>
      <c r="NC723" s="460"/>
      <c r="ND723" s="460"/>
      <c r="NE723" s="460"/>
      <c r="NF723" s="460"/>
      <c r="NG723" s="460"/>
      <c r="NH723" s="460"/>
      <c r="NI723" s="460"/>
      <c r="NJ723" s="460"/>
      <c r="NK723" s="460"/>
      <c r="NL723" s="460"/>
      <c r="NM723" s="460"/>
      <c r="NN723" s="460"/>
      <c r="NO723" s="460"/>
      <c r="NP723" s="460"/>
      <c r="NQ723" s="460"/>
      <c r="NR723" s="460"/>
      <c r="NS723" s="460"/>
      <c r="NT723" s="460"/>
      <c r="NU723" s="460"/>
      <c r="NV723" s="460"/>
      <c r="NW723" s="460"/>
      <c r="NX723" s="460"/>
      <c r="NY723" s="460"/>
      <c r="NZ723" s="460"/>
      <c r="OA723" s="460"/>
      <c r="OB723" s="460"/>
      <c r="OC723" s="460"/>
      <c r="OD723" s="460"/>
      <c r="OE723" s="460"/>
      <c r="OF723" s="460"/>
      <c r="OG723" s="460"/>
      <c r="OH723" s="460"/>
      <c r="OI723" s="460"/>
      <c r="OJ723" s="460"/>
      <c r="OK723" s="460"/>
      <c r="OL723" s="460"/>
      <c r="OM723" s="460"/>
      <c r="ON723" s="460"/>
      <c r="OO723" s="460"/>
      <c r="OP723" s="460"/>
      <c r="OQ723" s="460"/>
      <c r="OR723" s="460"/>
      <c r="OS723" s="460"/>
      <c r="OT723" s="460"/>
      <c r="OU723" s="460"/>
      <c r="OV723" s="460"/>
      <c r="OW723" s="460"/>
      <c r="OX723" s="460"/>
      <c r="OY723" s="460"/>
      <c r="OZ723" s="460"/>
      <c r="PA723" s="460"/>
      <c r="PB723" s="460"/>
      <c r="PC723" s="460"/>
      <c r="PD723" s="460"/>
      <c r="PE723" s="460"/>
      <c r="PF723" s="460"/>
      <c r="PG723" s="460"/>
      <c r="PH723" s="460"/>
      <c r="PI723" s="460"/>
      <c r="PJ723" s="460"/>
      <c r="PK723" s="460"/>
      <c r="PL723" s="460"/>
      <c r="PM723" s="460"/>
      <c r="PN723" s="460"/>
      <c r="PO723" s="460"/>
      <c r="PP723" s="460"/>
      <c r="PQ723" s="460"/>
      <c r="PR723" s="460"/>
      <c r="PS723" s="460"/>
      <c r="PT723" s="460"/>
      <c r="PU723" s="460"/>
      <c r="PV723" s="460"/>
      <c r="PW723" s="460"/>
      <c r="PX723" s="460"/>
      <c r="PY723" s="460"/>
      <c r="PZ723" s="460"/>
      <c r="QA723" s="460"/>
      <c r="QB723" s="460"/>
      <c r="QC723" s="460"/>
      <c r="QD723" s="460"/>
      <c r="QE723" s="460"/>
      <c r="QF723" s="460"/>
      <c r="QG723" s="460"/>
      <c r="QH723" s="460"/>
      <c r="QI723" s="460"/>
      <c r="QJ723" s="460"/>
      <c r="QK723" s="460"/>
      <c r="QL723" s="460"/>
      <c r="QM723" s="460"/>
      <c r="QN723" s="460"/>
      <c r="QO723" s="460"/>
      <c r="QP723" s="460"/>
      <c r="QQ723" s="460"/>
      <c r="QR723" s="460"/>
      <c r="QS723" s="460"/>
      <c r="QT723" s="460"/>
      <c r="QU723" s="460"/>
      <c r="QV723" s="460"/>
      <c r="QW723" s="460"/>
      <c r="QX723" s="460"/>
      <c r="QY723" s="460"/>
      <c r="QZ723" s="460"/>
      <c r="RA723" s="460"/>
      <c r="RB723" s="460"/>
      <c r="RC723" s="460"/>
      <c r="RD723" s="460"/>
      <c r="RE723" s="460"/>
      <c r="RF723" s="460"/>
      <c r="RG723" s="460"/>
      <c r="RH723" s="460"/>
      <c r="RI723" s="460"/>
      <c r="RJ723" s="460"/>
      <c r="RK723" s="460"/>
      <c r="RL723" s="460"/>
      <c r="RM723" s="460"/>
      <c r="RN723" s="460"/>
      <c r="RO723" s="460"/>
      <c r="RP723" s="460"/>
      <c r="RQ723" s="460"/>
      <c r="RR723" s="460"/>
      <c r="RS723" s="460"/>
      <c r="RT723" s="460"/>
      <c r="RU723" s="460"/>
      <c r="RV723" s="460"/>
      <c r="RW723" s="460"/>
      <c r="RX723" s="460"/>
      <c r="RY723" s="460"/>
      <c r="RZ723" s="460"/>
      <c r="SA723" s="460"/>
      <c r="SB723" s="460"/>
      <c r="SC723" s="460"/>
      <c r="SD723" s="460"/>
      <c r="SE723" s="460"/>
      <c r="SF723" s="460"/>
      <c r="SG723" s="460"/>
      <c r="SH723" s="460"/>
      <c r="SI723" s="460"/>
      <c r="SJ723" s="460"/>
      <c r="SK723" s="460"/>
      <c r="SL723" s="460"/>
      <c r="SM723" s="460"/>
      <c r="SN723" s="460"/>
      <c r="SO723" s="460"/>
      <c r="SP723" s="460"/>
      <c r="SQ723" s="460"/>
      <c r="SR723" s="460"/>
      <c r="SS723" s="460"/>
      <c r="ST723" s="460"/>
      <c r="SU723" s="460"/>
      <c r="SV723" s="460"/>
      <c r="SW723" s="460"/>
      <c r="SX723" s="460"/>
      <c r="SY723" s="460"/>
      <c r="SZ723" s="460"/>
      <c r="TA723" s="460"/>
      <c r="TB723" s="460"/>
      <c r="TC723" s="460"/>
      <c r="TD723" s="460"/>
      <c r="TE723" s="460"/>
      <c r="TF723" s="460"/>
      <c r="TG723" s="460"/>
      <c r="TH723" s="460"/>
      <c r="TI723" s="460"/>
      <c r="TJ723" s="460"/>
      <c r="TK723" s="460"/>
      <c r="TL723" s="460"/>
      <c r="TM723" s="460"/>
      <c r="TN723" s="460"/>
      <c r="TO723" s="460"/>
      <c r="TP723" s="460"/>
      <c r="TQ723" s="460"/>
      <c r="TR723" s="460"/>
      <c r="TS723" s="460"/>
      <c r="TT723" s="460"/>
      <c r="TU723" s="460"/>
      <c r="TV723" s="460"/>
      <c r="TW723" s="460"/>
      <c r="TX723" s="460"/>
      <c r="TY723" s="460"/>
      <c r="TZ723" s="460"/>
      <c r="UA723" s="460"/>
      <c r="UB723" s="460"/>
      <c r="UC723" s="460"/>
      <c r="UD723" s="460"/>
      <c r="UE723" s="460"/>
      <c r="UF723" s="460"/>
      <c r="UG723" s="460"/>
      <c r="UH723" s="460"/>
      <c r="UI723" s="460"/>
      <c r="UJ723" s="460"/>
      <c r="UK723" s="460"/>
      <c r="UL723" s="460"/>
      <c r="UM723" s="460"/>
      <c r="UN723" s="460"/>
      <c r="UO723" s="460"/>
      <c r="UP723" s="460"/>
      <c r="UQ723" s="460"/>
      <c r="UR723" s="460"/>
      <c r="US723" s="460"/>
      <c r="UT723" s="460"/>
      <c r="UU723" s="460"/>
      <c r="UV723" s="460"/>
      <c r="UW723" s="460"/>
      <c r="UX723" s="460"/>
      <c r="UY723" s="460"/>
      <c r="UZ723" s="460"/>
      <c r="VA723" s="460"/>
      <c r="VB723" s="460"/>
      <c r="VC723" s="460"/>
      <c r="VD723" s="460"/>
      <c r="VE723" s="460"/>
      <c r="VF723" s="460"/>
      <c r="VG723" s="460"/>
      <c r="VH723" s="460"/>
      <c r="VI723" s="460"/>
      <c r="VJ723" s="460"/>
      <c r="VK723" s="460"/>
      <c r="VL723" s="460"/>
      <c r="VM723" s="460"/>
      <c r="VN723" s="460"/>
      <c r="VO723" s="460"/>
      <c r="VP723" s="460"/>
      <c r="VQ723" s="460"/>
      <c r="VR723" s="460"/>
      <c r="VS723" s="460"/>
      <c r="VT723" s="460"/>
      <c r="VU723" s="460"/>
      <c r="VV723" s="460"/>
      <c r="VW723" s="460"/>
      <c r="VX723" s="460"/>
      <c r="VY723" s="460"/>
      <c r="VZ723" s="460"/>
      <c r="WA723" s="460"/>
      <c r="WB723" s="460"/>
      <c r="WC723" s="460"/>
      <c r="WD723" s="460"/>
      <c r="WE723" s="460"/>
      <c r="WF723" s="460"/>
      <c r="WG723" s="460"/>
      <c r="WH723" s="460"/>
      <c r="WI723" s="460"/>
      <c r="WJ723" s="460"/>
      <c r="WK723" s="460"/>
      <c r="WL723" s="460"/>
      <c r="WM723" s="460"/>
      <c r="WN723" s="460"/>
      <c r="WO723" s="460"/>
      <c r="WP723" s="460"/>
      <c r="WQ723" s="460"/>
      <c r="WR723" s="460"/>
      <c r="WS723" s="460"/>
      <c r="WT723" s="460"/>
      <c r="WU723" s="460"/>
      <c r="WV723" s="460"/>
      <c r="WW723" s="460"/>
      <c r="WX723" s="460"/>
      <c r="WY723" s="460"/>
      <c r="WZ723" s="460"/>
      <c r="XA723" s="460"/>
      <c r="XB723" s="460"/>
      <c r="XC723" s="460"/>
      <c r="XD723" s="460"/>
      <c r="XE723" s="460"/>
      <c r="XF723" s="460"/>
      <c r="XG723" s="460"/>
      <c r="XH723" s="460"/>
      <c r="XI723" s="460"/>
      <c r="XJ723" s="460"/>
      <c r="XK723" s="460"/>
      <c r="XL723" s="460"/>
      <c r="XM723" s="460"/>
      <c r="XN723" s="460"/>
      <c r="XO723" s="460"/>
      <c r="XP723" s="460"/>
      <c r="XQ723" s="460"/>
      <c r="XR723" s="460"/>
      <c r="XS723" s="460"/>
      <c r="XT723" s="460"/>
      <c r="XU723" s="460"/>
      <c r="XV723" s="460"/>
      <c r="XW723" s="460"/>
      <c r="XX723" s="460"/>
      <c r="XY723" s="460"/>
      <c r="XZ723" s="460"/>
      <c r="YA723" s="460"/>
      <c r="YB723" s="460"/>
      <c r="YC723" s="460"/>
      <c r="YD723" s="460"/>
      <c r="YE723" s="460"/>
      <c r="YF723" s="460"/>
      <c r="YG723" s="460"/>
      <c r="YH723" s="460"/>
      <c r="YI723" s="460"/>
      <c r="YJ723" s="460"/>
      <c r="YK723" s="460"/>
      <c r="YL723" s="460"/>
      <c r="YM723" s="460"/>
      <c r="YN723" s="460"/>
      <c r="YO723" s="460"/>
      <c r="YP723" s="460"/>
      <c r="YQ723" s="460"/>
      <c r="YR723" s="460"/>
      <c r="YS723" s="460"/>
      <c r="YT723" s="460"/>
      <c r="YU723" s="460"/>
      <c r="YV723" s="460"/>
      <c r="YW723" s="460"/>
      <c r="YX723" s="460"/>
      <c r="YY723" s="460"/>
      <c r="YZ723" s="460"/>
      <c r="ZA723" s="460"/>
      <c r="ZB723" s="460"/>
      <c r="ZC723" s="460"/>
      <c r="ZD723" s="460"/>
      <c r="ZE723" s="460"/>
      <c r="ZF723" s="460"/>
      <c r="ZG723" s="460"/>
      <c r="ZH723" s="460"/>
      <c r="ZI723" s="460"/>
      <c r="ZJ723" s="460"/>
      <c r="ZK723" s="460"/>
      <c r="ZL723" s="460"/>
      <c r="ZM723" s="460"/>
      <c r="ZN723" s="460"/>
      <c r="ZO723" s="460"/>
      <c r="ZP723" s="460"/>
      <c r="ZQ723" s="460"/>
      <c r="ZR723" s="460"/>
      <c r="ZS723" s="460"/>
      <c r="ZT723" s="460"/>
      <c r="ZU723" s="460"/>
      <c r="ZV723" s="460"/>
      <c r="ZW723" s="460"/>
      <c r="ZX723" s="460"/>
      <c r="ZY723" s="460"/>
      <c r="ZZ723" s="460"/>
      <c r="AAA723" s="460"/>
      <c r="AAB723" s="460"/>
      <c r="AAC723" s="460"/>
      <c r="AAD723" s="460"/>
      <c r="AAE723" s="460"/>
      <c r="AAF723" s="460"/>
      <c r="AAG723" s="460"/>
      <c r="AAH723" s="460"/>
      <c r="AAI723" s="460"/>
      <c r="AAJ723" s="460"/>
      <c r="AAK723" s="460"/>
      <c r="AAL723" s="460"/>
      <c r="AAM723" s="460"/>
      <c r="AAN723" s="460"/>
      <c r="AAO723" s="460"/>
      <c r="AAP723" s="460"/>
      <c r="AAQ723" s="460"/>
      <c r="AAR723" s="460"/>
      <c r="AAS723" s="460"/>
      <c r="AAT723" s="460"/>
      <c r="AAU723" s="460"/>
      <c r="AAV723" s="460"/>
      <c r="AAW723" s="460"/>
      <c r="AAX723" s="460"/>
      <c r="AAY723" s="460"/>
      <c r="AAZ723" s="460"/>
      <c r="ABA723" s="460"/>
      <c r="ABB723" s="460"/>
      <c r="ABC723" s="460"/>
      <c r="ABD723" s="460"/>
      <c r="ABE723" s="460"/>
      <c r="ABF723" s="460"/>
      <c r="ABG723" s="460"/>
      <c r="ABH723" s="460"/>
      <c r="ABI723" s="460"/>
      <c r="ABJ723" s="460"/>
      <c r="ABK723" s="460"/>
      <c r="ABL723" s="460"/>
      <c r="ABM723" s="460"/>
      <c r="ABN723" s="460"/>
      <c r="ABO723" s="460"/>
      <c r="ABP723" s="460"/>
      <c r="ABQ723" s="460"/>
      <c r="ABR723" s="460"/>
      <c r="ABS723" s="460"/>
      <c r="ABT723" s="460"/>
      <c r="ABU723" s="460"/>
      <c r="ABV723" s="460"/>
      <c r="ABW723" s="460"/>
      <c r="ABX723" s="460"/>
      <c r="ABY723" s="460"/>
      <c r="ABZ723" s="460"/>
      <c r="ACA723" s="460"/>
      <c r="ACB723" s="460"/>
      <c r="ACC723" s="460"/>
      <c r="ACD723" s="460"/>
      <c r="ACE723" s="460"/>
      <c r="ACF723" s="460"/>
      <c r="ACG723" s="460"/>
      <c r="ACH723" s="460"/>
      <c r="ACI723" s="460"/>
      <c r="ACJ723" s="460"/>
      <c r="ACK723" s="460"/>
      <c r="ACL723" s="460"/>
      <c r="ACM723" s="460"/>
      <c r="ACN723" s="460"/>
      <c r="ACO723" s="460"/>
      <c r="ACP723" s="460"/>
      <c r="ACQ723" s="460"/>
      <c r="ACR723" s="460"/>
      <c r="ACS723" s="460"/>
      <c r="ACT723" s="460"/>
      <c r="ACU723" s="460"/>
      <c r="ACV723" s="460"/>
      <c r="ACW723" s="460"/>
      <c r="ACX723" s="460"/>
      <c r="ACY723" s="460"/>
      <c r="ACZ723" s="460"/>
      <c r="ADA723" s="460"/>
      <c r="ADB723" s="460"/>
      <c r="ADC723" s="460"/>
      <c r="ADD723" s="460"/>
      <c r="ADE723" s="460"/>
      <c r="ADF723" s="460"/>
      <c r="ADG723" s="460"/>
      <c r="ADH723" s="460"/>
      <c r="ADI723" s="460"/>
      <c r="ADJ723" s="460"/>
      <c r="ADK723" s="460"/>
      <c r="ADL723" s="460"/>
      <c r="ADM723" s="460"/>
      <c r="ADN723" s="460"/>
      <c r="ADO723" s="460"/>
      <c r="ADP723" s="460"/>
      <c r="ADQ723" s="460"/>
      <c r="ADR723" s="460"/>
      <c r="ADS723" s="460"/>
      <c r="ADT723" s="460"/>
      <c r="ADU723" s="460"/>
      <c r="ADV723" s="460"/>
      <c r="ADW723" s="460"/>
      <c r="ADX723" s="460"/>
      <c r="ADY723" s="460"/>
      <c r="ADZ723" s="460"/>
      <c r="AEA723" s="460"/>
      <c r="AEB723" s="460"/>
      <c r="AEC723" s="460"/>
      <c r="AED723" s="460"/>
      <c r="AEE723" s="460"/>
      <c r="AEF723" s="460"/>
      <c r="AEG723" s="460"/>
      <c r="AEH723" s="460"/>
      <c r="AEI723" s="460"/>
      <c r="AEJ723" s="460"/>
      <c r="AEK723" s="460"/>
      <c r="AEL723" s="460"/>
      <c r="AEM723" s="460"/>
      <c r="AEN723" s="460"/>
      <c r="AEO723" s="460"/>
      <c r="AEP723" s="460"/>
      <c r="AEQ723" s="460"/>
      <c r="AER723" s="460"/>
      <c r="AES723" s="460"/>
      <c r="AET723" s="460"/>
      <c r="AEU723" s="460"/>
      <c r="AEV723" s="460"/>
      <c r="AEW723" s="460"/>
      <c r="AEX723" s="460"/>
      <c r="AEY723" s="460"/>
      <c r="AEZ723" s="460"/>
      <c r="AFA723" s="460"/>
      <c r="AFB723" s="460"/>
      <c r="AFC723" s="460"/>
      <c r="AFD723" s="460"/>
      <c r="AFE723" s="460"/>
      <c r="AFF723" s="460"/>
      <c r="AFG723" s="460"/>
      <c r="AFH723" s="460"/>
      <c r="AFI723" s="460"/>
      <c r="AFJ723" s="460"/>
      <c r="AFK723" s="460"/>
      <c r="AFL723" s="460"/>
      <c r="AFM723" s="460"/>
      <c r="AFN723" s="460"/>
      <c r="AFO723" s="460"/>
      <c r="AFP723" s="460"/>
      <c r="AFQ723" s="460"/>
      <c r="AFR723" s="460"/>
      <c r="AFS723" s="460"/>
      <c r="AFT723" s="460"/>
      <c r="AFU723" s="460"/>
      <c r="AFV723" s="460"/>
      <c r="AFW723" s="460"/>
      <c r="AFX723" s="460"/>
      <c r="AFY723" s="460"/>
      <c r="AFZ723" s="460"/>
      <c r="AGA723" s="460"/>
      <c r="AGB723" s="460"/>
      <c r="AGC723" s="460"/>
      <c r="AGD723" s="460"/>
      <c r="AGE723" s="460"/>
      <c r="AGF723" s="460"/>
      <c r="AGG723" s="460"/>
      <c r="AGH723" s="460"/>
      <c r="AGI723" s="460"/>
      <c r="AGJ723" s="460"/>
      <c r="AGK723" s="460"/>
      <c r="AGL723" s="460"/>
      <c r="AGM723" s="460"/>
      <c r="AGN723" s="460"/>
      <c r="AGO723" s="460"/>
      <c r="AGP723" s="460"/>
      <c r="AGQ723" s="460"/>
      <c r="AGR723" s="460"/>
      <c r="AGS723" s="460"/>
      <c r="AGT723" s="460"/>
      <c r="AGU723" s="460"/>
      <c r="AGV723" s="460"/>
      <c r="AGW723" s="460"/>
      <c r="AGX723" s="460"/>
      <c r="AGY723" s="460"/>
      <c r="AGZ723" s="460"/>
      <c r="AHA723" s="460"/>
      <c r="AHB723" s="460"/>
      <c r="AHC723" s="460"/>
      <c r="AHD723" s="460"/>
      <c r="AHE723" s="460"/>
      <c r="AHF723" s="460"/>
      <c r="AHG723" s="460"/>
      <c r="AHH723" s="460"/>
      <c r="AHI723" s="460"/>
      <c r="AHJ723" s="460"/>
      <c r="AHK723" s="460"/>
      <c r="AHL723" s="460"/>
      <c r="AHM723" s="460"/>
      <c r="AHN723" s="460"/>
      <c r="AHO723" s="460"/>
      <c r="AHP723" s="460"/>
      <c r="AHQ723" s="460"/>
      <c r="AHR723" s="460"/>
      <c r="AHS723" s="460"/>
      <c r="AHT723" s="460"/>
      <c r="AHU723" s="460"/>
      <c r="AHV723" s="460"/>
      <c r="AHW723" s="460"/>
      <c r="AHX723" s="460"/>
      <c r="AHY723" s="460"/>
      <c r="AHZ723" s="460"/>
      <c r="AIA723" s="460"/>
      <c r="AIB723" s="460"/>
      <c r="AIC723" s="460"/>
      <c r="AID723" s="460"/>
      <c r="AIE723" s="460"/>
      <c r="AIF723" s="460"/>
      <c r="AIG723" s="460"/>
      <c r="AIH723" s="460"/>
      <c r="AII723" s="460"/>
      <c r="AIJ723" s="460"/>
      <c r="AIK723" s="460"/>
      <c r="AIL723" s="460"/>
      <c r="AIM723" s="460"/>
      <c r="AIN723" s="460"/>
      <c r="AIO723" s="460"/>
      <c r="AIP723" s="460"/>
      <c r="AIQ723" s="460"/>
      <c r="AIR723" s="460"/>
      <c r="AIS723" s="460"/>
      <c r="AIT723" s="460"/>
      <c r="AIU723" s="460"/>
      <c r="AIV723" s="460"/>
      <c r="AIW723" s="460"/>
      <c r="AIX723" s="460"/>
      <c r="AIY723" s="460"/>
      <c r="AIZ723" s="460"/>
      <c r="AJA723" s="460"/>
      <c r="AJB723" s="460"/>
      <c r="AJC723" s="460"/>
      <c r="AJD723" s="460"/>
      <c r="AJE723" s="460"/>
      <c r="AJF723" s="460"/>
      <c r="AJG723" s="460"/>
      <c r="AJH723" s="460"/>
      <c r="AJI723" s="460"/>
      <c r="AJJ723" s="460"/>
      <c r="AJK723" s="460"/>
      <c r="AJL723" s="460"/>
      <c r="AJM723" s="460"/>
      <c r="AJN723" s="460"/>
      <c r="AJO723" s="460"/>
      <c r="AJP723" s="460"/>
      <c r="AJQ723" s="460"/>
      <c r="AJR723" s="460"/>
      <c r="AJS723" s="460"/>
      <c r="AJT723" s="460"/>
      <c r="AJU723" s="460"/>
      <c r="AJV723" s="460"/>
      <c r="AJW723" s="460"/>
      <c r="AJX723" s="460"/>
      <c r="AJY723" s="460"/>
      <c r="AJZ723" s="460"/>
      <c r="AKA723" s="460"/>
      <c r="AKB723" s="460"/>
      <c r="AKC723" s="460"/>
      <c r="AKD723" s="460"/>
      <c r="AKE723" s="460"/>
      <c r="AKF723" s="460"/>
      <c r="AKG723" s="460"/>
      <c r="AKH723" s="460"/>
      <c r="AKI723" s="460"/>
      <c r="AKJ723" s="460"/>
      <c r="AKK723" s="460"/>
      <c r="AKL723" s="460"/>
      <c r="AKM723" s="460"/>
      <c r="AKN723" s="460"/>
      <c r="AKO723" s="460"/>
      <c r="AKP723" s="460"/>
      <c r="AKQ723" s="460"/>
      <c r="AKR723" s="460"/>
      <c r="AKS723" s="460"/>
      <c r="AKT723" s="460"/>
      <c r="AKU723" s="460"/>
      <c r="AKV723" s="460"/>
      <c r="AKW723" s="460"/>
      <c r="AKX723" s="460"/>
      <c r="AKY723" s="460"/>
      <c r="AKZ723" s="460"/>
      <c r="ALA723" s="460"/>
      <c r="ALB723" s="460"/>
      <c r="ALC723" s="460"/>
      <c r="ALD723" s="460"/>
      <c r="ALE723" s="460"/>
      <c r="ALF723" s="460"/>
      <c r="ALG723" s="460"/>
      <c r="ALH723" s="460"/>
      <c r="ALI723" s="460"/>
      <c r="ALJ723" s="460"/>
      <c r="ALK723" s="460"/>
      <c r="ALL723" s="460"/>
      <c r="ALM723" s="460"/>
      <c r="ALN723" s="460"/>
      <c r="ALO723" s="460"/>
      <c r="ALP723" s="460"/>
      <c r="ALQ723" s="460"/>
      <c r="ALR723" s="460"/>
      <c r="ALS723" s="460"/>
      <c r="ALT723" s="460"/>
      <c r="ALU723" s="460"/>
      <c r="ALV723" s="460"/>
      <c r="ALW723" s="460"/>
      <c r="ALX723" s="460"/>
      <c r="ALY723" s="460"/>
      <c r="ALZ723" s="460"/>
      <c r="AMA723" s="460"/>
      <c r="AMB723" s="460"/>
      <c r="AMC723" s="460"/>
      <c r="AMD723" s="460"/>
      <c r="AME723" s="460"/>
      <c r="AMF723" s="460"/>
      <c r="AMG723" s="460"/>
      <c r="AMH723" s="460"/>
      <c r="AMI723" s="460"/>
    </row>
    <row r="724" spans="1:1023" s="463" customFormat="1" x14ac:dyDescent="0.25">
      <c r="A724" s="457" t="s">
        <v>28265</v>
      </c>
      <c r="B724" s="163">
        <v>723</v>
      </c>
      <c r="C724" s="462" t="s">
        <v>28266</v>
      </c>
      <c r="D724" s="460" t="s">
        <v>28267</v>
      </c>
      <c r="E724" s="461"/>
      <c r="F724" s="460"/>
      <c r="G724" s="460"/>
      <c r="H724" s="460"/>
      <c r="I724" s="460"/>
      <c r="J724" s="460"/>
      <c r="K724" s="460"/>
      <c r="L724" s="460"/>
      <c r="M724" s="460"/>
      <c r="N724" s="460"/>
      <c r="O724" s="460"/>
      <c r="P724" s="460"/>
      <c r="Q724" s="460"/>
      <c r="R724" s="460"/>
      <c r="S724" s="460"/>
      <c r="T724" s="460"/>
      <c r="U724" s="460"/>
      <c r="V724" s="454">
        <f t="shared" si="356"/>
        <v>100</v>
      </c>
      <c r="W724" s="454">
        <f t="shared" si="357"/>
        <v>100</v>
      </c>
      <c r="X724" s="454">
        <f t="shared" si="358"/>
        <v>100</v>
      </c>
      <c r="Y724" s="454">
        <f t="shared" si="359"/>
        <v>100</v>
      </c>
      <c r="Z724" s="454">
        <f t="shared" si="360"/>
        <v>100</v>
      </c>
      <c r="AA724" s="220">
        <f t="shared" si="361"/>
        <v>100</v>
      </c>
      <c r="AB724" s="220">
        <f t="shared" si="362"/>
        <v>100</v>
      </c>
      <c r="AC724" s="220">
        <f t="shared" si="363"/>
        <v>100</v>
      </c>
      <c r="AD724" s="455">
        <f t="shared" si="364"/>
        <v>100</v>
      </c>
      <c r="AE724" s="455">
        <f t="shared" si="365"/>
        <v>100</v>
      </c>
      <c r="AF724" s="456">
        <f t="shared" si="366"/>
        <v>100</v>
      </c>
      <c r="AG724" s="456">
        <f t="shared" si="367"/>
        <v>100</v>
      </c>
      <c r="AH724" s="456">
        <f t="shared" si="368"/>
        <v>100</v>
      </c>
      <c r="AI724" s="456">
        <f t="shared" si="369"/>
        <v>100</v>
      </c>
      <c r="AJ724" s="460"/>
      <c r="AK724" s="460"/>
      <c r="AL724" s="460"/>
      <c r="AM724" s="460"/>
      <c r="AN724" s="460"/>
      <c r="AO724" s="460"/>
      <c r="AP724" s="460"/>
      <c r="AQ724" s="462"/>
      <c r="AR724" s="460"/>
      <c r="AS724" s="460"/>
      <c r="AT724" s="460"/>
      <c r="AU724" s="460"/>
      <c r="AV724" s="460"/>
      <c r="AW724" s="460"/>
      <c r="AX724" s="460"/>
      <c r="AY724" s="460"/>
      <c r="AZ724" s="460"/>
      <c r="BA724" s="460"/>
      <c r="BB724" s="460"/>
      <c r="BC724" s="460"/>
      <c r="BD724" s="460"/>
      <c r="BE724" s="460"/>
      <c r="BF724" s="460"/>
      <c r="BG724" s="460"/>
      <c r="BH724" s="460"/>
      <c r="BI724" s="460"/>
      <c r="BJ724" s="460"/>
      <c r="BK724" s="460"/>
      <c r="BL724" s="460"/>
      <c r="BM724" s="460"/>
      <c r="BN724" s="460"/>
      <c r="BO724" s="460"/>
      <c r="BP724" s="460"/>
      <c r="BQ724" s="460"/>
      <c r="BR724" s="460"/>
      <c r="BS724" s="460"/>
      <c r="BT724" s="460"/>
      <c r="BU724" s="460"/>
      <c r="BV724" s="460"/>
      <c r="BW724" s="460"/>
      <c r="BX724" s="460"/>
      <c r="BY724" s="460"/>
      <c r="BZ724" s="460"/>
      <c r="CA724" s="460"/>
      <c r="CB724" s="460"/>
      <c r="CC724" s="460"/>
      <c r="CD724" s="460"/>
      <c r="CE724" s="460"/>
      <c r="CF724" s="460"/>
      <c r="CG724" s="460"/>
      <c r="CH724" s="460"/>
      <c r="CI724" s="460"/>
      <c r="CJ724" s="460"/>
      <c r="CK724" s="460"/>
      <c r="CL724" s="460"/>
      <c r="CM724" s="460"/>
      <c r="CN724" s="460"/>
      <c r="CO724" s="460"/>
      <c r="CP724" s="460"/>
      <c r="CQ724" s="460"/>
      <c r="CR724" s="460"/>
      <c r="CS724" s="460"/>
      <c r="CT724" s="460"/>
      <c r="CU724" s="460"/>
      <c r="CV724" s="460"/>
      <c r="CW724" s="460"/>
      <c r="CX724" s="460"/>
      <c r="CY724" s="460"/>
      <c r="CZ724" s="460"/>
      <c r="DA724" s="460"/>
      <c r="DB724" s="460"/>
      <c r="DC724" s="460"/>
      <c r="DD724" s="460"/>
      <c r="DE724" s="460"/>
      <c r="DF724" s="460"/>
      <c r="DG724" s="460"/>
      <c r="DH724" s="460"/>
      <c r="DI724" s="460"/>
      <c r="DJ724" s="460"/>
      <c r="DK724" s="460"/>
      <c r="DL724" s="460"/>
      <c r="DM724" s="460"/>
      <c r="DN724" s="460"/>
      <c r="DO724" s="460"/>
      <c r="DP724" s="460"/>
      <c r="DQ724" s="460"/>
      <c r="DR724" s="460"/>
      <c r="DS724" s="460"/>
      <c r="DT724" s="460"/>
      <c r="DU724" s="460"/>
      <c r="DV724" s="460"/>
      <c r="DW724" s="460"/>
      <c r="DX724" s="460"/>
      <c r="DY724" s="460"/>
      <c r="DZ724" s="460"/>
      <c r="EA724" s="460"/>
      <c r="EB724" s="460"/>
      <c r="EC724" s="460"/>
      <c r="ED724" s="460"/>
      <c r="EE724" s="460"/>
      <c r="EF724" s="460"/>
      <c r="EG724" s="460"/>
      <c r="EH724" s="460"/>
      <c r="EI724" s="460"/>
      <c r="EJ724" s="460"/>
      <c r="EK724" s="460"/>
      <c r="EL724" s="460"/>
      <c r="EM724" s="460"/>
      <c r="EN724" s="460"/>
      <c r="EO724" s="460"/>
      <c r="EP724" s="460"/>
      <c r="EQ724" s="460"/>
      <c r="ER724" s="460"/>
      <c r="ES724" s="460"/>
      <c r="ET724" s="460"/>
      <c r="EU724" s="460"/>
      <c r="EV724" s="460"/>
      <c r="EW724" s="460"/>
      <c r="EX724" s="460"/>
      <c r="EY724" s="460"/>
      <c r="EZ724" s="460"/>
      <c r="FA724" s="460"/>
      <c r="FB724" s="460"/>
      <c r="FC724" s="460"/>
      <c r="FD724" s="460"/>
      <c r="FE724" s="460"/>
      <c r="FF724" s="460"/>
      <c r="FG724" s="460"/>
      <c r="FH724" s="460"/>
      <c r="FI724" s="460"/>
      <c r="FJ724" s="460"/>
      <c r="FK724" s="460"/>
      <c r="FL724" s="460"/>
      <c r="FM724" s="460"/>
      <c r="FN724" s="460"/>
      <c r="FO724" s="460"/>
      <c r="FP724" s="460"/>
      <c r="FQ724" s="460"/>
      <c r="FR724" s="460"/>
      <c r="FS724" s="460"/>
      <c r="FT724" s="460"/>
      <c r="FU724" s="460"/>
      <c r="FV724" s="460"/>
      <c r="FW724" s="460"/>
      <c r="FX724" s="460"/>
      <c r="FY724" s="460"/>
      <c r="FZ724" s="460"/>
      <c r="GA724" s="460"/>
      <c r="GB724" s="460"/>
      <c r="GC724" s="460"/>
      <c r="GD724" s="460"/>
      <c r="GE724" s="460"/>
      <c r="GF724" s="460"/>
      <c r="GG724" s="460"/>
      <c r="GH724" s="460"/>
      <c r="GI724" s="460"/>
      <c r="GJ724" s="460"/>
      <c r="GK724" s="460"/>
      <c r="GL724" s="460"/>
      <c r="GM724" s="460"/>
      <c r="GN724" s="460"/>
      <c r="GO724" s="460"/>
      <c r="GP724" s="460"/>
      <c r="GQ724" s="460"/>
      <c r="GR724" s="460"/>
      <c r="GS724" s="460"/>
      <c r="GT724" s="460"/>
      <c r="GU724" s="460"/>
      <c r="GV724" s="460"/>
      <c r="GW724" s="460"/>
      <c r="GX724" s="460"/>
      <c r="GY724" s="460"/>
      <c r="GZ724" s="460"/>
      <c r="HA724" s="460"/>
      <c r="HB724" s="460"/>
      <c r="HC724" s="460"/>
      <c r="HD724" s="460"/>
      <c r="HE724" s="460"/>
      <c r="HF724" s="460"/>
      <c r="HG724" s="460"/>
      <c r="HH724" s="460"/>
      <c r="HI724" s="460"/>
      <c r="HJ724" s="460"/>
      <c r="HK724" s="460"/>
      <c r="HL724" s="460"/>
      <c r="HM724" s="460"/>
      <c r="HN724" s="460"/>
      <c r="HO724" s="460"/>
      <c r="HP724" s="460"/>
      <c r="HQ724" s="460"/>
      <c r="HR724" s="460"/>
      <c r="HS724" s="460"/>
      <c r="HT724" s="460"/>
      <c r="HU724" s="460"/>
      <c r="HV724" s="460"/>
      <c r="HW724" s="460"/>
      <c r="HX724" s="460"/>
      <c r="HY724" s="460"/>
      <c r="HZ724" s="460"/>
      <c r="IA724" s="460"/>
      <c r="IB724" s="460"/>
      <c r="IC724" s="460"/>
      <c r="ID724" s="460"/>
      <c r="IE724" s="460"/>
      <c r="IF724" s="460"/>
      <c r="IG724" s="460"/>
      <c r="IH724" s="460"/>
      <c r="II724" s="460"/>
      <c r="IJ724" s="460"/>
      <c r="IK724" s="460"/>
      <c r="IL724" s="460"/>
      <c r="IM724" s="460"/>
      <c r="IN724" s="460"/>
      <c r="IO724" s="460"/>
      <c r="IP724" s="460"/>
      <c r="IQ724" s="460"/>
      <c r="IR724" s="460"/>
      <c r="IS724" s="460"/>
      <c r="IT724" s="460"/>
      <c r="IU724" s="460"/>
      <c r="IV724" s="460"/>
      <c r="IW724" s="460"/>
      <c r="IX724" s="460"/>
      <c r="IY724" s="460"/>
      <c r="IZ724" s="460"/>
      <c r="JA724" s="460"/>
      <c r="JB724" s="460"/>
      <c r="JC724" s="460"/>
      <c r="JD724" s="460"/>
      <c r="JE724" s="460"/>
      <c r="JF724" s="460"/>
      <c r="JG724" s="460"/>
      <c r="JH724" s="460"/>
      <c r="JI724" s="460"/>
      <c r="JJ724" s="460"/>
      <c r="JK724" s="460"/>
      <c r="JL724" s="460"/>
      <c r="JM724" s="460"/>
      <c r="JN724" s="460"/>
      <c r="JO724" s="460"/>
      <c r="JP724" s="460"/>
      <c r="JQ724" s="460"/>
      <c r="JR724" s="460"/>
      <c r="JS724" s="460"/>
      <c r="JT724" s="460"/>
      <c r="JU724" s="460"/>
      <c r="JV724" s="460"/>
      <c r="JW724" s="460"/>
      <c r="JX724" s="460"/>
      <c r="JY724" s="460"/>
      <c r="JZ724" s="460"/>
      <c r="KA724" s="460"/>
      <c r="KB724" s="460"/>
      <c r="KC724" s="460"/>
      <c r="KD724" s="460"/>
      <c r="KE724" s="460"/>
      <c r="KF724" s="460"/>
      <c r="KG724" s="460"/>
      <c r="KH724" s="460"/>
      <c r="KI724" s="460"/>
      <c r="KJ724" s="460"/>
      <c r="KK724" s="460"/>
      <c r="KL724" s="460"/>
      <c r="KM724" s="460"/>
      <c r="KN724" s="460"/>
      <c r="KO724" s="460"/>
      <c r="KP724" s="460"/>
      <c r="KQ724" s="460"/>
      <c r="KR724" s="460"/>
      <c r="KS724" s="460"/>
      <c r="KT724" s="460"/>
      <c r="KU724" s="460"/>
      <c r="KV724" s="460"/>
      <c r="KW724" s="460"/>
      <c r="KX724" s="460"/>
      <c r="KY724" s="460"/>
      <c r="KZ724" s="460"/>
      <c r="LA724" s="460"/>
      <c r="LB724" s="460"/>
      <c r="LC724" s="460"/>
      <c r="LD724" s="460"/>
      <c r="LE724" s="460"/>
      <c r="LF724" s="460"/>
      <c r="LG724" s="460"/>
      <c r="LH724" s="460"/>
      <c r="LI724" s="460"/>
      <c r="LJ724" s="460"/>
      <c r="LK724" s="460"/>
      <c r="LL724" s="460"/>
      <c r="LM724" s="460"/>
      <c r="LN724" s="460"/>
      <c r="LO724" s="460"/>
      <c r="LP724" s="460"/>
      <c r="LQ724" s="460"/>
      <c r="LR724" s="460"/>
      <c r="LS724" s="460"/>
      <c r="LT724" s="460"/>
      <c r="LU724" s="460"/>
      <c r="LV724" s="460"/>
      <c r="LW724" s="460"/>
      <c r="LX724" s="460"/>
      <c r="LY724" s="460"/>
      <c r="LZ724" s="460"/>
      <c r="MA724" s="460"/>
      <c r="MB724" s="460"/>
      <c r="MC724" s="460"/>
      <c r="MD724" s="460"/>
      <c r="ME724" s="460"/>
      <c r="MF724" s="460"/>
      <c r="MG724" s="460"/>
      <c r="MH724" s="460"/>
      <c r="MI724" s="460"/>
      <c r="MJ724" s="460"/>
      <c r="MK724" s="460"/>
      <c r="ML724" s="460"/>
      <c r="MM724" s="460"/>
      <c r="MN724" s="460"/>
      <c r="MO724" s="460"/>
      <c r="MP724" s="460"/>
      <c r="MQ724" s="460"/>
      <c r="MR724" s="460"/>
      <c r="MS724" s="460"/>
      <c r="MT724" s="460"/>
      <c r="MU724" s="460"/>
      <c r="MV724" s="460"/>
      <c r="MW724" s="460"/>
      <c r="MX724" s="460"/>
      <c r="MY724" s="460"/>
      <c r="MZ724" s="460"/>
      <c r="NA724" s="460"/>
      <c r="NB724" s="460"/>
      <c r="NC724" s="460"/>
      <c r="ND724" s="460"/>
      <c r="NE724" s="460"/>
      <c r="NF724" s="460"/>
      <c r="NG724" s="460"/>
      <c r="NH724" s="460"/>
      <c r="NI724" s="460"/>
      <c r="NJ724" s="460"/>
      <c r="NK724" s="460"/>
      <c r="NL724" s="460"/>
      <c r="NM724" s="460"/>
      <c r="NN724" s="460"/>
      <c r="NO724" s="460"/>
      <c r="NP724" s="460"/>
      <c r="NQ724" s="460"/>
      <c r="NR724" s="460"/>
      <c r="NS724" s="460"/>
      <c r="NT724" s="460"/>
      <c r="NU724" s="460"/>
      <c r="NV724" s="460"/>
      <c r="NW724" s="460"/>
      <c r="NX724" s="460"/>
      <c r="NY724" s="460"/>
      <c r="NZ724" s="460"/>
      <c r="OA724" s="460"/>
      <c r="OB724" s="460"/>
      <c r="OC724" s="460"/>
      <c r="OD724" s="460"/>
      <c r="OE724" s="460"/>
      <c r="OF724" s="460"/>
      <c r="OG724" s="460"/>
      <c r="OH724" s="460"/>
      <c r="OI724" s="460"/>
      <c r="OJ724" s="460"/>
      <c r="OK724" s="460"/>
      <c r="OL724" s="460"/>
      <c r="OM724" s="460"/>
      <c r="ON724" s="460"/>
      <c r="OO724" s="460"/>
      <c r="OP724" s="460"/>
      <c r="OQ724" s="460"/>
      <c r="OR724" s="460"/>
      <c r="OS724" s="460"/>
      <c r="OT724" s="460"/>
      <c r="OU724" s="460"/>
      <c r="OV724" s="460"/>
      <c r="OW724" s="460"/>
      <c r="OX724" s="460"/>
      <c r="OY724" s="460"/>
      <c r="OZ724" s="460"/>
      <c r="PA724" s="460"/>
      <c r="PB724" s="460"/>
      <c r="PC724" s="460"/>
      <c r="PD724" s="460"/>
      <c r="PE724" s="460"/>
      <c r="PF724" s="460"/>
      <c r="PG724" s="460"/>
      <c r="PH724" s="460"/>
      <c r="PI724" s="460"/>
      <c r="PJ724" s="460"/>
      <c r="PK724" s="460"/>
      <c r="PL724" s="460"/>
      <c r="PM724" s="460"/>
      <c r="PN724" s="460"/>
      <c r="PO724" s="460"/>
      <c r="PP724" s="460"/>
      <c r="PQ724" s="460"/>
      <c r="PR724" s="460"/>
      <c r="PS724" s="460"/>
      <c r="PT724" s="460"/>
      <c r="PU724" s="460"/>
      <c r="PV724" s="460"/>
      <c r="PW724" s="460"/>
      <c r="PX724" s="460"/>
      <c r="PY724" s="460"/>
      <c r="PZ724" s="460"/>
      <c r="QA724" s="460"/>
      <c r="QB724" s="460"/>
      <c r="QC724" s="460"/>
      <c r="QD724" s="460"/>
      <c r="QE724" s="460"/>
      <c r="QF724" s="460"/>
      <c r="QG724" s="460"/>
      <c r="QH724" s="460"/>
      <c r="QI724" s="460"/>
      <c r="QJ724" s="460"/>
      <c r="QK724" s="460"/>
      <c r="QL724" s="460"/>
      <c r="QM724" s="460"/>
      <c r="QN724" s="460"/>
      <c r="QO724" s="460"/>
      <c r="QP724" s="460"/>
      <c r="QQ724" s="460"/>
      <c r="QR724" s="460"/>
      <c r="QS724" s="460"/>
      <c r="QT724" s="460"/>
      <c r="QU724" s="460"/>
      <c r="QV724" s="460"/>
      <c r="QW724" s="460"/>
      <c r="QX724" s="460"/>
      <c r="QY724" s="460"/>
      <c r="QZ724" s="460"/>
      <c r="RA724" s="460"/>
      <c r="RB724" s="460"/>
      <c r="RC724" s="460"/>
      <c r="RD724" s="460"/>
      <c r="RE724" s="460"/>
      <c r="RF724" s="460"/>
      <c r="RG724" s="460"/>
      <c r="RH724" s="460"/>
      <c r="RI724" s="460"/>
      <c r="RJ724" s="460"/>
      <c r="RK724" s="460"/>
      <c r="RL724" s="460"/>
      <c r="RM724" s="460"/>
      <c r="RN724" s="460"/>
      <c r="RO724" s="460"/>
      <c r="RP724" s="460"/>
      <c r="RQ724" s="460"/>
      <c r="RR724" s="460"/>
      <c r="RS724" s="460"/>
      <c r="RT724" s="460"/>
      <c r="RU724" s="460"/>
      <c r="RV724" s="460"/>
      <c r="RW724" s="460"/>
      <c r="RX724" s="460"/>
      <c r="RY724" s="460"/>
      <c r="RZ724" s="460"/>
      <c r="SA724" s="460"/>
      <c r="SB724" s="460"/>
      <c r="SC724" s="460"/>
      <c r="SD724" s="460"/>
      <c r="SE724" s="460"/>
      <c r="SF724" s="460"/>
      <c r="SG724" s="460"/>
      <c r="SH724" s="460"/>
      <c r="SI724" s="460"/>
      <c r="SJ724" s="460"/>
      <c r="SK724" s="460"/>
      <c r="SL724" s="460"/>
      <c r="SM724" s="460"/>
      <c r="SN724" s="460"/>
      <c r="SO724" s="460"/>
      <c r="SP724" s="460"/>
      <c r="SQ724" s="460"/>
      <c r="SR724" s="460"/>
      <c r="SS724" s="460"/>
      <c r="ST724" s="460"/>
      <c r="SU724" s="460"/>
      <c r="SV724" s="460"/>
      <c r="SW724" s="460"/>
      <c r="SX724" s="460"/>
      <c r="SY724" s="460"/>
      <c r="SZ724" s="460"/>
      <c r="TA724" s="460"/>
      <c r="TB724" s="460"/>
      <c r="TC724" s="460"/>
      <c r="TD724" s="460"/>
      <c r="TE724" s="460"/>
      <c r="TF724" s="460"/>
      <c r="TG724" s="460"/>
      <c r="TH724" s="460"/>
      <c r="TI724" s="460"/>
      <c r="TJ724" s="460"/>
      <c r="TK724" s="460"/>
      <c r="TL724" s="460"/>
      <c r="TM724" s="460"/>
      <c r="TN724" s="460"/>
      <c r="TO724" s="460"/>
      <c r="TP724" s="460"/>
      <c r="TQ724" s="460"/>
      <c r="TR724" s="460"/>
      <c r="TS724" s="460"/>
      <c r="TT724" s="460"/>
      <c r="TU724" s="460"/>
      <c r="TV724" s="460"/>
      <c r="TW724" s="460"/>
      <c r="TX724" s="460"/>
      <c r="TY724" s="460"/>
      <c r="TZ724" s="460"/>
      <c r="UA724" s="460"/>
      <c r="UB724" s="460"/>
      <c r="UC724" s="460"/>
      <c r="UD724" s="460"/>
      <c r="UE724" s="460"/>
      <c r="UF724" s="460"/>
      <c r="UG724" s="460"/>
      <c r="UH724" s="460"/>
      <c r="UI724" s="460"/>
      <c r="UJ724" s="460"/>
      <c r="UK724" s="460"/>
      <c r="UL724" s="460"/>
      <c r="UM724" s="460"/>
      <c r="UN724" s="460"/>
      <c r="UO724" s="460"/>
      <c r="UP724" s="460"/>
      <c r="UQ724" s="460"/>
      <c r="UR724" s="460"/>
      <c r="US724" s="460"/>
      <c r="UT724" s="460"/>
      <c r="UU724" s="460"/>
      <c r="UV724" s="460"/>
      <c r="UW724" s="460"/>
      <c r="UX724" s="460"/>
      <c r="UY724" s="460"/>
      <c r="UZ724" s="460"/>
      <c r="VA724" s="460"/>
      <c r="VB724" s="460"/>
      <c r="VC724" s="460"/>
      <c r="VD724" s="460"/>
      <c r="VE724" s="460"/>
      <c r="VF724" s="460"/>
      <c r="VG724" s="460"/>
      <c r="VH724" s="460"/>
      <c r="VI724" s="460"/>
      <c r="VJ724" s="460"/>
      <c r="VK724" s="460"/>
      <c r="VL724" s="460"/>
      <c r="VM724" s="460"/>
      <c r="VN724" s="460"/>
      <c r="VO724" s="460"/>
      <c r="VP724" s="460"/>
      <c r="VQ724" s="460"/>
      <c r="VR724" s="460"/>
      <c r="VS724" s="460"/>
      <c r="VT724" s="460"/>
      <c r="VU724" s="460"/>
      <c r="VV724" s="460"/>
      <c r="VW724" s="460"/>
      <c r="VX724" s="460"/>
      <c r="VY724" s="460"/>
      <c r="VZ724" s="460"/>
      <c r="WA724" s="460"/>
      <c r="WB724" s="460"/>
      <c r="WC724" s="460"/>
      <c r="WD724" s="460"/>
      <c r="WE724" s="460"/>
      <c r="WF724" s="460"/>
      <c r="WG724" s="460"/>
      <c r="WH724" s="460"/>
      <c r="WI724" s="460"/>
      <c r="WJ724" s="460"/>
      <c r="WK724" s="460"/>
      <c r="WL724" s="460"/>
      <c r="WM724" s="460"/>
      <c r="WN724" s="460"/>
      <c r="WO724" s="460"/>
      <c r="WP724" s="460"/>
      <c r="WQ724" s="460"/>
      <c r="WR724" s="460"/>
      <c r="WS724" s="460"/>
      <c r="WT724" s="460"/>
      <c r="WU724" s="460"/>
      <c r="WV724" s="460"/>
      <c r="WW724" s="460"/>
      <c r="WX724" s="460"/>
      <c r="WY724" s="460"/>
      <c r="WZ724" s="460"/>
      <c r="XA724" s="460"/>
      <c r="XB724" s="460"/>
      <c r="XC724" s="460"/>
      <c r="XD724" s="460"/>
      <c r="XE724" s="460"/>
      <c r="XF724" s="460"/>
      <c r="XG724" s="460"/>
      <c r="XH724" s="460"/>
      <c r="XI724" s="460"/>
      <c r="XJ724" s="460"/>
      <c r="XK724" s="460"/>
      <c r="XL724" s="460"/>
      <c r="XM724" s="460"/>
      <c r="XN724" s="460"/>
      <c r="XO724" s="460"/>
      <c r="XP724" s="460"/>
      <c r="XQ724" s="460"/>
      <c r="XR724" s="460"/>
      <c r="XS724" s="460"/>
      <c r="XT724" s="460"/>
      <c r="XU724" s="460"/>
      <c r="XV724" s="460"/>
      <c r="XW724" s="460"/>
      <c r="XX724" s="460"/>
      <c r="XY724" s="460"/>
      <c r="XZ724" s="460"/>
      <c r="YA724" s="460"/>
      <c r="YB724" s="460"/>
      <c r="YC724" s="460"/>
      <c r="YD724" s="460"/>
      <c r="YE724" s="460"/>
      <c r="YF724" s="460"/>
      <c r="YG724" s="460"/>
      <c r="YH724" s="460"/>
      <c r="YI724" s="460"/>
      <c r="YJ724" s="460"/>
      <c r="YK724" s="460"/>
      <c r="YL724" s="460"/>
      <c r="YM724" s="460"/>
      <c r="YN724" s="460"/>
      <c r="YO724" s="460"/>
      <c r="YP724" s="460"/>
      <c r="YQ724" s="460"/>
      <c r="YR724" s="460"/>
      <c r="YS724" s="460"/>
      <c r="YT724" s="460"/>
      <c r="YU724" s="460"/>
      <c r="YV724" s="460"/>
      <c r="YW724" s="460"/>
      <c r="YX724" s="460"/>
      <c r="YY724" s="460"/>
      <c r="YZ724" s="460"/>
      <c r="ZA724" s="460"/>
      <c r="ZB724" s="460"/>
      <c r="ZC724" s="460"/>
      <c r="ZD724" s="460"/>
      <c r="ZE724" s="460"/>
      <c r="ZF724" s="460"/>
      <c r="ZG724" s="460"/>
      <c r="ZH724" s="460"/>
      <c r="ZI724" s="460"/>
      <c r="ZJ724" s="460"/>
      <c r="ZK724" s="460"/>
      <c r="ZL724" s="460"/>
      <c r="ZM724" s="460"/>
      <c r="ZN724" s="460"/>
      <c r="ZO724" s="460"/>
      <c r="ZP724" s="460"/>
      <c r="ZQ724" s="460"/>
      <c r="ZR724" s="460"/>
      <c r="ZS724" s="460"/>
      <c r="ZT724" s="460"/>
      <c r="ZU724" s="460"/>
      <c r="ZV724" s="460"/>
      <c r="ZW724" s="460"/>
      <c r="ZX724" s="460"/>
      <c r="ZY724" s="460"/>
      <c r="ZZ724" s="460"/>
      <c r="AAA724" s="460"/>
      <c r="AAB724" s="460"/>
      <c r="AAC724" s="460"/>
      <c r="AAD724" s="460"/>
      <c r="AAE724" s="460"/>
      <c r="AAF724" s="460"/>
      <c r="AAG724" s="460"/>
      <c r="AAH724" s="460"/>
      <c r="AAI724" s="460"/>
      <c r="AAJ724" s="460"/>
      <c r="AAK724" s="460"/>
      <c r="AAL724" s="460"/>
      <c r="AAM724" s="460"/>
      <c r="AAN724" s="460"/>
      <c r="AAO724" s="460"/>
      <c r="AAP724" s="460"/>
      <c r="AAQ724" s="460"/>
      <c r="AAR724" s="460"/>
      <c r="AAS724" s="460"/>
      <c r="AAT724" s="460"/>
      <c r="AAU724" s="460"/>
      <c r="AAV724" s="460"/>
      <c r="AAW724" s="460"/>
      <c r="AAX724" s="460"/>
      <c r="AAY724" s="460"/>
      <c r="AAZ724" s="460"/>
      <c r="ABA724" s="460"/>
      <c r="ABB724" s="460"/>
      <c r="ABC724" s="460"/>
      <c r="ABD724" s="460"/>
      <c r="ABE724" s="460"/>
      <c r="ABF724" s="460"/>
      <c r="ABG724" s="460"/>
      <c r="ABH724" s="460"/>
      <c r="ABI724" s="460"/>
      <c r="ABJ724" s="460"/>
      <c r="ABK724" s="460"/>
      <c r="ABL724" s="460"/>
      <c r="ABM724" s="460"/>
      <c r="ABN724" s="460"/>
      <c r="ABO724" s="460"/>
      <c r="ABP724" s="460"/>
      <c r="ABQ724" s="460"/>
      <c r="ABR724" s="460"/>
      <c r="ABS724" s="460"/>
      <c r="ABT724" s="460"/>
      <c r="ABU724" s="460"/>
      <c r="ABV724" s="460"/>
      <c r="ABW724" s="460"/>
      <c r="ABX724" s="460"/>
      <c r="ABY724" s="460"/>
      <c r="ABZ724" s="460"/>
      <c r="ACA724" s="460"/>
      <c r="ACB724" s="460"/>
      <c r="ACC724" s="460"/>
      <c r="ACD724" s="460"/>
      <c r="ACE724" s="460"/>
      <c r="ACF724" s="460"/>
      <c r="ACG724" s="460"/>
      <c r="ACH724" s="460"/>
      <c r="ACI724" s="460"/>
      <c r="ACJ724" s="460"/>
      <c r="ACK724" s="460"/>
      <c r="ACL724" s="460"/>
      <c r="ACM724" s="460"/>
      <c r="ACN724" s="460"/>
      <c r="ACO724" s="460"/>
      <c r="ACP724" s="460"/>
      <c r="ACQ724" s="460"/>
      <c r="ACR724" s="460"/>
      <c r="ACS724" s="460"/>
      <c r="ACT724" s="460"/>
      <c r="ACU724" s="460"/>
      <c r="ACV724" s="460"/>
      <c r="ACW724" s="460"/>
      <c r="ACX724" s="460"/>
      <c r="ACY724" s="460"/>
      <c r="ACZ724" s="460"/>
      <c r="ADA724" s="460"/>
      <c r="ADB724" s="460"/>
      <c r="ADC724" s="460"/>
      <c r="ADD724" s="460"/>
      <c r="ADE724" s="460"/>
      <c r="ADF724" s="460"/>
      <c r="ADG724" s="460"/>
      <c r="ADH724" s="460"/>
      <c r="ADI724" s="460"/>
      <c r="ADJ724" s="460"/>
      <c r="ADK724" s="460"/>
      <c r="ADL724" s="460"/>
      <c r="ADM724" s="460"/>
      <c r="ADN724" s="460"/>
      <c r="ADO724" s="460"/>
      <c r="ADP724" s="460"/>
      <c r="ADQ724" s="460"/>
      <c r="ADR724" s="460"/>
      <c r="ADS724" s="460"/>
      <c r="ADT724" s="460"/>
      <c r="ADU724" s="460"/>
      <c r="ADV724" s="460"/>
      <c r="ADW724" s="460"/>
      <c r="ADX724" s="460"/>
      <c r="ADY724" s="460"/>
      <c r="ADZ724" s="460"/>
      <c r="AEA724" s="460"/>
      <c r="AEB724" s="460"/>
      <c r="AEC724" s="460"/>
      <c r="AED724" s="460"/>
      <c r="AEE724" s="460"/>
      <c r="AEF724" s="460"/>
      <c r="AEG724" s="460"/>
      <c r="AEH724" s="460"/>
      <c r="AEI724" s="460"/>
      <c r="AEJ724" s="460"/>
      <c r="AEK724" s="460"/>
      <c r="AEL724" s="460"/>
      <c r="AEM724" s="460"/>
      <c r="AEN724" s="460"/>
      <c r="AEO724" s="460"/>
      <c r="AEP724" s="460"/>
      <c r="AEQ724" s="460"/>
      <c r="AER724" s="460"/>
      <c r="AES724" s="460"/>
      <c r="AET724" s="460"/>
      <c r="AEU724" s="460"/>
      <c r="AEV724" s="460"/>
      <c r="AEW724" s="460"/>
      <c r="AEX724" s="460"/>
      <c r="AEY724" s="460"/>
      <c r="AEZ724" s="460"/>
      <c r="AFA724" s="460"/>
      <c r="AFB724" s="460"/>
      <c r="AFC724" s="460"/>
      <c r="AFD724" s="460"/>
      <c r="AFE724" s="460"/>
      <c r="AFF724" s="460"/>
      <c r="AFG724" s="460"/>
      <c r="AFH724" s="460"/>
      <c r="AFI724" s="460"/>
      <c r="AFJ724" s="460"/>
      <c r="AFK724" s="460"/>
      <c r="AFL724" s="460"/>
      <c r="AFM724" s="460"/>
      <c r="AFN724" s="460"/>
      <c r="AFO724" s="460"/>
      <c r="AFP724" s="460"/>
      <c r="AFQ724" s="460"/>
      <c r="AFR724" s="460"/>
      <c r="AFS724" s="460"/>
      <c r="AFT724" s="460"/>
      <c r="AFU724" s="460"/>
      <c r="AFV724" s="460"/>
      <c r="AFW724" s="460"/>
      <c r="AFX724" s="460"/>
      <c r="AFY724" s="460"/>
      <c r="AFZ724" s="460"/>
      <c r="AGA724" s="460"/>
      <c r="AGB724" s="460"/>
      <c r="AGC724" s="460"/>
      <c r="AGD724" s="460"/>
      <c r="AGE724" s="460"/>
      <c r="AGF724" s="460"/>
      <c r="AGG724" s="460"/>
      <c r="AGH724" s="460"/>
      <c r="AGI724" s="460"/>
      <c r="AGJ724" s="460"/>
      <c r="AGK724" s="460"/>
      <c r="AGL724" s="460"/>
      <c r="AGM724" s="460"/>
      <c r="AGN724" s="460"/>
      <c r="AGO724" s="460"/>
      <c r="AGP724" s="460"/>
      <c r="AGQ724" s="460"/>
      <c r="AGR724" s="460"/>
      <c r="AGS724" s="460"/>
      <c r="AGT724" s="460"/>
      <c r="AGU724" s="460"/>
      <c r="AGV724" s="460"/>
      <c r="AGW724" s="460"/>
      <c r="AGX724" s="460"/>
      <c r="AGY724" s="460"/>
      <c r="AGZ724" s="460"/>
      <c r="AHA724" s="460"/>
      <c r="AHB724" s="460"/>
      <c r="AHC724" s="460"/>
      <c r="AHD724" s="460"/>
      <c r="AHE724" s="460"/>
      <c r="AHF724" s="460"/>
      <c r="AHG724" s="460"/>
      <c r="AHH724" s="460"/>
      <c r="AHI724" s="460"/>
      <c r="AHJ724" s="460"/>
      <c r="AHK724" s="460"/>
      <c r="AHL724" s="460"/>
      <c r="AHM724" s="460"/>
      <c r="AHN724" s="460"/>
      <c r="AHO724" s="460"/>
      <c r="AHP724" s="460"/>
      <c r="AHQ724" s="460"/>
      <c r="AHR724" s="460"/>
      <c r="AHS724" s="460"/>
      <c r="AHT724" s="460"/>
      <c r="AHU724" s="460"/>
      <c r="AHV724" s="460"/>
      <c r="AHW724" s="460"/>
      <c r="AHX724" s="460"/>
      <c r="AHY724" s="460"/>
      <c r="AHZ724" s="460"/>
      <c r="AIA724" s="460"/>
      <c r="AIB724" s="460"/>
      <c r="AIC724" s="460"/>
      <c r="AID724" s="460"/>
      <c r="AIE724" s="460"/>
      <c r="AIF724" s="460"/>
      <c r="AIG724" s="460"/>
      <c r="AIH724" s="460"/>
      <c r="AII724" s="460"/>
      <c r="AIJ724" s="460"/>
      <c r="AIK724" s="460"/>
      <c r="AIL724" s="460"/>
      <c r="AIM724" s="460"/>
      <c r="AIN724" s="460"/>
      <c r="AIO724" s="460"/>
      <c r="AIP724" s="460"/>
      <c r="AIQ724" s="460"/>
      <c r="AIR724" s="460"/>
      <c r="AIS724" s="460"/>
      <c r="AIT724" s="460"/>
      <c r="AIU724" s="460"/>
      <c r="AIV724" s="460"/>
      <c r="AIW724" s="460"/>
      <c r="AIX724" s="460"/>
      <c r="AIY724" s="460"/>
      <c r="AIZ724" s="460"/>
      <c r="AJA724" s="460"/>
      <c r="AJB724" s="460"/>
      <c r="AJC724" s="460"/>
      <c r="AJD724" s="460"/>
      <c r="AJE724" s="460"/>
      <c r="AJF724" s="460"/>
      <c r="AJG724" s="460"/>
      <c r="AJH724" s="460"/>
      <c r="AJI724" s="460"/>
      <c r="AJJ724" s="460"/>
      <c r="AJK724" s="460"/>
      <c r="AJL724" s="460"/>
      <c r="AJM724" s="460"/>
      <c r="AJN724" s="460"/>
      <c r="AJO724" s="460"/>
      <c r="AJP724" s="460"/>
      <c r="AJQ724" s="460"/>
      <c r="AJR724" s="460"/>
      <c r="AJS724" s="460"/>
      <c r="AJT724" s="460"/>
      <c r="AJU724" s="460"/>
      <c r="AJV724" s="460"/>
      <c r="AJW724" s="460"/>
      <c r="AJX724" s="460"/>
      <c r="AJY724" s="460"/>
      <c r="AJZ724" s="460"/>
      <c r="AKA724" s="460"/>
      <c r="AKB724" s="460"/>
      <c r="AKC724" s="460"/>
      <c r="AKD724" s="460"/>
      <c r="AKE724" s="460"/>
      <c r="AKF724" s="460"/>
      <c r="AKG724" s="460"/>
      <c r="AKH724" s="460"/>
      <c r="AKI724" s="460"/>
      <c r="AKJ724" s="460"/>
      <c r="AKK724" s="460"/>
      <c r="AKL724" s="460"/>
      <c r="AKM724" s="460"/>
      <c r="AKN724" s="460"/>
      <c r="AKO724" s="460"/>
      <c r="AKP724" s="460"/>
      <c r="AKQ724" s="460"/>
      <c r="AKR724" s="460"/>
      <c r="AKS724" s="460"/>
      <c r="AKT724" s="460"/>
      <c r="AKU724" s="460"/>
      <c r="AKV724" s="460"/>
      <c r="AKW724" s="460"/>
      <c r="AKX724" s="460"/>
      <c r="AKY724" s="460"/>
      <c r="AKZ724" s="460"/>
      <c r="ALA724" s="460"/>
      <c r="ALB724" s="460"/>
      <c r="ALC724" s="460"/>
      <c r="ALD724" s="460"/>
      <c r="ALE724" s="460"/>
      <c r="ALF724" s="460"/>
      <c r="ALG724" s="460"/>
      <c r="ALH724" s="460"/>
      <c r="ALI724" s="460"/>
      <c r="ALJ724" s="460"/>
      <c r="ALK724" s="460"/>
      <c r="ALL724" s="460"/>
      <c r="ALM724" s="460"/>
      <c r="ALN724" s="460"/>
      <c r="ALO724" s="460"/>
      <c r="ALP724" s="460"/>
      <c r="ALQ724" s="460"/>
      <c r="ALR724" s="460"/>
      <c r="ALS724" s="460"/>
      <c r="ALT724" s="460"/>
      <c r="ALU724" s="460"/>
      <c r="ALV724" s="460"/>
      <c r="ALW724" s="460"/>
      <c r="ALX724" s="460"/>
      <c r="ALY724" s="460"/>
      <c r="ALZ724" s="460"/>
      <c r="AMA724" s="460"/>
      <c r="AMB724" s="460"/>
      <c r="AMC724" s="460"/>
      <c r="AMD724" s="460"/>
      <c r="AME724" s="460"/>
      <c r="AMF724" s="460"/>
      <c r="AMG724" s="460"/>
      <c r="AMH724" s="460"/>
      <c r="AMI724" s="460"/>
    </row>
    <row r="725" spans="1:1023" s="463" customFormat="1" x14ac:dyDescent="0.25">
      <c r="A725" s="457" t="s">
        <v>28268</v>
      </c>
      <c r="B725" s="163">
        <v>724</v>
      </c>
      <c r="C725" s="462" t="s">
        <v>28269</v>
      </c>
      <c r="D725" s="460" t="s">
        <v>28270</v>
      </c>
      <c r="E725" s="461"/>
      <c r="F725" s="460">
        <v>4</v>
      </c>
      <c r="G725" s="460"/>
      <c r="H725" s="460"/>
      <c r="I725" s="460"/>
      <c r="J725" s="460"/>
      <c r="K725" s="460"/>
      <c r="L725" s="460"/>
      <c r="M725" s="460"/>
      <c r="N725" s="460"/>
      <c r="O725" s="460"/>
      <c r="P725" s="460"/>
      <c r="Q725" s="460"/>
      <c r="R725" s="460"/>
      <c r="S725" s="460"/>
      <c r="T725" s="460"/>
      <c r="U725" s="460"/>
      <c r="V725" s="454">
        <f t="shared" si="356"/>
        <v>100</v>
      </c>
      <c r="W725" s="454">
        <f t="shared" si="357"/>
        <v>100</v>
      </c>
      <c r="X725" s="454">
        <f t="shared" si="358"/>
        <v>100</v>
      </c>
      <c r="Y725" s="454">
        <f t="shared" si="359"/>
        <v>100</v>
      </c>
      <c r="Z725" s="454">
        <f t="shared" si="360"/>
        <v>100</v>
      </c>
      <c r="AA725" s="220">
        <f t="shared" si="361"/>
        <v>100</v>
      </c>
      <c r="AB725" s="220">
        <f t="shared" si="362"/>
        <v>100</v>
      </c>
      <c r="AC725" s="220">
        <f t="shared" si="363"/>
        <v>100</v>
      </c>
      <c r="AD725" s="455">
        <f t="shared" si="364"/>
        <v>100</v>
      </c>
      <c r="AE725" s="455">
        <f t="shared" si="365"/>
        <v>100</v>
      </c>
      <c r="AF725" s="456">
        <f t="shared" si="366"/>
        <v>100</v>
      </c>
      <c r="AG725" s="456">
        <f t="shared" si="367"/>
        <v>100</v>
      </c>
      <c r="AH725" s="456">
        <f t="shared" si="368"/>
        <v>100</v>
      </c>
      <c r="AI725" s="456">
        <f t="shared" si="369"/>
        <v>100</v>
      </c>
      <c r="AJ725" s="460"/>
      <c r="AK725" s="460"/>
      <c r="AL725" s="460">
        <v>4</v>
      </c>
      <c r="AM725" s="460"/>
      <c r="AN725" s="460"/>
      <c r="AO725" s="460"/>
      <c r="AP725" s="460"/>
      <c r="AQ725" s="462"/>
      <c r="AR725" s="460"/>
      <c r="AS725" s="460"/>
      <c r="AT725" s="460"/>
      <c r="AU725" s="460"/>
      <c r="AV725" s="460"/>
      <c r="AW725" s="460"/>
      <c r="AX725" s="460"/>
      <c r="AY725" s="460"/>
      <c r="AZ725" s="460"/>
      <c r="BA725" s="460"/>
      <c r="BB725" s="460"/>
      <c r="BC725" s="460"/>
      <c r="BD725" s="460"/>
      <c r="BE725" s="460"/>
      <c r="BF725" s="460"/>
      <c r="BG725" s="460"/>
      <c r="BH725" s="460"/>
      <c r="BI725" s="460"/>
      <c r="BJ725" s="460"/>
      <c r="BK725" s="460"/>
      <c r="BL725" s="460"/>
      <c r="BM725" s="460"/>
      <c r="BN725" s="460"/>
      <c r="BO725" s="460"/>
      <c r="BP725" s="460"/>
      <c r="BQ725" s="460"/>
      <c r="BR725" s="460"/>
      <c r="BS725" s="460"/>
      <c r="BT725" s="460"/>
      <c r="BU725" s="460"/>
      <c r="BV725" s="460"/>
      <c r="BW725" s="460"/>
      <c r="BX725" s="460"/>
      <c r="BY725" s="460"/>
      <c r="BZ725" s="460"/>
      <c r="CA725" s="460"/>
      <c r="CB725" s="460"/>
      <c r="CC725" s="460"/>
      <c r="CD725" s="460"/>
      <c r="CE725" s="460"/>
      <c r="CF725" s="460"/>
      <c r="CG725" s="460"/>
      <c r="CH725" s="460"/>
      <c r="CI725" s="460"/>
      <c r="CJ725" s="460"/>
      <c r="CK725" s="460"/>
      <c r="CL725" s="460"/>
      <c r="CM725" s="460"/>
      <c r="CN725" s="460"/>
      <c r="CO725" s="460"/>
      <c r="CP725" s="460"/>
      <c r="CQ725" s="460"/>
      <c r="CR725" s="460"/>
      <c r="CS725" s="460"/>
      <c r="CT725" s="460"/>
      <c r="CU725" s="460"/>
      <c r="CV725" s="460"/>
      <c r="CW725" s="460"/>
      <c r="CX725" s="460"/>
      <c r="CY725" s="460"/>
      <c r="CZ725" s="460"/>
      <c r="DA725" s="460"/>
      <c r="DB725" s="460"/>
      <c r="DC725" s="460"/>
      <c r="DD725" s="460"/>
      <c r="DE725" s="460"/>
      <c r="DF725" s="460"/>
      <c r="DG725" s="460"/>
      <c r="DH725" s="460"/>
      <c r="DI725" s="460"/>
      <c r="DJ725" s="460"/>
      <c r="DK725" s="460"/>
      <c r="DL725" s="460"/>
      <c r="DM725" s="460"/>
      <c r="DN725" s="460"/>
      <c r="DO725" s="460"/>
      <c r="DP725" s="460"/>
      <c r="DQ725" s="460"/>
      <c r="DR725" s="460"/>
      <c r="DS725" s="460"/>
      <c r="DT725" s="460"/>
      <c r="DU725" s="460"/>
      <c r="DV725" s="460"/>
      <c r="DW725" s="460"/>
      <c r="DX725" s="460"/>
      <c r="DY725" s="460"/>
      <c r="DZ725" s="460"/>
      <c r="EA725" s="460"/>
      <c r="EB725" s="460"/>
      <c r="EC725" s="460"/>
      <c r="ED725" s="460"/>
      <c r="EE725" s="460"/>
      <c r="EF725" s="460"/>
      <c r="EG725" s="460"/>
      <c r="EH725" s="460"/>
      <c r="EI725" s="460"/>
      <c r="EJ725" s="460"/>
      <c r="EK725" s="460"/>
      <c r="EL725" s="460"/>
      <c r="EM725" s="460"/>
      <c r="EN725" s="460"/>
      <c r="EO725" s="460"/>
      <c r="EP725" s="460"/>
      <c r="EQ725" s="460"/>
      <c r="ER725" s="460"/>
      <c r="ES725" s="460"/>
      <c r="ET725" s="460"/>
      <c r="EU725" s="460"/>
      <c r="EV725" s="460"/>
      <c r="EW725" s="460"/>
      <c r="EX725" s="460"/>
      <c r="EY725" s="460"/>
      <c r="EZ725" s="460"/>
      <c r="FA725" s="460"/>
      <c r="FB725" s="460"/>
      <c r="FC725" s="460"/>
      <c r="FD725" s="460"/>
      <c r="FE725" s="460"/>
      <c r="FF725" s="460"/>
      <c r="FG725" s="460"/>
      <c r="FH725" s="460"/>
      <c r="FI725" s="460"/>
      <c r="FJ725" s="460"/>
      <c r="FK725" s="460"/>
      <c r="FL725" s="460"/>
      <c r="FM725" s="460"/>
      <c r="FN725" s="460"/>
      <c r="FO725" s="460"/>
      <c r="FP725" s="460"/>
      <c r="FQ725" s="460"/>
      <c r="FR725" s="460"/>
      <c r="FS725" s="460"/>
      <c r="FT725" s="460"/>
      <c r="FU725" s="460"/>
      <c r="FV725" s="460"/>
      <c r="FW725" s="460"/>
      <c r="FX725" s="460"/>
      <c r="FY725" s="460"/>
      <c r="FZ725" s="460"/>
      <c r="GA725" s="460"/>
      <c r="GB725" s="460"/>
      <c r="GC725" s="460"/>
      <c r="GD725" s="460"/>
      <c r="GE725" s="460"/>
      <c r="GF725" s="460"/>
      <c r="GG725" s="460"/>
      <c r="GH725" s="460"/>
      <c r="GI725" s="460"/>
      <c r="GJ725" s="460"/>
      <c r="GK725" s="460"/>
      <c r="GL725" s="460"/>
      <c r="GM725" s="460"/>
      <c r="GN725" s="460"/>
      <c r="GO725" s="460"/>
      <c r="GP725" s="460"/>
      <c r="GQ725" s="460"/>
      <c r="GR725" s="460"/>
      <c r="GS725" s="460"/>
      <c r="GT725" s="460"/>
      <c r="GU725" s="460"/>
      <c r="GV725" s="460"/>
      <c r="GW725" s="460"/>
      <c r="GX725" s="460"/>
      <c r="GY725" s="460"/>
      <c r="GZ725" s="460"/>
      <c r="HA725" s="460"/>
      <c r="HB725" s="460"/>
      <c r="HC725" s="460"/>
      <c r="HD725" s="460"/>
      <c r="HE725" s="460"/>
      <c r="HF725" s="460"/>
      <c r="HG725" s="460"/>
      <c r="HH725" s="460"/>
      <c r="HI725" s="460"/>
      <c r="HJ725" s="460"/>
      <c r="HK725" s="460"/>
      <c r="HL725" s="460"/>
      <c r="HM725" s="460"/>
      <c r="HN725" s="460"/>
      <c r="HO725" s="460"/>
      <c r="HP725" s="460"/>
      <c r="HQ725" s="460"/>
      <c r="HR725" s="460"/>
      <c r="HS725" s="460"/>
      <c r="HT725" s="460"/>
      <c r="HU725" s="460"/>
      <c r="HV725" s="460"/>
      <c r="HW725" s="460"/>
      <c r="HX725" s="460"/>
      <c r="HY725" s="460"/>
      <c r="HZ725" s="460"/>
      <c r="IA725" s="460"/>
      <c r="IB725" s="460"/>
      <c r="IC725" s="460"/>
      <c r="ID725" s="460"/>
      <c r="IE725" s="460"/>
      <c r="IF725" s="460"/>
      <c r="IG725" s="460"/>
      <c r="IH725" s="460"/>
      <c r="II725" s="460"/>
      <c r="IJ725" s="460"/>
      <c r="IK725" s="460"/>
      <c r="IL725" s="460"/>
      <c r="IM725" s="460"/>
      <c r="IN725" s="460"/>
      <c r="IO725" s="460"/>
      <c r="IP725" s="460"/>
      <c r="IQ725" s="460"/>
      <c r="IR725" s="460"/>
      <c r="IS725" s="460"/>
      <c r="IT725" s="460"/>
      <c r="IU725" s="460"/>
      <c r="IV725" s="460"/>
      <c r="IW725" s="460"/>
      <c r="IX725" s="460"/>
      <c r="IY725" s="460"/>
      <c r="IZ725" s="460"/>
      <c r="JA725" s="460"/>
      <c r="JB725" s="460"/>
      <c r="JC725" s="460"/>
      <c r="JD725" s="460"/>
      <c r="JE725" s="460"/>
      <c r="JF725" s="460"/>
      <c r="JG725" s="460"/>
      <c r="JH725" s="460"/>
      <c r="JI725" s="460"/>
      <c r="JJ725" s="460"/>
      <c r="JK725" s="460"/>
      <c r="JL725" s="460"/>
      <c r="JM725" s="460"/>
      <c r="JN725" s="460"/>
      <c r="JO725" s="460"/>
      <c r="JP725" s="460"/>
      <c r="JQ725" s="460"/>
      <c r="JR725" s="460"/>
      <c r="JS725" s="460"/>
      <c r="JT725" s="460"/>
      <c r="JU725" s="460"/>
      <c r="JV725" s="460"/>
      <c r="JW725" s="460"/>
      <c r="JX725" s="460"/>
      <c r="JY725" s="460"/>
      <c r="JZ725" s="460"/>
      <c r="KA725" s="460"/>
      <c r="KB725" s="460"/>
      <c r="KC725" s="460"/>
      <c r="KD725" s="460"/>
      <c r="KE725" s="460"/>
      <c r="KF725" s="460"/>
      <c r="KG725" s="460"/>
      <c r="KH725" s="460"/>
      <c r="KI725" s="460"/>
      <c r="KJ725" s="460"/>
      <c r="KK725" s="460"/>
      <c r="KL725" s="460"/>
      <c r="KM725" s="460"/>
      <c r="KN725" s="460"/>
      <c r="KO725" s="460"/>
      <c r="KP725" s="460"/>
      <c r="KQ725" s="460"/>
      <c r="KR725" s="460"/>
      <c r="KS725" s="460"/>
      <c r="KT725" s="460"/>
      <c r="KU725" s="460"/>
      <c r="KV725" s="460"/>
      <c r="KW725" s="460"/>
      <c r="KX725" s="460"/>
      <c r="KY725" s="460"/>
      <c r="KZ725" s="460"/>
      <c r="LA725" s="460"/>
      <c r="LB725" s="460"/>
      <c r="LC725" s="460"/>
      <c r="LD725" s="460"/>
      <c r="LE725" s="460"/>
      <c r="LF725" s="460"/>
      <c r="LG725" s="460"/>
      <c r="LH725" s="460"/>
      <c r="LI725" s="460"/>
      <c r="LJ725" s="460"/>
      <c r="LK725" s="460"/>
      <c r="LL725" s="460"/>
      <c r="LM725" s="460"/>
      <c r="LN725" s="460"/>
      <c r="LO725" s="460"/>
      <c r="LP725" s="460"/>
      <c r="LQ725" s="460"/>
      <c r="LR725" s="460"/>
      <c r="LS725" s="460"/>
      <c r="LT725" s="460"/>
      <c r="LU725" s="460"/>
      <c r="LV725" s="460"/>
      <c r="LW725" s="460"/>
      <c r="LX725" s="460"/>
      <c r="LY725" s="460"/>
      <c r="LZ725" s="460"/>
      <c r="MA725" s="460"/>
      <c r="MB725" s="460"/>
      <c r="MC725" s="460"/>
      <c r="MD725" s="460"/>
      <c r="ME725" s="460"/>
      <c r="MF725" s="460"/>
      <c r="MG725" s="460"/>
      <c r="MH725" s="460"/>
      <c r="MI725" s="460"/>
      <c r="MJ725" s="460"/>
      <c r="MK725" s="460"/>
      <c r="ML725" s="460"/>
      <c r="MM725" s="460"/>
      <c r="MN725" s="460"/>
      <c r="MO725" s="460"/>
      <c r="MP725" s="460"/>
      <c r="MQ725" s="460"/>
      <c r="MR725" s="460"/>
      <c r="MS725" s="460"/>
      <c r="MT725" s="460"/>
      <c r="MU725" s="460"/>
      <c r="MV725" s="460"/>
      <c r="MW725" s="460"/>
      <c r="MX725" s="460"/>
      <c r="MY725" s="460"/>
      <c r="MZ725" s="460"/>
      <c r="NA725" s="460"/>
      <c r="NB725" s="460"/>
      <c r="NC725" s="460"/>
      <c r="ND725" s="460"/>
      <c r="NE725" s="460"/>
      <c r="NF725" s="460"/>
      <c r="NG725" s="460"/>
      <c r="NH725" s="460"/>
      <c r="NI725" s="460"/>
      <c r="NJ725" s="460"/>
      <c r="NK725" s="460"/>
      <c r="NL725" s="460"/>
      <c r="NM725" s="460"/>
      <c r="NN725" s="460"/>
      <c r="NO725" s="460"/>
      <c r="NP725" s="460"/>
      <c r="NQ725" s="460"/>
      <c r="NR725" s="460"/>
      <c r="NS725" s="460"/>
      <c r="NT725" s="460"/>
      <c r="NU725" s="460"/>
      <c r="NV725" s="460"/>
      <c r="NW725" s="460"/>
      <c r="NX725" s="460"/>
      <c r="NY725" s="460"/>
      <c r="NZ725" s="460"/>
      <c r="OA725" s="460"/>
      <c r="OB725" s="460"/>
      <c r="OC725" s="460"/>
      <c r="OD725" s="460"/>
      <c r="OE725" s="460"/>
      <c r="OF725" s="460"/>
      <c r="OG725" s="460"/>
      <c r="OH725" s="460"/>
      <c r="OI725" s="460"/>
      <c r="OJ725" s="460"/>
      <c r="OK725" s="460"/>
      <c r="OL725" s="460"/>
      <c r="OM725" s="460"/>
      <c r="ON725" s="460"/>
      <c r="OO725" s="460"/>
      <c r="OP725" s="460"/>
      <c r="OQ725" s="460"/>
      <c r="OR725" s="460"/>
      <c r="OS725" s="460"/>
      <c r="OT725" s="460"/>
      <c r="OU725" s="460"/>
      <c r="OV725" s="460"/>
      <c r="OW725" s="460"/>
      <c r="OX725" s="460"/>
      <c r="OY725" s="460"/>
      <c r="OZ725" s="460"/>
      <c r="PA725" s="460"/>
      <c r="PB725" s="460"/>
      <c r="PC725" s="460"/>
      <c r="PD725" s="460"/>
      <c r="PE725" s="460"/>
      <c r="PF725" s="460"/>
      <c r="PG725" s="460"/>
      <c r="PH725" s="460"/>
      <c r="PI725" s="460"/>
      <c r="PJ725" s="460"/>
      <c r="PK725" s="460"/>
      <c r="PL725" s="460"/>
      <c r="PM725" s="460"/>
      <c r="PN725" s="460"/>
      <c r="PO725" s="460"/>
      <c r="PP725" s="460"/>
      <c r="PQ725" s="460"/>
      <c r="PR725" s="460"/>
      <c r="PS725" s="460"/>
      <c r="PT725" s="460"/>
      <c r="PU725" s="460"/>
      <c r="PV725" s="460"/>
      <c r="PW725" s="460"/>
      <c r="PX725" s="460"/>
      <c r="PY725" s="460"/>
      <c r="PZ725" s="460"/>
      <c r="QA725" s="460"/>
      <c r="QB725" s="460"/>
      <c r="QC725" s="460"/>
      <c r="QD725" s="460"/>
      <c r="QE725" s="460"/>
      <c r="QF725" s="460"/>
      <c r="QG725" s="460"/>
      <c r="QH725" s="460"/>
      <c r="QI725" s="460"/>
      <c r="QJ725" s="460"/>
      <c r="QK725" s="460"/>
      <c r="QL725" s="460"/>
      <c r="QM725" s="460"/>
      <c r="QN725" s="460"/>
      <c r="QO725" s="460"/>
      <c r="QP725" s="460"/>
      <c r="QQ725" s="460"/>
      <c r="QR725" s="460"/>
      <c r="QS725" s="460"/>
      <c r="QT725" s="460"/>
      <c r="QU725" s="460"/>
      <c r="QV725" s="460"/>
      <c r="QW725" s="460"/>
      <c r="QX725" s="460"/>
      <c r="QY725" s="460"/>
      <c r="QZ725" s="460"/>
      <c r="RA725" s="460"/>
      <c r="RB725" s="460"/>
      <c r="RC725" s="460"/>
      <c r="RD725" s="460"/>
      <c r="RE725" s="460"/>
      <c r="RF725" s="460"/>
      <c r="RG725" s="460"/>
      <c r="RH725" s="460"/>
      <c r="RI725" s="460"/>
      <c r="RJ725" s="460"/>
      <c r="RK725" s="460"/>
      <c r="RL725" s="460"/>
      <c r="RM725" s="460"/>
      <c r="RN725" s="460"/>
      <c r="RO725" s="460"/>
      <c r="RP725" s="460"/>
      <c r="RQ725" s="460"/>
      <c r="RR725" s="460"/>
      <c r="RS725" s="460"/>
      <c r="RT725" s="460"/>
      <c r="RU725" s="460"/>
      <c r="RV725" s="460"/>
      <c r="RW725" s="460"/>
      <c r="RX725" s="460"/>
      <c r="RY725" s="460"/>
      <c r="RZ725" s="460"/>
      <c r="SA725" s="460"/>
      <c r="SB725" s="460"/>
      <c r="SC725" s="460"/>
      <c r="SD725" s="460"/>
      <c r="SE725" s="460"/>
      <c r="SF725" s="460"/>
      <c r="SG725" s="460"/>
      <c r="SH725" s="460"/>
      <c r="SI725" s="460"/>
      <c r="SJ725" s="460"/>
      <c r="SK725" s="460"/>
      <c r="SL725" s="460"/>
      <c r="SM725" s="460"/>
      <c r="SN725" s="460"/>
      <c r="SO725" s="460"/>
      <c r="SP725" s="460"/>
      <c r="SQ725" s="460"/>
      <c r="SR725" s="460"/>
      <c r="SS725" s="460"/>
      <c r="ST725" s="460"/>
      <c r="SU725" s="460"/>
      <c r="SV725" s="460"/>
      <c r="SW725" s="460"/>
      <c r="SX725" s="460"/>
      <c r="SY725" s="460"/>
      <c r="SZ725" s="460"/>
      <c r="TA725" s="460"/>
      <c r="TB725" s="460"/>
      <c r="TC725" s="460"/>
      <c r="TD725" s="460"/>
      <c r="TE725" s="460"/>
      <c r="TF725" s="460"/>
      <c r="TG725" s="460"/>
      <c r="TH725" s="460"/>
      <c r="TI725" s="460"/>
      <c r="TJ725" s="460"/>
      <c r="TK725" s="460"/>
      <c r="TL725" s="460"/>
      <c r="TM725" s="460"/>
      <c r="TN725" s="460"/>
      <c r="TO725" s="460"/>
      <c r="TP725" s="460"/>
      <c r="TQ725" s="460"/>
      <c r="TR725" s="460"/>
      <c r="TS725" s="460"/>
      <c r="TT725" s="460"/>
      <c r="TU725" s="460"/>
      <c r="TV725" s="460"/>
      <c r="TW725" s="460"/>
      <c r="TX725" s="460"/>
      <c r="TY725" s="460"/>
      <c r="TZ725" s="460"/>
      <c r="UA725" s="460"/>
      <c r="UB725" s="460"/>
      <c r="UC725" s="460"/>
      <c r="UD725" s="460"/>
      <c r="UE725" s="460"/>
      <c r="UF725" s="460"/>
      <c r="UG725" s="460"/>
      <c r="UH725" s="460"/>
      <c r="UI725" s="460"/>
      <c r="UJ725" s="460"/>
      <c r="UK725" s="460"/>
      <c r="UL725" s="460"/>
      <c r="UM725" s="460"/>
      <c r="UN725" s="460"/>
      <c r="UO725" s="460"/>
      <c r="UP725" s="460"/>
      <c r="UQ725" s="460"/>
      <c r="UR725" s="460"/>
      <c r="US725" s="460"/>
      <c r="UT725" s="460"/>
      <c r="UU725" s="460"/>
      <c r="UV725" s="460"/>
      <c r="UW725" s="460"/>
      <c r="UX725" s="460"/>
      <c r="UY725" s="460"/>
      <c r="UZ725" s="460"/>
      <c r="VA725" s="460"/>
      <c r="VB725" s="460"/>
      <c r="VC725" s="460"/>
      <c r="VD725" s="460"/>
      <c r="VE725" s="460"/>
      <c r="VF725" s="460"/>
      <c r="VG725" s="460"/>
      <c r="VH725" s="460"/>
      <c r="VI725" s="460"/>
      <c r="VJ725" s="460"/>
      <c r="VK725" s="460"/>
      <c r="VL725" s="460"/>
      <c r="VM725" s="460"/>
      <c r="VN725" s="460"/>
      <c r="VO725" s="460"/>
      <c r="VP725" s="460"/>
      <c r="VQ725" s="460"/>
      <c r="VR725" s="460"/>
      <c r="VS725" s="460"/>
      <c r="VT725" s="460"/>
      <c r="VU725" s="460"/>
      <c r="VV725" s="460"/>
      <c r="VW725" s="460"/>
      <c r="VX725" s="460"/>
      <c r="VY725" s="460"/>
      <c r="VZ725" s="460"/>
      <c r="WA725" s="460"/>
      <c r="WB725" s="460"/>
      <c r="WC725" s="460"/>
      <c r="WD725" s="460"/>
      <c r="WE725" s="460"/>
      <c r="WF725" s="460"/>
      <c r="WG725" s="460"/>
      <c r="WH725" s="460"/>
      <c r="WI725" s="460"/>
      <c r="WJ725" s="460"/>
      <c r="WK725" s="460"/>
      <c r="WL725" s="460"/>
      <c r="WM725" s="460"/>
      <c r="WN725" s="460"/>
      <c r="WO725" s="460"/>
      <c r="WP725" s="460"/>
      <c r="WQ725" s="460"/>
      <c r="WR725" s="460"/>
      <c r="WS725" s="460"/>
      <c r="WT725" s="460"/>
      <c r="WU725" s="460"/>
      <c r="WV725" s="460"/>
      <c r="WW725" s="460"/>
      <c r="WX725" s="460"/>
      <c r="WY725" s="460"/>
      <c r="WZ725" s="460"/>
      <c r="XA725" s="460"/>
      <c r="XB725" s="460"/>
      <c r="XC725" s="460"/>
      <c r="XD725" s="460"/>
      <c r="XE725" s="460"/>
      <c r="XF725" s="460"/>
      <c r="XG725" s="460"/>
      <c r="XH725" s="460"/>
      <c r="XI725" s="460"/>
      <c r="XJ725" s="460"/>
      <c r="XK725" s="460"/>
      <c r="XL725" s="460"/>
      <c r="XM725" s="460"/>
      <c r="XN725" s="460"/>
      <c r="XO725" s="460"/>
      <c r="XP725" s="460"/>
      <c r="XQ725" s="460"/>
      <c r="XR725" s="460"/>
      <c r="XS725" s="460"/>
      <c r="XT725" s="460"/>
      <c r="XU725" s="460"/>
      <c r="XV725" s="460"/>
      <c r="XW725" s="460"/>
      <c r="XX725" s="460"/>
      <c r="XY725" s="460"/>
      <c r="XZ725" s="460"/>
      <c r="YA725" s="460"/>
      <c r="YB725" s="460"/>
      <c r="YC725" s="460"/>
      <c r="YD725" s="460"/>
      <c r="YE725" s="460"/>
      <c r="YF725" s="460"/>
      <c r="YG725" s="460"/>
      <c r="YH725" s="460"/>
      <c r="YI725" s="460"/>
      <c r="YJ725" s="460"/>
      <c r="YK725" s="460"/>
      <c r="YL725" s="460"/>
      <c r="YM725" s="460"/>
      <c r="YN725" s="460"/>
      <c r="YO725" s="460"/>
      <c r="YP725" s="460"/>
      <c r="YQ725" s="460"/>
      <c r="YR725" s="460"/>
      <c r="YS725" s="460"/>
      <c r="YT725" s="460"/>
      <c r="YU725" s="460"/>
      <c r="YV725" s="460"/>
      <c r="YW725" s="460"/>
      <c r="YX725" s="460"/>
      <c r="YY725" s="460"/>
      <c r="YZ725" s="460"/>
      <c r="ZA725" s="460"/>
      <c r="ZB725" s="460"/>
      <c r="ZC725" s="460"/>
      <c r="ZD725" s="460"/>
      <c r="ZE725" s="460"/>
      <c r="ZF725" s="460"/>
      <c r="ZG725" s="460"/>
      <c r="ZH725" s="460"/>
      <c r="ZI725" s="460"/>
      <c r="ZJ725" s="460"/>
      <c r="ZK725" s="460"/>
      <c r="ZL725" s="460"/>
      <c r="ZM725" s="460"/>
      <c r="ZN725" s="460"/>
      <c r="ZO725" s="460"/>
      <c r="ZP725" s="460"/>
      <c r="ZQ725" s="460"/>
      <c r="ZR725" s="460"/>
      <c r="ZS725" s="460"/>
      <c r="ZT725" s="460"/>
      <c r="ZU725" s="460"/>
      <c r="ZV725" s="460"/>
      <c r="ZW725" s="460"/>
      <c r="ZX725" s="460"/>
      <c r="ZY725" s="460"/>
      <c r="ZZ725" s="460"/>
      <c r="AAA725" s="460"/>
      <c r="AAB725" s="460"/>
      <c r="AAC725" s="460"/>
      <c r="AAD725" s="460"/>
      <c r="AAE725" s="460"/>
      <c r="AAF725" s="460"/>
      <c r="AAG725" s="460"/>
      <c r="AAH725" s="460"/>
      <c r="AAI725" s="460"/>
      <c r="AAJ725" s="460"/>
      <c r="AAK725" s="460"/>
      <c r="AAL725" s="460"/>
      <c r="AAM725" s="460"/>
      <c r="AAN725" s="460"/>
      <c r="AAO725" s="460"/>
      <c r="AAP725" s="460"/>
      <c r="AAQ725" s="460"/>
      <c r="AAR725" s="460"/>
      <c r="AAS725" s="460"/>
      <c r="AAT725" s="460"/>
      <c r="AAU725" s="460"/>
      <c r="AAV725" s="460"/>
      <c r="AAW725" s="460"/>
      <c r="AAX725" s="460"/>
      <c r="AAY725" s="460"/>
      <c r="AAZ725" s="460"/>
      <c r="ABA725" s="460"/>
      <c r="ABB725" s="460"/>
      <c r="ABC725" s="460"/>
      <c r="ABD725" s="460"/>
      <c r="ABE725" s="460"/>
      <c r="ABF725" s="460"/>
      <c r="ABG725" s="460"/>
      <c r="ABH725" s="460"/>
      <c r="ABI725" s="460"/>
      <c r="ABJ725" s="460"/>
      <c r="ABK725" s="460"/>
      <c r="ABL725" s="460"/>
      <c r="ABM725" s="460"/>
      <c r="ABN725" s="460"/>
      <c r="ABO725" s="460"/>
      <c r="ABP725" s="460"/>
      <c r="ABQ725" s="460"/>
      <c r="ABR725" s="460"/>
      <c r="ABS725" s="460"/>
      <c r="ABT725" s="460"/>
      <c r="ABU725" s="460"/>
      <c r="ABV725" s="460"/>
      <c r="ABW725" s="460"/>
      <c r="ABX725" s="460"/>
      <c r="ABY725" s="460"/>
      <c r="ABZ725" s="460"/>
      <c r="ACA725" s="460"/>
      <c r="ACB725" s="460"/>
      <c r="ACC725" s="460"/>
      <c r="ACD725" s="460"/>
      <c r="ACE725" s="460"/>
      <c r="ACF725" s="460"/>
      <c r="ACG725" s="460"/>
      <c r="ACH725" s="460"/>
      <c r="ACI725" s="460"/>
      <c r="ACJ725" s="460"/>
      <c r="ACK725" s="460"/>
      <c r="ACL725" s="460"/>
      <c r="ACM725" s="460"/>
      <c r="ACN725" s="460"/>
      <c r="ACO725" s="460"/>
      <c r="ACP725" s="460"/>
      <c r="ACQ725" s="460"/>
      <c r="ACR725" s="460"/>
      <c r="ACS725" s="460"/>
      <c r="ACT725" s="460"/>
      <c r="ACU725" s="460"/>
      <c r="ACV725" s="460"/>
      <c r="ACW725" s="460"/>
      <c r="ACX725" s="460"/>
      <c r="ACY725" s="460"/>
      <c r="ACZ725" s="460"/>
      <c r="ADA725" s="460"/>
      <c r="ADB725" s="460"/>
      <c r="ADC725" s="460"/>
      <c r="ADD725" s="460"/>
      <c r="ADE725" s="460"/>
      <c r="ADF725" s="460"/>
      <c r="ADG725" s="460"/>
      <c r="ADH725" s="460"/>
      <c r="ADI725" s="460"/>
      <c r="ADJ725" s="460"/>
      <c r="ADK725" s="460"/>
      <c r="ADL725" s="460"/>
      <c r="ADM725" s="460"/>
      <c r="ADN725" s="460"/>
      <c r="ADO725" s="460"/>
      <c r="ADP725" s="460"/>
      <c r="ADQ725" s="460"/>
      <c r="ADR725" s="460"/>
      <c r="ADS725" s="460"/>
      <c r="ADT725" s="460"/>
      <c r="ADU725" s="460"/>
      <c r="ADV725" s="460"/>
      <c r="ADW725" s="460"/>
      <c r="ADX725" s="460"/>
      <c r="ADY725" s="460"/>
      <c r="ADZ725" s="460"/>
      <c r="AEA725" s="460"/>
      <c r="AEB725" s="460"/>
      <c r="AEC725" s="460"/>
      <c r="AED725" s="460"/>
      <c r="AEE725" s="460"/>
      <c r="AEF725" s="460"/>
      <c r="AEG725" s="460"/>
      <c r="AEH725" s="460"/>
      <c r="AEI725" s="460"/>
      <c r="AEJ725" s="460"/>
      <c r="AEK725" s="460"/>
      <c r="AEL725" s="460"/>
      <c r="AEM725" s="460"/>
      <c r="AEN725" s="460"/>
      <c r="AEO725" s="460"/>
      <c r="AEP725" s="460"/>
      <c r="AEQ725" s="460"/>
      <c r="AER725" s="460"/>
      <c r="AES725" s="460"/>
      <c r="AET725" s="460"/>
      <c r="AEU725" s="460"/>
      <c r="AEV725" s="460"/>
      <c r="AEW725" s="460"/>
      <c r="AEX725" s="460"/>
      <c r="AEY725" s="460"/>
      <c r="AEZ725" s="460"/>
      <c r="AFA725" s="460"/>
      <c r="AFB725" s="460"/>
      <c r="AFC725" s="460"/>
      <c r="AFD725" s="460"/>
      <c r="AFE725" s="460"/>
      <c r="AFF725" s="460"/>
      <c r="AFG725" s="460"/>
      <c r="AFH725" s="460"/>
      <c r="AFI725" s="460"/>
      <c r="AFJ725" s="460"/>
      <c r="AFK725" s="460"/>
      <c r="AFL725" s="460"/>
      <c r="AFM725" s="460"/>
      <c r="AFN725" s="460"/>
      <c r="AFO725" s="460"/>
      <c r="AFP725" s="460"/>
      <c r="AFQ725" s="460"/>
      <c r="AFR725" s="460"/>
      <c r="AFS725" s="460"/>
      <c r="AFT725" s="460"/>
      <c r="AFU725" s="460"/>
      <c r="AFV725" s="460"/>
      <c r="AFW725" s="460"/>
      <c r="AFX725" s="460"/>
      <c r="AFY725" s="460"/>
      <c r="AFZ725" s="460"/>
      <c r="AGA725" s="460"/>
      <c r="AGB725" s="460"/>
      <c r="AGC725" s="460"/>
      <c r="AGD725" s="460"/>
      <c r="AGE725" s="460"/>
      <c r="AGF725" s="460"/>
      <c r="AGG725" s="460"/>
      <c r="AGH725" s="460"/>
      <c r="AGI725" s="460"/>
      <c r="AGJ725" s="460"/>
      <c r="AGK725" s="460"/>
      <c r="AGL725" s="460"/>
      <c r="AGM725" s="460"/>
      <c r="AGN725" s="460"/>
      <c r="AGO725" s="460"/>
      <c r="AGP725" s="460"/>
      <c r="AGQ725" s="460"/>
      <c r="AGR725" s="460"/>
      <c r="AGS725" s="460"/>
      <c r="AGT725" s="460"/>
      <c r="AGU725" s="460"/>
      <c r="AGV725" s="460"/>
      <c r="AGW725" s="460"/>
      <c r="AGX725" s="460"/>
      <c r="AGY725" s="460"/>
      <c r="AGZ725" s="460"/>
      <c r="AHA725" s="460"/>
      <c r="AHB725" s="460"/>
      <c r="AHC725" s="460"/>
      <c r="AHD725" s="460"/>
      <c r="AHE725" s="460"/>
      <c r="AHF725" s="460"/>
      <c r="AHG725" s="460"/>
      <c r="AHH725" s="460"/>
      <c r="AHI725" s="460"/>
      <c r="AHJ725" s="460"/>
      <c r="AHK725" s="460"/>
      <c r="AHL725" s="460"/>
      <c r="AHM725" s="460"/>
      <c r="AHN725" s="460"/>
      <c r="AHO725" s="460"/>
      <c r="AHP725" s="460"/>
      <c r="AHQ725" s="460"/>
      <c r="AHR725" s="460"/>
      <c r="AHS725" s="460"/>
      <c r="AHT725" s="460"/>
      <c r="AHU725" s="460"/>
      <c r="AHV725" s="460"/>
      <c r="AHW725" s="460"/>
      <c r="AHX725" s="460"/>
      <c r="AHY725" s="460"/>
      <c r="AHZ725" s="460"/>
      <c r="AIA725" s="460"/>
      <c r="AIB725" s="460"/>
      <c r="AIC725" s="460"/>
      <c r="AID725" s="460"/>
      <c r="AIE725" s="460"/>
      <c r="AIF725" s="460"/>
      <c r="AIG725" s="460"/>
      <c r="AIH725" s="460"/>
      <c r="AII725" s="460"/>
      <c r="AIJ725" s="460"/>
      <c r="AIK725" s="460"/>
      <c r="AIL725" s="460"/>
      <c r="AIM725" s="460"/>
      <c r="AIN725" s="460"/>
      <c r="AIO725" s="460"/>
      <c r="AIP725" s="460"/>
      <c r="AIQ725" s="460"/>
      <c r="AIR725" s="460"/>
      <c r="AIS725" s="460"/>
      <c r="AIT725" s="460"/>
      <c r="AIU725" s="460"/>
      <c r="AIV725" s="460"/>
      <c r="AIW725" s="460"/>
      <c r="AIX725" s="460"/>
      <c r="AIY725" s="460"/>
      <c r="AIZ725" s="460"/>
      <c r="AJA725" s="460"/>
      <c r="AJB725" s="460"/>
      <c r="AJC725" s="460"/>
      <c r="AJD725" s="460"/>
      <c r="AJE725" s="460"/>
      <c r="AJF725" s="460"/>
      <c r="AJG725" s="460"/>
      <c r="AJH725" s="460"/>
      <c r="AJI725" s="460"/>
      <c r="AJJ725" s="460"/>
      <c r="AJK725" s="460"/>
      <c r="AJL725" s="460"/>
      <c r="AJM725" s="460"/>
      <c r="AJN725" s="460"/>
      <c r="AJO725" s="460"/>
      <c r="AJP725" s="460"/>
      <c r="AJQ725" s="460"/>
      <c r="AJR725" s="460"/>
      <c r="AJS725" s="460"/>
      <c r="AJT725" s="460"/>
      <c r="AJU725" s="460"/>
      <c r="AJV725" s="460"/>
      <c r="AJW725" s="460"/>
      <c r="AJX725" s="460"/>
      <c r="AJY725" s="460"/>
      <c r="AJZ725" s="460"/>
      <c r="AKA725" s="460"/>
      <c r="AKB725" s="460"/>
      <c r="AKC725" s="460"/>
      <c r="AKD725" s="460"/>
      <c r="AKE725" s="460"/>
      <c r="AKF725" s="460"/>
      <c r="AKG725" s="460"/>
      <c r="AKH725" s="460"/>
      <c r="AKI725" s="460"/>
      <c r="AKJ725" s="460"/>
      <c r="AKK725" s="460"/>
      <c r="AKL725" s="460"/>
      <c r="AKM725" s="460"/>
      <c r="AKN725" s="460"/>
      <c r="AKO725" s="460"/>
      <c r="AKP725" s="460"/>
      <c r="AKQ725" s="460"/>
      <c r="AKR725" s="460"/>
      <c r="AKS725" s="460"/>
      <c r="AKT725" s="460"/>
      <c r="AKU725" s="460"/>
      <c r="AKV725" s="460"/>
      <c r="AKW725" s="460"/>
      <c r="AKX725" s="460"/>
      <c r="AKY725" s="460"/>
      <c r="AKZ725" s="460"/>
      <c r="ALA725" s="460"/>
      <c r="ALB725" s="460"/>
      <c r="ALC725" s="460"/>
      <c r="ALD725" s="460"/>
      <c r="ALE725" s="460"/>
      <c r="ALF725" s="460"/>
      <c r="ALG725" s="460"/>
      <c r="ALH725" s="460"/>
      <c r="ALI725" s="460"/>
      <c r="ALJ725" s="460"/>
      <c r="ALK725" s="460"/>
      <c r="ALL725" s="460"/>
      <c r="ALM725" s="460"/>
      <c r="ALN725" s="460"/>
      <c r="ALO725" s="460"/>
      <c r="ALP725" s="460"/>
      <c r="ALQ725" s="460"/>
      <c r="ALR725" s="460"/>
      <c r="ALS725" s="460"/>
      <c r="ALT725" s="460"/>
      <c r="ALU725" s="460"/>
      <c r="ALV725" s="460"/>
      <c r="ALW725" s="460"/>
      <c r="ALX725" s="460"/>
      <c r="ALY725" s="460"/>
      <c r="ALZ725" s="460"/>
      <c r="AMA725" s="460"/>
      <c r="AMB725" s="460"/>
      <c r="AMC725" s="460"/>
      <c r="AMD725" s="460"/>
      <c r="AME725" s="460"/>
      <c r="AMF725" s="460"/>
      <c r="AMG725" s="460"/>
      <c r="AMH725" s="460"/>
      <c r="AMI725" s="460"/>
    </row>
    <row r="726" spans="1:1023" s="463" customFormat="1" x14ac:dyDescent="0.25">
      <c r="A726" s="457" t="s">
        <v>28271</v>
      </c>
      <c r="B726" s="163">
        <v>725</v>
      </c>
      <c r="C726" s="462" t="s">
        <v>28272</v>
      </c>
      <c r="D726" s="460" t="s">
        <v>28273</v>
      </c>
      <c r="E726" s="461"/>
      <c r="F726" s="460">
        <v>4</v>
      </c>
      <c r="G726" s="460"/>
      <c r="H726" s="460"/>
      <c r="I726" s="460"/>
      <c r="J726" s="460">
        <v>2</v>
      </c>
      <c r="K726" s="460">
        <v>2</v>
      </c>
      <c r="L726" s="460"/>
      <c r="M726" s="460"/>
      <c r="N726" s="460"/>
      <c r="O726" s="460"/>
      <c r="P726" s="460"/>
      <c r="Q726" s="460"/>
      <c r="R726" s="460"/>
      <c r="S726" s="460"/>
      <c r="T726" s="460"/>
      <c r="U726" s="460"/>
      <c r="V726" s="454">
        <f t="shared" si="356"/>
        <v>100</v>
      </c>
      <c r="W726" s="454">
        <f t="shared" si="357"/>
        <v>100</v>
      </c>
      <c r="X726" s="454">
        <f t="shared" si="358"/>
        <v>100</v>
      </c>
      <c r="Y726" s="454">
        <f t="shared" si="359"/>
        <v>100</v>
      </c>
      <c r="Z726" s="454">
        <f t="shared" si="360"/>
        <v>100</v>
      </c>
      <c r="AA726" s="220">
        <f t="shared" si="361"/>
        <v>100</v>
      </c>
      <c r="AB726" s="220">
        <f t="shared" si="362"/>
        <v>100</v>
      </c>
      <c r="AC726" s="220">
        <f t="shared" si="363"/>
        <v>100</v>
      </c>
      <c r="AD726" s="455">
        <f t="shared" si="364"/>
        <v>100</v>
      </c>
      <c r="AE726" s="455">
        <f t="shared" si="365"/>
        <v>100</v>
      </c>
      <c r="AF726" s="456">
        <f t="shared" si="366"/>
        <v>10</v>
      </c>
      <c r="AG726" s="456">
        <f t="shared" si="367"/>
        <v>10</v>
      </c>
      <c r="AH726" s="456">
        <f t="shared" si="368"/>
        <v>100</v>
      </c>
      <c r="AI726" s="456">
        <f t="shared" si="369"/>
        <v>100</v>
      </c>
      <c r="AJ726" s="460"/>
      <c r="AK726" s="460"/>
      <c r="AL726" s="460"/>
      <c r="AM726" s="460"/>
      <c r="AN726" s="460"/>
      <c r="AO726" s="460"/>
      <c r="AP726" s="460"/>
      <c r="AQ726" s="462"/>
      <c r="AR726" s="460"/>
      <c r="AS726" s="460"/>
      <c r="AT726" s="460"/>
      <c r="AU726" s="460"/>
      <c r="AV726" s="460"/>
      <c r="AW726" s="460"/>
      <c r="AX726" s="460"/>
      <c r="AY726" s="460"/>
      <c r="AZ726" s="460"/>
      <c r="BA726" s="460"/>
      <c r="BB726" s="460"/>
      <c r="BC726" s="460"/>
      <c r="BD726" s="460"/>
      <c r="BE726" s="460"/>
      <c r="BF726" s="460"/>
      <c r="BG726" s="460"/>
      <c r="BH726" s="460"/>
      <c r="BI726" s="460"/>
      <c r="BJ726" s="460"/>
      <c r="BK726" s="460"/>
      <c r="BL726" s="460"/>
      <c r="BM726" s="460"/>
      <c r="BN726" s="460"/>
      <c r="BO726" s="460"/>
      <c r="BP726" s="460"/>
      <c r="BQ726" s="460"/>
      <c r="BR726" s="460"/>
      <c r="BS726" s="460"/>
      <c r="BT726" s="460"/>
      <c r="BU726" s="460"/>
      <c r="BV726" s="460"/>
      <c r="BW726" s="460"/>
      <c r="BX726" s="460"/>
      <c r="BY726" s="460"/>
      <c r="BZ726" s="460"/>
      <c r="CA726" s="460"/>
      <c r="CB726" s="460"/>
      <c r="CC726" s="460"/>
      <c r="CD726" s="460"/>
      <c r="CE726" s="460"/>
      <c r="CF726" s="460"/>
      <c r="CG726" s="460"/>
      <c r="CH726" s="460"/>
      <c r="CI726" s="460"/>
      <c r="CJ726" s="460"/>
      <c r="CK726" s="460"/>
      <c r="CL726" s="460"/>
      <c r="CM726" s="460"/>
      <c r="CN726" s="460"/>
      <c r="CO726" s="460"/>
      <c r="CP726" s="460"/>
      <c r="CQ726" s="460"/>
      <c r="CR726" s="460"/>
      <c r="CS726" s="460"/>
      <c r="CT726" s="460"/>
      <c r="CU726" s="460"/>
      <c r="CV726" s="460"/>
      <c r="CW726" s="460"/>
      <c r="CX726" s="460"/>
      <c r="CY726" s="460"/>
      <c r="CZ726" s="460"/>
      <c r="DA726" s="460"/>
      <c r="DB726" s="460"/>
      <c r="DC726" s="460"/>
      <c r="DD726" s="460"/>
      <c r="DE726" s="460"/>
      <c r="DF726" s="460"/>
      <c r="DG726" s="460"/>
      <c r="DH726" s="460"/>
      <c r="DI726" s="460"/>
      <c r="DJ726" s="460"/>
      <c r="DK726" s="460"/>
      <c r="DL726" s="460"/>
      <c r="DM726" s="460"/>
      <c r="DN726" s="460"/>
      <c r="DO726" s="460"/>
      <c r="DP726" s="460"/>
      <c r="DQ726" s="460"/>
      <c r="DR726" s="460"/>
      <c r="DS726" s="460"/>
      <c r="DT726" s="460"/>
      <c r="DU726" s="460"/>
      <c r="DV726" s="460"/>
      <c r="DW726" s="460"/>
      <c r="DX726" s="460"/>
      <c r="DY726" s="460"/>
      <c r="DZ726" s="460"/>
      <c r="EA726" s="460"/>
      <c r="EB726" s="460"/>
      <c r="EC726" s="460"/>
      <c r="ED726" s="460"/>
      <c r="EE726" s="460"/>
      <c r="EF726" s="460"/>
      <c r="EG726" s="460"/>
      <c r="EH726" s="460"/>
      <c r="EI726" s="460"/>
      <c r="EJ726" s="460"/>
      <c r="EK726" s="460"/>
      <c r="EL726" s="460"/>
      <c r="EM726" s="460"/>
      <c r="EN726" s="460"/>
      <c r="EO726" s="460"/>
      <c r="EP726" s="460"/>
      <c r="EQ726" s="460"/>
      <c r="ER726" s="460"/>
      <c r="ES726" s="460"/>
      <c r="ET726" s="460"/>
      <c r="EU726" s="460"/>
      <c r="EV726" s="460"/>
      <c r="EW726" s="460"/>
      <c r="EX726" s="460"/>
      <c r="EY726" s="460"/>
      <c r="EZ726" s="460"/>
      <c r="FA726" s="460"/>
      <c r="FB726" s="460"/>
      <c r="FC726" s="460"/>
      <c r="FD726" s="460"/>
      <c r="FE726" s="460"/>
      <c r="FF726" s="460"/>
      <c r="FG726" s="460"/>
      <c r="FH726" s="460"/>
      <c r="FI726" s="460"/>
      <c r="FJ726" s="460"/>
      <c r="FK726" s="460"/>
      <c r="FL726" s="460"/>
      <c r="FM726" s="460"/>
      <c r="FN726" s="460"/>
      <c r="FO726" s="460"/>
      <c r="FP726" s="460"/>
      <c r="FQ726" s="460"/>
      <c r="FR726" s="460"/>
      <c r="FS726" s="460"/>
      <c r="FT726" s="460"/>
      <c r="FU726" s="460"/>
      <c r="FV726" s="460"/>
      <c r="FW726" s="460"/>
      <c r="FX726" s="460"/>
      <c r="FY726" s="460"/>
      <c r="FZ726" s="460"/>
      <c r="GA726" s="460"/>
      <c r="GB726" s="460"/>
      <c r="GC726" s="460"/>
      <c r="GD726" s="460"/>
      <c r="GE726" s="460"/>
      <c r="GF726" s="460"/>
      <c r="GG726" s="460"/>
      <c r="GH726" s="460"/>
      <c r="GI726" s="460"/>
      <c r="GJ726" s="460"/>
      <c r="GK726" s="460"/>
      <c r="GL726" s="460"/>
      <c r="GM726" s="460"/>
      <c r="GN726" s="460"/>
      <c r="GO726" s="460"/>
      <c r="GP726" s="460"/>
      <c r="GQ726" s="460"/>
      <c r="GR726" s="460"/>
      <c r="GS726" s="460"/>
      <c r="GT726" s="460"/>
      <c r="GU726" s="460"/>
      <c r="GV726" s="460"/>
      <c r="GW726" s="460"/>
      <c r="GX726" s="460"/>
      <c r="GY726" s="460"/>
      <c r="GZ726" s="460"/>
      <c r="HA726" s="460"/>
      <c r="HB726" s="460"/>
      <c r="HC726" s="460"/>
      <c r="HD726" s="460"/>
      <c r="HE726" s="460"/>
      <c r="HF726" s="460"/>
      <c r="HG726" s="460"/>
      <c r="HH726" s="460"/>
      <c r="HI726" s="460"/>
      <c r="HJ726" s="460"/>
      <c r="HK726" s="460"/>
      <c r="HL726" s="460"/>
      <c r="HM726" s="460"/>
      <c r="HN726" s="460"/>
      <c r="HO726" s="460"/>
      <c r="HP726" s="460"/>
      <c r="HQ726" s="460"/>
      <c r="HR726" s="460"/>
      <c r="HS726" s="460"/>
      <c r="HT726" s="460"/>
      <c r="HU726" s="460"/>
      <c r="HV726" s="460"/>
      <c r="HW726" s="460"/>
      <c r="HX726" s="460"/>
      <c r="HY726" s="460"/>
      <c r="HZ726" s="460"/>
      <c r="IA726" s="460"/>
      <c r="IB726" s="460"/>
      <c r="IC726" s="460"/>
      <c r="ID726" s="460"/>
      <c r="IE726" s="460"/>
      <c r="IF726" s="460"/>
      <c r="IG726" s="460"/>
      <c r="IH726" s="460"/>
      <c r="II726" s="460"/>
      <c r="IJ726" s="460"/>
      <c r="IK726" s="460"/>
      <c r="IL726" s="460"/>
      <c r="IM726" s="460"/>
      <c r="IN726" s="460"/>
      <c r="IO726" s="460"/>
      <c r="IP726" s="460"/>
      <c r="IQ726" s="460"/>
      <c r="IR726" s="460"/>
      <c r="IS726" s="460"/>
      <c r="IT726" s="460"/>
      <c r="IU726" s="460"/>
      <c r="IV726" s="460"/>
      <c r="IW726" s="460"/>
      <c r="IX726" s="460"/>
      <c r="IY726" s="460"/>
      <c r="IZ726" s="460"/>
      <c r="JA726" s="460"/>
      <c r="JB726" s="460"/>
      <c r="JC726" s="460"/>
      <c r="JD726" s="460"/>
      <c r="JE726" s="460"/>
      <c r="JF726" s="460"/>
      <c r="JG726" s="460"/>
      <c r="JH726" s="460"/>
      <c r="JI726" s="460"/>
      <c r="JJ726" s="460"/>
      <c r="JK726" s="460"/>
      <c r="JL726" s="460"/>
      <c r="JM726" s="460"/>
      <c r="JN726" s="460"/>
      <c r="JO726" s="460"/>
      <c r="JP726" s="460"/>
      <c r="JQ726" s="460"/>
      <c r="JR726" s="460"/>
      <c r="JS726" s="460"/>
      <c r="JT726" s="460"/>
      <c r="JU726" s="460"/>
      <c r="JV726" s="460"/>
      <c r="JW726" s="460"/>
      <c r="JX726" s="460"/>
      <c r="JY726" s="460"/>
      <c r="JZ726" s="460"/>
      <c r="KA726" s="460"/>
      <c r="KB726" s="460"/>
      <c r="KC726" s="460"/>
      <c r="KD726" s="460"/>
      <c r="KE726" s="460"/>
      <c r="KF726" s="460"/>
      <c r="KG726" s="460"/>
      <c r="KH726" s="460"/>
      <c r="KI726" s="460"/>
      <c r="KJ726" s="460"/>
      <c r="KK726" s="460"/>
      <c r="KL726" s="460"/>
      <c r="KM726" s="460"/>
      <c r="KN726" s="460"/>
      <c r="KO726" s="460"/>
      <c r="KP726" s="460"/>
      <c r="KQ726" s="460"/>
      <c r="KR726" s="460"/>
      <c r="KS726" s="460"/>
      <c r="KT726" s="460"/>
      <c r="KU726" s="460"/>
      <c r="KV726" s="460"/>
      <c r="KW726" s="460"/>
      <c r="KX726" s="460"/>
      <c r="KY726" s="460"/>
      <c r="KZ726" s="460"/>
      <c r="LA726" s="460"/>
      <c r="LB726" s="460"/>
      <c r="LC726" s="460"/>
      <c r="LD726" s="460"/>
      <c r="LE726" s="460"/>
      <c r="LF726" s="460"/>
      <c r="LG726" s="460"/>
      <c r="LH726" s="460"/>
      <c r="LI726" s="460"/>
      <c r="LJ726" s="460"/>
      <c r="LK726" s="460"/>
      <c r="LL726" s="460"/>
      <c r="LM726" s="460"/>
      <c r="LN726" s="460"/>
      <c r="LO726" s="460"/>
      <c r="LP726" s="460"/>
      <c r="LQ726" s="460"/>
      <c r="LR726" s="460"/>
      <c r="LS726" s="460"/>
      <c r="LT726" s="460"/>
      <c r="LU726" s="460"/>
      <c r="LV726" s="460"/>
      <c r="LW726" s="460"/>
      <c r="LX726" s="460"/>
      <c r="LY726" s="460"/>
      <c r="LZ726" s="460"/>
      <c r="MA726" s="460"/>
      <c r="MB726" s="460"/>
      <c r="MC726" s="460"/>
      <c r="MD726" s="460"/>
      <c r="ME726" s="460"/>
      <c r="MF726" s="460"/>
      <c r="MG726" s="460"/>
      <c r="MH726" s="460"/>
      <c r="MI726" s="460"/>
      <c r="MJ726" s="460"/>
      <c r="MK726" s="460"/>
      <c r="ML726" s="460"/>
      <c r="MM726" s="460"/>
      <c r="MN726" s="460"/>
      <c r="MO726" s="460"/>
      <c r="MP726" s="460"/>
      <c r="MQ726" s="460"/>
      <c r="MR726" s="460"/>
      <c r="MS726" s="460"/>
      <c r="MT726" s="460"/>
      <c r="MU726" s="460"/>
      <c r="MV726" s="460"/>
      <c r="MW726" s="460"/>
      <c r="MX726" s="460"/>
      <c r="MY726" s="460"/>
      <c r="MZ726" s="460"/>
      <c r="NA726" s="460"/>
      <c r="NB726" s="460"/>
      <c r="NC726" s="460"/>
      <c r="ND726" s="460"/>
      <c r="NE726" s="460"/>
      <c r="NF726" s="460"/>
      <c r="NG726" s="460"/>
      <c r="NH726" s="460"/>
      <c r="NI726" s="460"/>
      <c r="NJ726" s="460"/>
      <c r="NK726" s="460"/>
      <c r="NL726" s="460"/>
      <c r="NM726" s="460"/>
      <c r="NN726" s="460"/>
      <c r="NO726" s="460"/>
      <c r="NP726" s="460"/>
      <c r="NQ726" s="460"/>
      <c r="NR726" s="460"/>
      <c r="NS726" s="460"/>
      <c r="NT726" s="460"/>
      <c r="NU726" s="460"/>
      <c r="NV726" s="460"/>
      <c r="NW726" s="460"/>
      <c r="NX726" s="460"/>
      <c r="NY726" s="460"/>
      <c r="NZ726" s="460"/>
      <c r="OA726" s="460"/>
      <c r="OB726" s="460"/>
      <c r="OC726" s="460"/>
      <c r="OD726" s="460"/>
      <c r="OE726" s="460"/>
      <c r="OF726" s="460"/>
      <c r="OG726" s="460"/>
      <c r="OH726" s="460"/>
      <c r="OI726" s="460"/>
      <c r="OJ726" s="460"/>
      <c r="OK726" s="460"/>
      <c r="OL726" s="460"/>
      <c r="OM726" s="460"/>
      <c r="ON726" s="460"/>
      <c r="OO726" s="460"/>
      <c r="OP726" s="460"/>
      <c r="OQ726" s="460"/>
      <c r="OR726" s="460"/>
      <c r="OS726" s="460"/>
      <c r="OT726" s="460"/>
      <c r="OU726" s="460"/>
      <c r="OV726" s="460"/>
      <c r="OW726" s="460"/>
      <c r="OX726" s="460"/>
      <c r="OY726" s="460"/>
      <c r="OZ726" s="460"/>
      <c r="PA726" s="460"/>
      <c r="PB726" s="460"/>
      <c r="PC726" s="460"/>
      <c r="PD726" s="460"/>
      <c r="PE726" s="460"/>
      <c r="PF726" s="460"/>
      <c r="PG726" s="460"/>
      <c r="PH726" s="460"/>
      <c r="PI726" s="460"/>
      <c r="PJ726" s="460"/>
      <c r="PK726" s="460"/>
      <c r="PL726" s="460"/>
      <c r="PM726" s="460"/>
      <c r="PN726" s="460"/>
      <c r="PO726" s="460"/>
      <c r="PP726" s="460"/>
      <c r="PQ726" s="460"/>
      <c r="PR726" s="460"/>
      <c r="PS726" s="460"/>
      <c r="PT726" s="460"/>
      <c r="PU726" s="460"/>
      <c r="PV726" s="460"/>
      <c r="PW726" s="460"/>
      <c r="PX726" s="460"/>
      <c r="PY726" s="460"/>
      <c r="PZ726" s="460"/>
      <c r="QA726" s="460"/>
      <c r="QB726" s="460"/>
      <c r="QC726" s="460"/>
      <c r="QD726" s="460"/>
      <c r="QE726" s="460"/>
      <c r="QF726" s="460"/>
      <c r="QG726" s="460"/>
      <c r="QH726" s="460"/>
      <c r="QI726" s="460"/>
      <c r="QJ726" s="460"/>
      <c r="QK726" s="460"/>
      <c r="QL726" s="460"/>
      <c r="QM726" s="460"/>
      <c r="QN726" s="460"/>
      <c r="QO726" s="460"/>
      <c r="QP726" s="460"/>
      <c r="QQ726" s="460"/>
      <c r="QR726" s="460"/>
      <c r="QS726" s="460"/>
      <c r="QT726" s="460"/>
      <c r="QU726" s="460"/>
      <c r="QV726" s="460"/>
      <c r="QW726" s="460"/>
      <c r="QX726" s="460"/>
      <c r="QY726" s="460"/>
      <c r="QZ726" s="460"/>
      <c r="RA726" s="460"/>
      <c r="RB726" s="460"/>
      <c r="RC726" s="460"/>
      <c r="RD726" s="460"/>
      <c r="RE726" s="460"/>
      <c r="RF726" s="460"/>
      <c r="RG726" s="460"/>
      <c r="RH726" s="460"/>
      <c r="RI726" s="460"/>
      <c r="RJ726" s="460"/>
      <c r="RK726" s="460"/>
      <c r="RL726" s="460"/>
      <c r="RM726" s="460"/>
      <c r="RN726" s="460"/>
      <c r="RO726" s="460"/>
      <c r="RP726" s="460"/>
      <c r="RQ726" s="460"/>
      <c r="RR726" s="460"/>
      <c r="RS726" s="460"/>
      <c r="RT726" s="460"/>
      <c r="RU726" s="460"/>
      <c r="RV726" s="460"/>
      <c r="RW726" s="460"/>
      <c r="RX726" s="460"/>
      <c r="RY726" s="460"/>
      <c r="RZ726" s="460"/>
      <c r="SA726" s="460"/>
      <c r="SB726" s="460"/>
      <c r="SC726" s="460"/>
      <c r="SD726" s="460"/>
      <c r="SE726" s="460"/>
      <c r="SF726" s="460"/>
      <c r="SG726" s="460"/>
      <c r="SH726" s="460"/>
      <c r="SI726" s="460"/>
      <c r="SJ726" s="460"/>
      <c r="SK726" s="460"/>
      <c r="SL726" s="460"/>
      <c r="SM726" s="460"/>
      <c r="SN726" s="460"/>
      <c r="SO726" s="460"/>
      <c r="SP726" s="460"/>
      <c r="SQ726" s="460"/>
      <c r="SR726" s="460"/>
      <c r="SS726" s="460"/>
      <c r="ST726" s="460"/>
      <c r="SU726" s="460"/>
      <c r="SV726" s="460"/>
      <c r="SW726" s="460"/>
      <c r="SX726" s="460"/>
      <c r="SY726" s="460"/>
      <c r="SZ726" s="460"/>
      <c r="TA726" s="460"/>
      <c r="TB726" s="460"/>
      <c r="TC726" s="460"/>
      <c r="TD726" s="460"/>
      <c r="TE726" s="460"/>
      <c r="TF726" s="460"/>
      <c r="TG726" s="460"/>
      <c r="TH726" s="460"/>
      <c r="TI726" s="460"/>
      <c r="TJ726" s="460"/>
      <c r="TK726" s="460"/>
      <c r="TL726" s="460"/>
      <c r="TM726" s="460"/>
      <c r="TN726" s="460"/>
      <c r="TO726" s="460"/>
      <c r="TP726" s="460"/>
      <c r="TQ726" s="460"/>
      <c r="TR726" s="460"/>
      <c r="TS726" s="460"/>
      <c r="TT726" s="460"/>
      <c r="TU726" s="460"/>
      <c r="TV726" s="460"/>
      <c r="TW726" s="460"/>
      <c r="TX726" s="460"/>
      <c r="TY726" s="460"/>
      <c r="TZ726" s="460"/>
      <c r="UA726" s="460"/>
      <c r="UB726" s="460"/>
      <c r="UC726" s="460"/>
      <c r="UD726" s="460"/>
      <c r="UE726" s="460"/>
      <c r="UF726" s="460"/>
      <c r="UG726" s="460"/>
      <c r="UH726" s="460"/>
      <c r="UI726" s="460"/>
      <c r="UJ726" s="460"/>
      <c r="UK726" s="460"/>
      <c r="UL726" s="460"/>
      <c r="UM726" s="460"/>
      <c r="UN726" s="460"/>
      <c r="UO726" s="460"/>
      <c r="UP726" s="460"/>
      <c r="UQ726" s="460"/>
      <c r="UR726" s="460"/>
      <c r="US726" s="460"/>
      <c r="UT726" s="460"/>
      <c r="UU726" s="460"/>
      <c r="UV726" s="460"/>
      <c r="UW726" s="460"/>
      <c r="UX726" s="460"/>
      <c r="UY726" s="460"/>
      <c r="UZ726" s="460"/>
      <c r="VA726" s="460"/>
      <c r="VB726" s="460"/>
      <c r="VC726" s="460"/>
      <c r="VD726" s="460"/>
      <c r="VE726" s="460"/>
      <c r="VF726" s="460"/>
      <c r="VG726" s="460"/>
      <c r="VH726" s="460"/>
      <c r="VI726" s="460"/>
      <c r="VJ726" s="460"/>
      <c r="VK726" s="460"/>
      <c r="VL726" s="460"/>
      <c r="VM726" s="460"/>
      <c r="VN726" s="460"/>
      <c r="VO726" s="460"/>
      <c r="VP726" s="460"/>
      <c r="VQ726" s="460"/>
      <c r="VR726" s="460"/>
      <c r="VS726" s="460"/>
      <c r="VT726" s="460"/>
      <c r="VU726" s="460"/>
      <c r="VV726" s="460"/>
      <c r="VW726" s="460"/>
      <c r="VX726" s="460"/>
      <c r="VY726" s="460"/>
      <c r="VZ726" s="460"/>
      <c r="WA726" s="460"/>
      <c r="WB726" s="460"/>
      <c r="WC726" s="460"/>
      <c r="WD726" s="460"/>
      <c r="WE726" s="460"/>
      <c r="WF726" s="460"/>
      <c r="WG726" s="460"/>
      <c r="WH726" s="460"/>
      <c r="WI726" s="460"/>
      <c r="WJ726" s="460"/>
      <c r="WK726" s="460"/>
      <c r="WL726" s="460"/>
      <c r="WM726" s="460"/>
      <c r="WN726" s="460"/>
      <c r="WO726" s="460"/>
      <c r="WP726" s="460"/>
      <c r="WQ726" s="460"/>
      <c r="WR726" s="460"/>
      <c r="WS726" s="460"/>
      <c r="WT726" s="460"/>
      <c r="WU726" s="460"/>
      <c r="WV726" s="460"/>
      <c r="WW726" s="460"/>
      <c r="WX726" s="460"/>
      <c r="WY726" s="460"/>
      <c r="WZ726" s="460"/>
      <c r="XA726" s="460"/>
      <c r="XB726" s="460"/>
      <c r="XC726" s="460"/>
      <c r="XD726" s="460"/>
      <c r="XE726" s="460"/>
      <c r="XF726" s="460"/>
      <c r="XG726" s="460"/>
      <c r="XH726" s="460"/>
      <c r="XI726" s="460"/>
      <c r="XJ726" s="460"/>
      <c r="XK726" s="460"/>
      <c r="XL726" s="460"/>
      <c r="XM726" s="460"/>
      <c r="XN726" s="460"/>
      <c r="XO726" s="460"/>
      <c r="XP726" s="460"/>
      <c r="XQ726" s="460"/>
      <c r="XR726" s="460"/>
      <c r="XS726" s="460"/>
      <c r="XT726" s="460"/>
      <c r="XU726" s="460"/>
      <c r="XV726" s="460"/>
      <c r="XW726" s="460"/>
      <c r="XX726" s="460"/>
      <c r="XY726" s="460"/>
      <c r="XZ726" s="460"/>
      <c r="YA726" s="460"/>
      <c r="YB726" s="460"/>
      <c r="YC726" s="460"/>
      <c r="YD726" s="460"/>
      <c r="YE726" s="460"/>
      <c r="YF726" s="460"/>
      <c r="YG726" s="460"/>
      <c r="YH726" s="460"/>
      <c r="YI726" s="460"/>
      <c r="YJ726" s="460"/>
      <c r="YK726" s="460"/>
      <c r="YL726" s="460"/>
      <c r="YM726" s="460"/>
      <c r="YN726" s="460"/>
      <c r="YO726" s="460"/>
      <c r="YP726" s="460"/>
      <c r="YQ726" s="460"/>
      <c r="YR726" s="460"/>
      <c r="YS726" s="460"/>
      <c r="YT726" s="460"/>
      <c r="YU726" s="460"/>
      <c r="YV726" s="460"/>
      <c r="YW726" s="460"/>
      <c r="YX726" s="460"/>
      <c r="YY726" s="460"/>
      <c r="YZ726" s="460"/>
      <c r="ZA726" s="460"/>
      <c r="ZB726" s="460"/>
      <c r="ZC726" s="460"/>
      <c r="ZD726" s="460"/>
      <c r="ZE726" s="460"/>
      <c r="ZF726" s="460"/>
      <c r="ZG726" s="460"/>
      <c r="ZH726" s="460"/>
      <c r="ZI726" s="460"/>
      <c r="ZJ726" s="460"/>
      <c r="ZK726" s="460"/>
      <c r="ZL726" s="460"/>
      <c r="ZM726" s="460"/>
      <c r="ZN726" s="460"/>
      <c r="ZO726" s="460"/>
      <c r="ZP726" s="460"/>
      <c r="ZQ726" s="460"/>
      <c r="ZR726" s="460"/>
      <c r="ZS726" s="460"/>
      <c r="ZT726" s="460"/>
      <c r="ZU726" s="460"/>
      <c r="ZV726" s="460"/>
      <c r="ZW726" s="460"/>
      <c r="ZX726" s="460"/>
      <c r="ZY726" s="460"/>
      <c r="ZZ726" s="460"/>
      <c r="AAA726" s="460"/>
      <c r="AAB726" s="460"/>
      <c r="AAC726" s="460"/>
      <c r="AAD726" s="460"/>
      <c r="AAE726" s="460"/>
      <c r="AAF726" s="460"/>
      <c r="AAG726" s="460"/>
      <c r="AAH726" s="460"/>
      <c r="AAI726" s="460"/>
      <c r="AAJ726" s="460"/>
      <c r="AAK726" s="460"/>
      <c r="AAL726" s="460"/>
      <c r="AAM726" s="460"/>
      <c r="AAN726" s="460"/>
      <c r="AAO726" s="460"/>
      <c r="AAP726" s="460"/>
      <c r="AAQ726" s="460"/>
      <c r="AAR726" s="460"/>
      <c r="AAS726" s="460"/>
      <c r="AAT726" s="460"/>
      <c r="AAU726" s="460"/>
      <c r="AAV726" s="460"/>
      <c r="AAW726" s="460"/>
      <c r="AAX726" s="460"/>
      <c r="AAY726" s="460"/>
      <c r="AAZ726" s="460"/>
      <c r="ABA726" s="460"/>
      <c r="ABB726" s="460"/>
      <c r="ABC726" s="460"/>
      <c r="ABD726" s="460"/>
      <c r="ABE726" s="460"/>
      <c r="ABF726" s="460"/>
      <c r="ABG726" s="460"/>
      <c r="ABH726" s="460"/>
      <c r="ABI726" s="460"/>
      <c r="ABJ726" s="460"/>
      <c r="ABK726" s="460"/>
      <c r="ABL726" s="460"/>
      <c r="ABM726" s="460"/>
      <c r="ABN726" s="460"/>
      <c r="ABO726" s="460"/>
      <c r="ABP726" s="460"/>
      <c r="ABQ726" s="460"/>
      <c r="ABR726" s="460"/>
      <c r="ABS726" s="460"/>
      <c r="ABT726" s="460"/>
      <c r="ABU726" s="460"/>
      <c r="ABV726" s="460"/>
      <c r="ABW726" s="460"/>
      <c r="ABX726" s="460"/>
      <c r="ABY726" s="460"/>
      <c r="ABZ726" s="460"/>
      <c r="ACA726" s="460"/>
      <c r="ACB726" s="460"/>
      <c r="ACC726" s="460"/>
      <c r="ACD726" s="460"/>
      <c r="ACE726" s="460"/>
      <c r="ACF726" s="460"/>
      <c r="ACG726" s="460"/>
      <c r="ACH726" s="460"/>
      <c r="ACI726" s="460"/>
      <c r="ACJ726" s="460"/>
      <c r="ACK726" s="460"/>
      <c r="ACL726" s="460"/>
      <c r="ACM726" s="460"/>
      <c r="ACN726" s="460"/>
      <c r="ACO726" s="460"/>
      <c r="ACP726" s="460"/>
      <c r="ACQ726" s="460"/>
      <c r="ACR726" s="460"/>
      <c r="ACS726" s="460"/>
      <c r="ACT726" s="460"/>
      <c r="ACU726" s="460"/>
      <c r="ACV726" s="460"/>
      <c r="ACW726" s="460"/>
      <c r="ACX726" s="460"/>
      <c r="ACY726" s="460"/>
      <c r="ACZ726" s="460"/>
      <c r="ADA726" s="460"/>
      <c r="ADB726" s="460"/>
      <c r="ADC726" s="460"/>
      <c r="ADD726" s="460"/>
      <c r="ADE726" s="460"/>
      <c r="ADF726" s="460"/>
      <c r="ADG726" s="460"/>
      <c r="ADH726" s="460"/>
      <c r="ADI726" s="460"/>
      <c r="ADJ726" s="460"/>
      <c r="ADK726" s="460"/>
      <c r="ADL726" s="460"/>
      <c r="ADM726" s="460"/>
      <c r="ADN726" s="460"/>
      <c r="ADO726" s="460"/>
      <c r="ADP726" s="460"/>
      <c r="ADQ726" s="460"/>
      <c r="ADR726" s="460"/>
      <c r="ADS726" s="460"/>
      <c r="ADT726" s="460"/>
      <c r="ADU726" s="460"/>
      <c r="ADV726" s="460"/>
      <c r="ADW726" s="460"/>
      <c r="ADX726" s="460"/>
      <c r="ADY726" s="460"/>
      <c r="ADZ726" s="460"/>
      <c r="AEA726" s="460"/>
      <c r="AEB726" s="460"/>
      <c r="AEC726" s="460"/>
      <c r="AED726" s="460"/>
      <c r="AEE726" s="460"/>
      <c r="AEF726" s="460"/>
      <c r="AEG726" s="460"/>
      <c r="AEH726" s="460"/>
      <c r="AEI726" s="460"/>
      <c r="AEJ726" s="460"/>
      <c r="AEK726" s="460"/>
      <c r="AEL726" s="460"/>
      <c r="AEM726" s="460"/>
      <c r="AEN726" s="460"/>
      <c r="AEO726" s="460"/>
      <c r="AEP726" s="460"/>
      <c r="AEQ726" s="460"/>
      <c r="AER726" s="460"/>
      <c r="AES726" s="460"/>
      <c r="AET726" s="460"/>
      <c r="AEU726" s="460"/>
      <c r="AEV726" s="460"/>
      <c r="AEW726" s="460"/>
      <c r="AEX726" s="460"/>
      <c r="AEY726" s="460"/>
      <c r="AEZ726" s="460"/>
      <c r="AFA726" s="460"/>
      <c r="AFB726" s="460"/>
      <c r="AFC726" s="460"/>
      <c r="AFD726" s="460"/>
      <c r="AFE726" s="460"/>
      <c r="AFF726" s="460"/>
      <c r="AFG726" s="460"/>
      <c r="AFH726" s="460"/>
      <c r="AFI726" s="460"/>
      <c r="AFJ726" s="460"/>
      <c r="AFK726" s="460"/>
      <c r="AFL726" s="460"/>
      <c r="AFM726" s="460"/>
      <c r="AFN726" s="460"/>
      <c r="AFO726" s="460"/>
      <c r="AFP726" s="460"/>
      <c r="AFQ726" s="460"/>
      <c r="AFR726" s="460"/>
      <c r="AFS726" s="460"/>
      <c r="AFT726" s="460"/>
      <c r="AFU726" s="460"/>
      <c r="AFV726" s="460"/>
      <c r="AFW726" s="460"/>
      <c r="AFX726" s="460"/>
      <c r="AFY726" s="460"/>
      <c r="AFZ726" s="460"/>
      <c r="AGA726" s="460"/>
      <c r="AGB726" s="460"/>
      <c r="AGC726" s="460"/>
      <c r="AGD726" s="460"/>
      <c r="AGE726" s="460"/>
      <c r="AGF726" s="460"/>
      <c r="AGG726" s="460"/>
      <c r="AGH726" s="460"/>
      <c r="AGI726" s="460"/>
      <c r="AGJ726" s="460"/>
      <c r="AGK726" s="460"/>
      <c r="AGL726" s="460"/>
      <c r="AGM726" s="460"/>
      <c r="AGN726" s="460"/>
      <c r="AGO726" s="460"/>
      <c r="AGP726" s="460"/>
      <c r="AGQ726" s="460"/>
      <c r="AGR726" s="460"/>
      <c r="AGS726" s="460"/>
      <c r="AGT726" s="460"/>
      <c r="AGU726" s="460"/>
      <c r="AGV726" s="460"/>
      <c r="AGW726" s="460"/>
      <c r="AGX726" s="460"/>
      <c r="AGY726" s="460"/>
      <c r="AGZ726" s="460"/>
      <c r="AHA726" s="460"/>
      <c r="AHB726" s="460"/>
      <c r="AHC726" s="460"/>
      <c r="AHD726" s="460"/>
      <c r="AHE726" s="460"/>
      <c r="AHF726" s="460"/>
      <c r="AHG726" s="460"/>
      <c r="AHH726" s="460"/>
      <c r="AHI726" s="460"/>
      <c r="AHJ726" s="460"/>
      <c r="AHK726" s="460"/>
      <c r="AHL726" s="460"/>
      <c r="AHM726" s="460"/>
      <c r="AHN726" s="460"/>
      <c r="AHO726" s="460"/>
      <c r="AHP726" s="460"/>
      <c r="AHQ726" s="460"/>
      <c r="AHR726" s="460"/>
      <c r="AHS726" s="460"/>
      <c r="AHT726" s="460"/>
      <c r="AHU726" s="460"/>
      <c r="AHV726" s="460"/>
      <c r="AHW726" s="460"/>
      <c r="AHX726" s="460"/>
      <c r="AHY726" s="460"/>
      <c r="AHZ726" s="460"/>
      <c r="AIA726" s="460"/>
      <c r="AIB726" s="460"/>
      <c r="AIC726" s="460"/>
      <c r="AID726" s="460"/>
      <c r="AIE726" s="460"/>
      <c r="AIF726" s="460"/>
      <c r="AIG726" s="460"/>
      <c r="AIH726" s="460"/>
      <c r="AII726" s="460"/>
      <c r="AIJ726" s="460"/>
      <c r="AIK726" s="460"/>
      <c r="AIL726" s="460"/>
      <c r="AIM726" s="460"/>
      <c r="AIN726" s="460"/>
      <c r="AIO726" s="460"/>
      <c r="AIP726" s="460"/>
      <c r="AIQ726" s="460"/>
      <c r="AIR726" s="460"/>
      <c r="AIS726" s="460"/>
      <c r="AIT726" s="460"/>
      <c r="AIU726" s="460"/>
      <c r="AIV726" s="460"/>
      <c r="AIW726" s="460"/>
      <c r="AIX726" s="460"/>
      <c r="AIY726" s="460"/>
      <c r="AIZ726" s="460"/>
      <c r="AJA726" s="460"/>
      <c r="AJB726" s="460"/>
      <c r="AJC726" s="460"/>
      <c r="AJD726" s="460"/>
      <c r="AJE726" s="460"/>
      <c r="AJF726" s="460"/>
      <c r="AJG726" s="460"/>
      <c r="AJH726" s="460"/>
      <c r="AJI726" s="460"/>
      <c r="AJJ726" s="460"/>
      <c r="AJK726" s="460"/>
      <c r="AJL726" s="460"/>
      <c r="AJM726" s="460"/>
      <c r="AJN726" s="460"/>
      <c r="AJO726" s="460"/>
      <c r="AJP726" s="460"/>
      <c r="AJQ726" s="460"/>
      <c r="AJR726" s="460"/>
      <c r="AJS726" s="460"/>
      <c r="AJT726" s="460"/>
      <c r="AJU726" s="460"/>
      <c r="AJV726" s="460"/>
      <c r="AJW726" s="460"/>
      <c r="AJX726" s="460"/>
      <c r="AJY726" s="460"/>
      <c r="AJZ726" s="460"/>
      <c r="AKA726" s="460"/>
      <c r="AKB726" s="460"/>
      <c r="AKC726" s="460"/>
      <c r="AKD726" s="460"/>
      <c r="AKE726" s="460"/>
      <c r="AKF726" s="460"/>
      <c r="AKG726" s="460"/>
      <c r="AKH726" s="460"/>
      <c r="AKI726" s="460"/>
      <c r="AKJ726" s="460"/>
      <c r="AKK726" s="460"/>
      <c r="AKL726" s="460"/>
      <c r="AKM726" s="460"/>
      <c r="AKN726" s="460"/>
      <c r="AKO726" s="460"/>
      <c r="AKP726" s="460"/>
      <c r="AKQ726" s="460"/>
      <c r="AKR726" s="460"/>
      <c r="AKS726" s="460"/>
      <c r="AKT726" s="460"/>
      <c r="AKU726" s="460"/>
      <c r="AKV726" s="460"/>
      <c r="AKW726" s="460"/>
      <c r="AKX726" s="460"/>
      <c r="AKY726" s="460"/>
      <c r="AKZ726" s="460"/>
      <c r="ALA726" s="460"/>
      <c r="ALB726" s="460"/>
      <c r="ALC726" s="460"/>
      <c r="ALD726" s="460"/>
      <c r="ALE726" s="460"/>
      <c r="ALF726" s="460"/>
      <c r="ALG726" s="460"/>
      <c r="ALH726" s="460"/>
      <c r="ALI726" s="460"/>
      <c r="ALJ726" s="460"/>
      <c r="ALK726" s="460"/>
      <c r="ALL726" s="460"/>
      <c r="ALM726" s="460"/>
      <c r="ALN726" s="460"/>
      <c r="ALO726" s="460"/>
      <c r="ALP726" s="460"/>
      <c r="ALQ726" s="460"/>
      <c r="ALR726" s="460"/>
      <c r="ALS726" s="460"/>
      <c r="ALT726" s="460"/>
      <c r="ALU726" s="460"/>
      <c r="ALV726" s="460"/>
      <c r="ALW726" s="460"/>
      <c r="ALX726" s="460"/>
      <c r="ALY726" s="460"/>
      <c r="ALZ726" s="460"/>
      <c r="AMA726" s="460"/>
      <c r="AMB726" s="460"/>
      <c r="AMC726" s="460"/>
      <c r="AMD726" s="460"/>
      <c r="AME726" s="460"/>
      <c r="AMF726" s="460"/>
      <c r="AMG726" s="460"/>
      <c r="AMH726" s="460"/>
      <c r="AMI726" s="460"/>
    </row>
    <row r="727" spans="1:1023" s="463" customFormat="1" x14ac:dyDescent="0.25">
      <c r="A727" s="457" t="s">
        <v>28274</v>
      </c>
      <c r="B727" s="163">
        <v>726</v>
      </c>
      <c r="C727" s="462" t="s">
        <v>28275</v>
      </c>
      <c r="D727" s="460" t="s">
        <v>28276</v>
      </c>
      <c r="E727" s="461"/>
      <c r="F727" s="460"/>
      <c r="G727" s="460"/>
      <c r="H727" s="460"/>
      <c r="I727" s="460"/>
      <c r="J727" s="460"/>
      <c r="K727" s="460"/>
      <c r="L727" s="460">
        <v>1</v>
      </c>
      <c r="M727" s="460"/>
      <c r="N727" s="460"/>
      <c r="O727" s="460"/>
      <c r="P727" s="460"/>
      <c r="Q727" s="460"/>
      <c r="R727" s="460"/>
      <c r="S727" s="460"/>
      <c r="T727" s="460"/>
      <c r="U727" s="460"/>
      <c r="V727" s="454">
        <f t="shared" si="356"/>
        <v>100</v>
      </c>
      <c r="W727" s="454">
        <f t="shared" si="357"/>
        <v>100</v>
      </c>
      <c r="X727" s="454">
        <f t="shared" si="358"/>
        <v>100</v>
      </c>
      <c r="Y727" s="454">
        <f t="shared" si="359"/>
        <v>100</v>
      </c>
      <c r="Z727" s="454">
        <f t="shared" si="360"/>
        <v>100</v>
      </c>
      <c r="AA727" s="220">
        <f t="shared" si="361"/>
        <v>100</v>
      </c>
      <c r="AB727" s="220">
        <f t="shared" si="362"/>
        <v>100</v>
      </c>
      <c r="AC727" s="220">
        <f t="shared" si="363"/>
        <v>100</v>
      </c>
      <c r="AD727" s="455">
        <f t="shared" si="364"/>
        <v>1</v>
      </c>
      <c r="AE727" s="455">
        <f t="shared" si="365"/>
        <v>100</v>
      </c>
      <c r="AF727" s="456">
        <f t="shared" si="366"/>
        <v>100</v>
      </c>
      <c r="AG727" s="456">
        <f t="shared" si="367"/>
        <v>100</v>
      </c>
      <c r="AH727" s="456">
        <f t="shared" si="368"/>
        <v>100</v>
      </c>
      <c r="AI727" s="456">
        <f t="shared" si="369"/>
        <v>100</v>
      </c>
      <c r="AJ727" s="460"/>
      <c r="AK727" s="460"/>
      <c r="AL727" s="460">
        <v>3</v>
      </c>
      <c r="AM727" s="460"/>
      <c r="AN727" s="460"/>
      <c r="AO727" s="460"/>
      <c r="AP727" s="460"/>
      <c r="AQ727" s="462"/>
      <c r="AR727" s="460"/>
      <c r="AS727" s="460"/>
      <c r="AT727" s="460"/>
      <c r="AU727" s="460"/>
      <c r="AV727" s="460"/>
      <c r="AW727" s="460"/>
      <c r="AX727" s="460"/>
      <c r="AY727" s="460"/>
      <c r="AZ727" s="460"/>
      <c r="BA727" s="460"/>
      <c r="BB727" s="460"/>
      <c r="BC727" s="460"/>
      <c r="BD727" s="460"/>
      <c r="BE727" s="460"/>
      <c r="BF727" s="460"/>
      <c r="BG727" s="460"/>
      <c r="BH727" s="460"/>
      <c r="BI727" s="460"/>
      <c r="BJ727" s="460"/>
      <c r="BK727" s="460"/>
      <c r="BL727" s="460"/>
      <c r="BM727" s="460"/>
      <c r="BN727" s="460"/>
      <c r="BO727" s="460"/>
      <c r="BP727" s="460"/>
      <c r="BQ727" s="460"/>
      <c r="BR727" s="460"/>
      <c r="BS727" s="460"/>
      <c r="BT727" s="460"/>
      <c r="BU727" s="460"/>
      <c r="BV727" s="460"/>
      <c r="BW727" s="460"/>
      <c r="BX727" s="460"/>
      <c r="BY727" s="460"/>
      <c r="BZ727" s="460"/>
      <c r="CA727" s="460"/>
      <c r="CB727" s="460"/>
      <c r="CC727" s="460"/>
      <c r="CD727" s="460"/>
      <c r="CE727" s="460"/>
      <c r="CF727" s="460"/>
      <c r="CG727" s="460"/>
      <c r="CH727" s="460"/>
      <c r="CI727" s="460"/>
      <c r="CJ727" s="460"/>
      <c r="CK727" s="460"/>
      <c r="CL727" s="460"/>
      <c r="CM727" s="460"/>
      <c r="CN727" s="460"/>
      <c r="CO727" s="460"/>
      <c r="CP727" s="460"/>
      <c r="CQ727" s="460"/>
      <c r="CR727" s="460"/>
      <c r="CS727" s="460"/>
      <c r="CT727" s="460"/>
      <c r="CU727" s="460"/>
      <c r="CV727" s="460"/>
      <c r="CW727" s="460"/>
      <c r="CX727" s="460"/>
      <c r="CY727" s="460"/>
      <c r="CZ727" s="460"/>
      <c r="DA727" s="460"/>
      <c r="DB727" s="460"/>
      <c r="DC727" s="460"/>
      <c r="DD727" s="460"/>
      <c r="DE727" s="460"/>
      <c r="DF727" s="460"/>
      <c r="DG727" s="460"/>
      <c r="DH727" s="460"/>
      <c r="DI727" s="460"/>
      <c r="DJ727" s="460"/>
      <c r="DK727" s="460"/>
      <c r="DL727" s="460"/>
      <c r="DM727" s="460"/>
      <c r="DN727" s="460"/>
      <c r="DO727" s="460"/>
      <c r="DP727" s="460"/>
      <c r="DQ727" s="460"/>
      <c r="DR727" s="460"/>
      <c r="DS727" s="460"/>
      <c r="DT727" s="460"/>
      <c r="DU727" s="460"/>
      <c r="DV727" s="460"/>
      <c r="DW727" s="460"/>
      <c r="DX727" s="460"/>
      <c r="DY727" s="460"/>
      <c r="DZ727" s="460"/>
      <c r="EA727" s="460"/>
      <c r="EB727" s="460"/>
      <c r="EC727" s="460"/>
      <c r="ED727" s="460"/>
      <c r="EE727" s="460"/>
      <c r="EF727" s="460"/>
      <c r="EG727" s="460"/>
      <c r="EH727" s="460"/>
      <c r="EI727" s="460"/>
      <c r="EJ727" s="460"/>
      <c r="EK727" s="460"/>
      <c r="EL727" s="460"/>
      <c r="EM727" s="460"/>
      <c r="EN727" s="460"/>
      <c r="EO727" s="460"/>
      <c r="EP727" s="460"/>
      <c r="EQ727" s="460"/>
      <c r="ER727" s="460"/>
      <c r="ES727" s="460"/>
      <c r="ET727" s="460"/>
      <c r="EU727" s="460"/>
      <c r="EV727" s="460"/>
      <c r="EW727" s="460"/>
      <c r="EX727" s="460"/>
      <c r="EY727" s="460"/>
      <c r="EZ727" s="460"/>
      <c r="FA727" s="460"/>
      <c r="FB727" s="460"/>
      <c r="FC727" s="460"/>
      <c r="FD727" s="460"/>
      <c r="FE727" s="460"/>
      <c r="FF727" s="460"/>
      <c r="FG727" s="460"/>
      <c r="FH727" s="460"/>
      <c r="FI727" s="460"/>
      <c r="FJ727" s="460"/>
      <c r="FK727" s="460"/>
      <c r="FL727" s="460"/>
      <c r="FM727" s="460"/>
      <c r="FN727" s="460"/>
      <c r="FO727" s="460"/>
      <c r="FP727" s="460"/>
      <c r="FQ727" s="460"/>
      <c r="FR727" s="460"/>
      <c r="FS727" s="460"/>
      <c r="FT727" s="460"/>
      <c r="FU727" s="460"/>
      <c r="FV727" s="460"/>
      <c r="FW727" s="460"/>
      <c r="FX727" s="460"/>
      <c r="FY727" s="460"/>
      <c r="FZ727" s="460"/>
      <c r="GA727" s="460"/>
      <c r="GB727" s="460"/>
      <c r="GC727" s="460"/>
      <c r="GD727" s="460"/>
      <c r="GE727" s="460"/>
      <c r="GF727" s="460"/>
      <c r="GG727" s="460"/>
      <c r="GH727" s="460"/>
      <c r="GI727" s="460"/>
      <c r="GJ727" s="460"/>
      <c r="GK727" s="460"/>
      <c r="GL727" s="460"/>
      <c r="GM727" s="460"/>
      <c r="GN727" s="460"/>
      <c r="GO727" s="460"/>
      <c r="GP727" s="460"/>
      <c r="GQ727" s="460"/>
      <c r="GR727" s="460"/>
      <c r="GS727" s="460"/>
      <c r="GT727" s="460"/>
      <c r="GU727" s="460"/>
      <c r="GV727" s="460"/>
      <c r="GW727" s="460"/>
      <c r="GX727" s="460"/>
      <c r="GY727" s="460"/>
      <c r="GZ727" s="460"/>
      <c r="HA727" s="460"/>
      <c r="HB727" s="460"/>
      <c r="HC727" s="460"/>
      <c r="HD727" s="460"/>
      <c r="HE727" s="460"/>
      <c r="HF727" s="460"/>
      <c r="HG727" s="460"/>
      <c r="HH727" s="460"/>
      <c r="HI727" s="460"/>
      <c r="HJ727" s="460"/>
      <c r="HK727" s="460"/>
      <c r="HL727" s="460"/>
      <c r="HM727" s="460"/>
      <c r="HN727" s="460"/>
      <c r="HO727" s="460"/>
      <c r="HP727" s="460"/>
      <c r="HQ727" s="460"/>
      <c r="HR727" s="460"/>
      <c r="HS727" s="460"/>
      <c r="HT727" s="460"/>
      <c r="HU727" s="460"/>
      <c r="HV727" s="460"/>
      <c r="HW727" s="460"/>
      <c r="HX727" s="460"/>
      <c r="HY727" s="460"/>
      <c r="HZ727" s="460"/>
      <c r="IA727" s="460"/>
      <c r="IB727" s="460"/>
      <c r="IC727" s="460"/>
      <c r="ID727" s="460"/>
      <c r="IE727" s="460"/>
      <c r="IF727" s="460"/>
      <c r="IG727" s="460"/>
      <c r="IH727" s="460"/>
      <c r="II727" s="460"/>
      <c r="IJ727" s="460"/>
      <c r="IK727" s="460"/>
      <c r="IL727" s="460"/>
      <c r="IM727" s="460"/>
      <c r="IN727" s="460"/>
      <c r="IO727" s="460"/>
      <c r="IP727" s="460"/>
      <c r="IQ727" s="460"/>
      <c r="IR727" s="460"/>
      <c r="IS727" s="460"/>
      <c r="IT727" s="460"/>
      <c r="IU727" s="460"/>
      <c r="IV727" s="460"/>
      <c r="IW727" s="460"/>
      <c r="IX727" s="460"/>
      <c r="IY727" s="460"/>
      <c r="IZ727" s="460"/>
      <c r="JA727" s="460"/>
      <c r="JB727" s="460"/>
      <c r="JC727" s="460"/>
      <c r="JD727" s="460"/>
      <c r="JE727" s="460"/>
      <c r="JF727" s="460"/>
      <c r="JG727" s="460"/>
      <c r="JH727" s="460"/>
      <c r="JI727" s="460"/>
      <c r="JJ727" s="460"/>
      <c r="JK727" s="460"/>
      <c r="JL727" s="460"/>
      <c r="JM727" s="460"/>
      <c r="JN727" s="460"/>
      <c r="JO727" s="460"/>
      <c r="JP727" s="460"/>
      <c r="JQ727" s="460"/>
      <c r="JR727" s="460"/>
      <c r="JS727" s="460"/>
      <c r="JT727" s="460"/>
      <c r="JU727" s="460"/>
      <c r="JV727" s="460"/>
      <c r="JW727" s="460"/>
      <c r="JX727" s="460"/>
      <c r="JY727" s="460"/>
      <c r="JZ727" s="460"/>
      <c r="KA727" s="460"/>
      <c r="KB727" s="460"/>
      <c r="KC727" s="460"/>
      <c r="KD727" s="460"/>
      <c r="KE727" s="460"/>
      <c r="KF727" s="460"/>
      <c r="KG727" s="460"/>
      <c r="KH727" s="460"/>
      <c r="KI727" s="460"/>
      <c r="KJ727" s="460"/>
      <c r="KK727" s="460"/>
      <c r="KL727" s="460"/>
      <c r="KM727" s="460"/>
      <c r="KN727" s="460"/>
      <c r="KO727" s="460"/>
      <c r="KP727" s="460"/>
      <c r="KQ727" s="460"/>
      <c r="KR727" s="460"/>
      <c r="KS727" s="460"/>
      <c r="KT727" s="460"/>
      <c r="KU727" s="460"/>
      <c r="KV727" s="460"/>
      <c r="KW727" s="460"/>
      <c r="KX727" s="460"/>
      <c r="KY727" s="460"/>
      <c r="KZ727" s="460"/>
      <c r="LA727" s="460"/>
      <c r="LB727" s="460"/>
      <c r="LC727" s="460"/>
      <c r="LD727" s="460"/>
      <c r="LE727" s="460"/>
      <c r="LF727" s="460"/>
      <c r="LG727" s="460"/>
      <c r="LH727" s="460"/>
      <c r="LI727" s="460"/>
      <c r="LJ727" s="460"/>
      <c r="LK727" s="460"/>
      <c r="LL727" s="460"/>
      <c r="LM727" s="460"/>
      <c r="LN727" s="460"/>
      <c r="LO727" s="460"/>
      <c r="LP727" s="460"/>
      <c r="LQ727" s="460"/>
      <c r="LR727" s="460"/>
      <c r="LS727" s="460"/>
      <c r="LT727" s="460"/>
      <c r="LU727" s="460"/>
      <c r="LV727" s="460"/>
      <c r="LW727" s="460"/>
      <c r="LX727" s="460"/>
      <c r="LY727" s="460"/>
      <c r="LZ727" s="460"/>
      <c r="MA727" s="460"/>
      <c r="MB727" s="460"/>
      <c r="MC727" s="460"/>
      <c r="MD727" s="460"/>
      <c r="ME727" s="460"/>
      <c r="MF727" s="460"/>
      <c r="MG727" s="460"/>
      <c r="MH727" s="460"/>
      <c r="MI727" s="460"/>
      <c r="MJ727" s="460"/>
      <c r="MK727" s="460"/>
      <c r="ML727" s="460"/>
      <c r="MM727" s="460"/>
      <c r="MN727" s="460"/>
      <c r="MO727" s="460"/>
      <c r="MP727" s="460"/>
      <c r="MQ727" s="460"/>
      <c r="MR727" s="460"/>
      <c r="MS727" s="460"/>
      <c r="MT727" s="460"/>
      <c r="MU727" s="460"/>
      <c r="MV727" s="460"/>
      <c r="MW727" s="460"/>
      <c r="MX727" s="460"/>
      <c r="MY727" s="460"/>
      <c r="MZ727" s="460"/>
      <c r="NA727" s="460"/>
      <c r="NB727" s="460"/>
      <c r="NC727" s="460"/>
      <c r="ND727" s="460"/>
      <c r="NE727" s="460"/>
      <c r="NF727" s="460"/>
      <c r="NG727" s="460"/>
      <c r="NH727" s="460"/>
      <c r="NI727" s="460"/>
      <c r="NJ727" s="460"/>
      <c r="NK727" s="460"/>
      <c r="NL727" s="460"/>
      <c r="NM727" s="460"/>
      <c r="NN727" s="460"/>
      <c r="NO727" s="460"/>
      <c r="NP727" s="460"/>
      <c r="NQ727" s="460"/>
      <c r="NR727" s="460"/>
      <c r="NS727" s="460"/>
      <c r="NT727" s="460"/>
      <c r="NU727" s="460"/>
      <c r="NV727" s="460"/>
      <c r="NW727" s="460"/>
      <c r="NX727" s="460"/>
      <c r="NY727" s="460"/>
      <c r="NZ727" s="460"/>
      <c r="OA727" s="460"/>
      <c r="OB727" s="460"/>
      <c r="OC727" s="460"/>
      <c r="OD727" s="460"/>
      <c r="OE727" s="460"/>
      <c r="OF727" s="460"/>
      <c r="OG727" s="460"/>
      <c r="OH727" s="460"/>
      <c r="OI727" s="460"/>
      <c r="OJ727" s="460"/>
      <c r="OK727" s="460"/>
      <c r="OL727" s="460"/>
      <c r="OM727" s="460"/>
      <c r="ON727" s="460"/>
      <c r="OO727" s="460"/>
      <c r="OP727" s="460"/>
      <c r="OQ727" s="460"/>
      <c r="OR727" s="460"/>
      <c r="OS727" s="460"/>
      <c r="OT727" s="460"/>
      <c r="OU727" s="460"/>
      <c r="OV727" s="460"/>
      <c r="OW727" s="460"/>
      <c r="OX727" s="460"/>
      <c r="OY727" s="460"/>
      <c r="OZ727" s="460"/>
      <c r="PA727" s="460"/>
      <c r="PB727" s="460"/>
      <c r="PC727" s="460"/>
      <c r="PD727" s="460"/>
      <c r="PE727" s="460"/>
      <c r="PF727" s="460"/>
      <c r="PG727" s="460"/>
      <c r="PH727" s="460"/>
      <c r="PI727" s="460"/>
      <c r="PJ727" s="460"/>
      <c r="PK727" s="460"/>
      <c r="PL727" s="460"/>
      <c r="PM727" s="460"/>
      <c r="PN727" s="460"/>
      <c r="PO727" s="460"/>
      <c r="PP727" s="460"/>
      <c r="PQ727" s="460"/>
      <c r="PR727" s="460"/>
      <c r="PS727" s="460"/>
      <c r="PT727" s="460"/>
      <c r="PU727" s="460"/>
      <c r="PV727" s="460"/>
      <c r="PW727" s="460"/>
      <c r="PX727" s="460"/>
      <c r="PY727" s="460"/>
      <c r="PZ727" s="460"/>
      <c r="QA727" s="460"/>
      <c r="QB727" s="460"/>
      <c r="QC727" s="460"/>
      <c r="QD727" s="460"/>
      <c r="QE727" s="460"/>
      <c r="QF727" s="460"/>
      <c r="QG727" s="460"/>
      <c r="QH727" s="460"/>
      <c r="QI727" s="460"/>
      <c r="QJ727" s="460"/>
      <c r="QK727" s="460"/>
      <c r="QL727" s="460"/>
      <c r="QM727" s="460"/>
      <c r="QN727" s="460"/>
      <c r="QO727" s="460"/>
      <c r="QP727" s="460"/>
      <c r="QQ727" s="460"/>
      <c r="QR727" s="460"/>
      <c r="QS727" s="460"/>
      <c r="QT727" s="460"/>
      <c r="QU727" s="460"/>
      <c r="QV727" s="460"/>
      <c r="QW727" s="460"/>
      <c r="QX727" s="460"/>
      <c r="QY727" s="460"/>
      <c r="QZ727" s="460"/>
      <c r="RA727" s="460"/>
      <c r="RB727" s="460"/>
      <c r="RC727" s="460"/>
      <c r="RD727" s="460"/>
      <c r="RE727" s="460"/>
      <c r="RF727" s="460"/>
      <c r="RG727" s="460"/>
      <c r="RH727" s="460"/>
      <c r="RI727" s="460"/>
      <c r="RJ727" s="460"/>
      <c r="RK727" s="460"/>
      <c r="RL727" s="460"/>
      <c r="RM727" s="460"/>
      <c r="RN727" s="460"/>
      <c r="RO727" s="460"/>
      <c r="RP727" s="460"/>
      <c r="RQ727" s="460"/>
      <c r="RR727" s="460"/>
      <c r="RS727" s="460"/>
      <c r="RT727" s="460"/>
      <c r="RU727" s="460"/>
      <c r="RV727" s="460"/>
      <c r="RW727" s="460"/>
      <c r="RX727" s="460"/>
      <c r="RY727" s="460"/>
      <c r="RZ727" s="460"/>
      <c r="SA727" s="460"/>
      <c r="SB727" s="460"/>
      <c r="SC727" s="460"/>
      <c r="SD727" s="460"/>
      <c r="SE727" s="460"/>
      <c r="SF727" s="460"/>
      <c r="SG727" s="460"/>
      <c r="SH727" s="460"/>
      <c r="SI727" s="460"/>
      <c r="SJ727" s="460"/>
      <c r="SK727" s="460"/>
      <c r="SL727" s="460"/>
      <c r="SM727" s="460"/>
      <c r="SN727" s="460"/>
      <c r="SO727" s="460"/>
      <c r="SP727" s="460"/>
      <c r="SQ727" s="460"/>
      <c r="SR727" s="460"/>
      <c r="SS727" s="460"/>
      <c r="ST727" s="460"/>
      <c r="SU727" s="460"/>
      <c r="SV727" s="460"/>
      <c r="SW727" s="460"/>
      <c r="SX727" s="460"/>
      <c r="SY727" s="460"/>
      <c r="SZ727" s="460"/>
      <c r="TA727" s="460"/>
      <c r="TB727" s="460"/>
      <c r="TC727" s="460"/>
      <c r="TD727" s="460"/>
      <c r="TE727" s="460"/>
      <c r="TF727" s="460"/>
      <c r="TG727" s="460"/>
      <c r="TH727" s="460"/>
      <c r="TI727" s="460"/>
      <c r="TJ727" s="460"/>
      <c r="TK727" s="460"/>
      <c r="TL727" s="460"/>
      <c r="TM727" s="460"/>
      <c r="TN727" s="460"/>
      <c r="TO727" s="460"/>
      <c r="TP727" s="460"/>
      <c r="TQ727" s="460"/>
      <c r="TR727" s="460"/>
      <c r="TS727" s="460"/>
      <c r="TT727" s="460"/>
      <c r="TU727" s="460"/>
      <c r="TV727" s="460"/>
      <c r="TW727" s="460"/>
      <c r="TX727" s="460"/>
      <c r="TY727" s="460"/>
      <c r="TZ727" s="460"/>
      <c r="UA727" s="460"/>
      <c r="UB727" s="460"/>
      <c r="UC727" s="460"/>
      <c r="UD727" s="460"/>
      <c r="UE727" s="460"/>
      <c r="UF727" s="460"/>
      <c r="UG727" s="460"/>
      <c r="UH727" s="460"/>
      <c r="UI727" s="460"/>
      <c r="UJ727" s="460"/>
      <c r="UK727" s="460"/>
      <c r="UL727" s="460"/>
      <c r="UM727" s="460"/>
      <c r="UN727" s="460"/>
      <c r="UO727" s="460"/>
      <c r="UP727" s="460"/>
      <c r="UQ727" s="460"/>
      <c r="UR727" s="460"/>
      <c r="US727" s="460"/>
      <c r="UT727" s="460"/>
      <c r="UU727" s="460"/>
      <c r="UV727" s="460"/>
      <c r="UW727" s="460"/>
      <c r="UX727" s="460"/>
      <c r="UY727" s="460"/>
      <c r="UZ727" s="460"/>
      <c r="VA727" s="460"/>
      <c r="VB727" s="460"/>
      <c r="VC727" s="460"/>
      <c r="VD727" s="460"/>
      <c r="VE727" s="460"/>
      <c r="VF727" s="460"/>
      <c r="VG727" s="460"/>
      <c r="VH727" s="460"/>
      <c r="VI727" s="460"/>
      <c r="VJ727" s="460"/>
      <c r="VK727" s="460"/>
      <c r="VL727" s="460"/>
      <c r="VM727" s="460"/>
      <c r="VN727" s="460"/>
      <c r="VO727" s="460"/>
      <c r="VP727" s="460"/>
      <c r="VQ727" s="460"/>
      <c r="VR727" s="460"/>
      <c r="VS727" s="460"/>
      <c r="VT727" s="460"/>
      <c r="VU727" s="460"/>
      <c r="VV727" s="460"/>
      <c r="VW727" s="460"/>
      <c r="VX727" s="460"/>
      <c r="VY727" s="460"/>
      <c r="VZ727" s="460"/>
      <c r="WA727" s="460"/>
      <c r="WB727" s="460"/>
      <c r="WC727" s="460"/>
      <c r="WD727" s="460"/>
      <c r="WE727" s="460"/>
      <c r="WF727" s="460"/>
      <c r="WG727" s="460"/>
      <c r="WH727" s="460"/>
      <c r="WI727" s="460"/>
      <c r="WJ727" s="460"/>
      <c r="WK727" s="460"/>
      <c r="WL727" s="460"/>
      <c r="WM727" s="460"/>
      <c r="WN727" s="460"/>
      <c r="WO727" s="460"/>
      <c r="WP727" s="460"/>
      <c r="WQ727" s="460"/>
      <c r="WR727" s="460"/>
      <c r="WS727" s="460"/>
      <c r="WT727" s="460"/>
      <c r="WU727" s="460"/>
      <c r="WV727" s="460"/>
      <c r="WW727" s="460"/>
      <c r="WX727" s="460"/>
      <c r="WY727" s="460"/>
      <c r="WZ727" s="460"/>
      <c r="XA727" s="460"/>
      <c r="XB727" s="460"/>
      <c r="XC727" s="460"/>
      <c r="XD727" s="460"/>
      <c r="XE727" s="460"/>
      <c r="XF727" s="460"/>
      <c r="XG727" s="460"/>
      <c r="XH727" s="460"/>
      <c r="XI727" s="460"/>
      <c r="XJ727" s="460"/>
      <c r="XK727" s="460"/>
      <c r="XL727" s="460"/>
      <c r="XM727" s="460"/>
      <c r="XN727" s="460"/>
      <c r="XO727" s="460"/>
      <c r="XP727" s="460"/>
      <c r="XQ727" s="460"/>
      <c r="XR727" s="460"/>
      <c r="XS727" s="460"/>
      <c r="XT727" s="460"/>
      <c r="XU727" s="460"/>
      <c r="XV727" s="460"/>
      <c r="XW727" s="460"/>
      <c r="XX727" s="460"/>
      <c r="XY727" s="460"/>
      <c r="XZ727" s="460"/>
      <c r="YA727" s="460"/>
      <c r="YB727" s="460"/>
      <c r="YC727" s="460"/>
      <c r="YD727" s="460"/>
      <c r="YE727" s="460"/>
      <c r="YF727" s="460"/>
      <c r="YG727" s="460"/>
      <c r="YH727" s="460"/>
      <c r="YI727" s="460"/>
      <c r="YJ727" s="460"/>
      <c r="YK727" s="460"/>
      <c r="YL727" s="460"/>
      <c r="YM727" s="460"/>
      <c r="YN727" s="460"/>
      <c r="YO727" s="460"/>
      <c r="YP727" s="460"/>
      <c r="YQ727" s="460"/>
      <c r="YR727" s="460"/>
      <c r="YS727" s="460"/>
      <c r="YT727" s="460"/>
      <c r="YU727" s="460"/>
      <c r="YV727" s="460"/>
      <c r="YW727" s="460"/>
      <c r="YX727" s="460"/>
      <c r="YY727" s="460"/>
      <c r="YZ727" s="460"/>
      <c r="ZA727" s="460"/>
      <c r="ZB727" s="460"/>
      <c r="ZC727" s="460"/>
      <c r="ZD727" s="460"/>
      <c r="ZE727" s="460"/>
      <c r="ZF727" s="460"/>
      <c r="ZG727" s="460"/>
      <c r="ZH727" s="460"/>
      <c r="ZI727" s="460"/>
      <c r="ZJ727" s="460"/>
      <c r="ZK727" s="460"/>
      <c r="ZL727" s="460"/>
      <c r="ZM727" s="460"/>
      <c r="ZN727" s="460"/>
      <c r="ZO727" s="460"/>
      <c r="ZP727" s="460"/>
      <c r="ZQ727" s="460"/>
      <c r="ZR727" s="460"/>
      <c r="ZS727" s="460"/>
      <c r="ZT727" s="460"/>
      <c r="ZU727" s="460"/>
      <c r="ZV727" s="460"/>
      <c r="ZW727" s="460"/>
      <c r="ZX727" s="460"/>
      <c r="ZY727" s="460"/>
      <c r="ZZ727" s="460"/>
      <c r="AAA727" s="460"/>
      <c r="AAB727" s="460"/>
      <c r="AAC727" s="460"/>
      <c r="AAD727" s="460"/>
      <c r="AAE727" s="460"/>
      <c r="AAF727" s="460"/>
      <c r="AAG727" s="460"/>
      <c r="AAH727" s="460"/>
      <c r="AAI727" s="460"/>
      <c r="AAJ727" s="460"/>
      <c r="AAK727" s="460"/>
      <c r="AAL727" s="460"/>
      <c r="AAM727" s="460"/>
      <c r="AAN727" s="460"/>
      <c r="AAO727" s="460"/>
      <c r="AAP727" s="460"/>
      <c r="AAQ727" s="460"/>
      <c r="AAR727" s="460"/>
      <c r="AAS727" s="460"/>
      <c r="AAT727" s="460"/>
      <c r="AAU727" s="460"/>
      <c r="AAV727" s="460"/>
      <c r="AAW727" s="460"/>
      <c r="AAX727" s="460"/>
      <c r="AAY727" s="460"/>
      <c r="AAZ727" s="460"/>
      <c r="ABA727" s="460"/>
      <c r="ABB727" s="460"/>
      <c r="ABC727" s="460"/>
      <c r="ABD727" s="460"/>
      <c r="ABE727" s="460"/>
      <c r="ABF727" s="460"/>
      <c r="ABG727" s="460"/>
      <c r="ABH727" s="460"/>
      <c r="ABI727" s="460"/>
      <c r="ABJ727" s="460"/>
      <c r="ABK727" s="460"/>
      <c r="ABL727" s="460"/>
      <c r="ABM727" s="460"/>
      <c r="ABN727" s="460"/>
      <c r="ABO727" s="460"/>
      <c r="ABP727" s="460"/>
      <c r="ABQ727" s="460"/>
      <c r="ABR727" s="460"/>
      <c r="ABS727" s="460"/>
      <c r="ABT727" s="460"/>
      <c r="ABU727" s="460"/>
      <c r="ABV727" s="460"/>
      <c r="ABW727" s="460"/>
      <c r="ABX727" s="460"/>
      <c r="ABY727" s="460"/>
      <c r="ABZ727" s="460"/>
      <c r="ACA727" s="460"/>
      <c r="ACB727" s="460"/>
      <c r="ACC727" s="460"/>
      <c r="ACD727" s="460"/>
      <c r="ACE727" s="460"/>
      <c r="ACF727" s="460"/>
      <c r="ACG727" s="460"/>
      <c r="ACH727" s="460"/>
      <c r="ACI727" s="460"/>
      <c r="ACJ727" s="460"/>
      <c r="ACK727" s="460"/>
      <c r="ACL727" s="460"/>
      <c r="ACM727" s="460"/>
      <c r="ACN727" s="460"/>
      <c r="ACO727" s="460"/>
      <c r="ACP727" s="460"/>
      <c r="ACQ727" s="460"/>
      <c r="ACR727" s="460"/>
      <c r="ACS727" s="460"/>
      <c r="ACT727" s="460"/>
      <c r="ACU727" s="460"/>
      <c r="ACV727" s="460"/>
      <c r="ACW727" s="460"/>
      <c r="ACX727" s="460"/>
      <c r="ACY727" s="460"/>
      <c r="ACZ727" s="460"/>
      <c r="ADA727" s="460"/>
      <c r="ADB727" s="460"/>
      <c r="ADC727" s="460"/>
      <c r="ADD727" s="460"/>
      <c r="ADE727" s="460"/>
      <c r="ADF727" s="460"/>
      <c r="ADG727" s="460"/>
      <c r="ADH727" s="460"/>
      <c r="ADI727" s="460"/>
      <c r="ADJ727" s="460"/>
      <c r="ADK727" s="460"/>
      <c r="ADL727" s="460"/>
      <c r="ADM727" s="460"/>
      <c r="ADN727" s="460"/>
      <c r="ADO727" s="460"/>
      <c r="ADP727" s="460"/>
      <c r="ADQ727" s="460"/>
      <c r="ADR727" s="460"/>
      <c r="ADS727" s="460"/>
      <c r="ADT727" s="460"/>
      <c r="ADU727" s="460"/>
      <c r="ADV727" s="460"/>
      <c r="ADW727" s="460"/>
      <c r="ADX727" s="460"/>
      <c r="ADY727" s="460"/>
      <c r="ADZ727" s="460"/>
      <c r="AEA727" s="460"/>
      <c r="AEB727" s="460"/>
      <c r="AEC727" s="460"/>
      <c r="AED727" s="460"/>
      <c r="AEE727" s="460"/>
      <c r="AEF727" s="460"/>
      <c r="AEG727" s="460"/>
      <c r="AEH727" s="460"/>
      <c r="AEI727" s="460"/>
      <c r="AEJ727" s="460"/>
      <c r="AEK727" s="460"/>
      <c r="AEL727" s="460"/>
      <c r="AEM727" s="460"/>
      <c r="AEN727" s="460"/>
      <c r="AEO727" s="460"/>
      <c r="AEP727" s="460"/>
      <c r="AEQ727" s="460"/>
      <c r="AER727" s="460"/>
      <c r="AES727" s="460"/>
      <c r="AET727" s="460"/>
      <c r="AEU727" s="460"/>
      <c r="AEV727" s="460"/>
      <c r="AEW727" s="460"/>
      <c r="AEX727" s="460"/>
      <c r="AEY727" s="460"/>
      <c r="AEZ727" s="460"/>
      <c r="AFA727" s="460"/>
      <c r="AFB727" s="460"/>
      <c r="AFC727" s="460"/>
      <c r="AFD727" s="460"/>
      <c r="AFE727" s="460"/>
      <c r="AFF727" s="460"/>
      <c r="AFG727" s="460"/>
      <c r="AFH727" s="460"/>
      <c r="AFI727" s="460"/>
      <c r="AFJ727" s="460"/>
      <c r="AFK727" s="460"/>
      <c r="AFL727" s="460"/>
      <c r="AFM727" s="460"/>
      <c r="AFN727" s="460"/>
      <c r="AFO727" s="460"/>
      <c r="AFP727" s="460"/>
      <c r="AFQ727" s="460"/>
      <c r="AFR727" s="460"/>
      <c r="AFS727" s="460"/>
      <c r="AFT727" s="460"/>
      <c r="AFU727" s="460"/>
      <c r="AFV727" s="460"/>
      <c r="AFW727" s="460"/>
      <c r="AFX727" s="460"/>
      <c r="AFY727" s="460"/>
      <c r="AFZ727" s="460"/>
      <c r="AGA727" s="460"/>
      <c r="AGB727" s="460"/>
      <c r="AGC727" s="460"/>
      <c r="AGD727" s="460"/>
      <c r="AGE727" s="460"/>
      <c r="AGF727" s="460"/>
      <c r="AGG727" s="460"/>
      <c r="AGH727" s="460"/>
      <c r="AGI727" s="460"/>
      <c r="AGJ727" s="460"/>
      <c r="AGK727" s="460"/>
      <c r="AGL727" s="460"/>
      <c r="AGM727" s="460"/>
      <c r="AGN727" s="460"/>
      <c r="AGO727" s="460"/>
      <c r="AGP727" s="460"/>
      <c r="AGQ727" s="460"/>
      <c r="AGR727" s="460"/>
      <c r="AGS727" s="460"/>
      <c r="AGT727" s="460"/>
      <c r="AGU727" s="460"/>
      <c r="AGV727" s="460"/>
      <c r="AGW727" s="460"/>
      <c r="AGX727" s="460"/>
      <c r="AGY727" s="460"/>
      <c r="AGZ727" s="460"/>
      <c r="AHA727" s="460"/>
      <c r="AHB727" s="460"/>
      <c r="AHC727" s="460"/>
      <c r="AHD727" s="460"/>
      <c r="AHE727" s="460"/>
      <c r="AHF727" s="460"/>
      <c r="AHG727" s="460"/>
      <c r="AHH727" s="460"/>
      <c r="AHI727" s="460"/>
      <c r="AHJ727" s="460"/>
      <c r="AHK727" s="460"/>
      <c r="AHL727" s="460"/>
      <c r="AHM727" s="460"/>
      <c r="AHN727" s="460"/>
      <c r="AHO727" s="460"/>
      <c r="AHP727" s="460"/>
      <c r="AHQ727" s="460"/>
      <c r="AHR727" s="460"/>
      <c r="AHS727" s="460"/>
      <c r="AHT727" s="460"/>
      <c r="AHU727" s="460"/>
      <c r="AHV727" s="460"/>
      <c r="AHW727" s="460"/>
      <c r="AHX727" s="460"/>
      <c r="AHY727" s="460"/>
      <c r="AHZ727" s="460"/>
      <c r="AIA727" s="460"/>
      <c r="AIB727" s="460"/>
      <c r="AIC727" s="460"/>
      <c r="AID727" s="460"/>
      <c r="AIE727" s="460"/>
      <c r="AIF727" s="460"/>
      <c r="AIG727" s="460"/>
      <c r="AIH727" s="460"/>
      <c r="AII727" s="460"/>
      <c r="AIJ727" s="460"/>
      <c r="AIK727" s="460"/>
      <c r="AIL727" s="460"/>
      <c r="AIM727" s="460"/>
      <c r="AIN727" s="460"/>
      <c r="AIO727" s="460"/>
      <c r="AIP727" s="460"/>
      <c r="AIQ727" s="460"/>
      <c r="AIR727" s="460"/>
      <c r="AIS727" s="460"/>
      <c r="AIT727" s="460"/>
      <c r="AIU727" s="460"/>
      <c r="AIV727" s="460"/>
      <c r="AIW727" s="460"/>
      <c r="AIX727" s="460"/>
      <c r="AIY727" s="460"/>
      <c r="AIZ727" s="460"/>
      <c r="AJA727" s="460"/>
      <c r="AJB727" s="460"/>
      <c r="AJC727" s="460"/>
      <c r="AJD727" s="460"/>
      <c r="AJE727" s="460"/>
      <c r="AJF727" s="460"/>
      <c r="AJG727" s="460"/>
      <c r="AJH727" s="460"/>
      <c r="AJI727" s="460"/>
      <c r="AJJ727" s="460"/>
      <c r="AJK727" s="460"/>
      <c r="AJL727" s="460"/>
      <c r="AJM727" s="460"/>
      <c r="AJN727" s="460"/>
      <c r="AJO727" s="460"/>
      <c r="AJP727" s="460"/>
      <c r="AJQ727" s="460"/>
      <c r="AJR727" s="460"/>
      <c r="AJS727" s="460"/>
      <c r="AJT727" s="460"/>
      <c r="AJU727" s="460"/>
      <c r="AJV727" s="460"/>
      <c r="AJW727" s="460"/>
      <c r="AJX727" s="460"/>
      <c r="AJY727" s="460"/>
      <c r="AJZ727" s="460"/>
      <c r="AKA727" s="460"/>
      <c r="AKB727" s="460"/>
      <c r="AKC727" s="460"/>
      <c r="AKD727" s="460"/>
      <c r="AKE727" s="460"/>
      <c r="AKF727" s="460"/>
      <c r="AKG727" s="460"/>
      <c r="AKH727" s="460"/>
      <c r="AKI727" s="460"/>
      <c r="AKJ727" s="460"/>
      <c r="AKK727" s="460"/>
      <c r="AKL727" s="460"/>
      <c r="AKM727" s="460"/>
      <c r="AKN727" s="460"/>
      <c r="AKO727" s="460"/>
      <c r="AKP727" s="460"/>
      <c r="AKQ727" s="460"/>
      <c r="AKR727" s="460"/>
      <c r="AKS727" s="460"/>
      <c r="AKT727" s="460"/>
      <c r="AKU727" s="460"/>
      <c r="AKV727" s="460"/>
      <c r="AKW727" s="460"/>
      <c r="AKX727" s="460"/>
      <c r="AKY727" s="460"/>
      <c r="AKZ727" s="460"/>
      <c r="ALA727" s="460"/>
      <c r="ALB727" s="460"/>
      <c r="ALC727" s="460"/>
      <c r="ALD727" s="460"/>
      <c r="ALE727" s="460"/>
      <c r="ALF727" s="460"/>
      <c r="ALG727" s="460"/>
      <c r="ALH727" s="460"/>
      <c r="ALI727" s="460"/>
      <c r="ALJ727" s="460"/>
      <c r="ALK727" s="460"/>
      <c r="ALL727" s="460"/>
      <c r="ALM727" s="460"/>
      <c r="ALN727" s="460"/>
      <c r="ALO727" s="460"/>
      <c r="ALP727" s="460"/>
      <c r="ALQ727" s="460"/>
      <c r="ALR727" s="460"/>
      <c r="ALS727" s="460"/>
      <c r="ALT727" s="460"/>
      <c r="ALU727" s="460"/>
      <c r="ALV727" s="460"/>
      <c r="ALW727" s="460"/>
      <c r="ALX727" s="460"/>
      <c r="ALY727" s="460"/>
      <c r="ALZ727" s="460"/>
      <c r="AMA727" s="460"/>
      <c r="AMB727" s="460"/>
      <c r="AMC727" s="460"/>
      <c r="AMD727" s="460"/>
      <c r="AME727" s="460"/>
      <c r="AMF727" s="460"/>
      <c r="AMG727" s="460"/>
      <c r="AMH727" s="460"/>
      <c r="AMI727" s="460"/>
    </row>
    <row r="728" spans="1:1023" s="463" customFormat="1" x14ac:dyDescent="0.25">
      <c r="A728" s="457" t="s">
        <v>28277</v>
      </c>
      <c r="B728" s="163">
        <v>727</v>
      </c>
      <c r="C728" s="462" t="s">
        <v>28278</v>
      </c>
      <c r="D728" s="460"/>
      <c r="E728" s="461"/>
      <c r="F728" s="460"/>
      <c r="G728" s="460"/>
      <c r="H728" s="460"/>
      <c r="I728" s="460"/>
      <c r="J728" s="460"/>
      <c r="K728" s="460"/>
      <c r="L728" s="460"/>
      <c r="M728" s="460"/>
      <c r="N728" s="460"/>
      <c r="O728" s="460"/>
      <c r="P728" s="460"/>
      <c r="Q728" s="460"/>
      <c r="R728" s="460"/>
      <c r="S728" s="460"/>
      <c r="T728" s="460"/>
      <c r="U728" s="460"/>
      <c r="V728" s="454">
        <f t="shared" si="356"/>
        <v>100</v>
      </c>
      <c r="W728" s="454">
        <f t="shared" si="357"/>
        <v>100</v>
      </c>
      <c r="X728" s="454">
        <f t="shared" si="358"/>
        <v>100</v>
      </c>
      <c r="Y728" s="454">
        <f t="shared" si="359"/>
        <v>100</v>
      </c>
      <c r="Z728" s="454">
        <f t="shared" si="360"/>
        <v>100</v>
      </c>
      <c r="AA728" s="220">
        <f t="shared" si="361"/>
        <v>100</v>
      </c>
      <c r="AB728" s="220">
        <f t="shared" si="362"/>
        <v>100</v>
      </c>
      <c r="AC728" s="220">
        <f t="shared" si="363"/>
        <v>100</v>
      </c>
      <c r="AD728" s="455">
        <f t="shared" si="364"/>
        <v>100</v>
      </c>
      <c r="AE728" s="455">
        <f t="shared" si="365"/>
        <v>100</v>
      </c>
      <c r="AF728" s="456">
        <f t="shared" si="366"/>
        <v>100</v>
      </c>
      <c r="AG728" s="456">
        <f t="shared" si="367"/>
        <v>100</v>
      </c>
      <c r="AH728" s="456">
        <f t="shared" si="368"/>
        <v>100</v>
      </c>
      <c r="AI728" s="456">
        <f t="shared" si="369"/>
        <v>100</v>
      </c>
      <c r="AJ728" s="460"/>
      <c r="AK728" s="460"/>
      <c r="AL728" s="460"/>
      <c r="AM728" s="460"/>
      <c r="AN728" s="460"/>
      <c r="AO728" s="460"/>
      <c r="AP728" s="460"/>
      <c r="AQ728" s="462"/>
      <c r="AR728" s="460"/>
      <c r="AS728" s="460"/>
      <c r="AT728" s="460"/>
      <c r="AU728" s="460"/>
      <c r="AV728" s="460"/>
      <c r="AW728" s="460"/>
      <c r="AX728" s="460"/>
      <c r="AY728" s="460"/>
      <c r="AZ728" s="460"/>
      <c r="BA728" s="460"/>
      <c r="BB728" s="460"/>
      <c r="BC728" s="460"/>
      <c r="BD728" s="460"/>
      <c r="BE728" s="460"/>
      <c r="BF728" s="460"/>
      <c r="BG728" s="460"/>
      <c r="BH728" s="460"/>
      <c r="BI728" s="460"/>
      <c r="BJ728" s="460"/>
      <c r="BK728" s="460"/>
      <c r="BL728" s="460"/>
      <c r="BM728" s="460"/>
      <c r="BN728" s="460"/>
      <c r="BO728" s="460"/>
      <c r="BP728" s="460"/>
      <c r="BQ728" s="460"/>
      <c r="BR728" s="460"/>
      <c r="BS728" s="460"/>
      <c r="BT728" s="460"/>
      <c r="BU728" s="460"/>
      <c r="BV728" s="460"/>
      <c r="BW728" s="460"/>
      <c r="BX728" s="460"/>
      <c r="BY728" s="460"/>
      <c r="BZ728" s="460"/>
      <c r="CA728" s="460"/>
      <c r="CB728" s="460"/>
      <c r="CC728" s="460"/>
      <c r="CD728" s="460"/>
      <c r="CE728" s="460"/>
      <c r="CF728" s="460"/>
      <c r="CG728" s="460"/>
      <c r="CH728" s="460"/>
      <c r="CI728" s="460"/>
      <c r="CJ728" s="460"/>
      <c r="CK728" s="460"/>
      <c r="CL728" s="460"/>
      <c r="CM728" s="460"/>
      <c r="CN728" s="460"/>
      <c r="CO728" s="460"/>
      <c r="CP728" s="460"/>
      <c r="CQ728" s="460"/>
      <c r="CR728" s="460"/>
      <c r="CS728" s="460"/>
      <c r="CT728" s="460"/>
      <c r="CU728" s="460"/>
      <c r="CV728" s="460"/>
      <c r="CW728" s="460"/>
      <c r="CX728" s="460"/>
      <c r="CY728" s="460"/>
      <c r="CZ728" s="460"/>
      <c r="DA728" s="460"/>
      <c r="DB728" s="460"/>
      <c r="DC728" s="460"/>
      <c r="DD728" s="460"/>
      <c r="DE728" s="460"/>
      <c r="DF728" s="460"/>
      <c r="DG728" s="460"/>
      <c r="DH728" s="460"/>
      <c r="DI728" s="460"/>
      <c r="DJ728" s="460"/>
      <c r="DK728" s="460"/>
      <c r="DL728" s="460"/>
      <c r="DM728" s="460"/>
      <c r="DN728" s="460"/>
      <c r="DO728" s="460"/>
      <c r="DP728" s="460"/>
      <c r="DQ728" s="460"/>
      <c r="DR728" s="460"/>
      <c r="DS728" s="460"/>
      <c r="DT728" s="460"/>
      <c r="DU728" s="460"/>
      <c r="DV728" s="460"/>
      <c r="DW728" s="460"/>
      <c r="DX728" s="460"/>
      <c r="DY728" s="460"/>
      <c r="DZ728" s="460"/>
      <c r="EA728" s="460"/>
      <c r="EB728" s="460"/>
      <c r="EC728" s="460"/>
      <c r="ED728" s="460"/>
      <c r="EE728" s="460"/>
      <c r="EF728" s="460"/>
      <c r="EG728" s="460"/>
      <c r="EH728" s="460"/>
      <c r="EI728" s="460"/>
      <c r="EJ728" s="460"/>
      <c r="EK728" s="460"/>
      <c r="EL728" s="460"/>
      <c r="EM728" s="460"/>
      <c r="EN728" s="460"/>
      <c r="EO728" s="460"/>
      <c r="EP728" s="460"/>
      <c r="EQ728" s="460"/>
      <c r="ER728" s="460"/>
      <c r="ES728" s="460"/>
      <c r="ET728" s="460"/>
      <c r="EU728" s="460"/>
      <c r="EV728" s="460"/>
      <c r="EW728" s="460"/>
      <c r="EX728" s="460"/>
      <c r="EY728" s="460"/>
      <c r="EZ728" s="460"/>
      <c r="FA728" s="460"/>
      <c r="FB728" s="460"/>
      <c r="FC728" s="460"/>
      <c r="FD728" s="460"/>
      <c r="FE728" s="460"/>
      <c r="FF728" s="460"/>
      <c r="FG728" s="460"/>
      <c r="FH728" s="460"/>
      <c r="FI728" s="460"/>
      <c r="FJ728" s="460"/>
      <c r="FK728" s="460"/>
      <c r="FL728" s="460"/>
      <c r="FM728" s="460"/>
      <c r="FN728" s="460"/>
      <c r="FO728" s="460"/>
      <c r="FP728" s="460"/>
      <c r="FQ728" s="460"/>
      <c r="FR728" s="460"/>
      <c r="FS728" s="460"/>
      <c r="FT728" s="460"/>
      <c r="FU728" s="460"/>
      <c r="FV728" s="460"/>
      <c r="FW728" s="460"/>
      <c r="FX728" s="460"/>
      <c r="FY728" s="460"/>
      <c r="FZ728" s="460"/>
      <c r="GA728" s="460"/>
      <c r="GB728" s="460"/>
      <c r="GC728" s="460"/>
      <c r="GD728" s="460"/>
      <c r="GE728" s="460"/>
      <c r="GF728" s="460"/>
      <c r="GG728" s="460"/>
      <c r="GH728" s="460"/>
      <c r="GI728" s="460"/>
      <c r="GJ728" s="460"/>
      <c r="GK728" s="460"/>
      <c r="GL728" s="460"/>
      <c r="GM728" s="460"/>
      <c r="GN728" s="460"/>
      <c r="GO728" s="460"/>
      <c r="GP728" s="460"/>
      <c r="GQ728" s="460"/>
      <c r="GR728" s="460"/>
      <c r="GS728" s="460"/>
      <c r="GT728" s="460"/>
      <c r="GU728" s="460"/>
      <c r="GV728" s="460"/>
      <c r="GW728" s="460"/>
      <c r="GX728" s="460"/>
      <c r="GY728" s="460"/>
      <c r="GZ728" s="460"/>
      <c r="HA728" s="460"/>
      <c r="HB728" s="460"/>
      <c r="HC728" s="460"/>
      <c r="HD728" s="460"/>
      <c r="HE728" s="460"/>
      <c r="HF728" s="460"/>
      <c r="HG728" s="460"/>
      <c r="HH728" s="460"/>
      <c r="HI728" s="460"/>
      <c r="HJ728" s="460"/>
      <c r="HK728" s="460"/>
      <c r="HL728" s="460"/>
      <c r="HM728" s="460"/>
      <c r="HN728" s="460"/>
      <c r="HO728" s="460"/>
      <c r="HP728" s="460"/>
      <c r="HQ728" s="460"/>
      <c r="HR728" s="460"/>
      <c r="HS728" s="460"/>
      <c r="HT728" s="460"/>
      <c r="HU728" s="460"/>
      <c r="HV728" s="460"/>
      <c r="HW728" s="460"/>
      <c r="HX728" s="460"/>
      <c r="HY728" s="460"/>
      <c r="HZ728" s="460"/>
      <c r="IA728" s="460"/>
      <c r="IB728" s="460"/>
      <c r="IC728" s="460"/>
      <c r="ID728" s="460"/>
      <c r="IE728" s="460"/>
      <c r="IF728" s="460"/>
      <c r="IG728" s="460"/>
      <c r="IH728" s="460"/>
      <c r="II728" s="460"/>
      <c r="IJ728" s="460"/>
      <c r="IK728" s="460"/>
      <c r="IL728" s="460"/>
      <c r="IM728" s="460"/>
      <c r="IN728" s="460"/>
      <c r="IO728" s="460"/>
      <c r="IP728" s="460"/>
      <c r="IQ728" s="460"/>
      <c r="IR728" s="460"/>
      <c r="IS728" s="460"/>
      <c r="IT728" s="460"/>
      <c r="IU728" s="460"/>
      <c r="IV728" s="460"/>
      <c r="IW728" s="460"/>
      <c r="IX728" s="460"/>
      <c r="IY728" s="460"/>
      <c r="IZ728" s="460"/>
      <c r="JA728" s="460"/>
      <c r="JB728" s="460"/>
      <c r="JC728" s="460"/>
      <c r="JD728" s="460"/>
      <c r="JE728" s="460"/>
      <c r="JF728" s="460"/>
      <c r="JG728" s="460"/>
      <c r="JH728" s="460"/>
      <c r="JI728" s="460"/>
      <c r="JJ728" s="460"/>
      <c r="JK728" s="460"/>
      <c r="JL728" s="460"/>
      <c r="JM728" s="460"/>
      <c r="JN728" s="460"/>
      <c r="JO728" s="460"/>
      <c r="JP728" s="460"/>
      <c r="JQ728" s="460"/>
      <c r="JR728" s="460"/>
      <c r="JS728" s="460"/>
      <c r="JT728" s="460"/>
      <c r="JU728" s="460"/>
      <c r="JV728" s="460"/>
      <c r="JW728" s="460"/>
      <c r="JX728" s="460"/>
      <c r="JY728" s="460"/>
      <c r="JZ728" s="460"/>
      <c r="KA728" s="460"/>
      <c r="KB728" s="460"/>
      <c r="KC728" s="460"/>
      <c r="KD728" s="460"/>
      <c r="KE728" s="460"/>
      <c r="KF728" s="460"/>
      <c r="KG728" s="460"/>
      <c r="KH728" s="460"/>
      <c r="KI728" s="460"/>
      <c r="KJ728" s="460"/>
      <c r="KK728" s="460"/>
      <c r="KL728" s="460"/>
      <c r="KM728" s="460"/>
      <c r="KN728" s="460"/>
      <c r="KO728" s="460"/>
      <c r="KP728" s="460"/>
      <c r="KQ728" s="460"/>
      <c r="KR728" s="460"/>
      <c r="KS728" s="460"/>
      <c r="KT728" s="460"/>
      <c r="KU728" s="460"/>
      <c r="KV728" s="460"/>
      <c r="KW728" s="460"/>
      <c r="KX728" s="460"/>
      <c r="KY728" s="460"/>
      <c r="KZ728" s="460"/>
      <c r="LA728" s="460"/>
      <c r="LB728" s="460"/>
      <c r="LC728" s="460"/>
      <c r="LD728" s="460"/>
      <c r="LE728" s="460"/>
      <c r="LF728" s="460"/>
      <c r="LG728" s="460"/>
      <c r="LH728" s="460"/>
      <c r="LI728" s="460"/>
      <c r="LJ728" s="460"/>
      <c r="LK728" s="460"/>
      <c r="LL728" s="460"/>
      <c r="LM728" s="460"/>
      <c r="LN728" s="460"/>
      <c r="LO728" s="460"/>
      <c r="LP728" s="460"/>
      <c r="LQ728" s="460"/>
      <c r="LR728" s="460"/>
      <c r="LS728" s="460"/>
      <c r="LT728" s="460"/>
      <c r="LU728" s="460"/>
      <c r="LV728" s="460"/>
      <c r="LW728" s="460"/>
      <c r="LX728" s="460"/>
      <c r="LY728" s="460"/>
      <c r="LZ728" s="460"/>
      <c r="MA728" s="460"/>
      <c r="MB728" s="460"/>
      <c r="MC728" s="460"/>
      <c r="MD728" s="460"/>
      <c r="ME728" s="460"/>
      <c r="MF728" s="460"/>
      <c r="MG728" s="460"/>
      <c r="MH728" s="460"/>
      <c r="MI728" s="460"/>
      <c r="MJ728" s="460"/>
      <c r="MK728" s="460"/>
      <c r="ML728" s="460"/>
      <c r="MM728" s="460"/>
      <c r="MN728" s="460"/>
      <c r="MO728" s="460"/>
      <c r="MP728" s="460"/>
      <c r="MQ728" s="460"/>
      <c r="MR728" s="460"/>
      <c r="MS728" s="460"/>
      <c r="MT728" s="460"/>
      <c r="MU728" s="460"/>
      <c r="MV728" s="460"/>
      <c r="MW728" s="460"/>
      <c r="MX728" s="460"/>
      <c r="MY728" s="460"/>
      <c r="MZ728" s="460"/>
      <c r="NA728" s="460"/>
      <c r="NB728" s="460"/>
      <c r="NC728" s="460"/>
      <c r="ND728" s="460"/>
      <c r="NE728" s="460"/>
      <c r="NF728" s="460"/>
      <c r="NG728" s="460"/>
      <c r="NH728" s="460"/>
      <c r="NI728" s="460"/>
      <c r="NJ728" s="460"/>
      <c r="NK728" s="460"/>
      <c r="NL728" s="460"/>
      <c r="NM728" s="460"/>
      <c r="NN728" s="460"/>
      <c r="NO728" s="460"/>
      <c r="NP728" s="460"/>
      <c r="NQ728" s="460"/>
      <c r="NR728" s="460"/>
      <c r="NS728" s="460"/>
      <c r="NT728" s="460"/>
      <c r="NU728" s="460"/>
      <c r="NV728" s="460"/>
      <c r="NW728" s="460"/>
      <c r="NX728" s="460"/>
      <c r="NY728" s="460"/>
      <c r="NZ728" s="460"/>
      <c r="OA728" s="460"/>
      <c r="OB728" s="460"/>
      <c r="OC728" s="460"/>
      <c r="OD728" s="460"/>
      <c r="OE728" s="460"/>
      <c r="OF728" s="460"/>
      <c r="OG728" s="460"/>
      <c r="OH728" s="460"/>
      <c r="OI728" s="460"/>
      <c r="OJ728" s="460"/>
      <c r="OK728" s="460"/>
      <c r="OL728" s="460"/>
      <c r="OM728" s="460"/>
      <c r="ON728" s="460"/>
      <c r="OO728" s="460"/>
      <c r="OP728" s="460"/>
      <c r="OQ728" s="460"/>
      <c r="OR728" s="460"/>
      <c r="OS728" s="460"/>
      <c r="OT728" s="460"/>
      <c r="OU728" s="460"/>
      <c r="OV728" s="460"/>
      <c r="OW728" s="460"/>
      <c r="OX728" s="460"/>
      <c r="OY728" s="460"/>
      <c r="OZ728" s="460"/>
      <c r="PA728" s="460"/>
      <c r="PB728" s="460"/>
      <c r="PC728" s="460"/>
      <c r="PD728" s="460"/>
      <c r="PE728" s="460"/>
      <c r="PF728" s="460"/>
      <c r="PG728" s="460"/>
      <c r="PH728" s="460"/>
      <c r="PI728" s="460"/>
      <c r="PJ728" s="460"/>
      <c r="PK728" s="460"/>
      <c r="PL728" s="460"/>
      <c r="PM728" s="460"/>
      <c r="PN728" s="460"/>
      <c r="PO728" s="460"/>
      <c r="PP728" s="460"/>
      <c r="PQ728" s="460"/>
      <c r="PR728" s="460"/>
      <c r="PS728" s="460"/>
      <c r="PT728" s="460"/>
      <c r="PU728" s="460"/>
      <c r="PV728" s="460"/>
      <c r="PW728" s="460"/>
      <c r="PX728" s="460"/>
      <c r="PY728" s="460"/>
      <c r="PZ728" s="460"/>
      <c r="QA728" s="460"/>
      <c r="QB728" s="460"/>
      <c r="QC728" s="460"/>
      <c r="QD728" s="460"/>
      <c r="QE728" s="460"/>
      <c r="QF728" s="460"/>
      <c r="QG728" s="460"/>
      <c r="QH728" s="460"/>
      <c r="QI728" s="460"/>
      <c r="QJ728" s="460"/>
      <c r="QK728" s="460"/>
      <c r="QL728" s="460"/>
      <c r="QM728" s="460"/>
      <c r="QN728" s="460"/>
      <c r="QO728" s="460"/>
      <c r="QP728" s="460"/>
      <c r="QQ728" s="460"/>
      <c r="QR728" s="460"/>
      <c r="QS728" s="460"/>
      <c r="QT728" s="460"/>
      <c r="QU728" s="460"/>
      <c r="QV728" s="460"/>
      <c r="QW728" s="460"/>
      <c r="QX728" s="460"/>
      <c r="QY728" s="460"/>
      <c r="QZ728" s="460"/>
      <c r="RA728" s="460"/>
      <c r="RB728" s="460"/>
      <c r="RC728" s="460"/>
      <c r="RD728" s="460"/>
      <c r="RE728" s="460"/>
      <c r="RF728" s="460"/>
      <c r="RG728" s="460"/>
      <c r="RH728" s="460"/>
      <c r="RI728" s="460"/>
      <c r="RJ728" s="460"/>
      <c r="RK728" s="460"/>
      <c r="RL728" s="460"/>
      <c r="RM728" s="460"/>
      <c r="RN728" s="460"/>
      <c r="RO728" s="460"/>
      <c r="RP728" s="460"/>
      <c r="RQ728" s="460"/>
      <c r="RR728" s="460"/>
      <c r="RS728" s="460"/>
      <c r="RT728" s="460"/>
      <c r="RU728" s="460"/>
      <c r="RV728" s="460"/>
      <c r="RW728" s="460"/>
      <c r="RX728" s="460"/>
      <c r="RY728" s="460"/>
      <c r="RZ728" s="460"/>
      <c r="SA728" s="460"/>
      <c r="SB728" s="460"/>
      <c r="SC728" s="460"/>
      <c r="SD728" s="460"/>
      <c r="SE728" s="460"/>
      <c r="SF728" s="460"/>
      <c r="SG728" s="460"/>
      <c r="SH728" s="460"/>
      <c r="SI728" s="460"/>
      <c r="SJ728" s="460"/>
      <c r="SK728" s="460"/>
      <c r="SL728" s="460"/>
      <c r="SM728" s="460"/>
      <c r="SN728" s="460"/>
      <c r="SO728" s="460"/>
      <c r="SP728" s="460"/>
      <c r="SQ728" s="460"/>
      <c r="SR728" s="460"/>
      <c r="SS728" s="460"/>
      <c r="ST728" s="460"/>
      <c r="SU728" s="460"/>
      <c r="SV728" s="460"/>
      <c r="SW728" s="460"/>
      <c r="SX728" s="460"/>
      <c r="SY728" s="460"/>
      <c r="SZ728" s="460"/>
      <c r="TA728" s="460"/>
      <c r="TB728" s="460"/>
      <c r="TC728" s="460"/>
      <c r="TD728" s="460"/>
      <c r="TE728" s="460"/>
      <c r="TF728" s="460"/>
      <c r="TG728" s="460"/>
      <c r="TH728" s="460"/>
      <c r="TI728" s="460"/>
      <c r="TJ728" s="460"/>
      <c r="TK728" s="460"/>
      <c r="TL728" s="460"/>
      <c r="TM728" s="460"/>
      <c r="TN728" s="460"/>
      <c r="TO728" s="460"/>
      <c r="TP728" s="460"/>
      <c r="TQ728" s="460"/>
      <c r="TR728" s="460"/>
      <c r="TS728" s="460"/>
      <c r="TT728" s="460"/>
      <c r="TU728" s="460"/>
      <c r="TV728" s="460"/>
      <c r="TW728" s="460"/>
      <c r="TX728" s="460"/>
      <c r="TY728" s="460"/>
      <c r="TZ728" s="460"/>
      <c r="UA728" s="460"/>
      <c r="UB728" s="460"/>
      <c r="UC728" s="460"/>
      <c r="UD728" s="460"/>
      <c r="UE728" s="460"/>
      <c r="UF728" s="460"/>
      <c r="UG728" s="460"/>
      <c r="UH728" s="460"/>
      <c r="UI728" s="460"/>
      <c r="UJ728" s="460"/>
      <c r="UK728" s="460"/>
      <c r="UL728" s="460"/>
      <c r="UM728" s="460"/>
      <c r="UN728" s="460"/>
      <c r="UO728" s="460"/>
      <c r="UP728" s="460"/>
      <c r="UQ728" s="460"/>
      <c r="UR728" s="460"/>
      <c r="US728" s="460"/>
      <c r="UT728" s="460"/>
      <c r="UU728" s="460"/>
      <c r="UV728" s="460"/>
      <c r="UW728" s="460"/>
      <c r="UX728" s="460"/>
      <c r="UY728" s="460"/>
      <c r="UZ728" s="460"/>
      <c r="VA728" s="460"/>
      <c r="VB728" s="460"/>
      <c r="VC728" s="460"/>
      <c r="VD728" s="460"/>
      <c r="VE728" s="460"/>
      <c r="VF728" s="460"/>
      <c r="VG728" s="460"/>
      <c r="VH728" s="460"/>
      <c r="VI728" s="460"/>
      <c r="VJ728" s="460"/>
      <c r="VK728" s="460"/>
      <c r="VL728" s="460"/>
      <c r="VM728" s="460"/>
      <c r="VN728" s="460"/>
      <c r="VO728" s="460"/>
      <c r="VP728" s="460"/>
      <c r="VQ728" s="460"/>
      <c r="VR728" s="460"/>
      <c r="VS728" s="460"/>
      <c r="VT728" s="460"/>
      <c r="VU728" s="460"/>
      <c r="VV728" s="460"/>
      <c r="VW728" s="460"/>
      <c r="VX728" s="460"/>
      <c r="VY728" s="460"/>
      <c r="VZ728" s="460"/>
      <c r="WA728" s="460"/>
      <c r="WB728" s="460"/>
      <c r="WC728" s="460"/>
      <c r="WD728" s="460"/>
      <c r="WE728" s="460"/>
      <c r="WF728" s="460"/>
      <c r="WG728" s="460"/>
      <c r="WH728" s="460"/>
      <c r="WI728" s="460"/>
      <c r="WJ728" s="460"/>
      <c r="WK728" s="460"/>
      <c r="WL728" s="460"/>
      <c r="WM728" s="460"/>
      <c r="WN728" s="460"/>
      <c r="WO728" s="460"/>
      <c r="WP728" s="460"/>
      <c r="WQ728" s="460"/>
      <c r="WR728" s="460"/>
      <c r="WS728" s="460"/>
      <c r="WT728" s="460"/>
      <c r="WU728" s="460"/>
      <c r="WV728" s="460"/>
      <c r="WW728" s="460"/>
      <c r="WX728" s="460"/>
      <c r="WY728" s="460"/>
      <c r="WZ728" s="460"/>
      <c r="XA728" s="460"/>
      <c r="XB728" s="460"/>
      <c r="XC728" s="460"/>
      <c r="XD728" s="460"/>
      <c r="XE728" s="460"/>
      <c r="XF728" s="460"/>
      <c r="XG728" s="460"/>
      <c r="XH728" s="460"/>
      <c r="XI728" s="460"/>
      <c r="XJ728" s="460"/>
      <c r="XK728" s="460"/>
      <c r="XL728" s="460"/>
      <c r="XM728" s="460"/>
      <c r="XN728" s="460"/>
      <c r="XO728" s="460"/>
      <c r="XP728" s="460"/>
      <c r="XQ728" s="460"/>
      <c r="XR728" s="460"/>
      <c r="XS728" s="460"/>
      <c r="XT728" s="460"/>
      <c r="XU728" s="460"/>
      <c r="XV728" s="460"/>
      <c r="XW728" s="460"/>
      <c r="XX728" s="460"/>
      <c r="XY728" s="460"/>
      <c r="XZ728" s="460"/>
      <c r="YA728" s="460"/>
      <c r="YB728" s="460"/>
      <c r="YC728" s="460"/>
      <c r="YD728" s="460"/>
      <c r="YE728" s="460"/>
      <c r="YF728" s="460"/>
      <c r="YG728" s="460"/>
      <c r="YH728" s="460"/>
      <c r="YI728" s="460"/>
      <c r="YJ728" s="460"/>
      <c r="YK728" s="460"/>
      <c r="YL728" s="460"/>
      <c r="YM728" s="460"/>
      <c r="YN728" s="460"/>
      <c r="YO728" s="460"/>
      <c r="YP728" s="460"/>
      <c r="YQ728" s="460"/>
      <c r="YR728" s="460"/>
      <c r="YS728" s="460"/>
      <c r="YT728" s="460"/>
      <c r="YU728" s="460"/>
      <c r="YV728" s="460"/>
      <c r="YW728" s="460"/>
      <c r="YX728" s="460"/>
      <c r="YY728" s="460"/>
      <c r="YZ728" s="460"/>
      <c r="ZA728" s="460"/>
      <c r="ZB728" s="460"/>
      <c r="ZC728" s="460"/>
      <c r="ZD728" s="460"/>
      <c r="ZE728" s="460"/>
      <c r="ZF728" s="460"/>
      <c r="ZG728" s="460"/>
      <c r="ZH728" s="460"/>
      <c r="ZI728" s="460"/>
      <c r="ZJ728" s="460"/>
      <c r="ZK728" s="460"/>
      <c r="ZL728" s="460"/>
      <c r="ZM728" s="460"/>
      <c r="ZN728" s="460"/>
      <c r="ZO728" s="460"/>
      <c r="ZP728" s="460"/>
      <c r="ZQ728" s="460"/>
      <c r="ZR728" s="460"/>
      <c r="ZS728" s="460"/>
      <c r="ZT728" s="460"/>
      <c r="ZU728" s="460"/>
      <c r="ZV728" s="460"/>
      <c r="ZW728" s="460"/>
      <c r="ZX728" s="460"/>
      <c r="ZY728" s="460"/>
      <c r="ZZ728" s="460"/>
      <c r="AAA728" s="460"/>
      <c r="AAB728" s="460"/>
      <c r="AAC728" s="460"/>
      <c r="AAD728" s="460"/>
      <c r="AAE728" s="460"/>
      <c r="AAF728" s="460"/>
      <c r="AAG728" s="460"/>
      <c r="AAH728" s="460"/>
      <c r="AAI728" s="460"/>
      <c r="AAJ728" s="460"/>
      <c r="AAK728" s="460"/>
      <c r="AAL728" s="460"/>
      <c r="AAM728" s="460"/>
      <c r="AAN728" s="460"/>
      <c r="AAO728" s="460"/>
      <c r="AAP728" s="460"/>
      <c r="AAQ728" s="460"/>
      <c r="AAR728" s="460"/>
      <c r="AAS728" s="460"/>
      <c r="AAT728" s="460"/>
      <c r="AAU728" s="460"/>
      <c r="AAV728" s="460"/>
      <c r="AAW728" s="460"/>
      <c r="AAX728" s="460"/>
      <c r="AAY728" s="460"/>
      <c r="AAZ728" s="460"/>
      <c r="ABA728" s="460"/>
      <c r="ABB728" s="460"/>
      <c r="ABC728" s="460"/>
      <c r="ABD728" s="460"/>
      <c r="ABE728" s="460"/>
      <c r="ABF728" s="460"/>
      <c r="ABG728" s="460"/>
      <c r="ABH728" s="460"/>
      <c r="ABI728" s="460"/>
      <c r="ABJ728" s="460"/>
      <c r="ABK728" s="460"/>
      <c r="ABL728" s="460"/>
      <c r="ABM728" s="460"/>
      <c r="ABN728" s="460"/>
      <c r="ABO728" s="460"/>
      <c r="ABP728" s="460"/>
      <c r="ABQ728" s="460"/>
      <c r="ABR728" s="460"/>
      <c r="ABS728" s="460"/>
      <c r="ABT728" s="460"/>
      <c r="ABU728" s="460"/>
      <c r="ABV728" s="460"/>
      <c r="ABW728" s="460"/>
      <c r="ABX728" s="460"/>
      <c r="ABY728" s="460"/>
      <c r="ABZ728" s="460"/>
      <c r="ACA728" s="460"/>
      <c r="ACB728" s="460"/>
      <c r="ACC728" s="460"/>
      <c r="ACD728" s="460"/>
      <c r="ACE728" s="460"/>
      <c r="ACF728" s="460"/>
      <c r="ACG728" s="460"/>
      <c r="ACH728" s="460"/>
      <c r="ACI728" s="460"/>
      <c r="ACJ728" s="460"/>
      <c r="ACK728" s="460"/>
      <c r="ACL728" s="460"/>
      <c r="ACM728" s="460"/>
      <c r="ACN728" s="460"/>
      <c r="ACO728" s="460"/>
      <c r="ACP728" s="460"/>
      <c r="ACQ728" s="460"/>
      <c r="ACR728" s="460"/>
      <c r="ACS728" s="460"/>
      <c r="ACT728" s="460"/>
      <c r="ACU728" s="460"/>
      <c r="ACV728" s="460"/>
      <c r="ACW728" s="460"/>
      <c r="ACX728" s="460"/>
      <c r="ACY728" s="460"/>
      <c r="ACZ728" s="460"/>
      <c r="ADA728" s="460"/>
      <c r="ADB728" s="460"/>
      <c r="ADC728" s="460"/>
      <c r="ADD728" s="460"/>
      <c r="ADE728" s="460"/>
      <c r="ADF728" s="460"/>
      <c r="ADG728" s="460"/>
      <c r="ADH728" s="460"/>
      <c r="ADI728" s="460"/>
      <c r="ADJ728" s="460"/>
      <c r="ADK728" s="460"/>
      <c r="ADL728" s="460"/>
      <c r="ADM728" s="460"/>
      <c r="ADN728" s="460"/>
      <c r="ADO728" s="460"/>
      <c r="ADP728" s="460"/>
      <c r="ADQ728" s="460"/>
      <c r="ADR728" s="460"/>
      <c r="ADS728" s="460"/>
      <c r="ADT728" s="460"/>
      <c r="ADU728" s="460"/>
      <c r="ADV728" s="460"/>
      <c r="ADW728" s="460"/>
      <c r="ADX728" s="460"/>
      <c r="ADY728" s="460"/>
      <c r="ADZ728" s="460"/>
      <c r="AEA728" s="460"/>
      <c r="AEB728" s="460"/>
      <c r="AEC728" s="460"/>
      <c r="AED728" s="460"/>
      <c r="AEE728" s="460"/>
      <c r="AEF728" s="460"/>
      <c r="AEG728" s="460"/>
      <c r="AEH728" s="460"/>
      <c r="AEI728" s="460"/>
      <c r="AEJ728" s="460"/>
      <c r="AEK728" s="460"/>
      <c r="AEL728" s="460"/>
      <c r="AEM728" s="460"/>
      <c r="AEN728" s="460"/>
      <c r="AEO728" s="460"/>
      <c r="AEP728" s="460"/>
      <c r="AEQ728" s="460"/>
      <c r="AER728" s="460"/>
      <c r="AES728" s="460"/>
      <c r="AET728" s="460"/>
      <c r="AEU728" s="460"/>
      <c r="AEV728" s="460"/>
      <c r="AEW728" s="460"/>
      <c r="AEX728" s="460"/>
      <c r="AEY728" s="460"/>
      <c r="AEZ728" s="460"/>
      <c r="AFA728" s="460"/>
      <c r="AFB728" s="460"/>
      <c r="AFC728" s="460"/>
      <c r="AFD728" s="460"/>
      <c r="AFE728" s="460"/>
      <c r="AFF728" s="460"/>
      <c r="AFG728" s="460"/>
      <c r="AFH728" s="460"/>
      <c r="AFI728" s="460"/>
      <c r="AFJ728" s="460"/>
      <c r="AFK728" s="460"/>
      <c r="AFL728" s="460"/>
      <c r="AFM728" s="460"/>
      <c r="AFN728" s="460"/>
      <c r="AFO728" s="460"/>
      <c r="AFP728" s="460"/>
      <c r="AFQ728" s="460"/>
      <c r="AFR728" s="460"/>
      <c r="AFS728" s="460"/>
      <c r="AFT728" s="460"/>
      <c r="AFU728" s="460"/>
      <c r="AFV728" s="460"/>
      <c r="AFW728" s="460"/>
      <c r="AFX728" s="460"/>
      <c r="AFY728" s="460"/>
      <c r="AFZ728" s="460"/>
      <c r="AGA728" s="460"/>
      <c r="AGB728" s="460"/>
      <c r="AGC728" s="460"/>
      <c r="AGD728" s="460"/>
      <c r="AGE728" s="460"/>
      <c r="AGF728" s="460"/>
      <c r="AGG728" s="460"/>
      <c r="AGH728" s="460"/>
      <c r="AGI728" s="460"/>
      <c r="AGJ728" s="460"/>
      <c r="AGK728" s="460"/>
      <c r="AGL728" s="460"/>
      <c r="AGM728" s="460"/>
      <c r="AGN728" s="460"/>
      <c r="AGO728" s="460"/>
      <c r="AGP728" s="460"/>
      <c r="AGQ728" s="460"/>
      <c r="AGR728" s="460"/>
      <c r="AGS728" s="460"/>
      <c r="AGT728" s="460"/>
      <c r="AGU728" s="460"/>
      <c r="AGV728" s="460"/>
      <c r="AGW728" s="460"/>
      <c r="AGX728" s="460"/>
      <c r="AGY728" s="460"/>
      <c r="AGZ728" s="460"/>
      <c r="AHA728" s="460"/>
      <c r="AHB728" s="460"/>
      <c r="AHC728" s="460"/>
      <c r="AHD728" s="460"/>
      <c r="AHE728" s="460"/>
      <c r="AHF728" s="460"/>
      <c r="AHG728" s="460"/>
      <c r="AHH728" s="460"/>
      <c r="AHI728" s="460"/>
      <c r="AHJ728" s="460"/>
      <c r="AHK728" s="460"/>
      <c r="AHL728" s="460"/>
      <c r="AHM728" s="460"/>
      <c r="AHN728" s="460"/>
      <c r="AHO728" s="460"/>
      <c r="AHP728" s="460"/>
      <c r="AHQ728" s="460"/>
      <c r="AHR728" s="460"/>
      <c r="AHS728" s="460"/>
      <c r="AHT728" s="460"/>
      <c r="AHU728" s="460"/>
      <c r="AHV728" s="460"/>
      <c r="AHW728" s="460"/>
      <c r="AHX728" s="460"/>
      <c r="AHY728" s="460"/>
      <c r="AHZ728" s="460"/>
      <c r="AIA728" s="460"/>
      <c r="AIB728" s="460"/>
      <c r="AIC728" s="460"/>
      <c r="AID728" s="460"/>
      <c r="AIE728" s="460"/>
      <c r="AIF728" s="460"/>
      <c r="AIG728" s="460"/>
      <c r="AIH728" s="460"/>
      <c r="AII728" s="460"/>
      <c r="AIJ728" s="460"/>
      <c r="AIK728" s="460"/>
      <c r="AIL728" s="460"/>
      <c r="AIM728" s="460"/>
      <c r="AIN728" s="460"/>
      <c r="AIO728" s="460"/>
      <c r="AIP728" s="460"/>
      <c r="AIQ728" s="460"/>
      <c r="AIR728" s="460"/>
      <c r="AIS728" s="460"/>
      <c r="AIT728" s="460"/>
      <c r="AIU728" s="460"/>
      <c r="AIV728" s="460"/>
      <c r="AIW728" s="460"/>
      <c r="AIX728" s="460"/>
      <c r="AIY728" s="460"/>
      <c r="AIZ728" s="460"/>
      <c r="AJA728" s="460"/>
      <c r="AJB728" s="460"/>
      <c r="AJC728" s="460"/>
      <c r="AJD728" s="460"/>
      <c r="AJE728" s="460"/>
      <c r="AJF728" s="460"/>
      <c r="AJG728" s="460"/>
      <c r="AJH728" s="460"/>
      <c r="AJI728" s="460"/>
      <c r="AJJ728" s="460"/>
      <c r="AJK728" s="460"/>
      <c r="AJL728" s="460"/>
      <c r="AJM728" s="460"/>
      <c r="AJN728" s="460"/>
      <c r="AJO728" s="460"/>
      <c r="AJP728" s="460"/>
      <c r="AJQ728" s="460"/>
      <c r="AJR728" s="460"/>
      <c r="AJS728" s="460"/>
      <c r="AJT728" s="460"/>
      <c r="AJU728" s="460"/>
      <c r="AJV728" s="460"/>
      <c r="AJW728" s="460"/>
      <c r="AJX728" s="460"/>
      <c r="AJY728" s="460"/>
      <c r="AJZ728" s="460"/>
      <c r="AKA728" s="460"/>
      <c r="AKB728" s="460"/>
      <c r="AKC728" s="460"/>
      <c r="AKD728" s="460"/>
      <c r="AKE728" s="460"/>
      <c r="AKF728" s="460"/>
      <c r="AKG728" s="460"/>
      <c r="AKH728" s="460"/>
      <c r="AKI728" s="460"/>
      <c r="AKJ728" s="460"/>
      <c r="AKK728" s="460"/>
      <c r="AKL728" s="460"/>
      <c r="AKM728" s="460"/>
      <c r="AKN728" s="460"/>
      <c r="AKO728" s="460"/>
      <c r="AKP728" s="460"/>
      <c r="AKQ728" s="460"/>
      <c r="AKR728" s="460"/>
      <c r="AKS728" s="460"/>
      <c r="AKT728" s="460"/>
      <c r="AKU728" s="460"/>
      <c r="AKV728" s="460"/>
      <c r="AKW728" s="460"/>
      <c r="AKX728" s="460"/>
      <c r="AKY728" s="460"/>
      <c r="AKZ728" s="460"/>
      <c r="ALA728" s="460"/>
      <c r="ALB728" s="460"/>
      <c r="ALC728" s="460"/>
      <c r="ALD728" s="460"/>
      <c r="ALE728" s="460"/>
      <c r="ALF728" s="460"/>
      <c r="ALG728" s="460"/>
      <c r="ALH728" s="460"/>
      <c r="ALI728" s="460"/>
      <c r="ALJ728" s="460"/>
      <c r="ALK728" s="460"/>
      <c r="ALL728" s="460"/>
      <c r="ALM728" s="460"/>
      <c r="ALN728" s="460"/>
      <c r="ALO728" s="460"/>
      <c r="ALP728" s="460"/>
      <c r="ALQ728" s="460"/>
      <c r="ALR728" s="460"/>
      <c r="ALS728" s="460"/>
      <c r="ALT728" s="460"/>
      <c r="ALU728" s="460"/>
      <c r="ALV728" s="460"/>
      <c r="ALW728" s="460"/>
      <c r="ALX728" s="460"/>
      <c r="ALY728" s="460"/>
      <c r="ALZ728" s="460"/>
      <c r="AMA728" s="460"/>
      <c r="AMB728" s="460"/>
      <c r="AMC728" s="460"/>
      <c r="AMD728" s="460"/>
      <c r="AME728" s="460"/>
      <c r="AMF728" s="460"/>
      <c r="AMG728" s="460"/>
      <c r="AMH728" s="460"/>
      <c r="AMI728" s="460"/>
    </row>
    <row r="729" spans="1:1023" s="463" customFormat="1" x14ac:dyDescent="0.25">
      <c r="A729" s="457" t="s">
        <v>8513</v>
      </c>
      <c r="B729" s="163">
        <v>728</v>
      </c>
      <c r="C729" s="462" t="s">
        <v>28279</v>
      </c>
      <c r="D729" s="460" t="s">
        <v>8512</v>
      </c>
      <c r="E729" s="461"/>
      <c r="F729" s="460"/>
      <c r="G729" s="460"/>
      <c r="H729" s="460"/>
      <c r="I729" s="460"/>
      <c r="J729" s="460"/>
      <c r="K729" s="460"/>
      <c r="L729" s="460">
        <v>1</v>
      </c>
      <c r="M729" s="460"/>
      <c r="N729" s="460"/>
      <c r="O729" s="460"/>
      <c r="P729" s="460"/>
      <c r="Q729" s="460"/>
      <c r="R729" s="460"/>
      <c r="S729" s="460"/>
      <c r="T729" s="460"/>
      <c r="U729" s="460"/>
      <c r="V729" s="454">
        <f t="shared" si="356"/>
        <v>100</v>
      </c>
      <c r="W729" s="454">
        <f t="shared" si="357"/>
        <v>100</v>
      </c>
      <c r="X729" s="454">
        <f t="shared" si="358"/>
        <v>100</v>
      </c>
      <c r="Y729" s="454">
        <f t="shared" si="359"/>
        <v>100</v>
      </c>
      <c r="Z729" s="454">
        <f t="shared" si="360"/>
        <v>100</v>
      </c>
      <c r="AA729" s="220">
        <f t="shared" si="361"/>
        <v>100</v>
      </c>
      <c r="AB729" s="220">
        <f t="shared" si="362"/>
        <v>100</v>
      </c>
      <c r="AC729" s="220">
        <f t="shared" si="363"/>
        <v>100</v>
      </c>
      <c r="AD729" s="455">
        <f t="shared" si="364"/>
        <v>1</v>
      </c>
      <c r="AE729" s="455">
        <f t="shared" si="365"/>
        <v>100</v>
      </c>
      <c r="AF729" s="456">
        <f t="shared" si="366"/>
        <v>100</v>
      </c>
      <c r="AG729" s="456">
        <f t="shared" si="367"/>
        <v>100</v>
      </c>
      <c r="AH729" s="456">
        <f t="shared" si="368"/>
        <v>100</v>
      </c>
      <c r="AI729" s="456">
        <f t="shared" si="369"/>
        <v>100</v>
      </c>
      <c r="AJ729" s="460"/>
      <c r="AK729" s="460"/>
      <c r="AL729" s="460">
        <v>4</v>
      </c>
      <c r="AM729" s="460"/>
      <c r="AN729" s="460"/>
      <c r="AO729" s="460"/>
      <c r="AP729" s="460"/>
      <c r="AQ729" s="462"/>
      <c r="AR729" s="460"/>
      <c r="AS729" s="460"/>
      <c r="AT729" s="460"/>
      <c r="AU729" s="460"/>
      <c r="AV729" s="460"/>
      <c r="AW729" s="460"/>
      <c r="AX729" s="460"/>
      <c r="AY729" s="460"/>
      <c r="AZ729" s="460"/>
      <c r="BA729" s="460"/>
      <c r="BB729" s="460"/>
      <c r="BC729" s="460"/>
      <c r="BD729" s="460"/>
      <c r="BE729" s="460"/>
      <c r="BF729" s="460"/>
      <c r="BG729" s="460"/>
      <c r="BH729" s="460"/>
      <c r="BI729" s="460"/>
      <c r="BJ729" s="460"/>
      <c r="BK729" s="460"/>
      <c r="BL729" s="460"/>
      <c r="BM729" s="460"/>
      <c r="BN729" s="460"/>
      <c r="BO729" s="460"/>
      <c r="BP729" s="460"/>
      <c r="BQ729" s="460"/>
      <c r="BR729" s="460"/>
      <c r="BS729" s="460"/>
      <c r="BT729" s="460"/>
      <c r="BU729" s="460"/>
      <c r="BV729" s="460"/>
      <c r="BW729" s="460"/>
      <c r="BX729" s="460"/>
      <c r="BY729" s="460"/>
      <c r="BZ729" s="460"/>
      <c r="CA729" s="460"/>
      <c r="CB729" s="460"/>
      <c r="CC729" s="460"/>
      <c r="CD729" s="460"/>
      <c r="CE729" s="460"/>
      <c r="CF729" s="460"/>
      <c r="CG729" s="460"/>
      <c r="CH729" s="460"/>
      <c r="CI729" s="460"/>
      <c r="CJ729" s="460"/>
      <c r="CK729" s="460"/>
      <c r="CL729" s="460"/>
      <c r="CM729" s="460"/>
      <c r="CN729" s="460"/>
      <c r="CO729" s="460"/>
      <c r="CP729" s="460"/>
      <c r="CQ729" s="460"/>
      <c r="CR729" s="460"/>
      <c r="CS729" s="460"/>
      <c r="CT729" s="460"/>
      <c r="CU729" s="460"/>
      <c r="CV729" s="460"/>
      <c r="CW729" s="460"/>
      <c r="CX729" s="460"/>
      <c r="CY729" s="460"/>
      <c r="CZ729" s="460"/>
      <c r="DA729" s="460"/>
      <c r="DB729" s="460"/>
      <c r="DC729" s="460"/>
      <c r="DD729" s="460"/>
      <c r="DE729" s="460"/>
      <c r="DF729" s="460"/>
      <c r="DG729" s="460"/>
      <c r="DH729" s="460"/>
      <c r="DI729" s="460"/>
      <c r="DJ729" s="460"/>
      <c r="DK729" s="460"/>
      <c r="DL729" s="460"/>
      <c r="DM729" s="460"/>
      <c r="DN729" s="460"/>
      <c r="DO729" s="460"/>
      <c r="DP729" s="460"/>
      <c r="DQ729" s="460"/>
      <c r="DR729" s="460"/>
      <c r="DS729" s="460"/>
      <c r="DT729" s="460"/>
      <c r="DU729" s="460"/>
      <c r="DV729" s="460"/>
      <c r="DW729" s="460"/>
      <c r="DX729" s="460"/>
      <c r="DY729" s="460"/>
      <c r="DZ729" s="460"/>
      <c r="EA729" s="460"/>
      <c r="EB729" s="460"/>
      <c r="EC729" s="460"/>
      <c r="ED729" s="460"/>
      <c r="EE729" s="460"/>
      <c r="EF729" s="460"/>
      <c r="EG729" s="460"/>
      <c r="EH729" s="460"/>
      <c r="EI729" s="460"/>
      <c r="EJ729" s="460"/>
      <c r="EK729" s="460"/>
      <c r="EL729" s="460"/>
      <c r="EM729" s="460"/>
      <c r="EN729" s="460"/>
      <c r="EO729" s="460"/>
      <c r="EP729" s="460"/>
      <c r="EQ729" s="460"/>
      <c r="ER729" s="460"/>
      <c r="ES729" s="460"/>
      <c r="ET729" s="460"/>
      <c r="EU729" s="460"/>
      <c r="EV729" s="460"/>
      <c r="EW729" s="460"/>
      <c r="EX729" s="460"/>
      <c r="EY729" s="460"/>
      <c r="EZ729" s="460"/>
      <c r="FA729" s="460"/>
      <c r="FB729" s="460"/>
      <c r="FC729" s="460"/>
      <c r="FD729" s="460"/>
      <c r="FE729" s="460"/>
      <c r="FF729" s="460"/>
      <c r="FG729" s="460"/>
      <c r="FH729" s="460"/>
      <c r="FI729" s="460"/>
      <c r="FJ729" s="460"/>
      <c r="FK729" s="460"/>
      <c r="FL729" s="460"/>
      <c r="FM729" s="460"/>
      <c r="FN729" s="460"/>
      <c r="FO729" s="460"/>
      <c r="FP729" s="460"/>
      <c r="FQ729" s="460"/>
      <c r="FR729" s="460"/>
      <c r="FS729" s="460"/>
      <c r="FT729" s="460"/>
      <c r="FU729" s="460"/>
      <c r="FV729" s="460"/>
      <c r="FW729" s="460"/>
      <c r="FX729" s="460"/>
      <c r="FY729" s="460"/>
      <c r="FZ729" s="460"/>
      <c r="GA729" s="460"/>
      <c r="GB729" s="460"/>
      <c r="GC729" s="460"/>
      <c r="GD729" s="460"/>
      <c r="GE729" s="460"/>
      <c r="GF729" s="460"/>
      <c r="GG729" s="460"/>
      <c r="GH729" s="460"/>
      <c r="GI729" s="460"/>
      <c r="GJ729" s="460"/>
      <c r="GK729" s="460"/>
      <c r="GL729" s="460"/>
      <c r="GM729" s="460"/>
      <c r="GN729" s="460"/>
      <c r="GO729" s="460"/>
      <c r="GP729" s="460"/>
      <c r="GQ729" s="460"/>
      <c r="GR729" s="460"/>
      <c r="GS729" s="460"/>
      <c r="GT729" s="460"/>
      <c r="GU729" s="460"/>
      <c r="GV729" s="460"/>
      <c r="GW729" s="460"/>
      <c r="GX729" s="460"/>
      <c r="GY729" s="460"/>
      <c r="GZ729" s="460"/>
      <c r="HA729" s="460"/>
      <c r="HB729" s="460"/>
      <c r="HC729" s="460"/>
      <c r="HD729" s="460"/>
      <c r="HE729" s="460"/>
      <c r="HF729" s="460"/>
      <c r="HG729" s="460"/>
      <c r="HH729" s="460"/>
      <c r="HI729" s="460"/>
      <c r="HJ729" s="460"/>
      <c r="HK729" s="460"/>
      <c r="HL729" s="460"/>
      <c r="HM729" s="460"/>
      <c r="HN729" s="460"/>
      <c r="HO729" s="460"/>
      <c r="HP729" s="460"/>
      <c r="HQ729" s="460"/>
      <c r="HR729" s="460"/>
      <c r="HS729" s="460"/>
      <c r="HT729" s="460"/>
      <c r="HU729" s="460"/>
      <c r="HV729" s="460"/>
      <c r="HW729" s="460"/>
      <c r="HX729" s="460"/>
      <c r="HY729" s="460"/>
      <c r="HZ729" s="460"/>
      <c r="IA729" s="460"/>
      <c r="IB729" s="460"/>
      <c r="IC729" s="460"/>
      <c r="ID729" s="460"/>
      <c r="IE729" s="460"/>
      <c r="IF729" s="460"/>
      <c r="IG729" s="460"/>
      <c r="IH729" s="460"/>
      <c r="II729" s="460"/>
      <c r="IJ729" s="460"/>
      <c r="IK729" s="460"/>
      <c r="IL729" s="460"/>
      <c r="IM729" s="460"/>
      <c r="IN729" s="460"/>
      <c r="IO729" s="460"/>
      <c r="IP729" s="460"/>
      <c r="IQ729" s="460"/>
      <c r="IR729" s="460"/>
      <c r="IS729" s="460"/>
      <c r="IT729" s="460"/>
      <c r="IU729" s="460"/>
      <c r="IV729" s="460"/>
      <c r="IW729" s="460"/>
      <c r="IX729" s="460"/>
      <c r="IY729" s="460"/>
      <c r="IZ729" s="460"/>
      <c r="JA729" s="460"/>
      <c r="JB729" s="460"/>
      <c r="JC729" s="460"/>
      <c r="JD729" s="460"/>
      <c r="JE729" s="460"/>
      <c r="JF729" s="460"/>
      <c r="JG729" s="460"/>
      <c r="JH729" s="460"/>
      <c r="JI729" s="460"/>
      <c r="JJ729" s="460"/>
      <c r="JK729" s="460"/>
      <c r="JL729" s="460"/>
      <c r="JM729" s="460"/>
      <c r="JN729" s="460"/>
      <c r="JO729" s="460"/>
      <c r="JP729" s="460"/>
      <c r="JQ729" s="460"/>
      <c r="JR729" s="460"/>
      <c r="JS729" s="460"/>
      <c r="JT729" s="460"/>
      <c r="JU729" s="460"/>
      <c r="JV729" s="460"/>
      <c r="JW729" s="460"/>
      <c r="JX729" s="460"/>
      <c r="JY729" s="460"/>
      <c r="JZ729" s="460"/>
      <c r="KA729" s="460"/>
      <c r="KB729" s="460"/>
      <c r="KC729" s="460"/>
      <c r="KD729" s="460"/>
      <c r="KE729" s="460"/>
      <c r="KF729" s="460"/>
      <c r="KG729" s="460"/>
      <c r="KH729" s="460"/>
      <c r="KI729" s="460"/>
      <c r="KJ729" s="460"/>
      <c r="KK729" s="460"/>
      <c r="KL729" s="460"/>
      <c r="KM729" s="460"/>
      <c r="KN729" s="460"/>
      <c r="KO729" s="460"/>
      <c r="KP729" s="460"/>
      <c r="KQ729" s="460"/>
      <c r="KR729" s="460"/>
      <c r="KS729" s="460"/>
      <c r="KT729" s="460"/>
      <c r="KU729" s="460"/>
      <c r="KV729" s="460"/>
      <c r="KW729" s="460"/>
      <c r="KX729" s="460"/>
      <c r="KY729" s="460"/>
      <c r="KZ729" s="460"/>
      <c r="LA729" s="460"/>
      <c r="LB729" s="460"/>
      <c r="LC729" s="460"/>
      <c r="LD729" s="460"/>
      <c r="LE729" s="460"/>
      <c r="LF729" s="460"/>
      <c r="LG729" s="460"/>
      <c r="LH729" s="460"/>
      <c r="LI729" s="460"/>
      <c r="LJ729" s="460"/>
      <c r="LK729" s="460"/>
      <c r="LL729" s="460"/>
      <c r="LM729" s="460"/>
      <c r="LN729" s="460"/>
      <c r="LO729" s="460"/>
      <c r="LP729" s="460"/>
      <c r="LQ729" s="460"/>
      <c r="LR729" s="460"/>
      <c r="LS729" s="460"/>
      <c r="LT729" s="460"/>
      <c r="LU729" s="460"/>
      <c r="LV729" s="460"/>
      <c r="LW729" s="460"/>
      <c r="LX729" s="460"/>
      <c r="LY729" s="460"/>
      <c r="LZ729" s="460"/>
      <c r="MA729" s="460"/>
      <c r="MB729" s="460"/>
      <c r="MC729" s="460"/>
      <c r="MD729" s="460"/>
      <c r="ME729" s="460"/>
      <c r="MF729" s="460"/>
      <c r="MG729" s="460"/>
      <c r="MH729" s="460"/>
      <c r="MI729" s="460"/>
      <c r="MJ729" s="460"/>
      <c r="MK729" s="460"/>
      <c r="ML729" s="460"/>
      <c r="MM729" s="460"/>
      <c r="MN729" s="460"/>
      <c r="MO729" s="460"/>
      <c r="MP729" s="460"/>
      <c r="MQ729" s="460"/>
      <c r="MR729" s="460"/>
      <c r="MS729" s="460"/>
      <c r="MT729" s="460"/>
      <c r="MU729" s="460"/>
      <c r="MV729" s="460"/>
      <c r="MW729" s="460"/>
      <c r="MX729" s="460"/>
      <c r="MY729" s="460"/>
      <c r="MZ729" s="460"/>
      <c r="NA729" s="460"/>
      <c r="NB729" s="460"/>
      <c r="NC729" s="460"/>
      <c r="ND729" s="460"/>
      <c r="NE729" s="460"/>
      <c r="NF729" s="460"/>
      <c r="NG729" s="460"/>
      <c r="NH729" s="460"/>
      <c r="NI729" s="460"/>
      <c r="NJ729" s="460"/>
      <c r="NK729" s="460"/>
      <c r="NL729" s="460"/>
      <c r="NM729" s="460"/>
      <c r="NN729" s="460"/>
      <c r="NO729" s="460"/>
      <c r="NP729" s="460"/>
      <c r="NQ729" s="460"/>
      <c r="NR729" s="460"/>
      <c r="NS729" s="460"/>
      <c r="NT729" s="460"/>
      <c r="NU729" s="460"/>
      <c r="NV729" s="460"/>
      <c r="NW729" s="460"/>
      <c r="NX729" s="460"/>
      <c r="NY729" s="460"/>
      <c r="NZ729" s="460"/>
      <c r="OA729" s="460"/>
      <c r="OB729" s="460"/>
      <c r="OC729" s="460"/>
      <c r="OD729" s="460"/>
      <c r="OE729" s="460"/>
      <c r="OF729" s="460"/>
      <c r="OG729" s="460"/>
      <c r="OH729" s="460"/>
      <c r="OI729" s="460"/>
      <c r="OJ729" s="460"/>
      <c r="OK729" s="460"/>
      <c r="OL729" s="460"/>
      <c r="OM729" s="460"/>
      <c r="ON729" s="460"/>
      <c r="OO729" s="460"/>
      <c r="OP729" s="460"/>
      <c r="OQ729" s="460"/>
      <c r="OR729" s="460"/>
      <c r="OS729" s="460"/>
      <c r="OT729" s="460"/>
      <c r="OU729" s="460"/>
      <c r="OV729" s="460"/>
      <c r="OW729" s="460"/>
      <c r="OX729" s="460"/>
      <c r="OY729" s="460"/>
      <c r="OZ729" s="460"/>
      <c r="PA729" s="460"/>
      <c r="PB729" s="460"/>
      <c r="PC729" s="460"/>
      <c r="PD729" s="460"/>
      <c r="PE729" s="460"/>
      <c r="PF729" s="460"/>
      <c r="PG729" s="460"/>
      <c r="PH729" s="460"/>
      <c r="PI729" s="460"/>
      <c r="PJ729" s="460"/>
      <c r="PK729" s="460"/>
      <c r="PL729" s="460"/>
      <c r="PM729" s="460"/>
      <c r="PN729" s="460"/>
      <c r="PO729" s="460"/>
      <c r="PP729" s="460"/>
      <c r="PQ729" s="460"/>
      <c r="PR729" s="460"/>
      <c r="PS729" s="460"/>
      <c r="PT729" s="460"/>
      <c r="PU729" s="460"/>
      <c r="PV729" s="460"/>
      <c r="PW729" s="460"/>
      <c r="PX729" s="460"/>
      <c r="PY729" s="460"/>
      <c r="PZ729" s="460"/>
      <c r="QA729" s="460"/>
      <c r="QB729" s="460"/>
      <c r="QC729" s="460"/>
      <c r="QD729" s="460"/>
      <c r="QE729" s="460"/>
      <c r="QF729" s="460"/>
      <c r="QG729" s="460"/>
      <c r="QH729" s="460"/>
      <c r="QI729" s="460"/>
      <c r="QJ729" s="460"/>
      <c r="QK729" s="460"/>
      <c r="QL729" s="460"/>
      <c r="QM729" s="460"/>
      <c r="QN729" s="460"/>
      <c r="QO729" s="460"/>
      <c r="QP729" s="460"/>
      <c r="QQ729" s="460"/>
      <c r="QR729" s="460"/>
      <c r="QS729" s="460"/>
      <c r="QT729" s="460"/>
      <c r="QU729" s="460"/>
      <c r="QV729" s="460"/>
      <c r="QW729" s="460"/>
      <c r="QX729" s="460"/>
      <c r="QY729" s="460"/>
      <c r="QZ729" s="460"/>
      <c r="RA729" s="460"/>
      <c r="RB729" s="460"/>
      <c r="RC729" s="460"/>
      <c r="RD729" s="460"/>
      <c r="RE729" s="460"/>
      <c r="RF729" s="460"/>
      <c r="RG729" s="460"/>
      <c r="RH729" s="460"/>
      <c r="RI729" s="460"/>
      <c r="RJ729" s="460"/>
      <c r="RK729" s="460"/>
      <c r="RL729" s="460"/>
      <c r="RM729" s="460"/>
      <c r="RN729" s="460"/>
      <c r="RO729" s="460"/>
      <c r="RP729" s="460"/>
      <c r="RQ729" s="460"/>
      <c r="RR729" s="460"/>
      <c r="RS729" s="460"/>
      <c r="RT729" s="460"/>
      <c r="RU729" s="460"/>
      <c r="RV729" s="460"/>
      <c r="RW729" s="460"/>
      <c r="RX729" s="460"/>
      <c r="RY729" s="460"/>
      <c r="RZ729" s="460"/>
      <c r="SA729" s="460"/>
      <c r="SB729" s="460"/>
      <c r="SC729" s="460"/>
      <c r="SD729" s="460"/>
      <c r="SE729" s="460"/>
      <c r="SF729" s="460"/>
      <c r="SG729" s="460"/>
      <c r="SH729" s="460"/>
      <c r="SI729" s="460"/>
      <c r="SJ729" s="460"/>
      <c r="SK729" s="460"/>
      <c r="SL729" s="460"/>
      <c r="SM729" s="460"/>
      <c r="SN729" s="460"/>
      <c r="SO729" s="460"/>
      <c r="SP729" s="460"/>
      <c r="SQ729" s="460"/>
      <c r="SR729" s="460"/>
      <c r="SS729" s="460"/>
      <c r="ST729" s="460"/>
      <c r="SU729" s="460"/>
      <c r="SV729" s="460"/>
      <c r="SW729" s="460"/>
      <c r="SX729" s="460"/>
      <c r="SY729" s="460"/>
      <c r="SZ729" s="460"/>
      <c r="TA729" s="460"/>
      <c r="TB729" s="460"/>
      <c r="TC729" s="460"/>
      <c r="TD729" s="460"/>
      <c r="TE729" s="460"/>
      <c r="TF729" s="460"/>
      <c r="TG729" s="460"/>
      <c r="TH729" s="460"/>
      <c r="TI729" s="460"/>
      <c r="TJ729" s="460"/>
      <c r="TK729" s="460"/>
      <c r="TL729" s="460"/>
      <c r="TM729" s="460"/>
      <c r="TN729" s="460"/>
      <c r="TO729" s="460"/>
      <c r="TP729" s="460"/>
      <c r="TQ729" s="460"/>
      <c r="TR729" s="460"/>
      <c r="TS729" s="460"/>
      <c r="TT729" s="460"/>
      <c r="TU729" s="460"/>
      <c r="TV729" s="460"/>
      <c r="TW729" s="460"/>
      <c r="TX729" s="460"/>
      <c r="TY729" s="460"/>
      <c r="TZ729" s="460"/>
      <c r="UA729" s="460"/>
      <c r="UB729" s="460"/>
      <c r="UC729" s="460"/>
      <c r="UD729" s="460"/>
      <c r="UE729" s="460"/>
      <c r="UF729" s="460"/>
      <c r="UG729" s="460"/>
      <c r="UH729" s="460"/>
      <c r="UI729" s="460"/>
      <c r="UJ729" s="460"/>
      <c r="UK729" s="460"/>
      <c r="UL729" s="460"/>
      <c r="UM729" s="460"/>
      <c r="UN729" s="460"/>
      <c r="UO729" s="460"/>
      <c r="UP729" s="460"/>
      <c r="UQ729" s="460"/>
      <c r="UR729" s="460"/>
      <c r="US729" s="460"/>
      <c r="UT729" s="460"/>
      <c r="UU729" s="460"/>
      <c r="UV729" s="460"/>
      <c r="UW729" s="460"/>
      <c r="UX729" s="460"/>
      <c r="UY729" s="460"/>
      <c r="UZ729" s="460"/>
      <c r="VA729" s="460"/>
      <c r="VB729" s="460"/>
      <c r="VC729" s="460"/>
      <c r="VD729" s="460"/>
      <c r="VE729" s="460"/>
      <c r="VF729" s="460"/>
      <c r="VG729" s="460"/>
      <c r="VH729" s="460"/>
      <c r="VI729" s="460"/>
      <c r="VJ729" s="460"/>
      <c r="VK729" s="460"/>
      <c r="VL729" s="460"/>
      <c r="VM729" s="460"/>
      <c r="VN729" s="460"/>
      <c r="VO729" s="460"/>
      <c r="VP729" s="460"/>
      <c r="VQ729" s="460"/>
      <c r="VR729" s="460"/>
      <c r="VS729" s="460"/>
      <c r="VT729" s="460"/>
      <c r="VU729" s="460"/>
      <c r="VV729" s="460"/>
      <c r="VW729" s="460"/>
      <c r="VX729" s="460"/>
      <c r="VY729" s="460"/>
      <c r="VZ729" s="460"/>
      <c r="WA729" s="460"/>
      <c r="WB729" s="460"/>
      <c r="WC729" s="460"/>
      <c r="WD729" s="460"/>
      <c r="WE729" s="460"/>
      <c r="WF729" s="460"/>
      <c r="WG729" s="460"/>
      <c r="WH729" s="460"/>
      <c r="WI729" s="460"/>
      <c r="WJ729" s="460"/>
      <c r="WK729" s="460"/>
      <c r="WL729" s="460"/>
      <c r="WM729" s="460"/>
      <c r="WN729" s="460"/>
      <c r="WO729" s="460"/>
      <c r="WP729" s="460"/>
      <c r="WQ729" s="460"/>
      <c r="WR729" s="460"/>
      <c r="WS729" s="460"/>
      <c r="WT729" s="460"/>
      <c r="WU729" s="460"/>
      <c r="WV729" s="460"/>
      <c r="WW729" s="460"/>
      <c r="WX729" s="460"/>
      <c r="WY729" s="460"/>
      <c r="WZ729" s="460"/>
      <c r="XA729" s="460"/>
      <c r="XB729" s="460"/>
      <c r="XC729" s="460"/>
      <c r="XD729" s="460"/>
      <c r="XE729" s="460"/>
      <c r="XF729" s="460"/>
      <c r="XG729" s="460"/>
      <c r="XH729" s="460"/>
      <c r="XI729" s="460"/>
      <c r="XJ729" s="460"/>
      <c r="XK729" s="460"/>
      <c r="XL729" s="460"/>
      <c r="XM729" s="460"/>
      <c r="XN729" s="460"/>
      <c r="XO729" s="460"/>
      <c r="XP729" s="460"/>
      <c r="XQ729" s="460"/>
      <c r="XR729" s="460"/>
      <c r="XS729" s="460"/>
      <c r="XT729" s="460"/>
      <c r="XU729" s="460"/>
      <c r="XV729" s="460"/>
      <c r="XW729" s="460"/>
      <c r="XX729" s="460"/>
      <c r="XY729" s="460"/>
      <c r="XZ729" s="460"/>
      <c r="YA729" s="460"/>
      <c r="YB729" s="460"/>
      <c r="YC729" s="460"/>
      <c r="YD729" s="460"/>
      <c r="YE729" s="460"/>
      <c r="YF729" s="460"/>
      <c r="YG729" s="460"/>
      <c r="YH729" s="460"/>
      <c r="YI729" s="460"/>
      <c r="YJ729" s="460"/>
      <c r="YK729" s="460"/>
      <c r="YL729" s="460"/>
      <c r="YM729" s="460"/>
      <c r="YN729" s="460"/>
      <c r="YO729" s="460"/>
      <c r="YP729" s="460"/>
      <c r="YQ729" s="460"/>
      <c r="YR729" s="460"/>
      <c r="YS729" s="460"/>
      <c r="YT729" s="460"/>
      <c r="YU729" s="460"/>
      <c r="YV729" s="460"/>
      <c r="YW729" s="460"/>
      <c r="YX729" s="460"/>
      <c r="YY729" s="460"/>
      <c r="YZ729" s="460"/>
      <c r="ZA729" s="460"/>
      <c r="ZB729" s="460"/>
      <c r="ZC729" s="460"/>
      <c r="ZD729" s="460"/>
      <c r="ZE729" s="460"/>
      <c r="ZF729" s="460"/>
      <c r="ZG729" s="460"/>
      <c r="ZH729" s="460"/>
      <c r="ZI729" s="460"/>
      <c r="ZJ729" s="460"/>
      <c r="ZK729" s="460"/>
      <c r="ZL729" s="460"/>
      <c r="ZM729" s="460"/>
      <c r="ZN729" s="460"/>
      <c r="ZO729" s="460"/>
      <c r="ZP729" s="460"/>
      <c r="ZQ729" s="460"/>
      <c r="ZR729" s="460"/>
      <c r="ZS729" s="460"/>
      <c r="ZT729" s="460"/>
      <c r="ZU729" s="460"/>
      <c r="ZV729" s="460"/>
      <c r="ZW729" s="460"/>
      <c r="ZX729" s="460"/>
      <c r="ZY729" s="460"/>
      <c r="ZZ729" s="460"/>
      <c r="AAA729" s="460"/>
      <c r="AAB729" s="460"/>
      <c r="AAC729" s="460"/>
      <c r="AAD729" s="460"/>
      <c r="AAE729" s="460"/>
      <c r="AAF729" s="460"/>
      <c r="AAG729" s="460"/>
      <c r="AAH729" s="460"/>
      <c r="AAI729" s="460"/>
      <c r="AAJ729" s="460"/>
      <c r="AAK729" s="460"/>
      <c r="AAL729" s="460"/>
      <c r="AAM729" s="460"/>
      <c r="AAN729" s="460"/>
      <c r="AAO729" s="460"/>
      <c r="AAP729" s="460"/>
      <c r="AAQ729" s="460"/>
      <c r="AAR729" s="460"/>
      <c r="AAS729" s="460"/>
      <c r="AAT729" s="460"/>
      <c r="AAU729" s="460"/>
      <c r="AAV729" s="460"/>
      <c r="AAW729" s="460"/>
      <c r="AAX729" s="460"/>
      <c r="AAY729" s="460"/>
      <c r="AAZ729" s="460"/>
      <c r="ABA729" s="460"/>
      <c r="ABB729" s="460"/>
      <c r="ABC729" s="460"/>
      <c r="ABD729" s="460"/>
      <c r="ABE729" s="460"/>
      <c r="ABF729" s="460"/>
      <c r="ABG729" s="460"/>
      <c r="ABH729" s="460"/>
      <c r="ABI729" s="460"/>
      <c r="ABJ729" s="460"/>
      <c r="ABK729" s="460"/>
      <c r="ABL729" s="460"/>
      <c r="ABM729" s="460"/>
      <c r="ABN729" s="460"/>
      <c r="ABO729" s="460"/>
      <c r="ABP729" s="460"/>
      <c r="ABQ729" s="460"/>
      <c r="ABR729" s="460"/>
      <c r="ABS729" s="460"/>
      <c r="ABT729" s="460"/>
      <c r="ABU729" s="460"/>
      <c r="ABV729" s="460"/>
      <c r="ABW729" s="460"/>
      <c r="ABX729" s="460"/>
      <c r="ABY729" s="460"/>
      <c r="ABZ729" s="460"/>
      <c r="ACA729" s="460"/>
      <c r="ACB729" s="460"/>
      <c r="ACC729" s="460"/>
      <c r="ACD729" s="460"/>
      <c r="ACE729" s="460"/>
      <c r="ACF729" s="460"/>
      <c r="ACG729" s="460"/>
      <c r="ACH729" s="460"/>
      <c r="ACI729" s="460"/>
      <c r="ACJ729" s="460"/>
      <c r="ACK729" s="460"/>
      <c r="ACL729" s="460"/>
      <c r="ACM729" s="460"/>
      <c r="ACN729" s="460"/>
      <c r="ACO729" s="460"/>
      <c r="ACP729" s="460"/>
      <c r="ACQ729" s="460"/>
      <c r="ACR729" s="460"/>
      <c r="ACS729" s="460"/>
      <c r="ACT729" s="460"/>
      <c r="ACU729" s="460"/>
      <c r="ACV729" s="460"/>
      <c r="ACW729" s="460"/>
      <c r="ACX729" s="460"/>
      <c r="ACY729" s="460"/>
      <c r="ACZ729" s="460"/>
      <c r="ADA729" s="460"/>
      <c r="ADB729" s="460"/>
      <c r="ADC729" s="460"/>
      <c r="ADD729" s="460"/>
      <c r="ADE729" s="460"/>
      <c r="ADF729" s="460"/>
      <c r="ADG729" s="460"/>
      <c r="ADH729" s="460"/>
      <c r="ADI729" s="460"/>
      <c r="ADJ729" s="460"/>
      <c r="ADK729" s="460"/>
      <c r="ADL729" s="460"/>
      <c r="ADM729" s="460"/>
      <c r="ADN729" s="460"/>
      <c r="ADO729" s="460"/>
      <c r="ADP729" s="460"/>
      <c r="ADQ729" s="460"/>
      <c r="ADR729" s="460"/>
      <c r="ADS729" s="460"/>
      <c r="ADT729" s="460"/>
      <c r="ADU729" s="460"/>
      <c r="ADV729" s="460"/>
      <c r="ADW729" s="460"/>
      <c r="ADX729" s="460"/>
      <c r="ADY729" s="460"/>
      <c r="ADZ729" s="460"/>
      <c r="AEA729" s="460"/>
      <c r="AEB729" s="460"/>
      <c r="AEC729" s="460"/>
      <c r="AED729" s="460"/>
      <c r="AEE729" s="460"/>
      <c r="AEF729" s="460"/>
      <c r="AEG729" s="460"/>
      <c r="AEH729" s="460"/>
      <c r="AEI729" s="460"/>
      <c r="AEJ729" s="460"/>
      <c r="AEK729" s="460"/>
      <c r="AEL729" s="460"/>
      <c r="AEM729" s="460"/>
      <c r="AEN729" s="460"/>
      <c r="AEO729" s="460"/>
      <c r="AEP729" s="460"/>
      <c r="AEQ729" s="460"/>
      <c r="AER729" s="460"/>
      <c r="AES729" s="460"/>
      <c r="AET729" s="460"/>
      <c r="AEU729" s="460"/>
      <c r="AEV729" s="460"/>
      <c r="AEW729" s="460"/>
      <c r="AEX729" s="460"/>
      <c r="AEY729" s="460"/>
      <c r="AEZ729" s="460"/>
      <c r="AFA729" s="460"/>
      <c r="AFB729" s="460"/>
      <c r="AFC729" s="460"/>
      <c r="AFD729" s="460"/>
      <c r="AFE729" s="460"/>
      <c r="AFF729" s="460"/>
      <c r="AFG729" s="460"/>
      <c r="AFH729" s="460"/>
      <c r="AFI729" s="460"/>
      <c r="AFJ729" s="460"/>
      <c r="AFK729" s="460"/>
      <c r="AFL729" s="460"/>
      <c r="AFM729" s="460"/>
      <c r="AFN729" s="460"/>
      <c r="AFO729" s="460"/>
      <c r="AFP729" s="460"/>
      <c r="AFQ729" s="460"/>
      <c r="AFR729" s="460"/>
      <c r="AFS729" s="460"/>
      <c r="AFT729" s="460"/>
      <c r="AFU729" s="460"/>
      <c r="AFV729" s="460"/>
      <c r="AFW729" s="460"/>
      <c r="AFX729" s="460"/>
      <c r="AFY729" s="460"/>
      <c r="AFZ729" s="460"/>
      <c r="AGA729" s="460"/>
      <c r="AGB729" s="460"/>
      <c r="AGC729" s="460"/>
      <c r="AGD729" s="460"/>
      <c r="AGE729" s="460"/>
      <c r="AGF729" s="460"/>
      <c r="AGG729" s="460"/>
      <c r="AGH729" s="460"/>
      <c r="AGI729" s="460"/>
      <c r="AGJ729" s="460"/>
      <c r="AGK729" s="460"/>
      <c r="AGL729" s="460"/>
      <c r="AGM729" s="460"/>
      <c r="AGN729" s="460"/>
      <c r="AGO729" s="460"/>
      <c r="AGP729" s="460"/>
      <c r="AGQ729" s="460"/>
      <c r="AGR729" s="460"/>
      <c r="AGS729" s="460"/>
      <c r="AGT729" s="460"/>
      <c r="AGU729" s="460"/>
      <c r="AGV729" s="460"/>
      <c r="AGW729" s="460"/>
      <c r="AGX729" s="460"/>
      <c r="AGY729" s="460"/>
      <c r="AGZ729" s="460"/>
      <c r="AHA729" s="460"/>
      <c r="AHB729" s="460"/>
      <c r="AHC729" s="460"/>
      <c r="AHD729" s="460"/>
      <c r="AHE729" s="460"/>
      <c r="AHF729" s="460"/>
      <c r="AHG729" s="460"/>
      <c r="AHH729" s="460"/>
      <c r="AHI729" s="460"/>
      <c r="AHJ729" s="460"/>
      <c r="AHK729" s="460"/>
      <c r="AHL729" s="460"/>
      <c r="AHM729" s="460"/>
      <c r="AHN729" s="460"/>
      <c r="AHO729" s="460"/>
      <c r="AHP729" s="460"/>
      <c r="AHQ729" s="460"/>
      <c r="AHR729" s="460"/>
      <c r="AHS729" s="460"/>
      <c r="AHT729" s="460"/>
      <c r="AHU729" s="460"/>
      <c r="AHV729" s="460"/>
      <c r="AHW729" s="460"/>
      <c r="AHX729" s="460"/>
      <c r="AHY729" s="460"/>
      <c r="AHZ729" s="460"/>
      <c r="AIA729" s="460"/>
      <c r="AIB729" s="460"/>
      <c r="AIC729" s="460"/>
      <c r="AID729" s="460"/>
      <c r="AIE729" s="460"/>
      <c r="AIF729" s="460"/>
      <c r="AIG729" s="460"/>
      <c r="AIH729" s="460"/>
      <c r="AII729" s="460"/>
      <c r="AIJ729" s="460"/>
      <c r="AIK729" s="460"/>
      <c r="AIL729" s="460"/>
      <c r="AIM729" s="460"/>
      <c r="AIN729" s="460"/>
      <c r="AIO729" s="460"/>
      <c r="AIP729" s="460"/>
      <c r="AIQ729" s="460"/>
      <c r="AIR729" s="460"/>
      <c r="AIS729" s="460"/>
      <c r="AIT729" s="460"/>
      <c r="AIU729" s="460"/>
      <c r="AIV729" s="460"/>
      <c r="AIW729" s="460"/>
      <c r="AIX729" s="460"/>
      <c r="AIY729" s="460"/>
      <c r="AIZ729" s="460"/>
      <c r="AJA729" s="460"/>
      <c r="AJB729" s="460"/>
      <c r="AJC729" s="460"/>
      <c r="AJD729" s="460"/>
      <c r="AJE729" s="460"/>
      <c r="AJF729" s="460"/>
      <c r="AJG729" s="460"/>
      <c r="AJH729" s="460"/>
      <c r="AJI729" s="460"/>
      <c r="AJJ729" s="460"/>
      <c r="AJK729" s="460"/>
      <c r="AJL729" s="460"/>
      <c r="AJM729" s="460"/>
      <c r="AJN729" s="460"/>
      <c r="AJO729" s="460"/>
      <c r="AJP729" s="460"/>
      <c r="AJQ729" s="460"/>
      <c r="AJR729" s="460"/>
      <c r="AJS729" s="460"/>
      <c r="AJT729" s="460"/>
      <c r="AJU729" s="460"/>
      <c r="AJV729" s="460"/>
      <c r="AJW729" s="460"/>
      <c r="AJX729" s="460"/>
      <c r="AJY729" s="460"/>
      <c r="AJZ729" s="460"/>
      <c r="AKA729" s="460"/>
      <c r="AKB729" s="460"/>
      <c r="AKC729" s="460"/>
      <c r="AKD729" s="460"/>
      <c r="AKE729" s="460"/>
      <c r="AKF729" s="460"/>
      <c r="AKG729" s="460"/>
      <c r="AKH729" s="460"/>
      <c r="AKI729" s="460"/>
      <c r="AKJ729" s="460"/>
      <c r="AKK729" s="460"/>
      <c r="AKL729" s="460"/>
      <c r="AKM729" s="460"/>
      <c r="AKN729" s="460"/>
      <c r="AKO729" s="460"/>
      <c r="AKP729" s="460"/>
      <c r="AKQ729" s="460"/>
      <c r="AKR729" s="460"/>
      <c r="AKS729" s="460"/>
      <c r="AKT729" s="460"/>
      <c r="AKU729" s="460"/>
      <c r="AKV729" s="460"/>
      <c r="AKW729" s="460"/>
      <c r="AKX729" s="460"/>
      <c r="AKY729" s="460"/>
      <c r="AKZ729" s="460"/>
      <c r="ALA729" s="460"/>
      <c r="ALB729" s="460"/>
      <c r="ALC729" s="460"/>
      <c r="ALD729" s="460"/>
      <c r="ALE729" s="460"/>
      <c r="ALF729" s="460"/>
      <c r="ALG729" s="460"/>
      <c r="ALH729" s="460"/>
      <c r="ALI729" s="460"/>
      <c r="ALJ729" s="460"/>
      <c r="ALK729" s="460"/>
      <c r="ALL729" s="460"/>
      <c r="ALM729" s="460"/>
      <c r="ALN729" s="460"/>
      <c r="ALO729" s="460"/>
      <c r="ALP729" s="460"/>
      <c r="ALQ729" s="460"/>
      <c r="ALR729" s="460"/>
      <c r="ALS729" s="460"/>
      <c r="ALT729" s="460"/>
      <c r="ALU729" s="460"/>
      <c r="ALV729" s="460"/>
      <c r="ALW729" s="460"/>
      <c r="ALX729" s="460"/>
      <c r="ALY729" s="460"/>
      <c r="ALZ729" s="460"/>
      <c r="AMA729" s="460"/>
      <c r="AMB729" s="460"/>
      <c r="AMC729" s="460"/>
      <c r="AMD729" s="460"/>
      <c r="AME729" s="460"/>
      <c r="AMF729" s="460"/>
      <c r="AMG729" s="460"/>
      <c r="AMH729" s="460"/>
      <c r="AMI729" s="460"/>
    </row>
    <row r="730" spans="1:1023" s="463" customFormat="1" x14ac:dyDescent="0.25">
      <c r="A730" s="457" t="s">
        <v>28280</v>
      </c>
      <c r="B730" s="163">
        <v>729</v>
      </c>
      <c r="C730" s="462" t="s">
        <v>28281</v>
      </c>
      <c r="D730" s="460" t="s">
        <v>28282</v>
      </c>
      <c r="E730" s="461"/>
      <c r="F730" s="460"/>
      <c r="G730" s="460"/>
      <c r="H730" s="460"/>
      <c r="I730" s="460"/>
      <c r="J730" s="460">
        <v>2</v>
      </c>
      <c r="K730" s="460">
        <v>2</v>
      </c>
      <c r="L730" s="460">
        <v>1</v>
      </c>
      <c r="M730" s="460"/>
      <c r="N730" s="460"/>
      <c r="O730" s="460">
        <v>3</v>
      </c>
      <c r="P730" s="460"/>
      <c r="Q730" s="460"/>
      <c r="R730" s="460"/>
      <c r="S730" s="460"/>
      <c r="T730" s="460"/>
      <c r="U730" s="460"/>
      <c r="V730" s="454">
        <f t="shared" si="356"/>
        <v>100</v>
      </c>
      <c r="W730" s="454">
        <f t="shared" si="357"/>
        <v>100</v>
      </c>
      <c r="X730" s="454">
        <f t="shared" si="358"/>
        <v>20</v>
      </c>
      <c r="Y730" s="454">
        <f t="shared" si="359"/>
        <v>100</v>
      </c>
      <c r="Z730" s="454">
        <f t="shared" si="360"/>
        <v>100</v>
      </c>
      <c r="AA730" s="220">
        <f t="shared" si="361"/>
        <v>100</v>
      </c>
      <c r="AB730" s="220">
        <f t="shared" si="362"/>
        <v>100</v>
      </c>
      <c r="AC730" s="220">
        <f t="shared" si="363"/>
        <v>100</v>
      </c>
      <c r="AD730" s="455">
        <f t="shared" si="364"/>
        <v>1</v>
      </c>
      <c r="AE730" s="455">
        <f t="shared" si="365"/>
        <v>100</v>
      </c>
      <c r="AF730" s="456">
        <f t="shared" si="366"/>
        <v>10</v>
      </c>
      <c r="AG730" s="456">
        <f t="shared" si="367"/>
        <v>10</v>
      </c>
      <c r="AH730" s="456">
        <f t="shared" si="368"/>
        <v>100</v>
      </c>
      <c r="AI730" s="456">
        <f t="shared" si="369"/>
        <v>100</v>
      </c>
      <c r="AJ730" s="460"/>
      <c r="AK730" s="460"/>
      <c r="AL730" s="460"/>
      <c r="AM730" s="460"/>
      <c r="AN730" s="460"/>
      <c r="AO730" s="460"/>
      <c r="AP730" s="460"/>
      <c r="AQ730" s="462"/>
      <c r="AR730" s="460"/>
      <c r="AS730" s="460"/>
      <c r="AT730" s="460"/>
      <c r="AU730" s="460"/>
      <c r="AV730" s="460"/>
      <c r="AW730" s="460"/>
      <c r="AX730" s="460"/>
      <c r="AY730" s="460"/>
      <c r="AZ730" s="460"/>
      <c r="BA730" s="460"/>
      <c r="BB730" s="460"/>
      <c r="BC730" s="460"/>
      <c r="BD730" s="460"/>
      <c r="BE730" s="460"/>
      <c r="BF730" s="460"/>
      <c r="BG730" s="460"/>
      <c r="BH730" s="460"/>
      <c r="BI730" s="460"/>
      <c r="BJ730" s="460"/>
      <c r="BK730" s="460"/>
      <c r="BL730" s="460"/>
      <c r="BM730" s="460"/>
      <c r="BN730" s="460"/>
      <c r="BO730" s="460"/>
      <c r="BP730" s="460"/>
      <c r="BQ730" s="460"/>
      <c r="BR730" s="460"/>
      <c r="BS730" s="460"/>
      <c r="BT730" s="460"/>
      <c r="BU730" s="460"/>
      <c r="BV730" s="460"/>
      <c r="BW730" s="460"/>
      <c r="BX730" s="460"/>
      <c r="BY730" s="460"/>
      <c r="BZ730" s="460"/>
      <c r="CA730" s="460"/>
      <c r="CB730" s="460"/>
      <c r="CC730" s="460"/>
      <c r="CD730" s="460"/>
      <c r="CE730" s="460"/>
      <c r="CF730" s="460"/>
      <c r="CG730" s="460"/>
      <c r="CH730" s="460"/>
      <c r="CI730" s="460"/>
      <c r="CJ730" s="460"/>
      <c r="CK730" s="460"/>
      <c r="CL730" s="460"/>
      <c r="CM730" s="460"/>
      <c r="CN730" s="460"/>
      <c r="CO730" s="460"/>
      <c r="CP730" s="460"/>
      <c r="CQ730" s="460"/>
      <c r="CR730" s="460"/>
      <c r="CS730" s="460"/>
      <c r="CT730" s="460"/>
      <c r="CU730" s="460"/>
      <c r="CV730" s="460"/>
      <c r="CW730" s="460"/>
      <c r="CX730" s="460"/>
      <c r="CY730" s="460"/>
      <c r="CZ730" s="460"/>
      <c r="DA730" s="460"/>
      <c r="DB730" s="460"/>
      <c r="DC730" s="460"/>
      <c r="DD730" s="460"/>
      <c r="DE730" s="460"/>
      <c r="DF730" s="460"/>
      <c r="DG730" s="460"/>
      <c r="DH730" s="460"/>
      <c r="DI730" s="460"/>
      <c r="DJ730" s="460"/>
      <c r="DK730" s="460"/>
      <c r="DL730" s="460"/>
      <c r="DM730" s="460"/>
      <c r="DN730" s="460"/>
      <c r="DO730" s="460"/>
      <c r="DP730" s="460"/>
      <c r="DQ730" s="460"/>
      <c r="DR730" s="460"/>
      <c r="DS730" s="460"/>
      <c r="DT730" s="460"/>
      <c r="DU730" s="460"/>
      <c r="DV730" s="460"/>
      <c r="DW730" s="460"/>
      <c r="DX730" s="460"/>
      <c r="DY730" s="460"/>
      <c r="DZ730" s="460"/>
      <c r="EA730" s="460"/>
      <c r="EB730" s="460"/>
      <c r="EC730" s="460"/>
      <c r="ED730" s="460"/>
      <c r="EE730" s="460"/>
      <c r="EF730" s="460"/>
      <c r="EG730" s="460"/>
      <c r="EH730" s="460"/>
      <c r="EI730" s="460"/>
      <c r="EJ730" s="460"/>
      <c r="EK730" s="460"/>
      <c r="EL730" s="460"/>
      <c r="EM730" s="460"/>
      <c r="EN730" s="460"/>
      <c r="EO730" s="460"/>
      <c r="EP730" s="460"/>
      <c r="EQ730" s="460"/>
      <c r="ER730" s="460"/>
      <c r="ES730" s="460"/>
      <c r="ET730" s="460"/>
      <c r="EU730" s="460"/>
      <c r="EV730" s="460"/>
      <c r="EW730" s="460"/>
      <c r="EX730" s="460"/>
      <c r="EY730" s="460"/>
      <c r="EZ730" s="460"/>
      <c r="FA730" s="460"/>
      <c r="FB730" s="460"/>
      <c r="FC730" s="460"/>
      <c r="FD730" s="460"/>
      <c r="FE730" s="460"/>
      <c r="FF730" s="460"/>
      <c r="FG730" s="460"/>
      <c r="FH730" s="460"/>
      <c r="FI730" s="460"/>
      <c r="FJ730" s="460"/>
      <c r="FK730" s="460"/>
      <c r="FL730" s="460"/>
      <c r="FM730" s="460"/>
      <c r="FN730" s="460"/>
      <c r="FO730" s="460"/>
      <c r="FP730" s="460"/>
      <c r="FQ730" s="460"/>
      <c r="FR730" s="460"/>
      <c r="FS730" s="460"/>
      <c r="FT730" s="460"/>
      <c r="FU730" s="460"/>
      <c r="FV730" s="460"/>
      <c r="FW730" s="460"/>
      <c r="FX730" s="460"/>
      <c r="FY730" s="460"/>
      <c r="FZ730" s="460"/>
      <c r="GA730" s="460"/>
      <c r="GB730" s="460"/>
      <c r="GC730" s="460"/>
      <c r="GD730" s="460"/>
      <c r="GE730" s="460"/>
      <c r="GF730" s="460"/>
      <c r="GG730" s="460"/>
      <c r="GH730" s="460"/>
      <c r="GI730" s="460"/>
      <c r="GJ730" s="460"/>
      <c r="GK730" s="460"/>
      <c r="GL730" s="460"/>
      <c r="GM730" s="460"/>
      <c r="GN730" s="460"/>
      <c r="GO730" s="460"/>
      <c r="GP730" s="460"/>
      <c r="GQ730" s="460"/>
      <c r="GR730" s="460"/>
      <c r="GS730" s="460"/>
      <c r="GT730" s="460"/>
      <c r="GU730" s="460"/>
      <c r="GV730" s="460"/>
      <c r="GW730" s="460"/>
      <c r="GX730" s="460"/>
      <c r="GY730" s="460"/>
      <c r="GZ730" s="460"/>
      <c r="HA730" s="460"/>
      <c r="HB730" s="460"/>
      <c r="HC730" s="460"/>
      <c r="HD730" s="460"/>
      <c r="HE730" s="460"/>
      <c r="HF730" s="460"/>
      <c r="HG730" s="460"/>
      <c r="HH730" s="460"/>
      <c r="HI730" s="460"/>
      <c r="HJ730" s="460"/>
      <c r="HK730" s="460"/>
      <c r="HL730" s="460"/>
      <c r="HM730" s="460"/>
      <c r="HN730" s="460"/>
      <c r="HO730" s="460"/>
      <c r="HP730" s="460"/>
      <c r="HQ730" s="460"/>
      <c r="HR730" s="460"/>
      <c r="HS730" s="460"/>
      <c r="HT730" s="460"/>
      <c r="HU730" s="460"/>
      <c r="HV730" s="460"/>
      <c r="HW730" s="460"/>
      <c r="HX730" s="460"/>
      <c r="HY730" s="460"/>
      <c r="HZ730" s="460"/>
      <c r="IA730" s="460"/>
      <c r="IB730" s="460"/>
      <c r="IC730" s="460"/>
      <c r="ID730" s="460"/>
      <c r="IE730" s="460"/>
      <c r="IF730" s="460"/>
      <c r="IG730" s="460"/>
      <c r="IH730" s="460"/>
      <c r="II730" s="460"/>
      <c r="IJ730" s="460"/>
      <c r="IK730" s="460"/>
      <c r="IL730" s="460"/>
      <c r="IM730" s="460"/>
      <c r="IN730" s="460"/>
      <c r="IO730" s="460"/>
      <c r="IP730" s="460"/>
      <c r="IQ730" s="460"/>
      <c r="IR730" s="460"/>
      <c r="IS730" s="460"/>
      <c r="IT730" s="460"/>
      <c r="IU730" s="460"/>
      <c r="IV730" s="460"/>
      <c r="IW730" s="460"/>
      <c r="IX730" s="460"/>
      <c r="IY730" s="460"/>
      <c r="IZ730" s="460"/>
      <c r="JA730" s="460"/>
      <c r="JB730" s="460"/>
      <c r="JC730" s="460"/>
      <c r="JD730" s="460"/>
      <c r="JE730" s="460"/>
      <c r="JF730" s="460"/>
      <c r="JG730" s="460"/>
      <c r="JH730" s="460"/>
      <c r="JI730" s="460"/>
      <c r="JJ730" s="460"/>
      <c r="JK730" s="460"/>
      <c r="JL730" s="460"/>
      <c r="JM730" s="460"/>
      <c r="JN730" s="460"/>
      <c r="JO730" s="460"/>
      <c r="JP730" s="460"/>
      <c r="JQ730" s="460"/>
      <c r="JR730" s="460"/>
      <c r="JS730" s="460"/>
      <c r="JT730" s="460"/>
      <c r="JU730" s="460"/>
      <c r="JV730" s="460"/>
      <c r="JW730" s="460"/>
      <c r="JX730" s="460"/>
      <c r="JY730" s="460"/>
      <c r="JZ730" s="460"/>
      <c r="KA730" s="460"/>
      <c r="KB730" s="460"/>
      <c r="KC730" s="460"/>
      <c r="KD730" s="460"/>
      <c r="KE730" s="460"/>
      <c r="KF730" s="460"/>
      <c r="KG730" s="460"/>
      <c r="KH730" s="460"/>
      <c r="KI730" s="460"/>
      <c r="KJ730" s="460"/>
      <c r="KK730" s="460"/>
      <c r="KL730" s="460"/>
      <c r="KM730" s="460"/>
      <c r="KN730" s="460"/>
      <c r="KO730" s="460"/>
      <c r="KP730" s="460"/>
      <c r="KQ730" s="460"/>
      <c r="KR730" s="460"/>
      <c r="KS730" s="460"/>
      <c r="KT730" s="460"/>
      <c r="KU730" s="460"/>
      <c r="KV730" s="460"/>
      <c r="KW730" s="460"/>
      <c r="KX730" s="460"/>
      <c r="KY730" s="460"/>
      <c r="KZ730" s="460"/>
      <c r="LA730" s="460"/>
      <c r="LB730" s="460"/>
      <c r="LC730" s="460"/>
      <c r="LD730" s="460"/>
      <c r="LE730" s="460"/>
      <c r="LF730" s="460"/>
      <c r="LG730" s="460"/>
      <c r="LH730" s="460"/>
      <c r="LI730" s="460"/>
      <c r="LJ730" s="460"/>
      <c r="LK730" s="460"/>
      <c r="LL730" s="460"/>
      <c r="LM730" s="460"/>
      <c r="LN730" s="460"/>
      <c r="LO730" s="460"/>
      <c r="LP730" s="460"/>
      <c r="LQ730" s="460"/>
      <c r="LR730" s="460"/>
      <c r="LS730" s="460"/>
      <c r="LT730" s="460"/>
      <c r="LU730" s="460"/>
      <c r="LV730" s="460"/>
      <c r="LW730" s="460"/>
      <c r="LX730" s="460"/>
      <c r="LY730" s="460"/>
      <c r="LZ730" s="460"/>
      <c r="MA730" s="460"/>
      <c r="MB730" s="460"/>
      <c r="MC730" s="460"/>
      <c r="MD730" s="460"/>
      <c r="ME730" s="460"/>
      <c r="MF730" s="460"/>
      <c r="MG730" s="460"/>
      <c r="MH730" s="460"/>
      <c r="MI730" s="460"/>
      <c r="MJ730" s="460"/>
      <c r="MK730" s="460"/>
      <c r="ML730" s="460"/>
      <c r="MM730" s="460"/>
      <c r="MN730" s="460"/>
      <c r="MO730" s="460"/>
      <c r="MP730" s="460"/>
      <c r="MQ730" s="460"/>
      <c r="MR730" s="460"/>
      <c r="MS730" s="460"/>
      <c r="MT730" s="460"/>
      <c r="MU730" s="460"/>
      <c r="MV730" s="460"/>
      <c r="MW730" s="460"/>
      <c r="MX730" s="460"/>
      <c r="MY730" s="460"/>
      <c r="MZ730" s="460"/>
      <c r="NA730" s="460"/>
      <c r="NB730" s="460"/>
      <c r="NC730" s="460"/>
      <c r="ND730" s="460"/>
      <c r="NE730" s="460"/>
      <c r="NF730" s="460"/>
      <c r="NG730" s="460"/>
      <c r="NH730" s="460"/>
      <c r="NI730" s="460"/>
      <c r="NJ730" s="460"/>
      <c r="NK730" s="460"/>
      <c r="NL730" s="460"/>
      <c r="NM730" s="460"/>
      <c r="NN730" s="460"/>
      <c r="NO730" s="460"/>
      <c r="NP730" s="460"/>
      <c r="NQ730" s="460"/>
      <c r="NR730" s="460"/>
      <c r="NS730" s="460"/>
      <c r="NT730" s="460"/>
      <c r="NU730" s="460"/>
      <c r="NV730" s="460"/>
      <c r="NW730" s="460"/>
      <c r="NX730" s="460"/>
      <c r="NY730" s="460"/>
      <c r="NZ730" s="460"/>
      <c r="OA730" s="460"/>
      <c r="OB730" s="460"/>
      <c r="OC730" s="460"/>
      <c r="OD730" s="460"/>
      <c r="OE730" s="460"/>
      <c r="OF730" s="460"/>
      <c r="OG730" s="460"/>
      <c r="OH730" s="460"/>
      <c r="OI730" s="460"/>
      <c r="OJ730" s="460"/>
      <c r="OK730" s="460"/>
      <c r="OL730" s="460"/>
      <c r="OM730" s="460"/>
      <c r="ON730" s="460"/>
      <c r="OO730" s="460"/>
      <c r="OP730" s="460"/>
      <c r="OQ730" s="460"/>
      <c r="OR730" s="460"/>
      <c r="OS730" s="460"/>
      <c r="OT730" s="460"/>
      <c r="OU730" s="460"/>
      <c r="OV730" s="460"/>
      <c r="OW730" s="460"/>
      <c r="OX730" s="460"/>
      <c r="OY730" s="460"/>
      <c r="OZ730" s="460"/>
      <c r="PA730" s="460"/>
      <c r="PB730" s="460"/>
      <c r="PC730" s="460"/>
      <c r="PD730" s="460"/>
      <c r="PE730" s="460"/>
      <c r="PF730" s="460"/>
      <c r="PG730" s="460"/>
      <c r="PH730" s="460"/>
      <c r="PI730" s="460"/>
      <c r="PJ730" s="460"/>
      <c r="PK730" s="460"/>
      <c r="PL730" s="460"/>
      <c r="PM730" s="460"/>
      <c r="PN730" s="460"/>
      <c r="PO730" s="460"/>
      <c r="PP730" s="460"/>
      <c r="PQ730" s="460"/>
      <c r="PR730" s="460"/>
      <c r="PS730" s="460"/>
      <c r="PT730" s="460"/>
      <c r="PU730" s="460"/>
      <c r="PV730" s="460"/>
      <c r="PW730" s="460"/>
      <c r="PX730" s="460"/>
      <c r="PY730" s="460"/>
      <c r="PZ730" s="460"/>
      <c r="QA730" s="460"/>
      <c r="QB730" s="460"/>
      <c r="QC730" s="460"/>
      <c r="QD730" s="460"/>
      <c r="QE730" s="460"/>
      <c r="QF730" s="460"/>
      <c r="QG730" s="460"/>
      <c r="QH730" s="460"/>
      <c r="QI730" s="460"/>
      <c r="QJ730" s="460"/>
      <c r="QK730" s="460"/>
      <c r="QL730" s="460"/>
      <c r="QM730" s="460"/>
      <c r="QN730" s="460"/>
      <c r="QO730" s="460"/>
      <c r="QP730" s="460"/>
      <c r="QQ730" s="460"/>
      <c r="QR730" s="460"/>
      <c r="QS730" s="460"/>
      <c r="QT730" s="460"/>
      <c r="QU730" s="460"/>
      <c r="QV730" s="460"/>
      <c r="QW730" s="460"/>
      <c r="QX730" s="460"/>
      <c r="QY730" s="460"/>
      <c r="QZ730" s="460"/>
      <c r="RA730" s="460"/>
      <c r="RB730" s="460"/>
      <c r="RC730" s="460"/>
      <c r="RD730" s="460"/>
      <c r="RE730" s="460"/>
      <c r="RF730" s="460"/>
      <c r="RG730" s="460"/>
      <c r="RH730" s="460"/>
      <c r="RI730" s="460"/>
      <c r="RJ730" s="460"/>
      <c r="RK730" s="460"/>
      <c r="RL730" s="460"/>
      <c r="RM730" s="460"/>
      <c r="RN730" s="460"/>
      <c r="RO730" s="460"/>
      <c r="RP730" s="460"/>
      <c r="RQ730" s="460"/>
      <c r="RR730" s="460"/>
      <c r="RS730" s="460"/>
      <c r="RT730" s="460"/>
      <c r="RU730" s="460"/>
      <c r="RV730" s="460"/>
      <c r="RW730" s="460"/>
      <c r="RX730" s="460"/>
      <c r="RY730" s="460"/>
      <c r="RZ730" s="460"/>
      <c r="SA730" s="460"/>
      <c r="SB730" s="460"/>
      <c r="SC730" s="460"/>
      <c r="SD730" s="460"/>
      <c r="SE730" s="460"/>
      <c r="SF730" s="460"/>
      <c r="SG730" s="460"/>
      <c r="SH730" s="460"/>
      <c r="SI730" s="460"/>
      <c r="SJ730" s="460"/>
      <c r="SK730" s="460"/>
      <c r="SL730" s="460"/>
      <c r="SM730" s="460"/>
      <c r="SN730" s="460"/>
      <c r="SO730" s="460"/>
      <c r="SP730" s="460"/>
      <c r="SQ730" s="460"/>
      <c r="SR730" s="460"/>
      <c r="SS730" s="460"/>
      <c r="ST730" s="460"/>
      <c r="SU730" s="460"/>
      <c r="SV730" s="460"/>
      <c r="SW730" s="460"/>
      <c r="SX730" s="460"/>
      <c r="SY730" s="460"/>
      <c r="SZ730" s="460"/>
      <c r="TA730" s="460"/>
      <c r="TB730" s="460"/>
      <c r="TC730" s="460"/>
      <c r="TD730" s="460"/>
      <c r="TE730" s="460"/>
      <c r="TF730" s="460"/>
      <c r="TG730" s="460"/>
      <c r="TH730" s="460"/>
      <c r="TI730" s="460"/>
      <c r="TJ730" s="460"/>
      <c r="TK730" s="460"/>
      <c r="TL730" s="460"/>
      <c r="TM730" s="460"/>
      <c r="TN730" s="460"/>
      <c r="TO730" s="460"/>
      <c r="TP730" s="460"/>
      <c r="TQ730" s="460"/>
      <c r="TR730" s="460"/>
      <c r="TS730" s="460"/>
      <c r="TT730" s="460"/>
      <c r="TU730" s="460"/>
      <c r="TV730" s="460"/>
      <c r="TW730" s="460"/>
      <c r="TX730" s="460"/>
      <c r="TY730" s="460"/>
      <c r="TZ730" s="460"/>
      <c r="UA730" s="460"/>
      <c r="UB730" s="460"/>
      <c r="UC730" s="460"/>
      <c r="UD730" s="460"/>
      <c r="UE730" s="460"/>
      <c r="UF730" s="460"/>
      <c r="UG730" s="460"/>
      <c r="UH730" s="460"/>
      <c r="UI730" s="460"/>
      <c r="UJ730" s="460"/>
      <c r="UK730" s="460"/>
      <c r="UL730" s="460"/>
      <c r="UM730" s="460"/>
      <c r="UN730" s="460"/>
      <c r="UO730" s="460"/>
      <c r="UP730" s="460"/>
      <c r="UQ730" s="460"/>
      <c r="UR730" s="460"/>
      <c r="US730" s="460"/>
      <c r="UT730" s="460"/>
      <c r="UU730" s="460"/>
      <c r="UV730" s="460"/>
      <c r="UW730" s="460"/>
      <c r="UX730" s="460"/>
      <c r="UY730" s="460"/>
      <c r="UZ730" s="460"/>
      <c r="VA730" s="460"/>
      <c r="VB730" s="460"/>
      <c r="VC730" s="460"/>
      <c r="VD730" s="460"/>
      <c r="VE730" s="460"/>
      <c r="VF730" s="460"/>
      <c r="VG730" s="460"/>
      <c r="VH730" s="460"/>
      <c r="VI730" s="460"/>
      <c r="VJ730" s="460"/>
      <c r="VK730" s="460"/>
      <c r="VL730" s="460"/>
      <c r="VM730" s="460"/>
      <c r="VN730" s="460"/>
      <c r="VO730" s="460"/>
      <c r="VP730" s="460"/>
      <c r="VQ730" s="460"/>
      <c r="VR730" s="460"/>
      <c r="VS730" s="460"/>
      <c r="VT730" s="460"/>
      <c r="VU730" s="460"/>
      <c r="VV730" s="460"/>
      <c r="VW730" s="460"/>
      <c r="VX730" s="460"/>
      <c r="VY730" s="460"/>
      <c r="VZ730" s="460"/>
      <c r="WA730" s="460"/>
      <c r="WB730" s="460"/>
      <c r="WC730" s="460"/>
      <c r="WD730" s="460"/>
      <c r="WE730" s="460"/>
      <c r="WF730" s="460"/>
      <c r="WG730" s="460"/>
      <c r="WH730" s="460"/>
      <c r="WI730" s="460"/>
      <c r="WJ730" s="460"/>
      <c r="WK730" s="460"/>
      <c r="WL730" s="460"/>
      <c r="WM730" s="460"/>
      <c r="WN730" s="460"/>
      <c r="WO730" s="460"/>
      <c r="WP730" s="460"/>
      <c r="WQ730" s="460"/>
      <c r="WR730" s="460"/>
      <c r="WS730" s="460"/>
      <c r="WT730" s="460"/>
      <c r="WU730" s="460"/>
      <c r="WV730" s="460"/>
      <c r="WW730" s="460"/>
      <c r="WX730" s="460"/>
      <c r="WY730" s="460"/>
      <c r="WZ730" s="460"/>
      <c r="XA730" s="460"/>
      <c r="XB730" s="460"/>
      <c r="XC730" s="460"/>
      <c r="XD730" s="460"/>
      <c r="XE730" s="460"/>
      <c r="XF730" s="460"/>
      <c r="XG730" s="460"/>
      <c r="XH730" s="460"/>
      <c r="XI730" s="460"/>
      <c r="XJ730" s="460"/>
      <c r="XK730" s="460"/>
      <c r="XL730" s="460"/>
      <c r="XM730" s="460"/>
      <c r="XN730" s="460"/>
      <c r="XO730" s="460"/>
      <c r="XP730" s="460"/>
      <c r="XQ730" s="460"/>
      <c r="XR730" s="460"/>
      <c r="XS730" s="460"/>
      <c r="XT730" s="460"/>
      <c r="XU730" s="460"/>
      <c r="XV730" s="460"/>
      <c r="XW730" s="460"/>
      <c r="XX730" s="460"/>
      <c r="XY730" s="460"/>
      <c r="XZ730" s="460"/>
      <c r="YA730" s="460"/>
      <c r="YB730" s="460"/>
      <c r="YC730" s="460"/>
      <c r="YD730" s="460"/>
      <c r="YE730" s="460"/>
      <c r="YF730" s="460"/>
      <c r="YG730" s="460"/>
      <c r="YH730" s="460"/>
      <c r="YI730" s="460"/>
      <c r="YJ730" s="460"/>
      <c r="YK730" s="460"/>
      <c r="YL730" s="460"/>
      <c r="YM730" s="460"/>
      <c r="YN730" s="460"/>
      <c r="YO730" s="460"/>
      <c r="YP730" s="460"/>
      <c r="YQ730" s="460"/>
      <c r="YR730" s="460"/>
      <c r="YS730" s="460"/>
      <c r="YT730" s="460"/>
      <c r="YU730" s="460"/>
      <c r="YV730" s="460"/>
      <c r="YW730" s="460"/>
      <c r="YX730" s="460"/>
      <c r="YY730" s="460"/>
      <c r="YZ730" s="460"/>
      <c r="ZA730" s="460"/>
      <c r="ZB730" s="460"/>
      <c r="ZC730" s="460"/>
      <c r="ZD730" s="460"/>
      <c r="ZE730" s="460"/>
      <c r="ZF730" s="460"/>
      <c r="ZG730" s="460"/>
      <c r="ZH730" s="460"/>
      <c r="ZI730" s="460"/>
      <c r="ZJ730" s="460"/>
      <c r="ZK730" s="460"/>
      <c r="ZL730" s="460"/>
      <c r="ZM730" s="460"/>
      <c r="ZN730" s="460"/>
      <c r="ZO730" s="460"/>
      <c r="ZP730" s="460"/>
      <c r="ZQ730" s="460"/>
      <c r="ZR730" s="460"/>
      <c r="ZS730" s="460"/>
      <c r="ZT730" s="460"/>
      <c r="ZU730" s="460"/>
      <c r="ZV730" s="460"/>
      <c r="ZW730" s="460"/>
      <c r="ZX730" s="460"/>
      <c r="ZY730" s="460"/>
      <c r="ZZ730" s="460"/>
      <c r="AAA730" s="460"/>
      <c r="AAB730" s="460"/>
      <c r="AAC730" s="460"/>
      <c r="AAD730" s="460"/>
      <c r="AAE730" s="460"/>
      <c r="AAF730" s="460"/>
      <c r="AAG730" s="460"/>
      <c r="AAH730" s="460"/>
      <c r="AAI730" s="460"/>
      <c r="AAJ730" s="460"/>
      <c r="AAK730" s="460"/>
      <c r="AAL730" s="460"/>
      <c r="AAM730" s="460"/>
      <c r="AAN730" s="460"/>
      <c r="AAO730" s="460"/>
      <c r="AAP730" s="460"/>
      <c r="AAQ730" s="460"/>
      <c r="AAR730" s="460"/>
      <c r="AAS730" s="460"/>
      <c r="AAT730" s="460"/>
      <c r="AAU730" s="460"/>
      <c r="AAV730" s="460"/>
      <c r="AAW730" s="460"/>
      <c r="AAX730" s="460"/>
      <c r="AAY730" s="460"/>
      <c r="AAZ730" s="460"/>
      <c r="ABA730" s="460"/>
      <c r="ABB730" s="460"/>
      <c r="ABC730" s="460"/>
      <c r="ABD730" s="460"/>
      <c r="ABE730" s="460"/>
      <c r="ABF730" s="460"/>
      <c r="ABG730" s="460"/>
      <c r="ABH730" s="460"/>
      <c r="ABI730" s="460"/>
      <c r="ABJ730" s="460"/>
      <c r="ABK730" s="460"/>
      <c r="ABL730" s="460"/>
      <c r="ABM730" s="460"/>
      <c r="ABN730" s="460"/>
      <c r="ABO730" s="460"/>
      <c r="ABP730" s="460"/>
      <c r="ABQ730" s="460"/>
      <c r="ABR730" s="460"/>
      <c r="ABS730" s="460"/>
      <c r="ABT730" s="460"/>
      <c r="ABU730" s="460"/>
      <c r="ABV730" s="460"/>
      <c r="ABW730" s="460"/>
      <c r="ABX730" s="460"/>
      <c r="ABY730" s="460"/>
      <c r="ABZ730" s="460"/>
      <c r="ACA730" s="460"/>
      <c r="ACB730" s="460"/>
      <c r="ACC730" s="460"/>
      <c r="ACD730" s="460"/>
      <c r="ACE730" s="460"/>
      <c r="ACF730" s="460"/>
      <c r="ACG730" s="460"/>
      <c r="ACH730" s="460"/>
      <c r="ACI730" s="460"/>
      <c r="ACJ730" s="460"/>
      <c r="ACK730" s="460"/>
      <c r="ACL730" s="460"/>
      <c r="ACM730" s="460"/>
      <c r="ACN730" s="460"/>
      <c r="ACO730" s="460"/>
      <c r="ACP730" s="460"/>
      <c r="ACQ730" s="460"/>
      <c r="ACR730" s="460"/>
      <c r="ACS730" s="460"/>
      <c r="ACT730" s="460"/>
      <c r="ACU730" s="460"/>
      <c r="ACV730" s="460"/>
      <c r="ACW730" s="460"/>
      <c r="ACX730" s="460"/>
      <c r="ACY730" s="460"/>
      <c r="ACZ730" s="460"/>
      <c r="ADA730" s="460"/>
      <c r="ADB730" s="460"/>
      <c r="ADC730" s="460"/>
      <c r="ADD730" s="460"/>
      <c r="ADE730" s="460"/>
      <c r="ADF730" s="460"/>
      <c r="ADG730" s="460"/>
      <c r="ADH730" s="460"/>
      <c r="ADI730" s="460"/>
      <c r="ADJ730" s="460"/>
      <c r="ADK730" s="460"/>
      <c r="ADL730" s="460"/>
      <c r="ADM730" s="460"/>
      <c r="ADN730" s="460"/>
      <c r="ADO730" s="460"/>
      <c r="ADP730" s="460"/>
      <c r="ADQ730" s="460"/>
      <c r="ADR730" s="460"/>
      <c r="ADS730" s="460"/>
      <c r="ADT730" s="460"/>
      <c r="ADU730" s="460"/>
      <c r="ADV730" s="460"/>
      <c r="ADW730" s="460"/>
      <c r="ADX730" s="460"/>
      <c r="ADY730" s="460"/>
      <c r="ADZ730" s="460"/>
      <c r="AEA730" s="460"/>
      <c r="AEB730" s="460"/>
      <c r="AEC730" s="460"/>
      <c r="AED730" s="460"/>
      <c r="AEE730" s="460"/>
      <c r="AEF730" s="460"/>
      <c r="AEG730" s="460"/>
      <c r="AEH730" s="460"/>
      <c r="AEI730" s="460"/>
      <c r="AEJ730" s="460"/>
      <c r="AEK730" s="460"/>
      <c r="AEL730" s="460"/>
      <c r="AEM730" s="460"/>
      <c r="AEN730" s="460"/>
      <c r="AEO730" s="460"/>
      <c r="AEP730" s="460"/>
      <c r="AEQ730" s="460"/>
      <c r="AER730" s="460"/>
      <c r="AES730" s="460"/>
      <c r="AET730" s="460"/>
      <c r="AEU730" s="460"/>
      <c r="AEV730" s="460"/>
      <c r="AEW730" s="460"/>
      <c r="AEX730" s="460"/>
      <c r="AEY730" s="460"/>
      <c r="AEZ730" s="460"/>
      <c r="AFA730" s="460"/>
      <c r="AFB730" s="460"/>
      <c r="AFC730" s="460"/>
      <c r="AFD730" s="460"/>
      <c r="AFE730" s="460"/>
      <c r="AFF730" s="460"/>
      <c r="AFG730" s="460"/>
      <c r="AFH730" s="460"/>
      <c r="AFI730" s="460"/>
      <c r="AFJ730" s="460"/>
      <c r="AFK730" s="460"/>
      <c r="AFL730" s="460"/>
      <c r="AFM730" s="460"/>
      <c r="AFN730" s="460"/>
      <c r="AFO730" s="460"/>
      <c r="AFP730" s="460"/>
      <c r="AFQ730" s="460"/>
      <c r="AFR730" s="460"/>
      <c r="AFS730" s="460"/>
      <c r="AFT730" s="460"/>
      <c r="AFU730" s="460"/>
      <c r="AFV730" s="460"/>
      <c r="AFW730" s="460"/>
      <c r="AFX730" s="460"/>
      <c r="AFY730" s="460"/>
      <c r="AFZ730" s="460"/>
      <c r="AGA730" s="460"/>
      <c r="AGB730" s="460"/>
      <c r="AGC730" s="460"/>
      <c r="AGD730" s="460"/>
      <c r="AGE730" s="460"/>
      <c r="AGF730" s="460"/>
      <c r="AGG730" s="460"/>
      <c r="AGH730" s="460"/>
      <c r="AGI730" s="460"/>
      <c r="AGJ730" s="460"/>
      <c r="AGK730" s="460"/>
      <c r="AGL730" s="460"/>
      <c r="AGM730" s="460"/>
      <c r="AGN730" s="460"/>
      <c r="AGO730" s="460"/>
      <c r="AGP730" s="460"/>
      <c r="AGQ730" s="460"/>
      <c r="AGR730" s="460"/>
      <c r="AGS730" s="460"/>
      <c r="AGT730" s="460"/>
      <c r="AGU730" s="460"/>
      <c r="AGV730" s="460"/>
      <c r="AGW730" s="460"/>
      <c r="AGX730" s="460"/>
      <c r="AGY730" s="460"/>
      <c r="AGZ730" s="460"/>
      <c r="AHA730" s="460"/>
      <c r="AHB730" s="460"/>
      <c r="AHC730" s="460"/>
      <c r="AHD730" s="460"/>
      <c r="AHE730" s="460"/>
      <c r="AHF730" s="460"/>
      <c r="AHG730" s="460"/>
      <c r="AHH730" s="460"/>
      <c r="AHI730" s="460"/>
      <c r="AHJ730" s="460"/>
      <c r="AHK730" s="460"/>
      <c r="AHL730" s="460"/>
      <c r="AHM730" s="460"/>
      <c r="AHN730" s="460"/>
      <c r="AHO730" s="460"/>
      <c r="AHP730" s="460"/>
      <c r="AHQ730" s="460"/>
      <c r="AHR730" s="460"/>
      <c r="AHS730" s="460"/>
      <c r="AHT730" s="460"/>
      <c r="AHU730" s="460"/>
      <c r="AHV730" s="460"/>
      <c r="AHW730" s="460"/>
      <c r="AHX730" s="460"/>
      <c r="AHY730" s="460"/>
      <c r="AHZ730" s="460"/>
      <c r="AIA730" s="460"/>
      <c r="AIB730" s="460"/>
      <c r="AIC730" s="460"/>
      <c r="AID730" s="460"/>
      <c r="AIE730" s="460"/>
      <c r="AIF730" s="460"/>
      <c r="AIG730" s="460"/>
      <c r="AIH730" s="460"/>
      <c r="AII730" s="460"/>
      <c r="AIJ730" s="460"/>
      <c r="AIK730" s="460"/>
      <c r="AIL730" s="460"/>
      <c r="AIM730" s="460"/>
      <c r="AIN730" s="460"/>
      <c r="AIO730" s="460"/>
      <c r="AIP730" s="460"/>
      <c r="AIQ730" s="460"/>
      <c r="AIR730" s="460"/>
      <c r="AIS730" s="460"/>
      <c r="AIT730" s="460"/>
      <c r="AIU730" s="460"/>
      <c r="AIV730" s="460"/>
      <c r="AIW730" s="460"/>
      <c r="AIX730" s="460"/>
      <c r="AIY730" s="460"/>
      <c r="AIZ730" s="460"/>
      <c r="AJA730" s="460"/>
      <c r="AJB730" s="460"/>
      <c r="AJC730" s="460"/>
      <c r="AJD730" s="460"/>
      <c r="AJE730" s="460"/>
      <c r="AJF730" s="460"/>
      <c r="AJG730" s="460"/>
      <c r="AJH730" s="460"/>
      <c r="AJI730" s="460"/>
      <c r="AJJ730" s="460"/>
      <c r="AJK730" s="460"/>
      <c r="AJL730" s="460"/>
      <c r="AJM730" s="460"/>
      <c r="AJN730" s="460"/>
      <c r="AJO730" s="460"/>
      <c r="AJP730" s="460"/>
      <c r="AJQ730" s="460"/>
      <c r="AJR730" s="460"/>
      <c r="AJS730" s="460"/>
      <c r="AJT730" s="460"/>
      <c r="AJU730" s="460"/>
      <c r="AJV730" s="460"/>
      <c r="AJW730" s="460"/>
      <c r="AJX730" s="460"/>
      <c r="AJY730" s="460"/>
      <c r="AJZ730" s="460"/>
      <c r="AKA730" s="460"/>
      <c r="AKB730" s="460"/>
      <c r="AKC730" s="460"/>
      <c r="AKD730" s="460"/>
      <c r="AKE730" s="460"/>
      <c r="AKF730" s="460"/>
      <c r="AKG730" s="460"/>
      <c r="AKH730" s="460"/>
      <c r="AKI730" s="460"/>
      <c r="AKJ730" s="460"/>
      <c r="AKK730" s="460"/>
      <c r="AKL730" s="460"/>
      <c r="AKM730" s="460"/>
      <c r="AKN730" s="460"/>
      <c r="AKO730" s="460"/>
      <c r="AKP730" s="460"/>
      <c r="AKQ730" s="460"/>
      <c r="AKR730" s="460"/>
      <c r="AKS730" s="460"/>
      <c r="AKT730" s="460"/>
      <c r="AKU730" s="460"/>
      <c r="AKV730" s="460"/>
      <c r="AKW730" s="460"/>
      <c r="AKX730" s="460"/>
      <c r="AKY730" s="460"/>
      <c r="AKZ730" s="460"/>
      <c r="ALA730" s="460"/>
      <c r="ALB730" s="460"/>
      <c r="ALC730" s="460"/>
      <c r="ALD730" s="460"/>
      <c r="ALE730" s="460"/>
      <c r="ALF730" s="460"/>
      <c r="ALG730" s="460"/>
      <c r="ALH730" s="460"/>
      <c r="ALI730" s="460"/>
      <c r="ALJ730" s="460"/>
      <c r="ALK730" s="460"/>
      <c r="ALL730" s="460"/>
      <c r="ALM730" s="460"/>
      <c r="ALN730" s="460"/>
      <c r="ALO730" s="460"/>
      <c r="ALP730" s="460"/>
      <c r="ALQ730" s="460"/>
      <c r="ALR730" s="460"/>
      <c r="ALS730" s="460"/>
      <c r="ALT730" s="460"/>
      <c r="ALU730" s="460"/>
      <c r="ALV730" s="460"/>
      <c r="ALW730" s="460"/>
      <c r="ALX730" s="460"/>
      <c r="ALY730" s="460"/>
      <c r="ALZ730" s="460"/>
      <c r="AMA730" s="460"/>
      <c r="AMB730" s="460"/>
      <c r="AMC730" s="460"/>
      <c r="AMD730" s="460"/>
      <c r="AME730" s="460"/>
      <c r="AMF730" s="460"/>
      <c r="AMG730" s="460"/>
      <c r="AMH730" s="460"/>
      <c r="AMI730" s="460"/>
    </row>
    <row r="731" spans="1:1023" s="463" customFormat="1" x14ac:dyDescent="0.25">
      <c r="A731" s="464" t="s">
        <v>28283</v>
      </c>
      <c r="B731" s="163">
        <v>730</v>
      </c>
      <c r="C731" s="462" t="s">
        <v>28284</v>
      </c>
      <c r="D731" s="465" t="s">
        <v>28285</v>
      </c>
      <c r="E731" s="461"/>
      <c r="F731" s="460"/>
      <c r="G731" s="460"/>
      <c r="H731" s="460">
        <v>4</v>
      </c>
      <c r="I731" s="466"/>
      <c r="J731" s="467">
        <v>2</v>
      </c>
      <c r="K731" s="467">
        <v>2</v>
      </c>
      <c r="L731" s="467">
        <v>1</v>
      </c>
      <c r="M731" s="467">
        <v>1</v>
      </c>
      <c r="N731" s="467"/>
      <c r="O731" s="468">
        <v>3</v>
      </c>
      <c r="P731" s="467">
        <v>2</v>
      </c>
      <c r="Q731" s="467">
        <v>2</v>
      </c>
      <c r="R731" s="467"/>
      <c r="S731" s="467"/>
      <c r="T731" s="467"/>
      <c r="U731" s="469"/>
      <c r="V731" s="454">
        <f t="shared" si="356"/>
        <v>100</v>
      </c>
      <c r="W731" s="454">
        <f t="shared" si="357"/>
        <v>100</v>
      </c>
      <c r="X731" s="454">
        <f t="shared" si="358"/>
        <v>20</v>
      </c>
      <c r="Y731" s="454">
        <f t="shared" si="359"/>
        <v>100</v>
      </c>
      <c r="Z731" s="454">
        <f t="shared" si="360"/>
        <v>10</v>
      </c>
      <c r="AA731" s="220">
        <f t="shared" si="361"/>
        <v>1</v>
      </c>
      <c r="AB731" s="220">
        <f t="shared" si="362"/>
        <v>100</v>
      </c>
      <c r="AC731" s="220">
        <f t="shared" si="363"/>
        <v>100</v>
      </c>
      <c r="AD731" s="455">
        <f t="shared" si="364"/>
        <v>1</v>
      </c>
      <c r="AE731" s="455">
        <f t="shared" si="365"/>
        <v>1</v>
      </c>
      <c r="AF731" s="456">
        <f t="shared" si="366"/>
        <v>10</v>
      </c>
      <c r="AG731" s="456">
        <f t="shared" si="367"/>
        <v>10</v>
      </c>
      <c r="AH731" s="456">
        <f t="shared" si="368"/>
        <v>100</v>
      </c>
      <c r="AI731" s="456">
        <f t="shared" si="369"/>
        <v>100</v>
      </c>
      <c r="AJ731" s="470"/>
      <c r="AK731" s="458"/>
      <c r="AL731" s="460"/>
      <c r="AM731" s="471"/>
      <c r="AN731" s="460"/>
      <c r="AO731" s="460"/>
      <c r="AP731" s="460"/>
      <c r="AQ731" s="472"/>
      <c r="AR731" s="460"/>
      <c r="AS731" s="460"/>
      <c r="AT731" s="460"/>
      <c r="AMI731" s="460"/>
    </row>
    <row r="732" spans="1:1023" s="463" customFormat="1" x14ac:dyDescent="0.25">
      <c r="A732" s="457" t="s">
        <v>28286</v>
      </c>
      <c r="B732" s="163">
        <v>731</v>
      </c>
      <c r="C732" s="462" t="s">
        <v>28287</v>
      </c>
      <c r="D732" s="460" t="s">
        <v>28288</v>
      </c>
      <c r="E732" s="461"/>
      <c r="F732" s="460"/>
      <c r="G732" s="460"/>
      <c r="H732" s="460">
        <v>4</v>
      </c>
      <c r="I732" s="460"/>
      <c r="J732" s="460"/>
      <c r="K732" s="460"/>
      <c r="L732" s="460">
        <v>1</v>
      </c>
      <c r="M732" s="460"/>
      <c r="N732" s="460"/>
      <c r="O732" s="460">
        <v>3</v>
      </c>
      <c r="P732" s="460"/>
      <c r="Q732" s="460"/>
      <c r="R732" s="460"/>
      <c r="S732" s="460"/>
      <c r="T732" s="460"/>
      <c r="U732" s="460"/>
      <c r="V732" s="454">
        <f t="shared" si="356"/>
        <v>100</v>
      </c>
      <c r="W732" s="454">
        <f t="shared" si="357"/>
        <v>100</v>
      </c>
      <c r="X732" s="454">
        <f t="shared" si="358"/>
        <v>20</v>
      </c>
      <c r="Y732" s="454">
        <f t="shared" si="359"/>
        <v>100</v>
      </c>
      <c r="Z732" s="454">
        <f t="shared" si="360"/>
        <v>100</v>
      </c>
      <c r="AA732" s="220">
        <f t="shared" si="361"/>
        <v>100</v>
      </c>
      <c r="AB732" s="220">
        <f t="shared" si="362"/>
        <v>100</v>
      </c>
      <c r="AC732" s="220">
        <f t="shared" si="363"/>
        <v>100</v>
      </c>
      <c r="AD732" s="455">
        <f t="shared" si="364"/>
        <v>1</v>
      </c>
      <c r="AE732" s="455">
        <f t="shared" si="365"/>
        <v>100</v>
      </c>
      <c r="AF732" s="456">
        <f t="shared" si="366"/>
        <v>100</v>
      </c>
      <c r="AG732" s="456">
        <f t="shared" si="367"/>
        <v>100</v>
      </c>
      <c r="AH732" s="456">
        <f t="shared" si="368"/>
        <v>100</v>
      </c>
      <c r="AI732" s="456">
        <f t="shared" si="369"/>
        <v>100</v>
      </c>
      <c r="AJ732" s="460"/>
      <c r="AK732" s="460"/>
      <c r="AL732" s="460"/>
      <c r="AM732" s="460"/>
      <c r="AN732" s="460"/>
      <c r="AO732" s="460"/>
      <c r="AP732" s="460"/>
      <c r="AQ732" s="462"/>
      <c r="AR732" s="460"/>
      <c r="AS732" s="460"/>
      <c r="AT732" s="460"/>
      <c r="AU732" s="460"/>
      <c r="AV732" s="460"/>
      <c r="AW732" s="460"/>
      <c r="AX732" s="460"/>
      <c r="AY732" s="460"/>
      <c r="AZ732" s="460"/>
      <c r="BA732" s="460"/>
      <c r="BB732" s="460"/>
      <c r="BC732" s="460"/>
      <c r="BD732" s="460"/>
      <c r="BE732" s="460"/>
      <c r="BF732" s="460"/>
      <c r="BG732" s="460"/>
      <c r="BH732" s="460"/>
      <c r="BI732" s="460"/>
      <c r="BJ732" s="460"/>
      <c r="BK732" s="460"/>
      <c r="BL732" s="460"/>
      <c r="BM732" s="460"/>
      <c r="BN732" s="460"/>
      <c r="BO732" s="460"/>
      <c r="BP732" s="460"/>
      <c r="BQ732" s="460"/>
      <c r="BR732" s="460"/>
      <c r="BS732" s="460"/>
      <c r="BT732" s="460"/>
      <c r="BU732" s="460"/>
      <c r="BV732" s="460"/>
      <c r="BW732" s="460"/>
      <c r="BX732" s="460"/>
      <c r="BY732" s="460"/>
      <c r="BZ732" s="460"/>
      <c r="CA732" s="460"/>
      <c r="CB732" s="460"/>
      <c r="CC732" s="460"/>
      <c r="CD732" s="460"/>
      <c r="CE732" s="460"/>
      <c r="CF732" s="460"/>
      <c r="CG732" s="460"/>
      <c r="CH732" s="460"/>
      <c r="CI732" s="460"/>
      <c r="CJ732" s="460"/>
      <c r="CK732" s="460"/>
      <c r="CL732" s="460"/>
      <c r="CM732" s="460"/>
      <c r="CN732" s="460"/>
      <c r="CO732" s="460"/>
      <c r="CP732" s="460"/>
      <c r="CQ732" s="460"/>
      <c r="CR732" s="460"/>
      <c r="CS732" s="460"/>
      <c r="CT732" s="460"/>
      <c r="CU732" s="460"/>
      <c r="CV732" s="460"/>
      <c r="CW732" s="460"/>
      <c r="CX732" s="460"/>
      <c r="CY732" s="460"/>
      <c r="CZ732" s="460"/>
      <c r="DA732" s="460"/>
      <c r="DB732" s="460"/>
      <c r="DC732" s="460"/>
      <c r="DD732" s="460"/>
      <c r="DE732" s="460"/>
      <c r="DF732" s="460"/>
      <c r="DG732" s="460"/>
      <c r="DH732" s="460"/>
      <c r="DI732" s="460"/>
      <c r="DJ732" s="460"/>
      <c r="DK732" s="460"/>
      <c r="DL732" s="460"/>
      <c r="DM732" s="460"/>
      <c r="DN732" s="460"/>
      <c r="DO732" s="460"/>
      <c r="DP732" s="460"/>
      <c r="DQ732" s="460"/>
      <c r="DR732" s="460"/>
      <c r="DS732" s="460"/>
      <c r="DT732" s="460"/>
      <c r="DU732" s="460"/>
      <c r="DV732" s="460"/>
      <c r="DW732" s="460"/>
      <c r="DX732" s="460"/>
      <c r="DY732" s="460"/>
      <c r="DZ732" s="460"/>
      <c r="EA732" s="460"/>
      <c r="EB732" s="460"/>
      <c r="EC732" s="460"/>
      <c r="ED732" s="460"/>
      <c r="EE732" s="460"/>
      <c r="EF732" s="460"/>
      <c r="EG732" s="460"/>
      <c r="EH732" s="460"/>
      <c r="EI732" s="460"/>
      <c r="EJ732" s="460"/>
      <c r="EK732" s="460"/>
      <c r="EL732" s="460"/>
      <c r="EM732" s="460"/>
      <c r="EN732" s="460"/>
      <c r="EO732" s="460"/>
      <c r="EP732" s="460"/>
      <c r="EQ732" s="460"/>
      <c r="ER732" s="460"/>
      <c r="ES732" s="460"/>
      <c r="ET732" s="460"/>
      <c r="EU732" s="460"/>
      <c r="EV732" s="460"/>
      <c r="EW732" s="460"/>
      <c r="EX732" s="460"/>
      <c r="EY732" s="460"/>
      <c r="EZ732" s="460"/>
      <c r="FA732" s="460"/>
      <c r="FB732" s="460"/>
      <c r="FC732" s="460"/>
      <c r="FD732" s="460"/>
      <c r="FE732" s="460"/>
      <c r="FF732" s="460"/>
      <c r="FG732" s="460"/>
      <c r="FH732" s="460"/>
      <c r="FI732" s="460"/>
      <c r="FJ732" s="460"/>
      <c r="FK732" s="460"/>
      <c r="FL732" s="460"/>
      <c r="FM732" s="460"/>
      <c r="FN732" s="460"/>
      <c r="FO732" s="460"/>
      <c r="FP732" s="460"/>
      <c r="FQ732" s="460"/>
      <c r="FR732" s="460"/>
      <c r="FS732" s="460"/>
      <c r="FT732" s="460"/>
      <c r="FU732" s="460"/>
      <c r="FV732" s="460"/>
      <c r="FW732" s="460"/>
      <c r="FX732" s="460"/>
      <c r="FY732" s="460"/>
      <c r="FZ732" s="460"/>
      <c r="GA732" s="460"/>
      <c r="GB732" s="460"/>
      <c r="GC732" s="460"/>
      <c r="GD732" s="460"/>
      <c r="GE732" s="460"/>
      <c r="GF732" s="460"/>
      <c r="GG732" s="460"/>
      <c r="GH732" s="460"/>
      <c r="GI732" s="460"/>
      <c r="GJ732" s="460"/>
      <c r="GK732" s="460"/>
      <c r="GL732" s="460"/>
      <c r="GM732" s="460"/>
      <c r="GN732" s="460"/>
      <c r="GO732" s="460"/>
      <c r="GP732" s="460"/>
      <c r="GQ732" s="460"/>
      <c r="GR732" s="460"/>
      <c r="GS732" s="460"/>
      <c r="GT732" s="460"/>
      <c r="GU732" s="460"/>
      <c r="GV732" s="460"/>
      <c r="GW732" s="460"/>
      <c r="GX732" s="460"/>
      <c r="GY732" s="460"/>
      <c r="GZ732" s="460"/>
      <c r="HA732" s="460"/>
      <c r="HB732" s="460"/>
      <c r="HC732" s="460"/>
      <c r="HD732" s="460"/>
      <c r="HE732" s="460"/>
      <c r="HF732" s="460"/>
      <c r="HG732" s="460"/>
      <c r="HH732" s="460"/>
      <c r="HI732" s="460"/>
      <c r="HJ732" s="460"/>
      <c r="HK732" s="460"/>
      <c r="HL732" s="460"/>
      <c r="HM732" s="460"/>
      <c r="HN732" s="460"/>
      <c r="HO732" s="460"/>
      <c r="HP732" s="460"/>
      <c r="HQ732" s="460"/>
      <c r="HR732" s="460"/>
      <c r="HS732" s="460"/>
      <c r="HT732" s="460"/>
      <c r="HU732" s="460"/>
      <c r="HV732" s="460"/>
      <c r="HW732" s="460"/>
      <c r="HX732" s="460"/>
      <c r="HY732" s="460"/>
      <c r="HZ732" s="460"/>
      <c r="IA732" s="460"/>
      <c r="IB732" s="460"/>
      <c r="IC732" s="460"/>
      <c r="ID732" s="460"/>
      <c r="IE732" s="460"/>
      <c r="IF732" s="460"/>
      <c r="IG732" s="460"/>
      <c r="IH732" s="460"/>
      <c r="II732" s="460"/>
      <c r="IJ732" s="460"/>
      <c r="IK732" s="460"/>
      <c r="IL732" s="460"/>
      <c r="IM732" s="460"/>
      <c r="IN732" s="460"/>
      <c r="IO732" s="460"/>
      <c r="IP732" s="460"/>
      <c r="IQ732" s="460"/>
      <c r="IR732" s="460"/>
      <c r="IS732" s="460"/>
      <c r="IT732" s="460"/>
      <c r="IU732" s="460"/>
      <c r="IV732" s="460"/>
      <c r="IW732" s="460"/>
      <c r="IX732" s="460"/>
      <c r="IY732" s="460"/>
      <c r="IZ732" s="460"/>
      <c r="JA732" s="460"/>
      <c r="JB732" s="460"/>
      <c r="JC732" s="460"/>
      <c r="JD732" s="460"/>
      <c r="JE732" s="460"/>
      <c r="JF732" s="460"/>
      <c r="JG732" s="460"/>
      <c r="JH732" s="460"/>
      <c r="JI732" s="460"/>
      <c r="JJ732" s="460"/>
      <c r="JK732" s="460"/>
      <c r="JL732" s="460"/>
      <c r="JM732" s="460"/>
      <c r="JN732" s="460"/>
      <c r="JO732" s="460"/>
      <c r="JP732" s="460"/>
      <c r="JQ732" s="460"/>
      <c r="JR732" s="460"/>
      <c r="JS732" s="460"/>
      <c r="JT732" s="460"/>
      <c r="JU732" s="460"/>
      <c r="JV732" s="460"/>
      <c r="JW732" s="460"/>
      <c r="JX732" s="460"/>
      <c r="JY732" s="460"/>
      <c r="JZ732" s="460"/>
      <c r="KA732" s="460"/>
      <c r="KB732" s="460"/>
      <c r="KC732" s="460"/>
      <c r="KD732" s="460"/>
      <c r="KE732" s="460"/>
      <c r="KF732" s="460"/>
      <c r="KG732" s="460"/>
      <c r="KH732" s="460"/>
      <c r="KI732" s="460"/>
      <c r="KJ732" s="460"/>
      <c r="KK732" s="460"/>
      <c r="KL732" s="460"/>
      <c r="KM732" s="460"/>
      <c r="KN732" s="460"/>
      <c r="KO732" s="460"/>
      <c r="KP732" s="460"/>
      <c r="KQ732" s="460"/>
      <c r="KR732" s="460"/>
      <c r="KS732" s="460"/>
      <c r="KT732" s="460"/>
      <c r="KU732" s="460"/>
      <c r="KV732" s="460"/>
      <c r="KW732" s="460"/>
      <c r="KX732" s="460"/>
      <c r="KY732" s="460"/>
      <c r="KZ732" s="460"/>
      <c r="LA732" s="460"/>
      <c r="LB732" s="460"/>
      <c r="LC732" s="460"/>
      <c r="LD732" s="460"/>
      <c r="LE732" s="460"/>
      <c r="LF732" s="460"/>
      <c r="LG732" s="460"/>
      <c r="LH732" s="460"/>
      <c r="LI732" s="460"/>
      <c r="LJ732" s="460"/>
      <c r="LK732" s="460"/>
      <c r="LL732" s="460"/>
      <c r="LM732" s="460"/>
      <c r="LN732" s="460"/>
      <c r="LO732" s="460"/>
      <c r="LP732" s="460"/>
      <c r="LQ732" s="460"/>
      <c r="LR732" s="460"/>
      <c r="LS732" s="460"/>
      <c r="LT732" s="460"/>
      <c r="LU732" s="460"/>
      <c r="LV732" s="460"/>
      <c r="LW732" s="460"/>
      <c r="LX732" s="460"/>
      <c r="LY732" s="460"/>
      <c r="LZ732" s="460"/>
      <c r="MA732" s="460"/>
      <c r="MB732" s="460"/>
      <c r="MC732" s="460"/>
      <c r="MD732" s="460"/>
      <c r="ME732" s="460"/>
      <c r="MF732" s="460"/>
      <c r="MG732" s="460"/>
      <c r="MH732" s="460"/>
      <c r="MI732" s="460"/>
      <c r="MJ732" s="460"/>
      <c r="MK732" s="460"/>
      <c r="ML732" s="460"/>
      <c r="MM732" s="460"/>
      <c r="MN732" s="460"/>
      <c r="MO732" s="460"/>
      <c r="MP732" s="460"/>
      <c r="MQ732" s="460"/>
      <c r="MR732" s="460"/>
      <c r="MS732" s="460"/>
      <c r="MT732" s="460"/>
      <c r="MU732" s="460"/>
      <c r="MV732" s="460"/>
      <c r="MW732" s="460"/>
      <c r="MX732" s="460"/>
      <c r="MY732" s="460"/>
      <c r="MZ732" s="460"/>
      <c r="NA732" s="460"/>
      <c r="NB732" s="460"/>
      <c r="NC732" s="460"/>
      <c r="ND732" s="460"/>
      <c r="NE732" s="460"/>
      <c r="NF732" s="460"/>
      <c r="NG732" s="460"/>
      <c r="NH732" s="460"/>
      <c r="NI732" s="460"/>
      <c r="NJ732" s="460"/>
      <c r="NK732" s="460"/>
      <c r="NL732" s="460"/>
      <c r="NM732" s="460"/>
      <c r="NN732" s="460"/>
      <c r="NO732" s="460"/>
      <c r="NP732" s="460"/>
      <c r="NQ732" s="460"/>
      <c r="NR732" s="460"/>
      <c r="NS732" s="460"/>
      <c r="NT732" s="460"/>
      <c r="NU732" s="460"/>
      <c r="NV732" s="460"/>
      <c r="NW732" s="460"/>
      <c r="NX732" s="460"/>
      <c r="NY732" s="460"/>
      <c r="NZ732" s="460"/>
      <c r="OA732" s="460"/>
      <c r="OB732" s="460"/>
      <c r="OC732" s="460"/>
      <c r="OD732" s="460"/>
      <c r="OE732" s="460"/>
      <c r="OF732" s="460"/>
      <c r="OG732" s="460"/>
      <c r="OH732" s="460"/>
      <c r="OI732" s="460"/>
      <c r="OJ732" s="460"/>
      <c r="OK732" s="460"/>
      <c r="OL732" s="460"/>
      <c r="OM732" s="460"/>
      <c r="ON732" s="460"/>
      <c r="OO732" s="460"/>
      <c r="OP732" s="460"/>
      <c r="OQ732" s="460"/>
      <c r="OR732" s="460"/>
      <c r="OS732" s="460"/>
      <c r="OT732" s="460"/>
      <c r="OU732" s="460"/>
      <c r="OV732" s="460"/>
      <c r="OW732" s="460"/>
      <c r="OX732" s="460"/>
      <c r="OY732" s="460"/>
      <c r="OZ732" s="460"/>
      <c r="PA732" s="460"/>
      <c r="PB732" s="460"/>
      <c r="PC732" s="460"/>
      <c r="PD732" s="460"/>
      <c r="PE732" s="460"/>
      <c r="PF732" s="460"/>
      <c r="PG732" s="460"/>
      <c r="PH732" s="460"/>
      <c r="PI732" s="460"/>
      <c r="PJ732" s="460"/>
      <c r="PK732" s="460"/>
      <c r="PL732" s="460"/>
      <c r="PM732" s="460"/>
      <c r="PN732" s="460"/>
      <c r="PO732" s="460"/>
      <c r="PP732" s="460"/>
      <c r="PQ732" s="460"/>
      <c r="PR732" s="460"/>
      <c r="PS732" s="460"/>
      <c r="PT732" s="460"/>
      <c r="PU732" s="460"/>
      <c r="PV732" s="460"/>
      <c r="PW732" s="460"/>
      <c r="PX732" s="460"/>
      <c r="PY732" s="460"/>
      <c r="PZ732" s="460"/>
      <c r="QA732" s="460"/>
      <c r="QB732" s="460"/>
      <c r="QC732" s="460"/>
      <c r="QD732" s="460"/>
      <c r="QE732" s="460"/>
      <c r="QF732" s="460"/>
      <c r="QG732" s="460"/>
      <c r="QH732" s="460"/>
      <c r="QI732" s="460"/>
      <c r="QJ732" s="460"/>
      <c r="QK732" s="460"/>
      <c r="QL732" s="460"/>
      <c r="QM732" s="460"/>
      <c r="QN732" s="460"/>
      <c r="QO732" s="460"/>
      <c r="QP732" s="460"/>
      <c r="QQ732" s="460"/>
      <c r="QR732" s="460"/>
      <c r="QS732" s="460"/>
      <c r="QT732" s="460"/>
      <c r="QU732" s="460"/>
      <c r="QV732" s="460"/>
      <c r="QW732" s="460"/>
      <c r="QX732" s="460"/>
      <c r="QY732" s="460"/>
      <c r="QZ732" s="460"/>
      <c r="RA732" s="460"/>
      <c r="RB732" s="460"/>
      <c r="RC732" s="460"/>
      <c r="RD732" s="460"/>
      <c r="RE732" s="460"/>
      <c r="RF732" s="460"/>
      <c r="RG732" s="460"/>
      <c r="RH732" s="460"/>
      <c r="RI732" s="460"/>
      <c r="RJ732" s="460"/>
      <c r="RK732" s="460"/>
      <c r="RL732" s="460"/>
      <c r="RM732" s="460"/>
      <c r="RN732" s="460"/>
      <c r="RO732" s="460"/>
      <c r="RP732" s="460"/>
      <c r="RQ732" s="460"/>
      <c r="RR732" s="460"/>
      <c r="RS732" s="460"/>
      <c r="RT732" s="460"/>
      <c r="RU732" s="460"/>
      <c r="RV732" s="460"/>
      <c r="RW732" s="460"/>
      <c r="RX732" s="460"/>
      <c r="RY732" s="460"/>
      <c r="RZ732" s="460"/>
      <c r="SA732" s="460"/>
      <c r="SB732" s="460"/>
      <c r="SC732" s="460"/>
      <c r="SD732" s="460"/>
      <c r="SE732" s="460"/>
      <c r="SF732" s="460"/>
      <c r="SG732" s="460"/>
      <c r="SH732" s="460"/>
      <c r="SI732" s="460"/>
      <c r="SJ732" s="460"/>
      <c r="SK732" s="460"/>
      <c r="SL732" s="460"/>
      <c r="SM732" s="460"/>
      <c r="SN732" s="460"/>
      <c r="SO732" s="460"/>
      <c r="SP732" s="460"/>
      <c r="SQ732" s="460"/>
      <c r="SR732" s="460"/>
      <c r="SS732" s="460"/>
      <c r="ST732" s="460"/>
      <c r="SU732" s="460"/>
      <c r="SV732" s="460"/>
      <c r="SW732" s="460"/>
      <c r="SX732" s="460"/>
      <c r="SY732" s="460"/>
      <c r="SZ732" s="460"/>
      <c r="TA732" s="460"/>
      <c r="TB732" s="460"/>
      <c r="TC732" s="460"/>
      <c r="TD732" s="460"/>
      <c r="TE732" s="460"/>
      <c r="TF732" s="460"/>
      <c r="TG732" s="460"/>
      <c r="TH732" s="460"/>
      <c r="TI732" s="460"/>
      <c r="TJ732" s="460"/>
      <c r="TK732" s="460"/>
      <c r="TL732" s="460"/>
      <c r="TM732" s="460"/>
      <c r="TN732" s="460"/>
      <c r="TO732" s="460"/>
      <c r="TP732" s="460"/>
      <c r="TQ732" s="460"/>
      <c r="TR732" s="460"/>
      <c r="TS732" s="460"/>
      <c r="TT732" s="460"/>
      <c r="TU732" s="460"/>
      <c r="TV732" s="460"/>
      <c r="TW732" s="460"/>
      <c r="TX732" s="460"/>
      <c r="TY732" s="460"/>
      <c r="TZ732" s="460"/>
      <c r="UA732" s="460"/>
      <c r="UB732" s="460"/>
      <c r="UC732" s="460"/>
      <c r="UD732" s="460"/>
      <c r="UE732" s="460"/>
      <c r="UF732" s="460"/>
      <c r="UG732" s="460"/>
      <c r="UH732" s="460"/>
      <c r="UI732" s="460"/>
      <c r="UJ732" s="460"/>
      <c r="UK732" s="460"/>
      <c r="UL732" s="460"/>
      <c r="UM732" s="460"/>
      <c r="UN732" s="460"/>
      <c r="UO732" s="460"/>
      <c r="UP732" s="460"/>
      <c r="UQ732" s="460"/>
      <c r="UR732" s="460"/>
      <c r="US732" s="460"/>
      <c r="UT732" s="460"/>
      <c r="UU732" s="460"/>
      <c r="UV732" s="460"/>
      <c r="UW732" s="460"/>
      <c r="UX732" s="460"/>
      <c r="UY732" s="460"/>
      <c r="UZ732" s="460"/>
      <c r="VA732" s="460"/>
      <c r="VB732" s="460"/>
      <c r="VC732" s="460"/>
      <c r="VD732" s="460"/>
      <c r="VE732" s="460"/>
      <c r="VF732" s="460"/>
      <c r="VG732" s="460"/>
      <c r="VH732" s="460"/>
      <c r="VI732" s="460"/>
      <c r="VJ732" s="460"/>
      <c r="VK732" s="460"/>
      <c r="VL732" s="460"/>
      <c r="VM732" s="460"/>
      <c r="VN732" s="460"/>
      <c r="VO732" s="460"/>
      <c r="VP732" s="460"/>
      <c r="VQ732" s="460"/>
      <c r="VR732" s="460"/>
      <c r="VS732" s="460"/>
      <c r="VT732" s="460"/>
      <c r="VU732" s="460"/>
      <c r="VV732" s="460"/>
      <c r="VW732" s="460"/>
      <c r="VX732" s="460"/>
      <c r="VY732" s="460"/>
      <c r="VZ732" s="460"/>
      <c r="WA732" s="460"/>
      <c r="WB732" s="460"/>
      <c r="WC732" s="460"/>
      <c r="WD732" s="460"/>
      <c r="WE732" s="460"/>
      <c r="WF732" s="460"/>
      <c r="WG732" s="460"/>
      <c r="WH732" s="460"/>
      <c r="WI732" s="460"/>
      <c r="WJ732" s="460"/>
      <c r="WK732" s="460"/>
      <c r="WL732" s="460"/>
      <c r="WM732" s="460"/>
      <c r="WN732" s="460"/>
      <c r="WO732" s="460"/>
      <c r="WP732" s="460"/>
      <c r="WQ732" s="460"/>
      <c r="WR732" s="460"/>
      <c r="WS732" s="460"/>
      <c r="WT732" s="460"/>
      <c r="WU732" s="460"/>
      <c r="WV732" s="460"/>
      <c r="WW732" s="460"/>
      <c r="WX732" s="460"/>
      <c r="WY732" s="460"/>
      <c r="WZ732" s="460"/>
      <c r="XA732" s="460"/>
      <c r="XB732" s="460"/>
      <c r="XC732" s="460"/>
      <c r="XD732" s="460"/>
      <c r="XE732" s="460"/>
      <c r="XF732" s="460"/>
      <c r="XG732" s="460"/>
      <c r="XH732" s="460"/>
      <c r="XI732" s="460"/>
      <c r="XJ732" s="460"/>
      <c r="XK732" s="460"/>
      <c r="XL732" s="460"/>
      <c r="XM732" s="460"/>
      <c r="XN732" s="460"/>
      <c r="XO732" s="460"/>
      <c r="XP732" s="460"/>
      <c r="XQ732" s="460"/>
      <c r="XR732" s="460"/>
      <c r="XS732" s="460"/>
      <c r="XT732" s="460"/>
      <c r="XU732" s="460"/>
      <c r="XV732" s="460"/>
      <c r="XW732" s="460"/>
      <c r="XX732" s="460"/>
      <c r="XY732" s="460"/>
      <c r="XZ732" s="460"/>
      <c r="YA732" s="460"/>
      <c r="YB732" s="460"/>
      <c r="YC732" s="460"/>
      <c r="YD732" s="460"/>
      <c r="YE732" s="460"/>
      <c r="YF732" s="460"/>
      <c r="YG732" s="460"/>
      <c r="YH732" s="460"/>
      <c r="YI732" s="460"/>
      <c r="YJ732" s="460"/>
      <c r="YK732" s="460"/>
      <c r="YL732" s="460"/>
      <c r="YM732" s="460"/>
      <c r="YN732" s="460"/>
      <c r="YO732" s="460"/>
      <c r="YP732" s="460"/>
      <c r="YQ732" s="460"/>
      <c r="YR732" s="460"/>
      <c r="YS732" s="460"/>
      <c r="YT732" s="460"/>
      <c r="YU732" s="460"/>
      <c r="YV732" s="460"/>
      <c r="YW732" s="460"/>
      <c r="YX732" s="460"/>
      <c r="YY732" s="460"/>
      <c r="YZ732" s="460"/>
      <c r="ZA732" s="460"/>
      <c r="ZB732" s="460"/>
      <c r="ZC732" s="460"/>
      <c r="ZD732" s="460"/>
      <c r="ZE732" s="460"/>
      <c r="ZF732" s="460"/>
      <c r="ZG732" s="460"/>
      <c r="ZH732" s="460"/>
      <c r="ZI732" s="460"/>
      <c r="ZJ732" s="460"/>
      <c r="ZK732" s="460"/>
      <c r="ZL732" s="460"/>
      <c r="ZM732" s="460"/>
      <c r="ZN732" s="460"/>
      <c r="ZO732" s="460"/>
      <c r="ZP732" s="460"/>
      <c r="ZQ732" s="460"/>
      <c r="ZR732" s="460"/>
      <c r="ZS732" s="460"/>
      <c r="ZT732" s="460"/>
      <c r="ZU732" s="460"/>
      <c r="ZV732" s="460"/>
      <c r="ZW732" s="460"/>
      <c r="ZX732" s="460"/>
      <c r="ZY732" s="460"/>
      <c r="ZZ732" s="460"/>
      <c r="AAA732" s="460"/>
      <c r="AAB732" s="460"/>
      <c r="AAC732" s="460"/>
      <c r="AAD732" s="460"/>
      <c r="AAE732" s="460"/>
      <c r="AAF732" s="460"/>
      <c r="AAG732" s="460"/>
      <c r="AAH732" s="460"/>
      <c r="AAI732" s="460"/>
      <c r="AAJ732" s="460"/>
      <c r="AAK732" s="460"/>
      <c r="AAL732" s="460"/>
      <c r="AAM732" s="460"/>
      <c r="AAN732" s="460"/>
      <c r="AAO732" s="460"/>
      <c r="AAP732" s="460"/>
      <c r="AAQ732" s="460"/>
      <c r="AAR732" s="460"/>
      <c r="AAS732" s="460"/>
      <c r="AAT732" s="460"/>
      <c r="AAU732" s="460"/>
      <c r="AAV732" s="460"/>
      <c r="AAW732" s="460"/>
      <c r="AAX732" s="460"/>
      <c r="AAY732" s="460"/>
      <c r="AAZ732" s="460"/>
      <c r="ABA732" s="460"/>
      <c r="ABB732" s="460"/>
      <c r="ABC732" s="460"/>
      <c r="ABD732" s="460"/>
      <c r="ABE732" s="460"/>
      <c r="ABF732" s="460"/>
      <c r="ABG732" s="460"/>
      <c r="ABH732" s="460"/>
      <c r="ABI732" s="460"/>
      <c r="ABJ732" s="460"/>
      <c r="ABK732" s="460"/>
      <c r="ABL732" s="460"/>
      <c r="ABM732" s="460"/>
      <c r="ABN732" s="460"/>
      <c r="ABO732" s="460"/>
      <c r="ABP732" s="460"/>
      <c r="ABQ732" s="460"/>
      <c r="ABR732" s="460"/>
      <c r="ABS732" s="460"/>
      <c r="ABT732" s="460"/>
      <c r="ABU732" s="460"/>
      <c r="ABV732" s="460"/>
      <c r="ABW732" s="460"/>
      <c r="ABX732" s="460"/>
      <c r="ABY732" s="460"/>
      <c r="ABZ732" s="460"/>
      <c r="ACA732" s="460"/>
      <c r="ACB732" s="460"/>
      <c r="ACC732" s="460"/>
      <c r="ACD732" s="460"/>
      <c r="ACE732" s="460"/>
      <c r="ACF732" s="460"/>
      <c r="ACG732" s="460"/>
      <c r="ACH732" s="460"/>
      <c r="ACI732" s="460"/>
      <c r="ACJ732" s="460"/>
      <c r="ACK732" s="460"/>
      <c r="ACL732" s="460"/>
      <c r="ACM732" s="460"/>
      <c r="ACN732" s="460"/>
      <c r="ACO732" s="460"/>
      <c r="ACP732" s="460"/>
      <c r="ACQ732" s="460"/>
      <c r="ACR732" s="460"/>
      <c r="ACS732" s="460"/>
      <c r="ACT732" s="460"/>
      <c r="ACU732" s="460"/>
      <c r="ACV732" s="460"/>
      <c r="ACW732" s="460"/>
      <c r="ACX732" s="460"/>
      <c r="ACY732" s="460"/>
      <c r="ACZ732" s="460"/>
      <c r="ADA732" s="460"/>
      <c r="ADB732" s="460"/>
      <c r="ADC732" s="460"/>
      <c r="ADD732" s="460"/>
      <c r="ADE732" s="460"/>
      <c r="ADF732" s="460"/>
      <c r="ADG732" s="460"/>
      <c r="ADH732" s="460"/>
      <c r="ADI732" s="460"/>
      <c r="ADJ732" s="460"/>
      <c r="ADK732" s="460"/>
      <c r="ADL732" s="460"/>
      <c r="ADM732" s="460"/>
      <c r="ADN732" s="460"/>
      <c r="ADO732" s="460"/>
      <c r="ADP732" s="460"/>
      <c r="ADQ732" s="460"/>
      <c r="ADR732" s="460"/>
      <c r="ADS732" s="460"/>
      <c r="ADT732" s="460"/>
      <c r="ADU732" s="460"/>
      <c r="ADV732" s="460"/>
      <c r="ADW732" s="460"/>
      <c r="ADX732" s="460"/>
      <c r="ADY732" s="460"/>
      <c r="ADZ732" s="460"/>
      <c r="AEA732" s="460"/>
      <c r="AEB732" s="460"/>
      <c r="AEC732" s="460"/>
      <c r="AED732" s="460"/>
      <c r="AEE732" s="460"/>
      <c r="AEF732" s="460"/>
      <c r="AEG732" s="460"/>
      <c r="AEH732" s="460"/>
      <c r="AEI732" s="460"/>
      <c r="AEJ732" s="460"/>
      <c r="AEK732" s="460"/>
      <c r="AEL732" s="460"/>
      <c r="AEM732" s="460"/>
      <c r="AEN732" s="460"/>
      <c r="AEO732" s="460"/>
      <c r="AEP732" s="460"/>
      <c r="AEQ732" s="460"/>
      <c r="AER732" s="460"/>
      <c r="AES732" s="460"/>
      <c r="AET732" s="460"/>
      <c r="AEU732" s="460"/>
      <c r="AEV732" s="460"/>
      <c r="AEW732" s="460"/>
      <c r="AEX732" s="460"/>
      <c r="AEY732" s="460"/>
      <c r="AEZ732" s="460"/>
      <c r="AFA732" s="460"/>
      <c r="AFB732" s="460"/>
      <c r="AFC732" s="460"/>
      <c r="AFD732" s="460"/>
      <c r="AFE732" s="460"/>
      <c r="AFF732" s="460"/>
      <c r="AFG732" s="460"/>
      <c r="AFH732" s="460"/>
      <c r="AFI732" s="460"/>
      <c r="AFJ732" s="460"/>
      <c r="AFK732" s="460"/>
      <c r="AFL732" s="460"/>
      <c r="AFM732" s="460"/>
      <c r="AFN732" s="460"/>
      <c r="AFO732" s="460"/>
      <c r="AFP732" s="460"/>
      <c r="AFQ732" s="460"/>
      <c r="AFR732" s="460"/>
      <c r="AFS732" s="460"/>
      <c r="AFT732" s="460"/>
      <c r="AFU732" s="460"/>
      <c r="AFV732" s="460"/>
      <c r="AFW732" s="460"/>
      <c r="AFX732" s="460"/>
      <c r="AFY732" s="460"/>
      <c r="AFZ732" s="460"/>
      <c r="AGA732" s="460"/>
      <c r="AGB732" s="460"/>
      <c r="AGC732" s="460"/>
      <c r="AGD732" s="460"/>
      <c r="AGE732" s="460"/>
      <c r="AGF732" s="460"/>
      <c r="AGG732" s="460"/>
      <c r="AGH732" s="460"/>
      <c r="AGI732" s="460"/>
      <c r="AGJ732" s="460"/>
      <c r="AGK732" s="460"/>
      <c r="AGL732" s="460"/>
      <c r="AGM732" s="460"/>
      <c r="AGN732" s="460"/>
      <c r="AGO732" s="460"/>
      <c r="AGP732" s="460"/>
      <c r="AGQ732" s="460"/>
      <c r="AGR732" s="460"/>
      <c r="AGS732" s="460"/>
      <c r="AGT732" s="460"/>
      <c r="AGU732" s="460"/>
      <c r="AGV732" s="460"/>
      <c r="AGW732" s="460"/>
      <c r="AGX732" s="460"/>
      <c r="AGY732" s="460"/>
      <c r="AGZ732" s="460"/>
      <c r="AHA732" s="460"/>
      <c r="AHB732" s="460"/>
      <c r="AHC732" s="460"/>
      <c r="AHD732" s="460"/>
      <c r="AHE732" s="460"/>
      <c r="AHF732" s="460"/>
      <c r="AHG732" s="460"/>
      <c r="AHH732" s="460"/>
      <c r="AHI732" s="460"/>
      <c r="AHJ732" s="460"/>
      <c r="AHK732" s="460"/>
      <c r="AHL732" s="460"/>
      <c r="AHM732" s="460"/>
      <c r="AHN732" s="460"/>
      <c r="AHO732" s="460"/>
      <c r="AHP732" s="460"/>
      <c r="AHQ732" s="460"/>
      <c r="AHR732" s="460"/>
      <c r="AHS732" s="460"/>
      <c r="AHT732" s="460"/>
      <c r="AHU732" s="460"/>
      <c r="AHV732" s="460"/>
      <c r="AHW732" s="460"/>
      <c r="AHX732" s="460"/>
      <c r="AHY732" s="460"/>
      <c r="AHZ732" s="460"/>
      <c r="AIA732" s="460"/>
      <c r="AIB732" s="460"/>
      <c r="AIC732" s="460"/>
      <c r="AID732" s="460"/>
      <c r="AIE732" s="460"/>
      <c r="AIF732" s="460"/>
      <c r="AIG732" s="460"/>
      <c r="AIH732" s="460"/>
      <c r="AII732" s="460"/>
      <c r="AIJ732" s="460"/>
      <c r="AIK732" s="460"/>
      <c r="AIL732" s="460"/>
      <c r="AIM732" s="460"/>
      <c r="AIN732" s="460"/>
      <c r="AIO732" s="460"/>
      <c r="AIP732" s="460"/>
      <c r="AIQ732" s="460"/>
      <c r="AIR732" s="460"/>
      <c r="AIS732" s="460"/>
      <c r="AIT732" s="460"/>
      <c r="AIU732" s="460"/>
      <c r="AIV732" s="460"/>
      <c r="AIW732" s="460"/>
      <c r="AIX732" s="460"/>
      <c r="AIY732" s="460"/>
      <c r="AIZ732" s="460"/>
      <c r="AJA732" s="460"/>
      <c r="AJB732" s="460"/>
      <c r="AJC732" s="460"/>
      <c r="AJD732" s="460"/>
      <c r="AJE732" s="460"/>
      <c r="AJF732" s="460"/>
      <c r="AJG732" s="460"/>
      <c r="AJH732" s="460"/>
      <c r="AJI732" s="460"/>
      <c r="AJJ732" s="460"/>
      <c r="AJK732" s="460"/>
      <c r="AJL732" s="460"/>
      <c r="AJM732" s="460"/>
      <c r="AJN732" s="460"/>
      <c r="AJO732" s="460"/>
      <c r="AJP732" s="460"/>
      <c r="AJQ732" s="460"/>
      <c r="AJR732" s="460"/>
      <c r="AJS732" s="460"/>
      <c r="AJT732" s="460"/>
      <c r="AJU732" s="460"/>
      <c r="AJV732" s="460"/>
      <c r="AJW732" s="460"/>
      <c r="AJX732" s="460"/>
      <c r="AJY732" s="460"/>
      <c r="AJZ732" s="460"/>
      <c r="AKA732" s="460"/>
      <c r="AKB732" s="460"/>
      <c r="AKC732" s="460"/>
      <c r="AKD732" s="460"/>
      <c r="AKE732" s="460"/>
      <c r="AKF732" s="460"/>
      <c r="AKG732" s="460"/>
      <c r="AKH732" s="460"/>
      <c r="AKI732" s="460"/>
      <c r="AKJ732" s="460"/>
      <c r="AKK732" s="460"/>
      <c r="AKL732" s="460"/>
      <c r="AKM732" s="460"/>
      <c r="AKN732" s="460"/>
      <c r="AKO732" s="460"/>
      <c r="AKP732" s="460"/>
      <c r="AKQ732" s="460"/>
      <c r="AKR732" s="460"/>
      <c r="AKS732" s="460"/>
      <c r="AKT732" s="460"/>
      <c r="AKU732" s="460"/>
      <c r="AKV732" s="460"/>
      <c r="AKW732" s="460"/>
      <c r="AKX732" s="460"/>
      <c r="AKY732" s="460"/>
      <c r="AKZ732" s="460"/>
      <c r="ALA732" s="460"/>
      <c r="ALB732" s="460"/>
      <c r="ALC732" s="460"/>
      <c r="ALD732" s="460"/>
      <c r="ALE732" s="460"/>
      <c r="ALF732" s="460"/>
      <c r="ALG732" s="460"/>
      <c r="ALH732" s="460"/>
      <c r="ALI732" s="460"/>
      <c r="ALJ732" s="460"/>
      <c r="ALK732" s="460"/>
      <c r="ALL732" s="460"/>
      <c r="ALM732" s="460"/>
      <c r="ALN732" s="460"/>
      <c r="ALO732" s="460"/>
      <c r="ALP732" s="460"/>
      <c r="ALQ732" s="460"/>
      <c r="ALR732" s="460"/>
      <c r="ALS732" s="460"/>
      <c r="ALT732" s="460"/>
      <c r="ALU732" s="460"/>
      <c r="ALV732" s="460"/>
      <c r="ALW732" s="460"/>
      <c r="ALX732" s="460"/>
      <c r="ALY732" s="460"/>
      <c r="ALZ732" s="460"/>
      <c r="AMA732" s="460"/>
      <c r="AMB732" s="460"/>
      <c r="AMC732" s="460"/>
      <c r="AMD732" s="460"/>
      <c r="AME732" s="460"/>
      <c r="AMF732" s="460"/>
      <c r="AMG732" s="460"/>
      <c r="AMH732" s="460"/>
      <c r="AMI732" s="460"/>
    </row>
    <row r="733" spans="1:1023" s="463" customFormat="1" x14ac:dyDescent="0.25">
      <c r="A733" s="457" t="s">
        <v>28289</v>
      </c>
      <c r="B733" s="163">
        <v>732</v>
      </c>
      <c r="C733" s="462" t="s">
        <v>28290</v>
      </c>
      <c r="D733" s="460" t="s">
        <v>28291</v>
      </c>
      <c r="E733" s="461"/>
      <c r="F733" s="460">
        <v>2</v>
      </c>
      <c r="G733" s="460"/>
      <c r="H733" s="460"/>
      <c r="I733" s="460"/>
      <c r="J733" s="460"/>
      <c r="K733" s="460">
        <v>1</v>
      </c>
      <c r="L733" s="460" t="s">
        <v>752</v>
      </c>
      <c r="M733" s="460"/>
      <c r="N733" s="460"/>
      <c r="O733" s="460"/>
      <c r="P733" s="460">
        <v>2</v>
      </c>
      <c r="Q733" s="460"/>
      <c r="R733" s="460"/>
      <c r="S733" s="460"/>
      <c r="T733" s="460"/>
      <c r="U733" s="460"/>
      <c r="V733" s="454">
        <f t="shared" si="356"/>
        <v>100</v>
      </c>
      <c r="W733" s="454">
        <f t="shared" si="357"/>
        <v>100</v>
      </c>
      <c r="X733" s="454">
        <f t="shared" si="358"/>
        <v>100</v>
      </c>
      <c r="Y733" s="454">
        <f t="shared" si="359"/>
        <v>100</v>
      </c>
      <c r="Z733" s="454">
        <f t="shared" si="360"/>
        <v>10</v>
      </c>
      <c r="AA733" s="220">
        <f t="shared" si="361"/>
        <v>100</v>
      </c>
      <c r="AB733" s="220">
        <f t="shared" si="362"/>
        <v>100</v>
      </c>
      <c r="AC733" s="220">
        <f t="shared" si="363"/>
        <v>100</v>
      </c>
      <c r="AD733" s="455">
        <f t="shared" si="364"/>
        <v>1</v>
      </c>
      <c r="AE733" s="455">
        <f t="shared" si="365"/>
        <v>100</v>
      </c>
      <c r="AF733" s="456">
        <f t="shared" si="366"/>
        <v>1</v>
      </c>
      <c r="AG733" s="456">
        <f t="shared" si="367"/>
        <v>100</v>
      </c>
      <c r="AH733" s="456">
        <f t="shared" si="368"/>
        <v>3</v>
      </c>
      <c r="AI733" s="456">
        <f t="shared" si="369"/>
        <v>100</v>
      </c>
      <c r="AJ733" s="460"/>
      <c r="AK733" s="460"/>
      <c r="AL733" s="460"/>
      <c r="AM733" s="460"/>
      <c r="AN733" s="460"/>
      <c r="AO733" s="460"/>
      <c r="AP733" s="460"/>
      <c r="AQ733" s="462"/>
      <c r="AR733" s="460"/>
      <c r="AS733" s="460"/>
      <c r="AT733" s="460"/>
      <c r="AU733" s="460"/>
      <c r="AV733" s="460"/>
      <c r="AW733" s="460"/>
      <c r="AX733" s="460"/>
      <c r="AY733" s="460"/>
      <c r="AZ733" s="460"/>
      <c r="BA733" s="460"/>
      <c r="BB733" s="460"/>
      <c r="BC733" s="460"/>
      <c r="BD733" s="460"/>
      <c r="BE733" s="460"/>
      <c r="BF733" s="460"/>
      <c r="BG733" s="460"/>
      <c r="BH733" s="460"/>
      <c r="BI733" s="460"/>
      <c r="BJ733" s="460"/>
      <c r="BK733" s="460"/>
      <c r="BL733" s="460"/>
      <c r="BM733" s="460"/>
      <c r="BN733" s="460"/>
      <c r="BO733" s="460"/>
      <c r="BP733" s="460"/>
      <c r="BQ733" s="460"/>
      <c r="BR733" s="460"/>
      <c r="BS733" s="460"/>
      <c r="BT733" s="460"/>
      <c r="BU733" s="460"/>
      <c r="BV733" s="460"/>
      <c r="BW733" s="460"/>
      <c r="BX733" s="460"/>
      <c r="BY733" s="460"/>
      <c r="BZ733" s="460"/>
      <c r="CA733" s="460"/>
      <c r="CB733" s="460"/>
      <c r="CC733" s="460"/>
      <c r="CD733" s="460"/>
      <c r="CE733" s="460"/>
      <c r="CF733" s="460"/>
      <c r="CG733" s="460"/>
      <c r="CH733" s="460"/>
      <c r="CI733" s="460"/>
      <c r="CJ733" s="460"/>
      <c r="CK733" s="460"/>
      <c r="CL733" s="460"/>
      <c r="CM733" s="460"/>
      <c r="CN733" s="460"/>
      <c r="CO733" s="460"/>
      <c r="CP733" s="460"/>
      <c r="CQ733" s="460"/>
      <c r="CR733" s="460"/>
      <c r="CS733" s="460"/>
      <c r="CT733" s="460"/>
      <c r="CU733" s="460"/>
      <c r="CV733" s="460"/>
      <c r="CW733" s="460"/>
      <c r="CX733" s="460"/>
      <c r="CY733" s="460"/>
      <c r="CZ733" s="460"/>
      <c r="DA733" s="460"/>
      <c r="DB733" s="460"/>
      <c r="DC733" s="460"/>
      <c r="DD733" s="460"/>
      <c r="DE733" s="460"/>
      <c r="DF733" s="460"/>
      <c r="DG733" s="460"/>
      <c r="DH733" s="460"/>
      <c r="DI733" s="460"/>
      <c r="DJ733" s="460"/>
      <c r="DK733" s="460"/>
      <c r="DL733" s="460"/>
      <c r="DM733" s="460"/>
      <c r="DN733" s="460"/>
      <c r="DO733" s="460"/>
      <c r="DP733" s="460"/>
      <c r="DQ733" s="460"/>
      <c r="DR733" s="460"/>
      <c r="DS733" s="460"/>
      <c r="DT733" s="460"/>
      <c r="DU733" s="460"/>
      <c r="DV733" s="460"/>
      <c r="DW733" s="460"/>
      <c r="DX733" s="460"/>
      <c r="DY733" s="460"/>
      <c r="DZ733" s="460"/>
      <c r="EA733" s="460"/>
      <c r="EB733" s="460"/>
      <c r="EC733" s="460"/>
      <c r="ED733" s="460"/>
      <c r="EE733" s="460"/>
      <c r="EF733" s="460"/>
      <c r="EG733" s="460"/>
      <c r="EH733" s="460"/>
      <c r="EI733" s="460"/>
      <c r="EJ733" s="460"/>
      <c r="EK733" s="460"/>
      <c r="EL733" s="460"/>
      <c r="EM733" s="460"/>
      <c r="EN733" s="460"/>
      <c r="EO733" s="460"/>
      <c r="EP733" s="460"/>
      <c r="EQ733" s="460"/>
      <c r="ER733" s="460"/>
      <c r="ES733" s="460"/>
      <c r="ET733" s="460"/>
      <c r="EU733" s="460"/>
      <c r="EV733" s="460"/>
      <c r="EW733" s="460"/>
      <c r="EX733" s="460"/>
      <c r="EY733" s="460"/>
      <c r="EZ733" s="460"/>
      <c r="FA733" s="460"/>
      <c r="FB733" s="460"/>
      <c r="FC733" s="460"/>
      <c r="FD733" s="460"/>
      <c r="FE733" s="460"/>
      <c r="FF733" s="460"/>
      <c r="FG733" s="460"/>
      <c r="FH733" s="460"/>
      <c r="FI733" s="460"/>
      <c r="FJ733" s="460"/>
      <c r="FK733" s="460"/>
      <c r="FL733" s="460"/>
      <c r="FM733" s="460"/>
      <c r="FN733" s="460"/>
      <c r="FO733" s="460"/>
      <c r="FP733" s="460"/>
      <c r="FQ733" s="460"/>
      <c r="FR733" s="460"/>
      <c r="FS733" s="460"/>
      <c r="FT733" s="460"/>
      <c r="FU733" s="460"/>
      <c r="FV733" s="460"/>
      <c r="FW733" s="460"/>
      <c r="FX733" s="460"/>
      <c r="FY733" s="460"/>
      <c r="FZ733" s="460"/>
      <c r="GA733" s="460"/>
      <c r="GB733" s="460"/>
      <c r="GC733" s="460"/>
      <c r="GD733" s="460"/>
      <c r="GE733" s="460"/>
      <c r="GF733" s="460"/>
      <c r="GG733" s="460"/>
      <c r="GH733" s="460"/>
      <c r="GI733" s="460"/>
      <c r="GJ733" s="460"/>
      <c r="GK733" s="460"/>
      <c r="GL733" s="460"/>
      <c r="GM733" s="460"/>
      <c r="GN733" s="460"/>
      <c r="GO733" s="460"/>
      <c r="GP733" s="460"/>
      <c r="GQ733" s="460"/>
      <c r="GR733" s="460"/>
      <c r="GS733" s="460"/>
      <c r="GT733" s="460"/>
      <c r="GU733" s="460"/>
      <c r="GV733" s="460"/>
      <c r="GW733" s="460"/>
      <c r="GX733" s="460"/>
      <c r="GY733" s="460"/>
      <c r="GZ733" s="460"/>
      <c r="HA733" s="460"/>
      <c r="HB733" s="460"/>
      <c r="HC733" s="460"/>
      <c r="HD733" s="460"/>
      <c r="HE733" s="460"/>
      <c r="HF733" s="460"/>
      <c r="HG733" s="460"/>
      <c r="HH733" s="460"/>
      <c r="HI733" s="460"/>
      <c r="HJ733" s="460"/>
      <c r="HK733" s="460"/>
      <c r="HL733" s="460"/>
      <c r="HM733" s="460"/>
      <c r="HN733" s="460"/>
      <c r="HO733" s="460"/>
      <c r="HP733" s="460"/>
      <c r="HQ733" s="460"/>
      <c r="HR733" s="460"/>
      <c r="HS733" s="460"/>
      <c r="HT733" s="460"/>
      <c r="HU733" s="460"/>
      <c r="HV733" s="460"/>
      <c r="HW733" s="460"/>
      <c r="HX733" s="460"/>
      <c r="HY733" s="460"/>
      <c r="HZ733" s="460"/>
      <c r="IA733" s="460"/>
      <c r="IB733" s="460"/>
      <c r="IC733" s="460"/>
      <c r="ID733" s="460"/>
      <c r="IE733" s="460"/>
      <c r="IF733" s="460"/>
      <c r="IG733" s="460"/>
      <c r="IH733" s="460"/>
      <c r="II733" s="460"/>
      <c r="IJ733" s="460"/>
      <c r="IK733" s="460"/>
      <c r="IL733" s="460"/>
      <c r="IM733" s="460"/>
      <c r="IN733" s="460"/>
      <c r="IO733" s="460"/>
      <c r="IP733" s="460"/>
      <c r="IQ733" s="460"/>
      <c r="IR733" s="460"/>
      <c r="IS733" s="460"/>
      <c r="IT733" s="460"/>
      <c r="IU733" s="460"/>
      <c r="IV733" s="460"/>
      <c r="IW733" s="460"/>
      <c r="IX733" s="460"/>
      <c r="IY733" s="460"/>
      <c r="IZ733" s="460"/>
      <c r="JA733" s="460"/>
      <c r="JB733" s="460"/>
      <c r="JC733" s="460"/>
      <c r="JD733" s="460"/>
      <c r="JE733" s="460"/>
      <c r="JF733" s="460"/>
      <c r="JG733" s="460"/>
      <c r="JH733" s="460"/>
      <c r="JI733" s="460"/>
      <c r="JJ733" s="460"/>
      <c r="JK733" s="460"/>
      <c r="JL733" s="460"/>
      <c r="JM733" s="460"/>
      <c r="JN733" s="460"/>
      <c r="JO733" s="460"/>
      <c r="JP733" s="460"/>
      <c r="JQ733" s="460"/>
      <c r="JR733" s="460"/>
      <c r="JS733" s="460"/>
      <c r="JT733" s="460"/>
      <c r="JU733" s="460"/>
      <c r="JV733" s="460"/>
      <c r="JW733" s="460"/>
      <c r="JX733" s="460"/>
      <c r="JY733" s="460"/>
      <c r="JZ733" s="460"/>
      <c r="KA733" s="460"/>
      <c r="KB733" s="460"/>
      <c r="KC733" s="460"/>
      <c r="KD733" s="460"/>
      <c r="KE733" s="460"/>
      <c r="KF733" s="460"/>
      <c r="KG733" s="460"/>
      <c r="KH733" s="460"/>
      <c r="KI733" s="460"/>
      <c r="KJ733" s="460"/>
      <c r="KK733" s="460"/>
      <c r="KL733" s="460"/>
      <c r="KM733" s="460"/>
      <c r="KN733" s="460"/>
      <c r="KO733" s="460"/>
      <c r="KP733" s="460"/>
      <c r="KQ733" s="460"/>
      <c r="KR733" s="460"/>
      <c r="KS733" s="460"/>
      <c r="KT733" s="460"/>
      <c r="KU733" s="460"/>
      <c r="KV733" s="460"/>
      <c r="KW733" s="460"/>
      <c r="KX733" s="460"/>
      <c r="KY733" s="460"/>
      <c r="KZ733" s="460"/>
      <c r="LA733" s="460"/>
      <c r="LB733" s="460"/>
      <c r="LC733" s="460"/>
      <c r="LD733" s="460"/>
      <c r="LE733" s="460"/>
      <c r="LF733" s="460"/>
      <c r="LG733" s="460"/>
      <c r="LH733" s="460"/>
      <c r="LI733" s="460"/>
      <c r="LJ733" s="460"/>
      <c r="LK733" s="460"/>
      <c r="LL733" s="460"/>
      <c r="LM733" s="460"/>
      <c r="LN733" s="460"/>
      <c r="LO733" s="460"/>
      <c r="LP733" s="460"/>
      <c r="LQ733" s="460"/>
      <c r="LR733" s="460"/>
      <c r="LS733" s="460"/>
      <c r="LT733" s="460"/>
      <c r="LU733" s="460"/>
      <c r="LV733" s="460"/>
      <c r="LW733" s="460"/>
      <c r="LX733" s="460"/>
      <c r="LY733" s="460"/>
      <c r="LZ733" s="460"/>
      <c r="MA733" s="460"/>
      <c r="MB733" s="460"/>
      <c r="MC733" s="460"/>
      <c r="MD733" s="460"/>
      <c r="ME733" s="460"/>
      <c r="MF733" s="460"/>
      <c r="MG733" s="460"/>
      <c r="MH733" s="460"/>
      <c r="MI733" s="460"/>
      <c r="MJ733" s="460"/>
      <c r="MK733" s="460"/>
      <c r="ML733" s="460"/>
      <c r="MM733" s="460"/>
      <c r="MN733" s="460"/>
      <c r="MO733" s="460"/>
      <c r="MP733" s="460"/>
      <c r="MQ733" s="460"/>
      <c r="MR733" s="460"/>
      <c r="MS733" s="460"/>
      <c r="MT733" s="460"/>
      <c r="MU733" s="460"/>
      <c r="MV733" s="460"/>
      <c r="MW733" s="460"/>
      <c r="MX733" s="460"/>
      <c r="MY733" s="460"/>
      <c r="MZ733" s="460"/>
      <c r="NA733" s="460"/>
      <c r="NB733" s="460"/>
      <c r="NC733" s="460"/>
      <c r="ND733" s="460"/>
      <c r="NE733" s="460"/>
      <c r="NF733" s="460"/>
      <c r="NG733" s="460"/>
      <c r="NH733" s="460"/>
      <c r="NI733" s="460"/>
      <c r="NJ733" s="460"/>
      <c r="NK733" s="460"/>
      <c r="NL733" s="460"/>
      <c r="NM733" s="460"/>
      <c r="NN733" s="460"/>
      <c r="NO733" s="460"/>
      <c r="NP733" s="460"/>
      <c r="NQ733" s="460"/>
      <c r="NR733" s="460"/>
      <c r="NS733" s="460"/>
      <c r="NT733" s="460"/>
      <c r="NU733" s="460"/>
      <c r="NV733" s="460"/>
      <c r="NW733" s="460"/>
      <c r="NX733" s="460"/>
      <c r="NY733" s="460"/>
      <c r="NZ733" s="460"/>
      <c r="OA733" s="460"/>
      <c r="OB733" s="460"/>
      <c r="OC733" s="460"/>
      <c r="OD733" s="460"/>
      <c r="OE733" s="460"/>
      <c r="OF733" s="460"/>
      <c r="OG733" s="460"/>
      <c r="OH733" s="460"/>
      <c r="OI733" s="460"/>
      <c r="OJ733" s="460"/>
      <c r="OK733" s="460"/>
      <c r="OL733" s="460"/>
      <c r="OM733" s="460"/>
      <c r="ON733" s="460"/>
      <c r="OO733" s="460"/>
      <c r="OP733" s="460"/>
      <c r="OQ733" s="460"/>
      <c r="OR733" s="460"/>
      <c r="OS733" s="460"/>
      <c r="OT733" s="460"/>
      <c r="OU733" s="460"/>
      <c r="OV733" s="460"/>
      <c r="OW733" s="460"/>
      <c r="OX733" s="460"/>
      <c r="OY733" s="460"/>
      <c r="OZ733" s="460"/>
      <c r="PA733" s="460"/>
      <c r="PB733" s="460"/>
      <c r="PC733" s="460"/>
      <c r="PD733" s="460"/>
      <c r="PE733" s="460"/>
      <c r="PF733" s="460"/>
      <c r="PG733" s="460"/>
      <c r="PH733" s="460"/>
      <c r="PI733" s="460"/>
      <c r="PJ733" s="460"/>
      <c r="PK733" s="460"/>
      <c r="PL733" s="460"/>
      <c r="PM733" s="460"/>
      <c r="PN733" s="460"/>
      <c r="PO733" s="460"/>
      <c r="PP733" s="460"/>
      <c r="PQ733" s="460"/>
      <c r="PR733" s="460"/>
      <c r="PS733" s="460"/>
      <c r="PT733" s="460"/>
      <c r="PU733" s="460"/>
      <c r="PV733" s="460"/>
      <c r="PW733" s="460"/>
      <c r="PX733" s="460"/>
      <c r="PY733" s="460"/>
      <c r="PZ733" s="460"/>
      <c r="QA733" s="460"/>
      <c r="QB733" s="460"/>
      <c r="QC733" s="460"/>
      <c r="QD733" s="460"/>
      <c r="QE733" s="460"/>
      <c r="QF733" s="460"/>
      <c r="QG733" s="460"/>
      <c r="QH733" s="460"/>
      <c r="QI733" s="460"/>
      <c r="QJ733" s="460"/>
      <c r="QK733" s="460"/>
      <c r="QL733" s="460"/>
      <c r="QM733" s="460"/>
      <c r="QN733" s="460"/>
      <c r="QO733" s="460"/>
      <c r="QP733" s="460"/>
      <c r="QQ733" s="460"/>
      <c r="QR733" s="460"/>
      <c r="QS733" s="460"/>
      <c r="QT733" s="460"/>
      <c r="QU733" s="460"/>
      <c r="QV733" s="460"/>
      <c r="QW733" s="460"/>
      <c r="QX733" s="460"/>
      <c r="QY733" s="460"/>
      <c r="QZ733" s="460"/>
      <c r="RA733" s="460"/>
      <c r="RB733" s="460"/>
      <c r="RC733" s="460"/>
      <c r="RD733" s="460"/>
      <c r="RE733" s="460"/>
      <c r="RF733" s="460"/>
      <c r="RG733" s="460"/>
      <c r="RH733" s="460"/>
      <c r="RI733" s="460"/>
      <c r="RJ733" s="460"/>
      <c r="RK733" s="460"/>
      <c r="RL733" s="460"/>
      <c r="RM733" s="460"/>
      <c r="RN733" s="460"/>
      <c r="RO733" s="460"/>
      <c r="RP733" s="460"/>
      <c r="RQ733" s="460"/>
      <c r="RR733" s="460"/>
      <c r="RS733" s="460"/>
      <c r="RT733" s="460"/>
      <c r="RU733" s="460"/>
      <c r="RV733" s="460"/>
      <c r="RW733" s="460"/>
      <c r="RX733" s="460"/>
      <c r="RY733" s="460"/>
      <c r="RZ733" s="460"/>
      <c r="SA733" s="460"/>
      <c r="SB733" s="460"/>
      <c r="SC733" s="460"/>
      <c r="SD733" s="460"/>
      <c r="SE733" s="460"/>
      <c r="SF733" s="460"/>
      <c r="SG733" s="460"/>
      <c r="SH733" s="460"/>
      <c r="SI733" s="460"/>
      <c r="SJ733" s="460"/>
      <c r="SK733" s="460"/>
      <c r="SL733" s="460"/>
      <c r="SM733" s="460"/>
      <c r="SN733" s="460"/>
      <c r="SO733" s="460"/>
      <c r="SP733" s="460"/>
      <c r="SQ733" s="460"/>
      <c r="SR733" s="460"/>
      <c r="SS733" s="460"/>
      <c r="ST733" s="460"/>
      <c r="SU733" s="460"/>
      <c r="SV733" s="460"/>
      <c r="SW733" s="460"/>
      <c r="SX733" s="460"/>
      <c r="SY733" s="460"/>
      <c r="SZ733" s="460"/>
      <c r="TA733" s="460"/>
      <c r="TB733" s="460"/>
      <c r="TC733" s="460"/>
      <c r="TD733" s="460"/>
      <c r="TE733" s="460"/>
      <c r="TF733" s="460"/>
      <c r="TG733" s="460"/>
      <c r="TH733" s="460"/>
      <c r="TI733" s="460"/>
      <c r="TJ733" s="460"/>
      <c r="TK733" s="460"/>
      <c r="TL733" s="460"/>
      <c r="TM733" s="460"/>
      <c r="TN733" s="460"/>
      <c r="TO733" s="460"/>
      <c r="TP733" s="460"/>
      <c r="TQ733" s="460"/>
      <c r="TR733" s="460"/>
      <c r="TS733" s="460"/>
      <c r="TT733" s="460"/>
      <c r="TU733" s="460"/>
      <c r="TV733" s="460"/>
      <c r="TW733" s="460"/>
      <c r="TX733" s="460"/>
      <c r="TY733" s="460"/>
      <c r="TZ733" s="460"/>
      <c r="UA733" s="460"/>
      <c r="UB733" s="460"/>
      <c r="UC733" s="460"/>
      <c r="UD733" s="460"/>
      <c r="UE733" s="460"/>
      <c r="UF733" s="460"/>
      <c r="UG733" s="460"/>
      <c r="UH733" s="460"/>
      <c r="UI733" s="460"/>
      <c r="UJ733" s="460"/>
      <c r="UK733" s="460"/>
      <c r="UL733" s="460"/>
      <c r="UM733" s="460"/>
      <c r="UN733" s="460"/>
      <c r="UO733" s="460"/>
      <c r="UP733" s="460"/>
      <c r="UQ733" s="460"/>
      <c r="UR733" s="460"/>
      <c r="US733" s="460"/>
      <c r="UT733" s="460"/>
      <c r="UU733" s="460"/>
      <c r="UV733" s="460"/>
      <c r="UW733" s="460"/>
      <c r="UX733" s="460"/>
      <c r="UY733" s="460"/>
      <c r="UZ733" s="460"/>
      <c r="VA733" s="460"/>
      <c r="VB733" s="460"/>
      <c r="VC733" s="460"/>
      <c r="VD733" s="460"/>
      <c r="VE733" s="460"/>
      <c r="VF733" s="460"/>
      <c r="VG733" s="460"/>
      <c r="VH733" s="460"/>
      <c r="VI733" s="460"/>
      <c r="VJ733" s="460"/>
      <c r="VK733" s="460"/>
      <c r="VL733" s="460"/>
      <c r="VM733" s="460"/>
      <c r="VN733" s="460"/>
      <c r="VO733" s="460"/>
      <c r="VP733" s="460"/>
      <c r="VQ733" s="460"/>
      <c r="VR733" s="460"/>
      <c r="VS733" s="460"/>
      <c r="VT733" s="460"/>
      <c r="VU733" s="460"/>
      <c r="VV733" s="460"/>
      <c r="VW733" s="460"/>
      <c r="VX733" s="460"/>
      <c r="VY733" s="460"/>
      <c r="VZ733" s="460"/>
      <c r="WA733" s="460"/>
      <c r="WB733" s="460"/>
      <c r="WC733" s="460"/>
      <c r="WD733" s="460"/>
      <c r="WE733" s="460"/>
      <c r="WF733" s="460"/>
      <c r="WG733" s="460"/>
      <c r="WH733" s="460"/>
      <c r="WI733" s="460"/>
      <c r="WJ733" s="460"/>
      <c r="WK733" s="460"/>
      <c r="WL733" s="460"/>
      <c r="WM733" s="460"/>
      <c r="WN733" s="460"/>
      <c r="WO733" s="460"/>
      <c r="WP733" s="460"/>
      <c r="WQ733" s="460"/>
      <c r="WR733" s="460"/>
      <c r="WS733" s="460"/>
      <c r="WT733" s="460"/>
      <c r="WU733" s="460"/>
      <c r="WV733" s="460"/>
      <c r="WW733" s="460"/>
      <c r="WX733" s="460"/>
      <c r="WY733" s="460"/>
      <c r="WZ733" s="460"/>
      <c r="XA733" s="460"/>
      <c r="XB733" s="460"/>
      <c r="XC733" s="460"/>
      <c r="XD733" s="460"/>
      <c r="XE733" s="460"/>
      <c r="XF733" s="460"/>
      <c r="XG733" s="460"/>
      <c r="XH733" s="460"/>
      <c r="XI733" s="460"/>
      <c r="XJ733" s="460"/>
      <c r="XK733" s="460"/>
      <c r="XL733" s="460"/>
      <c r="XM733" s="460"/>
      <c r="XN733" s="460"/>
      <c r="XO733" s="460"/>
      <c r="XP733" s="460"/>
      <c r="XQ733" s="460"/>
      <c r="XR733" s="460"/>
      <c r="XS733" s="460"/>
      <c r="XT733" s="460"/>
      <c r="XU733" s="460"/>
      <c r="XV733" s="460"/>
      <c r="XW733" s="460"/>
      <c r="XX733" s="460"/>
      <c r="XY733" s="460"/>
      <c r="XZ733" s="460"/>
      <c r="YA733" s="460"/>
      <c r="YB733" s="460"/>
      <c r="YC733" s="460"/>
      <c r="YD733" s="460"/>
      <c r="YE733" s="460"/>
      <c r="YF733" s="460"/>
      <c r="YG733" s="460"/>
      <c r="YH733" s="460"/>
      <c r="YI733" s="460"/>
      <c r="YJ733" s="460"/>
      <c r="YK733" s="460"/>
      <c r="YL733" s="460"/>
      <c r="YM733" s="460"/>
      <c r="YN733" s="460"/>
      <c r="YO733" s="460"/>
      <c r="YP733" s="460"/>
      <c r="YQ733" s="460"/>
      <c r="YR733" s="460"/>
      <c r="YS733" s="460"/>
      <c r="YT733" s="460"/>
      <c r="YU733" s="460"/>
      <c r="YV733" s="460"/>
      <c r="YW733" s="460"/>
      <c r="YX733" s="460"/>
      <c r="YY733" s="460"/>
      <c r="YZ733" s="460"/>
      <c r="ZA733" s="460"/>
      <c r="ZB733" s="460"/>
      <c r="ZC733" s="460"/>
      <c r="ZD733" s="460"/>
      <c r="ZE733" s="460"/>
      <c r="ZF733" s="460"/>
      <c r="ZG733" s="460"/>
      <c r="ZH733" s="460"/>
      <c r="ZI733" s="460"/>
      <c r="ZJ733" s="460"/>
      <c r="ZK733" s="460"/>
      <c r="ZL733" s="460"/>
      <c r="ZM733" s="460"/>
      <c r="ZN733" s="460"/>
      <c r="ZO733" s="460"/>
      <c r="ZP733" s="460"/>
      <c r="ZQ733" s="460"/>
      <c r="ZR733" s="460"/>
      <c r="ZS733" s="460"/>
      <c r="ZT733" s="460"/>
      <c r="ZU733" s="460"/>
      <c r="ZV733" s="460"/>
      <c r="ZW733" s="460"/>
      <c r="ZX733" s="460"/>
      <c r="ZY733" s="460"/>
      <c r="ZZ733" s="460"/>
      <c r="AAA733" s="460"/>
      <c r="AAB733" s="460"/>
      <c r="AAC733" s="460"/>
      <c r="AAD733" s="460"/>
      <c r="AAE733" s="460"/>
      <c r="AAF733" s="460"/>
      <c r="AAG733" s="460"/>
      <c r="AAH733" s="460"/>
      <c r="AAI733" s="460"/>
      <c r="AAJ733" s="460"/>
      <c r="AAK733" s="460"/>
      <c r="AAL733" s="460"/>
      <c r="AAM733" s="460"/>
      <c r="AAN733" s="460"/>
      <c r="AAO733" s="460"/>
      <c r="AAP733" s="460"/>
      <c r="AAQ733" s="460"/>
      <c r="AAR733" s="460"/>
      <c r="AAS733" s="460"/>
      <c r="AAT733" s="460"/>
      <c r="AAU733" s="460"/>
      <c r="AAV733" s="460"/>
      <c r="AAW733" s="460"/>
      <c r="AAX733" s="460"/>
      <c r="AAY733" s="460"/>
      <c r="AAZ733" s="460"/>
      <c r="ABA733" s="460"/>
      <c r="ABB733" s="460"/>
      <c r="ABC733" s="460"/>
      <c r="ABD733" s="460"/>
      <c r="ABE733" s="460"/>
      <c r="ABF733" s="460"/>
      <c r="ABG733" s="460"/>
      <c r="ABH733" s="460"/>
      <c r="ABI733" s="460"/>
      <c r="ABJ733" s="460"/>
      <c r="ABK733" s="460"/>
      <c r="ABL733" s="460"/>
      <c r="ABM733" s="460"/>
      <c r="ABN733" s="460"/>
      <c r="ABO733" s="460"/>
      <c r="ABP733" s="460"/>
      <c r="ABQ733" s="460"/>
      <c r="ABR733" s="460"/>
      <c r="ABS733" s="460"/>
      <c r="ABT733" s="460"/>
      <c r="ABU733" s="460"/>
      <c r="ABV733" s="460"/>
      <c r="ABW733" s="460"/>
      <c r="ABX733" s="460"/>
      <c r="ABY733" s="460"/>
      <c r="ABZ733" s="460"/>
      <c r="ACA733" s="460"/>
      <c r="ACB733" s="460"/>
      <c r="ACC733" s="460"/>
      <c r="ACD733" s="460"/>
      <c r="ACE733" s="460"/>
      <c r="ACF733" s="460"/>
      <c r="ACG733" s="460"/>
      <c r="ACH733" s="460"/>
      <c r="ACI733" s="460"/>
      <c r="ACJ733" s="460"/>
      <c r="ACK733" s="460"/>
      <c r="ACL733" s="460"/>
      <c r="ACM733" s="460"/>
      <c r="ACN733" s="460"/>
      <c r="ACO733" s="460"/>
      <c r="ACP733" s="460"/>
      <c r="ACQ733" s="460"/>
      <c r="ACR733" s="460"/>
      <c r="ACS733" s="460"/>
      <c r="ACT733" s="460"/>
      <c r="ACU733" s="460"/>
      <c r="ACV733" s="460"/>
      <c r="ACW733" s="460"/>
      <c r="ACX733" s="460"/>
      <c r="ACY733" s="460"/>
      <c r="ACZ733" s="460"/>
      <c r="ADA733" s="460"/>
      <c r="ADB733" s="460"/>
      <c r="ADC733" s="460"/>
      <c r="ADD733" s="460"/>
      <c r="ADE733" s="460"/>
      <c r="ADF733" s="460"/>
      <c r="ADG733" s="460"/>
      <c r="ADH733" s="460"/>
      <c r="ADI733" s="460"/>
      <c r="ADJ733" s="460"/>
      <c r="ADK733" s="460"/>
      <c r="ADL733" s="460"/>
      <c r="ADM733" s="460"/>
      <c r="ADN733" s="460"/>
      <c r="ADO733" s="460"/>
      <c r="ADP733" s="460"/>
      <c r="ADQ733" s="460"/>
      <c r="ADR733" s="460"/>
      <c r="ADS733" s="460"/>
      <c r="ADT733" s="460"/>
      <c r="ADU733" s="460"/>
      <c r="ADV733" s="460"/>
      <c r="ADW733" s="460"/>
      <c r="ADX733" s="460"/>
      <c r="ADY733" s="460"/>
      <c r="ADZ733" s="460"/>
      <c r="AEA733" s="460"/>
      <c r="AEB733" s="460"/>
      <c r="AEC733" s="460"/>
      <c r="AED733" s="460"/>
      <c r="AEE733" s="460"/>
      <c r="AEF733" s="460"/>
      <c r="AEG733" s="460"/>
      <c r="AEH733" s="460"/>
      <c r="AEI733" s="460"/>
      <c r="AEJ733" s="460"/>
      <c r="AEK733" s="460"/>
      <c r="AEL733" s="460"/>
      <c r="AEM733" s="460"/>
      <c r="AEN733" s="460"/>
      <c r="AEO733" s="460"/>
      <c r="AEP733" s="460"/>
      <c r="AEQ733" s="460"/>
      <c r="AER733" s="460"/>
      <c r="AES733" s="460"/>
      <c r="AET733" s="460"/>
      <c r="AEU733" s="460"/>
      <c r="AEV733" s="460"/>
      <c r="AEW733" s="460"/>
      <c r="AEX733" s="460"/>
      <c r="AEY733" s="460"/>
      <c r="AEZ733" s="460"/>
      <c r="AFA733" s="460"/>
      <c r="AFB733" s="460"/>
      <c r="AFC733" s="460"/>
      <c r="AFD733" s="460"/>
      <c r="AFE733" s="460"/>
      <c r="AFF733" s="460"/>
      <c r="AFG733" s="460"/>
      <c r="AFH733" s="460"/>
      <c r="AFI733" s="460"/>
      <c r="AFJ733" s="460"/>
      <c r="AFK733" s="460"/>
      <c r="AFL733" s="460"/>
      <c r="AFM733" s="460"/>
      <c r="AFN733" s="460"/>
      <c r="AFO733" s="460"/>
      <c r="AFP733" s="460"/>
      <c r="AFQ733" s="460"/>
      <c r="AFR733" s="460"/>
      <c r="AFS733" s="460"/>
      <c r="AFT733" s="460"/>
      <c r="AFU733" s="460"/>
      <c r="AFV733" s="460"/>
      <c r="AFW733" s="460"/>
      <c r="AFX733" s="460"/>
      <c r="AFY733" s="460"/>
      <c r="AFZ733" s="460"/>
      <c r="AGA733" s="460"/>
      <c r="AGB733" s="460"/>
      <c r="AGC733" s="460"/>
      <c r="AGD733" s="460"/>
      <c r="AGE733" s="460"/>
      <c r="AGF733" s="460"/>
      <c r="AGG733" s="460"/>
      <c r="AGH733" s="460"/>
      <c r="AGI733" s="460"/>
      <c r="AGJ733" s="460"/>
      <c r="AGK733" s="460"/>
      <c r="AGL733" s="460"/>
      <c r="AGM733" s="460"/>
      <c r="AGN733" s="460"/>
      <c r="AGO733" s="460"/>
      <c r="AGP733" s="460"/>
      <c r="AGQ733" s="460"/>
      <c r="AGR733" s="460"/>
      <c r="AGS733" s="460"/>
      <c r="AGT733" s="460"/>
      <c r="AGU733" s="460"/>
      <c r="AGV733" s="460"/>
      <c r="AGW733" s="460"/>
      <c r="AGX733" s="460"/>
      <c r="AGY733" s="460"/>
      <c r="AGZ733" s="460"/>
      <c r="AHA733" s="460"/>
      <c r="AHB733" s="460"/>
      <c r="AHC733" s="460"/>
      <c r="AHD733" s="460"/>
      <c r="AHE733" s="460"/>
      <c r="AHF733" s="460"/>
      <c r="AHG733" s="460"/>
      <c r="AHH733" s="460"/>
      <c r="AHI733" s="460"/>
      <c r="AHJ733" s="460"/>
      <c r="AHK733" s="460"/>
      <c r="AHL733" s="460"/>
      <c r="AHM733" s="460"/>
      <c r="AHN733" s="460"/>
      <c r="AHO733" s="460"/>
      <c r="AHP733" s="460"/>
      <c r="AHQ733" s="460"/>
      <c r="AHR733" s="460"/>
      <c r="AHS733" s="460"/>
      <c r="AHT733" s="460"/>
      <c r="AHU733" s="460"/>
      <c r="AHV733" s="460"/>
      <c r="AHW733" s="460"/>
      <c r="AHX733" s="460"/>
      <c r="AHY733" s="460"/>
      <c r="AHZ733" s="460"/>
      <c r="AIA733" s="460"/>
      <c r="AIB733" s="460"/>
      <c r="AIC733" s="460"/>
      <c r="AID733" s="460"/>
      <c r="AIE733" s="460"/>
      <c r="AIF733" s="460"/>
      <c r="AIG733" s="460"/>
      <c r="AIH733" s="460"/>
      <c r="AII733" s="460"/>
      <c r="AIJ733" s="460"/>
      <c r="AIK733" s="460"/>
      <c r="AIL733" s="460"/>
      <c r="AIM733" s="460"/>
      <c r="AIN733" s="460"/>
      <c r="AIO733" s="460"/>
      <c r="AIP733" s="460"/>
      <c r="AIQ733" s="460"/>
      <c r="AIR733" s="460"/>
      <c r="AIS733" s="460"/>
      <c r="AIT733" s="460"/>
      <c r="AIU733" s="460"/>
      <c r="AIV733" s="460"/>
      <c r="AIW733" s="460"/>
      <c r="AIX733" s="460"/>
      <c r="AIY733" s="460"/>
      <c r="AIZ733" s="460"/>
      <c r="AJA733" s="460"/>
      <c r="AJB733" s="460"/>
      <c r="AJC733" s="460"/>
      <c r="AJD733" s="460"/>
      <c r="AJE733" s="460"/>
      <c r="AJF733" s="460"/>
      <c r="AJG733" s="460"/>
      <c r="AJH733" s="460"/>
      <c r="AJI733" s="460"/>
      <c r="AJJ733" s="460"/>
      <c r="AJK733" s="460"/>
      <c r="AJL733" s="460"/>
      <c r="AJM733" s="460"/>
      <c r="AJN733" s="460"/>
      <c r="AJO733" s="460"/>
      <c r="AJP733" s="460"/>
      <c r="AJQ733" s="460"/>
      <c r="AJR733" s="460"/>
      <c r="AJS733" s="460"/>
      <c r="AJT733" s="460"/>
      <c r="AJU733" s="460"/>
      <c r="AJV733" s="460"/>
      <c r="AJW733" s="460"/>
      <c r="AJX733" s="460"/>
      <c r="AJY733" s="460"/>
      <c r="AJZ733" s="460"/>
      <c r="AKA733" s="460"/>
      <c r="AKB733" s="460"/>
      <c r="AKC733" s="460"/>
      <c r="AKD733" s="460"/>
      <c r="AKE733" s="460"/>
      <c r="AKF733" s="460"/>
      <c r="AKG733" s="460"/>
      <c r="AKH733" s="460"/>
      <c r="AKI733" s="460"/>
      <c r="AKJ733" s="460"/>
      <c r="AKK733" s="460"/>
      <c r="AKL733" s="460"/>
      <c r="AKM733" s="460"/>
      <c r="AKN733" s="460"/>
      <c r="AKO733" s="460"/>
      <c r="AKP733" s="460"/>
      <c r="AKQ733" s="460"/>
      <c r="AKR733" s="460"/>
      <c r="AKS733" s="460"/>
      <c r="AKT733" s="460"/>
      <c r="AKU733" s="460"/>
      <c r="AKV733" s="460"/>
      <c r="AKW733" s="460"/>
      <c r="AKX733" s="460"/>
      <c r="AKY733" s="460"/>
      <c r="AKZ733" s="460"/>
      <c r="ALA733" s="460"/>
      <c r="ALB733" s="460"/>
      <c r="ALC733" s="460"/>
      <c r="ALD733" s="460"/>
      <c r="ALE733" s="460"/>
      <c r="ALF733" s="460"/>
      <c r="ALG733" s="460"/>
      <c r="ALH733" s="460"/>
      <c r="ALI733" s="460"/>
      <c r="ALJ733" s="460"/>
      <c r="ALK733" s="460"/>
      <c r="ALL733" s="460"/>
      <c r="ALM733" s="460"/>
      <c r="ALN733" s="460"/>
      <c r="ALO733" s="460"/>
      <c r="ALP733" s="460"/>
      <c r="ALQ733" s="460"/>
      <c r="ALR733" s="460"/>
      <c r="ALS733" s="460"/>
      <c r="ALT733" s="460"/>
      <c r="ALU733" s="460"/>
      <c r="ALV733" s="460"/>
      <c r="ALW733" s="460"/>
      <c r="ALX733" s="460"/>
      <c r="ALY733" s="460"/>
      <c r="ALZ733" s="460"/>
      <c r="AMA733" s="460"/>
      <c r="AMB733" s="460"/>
      <c r="AMC733" s="460"/>
      <c r="AMD733" s="460"/>
      <c r="AME733" s="460"/>
      <c r="AMF733" s="460"/>
      <c r="AMG733" s="460"/>
      <c r="AMH733" s="460"/>
      <c r="AMI733" s="460"/>
    </row>
    <row r="734" spans="1:1023" s="463" customFormat="1" x14ac:dyDescent="0.25">
      <c r="A734" s="457" t="s">
        <v>15726</v>
      </c>
      <c r="B734" s="163">
        <v>733</v>
      </c>
      <c r="C734" s="462" t="s">
        <v>15724</v>
      </c>
      <c r="D734" s="460" t="s">
        <v>15725</v>
      </c>
      <c r="E734" s="461"/>
      <c r="F734" s="460"/>
      <c r="G734" s="460"/>
      <c r="H734" s="460"/>
      <c r="I734" s="460"/>
      <c r="J734" s="460"/>
      <c r="K734" s="460"/>
      <c r="L734" s="460">
        <v>1</v>
      </c>
      <c r="M734" s="460"/>
      <c r="N734" s="460"/>
      <c r="O734" s="460"/>
      <c r="P734" s="460"/>
      <c r="Q734" s="460"/>
      <c r="R734" s="460"/>
      <c r="S734" s="460"/>
      <c r="T734" s="460"/>
      <c r="U734" s="460"/>
      <c r="V734" s="454">
        <f t="shared" si="356"/>
        <v>100</v>
      </c>
      <c r="W734" s="454">
        <f t="shared" si="357"/>
        <v>100</v>
      </c>
      <c r="X734" s="454">
        <f t="shared" si="358"/>
        <v>100</v>
      </c>
      <c r="Y734" s="454">
        <f t="shared" si="359"/>
        <v>100</v>
      </c>
      <c r="Z734" s="454">
        <f t="shared" si="360"/>
        <v>100</v>
      </c>
      <c r="AA734" s="220">
        <f t="shared" si="361"/>
        <v>100</v>
      </c>
      <c r="AB734" s="220">
        <f t="shared" si="362"/>
        <v>100</v>
      </c>
      <c r="AC734" s="220">
        <f t="shared" si="363"/>
        <v>100</v>
      </c>
      <c r="AD734" s="455">
        <f t="shared" si="364"/>
        <v>1</v>
      </c>
      <c r="AE734" s="455">
        <f t="shared" si="365"/>
        <v>100</v>
      </c>
      <c r="AF734" s="456">
        <f t="shared" si="366"/>
        <v>100</v>
      </c>
      <c r="AG734" s="456">
        <f t="shared" si="367"/>
        <v>100</v>
      </c>
      <c r="AH734" s="456">
        <f t="shared" si="368"/>
        <v>100</v>
      </c>
      <c r="AI734" s="456">
        <f t="shared" si="369"/>
        <v>100</v>
      </c>
      <c r="AJ734" s="460"/>
      <c r="AK734" s="460"/>
      <c r="AL734" s="460">
        <v>3</v>
      </c>
      <c r="AM734" s="460"/>
      <c r="AN734" s="460"/>
      <c r="AO734" s="460"/>
      <c r="AP734" s="460"/>
      <c r="AQ734" s="462"/>
      <c r="AR734" s="460"/>
      <c r="AS734" s="460"/>
      <c r="AT734" s="460"/>
      <c r="AU734" s="460"/>
      <c r="AV734" s="460"/>
      <c r="AW734" s="460"/>
      <c r="AX734" s="460"/>
      <c r="AY734" s="460"/>
      <c r="AZ734" s="460"/>
      <c r="BA734" s="460"/>
      <c r="BB734" s="460"/>
      <c r="BC734" s="460"/>
      <c r="BD734" s="460"/>
      <c r="BE734" s="460"/>
      <c r="BF734" s="460"/>
      <c r="BG734" s="460"/>
      <c r="BH734" s="460"/>
      <c r="BI734" s="460"/>
      <c r="BJ734" s="460"/>
      <c r="BK734" s="460"/>
      <c r="BL734" s="460"/>
      <c r="BM734" s="460"/>
      <c r="BN734" s="460"/>
      <c r="BO734" s="460"/>
      <c r="BP734" s="460"/>
      <c r="BQ734" s="460"/>
      <c r="BR734" s="460"/>
      <c r="BS734" s="460"/>
      <c r="BT734" s="460"/>
      <c r="BU734" s="460"/>
      <c r="BV734" s="460"/>
      <c r="BW734" s="460"/>
      <c r="BX734" s="460"/>
      <c r="BY734" s="460"/>
      <c r="BZ734" s="460"/>
      <c r="CA734" s="460"/>
      <c r="CB734" s="460"/>
      <c r="CC734" s="460"/>
      <c r="CD734" s="460"/>
      <c r="CE734" s="460"/>
      <c r="CF734" s="460"/>
      <c r="CG734" s="460"/>
      <c r="CH734" s="460"/>
      <c r="CI734" s="460"/>
      <c r="CJ734" s="460"/>
      <c r="CK734" s="460"/>
      <c r="CL734" s="460"/>
      <c r="CM734" s="460"/>
      <c r="CN734" s="460"/>
      <c r="CO734" s="460"/>
      <c r="CP734" s="460"/>
      <c r="CQ734" s="460"/>
      <c r="CR734" s="460"/>
      <c r="CS734" s="460"/>
      <c r="CT734" s="460"/>
      <c r="CU734" s="460"/>
      <c r="CV734" s="460"/>
      <c r="CW734" s="460"/>
      <c r="CX734" s="460"/>
      <c r="CY734" s="460"/>
      <c r="CZ734" s="460"/>
      <c r="DA734" s="460"/>
      <c r="DB734" s="460"/>
      <c r="DC734" s="460"/>
      <c r="DD734" s="460"/>
      <c r="DE734" s="460"/>
      <c r="DF734" s="460"/>
      <c r="DG734" s="460"/>
      <c r="DH734" s="460"/>
      <c r="DI734" s="460"/>
      <c r="DJ734" s="460"/>
      <c r="DK734" s="460"/>
      <c r="DL734" s="460"/>
      <c r="DM734" s="460"/>
      <c r="DN734" s="460"/>
      <c r="DO734" s="460"/>
      <c r="DP734" s="460"/>
      <c r="DQ734" s="460"/>
      <c r="DR734" s="460"/>
      <c r="DS734" s="460"/>
      <c r="DT734" s="460"/>
      <c r="DU734" s="460"/>
      <c r="DV734" s="460"/>
      <c r="DW734" s="460"/>
      <c r="DX734" s="460"/>
      <c r="DY734" s="460"/>
      <c r="DZ734" s="460"/>
      <c r="EA734" s="460"/>
      <c r="EB734" s="460"/>
      <c r="EC734" s="460"/>
      <c r="ED734" s="460"/>
      <c r="EE734" s="460"/>
      <c r="EF734" s="460"/>
      <c r="EG734" s="460"/>
      <c r="EH734" s="460"/>
      <c r="EI734" s="460"/>
      <c r="EJ734" s="460"/>
      <c r="EK734" s="460"/>
      <c r="EL734" s="460"/>
      <c r="EM734" s="460"/>
      <c r="EN734" s="460"/>
      <c r="EO734" s="460"/>
      <c r="EP734" s="460"/>
      <c r="EQ734" s="460"/>
      <c r="ER734" s="460"/>
      <c r="ES734" s="460"/>
      <c r="ET734" s="460"/>
      <c r="EU734" s="460"/>
      <c r="EV734" s="460"/>
      <c r="EW734" s="460"/>
      <c r="EX734" s="460"/>
      <c r="EY734" s="460"/>
      <c r="EZ734" s="460"/>
      <c r="FA734" s="460"/>
      <c r="FB734" s="460"/>
      <c r="FC734" s="460"/>
      <c r="FD734" s="460"/>
      <c r="FE734" s="460"/>
      <c r="FF734" s="460"/>
      <c r="FG734" s="460"/>
      <c r="FH734" s="460"/>
      <c r="FI734" s="460"/>
      <c r="FJ734" s="460"/>
      <c r="FK734" s="460"/>
      <c r="FL734" s="460"/>
      <c r="FM734" s="460"/>
      <c r="FN734" s="460"/>
      <c r="FO734" s="460"/>
      <c r="FP734" s="460"/>
      <c r="FQ734" s="460"/>
      <c r="FR734" s="460"/>
      <c r="FS734" s="460"/>
      <c r="FT734" s="460"/>
      <c r="FU734" s="460"/>
      <c r="FV734" s="460"/>
      <c r="FW734" s="460"/>
      <c r="FX734" s="460"/>
      <c r="FY734" s="460"/>
      <c r="FZ734" s="460"/>
      <c r="GA734" s="460"/>
      <c r="GB734" s="460"/>
      <c r="GC734" s="460"/>
      <c r="GD734" s="460"/>
      <c r="GE734" s="460"/>
      <c r="GF734" s="460"/>
      <c r="GG734" s="460"/>
      <c r="GH734" s="460"/>
      <c r="GI734" s="460"/>
      <c r="GJ734" s="460"/>
      <c r="GK734" s="460"/>
      <c r="GL734" s="460"/>
      <c r="GM734" s="460"/>
      <c r="GN734" s="460"/>
      <c r="GO734" s="460"/>
      <c r="GP734" s="460"/>
      <c r="GQ734" s="460"/>
      <c r="GR734" s="460"/>
      <c r="GS734" s="460"/>
      <c r="GT734" s="460"/>
      <c r="GU734" s="460"/>
      <c r="GV734" s="460"/>
      <c r="GW734" s="460"/>
      <c r="GX734" s="460"/>
      <c r="GY734" s="460"/>
      <c r="GZ734" s="460"/>
      <c r="HA734" s="460"/>
      <c r="HB734" s="460"/>
      <c r="HC734" s="460"/>
      <c r="HD734" s="460"/>
      <c r="HE734" s="460"/>
      <c r="HF734" s="460"/>
      <c r="HG734" s="460"/>
      <c r="HH734" s="460"/>
      <c r="HI734" s="460"/>
      <c r="HJ734" s="460"/>
      <c r="HK734" s="460"/>
      <c r="HL734" s="460"/>
      <c r="HM734" s="460"/>
      <c r="HN734" s="460"/>
      <c r="HO734" s="460"/>
      <c r="HP734" s="460"/>
      <c r="HQ734" s="460"/>
      <c r="HR734" s="460"/>
      <c r="HS734" s="460"/>
      <c r="HT734" s="460"/>
      <c r="HU734" s="460"/>
      <c r="HV734" s="460"/>
      <c r="HW734" s="460"/>
      <c r="HX734" s="460"/>
      <c r="HY734" s="460"/>
      <c r="HZ734" s="460"/>
      <c r="IA734" s="460"/>
      <c r="IB734" s="460"/>
      <c r="IC734" s="460"/>
      <c r="ID734" s="460"/>
      <c r="IE734" s="460"/>
      <c r="IF734" s="460"/>
      <c r="IG734" s="460"/>
      <c r="IH734" s="460"/>
      <c r="II734" s="460"/>
      <c r="IJ734" s="460"/>
      <c r="IK734" s="460"/>
      <c r="IL734" s="460"/>
      <c r="IM734" s="460"/>
      <c r="IN734" s="460"/>
      <c r="IO734" s="460"/>
      <c r="IP734" s="460"/>
      <c r="IQ734" s="460"/>
      <c r="IR734" s="460"/>
      <c r="IS734" s="460"/>
      <c r="IT734" s="460"/>
      <c r="IU734" s="460"/>
      <c r="IV734" s="460"/>
      <c r="IW734" s="460"/>
      <c r="IX734" s="460"/>
      <c r="IY734" s="460"/>
      <c r="IZ734" s="460"/>
      <c r="JA734" s="460"/>
      <c r="JB734" s="460"/>
      <c r="JC734" s="460"/>
      <c r="JD734" s="460"/>
      <c r="JE734" s="460"/>
      <c r="JF734" s="460"/>
      <c r="JG734" s="460"/>
      <c r="JH734" s="460"/>
      <c r="JI734" s="460"/>
      <c r="JJ734" s="460"/>
      <c r="JK734" s="460"/>
      <c r="JL734" s="460"/>
      <c r="JM734" s="460"/>
      <c r="JN734" s="460"/>
      <c r="JO734" s="460"/>
      <c r="JP734" s="460"/>
      <c r="JQ734" s="460"/>
      <c r="JR734" s="460"/>
      <c r="JS734" s="460"/>
      <c r="JT734" s="460"/>
      <c r="JU734" s="460"/>
      <c r="JV734" s="460"/>
      <c r="JW734" s="460"/>
      <c r="JX734" s="460"/>
      <c r="JY734" s="460"/>
      <c r="JZ734" s="460"/>
      <c r="KA734" s="460"/>
      <c r="KB734" s="460"/>
      <c r="KC734" s="460"/>
      <c r="KD734" s="460"/>
      <c r="KE734" s="460"/>
      <c r="KF734" s="460"/>
      <c r="KG734" s="460"/>
      <c r="KH734" s="460"/>
      <c r="KI734" s="460"/>
      <c r="KJ734" s="460"/>
      <c r="KK734" s="460"/>
      <c r="KL734" s="460"/>
      <c r="KM734" s="460"/>
      <c r="KN734" s="460"/>
      <c r="KO734" s="460"/>
      <c r="KP734" s="460"/>
      <c r="KQ734" s="460"/>
      <c r="KR734" s="460"/>
      <c r="KS734" s="460"/>
      <c r="KT734" s="460"/>
      <c r="KU734" s="460"/>
      <c r="KV734" s="460"/>
      <c r="KW734" s="460"/>
      <c r="KX734" s="460"/>
      <c r="KY734" s="460"/>
      <c r="KZ734" s="460"/>
      <c r="LA734" s="460"/>
      <c r="LB734" s="460"/>
      <c r="LC734" s="460"/>
      <c r="LD734" s="460"/>
      <c r="LE734" s="460"/>
      <c r="LF734" s="460"/>
      <c r="LG734" s="460"/>
      <c r="LH734" s="460"/>
      <c r="LI734" s="460"/>
      <c r="LJ734" s="460"/>
      <c r="LK734" s="460"/>
      <c r="LL734" s="460"/>
      <c r="LM734" s="460"/>
      <c r="LN734" s="460"/>
      <c r="LO734" s="460"/>
      <c r="LP734" s="460"/>
      <c r="LQ734" s="460"/>
      <c r="LR734" s="460"/>
      <c r="LS734" s="460"/>
      <c r="LT734" s="460"/>
      <c r="LU734" s="460"/>
      <c r="LV734" s="460"/>
      <c r="LW734" s="460"/>
      <c r="LX734" s="460"/>
      <c r="LY734" s="460"/>
      <c r="LZ734" s="460"/>
      <c r="MA734" s="460"/>
      <c r="MB734" s="460"/>
      <c r="MC734" s="460"/>
      <c r="MD734" s="460"/>
      <c r="ME734" s="460"/>
      <c r="MF734" s="460"/>
      <c r="MG734" s="460"/>
      <c r="MH734" s="460"/>
      <c r="MI734" s="460"/>
      <c r="MJ734" s="460"/>
      <c r="MK734" s="460"/>
      <c r="ML734" s="460"/>
      <c r="MM734" s="460"/>
      <c r="MN734" s="460"/>
      <c r="MO734" s="460"/>
      <c r="MP734" s="460"/>
      <c r="MQ734" s="460"/>
      <c r="MR734" s="460"/>
      <c r="MS734" s="460"/>
      <c r="MT734" s="460"/>
      <c r="MU734" s="460"/>
      <c r="MV734" s="460"/>
      <c r="MW734" s="460"/>
      <c r="MX734" s="460"/>
      <c r="MY734" s="460"/>
      <c r="MZ734" s="460"/>
      <c r="NA734" s="460"/>
      <c r="NB734" s="460"/>
      <c r="NC734" s="460"/>
      <c r="ND734" s="460"/>
      <c r="NE734" s="460"/>
      <c r="NF734" s="460"/>
      <c r="NG734" s="460"/>
      <c r="NH734" s="460"/>
      <c r="NI734" s="460"/>
      <c r="NJ734" s="460"/>
      <c r="NK734" s="460"/>
      <c r="NL734" s="460"/>
      <c r="NM734" s="460"/>
      <c r="NN734" s="460"/>
      <c r="NO734" s="460"/>
      <c r="NP734" s="460"/>
      <c r="NQ734" s="460"/>
      <c r="NR734" s="460"/>
      <c r="NS734" s="460"/>
      <c r="NT734" s="460"/>
      <c r="NU734" s="460"/>
      <c r="NV734" s="460"/>
      <c r="NW734" s="460"/>
      <c r="NX734" s="460"/>
      <c r="NY734" s="460"/>
      <c r="NZ734" s="460"/>
      <c r="OA734" s="460"/>
      <c r="OB734" s="460"/>
      <c r="OC734" s="460"/>
      <c r="OD734" s="460"/>
      <c r="OE734" s="460"/>
      <c r="OF734" s="460"/>
      <c r="OG734" s="460"/>
      <c r="OH734" s="460"/>
      <c r="OI734" s="460"/>
      <c r="OJ734" s="460"/>
      <c r="OK734" s="460"/>
      <c r="OL734" s="460"/>
      <c r="OM734" s="460"/>
      <c r="ON734" s="460"/>
      <c r="OO734" s="460"/>
      <c r="OP734" s="460"/>
      <c r="OQ734" s="460"/>
      <c r="OR734" s="460"/>
      <c r="OS734" s="460"/>
      <c r="OT734" s="460"/>
      <c r="OU734" s="460"/>
      <c r="OV734" s="460"/>
      <c r="OW734" s="460"/>
      <c r="OX734" s="460"/>
      <c r="OY734" s="460"/>
      <c r="OZ734" s="460"/>
      <c r="PA734" s="460"/>
      <c r="PB734" s="460"/>
      <c r="PC734" s="460"/>
      <c r="PD734" s="460"/>
      <c r="PE734" s="460"/>
      <c r="PF734" s="460"/>
      <c r="PG734" s="460"/>
      <c r="PH734" s="460"/>
      <c r="PI734" s="460"/>
      <c r="PJ734" s="460"/>
      <c r="PK734" s="460"/>
      <c r="PL734" s="460"/>
      <c r="PM734" s="460"/>
      <c r="PN734" s="460"/>
      <c r="PO734" s="460"/>
      <c r="PP734" s="460"/>
      <c r="PQ734" s="460"/>
      <c r="PR734" s="460"/>
      <c r="PS734" s="460"/>
      <c r="PT734" s="460"/>
      <c r="PU734" s="460"/>
      <c r="PV734" s="460"/>
      <c r="PW734" s="460"/>
      <c r="PX734" s="460"/>
      <c r="PY734" s="460"/>
      <c r="PZ734" s="460"/>
      <c r="QA734" s="460"/>
      <c r="QB734" s="460"/>
      <c r="QC734" s="460"/>
      <c r="QD734" s="460"/>
      <c r="QE734" s="460"/>
      <c r="QF734" s="460"/>
      <c r="QG734" s="460"/>
      <c r="QH734" s="460"/>
      <c r="QI734" s="460"/>
      <c r="QJ734" s="460"/>
      <c r="QK734" s="460"/>
      <c r="QL734" s="460"/>
      <c r="QM734" s="460"/>
      <c r="QN734" s="460"/>
      <c r="QO734" s="460"/>
      <c r="QP734" s="460"/>
      <c r="QQ734" s="460"/>
      <c r="QR734" s="460"/>
      <c r="QS734" s="460"/>
      <c r="QT734" s="460"/>
      <c r="QU734" s="460"/>
      <c r="QV734" s="460"/>
      <c r="QW734" s="460"/>
      <c r="QX734" s="460"/>
      <c r="QY734" s="460"/>
      <c r="QZ734" s="460"/>
      <c r="RA734" s="460"/>
      <c r="RB734" s="460"/>
      <c r="RC734" s="460"/>
      <c r="RD734" s="460"/>
      <c r="RE734" s="460"/>
      <c r="RF734" s="460"/>
      <c r="RG734" s="460"/>
      <c r="RH734" s="460"/>
      <c r="RI734" s="460"/>
      <c r="RJ734" s="460"/>
      <c r="RK734" s="460"/>
      <c r="RL734" s="460"/>
      <c r="RM734" s="460"/>
      <c r="RN734" s="460"/>
      <c r="RO734" s="460"/>
      <c r="RP734" s="460"/>
      <c r="RQ734" s="460"/>
      <c r="RR734" s="460"/>
      <c r="RS734" s="460"/>
      <c r="RT734" s="460"/>
      <c r="RU734" s="460"/>
      <c r="RV734" s="460"/>
      <c r="RW734" s="460"/>
      <c r="RX734" s="460"/>
      <c r="RY734" s="460"/>
      <c r="RZ734" s="460"/>
      <c r="SA734" s="460"/>
      <c r="SB734" s="460"/>
      <c r="SC734" s="460"/>
      <c r="SD734" s="460"/>
      <c r="SE734" s="460"/>
      <c r="SF734" s="460"/>
      <c r="SG734" s="460"/>
      <c r="SH734" s="460"/>
      <c r="SI734" s="460"/>
      <c r="SJ734" s="460"/>
      <c r="SK734" s="460"/>
      <c r="SL734" s="460"/>
      <c r="SM734" s="460"/>
      <c r="SN734" s="460"/>
      <c r="SO734" s="460"/>
      <c r="SP734" s="460"/>
      <c r="SQ734" s="460"/>
      <c r="SR734" s="460"/>
      <c r="SS734" s="460"/>
      <c r="ST734" s="460"/>
      <c r="SU734" s="460"/>
      <c r="SV734" s="460"/>
      <c r="SW734" s="460"/>
      <c r="SX734" s="460"/>
      <c r="SY734" s="460"/>
      <c r="SZ734" s="460"/>
      <c r="TA734" s="460"/>
      <c r="TB734" s="460"/>
      <c r="TC734" s="460"/>
      <c r="TD734" s="460"/>
      <c r="TE734" s="460"/>
      <c r="TF734" s="460"/>
      <c r="TG734" s="460"/>
      <c r="TH734" s="460"/>
      <c r="TI734" s="460"/>
      <c r="TJ734" s="460"/>
      <c r="TK734" s="460"/>
      <c r="TL734" s="460"/>
      <c r="TM734" s="460"/>
      <c r="TN734" s="460"/>
      <c r="TO734" s="460"/>
      <c r="TP734" s="460"/>
      <c r="TQ734" s="460"/>
      <c r="TR734" s="460"/>
      <c r="TS734" s="460"/>
      <c r="TT734" s="460"/>
      <c r="TU734" s="460"/>
      <c r="TV734" s="460"/>
      <c r="TW734" s="460"/>
      <c r="TX734" s="460"/>
      <c r="TY734" s="460"/>
      <c r="TZ734" s="460"/>
      <c r="UA734" s="460"/>
      <c r="UB734" s="460"/>
      <c r="UC734" s="460"/>
      <c r="UD734" s="460"/>
      <c r="UE734" s="460"/>
      <c r="UF734" s="460"/>
      <c r="UG734" s="460"/>
      <c r="UH734" s="460"/>
      <c r="UI734" s="460"/>
      <c r="UJ734" s="460"/>
      <c r="UK734" s="460"/>
      <c r="UL734" s="460"/>
      <c r="UM734" s="460"/>
      <c r="UN734" s="460"/>
      <c r="UO734" s="460"/>
      <c r="UP734" s="460"/>
      <c r="UQ734" s="460"/>
      <c r="UR734" s="460"/>
      <c r="US734" s="460"/>
      <c r="UT734" s="460"/>
      <c r="UU734" s="460"/>
      <c r="UV734" s="460"/>
      <c r="UW734" s="460"/>
      <c r="UX734" s="460"/>
      <c r="UY734" s="460"/>
      <c r="UZ734" s="460"/>
      <c r="VA734" s="460"/>
      <c r="VB734" s="460"/>
      <c r="VC734" s="460"/>
      <c r="VD734" s="460"/>
      <c r="VE734" s="460"/>
      <c r="VF734" s="460"/>
      <c r="VG734" s="460"/>
      <c r="VH734" s="460"/>
      <c r="VI734" s="460"/>
      <c r="VJ734" s="460"/>
      <c r="VK734" s="460"/>
      <c r="VL734" s="460"/>
      <c r="VM734" s="460"/>
      <c r="VN734" s="460"/>
      <c r="VO734" s="460"/>
      <c r="VP734" s="460"/>
      <c r="VQ734" s="460"/>
      <c r="VR734" s="460"/>
      <c r="VS734" s="460"/>
      <c r="VT734" s="460"/>
      <c r="VU734" s="460"/>
      <c r="VV734" s="460"/>
      <c r="VW734" s="460"/>
      <c r="VX734" s="460"/>
      <c r="VY734" s="460"/>
      <c r="VZ734" s="460"/>
      <c r="WA734" s="460"/>
      <c r="WB734" s="460"/>
      <c r="WC734" s="460"/>
      <c r="WD734" s="460"/>
      <c r="WE734" s="460"/>
      <c r="WF734" s="460"/>
      <c r="WG734" s="460"/>
      <c r="WH734" s="460"/>
      <c r="WI734" s="460"/>
      <c r="WJ734" s="460"/>
      <c r="WK734" s="460"/>
      <c r="WL734" s="460"/>
      <c r="WM734" s="460"/>
      <c r="WN734" s="460"/>
      <c r="WO734" s="460"/>
      <c r="WP734" s="460"/>
      <c r="WQ734" s="460"/>
      <c r="WR734" s="460"/>
      <c r="WS734" s="460"/>
      <c r="WT734" s="460"/>
      <c r="WU734" s="460"/>
      <c r="WV734" s="460"/>
      <c r="WW734" s="460"/>
      <c r="WX734" s="460"/>
      <c r="WY734" s="460"/>
      <c r="WZ734" s="460"/>
      <c r="XA734" s="460"/>
      <c r="XB734" s="460"/>
      <c r="XC734" s="460"/>
      <c r="XD734" s="460"/>
      <c r="XE734" s="460"/>
      <c r="XF734" s="460"/>
      <c r="XG734" s="460"/>
      <c r="XH734" s="460"/>
      <c r="XI734" s="460"/>
      <c r="XJ734" s="460"/>
      <c r="XK734" s="460"/>
      <c r="XL734" s="460"/>
      <c r="XM734" s="460"/>
      <c r="XN734" s="460"/>
      <c r="XO734" s="460"/>
      <c r="XP734" s="460"/>
      <c r="XQ734" s="460"/>
      <c r="XR734" s="460"/>
      <c r="XS734" s="460"/>
      <c r="XT734" s="460"/>
      <c r="XU734" s="460"/>
      <c r="XV734" s="460"/>
      <c r="XW734" s="460"/>
      <c r="XX734" s="460"/>
      <c r="XY734" s="460"/>
      <c r="XZ734" s="460"/>
      <c r="YA734" s="460"/>
      <c r="YB734" s="460"/>
      <c r="YC734" s="460"/>
      <c r="YD734" s="460"/>
      <c r="YE734" s="460"/>
      <c r="YF734" s="460"/>
      <c r="YG734" s="460"/>
      <c r="YH734" s="460"/>
      <c r="YI734" s="460"/>
      <c r="YJ734" s="460"/>
      <c r="YK734" s="460"/>
      <c r="YL734" s="460"/>
      <c r="YM734" s="460"/>
      <c r="YN734" s="460"/>
      <c r="YO734" s="460"/>
      <c r="YP734" s="460"/>
      <c r="YQ734" s="460"/>
      <c r="YR734" s="460"/>
      <c r="YS734" s="460"/>
      <c r="YT734" s="460"/>
      <c r="YU734" s="460"/>
      <c r="YV734" s="460"/>
      <c r="YW734" s="460"/>
      <c r="YX734" s="460"/>
      <c r="YY734" s="460"/>
      <c r="YZ734" s="460"/>
      <c r="ZA734" s="460"/>
      <c r="ZB734" s="460"/>
      <c r="ZC734" s="460"/>
      <c r="ZD734" s="460"/>
      <c r="ZE734" s="460"/>
      <c r="ZF734" s="460"/>
      <c r="ZG734" s="460"/>
      <c r="ZH734" s="460"/>
      <c r="ZI734" s="460"/>
      <c r="ZJ734" s="460"/>
      <c r="ZK734" s="460"/>
      <c r="ZL734" s="460"/>
      <c r="ZM734" s="460"/>
      <c r="ZN734" s="460"/>
      <c r="ZO734" s="460"/>
      <c r="ZP734" s="460"/>
      <c r="ZQ734" s="460"/>
      <c r="ZR734" s="460"/>
      <c r="ZS734" s="460"/>
      <c r="ZT734" s="460"/>
      <c r="ZU734" s="460"/>
      <c r="ZV734" s="460"/>
      <c r="ZW734" s="460"/>
      <c r="ZX734" s="460"/>
      <c r="ZY734" s="460"/>
      <c r="ZZ734" s="460"/>
      <c r="AAA734" s="460"/>
      <c r="AAB734" s="460"/>
      <c r="AAC734" s="460"/>
      <c r="AAD734" s="460"/>
      <c r="AAE734" s="460"/>
      <c r="AAF734" s="460"/>
      <c r="AAG734" s="460"/>
      <c r="AAH734" s="460"/>
      <c r="AAI734" s="460"/>
      <c r="AAJ734" s="460"/>
      <c r="AAK734" s="460"/>
      <c r="AAL734" s="460"/>
      <c r="AAM734" s="460"/>
      <c r="AAN734" s="460"/>
      <c r="AAO734" s="460"/>
      <c r="AAP734" s="460"/>
      <c r="AAQ734" s="460"/>
      <c r="AAR734" s="460"/>
      <c r="AAS734" s="460"/>
      <c r="AAT734" s="460"/>
      <c r="AAU734" s="460"/>
      <c r="AAV734" s="460"/>
      <c r="AAW734" s="460"/>
      <c r="AAX734" s="460"/>
      <c r="AAY734" s="460"/>
      <c r="AAZ734" s="460"/>
      <c r="ABA734" s="460"/>
      <c r="ABB734" s="460"/>
      <c r="ABC734" s="460"/>
      <c r="ABD734" s="460"/>
      <c r="ABE734" s="460"/>
      <c r="ABF734" s="460"/>
      <c r="ABG734" s="460"/>
      <c r="ABH734" s="460"/>
      <c r="ABI734" s="460"/>
      <c r="ABJ734" s="460"/>
      <c r="ABK734" s="460"/>
      <c r="ABL734" s="460"/>
      <c r="ABM734" s="460"/>
      <c r="ABN734" s="460"/>
      <c r="ABO734" s="460"/>
      <c r="ABP734" s="460"/>
      <c r="ABQ734" s="460"/>
      <c r="ABR734" s="460"/>
      <c r="ABS734" s="460"/>
      <c r="ABT734" s="460"/>
      <c r="ABU734" s="460"/>
      <c r="ABV734" s="460"/>
      <c r="ABW734" s="460"/>
      <c r="ABX734" s="460"/>
      <c r="ABY734" s="460"/>
      <c r="ABZ734" s="460"/>
      <c r="ACA734" s="460"/>
      <c r="ACB734" s="460"/>
      <c r="ACC734" s="460"/>
      <c r="ACD734" s="460"/>
      <c r="ACE734" s="460"/>
      <c r="ACF734" s="460"/>
      <c r="ACG734" s="460"/>
      <c r="ACH734" s="460"/>
      <c r="ACI734" s="460"/>
      <c r="ACJ734" s="460"/>
      <c r="ACK734" s="460"/>
      <c r="ACL734" s="460"/>
      <c r="ACM734" s="460"/>
      <c r="ACN734" s="460"/>
      <c r="ACO734" s="460"/>
      <c r="ACP734" s="460"/>
      <c r="ACQ734" s="460"/>
      <c r="ACR734" s="460"/>
      <c r="ACS734" s="460"/>
      <c r="ACT734" s="460"/>
      <c r="ACU734" s="460"/>
      <c r="ACV734" s="460"/>
      <c r="ACW734" s="460"/>
      <c r="ACX734" s="460"/>
      <c r="ACY734" s="460"/>
      <c r="ACZ734" s="460"/>
      <c r="ADA734" s="460"/>
      <c r="ADB734" s="460"/>
      <c r="ADC734" s="460"/>
      <c r="ADD734" s="460"/>
      <c r="ADE734" s="460"/>
      <c r="ADF734" s="460"/>
      <c r="ADG734" s="460"/>
      <c r="ADH734" s="460"/>
      <c r="ADI734" s="460"/>
      <c r="ADJ734" s="460"/>
      <c r="ADK734" s="460"/>
      <c r="ADL734" s="460"/>
      <c r="ADM734" s="460"/>
      <c r="ADN734" s="460"/>
      <c r="ADO734" s="460"/>
      <c r="ADP734" s="460"/>
      <c r="ADQ734" s="460"/>
      <c r="ADR734" s="460"/>
      <c r="ADS734" s="460"/>
      <c r="ADT734" s="460"/>
      <c r="ADU734" s="460"/>
      <c r="ADV734" s="460"/>
      <c r="ADW734" s="460"/>
      <c r="ADX734" s="460"/>
      <c r="ADY734" s="460"/>
      <c r="ADZ734" s="460"/>
      <c r="AEA734" s="460"/>
      <c r="AEB734" s="460"/>
      <c r="AEC734" s="460"/>
      <c r="AED734" s="460"/>
      <c r="AEE734" s="460"/>
      <c r="AEF734" s="460"/>
      <c r="AEG734" s="460"/>
      <c r="AEH734" s="460"/>
      <c r="AEI734" s="460"/>
      <c r="AEJ734" s="460"/>
      <c r="AEK734" s="460"/>
      <c r="AEL734" s="460"/>
      <c r="AEM734" s="460"/>
      <c r="AEN734" s="460"/>
      <c r="AEO734" s="460"/>
      <c r="AEP734" s="460"/>
      <c r="AEQ734" s="460"/>
      <c r="AER734" s="460"/>
      <c r="AES734" s="460"/>
      <c r="AET734" s="460"/>
      <c r="AEU734" s="460"/>
      <c r="AEV734" s="460"/>
      <c r="AEW734" s="460"/>
      <c r="AEX734" s="460"/>
      <c r="AEY734" s="460"/>
      <c r="AEZ734" s="460"/>
      <c r="AFA734" s="460"/>
      <c r="AFB734" s="460"/>
      <c r="AFC734" s="460"/>
      <c r="AFD734" s="460"/>
      <c r="AFE734" s="460"/>
      <c r="AFF734" s="460"/>
      <c r="AFG734" s="460"/>
      <c r="AFH734" s="460"/>
      <c r="AFI734" s="460"/>
      <c r="AFJ734" s="460"/>
      <c r="AFK734" s="460"/>
      <c r="AFL734" s="460"/>
      <c r="AFM734" s="460"/>
      <c r="AFN734" s="460"/>
      <c r="AFO734" s="460"/>
      <c r="AFP734" s="460"/>
      <c r="AFQ734" s="460"/>
      <c r="AFR734" s="460"/>
      <c r="AFS734" s="460"/>
      <c r="AFT734" s="460"/>
      <c r="AFU734" s="460"/>
      <c r="AFV734" s="460"/>
      <c r="AFW734" s="460"/>
      <c r="AFX734" s="460"/>
      <c r="AFY734" s="460"/>
      <c r="AFZ734" s="460"/>
      <c r="AGA734" s="460"/>
      <c r="AGB734" s="460"/>
      <c r="AGC734" s="460"/>
      <c r="AGD734" s="460"/>
      <c r="AGE734" s="460"/>
      <c r="AGF734" s="460"/>
      <c r="AGG734" s="460"/>
      <c r="AGH734" s="460"/>
      <c r="AGI734" s="460"/>
      <c r="AGJ734" s="460"/>
      <c r="AGK734" s="460"/>
      <c r="AGL734" s="460"/>
      <c r="AGM734" s="460"/>
      <c r="AGN734" s="460"/>
      <c r="AGO734" s="460"/>
      <c r="AGP734" s="460"/>
      <c r="AGQ734" s="460"/>
      <c r="AGR734" s="460"/>
      <c r="AGS734" s="460"/>
      <c r="AGT734" s="460"/>
      <c r="AGU734" s="460"/>
      <c r="AGV734" s="460"/>
      <c r="AGW734" s="460"/>
      <c r="AGX734" s="460"/>
      <c r="AGY734" s="460"/>
      <c r="AGZ734" s="460"/>
      <c r="AHA734" s="460"/>
      <c r="AHB734" s="460"/>
      <c r="AHC734" s="460"/>
      <c r="AHD734" s="460"/>
      <c r="AHE734" s="460"/>
      <c r="AHF734" s="460"/>
      <c r="AHG734" s="460"/>
      <c r="AHH734" s="460"/>
      <c r="AHI734" s="460"/>
      <c r="AHJ734" s="460"/>
      <c r="AHK734" s="460"/>
      <c r="AHL734" s="460"/>
      <c r="AHM734" s="460"/>
      <c r="AHN734" s="460"/>
      <c r="AHO734" s="460"/>
      <c r="AHP734" s="460"/>
      <c r="AHQ734" s="460"/>
      <c r="AHR734" s="460"/>
      <c r="AHS734" s="460"/>
      <c r="AHT734" s="460"/>
      <c r="AHU734" s="460"/>
      <c r="AHV734" s="460"/>
      <c r="AHW734" s="460"/>
      <c r="AHX734" s="460"/>
      <c r="AHY734" s="460"/>
      <c r="AHZ734" s="460"/>
      <c r="AIA734" s="460"/>
      <c r="AIB734" s="460"/>
      <c r="AIC734" s="460"/>
      <c r="AID734" s="460"/>
      <c r="AIE734" s="460"/>
      <c r="AIF734" s="460"/>
      <c r="AIG734" s="460"/>
      <c r="AIH734" s="460"/>
      <c r="AII734" s="460"/>
      <c r="AIJ734" s="460"/>
      <c r="AIK734" s="460"/>
      <c r="AIL734" s="460"/>
      <c r="AIM734" s="460"/>
      <c r="AIN734" s="460"/>
      <c r="AIO734" s="460"/>
      <c r="AIP734" s="460"/>
      <c r="AIQ734" s="460"/>
      <c r="AIR734" s="460"/>
      <c r="AIS734" s="460"/>
      <c r="AIT734" s="460"/>
      <c r="AIU734" s="460"/>
      <c r="AIV734" s="460"/>
      <c r="AIW734" s="460"/>
      <c r="AIX734" s="460"/>
      <c r="AIY734" s="460"/>
      <c r="AIZ734" s="460"/>
      <c r="AJA734" s="460"/>
      <c r="AJB734" s="460"/>
      <c r="AJC734" s="460"/>
      <c r="AJD734" s="460"/>
      <c r="AJE734" s="460"/>
      <c r="AJF734" s="460"/>
      <c r="AJG734" s="460"/>
      <c r="AJH734" s="460"/>
      <c r="AJI734" s="460"/>
      <c r="AJJ734" s="460"/>
      <c r="AJK734" s="460"/>
      <c r="AJL734" s="460"/>
      <c r="AJM734" s="460"/>
      <c r="AJN734" s="460"/>
      <c r="AJO734" s="460"/>
      <c r="AJP734" s="460"/>
      <c r="AJQ734" s="460"/>
      <c r="AJR734" s="460"/>
      <c r="AJS734" s="460"/>
      <c r="AJT734" s="460"/>
      <c r="AJU734" s="460"/>
      <c r="AJV734" s="460"/>
      <c r="AJW734" s="460"/>
      <c r="AJX734" s="460"/>
      <c r="AJY734" s="460"/>
      <c r="AJZ734" s="460"/>
      <c r="AKA734" s="460"/>
      <c r="AKB734" s="460"/>
      <c r="AKC734" s="460"/>
      <c r="AKD734" s="460"/>
      <c r="AKE734" s="460"/>
      <c r="AKF734" s="460"/>
      <c r="AKG734" s="460"/>
      <c r="AKH734" s="460"/>
      <c r="AKI734" s="460"/>
      <c r="AKJ734" s="460"/>
      <c r="AKK734" s="460"/>
      <c r="AKL734" s="460"/>
      <c r="AKM734" s="460"/>
      <c r="AKN734" s="460"/>
      <c r="AKO734" s="460"/>
      <c r="AKP734" s="460"/>
      <c r="AKQ734" s="460"/>
      <c r="AKR734" s="460"/>
      <c r="AKS734" s="460"/>
      <c r="AKT734" s="460"/>
      <c r="AKU734" s="460"/>
      <c r="AKV734" s="460"/>
      <c r="AKW734" s="460"/>
      <c r="AKX734" s="460"/>
      <c r="AKY734" s="460"/>
      <c r="AKZ734" s="460"/>
      <c r="ALA734" s="460"/>
      <c r="ALB734" s="460"/>
      <c r="ALC734" s="460"/>
      <c r="ALD734" s="460"/>
      <c r="ALE734" s="460"/>
      <c r="ALF734" s="460"/>
      <c r="ALG734" s="460"/>
      <c r="ALH734" s="460"/>
      <c r="ALI734" s="460"/>
      <c r="ALJ734" s="460"/>
      <c r="ALK734" s="460"/>
      <c r="ALL734" s="460"/>
      <c r="ALM734" s="460"/>
      <c r="ALN734" s="460"/>
      <c r="ALO734" s="460"/>
      <c r="ALP734" s="460"/>
      <c r="ALQ734" s="460"/>
      <c r="ALR734" s="460"/>
      <c r="ALS734" s="460"/>
      <c r="ALT734" s="460"/>
      <c r="ALU734" s="460"/>
      <c r="ALV734" s="460"/>
      <c r="ALW734" s="460"/>
      <c r="ALX734" s="460"/>
      <c r="ALY734" s="460"/>
      <c r="ALZ734" s="460"/>
      <c r="AMA734" s="460"/>
      <c r="AMB734" s="460"/>
      <c r="AMC734" s="460"/>
      <c r="AMD734" s="460"/>
      <c r="AME734" s="460"/>
      <c r="AMF734" s="460"/>
      <c r="AMG734" s="460"/>
      <c r="AMH734" s="460"/>
      <c r="AMI734" s="460"/>
    </row>
    <row r="735" spans="1:1023" s="463" customFormat="1" x14ac:dyDescent="0.25">
      <c r="A735" s="457" t="s">
        <v>28292</v>
      </c>
      <c r="B735" s="163">
        <v>734</v>
      </c>
      <c r="C735" s="462" t="s">
        <v>28293</v>
      </c>
      <c r="D735" s="460"/>
      <c r="E735" s="461"/>
      <c r="F735" s="460"/>
      <c r="G735" s="460"/>
      <c r="H735" s="460"/>
      <c r="I735" s="460"/>
      <c r="J735" s="460"/>
      <c r="K735" s="460"/>
      <c r="L735" s="460">
        <v>1</v>
      </c>
      <c r="M735" s="460"/>
      <c r="N735" s="460"/>
      <c r="O735" s="460"/>
      <c r="P735" s="460"/>
      <c r="Q735" s="460"/>
      <c r="R735" s="460"/>
      <c r="S735" s="460"/>
      <c r="T735" s="460"/>
      <c r="U735" s="460"/>
      <c r="V735" s="454">
        <f t="shared" si="356"/>
        <v>100</v>
      </c>
      <c r="W735" s="454">
        <f t="shared" si="357"/>
        <v>100</v>
      </c>
      <c r="X735" s="454">
        <f t="shared" si="358"/>
        <v>100</v>
      </c>
      <c r="Y735" s="454">
        <f t="shared" si="359"/>
        <v>100</v>
      </c>
      <c r="Z735" s="454">
        <f t="shared" si="360"/>
        <v>100</v>
      </c>
      <c r="AA735" s="220">
        <f t="shared" si="361"/>
        <v>100</v>
      </c>
      <c r="AB735" s="220">
        <f t="shared" si="362"/>
        <v>100</v>
      </c>
      <c r="AC735" s="220">
        <f t="shared" si="363"/>
        <v>100</v>
      </c>
      <c r="AD735" s="455">
        <f t="shared" si="364"/>
        <v>1</v>
      </c>
      <c r="AE735" s="455">
        <f t="shared" si="365"/>
        <v>100</v>
      </c>
      <c r="AF735" s="456">
        <f t="shared" si="366"/>
        <v>100</v>
      </c>
      <c r="AG735" s="456">
        <f t="shared" si="367"/>
        <v>100</v>
      </c>
      <c r="AH735" s="456">
        <f t="shared" si="368"/>
        <v>100</v>
      </c>
      <c r="AI735" s="456">
        <f t="shared" si="369"/>
        <v>100</v>
      </c>
      <c r="AJ735" s="460"/>
      <c r="AK735" s="460"/>
      <c r="AL735" s="460">
        <v>3</v>
      </c>
      <c r="AM735" s="460"/>
      <c r="AN735" s="460"/>
      <c r="AO735" s="460"/>
      <c r="AP735" s="460"/>
      <c r="AQ735" s="462"/>
      <c r="AR735" s="460"/>
      <c r="AS735" s="460"/>
      <c r="AT735" s="460"/>
      <c r="AU735" s="460"/>
      <c r="AV735" s="460"/>
      <c r="AW735" s="460"/>
      <c r="AX735" s="460"/>
      <c r="AY735" s="460"/>
      <c r="AZ735" s="460"/>
      <c r="BA735" s="460"/>
      <c r="BB735" s="460"/>
      <c r="BC735" s="460"/>
      <c r="BD735" s="460"/>
      <c r="BE735" s="460"/>
      <c r="BF735" s="460"/>
      <c r="BG735" s="460"/>
      <c r="BH735" s="460"/>
      <c r="BI735" s="460"/>
      <c r="BJ735" s="460"/>
      <c r="BK735" s="460"/>
      <c r="BL735" s="460"/>
      <c r="BM735" s="460"/>
      <c r="BN735" s="460"/>
      <c r="BO735" s="460"/>
      <c r="BP735" s="460"/>
      <c r="BQ735" s="460"/>
      <c r="BR735" s="460"/>
      <c r="BS735" s="460"/>
      <c r="BT735" s="460"/>
      <c r="BU735" s="460"/>
      <c r="BV735" s="460"/>
      <c r="BW735" s="460"/>
      <c r="BX735" s="460"/>
      <c r="BY735" s="460"/>
      <c r="BZ735" s="460"/>
      <c r="CA735" s="460"/>
      <c r="CB735" s="460"/>
      <c r="CC735" s="460"/>
      <c r="CD735" s="460"/>
      <c r="CE735" s="460"/>
      <c r="CF735" s="460"/>
      <c r="CG735" s="460"/>
      <c r="CH735" s="460"/>
      <c r="CI735" s="460"/>
      <c r="CJ735" s="460"/>
      <c r="CK735" s="460"/>
      <c r="CL735" s="460"/>
      <c r="CM735" s="460"/>
      <c r="CN735" s="460"/>
      <c r="CO735" s="460"/>
      <c r="CP735" s="460"/>
      <c r="CQ735" s="460"/>
      <c r="CR735" s="460"/>
      <c r="CS735" s="460"/>
      <c r="CT735" s="460"/>
      <c r="CU735" s="460"/>
      <c r="CV735" s="460"/>
      <c r="CW735" s="460"/>
      <c r="CX735" s="460"/>
      <c r="CY735" s="460"/>
      <c r="CZ735" s="460"/>
      <c r="DA735" s="460"/>
      <c r="DB735" s="460"/>
      <c r="DC735" s="460"/>
      <c r="DD735" s="460"/>
      <c r="DE735" s="460"/>
      <c r="DF735" s="460"/>
      <c r="DG735" s="460"/>
      <c r="DH735" s="460"/>
      <c r="DI735" s="460"/>
      <c r="DJ735" s="460"/>
      <c r="DK735" s="460"/>
      <c r="DL735" s="460"/>
      <c r="DM735" s="460"/>
      <c r="DN735" s="460"/>
      <c r="DO735" s="460"/>
      <c r="DP735" s="460"/>
      <c r="DQ735" s="460"/>
      <c r="DR735" s="460"/>
      <c r="DS735" s="460"/>
      <c r="DT735" s="460"/>
      <c r="DU735" s="460"/>
      <c r="DV735" s="460"/>
      <c r="DW735" s="460"/>
      <c r="DX735" s="460"/>
      <c r="DY735" s="460"/>
      <c r="DZ735" s="460"/>
      <c r="EA735" s="460"/>
      <c r="EB735" s="460"/>
      <c r="EC735" s="460"/>
      <c r="ED735" s="460"/>
      <c r="EE735" s="460"/>
      <c r="EF735" s="460"/>
      <c r="EG735" s="460"/>
      <c r="EH735" s="460"/>
      <c r="EI735" s="460"/>
      <c r="EJ735" s="460"/>
      <c r="EK735" s="460"/>
      <c r="EL735" s="460"/>
      <c r="EM735" s="460"/>
      <c r="EN735" s="460"/>
      <c r="EO735" s="460"/>
      <c r="EP735" s="460"/>
      <c r="EQ735" s="460"/>
      <c r="ER735" s="460"/>
      <c r="ES735" s="460"/>
      <c r="ET735" s="460"/>
      <c r="EU735" s="460"/>
      <c r="EV735" s="460"/>
      <c r="EW735" s="460"/>
      <c r="EX735" s="460"/>
      <c r="EY735" s="460"/>
      <c r="EZ735" s="460"/>
      <c r="FA735" s="460"/>
      <c r="FB735" s="460"/>
      <c r="FC735" s="460"/>
      <c r="FD735" s="460"/>
      <c r="FE735" s="460"/>
      <c r="FF735" s="460"/>
      <c r="FG735" s="460"/>
      <c r="FH735" s="460"/>
      <c r="FI735" s="460"/>
      <c r="FJ735" s="460"/>
      <c r="FK735" s="460"/>
      <c r="FL735" s="460"/>
      <c r="FM735" s="460"/>
      <c r="FN735" s="460"/>
      <c r="FO735" s="460"/>
      <c r="FP735" s="460"/>
      <c r="FQ735" s="460"/>
      <c r="FR735" s="460"/>
      <c r="FS735" s="460"/>
      <c r="FT735" s="460"/>
      <c r="FU735" s="460"/>
      <c r="FV735" s="460"/>
      <c r="FW735" s="460"/>
      <c r="FX735" s="460"/>
      <c r="FY735" s="460"/>
      <c r="FZ735" s="460"/>
      <c r="GA735" s="460"/>
      <c r="GB735" s="460"/>
      <c r="GC735" s="460"/>
      <c r="GD735" s="460"/>
      <c r="GE735" s="460"/>
      <c r="GF735" s="460"/>
      <c r="GG735" s="460"/>
      <c r="GH735" s="460"/>
      <c r="GI735" s="460"/>
      <c r="GJ735" s="460"/>
      <c r="GK735" s="460"/>
      <c r="GL735" s="460"/>
      <c r="GM735" s="460"/>
      <c r="GN735" s="460"/>
      <c r="GO735" s="460"/>
      <c r="GP735" s="460"/>
      <c r="GQ735" s="460"/>
      <c r="GR735" s="460"/>
      <c r="GS735" s="460"/>
      <c r="GT735" s="460"/>
      <c r="GU735" s="460"/>
      <c r="GV735" s="460"/>
      <c r="GW735" s="460"/>
      <c r="GX735" s="460"/>
      <c r="GY735" s="460"/>
      <c r="GZ735" s="460"/>
      <c r="HA735" s="460"/>
      <c r="HB735" s="460"/>
      <c r="HC735" s="460"/>
      <c r="HD735" s="460"/>
      <c r="HE735" s="460"/>
      <c r="HF735" s="460"/>
      <c r="HG735" s="460"/>
      <c r="HH735" s="460"/>
      <c r="HI735" s="460"/>
      <c r="HJ735" s="460"/>
      <c r="HK735" s="460"/>
      <c r="HL735" s="460"/>
      <c r="HM735" s="460"/>
      <c r="HN735" s="460"/>
      <c r="HO735" s="460"/>
      <c r="HP735" s="460"/>
      <c r="HQ735" s="460"/>
      <c r="HR735" s="460"/>
      <c r="HS735" s="460"/>
      <c r="HT735" s="460"/>
      <c r="HU735" s="460"/>
      <c r="HV735" s="460"/>
      <c r="HW735" s="460"/>
      <c r="HX735" s="460"/>
      <c r="HY735" s="460"/>
      <c r="HZ735" s="460"/>
      <c r="IA735" s="460"/>
      <c r="IB735" s="460"/>
      <c r="IC735" s="460"/>
      <c r="ID735" s="460"/>
      <c r="IE735" s="460"/>
      <c r="IF735" s="460"/>
      <c r="IG735" s="460"/>
      <c r="IH735" s="460"/>
      <c r="II735" s="460"/>
      <c r="IJ735" s="460"/>
      <c r="IK735" s="460"/>
      <c r="IL735" s="460"/>
      <c r="IM735" s="460"/>
      <c r="IN735" s="460"/>
      <c r="IO735" s="460"/>
      <c r="IP735" s="460"/>
      <c r="IQ735" s="460"/>
      <c r="IR735" s="460"/>
      <c r="IS735" s="460"/>
      <c r="IT735" s="460"/>
      <c r="IU735" s="460"/>
      <c r="IV735" s="460"/>
      <c r="IW735" s="460"/>
      <c r="IX735" s="460"/>
      <c r="IY735" s="460"/>
      <c r="IZ735" s="460"/>
      <c r="JA735" s="460"/>
      <c r="JB735" s="460"/>
      <c r="JC735" s="460"/>
      <c r="JD735" s="460"/>
      <c r="JE735" s="460"/>
      <c r="JF735" s="460"/>
      <c r="JG735" s="460"/>
      <c r="JH735" s="460"/>
      <c r="JI735" s="460"/>
      <c r="JJ735" s="460"/>
      <c r="JK735" s="460"/>
      <c r="JL735" s="460"/>
      <c r="JM735" s="460"/>
      <c r="JN735" s="460"/>
      <c r="JO735" s="460"/>
      <c r="JP735" s="460"/>
      <c r="JQ735" s="460"/>
      <c r="JR735" s="460"/>
      <c r="JS735" s="460"/>
      <c r="JT735" s="460"/>
      <c r="JU735" s="460"/>
      <c r="JV735" s="460"/>
      <c r="JW735" s="460"/>
      <c r="JX735" s="460"/>
      <c r="JY735" s="460"/>
      <c r="JZ735" s="460"/>
      <c r="KA735" s="460"/>
      <c r="KB735" s="460"/>
      <c r="KC735" s="460"/>
      <c r="KD735" s="460"/>
      <c r="KE735" s="460"/>
      <c r="KF735" s="460"/>
      <c r="KG735" s="460"/>
      <c r="KH735" s="460"/>
      <c r="KI735" s="460"/>
      <c r="KJ735" s="460"/>
      <c r="KK735" s="460"/>
      <c r="KL735" s="460"/>
      <c r="KM735" s="460"/>
      <c r="KN735" s="460"/>
      <c r="KO735" s="460"/>
      <c r="KP735" s="460"/>
      <c r="KQ735" s="460"/>
      <c r="KR735" s="460"/>
      <c r="KS735" s="460"/>
      <c r="KT735" s="460"/>
      <c r="KU735" s="460"/>
      <c r="KV735" s="460"/>
      <c r="KW735" s="460"/>
      <c r="KX735" s="460"/>
      <c r="KY735" s="460"/>
      <c r="KZ735" s="460"/>
      <c r="LA735" s="460"/>
      <c r="LB735" s="460"/>
      <c r="LC735" s="460"/>
      <c r="LD735" s="460"/>
      <c r="LE735" s="460"/>
      <c r="LF735" s="460"/>
      <c r="LG735" s="460"/>
      <c r="LH735" s="460"/>
      <c r="LI735" s="460"/>
      <c r="LJ735" s="460"/>
      <c r="LK735" s="460"/>
      <c r="LL735" s="460"/>
      <c r="LM735" s="460"/>
      <c r="LN735" s="460"/>
      <c r="LO735" s="460"/>
      <c r="LP735" s="460"/>
      <c r="LQ735" s="460"/>
      <c r="LR735" s="460"/>
      <c r="LS735" s="460"/>
      <c r="LT735" s="460"/>
      <c r="LU735" s="460"/>
      <c r="LV735" s="460"/>
      <c r="LW735" s="460"/>
      <c r="LX735" s="460"/>
      <c r="LY735" s="460"/>
      <c r="LZ735" s="460"/>
      <c r="MA735" s="460"/>
      <c r="MB735" s="460"/>
      <c r="MC735" s="460"/>
      <c r="MD735" s="460"/>
      <c r="ME735" s="460"/>
      <c r="MF735" s="460"/>
      <c r="MG735" s="460"/>
      <c r="MH735" s="460"/>
      <c r="MI735" s="460"/>
      <c r="MJ735" s="460"/>
      <c r="MK735" s="460"/>
      <c r="ML735" s="460"/>
      <c r="MM735" s="460"/>
      <c r="MN735" s="460"/>
      <c r="MO735" s="460"/>
      <c r="MP735" s="460"/>
      <c r="MQ735" s="460"/>
      <c r="MR735" s="460"/>
      <c r="MS735" s="460"/>
      <c r="MT735" s="460"/>
      <c r="MU735" s="460"/>
      <c r="MV735" s="460"/>
      <c r="MW735" s="460"/>
      <c r="MX735" s="460"/>
      <c r="MY735" s="460"/>
      <c r="MZ735" s="460"/>
      <c r="NA735" s="460"/>
      <c r="NB735" s="460"/>
      <c r="NC735" s="460"/>
      <c r="ND735" s="460"/>
      <c r="NE735" s="460"/>
      <c r="NF735" s="460"/>
      <c r="NG735" s="460"/>
      <c r="NH735" s="460"/>
      <c r="NI735" s="460"/>
      <c r="NJ735" s="460"/>
      <c r="NK735" s="460"/>
      <c r="NL735" s="460"/>
      <c r="NM735" s="460"/>
      <c r="NN735" s="460"/>
      <c r="NO735" s="460"/>
      <c r="NP735" s="460"/>
      <c r="NQ735" s="460"/>
      <c r="NR735" s="460"/>
      <c r="NS735" s="460"/>
      <c r="NT735" s="460"/>
      <c r="NU735" s="460"/>
      <c r="NV735" s="460"/>
      <c r="NW735" s="460"/>
      <c r="NX735" s="460"/>
      <c r="NY735" s="460"/>
      <c r="NZ735" s="460"/>
      <c r="OA735" s="460"/>
      <c r="OB735" s="460"/>
      <c r="OC735" s="460"/>
      <c r="OD735" s="460"/>
      <c r="OE735" s="460"/>
      <c r="OF735" s="460"/>
      <c r="OG735" s="460"/>
      <c r="OH735" s="460"/>
      <c r="OI735" s="460"/>
      <c r="OJ735" s="460"/>
      <c r="OK735" s="460"/>
      <c r="OL735" s="460"/>
      <c r="OM735" s="460"/>
      <c r="ON735" s="460"/>
      <c r="OO735" s="460"/>
      <c r="OP735" s="460"/>
      <c r="OQ735" s="460"/>
      <c r="OR735" s="460"/>
      <c r="OS735" s="460"/>
      <c r="OT735" s="460"/>
      <c r="OU735" s="460"/>
      <c r="OV735" s="460"/>
      <c r="OW735" s="460"/>
      <c r="OX735" s="460"/>
      <c r="OY735" s="460"/>
      <c r="OZ735" s="460"/>
      <c r="PA735" s="460"/>
      <c r="PB735" s="460"/>
      <c r="PC735" s="460"/>
      <c r="PD735" s="460"/>
      <c r="PE735" s="460"/>
      <c r="PF735" s="460"/>
      <c r="PG735" s="460"/>
      <c r="PH735" s="460"/>
      <c r="PI735" s="460"/>
      <c r="PJ735" s="460"/>
      <c r="PK735" s="460"/>
      <c r="PL735" s="460"/>
      <c r="PM735" s="460"/>
      <c r="PN735" s="460"/>
      <c r="PO735" s="460"/>
      <c r="PP735" s="460"/>
      <c r="PQ735" s="460"/>
      <c r="PR735" s="460"/>
      <c r="PS735" s="460"/>
      <c r="PT735" s="460"/>
      <c r="PU735" s="460"/>
      <c r="PV735" s="460"/>
      <c r="PW735" s="460"/>
      <c r="PX735" s="460"/>
      <c r="PY735" s="460"/>
      <c r="PZ735" s="460"/>
      <c r="QA735" s="460"/>
      <c r="QB735" s="460"/>
      <c r="QC735" s="460"/>
      <c r="QD735" s="460"/>
      <c r="QE735" s="460"/>
      <c r="QF735" s="460"/>
      <c r="QG735" s="460"/>
      <c r="QH735" s="460"/>
      <c r="QI735" s="460"/>
      <c r="QJ735" s="460"/>
      <c r="QK735" s="460"/>
      <c r="QL735" s="460"/>
      <c r="QM735" s="460"/>
      <c r="QN735" s="460"/>
      <c r="QO735" s="460"/>
      <c r="QP735" s="460"/>
      <c r="QQ735" s="460"/>
      <c r="QR735" s="460"/>
      <c r="QS735" s="460"/>
      <c r="QT735" s="460"/>
      <c r="QU735" s="460"/>
      <c r="QV735" s="460"/>
      <c r="QW735" s="460"/>
      <c r="QX735" s="460"/>
      <c r="QY735" s="460"/>
      <c r="QZ735" s="460"/>
      <c r="RA735" s="460"/>
      <c r="RB735" s="460"/>
      <c r="RC735" s="460"/>
      <c r="RD735" s="460"/>
      <c r="RE735" s="460"/>
      <c r="RF735" s="460"/>
      <c r="RG735" s="460"/>
      <c r="RH735" s="460"/>
      <c r="RI735" s="460"/>
      <c r="RJ735" s="460"/>
      <c r="RK735" s="460"/>
      <c r="RL735" s="460"/>
      <c r="RM735" s="460"/>
      <c r="RN735" s="460"/>
      <c r="RO735" s="460"/>
      <c r="RP735" s="460"/>
      <c r="RQ735" s="460"/>
      <c r="RR735" s="460"/>
      <c r="RS735" s="460"/>
      <c r="RT735" s="460"/>
      <c r="RU735" s="460"/>
      <c r="RV735" s="460"/>
      <c r="RW735" s="460"/>
      <c r="RX735" s="460"/>
      <c r="RY735" s="460"/>
      <c r="RZ735" s="460"/>
      <c r="SA735" s="460"/>
      <c r="SB735" s="460"/>
      <c r="SC735" s="460"/>
      <c r="SD735" s="460"/>
      <c r="SE735" s="460"/>
      <c r="SF735" s="460"/>
      <c r="SG735" s="460"/>
      <c r="SH735" s="460"/>
      <c r="SI735" s="460"/>
      <c r="SJ735" s="460"/>
      <c r="SK735" s="460"/>
      <c r="SL735" s="460"/>
      <c r="SM735" s="460"/>
      <c r="SN735" s="460"/>
      <c r="SO735" s="460"/>
      <c r="SP735" s="460"/>
      <c r="SQ735" s="460"/>
      <c r="SR735" s="460"/>
      <c r="SS735" s="460"/>
      <c r="ST735" s="460"/>
      <c r="SU735" s="460"/>
      <c r="SV735" s="460"/>
      <c r="SW735" s="460"/>
      <c r="SX735" s="460"/>
      <c r="SY735" s="460"/>
      <c r="SZ735" s="460"/>
      <c r="TA735" s="460"/>
      <c r="TB735" s="460"/>
      <c r="TC735" s="460"/>
      <c r="TD735" s="460"/>
      <c r="TE735" s="460"/>
      <c r="TF735" s="460"/>
      <c r="TG735" s="460"/>
      <c r="TH735" s="460"/>
      <c r="TI735" s="460"/>
      <c r="TJ735" s="460"/>
      <c r="TK735" s="460"/>
      <c r="TL735" s="460"/>
      <c r="TM735" s="460"/>
      <c r="TN735" s="460"/>
      <c r="TO735" s="460"/>
      <c r="TP735" s="460"/>
      <c r="TQ735" s="460"/>
      <c r="TR735" s="460"/>
      <c r="TS735" s="460"/>
      <c r="TT735" s="460"/>
      <c r="TU735" s="460"/>
      <c r="TV735" s="460"/>
      <c r="TW735" s="460"/>
      <c r="TX735" s="460"/>
      <c r="TY735" s="460"/>
      <c r="TZ735" s="460"/>
      <c r="UA735" s="460"/>
      <c r="UB735" s="460"/>
      <c r="UC735" s="460"/>
      <c r="UD735" s="460"/>
      <c r="UE735" s="460"/>
      <c r="UF735" s="460"/>
      <c r="UG735" s="460"/>
      <c r="UH735" s="460"/>
      <c r="UI735" s="460"/>
      <c r="UJ735" s="460"/>
      <c r="UK735" s="460"/>
      <c r="UL735" s="460"/>
      <c r="UM735" s="460"/>
      <c r="UN735" s="460"/>
      <c r="UO735" s="460"/>
      <c r="UP735" s="460"/>
      <c r="UQ735" s="460"/>
      <c r="UR735" s="460"/>
      <c r="US735" s="460"/>
      <c r="UT735" s="460"/>
      <c r="UU735" s="460"/>
      <c r="UV735" s="460"/>
      <c r="UW735" s="460"/>
      <c r="UX735" s="460"/>
      <c r="UY735" s="460"/>
      <c r="UZ735" s="460"/>
      <c r="VA735" s="460"/>
      <c r="VB735" s="460"/>
      <c r="VC735" s="460"/>
      <c r="VD735" s="460"/>
      <c r="VE735" s="460"/>
      <c r="VF735" s="460"/>
      <c r="VG735" s="460"/>
      <c r="VH735" s="460"/>
      <c r="VI735" s="460"/>
      <c r="VJ735" s="460"/>
      <c r="VK735" s="460"/>
      <c r="VL735" s="460"/>
      <c r="VM735" s="460"/>
      <c r="VN735" s="460"/>
      <c r="VO735" s="460"/>
      <c r="VP735" s="460"/>
      <c r="VQ735" s="460"/>
      <c r="VR735" s="460"/>
      <c r="VS735" s="460"/>
      <c r="VT735" s="460"/>
      <c r="VU735" s="460"/>
      <c r="VV735" s="460"/>
      <c r="VW735" s="460"/>
      <c r="VX735" s="460"/>
      <c r="VY735" s="460"/>
      <c r="VZ735" s="460"/>
      <c r="WA735" s="460"/>
      <c r="WB735" s="460"/>
      <c r="WC735" s="460"/>
      <c r="WD735" s="460"/>
      <c r="WE735" s="460"/>
      <c r="WF735" s="460"/>
      <c r="WG735" s="460"/>
      <c r="WH735" s="460"/>
      <c r="WI735" s="460"/>
      <c r="WJ735" s="460"/>
      <c r="WK735" s="460"/>
      <c r="WL735" s="460"/>
      <c r="WM735" s="460"/>
      <c r="WN735" s="460"/>
      <c r="WO735" s="460"/>
      <c r="WP735" s="460"/>
      <c r="WQ735" s="460"/>
      <c r="WR735" s="460"/>
      <c r="WS735" s="460"/>
      <c r="WT735" s="460"/>
      <c r="WU735" s="460"/>
      <c r="WV735" s="460"/>
      <c r="WW735" s="460"/>
      <c r="WX735" s="460"/>
      <c r="WY735" s="460"/>
      <c r="WZ735" s="460"/>
      <c r="XA735" s="460"/>
      <c r="XB735" s="460"/>
      <c r="XC735" s="460"/>
      <c r="XD735" s="460"/>
      <c r="XE735" s="460"/>
      <c r="XF735" s="460"/>
      <c r="XG735" s="460"/>
      <c r="XH735" s="460"/>
      <c r="XI735" s="460"/>
      <c r="XJ735" s="460"/>
      <c r="XK735" s="460"/>
      <c r="XL735" s="460"/>
      <c r="XM735" s="460"/>
      <c r="XN735" s="460"/>
      <c r="XO735" s="460"/>
      <c r="XP735" s="460"/>
      <c r="XQ735" s="460"/>
      <c r="XR735" s="460"/>
      <c r="XS735" s="460"/>
      <c r="XT735" s="460"/>
      <c r="XU735" s="460"/>
      <c r="XV735" s="460"/>
      <c r="XW735" s="460"/>
      <c r="XX735" s="460"/>
      <c r="XY735" s="460"/>
      <c r="XZ735" s="460"/>
      <c r="YA735" s="460"/>
      <c r="YB735" s="460"/>
      <c r="YC735" s="460"/>
      <c r="YD735" s="460"/>
      <c r="YE735" s="460"/>
      <c r="YF735" s="460"/>
      <c r="YG735" s="460"/>
      <c r="YH735" s="460"/>
      <c r="YI735" s="460"/>
      <c r="YJ735" s="460"/>
      <c r="YK735" s="460"/>
      <c r="YL735" s="460"/>
      <c r="YM735" s="460"/>
      <c r="YN735" s="460"/>
      <c r="YO735" s="460"/>
      <c r="YP735" s="460"/>
      <c r="YQ735" s="460"/>
      <c r="YR735" s="460"/>
      <c r="YS735" s="460"/>
      <c r="YT735" s="460"/>
      <c r="YU735" s="460"/>
      <c r="YV735" s="460"/>
      <c r="YW735" s="460"/>
      <c r="YX735" s="460"/>
      <c r="YY735" s="460"/>
      <c r="YZ735" s="460"/>
      <c r="ZA735" s="460"/>
      <c r="ZB735" s="460"/>
      <c r="ZC735" s="460"/>
      <c r="ZD735" s="460"/>
      <c r="ZE735" s="460"/>
      <c r="ZF735" s="460"/>
      <c r="ZG735" s="460"/>
      <c r="ZH735" s="460"/>
      <c r="ZI735" s="460"/>
      <c r="ZJ735" s="460"/>
      <c r="ZK735" s="460"/>
      <c r="ZL735" s="460"/>
      <c r="ZM735" s="460"/>
      <c r="ZN735" s="460"/>
      <c r="ZO735" s="460"/>
      <c r="ZP735" s="460"/>
      <c r="ZQ735" s="460"/>
      <c r="ZR735" s="460"/>
      <c r="ZS735" s="460"/>
      <c r="ZT735" s="460"/>
      <c r="ZU735" s="460"/>
      <c r="ZV735" s="460"/>
      <c r="ZW735" s="460"/>
      <c r="ZX735" s="460"/>
      <c r="ZY735" s="460"/>
      <c r="ZZ735" s="460"/>
      <c r="AAA735" s="460"/>
      <c r="AAB735" s="460"/>
      <c r="AAC735" s="460"/>
      <c r="AAD735" s="460"/>
      <c r="AAE735" s="460"/>
      <c r="AAF735" s="460"/>
      <c r="AAG735" s="460"/>
      <c r="AAH735" s="460"/>
      <c r="AAI735" s="460"/>
      <c r="AAJ735" s="460"/>
      <c r="AAK735" s="460"/>
      <c r="AAL735" s="460"/>
      <c r="AAM735" s="460"/>
      <c r="AAN735" s="460"/>
      <c r="AAO735" s="460"/>
      <c r="AAP735" s="460"/>
      <c r="AAQ735" s="460"/>
      <c r="AAR735" s="460"/>
      <c r="AAS735" s="460"/>
      <c r="AAT735" s="460"/>
      <c r="AAU735" s="460"/>
      <c r="AAV735" s="460"/>
      <c r="AAW735" s="460"/>
      <c r="AAX735" s="460"/>
      <c r="AAY735" s="460"/>
      <c r="AAZ735" s="460"/>
      <c r="ABA735" s="460"/>
      <c r="ABB735" s="460"/>
      <c r="ABC735" s="460"/>
      <c r="ABD735" s="460"/>
      <c r="ABE735" s="460"/>
      <c r="ABF735" s="460"/>
      <c r="ABG735" s="460"/>
      <c r="ABH735" s="460"/>
      <c r="ABI735" s="460"/>
      <c r="ABJ735" s="460"/>
      <c r="ABK735" s="460"/>
      <c r="ABL735" s="460"/>
      <c r="ABM735" s="460"/>
      <c r="ABN735" s="460"/>
      <c r="ABO735" s="460"/>
      <c r="ABP735" s="460"/>
      <c r="ABQ735" s="460"/>
      <c r="ABR735" s="460"/>
      <c r="ABS735" s="460"/>
      <c r="ABT735" s="460"/>
      <c r="ABU735" s="460"/>
      <c r="ABV735" s="460"/>
      <c r="ABW735" s="460"/>
      <c r="ABX735" s="460"/>
      <c r="ABY735" s="460"/>
      <c r="ABZ735" s="460"/>
      <c r="ACA735" s="460"/>
      <c r="ACB735" s="460"/>
      <c r="ACC735" s="460"/>
      <c r="ACD735" s="460"/>
      <c r="ACE735" s="460"/>
      <c r="ACF735" s="460"/>
      <c r="ACG735" s="460"/>
      <c r="ACH735" s="460"/>
      <c r="ACI735" s="460"/>
      <c r="ACJ735" s="460"/>
      <c r="ACK735" s="460"/>
      <c r="ACL735" s="460"/>
      <c r="ACM735" s="460"/>
      <c r="ACN735" s="460"/>
      <c r="ACO735" s="460"/>
      <c r="ACP735" s="460"/>
      <c r="ACQ735" s="460"/>
      <c r="ACR735" s="460"/>
      <c r="ACS735" s="460"/>
      <c r="ACT735" s="460"/>
      <c r="ACU735" s="460"/>
      <c r="ACV735" s="460"/>
      <c r="ACW735" s="460"/>
      <c r="ACX735" s="460"/>
      <c r="ACY735" s="460"/>
      <c r="ACZ735" s="460"/>
      <c r="ADA735" s="460"/>
      <c r="ADB735" s="460"/>
      <c r="ADC735" s="460"/>
      <c r="ADD735" s="460"/>
      <c r="ADE735" s="460"/>
      <c r="ADF735" s="460"/>
      <c r="ADG735" s="460"/>
      <c r="ADH735" s="460"/>
      <c r="ADI735" s="460"/>
      <c r="ADJ735" s="460"/>
      <c r="ADK735" s="460"/>
      <c r="ADL735" s="460"/>
      <c r="ADM735" s="460"/>
      <c r="ADN735" s="460"/>
      <c r="ADO735" s="460"/>
      <c r="ADP735" s="460"/>
      <c r="ADQ735" s="460"/>
      <c r="ADR735" s="460"/>
      <c r="ADS735" s="460"/>
      <c r="ADT735" s="460"/>
      <c r="ADU735" s="460"/>
      <c r="ADV735" s="460"/>
      <c r="ADW735" s="460"/>
      <c r="ADX735" s="460"/>
      <c r="ADY735" s="460"/>
      <c r="ADZ735" s="460"/>
      <c r="AEA735" s="460"/>
      <c r="AEB735" s="460"/>
      <c r="AEC735" s="460"/>
      <c r="AED735" s="460"/>
      <c r="AEE735" s="460"/>
      <c r="AEF735" s="460"/>
      <c r="AEG735" s="460"/>
      <c r="AEH735" s="460"/>
      <c r="AEI735" s="460"/>
      <c r="AEJ735" s="460"/>
      <c r="AEK735" s="460"/>
      <c r="AEL735" s="460"/>
      <c r="AEM735" s="460"/>
      <c r="AEN735" s="460"/>
      <c r="AEO735" s="460"/>
      <c r="AEP735" s="460"/>
      <c r="AEQ735" s="460"/>
      <c r="AER735" s="460"/>
      <c r="AES735" s="460"/>
      <c r="AET735" s="460"/>
      <c r="AEU735" s="460"/>
      <c r="AEV735" s="460"/>
      <c r="AEW735" s="460"/>
      <c r="AEX735" s="460"/>
      <c r="AEY735" s="460"/>
      <c r="AEZ735" s="460"/>
      <c r="AFA735" s="460"/>
      <c r="AFB735" s="460"/>
      <c r="AFC735" s="460"/>
      <c r="AFD735" s="460"/>
      <c r="AFE735" s="460"/>
      <c r="AFF735" s="460"/>
      <c r="AFG735" s="460"/>
      <c r="AFH735" s="460"/>
      <c r="AFI735" s="460"/>
      <c r="AFJ735" s="460"/>
      <c r="AFK735" s="460"/>
      <c r="AFL735" s="460"/>
      <c r="AFM735" s="460"/>
      <c r="AFN735" s="460"/>
      <c r="AFO735" s="460"/>
      <c r="AFP735" s="460"/>
      <c r="AFQ735" s="460"/>
      <c r="AFR735" s="460"/>
      <c r="AFS735" s="460"/>
      <c r="AFT735" s="460"/>
      <c r="AFU735" s="460"/>
      <c r="AFV735" s="460"/>
      <c r="AFW735" s="460"/>
      <c r="AFX735" s="460"/>
      <c r="AFY735" s="460"/>
      <c r="AFZ735" s="460"/>
      <c r="AGA735" s="460"/>
      <c r="AGB735" s="460"/>
      <c r="AGC735" s="460"/>
      <c r="AGD735" s="460"/>
      <c r="AGE735" s="460"/>
      <c r="AGF735" s="460"/>
      <c r="AGG735" s="460"/>
      <c r="AGH735" s="460"/>
      <c r="AGI735" s="460"/>
      <c r="AGJ735" s="460"/>
      <c r="AGK735" s="460"/>
      <c r="AGL735" s="460"/>
      <c r="AGM735" s="460"/>
      <c r="AGN735" s="460"/>
      <c r="AGO735" s="460"/>
      <c r="AGP735" s="460"/>
      <c r="AGQ735" s="460"/>
      <c r="AGR735" s="460"/>
      <c r="AGS735" s="460"/>
      <c r="AGT735" s="460"/>
      <c r="AGU735" s="460"/>
      <c r="AGV735" s="460"/>
      <c r="AGW735" s="460"/>
      <c r="AGX735" s="460"/>
      <c r="AGY735" s="460"/>
      <c r="AGZ735" s="460"/>
      <c r="AHA735" s="460"/>
      <c r="AHB735" s="460"/>
      <c r="AHC735" s="460"/>
      <c r="AHD735" s="460"/>
      <c r="AHE735" s="460"/>
      <c r="AHF735" s="460"/>
      <c r="AHG735" s="460"/>
      <c r="AHH735" s="460"/>
      <c r="AHI735" s="460"/>
      <c r="AHJ735" s="460"/>
      <c r="AHK735" s="460"/>
      <c r="AHL735" s="460"/>
      <c r="AHM735" s="460"/>
      <c r="AHN735" s="460"/>
      <c r="AHO735" s="460"/>
      <c r="AHP735" s="460"/>
      <c r="AHQ735" s="460"/>
      <c r="AHR735" s="460"/>
      <c r="AHS735" s="460"/>
      <c r="AHT735" s="460"/>
      <c r="AHU735" s="460"/>
      <c r="AHV735" s="460"/>
      <c r="AHW735" s="460"/>
      <c r="AHX735" s="460"/>
      <c r="AHY735" s="460"/>
      <c r="AHZ735" s="460"/>
      <c r="AIA735" s="460"/>
      <c r="AIB735" s="460"/>
      <c r="AIC735" s="460"/>
      <c r="AID735" s="460"/>
      <c r="AIE735" s="460"/>
      <c r="AIF735" s="460"/>
      <c r="AIG735" s="460"/>
      <c r="AIH735" s="460"/>
      <c r="AII735" s="460"/>
      <c r="AIJ735" s="460"/>
      <c r="AIK735" s="460"/>
      <c r="AIL735" s="460"/>
      <c r="AIM735" s="460"/>
      <c r="AIN735" s="460"/>
      <c r="AIO735" s="460"/>
      <c r="AIP735" s="460"/>
      <c r="AIQ735" s="460"/>
      <c r="AIR735" s="460"/>
      <c r="AIS735" s="460"/>
      <c r="AIT735" s="460"/>
      <c r="AIU735" s="460"/>
      <c r="AIV735" s="460"/>
      <c r="AIW735" s="460"/>
      <c r="AIX735" s="460"/>
      <c r="AIY735" s="460"/>
      <c r="AIZ735" s="460"/>
      <c r="AJA735" s="460"/>
      <c r="AJB735" s="460"/>
      <c r="AJC735" s="460"/>
      <c r="AJD735" s="460"/>
      <c r="AJE735" s="460"/>
      <c r="AJF735" s="460"/>
      <c r="AJG735" s="460"/>
      <c r="AJH735" s="460"/>
      <c r="AJI735" s="460"/>
      <c r="AJJ735" s="460"/>
      <c r="AJK735" s="460"/>
      <c r="AJL735" s="460"/>
      <c r="AJM735" s="460"/>
      <c r="AJN735" s="460"/>
      <c r="AJO735" s="460"/>
      <c r="AJP735" s="460"/>
      <c r="AJQ735" s="460"/>
      <c r="AJR735" s="460"/>
      <c r="AJS735" s="460"/>
      <c r="AJT735" s="460"/>
      <c r="AJU735" s="460"/>
      <c r="AJV735" s="460"/>
      <c r="AJW735" s="460"/>
      <c r="AJX735" s="460"/>
      <c r="AJY735" s="460"/>
      <c r="AJZ735" s="460"/>
      <c r="AKA735" s="460"/>
      <c r="AKB735" s="460"/>
      <c r="AKC735" s="460"/>
      <c r="AKD735" s="460"/>
      <c r="AKE735" s="460"/>
      <c r="AKF735" s="460"/>
      <c r="AKG735" s="460"/>
      <c r="AKH735" s="460"/>
      <c r="AKI735" s="460"/>
      <c r="AKJ735" s="460"/>
      <c r="AKK735" s="460"/>
      <c r="AKL735" s="460"/>
      <c r="AKM735" s="460"/>
      <c r="AKN735" s="460"/>
      <c r="AKO735" s="460"/>
      <c r="AKP735" s="460"/>
      <c r="AKQ735" s="460"/>
      <c r="AKR735" s="460"/>
      <c r="AKS735" s="460"/>
      <c r="AKT735" s="460"/>
      <c r="AKU735" s="460"/>
      <c r="AKV735" s="460"/>
      <c r="AKW735" s="460"/>
      <c r="AKX735" s="460"/>
      <c r="AKY735" s="460"/>
      <c r="AKZ735" s="460"/>
      <c r="ALA735" s="460"/>
      <c r="ALB735" s="460"/>
      <c r="ALC735" s="460"/>
      <c r="ALD735" s="460"/>
      <c r="ALE735" s="460"/>
      <c r="ALF735" s="460"/>
      <c r="ALG735" s="460"/>
      <c r="ALH735" s="460"/>
      <c r="ALI735" s="460"/>
      <c r="ALJ735" s="460"/>
      <c r="ALK735" s="460"/>
      <c r="ALL735" s="460"/>
      <c r="ALM735" s="460"/>
      <c r="ALN735" s="460"/>
      <c r="ALO735" s="460"/>
      <c r="ALP735" s="460"/>
      <c r="ALQ735" s="460"/>
      <c r="ALR735" s="460"/>
      <c r="ALS735" s="460"/>
      <c r="ALT735" s="460"/>
      <c r="ALU735" s="460"/>
      <c r="ALV735" s="460"/>
      <c r="ALW735" s="460"/>
      <c r="ALX735" s="460"/>
      <c r="ALY735" s="460"/>
      <c r="ALZ735" s="460"/>
      <c r="AMA735" s="460"/>
      <c r="AMB735" s="460"/>
      <c r="AMC735" s="460"/>
      <c r="AMD735" s="460"/>
      <c r="AME735" s="460"/>
      <c r="AMF735" s="460"/>
      <c r="AMG735" s="460"/>
      <c r="AMH735" s="460"/>
      <c r="AMI735" s="460"/>
    </row>
    <row r="736" spans="1:1023" s="463" customFormat="1" x14ac:dyDescent="0.25">
      <c r="A736" s="457" t="s">
        <v>11671</v>
      </c>
      <c r="B736" s="163">
        <v>735</v>
      </c>
      <c r="C736" s="462" t="s">
        <v>28294</v>
      </c>
      <c r="D736" s="460" t="s">
        <v>11670</v>
      </c>
      <c r="E736" s="461"/>
      <c r="F736" s="460">
        <v>4</v>
      </c>
      <c r="G736" s="460">
        <v>4</v>
      </c>
      <c r="H736" s="460">
        <v>4</v>
      </c>
      <c r="I736" s="460"/>
      <c r="J736" s="460">
        <v>2</v>
      </c>
      <c r="K736" s="460">
        <v>1</v>
      </c>
      <c r="L736" s="460">
        <v>1</v>
      </c>
      <c r="M736" s="460"/>
      <c r="N736" s="460"/>
      <c r="O736" s="460"/>
      <c r="P736" s="460"/>
      <c r="Q736" s="460"/>
      <c r="R736" s="460"/>
      <c r="S736" s="460"/>
      <c r="T736" s="460"/>
      <c r="U736" s="460"/>
      <c r="V736" s="454">
        <f t="shared" si="356"/>
        <v>100</v>
      </c>
      <c r="W736" s="454">
        <f t="shared" si="357"/>
        <v>100</v>
      </c>
      <c r="X736" s="454">
        <f t="shared" si="358"/>
        <v>100</v>
      </c>
      <c r="Y736" s="454">
        <f t="shared" si="359"/>
        <v>100</v>
      </c>
      <c r="Z736" s="454">
        <f t="shared" si="360"/>
        <v>100</v>
      </c>
      <c r="AA736" s="220">
        <f t="shared" si="361"/>
        <v>100</v>
      </c>
      <c r="AB736" s="220">
        <f t="shared" si="362"/>
        <v>100</v>
      </c>
      <c r="AC736" s="220">
        <f t="shared" si="363"/>
        <v>100</v>
      </c>
      <c r="AD736" s="455">
        <f t="shared" si="364"/>
        <v>1</v>
      </c>
      <c r="AE736" s="455">
        <f t="shared" si="365"/>
        <v>100</v>
      </c>
      <c r="AF736" s="456">
        <f t="shared" si="366"/>
        <v>1</v>
      </c>
      <c r="AG736" s="456">
        <f t="shared" si="367"/>
        <v>10</v>
      </c>
      <c r="AH736" s="456">
        <f t="shared" si="368"/>
        <v>3</v>
      </c>
      <c r="AI736" s="456">
        <f t="shared" si="369"/>
        <v>100</v>
      </c>
      <c r="AJ736" s="460"/>
      <c r="AK736" s="460"/>
      <c r="AL736" s="460">
        <v>3</v>
      </c>
      <c r="AM736" s="460"/>
      <c r="AN736" s="460"/>
      <c r="AO736" s="460"/>
      <c r="AP736" s="460"/>
      <c r="AQ736" s="462"/>
      <c r="AR736" s="460"/>
      <c r="AS736" s="460"/>
      <c r="AT736" s="460"/>
      <c r="AU736" s="460"/>
      <c r="AV736" s="460"/>
      <c r="AW736" s="460"/>
      <c r="AX736" s="460"/>
      <c r="AY736" s="460"/>
      <c r="AZ736" s="460"/>
      <c r="BA736" s="460"/>
      <c r="BB736" s="460"/>
      <c r="BC736" s="460"/>
      <c r="BD736" s="460"/>
      <c r="BE736" s="460"/>
      <c r="BF736" s="460"/>
      <c r="BG736" s="460"/>
      <c r="BH736" s="460"/>
      <c r="BI736" s="460"/>
      <c r="BJ736" s="460"/>
      <c r="BK736" s="460"/>
      <c r="BL736" s="460"/>
      <c r="BM736" s="460"/>
      <c r="BN736" s="460"/>
      <c r="BO736" s="460"/>
      <c r="BP736" s="460"/>
      <c r="BQ736" s="460"/>
      <c r="BR736" s="460"/>
      <c r="BS736" s="460"/>
      <c r="BT736" s="460"/>
      <c r="BU736" s="460"/>
      <c r="BV736" s="460"/>
      <c r="BW736" s="460"/>
      <c r="BX736" s="460"/>
      <c r="BY736" s="460"/>
      <c r="BZ736" s="460"/>
      <c r="CA736" s="460"/>
      <c r="CB736" s="460"/>
      <c r="CC736" s="460"/>
      <c r="CD736" s="460"/>
      <c r="CE736" s="460"/>
      <c r="CF736" s="460"/>
      <c r="CG736" s="460"/>
      <c r="CH736" s="460"/>
      <c r="CI736" s="460"/>
      <c r="CJ736" s="460"/>
      <c r="CK736" s="460"/>
      <c r="CL736" s="460"/>
      <c r="CM736" s="460"/>
      <c r="CN736" s="460"/>
      <c r="CO736" s="460"/>
      <c r="CP736" s="460"/>
      <c r="CQ736" s="460"/>
      <c r="CR736" s="460"/>
      <c r="CS736" s="460"/>
      <c r="CT736" s="460"/>
      <c r="CU736" s="460"/>
      <c r="CV736" s="460"/>
      <c r="CW736" s="460"/>
      <c r="CX736" s="460"/>
      <c r="CY736" s="460"/>
      <c r="CZ736" s="460"/>
      <c r="DA736" s="460"/>
      <c r="DB736" s="460"/>
      <c r="DC736" s="460"/>
      <c r="DD736" s="460"/>
      <c r="DE736" s="460"/>
      <c r="DF736" s="460"/>
      <c r="DG736" s="460"/>
      <c r="DH736" s="460"/>
      <c r="DI736" s="460"/>
      <c r="DJ736" s="460"/>
      <c r="DK736" s="460"/>
      <c r="DL736" s="460"/>
      <c r="DM736" s="460"/>
      <c r="DN736" s="460"/>
      <c r="DO736" s="460"/>
      <c r="DP736" s="460"/>
      <c r="DQ736" s="460"/>
      <c r="DR736" s="460"/>
      <c r="DS736" s="460"/>
      <c r="DT736" s="460"/>
      <c r="DU736" s="460"/>
      <c r="DV736" s="460"/>
      <c r="DW736" s="460"/>
      <c r="DX736" s="460"/>
      <c r="DY736" s="460"/>
      <c r="DZ736" s="460"/>
      <c r="EA736" s="460"/>
      <c r="EB736" s="460"/>
      <c r="EC736" s="460"/>
      <c r="ED736" s="460"/>
      <c r="EE736" s="460"/>
      <c r="EF736" s="460"/>
      <c r="EG736" s="460"/>
      <c r="EH736" s="460"/>
      <c r="EI736" s="460"/>
      <c r="EJ736" s="460"/>
      <c r="EK736" s="460"/>
      <c r="EL736" s="460"/>
      <c r="EM736" s="460"/>
      <c r="EN736" s="460"/>
      <c r="EO736" s="460"/>
      <c r="EP736" s="460"/>
      <c r="EQ736" s="460"/>
      <c r="ER736" s="460"/>
      <c r="ES736" s="460"/>
      <c r="ET736" s="460"/>
      <c r="EU736" s="460"/>
      <c r="EV736" s="460"/>
      <c r="EW736" s="460"/>
      <c r="EX736" s="460"/>
      <c r="EY736" s="460"/>
      <c r="EZ736" s="460"/>
      <c r="FA736" s="460"/>
      <c r="FB736" s="460"/>
      <c r="FC736" s="460"/>
      <c r="FD736" s="460"/>
      <c r="FE736" s="460"/>
      <c r="FF736" s="460"/>
      <c r="FG736" s="460"/>
      <c r="FH736" s="460"/>
      <c r="FI736" s="460"/>
      <c r="FJ736" s="460"/>
      <c r="FK736" s="460"/>
      <c r="FL736" s="460"/>
      <c r="FM736" s="460"/>
      <c r="FN736" s="460"/>
      <c r="FO736" s="460"/>
      <c r="FP736" s="460"/>
      <c r="FQ736" s="460"/>
      <c r="FR736" s="460"/>
      <c r="FS736" s="460"/>
      <c r="FT736" s="460"/>
      <c r="FU736" s="460"/>
      <c r="FV736" s="460"/>
      <c r="FW736" s="460"/>
      <c r="FX736" s="460"/>
      <c r="FY736" s="460"/>
      <c r="FZ736" s="460"/>
      <c r="GA736" s="460"/>
      <c r="GB736" s="460"/>
      <c r="GC736" s="460"/>
      <c r="GD736" s="460"/>
      <c r="GE736" s="460"/>
      <c r="GF736" s="460"/>
      <c r="GG736" s="460"/>
      <c r="GH736" s="460"/>
      <c r="GI736" s="460"/>
      <c r="GJ736" s="460"/>
      <c r="GK736" s="460"/>
      <c r="GL736" s="460"/>
      <c r="GM736" s="460"/>
      <c r="GN736" s="460"/>
      <c r="GO736" s="460"/>
      <c r="GP736" s="460"/>
      <c r="GQ736" s="460"/>
      <c r="GR736" s="460"/>
      <c r="GS736" s="460"/>
      <c r="GT736" s="460"/>
      <c r="GU736" s="460"/>
      <c r="GV736" s="460"/>
      <c r="GW736" s="460"/>
      <c r="GX736" s="460"/>
      <c r="GY736" s="460"/>
      <c r="GZ736" s="460"/>
      <c r="HA736" s="460"/>
      <c r="HB736" s="460"/>
      <c r="HC736" s="460"/>
      <c r="HD736" s="460"/>
      <c r="HE736" s="460"/>
      <c r="HF736" s="460"/>
      <c r="HG736" s="460"/>
      <c r="HH736" s="460"/>
      <c r="HI736" s="460"/>
      <c r="HJ736" s="460"/>
      <c r="HK736" s="460"/>
      <c r="HL736" s="460"/>
      <c r="HM736" s="460"/>
      <c r="HN736" s="460"/>
      <c r="HO736" s="460"/>
      <c r="HP736" s="460"/>
      <c r="HQ736" s="460"/>
      <c r="HR736" s="460"/>
      <c r="HS736" s="460"/>
      <c r="HT736" s="460"/>
      <c r="HU736" s="460"/>
      <c r="HV736" s="460"/>
      <c r="HW736" s="460"/>
      <c r="HX736" s="460"/>
      <c r="HY736" s="460"/>
      <c r="HZ736" s="460"/>
      <c r="IA736" s="460"/>
      <c r="IB736" s="460"/>
      <c r="IC736" s="460"/>
      <c r="ID736" s="460"/>
      <c r="IE736" s="460"/>
      <c r="IF736" s="460"/>
      <c r="IG736" s="460"/>
      <c r="IH736" s="460"/>
      <c r="II736" s="460"/>
      <c r="IJ736" s="460"/>
      <c r="IK736" s="460"/>
      <c r="IL736" s="460"/>
      <c r="IM736" s="460"/>
      <c r="IN736" s="460"/>
      <c r="IO736" s="460"/>
      <c r="IP736" s="460"/>
      <c r="IQ736" s="460"/>
      <c r="IR736" s="460"/>
      <c r="IS736" s="460"/>
      <c r="IT736" s="460"/>
      <c r="IU736" s="460"/>
      <c r="IV736" s="460"/>
      <c r="IW736" s="460"/>
      <c r="IX736" s="460"/>
      <c r="IY736" s="460"/>
      <c r="IZ736" s="460"/>
      <c r="JA736" s="460"/>
      <c r="JB736" s="460"/>
      <c r="JC736" s="460"/>
      <c r="JD736" s="460"/>
      <c r="JE736" s="460"/>
      <c r="JF736" s="460"/>
      <c r="JG736" s="460"/>
      <c r="JH736" s="460"/>
      <c r="JI736" s="460"/>
      <c r="JJ736" s="460"/>
      <c r="JK736" s="460"/>
      <c r="JL736" s="460"/>
      <c r="JM736" s="460"/>
      <c r="JN736" s="460"/>
      <c r="JO736" s="460"/>
      <c r="JP736" s="460"/>
      <c r="JQ736" s="460"/>
      <c r="JR736" s="460"/>
      <c r="JS736" s="460"/>
      <c r="JT736" s="460"/>
      <c r="JU736" s="460"/>
      <c r="JV736" s="460"/>
      <c r="JW736" s="460"/>
      <c r="JX736" s="460"/>
      <c r="JY736" s="460"/>
      <c r="JZ736" s="460"/>
      <c r="KA736" s="460"/>
      <c r="KB736" s="460"/>
      <c r="KC736" s="460"/>
      <c r="KD736" s="460"/>
      <c r="KE736" s="460"/>
      <c r="KF736" s="460"/>
      <c r="KG736" s="460"/>
      <c r="KH736" s="460"/>
      <c r="KI736" s="460"/>
      <c r="KJ736" s="460"/>
      <c r="KK736" s="460"/>
      <c r="KL736" s="460"/>
      <c r="KM736" s="460"/>
      <c r="KN736" s="460"/>
      <c r="KO736" s="460"/>
      <c r="KP736" s="460"/>
      <c r="KQ736" s="460"/>
      <c r="KR736" s="460"/>
      <c r="KS736" s="460"/>
      <c r="KT736" s="460"/>
      <c r="KU736" s="460"/>
      <c r="KV736" s="460"/>
      <c r="KW736" s="460"/>
      <c r="KX736" s="460"/>
      <c r="KY736" s="460"/>
      <c r="KZ736" s="460"/>
      <c r="LA736" s="460"/>
      <c r="LB736" s="460"/>
      <c r="LC736" s="460"/>
      <c r="LD736" s="460"/>
      <c r="LE736" s="460"/>
      <c r="LF736" s="460"/>
      <c r="LG736" s="460"/>
      <c r="LH736" s="460"/>
      <c r="LI736" s="460"/>
      <c r="LJ736" s="460"/>
      <c r="LK736" s="460"/>
      <c r="LL736" s="460"/>
      <c r="LM736" s="460"/>
      <c r="LN736" s="460"/>
      <c r="LO736" s="460"/>
      <c r="LP736" s="460"/>
      <c r="LQ736" s="460"/>
      <c r="LR736" s="460"/>
      <c r="LS736" s="460"/>
      <c r="LT736" s="460"/>
      <c r="LU736" s="460"/>
      <c r="LV736" s="460"/>
      <c r="LW736" s="460"/>
      <c r="LX736" s="460"/>
      <c r="LY736" s="460"/>
      <c r="LZ736" s="460"/>
      <c r="MA736" s="460"/>
      <c r="MB736" s="460"/>
      <c r="MC736" s="460"/>
      <c r="MD736" s="460"/>
      <c r="ME736" s="460"/>
      <c r="MF736" s="460"/>
      <c r="MG736" s="460"/>
      <c r="MH736" s="460"/>
      <c r="MI736" s="460"/>
      <c r="MJ736" s="460"/>
      <c r="MK736" s="460"/>
      <c r="ML736" s="460"/>
      <c r="MM736" s="460"/>
      <c r="MN736" s="460"/>
      <c r="MO736" s="460"/>
      <c r="MP736" s="460"/>
      <c r="MQ736" s="460"/>
      <c r="MR736" s="460"/>
      <c r="MS736" s="460"/>
      <c r="MT736" s="460"/>
      <c r="MU736" s="460"/>
      <c r="MV736" s="460"/>
      <c r="MW736" s="460"/>
      <c r="MX736" s="460"/>
      <c r="MY736" s="460"/>
      <c r="MZ736" s="460"/>
      <c r="NA736" s="460"/>
      <c r="NB736" s="460"/>
      <c r="NC736" s="460"/>
      <c r="ND736" s="460"/>
      <c r="NE736" s="460"/>
      <c r="NF736" s="460"/>
      <c r="NG736" s="460"/>
      <c r="NH736" s="460"/>
      <c r="NI736" s="460"/>
      <c r="NJ736" s="460"/>
      <c r="NK736" s="460"/>
      <c r="NL736" s="460"/>
      <c r="NM736" s="460"/>
      <c r="NN736" s="460"/>
      <c r="NO736" s="460"/>
      <c r="NP736" s="460"/>
      <c r="NQ736" s="460"/>
      <c r="NR736" s="460"/>
      <c r="NS736" s="460"/>
      <c r="NT736" s="460"/>
      <c r="NU736" s="460"/>
      <c r="NV736" s="460"/>
      <c r="NW736" s="460"/>
      <c r="NX736" s="460"/>
      <c r="NY736" s="460"/>
      <c r="NZ736" s="460"/>
      <c r="OA736" s="460"/>
      <c r="OB736" s="460"/>
      <c r="OC736" s="460"/>
      <c r="OD736" s="460"/>
      <c r="OE736" s="460"/>
      <c r="OF736" s="460"/>
      <c r="OG736" s="460"/>
      <c r="OH736" s="460"/>
      <c r="OI736" s="460"/>
      <c r="OJ736" s="460"/>
      <c r="OK736" s="460"/>
      <c r="OL736" s="460"/>
      <c r="OM736" s="460"/>
      <c r="ON736" s="460"/>
      <c r="OO736" s="460"/>
      <c r="OP736" s="460"/>
      <c r="OQ736" s="460"/>
      <c r="OR736" s="460"/>
      <c r="OS736" s="460"/>
      <c r="OT736" s="460"/>
      <c r="OU736" s="460"/>
      <c r="OV736" s="460"/>
      <c r="OW736" s="460"/>
      <c r="OX736" s="460"/>
      <c r="OY736" s="460"/>
      <c r="OZ736" s="460"/>
      <c r="PA736" s="460"/>
      <c r="PB736" s="460"/>
      <c r="PC736" s="460"/>
      <c r="PD736" s="460"/>
      <c r="PE736" s="460"/>
      <c r="PF736" s="460"/>
      <c r="PG736" s="460"/>
      <c r="PH736" s="460"/>
      <c r="PI736" s="460"/>
      <c r="PJ736" s="460"/>
      <c r="PK736" s="460"/>
      <c r="PL736" s="460"/>
      <c r="PM736" s="460"/>
      <c r="PN736" s="460"/>
      <c r="PO736" s="460"/>
      <c r="PP736" s="460"/>
      <c r="PQ736" s="460"/>
      <c r="PR736" s="460"/>
      <c r="PS736" s="460"/>
      <c r="PT736" s="460"/>
      <c r="PU736" s="460"/>
      <c r="PV736" s="460"/>
      <c r="PW736" s="460"/>
      <c r="PX736" s="460"/>
      <c r="PY736" s="460"/>
      <c r="PZ736" s="460"/>
      <c r="QA736" s="460"/>
      <c r="QB736" s="460"/>
      <c r="QC736" s="460"/>
      <c r="QD736" s="460"/>
      <c r="QE736" s="460"/>
      <c r="QF736" s="460"/>
      <c r="QG736" s="460"/>
      <c r="QH736" s="460"/>
      <c r="QI736" s="460"/>
      <c r="QJ736" s="460"/>
      <c r="QK736" s="460"/>
      <c r="QL736" s="460"/>
      <c r="QM736" s="460"/>
      <c r="QN736" s="460"/>
      <c r="QO736" s="460"/>
      <c r="QP736" s="460"/>
      <c r="QQ736" s="460"/>
      <c r="QR736" s="460"/>
      <c r="QS736" s="460"/>
      <c r="QT736" s="460"/>
      <c r="QU736" s="460"/>
      <c r="QV736" s="460"/>
      <c r="QW736" s="460"/>
      <c r="QX736" s="460"/>
      <c r="QY736" s="460"/>
      <c r="QZ736" s="460"/>
      <c r="RA736" s="460"/>
      <c r="RB736" s="460"/>
      <c r="RC736" s="460"/>
      <c r="RD736" s="460"/>
      <c r="RE736" s="460"/>
      <c r="RF736" s="460"/>
      <c r="RG736" s="460"/>
      <c r="RH736" s="460"/>
      <c r="RI736" s="460"/>
      <c r="RJ736" s="460"/>
      <c r="RK736" s="460"/>
      <c r="RL736" s="460"/>
      <c r="RM736" s="460"/>
      <c r="RN736" s="460"/>
      <c r="RO736" s="460"/>
      <c r="RP736" s="460"/>
      <c r="RQ736" s="460"/>
      <c r="RR736" s="460"/>
      <c r="RS736" s="460"/>
      <c r="RT736" s="460"/>
      <c r="RU736" s="460"/>
      <c r="RV736" s="460"/>
      <c r="RW736" s="460"/>
      <c r="RX736" s="460"/>
      <c r="RY736" s="460"/>
      <c r="RZ736" s="460"/>
      <c r="SA736" s="460"/>
      <c r="SB736" s="460"/>
      <c r="SC736" s="460"/>
      <c r="SD736" s="460"/>
      <c r="SE736" s="460"/>
      <c r="SF736" s="460"/>
      <c r="SG736" s="460"/>
      <c r="SH736" s="460"/>
      <c r="SI736" s="460"/>
      <c r="SJ736" s="460"/>
      <c r="SK736" s="460"/>
      <c r="SL736" s="460"/>
      <c r="SM736" s="460"/>
      <c r="SN736" s="460"/>
      <c r="SO736" s="460"/>
      <c r="SP736" s="460"/>
      <c r="SQ736" s="460"/>
      <c r="SR736" s="460"/>
      <c r="SS736" s="460"/>
      <c r="ST736" s="460"/>
      <c r="SU736" s="460"/>
      <c r="SV736" s="460"/>
      <c r="SW736" s="460"/>
      <c r="SX736" s="460"/>
      <c r="SY736" s="460"/>
      <c r="SZ736" s="460"/>
      <c r="TA736" s="460"/>
      <c r="TB736" s="460"/>
      <c r="TC736" s="460"/>
      <c r="TD736" s="460"/>
      <c r="TE736" s="460"/>
      <c r="TF736" s="460"/>
      <c r="TG736" s="460"/>
      <c r="TH736" s="460"/>
      <c r="TI736" s="460"/>
      <c r="TJ736" s="460"/>
      <c r="TK736" s="460"/>
      <c r="TL736" s="460"/>
      <c r="TM736" s="460"/>
      <c r="TN736" s="460"/>
      <c r="TO736" s="460"/>
      <c r="TP736" s="460"/>
      <c r="TQ736" s="460"/>
      <c r="TR736" s="460"/>
      <c r="TS736" s="460"/>
      <c r="TT736" s="460"/>
      <c r="TU736" s="460"/>
      <c r="TV736" s="460"/>
      <c r="TW736" s="460"/>
      <c r="TX736" s="460"/>
      <c r="TY736" s="460"/>
      <c r="TZ736" s="460"/>
      <c r="UA736" s="460"/>
      <c r="UB736" s="460"/>
      <c r="UC736" s="460"/>
      <c r="UD736" s="460"/>
      <c r="UE736" s="460"/>
      <c r="UF736" s="460"/>
      <c r="UG736" s="460"/>
      <c r="UH736" s="460"/>
      <c r="UI736" s="460"/>
      <c r="UJ736" s="460"/>
      <c r="UK736" s="460"/>
      <c r="UL736" s="460"/>
      <c r="UM736" s="460"/>
      <c r="UN736" s="460"/>
      <c r="UO736" s="460"/>
      <c r="UP736" s="460"/>
      <c r="UQ736" s="460"/>
      <c r="UR736" s="460"/>
      <c r="US736" s="460"/>
      <c r="UT736" s="460"/>
      <c r="UU736" s="460"/>
      <c r="UV736" s="460"/>
      <c r="UW736" s="460"/>
      <c r="UX736" s="460"/>
      <c r="UY736" s="460"/>
      <c r="UZ736" s="460"/>
      <c r="VA736" s="460"/>
      <c r="VB736" s="460"/>
      <c r="VC736" s="460"/>
      <c r="VD736" s="460"/>
      <c r="VE736" s="460"/>
      <c r="VF736" s="460"/>
      <c r="VG736" s="460"/>
      <c r="VH736" s="460"/>
      <c r="VI736" s="460"/>
      <c r="VJ736" s="460"/>
      <c r="VK736" s="460"/>
      <c r="VL736" s="460"/>
      <c r="VM736" s="460"/>
      <c r="VN736" s="460"/>
      <c r="VO736" s="460"/>
      <c r="VP736" s="460"/>
      <c r="VQ736" s="460"/>
      <c r="VR736" s="460"/>
      <c r="VS736" s="460"/>
      <c r="VT736" s="460"/>
      <c r="VU736" s="460"/>
      <c r="VV736" s="460"/>
      <c r="VW736" s="460"/>
      <c r="VX736" s="460"/>
      <c r="VY736" s="460"/>
      <c r="VZ736" s="460"/>
      <c r="WA736" s="460"/>
      <c r="WB736" s="460"/>
      <c r="WC736" s="460"/>
      <c r="WD736" s="460"/>
      <c r="WE736" s="460"/>
      <c r="WF736" s="460"/>
      <c r="WG736" s="460"/>
      <c r="WH736" s="460"/>
      <c r="WI736" s="460"/>
      <c r="WJ736" s="460"/>
      <c r="WK736" s="460"/>
      <c r="WL736" s="460"/>
      <c r="WM736" s="460"/>
      <c r="WN736" s="460"/>
      <c r="WO736" s="460"/>
      <c r="WP736" s="460"/>
      <c r="WQ736" s="460"/>
      <c r="WR736" s="460"/>
      <c r="WS736" s="460"/>
      <c r="WT736" s="460"/>
      <c r="WU736" s="460"/>
      <c r="WV736" s="460"/>
      <c r="WW736" s="460"/>
      <c r="WX736" s="460"/>
      <c r="WY736" s="460"/>
      <c r="WZ736" s="460"/>
      <c r="XA736" s="460"/>
      <c r="XB736" s="460"/>
      <c r="XC736" s="460"/>
      <c r="XD736" s="460"/>
      <c r="XE736" s="460"/>
      <c r="XF736" s="460"/>
      <c r="XG736" s="460"/>
      <c r="XH736" s="460"/>
      <c r="XI736" s="460"/>
      <c r="XJ736" s="460"/>
      <c r="XK736" s="460"/>
      <c r="XL736" s="460"/>
      <c r="XM736" s="460"/>
      <c r="XN736" s="460"/>
      <c r="XO736" s="460"/>
      <c r="XP736" s="460"/>
      <c r="XQ736" s="460"/>
      <c r="XR736" s="460"/>
      <c r="XS736" s="460"/>
      <c r="XT736" s="460"/>
      <c r="XU736" s="460"/>
      <c r="XV736" s="460"/>
      <c r="XW736" s="460"/>
      <c r="XX736" s="460"/>
      <c r="XY736" s="460"/>
      <c r="XZ736" s="460"/>
      <c r="YA736" s="460"/>
      <c r="YB736" s="460"/>
      <c r="YC736" s="460"/>
      <c r="YD736" s="460"/>
      <c r="YE736" s="460"/>
      <c r="YF736" s="460"/>
      <c r="YG736" s="460"/>
      <c r="YH736" s="460"/>
      <c r="YI736" s="460"/>
      <c r="YJ736" s="460"/>
      <c r="YK736" s="460"/>
      <c r="YL736" s="460"/>
      <c r="YM736" s="460"/>
      <c r="YN736" s="460"/>
      <c r="YO736" s="460"/>
      <c r="YP736" s="460"/>
      <c r="YQ736" s="460"/>
      <c r="YR736" s="460"/>
      <c r="YS736" s="460"/>
      <c r="YT736" s="460"/>
      <c r="YU736" s="460"/>
      <c r="YV736" s="460"/>
      <c r="YW736" s="460"/>
      <c r="YX736" s="460"/>
      <c r="YY736" s="460"/>
      <c r="YZ736" s="460"/>
      <c r="ZA736" s="460"/>
      <c r="ZB736" s="460"/>
      <c r="ZC736" s="460"/>
      <c r="ZD736" s="460"/>
      <c r="ZE736" s="460"/>
      <c r="ZF736" s="460"/>
      <c r="ZG736" s="460"/>
      <c r="ZH736" s="460"/>
      <c r="ZI736" s="460"/>
      <c r="ZJ736" s="460"/>
      <c r="ZK736" s="460"/>
      <c r="ZL736" s="460"/>
      <c r="ZM736" s="460"/>
      <c r="ZN736" s="460"/>
      <c r="ZO736" s="460"/>
      <c r="ZP736" s="460"/>
      <c r="ZQ736" s="460"/>
      <c r="ZR736" s="460"/>
      <c r="ZS736" s="460"/>
      <c r="ZT736" s="460"/>
      <c r="ZU736" s="460"/>
      <c r="ZV736" s="460"/>
      <c r="ZW736" s="460"/>
      <c r="ZX736" s="460"/>
      <c r="ZY736" s="460"/>
      <c r="ZZ736" s="460"/>
      <c r="AAA736" s="460"/>
      <c r="AAB736" s="460"/>
      <c r="AAC736" s="460"/>
      <c r="AAD736" s="460"/>
      <c r="AAE736" s="460"/>
      <c r="AAF736" s="460"/>
      <c r="AAG736" s="460"/>
      <c r="AAH736" s="460"/>
      <c r="AAI736" s="460"/>
      <c r="AAJ736" s="460"/>
      <c r="AAK736" s="460"/>
      <c r="AAL736" s="460"/>
      <c r="AAM736" s="460"/>
      <c r="AAN736" s="460"/>
      <c r="AAO736" s="460"/>
      <c r="AAP736" s="460"/>
      <c r="AAQ736" s="460"/>
      <c r="AAR736" s="460"/>
      <c r="AAS736" s="460"/>
      <c r="AAT736" s="460"/>
      <c r="AAU736" s="460"/>
      <c r="AAV736" s="460"/>
      <c r="AAW736" s="460"/>
      <c r="AAX736" s="460"/>
      <c r="AAY736" s="460"/>
      <c r="AAZ736" s="460"/>
      <c r="ABA736" s="460"/>
      <c r="ABB736" s="460"/>
      <c r="ABC736" s="460"/>
      <c r="ABD736" s="460"/>
      <c r="ABE736" s="460"/>
      <c r="ABF736" s="460"/>
      <c r="ABG736" s="460"/>
      <c r="ABH736" s="460"/>
      <c r="ABI736" s="460"/>
      <c r="ABJ736" s="460"/>
      <c r="ABK736" s="460"/>
      <c r="ABL736" s="460"/>
      <c r="ABM736" s="460"/>
      <c r="ABN736" s="460"/>
      <c r="ABO736" s="460"/>
      <c r="ABP736" s="460"/>
      <c r="ABQ736" s="460"/>
      <c r="ABR736" s="460"/>
      <c r="ABS736" s="460"/>
      <c r="ABT736" s="460"/>
      <c r="ABU736" s="460"/>
      <c r="ABV736" s="460"/>
      <c r="ABW736" s="460"/>
      <c r="ABX736" s="460"/>
      <c r="ABY736" s="460"/>
      <c r="ABZ736" s="460"/>
      <c r="ACA736" s="460"/>
      <c r="ACB736" s="460"/>
      <c r="ACC736" s="460"/>
      <c r="ACD736" s="460"/>
      <c r="ACE736" s="460"/>
      <c r="ACF736" s="460"/>
      <c r="ACG736" s="460"/>
      <c r="ACH736" s="460"/>
      <c r="ACI736" s="460"/>
      <c r="ACJ736" s="460"/>
      <c r="ACK736" s="460"/>
      <c r="ACL736" s="460"/>
      <c r="ACM736" s="460"/>
      <c r="ACN736" s="460"/>
      <c r="ACO736" s="460"/>
      <c r="ACP736" s="460"/>
      <c r="ACQ736" s="460"/>
      <c r="ACR736" s="460"/>
      <c r="ACS736" s="460"/>
      <c r="ACT736" s="460"/>
      <c r="ACU736" s="460"/>
      <c r="ACV736" s="460"/>
      <c r="ACW736" s="460"/>
      <c r="ACX736" s="460"/>
      <c r="ACY736" s="460"/>
      <c r="ACZ736" s="460"/>
      <c r="ADA736" s="460"/>
      <c r="ADB736" s="460"/>
      <c r="ADC736" s="460"/>
      <c r="ADD736" s="460"/>
      <c r="ADE736" s="460"/>
      <c r="ADF736" s="460"/>
      <c r="ADG736" s="460"/>
      <c r="ADH736" s="460"/>
      <c r="ADI736" s="460"/>
      <c r="ADJ736" s="460"/>
      <c r="ADK736" s="460"/>
      <c r="ADL736" s="460"/>
      <c r="ADM736" s="460"/>
      <c r="ADN736" s="460"/>
      <c r="ADO736" s="460"/>
      <c r="ADP736" s="460"/>
      <c r="ADQ736" s="460"/>
      <c r="ADR736" s="460"/>
      <c r="ADS736" s="460"/>
      <c r="ADT736" s="460"/>
      <c r="ADU736" s="460"/>
      <c r="ADV736" s="460"/>
      <c r="ADW736" s="460"/>
      <c r="ADX736" s="460"/>
      <c r="ADY736" s="460"/>
      <c r="ADZ736" s="460"/>
      <c r="AEA736" s="460"/>
      <c r="AEB736" s="460"/>
      <c r="AEC736" s="460"/>
      <c r="AED736" s="460"/>
      <c r="AEE736" s="460"/>
      <c r="AEF736" s="460"/>
      <c r="AEG736" s="460"/>
      <c r="AEH736" s="460"/>
      <c r="AEI736" s="460"/>
      <c r="AEJ736" s="460"/>
      <c r="AEK736" s="460"/>
      <c r="AEL736" s="460"/>
      <c r="AEM736" s="460"/>
      <c r="AEN736" s="460"/>
      <c r="AEO736" s="460"/>
      <c r="AEP736" s="460"/>
      <c r="AEQ736" s="460"/>
      <c r="AER736" s="460"/>
      <c r="AES736" s="460"/>
      <c r="AET736" s="460"/>
      <c r="AEU736" s="460"/>
      <c r="AEV736" s="460"/>
      <c r="AEW736" s="460"/>
      <c r="AEX736" s="460"/>
      <c r="AEY736" s="460"/>
      <c r="AEZ736" s="460"/>
      <c r="AFA736" s="460"/>
      <c r="AFB736" s="460"/>
      <c r="AFC736" s="460"/>
      <c r="AFD736" s="460"/>
      <c r="AFE736" s="460"/>
      <c r="AFF736" s="460"/>
      <c r="AFG736" s="460"/>
      <c r="AFH736" s="460"/>
      <c r="AFI736" s="460"/>
      <c r="AFJ736" s="460"/>
      <c r="AFK736" s="460"/>
      <c r="AFL736" s="460"/>
      <c r="AFM736" s="460"/>
      <c r="AFN736" s="460"/>
      <c r="AFO736" s="460"/>
      <c r="AFP736" s="460"/>
      <c r="AFQ736" s="460"/>
      <c r="AFR736" s="460"/>
      <c r="AFS736" s="460"/>
      <c r="AFT736" s="460"/>
      <c r="AFU736" s="460"/>
      <c r="AFV736" s="460"/>
      <c r="AFW736" s="460"/>
      <c r="AFX736" s="460"/>
      <c r="AFY736" s="460"/>
      <c r="AFZ736" s="460"/>
      <c r="AGA736" s="460"/>
      <c r="AGB736" s="460"/>
      <c r="AGC736" s="460"/>
      <c r="AGD736" s="460"/>
      <c r="AGE736" s="460"/>
      <c r="AGF736" s="460"/>
      <c r="AGG736" s="460"/>
      <c r="AGH736" s="460"/>
      <c r="AGI736" s="460"/>
      <c r="AGJ736" s="460"/>
      <c r="AGK736" s="460"/>
      <c r="AGL736" s="460"/>
      <c r="AGM736" s="460"/>
      <c r="AGN736" s="460"/>
      <c r="AGO736" s="460"/>
      <c r="AGP736" s="460"/>
      <c r="AGQ736" s="460"/>
      <c r="AGR736" s="460"/>
      <c r="AGS736" s="460"/>
      <c r="AGT736" s="460"/>
      <c r="AGU736" s="460"/>
      <c r="AGV736" s="460"/>
      <c r="AGW736" s="460"/>
      <c r="AGX736" s="460"/>
      <c r="AGY736" s="460"/>
      <c r="AGZ736" s="460"/>
      <c r="AHA736" s="460"/>
      <c r="AHB736" s="460"/>
      <c r="AHC736" s="460"/>
      <c r="AHD736" s="460"/>
      <c r="AHE736" s="460"/>
      <c r="AHF736" s="460"/>
      <c r="AHG736" s="460"/>
      <c r="AHH736" s="460"/>
      <c r="AHI736" s="460"/>
      <c r="AHJ736" s="460"/>
      <c r="AHK736" s="460"/>
      <c r="AHL736" s="460"/>
      <c r="AHM736" s="460"/>
      <c r="AHN736" s="460"/>
      <c r="AHO736" s="460"/>
      <c r="AHP736" s="460"/>
      <c r="AHQ736" s="460"/>
      <c r="AHR736" s="460"/>
      <c r="AHS736" s="460"/>
      <c r="AHT736" s="460"/>
      <c r="AHU736" s="460"/>
      <c r="AHV736" s="460"/>
      <c r="AHW736" s="460"/>
      <c r="AHX736" s="460"/>
      <c r="AHY736" s="460"/>
      <c r="AHZ736" s="460"/>
      <c r="AIA736" s="460"/>
      <c r="AIB736" s="460"/>
      <c r="AIC736" s="460"/>
      <c r="AID736" s="460"/>
      <c r="AIE736" s="460"/>
      <c r="AIF736" s="460"/>
      <c r="AIG736" s="460"/>
      <c r="AIH736" s="460"/>
      <c r="AII736" s="460"/>
      <c r="AIJ736" s="460"/>
      <c r="AIK736" s="460"/>
      <c r="AIL736" s="460"/>
      <c r="AIM736" s="460"/>
      <c r="AIN736" s="460"/>
      <c r="AIO736" s="460"/>
      <c r="AIP736" s="460"/>
      <c r="AIQ736" s="460"/>
      <c r="AIR736" s="460"/>
      <c r="AIS736" s="460"/>
      <c r="AIT736" s="460"/>
      <c r="AIU736" s="460"/>
      <c r="AIV736" s="460"/>
      <c r="AIW736" s="460"/>
      <c r="AIX736" s="460"/>
      <c r="AIY736" s="460"/>
      <c r="AIZ736" s="460"/>
      <c r="AJA736" s="460"/>
      <c r="AJB736" s="460"/>
      <c r="AJC736" s="460"/>
      <c r="AJD736" s="460"/>
      <c r="AJE736" s="460"/>
      <c r="AJF736" s="460"/>
      <c r="AJG736" s="460"/>
      <c r="AJH736" s="460"/>
      <c r="AJI736" s="460"/>
      <c r="AJJ736" s="460"/>
      <c r="AJK736" s="460"/>
      <c r="AJL736" s="460"/>
      <c r="AJM736" s="460"/>
      <c r="AJN736" s="460"/>
      <c r="AJO736" s="460"/>
      <c r="AJP736" s="460"/>
      <c r="AJQ736" s="460"/>
      <c r="AJR736" s="460"/>
      <c r="AJS736" s="460"/>
      <c r="AJT736" s="460"/>
      <c r="AJU736" s="460"/>
      <c r="AJV736" s="460"/>
      <c r="AJW736" s="460"/>
      <c r="AJX736" s="460"/>
      <c r="AJY736" s="460"/>
      <c r="AJZ736" s="460"/>
      <c r="AKA736" s="460"/>
      <c r="AKB736" s="460"/>
      <c r="AKC736" s="460"/>
      <c r="AKD736" s="460"/>
      <c r="AKE736" s="460"/>
      <c r="AKF736" s="460"/>
      <c r="AKG736" s="460"/>
      <c r="AKH736" s="460"/>
      <c r="AKI736" s="460"/>
      <c r="AKJ736" s="460"/>
      <c r="AKK736" s="460"/>
      <c r="AKL736" s="460"/>
      <c r="AKM736" s="460"/>
      <c r="AKN736" s="460"/>
      <c r="AKO736" s="460"/>
      <c r="AKP736" s="460"/>
      <c r="AKQ736" s="460"/>
      <c r="AKR736" s="460"/>
      <c r="AKS736" s="460"/>
      <c r="AKT736" s="460"/>
      <c r="AKU736" s="460"/>
      <c r="AKV736" s="460"/>
      <c r="AKW736" s="460"/>
      <c r="AKX736" s="460"/>
      <c r="AKY736" s="460"/>
      <c r="AKZ736" s="460"/>
      <c r="ALA736" s="460"/>
      <c r="ALB736" s="460"/>
      <c r="ALC736" s="460"/>
      <c r="ALD736" s="460"/>
      <c r="ALE736" s="460"/>
      <c r="ALF736" s="460"/>
      <c r="ALG736" s="460"/>
      <c r="ALH736" s="460"/>
      <c r="ALI736" s="460"/>
      <c r="ALJ736" s="460"/>
      <c r="ALK736" s="460"/>
      <c r="ALL736" s="460"/>
      <c r="ALM736" s="460"/>
      <c r="ALN736" s="460"/>
      <c r="ALO736" s="460"/>
      <c r="ALP736" s="460"/>
      <c r="ALQ736" s="460"/>
      <c r="ALR736" s="460"/>
      <c r="ALS736" s="460"/>
      <c r="ALT736" s="460"/>
      <c r="ALU736" s="460"/>
      <c r="ALV736" s="460"/>
      <c r="ALW736" s="460"/>
      <c r="ALX736" s="460"/>
      <c r="ALY736" s="460"/>
      <c r="ALZ736" s="460"/>
      <c r="AMA736" s="460"/>
      <c r="AMB736" s="460"/>
      <c r="AMC736" s="460"/>
      <c r="AMD736" s="460"/>
      <c r="AME736" s="460"/>
      <c r="AMF736" s="460"/>
      <c r="AMG736" s="460"/>
      <c r="AMH736" s="460"/>
      <c r="AMI736" s="460"/>
    </row>
    <row r="737" spans="1:1023" s="463" customFormat="1" x14ac:dyDescent="0.25">
      <c r="A737" s="457" t="s">
        <v>28295</v>
      </c>
      <c r="B737" s="163">
        <v>736</v>
      </c>
      <c r="C737" s="462" t="s">
        <v>28296</v>
      </c>
      <c r="D737" s="460"/>
      <c r="E737" s="461"/>
      <c r="F737" s="460">
        <v>4</v>
      </c>
      <c r="G737" s="460">
        <v>4</v>
      </c>
      <c r="H737" s="460"/>
      <c r="I737" s="460"/>
      <c r="J737" s="460" t="s">
        <v>752</v>
      </c>
      <c r="K737" s="460"/>
      <c r="L737" s="460">
        <v>1</v>
      </c>
      <c r="M737" s="460"/>
      <c r="N737" s="460"/>
      <c r="O737" s="460"/>
      <c r="P737" s="460"/>
      <c r="Q737" s="460"/>
      <c r="R737" s="460"/>
      <c r="S737" s="460"/>
      <c r="T737" s="460"/>
      <c r="U737" s="460"/>
      <c r="V737" s="454">
        <f t="shared" si="356"/>
        <v>100</v>
      </c>
      <c r="W737" s="454">
        <f t="shared" si="357"/>
        <v>100</v>
      </c>
      <c r="X737" s="454">
        <f t="shared" si="358"/>
        <v>100</v>
      </c>
      <c r="Y737" s="454">
        <f t="shared" si="359"/>
        <v>100</v>
      </c>
      <c r="Z737" s="454">
        <f t="shared" si="360"/>
        <v>100</v>
      </c>
      <c r="AA737" s="220">
        <f t="shared" si="361"/>
        <v>100</v>
      </c>
      <c r="AB737" s="220">
        <f t="shared" si="362"/>
        <v>100</v>
      </c>
      <c r="AC737" s="220">
        <f t="shared" si="363"/>
        <v>100</v>
      </c>
      <c r="AD737" s="455">
        <f t="shared" si="364"/>
        <v>1</v>
      </c>
      <c r="AE737" s="455">
        <f t="shared" si="365"/>
        <v>100</v>
      </c>
      <c r="AF737" s="456">
        <f t="shared" si="366"/>
        <v>1</v>
      </c>
      <c r="AG737" s="456">
        <f t="shared" si="367"/>
        <v>1</v>
      </c>
      <c r="AH737" s="456">
        <f t="shared" si="368"/>
        <v>3</v>
      </c>
      <c r="AI737" s="456">
        <f t="shared" si="369"/>
        <v>5</v>
      </c>
      <c r="AJ737" s="460"/>
      <c r="AK737" s="460"/>
      <c r="AL737" s="460">
        <v>3</v>
      </c>
      <c r="AM737" s="460"/>
      <c r="AN737" s="460"/>
      <c r="AO737" s="460"/>
      <c r="AP737" s="460"/>
      <c r="AQ737" s="462"/>
      <c r="AR737" s="460"/>
      <c r="AS737" s="460"/>
      <c r="AT737" s="460"/>
      <c r="AU737" s="460"/>
      <c r="AV737" s="460"/>
      <c r="AW737" s="460"/>
      <c r="AX737" s="460"/>
      <c r="AY737" s="460"/>
      <c r="AZ737" s="460"/>
      <c r="BA737" s="460"/>
      <c r="BB737" s="460"/>
      <c r="BC737" s="460"/>
      <c r="BD737" s="460"/>
      <c r="BE737" s="460"/>
      <c r="BF737" s="460"/>
      <c r="BG737" s="460"/>
      <c r="BH737" s="460"/>
      <c r="BI737" s="460"/>
      <c r="BJ737" s="460"/>
      <c r="BK737" s="460"/>
      <c r="BL737" s="460"/>
      <c r="BM737" s="460"/>
      <c r="BN737" s="460"/>
      <c r="BO737" s="460"/>
      <c r="BP737" s="460"/>
      <c r="BQ737" s="460"/>
      <c r="BR737" s="460"/>
      <c r="BS737" s="460"/>
      <c r="BT737" s="460"/>
      <c r="BU737" s="460"/>
      <c r="BV737" s="460"/>
      <c r="BW737" s="460"/>
      <c r="BX737" s="460"/>
      <c r="BY737" s="460"/>
      <c r="BZ737" s="460"/>
      <c r="CA737" s="460"/>
      <c r="CB737" s="460"/>
      <c r="CC737" s="460"/>
      <c r="CD737" s="460"/>
      <c r="CE737" s="460"/>
      <c r="CF737" s="460"/>
      <c r="CG737" s="460"/>
      <c r="CH737" s="460"/>
      <c r="CI737" s="460"/>
      <c r="CJ737" s="460"/>
      <c r="CK737" s="460"/>
      <c r="CL737" s="460"/>
      <c r="CM737" s="460"/>
      <c r="CN737" s="460"/>
      <c r="CO737" s="460"/>
      <c r="CP737" s="460"/>
      <c r="CQ737" s="460"/>
      <c r="CR737" s="460"/>
      <c r="CS737" s="460"/>
      <c r="CT737" s="460"/>
      <c r="CU737" s="460"/>
      <c r="CV737" s="460"/>
      <c r="CW737" s="460"/>
      <c r="CX737" s="460"/>
      <c r="CY737" s="460"/>
      <c r="CZ737" s="460"/>
      <c r="DA737" s="460"/>
      <c r="DB737" s="460"/>
      <c r="DC737" s="460"/>
      <c r="DD737" s="460"/>
      <c r="DE737" s="460"/>
      <c r="DF737" s="460"/>
      <c r="DG737" s="460"/>
      <c r="DH737" s="460"/>
      <c r="DI737" s="460"/>
      <c r="DJ737" s="460"/>
      <c r="DK737" s="460"/>
      <c r="DL737" s="460"/>
      <c r="DM737" s="460"/>
      <c r="DN737" s="460"/>
      <c r="DO737" s="460"/>
      <c r="DP737" s="460"/>
      <c r="DQ737" s="460"/>
      <c r="DR737" s="460"/>
      <c r="DS737" s="460"/>
      <c r="DT737" s="460"/>
      <c r="DU737" s="460"/>
      <c r="DV737" s="460"/>
      <c r="DW737" s="460"/>
      <c r="DX737" s="460"/>
      <c r="DY737" s="460"/>
      <c r="DZ737" s="460"/>
      <c r="EA737" s="460"/>
      <c r="EB737" s="460"/>
      <c r="EC737" s="460"/>
      <c r="ED737" s="460"/>
      <c r="EE737" s="460"/>
      <c r="EF737" s="460"/>
      <c r="EG737" s="460"/>
      <c r="EH737" s="460"/>
      <c r="EI737" s="460"/>
      <c r="EJ737" s="460"/>
      <c r="EK737" s="460"/>
      <c r="EL737" s="460"/>
      <c r="EM737" s="460"/>
      <c r="EN737" s="460"/>
      <c r="EO737" s="460"/>
      <c r="EP737" s="460"/>
      <c r="EQ737" s="460"/>
      <c r="ER737" s="460"/>
      <c r="ES737" s="460"/>
      <c r="ET737" s="460"/>
      <c r="EU737" s="460"/>
      <c r="EV737" s="460"/>
      <c r="EW737" s="460"/>
      <c r="EX737" s="460"/>
      <c r="EY737" s="460"/>
      <c r="EZ737" s="460"/>
      <c r="FA737" s="460"/>
      <c r="FB737" s="460"/>
      <c r="FC737" s="460"/>
      <c r="FD737" s="460"/>
      <c r="FE737" s="460"/>
      <c r="FF737" s="460"/>
      <c r="FG737" s="460"/>
      <c r="FH737" s="460"/>
      <c r="FI737" s="460"/>
      <c r="FJ737" s="460"/>
      <c r="FK737" s="460"/>
      <c r="FL737" s="460"/>
      <c r="FM737" s="460"/>
      <c r="FN737" s="460"/>
      <c r="FO737" s="460"/>
      <c r="FP737" s="460"/>
      <c r="FQ737" s="460"/>
      <c r="FR737" s="460"/>
      <c r="FS737" s="460"/>
      <c r="FT737" s="460"/>
      <c r="FU737" s="460"/>
      <c r="FV737" s="460"/>
      <c r="FW737" s="460"/>
      <c r="FX737" s="460"/>
      <c r="FY737" s="460"/>
      <c r="FZ737" s="460"/>
      <c r="GA737" s="460"/>
      <c r="GB737" s="460"/>
      <c r="GC737" s="460"/>
      <c r="GD737" s="460"/>
      <c r="GE737" s="460"/>
      <c r="GF737" s="460"/>
      <c r="GG737" s="460"/>
      <c r="GH737" s="460"/>
      <c r="GI737" s="460"/>
      <c r="GJ737" s="460"/>
      <c r="GK737" s="460"/>
      <c r="GL737" s="460"/>
      <c r="GM737" s="460"/>
      <c r="GN737" s="460"/>
      <c r="GO737" s="460"/>
      <c r="GP737" s="460"/>
      <c r="GQ737" s="460"/>
      <c r="GR737" s="460"/>
      <c r="GS737" s="460"/>
      <c r="GT737" s="460"/>
      <c r="GU737" s="460"/>
      <c r="GV737" s="460"/>
      <c r="GW737" s="460"/>
      <c r="GX737" s="460"/>
      <c r="GY737" s="460"/>
      <c r="GZ737" s="460"/>
      <c r="HA737" s="460"/>
      <c r="HB737" s="460"/>
      <c r="HC737" s="460"/>
      <c r="HD737" s="460"/>
      <c r="HE737" s="460"/>
      <c r="HF737" s="460"/>
      <c r="HG737" s="460"/>
      <c r="HH737" s="460"/>
      <c r="HI737" s="460"/>
      <c r="HJ737" s="460"/>
      <c r="HK737" s="460"/>
      <c r="HL737" s="460"/>
      <c r="HM737" s="460"/>
      <c r="HN737" s="460"/>
      <c r="HO737" s="460"/>
      <c r="HP737" s="460"/>
      <c r="HQ737" s="460"/>
      <c r="HR737" s="460"/>
      <c r="HS737" s="460"/>
      <c r="HT737" s="460"/>
      <c r="HU737" s="460"/>
      <c r="HV737" s="460"/>
      <c r="HW737" s="460"/>
      <c r="HX737" s="460"/>
      <c r="HY737" s="460"/>
      <c r="HZ737" s="460"/>
      <c r="IA737" s="460"/>
      <c r="IB737" s="460"/>
      <c r="IC737" s="460"/>
      <c r="ID737" s="460"/>
      <c r="IE737" s="460"/>
      <c r="IF737" s="460"/>
      <c r="IG737" s="460"/>
      <c r="IH737" s="460"/>
      <c r="II737" s="460"/>
      <c r="IJ737" s="460"/>
      <c r="IK737" s="460"/>
      <c r="IL737" s="460"/>
      <c r="IM737" s="460"/>
      <c r="IN737" s="460"/>
      <c r="IO737" s="460"/>
      <c r="IP737" s="460"/>
      <c r="IQ737" s="460"/>
      <c r="IR737" s="460"/>
      <c r="IS737" s="460"/>
      <c r="IT737" s="460"/>
      <c r="IU737" s="460"/>
      <c r="IV737" s="460"/>
      <c r="IW737" s="460"/>
      <c r="IX737" s="460"/>
      <c r="IY737" s="460"/>
      <c r="IZ737" s="460"/>
      <c r="JA737" s="460"/>
      <c r="JB737" s="460"/>
      <c r="JC737" s="460"/>
      <c r="JD737" s="460"/>
      <c r="JE737" s="460"/>
      <c r="JF737" s="460"/>
      <c r="JG737" s="460"/>
      <c r="JH737" s="460"/>
      <c r="JI737" s="460"/>
      <c r="JJ737" s="460"/>
      <c r="JK737" s="460"/>
      <c r="JL737" s="460"/>
      <c r="JM737" s="460"/>
      <c r="JN737" s="460"/>
      <c r="JO737" s="460"/>
      <c r="JP737" s="460"/>
      <c r="JQ737" s="460"/>
      <c r="JR737" s="460"/>
      <c r="JS737" s="460"/>
      <c r="JT737" s="460"/>
      <c r="JU737" s="460"/>
      <c r="JV737" s="460"/>
      <c r="JW737" s="460"/>
      <c r="JX737" s="460"/>
      <c r="JY737" s="460"/>
      <c r="JZ737" s="460"/>
      <c r="KA737" s="460"/>
      <c r="KB737" s="460"/>
      <c r="KC737" s="460"/>
      <c r="KD737" s="460"/>
      <c r="KE737" s="460"/>
      <c r="KF737" s="460"/>
      <c r="KG737" s="460"/>
      <c r="KH737" s="460"/>
      <c r="KI737" s="460"/>
      <c r="KJ737" s="460"/>
      <c r="KK737" s="460"/>
      <c r="KL737" s="460"/>
      <c r="KM737" s="460"/>
      <c r="KN737" s="460"/>
      <c r="KO737" s="460"/>
      <c r="KP737" s="460"/>
      <c r="KQ737" s="460"/>
      <c r="KR737" s="460"/>
      <c r="KS737" s="460"/>
      <c r="KT737" s="460"/>
      <c r="KU737" s="460"/>
      <c r="KV737" s="460"/>
      <c r="KW737" s="460"/>
      <c r="KX737" s="460"/>
      <c r="KY737" s="460"/>
      <c r="KZ737" s="460"/>
      <c r="LA737" s="460"/>
      <c r="LB737" s="460"/>
      <c r="LC737" s="460"/>
      <c r="LD737" s="460"/>
      <c r="LE737" s="460"/>
      <c r="LF737" s="460"/>
      <c r="LG737" s="460"/>
      <c r="LH737" s="460"/>
      <c r="LI737" s="460"/>
      <c r="LJ737" s="460"/>
      <c r="LK737" s="460"/>
      <c r="LL737" s="460"/>
      <c r="LM737" s="460"/>
      <c r="LN737" s="460"/>
      <c r="LO737" s="460"/>
      <c r="LP737" s="460"/>
      <c r="LQ737" s="460"/>
      <c r="LR737" s="460"/>
      <c r="LS737" s="460"/>
      <c r="LT737" s="460"/>
      <c r="LU737" s="460"/>
      <c r="LV737" s="460"/>
      <c r="LW737" s="460"/>
      <c r="LX737" s="460"/>
      <c r="LY737" s="460"/>
      <c r="LZ737" s="460"/>
      <c r="MA737" s="460"/>
      <c r="MB737" s="460"/>
      <c r="MC737" s="460"/>
      <c r="MD737" s="460"/>
      <c r="ME737" s="460"/>
      <c r="MF737" s="460"/>
      <c r="MG737" s="460"/>
      <c r="MH737" s="460"/>
      <c r="MI737" s="460"/>
      <c r="MJ737" s="460"/>
      <c r="MK737" s="460"/>
      <c r="ML737" s="460"/>
      <c r="MM737" s="460"/>
      <c r="MN737" s="460"/>
      <c r="MO737" s="460"/>
      <c r="MP737" s="460"/>
      <c r="MQ737" s="460"/>
      <c r="MR737" s="460"/>
      <c r="MS737" s="460"/>
      <c r="MT737" s="460"/>
      <c r="MU737" s="460"/>
      <c r="MV737" s="460"/>
      <c r="MW737" s="460"/>
      <c r="MX737" s="460"/>
      <c r="MY737" s="460"/>
      <c r="MZ737" s="460"/>
      <c r="NA737" s="460"/>
      <c r="NB737" s="460"/>
      <c r="NC737" s="460"/>
      <c r="ND737" s="460"/>
      <c r="NE737" s="460"/>
      <c r="NF737" s="460"/>
      <c r="NG737" s="460"/>
      <c r="NH737" s="460"/>
      <c r="NI737" s="460"/>
      <c r="NJ737" s="460"/>
      <c r="NK737" s="460"/>
      <c r="NL737" s="460"/>
      <c r="NM737" s="460"/>
      <c r="NN737" s="460"/>
      <c r="NO737" s="460"/>
      <c r="NP737" s="460"/>
      <c r="NQ737" s="460"/>
      <c r="NR737" s="460"/>
      <c r="NS737" s="460"/>
      <c r="NT737" s="460"/>
      <c r="NU737" s="460"/>
      <c r="NV737" s="460"/>
      <c r="NW737" s="460"/>
      <c r="NX737" s="460"/>
      <c r="NY737" s="460"/>
      <c r="NZ737" s="460"/>
      <c r="OA737" s="460"/>
      <c r="OB737" s="460"/>
      <c r="OC737" s="460"/>
      <c r="OD737" s="460"/>
      <c r="OE737" s="460"/>
      <c r="OF737" s="460"/>
      <c r="OG737" s="460"/>
      <c r="OH737" s="460"/>
      <c r="OI737" s="460"/>
      <c r="OJ737" s="460"/>
      <c r="OK737" s="460"/>
      <c r="OL737" s="460"/>
      <c r="OM737" s="460"/>
      <c r="ON737" s="460"/>
      <c r="OO737" s="460"/>
      <c r="OP737" s="460"/>
      <c r="OQ737" s="460"/>
      <c r="OR737" s="460"/>
      <c r="OS737" s="460"/>
      <c r="OT737" s="460"/>
      <c r="OU737" s="460"/>
      <c r="OV737" s="460"/>
      <c r="OW737" s="460"/>
      <c r="OX737" s="460"/>
      <c r="OY737" s="460"/>
      <c r="OZ737" s="460"/>
      <c r="PA737" s="460"/>
      <c r="PB737" s="460"/>
      <c r="PC737" s="460"/>
      <c r="PD737" s="460"/>
      <c r="PE737" s="460"/>
      <c r="PF737" s="460"/>
      <c r="PG737" s="460"/>
      <c r="PH737" s="460"/>
      <c r="PI737" s="460"/>
      <c r="PJ737" s="460"/>
      <c r="PK737" s="460"/>
      <c r="PL737" s="460"/>
      <c r="PM737" s="460"/>
      <c r="PN737" s="460"/>
      <c r="PO737" s="460"/>
      <c r="PP737" s="460"/>
      <c r="PQ737" s="460"/>
      <c r="PR737" s="460"/>
      <c r="PS737" s="460"/>
      <c r="PT737" s="460"/>
      <c r="PU737" s="460"/>
      <c r="PV737" s="460"/>
      <c r="PW737" s="460"/>
      <c r="PX737" s="460"/>
      <c r="PY737" s="460"/>
      <c r="PZ737" s="460"/>
      <c r="QA737" s="460"/>
      <c r="QB737" s="460"/>
      <c r="QC737" s="460"/>
      <c r="QD737" s="460"/>
      <c r="QE737" s="460"/>
      <c r="QF737" s="460"/>
      <c r="QG737" s="460"/>
      <c r="QH737" s="460"/>
      <c r="QI737" s="460"/>
      <c r="QJ737" s="460"/>
      <c r="QK737" s="460"/>
      <c r="QL737" s="460"/>
      <c r="QM737" s="460"/>
      <c r="QN737" s="460"/>
      <c r="QO737" s="460"/>
      <c r="QP737" s="460"/>
      <c r="QQ737" s="460"/>
      <c r="QR737" s="460"/>
      <c r="QS737" s="460"/>
      <c r="QT737" s="460"/>
      <c r="QU737" s="460"/>
      <c r="QV737" s="460"/>
      <c r="QW737" s="460"/>
      <c r="QX737" s="460"/>
      <c r="QY737" s="460"/>
      <c r="QZ737" s="460"/>
      <c r="RA737" s="460"/>
      <c r="RB737" s="460"/>
      <c r="RC737" s="460"/>
      <c r="RD737" s="460"/>
      <c r="RE737" s="460"/>
      <c r="RF737" s="460"/>
      <c r="RG737" s="460"/>
      <c r="RH737" s="460"/>
      <c r="RI737" s="460"/>
      <c r="RJ737" s="460"/>
      <c r="RK737" s="460"/>
      <c r="RL737" s="460"/>
      <c r="RM737" s="460"/>
      <c r="RN737" s="460"/>
      <c r="RO737" s="460"/>
      <c r="RP737" s="460"/>
      <c r="RQ737" s="460"/>
      <c r="RR737" s="460"/>
      <c r="RS737" s="460"/>
      <c r="RT737" s="460"/>
      <c r="RU737" s="460"/>
      <c r="RV737" s="460"/>
      <c r="RW737" s="460"/>
      <c r="RX737" s="460"/>
      <c r="RY737" s="460"/>
      <c r="RZ737" s="460"/>
      <c r="SA737" s="460"/>
      <c r="SB737" s="460"/>
      <c r="SC737" s="460"/>
      <c r="SD737" s="460"/>
      <c r="SE737" s="460"/>
      <c r="SF737" s="460"/>
      <c r="SG737" s="460"/>
      <c r="SH737" s="460"/>
      <c r="SI737" s="460"/>
      <c r="SJ737" s="460"/>
      <c r="SK737" s="460"/>
      <c r="SL737" s="460"/>
      <c r="SM737" s="460"/>
      <c r="SN737" s="460"/>
      <c r="SO737" s="460"/>
      <c r="SP737" s="460"/>
      <c r="SQ737" s="460"/>
      <c r="SR737" s="460"/>
      <c r="SS737" s="460"/>
      <c r="ST737" s="460"/>
      <c r="SU737" s="460"/>
      <c r="SV737" s="460"/>
      <c r="SW737" s="460"/>
      <c r="SX737" s="460"/>
      <c r="SY737" s="460"/>
      <c r="SZ737" s="460"/>
      <c r="TA737" s="460"/>
      <c r="TB737" s="460"/>
      <c r="TC737" s="460"/>
      <c r="TD737" s="460"/>
      <c r="TE737" s="460"/>
      <c r="TF737" s="460"/>
      <c r="TG737" s="460"/>
      <c r="TH737" s="460"/>
      <c r="TI737" s="460"/>
      <c r="TJ737" s="460"/>
      <c r="TK737" s="460"/>
      <c r="TL737" s="460"/>
      <c r="TM737" s="460"/>
      <c r="TN737" s="460"/>
      <c r="TO737" s="460"/>
      <c r="TP737" s="460"/>
      <c r="TQ737" s="460"/>
      <c r="TR737" s="460"/>
      <c r="TS737" s="460"/>
      <c r="TT737" s="460"/>
      <c r="TU737" s="460"/>
      <c r="TV737" s="460"/>
      <c r="TW737" s="460"/>
      <c r="TX737" s="460"/>
      <c r="TY737" s="460"/>
      <c r="TZ737" s="460"/>
      <c r="UA737" s="460"/>
      <c r="UB737" s="460"/>
      <c r="UC737" s="460"/>
      <c r="UD737" s="460"/>
      <c r="UE737" s="460"/>
      <c r="UF737" s="460"/>
      <c r="UG737" s="460"/>
      <c r="UH737" s="460"/>
      <c r="UI737" s="460"/>
      <c r="UJ737" s="460"/>
      <c r="UK737" s="460"/>
      <c r="UL737" s="460"/>
      <c r="UM737" s="460"/>
      <c r="UN737" s="460"/>
      <c r="UO737" s="460"/>
      <c r="UP737" s="460"/>
      <c r="UQ737" s="460"/>
      <c r="UR737" s="460"/>
      <c r="US737" s="460"/>
      <c r="UT737" s="460"/>
      <c r="UU737" s="460"/>
      <c r="UV737" s="460"/>
      <c r="UW737" s="460"/>
      <c r="UX737" s="460"/>
      <c r="UY737" s="460"/>
      <c r="UZ737" s="460"/>
      <c r="VA737" s="460"/>
      <c r="VB737" s="460"/>
      <c r="VC737" s="460"/>
      <c r="VD737" s="460"/>
      <c r="VE737" s="460"/>
      <c r="VF737" s="460"/>
      <c r="VG737" s="460"/>
      <c r="VH737" s="460"/>
      <c r="VI737" s="460"/>
      <c r="VJ737" s="460"/>
      <c r="VK737" s="460"/>
      <c r="VL737" s="460"/>
      <c r="VM737" s="460"/>
      <c r="VN737" s="460"/>
      <c r="VO737" s="460"/>
      <c r="VP737" s="460"/>
      <c r="VQ737" s="460"/>
      <c r="VR737" s="460"/>
      <c r="VS737" s="460"/>
      <c r="VT737" s="460"/>
      <c r="VU737" s="460"/>
      <c r="VV737" s="460"/>
      <c r="VW737" s="460"/>
      <c r="VX737" s="460"/>
      <c r="VY737" s="460"/>
      <c r="VZ737" s="460"/>
      <c r="WA737" s="460"/>
      <c r="WB737" s="460"/>
      <c r="WC737" s="460"/>
      <c r="WD737" s="460"/>
      <c r="WE737" s="460"/>
      <c r="WF737" s="460"/>
      <c r="WG737" s="460"/>
      <c r="WH737" s="460"/>
      <c r="WI737" s="460"/>
      <c r="WJ737" s="460"/>
      <c r="WK737" s="460"/>
      <c r="WL737" s="460"/>
      <c r="WM737" s="460"/>
      <c r="WN737" s="460"/>
      <c r="WO737" s="460"/>
      <c r="WP737" s="460"/>
      <c r="WQ737" s="460"/>
      <c r="WR737" s="460"/>
      <c r="WS737" s="460"/>
      <c r="WT737" s="460"/>
      <c r="WU737" s="460"/>
      <c r="WV737" s="460"/>
      <c r="WW737" s="460"/>
      <c r="WX737" s="460"/>
      <c r="WY737" s="460"/>
      <c r="WZ737" s="460"/>
      <c r="XA737" s="460"/>
      <c r="XB737" s="460"/>
      <c r="XC737" s="460"/>
      <c r="XD737" s="460"/>
      <c r="XE737" s="460"/>
      <c r="XF737" s="460"/>
      <c r="XG737" s="460"/>
      <c r="XH737" s="460"/>
      <c r="XI737" s="460"/>
      <c r="XJ737" s="460"/>
      <c r="XK737" s="460"/>
      <c r="XL737" s="460"/>
      <c r="XM737" s="460"/>
      <c r="XN737" s="460"/>
      <c r="XO737" s="460"/>
      <c r="XP737" s="460"/>
      <c r="XQ737" s="460"/>
      <c r="XR737" s="460"/>
      <c r="XS737" s="460"/>
      <c r="XT737" s="460"/>
      <c r="XU737" s="460"/>
      <c r="XV737" s="460"/>
      <c r="XW737" s="460"/>
      <c r="XX737" s="460"/>
      <c r="XY737" s="460"/>
      <c r="XZ737" s="460"/>
      <c r="YA737" s="460"/>
      <c r="YB737" s="460"/>
      <c r="YC737" s="460"/>
      <c r="YD737" s="460"/>
      <c r="YE737" s="460"/>
      <c r="YF737" s="460"/>
      <c r="YG737" s="460"/>
      <c r="YH737" s="460"/>
      <c r="YI737" s="460"/>
      <c r="YJ737" s="460"/>
      <c r="YK737" s="460"/>
      <c r="YL737" s="460"/>
      <c r="YM737" s="460"/>
      <c r="YN737" s="460"/>
      <c r="YO737" s="460"/>
      <c r="YP737" s="460"/>
      <c r="YQ737" s="460"/>
      <c r="YR737" s="460"/>
      <c r="YS737" s="460"/>
      <c r="YT737" s="460"/>
      <c r="YU737" s="460"/>
      <c r="YV737" s="460"/>
      <c r="YW737" s="460"/>
      <c r="YX737" s="460"/>
      <c r="YY737" s="460"/>
      <c r="YZ737" s="460"/>
      <c r="ZA737" s="460"/>
      <c r="ZB737" s="460"/>
      <c r="ZC737" s="460"/>
      <c r="ZD737" s="460"/>
      <c r="ZE737" s="460"/>
      <c r="ZF737" s="460"/>
      <c r="ZG737" s="460"/>
      <c r="ZH737" s="460"/>
      <c r="ZI737" s="460"/>
      <c r="ZJ737" s="460"/>
      <c r="ZK737" s="460"/>
      <c r="ZL737" s="460"/>
      <c r="ZM737" s="460"/>
      <c r="ZN737" s="460"/>
      <c r="ZO737" s="460"/>
      <c r="ZP737" s="460"/>
      <c r="ZQ737" s="460"/>
      <c r="ZR737" s="460"/>
      <c r="ZS737" s="460"/>
      <c r="ZT737" s="460"/>
      <c r="ZU737" s="460"/>
      <c r="ZV737" s="460"/>
      <c r="ZW737" s="460"/>
      <c r="ZX737" s="460"/>
      <c r="ZY737" s="460"/>
      <c r="ZZ737" s="460"/>
      <c r="AAA737" s="460"/>
      <c r="AAB737" s="460"/>
      <c r="AAC737" s="460"/>
      <c r="AAD737" s="460"/>
      <c r="AAE737" s="460"/>
      <c r="AAF737" s="460"/>
      <c r="AAG737" s="460"/>
      <c r="AAH737" s="460"/>
      <c r="AAI737" s="460"/>
      <c r="AAJ737" s="460"/>
      <c r="AAK737" s="460"/>
      <c r="AAL737" s="460"/>
      <c r="AAM737" s="460"/>
      <c r="AAN737" s="460"/>
      <c r="AAO737" s="460"/>
      <c r="AAP737" s="460"/>
      <c r="AAQ737" s="460"/>
      <c r="AAR737" s="460"/>
      <c r="AAS737" s="460"/>
      <c r="AAT737" s="460"/>
      <c r="AAU737" s="460"/>
      <c r="AAV737" s="460"/>
      <c r="AAW737" s="460"/>
      <c r="AAX737" s="460"/>
      <c r="AAY737" s="460"/>
      <c r="AAZ737" s="460"/>
      <c r="ABA737" s="460"/>
      <c r="ABB737" s="460"/>
      <c r="ABC737" s="460"/>
      <c r="ABD737" s="460"/>
      <c r="ABE737" s="460"/>
      <c r="ABF737" s="460"/>
      <c r="ABG737" s="460"/>
      <c r="ABH737" s="460"/>
      <c r="ABI737" s="460"/>
      <c r="ABJ737" s="460"/>
      <c r="ABK737" s="460"/>
      <c r="ABL737" s="460"/>
      <c r="ABM737" s="460"/>
      <c r="ABN737" s="460"/>
      <c r="ABO737" s="460"/>
      <c r="ABP737" s="460"/>
      <c r="ABQ737" s="460"/>
      <c r="ABR737" s="460"/>
      <c r="ABS737" s="460"/>
      <c r="ABT737" s="460"/>
      <c r="ABU737" s="460"/>
      <c r="ABV737" s="460"/>
      <c r="ABW737" s="460"/>
      <c r="ABX737" s="460"/>
      <c r="ABY737" s="460"/>
      <c r="ABZ737" s="460"/>
      <c r="ACA737" s="460"/>
      <c r="ACB737" s="460"/>
      <c r="ACC737" s="460"/>
      <c r="ACD737" s="460"/>
      <c r="ACE737" s="460"/>
      <c r="ACF737" s="460"/>
      <c r="ACG737" s="460"/>
      <c r="ACH737" s="460"/>
      <c r="ACI737" s="460"/>
      <c r="ACJ737" s="460"/>
      <c r="ACK737" s="460"/>
      <c r="ACL737" s="460"/>
      <c r="ACM737" s="460"/>
      <c r="ACN737" s="460"/>
      <c r="ACO737" s="460"/>
      <c r="ACP737" s="460"/>
      <c r="ACQ737" s="460"/>
      <c r="ACR737" s="460"/>
      <c r="ACS737" s="460"/>
      <c r="ACT737" s="460"/>
      <c r="ACU737" s="460"/>
      <c r="ACV737" s="460"/>
      <c r="ACW737" s="460"/>
      <c r="ACX737" s="460"/>
      <c r="ACY737" s="460"/>
      <c r="ACZ737" s="460"/>
      <c r="ADA737" s="460"/>
      <c r="ADB737" s="460"/>
      <c r="ADC737" s="460"/>
      <c r="ADD737" s="460"/>
      <c r="ADE737" s="460"/>
      <c r="ADF737" s="460"/>
      <c r="ADG737" s="460"/>
      <c r="ADH737" s="460"/>
      <c r="ADI737" s="460"/>
      <c r="ADJ737" s="460"/>
      <c r="ADK737" s="460"/>
      <c r="ADL737" s="460"/>
      <c r="ADM737" s="460"/>
      <c r="ADN737" s="460"/>
      <c r="ADO737" s="460"/>
      <c r="ADP737" s="460"/>
      <c r="ADQ737" s="460"/>
      <c r="ADR737" s="460"/>
      <c r="ADS737" s="460"/>
      <c r="ADT737" s="460"/>
      <c r="ADU737" s="460"/>
      <c r="ADV737" s="460"/>
      <c r="ADW737" s="460"/>
      <c r="ADX737" s="460"/>
      <c r="ADY737" s="460"/>
      <c r="ADZ737" s="460"/>
      <c r="AEA737" s="460"/>
      <c r="AEB737" s="460"/>
      <c r="AEC737" s="460"/>
      <c r="AED737" s="460"/>
      <c r="AEE737" s="460"/>
      <c r="AEF737" s="460"/>
      <c r="AEG737" s="460"/>
      <c r="AEH737" s="460"/>
      <c r="AEI737" s="460"/>
      <c r="AEJ737" s="460"/>
      <c r="AEK737" s="460"/>
      <c r="AEL737" s="460"/>
      <c r="AEM737" s="460"/>
      <c r="AEN737" s="460"/>
      <c r="AEO737" s="460"/>
      <c r="AEP737" s="460"/>
      <c r="AEQ737" s="460"/>
      <c r="AER737" s="460"/>
      <c r="AES737" s="460"/>
      <c r="AET737" s="460"/>
      <c r="AEU737" s="460"/>
      <c r="AEV737" s="460"/>
      <c r="AEW737" s="460"/>
      <c r="AEX737" s="460"/>
      <c r="AEY737" s="460"/>
      <c r="AEZ737" s="460"/>
      <c r="AFA737" s="460"/>
      <c r="AFB737" s="460"/>
      <c r="AFC737" s="460"/>
      <c r="AFD737" s="460"/>
      <c r="AFE737" s="460"/>
      <c r="AFF737" s="460"/>
      <c r="AFG737" s="460"/>
      <c r="AFH737" s="460"/>
      <c r="AFI737" s="460"/>
      <c r="AFJ737" s="460"/>
      <c r="AFK737" s="460"/>
      <c r="AFL737" s="460"/>
      <c r="AFM737" s="460"/>
      <c r="AFN737" s="460"/>
      <c r="AFO737" s="460"/>
      <c r="AFP737" s="460"/>
      <c r="AFQ737" s="460"/>
      <c r="AFR737" s="460"/>
      <c r="AFS737" s="460"/>
      <c r="AFT737" s="460"/>
      <c r="AFU737" s="460"/>
      <c r="AFV737" s="460"/>
      <c r="AFW737" s="460"/>
      <c r="AFX737" s="460"/>
      <c r="AFY737" s="460"/>
      <c r="AFZ737" s="460"/>
      <c r="AGA737" s="460"/>
      <c r="AGB737" s="460"/>
      <c r="AGC737" s="460"/>
      <c r="AGD737" s="460"/>
      <c r="AGE737" s="460"/>
      <c r="AGF737" s="460"/>
      <c r="AGG737" s="460"/>
      <c r="AGH737" s="460"/>
      <c r="AGI737" s="460"/>
      <c r="AGJ737" s="460"/>
      <c r="AGK737" s="460"/>
      <c r="AGL737" s="460"/>
      <c r="AGM737" s="460"/>
      <c r="AGN737" s="460"/>
      <c r="AGO737" s="460"/>
      <c r="AGP737" s="460"/>
      <c r="AGQ737" s="460"/>
      <c r="AGR737" s="460"/>
      <c r="AGS737" s="460"/>
      <c r="AGT737" s="460"/>
      <c r="AGU737" s="460"/>
      <c r="AGV737" s="460"/>
      <c r="AGW737" s="460"/>
      <c r="AGX737" s="460"/>
      <c r="AGY737" s="460"/>
      <c r="AGZ737" s="460"/>
      <c r="AHA737" s="460"/>
      <c r="AHB737" s="460"/>
      <c r="AHC737" s="460"/>
      <c r="AHD737" s="460"/>
      <c r="AHE737" s="460"/>
      <c r="AHF737" s="460"/>
      <c r="AHG737" s="460"/>
      <c r="AHH737" s="460"/>
      <c r="AHI737" s="460"/>
      <c r="AHJ737" s="460"/>
      <c r="AHK737" s="460"/>
      <c r="AHL737" s="460"/>
      <c r="AHM737" s="460"/>
      <c r="AHN737" s="460"/>
      <c r="AHO737" s="460"/>
      <c r="AHP737" s="460"/>
      <c r="AHQ737" s="460"/>
      <c r="AHR737" s="460"/>
      <c r="AHS737" s="460"/>
      <c r="AHT737" s="460"/>
      <c r="AHU737" s="460"/>
      <c r="AHV737" s="460"/>
      <c r="AHW737" s="460"/>
      <c r="AHX737" s="460"/>
      <c r="AHY737" s="460"/>
      <c r="AHZ737" s="460"/>
      <c r="AIA737" s="460"/>
      <c r="AIB737" s="460"/>
      <c r="AIC737" s="460"/>
      <c r="AID737" s="460"/>
      <c r="AIE737" s="460"/>
      <c r="AIF737" s="460"/>
      <c r="AIG737" s="460"/>
      <c r="AIH737" s="460"/>
      <c r="AII737" s="460"/>
      <c r="AIJ737" s="460"/>
      <c r="AIK737" s="460"/>
      <c r="AIL737" s="460"/>
      <c r="AIM737" s="460"/>
      <c r="AIN737" s="460"/>
      <c r="AIO737" s="460"/>
      <c r="AIP737" s="460"/>
      <c r="AIQ737" s="460"/>
      <c r="AIR737" s="460"/>
      <c r="AIS737" s="460"/>
      <c r="AIT737" s="460"/>
      <c r="AIU737" s="460"/>
      <c r="AIV737" s="460"/>
      <c r="AIW737" s="460"/>
      <c r="AIX737" s="460"/>
      <c r="AIY737" s="460"/>
      <c r="AIZ737" s="460"/>
      <c r="AJA737" s="460"/>
      <c r="AJB737" s="460"/>
      <c r="AJC737" s="460"/>
      <c r="AJD737" s="460"/>
      <c r="AJE737" s="460"/>
      <c r="AJF737" s="460"/>
      <c r="AJG737" s="460"/>
      <c r="AJH737" s="460"/>
      <c r="AJI737" s="460"/>
      <c r="AJJ737" s="460"/>
      <c r="AJK737" s="460"/>
      <c r="AJL737" s="460"/>
      <c r="AJM737" s="460"/>
      <c r="AJN737" s="460"/>
      <c r="AJO737" s="460"/>
      <c r="AJP737" s="460"/>
      <c r="AJQ737" s="460"/>
      <c r="AJR737" s="460"/>
      <c r="AJS737" s="460"/>
      <c r="AJT737" s="460"/>
      <c r="AJU737" s="460"/>
      <c r="AJV737" s="460"/>
      <c r="AJW737" s="460"/>
      <c r="AJX737" s="460"/>
      <c r="AJY737" s="460"/>
      <c r="AJZ737" s="460"/>
      <c r="AKA737" s="460"/>
      <c r="AKB737" s="460"/>
      <c r="AKC737" s="460"/>
      <c r="AKD737" s="460"/>
      <c r="AKE737" s="460"/>
      <c r="AKF737" s="460"/>
      <c r="AKG737" s="460"/>
      <c r="AKH737" s="460"/>
      <c r="AKI737" s="460"/>
      <c r="AKJ737" s="460"/>
      <c r="AKK737" s="460"/>
      <c r="AKL737" s="460"/>
      <c r="AKM737" s="460"/>
      <c r="AKN737" s="460"/>
      <c r="AKO737" s="460"/>
      <c r="AKP737" s="460"/>
      <c r="AKQ737" s="460"/>
      <c r="AKR737" s="460"/>
      <c r="AKS737" s="460"/>
      <c r="AKT737" s="460"/>
      <c r="AKU737" s="460"/>
      <c r="AKV737" s="460"/>
      <c r="AKW737" s="460"/>
      <c r="AKX737" s="460"/>
      <c r="AKY737" s="460"/>
      <c r="AKZ737" s="460"/>
      <c r="ALA737" s="460"/>
      <c r="ALB737" s="460"/>
      <c r="ALC737" s="460"/>
      <c r="ALD737" s="460"/>
      <c r="ALE737" s="460"/>
      <c r="ALF737" s="460"/>
      <c r="ALG737" s="460"/>
      <c r="ALH737" s="460"/>
      <c r="ALI737" s="460"/>
      <c r="ALJ737" s="460"/>
      <c r="ALK737" s="460"/>
      <c r="ALL737" s="460"/>
      <c r="ALM737" s="460"/>
      <c r="ALN737" s="460"/>
      <c r="ALO737" s="460"/>
      <c r="ALP737" s="460"/>
      <c r="ALQ737" s="460"/>
      <c r="ALR737" s="460"/>
      <c r="ALS737" s="460"/>
      <c r="ALT737" s="460"/>
      <c r="ALU737" s="460"/>
      <c r="ALV737" s="460"/>
      <c r="ALW737" s="460"/>
      <c r="ALX737" s="460"/>
      <c r="ALY737" s="460"/>
      <c r="ALZ737" s="460"/>
      <c r="AMA737" s="460"/>
      <c r="AMB737" s="460"/>
      <c r="AMC737" s="460"/>
      <c r="AMD737" s="460"/>
      <c r="AME737" s="460"/>
      <c r="AMF737" s="460"/>
      <c r="AMG737" s="460"/>
      <c r="AMH737" s="460"/>
      <c r="AMI737" s="460"/>
    </row>
    <row r="738" spans="1:1023" s="463" customFormat="1" x14ac:dyDescent="0.25">
      <c r="A738" s="457" t="s">
        <v>28297</v>
      </c>
      <c r="B738" s="163">
        <v>737</v>
      </c>
      <c r="C738" s="462" t="s">
        <v>28298</v>
      </c>
      <c r="D738" s="460" t="s">
        <v>28299</v>
      </c>
      <c r="E738" s="461"/>
      <c r="F738" s="460">
        <v>4</v>
      </c>
      <c r="G738" s="460"/>
      <c r="H738" s="460">
        <v>4</v>
      </c>
      <c r="I738" s="460"/>
      <c r="J738" s="460" t="s">
        <v>752</v>
      </c>
      <c r="K738" s="460">
        <v>1</v>
      </c>
      <c r="L738" s="460">
        <v>1</v>
      </c>
      <c r="M738" s="460"/>
      <c r="N738" s="460"/>
      <c r="O738" s="460"/>
      <c r="P738" s="460"/>
      <c r="Q738" s="460"/>
      <c r="R738" s="460"/>
      <c r="S738" s="460"/>
      <c r="T738" s="460"/>
      <c r="U738" s="460"/>
      <c r="V738" s="454">
        <f t="shared" si="356"/>
        <v>100</v>
      </c>
      <c r="W738" s="454">
        <f t="shared" si="357"/>
        <v>100</v>
      </c>
      <c r="X738" s="454">
        <f t="shared" si="358"/>
        <v>100</v>
      </c>
      <c r="Y738" s="454">
        <f t="shared" si="359"/>
        <v>100</v>
      </c>
      <c r="Z738" s="454">
        <f t="shared" si="360"/>
        <v>100</v>
      </c>
      <c r="AA738" s="220">
        <f t="shared" si="361"/>
        <v>100</v>
      </c>
      <c r="AB738" s="220">
        <f t="shared" si="362"/>
        <v>100</v>
      </c>
      <c r="AC738" s="220">
        <f t="shared" si="363"/>
        <v>100</v>
      </c>
      <c r="AD738" s="455">
        <f t="shared" si="364"/>
        <v>1</v>
      </c>
      <c r="AE738" s="455">
        <f t="shared" si="365"/>
        <v>100</v>
      </c>
      <c r="AF738" s="456">
        <f t="shared" si="366"/>
        <v>1</v>
      </c>
      <c r="AG738" s="456">
        <f t="shared" si="367"/>
        <v>1</v>
      </c>
      <c r="AH738" s="456">
        <f t="shared" si="368"/>
        <v>3</v>
      </c>
      <c r="AI738" s="456">
        <f t="shared" si="369"/>
        <v>5</v>
      </c>
      <c r="AJ738" s="460"/>
      <c r="AK738" s="460"/>
      <c r="AL738" s="460">
        <v>3</v>
      </c>
      <c r="AM738" s="460"/>
      <c r="AN738" s="460"/>
      <c r="AO738" s="460"/>
      <c r="AP738" s="460"/>
      <c r="AQ738" s="462"/>
      <c r="AR738" s="460"/>
      <c r="AS738" s="460"/>
      <c r="AT738" s="460"/>
      <c r="AU738" s="460"/>
      <c r="AV738" s="460"/>
      <c r="AW738" s="460"/>
      <c r="AX738" s="460"/>
      <c r="AY738" s="460"/>
      <c r="AZ738" s="460"/>
      <c r="BA738" s="460"/>
      <c r="BB738" s="460"/>
      <c r="BC738" s="460"/>
      <c r="BD738" s="460"/>
      <c r="BE738" s="460"/>
      <c r="BF738" s="460"/>
      <c r="BG738" s="460"/>
      <c r="BH738" s="460"/>
      <c r="BI738" s="460"/>
      <c r="BJ738" s="460"/>
      <c r="BK738" s="460"/>
      <c r="BL738" s="460"/>
      <c r="BM738" s="460"/>
      <c r="BN738" s="460"/>
      <c r="BO738" s="460"/>
      <c r="BP738" s="460"/>
      <c r="BQ738" s="460"/>
      <c r="BR738" s="460"/>
      <c r="BS738" s="460"/>
      <c r="BT738" s="460"/>
      <c r="BU738" s="460"/>
      <c r="BV738" s="460"/>
      <c r="BW738" s="460"/>
      <c r="BX738" s="460"/>
      <c r="BY738" s="460"/>
      <c r="BZ738" s="460"/>
      <c r="CA738" s="460"/>
      <c r="CB738" s="460"/>
      <c r="CC738" s="460"/>
      <c r="CD738" s="460"/>
      <c r="CE738" s="460"/>
      <c r="CF738" s="460"/>
      <c r="CG738" s="460"/>
      <c r="CH738" s="460"/>
      <c r="CI738" s="460"/>
      <c r="CJ738" s="460"/>
      <c r="CK738" s="460"/>
      <c r="CL738" s="460"/>
      <c r="CM738" s="460"/>
      <c r="CN738" s="460"/>
      <c r="CO738" s="460"/>
      <c r="CP738" s="460"/>
      <c r="CQ738" s="460"/>
      <c r="CR738" s="460"/>
      <c r="CS738" s="460"/>
      <c r="CT738" s="460"/>
      <c r="CU738" s="460"/>
      <c r="CV738" s="460"/>
      <c r="CW738" s="460"/>
      <c r="CX738" s="460"/>
      <c r="CY738" s="460"/>
      <c r="CZ738" s="460"/>
      <c r="DA738" s="460"/>
      <c r="DB738" s="460"/>
      <c r="DC738" s="460"/>
      <c r="DD738" s="460"/>
      <c r="DE738" s="460"/>
      <c r="DF738" s="460"/>
      <c r="DG738" s="460"/>
      <c r="DH738" s="460"/>
      <c r="DI738" s="460"/>
      <c r="DJ738" s="460"/>
      <c r="DK738" s="460"/>
      <c r="DL738" s="460"/>
      <c r="DM738" s="460"/>
      <c r="DN738" s="460"/>
      <c r="DO738" s="460"/>
      <c r="DP738" s="460"/>
      <c r="DQ738" s="460"/>
      <c r="DR738" s="460"/>
      <c r="DS738" s="460"/>
      <c r="DT738" s="460"/>
      <c r="DU738" s="460"/>
      <c r="DV738" s="460"/>
      <c r="DW738" s="460"/>
      <c r="DX738" s="460"/>
      <c r="DY738" s="460"/>
      <c r="DZ738" s="460"/>
      <c r="EA738" s="460"/>
      <c r="EB738" s="460"/>
      <c r="EC738" s="460"/>
      <c r="ED738" s="460"/>
      <c r="EE738" s="460"/>
      <c r="EF738" s="460"/>
      <c r="EG738" s="460"/>
      <c r="EH738" s="460"/>
      <c r="EI738" s="460"/>
      <c r="EJ738" s="460"/>
      <c r="EK738" s="460"/>
      <c r="EL738" s="460"/>
      <c r="EM738" s="460"/>
      <c r="EN738" s="460"/>
      <c r="EO738" s="460"/>
      <c r="EP738" s="460"/>
      <c r="EQ738" s="460"/>
      <c r="ER738" s="460"/>
      <c r="ES738" s="460"/>
      <c r="ET738" s="460"/>
      <c r="EU738" s="460"/>
      <c r="EV738" s="460"/>
      <c r="EW738" s="460"/>
      <c r="EX738" s="460"/>
      <c r="EY738" s="460"/>
      <c r="EZ738" s="460"/>
      <c r="FA738" s="460"/>
      <c r="FB738" s="460"/>
      <c r="FC738" s="460"/>
      <c r="FD738" s="460"/>
      <c r="FE738" s="460"/>
      <c r="FF738" s="460"/>
      <c r="FG738" s="460"/>
      <c r="FH738" s="460"/>
      <c r="FI738" s="460"/>
      <c r="FJ738" s="460"/>
      <c r="FK738" s="460"/>
      <c r="FL738" s="460"/>
      <c r="FM738" s="460"/>
      <c r="FN738" s="460"/>
      <c r="FO738" s="460"/>
      <c r="FP738" s="460"/>
      <c r="FQ738" s="460"/>
      <c r="FR738" s="460"/>
      <c r="FS738" s="460"/>
      <c r="FT738" s="460"/>
      <c r="FU738" s="460"/>
      <c r="FV738" s="460"/>
      <c r="FW738" s="460"/>
      <c r="FX738" s="460"/>
      <c r="FY738" s="460"/>
      <c r="FZ738" s="460"/>
      <c r="GA738" s="460"/>
      <c r="GB738" s="460"/>
      <c r="GC738" s="460"/>
      <c r="GD738" s="460"/>
      <c r="GE738" s="460"/>
      <c r="GF738" s="460"/>
      <c r="GG738" s="460"/>
      <c r="GH738" s="460"/>
      <c r="GI738" s="460"/>
      <c r="GJ738" s="460"/>
      <c r="GK738" s="460"/>
      <c r="GL738" s="460"/>
      <c r="GM738" s="460"/>
      <c r="GN738" s="460"/>
      <c r="GO738" s="460"/>
      <c r="GP738" s="460"/>
      <c r="GQ738" s="460"/>
      <c r="GR738" s="460"/>
      <c r="GS738" s="460"/>
      <c r="GT738" s="460"/>
      <c r="GU738" s="460"/>
      <c r="GV738" s="460"/>
      <c r="GW738" s="460"/>
      <c r="GX738" s="460"/>
      <c r="GY738" s="460"/>
      <c r="GZ738" s="460"/>
      <c r="HA738" s="460"/>
      <c r="HB738" s="460"/>
      <c r="HC738" s="460"/>
      <c r="HD738" s="460"/>
      <c r="HE738" s="460"/>
      <c r="HF738" s="460"/>
      <c r="HG738" s="460"/>
      <c r="HH738" s="460"/>
      <c r="HI738" s="460"/>
      <c r="HJ738" s="460"/>
      <c r="HK738" s="460"/>
      <c r="HL738" s="460"/>
      <c r="HM738" s="460"/>
      <c r="HN738" s="460"/>
      <c r="HO738" s="460"/>
      <c r="HP738" s="460"/>
      <c r="HQ738" s="460"/>
      <c r="HR738" s="460"/>
      <c r="HS738" s="460"/>
      <c r="HT738" s="460"/>
      <c r="HU738" s="460"/>
      <c r="HV738" s="460"/>
      <c r="HW738" s="460"/>
      <c r="HX738" s="460"/>
      <c r="HY738" s="460"/>
      <c r="HZ738" s="460"/>
      <c r="IA738" s="460"/>
      <c r="IB738" s="460"/>
      <c r="IC738" s="460"/>
      <c r="ID738" s="460"/>
      <c r="IE738" s="460"/>
      <c r="IF738" s="460"/>
      <c r="IG738" s="460"/>
      <c r="IH738" s="460"/>
      <c r="II738" s="460"/>
      <c r="IJ738" s="460"/>
      <c r="IK738" s="460"/>
      <c r="IL738" s="460"/>
      <c r="IM738" s="460"/>
      <c r="IN738" s="460"/>
      <c r="IO738" s="460"/>
      <c r="IP738" s="460"/>
      <c r="IQ738" s="460"/>
      <c r="IR738" s="460"/>
      <c r="IS738" s="460"/>
      <c r="IT738" s="460"/>
      <c r="IU738" s="460"/>
      <c r="IV738" s="460"/>
      <c r="IW738" s="460"/>
      <c r="IX738" s="460"/>
      <c r="IY738" s="460"/>
      <c r="IZ738" s="460"/>
      <c r="JA738" s="460"/>
      <c r="JB738" s="460"/>
      <c r="JC738" s="460"/>
      <c r="JD738" s="460"/>
      <c r="JE738" s="460"/>
      <c r="JF738" s="460"/>
      <c r="JG738" s="460"/>
      <c r="JH738" s="460"/>
      <c r="JI738" s="460"/>
      <c r="JJ738" s="460"/>
      <c r="JK738" s="460"/>
      <c r="JL738" s="460"/>
      <c r="JM738" s="460"/>
      <c r="JN738" s="460"/>
      <c r="JO738" s="460"/>
      <c r="JP738" s="460"/>
      <c r="JQ738" s="460"/>
      <c r="JR738" s="460"/>
      <c r="JS738" s="460"/>
      <c r="JT738" s="460"/>
      <c r="JU738" s="460"/>
      <c r="JV738" s="460"/>
      <c r="JW738" s="460"/>
      <c r="JX738" s="460"/>
      <c r="JY738" s="460"/>
      <c r="JZ738" s="460"/>
      <c r="KA738" s="460"/>
      <c r="KB738" s="460"/>
      <c r="KC738" s="460"/>
      <c r="KD738" s="460"/>
      <c r="KE738" s="460"/>
      <c r="KF738" s="460"/>
      <c r="KG738" s="460"/>
      <c r="KH738" s="460"/>
      <c r="KI738" s="460"/>
      <c r="KJ738" s="460"/>
      <c r="KK738" s="460"/>
      <c r="KL738" s="460"/>
      <c r="KM738" s="460"/>
      <c r="KN738" s="460"/>
      <c r="KO738" s="460"/>
      <c r="KP738" s="460"/>
      <c r="KQ738" s="460"/>
      <c r="KR738" s="460"/>
      <c r="KS738" s="460"/>
      <c r="KT738" s="460"/>
      <c r="KU738" s="460"/>
      <c r="KV738" s="460"/>
      <c r="KW738" s="460"/>
      <c r="KX738" s="460"/>
      <c r="KY738" s="460"/>
      <c r="KZ738" s="460"/>
      <c r="LA738" s="460"/>
      <c r="LB738" s="460"/>
      <c r="LC738" s="460"/>
      <c r="LD738" s="460"/>
      <c r="LE738" s="460"/>
      <c r="LF738" s="460"/>
      <c r="LG738" s="460"/>
      <c r="LH738" s="460"/>
      <c r="LI738" s="460"/>
      <c r="LJ738" s="460"/>
      <c r="LK738" s="460"/>
      <c r="LL738" s="460"/>
      <c r="LM738" s="460"/>
      <c r="LN738" s="460"/>
      <c r="LO738" s="460"/>
      <c r="LP738" s="460"/>
      <c r="LQ738" s="460"/>
      <c r="LR738" s="460"/>
      <c r="LS738" s="460"/>
      <c r="LT738" s="460"/>
      <c r="LU738" s="460"/>
      <c r="LV738" s="460"/>
      <c r="LW738" s="460"/>
      <c r="LX738" s="460"/>
      <c r="LY738" s="460"/>
      <c r="LZ738" s="460"/>
      <c r="MA738" s="460"/>
      <c r="MB738" s="460"/>
      <c r="MC738" s="460"/>
      <c r="MD738" s="460"/>
      <c r="ME738" s="460"/>
      <c r="MF738" s="460"/>
      <c r="MG738" s="460"/>
      <c r="MH738" s="460"/>
      <c r="MI738" s="460"/>
      <c r="MJ738" s="460"/>
      <c r="MK738" s="460"/>
      <c r="ML738" s="460"/>
      <c r="MM738" s="460"/>
      <c r="MN738" s="460"/>
      <c r="MO738" s="460"/>
      <c r="MP738" s="460"/>
      <c r="MQ738" s="460"/>
      <c r="MR738" s="460"/>
      <c r="MS738" s="460"/>
      <c r="MT738" s="460"/>
      <c r="MU738" s="460"/>
      <c r="MV738" s="460"/>
      <c r="MW738" s="460"/>
      <c r="MX738" s="460"/>
      <c r="MY738" s="460"/>
      <c r="MZ738" s="460"/>
      <c r="NA738" s="460"/>
      <c r="NB738" s="460"/>
      <c r="NC738" s="460"/>
      <c r="ND738" s="460"/>
      <c r="NE738" s="460"/>
      <c r="NF738" s="460"/>
      <c r="NG738" s="460"/>
      <c r="NH738" s="460"/>
      <c r="NI738" s="460"/>
      <c r="NJ738" s="460"/>
      <c r="NK738" s="460"/>
      <c r="NL738" s="460"/>
      <c r="NM738" s="460"/>
      <c r="NN738" s="460"/>
      <c r="NO738" s="460"/>
      <c r="NP738" s="460"/>
      <c r="NQ738" s="460"/>
      <c r="NR738" s="460"/>
      <c r="NS738" s="460"/>
      <c r="NT738" s="460"/>
      <c r="NU738" s="460"/>
      <c r="NV738" s="460"/>
      <c r="NW738" s="460"/>
      <c r="NX738" s="460"/>
      <c r="NY738" s="460"/>
      <c r="NZ738" s="460"/>
      <c r="OA738" s="460"/>
      <c r="OB738" s="460"/>
      <c r="OC738" s="460"/>
      <c r="OD738" s="460"/>
      <c r="OE738" s="460"/>
      <c r="OF738" s="460"/>
      <c r="OG738" s="460"/>
      <c r="OH738" s="460"/>
      <c r="OI738" s="460"/>
      <c r="OJ738" s="460"/>
      <c r="OK738" s="460"/>
      <c r="OL738" s="460"/>
      <c r="OM738" s="460"/>
      <c r="ON738" s="460"/>
      <c r="OO738" s="460"/>
      <c r="OP738" s="460"/>
      <c r="OQ738" s="460"/>
      <c r="OR738" s="460"/>
      <c r="OS738" s="460"/>
      <c r="OT738" s="460"/>
      <c r="OU738" s="460"/>
      <c r="OV738" s="460"/>
      <c r="OW738" s="460"/>
      <c r="OX738" s="460"/>
      <c r="OY738" s="460"/>
      <c r="OZ738" s="460"/>
      <c r="PA738" s="460"/>
      <c r="PB738" s="460"/>
      <c r="PC738" s="460"/>
      <c r="PD738" s="460"/>
      <c r="PE738" s="460"/>
      <c r="PF738" s="460"/>
      <c r="PG738" s="460"/>
      <c r="PH738" s="460"/>
      <c r="PI738" s="460"/>
      <c r="PJ738" s="460"/>
      <c r="PK738" s="460"/>
      <c r="PL738" s="460"/>
      <c r="PM738" s="460"/>
      <c r="PN738" s="460"/>
      <c r="PO738" s="460"/>
      <c r="PP738" s="460"/>
      <c r="PQ738" s="460"/>
      <c r="PR738" s="460"/>
      <c r="PS738" s="460"/>
      <c r="PT738" s="460"/>
      <c r="PU738" s="460"/>
      <c r="PV738" s="460"/>
      <c r="PW738" s="460"/>
      <c r="PX738" s="460"/>
      <c r="PY738" s="460"/>
      <c r="PZ738" s="460"/>
      <c r="QA738" s="460"/>
      <c r="QB738" s="460"/>
      <c r="QC738" s="460"/>
      <c r="QD738" s="460"/>
      <c r="QE738" s="460"/>
      <c r="QF738" s="460"/>
      <c r="QG738" s="460"/>
      <c r="QH738" s="460"/>
      <c r="QI738" s="460"/>
      <c r="QJ738" s="460"/>
      <c r="QK738" s="460"/>
      <c r="QL738" s="460"/>
      <c r="QM738" s="460"/>
      <c r="QN738" s="460"/>
      <c r="QO738" s="460"/>
      <c r="QP738" s="460"/>
      <c r="QQ738" s="460"/>
      <c r="QR738" s="460"/>
      <c r="QS738" s="460"/>
      <c r="QT738" s="460"/>
      <c r="QU738" s="460"/>
      <c r="QV738" s="460"/>
      <c r="QW738" s="460"/>
      <c r="QX738" s="460"/>
      <c r="QY738" s="460"/>
      <c r="QZ738" s="460"/>
      <c r="RA738" s="460"/>
      <c r="RB738" s="460"/>
      <c r="RC738" s="460"/>
      <c r="RD738" s="460"/>
      <c r="RE738" s="460"/>
      <c r="RF738" s="460"/>
      <c r="RG738" s="460"/>
      <c r="RH738" s="460"/>
      <c r="RI738" s="460"/>
      <c r="RJ738" s="460"/>
      <c r="RK738" s="460"/>
      <c r="RL738" s="460"/>
      <c r="RM738" s="460"/>
      <c r="RN738" s="460"/>
      <c r="RO738" s="460"/>
      <c r="RP738" s="460"/>
      <c r="RQ738" s="460"/>
      <c r="RR738" s="460"/>
      <c r="RS738" s="460"/>
      <c r="RT738" s="460"/>
      <c r="RU738" s="460"/>
      <c r="RV738" s="460"/>
      <c r="RW738" s="460"/>
      <c r="RX738" s="460"/>
      <c r="RY738" s="460"/>
      <c r="RZ738" s="460"/>
      <c r="SA738" s="460"/>
      <c r="SB738" s="460"/>
      <c r="SC738" s="460"/>
      <c r="SD738" s="460"/>
      <c r="SE738" s="460"/>
      <c r="SF738" s="460"/>
      <c r="SG738" s="460"/>
      <c r="SH738" s="460"/>
      <c r="SI738" s="460"/>
      <c r="SJ738" s="460"/>
      <c r="SK738" s="460"/>
      <c r="SL738" s="460"/>
      <c r="SM738" s="460"/>
      <c r="SN738" s="460"/>
      <c r="SO738" s="460"/>
      <c r="SP738" s="460"/>
      <c r="SQ738" s="460"/>
      <c r="SR738" s="460"/>
      <c r="SS738" s="460"/>
      <c r="ST738" s="460"/>
      <c r="SU738" s="460"/>
      <c r="SV738" s="460"/>
      <c r="SW738" s="460"/>
      <c r="SX738" s="460"/>
      <c r="SY738" s="460"/>
      <c r="SZ738" s="460"/>
      <c r="TA738" s="460"/>
      <c r="TB738" s="460"/>
      <c r="TC738" s="460"/>
      <c r="TD738" s="460"/>
      <c r="TE738" s="460"/>
      <c r="TF738" s="460"/>
      <c r="TG738" s="460"/>
      <c r="TH738" s="460"/>
      <c r="TI738" s="460"/>
      <c r="TJ738" s="460"/>
      <c r="TK738" s="460"/>
      <c r="TL738" s="460"/>
      <c r="TM738" s="460"/>
      <c r="TN738" s="460"/>
      <c r="TO738" s="460"/>
      <c r="TP738" s="460"/>
      <c r="TQ738" s="460"/>
      <c r="TR738" s="460"/>
      <c r="TS738" s="460"/>
      <c r="TT738" s="460"/>
      <c r="TU738" s="460"/>
      <c r="TV738" s="460"/>
      <c r="TW738" s="460"/>
      <c r="TX738" s="460"/>
      <c r="TY738" s="460"/>
      <c r="TZ738" s="460"/>
      <c r="UA738" s="460"/>
      <c r="UB738" s="460"/>
      <c r="UC738" s="460"/>
      <c r="UD738" s="460"/>
      <c r="UE738" s="460"/>
      <c r="UF738" s="460"/>
      <c r="UG738" s="460"/>
      <c r="UH738" s="460"/>
      <c r="UI738" s="460"/>
      <c r="UJ738" s="460"/>
      <c r="UK738" s="460"/>
      <c r="UL738" s="460"/>
      <c r="UM738" s="460"/>
      <c r="UN738" s="460"/>
      <c r="UO738" s="460"/>
      <c r="UP738" s="460"/>
      <c r="UQ738" s="460"/>
      <c r="UR738" s="460"/>
      <c r="US738" s="460"/>
      <c r="UT738" s="460"/>
      <c r="UU738" s="460"/>
      <c r="UV738" s="460"/>
      <c r="UW738" s="460"/>
      <c r="UX738" s="460"/>
      <c r="UY738" s="460"/>
      <c r="UZ738" s="460"/>
      <c r="VA738" s="460"/>
      <c r="VB738" s="460"/>
      <c r="VC738" s="460"/>
      <c r="VD738" s="460"/>
      <c r="VE738" s="460"/>
      <c r="VF738" s="460"/>
      <c r="VG738" s="460"/>
      <c r="VH738" s="460"/>
      <c r="VI738" s="460"/>
      <c r="VJ738" s="460"/>
      <c r="VK738" s="460"/>
      <c r="VL738" s="460"/>
      <c r="VM738" s="460"/>
      <c r="VN738" s="460"/>
      <c r="VO738" s="460"/>
      <c r="VP738" s="460"/>
      <c r="VQ738" s="460"/>
      <c r="VR738" s="460"/>
      <c r="VS738" s="460"/>
      <c r="VT738" s="460"/>
      <c r="VU738" s="460"/>
      <c r="VV738" s="460"/>
      <c r="VW738" s="460"/>
      <c r="VX738" s="460"/>
      <c r="VY738" s="460"/>
      <c r="VZ738" s="460"/>
      <c r="WA738" s="460"/>
      <c r="WB738" s="460"/>
      <c r="WC738" s="460"/>
      <c r="WD738" s="460"/>
      <c r="WE738" s="460"/>
      <c r="WF738" s="460"/>
      <c r="WG738" s="460"/>
      <c r="WH738" s="460"/>
      <c r="WI738" s="460"/>
      <c r="WJ738" s="460"/>
      <c r="WK738" s="460"/>
      <c r="WL738" s="460"/>
      <c r="WM738" s="460"/>
      <c r="WN738" s="460"/>
      <c r="WO738" s="460"/>
      <c r="WP738" s="460"/>
      <c r="WQ738" s="460"/>
      <c r="WR738" s="460"/>
      <c r="WS738" s="460"/>
      <c r="WT738" s="460"/>
      <c r="WU738" s="460"/>
      <c r="WV738" s="460"/>
      <c r="WW738" s="460"/>
      <c r="WX738" s="460"/>
      <c r="WY738" s="460"/>
      <c r="WZ738" s="460"/>
      <c r="XA738" s="460"/>
      <c r="XB738" s="460"/>
      <c r="XC738" s="460"/>
      <c r="XD738" s="460"/>
      <c r="XE738" s="460"/>
      <c r="XF738" s="460"/>
      <c r="XG738" s="460"/>
      <c r="XH738" s="460"/>
      <c r="XI738" s="460"/>
      <c r="XJ738" s="460"/>
      <c r="XK738" s="460"/>
      <c r="XL738" s="460"/>
      <c r="XM738" s="460"/>
      <c r="XN738" s="460"/>
      <c r="XO738" s="460"/>
      <c r="XP738" s="460"/>
      <c r="XQ738" s="460"/>
      <c r="XR738" s="460"/>
      <c r="XS738" s="460"/>
      <c r="XT738" s="460"/>
      <c r="XU738" s="460"/>
      <c r="XV738" s="460"/>
      <c r="XW738" s="460"/>
      <c r="XX738" s="460"/>
      <c r="XY738" s="460"/>
      <c r="XZ738" s="460"/>
      <c r="YA738" s="460"/>
      <c r="YB738" s="460"/>
      <c r="YC738" s="460"/>
      <c r="YD738" s="460"/>
      <c r="YE738" s="460"/>
      <c r="YF738" s="460"/>
      <c r="YG738" s="460"/>
      <c r="YH738" s="460"/>
      <c r="YI738" s="460"/>
      <c r="YJ738" s="460"/>
      <c r="YK738" s="460"/>
      <c r="YL738" s="460"/>
      <c r="YM738" s="460"/>
      <c r="YN738" s="460"/>
      <c r="YO738" s="460"/>
      <c r="YP738" s="460"/>
      <c r="YQ738" s="460"/>
      <c r="YR738" s="460"/>
      <c r="YS738" s="460"/>
      <c r="YT738" s="460"/>
      <c r="YU738" s="460"/>
      <c r="YV738" s="460"/>
      <c r="YW738" s="460"/>
      <c r="YX738" s="460"/>
      <c r="YY738" s="460"/>
      <c r="YZ738" s="460"/>
      <c r="ZA738" s="460"/>
      <c r="ZB738" s="460"/>
      <c r="ZC738" s="460"/>
      <c r="ZD738" s="460"/>
      <c r="ZE738" s="460"/>
      <c r="ZF738" s="460"/>
      <c r="ZG738" s="460"/>
      <c r="ZH738" s="460"/>
      <c r="ZI738" s="460"/>
      <c r="ZJ738" s="460"/>
      <c r="ZK738" s="460"/>
      <c r="ZL738" s="460"/>
      <c r="ZM738" s="460"/>
      <c r="ZN738" s="460"/>
      <c r="ZO738" s="460"/>
      <c r="ZP738" s="460"/>
      <c r="ZQ738" s="460"/>
      <c r="ZR738" s="460"/>
      <c r="ZS738" s="460"/>
      <c r="ZT738" s="460"/>
      <c r="ZU738" s="460"/>
      <c r="ZV738" s="460"/>
      <c r="ZW738" s="460"/>
      <c r="ZX738" s="460"/>
      <c r="ZY738" s="460"/>
      <c r="ZZ738" s="460"/>
      <c r="AAA738" s="460"/>
      <c r="AAB738" s="460"/>
      <c r="AAC738" s="460"/>
      <c r="AAD738" s="460"/>
      <c r="AAE738" s="460"/>
      <c r="AAF738" s="460"/>
      <c r="AAG738" s="460"/>
      <c r="AAH738" s="460"/>
      <c r="AAI738" s="460"/>
      <c r="AAJ738" s="460"/>
      <c r="AAK738" s="460"/>
      <c r="AAL738" s="460"/>
      <c r="AAM738" s="460"/>
      <c r="AAN738" s="460"/>
      <c r="AAO738" s="460"/>
      <c r="AAP738" s="460"/>
      <c r="AAQ738" s="460"/>
      <c r="AAR738" s="460"/>
      <c r="AAS738" s="460"/>
      <c r="AAT738" s="460"/>
      <c r="AAU738" s="460"/>
      <c r="AAV738" s="460"/>
      <c r="AAW738" s="460"/>
      <c r="AAX738" s="460"/>
      <c r="AAY738" s="460"/>
      <c r="AAZ738" s="460"/>
      <c r="ABA738" s="460"/>
      <c r="ABB738" s="460"/>
      <c r="ABC738" s="460"/>
      <c r="ABD738" s="460"/>
      <c r="ABE738" s="460"/>
      <c r="ABF738" s="460"/>
      <c r="ABG738" s="460"/>
      <c r="ABH738" s="460"/>
      <c r="ABI738" s="460"/>
      <c r="ABJ738" s="460"/>
      <c r="ABK738" s="460"/>
      <c r="ABL738" s="460"/>
      <c r="ABM738" s="460"/>
      <c r="ABN738" s="460"/>
      <c r="ABO738" s="460"/>
      <c r="ABP738" s="460"/>
      <c r="ABQ738" s="460"/>
      <c r="ABR738" s="460"/>
      <c r="ABS738" s="460"/>
      <c r="ABT738" s="460"/>
      <c r="ABU738" s="460"/>
      <c r="ABV738" s="460"/>
      <c r="ABW738" s="460"/>
      <c r="ABX738" s="460"/>
      <c r="ABY738" s="460"/>
      <c r="ABZ738" s="460"/>
      <c r="ACA738" s="460"/>
      <c r="ACB738" s="460"/>
      <c r="ACC738" s="460"/>
      <c r="ACD738" s="460"/>
      <c r="ACE738" s="460"/>
      <c r="ACF738" s="460"/>
      <c r="ACG738" s="460"/>
      <c r="ACH738" s="460"/>
      <c r="ACI738" s="460"/>
      <c r="ACJ738" s="460"/>
      <c r="ACK738" s="460"/>
      <c r="ACL738" s="460"/>
      <c r="ACM738" s="460"/>
      <c r="ACN738" s="460"/>
      <c r="ACO738" s="460"/>
      <c r="ACP738" s="460"/>
      <c r="ACQ738" s="460"/>
      <c r="ACR738" s="460"/>
      <c r="ACS738" s="460"/>
      <c r="ACT738" s="460"/>
      <c r="ACU738" s="460"/>
      <c r="ACV738" s="460"/>
      <c r="ACW738" s="460"/>
      <c r="ACX738" s="460"/>
      <c r="ACY738" s="460"/>
      <c r="ACZ738" s="460"/>
      <c r="ADA738" s="460"/>
      <c r="ADB738" s="460"/>
      <c r="ADC738" s="460"/>
      <c r="ADD738" s="460"/>
      <c r="ADE738" s="460"/>
      <c r="ADF738" s="460"/>
      <c r="ADG738" s="460"/>
      <c r="ADH738" s="460"/>
      <c r="ADI738" s="460"/>
      <c r="ADJ738" s="460"/>
      <c r="ADK738" s="460"/>
      <c r="ADL738" s="460"/>
      <c r="ADM738" s="460"/>
      <c r="ADN738" s="460"/>
      <c r="ADO738" s="460"/>
      <c r="ADP738" s="460"/>
      <c r="ADQ738" s="460"/>
      <c r="ADR738" s="460"/>
      <c r="ADS738" s="460"/>
      <c r="ADT738" s="460"/>
      <c r="ADU738" s="460"/>
      <c r="ADV738" s="460"/>
      <c r="ADW738" s="460"/>
      <c r="ADX738" s="460"/>
      <c r="ADY738" s="460"/>
      <c r="ADZ738" s="460"/>
      <c r="AEA738" s="460"/>
      <c r="AEB738" s="460"/>
      <c r="AEC738" s="460"/>
      <c r="AED738" s="460"/>
      <c r="AEE738" s="460"/>
      <c r="AEF738" s="460"/>
      <c r="AEG738" s="460"/>
      <c r="AEH738" s="460"/>
      <c r="AEI738" s="460"/>
      <c r="AEJ738" s="460"/>
      <c r="AEK738" s="460"/>
      <c r="AEL738" s="460"/>
      <c r="AEM738" s="460"/>
      <c r="AEN738" s="460"/>
      <c r="AEO738" s="460"/>
      <c r="AEP738" s="460"/>
      <c r="AEQ738" s="460"/>
      <c r="AER738" s="460"/>
      <c r="AES738" s="460"/>
      <c r="AET738" s="460"/>
      <c r="AEU738" s="460"/>
      <c r="AEV738" s="460"/>
      <c r="AEW738" s="460"/>
      <c r="AEX738" s="460"/>
      <c r="AEY738" s="460"/>
      <c r="AEZ738" s="460"/>
      <c r="AFA738" s="460"/>
      <c r="AFB738" s="460"/>
      <c r="AFC738" s="460"/>
      <c r="AFD738" s="460"/>
      <c r="AFE738" s="460"/>
      <c r="AFF738" s="460"/>
      <c r="AFG738" s="460"/>
      <c r="AFH738" s="460"/>
      <c r="AFI738" s="460"/>
      <c r="AFJ738" s="460"/>
      <c r="AFK738" s="460"/>
      <c r="AFL738" s="460"/>
      <c r="AFM738" s="460"/>
      <c r="AFN738" s="460"/>
      <c r="AFO738" s="460"/>
      <c r="AFP738" s="460"/>
      <c r="AFQ738" s="460"/>
      <c r="AFR738" s="460"/>
      <c r="AFS738" s="460"/>
      <c r="AFT738" s="460"/>
      <c r="AFU738" s="460"/>
      <c r="AFV738" s="460"/>
      <c r="AFW738" s="460"/>
      <c r="AFX738" s="460"/>
      <c r="AFY738" s="460"/>
      <c r="AFZ738" s="460"/>
      <c r="AGA738" s="460"/>
      <c r="AGB738" s="460"/>
      <c r="AGC738" s="460"/>
      <c r="AGD738" s="460"/>
      <c r="AGE738" s="460"/>
      <c r="AGF738" s="460"/>
      <c r="AGG738" s="460"/>
      <c r="AGH738" s="460"/>
      <c r="AGI738" s="460"/>
      <c r="AGJ738" s="460"/>
      <c r="AGK738" s="460"/>
      <c r="AGL738" s="460"/>
      <c r="AGM738" s="460"/>
      <c r="AGN738" s="460"/>
      <c r="AGO738" s="460"/>
      <c r="AGP738" s="460"/>
      <c r="AGQ738" s="460"/>
      <c r="AGR738" s="460"/>
      <c r="AGS738" s="460"/>
      <c r="AGT738" s="460"/>
      <c r="AGU738" s="460"/>
      <c r="AGV738" s="460"/>
      <c r="AGW738" s="460"/>
      <c r="AGX738" s="460"/>
      <c r="AGY738" s="460"/>
      <c r="AGZ738" s="460"/>
      <c r="AHA738" s="460"/>
      <c r="AHB738" s="460"/>
      <c r="AHC738" s="460"/>
      <c r="AHD738" s="460"/>
      <c r="AHE738" s="460"/>
      <c r="AHF738" s="460"/>
      <c r="AHG738" s="460"/>
      <c r="AHH738" s="460"/>
      <c r="AHI738" s="460"/>
      <c r="AHJ738" s="460"/>
      <c r="AHK738" s="460"/>
      <c r="AHL738" s="460"/>
      <c r="AHM738" s="460"/>
      <c r="AHN738" s="460"/>
      <c r="AHO738" s="460"/>
      <c r="AHP738" s="460"/>
      <c r="AHQ738" s="460"/>
      <c r="AHR738" s="460"/>
      <c r="AHS738" s="460"/>
      <c r="AHT738" s="460"/>
      <c r="AHU738" s="460"/>
      <c r="AHV738" s="460"/>
      <c r="AHW738" s="460"/>
      <c r="AHX738" s="460"/>
      <c r="AHY738" s="460"/>
      <c r="AHZ738" s="460"/>
      <c r="AIA738" s="460"/>
      <c r="AIB738" s="460"/>
      <c r="AIC738" s="460"/>
      <c r="AID738" s="460"/>
      <c r="AIE738" s="460"/>
      <c r="AIF738" s="460"/>
      <c r="AIG738" s="460"/>
      <c r="AIH738" s="460"/>
      <c r="AII738" s="460"/>
      <c r="AIJ738" s="460"/>
      <c r="AIK738" s="460"/>
      <c r="AIL738" s="460"/>
      <c r="AIM738" s="460"/>
      <c r="AIN738" s="460"/>
      <c r="AIO738" s="460"/>
      <c r="AIP738" s="460"/>
      <c r="AIQ738" s="460"/>
      <c r="AIR738" s="460"/>
      <c r="AIS738" s="460"/>
      <c r="AIT738" s="460"/>
      <c r="AIU738" s="460"/>
      <c r="AIV738" s="460"/>
      <c r="AIW738" s="460"/>
      <c r="AIX738" s="460"/>
      <c r="AIY738" s="460"/>
      <c r="AIZ738" s="460"/>
      <c r="AJA738" s="460"/>
      <c r="AJB738" s="460"/>
      <c r="AJC738" s="460"/>
      <c r="AJD738" s="460"/>
      <c r="AJE738" s="460"/>
      <c r="AJF738" s="460"/>
      <c r="AJG738" s="460"/>
      <c r="AJH738" s="460"/>
      <c r="AJI738" s="460"/>
      <c r="AJJ738" s="460"/>
      <c r="AJK738" s="460"/>
      <c r="AJL738" s="460"/>
      <c r="AJM738" s="460"/>
      <c r="AJN738" s="460"/>
      <c r="AJO738" s="460"/>
      <c r="AJP738" s="460"/>
      <c r="AJQ738" s="460"/>
      <c r="AJR738" s="460"/>
      <c r="AJS738" s="460"/>
      <c r="AJT738" s="460"/>
      <c r="AJU738" s="460"/>
      <c r="AJV738" s="460"/>
      <c r="AJW738" s="460"/>
      <c r="AJX738" s="460"/>
      <c r="AJY738" s="460"/>
      <c r="AJZ738" s="460"/>
      <c r="AKA738" s="460"/>
      <c r="AKB738" s="460"/>
      <c r="AKC738" s="460"/>
      <c r="AKD738" s="460"/>
      <c r="AKE738" s="460"/>
      <c r="AKF738" s="460"/>
      <c r="AKG738" s="460"/>
      <c r="AKH738" s="460"/>
      <c r="AKI738" s="460"/>
      <c r="AKJ738" s="460"/>
      <c r="AKK738" s="460"/>
      <c r="AKL738" s="460"/>
      <c r="AKM738" s="460"/>
      <c r="AKN738" s="460"/>
      <c r="AKO738" s="460"/>
      <c r="AKP738" s="460"/>
      <c r="AKQ738" s="460"/>
      <c r="AKR738" s="460"/>
      <c r="AKS738" s="460"/>
      <c r="AKT738" s="460"/>
      <c r="AKU738" s="460"/>
      <c r="AKV738" s="460"/>
      <c r="AKW738" s="460"/>
      <c r="AKX738" s="460"/>
      <c r="AKY738" s="460"/>
      <c r="AKZ738" s="460"/>
      <c r="ALA738" s="460"/>
      <c r="ALB738" s="460"/>
      <c r="ALC738" s="460"/>
      <c r="ALD738" s="460"/>
      <c r="ALE738" s="460"/>
      <c r="ALF738" s="460"/>
      <c r="ALG738" s="460"/>
      <c r="ALH738" s="460"/>
      <c r="ALI738" s="460"/>
      <c r="ALJ738" s="460"/>
      <c r="ALK738" s="460"/>
      <c r="ALL738" s="460"/>
      <c r="ALM738" s="460"/>
      <c r="ALN738" s="460"/>
      <c r="ALO738" s="460"/>
      <c r="ALP738" s="460"/>
      <c r="ALQ738" s="460"/>
      <c r="ALR738" s="460"/>
      <c r="ALS738" s="460"/>
      <c r="ALT738" s="460"/>
      <c r="ALU738" s="460"/>
      <c r="ALV738" s="460"/>
      <c r="ALW738" s="460"/>
      <c r="ALX738" s="460"/>
      <c r="ALY738" s="460"/>
      <c r="ALZ738" s="460"/>
      <c r="AMA738" s="460"/>
      <c r="AMB738" s="460"/>
      <c r="AMC738" s="460"/>
      <c r="AMD738" s="460"/>
      <c r="AME738" s="460"/>
      <c r="AMF738" s="460"/>
      <c r="AMG738" s="460"/>
      <c r="AMH738" s="460"/>
      <c r="AMI738" s="460"/>
    </row>
    <row r="739" spans="1:1023" s="463" customFormat="1" x14ac:dyDescent="0.25">
      <c r="A739" s="457" t="s">
        <v>28300</v>
      </c>
      <c r="B739" s="163">
        <v>738</v>
      </c>
      <c r="C739" s="462" t="s">
        <v>28301</v>
      </c>
      <c r="D739" s="460" t="s">
        <v>28302</v>
      </c>
      <c r="E739" s="461"/>
      <c r="F739" s="460">
        <v>4</v>
      </c>
      <c r="G739" s="460">
        <v>4</v>
      </c>
      <c r="H739" s="460">
        <v>4</v>
      </c>
      <c r="I739" s="460"/>
      <c r="J739" s="460" t="s">
        <v>753</v>
      </c>
      <c r="K739" s="460">
        <v>1</v>
      </c>
      <c r="L739" s="460"/>
      <c r="M739" s="460"/>
      <c r="N739" s="460"/>
      <c r="O739" s="460">
        <v>3</v>
      </c>
      <c r="P739" s="460"/>
      <c r="Q739" s="460"/>
      <c r="R739" s="460"/>
      <c r="S739" s="460"/>
      <c r="T739" s="460"/>
      <c r="U739" s="460"/>
      <c r="V739" s="454">
        <f t="shared" si="356"/>
        <v>100</v>
      </c>
      <c r="W739" s="454">
        <f t="shared" si="357"/>
        <v>100</v>
      </c>
      <c r="X739" s="454">
        <f t="shared" si="358"/>
        <v>20</v>
      </c>
      <c r="Y739" s="454">
        <f t="shared" si="359"/>
        <v>100</v>
      </c>
      <c r="Z739" s="454">
        <f t="shared" si="360"/>
        <v>100</v>
      </c>
      <c r="AA739" s="220">
        <f t="shared" si="361"/>
        <v>100</v>
      </c>
      <c r="AB739" s="220">
        <f t="shared" si="362"/>
        <v>100</v>
      </c>
      <c r="AC739" s="220">
        <f t="shared" si="363"/>
        <v>100</v>
      </c>
      <c r="AD739" s="455">
        <f t="shared" si="364"/>
        <v>100</v>
      </c>
      <c r="AE739" s="455">
        <f t="shared" si="365"/>
        <v>100</v>
      </c>
      <c r="AF739" s="456">
        <f t="shared" si="366"/>
        <v>1</v>
      </c>
      <c r="AG739" s="456">
        <f t="shared" si="367"/>
        <v>1</v>
      </c>
      <c r="AH739" s="456">
        <f t="shared" si="368"/>
        <v>3</v>
      </c>
      <c r="AI739" s="456">
        <f t="shared" si="369"/>
        <v>5</v>
      </c>
      <c r="AJ739" s="460"/>
      <c r="AK739" s="460"/>
      <c r="AL739" s="460"/>
      <c r="AM739" s="460"/>
      <c r="AN739" s="460"/>
      <c r="AO739" s="460"/>
      <c r="AP739" s="460"/>
      <c r="AQ739" s="462"/>
      <c r="AR739" s="460"/>
      <c r="AS739" s="460"/>
      <c r="AT739" s="460"/>
      <c r="AU739" s="460"/>
      <c r="AV739" s="460"/>
      <c r="AW739" s="460"/>
      <c r="AX739" s="460"/>
      <c r="AY739" s="460"/>
      <c r="AZ739" s="460"/>
      <c r="BA739" s="460"/>
      <c r="BB739" s="460"/>
      <c r="BC739" s="460"/>
      <c r="BD739" s="460"/>
      <c r="BE739" s="460"/>
      <c r="BF739" s="460"/>
      <c r="BG739" s="460"/>
      <c r="BH739" s="460"/>
      <c r="BI739" s="460"/>
      <c r="BJ739" s="460"/>
      <c r="BK739" s="460"/>
      <c r="BL739" s="460"/>
      <c r="BM739" s="460"/>
      <c r="BN739" s="460"/>
      <c r="BO739" s="460"/>
      <c r="BP739" s="460"/>
      <c r="BQ739" s="460"/>
      <c r="BR739" s="460"/>
      <c r="BS739" s="460"/>
      <c r="BT739" s="460"/>
      <c r="BU739" s="460"/>
      <c r="BV739" s="460"/>
      <c r="BW739" s="460"/>
      <c r="BX739" s="460"/>
      <c r="BY739" s="460"/>
      <c r="BZ739" s="460"/>
      <c r="CA739" s="460"/>
      <c r="CB739" s="460"/>
      <c r="CC739" s="460"/>
      <c r="CD739" s="460"/>
      <c r="CE739" s="460"/>
      <c r="CF739" s="460"/>
      <c r="CG739" s="460"/>
      <c r="CH739" s="460"/>
      <c r="CI739" s="460"/>
      <c r="CJ739" s="460"/>
      <c r="CK739" s="460"/>
      <c r="CL739" s="460"/>
      <c r="CM739" s="460"/>
      <c r="CN739" s="460"/>
      <c r="CO739" s="460"/>
      <c r="CP739" s="460"/>
      <c r="CQ739" s="460"/>
      <c r="CR739" s="460"/>
      <c r="CS739" s="460"/>
      <c r="CT739" s="460"/>
      <c r="CU739" s="460"/>
      <c r="CV739" s="460"/>
      <c r="CW739" s="460"/>
      <c r="CX739" s="460"/>
      <c r="CY739" s="460"/>
      <c r="CZ739" s="460"/>
      <c r="DA739" s="460"/>
      <c r="DB739" s="460"/>
      <c r="DC739" s="460"/>
      <c r="DD739" s="460"/>
      <c r="DE739" s="460"/>
      <c r="DF739" s="460"/>
      <c r="DG739" s="460"/>
      <c r="DH739" s="460"/>
      <c r="DI739" s="460"/>
      <c r="DJ739" s="460"/>
      <c r="DK739" s="460"/>
      <c r="DL739" s="460"/>
      <c r="DM739" s="460"/>
      <c r="DN739" s="460"/>
      <c r="DO739" s="460"/>
      <c r="DP739" s="460"/>
      <c r="DQ739" s="460"/>
      <c r="DR739" s="460"/>
      <c r="DS739" s="460"/>
      <c r="DT739" s="460"/>
      <c r="DU739" s="460"/>
      <c r="DV739" s="460"/>
      <c r="DW739" s="460"/>
      <c r="DX739" s="460"/>
      <c r="DY739" s="460"/>
      <c r="DZ739" s="460"/>
      <c r="EA739" s="460"/>
      <c r="EB739" s="460"/>
      <c r="EC739" s="460"/>
      <c r="ED739" s="460"/>
      <c r="EE739" s="460"/>
      <c r="EF739" s="460"/>
      <c r="EG739" s="460"/>
      <c r="EH739" s="460"/>
      <c r="EI739" s="460"/>
      <c r="EJ739" s="460"/>
      <c r="EK739" s="460"/>
      <c r="EL739" s="460"/>
      <c r="EM739" s="460"/>
      <c r="EN739" s="460"/>
      <c r="EO739" s="460"/>
      <c r="EP739" s="460"/>
      <c r="EQ739" s="460"/>
      <c r="ER739" s="460"/>
      <c r="ES739" s="460"/>
      <c r="ET739" s="460"/>
      <c r="EU739" s="460"/>
      <c r="EV739" s="460"/>
      <c r="EW739" s="460"/>
      <c r="EX739" s="460"/>
      <c r="EY739" s="460"/>
      <c r="EZ739" s="460"/>
      <c r="FA739" s="460"/>
      <c r="FB739" s="460"/>
      <c r="FC739" s="460"/>
      <c r="FD739" s="460"/>
      <c r="FE739" s="460"/>
      <c r="FF739" s="460"/>
      <c r="FG739" s="460"/>
      <c r="FH739" s="460"/>
      <c r="FI739" s="460"/>
      <c r="FJ739" s="460"/>
      <c r="FK739" s="460"/>
      <c r="FL739" s="460"/>
      <c r="FM739" s="460"/>
      <c r="FN739" s="460"/>
      <c r="FO739" s="460"/>
      <c r="FP739" s="460"/>
      <c r="FQ739" s="460"/>
      <c r="FR739" s="460"/>
      <c r="FS739" s="460"/>
      <c r="FT739" s="460"/>
      <c r="FU739" s="460"/>
      <c r="FV739" s="460"/>
      <c r="FW739" s="460"/>
      <c r="FX739" s="460"/>
      <c r="FY739" s="460"/>
      <c r="FZ739" s="460"/>
      <c r="GA739" s="460"/>
      <c r="GB739" s="460"/>
      <c r="GC739" s="460"/>
      <c r="GD739" s="460"/>
      <c r="GE739" s="460"/>
      <c r="GF739" s="460"/>
      <c r="GG739" s="460"/>
      <c r="GH739" s="460"/>
      <c r="GI739" s="460"/>
      <c r="GJ739" s="460"/>
      <c r="GK739" s="460"/>
      <c r="GL739" s="460"/>
      <c r="GM739" s="460"/>
      <c r="GN739" s="460"/>
      <c r="GO739" s="460"/>
      <c r="GP739" s="460"/>
      <c r="GQ739" s="460"/>
      <c r="GR739" s="460"/>
      <c r="GS739" s="460"/>
      <c r="GT739" s="460"/>
      <c r="GU739" s="460"/>
      <c r="GV739" s="460"/>
      <c r="GW739" s="460"/>
      <c r="GX739" s="460"/>
      <c r="GY739" s="460"/>
      <c r="GZ739" s="460"/>
      <c r="HA739" s="460"/>
      <c r="HB739" s="460"/>
      <c r="HC739" s="460"/>
      <c r="HD739" s="460"/>
      <c r="HE739" s="460"/>
      <c r="HF739" s="460"/>
      <c r="HG739" s="460"/>
      <c r="HH739" s="460"/>
      <c r="HI739" s="460"/>
      <c r="HJ739" s="460"/>
      <c r="HK739" s="460"/>
      <c r="HL739" s="460"/>
      <c r="HM739" s="460"/>
      <c r="HN739" s="460"/>
      <c r="HO739" s="460"/>
      <c r="HP739" s="460"/>
      <c r="HQ739" s="460"/>
      <c r="HR739" s="460"/>
      <c r="HS739" s="460"/>
      <c r="HT739" s="460"/>
      <c r="HU739" s="460"/>
      <c r="HV739" s="460"/>
      <c r="HW739" s="460"/>
      <c r="HX739" s="460"/>
      <c r="HY739" s="460"/>
      <c r="HZ739" s="460"/>
      <c r="IA739" s="460"/>
      <c r="IB739" s="460"/>
      <c r="IC739" s="460"/>
      <c r="ID739" s="460"/>
      <c r="IE739" s="460"/>
      <c r="IF739" s="460"/>
      <c r="IG739" s="460"/>
      <c r="IH739" s="460"/>
      <c r="II739" s="460"/>
      <c r="IJ739" s="460"/>
      <c r="IK739" s="460"/>
      <c r="IL739" s="460"/>
      <c r="IM739" s="460"/>
      <c r="IN739" s="460"/>
      <c r="IO739" s="460"/>
      <c r="IP739" s="460"/>
      <c r="IQ739" s="460"/>
      <c r="IR739" s="460"/>
      <c r="IS739" s="460"/>
      <c r="IT739" s="460"/>
      <c r="IU739" s="460"/>
      <c r="IV739" s="460"/>
      <c r="IW739" s="460"/>
      <c r="IX739" s="460"/>
      <c r="IY739" s="460"/>
      <c r="IZ739" s="460"/>
      <c r="JA739" s="460"/>
      <c r="JB739" s="460"/>
      <c r="JC739" s="460"/>
      <c r="JD739" s="460"/>
      <c r="JE739" s="460"/>
      <c r="JF739" s="460"/>
      <c r="JG739" s="460"/>
      <c r="JH739" s="460"/>
      <c r="JI739" s="460"/>
      <c r="JJ739" s="460"/>
      <c r="JK739" s="460"/>
      <c r="JL739" s="460"/>
      <c r="JM739" s="460"/>
      <c r="JN739" s="460"/>
      <c r="JO739" s="460"/>
      <c r="JP739" s="460"/>
      <c r="JQ739" s="460"/>
      <c r="JR739" s="460"/>
      <c r="JS739" s="460"/>
      <c r="JT739" s="460"/>
      <c r="JU739" s="460"/>
      <c r="JV739" s="460"/>
      <c r="JW739" s="460"/>
      <c r="JX739" s="460"/>
      <c r="JY739" s="460"/>
      <c r="JZ739" s="460"/>
      <c r="KA739" s="460"/>
      <c r="KB739" s="460"/>
      <c r="KC739" s="460"/>
      <c r="KD739" s="460"/>
      <c r="KE739" s="460"/>
      <c r="KF739" s="460"/>
      <c r="KG739" s="460"/>
      <c r="KH739" s="460"/>
      <c r="KI739" s="460"/>
      <c r="KJ739" s="460"/>
      <c r="KK739" s="460"/>
      <c r="KL739" s="460"/>
      <c r="KM739" s="460"/>
      <c r="KN739" s="460"/>
      <c r="KO739" s="460"/>
      <c r="KP739" s="460"/>
      <c r="KQ739" s="460"/>
      <c r="KR739" s="460"/>
      <c r="KS739" s="460"/>
      <c r="KT739" s="460"/>
      <c r="KU739" s="460"/>
      <c r="KV739" s="460"/>
      <c r="KW739" s="460"/>
      <c r="KX739" s="460"/>
      <c r="KY739" s="460"/>
      <c r="KZ739" s="460"/>
      <c r="LA739" s="460"/>
      <c r="LB739" s="460"/>
      <c r="LC739" s="460"/>
      <c r="LD739" s="460"/>
      <c r="LE739" s="460"/>
      <c r="LF739" s="460"/>
      <c r="LG739" s="460"/>
      <c r="LH739" s="460"/>
      <c r="LI739" s="460"/>
      <c r="LJ739" s="460"/>
      <c r="LK739" s="460"/>
      <c r="LL739" s="460"/>
      <c r="LM739" s="460"/>
      <c r="LN739" s="460"/>
      <c r="LO739" s="460"/>
      <c r="LP739" s="460"/>
      <c r="LQ739" s="460"/>
      <c r="LR739" s="460"/>
      <c r="LS739" s="460"/>
      <c r="LT739" s="460"/>
      <c r="LU739" s="460"/>
      <c r="LV739" s="460"/>
      <c r="LW739" s="460"/>
      <c r="LX739" s="460"/>
      <c r="LY739" s="460"/>
      <c r="LZ739" s="460"/>
      <c r="MA739" s="460"/>
      <c r="MB739" s="460"/>
      <c r="MC739" s="460"/>
      <c r="MD739" s="460"/>
      <c r="ME739" s="460"/>
      <c r="MF739" s="460"/>
      <c r="MG739" s="460"/>
      <c r="MH739" s="460"/>
      <c r="MI739" s="460"/>
      <c r="MJ739" s="460"/>
      <c r="MK739" s="460"/>
      <c r="ML739" s="460"/>
      <c r="MM739" s="460"/>
      <c r="MN739" s="460"/>
      <c r="MO739" s="460"/>
      <c r="MP739" s="460"/>
      <c r="MQ739" s="460"/>
      <c r="MR739" s="460"/>
      <c r="MS739" s="460"/>
      <c r="MT739" s="460"/>
      <c r="MU739" s="460"/>
      <c r="MV739" s="460"/>
      <c r="MW739" s="460"/>
      <c r="MX739" s="460"/>
      <c r="MY739" s="460"/>
      <c r="MZ739" s="460"/>
      <c r="NA739" s="460"/>
      <c r="NB739" s="460"/>
      <c r="NC739" s="460"/>
      <c r="ND739" s="460"/>
      <c r="NE739" s="460"/>
      <c r="NF739" s="460"/>
      <c r="NG739" s="460"/>
      <c r="NH739" s="460"/>
      <c r="NI739" s="460"/>
      <c r="NJ739" s="460"/>
      <c r="NK739" s="460"/>
      <c r="NL739" s="460"/>
      <c r="NM739" s="460"/>
      <c r="NN739" s="460"/>
      <c r="NO739" s="460"/>
      <c r="NP739" s="460"/>
      <c r="NQ739" s="460"/>
      <c r="NR739" s="460"/>
      <c r="NS739" s="460"/>
      <c r="NT739" s="460"/>
      <c r="NU739" s="460"/>
      <c r="NV739" s="460"/>
      <c r="NW739" s="460"/>
      <c r="NX739" s="460"/>
      <c r="NY739" s="460"/>
      <c r="NZ739" s="460"/>
      <c r="OA739" s="460"/>
      <c r="OB739" s="460"/>
      <c r="OC739" s="460"/>
      <c r="OD739" s="460"/>
      <c r="OE739" s="460"/>
      <c r="OF739" s="460"/>
      <c r="OG739" s="460"/>
      <c r="OH739" s="460"/>
      <c r="OI739" s="460"/>
      <c r="OJ739" s="460"/>
      <c r="OK739" s="460"/>
      <c r="OL739" s="460"/>
      <c r="OM739" s="460"/>
      <c r="ON739" s="460"/>
      <c r="OO739" s="460"/>
      <c r="OP739" s="460"/>
      <c r="OQ739" s="460"/>
      <c r="OR739" s="460"/>
      <c r="OS739" s="460"/>
      <c r="OT739" s="460"/>
      <c r="OU739" s="460"/>
      <c r="OV739" s="460"/>
      <c r="OW739" s="460"/>
      <c r="OX739" s="460"/>
      <c r="OY739" s="460"/>
      <c r="OZ739" s="460"/>
      <c r="PA739" s="460"/>
      <c r="PB739" s="460"/>
      <c r="PC739" s="460"/>
      <c r="PD739" s="460"/>
      <c r="PE739" s="460"/>
      <c r="PF739" s="460"/>
      <c r="PG739" s="460"/>
      <c r="PH739" s="460"/>
      <c r="PI739" s="460"/>
      <c r="PJ739" s="460"/>
      <c r="PK739" s="460"/>
      <c r="PL739" s="460"/>
      <c r="PM739" s="460"/>
      <c r="PN739" s="460"/>
      <c r="PO739" s="460"/>
      <c r="PP739" s="460"/>
      <c r="PQ739" s="460"/>
      <c r="PR739" s="460"/>
      <c r="PS739" s="460"/>
      <c r="PT739" s="460"/>
      <c r="PU739" s="460"/>
      <c r="PV739" s="460"/>
      <c r="PW739" s="460"/>
      <c r="PX739" s="460"/>
      <c r="PY739" s="460"/>
      <c r="PZ739" s="460"/>
      <c r="QA739" s="460"/>
      <c r="QB739" s="460"/>
      <c r="QC739" s="460"/>
      <c r="QD739" s="460"/>
      <c r="QE739" s="460"/>
      <c r="QF739" s="460"/>
      <c r="QG739" s="460"/>
      <c r="QH739" s="460"/>
      <c r="QI739" s="460"/>
      <c r="QJ739" s="460"/>
      <c r="QK739" s="460"/>
      <c r="QL739" s="460"/>
      <c r="QM739" s="460"/>
      <c r="QN739" s="460"/>
      <c r="QO739" s="460"/>
      <c r="QP739" s="460"/>
      <c r="QQ739" s="460"/>
      <c r="QR739" s="460"/>
      <c r="QS739" s="460"/>
      <c r="QT739" s="460"/>
      <c r="QU739" s="460"/>
      <c r="QV739" s="460"/>
      <c r="QW739" s="460"/>
      <c r="QX739" s="460"/>
      <c r="QY739" s="460"/>
      <c r="QZ739" s="460"/>
      <c r="RA739" s="460"/>
      <c r="RB739" s="460"/>
      <c r="RC739" s="460"/>
      <c r="RD739" s="460"/>
      <c r="RE739" s="460"/>
      <c r="RF739" s="460"/>
      <c r="RG739" s="460"/>
      <c r="RH739" s="460"/>
      <c r="RI739" s="460"/>
      <c r="RJ739" s="460"/>
      <c r="RK739" s="460"/>
      <c r="RL739" s="460"/>
      <c r="RM739" s="460"/>
      <c r="RN739" s="460"/>
      <c r="RO739" s="460"/>
      <c r="RP739" s="460"/>
      <c r="RQ739" s="460"/>
      <c r="RR739" s="460"/>
      <c r="RS739" s="460"/>
      <c r="RT739" s="460"/>
      <c r="RU739" s="460"/>
      <c r="RV739" s="460"/>
      <c r="RW739" s="460"/>
      <c r="RX739" s="460"/>
      <c r="RY739" s="460"/>
      <c r="RZ739" s="460"/>
      <c r="SA739" s="460"/>
      <c r="SB739" s="460"/>
      <c r="SC739" s="460"/>
      <c r="SD739" s="460"/>
      <c r="SE739" s="460"/>
      <c r="SF739" s="460"/>
      <c r="SG739" s="460"/>
      <c r="SH739" s="460"/>
      <c r="SI739" s="460"/>
      <c r="SJ739" s="460"/>
      <c r="SK739" s="460"/>
      <c r="SL739" s="460"/>
      <c r="SM739" s="460"/>
      <c r="SN739" s="460"/>
      <c r="SO739" s="460"/>
      <c r="SP739" s="460"/>
      <c r="SQ739" s="460"/>
      <c r="SR739" s="460"/>
      <c r="SS739" s="460"/>
      <c r="ST739" s="460"/>
      <c r="SU739" s="460"/>
      <c r="SV739" s="460"/>
      <c r="SW739" s="460"/>
      <c r="SX739" s="460"/>
      <c r="SY739" s="460"/>
      <c r="SZ739" s="460"/>
      <c r="TA739" s="460"/>
      <c r="TB739" s="460"/>
      <c r="TC739" s="460"/>
      <c r="TD739" s="460"/>
      <c r="TE739" s="460"/>
      <c r="TF739" s="460"/>
      <c r="TG739" s="460"/>
      <c r="TH739" s="460"/>
      <c r="TI739" s="460"/>
      <c r="TJ739" s="460"/>
      <c r="TK739" s="460"/>
      <c r="TL739" s="460"/>
      <c r="TM739" s="460"/>
      <c r="TN739" s="460"/>
      <c r="TO739" s="460"/>
      <c r="TP739" s="460"/>
      <c r="TQ739" s="460"/>
      <c r="TR739" s="460"/>
      <c r="TS739" s="460"/>
      <c r="TT739" s="460"/>
      <c r="TU739" s="460"/>
      <c r="TV739" s="460"/>
      <c r="TW739" s="460"/>
      <c r="TX739" s="460"/>
      <c r="TY739" s="460"/>
      <c r="TZ739" s="460"/>
      <c r="UA739" s="460"/>
      <c r="UB739" s="460"/>
      <c r="UC739" s="460"/>
      <c r="UD739" s="460"/>
      <c r="UE739" s="460"/>
      <c r="UF739" s="460"/>
      <c r="UG739" s="460"/>
      <c r="UH739" s="460"/>
      <c r="UI739" s="460"/>
      <c r="UJ739" s="460"/>
      <c r="UK739" s="460"/>
      <c r="UL739" s="460"/>
      <c r="UM739" s="460"/>
      <c r="UN739" s="460"/>
      <c r="UO739" s="460"/>
      <c r="UP739" s="460"/>
      <c r="UQ739" s="460"/>
      <c r="UR739" s="460"/>
      <c r="US739" s="460"/>
      <c r="UT739" s="460"/>
      <c r="UU739" s="460"/>
      <c r="UV739" s="460"/>
      <c r="UW739" s="460"/>
      <c r="UX739" s="460"/>
      <c r="UY739" s="460"/>
      <c r="UZ739" s="460"/>
      <c r="VA739" s="460"/>
      <c r="VB739" s="460"/>
      <c r="VC739" s="460"/>
      <c r="VD739" s="460"/>
      <c r="VE739" s="460"/>
      <c r="VF739" s="460"/>
      <c r="VG739" s="460"/>
      <c r="VH739" s="460"/>
      <c r="VI739" s="460"/>
      <c r="VJ739" s="460"/>
      <c r="VK739" s="460"/>
      <c r="VL739" s="460"/>
      <c r="VM739" s="460"/>
      <c r="VN739" s="460"/>
      <c r="VO739" s="460"/>
      <c r="VP739" s="460"/>
      <c r="VQ739" s="460"/>
      <c r="VR739" s="460"/>
      <c r="VS739" s="460"/>
      <c r="VT739" s="460"/>
      <c r="VU739" s="460"/>
      <c r="VV739" s="460"/>
      <c r="VW739" s="460"/>
      <c r="VX739" s="460"/>
      <c r="VY739" s="460"/>
      <c r="VZ739" s="460"/>
      <c r="WA739" s="460"/>
      <c r="WB739" s="460"/>
      <c r="WC739" s="460"/>
      <c r="WD739" s="460"/>
      <c r="WE739" s="460"/>
      <c r="WF739" s="460"/>
      <c r="WG739" s="460"/>
      <c r="WH739" s="460"/>
      <c r="WI739" s="460"/>
      <c r="WJ739" s="460"/>
      <c r="WK739" s="460"/>
      <c r="WL739" s="460"/>
      <c r="WM739" s="460"/>
      <c r="WN739" s="460"/>
      <c r="WO739" s="460"/>
      <c r="WP739" s="460"/>
      <c r="WQ739" s="460"/>
      <c r="WR739" s="460"/>
      <c r="WS739" s="460"/>
      <c r="WT739" s="460"/>
      <c r="WU739" s="460"/>
      <c r="WV739" s="460"/>
      <c r="WW739" s="460"/>
      <c r="WX739" s="460"/>
      <c r="WY739" s="460"/>
      <c r="WZ739" s="460"/>
      <c r="XA739" s="460"/>
      <c r="XB739" s="460"/>
      <c r="XC739" s="460"/>
      <c r="XD739" s="460"/>
      <c r="XE739" s="460"/>
      <c r="XF739" s="460"/>
      <c r="XG739" s="460"/>
      <c r="XH739" s="460"/>
      <c r="XI739" s="460"/>
      <c r="XJ739" s="460"/>
      <c r="XK739" s="460"/>
      <c r="XL739" s="460"/>
      <c r="XM739" s="460"/>
      <c r="XN739" s="460"/>
      <c r="XO739" s="460"/>
      <c r="XP739" s="460"/>
      <c r="XQ739" s="460"/>
      <c r="XR739" s="460"/>
      <c r="XS739" s="460"/>
      <c r="XT739" s="460"/>
      <c r="XU739" s="460"/>
      <c r="XV739" s="460"/>
      <c r="XW739" s="460"/>
      <c r="XX739" s="460"/>
      <c r="XY739" s="460"/>
      <c r="XZ739" s="460"/>
      <c r="YA739" s="460"/>
      <c r="YB739" s="460"/>
      <c r="YC739" s="460"/>
      <c r="YD739" s="460"/>
      <c r="YE739" s="460"/>
      <c r="YF739" s="460"/>
      <c r="YG739" s="460"/>
      <c r="YH739" s="460"/>
      <c r="YI739" s="460"/>
      <c r="YJ739" s="460"/>
      <c r="YK739" s="460"/>
      <c r="YL739" s="460"/>
      <c r="YM739" s="460"/>
      <c r="YN739" s="460"/>
      <c r="YO739" s="460"/>
      <c r="YP739" s="460"/>
      <c r="YQ739" s="460"/>
      <c r="YR739" s="460"/>
      <c r="YS739" s="460"/>
      <c r="YT739" s="460"/>
      <c r="YU739" s="460"/>
      <c r="YV739" s="460"/>
      <c r="YW739" s="460"/>
      <c r="YX739" s="460"/>
      <c r="YY739" s="460"/>
      <c r="YZ739" s="460"/>
      <c r="ZA739" s="460"/>
      <c r="ZB739" s="460"/>
      <c r="ZC739" s="460"/>
      <c r="ZD739" s="460"/>
      <c r="ZE739" s="460"/>
      <c r="ZF739" s="460"/>
      <c r="ZG739" s="460"/>
      <c r="ZH739" s="460"/>
      <c r="ZI739" s="460"/>
      <c r="ZJ739" s="460"/>
      <c r="ZK739" s="460"/>
      <c r="ZL739" s="460"/>
      <c r="ZM739" s="460"/>
      <c r="ZN739" s="460"/>
      <c r="ZO739" s="460"/>
      <c r="ZP739" s="460"/>
      <c r="ZQ739" s="460"/>
      <c r="ZR739" s="460"/>
      <c r="ZS739" s="460"/>
      <c r="ZT739" s="460"/>
      <c r="ZU739" s="460"/>
      <c r="ZV739" s="460"/>
      <c r="ZW739" s="460"/>
      <c r="ZX739" s="460"/>
      <c r="ZY739" s="460"/>
      <c r="ZZ739" s="460"/>
      <c r="AAA739" s="460"/>
      <c r="AAB739" s="460"/>
      <c r="AAC739" s="460"/>
      <c r="AAD739" s="460"/>
      <c r="AAE739" s="460"/>
      <c r="AAF739" s="460"/>
      <c r="AAG739" s="460"/>
      <c r="AAH739" s="460"/>
      <c r="AAI739" s="460"/>
      <c r="AAJ739" s="460"/>
      <c r="AAK739" s="460"/>
      <c r="AAL739" s="460"/>
      <c r="AAM739" s="460"/>
      <c r="AAN739" s="460"/>
      <c r="AAO739" s="460"/>
      <c r="AAP739" s="460"/>
      <c r="AAQ739" s="460"/>
      <c r="AAR739" s="460"/>
      <c r="AAS739" s="460"/>
      <c r="AAT739" s="460"/>
      <c r="AAU739" s="460"/>
      <c r="AAV739" s="460"/>
      <c r="AAW739" s="460"/>
      <c r="AAX739" s="460"/>
      <c r="AAY739" s="460"/>
      <c r="AAZ739" s="460"/>
      <c r="ABA739" s="460"/>
      <c r="ABB739" s="460"/>
      <c r="ABC739" s="460"/>
      <c r="ABD739" s="460"/>
      <c r="ABE739" s="460"/>
      <c r="ABF739" s="460"/>
      <c r="ABG739" s="460"/>
      <c r="ABH739" s="460"/>
      <c r="ABI739" s="460"/>
      <c r="ABJ739" s="460"/>
      <c r="ABK739" s="460"/>
      <c r="ABL739" s="460"/>
      <c r="ABM739" s="460"/>
      <c r="ABN739" s="460"/>
      <c r="ABO739" s="460"/>
      <c r="ABP739" s="460"/>
      <c r="ABQ739" s="460"/>
      <c r="ABR739" s="460"/>
      <c r="ABS739" s="460"/>
      <c r="ABT739" s="460"/>
      <c r="ABU739" s="460"/>
      <c r="ABV739" s="460"/>
      <c r="ABW739" s="460"/>
      <c r="ABX739" s="460"/>
      <c r="ABY739" s="460"/>
      <c r="ABZ739" s="460"/>
      <c r="ACA739" s="460"/>
      <c r="ACB739" s="460"/>
      <c r="ACC739" s="460"/>
      <c r="ACD739" s="460"/>
      <c r="ACE739" s="460"/>
      <c r="ACF739" s="460"/>
      <c r="ACG739" s="460"/>
      <c r="ACH739" s="460"/>
      <c r="ACI739" s="460"/>
      <c r="ACJ739" s="460"/>
      <c r="ACK739" s="460"/>
      <c r="ACL739" s="460"/>
      <c r="ACM739" s="460"/>
      <c r="ACN739" s="460"/>
      <c r="ACO739" s="460"/>
      <c r="ACP739" s="460"/>
      <c r="ACQ739" s="460"/>
      <c r="ACR739" s="460"/>
      <c r="ACS739" s="460"/>
      <c r="ACT739" s="460"/>
      <c r="ACU739" s="460"/>
      <c r="ACV739" s="460"/>
      <c r="ACW739" s="460"/>
      <c r="ACX739" s="460"/>
      <c r="ACY739" s="460"/>
      <c r="ACZ739" s="460"/>
      <c r="ADA739" s="460"/>
      <c r="ADB739" s="460"/>
      <c r="ADC739" s="460"/>
      <c r="ADD739" s="460"/>
      <c r="ADE739" s="460"/>
      <c r="ADF739" s="460"/>
      <c r="ADG739" s="460"/>
      <c r="ADH739" s="460"/>
      <c r="ADI739" s="460"/>
      <c r="ADJ739" s="460"/>
      <c r="ADK739" s="460"/>
      <c r="ADL739" s="460"/>
      <c r="ADM739" s="460"/>
      <c r="ADN739" s="460"/>
      <c r="ADO739" s="460"/>
      <c r="ADP739" s="460"/>
      <c r="ADQ739" s="460"/>
      <c r="ADR739" s="460"/>
      <c r="ADS739" s="460"/>
      <c r="ADT739" s="460"/>
      <c r="ADU739" s="460"/>
      <c r="ADV739" s="460"/>
      <c r="ADW739" s="460"/>
      <c r="ADX739" s="460"/>
      <c r="ADY739" s="460"/>
      <c r="ADZ739" s="460"/>
      <c r="AEA739" s="460"/>
      <c r="AEB739" s="460"/>
      <c r="AEC739" s="460"/>
      <c r="AED739" s="460"/>
      <c r="AEE739" s="460"/>
      <c r="AEF739" s="460"/>
      <c r="AEG739" s="460"/>
      <c r="AEH739" s="460"/>
      <c r="AEI739" s="460"/>
      <c r="AEJ739" s="460"/>
      <c r="AEK739" s="460"/>
      <c r="AEL739" s="460"/>
      <c r="AEM739" s="460"/>
      <c r="AEN739" s="460"/>
      <c r="AEO739" s="460"/>
      <c r="AEP739" s="460"/>
      <c r="AEQ739" s="460"/>
      <c r="AER739" s="460"/>
      <c r="AES739" s="460"/>
      <c r="AET739" s="460"/>
      <c r="AEU739" s="460"/>
      <c r="AEV739" s="460"/>
      <c r="AEW739" s="460"/>
      <c r="AEX739" s="460"/>
      <c r="AEY739" s="460"/>
      <c r="AEZ739" s="460"/>
      <c r="AFA739" s="460"/>
      <c r="AFB739" s="460"/>
      <c r="AFC739" s="460"/>
      <c r="AFD739" s="460"/>
      <c r="AFE739" s="460"/>
      <c r="AFF739" s="460"/>
      <c r="AFG739" s="460"/>
      <c r="AFH739" s="460"/>
      <c r="AFI739" s="460"/>
      <c r="AFJ739" s="460"/>
      <c r="AFK739" s="460"/>
      <c r="AFL739" s="460"/>
      <c r="AFM739" s="460"/>
      <c r="AFN739" s="460"/>
      <c r="AFO739" s="460"/>
      <c r="AFP739" s="460"/>
      <c r="AFQ739" s="460"/>
      <c r="AFR739" s="460"/>
      <c r="AFS739" s="460"/>
      <c r="AFT739" s="460"/>
      <c r="AFU739" s="460"/>
      <c r="AFV739" s="460"/>
      <c r="AFW739" s="460"/>
      <c r="AFX739" s="460"/>
      <c r="AFY739" s="460"/>
      <c r="AFZ739" s="460"/>
      <c r="AGA739" s="460"/>
      <c r="AGB739" s="460"/>
      <c r="AGC739" s="460"/>
      <c r="AGD739" s="460"/>
      <c r="AGE739" s="460"/>
      <c r="AGF739" s="460"/>
      <c r="AGG739" s="460"/>
      <c r="AGH739" s="460"/>
      <c r="AGI739" s="460"/>
      <c r="AGJ739" s="460"/>
      <c r="AGK739" s="460"/>
      <c r="AGL739" s="460"/>
      <c r="AGM739" s="460"/>
      <c r="AGN739" s="460"/>
      <c r="AGO739" s="460"/>
      <c r="AGP739" s="460"/>
      <c r="AGQ739" s="460"/>
      <c r="AGR739" s="460"/>
      <c r="AGS739" s="460"/>
      <c r="AGT739" s="460"/>
      <c r="AGU739" s="460"/>
      <c r="AGV739" s="460"/>
      <c r="AGW739" s="460"/>
      <c r="AGX739" s="460"/>
      <c r="AGY739" s="460"/>
      <c r="AGZ739" s="460"/>
      <c r="AHA739" s="460"/>
      <c r="AHB739" s="460"/>
      <c r="AHC739" s="460"/>
      <c r="AHD739" s="460"/>
      <c r="AHE739" s="460"/>
      <c r="AHF739" s="460"/>
      <c r="AHG739" s="460"/>
      <c r="AHH739" s="460"/>
      <c r="AHI739" s="460"/>
      <c r="AHJ739" s="460"/>
      <c r="AHK739" s="460"/>
      <c r="AHL739" s="460"/>
      <c r="AHM739" s="460"/>
      <c r="AHN739" s="460"/>
      <c r="AHO739" s="460"/>
      <c r="AHP739" s="460"/>
      <c r="AHQ739" s="460"/>
      <c r="AHR739" s="460"/>
      <c r="AHS739" s="460"/>
      <c r="AHT739" s="460"/>
      <c r="AHU739" s="460"/>
      <c r="AHV739" s="460"/>
      <c r="AHW739" s="460"/>
      <c r="AHX739" s="460"/>
      <c r="AHY739" s="460"/>
      <c r="AHZ739" s="460"/>
      <c r="AIA739" s="460"/>
      <c r="AIB739" s="460"/>
      <c r="AIC739" s="460"/>
      <c r="AID739" s="460"/>
      <c r="AIE739" s="460"/>
      <c r="AIF739" s="460"/>
      <c r="AIG739" s="460"/>
      <c r="AIH739" s="460"/>
      <c r="AII739" s="460"/>
      <c r="AIJ739" s="460"/>
      <c r="AIK739" s="460"/>
      <c r="AIL739" s="460"/>
      <c r="AIM739" s="460"/>
      <c r="AIN739" s="460"/>
      <c r="AIO739" s="460"/>
      <c r="AIP739" s="460"/>
      <c r="AIQ739" s="460"/>
      <c r="AIR739" s="460"/>
      <c r="AIS739" s="460"/>
      <c r="AIT739" s="460"/>
      <c r="AIU739" s="460"/>
      <c r="AIV739" s="460"/>
      <c r="AIW739" s="460"/>
      <c r="AIX739" s="460"/>
      <c r="AIY739" s="460"/>
      <c r="AIZ739" s="460"/>
      <c r="AJA739" s="460"/>
      <c r="AJB739" s="460"/>
      <c r="AJC739" s="460"/>
      <c r="AJD739" s="460"/>
      <c r="AJE739" s="460"/>
      <c r="AJF739" s="460"/>
      <c r="AJG739" s="460"/>
      <c r="AJH739" s="460"/>
      <c r="AJI739" s="460"/>
      <c r="AJJ739" s="460"/>
      <c r="AJK739" s="460"/>
      <c r="AJL739" s="460"/>
      <c r="AJM739" s="460"/>
      <c r="AJN739" s="460"/>
      <c r="AJO739" s="460"/>
      <c r="AJP739" s="460"/>
      <c r="AJQ739" s="460"/>
      <c r="AJR739" s="460"/>
      <c r="AJS739" s="460"/>
      <c r="AJT739" s="460"/>
      <c r="AJU739" s="460"/>
      <c r="AJV739" s="460"/>
      <c r="AJW739" s="460"/>
      <c r="AJX739" s="460"/>
      <c r="AJY739" s="460"/>
      <c r="AJZ739" s="460"/>
      <c r="AKA739" s="460"/>
      <c r="AKB739" s="460"/>
      <c r="AKC739" s="460"/>
      <c r="AKD739" s="460"/>
      <c r="AKE739" s="460"/>
      <c r="AKF739" s="460"/>
      <c r="AKG739" s="460"/>
      <c r="AKH739" s="460"/>
      <c r="AKI739" s="460"/>
      <c r="AKJ739" s="460"/>
      <c r="AKK739" s="460"/>
      <c r="AKL739" s="460"/>
      <c r="AKM739" s="460"/>
      <c r="AKN739" s="460"/>
      <c r="AKO739" s="460"/>
      <c r="AKP739" s="460"/>
      <c r="AKQ739" s="460"/>
      <c r="AKR739" s="460"/>
      <c r="AKS739" s="460"/>
      <c r="AKT739" s="460"/>
      <c r="AKU739" s="460"/>
      <c r="AKV739" s="460"/>
      <c r="AKW739" s="460"/>
      <c r="AKX739" s="460"/>
      <c r="AKY739" s="460"/>
      <c r="AKZ739" s="460"/>
      <c r="ALA739" s="460"/>
      <c r="ALB739" s="460"/>
      <c r="ALC739" s="460"/>
      <c r="ALD739" s="460"/>
      <c r="ALE739" s="460"/>
      <c r="ALF739" s="460"/>
      <c r="ALG739" s="460"/>
      <c r="ALH739" s="460"/>
      <c r="ALI739" s="460"/>
      <c r="ALJ739" s="460"/>
      <c r="ALK739" s="460"/>
      <c r="ALL739" s="460"/>
      <c r="ALM739" s="460"/>
      <c r="ALN739" s="460"/>
      <c r="ALO739" s="460"/>
      <c r="ALP739" s="460"/>
      <c r="ALQ739" s="460"/>
      <c r="ALR739" s="460"/>
      <c r="ALS739" s="460"/>
      <c r="ALT739" s="460"/>
      <c r="ALU739" s="460"/>
      <c r="ALV739" s="460"/>
      <c r="ALW739" s="460"/>
      <c r="ALX739" s="460"/>
      <c r="ALY739" s="460"/>
      <c r="ALZ739" s="460"/>
      <c r="AMA739" s="460"/>
      <c r="AMB739" s="460"/>
      <c r="AMC739" s="460"/>
      <c r="AMD739" s="460"/>
      <c r="AME739" s="460"/>
      <c r="AMF739" s="460"/>
      <c r="AMG739" s="460"/>
      <c r="AMH739" s="460"/>
      <c r="AMI739" s="460"/>
    </row>
    <row r="740" spans="1:1023" s="463" customFormat="1" x14ac:dyDescent="0.25">
      <c r="A740" s="457" t="s">
        <v>11819</v>
      </c>
      <c r="B740" s="163">
        <v>739</v>
      </c>
      <c r="C740" s="462" t="s">
        <v>28303</v>
      </c>
      <c r="D740" s="460" t="s">
        <v>11818</v>
      </c>
      <c r="E740" s="461"/>
      <c r="F740" s="460"/>
      <c r="G740" s="460"/>
      <c r="H740" s="460"/>
      <c r="I740" s="460"/>
      <c r="J740" s="460">
        <v>2</v>
      </c>
      <c r="K740" s="460"/>
      <c r="L740" s="460">
        <v>1</v>
      </c>
      <c r="M740" s="460"/>
      <c r="N740" s="460"/>
      <c r="O740" s="460"/>
      <c r="P740" s="460"/>
      <c r="Q740" s="460"/>
      <c r="R740" s="460"/>
      <c r="S740" s="460"/>
      <c r="T740" s="460"/>
      <c r="U740" s="460"/>
      <c r="V740" s="454">
        <f t="shared" si="356"/>
        <v>100</v>
      </c>
      <c r="W740" s="454">
        <f t="shared" si="357"/>
        <v>100</v>
      </c>
      <c r="X740" s="454">
        <f t="shared" si="358"/>
        <v>100</v>
      </c>
      <c r="Y740" s="454">
        <f t="shared" si="359"/>
        <v>100</v>
      </c>
      <c r="Z740" s="454">
        <f t="shared" si="360"/>
        <v>100</v>
      </c>
      <c r="AA740" s="220">
        <f t="shared" si="361"/>
        <v>100</v>
      </c>
      <c r="AB740" s="220">
        <f t="shared" si="362"/>
        <v>100</v>
      </c>
      <c r="AC740" s="220">
        <f t="shared" si="363"/>
        <v>100</v>
      </c>
      <c r="AD740" s="455">
        <f t="shared" si="364"/>
        <v>1</v>
      </c>
      <c r="AE740" s="455">
        <f t="shared" si="365"/>
        <v>100</v>
      </c>
      <c r="AF740" s="456">
        <f t="shared" si="366"/>
        <v>100</v>
      </c>
      <c r="AG740" s="456">
        <f t="shared" si="367"/>
        <v>10</v>
      </c>
      <c r="AH740" s="456">
        <f t="shared" si="368"/>
        <v>100</v>
      </c>
      <c r="AI740" s="456">
        <f t="shared" si="369"/>
        <v>100</v>
      </c>
      <c r="AJ740" s="460"/>
      <c r="AK740" s="460"/>
      <c r="AL740" s="460"/>
      <c r="AM740" s="460"/>
      <c r="AN740" s="460"/>
      <c r="AO740" s="460"/>
      <c r="AP740" s="460"/>
      <c r="AQ740" s="462"/>
      <c r="AR740" s="460"/>
      <c r="AS740" s="460"/>
      <c r="AT740" s="460"/>
      <c r="AU740" s="460"/>
      <c r="AV740" s="460"/>
      <c r="AW740" s="460"/>
      <c r="AX740" s="460"/>
      <c r="AY740" s="460"/>
      <c r="AZ740" s="460"/>
      <c r="BA740" s="460"/>
      <c r="BB740" s="460"/>
      <c r="BC740" s="460"/>
      <c r="BD740" s="460"/>
      <c r="BE740" s="460"/>
      <c r="BF740" s="460"/>
      <c r="BG740" s="460"/>
      <c r="BH740" s="460"/>
      <c r="BI740" s="460"/>
      <c r="BJ740" s="460"/>
      <c r="BK740" s="460"/>
      <c r="BL740" s="460"/>
      <c r="BM740" s="460"/>
      <c r="BN740" s="460"/>
      <c r="BO740" s="460"/>
      <c r="BP740" s="460"/>
      <c r="BQ740" s="460"/>
      <c r="BR740" s="460"/>
      <c r="BS740" s="460"/>
      <c r="BT740" s="460"/>
      <c r="BU740" s="460"/>
      <c r="BV740" s="460"/>
      <c r="BW740" s="460"/>
      <c r="BX740" s="460"/>
      <c r="BY740" s="460"/>
      <c r="BZ740" s="460"/>
      <c r="CA740" s="460"/>
      <c r="CB740" s="460"/>
      <c r="CC740" s="460"/>
      <c r="CD740" s="460"/>
      <c r="CE740" s="460"/>
      <c r="CF740" s="460"/>
      <c r="CG740" s="460"/>
      <c r="CH740" s="460"/>
      <c r="CI740" s="460"/>
      <c r="CJ740" s="460"/>
      <c r="CK740" s="460"/>
      <c r="CL740" s="460"/>
      <c r="CM740" s="460"/>
      <c r="CN740" s="460"/>
      <c r="CO740" s="460"/>
      <c r="CP740" s="460"/>
      <c r="CQ740" s="460"/>
      <c r="CR740" s="460"/>
      <c r="CS740" s="460"/>
      <c r="CT740" s="460"/>
      <c r="CU740" s="460"/>
      <c r="CV740" s="460"/>
      <c r="CW740" s="460"/>
      <c r="CX740" s="460"/>
      <c r="CY740" s="460"/>
      <c r="CZ740" s="460"/>
      <c r="DA740" s="460"/>
      <c r="DB740" s="460"/>
      <c r="DC740" s="460"/>
      <c r="DD740" s="460"/>
      <c r="DE740" s="460"/>
      <c r="DF740" s="460"/>
      <c r="DG740" s="460"/>
      <c r="DH740" s="460"/>
      <c r="DI740" s="460"/>
      <c r="DJ740" s="460"/>
      <c r="DK740" s="460"/>
      <c r="DL740" s="460"/>
      <c r="DM740" s="460"/>
      <c r="DN740" s="460"/>
      <c r="DO740" s="460"/>
      <c r="DP740" s="460"/>
      <c r="DQ740" s="460"/>
      <c r="DR740" s="460"/>
      <c r="DS740" s="460"/>
      <c r="DT740" s="460"/>
      <c r="DU740" s="460"/>
      <c r="DV740" s="460"/>
      <c r="DW740" s="460"/>
      <c r="DX740" s="460"/>
      <c r="DY740" s="460"/>
      <c r="DZ740" s="460"/>
      <c r="EA740" s="460"/>
      <c r="EB740" s="460"/>
      <c r="EC740" s="460"/>
      <c r="ED740" s="460"/>
      <c r="EE740" s="460"/>
      <c r="EF740" s="460"/>
      <c r="EG740" s="460"/>
      <c r="EH740" s="460"/>
      <c r="EI740" s="460"/>
      <c r="EJ740" s="460"/>
      <c r="EK740" s="460"/>
      <c r="EL740" s="460"/>
      <c r="EM740" s="460"/>
      <c r="EN740" s="460"/>
      <c r="EO740" s="460"/>
      <c r="EP740" s="460"/>
      <c r="EQ740" s="460"/>
      <c r="ER740" s="460"/>
      <c r="ES740" s="460"/>
      <c r="ET740" s="460"/>
      <c r="EU740" s="460"/>
      <c r="EV740" s="460"/>
      <c r="EW740" s="460"/>
      <c r="EX740" s="460"/>
      <c r="EY740" s="460"/>
      <c r="EZ740" s="460"/>
      <c r="FA740" s="460"/>
      <c r="FB740" s="460"/>
      <c r="FC740" s="460"/>
      <c r="FD740" s="460"/>
      <c r="FE740" s="460"/>
      <c r="FF740" s="460"/>
      <c r="FG740" s="460"/>
      <c r="FH740" s="460"/>
      <c r="FI740" s="460"/>
      <c r="FJ740" s="460"/>
      <c r="FK740" s="460"/>
      <c r="FL740" s="460"/>
      <c r="FM740" s="460"/>
      <c r="FN740" s="460"/>
      <c r="FO740" s="460"/>
      <c r="FP740" s="460"/>
      <c r="FQ740" s="460"/>
      <c r="FR740" s="460"/>
      <c r="FS740" s="460"/>
      <c r="FT740" s="460"/>
      <c r="FU740" s="460"/>
      <c r="FV740" s="460"/>
      <c r="FW740" s="460"/>
      <c r="FX740" s="460"/>
      <c r="FY740" s="460"/>
      <c r="FZ740" s="460"/>
      <c r="GA740" s="460"/>
      <c r="GB740" s="460"/>
      <c r="GC740" s="460"/>
      <c r="GD740" s="460"/>
      <c r="GE740" s="460"/>
      <c r="GF740" s="460"/>
      <c r="GG740" s="460"/>
      <c r="GH740" s="460"/>
      <c r="GI740" s="460"/>
      <c r="GJ740" s="460"/>
      <c r="GK740" s="460"/>
      <c r="GL740" s="460"/>
      <c r="GM740" s="460"/>
      <c r="GN740" s="460"/>
      <c r="GO740" s="460"/>
      <c r="GP740" s="460"/>
      <c r="GQ740" s="460"/>
      <c r="GR740" s="460"/>
      <c r="GS740" s="460"/>
      <c r="GT740" s="460"/>
      <c r="GU740" s="460"/>
      <c r="GV740" s="460"/>
      <c r="GW740" s="460"/>
      <c r="GX740" s="460"/>
      <c r="GY740" s="460"/>
      <c r="GZ740" s="460"/>
      <c r="HA740" s="460"/>
      <c r="HB740" s="460"/>
      <c r="HC740" s="460"/>
      <c r="HD740" s="460"/>
      <c r="HE740" s="460"/>
      <c r="HF740" s="460"/>
      <c r="HG740" s="460"/>
      <c r="HH740" s="460"/>
      <c r="HI740" s="460"/>
      <c r="HJ740" s="460"/>
      <c r="HK740" s="460"/>
      <c r="HL740" s="460"/>
      <c r="HM740" s="460"/>
      <c r="HN740" s="460"/>
      <c r="HO740" s="460"/>
      <c r="HP740" s="460"/>
      <c r="HQ740" s="460"/>
      <c r="HR740" s="460"/>
      <c r="HS740" s="460"/>
      <c r="HT740" s="460"/>
      <c r="HU740" s="460"/>
      <c r="HV740" s="460"/>
      <c r="HW740" s="460"/>
      <c r="HX740" s="460"/>
      <c r="HY740" s="460"/>
      <c r="HZ740" s="460"/>
      <c r="IA740" s="460"/>
      <c r="IB740" s="460"/>
      <c r="IC740" s="460"/>
      <c r="ID740" s="460"/>
      <c r="IE740" s="460"/>
      <c r="IF740" s="460"/>
      <c r="IG740" s="460"/>
      <c r="IH740" s="460"/>
      <c r="II740" s="460"/>
      <c r="IJ740" s="460"/>
      <c r="IK740" s="460"/>
      <c r="IL740" s="460"/>
      <c r="IM740" s="460"/>
      <c r="IN740" s="460"/>
      <c r="IO740" s="460"/>
      <c r="IP740" s="460"/>
      <c r="IQ740" s="460"/>
      <c r="IR740" s="460"/>
      <c r="IS740" s="460"/>
      <c r="IT740" s="460"/>
      <c r="IU740" s="460"/>
      <c r="IV740" s="460"/>
      <c r="IW740" s="460"/>
      <c r="IX740" s="460"/>
      <c r="IY740" s="460"/>
      <c r="IZ740" s="460"/>
      <c r="JA740" s="460"/>
      <c r="JB740" s="460"/>
      <c r="JC740" s="460"/>
      <c r="JD740" s="460"/>
      <c r="JE740" s="460"/>
      <c r="JF740" s="460"/>
      <c r="JG740" s="460"/>
      <c r="JH740" s="460"/>
      <c r="JI740" s="460"/>
      <c r="JJ740" s="460"/>
      <c r="JK740" s="460"/>
      <c r="JL740" s="460"/>
      <c r="JM740" s="460"/>
      <c r="JN740" s="460"/>
      <c r="JO740" s="460"/>
      <c r="JP740" s="460"/>
      <c r="JQ740" s="460"/>
      <c r="JR740" s="460"/>
      <c r="JS740" s="460"/>
      <c r="JT740" s="460"/>
      <c r="JU740" s="460"/>
      <c r="JV740" s="460"/>
      <c r="JW740" s="460"/>
      <c r="JX740" s="460"/>
      <c r="JY740" s="460"/>
      <c r="JZ740" s="460"/>
      <c r="KA740" s="460"/>
      <c r="KB740" s="460"/>
      <c r="KC740" s="460"/>
      <c r="KD740" s="460"/>
      <c r="KE740" s="460"/>
      <c r="KF740" s="460"/>
      <c r="KG740" s="460"/>
      <c r="KH740" s="460"/>
      <c r="KI740" s="460"/>
      <c r="KJ740" s="460"/>
      <c r="KK740" s="460"/>
      <c r="KL740" s="460"/>
      <c r="KM740" s="460"/>
      <c r="KN740" s="460"/>
      <c r="KO740" s="460"/>
      <c r="KP740" s="460"/>
      <c r="KQ740" s="460"/>
      <c r="KR740" s="460"/>
      <c r="KS740" s="460"/>
      <c r="KT740" s="460"/>
      <c r="KU740" s="460"/>
      <c r="KV740" s="460"/>
      <c r="KW740" s="460"/>
      <c r="KX740" s="460"/>
      <c r="KY740" s="460"/>
      <c r="KZ740" s="460"/>
      <c r="LA740" s="460"/>
      <c r="LB740" s="460"/>
      <c r="LC740" s="460"/>
      <c r="LD740" s="460"/>
      <c r="LE740" s="460"/>
      <c r="LF740" s="460"/>
      <c r="LG740" s="460"/>
      <c r="LH740" s="460"/>
      <c r="LI740" s="460"/>
      <c r="LJ740" s="460"/>
      <c r="LK740" s="460"/>
      <c r="LL740" s="460"/>
      <c r="LM740" s="460"/>
      <c r="LN740" s="460"/>
      <c r="LO740" s="460"/>
      <c r="LP740" s="460"/>
      <c r="LQ740" s="460"/>
      <c r="LR740" s="460"/>
      <c r="LS740" s="460"/>
      <c r="LT740" s="460"/>
      <c r="LU740" s="460"/>
      <c r="LV740" s="460"/>
      <c r="LW740" s="460"/>
      <c r="LX740" s="460"/>
      <c r="LY740" s="460"/>
      <c r="LZ740" s="460"/>
      <c r="MA740" s="460"/>
      <c r="MB740" s="460"/>
      <c r="MC740" s="460"/>
      <c r="MD740" s="460"/>
      <c r="ME740" s="460"/>
      <c r="MF740" s="460"/>
      <c r="MG740" s="460"/>
      <c r="MH740" s="460"/>
      <c r="MI740" s="460"/>
      <c r="MJ740" s="460"/>
      <c r="MK740" s="460"/>
      <c r="ML740" s="460"/>
      <c r="MM740" s="460"/>
      <c r="MN740" s="460"/>
      <c r="MO740" s="460"/>
      <c r="MP740" s="460"/>
      <c r="MQ740" s="460"/>
      <c r="MR740" s="460"/>
      <c r="MS740" s="460"/>
      <c r="MT740" s="460"/>
      <c r="MU740" s="460"/>
      <c r="MV740" s="460"/>
      <c r="MW740" s="460"/>
      <c r="MX740" s="460"/>
      <c r="MY740" s="460"/>
      <c r="MZ740" s="460"/>
      <c r="NA740" s="460"/>
      <c r="NB740" s="460"/>
      <c r="NC740" s="460"/>
      <c r="ND740" s="460"/>
      <c r="NE740" s="460"/>
      <c r="NF740" s="460"/>
      <c r="NG740" s="460"/>
      <c r="NH740" s="460"/>
      <c r="NI740" s="460"/>
      <c r="NJ740" s="460"/>
      <c r="NK740" s="460"/>
      <c r="NL740" s="460"/>
      <c r="NM740" s="460"/>
      <c r="NN740" s="460"/>
      <c r="NO740" s="460"/>
      <c r="NP740" s="460"/>
      <c r="NQ740" s="460"/>
      <c r="NR740" s="460"/>
      <c r="NS740" s="460"/>
      <c r="NT740" s="460"/>
      <c r="NU740" s="460"/>
      <c r="NV740" s="460"/>
      <c r="NW740" s="460"/>
      <c r="NX740" s="460"/>
      <c r="NY740" s="460"/>
      <c r="NZ740" s="460"/>
      <c r="OA740" s="460"/>
      <c r="OB740" s="460"/>
      <c r="OC740" s="460"/>
      <c r="OD740" s="460"/>
      <c r="OE740" s="460"/>
      <c r="OF740" s="460"/>
      <c r="OG740" s="460"/>
      <c r="OH740" s="460"/>
      <c r="OI740" s="460"/>
      <c r="OJ740" s="460"/>
      <c r="OK740" s="460"/>
      <c r="OL740" s="460"/>
      <c r="OM740" s="460"/>
      <c r="ON740" s="460"/>
      <c r="OO740" s="460"/>
      <c r="OP740" s="460"/>
      <c r="OQ740" s="460"/>
      <c r="OR740" s="460"/>
      <c r="OS740" s="460"/>
      <c r="OT740" s="460"/>
      <c r="OU740" s="460"/>
      <c r="OV740" s="460"/>
      <c r="OW740" s="460"/>
      <c r="OX740" s="460"/>
      <c r="OY740" s="460"/>
      <c r="OZ740" s="460"/>
      <c r="PA740" s="460"/>
      <c r="PB740" s="460"/>
      <c r="PC740" s="460"/>
      <c r="PD740" s="460"/>
      <c r="PE740" s="460"/>
      <c r="PF740" s="460"/>
      <c r="PG740" s="460"/>
      <c r="PH740" s="460"/>
      <c r="PI740" s="460"/>
      <c r="PJ740" s="460"/>
      <c r="PK740" s="460"/>
      <c r="PL740" s="460"/>
      <c r="PM740" s="460"/>
      <c r="PN740" s="460"/>
      <c r="PO740" s="460"/>
      <c r="PP740" s="460"/>
      <c r="PQ740" s="460"/>
      <c r="PR740" s="460"/>
      <c r="PS740" s="460"/>
      <c r="PT740" s="460"/>
      <c r="PU740" s="460"/>
      <c r="PV740" s="460"/>
      <c r="PW740" s="460"/>
      <c r="PX740" s="460"/>
      <c r="PY740" s="460"/>
      <c r="PZ740" s="460"/>
      <c r="QA740" s="460"/>
      <c r="QB740" s="460"/>
      <c r="QC740" s="460"/>
      <c r="QD740" s="460"/>
      <c r="QE740" s="460"/>
      <c r="QF740" s="460"/>
      <c r="QG740" s="460"/>
      <c r="QH740" s="460"/>
      <c r="QI740" s="460"/>
      <c r="QJ740" s="460"/>
      <c r="QK740" s="460"/>
      <c r="QL740" s="460"/>
      <c r="QM740" s="460"/>
      <c r="QN740" s="460"/>
      <c r="QO740" s="460"/>
      <c r="QP740" s="460"/>
      <c r="QQ740" s="460"/>
      <c r="QR740" s="460"/>
      <c r="QS740" s="460"/>
      <c r="QT740" s="460"/>
      <c r="QU740" s="460"/>
      <c r="QV740" s="460"/>
      <c r="QW740" s="460"/>
      <c r="QX740" s="460"/>
      <c r="QY740" s="460"/>
      <c r="QZ740" s="460"/>
      <c r="RA740" s="460"/>
      <c r="RB740" s="460"/>
      <c r="RC740" s="460"/>
      <c r="RD740" s="460"/>
      <c r="RE740" s="460"/>
      <c r="RF740" s="460"/>
      <c r="RG740" s="460"/>
      <c r="RH740" s="460"/>
      <c r="RI740" s="460"/>
      <c r="RJ740" s="460"/>
      <c r="RK740" s="460"/>
      <c r="RL740" s="460"/>
      <c r="RM740" s="460"/>
      <c r="RN740" s="460"/>
      <c r="RO740" s="460"/>
      <c r="RP740" s="460"/>
      <c r="RQ740" s="460"/>
      <c r="RR740" s="460"/>
      <c r="RS740" s="460"/>
      <c r="RT740" s="460"/>
      <c r="RU740" s="460"/>
      <c r="RV740" s="460"/>
      <c r="RW740" s="460"/>
      <c r="RX740" s="460"/>
      <c r="RY740" s="460"/>
      <c r="RZ740" s="460"/>
      <c r="SA740" s="460"/>
      <c r="SB740" s="460"/>
      <c r="SC740" s="460"/>
      <c r="SD740" s="460"/>
      <c r="SE740" s="460"/>
      <c r="SF740" s="460"/>
      <c r="SG740" s="460"/>
      <c r="SH740" s="460"/>
      <c r="SI740" s="460"/>
      <c r="SJ740" s="460"/>
      <c r="SK740" s="460"/>
      <c r="SL740" s="460"/>
      <c r="SM740" s="460"/>
      <c r="SN740" s="460"/>
      <c r="SO740" s="460"/>
      <c r="SP740" s="460"/>
      <c r="SQ740" s="460"/>
      <c r="SR740" s="460"/>
      <c r="SS740" s="460"/>
      <c r="ST740" s="460"/>
      <c r="SU740" s="460"/>
      <c r="SV740" s="460"/>
      <c r="SW740" s="460"/>
      <c r="SX740" s="460"/>
      <c r="SY740" s="460"/>
      <c r="SZ740" s="460"/>
      <c r="TA740" s="460"/>
      <c r="TB740" s="460"/>
      <c r="TC740" s="460"/>
      <c r="TD740" s="460"/>
      <c r="TE740" s="460"/>
      <c r="TF740" s="460"/>
      <c r="TG740" s="460"/>
      <c r="TH740" s="460"/>
      <c r="TI740" s="460"/>
      <c r="TJ740" s="460"/>
      <c r="TK740" s="460"/>
      <c r="TL740" s="460"/>
      <c r="TM740" s="460"/>
      <c r="TN740" s="460"/>
      <c r="TO740" s="460"/>
      <c r="TP740" s="460"/>
      <c r="TQ740" s="460"/>
      <c r="TR740" s="460"/>
      <c r="TS740" s="460"/>
      <c r="TT740" s="460"/>
      <c r="TU740" s="460"/>
      <c r="TV740" s="460"/>
      <c r="TW740" s="460"/>
      <c r="TX740" s="460"/>
      <c r="TY740" s="460"/>
      <c r="TZ740" s="460"/>
      <c r="UA740" s="460"/>
      <c r="UB740" s="460"/>
      <c r="UC740" s="460"/>
      <c r="UD740" s="460"/>
      <c r="UE740" s="460"/>
      <c r="UF740" s="460"/>
      <c r="UG740" s="460"/>
      <c r="UH740" s="460"/>
      <c r="UI740" s="460"/>
      <c r="UJ740" s="460"/>
      <c r="UK740" s="460"/>
      <c r="UL740" s="460"/>
      <c r="UM740" s="460"/>
      <c r="UN740" s="460"/>
      <c r="UO740" s="460"/>
      <c r="UP740" s="460"/>
      <c r="UQ740" s="460"/>
      <c r="UR740" s="460"/>
      <c r="US740" s="460"/>
      <c r="UT740" s="460"/>
      <c r="UU740" s="460"/>
      <c r="UV740" s="460"/>
      <c r="UW740" s="460"/>
      <c r="UX740" s="460"/>
      <c r="UY740" s="460"/>
      <c r="UZ740" s="460"/>
      <c r="VA740" s="460"/>
      <c r="VB740" s="460"/>
      <c r="VC740" s="460"/>
      <c r="VD740" s="460"/>
      <c r="VE740" s="460"/>
      <c r="VF740" s="460"/>
      <c r="VG740" s="460"/>
      <c r="VH740" s="460"/>
      <c r="VI740" s="460"/>
      <c r="VJ740" s="460"/>
      <c r="VK740" s="460"/>
      <c r="VL740" s="460"/>
      <c r="VM740" s="460"/>
      <c r="VN740" s="460"/>
      <c r="VO740" s="460"/>
      <c r="VP740" s="460"/>
      <c r="VQ740" s="460"/>
      <c r="VR740" s="460"/>
      <c r="VS740" s="460"/>
      <c r="VT740" s="460"/>
      <c r="VU740" s="460"/>
      <c r="VV740" s="460"/>
      <c r="VW740" s="460"/>
      <c r="VX740" s="460"/>
      <c r="VY740" s="460"/>
      <c r="VZ740" s="460"/>
      <c r="WA740" s="460"/>
      <c r="WB740" s="460"/>
      <c r="WC740" s="460"/>
      <c r="WD740" s="460"/>
      <c r="WE740" s="460"/>
      <c r="WF740" s="460"/>
      <c r="WG740" s="460"/>
      <c r="WH740" s="460"/>
      <c r="WI740" s="460"/>
      <c r="WJ740" s="460"/>
      <c r="WK740" s="460"/>
      <c r="WL740" s="460"/>
      <c r="WM740" s="460"/>
      <c r="WN740" s="460"/>
      <c r="WO740" s="460"/>
      <c r="WP740" s="460"/>
      <c r="WQ740" s="460"/>
      <c r="WR740" s="460"/>
      <c r="WS740" s="460"/>
      <c r="WT740" s="460"/>
      <c r="WU740" s="460"/>
      <c r="WV740" s="460"/>
      <c r="WW740" s="460"/>
      <c r="WX740" s="460"/>
      <c r="WY740" s="460"/>
      <c r="WZ740" s="460"/>
      <c r="XA740" s="460"/>
      <c r="XB740" s="460"/>
      <c r="XC740" s="460"/>
      <c r="XD740" s="460"/>
      <c r="XE740" s="460"/>
      <c r="XF740" s="460"/>
      <c r="XG740" s="460"/>
      <c r="XH740" s="460"/>
      <c r="XI740" s="460"/>
      <c r="XJ740" s="460"/>
      <c r="XK740" s="460"/>
      <c r="XL740" s="460"/>
      <c r="XM740" s="460"/>
      <c r="XN740" s="460"/>
      <c r="XO740" s="460"/>
      <c r="XP740" s="460"/>
      <c r="XQ740" s="460"/>
      <c r="XR740" s="460"/>
      <c r="XS740" s="460"/>
      <c r="XT740" s="460"/>
      <c r="XU740" s="460"/>
      <c r="XV740" s="460"/>
      <c r="XW740" s="460"/>
      <c r="XX740" s="460"/>
      <c r="XY740" s="460"/>
      <c r="XZ740" s="460"/>
      <c r="YA740" s="460"/>
      <c r="YB740" s="460"/>
      <c r="YC740" s="460"/>
      <c r="YD740" s="460"/>
      <c r="YE740" s="460"/>
      <c r="YF740" s="460"/>
      <c r="YG740" s="460"/>
      <c r="YH740" s="460"/>
      <c r="YI740" s="460"/>
      <c r="YJ740" s="460"/>
      <c r="YK740" s="460"/>
      <c r="YL740" s="460"/>
      <c r="YM740" s="460"/>
      <c r="YN740" s="460"/>
      <c r="YO740" s="460"/>
      <c r="YP740" s="460"/>
      <c r="YQ740" s="460"/>
      <c r="YR740" s="460"/>
      <c r="YS740" s="460"/>
      <c r="YT740" s="460"/>
      <c r="YU740" s="460"/>
      <c r="YV740" s="460"/>
      <c r="YW740" s="460"/>
      <c r="YX740" s="460"/>
      <c r="YY740" s="460"/>
      <c r="YZ740" s="460"/>
      <c r="ZA740" s="460"/>
      <c r="ZB740" s="460"/>
      <c r="ZC740" s="460"/>
      <c r="ZD740" s="460"/>
      <c r="ZE740" s="460"/>
      <c r="ZF740" s="460"/>
      <c r="ZG740" s="460"/>
      <c r="ZH740" s="460"/>
      <c r="ZI740" s="460"/>
      <c r="ZJ740" s="460"/>
      <c r="ZK740" s="460"/>
      <c r="ZL740" s="460"/>
      <c r="ZM740" s="460"/>
      <c r="ZN740" s="460"/>
      <c r="ZO740" s="460"/>
      <c r="ZP740" s="460"/>
      <c r="ZQ740" s="460"/>
      <c r="ZR740" s="460"/>
      <c r="ZS740" s="460"/>
      <c r="ZT740" s="460"/>
      <c r="ZU740" s="460"/>
      <c r="ZV740" s="460"/>
      <c r="ZW740" s="460"/>
      <c r="ZX740" s="460"/>
      <c r="ZY740" s="460"/>
      <c r="ZZ740" s="460"/>
      <c r="AAA740" s="460"/>
      <c r="AAB740" s="460"/>
      <c r="AAC740" s="460"/>
      <c r="AAD740" s="460"/>
      <c r="AAE740" s="460"/>
      <c r="AAF740" s="460"/>
      <c r="AAG740" s="460"/>
      <c r="AAH740" s="460"/>
      <c r="AAI740" s="460"/>
      <c r="AAJ740" s="460"/>
      <c r="AAK740" s="460"/>
      <c r="AAL740" s="460"/>
      <c r="AAM740" s="460"/>
      <c r="AAN740" s="460"/>
      <c r="AAO740" s="460"/>
      <c r="AAP740" s="460"/>
      <c r="AAQ740" s="460"/>
      <c r="AAR740" s="460"/>
      <c r="AAS740" s="460"/>
      <c r="AAT740" s="460"/>
      <c r="AAU740" s="460"/>
      <c r="AAV740" s="460"/>
      <c r="AAW740" s="460"/>
      <c r="AAX740" s="460"/>
      <c r="AAY740" s="460"/>
      <c r="AAZ740" s="460"/>
      <c r="ABA740" s="460"/>
      <c r="ABB740" s="460"/>
      <c r="ABC740" s="460"/>
      <c r="ABD740" s="460"/>
      <c r="ABE740" s="460"/>
      <c r="ABF740" s="460"/>
      <c r="ABG740" s="460"/>
      <c r="ABH740" s="460"/>
      <c r="ABI740" s="460"/>
      <c r="ABJ740" s="460"/>
      <c r="ABK740" s="460"/>
      <c r="ABL740" s="460"/>
      <c r="ABM740" s="460"/>
      <c r="ABN740" s="460"/>
      <c r="ABO740" s="460"/>
      <c r="ABP740" s="460"/>
      <c r="ABQ740" s="460"/>
      <c r="ABR740" s="460"/>
      <c r="ABS740" s="460"/>
      <c r="ABT740" s="460"/>
      <c r="ABU740" s="460"/>
      <c r="ABV740" s="460"/>
      <c r="ABW740" s="460"/>
      <c r="ABX740" s="460"/>
      <c r="ABY740" s="460"/>
      <c r="ABZ740" s="460"/>
      <c r="ACA740" s="460"/>
      <c r="ACB740" s="460"/>
      <c r="ACC740" s="460"/>
      <c r="ACD740" s="460"/>
      <c r="ACE740" s="460"/>
      <c r="ACF740" s="460"/>
      <c r="ACG740" s="460"/>
      <c r="ACH740" s="460"/>
      <c r="ACI740" s="460"/>
      <c r="ACJ740" s="460"/>
      <c r="ACK740" s="460"/>
      <c r="ACL740" s="460"/>
      <c r="ACM740" s="460"/>
      <c r="ACN740" s="460"/>
      <c r="ACO740" s="460"/>
      <c r="ACP740" s="460"/>
      <c r="ACQ740" s="460"/>
      <c r="ACR740" s="460"/>
      <c r="ACS740" s="460"/>
      <c r="ACT740" s="460"/>
      <c r="ACU740" s="460"/>
      <c r="ACV740" s="460"/>
      <c r="ACW740" s="460"/>
      <c r="ACX740" s="460"/>
      <c r="ACY740" s="460"/>
      <c r="ACZ740" s="460"/>
      <c r="ADA740" s="460"/>
      <c r="ADB740" s="460"/>
      <c r="ADC740" s="460"/>
      <c r="ADD740" s="460"/>
      <c r="ADE740" s="460"/>
      <c r="ADF740" s="460"/>
      <c r="ADG740" s="460"/>
      <c r="ADH740" s="460"/>
      <c r="ADI740" s="460"/>
      <c r="ADJ740" s="460"/>
      <c r="ADK740" s="460"/>
      <c r="ADL740" s="460"/>
      <c r="ADM740" s="460"/>
      <c r="ADN740" s="460"/>
      <c r="ADO740" s="460"/>
      <c r="ADP740" s="460"/>
      <c r="ADQ740" s="460"/>
      <c r="ADR740" s="460"/>
      <c r="ADS740" s="460"/>
      <c r="ADT740" s="460"/>
      <c r="ADU740" s="460"/>
      <c r="ADV740" s="460"/>
      <c r="ADW740" s="460"/>
      <c r="ADX740" s="460"/>
      <c r="ADY740" s="460"/>
      <c r="ADZ740" s="460"/>
      <c r="AEA740" s="460"/>
      <c r="AEB740" s="460"/>
      <c r="AEC740" s="460"/>
      <c r="AED740" s="460"/>
      <c r="AEE740" s="460"/>
      <c r="AEF740" s="460"/>
      <c r="AEG740" s="460"/>
      <c r="AEH740" s="460"/>
      <c r="AEI740" s="460"/>
      <c r="AEJ740" s="460"/>
      <c r="AEK740" s="460"/>
      <c r="AEL740" s="460"/>
      <c r="AEM740" s="460"/>
      <c r="AEN740" s="460"/>
      <c r="AEO740" s="460"/>
      <c r="AEP740" s="460"/>
      <c r="AEQ740" s="460"/>
      <c r="AER740" s="460"/>
      <c r="AES740" s="460"/>
      <c r="AET740" s="460"/>
      <c r="AEU740" s="460"/>
      <c r="AEV740" s="460"/>
      <c r="AEW740" s="460"/>
      <c r="AEX740" s="460"/>
      <c r="AEY740" s="460"/>
      <c r="AEZ740" s="460"/>
      <c r="AFA740" s="460"/>
      <c r="AFB740" s="460"/>
      <c r="AFC740" s="460"/>
      <c r="AFD740" s="460"/>
      <c r="AFE740" s="460"/>
      <c r="AFF740" s="460"/>
      <c r="AFG740" s="460"/>
      <c r="AFH740" s="460"/>
      <c r="AFI740" s="460"/>
      <c r="AFJ740" s="460"/>
      <c r="AFK740" s="460"/>
      <c r="AFL740" s="460"/>
      <c r="AFM740" s="460"/>
      <c r="AFN740" s="460"/>
      <c r="AFO740" s="460"/>
      <c r="AFP740" s="460"/>
      <c r="AFQ740" s="460"/>
      <c r="AFR740" s="460"/>
      <c r="AFS740" s="460"/>
      <c r="AFT740" s="460"/>
      <c r="AFU740" s="460"/>
      <c r="AFV740" s="460"/>
      <c r="AFW740" s="460"/>
      <c r="AFX740" s="460"/>
      <c r="AFY740" s="460"/>
      <c r="AFZ740" s="460"/>
      <c r="AGA740" s="460"/>
      <c r="AGB740" s="460"/>
      <c r="AGC740" s="460"/>
      <c r="AGD740" s="460"/>
      <c r="AGE740" s="460"/>
      <c r="AGF740" s="460"/>
      <c r="AGG740" s="460"/>
      <c r="AGH740" s="460"/>
      <c r="AGI740" s="460"/>
      <c r="AGJ740" s="460"/>
      <c r="AGK740" s="460"/>
      <c r="AGL740" s="460"/>
      <c r="AGM740" s="460"/>
      <c r="AGN740" s="460"/>
      <c r="AGO740" s="460"/>
      <c r="AGP740" s="460"/>
      <c r="AGQ740" s="460"/>
      <c r="AGR740" s="460"/>
      <c r="AGS740" s="460"/>
      <c r="AGT740" s="460"/>
      <c r="AGU740" s="460"/>
      <c r="AGV740" s="460"/>
      <c r="AGW740" s="460"/>
      <c r="AGX740" s="460"/>
      <c r="AGY740" s="460"/>
      <c r="AGZ740" s="460"/>
      <c r="AHA740" s="460"/>
      <c r="AHB740" s="460"/>
      <c r="AHC740" s="460"/>
      <c r="AHD740" s="460"/>
      <c r="AHE740" s="460"/>
      <c r="AHF740" s="460"/>
      <c r="AHG740" s="460"/>
      <c r="AHH740" s="460"/>
      <c r="AHI740" s="460"/>
      <c r="AHJ740" s="460"/>
      <c r="AHK740" s="460"/>
      <c r="AHL740" s="460"/>
      <c r="AHM740" s="460"/>
      <c r="AHN740" s="460"/>
      <c r="AHO740" s="460"/>
      <c r="AHP740" s="460"/>
      <c r="AHQ740" s="460"/>
      <c r="AHR740" s="460"/>
      <c r="AHS740" s="460"/>
      <c r="AHT740" s="460"/>
      <c r="AHU740" s="460"/>
      <c r="AHV740" s="460"/>
      <c r="AHW740" s="460"/>
      <c r="AHX740" s="460"/>
      <c r="AHY740" s="460"/>
      <c r="AHZ740" s="460"/>
      <c r="AIA740" s="460"/>
      <c r="AIB740" s="460"/>
      <c r="AIC740" s="460"/>
      <c r="AID740" s="460"/>
      <c r="AIE740" s="460"/>
      <c r="AIF740" s="460"/>
      <c r="AIG740" s="460"/>
      <c r="AIH740" s="460"/>
      <c r="AII740" s="460"/>
      <c r="AIJ740" s="460"/>
      <c r="AIK740" s="460"/>
      <c r="AIL740" s="460"/>
      <c r="AIM740" s="460"/>
      <c r="AIN740" s="460"/>
      <c r="AIO740" s="460"/>
      <c r="AIP740" s="460"/>
      <c r="AIQ740" s="460"/>
      <c r="AIR740" s="460"/>
      <c r="AIS740" s="460"/>
      <c r="AIT740" s="460"/>
      <c r="AIU740" s="460"/>
      <c r="AIV740" s="460"/>
      <c r="AIW740" s="460"/>
      <c r="AIX740" s="460"/>
      <c r="AIY740" s="460"/>
      <c r="AIZ740" s="460"/>
      <c r="AJA740" s="460"/>
      <c r="AJB740" s="460"/>
      <c r="AJC740" s="460"/>
      <c r="AJD740" s="460"/>
      <c r="AJE740" s="460"/>
      <c r="AJF740" s="460"/>
      <c r="AJG740" s="460"/>
      <c r="AJH740" s="460"/>
      <c r="AJI740" s="460"/>
      <c r="AJJ740" s="460"/>
      <c r="AJK740" s="460"/>
      <c r="AJL740" s="460"/>
      <c r="AJM740" s="460"/>
      <c r="AJN740" s="460"/>
      <c r="AJO740" s="460"/>
      <c r="AJP740" s="460"/>
      <c r="AJQ740" s="460"/>
      <c r="AJR740" s="460"/>
      <c r="AJS740" s="460"/>
      <c r="AJT740" s="460"/>
      <c r="AJU740" s="460"/>
      <c r="AJV740" s="460"/>
      <c r="AJW740" s="460"/>
      <c r="AJX740" s="460"/>
      <c r="AJY740" s="460"/>
      <c r="AJZ740" s="460"/>
      <c r="AKA740" s="460"/>
      <c r="AKB740" s="460"/>
      <c r="AKC740" s="460"/>
      <c r="AKD740" s="460"/>
      <c r="AKE740" s="460"/>
      <c r="AKF740" s="460"/>
      <c r="AKG740" s="460"/>
      <c r="AKH740" s="460"/>
      <c r="AKI740" s="460"/>
      <c r="AKJ740" s="460"/>
      <c r="AKK740" s="460"/>
      <c r="AKL740" s="460"/>
      <c r="AKM740" s="460"/>
      <c r="AKN740" s="460"/>
      <c r="AKO740" s="460"/>
      <c r="AKP740" s="460"/>
      <c r="AKQ740" s="460"/>
      <c r="AKR740" s="460"/>
      <c r="AKS740" s="460"/>
      <c r="AKT740" s="460"/>
      <c r="AKU740" s="460"/>
      <c r="AKV740" s="460"/>
      <c r="AKW740" s="460"/>
      <c r="AKX740" s="460"/>
      <c r="AKY740" s="460"/>
      <c r="AKZ740" s="460"/>
      <c r="ALA740" s="460"/>
      <c r="ALB740" s="460"/>
      <c r="ALC740" s="460"/>
      <c r="ALD740" s="460"/>
      <c r="ALE740" s="460"/>
      <c r="ALF740" s="460"/>
      <c r="ALG740" s="460"/>
      <c r="ALH740" s="460"/>
      <c r="ALI740" s="460"/>
      <c r="ALJ740" s="460"/>
      <c r="ALK740" s="460"/>
      <c r="ALL740" s="460"/>
      <c r="ALM740" s="460"/>
      <c r="ALN740" s="460"/>
      <c r="ALO740" s="460"/>
      <c r="ALP740" s="460"/>
      <c r="ALQ740" s="460"/>
      <c r="ALR740" s="460"/>
      <c r="ALS740" s="460"/>
      <c r="ALT740" s="460"/>
      <c r="ALU740" s="460"/>
      <c r="ALV740" s="460"/>
      <c r="ALW740" s="460"/>
      <c r="ALX740" s="460"/>
      <c r="ALY740" s="460"/>
      <c r="ALZ740" s="460"/>
      <c r="AMA740" s="460"/>
      <c r="AMB740" s="460"/>
      <c r="AMC740" s="460"/>
      <c r="AMD740" s="460"/>
      <c r="AME740" s="460"/>
      <c r="AMF740" s="460"/>
      <c r="AMG740" s="460"/>
      <c r="AMH740" s="460"/>
      <c r="AMI740" s="460"/>
    </row>
    <row r="741" spans="1:1023" s="463" customFormat="1" x14ac:dyDescent="0.25">
      <c r="A741" s="457" t="s">
        <v>28304</v>
      </c>
      <c r="B741" s="163">
        <v>740</v>
      </c>
      <c r="C741" s="462" t="s">
        <v>28305</v>
      </c>
      <c r="D741" s="458" t="s">
        <v>28306</v>
      </c>
      <c r="E741" s="461"/>
      <c r="F741" s="460"/>
      <c r="G741" s="460"/>
      <c r="H741" s="460"/>
      <c r="I741" s="460"/>
      <c r="J741" s="460"/>
      <c r="K741" s="460">
        <v>1</v>
      </c>
      <c r="L741" s="460"/>
      <c r="M741" s="460"/>
      <c r="N741" s="460"/>
      <c r="O741" s="460"/>
      <c r="P741" s="460"/>
      <c r="Q741" s="460"/>
      <c r="R741" s="460"/>
      <c r="S741" s="460"/>
      <c r="T741" s="460"/>
      <c r="U741" s="460"/>
      <c r="V741" s="454">
        <f t="shared" si="356"/>
        <v>100</v>
      </c>
      <c r="W741" s="454">
        <f t="shared" si="357"/>
        <v>100</v>
      </c>
      <c r="X741" s="454">
        <f t="shared" si="358"/>
        <v>100</v>
      </c>
      <c r="Y741" s="454">
        <f t="shared" si="359"/>
        <v>100</v>
      </c>
      <c r="Z741" s="454">
        <f t="shared" si="360"/>
        <v>100</v>
      </c>
      <c r="AA741" s="220">
        <f t="shared" si="361"/>
        <v>100</v>
      </c>
      <c r="AB741" s="220">
        <f t="shared" si="362"/>
        <v>100</v>
      </c>
      <c r="AC741" s="220">
        <f t="shared" si="363"/>
        <v>100</v>
      </c>
      <c r="AD741" s="455">
        <f t="shared" si="364"/>
        <v>100</v>
      </c>
      <c r="AE741" s="455">
        <f t="shared" si="365"/>
        <v>100</v>
      </c>
      <c r="AF741" s="456">
        <f t="shared" si="366"/>
        <v>1</v>
      </c>
      <c r="AG741" s="456">
        <f t="shared" si="367"/>
        <v>100</v>
      </c>
      <c r="AH741" s="456">
        <f t="shared" si="368"/>
        <v>3</v>
      </c>
      <c r="AI741" s="456">
        <f t="shared" si="369"/>
        <v>100</v>
      </c>
      <c r="AJ741" s="460"/>
      <c r="AK741" s="460"/>
      <c r="AL741" s="460"/>
      <c r="AM741" s="460"/>
      <c r="AN741" s="460"/>
      <c r="AO741" s="460"/>
      <c r="AP741" s="460"/>
      <c r="AQ741" s="462"/>
      <c r="AR741" s="460"/>
      <c r="AS741" s="460"/>
      <c r="AT741" s="460"/>
      <c r="AU741" s="460"/>
      <c r="AV741" s="460"/>
      <c r="AW741" s="460"/>
      <c r="AX741" s="460"/>
      <c r="AY741" s="460"/>
      <c r="AZ741" s="460"/>
      <c r="BA741" s="460"/>
      <c r="BB741" s="460"/>
      <c r="BC741" s="460"/>
      <c r="BD741" s="460"/>
      <c r="BE741" s="460"/>
      <c r="BF741" s="460"/>
      <c r="BG741" s="460"/>
      <c r="BH741" s="460"/>
      <c r="BI741" s="460"/>
      <c r="BJ741" s="460"/>
      <c r="BK741" s="460"/>
      <c r="BL741" s="460"/>
      <c r="BM741" s="460"/>
      <c r="BN741" s="460"/>
      <c r="BO741" s="460"/>
      <c r="BP741" s="460"/>
      <c r="BQ741" s="460"/>
      <c r="BR741" s="460"/>
      <c r="BS741" s="460"/>
      <c r="BT741" s="460"/>
      <c r="BU741" s="460"/>
      <c r="BV741" s="460"/>
      <c r="BW741" s="460"/>
      <c r="BX741" s="460"/>
      <c r="BY741" s="460"/>
      <c r="BZ741" s="460"/>
      <c r="CA741" s="460"/>
      <c r="CB741" s="460"/>
      <c r="CC741" s="460"/>
      <c r="CD741" s="460"/>
      <c r="CE741" s="460"/>
      <c r="CF741" s="460"/>
      <c r="CG741" s="460"/>
      <c r="CH741" s="460"/>
      <c r="CI741" s="460"/>
      <c r="CJ741" s="460"/>
      <c r="CK741" s="460"/>
      <c r="CL741" s="460"/>
      <c r="CM741" s="460"/>
      <c r="CN741" s="460"/>
      <c r="CO741" s="460"/>
      <c r="CP741" s="460"/>
      <c r="CQ741" s="460"/>
      <c r="CR741" s="460"/>
      <c r="CS741" s="460"/>
      <c r="CT741" s="460"/>
      <c r="CU741" s="460"/>
      <c r="CV741" s="460"/>
      <c r="CW741" s="460"/>
      <c r="CX741" s="460"/>
      <c r="CY741" s="460"/>
      <c r="CZ741" s="460"/>
      <c r="DA741" s="460"/>
      <c r="DB741" s="460"/>
      <c r="DC741" s="460"/>
      <c r="DD741" s="460"/>
      <c r="DE741" s="460"/>
      <c r="DF741" s="460"/>
      <c r="DG741" s="460"/>
      <c r="DH741" s="460"/>
      <c r="DI741" s="460"/>
      <c r="DJ741" s="460"/>
      <c r="DK741" s="460"/>
      <c r="DL741" s="460"/>
      <c r="DM741" s="460"/>
      <c r="DN741" s="460"/>
      <c r="DO741" s="460"/>
      <c r="DP741" s="460"/>
      <c r="DQ741" s="460"/>
      <c r="DR741" s="460"/>
      <c r="DS741" s="460"/>
      <c r="DT741" s="460"/>
      <c r="DU741" s="460"/>
      <c r="DV741" s="460"/>
      <c r="DW741" s="460"/>
      <c r="DX741" s="460"/>
      <c r="DY741" s="460"/>
      <c r="DZ741" s="460"/>
      <c r="EA741" s="460"/>
      <c r="EB741" s="460"/>
      <c r="EC741" s="460"/>
      <c r="ED741" s="460"/>
      <c r="EE741" s="460"/>
      <c r="EF741" s="460"/>
      <c r="EG741" s="460"/>
      <c r="EH741" s="460"/>
      <c r="EI741" s="460"/>
      <c r="EJ741" s="460"/>
      <c r="EK741" s="460"/>
      <c r="EL741" s="460"/>
      <c r="EM741" s="460"/>
      <c r="EN741" s="460"/>
      <c r="EO741" s="460"/>
      <c r="EP741" s="460"/>
      <c r="EQ741" s="460"/>
      <c r="ER741" s="460"/>
      <c r="ES741" s="460"/>
      <c r="ET741" s="460"/>
      <c r="EU741" s="460"/>
      <c r="EV741" s="460"/>
      <c r="EW741" s="460"/>
      <c r="EX741" s="460"/>
      <c r="EY741" s="460"/>
      <c r="EZ741" s="460"/>
      <c r="FA741" s="460"/>
      <c r="FB741" s="460"/>
      <c r="FC741" s="460"/>
      <c r="FD741" s="460"/>
      <c r="FE741" s="460"/>
      <c r="FF741" s="460"/>
      <c r="FG741" s="460"/>
      <c r="FH741" s="460"/>
      <c r="FI741" s="460"/>
      <c r="FJ741" s="460"/>
      <c r="FK741" s="460"/>
      <c r="FL741" s="460"/>
      <c r="FM741" s="460"/>
      <c r="FN741" s="460"/>
      <c r="FO741" s="460"/>
      <c r="FP741" s="460"/>
      <c r="FQ741" s="460"/>
      <c r="FR741" s="460"/>
      <c r="FS741" s="460"/>
      <c r="FT741" s="460"/>
      <c r="FU741" s="460"/>
      <c r="FV741" s="460"/>
      <c r="FW741" s="460"/>
      <c r="FX741" s="460"/>
      <c r="FY741" s="460"/>
      <c r="FZ741" s="460"/>
      <c r="GA741" s="460"/>
      <c r="GB741" s="460"/>
      <c r="GC741" s="460"/>
      <c r="GD741" s="460"/>
      <c r="GE741" s="460"/>
      <c r="GF741" s="460"/>
      <c r="GG741" s="460"/>
      <c r="GH741" s="460"/>
      <c r="GI741" s="460"/>
      <c r="GJ741" s="460"/>
      <c r="GK741" s="460"/>
      <c r="GL741" s="460"/>
      <c r="GM741" s="460"/>
      <c r="GN741" s="460"/>
      <c r="GO741" s="460"/>
      <c r="GP741" s="460"/>
      <c r="GQ741" s="460"/>
      <c r="GR741" s="460"/>
      <c r="GS741" s="460"/>
      <c r="GT741" s="460"/>
      <c r="GU741" s="460"/>
      <c r="GV741" s="460"/>
      <c r="GW741" s="460"/>
      <c r="GX741" s="460"/>
      <c r="GY741" s="460"/>
      <c r="GZ741" s="460"/>
      <c r="HA741" s="460"/>
      <c r="HB741" s="460"/>
      <c r="HC741" s="460"/>
      <c r="HD741" s="460"/>
      <c r="HE741" s="460"/>
      <c r="HF741" s="460"/>
      <c r="HG741" s="460"/>
      <c r="HH741" s="460"/>
      <c r="HI741" s="460"/>
      <c r="HJ741" s="460"/>
      <c r="HK741" s="460"/>
      <c r="HL741" s="460"/>
      <c r="HM741" s="460"/>
      <c r="HN741" s="460"/>
      <c r="HO741" s="460"/>
      <c r="HP741" s="460"/>
      <c r="HQ741" s="460"/>
      <c r="HR741" s="460"/>
      <c r="HS741" s="460"/>
      <c r="HT741" s="460"/>
      <c r="HU741" s="460"/>
      <c r="HV741" s="460"/>
      <c r="HW741" s="460"/>
      <c r="HX741" s="460"/>
      <c r="HY741" s="460"/>
      <c r="HZ741" s="460"/>
      <c r="IA741" s="460"/>
      <c r="IB741" s="460"/>
      <c r="IC741" s="460"/>
      <c r="ID741" s="460"/>
      <c r="IE741" s="460"/>
      <c r="IF741" s="460"/>
      <c r="IG741" s="460"/>
      <c r="IH741" s="460"/>
      <c r="II741" s="460"/>
      <c r="IJ741" s="460"/>
      <c r="IK741" s="460"/>
      <c r="IL741" s="460"/>
      <c r="IM741" s="460"/>
      <c r="IN741" s="460"/>
      <c r="IO741" s="460"/>
      <c r="IP741" s="460"/>
      <c r="IQ741" s="460"/>
      <c r="IR741" s="460"/>
      <c r="IS741" s="460"/>
      <c r="IT741" s="460"/>
      <c r="IU741" s="460"/>
      <c r="IV741" s="460"/>
      <c r="IW741" s="460"/>
      <c r="IX741" s="460"/>
      <c r="IY741" s="460"/>
      <c r="IZ741" s="460"/>
      <c r="JA741" s="460"/>
      <c r="JB741" s="460"/>
      <c r="JC741" s="460"/>
      <c r="JD741" s="460"/>
      <c r="JE741" s="460"/>
      <c r="JF741" s="460"/>
      <c r="JG741" s="460"/>
      <c r="JH741" s="460"/>
      <c r="JI741" s="460"/>
      <c r="JJ741" s="460"/>
      <c r="JK741" s="460"/>
      <c r="JL741" s="460"/>
      <c r="JM741" s="460"/>
      <c r="JN741" s="460"/>
      <c r="JO741" s="460"/>
      <c r="JP741" s="460"/>
      <c r="JQ741" s="460"/>
      <c r="JR741" s="460"/>
      <c r="JS741" s="460"/>
      <c r="JT741" s="460"/>
      <c r="JU741" s="460"/>
      <c r="JV741" s="460"/>
      <c r="JW741" s="460"/>
      <c r="JX741" s="460"/>
      <c r="JY741" s="460"/>
      <c r="JZ741" s="460"/>
      <c r="KA741" s="460"/>
      <c r="KB741" s="460"/>
      <c r="KC741" s="460"/>
      <c r="KD741" s="460"/>
      <c r="KE741" s="460"/>
      <c r="KF741" s="460"/>
      <c r="KG741" s="460"/>
      <c r="KH741" s="460"/>
      <c r="KI741" s="460"/>
      <c r="KJ741" s="460"/>
      <c r="KK741" s="460"/>
      <c r="KL741" s="460"/>
      <c r="KM741" s="460"/>
      <c r="KN741" s="460"/>
      <c r="KO741" s="460"/>
      <c r="KP741" s="460"/>
      <c r="KQ741" s="460"/>
      <c r="KR741" s="460"/>
      <c r="KS741" s="460"/>
      <c r="KT741" s="460"/>
      <c r="KU741" s="460"/>
      <c r="KV741" s="460"/>
      <c r="KW741" s="460"/>
      <c r="KX741" s="460"/>
      <c r="KY741" s="460"/>
      <c r="KZ741" s="460"/>
      <c r="LA741" s="460"/>
      <c r="LB741" s="460"/>
      <c r="LC741" s="460"/>
      <c r="LD741" s="460"/>
      <c r="LE741" s="460"/>
      <c r="LF741" s="460"/>
      <c r="LG741" s="460"/>
      <c r="LH741" s="460"/>
      <c r="LI741" s="460"/>
      <c r="LJ741" s="460"/>
      <c r="LK741" s="460"/>
      <c r="LL741" s="460"/>
      <c r="LM741" s="460"/>
      <c r="LN741" s="460"/>
      <c r="LO741" s="460"/>
      <c r="LP741" s="460"/>
      <c r="LQ741" s="460"/>
      <c r="LR741" s="460"/>
      <c r="LS741" s="460"/>
      <c r="LT741" s="460"/>
      <c r="LU741" s="460"/>
      <c r="LV741" s="460"/>
      <c r="LW741" s="460"/>
      <c r="LX741" s="460"/>
      <c r="LY741" s="460"/>
      <c r="LZ741" s="460"/>
      <c r="MA741" s="460"/>
      <c r="MB741" s="460"/>
      <c r="MC741" s="460"/>
      <c r="MD741" s="460"/>
      <c r="ME741" s="460"/>
      <c r="MF741" s="460"/>
      <c r="MG741" s="460"/>
      <c r="MH741" s="460"/>
      <c r="MI741" s="460"/>
      <c r="MJ741" s="460"/>
      <c r="MK741" s="460"/>
      <c r="ML741" s="460"/>
      <c r="MM741" s="460"/>
      <c r="MN741" s="460"/>
      <c r="MO741" s="460"/>
      <c r="MP741" s="460"/>
      <c r="MQ741" s="460"/>
      <c r="MR741" s="460"/>
      <c r="MS741" s="460"/>
      <c r="MT741" s="460"/>
      <c r="MU741" s="460"/>
      <c r="MV741" s="460"/>
      <c r="MW741" s="460"/>
      <c r="MX741" s="460"/>
      <c r="MY741" s="460"/>
      <c r="MZ741" s="460"/>
      <c r="NA741" s="460"/>
      <c r="NB741" s="460"/>
      <c r="NC741" s="460"/>
      <c r="ND741" s="460"/>
      <c r="NE741" s="460"/>
      <c r="NF741" s="460"/>
      <c r="NG741" s="460"/>
      <c r="NH741" s="460"/>
      <c r="NI741" s="460"/>
      <c r="NJ741" s="460"/>
      <c r="NK741" s="460"/>
      <c r="NL741" s="460"/>
      <c r="NM741" s="460"/>
      <c r="NN741" s="460"/>
      <c r="NO741" s="460"/>
      <c r="NP741" s="460"/>
      <c r="NQ741" s="460"/>
      <c r="NR741" s="460"/>
      <c r="NS741" s="460"/>
      <c r="NT741" s="460"/>
      <c r="NU741" s="460"/>
      <c r="NV741" s="460"/>
      <c r="NW741" s="460"/>
      <c r="NX741" s="460"/>
      <c r="NY741" s="460"/>
      <c r="NZ741" s="460"/>
      <c r="OA741" s="460"/>
      <c r="OB741" s="460"/>
      <c r="OC741" s="460"/>
      <c r="OD741" s="460"/>
      <c r="OE741" s="460"/>
      <c r="OF741" s="460"/>
      <c r="OG741" s="460"/>
      <c r="OH741" s="460"/>
      <c r="OI741" s="460"/>
      <c r="OJ741" s="460"/>
      <c r="OK741" s="460"/>
      <c r="OL741" s="460"/>
      <c r="OM741" s="460"/>
      <c r="ON741" s="460"/>
      <c r="OO741" s="460"/>
      <c r="OP741" s="460"/>
      <c r="OQ741" s="460"/>
      <c r="OR741" s="460"/>
      <c r="OS741" s="460"/>
      <c r="OT741" s="460"/>
      <c r="OU741" s="460"/>
      <c r="OV741" s="460"/>
      <c r="OW741" s="460"/>
      <c r="OX741" s="460"/>
      <c r="OY741" s="460"/>
      <c r="OZ741" s="460"/>
      <c r="PA741" s="460"/>
      <c r="PB741" s="460"/>
      <c r="PC741" s="460"/>
      <c r="PD741" s="460"/>
      <c r="PE741" s="460"/>
      <c r="PF741" s="460"/>
      <c r="PG741" s="460"/>
      <c r="PH741" s="460"/>
      <c r="PI741" s="460"/>
      <c r="PJ741" s="460"/>
      <c r="PK741" s="460"/>
      <c r="PL741" s="460"/>
      <c r="PM741" s="460"/>
      <c r="PN741" s="460"/>
      <c r="PO741" s="460"/>
      <c r="PP741" s="460"/>
      <c r="PQ741" s="460"/>
      <c r="PR741" s="460"/>
      <c r="PS741" s="460"/>
      <c r="PT741" s="460"/>
      <c r="PU741" s="460"/>
      <c r="PV741" s="460"/>
      <c r="PW741" s="460"/>
      <c r="PX741" s="460"/>
      <c r="PY741" s="460"/>
      <c r="PZ741" s="460"/>
      <c r="QA741" s="460"/>
      <c r="QB741" s="460"/>
      <c r="QC741" s="460"/>
      <c r="QD741" s="460"/>
      <c r="QE741" s="460"/>
      <c r="QF741" s="460"/>
      <c r="QG741" s="460"/>
      <c r="QH741" s="460"/>
      <c r="QI741" s="460"/>
      <c r="QJ741" s="460"/>
      <c r="QK741" s="460"/>
      <c r="QL741" s="460"/>
      <c r="QM741" s="460"/>
      <c r="QN741" s="460"/>
      <c r="QO741" s="460"/>
      <c r="QP741" s="460"/>
      <c r="QQ741" s="460"/>
      <c r="QR741" s="460"/>
      <c r="QS741" s="460"/>
      <c r="QT741" s="460"/>
      <c r="QU741" s="460"/>
      <c r="QV741" s="460"/>
      <c r="QW741" s="460"/>
      <c r="QX741" s="460"/>
      <c r="QY741" s="460"/>
      <c r="QZ741" s="460"/>
      <c r="RA741" s="460"/>
      <c r="RB741" s="460"/>
      <c r="RC741" s="460"/>
      <c r="RD741" s="460"/>
      <c r="RE741" s="460"/>
      <c r="RF741" s="460"/>
      <c r="RG741" s="460"/>
      <c r="RH741" s="460"/>
      <c r="RI741" s="460"/>
      <c r="RJ741" s="460"/>
      <c r="RK741" s="460"/>
      <c r="RL741" s="460"/>
      <c r="RM741" s="460"/>
      <c r="RN741" s="460"/>
      <c r="RO741" s="460"/>
      <c r="RP741" s="460"/>
      <c r="RQ741" s="460"/>
      <c r="RR741" s="460"/>
      <c r="RS741" s="460"/>
      <c r="RT741" s="460"/>
      <c r="RU741" s="460"/>
      <c r="RV741" s="460"/>
      <c r="RW741" s="460"/>
      <c r="RX741" s="460"/>
      <c r="RY741" s="460"/>
      <c r="RZ741" s="460"/>
      <c r="SA741" s="460"/>
      <c r="SB741" s="460"/>
      <c r="SC741" s="460"/>
      <c r="SD741" s="460"/>
      <c r="SE741" s="460"/>
      <c r="SF741" s="460"/>
      <c r="SG741" s="460"/>
      <c r="SH741" s="460"/>
      <c r="SI741" s="460"/>
      <c r="SJ741" s="460"/>
      <c r="SK741" s="460"/>
      <c r="SL741" s="460"/>
      <c r="SM741" s="460"/>
      <c r="SN741" s="460"/>
      <c r="SO741" s="460"/>
      <c r="SP741" s="460"/>
      <c r="SQ741" s="460"/>
      <c r="SR741" s="460"/>
      <c r="SS741" s="460"/>
      <c r="ST741" s="460"/>
      <c r="SU741" s="460"/>
      <c r="SV741" s="460"/>
      <c r="SW741" s="460"/>
      <c r="SX741" s="460"/>
      <c r="SY741" s="460"/>
      <c r="SZ741" s="460"/>
      <c r="TA741" s="460"/>
      <c r="TB741" s="460"/>
      <c r="TC741" s="460"/>
      <c r="TD741" s="460"/>
      <c r="TE741" s="460"/>
      <c r="TF741" s="460"/>
      <c r="TG741" s="460"/>
      <c r="TH741" s="460"/>
      <c r="TI741" s="460"/>
      <c r="TJ741" s="460"/>
      <c r="TK741" s="460"/>
      <c r="TL741" s="460"/>
      <c r="TM741" s="460"/>
      <c r="TN741" s="460"/>
      <c r="TO741" s="460"/>
      <c r="TP741" s="460"/>
      <c r="TQ741" s="460"/>
      <c r="TR741" s="460"/>
      <c r="TS741" s="460"/>
      <c r="TT741" s="460"/>
      <c r="TU741" s="460"/>
      <c r="TV741" s="460"/>
      <c r="TW741" s="460"/>
      <c r="TX741" s="460"/>
      <c r="TY741" s="460"/>
      <c r="TZ741" s="460"/>
      <c r="UA741" s="460"/>
      <c r="UB741" s="460"/>
      <c r="UC741" s="460"/>
      <c r="UD741" s="460"/>
      <c r="UE741" s="460"/>
      <c r="UF741" s="460"/>
      <c r="UG741" s="460"/>
      <c r="UH741" s="460"/>
      <c r="UI741" s="460"/>
      <c r="UJ741" s="460"/>
      <c r="UK741" s="460"/>
      <c r="UL741" s="460"/>
      <c r="UM741" s="460"/>
      <c r="UN741" s="460"/>
      <c r="UO741" s="460"/>
      <c r="UP741" s="460"/>
      <c r="UQ741" s="460"/>
      <c r="UR741" s="460"/>
      <c r="US741" s="460"/>
      <c r="UT741" s="460"/>
      <c r="UU741" s="460"/>
      <c r="UV741" s="460"/>
      <c r="UW741" s="460"/>
      <c r="UX741" s="460"/>
      <c r="UY741" s="460"/>
      <c r="UZ741" s="460"/>
      <c r="VA741" s="460"/>
      <c r="VB741" s="460"/>
      <c r="VC741" s="460"/>
      <c r="VD741" s="460"/>
      <c r="VE741" s="460"/>
      <c r="VF741" s="460"/>
      <c r="VG741" s="460"/>
      <c r="VH741" s="460"/>
      <c r="VI741" s="460"/>
      <c r="VJ741" s="460"/>
      <c r="VK741" s="460"/>
      <c r="VL741" s="460"/>
      <c r="VM741" s="460"/>
      <c r="VN741" s="460"/>
      <c r="VO741" s="460"/>
      <c r="VP741" s="460"/>
      <c r="VQ741" s="460"/>
      <c r="VR741" s="460"/>
      <c r="VS741" s="460"/>
      <c r="VT741" s="460"/>
      <c r="VU741" s="460"/>
      <c r="VV741" s="460"/>
      <c r="VW741" s="460"/>
      <c r="VX741" s="460"/>
      <c r="VY741" s="460"/>
      <c r="VZ741" s="460"/>
      <c r="WA741" s="460"/>
      <c r="WB741" s="460"/>
      <c r="WC741" s="460"/>
      <c r="WD741" s="460"/>
      <c r="WE741" s="460"/>
      <c r="WF741" s="460"/>
      <c r="WG741" s="460"/>
      <c r="WH741" s="460"/>
      <c r="WI741" s="460"/>
      <c r="WJ741" s="460"/>
      <c r="WK741" s="460"/>
      <c r="WL741" s="460"/>
      <c r="WM741" s="460"/>
      <c r="WN741" s="460"/>
      <c r="WO741" s="460"/>
      <c r="WP741" s="460"/>
      <c r="WQ741" s="460"/>
      <c r="WR741" s="460"/>
      <c r="WS741" s="460"/>
      <c r="WT741" s="460"/>
      <c r="WU741" s="460"/>
      <c r="WV741" s="460"/>
      <c r="WW741" s="460"/>
      <c r="WX741" s="460"/>
      <c r="WY741" s="460"/>
      <c r="WZ741" s="460"/>
      <c r="XA741" s="460"/>
      <c r="XB741" s="460"/>
      <c r="XC741" s="460"/>
      <c r="XD741" s="460"/>
      <c r="XE741" s="460"/>
      <c r="XF741" s="460"/>
      <c r="XG741" s="460"/>
      <c r="XH741" s="460"/>
      <c r="XI741" s="460"/>
      <c r="XJ741" s="460"/>
      <c r="XK741" s="460"/>
      <c r="XL741" s="460"/>
      <c r="XM741" s="460"/>
      <c r="XN741" s="460"/>
      <c r="XO741" s="460"/>
      <c r="XP741" s="460"/>
      <c r="XQ741" s="460"/>
      <c r="XR741" s="460"/>
      <c r="XS741" s="460"/>
      <c r="XT741" s="460"/>
      <c r="XU741" s="460"/>
      <c r="XV741" s="460"/>
      <c r="XW741" s="460"/>
      <c r="XX741" s="460"/>
      <c r="XY741" s="460"/>
      <c r="XZ741" s="460"/>
      <c r="YA741" s="460"/>
      <c r="YB741" s="460"/>
      <c r="YC741" s="460"/>
      <c r="YD741" s="460"/>
      <c r="YE741" s="460"/>
      <c r="YF741" s="460"/>
      <c r="YG741" s="460"/>
      <c r="YH741" s="460"/>
      <c r="YI741" s="460"/>
      <c r="YJ741" s="460"/>
      <c r="YK741" s="460"/>
      <c r="YL741" s="460"/>
      <c r="YM741" s="460"/>
      <c r="YN741" s="460"/>
      <c r="YO741" s="460"/>
      <c r="YP741" s="460"/>
      <c r="YQ741" s="460"/>
      <c r="YR741" s="460"/>
      <c r="YS741" s="460"/>
      <c r="YT741" s="460"/>
      <c r="YU741" s="460"/>
      <c r="YV741" s="460"/>
      <c r="YW741" s="460"/>
      <c r="YX741" s="460"/>
      <c r="YY741" s="460"/>
      <c r="YZ741" s="460"/>
      <c r="ZA741" s="460"/>
      <c r="ZB741" s="460"/>
      <c r="ZC741" s="460"/>
      <c r="ZD741" s="460"/>
      <c r="ZE741" s="460"/>
      <c r="ZF741" s="460"/>
      <c r="ZG741" s="460"/>
      <c r="ZH741" s="460"/>
      <c r="ZI741" s="460"/>
      <c r="ZJ741" s="460"/>
      <c r="ZK741" s="460"/>
      <c r="ZL741" s="460"/>
      <c r="ZM741" s="460"/>
      <c r="ZN741" s="460"/>
      <c r="ZO741" s="460"/>
      <c r="ZP741" s="460"/>
      <c r="ZQ741" s="460"/>
      <c r="ZR741" s="460"/>
      <c r="ZS741" s="460"/>
      <c r="ZT741" s="460"/>
      <c r="ZU741" s="460"/>
      <c r="ZV741" s="460"/>
      <c r="ZW741" s="460"/>
      <c r="ZX741" s="460"/>
      <c r="ZY741" s="460"/>
      <c r="ZZ741" s="460"/>
      <c r="AAA741" s="460"/>
      <c r="AAB741" s="460"/>
      <c r="AAC741" s="460"/>
      <c r="AAD741" s="460"/>
      <c r="AAE741" s="460"/>
      <c r="AAF741" s="460"/>
      <c r="AAG741" s="460"/>
      <c r="AAH741" s="460"/>
      <c r="AAI741" s="460"/>
      <c r="AAJ741" s="460"/>
      <c r="AAK741" s="460"/>
      <c r="AAL741" s="460"/>
      <c r="AAM741" s="460"/>
      <c r="AAN741" s="460"/>
      <c r="AAO741" s="460"/>
      <c r="AAP741" s="460"/>
      <c r="AAQ741" s="460"/>
      <c r="AAR741" s="460"/>
      <c r="AAS741" s="460"/>
      <c r="AAT741" s="460"/>
      <c r="AAU741" s="460"/>
      <c r="AAV741" s="460"/>
      <c r="AAW741" s="460"/>
      <c r="AAX741" s="460"/>
      <c r="AAY741" s="460"/>
      <c r="AAZ741" s="460"/>
      <c r="ABA741" s="460"/>
      <c r="ABB741" s="460"/>
      <c r="ABC741" s="460"/>
      <c r="ABD741" s="460"/>
      <c r="ABE741" s="460"/>
      <c r="ABF741" s="460"/>
      <c r="ABG741" s="460"/>
      <c r="ABH741" s="460"/>
      <c r="ABI741" s="460"/>
      <c r="ABJ741" s="460"/>
      <c r="ABK741" s="460"/>
      <c r="ABL741" s="460"/>
      <c r="ABM741" s="460"/>
      <c r="ABN741" s="460"/>
      <c r="ABO741" s="460"/>
      <c r="ABP741" s="460"/>
      <c r="ABQ741" s="460"/>
      <c r="ABR741" s="460"/>
      <c r="ABS741" s="460"/>
      <c r="ABT741" s="460"/>
      <c r="ABU741" s="460"/>
      <c r="ABV741" s="460"/>
      <c r="ABW741" s="460"/>
      <c r="ABX741" s="460"/>
      <c r="ABY741" s="460"/>
      <c r="ABZ741" s="460"/>
      <c r="ACA741" s="460"/>
      <c r="ACB741" s="460"/>
      <c r="ACC741" s="460"/>
      <c r="ACD741" s="460"/>
      <c r="ACE741" s="460"/>
      <c r="ACF741" s="460"/>
      <c r="ACG741" s="460"/>
      <c r="ACH741" s="460"/>
      <c r="ACI741" s="460"/>
      <c r="ACJ741" s="460"/>
      <c r="ACK741" s="460"/>
      <c r="ACL741" s="460"/>
      <c r="ACM741" s="460"/>
      <c r="ACN741" s="460"/>
      <c r="ACO741" s="460"/>
      <c r="ACP741" s="460"/>
      <c r="ACQ741" s="460"/>
      <c r="ACR741" s="460"/>
      <c r="ACS741" s="460"/>
      <c r="ACT741" s="460"/>
      <c r="ACU741" s="460"/>
      <c r="ACV741" s="460"/>
      <c r="ACW741" s="460"/>
      <c r="ACX741" s="460"/>
      <c r="ACY741" s="460"/>
      <c r="ACZ741" s="460"/>
      <c r="ADA741" s="460"/>
      <c r="ADB741" s="460"/>
      <c r="ADC741" s="460"/>
      <c r="ADD741" s="460"/>
      <c r="ADE741" s="460"/>
      <c r="ADF741" s="460"/>
      <c r="ADG741" s="460"/>
      <c r="ADH741" s="460"/>
      <c r="ADI741" s="460"/>
      <c r="ADJ741" s="460"/>
      <c r="ADK741" s="460"/>
      <c r="ADL741" s="460"/>
      <c r="ADM741" s="460"/>
      <c r="ADN741" s="460"/>
      <c r="ADO741" s="460"/>
      <c r="ADP741" s="460"/>
      <c r="ADQ741" s="460"/>
      <c r="ADR741" s="460"/>
      <c r="ADS741" s="460"/>
      <c r="ADT741" s="460"/>
      <c r="ADU741" s="460"/>
      <c r="ADV741" s="460"/>
      <c r="ADW741" s="460"/>
      <c r="ADX741" s="460"/>
      <c r="ADY741" s="460"/>
      <c r="ADZ741" s="460"/>
      <c r="AEA741" s="460"/>
      <c r="AEB741" s="460"/>
      <c r="AEC741" s="460"/>
      <c r="AED741" s="460"/>
      <c r="AEE741" s="460"/>
      <c r="AEF741" s="460"/>
      <c r="AEG741" s="460"/>
      <c r="AEH741" s="460"/>
      <c r="AEI741" s="460"/>
      <c r="AEJ741" s="460"/>
      <c r="AEK741" s="460"/>
      <c r="AEL741" s="460"/>
      <c r="AEM741" s="460"/>
      <c r="AEN741" s="460"/>
      <c r="AEO741" s="460"/>
      <c r="AEP741" s="460"/>
      <c r="AEQ741" s="460"/>
      <c r="AER741" s="460"/>
      <c r="AES741" s="460"/>
      <c r="AET741" s="460"/>
      <c r="AEU741" s="460"/>
      <c r="AEV741" s="460"/>
      <c r="AEW741" s="460"/>
      <c r="AEX741" s="460"/>
      <c r="AEY741" s="460"/>
      <c r="AEZ741" s="460"/>
      <c r="AFA741" s="460"/>
      <c r="AFB741" s="460"/>
      <c r="AFC741" s="460"/>
      <c r="AFD741" s="460"/>
      <c r="AFE741" s="460"/>
      <c r="AFF741" s="460"/>
      <c r="AFG741" s="460"/>
      <c r="AFH741" s="460"/>
      <c r="AFI741" s="460"/>
      <c r="AFJ741" s="460"/>
      <c r="AFK741" s="460"/>
      <c r="AFL741" s="460"/>
      <c r="AFM741" s="460"/>
      <c r="AFN741" s="460"/>
      <c r="AFO741" s="460"/>
      <c r="AFP741" s="460"/>
      <c r="AFQ741" s="460"/>
      <c r="AFR741" s="460"/>
      <c r="AFS741" s="460"/>
      <c r="AFT741" s="460"/>
      <c r="AFU741" s="460"/>
      <c r="AFV741" s="460"/>
      <c r="AFW741" s="460"/>
      <c r="AFX741" s="460"/>
      <c r="AFY741" s="460"/>
      <c r="AFZ741" s="460"/>
      <c r="AGA741" s="460"/>
      <c r="AGB741" s="460"/>
      <c r="AGC741" s="460"/>
      <c r="AGD741" s="460"/>
      <c r="AGE741" s="460"/>
      <c r="AGF741" s="460"/>
      <c r="AGG741" s="460"/>
      <c r="AGH741" s="460"/>
      <c r="AGI741" s="460"/>
      <c r="AGJ741" s="460"/>
      <c r="AGK741" s="460"/>
      <c r="AGL741" s="460"/>
      <c r="AGM741" s="460"/>
      <c r="AGN741" s="460"/>
      <c r="AGO741" s="460"/>
      <c r="AGP741" s="460"/>
      <c r="AGQ741" s="460"/>
      <c r="AGR741" s="460"/>
      <c r="AGS741" s="460"/>
      <c r="AGT741" s="460"/>
      <c r="AGU741" s="460"/>
      <c r="AGV741" s="460"/>
      <c r="AGW741" s="460"/>
      <c r="AGX741" s="460"/>
      <c r="AGY741" s="460"/>
      <c r="AGZ741" s="460"/>
      <c r="AHA741" s="460"/>
      <c r="AHB741" s="460"/>
      <c r="AHC741" s="460"/>
      <c r="AHD741" s="460"/>
      <c r="AHE741" s="460"/>
      <c r="AHF741" s="460"/>
      <c r="AHG741" s="460"/>
      <c r="AHH741" s="460"/>
      <c r="AHI741" s="460"/>
      <c r="AHJ741" s="460"/>
      <c r="AHK741" s="460"/>
      <c r="AHL741" s="460"/>
      <c r="AHM741" s="460"/>
      <c r="AHN741" s="460"/>
      <c r="AHO741" s="460"/>
      <c r="AHP741" s="460"/>
      <c r="AHQ741" s="460"/>
      <c r="AHR741" s="460"/>
      <c r="AHS741" s="460"/>
      <c r="AHT741" s="460"/>
      <c r="AHU741" s="460"/>
      <c r="AHV741" s="460"/>
      <c r="AHW741" s="460"/>
      <c r="AHX741" s="460"/>
      <c r="AHY741" s="460"/>
      <c r="AHZ741" s="460"/>
      <c r="AIA741" s="460"/>
      <c r="AIB741" s="460"/>
      <c r="AIC741" s="460"/>
      <c r="AID741" s="460"/>
      <c r="AIE741" s="460"/>
      <c r="AIF741" s="460"/>
      <c r="AIG741" s="460"/>
      <c r="AIH741" s="460"/>
      <c r="AII741" s="460"/>
      <c r="AIJ741" s="460"/>
      <c r="AIK741" s="460"/>
      <c r="AIL741" s="460"/>
      <c r="AIM741" s="460"/>
      <c r="AIN741" s="460"/>
      <c r="AIO741" s="460"/>
      <c r="AIP741" s="460"/>
      <c r="AIQ741" s="460"/>
      <c r="AIR741" s="460"/>
      <c r="AIS741" s="460"/>
      <c r="AIT741" s="460"/>
      <c r="AIU741" s="460"/>
      <c r="AIV741" s="460"/>
      <c r="AIW741" s="460"/>
      <c r="AIX741" s="460"/>
      <c r="AIY741" s="460"/>
      <c r="AIZ741" s="460"/>
      <c r="AJA741" s="460"/>
      <c r="AJB741" s="460"/>
      <c r="AJC741" s="460"/>
      <c r="AJD741" s="460"/>
      <c r="AJE741" s="460"/>
      <c r="AJF741" s="460"/>
      <c r="AJG741" s="460"/>
      <c r="AJH741" s="460"/>
      <c r="AJI741" s="460"/>
      <c r="AJJ741" s="460"/>
      <c r="AJK741" s="460"/>
      <c r="AJL741" s="460"/>
      <c r="AJM741" s="460"/>
      <c r="AJN741" s="460"/>
      <c r="AJO741" s="460"/>
      <c r="AJP741" s="460"/>
      <c r="AJQ741" s="460"/>
      <c r="AJR741" s="460"/>
      <c r="AJS741" s="460"/>
      <c r="AJT741" s="460"/>
      <c r="AJU741" s="460"/>
      <c r="AJV741" s="460"/>
      <c r="AJW741" s="460"/>
      <c r="AJX741" s="460"/>
      <c r="AJY741" s="460"/>
      <c r="AJZ741" s="460"/>
      <c r="AKA741" s="460"/>
      <c r="AKB741" s="460"/>
      <c r="AKC741" s="460"/>
      <c r="AKD741" s="460"/>
      <c r="AKE741" s="460"/>
      <c r="AKF741" s="460"/>
      <c r="AKG741" s="460"/>
      <c r="AKH741" s="460"/>
      <c r="AKI741" s="460"/>
      <c r="AKJ741" s="460"/>
      <c r="AKK741" s="460"/>
      <c r="AKL741" s="460"/>
      <c r="AKM741" s="460"/>
      <c r="AKN741" s="460"/>
      <c r="AKO741" s="460"/>
      <c r="AKP741" s="460"/>
      <c r="AKQ741" s="460"/>
      <c r="AKR741" s="460"/>
      <c r="AKS741" s="460"/>
      <c r="AKT741" s="460"/>
      <c r="AKU741" s="460"/>
      <c r="AKV741" s="460"/>
      <c r="AKW741" s="460"/>
      <c r="AKX741" s="460"/>
      <c r="AKY741" s="460"/>
      <c r="AKZ741" s="460"/>
      <c r="ALA741" s="460"/>
      <c r="ALB741" s="460"/>
      <c r="ALC741" s="460"/>
      <c r="ALD741" s="460"/>
      <c r="ALE741" s="460"/>
      <c r="ALF741" s="460"/>
      <c r="ALG741" s="460"/>
      <c r="ALH741" s="460"/>
      <c r="ALI741" s="460"/>
      <c r="ALJ741" s="460"/>
      <c r="ALK741" s="460"/>
      <c r="ALL741" s="460"/>
      <c r="ALM741" s="460"/>
      <c r="ALN741" s="460"/>
      <c r="ALO741" s="460"/>
      <c r="ALP741" s="460"/>
      <c r="ALQ741" s="460"/>
      <c r="ALR741" s="460"/>
      <c r="ALS741" s="460"/>
      <c r="ALT741" s="460"/>
      <c r="ALU741" s="460"/>
      <c r="ALV741" s="460"/>
      <c r="ALW741" s="460"/>
      <c r="ALX741" s="460"/>
      <c r="ALY741" s="460"/>
      <c r="ALZ741" s="460"/>
      <c r="AMA741" s="460"/>
      <c r="AMB741" s="460"/>
      <c r="AMC741" s="460"/>
      <c r="AMD741" s="460"/>
      <c r="AME741" s="460"/>
      <c r="AMF741" s="460"/>
      <c r="AMG741" s="460"/>
      <c r="AMH741" s="460"/>
      <c r="AMI741" s="460"/>
    </row>
    <row r="742" spans="1:1023" customFormat="1" ht="15.75" x14ac:dyDescent="0.25">
      <c r="A742" s="473" t="s">
        <v>28307</v>
      </c>
      <c r="B742" s="163">
        <v>741</v>
      </c>
      <c r="C742" s="394" t="s">
        <v>28308</v>
      </c>
      <c r="D742" s="180" t="s">
        <v>28309</v>
      </c>
      <c r="E742" s="452"/>
      <c r="F742" s="453"/>
      <c r="G742" s="180"/>
      <c r="H742" s="180"/>
      <c r="I742" s="180"/>
      <c r="J742" s="393">
        <v>2</v>
      </c>
      <c r="K742" s="393">
        <v>1</v>
      </c>
      <c r="L742" s="393">
        <v>1</v>
      </c>
      <c r="M742" s="393"/>
      <c r="N742" s="393"/>
      <c r="O742" s="393"/>
      <c r="P742" s="393"/>
      <c r="Q742" s="393"/>
      <c r="R742" s="393"/>
      <c r="S742" s="393"/>
      <c r="T742" s="393"/>
      <c r="U742" s="393"/>
      <c r="V742" s="454">
        <f t="shared" si="356"/>
        <v>100</v>
      </c>
      <c r="W742" s="454">
        <f t="shared" si="357"/>
        <v>100</v>
      </c>
      <c r="X742" s="454">
        <f t="shared" si="358"/>
        <v>100</v>
      </c>
      <c r="Y742" s="454">
        <f t="shared" si="359"/>
        <v>100</v>
      </c>
      <c r="Z742" s="454">
        <f t="shared" si="360"/>
        <v>100</v>
      </c>
      <c r="AA742" s="220">
        <f t="shared" si="361"/>
        <v>100</v>
      </c>
      <c r="AB742" s="220">
        <f t="shared" si="362"/>
        <v>100</v>
      </c>
      <c r="AC742" s="220">
        <f t="shared" si="363"/>
        <v>100</v>
      </c>
      <c r="AD742" s="455">
        <f t="shared" si="364"/>
        <v>1</v>
      </c>
      <c r="AE742" s="455">
        <f t="shared" si="365"/>
        <v>100</v>
      </c>
      <c r="AF742" s="456">
        <f t="shared" si="366"/>
        <v>1</v>
      </c>
      <c r="AG742" s="456">
        <f t="shared" si="367"/>
        <v>10</v>
      </c>
      <c r="AH742" s="456">
        <f t="shared" si="368"/>
        <v>3</v>
      </c>
      <c r="AI742" s="456">
        <f t="shared" si="369"/>
        <v>100</v>
      </c>
      <c r="AJ742" s="453"/>
      <c r="AK742" s="453"/>
      <c r="AL742" s="453"/>
      <c r="AM742" s="453"/>
      <c r="AN742" s="453"/>
      <c r="AO742" s="453"/>
      <c r="AP742" s="453"/>
      <c r="AQ742" s="148" t="s">
        <v>760</v>
      </c>
      <c r="AR742" s="453"/>
      <c r="AS742" s="453"/>
      <c r="AT742" s="453"/>
      <c r="AU742" s="453"/>
      <c r="AV742" s="453"/>
      <c r="AW742" s="453"/>
      <c r="AX742" s="453"/>
      <c r="AY742" s="453"/>
      <c r="AZ742" s="453"/>
      <c r="BA742" s="453"/>
      <c r="BB742" s="453"/>
      <c r="BC742" s="453"/>
      <c r="BD742" s="453"/>
      <c r="BE742" s="453"/>
      <c r="BF742" s="453"/>
      <c r="BG742" s="453"/>
      <c r="BH742" s="453"/>
      <c r="BI742" s="453"/>
      <c r="BJ742" s="453"/>
      <c r="BK742" s="453"/>
      <c r="BL742" s="453"/>
      <c r="BM742" s="453"/>
      <c r="BN742" s="453"/>
      <c r="BO742" s="453"/>
      <c r="BP742" s="453"/>
      <c r="BQ742" s="453"/>
      <c r="BR742" s="453"/>
      <c r="BS742" s="453"/>
      <c r="BT742" s="453"/>
      <c r="BU742" s="453"/>
      <c r="BV742" s="453"/>
      <c r="BW742" s="453"/>
      <c r="BX742" s="453"/>
      <c r="BY742" s="453"/>
      <c r="BZ742" s="453"/>
      <c r="CA742" s="453"/>
      <c r="CB742" s="453"/>
      <c r="CC742" s="453"/>
      <c r="CD742" s="453"/>
      <c r="CE742" s="453"/>
      <c r="CF742" s="453"/>
      <c r="CG742" s="453"/>
      <c r="CH742" s="453"/>
      <c r="CI742" s="453"/>
      <c r="CJ742" s="453"/>
      <c r="CK742" s="453"/>
      <c r="CL742" s="453"/>
      <c r="CM742" s="453"/>
      <c r="CN742" s="453"/>
      <c r="CO742" s="453"/>
      <c r="CP742" s="453"/>
      <c r="CQ742" s="453"/>
      <c r="CR742" s="453"/>
      <c r="CS742" s="453"/>
      <c r="CT742" s="453"/>
      <c r="CU742" s="453"/>
      <c r="CV742" s="453"/>
      <c r="CW742" s="453"/>
      <c r="CX742" s="453"/>
      <c r="CY742" s="453"/>
      <c r="CZ742" s="453"/>
      <c r="DA742" s="453"/>
      <c r="DB742" s="453"/>
      <c r="DC742" s="453"/>
      <c r="DD742" s="453"/>
      <c r="DE742" s="453"/>
      <c r="DF742" s="453"/>
      <c r="DG742" s="453"/>
      <c r="DH742" s="453"/>
      <c r="DI742" s="453"/>
      <c r="DJ742" s="453"/>
      <c r="DK742" s="453"/>
      <c r="DL742" s="453"/>
      <c r="DM742" s="453"/>
      <c r="DN742" s="453"/>
      <c r="DO742" s="453"/>
      <c r="DP742" s="453"/>
      <c r="DQ742" s="453"/>
      <c r="DR742" s="453"/>
      <c r="DS742" s="453"/>
      <c r="DT742" s="453"/>
      <c r="DU742" s="453"/>
      <c r="DV742" s="453"/>
      <c r="DW742" s="453"/>
      <c r="DX742" s="453"/>
      <c r="DY742" s="453"/>
      <c r="DZ742" s="453"/>
      <c r="EA742" s="453"/>
      <c r="EB742" s="453"/>
      <c r="EC742" s="453"/>
      <c r="ED742" s="453"/>
      <c r="EE742" s="453"/>
      <c r="EF742" s="453"/>
      <c r="EG742" s="453"/>
      <c r="EH742" s="453"/>
      <c r="EI742" s="453"/>
      <c r="EJ742" s="453"/>
      <c r="EK742" s="453"/>
      <c r="EL742" s="453"/>
      <c r="EM742" s="453"/>
      <c r="EN742" s="453"/>
      <c r="EO742" s="453"/>
      <c r="EP742" s="453"/>
      <c r="EQ742" s="453"/>
      <c r="ER742" s="453"/>
      <c r="ES742" s="453"/>
      <c r="ET742" s="453"/>
      <c r="EU742" s="453"/>
      <c r="EV742" s="453"/>
      <c r="EW742" s="453"/>
      <c r="EX742" s="453"/>
      <c r="EY742" s="453"/>
      <c r="EZ742" s="453"/>
      <c r="FA742" s="453"/>
      <c r="FB742" s="453"/>
      <c r="FC742" s="453"/>
      <c r="FD742" s="453"/>
      <c r="FE742" s="453"/>
      <c r="FF742" s="453"/>
      <c r="FG742" s="453"/>
      <c r="FH742" s="453"/>
      <c r="FI742" s="453"/>
      <c r="FJ742" s="453"/>
      <c r="FK742" s="453"/>
      <c r="FL742" s="453"/>
      <c r="FM742" s="453"/>
      <c r="FN742" s="453"/>
      <c r="FO742" s="453"/>
      <c r="FP742" s="453"/>
      <c r="FQ742" s="453"/>
      <c r="FR742" s="453"/>
      <c r="FS742" s="453"/>
      <c r="FT742" s="453"/>
      <c r="FU742" s="453"/>
      <c r="FV742" s="453"/>
      <c r="FW742" s="453"/>
      <c r="FX742" s="453"/>
      <c r="FY742" s="453"/>
      <c r="FZ742" s="453"/>
      <c r="GA742" s="453"/>
      <c r="GB742" s="453"/>
      <c r="GC742" s="453"/>
      <c r="GD742" s="453"/>
      <c r="GE742" s="453"/>
      <c r="GF742" s="453"/>
      <c r="GG742" s="453"/>
      <c r="GH742" s="453"/>
      <c r="GI742" s="453"/>
      <c r="GJ742" s="453"/>
      <c r="GK742" s="453"/>
      <c r="GL742" s="453"/>
      <c r="GM742" s="453"/>
      <c r="GN742" s="453"/>
      <c r="GO742" s="453"/>
      <c r="GP742" s="453"/>
      <c r="GQ742" s="453"/>
      <c r="GR742" s="453"/>
      <c r="GS742" s="453"/>
      <c r="GT742" s="453"/>
      <c r="GU742" s="453"/>
      <c r="GV742" s="453"/>
      <c r="GW742" s="453"/>
      <c r="GX742" s="453"/>
      <c r="GY742" s="453"/>
      <c r="GZ742" s="453"/>
      <c r="HA742" s="453"/>
      <c r="HB742" s="453"/>
      <c r="HC742" s="453"/>
      <c r="HD742" s="453"/>
      <c r="HE742" s="453"/>
      <c r="HF742" s="453"/>
      <c r="HG742" s="453"/>
      <c r="HH742" s="453"/>
      <c r="HI742" s="453"/>
      <c r="HJ742" s="453"/>
      <c r="HK742" s="453"/>
      <c r="HL742" s="453"/>
      <c r="HM742" s="453"/>
      <c r="HN742" s="453"/>
      <c r="HO742" s="453"/>
      <c r="HP742" s="453"/>
      <c r="HQ742" s="453"/>
      <c r="HR742" s="453"/>
      <c r="HS742" s="453"/>
      <c r="HT742" s="453"/>
      <c r="HU742" s="453"/>
      <c r="HV742" s="453"/>
      <c r="HW742" s="453"/>
      <c r="HX742" s="453"/>
      <c r="HY742" s="453"/>
      <c r="HZ742" s="453"/>
      <c r="IA742" s="453"/>
      <c r="IB742" s="453"/>
      <c r="IC742" s="453"/>
      <c r="ID742" s="453"/>
      <c r="IE742" s="453"/>
      <c r="IF742" s="453"/>
      <c r="IG742" s="453"/>
      <c r="IH742" s="453"/>
      <c r="II742" s="453"/>
      <c r="IJ742" s="453"/>
      <c r="IK742" s="453"/>
      <c r="IL742" s="453"/>
      <c r="IM742" s="453"/>
      <c r="IN742" s="453"/>
      <c r="IO742" s="453"/>
      <c r="IP742" s="453"/>
      <c r="IQ742" s="453"/>
      <c r="IR742" s="453"/>
      <c r="IS742" s="453"/>
      <c r="IT742" s="453"/>
      <c r="IU742" s="453"/>
      <c r="IV742" s="453"/>
      <c r="IW742" s="453"/>
      <c r="IX742" s="453"/>
      <c r="IY742" s="453"/>
      <c r="IZ742" s="453"/>
      <c r="JA742" s="453"/>
      <c r="JB742" s="453"/>
      <c r="JC742" s="453"/>
      <c r="JD742" s="453"/>
      <c r="JE742" s="453"/>
      <c r="JF742" s="453"/>
      <c r="JG742" s="453"/>
      <c r="JH742" s="453"/>
      <c r="JI742" s="453"/>
      <c r="JJ742" s="453"/>
      <c r="JK742" s="453"/>
      <c r="JL742" s="453"/>
      <c r="JM742" s="453"/>
      <c r="JN742" s="453"/>
      <c r="JO742" s="453"/>
      <c r="JP742" s="453"/>
      <c r="JQ742" s="453"/>
      <c r="JR742" s="453"/>
      <c r="JS742" s="453"/>
      <c r="JT742" s="453"/>
      <c r="JU742" s="453"/>
      <c r="JV742" s="453"/>
      <c r="JW742" s="453"/>
      <c r="JX742" s="453"/>
      <c r="JY742" s="453"/>
      <c r="JZ742" s="453"/>
      <c r="KA742" s="453"/>
      <c r="KB742" s="453"/>
      <c r="KC742" s="453"/>
      <c r="KD742" s="453"/>
      <c r="KE742" s="453"/>
      <c r="KF742" s="453"/>
      <c r="KG742" s="453"/>
      <c r="KH742" s="453"/>
      <c r="KI742" s="453"/>
      <c r="KJ742" s="453"/>
      <c r="KK742" s="453"/>
      <c r="KL742" s="453"/>
      <c r="KM742" s="453"/>
      <c r="KN742" s="453"/>
      <c r="KO742" s="453"/>
      <c r="KP742" s="453"/>
      <c r="KQ742" s="453"/>
      <c r="KR742" s="453"/>
      <c r="KS742" s="453"/>
      <c r="KT742" s="453"/>
      <c r="KU742" s="453"/>
      <c r="KV742" s="453"/>
      <c r="KW742" s="453"/>
      <c r="KX742" s="453"/>
      <c r="KY742" s="453"/>
      <c r="KZ742" s="453"/>
      <c r="LA742" s="453"/>
      <c r="LB742" s="453"/>
      <c r="LC742" s="453"/>
      <c r="LD742" s="453"/>
      <c r="LE742" s="453"/>
      <c r="LF742" s="453"/>
      <c r="LG742" s="453"/>
      <c r="LH742" s="453"/>
      <c r="LI742" s="453"/>
      <c r="LJ742" s="453"/>
      <c r="LK742" s="453"/>
      <c r="LL742" s="453"/>
      <c r="LM742" s="453"/>
      <c r="LN742" s="453"/>
      <c r="LO742" s="453"/>
      <c r="LP742" s="453"/>
      <c r="LQ742" s="453"/>
      <c r="LR742" s="453"/>
      <c r="LS742" s="453"/>
      <c r="LT742" s="453"/>
      <c r="LU742" s="453"/>
      <c r="LV742" s="453"/>
      <c r="LW742" s="453"/>
      <c r="LX742" s="453"/>
      <c r="LY742" s="453"/>
      <c r="LZ742" s="453"/>
      <c r="MA742" s="453"/>
      <c r="MB742" s="453"/>
      <c r="MC742" s="453"/>
      <c r="MD742" s="453"/>
      <c r="ME742" s="453"/>
      <c r="MF742" s="453"/>
      <c r="MG742" s="453"/>
      <c r="MH742" s="453"/>
      <c r="MI742" s="453"/>
      <c r="MJ742" s="453"/>
      <c r="MK742" s="453"/>
      <c r="ML742" s="453"/>
      <c r="MM742" s="453"/>
      <c r="MN742" s="453"/>
      <c r="MO742" s="453"/>
      <c r="MP742" s="453"/>
      <c r="MQ742" s="453"/>
      <c r="MR742" s="453"/>
      <c r="MS742" s="453"/>
      <c r="MT742" s="453"/>
      <c r="MU742" s="453"/>
      <c r="MV742" s="453"/>
      <c r="MW742" s="453"/>
      <c r="MX742" s="453"/>
      <c r="MY742" s="453"/>
      <c r="MZ742" s="453"/>
      <c r="NA742" s="453"/>
      <c r="NB742" s="453"/>
      <c r="NC742" s="453"/>
      <c r="ND742" s="453"/>
      <c r="NE742" s="453"/>
      <c r="NF742" s="453"/>
      <c r="NG742" s="453"/>
      <c r="NH742" s="453"/>
      <c r="NI742" s="453"/>
      <c r="NJ742" s="453"/>
      <c r="NK742" s="453"/>
      <c r="NL742" s="453"/>
      <c r="NM742" s="453"/>
      <c r="NN742" s="453"/>
      <c r="NO742" s="453"/>
      <c r="NP742" s="453"/>
      <c r="NQ742" s="453"/>
      <c r="NR742" s="453"/>
      <c r="NS742" s="453"/>
      <c r="NT742" s="453"/>
      <c r="NU742" s="453"/>
      <c r="NV742" s="453"/>
      <c r="NW742" s="453"/>
      <c r="NX742" s="453"/>
      <c r="NY742" s="453"/>
      <c r="NZ742" s="453"/>
      <c r="OA742" s="453"/>
      <c r="OB742" s="453"/>
      <c r="OC742" s="453"/>
      <c r="OD742" s="453"/>
      <c r="OE742" s="453"/>
      <c r="OF742" s="453"/>
      <c r="OG742" s="453"/>
      <c r="OH742" s="453"/>
      <c r="OI742" s="453"/>
      <c r="OJ742" s="453"/>
      <c r="OK742" s="453"/>
      <c r="OL742" s="453"/>
      <c r="OM742" s="453"/>
      <c r="ON742" s="453"/>
      <c r="OO742" s="453"/>
      <c r="OP742" s="453"/>
      <c r="OQ742" s="453"/>
      <c r="OR742" s="453"/>
      <c r="OS742" s="453"/>
      <c r="OT742" s="453"/>
      <c r="OU742" s="453"/>
      <c r="OV742" s="453"/>
      <c r="OW742" s="453"/>
      <c r="OX742" s="453"/>
      <c r="OY742" s="453"/>
      <c r="OZ742" s="453"/>
      <c r="PA742" s="453"/>
      <c r="PB742" s="453"/>
      <c r="PC742" s="453"/>
      <c r="PD742" s="453"/>
      <c r="PE742" s="453"/>
      <c r="PF742" s="453"/>
      <c r="PG742" s="453"/>
      <c r="PH742" s="453"/>
      <c r="PI742" s="453"/>
      <c r="PJ742" s="453"/>
      <c r="PK742" s="453"/>
      <c r="PL742" s="453"/>
      <c r="PM742" s="453"/>
      <c r="PN742" s="453"/>
      <c r="PO742" s="453"/>
      <c r="PP742" s="453"/>
      <c r="PQ742" s="453"/>
      <c r="PR742" s="453"/>
      <c r="PS742" s="453"/>
      <c r="PT742" s="453"/>
      <c r="PU742" s="453"/>
      <c r="PV742" s="453"/>
      <c r="PW742" s="453"/>
      <c r="PX742" s="453"/>
      <c r="PY742" s="453"/>
      <c r="PZ742" s="453"/>
      <c r="QA742" s="453"/>
      <c r="QB742" s="453"/>
      <c r="QC742" s="453"/>
      <c r="QD742" s="453"/>
      <c r="QE742" s="453"/>
      <c r="QF742" s="453"/>
      <c r="QG742" s="453"/>
      <c r="QH742" s="453"/>
      <c r="QI742" s="453"/>
      <c r="QJ742" s="453"/>
      <c r="QK742" s="453"/>
      <c r="QL742" s="453"/>
      <c r="QM742" s="453"/>
      <c r="QN742" s="453"/>
      <c r="QO742" s="453"/>
      <c r="QP742" s="453"/>
      <c r="QQ742" s="453"/>
      <c r="QR742" s="453"/>
      <c r="QS742" s="453"/>
      <c r="QT742" s="453"/>
      <c r="QU742" s="453"/>
      <c r="QV742" s="453"/>
      <c r="QW742" s="453"/>
      <c r="QX742" s="453"/>
      <c r="QY742" s="453"/>
      <c r="QZ742" s="453"/>
      <c r="RA742" s="453"/>
      <c r="RB742" s="453"/>
      <c r="RC742" s="453"/>
      <c r="RD742" s="453"/>
      <c r="RE742" s="453"/>
      <c r="RF742" s="453"/>
      <c r="RG742" s="453"/>
      <c r="RH742" s="453"/>
      <c r="RI742" s="453"/>
      <c r="RJ742" s="453"/>
      <c r="RK742" s="453"/>
      <c r="RL742" s="453"/>
      <c r="RM742" s="453"/>
      <c r="RN742" s="453"/>
      <c r="RO742" s="453"/>
      <c r="RP742" s="453"/>
      <c r="RQ742" s="453"/>
      <c r="RR742" s="453"/>
      <c r="RS742" s="453"/>
      <c r="RT742" s="453"/>
      <c r="RU742" s="453"/>
      <c r="RV742" s="453"/>
      <c r="RW742" s="453"/>
      <c r="RX742" s="453"/>
      <c r="RY742" s="453"/>
      <c r="RZ742" s="453"/>
      <c r="SA742" s="453"/>
      <c r="SB742" s="453"/>
      <c r="SC742" s="453"/>
      <c r="SD742" s="453"/>
      <c r="SE742" s="453"/>
      <c r="SF742" s="453"/>
      <c r="SG742" s="453"/>
      <c r="SH742" s="453"/>
      <c r="SI742" s="453"/>
      <c r="SJ742" s="453"/>
      <c r="SK742" s="453"/>
      <c r="SL742" s="453"/>
      <c r="SM742" s="453"/>
      <c r="SN742" s="453"/>
      <c r="SO742" s="453"/>
      <c r="SP742" s="453"/>
      <c r="SQ742" s="453"/>
      <c r="SR742" s="453"/>
      <c r="SS742" s="453"/>
      <c r="ST742" s="453"/>
      <c r="SU742" s="453"/>
      <c r="SV742" s="453"/>
      <c r="SW742" s="453"/>
      <c r="SX742" s="453"/>
      <c r="SY742" s="453"/>
      <c r="SZ742" s="453"/>
      <c r="TA742" s="453"/>
      <c r="TB742" s="453"/>
      <c r="TC742" s="453"/>
      <c r="TD742" s="453"/>
      <c r="TE742" s="453"/>
      <c r="TF742" s="453"/>
      <c r="TG742" s="453"/>
      <c r="TH742" s="453"/>
      <c r="TI742" s="453"/>
      <c r="TJ742" s="453"/>
      <c r="TK742" s="453"/>
      <c r="TL742" s="453"/>
      <c r="TM742" s="453"/>
      <c r="TN742" s="453"/>
      <c r="TO742" s="453"/>
      <c r="TP742" s="453"/>
      <c r="TQ742" s="453"/>
      <c r="TR742" s="453"/>
      <c r="TS742" s="453"/>
      <c r="TT742" s="453"/>
      <c r="TU742" s="453"/>
      <c r="TV742" s="453"/>
      <c r="TW742" s="453"/>
      <c r="TX742" s="453"/>
      <c r="TY742" s="453"/>
      <c r="TZ742" s="453"/>
      <c r="UA742" s="453"/>
      <c r="UB742" s="453"/>
      <c r="UC742" s="453"/>
      <c r="UD742" s="453"/>
      <c r="UE742" s="453"/>
      <c r="UF742" s="453"/>
      <c r="UG742" s="453"/>
      <c r="UH742" s="453"/>
      <c r="UI742" s="453"/>
      <c r="UJ742" s="453"/>
      <c r="UK742" s="453"/>
      <c r="UL742" s="453"/>
      <c r="UM742" s="453"/>
      <c r="UN742" s="453"/>
      <c r="UO742" s="453"/>
      <c r="UP742" s="453"/>
      <c r="UQ742" s="453"/>
      <c r="UR742" s="453"/>
      <c r="US742" s="453"/>
      <c r="UT742" s="453"/>
      <c r="UU742" s="453"/>
      <c r="UV742" s="453"/>
      <c r="UW742" s="453"/>
      <c r="UX742" s="453"/>
      <c r="UY742" s="453"/>
      <c r="UZ742" s="453"/>
      <c r="VA742" s="453"/>
      <c r="VB742" s="453"/>
      <c r="VC742" s="453"/>
      <c r="VD742" s="453"/>
      <c r="VE742" s="453"/>
      <c r="VF742" s="453"/>
      <c r="VG742" s="453"/>
      <c r="VH742" s="453"/>
      <c r="VI742" s="453"/>
      <c r="VJ742" s="453"/>
      <c r="VK742" s="453"/>
      <c r="VL742" s="453"/>
      <c r="VM742" s="453"/>
      <c r="VN742" s="453"/>
      <c r="VO742" s="453"/>
      <c r="VP742" s="453"/>
      <c r="VQ742" s="453"/>
      <c r="VR742" s="453"/>
      <c r="VS742" s="453"/>
      <c r="VT742" s="453"/>
      <c r="VU742" s="453"/>
      <c r="VV742" s="453"/>
      <c r="VW742" s="453"/>
      <c r="VX742" s="453"/>
      <c r="VY742" s="453"/>
      <c r="VZ742" s="453"/>
      <c r="WA742" s="453"/>
      <c r="WB742" s="453"/>
      <c r="WC742" s="453"/>
      <c r="WD742" s="453"/>
      <c r="WE742" s="453"/>
      <c r="WF742" s="453"/>
      <c r="WG742" s="453"/>
      <c r="WH742" s="453"/>
      <c r="WI742" s="453"/>
      <c r="WJ742" s="453"/>
      <c r="WK742" s="453"/>
      <c r="WL742" s="453"/>
      <c r="WM742" s="453"/>
      <c r="WN742" s="453"/>
      <c r="WO742" s="453"/>
      <c r="WP742" s="453"/>
      <c r="WQ742" s="453"/>
      <c r="WR742" s="453"/>
      <c r="WS742" s="453"/>
      <c r="WT742" s="453"/>
      <c r="WU742" s="453"/>
      <c r="WV742" s="453"/>
      <c r="WW742" s="453"/>
      <c r="WX742" s="453"/>
      <c r="WY742" s="453"/>
      <c r="WZ742" s="453"/>
      <c r="XA742" s="453"/>
      <c r="XB742" s="453"/>
      <c r="XC742" s="453"/>
      <c r="XD742" s="453"/>
      <c r="XE742" s="453"/>
      <c r="XF742" s="453"/>
      <c r="XG742" s="453"/>
      <c r="XH742" s="453"/>
      <c r="XI742" s="453"/>
      <c r="XJ742" s="453"/>
      <c r="XK742" s="453"/>
      <c r="XL742" s="453"/>
      <c r="XM742" s="453"/>
      <c r="XN742" s="453"/>
      <c r="XO742" s="453"/>
      <c r="XP742" s="453"/>
      <c r="XQ742" s="453"/>
      <c r="XR742" s="453"/>
      <c r="XS742" s="453"/>
      <c r="XT742" s="453"/>
      <c r="XU742" s="453"/>
      <c r="XV742" s="453"/>
      <c r="XW742" s="453"/>
      <c r="XX742" s="453"/>
      <c r="XY742" s="453"/>
      <c r="XZ742" s="453"/>
      <c r="YA742" s="453"/>
      <c r="YB742" s="453"/>
      <c r="YC742" s="453"/>
      <c r="YD742" s="453"/>
      <c r="YE742" s="453"/>
      <c r="YF742" s="453"/>
      <c r="YG742" s="453"/>
      <c r="YH742" s="453"/>
      <c r="YI742" s="453"/>
      <c r="YJ742" s="453"/>
      <c r="YK742" s="453"/>
      <c r="YL742" s="453"/>
      <c r="YM742" s="453"/>
      <c r="YN742" s="453"/>
      <c r="YO742" s="453"/>
      <c r="YP742" s="453"/>
      <c r="YQ742" s="453"/>
      <c r="YR742" s="453"/>
      <c r="YS742" s="453"/>
      <c r="YT742" s="453"/>
      <c r="YU742" s="453"/>
      <c r="YV742" s="453"/>
      <c r="YW742" s="453"/>
      <c r="YX742" s="453"/>
      <c r="YY742" s="453"/>
      <c r="YZ742" s="453"/>
      <c r="ZA742" s="453"/>
      <c r="ZB742" s="453"/>
      <c r="ZC742" s="453"/>
      <c r="ZD742" s="453"/>
      <c r="ZE742" s="453"/>
      <c r="ZF742" s="453"/>
      <c r="ZG742" s="453"/>
      <c r="ZH742" s="453"/>
      <c r="ZI742" s="453"/>
      <c r="ZJ742" s="453"/>
      <c r="ZK742" s="453"/>
      <c r="ZL742" s="453"/>
      <c r="ZM742" s="453"/>
      <c r="ZN742" s="453"/>
      <c r="ZO742" s="453"/>
      <c r="ZP742" s="453"/>
      <c r="ZQ742" s="453"/>
      <c r="ZR742" s="453"/>
      <c r="ZS742" s="453"/>
      <c r="ZT742" s="453"/>
      <c r="ZU742" s="453"/>
      <c r="ZV742" s="453"/>
      <c r="ZW742" s="453"/>
      <c r="ZX742" s="453"/>
      <c r="ZY742" s="453"/>
      <c r="ZZ742" s="453"/>
      <c r="AAA742" s="453"/>
      <c r="AAB742" s="453"/>
      <c r="AAC742" s="453"/>
      <c r="AAD742" s="453"/>
      <c r="AAE742" s="453"/>
      <c r="AAF742" s="453"/>
      <c r="AAG742" s="453"/>
      <c r="AAH742" s="453"/>
      <c r="AAI742" s="453"/>
      <c r="AAJ742" s="453"/>
      <c r="AAK742" s="453"/>
      <c r="AAL742" s="453"/>
      <c r="AAM742" s="453"/>
      <c r="AAN742" s="453"/>
      <c r="AAO742" s="453"/>
      <c r="AAP742" s="453"/>
      <c r="AAQ742" s="453"/>
      <c r="AAR742" s="453"/>
      <c r="AAS742" s="453"/>
      <c r="AAT742" s="453"/>
      <c r="AAU742" s="453"/>
      <c r="AAV742" s="453"/>
      <c r="AAW742" s="453"/>
      <c r="AAX742" s="453"/>
      <c r="AAY742" s="453"/>
      <c r="AAZ742" s="453"/>
      <c r="ABA742" s="453"/>
      <c r="ABB742" s="453"/>
      <c r="ABC742" s="453"/>
      <c r="ABD742" s="453"/>
      <c r="ABE742" s="453"/>
      <c r="ABF742" s="453"/>
      <c r="ABG742" s="453"/>
      <c r="ABH742" s="453"/>
      <c r="ABI742" s="453"/>
      <c r="ABJ742" s="453"/>
      <c r="ABK742" s="453"/>
      <c r="ABL742" s="453"/>
      <c r="ABM742" s="453"/>
      <c r="ABN742" s="453"/>
      <c r="ABO742" s="453"/>
      <c r="ABP742" s="453"/>
      <c r="ABQ742" s="453"/>
      <c r="ABR742" s="453"/>
      <c r="ABS742" s="453"/>
      <c r="ABT742" s="453"/>
      <c r="ABU742" s="453"/>
      <c r="ABV742" s="453"/>
      <c r="ABW742" s="453"/>
      <c r="ABX742" s="453"/>
      <c r="ABY742" s="453"/>
      <c r="ABZ742" s="453"/>
      <c r="ACA742" s="453"/>
      <c r="ACB742" s="453"/>
      <c r="ACC742" s="453"/>
      <c r="ACD742" s="453"/>
      <c r="ACE742" s="453"/>
      <c r="ACF742" s="453"/>
      <c r="ACG742" s="453"/>
      <c r="ACH742" s="453"/>
      <c r="ACI742" s="453"/>
      <c r="ACJ742" s="453"/>
      <c r="ACK742" s="453"/>
      <c r="ACL742" s="453"/>
      <c r="ACM742" s="453"/>
      <c r="ACN742" s="453"/>
      <c r="ACO742" s="453"/>
      <c r="ACP742" s="453"/>
      <c r="ACQ742" s="453"/>
      <c r="ACR742" s="453"/>
      <c r="ACS742" s="453"/>
      <c r="ACT742" s="453"/>
      <c r="ACU742" s="453"/>
      <c r="ACV742" s="453"/>
      <c r="ACW742" s="453"/>
      <c r="ACX742" s="453"/>
      <c r="ACY742" s="453"/>
      <c r="ACZ742" s="453"/>
      <c r="ADA742" s="453"/>
      <c r="ADB742" s="453"/>
      <c r="ADC742" s="453"/>
      <c r="ADD742" s="453"/>
      <c r="ADE742" s="453"/>
      <c r="ADF742" s="453"/>
      <c r="ADG742" s="453"/>
      <c r="ADH742" s="453"/>
      <c r="ADI742" s="453"/>
      <c r="ADJ742" s="453"/>
      <c r="ADK742" s="453"/>
      <c r="ADL742" s="453"/>
      <c r="ADM742" s="453"/>
      <c r="ADN742" s="453"/>
      <c r="ADO742" s="453"/>
      <c r="ADP742" s="453"/>
      <c r="ADQ742" s="453"/>
      <c r="ADR742" s="453"/>
      <c r="ADS742" s="453"/>
      <c r="ADT742" s="453"/>
      <c r="ADU742" s="453"/>
      <c r="ADV742" s="453"/>
      <c r="ADW742" s="453"/>
      <c r="ADX742" s="453"/>
      <c r="ADY742" s="453"/>
      <c r="ADZ742" s="453"/>
      <c r="AEA742" s="453"/>
      <c r="AEB742" s="453"/>
      <c r="AEC742" s="453"/>
      <c r="AED742" s="453"/>
      <c r="AEE742" s="453"/>
      <c r="AEF742" s="453"/>
      <c r="AEG742" s="453"/>
      <c r="AEH742" s="453"/>
      <c r="AEI742" s="453"/>
      <c r="AEJ742" s="453"/>
      <c r="AEK742" s="453"/>
      <c r="AEL742" s="453"/>
      <c r="AEM742" s="453"/>
      <c r="AEN742" s="453"/>
      <c r="AEO742" s="453"/>
      <c r="AEP742" s="453"/>
      <c r="AEQ742" s="453"/>
      <c r="AER742" s="453"/>
      <c r="AES742" s="453"/>
      <c r="AET742" s="453"/>
      <c r="AEU742" s="453"/>
      <c r="AEV742" s="453"/>
      <c r="AEW742" s="453"/>
      <c r="AEX742" s="453"/>
      <c r="AEY742" s="453"/>
      <c r="AEZ742" s="453"/>
      <c r="AFA742" s="453"/>
      <c r="AFB742" s="453"/>
      <c r="AFC742" s="453"/>
      <c r="AFD742" s="453"/>
      <c r="AFE742" s="453"/>
      <c r="AFF742" s="453"/>
      <c r="AFG742" s="453"/>
      <c r="AFH742" s="453"/>
      <c r="AFI742" s="453"/>
      <c r="AFJ742" s="453"/>
      <c r="AFK742" s="453"/>
      <c r="AFL742" s="453"/>
      <c r="AFM742" s="453"/>
      <c r="AFN742" s="453"/>
      <c r="AFO742" s="453"/>
      <c r="AFP742" s="453"/>
      <c r="AFQ742" s="453"/>
      <c r="AFR742" s="453"/>
      <c r="AFS742" s="453"/>
      <c r="AFT742" s="453"/>
      <c r="AFU742" s="453"/>
      <c r="AFV742" s="453"/>
      <c r="AFW742" s="453"/>
      <c r="AFX742" s="453"/>
      <c r="AFY742" s="453"/>
      <c r="AFZ742" s="453"/>
      <c r="AGA742" s="453"/>
      <c r="AGB742" s="453"/>
      <c r="AGC742" s="453"/>
      <c r="AGD742" s="453"/>
      <c r="AGE742" s="453"/>
      <c r="AGF742" s="453"/>
      <c r="AGG742" s="453"/>
      <c r="AGH742" s="453"/>
      <c r="AGI742" s="453"/>
      <c r="AGJ742" s="453"/>
      <c r="AGK742" s="453"/>
      <c r="AGL742" s="453"/>
      <c r="AGM742" s="453"/>
      <c r="AGN742" s="453"/>
      <c r="AGO742" s="453"/>
      <c r="AGP742" s="453"/>
      <c r="AGQ742" s="453"/>
      <c r="AGR742" s="453"/>
      <c r="AGS742" s="453"/>
      <c r="AGT742" s="453"/>
      <c r="AGU742" s="453"/>
      <c r="AGV742" s="453"/>
      <c r="AGW742" s="453"/>
      <c r="AGX742" s="453"/>
      <c r="AGY742" s="453"/>
      <c r="AGZ742" s="453"/>
      <c r="AHA742" s="453"/>
      <c r="AHB742" s="453"/>
      <c r="AHC742" s="453"/>
      <c r="AHD742" s="453"/>
      <c r="AHE742" s="453"/>
      <c r="AHF742" s="453"/>
      <c r="AHG742" s="453"/>
      <c r="AHH742" s="453"/>
      <c r="AHI742" s="453"/>
      <c r="AHJ742" s="453"/>
      <c r="AHK742" s="453"/>
      <c r="AHL742" s="453"/>
      <c r="AHM742" s="453"/>
      <c r="AHN742" s="453"/>
      <c r="AHO742" s="453"/>
      <c r="AHP742" s="453"/>
      <c r="AHQ742" s="453"/>
      <c r="AHR742" s="453"/>
      <c r="AHS742" s="453"/>
      <c r="AHT742" s="453"/>
      <c r="AHU742" s="453"/>
      <c r="AHV742" s="453"/>
      <c r="AHW742" s="453"/>
      <c r="AHX742" s="453"/>
      <c r="AHY742" s="453"/>
      <c r="AHZ742" s="453"/>
      <c r="AIA742" s="453"/>
      <c r="AIB742" s="453"/>
      <c r="AIC742" s="453"/>
      <c r="AID742" s="453"/>
      <c r="AIE742" s="453"/>
      <c r="AIF742" s="453"/>
      <c r="AIG742" s="453"/>
      <c r="AIH742" s="453"/>
      <c r="AII742" s="453"/>
      <c r="AIJ742" s="453"/>
      <c r="AIK742" s="453"/>
      <c r="AIL742" s="453"/>
      <c r="AIM742" s="453"/>
      <c r="AIN742" s="453"/>
      <c r="AIO742" s="453"/>
      <c r="AIP742" s="453"/>
      <c r="AIQ742" s="453"/>
      <c r="AIR742" s="453"/>
      <c r="AIS742" s="453"/>
      <c r="AIT742" s="453"/>
      <c r="AIU742" s="453"/>
      <c r="AIV742" s="453"/>
      <c r="AIW742" s="453"/>
      <c r="AIX742" s="453"/>
      <c r="AIY742" s="453"/>
      <c r="AIZ742" s="453"/>
      <c r="AJA742" s="453"/>
      <c r="AJB742" s="453"/>
      <c r="AJC742" s="453"/>
      <c r="AJD742" s="453"/>
      <c r="AJE742" s="453"/>
      <c r="AJF742" s="453"/>
      <c r="AJG742" s="453"/>
      <c r="AJH742" s="453"/>
      <c r="AJI742" s="453"/>
      <c r="AJJ742" s="453"/>
      <c r="AJK742" s="453"/>
      <c r="AJL742" s="453"/>
      <c r="AJM742" s="453"/>
      <c r="AJN742" s="453"/>
      <c r="AJO742" s="453"/>
      <c r="AJP742" s="453"/>
      <c r="AJQ742" s="453"/>
      <c r="AJR742" s="453"/>
      <c r="AJS742" s="453"/>
      <c r="AJT742" s="453"/>
      <c r="AJU742" s="453"/>
      <c r="AJV742" s="453"/>
      <c r="AJW742" s="453"/>
      <c r="AJX742" s="453"/>
      <c r="AJY742" s="453"/>
      <c r="AJZ742" s="453"/>
      <c r="AKA742" s="453"/>
      <c r="AKB742" s="453"/>
      <c r="AKC742" s="453"/>
      <c r="AKD742" s="453"/>
      <c r="AKE742" s="453"/>
      <c r="AKF742" s="453"/>
      <c r="AKG742" s="453"/>
      <c r="AKH742" s="453"/>
      <c r="AKI742" s="453"/>
      <c r="AKJ742" s="453"/>
      <c r="AKK742" s="453"/>
      <c r="AKL742" s="453"/>
      <c r="AKM742" s="453"/>
      <c r="AKN742" s="453"/>
      <c r="AKO742" s="453"/>
      <c r="AKP742" s="453"/>
      <c r="AKQ742" s="453"/>
      <c r="AKR742" s="453"/>
      <c r="AKS742" s="453"/>
      <c r="AKT742" s="453"/>
      <c r="AKU742" s="453"/>
      <c r="AKV742" s="453"/>
      <c r="AKW742" s="453"/>
      <c r="AKX742" s="453"/>
      <c r="AKY742" s="453"/>
      <c r="AKZ742" s="453"/>
      <c r="ALA742" s="453"/>
      <c r="ALB742" s="453"/>
      <c r="ALC742" s="453"/>
      <c r="ALD742" s="453"/>
      <c r="ALE742" s="453"/>
      <c r="ALF742" s="453"/>
      <c r="ALG742" s="453"/>
      <c r="ALH742" s="453"/>
      <c r="ALI742" s="453"/>
      <c r="ALJ742" s="453"/>
      <c r="ALK742" s="453"/>
      <c r="ALL742" s="453"/>
      <c r="ALM742" s="453"/>
      <c r="ALN742" s="453"/>
      <c r="ALO742" s="453"/>
      <c r="ALP742" s="453"/>
      <c r="ALQ742" s="453"/>
      <c r="ALR742" s="453"/>
      <c r="ALS742" s="453"/>
      <c r="ALT742" s="453"/>
      <c r="ALU742" s="453"/>
      <c r="ALV742" s="453"/>
      <c r="ALW742" s="453"/>
      <c r="ALX742" s="453"/>
      <c r="ALY742" s="453"/>
      <c r="ALZ742" s="453"/>
      <c r="AMA742" s="453"/>
      <c r="AMB742" s="453"/>
      <c r="AMC742" s="453"/>
      <c r="AMD742" s="453"/>
      <c r="AME742" s="453"/>
      <c r="AMF742" s="453"/>
      <c r="AMG742" s="453"/>
      <c r="AMH742" s="453"/>
      <c r="AMI742" s="453"/>
    </row>
    <row r="743" spans="1:1023" customFormat="1" ht="15.75" x14ac:dyDescent="0.25">
      <c r="A743" s="473" t="s">
        <v>28310</v>
      </c>
      <c r="B743" s="163">
        <v>742</v>
      </c>
      <c r="C743" s="394" t="s">
        <v>28311</v>
      </c>
      <c r="D743" s="180" t="s">
        <v>28312</v>
      </c>
      <c r="E743" s="452"/>
      <c r="F743" s="453">
        <v>4</v>
      </c>
      <c r="G743" s="180">
        <v>4</v>
      </c>
      <c r="H743" s="180"/>
      <c r="I743" s="180"/>
      <c r="J743" s="393"/>
      <c r="K743" s="393">
        <v>2</v>
      </c>
      <c r="L743" s="393" t="s">
        <v>752</v>
      </c>
      <c r="M743" s="393"/>
      <c r="N743" s="393"/>
      <c r="O743" s="393"/>
      <c r="P743" s="393">
        <v>1</v>
      </c>
      <c r="Q743" s="393"/>
      <c r="R743" s="393"/>
      <c r="S743" s="393"/>
      <c r="T743" s="393"/>
      <c r="U743" s="393"/>
      <c r="V743" s="454">
        <f t="shared" si="356"/>
        <v>100</v>
      </c>
      <c r="W743" s="454">
        <f t="shared" si="357"/>
        <v>100</v>
      </c>
      <c r="X743" s="454">
        <f t="shared" si="358"/>
        <v>100</v>
      </c>
      <c r="Y743" s="454">
        <f t="shared" si="359"/>
        <v>10</v>
      </c>
      <c r="Z743" s="454">
        <f t="shared" si="360"/>
        <v>1</v>
      </c>
      <c r="AA743" s="220">
        <f t="shared" si="361"/>
        <v>100</v>
      </c>
      <c r="AB743" s="220">
        <f t="shared" si="362"/>
        <v>100</v>
      </c>
      <c r="AC743" s="220">
        <f t="shared" si="363"/>
        <v>100</v>
      </c>
      <c r="AD743" s="455">
        <f t="shared" si="364"/>
        <v>1</v>
      </c>
      <c r="AE743" s="455">
        <f t="shared" si="365"/>
        <v>100</v>
      </c>
      <c r="AF743" s="456">
        <f t="shared" si="366"/>
        <v>10</v>
      </c>
      <c r="AG743" s="456">
        <f t="shared" si="367"/>
        <v>100</v>
      </c>
      <c r="AH743" s="456">
        <f t="shared" si="368"/>
        <v>100</v>
      </c>
      <c r="AI743" s="456">
        <f t="shared" si="369"/>
        <v>100</v>
      </c>
      <c r="AJ743" s="453"/>
      <c r="AK743" s="453"/>
      <c r="AL743" s="453"/>
      <c r="AM743" s="453"/>
      <c r="AN743" s="453"/>
      <c r="AO743" s="453"/>
      <c r="AP743" s="453"/>
      <c r="AQ743" s="148" t="s">
        <v>760</v>
      </c>
      <c r="AR743" s="453"/>
      <c r="AS743" s="453"/>
      <c r="AT743" s="453"/>
      <c r="AU743" s="453"/>
      <c r="AV743" s="453"/>
      <c r="AW743" s="453"/>
      <c r="AX743" s="453"/>
      <c r="AY743" s="453"/>
      <c r="AZ743" s="453"/>
      <c r="BA743" s="453"/>
      <c r="BB743" s="453"/>
      <c r="BC743" s="453"/>
      <c r="BD743" s="453"/>
      <c r="BE743" s="453"/>
      <c r="BF743" s="453"/>
      <c r="BG743" s="453"/>
      <c r="BH743" s="453"/>
      <c r="BI743" s="453"/>
      <c r="BJ743" s="453"/>
      <c r="BK743" s="453"/>
      <c r="BL743" s="453"/>
      <c r="BM743" s="453"/>
      <c r="BN743" s="453"/>
      <c r="BO743" s="453"/>
      <c r="BP743" s="453"/>
      <c r="BQ743" s="453"/>
      <c r="BR743" s="453"/>
      <c r="BS743" s="453"/>
      <c r="BT743" s="453"/>
      <c r="BU743" s="453"/>
      <c r="BV743" s="453"/>
      <c r="BW743" s="453"/>
      <c r="BX743" s="453"/>
      <c r="BY743" s="453"/>
      <c r="BZ743" s="453"/>
      <c r="CA743" s="453"/>
      <c r="CB743" s="453"/>
      <c r="CC743" s="453"/>
      <c r="CD743" s="453"/>
      <c r="CE743" s="453"/>
      <c r="CF743" s="453"/>
      <c r="CG743" s="453"/>
      <c r="CH743" s="453"/>
      <c r="CI743" s="453"/>
      <c r="CJ743" s="453"/>
      <c r="CK743" s="453"/>
      <c r="CL743" s="453"/>
      <c r="CM743" s="453"/>
      <c r="CN743" s="453"/>
      <c r="CO743" s="453"/>
      <c r="CP743" s="453"/>
      <c r="CQ743" s="453"/>
      <c r="CR743" s="453"/>
      <c r="CS743" s="453"/>
      <c r="CT743" s="453"/>
      <c r="CU743" s="453"/>
      <c r="CV743" s="453"/>
      <c r="CW743" s="453"/>
      <c r="CX743" s="453"/>
      <c r="CY743" s="453"/>
      <c r="CZ743" s="453"/>
      <c r="DA743" s="453"/>
      <c r="DB743" s="453"/>
      <c r="DC743" s="453"/>
      <c r="DD743" s="453"/>
      <c r="DE743" s="453"/>
      <c r="DF743" s="453"/>
      <c r="DG743" s="453"/>
      <c r="DH743" s="453"/>
      <c r="DI743" s="453"/>
      <c r="DJ743" s="453"/>
      <c r="DK743" s="453"/>
      <c r="DL743" s="453"/>
      <c r="DM743" s="453"/>
      <c r="DN743" s="453"/>
      <c r="DO743" s="453"/>
      <c r="DP743" s="453"/>
      <c r="DQ743" s="453"/>
      <c r="DR743" s="453"/>
      <c r="DS743" s="453"/>
      <c r="DT743" s="453"/>
      <c r="DU743" s="453"/>
      <c r="DV743" s="453"/>
      <c r="DW743" s="453"/>
      <c r="DX743" s="453"/>
      <c r="DY743" s="453"/>
      <c r="DZ743" s="453"/>
      <c r="EA743" s="453"/>
      <c r="EB743" s="453"/>
      <c r="EC743" s="453"/>
      <c r="ED743" s="453"/>
      <c r="EE743" s="453"/>
      <c r="EF743" s="453"/>
      <c r="EG743" s="453"/>
      <c r="EH743" s="453"/>
      <c r="EI743" s="453"/>
      <c r="EJ743" s="453"/>
      <c r="EK743" s="453"/>
      <c r="EL743" s="453"/>
      <c r="EM743" s="453"/>
      <c r="EN743" s="453"/>
      <c r="EO743" s="453"/>
      <c r="EP743" s="453"/>
      <c r="EQ743" s="453"/>
      <c r="ER743" s="453"/>
      <c r="ES743" s="453"/>
      <c r="ET743" s="453"/>
      <c r="EU743" s="453"/>
      <c r="EV743" s="453"/>
      <c r="EW743" s="453"/>
      <c r="EX743" s="453"/>
      <c r="EY743" s="453"/>
      <c r="EZ743" s="453"/>
      <c r="FA743" s="453"/>
      <c r="FB743" s="453"/>
      <c r="FC743" s="453"/>
      <c r="FD743" s="453"/>
      <c r="FE743" s="453"/>
      <c r="FF743" s="453"/>
      <c r="FG743" s="453"/>
      <c r="FH743" s="453"/>
      <c r="FI743" s="453"/>
      <c r="FJ743" s="453"/>
      <c r="FK743" s="453"/>
      <c r="FL743" s="453"/>
      <c r="FM743" s="453"/>
      <c r="FN743" s="453"/>
      <c r="FO743" s="453"/>
      <c r="FP743" s="453"/>
      <c r="FQ743" s="453"/>
      <c r="FR743" s="453"/>
      <c r="FS743" s="453"/>
      <c r="FT743" s="453"/>
      <c r="FU743" s="453"/>
      <c r="FV743" s="453"/>
      <c r="FW743" s="453"/>
      <c r="FX743" s="453"/>
      <c r="FY743" s="453"/>
      <c r="FZ743" s="453"/>
      <c r="GA743" s="453"/>
      <c r="GB743" s="453"/>
      <c r="GC743" s="453"/>
      <c r="GD743" s="453"/>
      <c r="GE743" s="453"/>
      <c r="GF743" s="453"/>
      <c r="GG743" s="453"/>
      <c r="GH743" s="453"/>
      <c r="GI743" s="453"/>
      <c r="GJ743" s="453"/>
      <c r="GK743" s="453"/>
      <c r="GL743" s="453"/>
      <c r="GM743" s="453"/>
      <c r="GN743" s="453"/>
      <c r="GO743" s="453"/>
      <c r="GP743" s="453"/>
      <c r="GQ743" s="453"/>
      <c r="GR743" s="453"/>
      <c r="GS743" s="453"/>
      <c r="GT743" s="453"/>
      <c r="GU743" s="453"/>
      <c r="GV743" s="453"/>
      <c r="GW743" s="453"/>
      <c r="GX743" s="453"/>
      <c r="GY743" s="453"/>
      <c r="GZ743" s="453"/>
      <c r="HA743" s="453"/>
      <c r="HB743" s="453"/>
      <c r="HC743" s="453"/>
      <c r="HD743" s="453"/>
      <c r="HE743" s="453"/>
      <c r="HF743" s="453"/>
      <c r="HG743" s="453"/>
      <c r="HH743" s="453"/>
      <c r="HI743" s="453"/>
      <c r="HJ743" s="453"/>
      <c r="HK743" s="453"/>
      <c r="HL743" s="453"/>
      <c r="HM743" s="453"/>
      <c r="HN743" s="453"/>
      <c r="HO743" s="453"/>
      <c r="HP743" s="453"/>
      <c r="HQ743" s="453"/>
      <c r="HR743" s="453"/>
      <c r="HS743" s="453"/>
      <c r="HT743" s="453"/>
      <c r="HU743" s="453"/>
      <c r="HV743" s="453"/>
      <c r="HW743" s="453"/>
      <c r="HX743" s="453"/>
      <c r="HY743" s="453"/>
      <c r="HZ743" s="453"/>
      <c r="IA743" s="453"/>
      <c r="IB743" s="453"/>
      <c r="IC743" s="453"/>
      <c r="ID743" s="453"/>
      <c r="IE743" s="453"/>
      <c r="IF743" s="453"/>
      <c r="IG743" s="453"/>
      <c r="IH743" s="453"/>
      <c r="II743" s="453"/>
      <c r="IJ743" s="453"/>
      <c r="IK743" s="453"/>
      <c r="IL743" s="453"/>
      <c r="IM743" s="453"/>
      <c r="IN743" s="453"/>
      <c r="IO743" s="453"/>
      <c r="IP743" s="453"/>
      <c r="IQ743" s="453"/>
      <c r="IR743" s="453"/>
      <c r="IS743" s="453"/>
      <c r="IT743" s="453"/>
      <c r="IU743" s="453"/>
      <c r="IV743" s="453"/>
      <c r="IW743" s="453"/>
      <c r="IX743" s="453"/>
      <c r="IY743" s="453"/>
      <c r="IZ743" s="453"/>
      <c r="JA743" s="453"/>
      <c r="JB743" s="453"/>
      <c r="JC743" s="453"/>
      <c r="JD743" s="453"/>
      <c r="JE743" s="453"/>
      <c r="JF743" s="453"/>
      <c r="JG743" s="453"/>
      <c r="JH743" s="453"/>
      <c r="JI743" s="453"/>
      <c r="JJ743" s="453"/>
      <c r="JK743" s="453"/>
      <c r="JL743" s="453"/>
      <c r="JM743" s="453"/>
      <c r="JN743" s="453"/>
      <c r="JO743" s="453"/>
      <c r="JP743" s="453"/>
      <c r="JQ743" s="453"/>
      <c r="JR743" s="453"/>
      <c r="JS743" s="453"/>
      <c r="JT743" s="453"/>
      <c r="JU743" s="453"/>
      <c r="JV743" s="453"/>
      <c r="JW743" s="453"/>
      <c r="JX743" s="453"/>
      <c r="JY743" s="453"/>
      <c r="JZ743" s="453"/>
      <c r="KA743" s="453"/>
      <c r="KB743" s="453"/>
      <c r="KC743" s="453"/>
      <c r="KD743" s="453"/>
      <c r="KE743" s="453"/>
      <c r="KF743" s="453"/>
      <c r="KG743" s="453"/>
      <c r="KH743" s="453"/>
      <c r="KI743" s="453"/>
      <c r="KJ743" s="453"/>
      <c r="KK743" s="453"/>
      <c r="KL743" s="453"/>
      <c r="KM743" s="453"/>
      <c r="KN743" s="453"/>
      <c r="KO743" s="453"/>
      <c r="KP743" s="453"/>
      <c r="KQ743" s="453"/>
      <c r="KR743" s="453"/>
      <c r="KS743" s="453"/>
      <c r="KT743" s="453"/>
      <c r="KU743" s="453"/>
      <c r="KV743" s="453"/>
      <c r="KW743" s="453"/>
      <c r="KX743" s="453"/>
      <c r="KY743" s="453"/>
      <c r="KZ743" s="453"/>
      <c r="LA743" s="453"/>
      <c r="LB743" s="453"/>
      <c r="LC743" s="453"/>
      <c r="LD743" s="453"/>
      <c r="LE743" s="453"/>
      <c r="LF743" s="453"/>
      <c r="LG743" s="453"/>
      <c r="LH743" s="453"/>
      <c r="LI743" s="453"/>
      <c r="LJ743" s="453"/>
      <c r="LK743" s="453"/>
      <c r="LL743" s="453"/>
      <c r="LM743" s="453"/>
      <c r="LN743" s="453"/>
      <c r="LO743" s="453"/>
      <c r="LP743" s="453"/>
      <c r="LQ743" s="453"/>
      <c r="LR743" s="453"/>
      <c r="LS743" s="453"/>
      <c r="LT743" s="453"/>
      <c r="LU743" s="453"/>
      <c r="LV743" s="453"/>
      <c r="LW743" s="453"/>
      <c r="LX743" s="453"/>
      <c r="LY743" s="453"/>
      <c r="LZ743" s="453"/>
      <c r="MA743" s="453"/>
      <c r="MB743" s="453"/>
      <c r="MC743" s="453"/>
      <c r="MD743" s="453"/>
      <c r="ME743" s="453"/>
      <c r="MF743" s="453"/>
      <c r="MG743" s="453"/>
      <c r="MH743" s="453"/>
      <c r="MI743" s="453"/>
      <c r="MJ743" s="453"/>
      <c r="MK743" s="453"/>
      <c r="ML743" s="453"/>
      <c r="MM743" s="453"/>
      <c r="MN743" s="453"/>
      <c r="MO743" s="453"/>
      <c r="MP743" s="453"/>
      <c r="MQ743" s="453"/>
      <c r="MR743" s="453"/>
      <c r="MS743" s="453"/>
      <c r="MT743" s="453"/>
      <c r="MU743" s="453"/>
      <c r="MV743" s="453"/>
      <c r="MW743" s="453"/>
      <c r="MX743" s="453"/>
      <c r="MY743" s="453"/>
      <c r="MZ743" s="453"/>
      <c r="NA743" s="453"/>
      <c r="NB743" s="453"/>
      <c r="NC743" s="453"/>
      <c r="ND743" s="453"/>
      <c r="NE743" s="453"/>
      <c r="NF743" s="453"/>
      <c r="NG743" s="453"/>
      <c r="NH743" s="453"/>
      <c r="NI743" s="453"/>
      <c r="NJ743" s="453"/>
      <c r="NK743" s="453"/>
      <c r="NL743" s="453"/>
      <c r="NM743" s="453"/>
      <c r="NN743" s="453"/>
      <c r="NO743" s="453"/>
      <c r="NP743" s="453"/>
      <c r="NQ743" s="453"/>
      <c r="NR743" s="453"/>
      <c r="NS743" s="453"/>
      <c r="NT743" s="453"/>
      <c r="NU743" s="453"/>
      <c r="NV743" s="453"/>
      <c r="NW743" s="453"/>
      <c r="NX743" s="453"/>
      <c r="NY743" s="453"/>
      <c r="NZ743" s="453"/>
      <c r="OA743" s="453"/>
      <c r="OB743" s="453"/>
      <c r="OC743" s="453"/>
      <c r="OD743" s="453"/>
      <c r="OE743" s="453"/>
      <c r="OF743" s="453"/>
      <c r="OG743" s="453"/>
      <c r="OH743" s="453"/>
      <c r="OI743" s="453"/>
      <c r="OJ743" s="453"/>
      <c r="OK743" s="453"/>
      <c r="OL743" s="453"/>
      <c r="OM743" s="453"/>
      <c r="ON743" s="453"/>
      <c r="OO743" s="453"/>
      <c r="OP743" s="453"/>
      <c r="OQ743" s="453"/>
      <c r="OR743" s="453"/>
      <c r="OS743" s="453"/>
      <c r="OT743" s="453"/>
      <c r="OU743" s="453"/>
      <c r="OV743" s="453"/>
      <c r="OW743" s="453"/>
      <c r="OX743" s="453"/>
      <c r="OY743" s="453"/>
      <c r="OZ743" s="453"/>
      <c r="PA743" s="453"/>
      <c r="PB743" s="453"/>
      <c r="PC743" s="453"/>
      <c r="PD743" s="453"/>
      <c r="PE743" s="453"/>
      <c r="PF743" s="453"/>
      <c r="PG743" s="453"/>
      <c r="PH743" s="453"/>
      <c r="PI743" s="453"/>
      <c r="PJ743" s="453"/>
      <c r="PK743" s="453"/>
      <c r="PL743" s="453"/>
      <c r="PM743" s="453"/>
      <c r="PN743" s="453"/>
      <c r="PO743" s="453"/>
      <c r="PP743" s="453"/>
      <c r="PQ743" s="453"/>
      <c r="PR743" s="453"/>
      <c r="PS743" s="453"/>
      <c r="PT743" s="453"/>
      <c r="PU743" s="453"/>
      <c r="PV743" s="453"/>
      <c r="PW743" s="453"/>
      <c r="PX743" s="453"/>
      <c r="PY743" s="453"/>
      <c r="PZ743" s="453"/>
      <c r="QA743" s="453"/>
      <c r="QB743" s="453"/>
      <c r="QC743" s="453"/>
      <c r="QD743" s="453"/>
      <c r="QE743" s="453"/>
      <c r="QF743" s="453"/>
      <c r="QG743" s="453"/>
      <c r="QH743" s="453"/>
      <c r="QI743" s="453"/>
      <c r="QJ743" s="453"/>
      <c r="QK743" s="453"/>
      <c r="QL743" s="453"/>
      <c r="QM743" s="453"/>
      <c r="QN743" s="453"/>
      <c r="QO743" s="453"/>
      <c r="QP743" s="453"/>
      <c r="QQ743" s="453"/>
      <c r="QR743" s="453"/>
      <c r="QS743" s="453"/>
      <c r="QT743" s="453"/>
      <c r="QU743" s="453"/>
      <c r="QV743" s="453"/>
      <c r="QW743" s="453"/>
      <c r="QX743" s="453"/>
      <c r="QY743" s="453"/>
      <c r="QZ743" s="453"/>
      <c r="RA743" s="453"/>
      <c r="RB743" s="453"/>
      <c r="RC743" s="453"/>
      <c r="RD743" s="453"/>
      <c r="RE743" s="453"/>
      <c r="RF743" s="453"/>
      <c r="RG743" s="453"/>
      <c r="RH743" s="453"/>
      <c r="RI743" s="453"/>
      <c r="RJ743" s="453"/>
      <c r="RK743" s="453"/>
      <c r="RL743" s="453"/>
      <c r="RM743" s="453"/>
      <c r="RN743" s="453"/>
      <c r="RO743" s="453"/>
      <c r="RP743" s="453"/>
      <c r="RQ743" s="453"/>
      <c r="RR743" s="453"/>
      <c r="RS743" s="453"/>
      <c r="RT743" s="453"/>
      <c r="RU743" s="453"/>
      <c r="RV743" s="453"/>
      <c r="RW743" s="453"/>
      <c r="RX743" s="453"/>
      <c r="RY743" s="453"/>
      <c r="RZ743" s="453"/>
      <c r="SA743" s="453"/>
      <c r="SB743" s="453"/>
      <c r="SC743" s="453"/>
      <c r="SD743" s="453"/>
      <c r="SE743" s="453"/>
      <c r="SF743" s="453"/>
      <c r="SG743" s="453"/>
      <c r="SH743" s="453"/>
      <c r="SI743" s="453"/>
      <c r="SJ743" s="453"/>
      <c r="SK743" s="453"/>
      <c r="SL743" s="453"/>
      <c r="SM743" s="453"/>
      <c r="SN743" s="453"/>
      <c r="SO743" s="453"/>
      <c r="SP743" s="453"/>
      <c r="SQ743" s="453"/>
      <c r="SR743" s="453"/>
      <c r="SS743" s="453"/>
      <c r="ST743" s="453"/>
      <c r="SU743" s="453"/>
      <c r="SV743" s="453"/>
      <c r="SW743" s="453"/>
      <c r="SX743" s="453"/>
      <c r="SY743" s="453"/>
      <c r="SZ743" s="453"/>
      <c r="TA743" s="453"/>
      <c r="TB743" s="453"/>
      <c r="TC743" s="453"/>
      <c r="TD743" s="453"/>
      <c r="TE743" s="453"/>
      <c r="TF743" s="453"/>
      <c r="TG743" s="453"/>
      <c r="TH743" s="453"/>
      <c r="TI743" s="453"/>
      <c r="TJ743" s="453"/>
      <c r="TK743" s="453"/>
      <c r="TL743" s="453"/>
      <c r="TM743" s="453"/>
      <c r="TN743" s="453"/>
      <c r="TO743" s="453"/>
      <c r="TP743" s="453"/>
      <c r="TQ743" s="453"/>
      <c r="TR743" s="453"/>
      <c r="TS743" s="453"/>
      <c r="TT743" s="453"/>
      <c r="TU743" s="453"/>
      <c r="TV743" s="453"/>
      <c r="TW743" s="453"/>
      <c r="TX743" s="453"/>
      <c r="TY743" s="453"/>
      <c r="TZ743" s="453"/>
      <c r="UA743" s="453"/>
      <c r="UB743" s="453"/>
      <c r="UC743" s="453"/>
      <c r="UD743" s="453"/>
      <c r="UE743" s="453"/>
      <c r="UF743" s="453"/>
      <c r="UG743" s="453"/>
      <c r="UH743" s="453"/>
      <c r="UI743" s="453"/>
      <c r="UJ743" s="453"/>
      <c r="UK743" s="453"/>
      <c r="UL743" s="453"/>
      <c r="UM743" s="453"/>
      <c r="UN743" s="453"/>
      <c r="UO743" s="453"/>
      <c r="UP743" s="453"/>
      <c r="UQ743" s="453"/>
      <c r="UR743" s="453"/>
      <c r="US743" s="453"/>
      <c r="UT743" s="453"/>
      <c r="UU743" s="453"/>
      <c r="UV743" s="453"/>
      <c r="UW743" s="453"/>
      <c r="UX743" s="453"/>
      <c r="UY743" s="453"/>
      <c r="UZ743" s="453"/>
      <c r="VA743" s="453"/>
      <c r="VB743" s="453"/>
      <c r="VC743" s="453"/>
      <c r="VD743" s="453"/>
      <c r="VE743" s="453"/>
      <c r="VF743" s="453"/>
      <c r="VG743" s="453"/>
      <c r="VH743" s="453"/>
      <c r="VI743" s="453"/>
      <c r="VJ743" s="453"/>
      <c r="VK743" s="453"/>
      <c r="VL743" s="453"/>
      <c r="VM743" s="453"/>
      <c r="VN743" s="453"/>
      <c r="VO743" s="453"/>
      <c r="VP743" s="453"/>
      <c r="VQ743" s="453"/>
      <c r="VR743" s="453"/>
      <c r="VS743" s="453"/>
      <c r="VT743" s="453"/>
      <c r="VU743" s="453"/>
      <c r="VV743" s="453"/>
      <c r="VW743" s="453"/>
      <c r="VX743" s="453"/>
      <c r="VY743" s="453"/>
      <c r="VZ743" s="453"/>
      <c r="WA743" s="453"/>
      <c r="WB743" s="453"/>
      <c r="WC743" s="453"/>
      <c r="WD743" s="453"/>
      <c r="WE743" s="453"/>
      <c r="WF743" s="453"/>
      <c r="WG743" s="453"/>
      <c r="WH743" s="453"/>
      <c r="WI743" s="453"/>
      <c r="WJ743" s="453"/>
      <c r="WK743" s="453"/>
      <c r="WL743" s="453"/>
      <c r="WM743" s="453"/>
      <c r="WN743" s="453"/>
      <c r="WO743" s="453"/>
      <c r="WP743" s="453"/>
      <c r="WQ743" s="453"/>
      <c r="WR743" s="453"/>
      <c r="WS743" s="453"/>
      <c r="WT743" s="453"/>
      <c r="WU743" s="453"/>
      <c r="WV743" s="453"/>
      <c r="WW743" s="453"/>
      <c r="WX743" s="453"/>
      <c r="WY743" s="453"/>
      <c r="WZ743" s="453"/>
      <c r="XA743" s="453"/>
      <c r="XB743" s="453"/>
      <c r="XC743" s="453"/>
      <c r="XD743" s="453"/>
      <c r="XE743" s="453"/>
      <c r="XF743" s="453"/>
      <c r="XG743" s="453"/>
      <c r="XH743" s="453"/>
      <c r="XI743" s="453"/>
      <c r="XJ743" s="453"/>
      <c r="XK743" s="453"/>
      <c r="XL743" s="453"/>
      <c r="XM743" s="453"/>
      <c r="XN743" s="453"/>
      <c r="XO743" s="453"/>
      <c r="XP743" s="453"/>
      <c r="XQ743" s="453"/>
      <c r="XR743" s="453"/>
      <c r="XS743" s="453"/>
      <c r="XT743" s="453"/>
      <c r="XU743" s="453"/>
      <c r="XV743" s="453"/>
      <c r="XW743" s="453"/>
      <c r="XX743" s="453"/>
      <c r="XY743" s="453"/>
      <c r="XZ743" s="453"/>
      <c r="YA743" s="453"/>
      <c r="YB743" s="453"/>
      <c r="YC743" s="453"/>
      <c r="YD743" s="453"/>
      <c r="YE743" s="453"/>
      <c r="YF743" s="453"/>
      <c r="YG743" s="453"/>
      <c r="YH743" s="453"/>
      <c r="YI743" s="453"/>
      <c r="YJ743" s="453"/>
      <c r="YK743" s="453"/>
      <c r="YL743" s="453"/>
      <c r="YM743" s="453"/>
      <c r="YN743" s="453"/>
      <c r="YO743" s="453"/>
      <c r="YP743" s="453"/>
      <c r="YQ743" s="453"/>
      <c r="YR743" s="453"/>
      <c r="YS743" s="453"/>
      <c r="YT743" s="453"/>
      <c r="YU743" s="453"/>
      <c r="YV743" s="453"/>
      <c r="YW743" s="453"/>
      <c r="YX743" s="453"/>
      <c r="YY743" s="453"/>
      <c r="YZ743" s="453"/>
      <c r="ZA743" s="453"/>
      <c r="ZB743" s="453"/>
      <c r="ZC743" s="453"/>
      <c r="ZD743" s="453"/>
      <c r="ZE743" s="453"/>
      <c r="ZF743" s="453"/>
      <c r="ZG743" s="453"/>
      <c r="ZH743" s="453"/>
      <c r="ZI743" s="453"/>
      <c r="ZJ743" s="453"/>
      <c r="ZK743" s="453"/>
      <c r="ZL743" s="453"/>
      <c r="ZM743" s="453"/>
      <c r="ZN743" s="453"/>
      <c r="ZO743" s="453"/>
      <c r="ZP743" s="453"/>
      <c r="ZQ743" s="453"/>
      <c r="ZR743" s="453"/>
      <c r="ZS743" s="453"/>
      <c r="ZT743" s="453"/>
      <c r="ZU743" s="453"/>
      <c r="ZV743" s="453"/>
      <c r="ZW743" s="453"/>
      <c r="ZX743" s="453"/>
      <c r="ZY743" s="453"/>
      <c r="ZZ743" s="453"/>
      <c r="AAA743" s="453"/>
      <c r="AAB743" s="453"/>
      <c r="AAC743" s="453"/>
      <c r="AAD743" s="453"/>
      <c r="AAE743" s="453"/>
      <c r="AAF743" s="453"/>
      <c r="AAG743" s="453"/>
      <c r="AAH743" s="453"/>
      <c r="AAI743" s="453"/>
      <c r="AAJ743" s="453"/>
      <c r="AAK743" s="453"/>
      <c r="AAL743" s="453"/>
      <c r="AAM743" s="453"/>
      <c r="AAN743" s="453"/>
      <c r="AAO743" s="453"/>
      <c r="AAP743" s="453"/>
      <c r="AAQ743" s="453"/>
      <c r="AAR743" s="453"/>
      <c r="AAS743" s="453"/>
      <c r="AAT743" s="453"/>
      <c r="AAU743" s="453"/>
      <c r="AAV743" s="453"/>
      <c r="AAW743" s="453"/>
      <c r="AAX743" s="453"/>
      <c r="AAY743" s="453"/>
      <c r="AAZ743" s="453"/>
      <c r="ABA743" s="453"/>
      <c r="ABB743" s="453"/>
      <c r="ABC743" s="453"/>
      <c r="ABD743" s="453"/>
      <c r="ABE743" s="453"/>
      <c r="ABF743" s="453"/>
      <c r="ABG743" s="453"/>
      <c r="ABH743" s="453"/>
      <c r="ABI743" s="453"/>
      <c r="ABJ743" s="453"/>
      <c r="ABK743" s="453"/>
      <c r="ABL743" s="453"/>
      <c r="ABM743" s="453"/>
      <c r="ABN743" s="453"/>
      <c r="ABO743" s="453"/>
      <c r="ABP743" s="453"/>
      <c r="ABQ743" s="453"/>
      <c r="ABR743" s="453"/>
      <c r="ABS743" s="453"/>
      <c r="ABT743" s="453"/>
      <c r="ABU743" s="453"/>
      <c r="ABV743" s="453"/>
      <c r="ABW743" s="453"/>
      <c r="ABX743" s="453"/>
      <c r="ABY743" s="453"/>
      <c r="ABZ743" s="453"/>
      <c r="ACA743" s="453"/>
      <c r="ACB743" s="453"/>
      <c r="ACC743" s="453"/>
      <c r="ACD743" s="453"/>
      <c r="ACE743" s="453"/>
      <c r="ACF743" s="453"/>
      <c r="ACG743" s="453"/>
      <c r="ACH743" s="453"/>
      <c r="ACI743" s="453"/>
      <c r="ACJ743" s="453"/>
      <c r="ACK743" s="453"/>
      <c r="ACL743" s="453"/>
      <c r="ACM743" s="453"/>
      <c r="ACN743" s="453"/>
      <c r="ACO743" s="453"/>
      <c r="ACP743" s="453"/>
      <c r="ACQ743" s="453"/>
      <c r="ACR743" s="453"/>
      <c r="ACS743" s="453"/>
      <c r="ACT743" s="453"/>
      <c r="ACU743" s="453"/>
      <c r="ACV743" s="453"/>
      <c r="ACW743" s="453"/>
      <c r="ACX743" s="453"/>
      <c r="ACY743" s="453"/>
      <c r="ACZ743" s="453"/>
      <c r="ADA743" s="453"/>
      <c r="ADB743" s="453"/>
      <c r="ADC743" s="453"/>
      <c r="ADD743" s="453"/>
      <c r="ADE743" s="453"/>
      <c r="ADF743" s="453"/>
      <c r="ADG743" s="453"/>
      <c r="ADH743" s="453"/>
      <c r="ADI743" s="453"/>
      <c r="ADJ743" s="453"/>
      <c r="ADK743" s="453"/>
      <c r="ADL743" s="453"/>
      <c r="ADM743" s="453"/>
      <c r="ADN743" s="453"/>
      <c r="ADO743" s="453"/>
      <c r="ADP743" s="453"/>
      <c r="ADQ743" s="453"/>
      <c r="ADR743" s="453"/>
      <c r="ADS743" s="453"/>
      <c r="ADT743" s="453"/>
      <c r="ADU743" s="453"/>
      <c r="ADV743" s="453"/>
      <c r="ADW743" s="453"/>
      <c r="ADX743" s="453"/>
      <c r="ADY743" s="453"/>
      <c r="ADZ743" s="453"/>
      <c r="AEA743" s="453"/>
      <c r="AEB743" s="453"/>
      <c r="AEC743" s="453"/>
      <c r="AED743" s="453"/>
      <c r="AEE743" s="453"/>
      <c r="AEF743" s="453"/>
      <c r="AEG743" s="453"/>
      <c r="AEH743" s="453"/>
      <c r="AEI743" s="453"/>
      <c r="AEJ743" s="453"/>
      <c r="AEK743" s="453"/>
      <c r="AEL743" s="453"/>
      <c r="AEM743" s="453"/>
      <c r="AEN743" s="453"/>
      <c r="AEO743" s="453"/>
      <c r="AEP743" s="453"/>
      <c r="AEQ743" s="453"/>
      <c r="AER743" s="453"/>
      <c r="AES743" s="453"/>
      <c r="AET743" s="453"/>
      <c r="AEU743" s="453"/>
      <c r="AEV743" s="453"/>
      <c r="AEW743" s="453"/>
      <c r="AEX743" s="453"/>
      <c r="AEY743" s="453"/>
      <c r="AEZ743" s="453"/>
      <c r="AFA743" s="453"/>
      <c r="AFB743" s="453"/>
      <c r="AFC743" s="453"/>
      <c r="AFD743" s="453"/>
      <c r="AFE743" s="453"/>
      <c r="AFF743" s="453"/>
      <c r="AFG743" s="453"/>
      <c r="AFH743" s="453"/>
      <c r="AFI743" s="453"/>
      <c r="AFJ743" s="453"/>
      <c r="AFK743" s="453"/>
      <c r="AFL743" s="453"/>
      <c r="AFM743" s="453"/>
      <c r="AFN743" s="453"/>
      <c r="AFO743" s="453"/>
      <c r="AFP743" s="453"/>
      <c r="AFQ743" s="453"/>
      <c r="AFR743" s="453"/>
      <c r="AFS743" s="453"/>
      <c r="AFT743" s="453"/>
      <c r="AFU743" s="453"/>
      <c r="AFV743" s="453"/>
      <c r="AFW743" s="453"/>
      <c r="AFX743" s="453"/>
      <c r="AFY743" s="453"/>
      <c r="AFZ743" s="453"/>
      <c r="AGA743" s="453"/>
      <c r="AGB743" s="453"/>
      <c r="AGC743" s="453"/>
      <c r="AGD743" s="453"/>
      <c r="AGE743" s="453"/>
      <c r="AGF743" s="453"/>
      <c r="AGG743" s="453"/>
      <c r="AGH743" s="453"/>
      <c r="AGI743" s="453"/>
      <c r="AGJ743" s="453"/>
      <c r="AGK743" s="453"/>
      <c r="AGL743" s="453"/>
      <c r="AGM743" s="453"/>
      <c r="AGN743" s="453"/>
      <c r="AGO743" s="453"/>
      <c r="AGP743" s="453"/>
      <c r="AGQ743" s="453"/>
      <c r="AGR743" s="453"/>
      <c r="AGS743" s="453"/>
      <c r="AGT743" s="453"/>
      <c r="AGU743" s="453"/>
      <c r="AGV743" s="453"/>
      <c r="AGW743" s="453"/>
      <c r="AGX743" s="453"/>
      <c r="AGY743" s="453"/>
      <c r="AGZ743" s="453"/>
      <c r="AHA743" s="453"/>
      <c r="AHB743" s="453"/>
      <c r="AHC743" s="453"/>
      <c r="AHD743" s="453"/>
      <c r="AHE743" s="453"/>
      <c r="AHF743" s="453"/>
      <c r="AHG743" s="453"/>
      <c r="AHH743" s="453"/>
      <c r="AHI743" s="453"/>
      <c r="AHJ743" s="453"/>
      <c r="AHK743" s="453"/>
      <c r="AHL743" s="453"/>
      <c r="AHM743" s="453"/>
      <c r="AHN743" s="453"/>
      <c r="AHO743" s="453"/>
      <c r="AHP743" s="453"/>
      <c r="AHQ743" s="453"/>
      <c r="AHR743" s="453"/>
      <c r="AHS743" s="453"/>
      <c r="AHT743" s="453"/>
      <c r="AHU743" s="453"/>
      <c r="AHV743" s="453"/>
      <c r="AHW743" s="453"/>
      <c r="AHX743" s="453"/>
      <c r="AHY743" s="453"/>
      <c r="AHZ743" s="453"/>
      <c r="AIA743" s="453"/>
      <c r="AIB743" s="453"/>
      <c r="AIC743" s="453"/>
      <c r="AID743" s="453"/>
      <c r="AIE743" s="453"/>
      <c r="AIF743" s="453"/>
      <c r="AIG743" s="453"/>
      <c r="AIH743" s="453"/>
      <c r="AII743" s="453"/>
      <c r="AIJ743" s="453"/>
      <c r="AIK743" s="453"/>
      <c r="AIL743" s="453"/>
      <c r="AIM743" s="453"/>
      <c r="AIN743" s="453"/>
      <c r="AIO743" s="453"/>
      <c r="AIP743" s="453"/>
      <c r="AIQ743" s="453"/>
      <c r="AIR743" s="453"/>
      <c r="AIS743" s="453"/>
      <c r="AIT743" s="453"/>
      <c r="AIU743" s="453"/>
      <c r="AIV743" s="453"/>
      <c r="AIW743" s="453"/>
      <c r="AIX743" s="453"/>
      <c r="AIY743" s="453"/>
      <c r="AIZ743" s="453"/>
      <c r="AJA743" s="453"/>
      <c r="AJB743" s="453"/>
      <c r="AJC743" s="453"/>
      <c r="AJD743" s="453"/>
      <c r="AJE743" s="453"/>
      <c r="AJF743" s="453"/>
      <c r="AJG743" s="453"/>
      <c r="AJH743" s="453"/>
      <c r="AJI743" s="453"/>
      <c r="AJJ743" s="453"/>
      <c r="AJK743" s="453"/>
      <c r="AJL743" s="453"/>
      <c r="AJM743" s="453"/>
      <c r="AJN743" s="453"/>
      <c r="AJO743" s="453"/>
      <c r="AJP743" s="453"/>
      <c r="AJQ743" s="453"/>
      <c r="AJR743" s="453"/>
      <c r="AJS743" s="453"/>
      <c r="AJT743" s="453"/>
      <c r="AJU743" s="453"/>
      <c r="AJV743" s="453"/>
      <c r="AJW743" s="453"/>
      <c r="AJX743" s="453"/>
      <c r="AJY743" s="453"/>
      <c r="AJZ743" s="453"/>
      <c r="AKA743" s="453"/>
      <c r="AKB743" s="453"/>
      <c r="AKC743" s="453"/>
      <c r="AKD743" s="453"/>
      <c r="AKE743" s="453"/>
      <c r="AKF743" s="453"/>
      <c r="AKG743" s="453"/>
      <c r="AKH743" s="453"/>
      <c r="AKI743" s="453"/>
      <c r="AKJ743" s="453"/>
      <c r="AKK743" s="453"/>
      <c r="AKL743" s="453"/>
      <c r="AKM743" s="453"/>
      <c r="AKN743" s="453"/>
      <c r="AKO743" s="453"/>
      <c r="AKP743" s="453"/>
      <c r="AKQ743" s="453"/>
      <c r="AKR743" s="453"/>
      <c r="AKS743" s="453"/>
      <c r="AKT743" s="453"/>
      <c r="AKU743" s="453"/>
      <c r="AKV743" s="453"/>
      <c r="AKW743" s="453"/>
      <c r="AKX743" s="453"/>
      <c r="AKY743" s="453"/>
      <c r="AKZ743" s="453"/>
      <c r="ALA743" s="453"/>
      <c r="ALB743" s="453"/>
      <c r="ALC743" s="453"/>
      <c r="ALD743" s="453"/>
      <c r="ALE743" s="453"/>
      <c r="ALF743" s="453"/>
      <c r="ALG743" s="453"/>
      <c r="ALH743" s="453"/>
      <c r="ALI743" s="453"/>
      <c r="ALJ743" s="453"/>
      <c r="ALK743" s="453"/>
      <c r="ALL743" s="453"/>
      <c r="ALM743" s="453"/>
      <c r="ALN743" s="453"/>
      <c r="ALO743" s="453"/>
      <c r="ALP743" s="453"/>
      <c r="ALQ743" s="453"/>
      <c r="ALR743" s="453"/>
      <c r="ALS743" s="453"/>
      <c r="ALT743" s="453"/>
      <c r="ALU743" s="453"/>
      <c r="ALV743" s="453"/>
      <c r="ALW743" s="453"/>
      <c r="ALX743" s="453"/>
      <c r="ALY743" s="453"/>
      <c r="ALZ743" s="453"/>
      <c r="AMA743" s="453"/>
      <c r="AMB743" s="453"/>
      <c r="AMC743" s="453"/>
      <c r="AMD743" s="453"/>
      <c r="AME743" s="453"/>
      <c r="AMF743" s="453"/>
      <c r="AMG743" s="453"/>
      <c r="AMH743" s="453"/>
      <c r="AMI743" s="453"/>
    </row>
    <row r="744" spans="1:1023" customFormat="1" x14ac:dyDescent="0.25">
      <c r="A744" s="224" t="s">
        <v>14078</v>
      </c>
      <c r="B744" s="163">
        <v>743</v>
      </c>
      <c r="C744" t="s">
        <v>28313</v>
      </c>
      <c r="D744" s="180" t="s">
        <v>14077</v>
      </c>
      <c r="E744" s="452"/>
      <c r="F744" s="453"/>
      <c r="G744" s="180"/>
      <c r="H744" s="180"/>
      <c r="I744" s="180"/>
      <c r="J744" s="393">
        <v>2</v>
      </c>
      <c r="K744" s="393">
        <v>1</v>
      </c>
      <c r="L744" s="393">
        <v>1</v>
      </c>
      <c r="M744" s="393"/>
      <c r="N744" s="393"/>
      <c r="O744" s="393"/>
      <c r="P744" s="393"/>
      <c r="Q744" s="393"/>
      <c r="R744" s="393"/>
      <c r="S744" s="393"/>
      <c r="T744" s="393"/>
      <c r="U744" s="393"/>
      <c r="V744" s="454">
        <f>IF(O744=1,10,100)</f>
        <v>100</v>
      </c>
      <c r="W744" s="454">
        <f>IF(O744=1,1,IF(O744=2,10,100))</f>
        <v>100</v>
      </c>
      <c r="X744" s="454">
        <f>IF(O744=3,20,100)</f>
        <v>100</v>
      </c>
      <c r="Y744" s="454">
        <f>IF(P744=1,10,100)</f>
        <v>100</v>
      </c>
      <c r="Z744" s="454">
        <f>IF(P744=1,1,IF(P744=2,10,100))</f>
        <v>100</v>
      </c>
      <c r="AA744" s="220">
        <f t="shared" ref="AA744:AB749" si="370">IF(OR(EXACT(Q744,"1A"),EXACT(Q744,"1B")),0.1,IF(Q744=2,1,100))</f>
        <v>100</v>
      </c>
      <c r="AB744" s="220">
        <f t="shared" si="370"/>
        <v>100</v>
      </c>
      <c r="AC744" s="220">
        <f>IF(OR(EXACT(S744,"1A"),EXACT(S744,"1B")),0.3,IF(S744=2,3,100))</f>
        <v>100</v>
      </c>
      <c r="AD744" s="455">
        <f t="shared" ref="AD744:AE749" si="371">IF(L744=0,100,IF(L744=1,1,IF(L744="1B",1,IF(L744="1A",0.1,100))))</f>
        <v>1</v>
      </c>
      <c r="AE744" s="455">
        <f t="shared" si="371"/>
        <v>100</v>
      </c>
      <c r="AF744" s="456">
        <f>IF(OR(OR(EXACT(J744,"1A"),EXACT(J744,"1B"),EXACT(J744,"1C")),K744=1),1,IF(K744=2,10,100))</f>
        <v>1</v>
      </c>
      <c r="AG744" s="456">
        <f>IF(OR(EXACT(J744,"1A"),EXACT(J744,"1B"),EXACT(J744,"1C")),1,IF(J744=2,10,100))</f>
        <v>10</v>
      </c>
      <c r="AH744" s="456">
        <f>IF(OR(EXACT(J744,"1A"),EXACT(J744,"1B"),EXACT(J744,"1C"),K744=1),3,100)</f>
        <v>3</v>
      </c>
      <c r="AI744" s="456">
        <f>IF(OR(EXACT(J744,"1A"),EXACT(J744,"1B"),EXACT(J744,"1C")),5,100)</f>
        <v>100</v>
      </c>
      <c r="AJ744" s="453"/>
      <c r="AK744" s="453">
        <v>1</v>
      </c>
      <c r="AL744" s="453">
        <v>1</v>
      </c>
      <c r="AM744" s="453"/>
      <c r="AN744" s="453">
        <v>1</v>
      </c>
      <c r="AO744" s="453">
        <v>1</v>
      </c>
      <c r="AP744" s="453"/>
      <c r="AQ744" s="148" t="s">
        <v>760</v>
      </c>
      <c r="AR744" s="453"/>
      <c r="AS744" s="453"/>
      <c r="AT744" s="453"/>
      <c r="AU744" s="453"/>
      <c r="AV744" s="453"/>
      <c r="AW744" s="453"/>
      <c r="AX744" s="453"/>
      <c r="AY744" s="453"/>
      <c r="AZ744" s="453"/>
      <c r="BA744" s="453"/>
      <c r="BB744" s="453"/>
      <c r="BC744" s="453"/>
      <c r="BD744" s="453"/>
      <c r="BE744" s="453"/>
      <c r="BF744" s="453"/>
      <c r="BG744" s="453"/>
      <c r="BH744" s="453"/>
      <c r="BI744" s="453"/>
      <c r="BJ744" s="453"/>
      <c r="BK744" s="453"/>
      <c r="BL744" s="453"/>
      <c r="BM744" s="453"/>
      <c r="BN744" s="453"/>
      <c r="BO744" s="453"/>
      <c r="BP744" s="453"/>
      <c r="BQ744" s="453"/>
      <c r="BR744" s="453"/>
      <c r="BS744" s="453"/>
      <c r="BT744" s="453"/>
      <c r="BU744" s="453"/>
      <c r="BV744" s="453"/>
      <c r="BW744" s="453"/>
      <c r="BX744" s="453"/>
      <c r="BY744" s="453"/>
      <c r="BZ744" s="453"/>
      <c r="CA744" s="453"/>
      <c r="CB744" s="453"/>
      <c r="CC744" s="453"/>
      <c r="CD744" s="453"/>
      <c r="CE744" s="453"/>
      <c r="CF744" s="453"/>
      <c r="CG744" s="453"/>
      <c r="CH744" s="453"/>
      <c r="CI744" s="453"/>
      <c r="CJ744" s="453"/>
      <c r="CK744" s="453"/>
      <c r="CL744" s="453"/>
      <c r="CM744" s="453"/>
      <c r="CN744" s="453"/>
      <c r="CO744" s="453"/>
      <c r="CP744" s="453"/>
      <c r="CQ744" s="453"/>
      <c r="CR744" s="453"/>
      <c r="CS744" s="453"/>
      <c r="CT744" s="453"/>
      <c r="CU744" s="453"/>
      <c r="CV744" s="453"/>
      <c r="CW744" s="453"/>
      <c r="CX744" s="453"/>
      <c r="CY744" s="453"/>
      <c r="CZ744" s="453"/>
      <c r="DA744" s="453"/>
      <c r="DB744" s="453"/>
      <c r="DC744" s="453"/>
      <c r="DD744" s="453"/>
      <c r="DE744" s="453"/>
      <c r="DF744" s="453"/>
      <c r="DG744" s="453"/>
      <c r="DH744" s="453"/>
      <c r="DI744" s="453"/>
      <c r="DJ744" s="453"/>
      <c r="DK744" s="453"/>
      <c r="DL744" s="453"/>
      <c r="DM744" s="453"/>
      <c r="DN744" s="453"/>
      <c r="DO744" s="453"/>
      <c r="DP744" s="453"/>
      <c r="DQ744" s="453"/>
      <c r="DR744" s="453"/>
      <c r="DS744" s="453"/>
      <c r="DT744" s="453"/>
      <c r="DU744" s="453"/>
      <c r="DV744" s="453"/>
      <c r="DW744" s="453"/>
      <c r="DX744" s="453"/>
      <c r="DY744" s="453"/>
      <c r="DZ744" s="453"/>
      <c r="EA744" s="453"/>
      <c r="EB744" s="453"/>
      <c r="EC744" s="453"/>
      <c r="ED744" s="453"/>
      <c r="EE744" s="453"/>
      <c r="EF744" s="453"/>
      <c r="EG744" s="453"/>
      <c r="EH744" s="453"/>
      <c r="EI744" s="453"/>
      <c r="EJ744" s="453"/>
      <c r="EK744" s="453"/>
      <c r="EL744" s="453"/>
      <c r="EM744" s="453"/>
      <c r="EN744" s="453"/>
      <c r="EO744" s="453"/>
      <c r="EP744" s="453"/>
      <c r="EQ744" s="453"/>
      <c r="ER744" s="453"/>
      <c r="ES744" s="453"/>
      <c r="ET744" s="453"/>
      <c r="EU744" s="453"/>
      <c r="EV744" s="453"/>
      <c r="EW744" s="453"/>
      <c r="EX744" s="453"/>
      <c r="EY744" s="453"/>
      <c r="EZ744" s="453"/>
      <c r="FA744" s="453"/>
      <c r="FB744" s="453"/>
      <c r="FC744" s="453"/>
      <c r="FD744" s="453"/>
      <c r="FE744" s="453"/>
      <c r="FF744" s="453"/>
      <c r="FG744" s="453"/>
      <c r="FH744" s="453"/>
      <c r="FI744" s="453"/>
      <c r="FJ744" s="453"/>
      <c r="FK744" s="453"/>
      <c r="FL744" s="453"/>
      <c r="FM744" s="453"/>
      <c r="FN744" s="453"/>
      <c r="FO744" s="453"/>
      <c r="FP744" s="453"/>
      <c r="FQ744" s="453"/>
      <c r="FR744" s="453"/>
      <c r="FS744" s="453"/>
      <c r="FT744" s="453"/>
      <c r="FU744" s="453"/>
      <c r="FV744" s="453"/>
      <c r="FW744" s="453"/>
      <c r="FX744" s="453"/>
      <c r="FY744" s="453"/>
      <c r="FZ744" s="453"/>
      <c r="GA744" s="453"/>
      <c r="GB744" s="453"/>
      <c r="GC744" s="453"/>
      <c r="GD744" s="453"/>
      <c r="GE744" s="453"/>
      <c r="GF744" s="453"/>
      <c r="GG744" s="453"/>
      <c r="GH744" s="453"/>
      <c r="GI744" s="453"/>
      <c r="GJ744" s="453"/>
      <c r="GK744" s="453"/>
      <c r="GL744" s="453"/>
      <c r="GM744" s="453"/>
      <c r="GN744" s="453"/>
      <c r="GO744" s="453"/>
      <c r="GP744" s="453"/>
      <c r="GQ744" s="453"/>
      <c r="GR744" s="453"/>
      <c r="GS744" s="453"/>
      <c r="GT744" s="453"/>
      <c r="GU744" s="453"/>
      <c r="GV744" s="453"/>
      <c r="GW744" s="453"/>
      <c r="GX744" s="453"/>
      <c r="GY744" s="453"/>
      <c r="GZ744" s="453"/>
      <c r="HA744" s="453"/>
      <c r="HB744" s="453"/>
      <c r="HC744" s="453"/>
      <c r="HD744" s="453"/>
      <c r="HE744" s="453"/>
      <c r="HF744" s="453"/>
      <c r="HG744" s="453"/>
      <c r="HH744" s="453"/>
      <c r="HI744" s="453"/>
      <c r="HJ744" s="453"/>
      <c r="HK744" s="453"/>
      <c r="HL744" s="453"/>
      <c r="HM744" s="453"/>
      <c r="HN744" s="453"/>
      <c r="HO744" s="453"/>
      <c r="HP744" s="453"/>
      <c r="HQ744" s="453"/>
      <c r="HR744" s="453"/>
      <c r="HS744" s="453"/>
      <c r="HT744" s="453"/>
      <c r="HU744" s="453"/>
      <c r="HV744" s="453"/>
      <c r="HW744" s="453"/>
      <c r="HX744" s="453"/>
      <c r="HY744" s="453"/>
      <c r="HZ744" s="453"/>
      <c r="IA744" s="453"/>
      <c r="IB744" s="453"/>
      <c r="IC744" s="453"/>
      <c r="ID744" s="453"/>
      <c r="IE744" s="453"/>
      <c r="IF744" s="453"/>
      <c r="IG744" s="453"/>
      <c r="IH744" s="453"/>
      <c r="II744" s="453"/>
      <c r="IJ744" s="453"/>
      <c r="IK744" s="453"/>
      <c r="IL744" s="453"/>
      <c r="IM744" s="453"/>
      <c r="IN744" s="453"/>
      <c r="IO744" s="453"/>
      <c r="IP744" s="453"/>
      <c r="IQ744" s="453"/>
      <c r="IR744" s="453"/>
      <c r="IS744" s="453"/>
      <c r="IT744" s="453"/>
      <c r="IU744" s="453"/>
      <c r="IV744" s="453"/>
      <c r="IW744" s="453"/>
      <c r="IX744" s="453"/>
      <c r="IY744" s="453"/>
      <c r="IZ744" s="453"/>
      <c r="JA744" s="453"/>
      <c r="JB744" s="453"/>
      <c r="JC744" s="453"/>
      <c r="JD744" s="453"/>
      <c r="JE744" s="453"/>
      <c r="JF744" s="453"/>
      <c r="JG744" s="453"/>
      <c r="JH744" s="453"/>
      <c r="JI744" s="453"/>
      <c r="JJ744" s="453"/>
      <c r="JK744" s="453"/>
      <c r="JL744" s="453"/>
      <c r="JM744" s="453"/>
      <c r="JN744" s="453"/>
      <c r="JO744" s="453"/>
      <c r="JP744" s="453"/>
      <c r="JQ744" s="453"/>
      <c r="JR744" s="453"/>
      <c r="JS744" s="453"/>
      <c r="JT744" s="453"/>
      <c r="JU744" s="453"/>
      <c r="JV744" s="453"/>
      <c r="JW744" s="453"/>
      <c r="JX744" s="453"/>
      <c r="JY744" s="453"/>
      <c r="JZ744" s="453"/>
      <c r="KA744" s="453"/>
      <c r="KB744" s="453"/>
      <c r="KC744" s="453"/>
      <c r="KD744" s="453"/>
      <c r="KE744" s="453"/>
      <c r="KF744" s="453"/>
      <c r="KG744" s="453"/>
      <c r="KH744" s="453"/>
      <c r="KI744" s="453"/>
      <c r="KJ744" s="453"/>
      <c r="KK744" s="453"/>
      <c r="KL744" s="453"/>
      <c r="KM744" s="453"/>
      <c r="KN744" s="453"/>
      <c r="KO744" s="453"/>
      <c r="KP744" s="453"/>
      <c r="KQ744" s="453"/>
      <c r="KR744" s="453"/>
      <c r="KS744" s="453"/>
      <c r="KT744" s="453"/>
      <c r="KU744" s="453"/>
      <c r="KV744" s="453"/>
      <c r="KW744" s="453"/>
      <c r="KX744" s="453"/>
      <c r="KY744" s="453"/>
      <c r="KZ744" s="453"/>
      <c r="LA744" s="453"/>
      <c r="LB744" s="453"/>
      <c r="LC744" s="453"/>
      <c r="LD744" s="453"/>
      <c r="LE744" s="453"/>
      <c r="LF744" s="453"/>
      <c r="LG744" s="453"/>
      <c r="LH744" s="453"/>
      <c r="LI744" s="453"/>
      <c r="LJ744" s="453"/>
      <c r="LK744" s="453"/>
      <c r="LL744" s="453"/>
      <c r="LM744" s="453"/>
      <c r="LN744" s="453"/>
      <c r="LO744" s="453"/>
      <c r="LP744" s="453"/>
      <c r="LQ744" s="453"/>
      <c r="LR744" s="453"/>
      <c r="LS744" s="453"/>
      <c r="LT744" s="453"/>
      <c r="LU744" s="453"/>
      <c r="LV744" s="453"/>
      <c r="LW744" s="453"/>
      <c r="LX744" s="453"/>
      <c r="LY744" s="453"/>
      <c r="LZ744" s="453"/>
      <c r="MA744" s="453"/>
      <c r="MB744" s="453"/>
      <c r="MC744" s="453"/>
      <c r="MD744" s="453"/>
      <c r="ME744" s="453"/>
      <c r="MF744" s="453"/>
      <c r="MG744" s="453"/>
      <c r="MH744" s="453"/>
      <c r="MI744" s="453"/>
      <c r="MJ744" s="453"/>
      <c r="MK744" s="453"/>
      <c r="ML744" s="453"/>
      <c r="MM744" s="453"/>
      <c r="MN744" s="453"/>
      <c r="MO744" s="453"/>
      <c r="MP744" s="453"/>
      <c r="MQ744" s="453"/>
      <c r="MR744" s="453"/>
      <c r="MS744" s="453"/>
      <c r="MT744" s="453"/>
      <c r="MU744" s="453"/>
      <c r="MV744" s="453"/>
      <c r="MW744" s="453"/>
      <c r="MX744" s="453"/>
      <c r="MY744" s="453"/>
      <c r="MZ744" s="453"/>
      <c r="NA744" s="453"/>
      <c r="NB744" s="453"/>
      <c r="NC744" s="453"/>
      <c r="ND744" s="453"/>
      <c r="NE744" s="453"/>
      <c r="NF744" s="453"/>
      <c r="NG744" s="453"/>
      <c r="NH744" s="453"/>
      <c r="NI744" s="453"/>
      <c r="NJ744" s="453"/>
      <c r="NK744" s="453"/>
      <c r="NL744" s="453"/>
      <c r="NM744" s="453"/>
      <c r="NN744" s="453"/>
      <c r="NO744" s="453"/>
      <c r="NP744" s="453"/>
      <c r="NQ744" s="453"/>
      <c r="NR744" s="453"/>
      <c r="NS744" s="453"/>
      <c r="NT744" s="453"/>
      <c r="NU744" s="453"/>
      <c r="NV744" s="453"/>
      <c r="NW744" s="453"/>
      <c r="NX744" s="453"/>
      <c r="NY744" s="453"/>
      <c r="NZ744" s="453"/>
      <c r="OA744" s="453"/>
      <c r="OB744" s="453"/>
      <c r="OC744" s="453"/>
      <c r="OD744" s="453"/>
      <c r="OE744" s="453"/>
      <c r="OF744" s="453"/>
      <c r="OG744" s="453"/>
      <c r="OH744" s="453"/>
      <c r="OI744" s="453"/>
      <c r="OJ744" s="453"/>
      <c r="OK744" s="453"/>
      <c r="OL744" s="453"/>
      <c r="OM744" s="453"/>
      <c r="ON744" s="453"/>
      <c r="OO744" s="453"/>
      <c r="OP744" s="453"/>
      <c r="OQ744" s="453"/>
      <c r="OR744" s="453"/>
      <c r="OS744" s="453"/>
      <c r="OT744" s="453"/>
      <c r="OU744" s="453"/>
      <c r="OV744" s="453"/>
      <c r="OW744" s="453"/>
      <c r="OX744" s="453"/>
      <c r="OY744" s="453"/>
      <c r="OZ744" s="453"/>
      <c r="PA744" s="453"/>
      <c r="PB744" s="453"/>
      <c r="PC744" s="453"/>
      <c r="PD744" s="453"/>
      <c r="PE744" s="453"/>
      <c r="PF744" s="453"/>
      <c r="PG744" s="453"/>
      <c r="PH744" s="453"/>
      <c r="PI744" s="453"/>
      <c r="PJ744" s="453"/>
      <c r="PK744" s="453"/>
      <c r="PL744" s="453"/>
      <c r="PM744" s="453"/>
      <c r="PN744" s="453"/>
      <c r="PO744" s="453"/>
      <c r="PP744" s="453"/>
      <c r="PQ744" s="453"/>
      <c r="PR744" s="453"/>
      <c r="PS744" s="453"/>
      <c r="PT744" s="453"/>
      <c r="PU744" s="453"/>
      <c r="PV744" s="453"/>
      <c r="PW744" s="453"/>
      <c r="PX744" s="453"/>
      <c r="PY744" s="453"/>
      <c r="PZ744" s="453"/>
      <c r="QA744" s="453"/>
      <c r="QB744" s="453"/>
      <c r="QC744" s="453"/>
      <c r="QD744" s="453"/>
      <c r="QE744" s="453"/>
      <c r="QF744" s="453"/>
      <c r="QG744" s="453"/>
      <c r="QH744" s="453"/>
      <c r="QI744" s="453"/>
      <c r="QJ744" s="453"/>
      <c r="QK744" s="453"/>
      <c r="QL744" s="453"/>
      <c r="QM744" s="453"/>
      <c r="QN744" s="453"/>
      <c r="QO744" s="453"/>
      <c r="QP744" s="453"/>
      <c r="QQ744" s="453"/>
      <c r="QR744" s="453"/>
      <c r="QS744" s="453"/>
      <c r="QT744" s="453"/>
      <c r="QU744" s="453"/>
      <c r="QV744" s="453"/>
      <c r="QW744" s="453"/>
      <c r="QX744" s="453"/>
      <c r="QY744" s="453"/>
      <c r="QZ744" s="453"/>
      <c r="RA744" s="453"/>
      <c r="RB744" s="453"/>
      <c r="RC744" s="453"/>
      <c r="RD744" s="453"/>
      <c r="RE744" s="453"/>
      <c r="RF744" s="453"/>
      <c r="RG744" s="453"/>
      <c r="RH744" s="453"/>
      <c r="RI744" s="453"/>
      <c r="RJ744" s="453"/>
      <c r="RK744" s="453"/>
      <c r="RL744" s="453"/>
      <c r="RM744" s="453"/>
      <c r="RN744" s="453"/>
      <c r="RO744" s="453"/>
      <c r="RP744" s="453"/>
      <c r="RQ744" s="453"/>
      <c r="RR744" s="453"/>
      <c r="RS744" s="453"/>
      <c r="RT744" s="453"/>
      <c r="RU744" s="453"/>
      <c r="RV744" s="453"/>
      <c r="RW744" s="453"/>
      <c r="RX744" s="453"/>
      <c r="RY744" s="453"/>
      <c r="RZ744" s="453"/>
      <c r="SA744" s="453"/>
      <c r="SB744" s="453"/>
      <c r="SC744" s="453"/>
      <c r="SD744" s="453"/>
      <c r="SE744" s="453"/>
      <c r="SF744" s="453"/>
      <c r="SG744" s="453"/>
      <c r="SH744" s="453"/>
      <c r="SI744" s="453"/>
      <c r="SJ744" s="453"/>
      <c r="SK744" s="453"/>
      <c r="SL744" s="453"/>
      <c r="SM744" s="453"/>
      <c r="SN744" s="453"/>
      <c r="SO744" s="453"/>
      <c r="SP744" s="453"/>
      <c r="SQ744" s="453"/>
      <c r="SR744" s="453"/>
      <c r="SS744" s="453"/>
      <c r="ST744" s="453"/>
      <c r="SU744" s="453"/>
      <c r="SV744" s="453"/>
      <c r="SW744" s="453"/>
      <c r="SX744" s="453"/>
      <c r="SY744" s="453"/>
      <c r="SZ744" s="453"/>
      <c r="TA744" s="453"/>
      <c r="TB744" s="453"/>
      <c r="TC744" s="453"/>
      <c r="TD744" s="453"/>
      <c r="TE744" s="453"/>
      <c r="TF744" s="453"/>
      <c r="TG744" s="453"/>
      <c r="TH744" s="453"/>
      <c r="TI744" s="453"/>
      <c r="TJ744" s="453"/>
      <c r="TK744" s="453"/>
      <c r="TL744" s="453"/>
      <c r="TM744" s="453"/>
      <c r="TN744" s="453"/>
      <c r="TO744" s="453"/>
      <c r="TP744" s="453"/>
      <c r="TQ744" s="453"/>
      <c r="TR744" s="453"/>
      <c r="TS744" s="453"/>
      <c r="TT744" s="453"/>
      <c r="TU744" s="453"/>
      <c r="TV744" s="453"/>
      <c r="TW744" s="453"/>
      <c r="TX744" s="453"/>
      <c r="TY744" s="453"/>
      <c r="TZ744" s="453"/>
      <c r="UA744" s="453"/>
      <c r="UB744" s="453"/>
      <c r="UC744" s="453"/>
      <c r="UD744" s="453"/>
      <c r="UE744" s="453"/>
      <c r="UF744" s="453"/>
      <c r="UG744" s="453"/>
      <c r="UH744" s="453"/>
      <c r="UI744" s="453"/>
      <c r="UJ744" s="453"/>
      <c r="UK744" s="453"/>
      <c r="UL744" s="453"/>
      <c r="UM744" s="453"/>
      <c r="UN744" s="453"/>
      <c r="UO744" s="453"/>
      <c r="UP744" s="453"/>
      <c r="UQ744" s="453"/>
      <c r="UR744" s="453"/>
      <c r="US744" s="453"/>
      <c r="UT744" s="453"/>
      <c r="UU744" s="453"/>
      <c r="UV744" s="453"/>
      <c r="UW744" s="453"/>
      <c r="UX744" s="453"/>
      <c r="UY744" s="453"/>
      <c r="UZ744" s="453"/>
      <c r="VA744" s="453"/>
      <c r="VB744" s="453"/>
      <c r="VC744" s="453"/>
      <c r="VD744" s="453"/>
      <c r="VE744" s="453"/>
      <c r="VF744" s="453"/>
      <c r="VG744" s="453"/>
      <c r="VH744" s="453"/>
      <c r="VI744" s="453"/>
      <c r="VJ744" s="453"/>
      <c r="VK744" s="453"/>
      <c r="VL744" s="453"/>
      <c r="VM744" s="453"/>
      <c r="VN744" s="453"/>
      <c r="VO744" s="453"/>
      <c r="VP744" s="453"/>
      <c r="VQ744" s="453"/>
      <c r="VR744" s="453"/>
      <c r="VS744" s="453"/>
      <c r="VT744" s="453"/>
      <c r="VU744" s="453"/>
      <c r="VV744" s="453"/>
      <c r="VW744" s="453"/>
      <c r="VX744" s="453"/>
      <c r="VY744" s="453"/>
      <c r="VZ744" s="453"/>
      <c r="WA744" s="453"/>
      <c r="WB744" s="453"/>
      <c r="WC744" s="453"/>
      <c r="WD744" s="453"/>
      <c r="WE744" s="453"/>
      <c r="WF744" s="453"/>
      <c r="WG744" s="453"/>
      <c r="WH744" s="453"/>
      <c r="WI744" s="453"/>
      <c r="WJ744" s="453"/>
      <c r="WK744" s="453"/>
      <c r="WL744" s="453"/>
      <c r="WM744" s="453"/>
      <c r="WN744" s="453"/>
      <c r="WO744" s="453"/>
      <c r="WP744" s="453"/>
      <c r="WQ744" s="453"/>
      <c r="WR744" s="453"/>
      <c r="WS744" s="453"/>
      <c r="WT744" s="453"/>
      <c r="WU744" s="453"/>
      <c r="WV744" s="453"/>
      <c r="WW744" s="453"/>
      <c r="WX744" s="453"/>
      <c r="WY744" s="453"/>
      <c r="WZ744" s="453"/>
      <c r="XA744" s="453"/>
      <c r="XB744" s="453"/>
      <c r="XC744" s="453"/>
      <c r="XD744" s="453"/>
      <c r="XE744" s="453"/>
      <c r="XF744" s="453"/>
      <c r="XG744" s="453"/>
      <c r="XH744" s="453"/>
      <c r="XI744" s="453"/>
      <c r="XJ744" s="453"/>
      <c r="XK744" s="453"/>
      <c r="XL744" s="453"/>
      <c r="XM744" s="453"/>
      <c r="XN744" s="453"/>
      <c r="XO744" s="453"/>
      <c r="XP744" s="453"/>
      <c r="XQ744" s="453"/>
      <c r="XR744" s="453"/>
      <c r="XS744" s="453"/>
      <c r="XT744" s="453"/>
      <c r="XU744" s="453"/>
      <c r="XV744" s="453"/>
      <c r="XW744" s="453"/>
      <c r="XX744" s="453"/>
      <c r="XY744" s="453"/>
      <c r="XZ744" s="453"/>
      <c r="YA744" s="453"/>
      <c r="YB744" s="453"/>
      <c r="YC744" s="453"/>
      <c r="YD744" s="453"/>
      <c r="YE744" s="453"/>
      <c r="YF744" s="453"/>
      <c r="YG744" s="453"/>
      <c r="YH744" s="453"/>
      <c r="YI744" s="453"/>
      <c r="YJ744" s="453"/>
      <c r="YK744" s="453"/>
      <c r="YL744" s="453"/>
      <c r="YM744" s="453"/>
      <c r="YN744" s="453"/>
      <c r="YO744" s="453"/>
      <c r="YP744" s="453"/>
      <c r="YQ744" s="453"/>
      <c r="YR744" s="453"/>
      <c r="YS744" s="453"/>
      <c r="YT744" s="453"/>
      <c r="YU744" s="453"/>
      <c r="YV744" s="453"/>
      <c r="YW744" s="453"/>
      <c r="YX744" s="453"/>
      <c r="YY744" s="453"/>
      <c r="YZ744" s="453"/>
      <c r="ZA744" s="453"/>
      <c r="ZB744" s="453"/>
      <c r="ZC744" s="453"/>
      <c r="ZD744" s="453"/>
      <c r="ZE744" s="453"/>
      <c r="ZF744" s="453"/>
      <c r="ZG744" s="453"/>
      <c r="ZH744" s="453"/>
      <c r="ZI744" s="453"/>
      <c r="ZJ744" s="453"/>
      <c r="ZK744" s="453"/>
      <c r="ZL744" s="453"/>
      <c r="ZM744" s="453"/>
      <c r="ZN744" s="453"/>
      <c r="ZO744" s="453"/>
      <c r="ZP744" s="453"/>
      <c r="ZQ744" s="453"/>
      <c r="ZR744" s="453"/>
      <c r="ZS744" s="453"/>
      <c r="ZT744" s="453"/>
      <c r="ZU744" s="453"/>
      <c r="ZV744" s="453"/>
      <c r="ZW744" s="453"/>
      <c r="ZX744" s="453"/>
      <c r="ZY744" s="453"/>
      <c r="ZZ744" s="453"/>
      <c r="AAA744" s="453"/>
      <c r="AAB744" s="453"/>
      <c r="AAC744" s="453"/>
      <c r="AAD744" s="453"/>
      <c r="AAE744" s="453"/>
      <c r="AAF744" s="453"/>
      <c r="AAG744" s="453"/>
      <c r="AAH744" s="453"/>
      <c r="AAI744" s="453"/>
      <c r="AAJ744" s="453"/>
      <c r="AAK744" s="453"/>
      <c r="AAL744" s="453"/>
      <c r="AAM744" s="453"/>
      <c r="AAN744" s="453"/>
      <c r="AAO744" s="453"/>
      <c r="AAP744" s="453"/>
      <c r="AAQ744" s="453"/>
      <c r="AAR744" s="453"/>
      <c r="AAS744" s="453"/>
      <c r="AAT744" s="453"/>
      <c r="AAU744" s="453"/>
      <c r="AAV744" s="453"/>
      <c r="AAW744" s="453"/>
      <c r="AAX744" s="453"/>
      <c r="AAY744" s="453"/>
      <c r="AAZ744" s="453"/>
      <c r="ABA744" s="453"/>
      <c r="ABB744" s="453"/>
      <c r="ABC744" s="453"/>
      <c r="ABD744" s="453"/>
      <c r="ABE744" s="453"/>
      <c r="ABF744" s="453"/>
      <c r="ABG744" s="453"/>
      <c r="ABH744" s="453"/>
      <c r="ABI744" s="453"/>
      <c r="ABJ744" s="453"/>
      <c r="ABK744" s="453"/>
      <c r="ABL744" s="453"/>
      <c r="ABM744" s="453"/>
      <c r="ABN744" s="453"/>
      <c r="ABO744" s="453"/>
      <c r="ABP744" s="453"/>
      <c r="ABQ744" s="453"/>
      <c r="ABR744" s="453"/>
      <c r="ABS744" s="453"/>
      <c r="ABT744" s="453"/>
      <c r="ABU744" s="453"/>
      <c r="ABV744" s="453"/>
      <c r="ABW744" s="453"/>
      <c r="ABX744" s="453"/>
      <c r="ABY744" s="453"/>
      <c r="ABZ744" s="453"/>
      <c r="ACA744" s="453"/>
      <c r="ACB744" s="453"/>
      <c r="ACC744" s="453"/>
      <c r="ACD744" s="453"/>
      <c r="ACE744" s="453"/>
      <c r="ACF744" s="453"/>
      <c r="ACG744" s="453"/>
      <c r="ACH744" s="453"/>
      <c r="ACI744" s="453"/>
      <c r="ACJ744" s="453"/>
      <c r="ACK744" s="453"/>
      <c r="ACL744" s="453"/>
      <c r="ACM744" s="453"/>
      <c r="ACN744" s="453"/>
      <c r="ACO744" s="453"/>
      <c r="ACP744" s="453"/>
      <c r="ACQ744" s="453"/>
      <c r="ACR744" s="453"/>
      <c r="ACS744" s="453"/>
      <c r="ACT744" s="453"/>
      <c r="ACU744" s="453"/>
      <c r="ACV744" s="453"/>
      <c r="ACW744" s="453"/>
      <c r="ACX744" s="453"/>
      <c r="ACY744" s="453"/>
      <c r="ACZ744" s="453"/>
      <c r="ADA744" s="453"/>
      <c r="ADB744" s="453"/>
      <c r="ADC744" s="453"/>
      <c r="ADD744" s="453"/>
      <c r="ADE744" s="453"/>
      <c r="ADF744" s="453"/>
      <c r="ADG744" s="453"/>
      <c r="ADH744" s="453"/>
      <c r="ADI744" s="453"/>
      <c r="ADJ744" s="453"/>
      <c r="ADK744" s="453"/>
      <c r="ADL744" s="453"/>
      <c r="ADM744" s="453"/>
      <c r="ADN744" s="453"/>
      <c r="ADO744" s="453"/>
      <c r="ADP744" s="453"/>
      <c r="ADQ744" s="453"/>
      <c r="ADR744" s="453"/>
      <c r="ADS744" s="453"/>
      <c r="ADT744" s="453"/>
      <c r="ADU744" s="453"/>
      <c r="ADV744" s="453"/>
      <c r="ADW744" s="453"/>
      <c r="ADX744" s="453"/>
      <c r="ADY744" s="453"/>
      <c r="ADZ744" s="453"/>
      <c r="AEA744" s="453"/>
      <c r="AEB744" s="453"/>
      <c r="AEC744" s="453"/>
      <c r="AED744" s="453"/>
      <c r="AEE744" s="453"/>
      <c r="AEF744" s="453"/>
      <c r="AEG744" s="453"/>
      <c r="AEH744" s="453"/>
      <c r="AEI744" s="453"/>
      <c r="AEJ744" s="453"/>
      <c r="AEK744" s="453"/>
      <c r="AEL744" s="453"/>
      <c r="AEM744" s="453"/>
      <c r="AEN744" s="453"/>
      <c r="AEO744" s="453"/>
      <c r="AEP744" s="453"/>
      <c r="AEQ744" s="453"/>
      <c r="AER744" s="453"/>
      <c r="AES744" s="453"/>
      <c r="AET744" s="453"/>
      <c r="AEU744" s="453"/>
      <c r="AEV744" s="453"/>
      <c r="AEW744" s="453"/>
      <c r="AEX744" s="453"/>
      <c r="AEY744" s="453"/>
      <c r="AEZ744" s="453"/>
      <c r="AFA744" s="453"/>
      <c r="AFB744" s="453"/>
      <c r="AFC744" s="453"/>
      <c r="AFD744" s="453"/>
      <c r="AFE744" s="453"/>
      <c r="AFF744" s="453"/>
      <c r="AFG744" s="453"/>
      <c r="AFH744" s="453"/>
      <c r="AFI744" s="453"/>
      <c r="AFJ744" s="453"/>
      <c r="AFK744" s="453"/>
      <c r="AFL744" s="453"/>
      <c r="AFM744" s="453"/>
      <c r="AFN744" s="453"/>
      <c r="AFO744" s="453"/>
      <c r="AFP744" s="453"/>
      <c r="AFQ744" s="453"/>
      <c r="AFR744" s="453"/>
      <c r="AFS744" s="453"/>
      <c r="AFT744" s="453"/>
      <c r="AFU744" s="453"/>
      <c r="AFV744" s="453"/>
      <c r="AFW744" s="453"/>
      <c r="AFX744" s="453"/>
      <c r="AFY744" s="453"/>
      <c r="AFZ744" s="453"/>
      <c r="AGA744" s="453"/>
      <c r="AGB744" s="453"/>
      <c r="AGC744" s="453"/>
      <c r="AGD744" s="453"/>
      <c r="AGE744" s="453"/>
      <c r="AGF744" s="453"/>
      <c r="AGG744" s="453"/>
      <c r="AGH744" s="453"/>
      <c r="AGI744" s="453"/>
      <c r="AGJ744" s="453"/>
      <c r="AGK744" s="453"/>
      <c r="AGL744" s="453"/>
      <c r="AGM744" s="453"/>
      <c r="AGN744" s="453"/>
      <c r="AGO744" s="453"/>
      <c r="AGP744" s="453"/>
      <c r="AGQ744" s="453"/>
      <c r="AGR744" s="453"/>
      <c r="AGS744" s="453"/>
      <c r="AGT744" s="453"/>
      <c r="AGU744" s="453"/>
      <c r="AGV744" s="453"/>
      <c r="AGW744" s="453"/>
      <c r="AGX744" s="453"/>
      <c r="AGY744" s="453"/>
      <c r="AGZ744" s="453"/>
      <c r="AHA744" s="453"/>
      <c r="AHB744" s="453"/>
      <c r="AHC744" s="453"/>
      <c r="AHD744" s="453"/>
      <c r="AHE744" s="453"/>
      <c r="AHF744" s="453"/>
      <c r="AHG744" s="453"/>
      <c r="AHH744" s="453"/>
      <c r="AHI744" s="453"/>
      <c r="AHJ744" s="453"/>
      <c r="AHK744" s="453"/>
      <c r="AHL744" s="453"/>
      <c r="AHM744" s="453"/>
      <c r="AHN744" s="453"/>
      <c r="AHO744" s="453"/>
      <c r="AHP744" s="453"/>
      <c r="AHQ744" s="453"/>
      <c r="AHR744" s="453"/>
      <c r="AHS744" s="453"/>
      <c r="AHT744" s="453"/>
      <c r="AHU744" s="453"/>
      <c r="AHV744" s="453"/>
      <c r="AHW744" s="453"/>
      <c r="AHX744" s="453"/>
      <c r="AHY744" s="453"/>
      <c r="AHZ744" s="453"/>
      <c r="AIA744" s="453"/>
      <c r="AIB744" s="453"/>
      <c r="AIC744" s="453"/>
      <c r="AID744" s="453"/>
      <c r="AIE744" s="453"/>
      <c r="AIF744" s="453"/>
      <c r="AIG744" s="453"/>
      <c r="AIH744" s="453"/>
      <c r="AII744" s="453"/>
      <c r="AIJ744" s="453"/>
      <c r="AIK744" s="453"/>
      <c r="AIL744" s="453"/>
      <c r="AIM744" s="453"/>
      <c r="AIN744" s="453"/>
      <c r="AIO744" s="453"/>
      <c r="AIP744" s="453"/>
      <c r="AIQ744" s="453"/>
      <c r="AIR744" s="453"/>
      <c r="AIS744" s="453"/>
      <c r="AIT744" s="453"/>
      <c r="AIU744" s="453"/>
      <c r="AIV744" s="453"/>
      <c r="AIW744" s="453"/>
      <c r="AIX744" s="453"/>
      <c r="AIY744" s="453"/>
      <c r="AIZ744" s="453"/>
      <c r="AJA744" s="453"/>
      <c r="AJB744" s="453"/>
      <c r="AJC744" s="453"/>
      <c r="AJD744" s="453"/>
      <c r="AJE744" s="453"/>
      <c r="AJF744" s="453"/>
      <c r="AJG744" s="453"/>
      <c r="AJH744" s="453"/>
      <c r="AJI744" s="453"/>
      <c r="AJJ744" s="453"/>
      <c r="AJK744" s="453"/>
      <c r="AJL744" s="453"/>
      <c r="AJM744" s="453"/>
      <c r="AJN744" s="453"/>
      <c r="AJO744" s="453"/>
      <c r="AJP744" s="453"/>
      <c r="AJQ744" s="453"/>
      <c r="AJR744" s="453"/>
      <c r="AJS744" s="453"/>
      <c r="AJT744" s="453"/>
      <c r="AJU744" s="453"/>
      <c r="AJV744" s="453"/>
      <c r="AJW744" s="453"/>
      <c r="AJX744" s="453"/>
      <c r="AJY744" s="453"/>
      <c r="AJZ744" s="453"/>
      <c r="AKA744" s="453"/>
      <c r="AKB744" s="453"/>
      <c r="AKC744" s="453"/>
      <c r="AKD744" s="453"/>
      <c r="AKE744" s="453"/>
      <c r="AKF744" s="453"/>
      <c r="AKG744" s="453"/>
      <c r="AKH744" s="453"/>
      <c r="AKI744" s="453"/>
      <c r="AKJ744" s="453"/>
      <c r="AKK744" s="453"/>
      <c r="AKL744" s="453"/>
      <c r="AKM744" s="453"/>
      <c r="AKN744" s="453"/>
      <c r="AKO744" s="453"/>
      <c r="AKP744" s="453"/>
      <c r="AKQ744" s="453"/>
      <c r="AKR744" s="453"/>
      <c r="AKS744" s="453"/>
      <c r="AKT744" s="453"/>
      <c r="AKU744" s="453"/>
      <c r="AKV744" s="453"/>
      <c r="AKW744" s="453"/>
      <c r="AKX744" s="453"/>
      <c r="AKY744" s="453"/>
      <c r="AKZ744" s="453"/>
      <c r="ALA744" s="453"/>
      <c r="ALB744" s="453"/>
      <c r="ALC744" s="453"/>
      <c r="ALD744" s="453"/>
      <c r="ALE744" s="453"/>
      <c r="ALF744" s="453"/>
      <c r="ALG744" s="453"/>
      <c r="ALH744" s="453"/>
      <c r="ALI744" s="453"/>
      <c r="ALJ744" s="453"/>
      <c r="ALK744" s="453"/>
      <c r="ALL744" s="453"/>
      <c r="ALM744" s="453"/>
      <c r="ALN744" s="453"/>
      <c r="ALO744" s="453"/>
      <c r="ALP744" s="453"/>
      <c r="ALQ744" s="453"/>
      <c r="ALR744" s="453"/>
      <c r="ALS744" s="453"/>
      <c r="ALT744" s="453"/>
      <c r="ALU744" s="453"/>
      <c r="ALV744" s="453"/>
      <c r="ALW744" s="453"/>
      <c r="ALX744" s="453"/>
      <c r="ALY744" s="453"/>
      <c r="ALZ744" s="453"/>
      <c r="AMA744" s="453"/>
      <c r="AMB744" s="453"/>
      <c r="AMC744" s="453"/>
      <c r="AMD744" s="453"/>
      <c r="AME744" s="453"/>
      <c r="AMF744" s="453"/>
      <c r="AMG744" s="453"/>
      <c r="AMH744" s="453"/>
      <c r="AMI744" s="453"/>
    </row>
    <row r="745" spans="1:1023" customFormat="1" ht="15.75" x14ac:dyDescent="0.25">
      <c r="A745" s="473" t="s">
        <v>28314</v>
      </c>
      <c r="B745" s="163">
        <v>744</v>
      </c>
      <c r="C745" s="394" t="s">
        <v>28315</v>
      </c>
      <c r="D745" s="180"/>
      <c r="E745" s="452"/>
      <c r="F745" s="453"/>
      <c r="G745" s="180"/>
      <c r="H745" s="180"/>
      <c r="I745" s="180"/>
      <c r="J745" s="393">
        <v>2</v>
      </c>
      <c r="K745" s="393">
        <v>2</v>
      </c>
      <c r="L745" s="393" t="s">
        <v>752</v>
      </c>
      <c r="M745" s="393"/>
      <c r="N745" s="393"/>
      <c r="O745" s="393"/>
      <c r="P745" s="393"/>
      <c r="Q745" s="393"/>
      <c r="R745" s="393"/>
      <c r="S745" s="393"/>
      <c r="T745" s="393"/>
      <c r="U745" s="393"/>
      <c r="V745" s="454">
        <f>IF(O745=1,10,100)</f>
        <v>100</v>
      </c>
      <c r="W745" s="454">
        <f>IF(O745=1,1,IF(O745=2,10,100))</f>
        <v>100</v>
      </c>
      <c r="X745" s="454">
        <f>IF(O745=3,20,100)</f>
        <v>100</v>
      </c>
      <c r="Y745" s="454">
        <f>IF(P745=1,10,100)</f>
        <v>100</v>
      </c>
      <c r="Z745" s="454">
        <f>IF(P745=1,1,IF(P745=2,10,100))</f>
        <v>100</v>
      </c>
      <c r="AA745" s="220">
        <f t="shared" si="370"/>
        <v>100</v>
      </c>
      <c r="AB745" s="220">
        <f t="shared" si="370"/>
        <v>100</v>
      </c>
      <c r="AC745" s="220">
        <f>IF(OR(EXACT(S745,"1A"),EXACT(S745,"1B")),0.3,IF(S745=2,3,100))</f>
        <v>100</v>
      </c>
      <c r="AD745" s="455">
        <f t="shared" si="371"/>
        <v>1</v>
      </c>
      <c r="AE745" s="455">
        <f t="shared" si="371"/>
        <v>100</v>
      </c>
      <c r="AF745" s="456">
        <f>IF(OR(OR(EXACT(J745,"1A"),EXACT(J745,"1B"),EXACT(J745,"1C")),K745=1),1,IF(K745=2,10,100))</f>
        <v>10</v>
      </c>
      <c r="AG745" s="456">
        <f>IF(OR(EXACT(J745,"1A"),EXACT(J745,"1B"),EXACT(J745,"1C")),1,IF(J745=2,10,100))</f>
        <v>10</v>
      </c>
      <c r="AH745" s="456">
        <f>IF(OR(EXACT(J745,"1A"),EXACT(J745,"1B"),EXACT(J745,"1C"),K745=1),3,100)</f>
        <v>100</v>
      </c>
      <c r="AI745" s="456">
        <f>IF(OR(EXACT(J745,"1A"),EXACT(J745,"1B"),EXACT(J745,"1C")),5,100)</f>
        <v>100</v>
      </c>
      <c r="AJ745" s="453"/>
      <c r="AK745" s="453"/>
      <c r="AL745" s="453"/>
      <c r="AM745" s="453"/>
      <c r="AN745" s="453"/>
      <c r="AO745" s="453"/>
      <c r="AP745" s="453"/>
      <c r="AQ745" s="148" t="s">
        <v>760</v>
      </c>
      <c r="AR745" s="453"/>
      <c r="AS745" s="453"/>
      <c r="AT745" s="453"/>
      <c r="AU745" s="453"/>
      <c r="AV745" s="453"/>
      <c r="AW745" s="453"/>
      <c r="AX745" s="453"/>
      <c r="AY745" s="453"/>
      <c r="AZ745" s="453"/>
      <c r="BA745" s="453"/>
      <c r="BB745" s="453"/>
      <c r="BC745" s="453"/>
      <c r="BD745" s="453"/>
      <c r="BE745" s="453"/>
      <c r="BF745" s="453"/>
      <c r="BG745" s="453"/>
      <c r="BH745" s="453"/>
      <c r="BI745" s="453"/>
      <c r="BJ745" s="453"/>
      <c r="BK745" s="453"/>
      <c r="BL745" s="453"/>
      <c r="BM745" s="453"/>
      <c r="BN745" s="453"/>
      <c r="BO745" s="453"/>
      <c r="BP745" s="453"/>
      <c r="BQ745" s="453"/>
      <c r="BR745" s="453"/>
      <c r="BS745" s="453"/>
      <c r="BT745" s="453"/>
      <c r="BU745" s="453"/>
      <c r="BV745" s="453"/>
      <c r="BW745" s="453"/>
      <c r="BX745" s="453"/>
      <c r="BY745" s="453"/>
      <c r="BZ745" s="453"/>
      <c r="CA745" s="453"/>
      <c r="CB745" s="453"/>
      <c r="CC745" s="453"/>
      <c r="CD745" s="453"/>
      <c r="CE745" s="453"/>
      <c r="CF745" s="453"/>
      <c r="CG745" s="453"/>
      <c r="CH745" s="453"/>
      <c r="CI745" s="453"/>
      <c r="CJ745" s="453"/>
      <c r="CK745" s="453"/>
      <c r="CL745" s="453"/>
      <c r="CM745" s="453"/>
      <c r="CN745" s="453"/>
      <c r="CO745" s="453"/>
      <c r="CP745" s="453"/>
      <c r="CQ745" s="453"/>
      <c r="CR745" s="453"/>
      <c r="CS745" s="453"/>
      <c r="CT745" s="453"/>
      <c r="CU745" s="453"/>
      <c r="CV745" s="453"/>
      <c r="CW745" s="453"/>
      <c r="CX745" s="453"/>
      <c r="CY745" s="453"/>
      <c r="CZ745" s="453"/>
      <c r="DA745" s="453"/>
      <c r="DB745" s="453"/>
      <c r="DC745" s="453"/>
      <c r="DD745" s="453"/>
      <c r="DE745" s="453"/>
      <c r="DF745" s="453"/>
      <c r="DG745" s="453"/>
      <c r="DH745" s="453"/>
      <c r="DI745" s="453"/>
      <c r="DJ745" s="453"/>
      <c r="DK745" s="453"/>
      <c r="DL745" s="453"/>
      <c r="DM745" s="453"/>
      <c r="DN745" s="453"/>
      <c r="DO745" s="453"/>
      <c r="DP745" s="453"/>
      <c r="DQ745" s="453"/>
      <c r="DR745" s="453"/>
      <c r="DS745" s="453"/>
      <c r="DT745" s="453"/>
      <c r="DU745" s="453"/>
      <c r="DV745" s="453"/>
      <c r="DW745" s="453"/>
      <c r="DX745" s="453"/>
      <c r="DY745" s="453"/>
      <c r="DZ745" s="453"/>
      <c r="EA745" s="453"/>
      <c r="EB745" s="453"/>
      <c r="EC745" s="453"/>
      <c r="ED745" s="453"/>
      <c r="EE745" s="453"/>
      <c r="EF745" s="453"/>
      <c r="EG745" s="453"/>
      <c r="EH745" s="453"/>
      <c r="EI745" s="453"/>
      <c r="EJ745" s="453"/>
      <c r="EK745" s="453"/>
      <c r="EL745" s="453"/>
      <c r="EM745" s="453"/>
      <c r="EN745" s="453"/>
      <c r="EO745" s="453"/>
      <c r="EP745" s="453"/>
      <c r="EQ745" s="453"/>
      <c r="ER745" s="453"/>
      <c r="ES745" s="453"/>
      <c r="ET745" s="453"/>
      <c r="EU745" s="453"/>
      <c r="EV745" s="453"/>
      <c r="EW745" s="453"/>
      <c r="EX745" s="453"/>
      <c r="EY745" s="453"/>
      <c r="EZ745" s="453"/>
      <c r="FA745" s="453"/>
      <c r="FB745" s="453"/>
      <c r="FC745" s="453"/>
      <c r="FD745" s="453"/>
      <c r="FE745" s="453"/>
      <c r="FF745" s="453"/>
      <c r="FG745" s="453"/>
      <c r="FH745" s="453"/>
      <c r="FI745" s="453"/>
      <c r="FJ745" s="453"/>
      <c r="FK745" s="453"/>
      <c r="FL745" s="453"/>
      <c r="FM745" s="453"/>
      <c r="FN745" s="453"/>
      <c r="FO745" s="453"/>
      <c r="FP745" s="453"/>
      <c r="FQ745" s="453"/>
      <c r="FR745" s="453"/>
      <c r="FS745" s="453"/>
      <c r="FT745" s="453"/>
      <c r="FU745" s="453"/>
      <c r="FV745" s="453"/>
      <c r="FW745" s="453"/>
      <c r="FX745" s="453"/>
      <c r="FY745" s="453"/>
      <c r="FZ745" s="453"/>
      <c r="GA745" s="453"/>
      <c r="GB745" s="453"/>
      <c r="GC745" s="453"/>
      <c r="GD745" s="453"/>
      <c r="GE745" s="453"/>
      <c r="GF745" s="453"/>
      <c r="GG745" s="453"/>
      <c r="GH745" s="453"/>
      <c r="GI745" s="453"/>
      <c r="GJ745" s="453"/>
      <c r="GK745" s="453"/>
      <c r="GL745" s="453"/>
      <c r="GM745" s="453"/>
      <c r="GN745" s="453"/>
      <c r="GO745" s="453"/>
      <c r="GP745" s="453"/>
      <c r="GQ745" s="453"/>
      <c r="GR745" s="453"/>
      <c r="GS745" s="453"/>
      <c r="GT745" s="453"/>
      <c r="GU745" s="453"/>
      <c r="GV745" s="453"/>
      <c r="GW745" s="453"/>
      <c r="GX745" s="453"/>
      <c r="GY745" s="453"/>
      <c r="GZ745" s="453"/>
      <c r="HA745" s="453"/>
      <c r="HB745" s="453"/>
      <c r="HC745" s="453"/>
      <c r="HD745" s="453"/>
      <c r="HE745" s="453"/>
      <c r="HF745" s="453"/>
      <c r="HG745" s="453"/>
      <c r="HH745" s="453"/>
      <c r="HI745" s="453"/>
      <c r="HJ745" s="453"/>
      <c r="HK745" s="453"/>
      <c r="HL745" s="453"/>
      <c r="HM745" s="453"/>
      <c r="HN745" s="453"/>
      <c r="HO745" s="453"/>
      <c r="HP745" s="453"/>
      <c r="HQ745" s="453"/>
      <c r="HR745" s="453"/>
      <c r="HS745" s="453"/>
      <c r="HT745" s="453"/>
      <c r="HU745" s="453"/>
      <c r="HV745" s="453"/>
      <c r="HW745" s="453"/>
      <c r="HX745" s="453"/>
      <c r="HY745" s="453"/>
      <c r="HZ745" s="453"/>
      <c r="IA745" s="453"/>
      <c r="IB745" s="453"/>
      <c r="IC745" s="453"/>
      <c r="ID745" s="453"/>
      <c r="IE745" s="453"/>
      <c r="IF745" s="453"/>
      <c r="IG745" s="453"/>
      <c r="IH745" s="453"/>
      <c r="II745" s="453"/>
      <c r="IJ745" s="453"/>
      <c r="IK745" s="453"/>
      <c r="IL745" s="453"/>
      <c r="IM745" s="453"/>
      <c r="IN745" s="453"/>
      <c r="IO745" s="453"/>
      <c r="IP745" s="453"/>
      <c r="IQ745" s="453"/>
      <c r="IR745" s="453"/>
      <c r="IS745" s="453"/>
      <c r="IT745" s="453"/>
      <c r="IU745" s="453"/>
      <c r="IV745" s="453"/>
      <c r="IW745" s="453"/>
      <c r="IX745" s="453"/>
      <c r="IY745" s="453"/>
      <c r="IZ745" s="453"/>
      <c r="JA745" s="453"/>
      <c r="JB745" s="453"/>
      <c r="JC745" s="453"/>
      <c r="JD745" s="453"/>
      <c r="JE745" s="453"/>
      <c r="JF745" s="453"/>
      <c r="JG745" s="453"/>
      <c r="JH745" s="453"/>
      <c r="JI745" s="453"/>
      <c r="JJ745" s="453"/>
      <c r="JK745" s="453"/>
      <c r="JL745" s="453"/>
      <c r="JM745" s="453"/>
      <c r="JN745" s="453"/>
      <c r="JO745" s="453"/>
      <c r="JP745" s="453"/>
      <c r="JQ745" s="453"/>
      <c r="JR745" s="453"/>
      <c r="JS745" s="453"/>
      <c r="JT745" s="453"/>
      <c r="JU745" s="453"/>
      <c r="JV745" s="453"/>
      <c r="JW745" s="453"/>
      <c r="JX745" s="453"/>
      <c r="JY745" s="453"/>
      <c r="JZ745" s="453"/>
      <c r="KA745" s="453"/>
      <c r="KB745" s="453"/>
      <c r="KC745" s="453"/>
      <c r="KD745" s="453"/>
      <c r="KE745" s="453"/>
      <c r="KF745" s="453"/>
      <c r="KG745" s="453"/>
      <c r="KH745" s="453"/>
      <c r="KI745" s="453"/>
      <c r="KJ745" s="453"/>
      <c r="KK745" s="453"/>
      <c r="KL745" s="453"/>
      <c r="KM745" s="453"/>
      <c r="KN745" s="453"/>
      <c r="KO745" s="453"/>
      <c r="KP745" s="453"/>
      <c r="KQ745" s="453"/>
      <c r="KR745" s="453"/>
      <c r="KS745" s="453"/>
      <c r="KT745" s="453"/>
      <c r="KU745" s="453"/>
      <c r="KV745" s="453"/>
      <c r="KW745" s="453"/>
      <c r="KX745" s="453"/>
      <c r="KY745" s="453"/>
      <c r="KZ745" s="453"/>
      <c r="LA745" s="453"/>
      <c r="LB745" s="453"/>
      <c r="LC745" s="453"/>
      <c r="LD745" s="453"/>
      <c r="LE745" s="453"/>
      <c r="LF745" s="453"/>
      <c r="LG745" s="453"/>
      <c r="LH745" s="453"/>
      <c r="LI745" s="453"/>
      <c r="LJ745" s="453"/>
      <c r="LK745" s="453"/>
      <c r="LL745" s="453"/>
      <c r="LM745" s="453"/>
      <c r="LN745" s="453"/>
      <c r="LO745" s="453"/>
      <c r="LP745" s="453"/>
      <c r="LQ745" s="453"/>
      <c r="LR745" s="453"/>
      <c r="LS745" s="453"/>
      <c r="LT745" s="453"/>
      <c r="LU745" s="453"/>
      <c r="LV745" s="453"/>
      <c r="LW745" s="453"/>
      <c r="LX745" s="453"/>
      <c r="LY745" s="453"/>
      <c r="LZ745" s="453"/>
      <c r="MA745" s="453"/>
      <c r="MB745" s="453"/>
      <c r="MC745" s="453"/>
      <c r="MD745" s="453"/>
      <c r="ME745" s="453"/>
      <c r="MF745" s="453"/>
      <c r="MG745" s="453"/>
      <c r="MH745" s="453"/>
      <c r="MI745" s="453"/>
      <c r="MJ745" s="453"/>
      <c r="MK745" s="453"/>
      <c r="ML745" s="453"/>
      <c r="MM745" s="453"/>
      <c r="MN745" s="453"/>
      <c r="MO745" s="453"/>
      <c r="MP745" s="453"/>
      <c r="MQ745" s="453"/>
      <c r="MR745" s="453"/>
      <c r="MS745" s="453"/>
      <c r="MT745" s="453"/>
      <c r="MU745" s="453"/>
      <c r="MV745" s="453"/>
      <c r="MW745" s="453"/>
      <c r="MX745" s="453"/>
      <c r="MY745" s="453"/>
      <c r="MZ745" s="453"/>
      <c r="NA745" s="453"/>
      <c r="NB745" s="453"/>
      <c r="NC745" s="453"/>
      <c r="ND745" s="453"/>
      <c r="NE745" s="453"/>
      <c r="NF745" s="453"/>
      <c r="NG745" s="453"/>
      <c r="NH745" s="453"/>
      <c r="NI745" s="453"/>
      <c r="NJ745" s="453"/>
      <c r="NK745" s="453"/>
      <c r="NL745" s="453"/>
      <c r="NM745" s="453"/>
      <c r="NN745" s="453"/>
      <c r="NO745" s="453"/>
      <c r="NP745" s="453"/>
      <c r="NQ745" s="453"/>
      <c r="NR745" s="453"/>
      <c r="NS745" s="453"/>
      <c r="NT745" s="453"/>
      <c r="NU745" s="453"/>
      <c r="NV745" s="453"/>
      <c r="NW745" s="453"/>
      <c r="NX745" s="453"/>
      <c r="NY745" s="453"/>
      <c r="NZ745" s="453"/>
      <c r="OA745" s="453"/>
      <c r="OB745" s="453"/>
      <c r="OC745" s="453"/>
      <c r="OD745" s="453"/>
      <c r="OE745" s="453"/>
      <c r="OF745" s="453"/>
      <c r="OG745" s="453"/>
      <c r="OH745" s="453"/>
      <c r="OI745" s="453"/>
      <c r="OJ745" s="453"/>
      <c r="OK745" s="453"/>
      <c r="OL745" s="453"/>
      <c r="OM745" s="453"/>
      <c r="ON745" s="453"/>
      <c r="OO745" s="453"/>
      <c r="OP745" s="453"/>
      <c r="OQ745" s="453"/>
      <c r="OR745" s="453"/>
      <c r="OS745" s="453"/>
      <c r="OT745" s="453"/>
      <c r="OU745" s="453"/>
      <c r="OV745" s="453"/>
      <c r="OW745" s="453"/>
      <c r="OX745" s="453"/>
      <c r="OY745" s="453"/>
      <c r="OZ745" s="453"/>
      <c r="PA745" s="453"/>
      <c r="PB745" s="453"/>
      <c r="PC745" s="453"/>
      <c r="PD745" s="453"/>
      <c r="PE745" s="453"/>
      <c r="PF745" s="453"/>
      <c r="PG745" s="453"/>
      <c r="PH745" s="453"/>
      <c r="PI745" s="453"/>
      <c r="PJ745" s="453"/>
      <c r="PK745" s="453"/>
      <c r="PL745" s="453"/>
      <c r="PM745" s="453"/>
      <c r="PN745" s="453"/>
      <c r="PO745" s="453"/>
      <c r="PP745" s="453"/>
      <c r="PQ745" s="453"/>
      <c r="PR745" s="453"/>
      <c r="PS745" s="453"/>
      <c r="PT745" s="453"/>
      <c r="PU745" s="453"/>
      <c r="PV745" s="453"/>
      <c r="PW745" s="453"/>
      <c r="PX745" s="453"/>
      <c r="PY745" s="453"/>
      <c r="PZ745" s="453"/>
      <c r="QA745" s="453"/>
      <c r="QB745" s="453"/>
      <c r="QC745" s="453"/>
      <c r="QD745" s="453"/>
      <c r="QE745" s="453"/>
      <c r="QF745" s="453"/>
      <c r="QG745" s="453"/>
      <c r="QH745" s="453"/>
      <c r="QI745" s="453"/>
      <c r="QJ745" s="453"/>
      <c r="QK745" s="453"/>
      <c r="QL745" s="453"/>
      <c r="QM745" s="453"/>
      <c r="QN745" s="453"/>
      <c r="QO745" s="453"/>
      <c r="QP745" s="453"/>
      <c r="QQ745" s="453"/>
      <c r="QR745" s="453"/>
      <c r="QS745" s="453"/>
      <c r="QT745" s="453"/>
      <c r="QU745" s="453"/>
      <c r="QV745" s="453"/>
      <c r="QW745" s="453"/>
      <c r="QX745" s="453"/>
      <c r="QY745" s="453"/>
      <c r="QZ745" s="453"/>
      <c r="RA745" s="453"/>
      <c r="RB745" s="453"/>
      <c r="RC745" s="453"/>
      <c r="RD745" s="453"/>
      <c r="RE745" s="453"/>
      <c r="RF745" s="453"/>
      <c r="RG745" s="453"/>
      <c r="RH745" s="453"/>
      <c r="RI745" s="453"/>
      <c r="RJ745" s="453"/>
      <c r="RK745" s="453"/>
      <c r="RL745" s="453"/>
      <c r="RM745" s="453"/>
      <c r="RN745" s="453"/>
      <c r="RO745" s="453"/>
      <c r="RP745" s="453"/>
      <c r="RQ745" s="453"/>
      <c r="RR745" s="453"/>
      <c r="RS745" s="453"/>
      <c r="RT745" s="453"/>
      <c r="RU745" s="453"/>
      <c r="RV745" s="453"/>
      <c r="RW745" s="453"/>
      <c r="RX745" s="453"/>
      <c r="RY745" s="453"/>
      <c r="RZ745" s="453"/>
      <c r="SA745" s="453"/>
      <c r="SB745" s="453"/>
      <c r="SC745" s="453"/>
      <c r="SD745" s="453"/>
      <c r="SE745" s="453"/>
      <c r="SF745" s="453"/>
      <c r="SG745" s="453"/>
      <c r="SH745" s="453"/>
      <c r="SI745" s="453"/>
      <c r="SJ745" s="453"/>
      <c r="SK745" s="453"/>
      <c r="SL745" s="453"/>
      <c r="SM745" s="453"/>
      <c r="SN745" s="453"/>
      <c r="SO745" s="453"/>
      <c r="SP745" s="453"/>
      <c r="SQ745" s="453"/>
      <c r="SR745" s="453"/>
      <c r="SS745" s="453"/>
      <c r="ST745" s="453"/>
      <c r="SU745" s="453"/>
      <c r="SV745" s="453"/>
      <c r="SW745" s="453"/>
      <c r="SX745" s="453"/>
      <c r="SY745" s="453"/>
      <c r="SZ745" s="453"/>
      <c r="TA745" s="453"/>
      <c r="TB745" s="453"/>
      <c r="TC745" s="453"/>
      <c r="TD745" s="453"/>
      <c r="TE745" s="453"/>
      <c r="TF745" s="453"/>
      <c r="TG745" s="453"/>
      <c r="TH745" s="453"/>
      <c r="TI745" s="453"/>
      <c r="TJ745" s="453"/>
      <c r="TK745" s="453"/>
      <c r="TL745" s="453"/>
      <c r="TM745" s="453"/>
      <c r="TN745" s="453"/>
      <c r="TO745" s="453"/>
      <c r="TP745" s="453"/>
      <c r="TQ745" s="453"/>
      <c r="TR745" s="453"/>
      <c r="TS745" s="453"/>
      <c r="TT745" s="453"/>
      <c r="TU745" s="453"/>
      <c r="TV745" s="453"/>
      <c r="TW745" s="453"/>
      <c r="TX745" s="453"/>
      <c r="TY745" s="453"/>
      <c r="TZ745" s="453"/>
      <c r="UA745" s="453"/>
      <c r="UB745" s="453"/>
      <c r="UC745" s="453"/>
      <c r="UD745" s="453"/>
      <c r="UE745" s="453"/>
      <c r="UF745" s="453"/>
      <c r="UG745" s="453"/>
      <c r="UH745" s="453"/>
      <c r="UI745" s="453"/>
      <c r="UJ745" s="453"/>
      <c r="UK745" s="453"/>
      <c r="UL745" s="453"/>
      <c r="UM745" s="453"/>
      <c r="UN745" s="453"/>
      <c r="UO745" s="453"/>
      <c r="UP745" s="453"/>
      <c r="UQ745" s="453"/>
      <c r="UR745" s="453"/>
      <c r="US745" s="453"/>
      <c r="UT745" s="453"/>
      <c r="UU745" s="453"/>
      <c r="UV745" s="453"/>
      <c r="UW745" s="453"/>
      <c r="UX745" s="453"/>
      <c r="UY745" s="453"/>
      <c r="UZ745" s="453"/>
      <c r="VA745" s="453"/>
      <c r="VB745" s="453"/>
      <c r="VC745" s="453"/>
      <c r="VD745" s="453"/>
      <c r="VE745" s="453"/>
      <c r="VF745" s="453"/>
      <c r="VG745" s="453"/>
      <c r="VH745" s="453"/>
      <c r="VI745" s="453"/>
      <c r="VJ745" s="453"/>
      <c r="VK745" s="453"/>
      <c r="VL745" s="453"/>
      <c r="VM745" s="453"/>
      <c r="VN745" s="453"/>
      <c r="VO745" s="453"/>
      <c r="VP745" s="453"/>
      <c r="VQ745" s="453"/>
      <c r="VR745" s="453"/>
      <c r="VS745" s="453"/>
      <c r="VT745" s="453"/>
      <c r="VU745" s="453"/>
      <c r="VV745" s="453"/>
      <c r="VW745" s="453"/>
      <c r="VX745" s="453"/>
      <c r="VY745" s="453"/>
      <c r="VZ745" s="453"/>
      <c r="WA745" s="453"/>
      <c r="WB745" s="453"/>
      <c r="WC745" s="453"/>
      <c r="WD745" s="453"/>
      <c r="WE745" s="453"/>
      <c r="WF745" s="453"/>
      <c r="WG745" s="453"/>
      <c r="WH745" s="453"/>
      <c r="WI745" s="453"/>
      <c r="WJ745" s="453"/>
      <c r="WK745" s="453"/>
      <c r="WL745" s="453"/>
      <c r="WM745" s="453"/>
      <c r="WN745" s="453"/>
      <c r="WO745" s="453"/>
      <c r="WP745" s="453"/>
      <c r="WQ745" s="453"/>
      <c r="WR745" s="453"/>
      <c r="WS745" s="453"/>
      <c r="WT745" s="453"/>
      <c r="WU745" s="453"/>
      <c r="WV745" s="453"/>
      <c r="WW745" s="453"/>
      <c r="WX745" s="453"/>
      <c r="WY745" s="453"/>
      <c r="WZ745" s="453"/>
      <c r="XA745" s="453"/>
      <c r="XB745" s="453"/>
      <c r="XC745" s="453"/>
      <c r="XD745" s="453"/>
      <c r="XE745" s="453"/>
      <c r="XF745" s="453"/>
      <c r="XG745" s="453"/>
      <c r="XH745" s="453"/>
      <c r="XI745" s="453"/>
      <c r="XJ745" s="453"/>
      <c r="XK745" s="453"/>
      <c r="XL745" s="453"/>
      <c r="XM745" s="453"/>
      <c r="XN745" s="453"/>
      <c r="XO745" s="453"/>
      <c r="XP745" s="453"/>
      <c r="XQ745" s="453"/>
      <c r="XR745" s="453"/>
      <c r="XS745" s="453"/>
      <c r="XT745" s="453"/>
      <c r="XU745" s="453"/>
      <c r="XV745" s="453"/>
      <c r="XW745" s="453"/>
      <c r="XX745" s="453"/>
      <c r="XY745" s="453"/>
      <c r="XZ745" s="453"/>
      <c r="YA745" s="453"/>
      <c r="YB745" s="453"/>
      <c r="YC745" s="453"/>
      <c r="YD745" s="453"/>
      <c r="YE745" s="453"/>
      <c r="YF745" s="453"/>
      <c r="YG745" s="453"/>
      <c r="YH745" s="453"/>
      <c r="YI745" s="453"/>
      <c r="YJ745" s="453"/>
      <c r="YK745" s="453"/>
      <c r="YL745" s="453"/>
      <c r="YM745" s="453"/>
      <c r="YN745" s="453"/>
      <c r="YO745" s="453"/>
      <c r="YP745" s="453"/>
      <c r="YQ745" s="453"/>
      <c r="YR745" s="453"/>
      <c r="YS745" s="453"/>
      <c r="YT745" s="453"/>
      <c r="YU745" s="453"/>
      <c r="YV745" s="453"/>
      <c r="YW745" s="453"/>
      <c r="YX745" s="453"/>
      <c r="YY745" s="453"/>
      <c r="YZ745" s="453"/>
      <c r="ZA745" s="453"/>
      <c r="ZB745" s="453"/>
      <c r="ZC745" s="453"/>
      <c r="ZD745" s="453"/>
      <c r="ZE745" s="453"/>
      <c r="ZF745" s="453"/>
      <c r="ZG745" s="453"/>
      <c r="ZH745" s="453"/>
      <c r="ZI745" s="453"/>
      <c r="ZJ745" s="453"/>
      <c r="ZK745" s="453"/>
      <c r="ZL745" s="453"/>
      <c r="ZM745" s="453"/>
      <c r="ZN745" s="453"/>
      <c r="ZO745" s="453"/>
      <c r="ZP745" s="453"/>
      <c r="ZQ745" s="453"/>
      <c r="ZR745" s="453"/>
      <c r="ZS745" s="453"/>
      <c r="ZT745" s="453"/>
      <c r="ZU745" s="453"/>
      <c r="ZV745" s="453"/>
      <c r="ZW745" s="453"/>
      <c r="ZX745" s="453"/>
      <c r="ZY745" s="453"/>
      <c r="ZZ745" s="453"/>
      <c r="AAA745" s="453"/>
      <c r="AAB745" s="453"/>
      <c r="AAC745" s="453"/>
      <c r="AAD745" s="453"/>
      <c r="AAE745" s="453"/>
      <c r="AAF745" s="453"/>
      <c r="AAG745" s="453"/>
      <c r="AAH745" s="453"/>
      <c r="AAI745" s="453"/>
      <c r="AAJ745" s="453"/>
      <c r="AAK745" s="453"/>
      <c r="AAL745" s="453"/>
      <c r="AAM745" s="453"/>
      <c r="AAN745" s="453"/>
      <c r="AAO745" s="453"/>
      <c r="AAP745" s="453"/>
      <c r="AAQ745" s="453"/>
      <c r="AAR745" s="453"/>
      <c r="AAS745" s="453"/>
      <c r="AAT745" s="453"/>
      <c r="AAU745" s="453"/>
      <c r="AAV745" s="453"/>
      <c r="AAW745" s="453"/>
      <c r="AAX745" s="453"/>
      <c r="AAY745" s="453"/>
      <c r="AAZ745" s="453"/>
      <c r="ABA745" s="453"/>
      <c r="ABB745" s="453"/>
      <c r="ABC745" s="453"/>
      <c r="ABD745" s="453"/>
      <c r="ABE745" s="453"/>
      <c r="ABF745" s="453"/>
      <c r="ABG745" s="453"/>
      <c r="ABH745" s="453"/>
      <c r="ABI745" s="453"/>
      <c r="ABJ745" s="453"/>
      <c r="ABK745" s="453"/>
      <c r="ABL745" s="453"/>
      <c r="ABM745" s="453"/>
      <c r="ABN745" s="453"/>
      <c r="ABO745" s="453"/>
      <c r="ABP745" s="453"/>
      <c r="ABQ745" s="453"/>
      <c r="ABR745" s="453"/>
      <c r="ABS745" s="453"/>
      <c r="ABT745" s="453"/>
      <c r="ABU745" s="453"/>
      <c r="ABV745" s="453"/>
      <c r="ABW745" s="453"/>
      <c r="ABX745" s="453"/>
      <c r="ABY745" s="453"/>
      <c r="ABZ745" s="453"/>
      <c r="ACA745" s="453"/>
      <c r="ACB745" s="453"/>
      <c r="ACC745" s="453"/>
      <c r="ACD745" s="453"/>
      <c r="ACE745" s="453"/>
      <c r="ACF745" s="453"/>
      <c r="ACG745" s="453"/>
      <c r="ACH745" s="453"/>
      <c r="ACI745" s="453"/>
      <c r="ACJ745" s="453"/>
      <c r="ACK745" s="453"/>
      <c r="ACL745" s="453"/>
      <c r="ACM745" s="453"/>
      <c r="ACN745" s="453"/>
      <c r="ACO745" s="453"/>
      <c r="ACP745" s="453"/>
      <c r="ACQ745" s="453"/>
      <c r="ACR745" s="453"/>
      <c r="ACS745" s="453"/>
      <c r="ACT745" s="453"/>
      <c r="ACU745" s="453"/>
      <c r="ACV745" s="453"/>
      <c r="ACW745" s="453"/>
      <c r="ACX745" s="453"/>
      <c r="ACY745" s="453"/>
      <c r="ACZ745" s="453"/>
      <c r="ADA745" s="453"/>
      <c r="ADB745" s="453"/>
      <c r="ADC745" s="453"/>
      <c r="ADD745" s="453"/>
      <c r="ADE745" s="453"/>
      <c r="ADF745" s="453"/>
      <c r="ADG745" s="453"/>
      <c r="ADH745" s="453"/>
      <c r="ADI745" s="453"/>
      <c r="ADJ745" s="453"/>
      <c r="ADK745" s="453"/>
      <c r="ADL745" s="453"/>
      <c r="ADM745" s="453"/>
      <c r="ADN745" s="453"/>
      <c r="ADO745" s="453"/>
      <c r="ADP745" s="453"/>
      <c r="ADQ745" s="453"/>
      <c r="ADR745" s="453"/>
      <c r="ADS745" s="453"/>
      <c r="ADT745" s="453"/>
      <c r="ADU745" s="453"/>
      <c r="ADV745" s="453"/>
      <c r="ADW745" s="453"/>
      <c r="ADX745" s="453"/>
      <c r="ADY745" s="453"/>
      <c r="ADZ745" s="453"/>
      <c r="AEA745" s="453"/>
      <c r="AEB745" s="453"/>
      <c r="AEC745" s="453"/>
      <c r="AED745" s="453"/>
      <c r="AEE745" s="453"/>
      <c r="AEF745" s="453"/>
      <c r="AEG745" s="453"/>
      <c r="AEH745" s="453"/>
      <c r="AEI745" s="453"/>
      <c r="AEJ745" s="453"/>
      <c r="AEK745" s="453"/>
      <c r="AEL745" s="453"/>
      <c r="AEM745" s="453"/>
      <c r="AEN745" s="453"/>
      <c r="AEO745" s="453"/>
      <c r="AEP745" s="453"/>
      <c r="AEQ745" s="453"/>
      <c r="AER745" s="453"/>
      <c r="AES745" s="453"/>
      <c r="AET745" s="453"/>
      <c r="AEU745" s="453"/>
      <c r="AEV745" s="453"/>
      <c r="AEW745" s="453"/>
      <c r="AEX745" s="453"/>
      <c r="AEY745" s="453"/>
      <c r="AEZ745" s="453"/>
      <c r="AFA745" s="453"/>
      <c r="AFB745" s="453"/>
      <c r="AFC745" s="453"/>
      <c r="AFD745" s="453"/>
      <c r="AFE745" s="453"/>
      <c r="AFF745" s="453"/>
      <c r="AFG745" s="453"/>
      <c r="AFH745" s="453"/>
      <c r="AFI745" s="453"/>
      <c r="AFJ745" s="453"/>
      <c r="AFK745" s="453"/>
      <c r="AFL745" s="453"/>
      <c r="AFM745" s="453"/>
      <c r="AFN745" s="453"/>
      <c r="AFO745" s="453"/>
      <c r="AFP745" s="453"/>
      <c r="AFQ745" s="453"/>
      <c r="AFR745" s="453"/>
      <c r="AFS745" s="453"/>
      <c r="AFT745" s="453"/>
      <c r="AFU745" s="453"/>
      <c r="AFV745" s="453"/>
      <c r="AFW745" s="453"/>
      <c r="AFX745" s="453"/>
      <c r="AFY745" s="453"/>
      <c r="AFZ745" s="453"/>
      <c r="AGA745" s="453"/>
      <c r="AGB745" s="453"/>
      <c r="AGC745" s="453"/>
      <c r="AGD745" s="453"/>
      <c r="AGE745" s="453"/>
      <c r="AGF745" s="453"/>
      <c r="AGG745" s="453"/>
      <c r="AGH745" s="453"/>
      <c r="AGI745" s="453"/>
      <c r="AGJ745" s="453"/>
      <c r="AGK745" s="453"/>
      <c r="AGL745" s="453"/>
      <c r="AGM745" s="453"/>
      <c r="AGN745" s="453"/>
      <c r="AGO745" s="453"/>
      <c r="AGP745" s="453"/>
      <c r="AGQ745" s="453"/>
      <c r="AGR745" s="453"/>
      <c r="AGS745" s="453"/>
      <c r="AGT745" s="453"/>
      <c r="AGU745" s="453"/>
      <c r="AGV745" s="453"/>
      <c r="AGW745" s="453"/>
      <c r="AGX745" s="453"/>
      <c r="AGY745" s="453"/>
      <c r="AGZ745" s="453"/>
      <c r="AHA745" s="453"/>
      <c r="AHB745" s="453"/>
      <c r="AHC745" s="453"/>
      <c r="AHD745" s="453"/>
      <c r="AHE745" s="453"/>
      <c r="AHF745" s="453"/>
      <c r="AHG745" s="453"/>
      <c r="AHH745" s="453"/>
      <c r="AHI745" s="453"/>
      <c r="AHJ745" s="453"/>
      <c r="AHK745" s="453"/>
      <c r="AHL745" s="453"/>
      <c r="AHM745" s="453"/>
      <c r="AHN745" s="453"/>
      <c r="AHO745" s="453"/>
      <c r="AHP745" s="453"/>
      <c r="AHQ745" s="453"/>
      <c r="AHR745" s="453"/>
      <c r="AHS745" s="453"/>
      <c r="AHT745" s="453"/>
      <c r="AHU745" s="453"/>
      <c r="AHV745" s="453"/>
      <c r="AHW745" s="453"/>
      <c r="AHX745" s="453"/>
      <c r="AHY745" s="453"/>
      <c r="AHZ745" s="453"/>
      <c r="AIA745" s="453"/>
      <c r="AIB745" s="453"/>
      <c r="AIC745" s="453"/>
      <c r="AID745" s="453"/>
      <c r="AIE745" s="453"/>
      <c r="AIF745" s="453"/>
      <c r="AIG745" s="453"/>
      <c r="AIH745" s="453"/>
      <c r="AII745" s="453"/>
      <c r="AIJ745" s="453"/>
      <c r="AIK745" s="453"/>
      <c r="AIL745" s="453"/>
      <c r="AIM745" s="453"/>
      <c r="AIN745" s="453"/>
      <c r="AIO745" s="453"/>
      <c r="AIP745" s="453"/>
      <c r="AIQ745" s="453"/>
      <c r="AIR745" s="453"/>
      <c r="AIS745" s="453"/>
      <c r="AIT745" s="453"/>
      <c r="AIU745" s="453"/>
      <c r="AIV745" s="453"/>
      <c r="AIW745" s="453"/>
      <c r="AIX745" s="453"/>
      <c r="AIY745" s="453"/>
      <c r="AIZ745" s="453"/>
      <c r="AJA745" s="453"/>
      <c r="AJB745" s="453"/>
      <c r="AJC745" s="453"/>
      <c r="AJD745" s="453"/>
      <c r="AJE745" s="453"/>
      <c r="AJF745" s="453"/>
      <c r="AJG745" s="453"/>
      <c r="AJH745" s="453"/>
      <c r="AJI745" s="453"/>
      <c r="AJJ745" s="453"/>
      <c r="AJK745" s="453"/>
      <c r="AJL745" s="453"/>
      <c r="AJM745" s="453"/>
      <c r="AJN745" s="453"/>
      <c r="AJO745" s="453"/>
      <c r="AJP745" s="453"/>
      <c r="AJQ745" s="453"/>
      <c r="AJR745" s="453"/>
      <c r="AJS745" s="453"/>
      <c r="AJT745" s="453"/>
      <c r="AJU745" s="453"/>
      <c r="AJV745" s="453"/>
      <c r="AJW745" s="453"/>
      <c r="AJX745" s="453"/>
      <c r="AJY745" s="453"/>
      <c r="AJZ745" s="453"/>
      <c r="AKA745" s="453"/>
      <c r="AKB745" s="453"/>
      <c r="AKC745" s="453"/>
      <c r="AKD745" s="453"/>
      <c r="AKE745" s="453"/>
      <c r="AKF745" s="453"/>
      <c r="AKG745" s="453"/>
      <c r="AKH745" s="453"/>
      <c r="AKI745" s="453"/>
      <c r="AKJ745" s="453"/>
      <c r="AKK745" s="453"/>
      <c r="AKL745" s="453"/>
      <c r="AKM745" s="453"/>
      <c r="AKN745" s="453"/>
      <c r="AKO745" s="453"/>
      <c r="AKP745" s="453"/>
      <c r="AKQ745" s="453"/>
      <c r="AKR745" s="453"/>
      <c r="AKS745" s="453"/>
      <c r="AKT745" s="453"/>
      <c r="AKU745" s="453"/>
      <c r="AKV745" s="453"/>
      <c r="AKW745" s="453"/>
      <c r="AKX745" s="453"/>
      <c r="AKY745" s="453"/>
      <c r="AKZ745" s="453"/>
      <c r="ALA745" s="453"/>
      <c r="ALB745" s="453"/>
      <c r="ALC745" s="453"/>
      <c r="ALD745" s="453"/>
      <c r="ALE745" s="453"/>
      <c r="ALF745" s="453"/>
      <c r="ALG745" s="453"/>
      <c r="ALH745" s="453"/>
      <c r="ALI745" s="453"/>
      <c r="ALJ745" s="453"/>
      <c r="ALK745" s="453"/>
      <c r="ALL745" s="453"/>
      <c r="ALM745" s="453"/>
      <c r="ALN745" s="453"/>
      <c r="ALO745" s="453"/>
      <c r="ALP745" s="453"/>
      <c r="ALQ745" s="453"/>
      <c r="ALR745" s="453"/>
      <c r="ALS745" s="453"/>
      <c r="ALT745" s="453"/>
      <c r="ALU745" s="453"/>
      <c r="ALV745" s="453"/>
      <c r="ALW745" s="453"/>
      <c r="ALX745" s="453"/>
      <c r="ALY745" s="453"/>
      <c r="ALZ745" s="453"/>
      <c r="AMA745" s="453"/>
      <c r="AMB745" s="453"/>
      <c r="AMC745" s="453"/>
      <c r="AMD745" s="453"/>
      <c r="AME745" s="453"/>
      <c r="AMF745" s="453"/>
      <c r="AMG745" s="453"/>
      <c r="AMH745" s="453"/>
      <c r="AMI745" s="453"/>
    </row>
    <row r="746" spans="1:1023" customFormat="1" x14ac:dyDescent="0.25">
      <c r="A746" s="224" t="s">
        <v>13123</v>
      </c>
      <c r="B746" s="163">
        <v>745</v>
      </c>
      <c r="C746" s="394" t="s">
        <v>28316</v>
      </c>
      <c r="D746" s="180" t="s">
        <v>13122</v>
      </c>
      <c r="E746" s="452"/>
      <c r="F746" s="453">
        <v>4</v>
      </c>
      <c r="G746" s="180"/>
      <c r="H746" s="180"/>
      <c r="I746" s="180"/>
      <c r="J746" s="393"/>
      <c r="K746" s="393"/>
      <c r="L746" s="393"/>
      <c r="M746" s="393"/>
      <c r="N746" s="393"/>
      <c r="O746" s="393"/>
      <c r="P746" s="393"/>
      <c r="Q746" s="393"/>
      <c r="R746" s="393"/>
      <c r="S746" s="393" t="s">
        <v>752</v>
      </c>
      <c r="T746" s="393"/>
      <c r="U746" s="393"/>
      <c r="V746" s="454">
        <f>IF(O746=1,10,100)</f>
        <v>100</v>
      </c>
      <c r="W746" s="454">
        <f>IF(O746=1,1,IF(O746=2,10,100))</f>
        <v>100</v>
      </c>
      <c r="X746" s="454">
        <f>IF(O746=3,20,100)</f>
        <v>100</v>
      </c>
      <c r="Y746" s="454">
        <f>IF(P746=1,10,100)</f>
        <v>100</v>
      </c>
      <c r="Z746" s="454">
        <f>IF(P746=1,1,IF(P746=2,10,100))</f>
        <v>100</v>
      </c>
      <c r="AA746" s="220">
        <f t="shared" si="370"/>
        <v>100</v>
      </c>
      <c r="AB746" s="220">
        <f t="shared" si="370"/>
        <v>100</v>
      </c>
      <c r="AC746" s="220">
        <f>IF(OR(EXACT(S746,"1A"),EXACT(S746,"1B")),0.3,IF(S746=2,3,100))</f>
        <v>0.3</v>
      </c>
      <c r="AD746" s="455">
        <f t="shared" si="371"/>
        <v>100</v>
      </c>
      <c r="AE746" s="455">
        <f t="shared" si="371"/>
        <v>100</v>
      </c>
      <c r="AF746" s="456">
        <f>IF(OR(OR(EXACT(J746,"1A"),EXACT(J746,"1B"),EXACT(J746,"1C")),K746=1),1,IF(K746=2,10,100))</f>
        <v>100</v>
      </c>
      <c r="AG746" s="456">
        <f>IF(OR(EXACT(J746,"1A"),EXACT(J746,"1B"),EXACT(J746,"1C")),1,IF(J746=2,10,100))</f>
        <v>100</v>
      </c>
      <c r="AH746" s="456">
        <f>IF(OR(EXACT(J746,"1A"),EXACT(J746,"1B"),EXACT(J746,"1C"),K746=1),3,100)</f>
        <v>100</v>
      </c>
      <c r="AI746" s="456">
        <f>IF(OR(EXACT(J746,"1A"),EXACT(J746,"1B"),EXACT(J746,"1C")),5,100)</f>
        <v>100</v>
      </c>
      <c r="AJ746" s="453"/>
      <c r="AK746" s="453"/>
      <c r="AL746" s="453">
        <v>2</v>
      </c>
      <c r="AM746" s="453"/>
      <c r="AN746" s="453"/>
      <c r="AO746" s="453"/>
      <c r="AP746" s="453"/>
      <c r="AQ746" s="148" t="s">
        <v>760</v>
      </c>
      <c r="AR746" s="453"/>
      <c r="AS746" s="453"/>
      <c r="AT746" s="453"/>
      <c r="AU746" s="453"/>
      <c r="AV746" s="453"/>
      <c r="AW746" s="453"/>
      <c r="AX746" s="453"/>
      <c r="AY746" s="453"/>
      <c r="AZ746" s="453"/>
      <c r="BA746" s="453"/>
      <c r="BB746" s="453"/>
      <c r="BC746" s="453"/>
      <c r="BD746" s="453"/>
      <c r="BE746" s="453"/>
      <c r="BF746" s="453"/>
      <c r="BG746" s="453"/>
      <c r="BH746" s="453"/>
      <c r="BI746" s="453"/>
      <c r="BJ746" s="453"/>
      <c r="BK746" s="453"/>
      <c r="BL746" s="453"/>
      <c r="BM746" s="453"/>
      <c r="BN746" s="453"/>
      <c r="BO746" s="453"/>
      <c r="BP746" s="453"/>
      <c r="BQ746" s="453"/>
      <c r="BR746" s="453"/>
      <c r="BS746" s="453"/>
      <c r="BT746" s="453"/>
      <c r="BU746" s="453"/>
      <c r="BV746" s="453"/>
      <c r="BW746" s="453"/>
      <c r="BX746" s="453"/>
      <c r="BY746" s="453"/>
      <c r="BZ746" s="453"/>
      <c r="CA746" s="453"/>
      <c r="CB746" s="453"/>
      <c r="CC746" s="453"/>
      <c r="CD746" s="453"/>
      <c r="CE746" s="453"/>
      <c r="CF746" s="453"/>
      <c r="CG746" s="453"/>
      <c r="CH746" s="453"/>
      <c r="CI746" s="453"/>
      <c r="CJ746" s="453"/>
      <c r="CK746" s="453"/>
      <c r="CL746" s="453"/>
      <c r="CM746" s="453"/>
      <c r="CN746" s="453"/>
      <c r="CO746" s="453"/>
      <c r="CP746" s="453"/>
      <c r="CQ746" s="453"/>
      <c r="CR746" s="453"/>
      <c r="CS746" s="453"/>
      <c r="CT746" s="453"/>
      <c r="CU746" s="453"/>
      <c r="CV746" s="453"/>
      <c r="CW746" s="453"/>
      <c r="CX746" s="453"/>
      <c r="CY746" s="453"/>
      <c r="CZ746" s="453"/>
      <c r="DA746" s="453"/>
      <c r="DB746" s="453"/>
      <c r="DC746" s="453"/>
      <c r="DD746" s="453"/>
      <c r="DE746" s="453"/>
      <c r="DF746" s="453"/>
      <c r="DG746" s="453"/>
      <c r="DH746" s="453"/>
      <c r="DI746" s="453"/>
      <c r="DJ746" s="453"/>
      <c r="DK746" s="453"/>
      <c r="DL746" s="453"/>
      <c r="DM746" s="453"/>
      <c r="DN746" s="453"/>
      <c r="DO746" s="453"/>
      <c r="DP746" s="453"/>
      <c r="DQ746" s="453"/>
      <c r="DR746" s="453"/>
      <c r="DS746" s="453"/>
      <c r="DT746" s="453"/>
      <c r="DU746" s="453"/>
      <c r="DV746" s="453"/>
      <c r="DW746" s="453"/>
      <c r="DX746" s="453"/>
      <c r="DY746" s="453"/>
      <c r="DZ746" s="453"/>
      <c r="EA746" s="453"/>
      <c r="EB746" s="453"/>
      <c r="EC746" s="453"/>
      <c r="ED746" s="453"/>
      <c r="EE746" s="453"/>
      <c r="EF746" s="453"/>
      <c r="EG746" s="453"/>
      <c r="EH746" s="453"/>
      <c r="EI746" s="453"/>
      <c r="EJ746" s="453"/>
      <c r="EK746" s="453"/>
      <c r="EL746" s="453"/>
      <c r="EM746" s="453"/>
      <c r="EN746" s="453"/>
      <c r="EO746" s="453"/>
      <c r="EP746" s="453"/>
      <c r="EQ746" s="453"/>
      <c r="ER746" s="453"/>
      <c r="ES746" s="453"/>
      <c r="ET746" s="453"/>
      <c r="EU746" s="453"/>
      <c r="EV746" s="453"/>
      <c r="EW746" s="453"/>
      <c r="EX746" s="453"/>
      <c r="EY746" s="453"/>
      <c r="EZ746" s="453"/>
      <c r="FA746" s="453"/>
      <c r="FB746" s="453"/>
      <c r="FC746" s="453"/>
      <c r="FD746" s="453"/>
      <c r="FE746" s="453"/>
      <c r="FF746" s="453"/>
      <c r="FG746" s="453"/>
      <c r="FH746" s="453"/>
      <c r="FI746" s="453"/>
      <c r="FJ746" s="453"/>
      <c r="FK746" s="453"/>
      <c r="FL746" s="453"/>
      <c r="FM746" s="453"/>
      <c r="FN746" s="453"/>
      <c r="FO746" s="453"/>
      <c r="FP746" s="453"/>
      <c r="FQ746" s="453"/>
      <c r="FR746" s="453"/>
      <c r="FS746" s="453"/>
      <c r="FT746" s="453"/>
      <c r="FU746" s="453"/>
      <c r="FV746" s="453"/>
      <c r="FW746" s="453"/>
      <c r="FX746" s="453"/>
      <c r="FY746" s="453"/>
      <c r="FZ746" s="453"/>
      <c r="GA746" s="453"/>
      <c r="GB746" s="453"/>
      <c r="GC746" s="453"/>
      <c r="GD746" s="453"/>
      <c r="GE746" s="453"/>
      <c r="GF746" s="453"/>
      <c r="GG746" s="453"/>
      <c r="GH746" s="453"/>
      <c r="GI746" s="453"/>
      <c r="GJ746" s="453"/>
      <c r="GK746" s="453"/>
      <c r="GL746" s="453"/>
      <c r="GM746" s="453"/>
      <c r="GN746" s="453"/>
      <c r="GO746" s="453"/>
      <c r="GP746" s="453"/>
      <c r="GQ746" s="453"/>
      <c r="GR746" s="453"/>
      <c r="GS746" s="453"/>
      <c r="GT746" s="453"/>
      <c r="GU746" s="453"/>
      <c r="GV746" s="453"/>
      <c r="GW746" s="453"/>
      <c r="GX746" s="453"/>
      <c r="GY746" s="453"/>
      <c r="GZ746" s="453"/>
      <c r="HA746" s="453"/>
      <c r="HB746" s="453"/>
      <c r="HC746" s="453"/>
      <c r="HD746" s="453"/>
      <c r="HE746" s="453"/>
      <c r="HF746" s="453"/>
      <c r="HG746" s="453"/>
      <c r="HH746" s="453"/>
      <c r="HI746" s="453"/>
      <c r="HJ746" s="453"/>
      <c r="HK746" s="453"/>
      <c r="HL746" s="453"/>
      <c r="HM746" s="453"/>
      <c r="HN746" s="453"/>
      <c r="HO746" s="453"/>
      <c r="HP746" s="453"/>
      <c r="HQ746" s="453"/>
      <c r="HR746" s="453"/>
      <c r="HS746" s="453"/>
      <c r="HT746" s="453"/>
      <c r="HU746" s="453"/>
      <c r="HV746" s="453"/>
      <c r="HW746" s="453"/>
      <c r="HX746" s="453"/>
      <c r="HY746" s="453"/>
      <c r="HZ746" s="453"/>
      <c r="IA746" s="453"/>
      <c r="IB746" s="453"/>
      <c r="IC746" s="453"/>
      <c r="ID746" s="453"/>
      <c r="IE746" s="453"/>
      <c r="IF746" s="453"/>
      <c r="IG746" s="453"/>
      <c r="IH746" s="453"/>
      <c r="II746" s="453"/>
      <c r="IJ746" s="453"/>
      <c r="IK746" s="453"/>
      <c r="IL746" s="453"/>
      <c r="IM746" s="453"/>
      <c r="IN746" s="453"/>
      <c r="IO746" s="453"/>
      <c r="IP746" s="453"/>
      <c r="IQ746" s="453"/>
      <c r="IR746" s="453"/>
      <c r="IS746" s="453"/>
      <c r="IT746" s="453"/>
      <c r="IU746" s="453"/>
      <c r="IV746" s="453"/>
      <c r="IW746" s="453"/>
      <c r="IX746" s="453"/>
      <c r="IY746" s="453"/>
      <c r="IZ746" s="453"/>
      <c r="JA746" s="453"/>
      <c r="JB746" s="453"/>
      <c r="JC746" s="453"/>
      <c r="JD746" s="453"/>
      <c r="JE746" s="453"/>
      <c r="JF746" s="453"/>
      <c r="JG746" s="453"/>
      <c r="JH746" s="453"/>
      <c r="JI746" s="453"/>
      <c r="JJ746" s="453"/>
      <c r="JK746" s="453"/>
      <c r="JL746" s="453"/>
      <c r="JM746" s="453"/>
      <c r="JN746" s="453"/>
      <c r="JO746" s="453"/>
      <c r="JP746" s="453"/>
      <c r="JQ746" s="453"/>
      <c r="JR746" s="453"/>
      <c r="JS746" s="453"/>
      <c r="JT746" s="453"/>
      <c r="JU746" s="453"/>
      <c r="JV746" s="453"/>
      <c r="JW746" s="453"/>
      <c r="JX746" s="453"/>
      <c r="JY746" s="453"/>
      <c r="JZ746" s="453"/>
      <c r="KA746" s="453"/>
      <c r="KB746" s="453"/>
      <c r="KC746" s="453"/>
      <c r="KD746" s="453"/>
      <c r="KE746" s="453"/>
      <c r="KF746" s="453"/>
      <c r="KG746" s="453"/>
      <c r="KH746" s="453"/>
      <c r="KI746" s="453"/>
      <c r="KJ746" s="453"/>
      <c r="KK746" s="453"/>
      <c r="KL746" s="453"/>
      <c r="KM746" s="453"/>
      <c r="KN746" s="453"/>
      <c r="KO746" s="453"/>
      <c r="KP746" s="453"/>
      <c r="KQ746" s="453"/>
      <c r="KR746" s="453"/>
      <c r="KS746" s="453"/>
      <c r="KT746" s="453"/>
      <c r="KU746" s="453"/>
      <c r="KV746" s="453"/>
      <c r="KW746" s="453"/>
      <c r="KX746" s="453"/>
      <c r="KY746" s="453"/>
      <c r="KZ746" s="453"/>
      <c r="LA746" s="453"/>
      <c r="LB746" s="453"/>
      <c r="LC746" s="453"/>
      <c r="LD746" s="453"/>
      <c r="LE746" s="453"/>
      <c r="LF746" s="453"/>
      <c r="LG746" s="453"/>
      <c r="LH746" s="453"/>
      <c r="LI746" s="453"/>
      <c r="LJ746" s="453"/>
      <c r="LK746" s="453"/>
      <c r="LL746" s="453"/>
      <c r="LM746" s="453"/>
      <c r="LN746" s="453"/>
      <c r="LO746" s="453"/>
      <c r="LP746" s="453"/>
      <c r="LQ746" s="453"/>
      <c r="LR746" s="453"/>
      <c r="LS746" s="453"/>
      <c r="LT746" s="453"/>
      <c r="LU746" s="453"/>
      <c r="LV746" s="453"/>
      <c r="LW746" s="453"/>
      <c r="LX746" s="453"/>
      <c r="LY746" s="453"/>
      <c r="LZ746" s="453"/>
      <c r="MA746" s="453"/>
      <c r="MB746" s="453"/>
      <c r="MC746" s="453"/>
      <c r="MD746" s="453"/>
      <c r="ME746" s="453"/>
      <c r="MF746" s="453"/>
      <c r="MG746" s="453"/>
      <c r="MH746" s="453"/>
      <c r="MI746" s="453"/>
      <c r="MJ746" s="453"/>
      <c r="MK746" s="453"/>
      <c r="ML746" s="453"/>
      <c r="MM746" s="453"/>
      <c r="MN746" s="453"/>
      <c r="MO746" s="453"/>
      <c r="MP746" s="453"/>
      <c r="MQ746" s="453"/>
      <c r="MR746" s="453"/>
      <c r="MS746" s="453"/>
      <c r="MT746" s="453"/>
      <c r="MU746" s="453"/>
      <c r="MV746" s="453"/>
      <c r="MW746" s="453"/>
      <c r="MX746" s="453"/>
      <c r="MY746" s="453"/>
      <c r="MZ746" s="453"/>
      <c r="NA746" s="453"/>
      <c r="NB746" s="453"/>
      <c r="NC746" s="453"/>
      <c r="ND746" s="453"/>
      <c r="NE746" s="453"/>
      <c r="NF746" s="453"/>
      <c r="NG746" s="453"/>
      <c r="NH746" s="453"/>
      <c r="NI746" s="453"/>
      <c r="NJ746" s="453"/>
      <c r="NK746" s="453"/>
      <c r="NL746" s="453"/>
      <c r="NM746" s="453"/>
      <c r="NN746" s="453"/>
      <c r="NO746" s="453"/>
      <c r="NP746" s="453"/>
      <c r="NQ746" s="453"/>
      <c r="NR746" s="453"/>
      <c r="NS746" s="453"/>
      <c r="NT746" s="453"/>
      <c r="NU746" s="453"/>
      <c r="NV746" s="453"/>
      <c r="NW746" s="453"/>
      <c r="NX746" s="453"/>
      <c r="NY746" s="453"/>
      <c r="NZ746" s="453"/>
      <c r="OA746" s="453"/>
      <c r="OB746" s="453"/>
      <c r="OC746" s="453"/>
      <c r="OD746" s="453"/>
      <c r="OE746" s="453"/>
      <c r="OF746" s="453"/>
      <c r="OG746" s="453"/>
      <c r="OH746" s="453"/>
      <c r="OI746" s="453"/>
      <c r="OJ746" s="453"/>
      <c r="OK746" s="453"/>
      <c r="OL746" s="453"/>
      <c r="OM746" s="453"/>
      <c r="ON746" s="453"/>
      <c r="OO746" s="453"/>
      <c r="OP746" s="453"/>
      <c r="OQ746" s="453"/>
      <c r="OR746" s="453"/>
      <c r="OS746" s="453"/>
      <c r="OT746" s="453"/>
      <c r="OU746" s="453"/>
      <c r="OV746" s="453"/>
      <c r="OW746" s="453"/>
      <c r="OX746" s="453"/>
      <c r="OY746" s="453"/>
      <c r="OZ746" s="453"/>
      <c r="PA746" s="453"/>
      <c r="PB746" s="453"/>
      <c r="PC746" s="453"/>
      <c r="PD746" s="453"/>
      <c r="PE746" s="453"/>
      <c r="PF746" s="453"/>
      <c r="PG746" s="453"/>
      <c r="PH746" s="453"/>
      <c r="PI746" s="453"/>
      <c r="PJ746" s="453"/>
      <c r="PK746" s="453"/>
      <c r="PL746" s="453"/>
      <c r="PM746" s="453"/>
      <c r="PN746" s="453"/>
      <c r="PO746" s="453"/>
      <c r="PP746" s="453"/>
      <c r="PQ746" s="453"/>
      <c r="PR746" s="453"/>
      <c r="PS746" s="453"/>
      <c r="PT746" s="453"/>
      <c r="PU746" s="453"/>
      <c r="PV746" s="453"/>
      <c r="PW746" s="453"/>
      <c r="PX746" s="453"/>
      <c r="PY746" s="453"/>
      <c r="PZ746" s="453"/>
      <c r="QA746" s="453"/>
      <c r="QB746" s="453"/>
      <c r="QC746" s="453"/>
      <c r="QD746" s="453"/>
      <c r="QE746" s="453"/>
      <c r="QF746" s="453"/>
      <c r="QG746" s="453"/>
      <c r="QH746" s="453"/>
      <c r="QI746" s="453"/>
      <c r="QJ746" s="453"/>
      <c r="QK746" s="453"/>
      <c r="QL746" s="453"/>
      <c r="QM746" s="453"/>
      <c r="QN746" s="453"/>
      <c r="QO746" s="453"/>
      <c r="QP746" s="453"/>
      <c r="QQ746" s="453"/>
      <c r="QR746" s="453"/>
      <c r="QS746" s="453"/>
      <c r="QT746" s="453"/>
      <c r="QU746" s="453"/>
      <c r="QV746" s="453"/>
      <c r="QW746" s="453"/>
      <c r="QX746" s="453"/>
      <c r="QY746" s="453"/>
      <c r="QZ746" s="453"/>
      <c r="RA746" s="453"/>
      <c r="RB746" s="453"/>
      <c r="RC746" s="453"/>
      <c r="RD746" s="453"/>
      <c r="RE746" s="453"/>
      <c r="RF746" s="453"/>
      <c r="RG746" s="453"/>
      <c r="RH746" s="453"/>
      <c r="RI746" s="453"/>
      <c r="RJ746" s="453"/>
      <c r="RK746" s="453"/>
      <c r="RL746" s="453"/>
      <c r="RM746" s="453"/>
      <c r="RN746" s="453"/>
      <c r="RO746" s="453"/>
      <c r="RP746" s="453"/>
      <c r="RQ746" s="453"/>
      <c r="RR746" s="453"/>
      <c r="RS746" s="453"/>
      <c r="RT746" s="453"/>
      <c r="RU746" s="453"/>
      <c r="RV746" s="453"/>
      <c r="RW746" s="453"/>
      <c r="RX746" s="453"/>
      <c r="RY746" s="453"/>
      <c r="RZ746" s="453"/>
      <c r="SA746" s="453"/>
      <c r="SB746" s="453"/>
      <c r="SC746" s="453"/>
      <c r="SD746" s="453"/>
      <c r="SE746" s="453"/>
      <c r="SF746" s="453"/>
      <c r="SG746" s="453"/>
      <c r="SH746" s="453"/>
      <c r="SI746" s="453"/>
      <c r="SJ746" s="453"/>
      <c r="SK746" s="453"/>
      <c r="SL746" s="453"/>
      <c r="SM746" s="453"/>
      <c r="SN746" s="453"/>
      <c r="SO746" s="453"/>
      <c r="SP746" s="453"/>
      <c r="SQ746" s="453"/>
      <c r="SR746" s="453"/>
      <c r="SS746" s="453"/>
      <c r="ST746" s="453"/>
      <c r="SU746" s="453"/>
      <c r="SV746" s="453"/>
      <c r="SW746" s="453"/>
      <c r="SX746" s="453"/>
      <c r="SY746" s="453"/>
      <c r="SZ746" s="453"/>
      <c r="TA746" s="453"/>
      <c r="TB746" s="453"/>
      <c r="TC746" s="453"/>
      <c r="TD746" s="453"/>
      <c r="TE746" s="453"/>
      <c r="TF746" s="453"/>
      <c r="TG746" s="453"/>
      <c r="TH746" s="453"/>
      <c r="TI746" s="453"/>
      <c r="TJ746" s="453"/>
      <c r="TK746" s="453"/>
      <c r="TL746" s="453"/>
      <c r="TM746" s="453"/>
      <c r="TN746" s="453"/>
      <c r="TO746" s="453"/>
      <c r="TP746" s="453"/>
      <c r="TQ746" s="453"/>
      <c r="TR746" s="453"/>
      <c r="TS746" s="453"/>
      <c r="TT746" s="453"/>
      <c r="TU746" s="453"/>
      <c r="TV746" s="453"/>
      <c r="TW746" s="453"/>
      <c r="TX746" s="453"/>
      <c r="TY746" s="453"/>
      <c r="TZ746" s="453"/>
      <c r="UA746" s="453"/>
      <c r="UB746" s="453"/>
      <c r="UC746" s="453"/>
      <c r="UD746" s="453"/>
      <c r="UE746" s="453"/>
      <c r="UF746" s="453"/>
      <c r="UG746" s="453"/>
      <c r="UH746" s="453"/>
      <c r="UI746" s="453"/>
      <c r="UJ746" s="453"/>
      <c r="UK746" s="453"/>
      <c r="UL746" s="453"/>
      <c r="UM746" s="453"/>
      <c r="UN746" s="453"/>
      <c r="UO746" s="453"/>
      <c r="UP746" s="453"/>
      <c r="UQ746" s="453"/>
      <c r="UR746" s="453"/>
      <c r="US746" s="453"/>
      <c r="UT746" s="453"/>
      <c r="UU746" s="453"/>
      <c r="UV746" s="453"/>
      <c r="UW746" s="453"/>
      <c r="UX746" s="453"/>
      <c r="UY746" s="453"/>
      <c r="UZ746" s="453"/>
      <c r="VA746" s="453"/>
      <c r="VB746" s="453"/>
      <c r="VC746" s="453"/>
      <c r="VD746" s="453"/>
      <c r="VE746" s="453"/>
      <c r="VF746" s="453"/>
      <c r="VG746" s="453"/>
      <c r="VH746" s="453"/>
      <c r="VI746" s="453"/>
      <c r="VJ746" s="453"/>
      <c r="VK746" s="453"/>
      <c r="VL746" s="453"/>
      <c r="VM746" s="453"/>
      <c r="VN746" s="453"/>
      <c r="VO746" s="453"/>
      <c r="VP746" s="453"/>
      <c r="VQ746" s="453"/>
      <c r="VR746" s="453"/>
      <c r="VS746" s="453"/>
      <c r="VT746" s="453"/>
      <c r="VU746" s="453"/>
      <c r="VV746" s="453"/>
      <c r="VW746" s="453"/>
      <c r="VX746" s="453"/>
      <c r="VY746" s="453"/>
      <c r="VZ746" s="453"/>
      <c r="WA746" s="453"/>
      <c r="WB746" s="453"/>
      <c r="WC746" s="453"/>
      <c r="WD746" s="453"/>
      <c r="WE746" s="453"/>
      <c r="WF746" s="453"/>
      <c r="WG746" s="453"/>
      <c r="WH746" s="453"/>
      <c r="WI746" s="453"/>
      <c r="WJ746" s="453"/>
      <c r="WK746" s="453"/>
      <c r="WL746" s="453"/>
      <c r="WM746" s="453"/>
      <c r="WN746" s="453"/>
      <c r="WO746" s="453"/>
      <c r="WP746" s="453"/>
      <c r="WQ746" s="453"/>
      <c r="WR746" s="453"/>
      <c r="WS746" s="453"/>
      <c r="WT746" s="453"/>
      <c r="WU746" s="453"/>
      <c r="WV746" s="453"/>
      <c r="WW746" s="453"/>
      <c r="WX746" s="453"/>
      <c r="WY746" s="453"/>
      <c r="WZ746" s="453"/>
      <c r="XA746" s="453"/>
      <c r="XB746" s="453"/>
      <c r="XC746" s="453"/>
      <c r="XD746" s="453"/>
      <c r="XE746" s="453"/>
      <c r="XF746" s="453"/>
      <c r="XG746" s="453"/>
      <c r="XH746" s="453"/>
      <c r="XI746" s="453"/>
      <c r="XJ746" s="453"/>
      <c r="XK746" s="453"/>
      <c r="XL746" s="453"/>
      <c r="XM746" s="453"/>
      <c r="XN746" s="453"/>
      <c r="XO746" s="453"/>
      <c r="XP746" s="453"/>
      <c r="XQ746" s="453"/>
      <c r="XR746" s="453"/>
      <c r="XS746" s="453"/>
      <c r="XT746" s="453"/>
      <c r="XU746" s="453"/>
      <c r="XV746" s="453"/>
      <c r="XW746" s="453"/>
      <c r="XX746" s="453"/>
      <c r="XY746" s="453"/>
      <c r="XZ746" s="453"/>
      <c r="YA746" s="453"/>
      <c r="YB746" s="453"/>
      <c r="YC746" s="453"/>
      <c r="YD746" s="453"/>
      <c r="YE746" s="453"/>
      <c r="YF746" s="453"/>
      <c r="YG746" s="453"/>
      <c r="YH746" s="453"/>
      <c r="YI746" s="453"/>
      <c r="YJ746" s="453"/>
      <c r="YK746" s="453"/>
      <c r="YL746" s="453"/>
      <c r="YM746" s="453"/>
      <c r="YN746" s="453"/>
      <c r="YO746" s="453"/>
      <c r="YP746" s="453"/>
      <c r="YQ746" s="453"/>
      <c r="YR746" s="453"/>
      <c r="YS746" s="453"/>
      <c r="YT746" s="453"/>
      <c r="YU746" s="453"/>
      <c r="YV746" s="453"/>
      <c r="YW746" s="453"/>
      <c r="YX746" s="453"/>
      <c r="YY746" s="453"/>
      <c r="YZ746" s="453"/>
      <c r="ZA746" s="453"/>
      <c r="ZB746" s="453"/>
      <c r="ZC746" s="453"/>
      <c r="ZD746" s="453"/>
      <c r="ZE746" s="453"/>
      <c r="ZF746" s="453"/>
      <c r="ZG746" s="453"/>
      <c r="ZH746" s="453"/>
      <c r="ZI746" s="453"/>
      <c r="ZJ746" s="453"/>
      <c r="ZK746" s="453"/>
      <c r="ZL746" s="453"/>
      <c r="ZM746" s="453"/>
      <c r="ZN746" s="453"/>
      <c r="ZO746" s="453"/>
      <c r="ZP746" s="453"/>
      <c r="ZQ746" s="453"/>
      <c r="ZR746" s="453"/>
      <c r="ZS746" s="453"/>
      <c r="ZT746" s="453"/>
      <c r="ZU746" s="453"/>
      <c r="ZV746" s="453"/>
      <c r="ZW746" s="453"/>
      <c r="ZX746" s="453"/>
      <c r="ZY746" s="453"/>
      <c r="ZZ746" s="453"/>
      <c r="AAA746" s="453"/>
      <c r="AAB746" s="453"/>
      <c r="AAC746" s="453"/>
      <c r="AAD746" s="453"/>
      <c r="AAE746" s="453"/>
      <c r="AAF746" s="453"/>
      <c r="AAG746" s="453"/>
      <c r="AAH746" s="453"/>
      <c r="AAI746" s="453"/>
      <c r="AAJ746" s="453"/>
      <c r="AAK746" s="453"/>
      <c r="AAL746" s="453"/>
      <c r="AAM746" s="453"/>
      <c r="AAN746" s="453"/>
      <c r="AAO746" s="453"/>
      <c r="AAP746" s="453"/>
      <c r="AAQ746" s="453"/>
      <c r="AAR746" s="453"/>
      <c r="AAS746" s="453"/>
      <c r="AAT746" s="453"/>
      <c r="AAU746" s="453"/>
      <c r="AAV746" s="453"/>
      <c r="AAW746" s="453"/>
      <c r="AAX746" s="453"/>
      <c r="AAY746" s="453"/>
      <c r="AAZ746" s="453"/>
      <c r="ABA746" s="453"/>
      <c r="ABB746" s="453"/>
      <c r="ABC746" s="453"/>
      <c r="ABD746" s="453"/>
      <c r="ABE746" s="453"/>
      <c r="ABF746" s="453"/>
      <c r="ABG746" s="453"/>
      <c r="ABH746" s="453"/>
      <c r="ABI746" s="453"/>
      <c r="ABJ746" s="453"/>
      <c r="ABK746" s="453"/>
      <c r="ABL746" s="453"/>
      <c r="ABM746" s="453"/>
      <c r="ABN746" s="453"/>
      <c r="ABO746" s="453"/>
      <c r="ABP746" s="453"/>
      <c r="ABQ746" s="453"/>
      <c r="ABR746" s="453"/>
      <c r="ABS746" s="453"/>
      <c r="ABT746" s="453"/>
      <c r="ABU746" s="453"/>
      <c r="ABV746" s="453"/>
      <c r="ABW746" s="453"/>
      <c r="ABX746" s="453"/>
      <c r="ABY746" s="453"/>
      <c r="ABZ746" s="453"/>
      <c r="ACA746" s="453"/>
      <c r="ACB746" s="453"/>
      <c r="ACC746" s="453"/>
      <c r="ACD746" s="453"/>
      <c r="ACE746" s="453"/>
      <c r="ACF746" s="453"/>
      <c r="ACG746" s="453"/>
      <c r="ACH746" s="453"/>
      <c r="ACI746" s="453"/>
      <c r="ACJ746" s="453"/>
      <c r="ACK746" s="453"/>
      <c r="ACL746" s="453"/>
      <c r="ACM746" s="453"/>
      <c r="ACN746" s="453"/>
      <c r="ACO746" s="453"/>
      <c r="ACP746" s="453"/>
      <c r="ACQ746" s="453"/>
      <c r="ACR746" s="453"/>
      <c r="ACS746" s="453"/>
      <c r="ACT746" s="453"/>
      <c r="ACU746" s="453"/>
      <c r="ACV746" s="453"/>
      <c r="ACW746" s="453"/>
      <c r="ACX746" s="453"/>
      <c r="ACY746" s="453"/>
      <c r="ACZ746" s="453"/>
      <c r="ADA746" s="453"/>
      <c r="ADB746" s="453"/>
      <c r="ADC746" s="453"/>
      <c r="ADD746" s="453"/>
      <c r="ADE746" s="453"/>
      <c r="ADF746" s="453"/>
      <c r="ADG746" s="453"/>
      <c r="ADH746" s="453"/>
      <c r="ADI746" s="453"/>
      <c r="ADJ746" s="453"/>
      <c r="ADK746" s="453"/>
      <c r="ADL746" s="453"/>
      <c r="ADM746" s="453"/>
      <c r="ADN746" s="453"/>
      <c r="ADO746" s="453"/>
      <c r="ADP746" s="453"/>
      <c r="ADQ746" s="453"/>
      <c r="ADR746" s="453"/>
      <c r="ADS746" s="453"/>
      <c r="ADT746" s="453"/>
      <c r="ADU746" s="453"/>
      <c r="ADV746" s="453"/>
      <c r="ADW746" s="453"/>
      <c r="ADX746" s="453"/>
      <c r="ADY746" s="453"/>
      <c r="ADZ746" s="453"/>
      <c r="AEA746" s="453"/>
      <c r="AEB746" s="453"/>
      <c r="AEC746" s="453"/>
      <c r="AED746" s="453"/>
      <c r="AEE746" s="453"/>
      <c r="AEF746" s="453"/>
      <c r="AEG746" s="453"/>
      <c r="AEH746" s="453"/>
      <c r="AEI746" s="453"/>
      <c r="AEJ746" s="453"/>
      <c r="AEK746" s="453"/>
      <c r="AEL746" s="453"/>
      <c r="AEM746" s="453"/>
      <c r="AEN746" s="453"/>
      <c r="AEO746" s="453"/>
      <c r="AEP746" s="453"/>
      <c r="AEQ746" s="453"/>
      <c r="AER746" s="453"/>
      <c r="AES746" s="453"/>
      <c r="AET746" s="453"/>
      <c r="AEU746" s="453"/>
      <c r="AEV746" s="453"/>
      <c r="AEW746" s="453"/>
      <c r="AEX746" s="453"/>
      <c r="AEY746" s="453"/>
      <c r="AEZ746" s="453"/>
      <c r="AFA746" s="453"/>
      <c r="AFB746" s="453"/>
      <c r="AFC746" s="453"/>
      <c r="AFD746" s="453"/>
      <c r="AFE746" s="453"/>
      <c r="AFF746" s="453"/>
      <c r="AFG746" s="453"/>
      <c r="AFH746" s="453"/>
      <c r="AFI746" s="453"/>
      <c r="AFJ746" s="453"/>
      <c r="AFK746" s="453"/>
      <c r="AFL746" s="453"/>
      <c r="AFM746" s="453"/>
      <c r="AFN746" s="453"/>
      <c r="AFO746" s="453"/>
      <c r="AFP746" s="453"/>
      <c r="AFQ746" s="453"/>
      <c r="AFR746" s="453"/>
      <c r="AFS746" s="453"/>
      <c r="AFT746" s="453"/>
      <c r="AFU746" s="453"/>
      <c r="AFV746" s="453"/>
      <c r="AFW746" s="453"/>
      <c r="AFX746" s="453"/>
      <c r="AFY746" s="453"/>
      <c r="AFZ746" s="453"/>
      <c r="AGA746" s="453"/>
      <c r="AGB746" s="453"/>
      <c r="AGC746" s="453"/>
      <c r="AGD746" s="453"/>
      <c r="AGE746" s="453"/>
      <c r="AGF746" s="453"/>
      <c r="AGG746" s="453"/>
      <c r="AGH746" s="453"/>
      <c r="AGI746" s="453"/>
      <c r="AGJ746" s="453"/>
      <c r="AGK746" s="453"/>
      <c r="AGL746" s="453"/>
      <c r="AGM746" s="453"/>
      <c r="AGN746" s="453"/>
      <c r="AGO746" s="453"/>
      <c r="AGP746" s="453"/>
      <c r="AGQ746" s="453"/>
      <c r="AGR746" s="453"/>
      <c r="AGS746" s="453"/>
      <c r="AGT746" s="453"/>
      <c r="AGU746" s="453"/>
      <c r="AGV746" s="453"/>
      <c r="AGW746" s="453"/>
      <c r="AGX746" s="453"/>
      <c r="AGY746" s="453"/>
      <c r="AGZ746" s="453"/>
      <c r="AHA746" s="453"/>
      <c r="AHB746" s="453"/>
      <c r="AHC746" s="453"/>
      <c r="AHD746" s="453"/>
      <c r="AHE746" s="453"/>
      <c r="AHF746" s="453"/>
      <c r="AHG746" s="453"/>
      <c r="AHH746" s="453"/>
      <c r="AHI746" s="453"/>
      <c r="AHJ746" s="453"/>
      <c r="AHK746" s="453"/>
      <c r="AHL746" s="453"/>
      <c r="AHM746" s="453"/>
      <c r="AHN746" s="453"/>
      <c r="AHO746" s="453"/>
      <c r="AHP746" s="453"/>
      <c r="AHQ746" s="453"/>
      <c r="AHR746" s="453"/>
      <c r="AHS746" s="453"/>
      <c r="AHT746" s="453"/>
      <c r="AHU746" s="453"/>
      <c r="AHV746" s="453"/>
      <c r="AHW746" s="453"/>
      <c r="AHX746" s="453"/>
      <c r="AHY746" s="453"/>
      <c r="AHZ746" s="453"/>
      <c r="AIA746" s="453"/>
      <c r="AIB746" s="453"/>
      <c r="AIC746" s="453"/>
      <c r="AID746" s="453"/>
      <c r="AIE746" s="453"/>
      <c r="AIF746" s="453"/>
      <c r="AIG746" s="453"/>
      <c r="AIH746" s="453"/>
      <c r="AII746" s="453"/>
      <c r="AIJ746" s="453"/>
      <c r="AIK746" s="453"/>
      <c r="AIL746" s="453"/>
      <c r="AIM746" s="453"/>
      <c r="AIN746" s="453"/>
      <c r="AIO746" s="453"/>
      <c r="AIP746" s="453"/>
      <c r="AIQ746" s="453"/>
      <c r="AIR746" s="453"/>
      <c r="AIS746" s="453"/>
      <c r="AIT746" s="453"/>
      <c r="AIU746" s="453"/>
      <c r="AIV746" s="453"/>
      <c r="AIW746" s="453"/>
      <c r="AIX746" s="453"/>
      <c r="AIY746" s="453"/>
      <c r="AIZ746" s="453"/>
      <c r="AJA746" s="453"/>
      <c r="AJB746" s="453"/>
      <c r="AJC746" s="453"/>
      <c r="AJD746" s="453"/>
      <c r="AJE746" s="453"/>
      <c r="AJF746" s="453"/>
      <c r="AJG746" s="453"/>
      <c r="AJH746" s="453"/>
      <c r="AJI746" s="453"/>
      <c r="AJJ746" s="453"/>
      <c r="AJK746" s="453"/>
      <c r="AJL746" s="453"/>
      <c r="AJM746" s="453"/>
      <c r="AJN746" s="453"/>
      <c r="AJO746" s="453"/>
      <c r="AJP746" s="453"/>
      <c r="AJQ746" s="453"/>
      <c r="AJR746" s="453"/>
      <c r="AJS746" s="453"/>
      <c r="AJT746" s="453"/>
      <c r="AJU746" s="453"/>
      <c r="AJV746" s="453"/>
      <c r="AJW746" s="453"/>
      <c r="AJX746" s="453"/>
      <c r="AJY746" s="453"/>
      <c r="AJZ746" s="453"/>
      <c r="AKA746" s="453"/>
      <c r="AKB746" s="453"/>
      <c r="AKC746" s="453"/>
      <c r="AKD746" s="453"/>
      <c r="AKE746" s="453"/>
      <c r="AKF746" s="453"/>
      <c r="AKG746" s="453"/>
      <c r="AKH746" s="453"/>
      <c r="AKI746" s="453"/>
      <c r="AKJ746" s="453"/>
      <c r="AKK746" s="453"/>
      <c r="AKL746" s="453"/>
      <c r="AKM746" s="453"/>
      <c r="AKN746" s="453"/>
      <c r="AKO746" s="453"/>
      <c r="AKP746" s="453"/>
      <c r="AKQ746" s="453"/>
      <c r="AKR746" s="453"/>
      <c r="AKS746" s="453"/>
      <c r="AKT746" s="453"/>
      <c r="AKU746" s="453"/>
      <c r="AKV746" s="453"/>
      <c r="AKW746" s="453"/>
      <c r="AKX746" s="453"/>
      <c r="AKY746" s="453"/>
      <c r="AKZ746" s="453"/>
      <c r="ALA746" s="453"/>
      <c r="ALB746" s="453"/>
      <c r="ALC746" s="453"/>
      <c r="ALD746" s="453"/>
      <c r="ALE746" s="453"/>
      <c r="ALF746" s="453"/>
      <c r="ALG746" s="453"/>
      <c r="ALH746" s="453"/>
      <c r="ALI746" s="453"/>
      <c r="ALJ746" s="453"/>
      <c r="ALK746" s="453"/>
      <c r="ALL746" s="453"/>
      <c r="ALM746" s="453"/>
      <c r="ALN746" s="453"/>
      <c r="ALO746" s="453"/>
      <c r="ALP746" s="453"/>
      <c r="ALQ746" s="453"/>
      <c r="ALR746" s="453"/>
      <c r="ALS746" s="453"/>
      <c r="ALT746" s="453"/>
      <c r="ALU746" s="453"/>
      <c r="ALV746" s="453"/>
      <c r="ALW746" s="453"/>
      <c r="ALX746" s="453"/>
      <c r="ALY746" s="453"/>
      <c r="ALZ746" s="453"/>
      <c r="AMA746" s="453"/>
      <c r="AMB746" s="453"/>
      <c r="AMC746" s="453"/>
      <c r="AMD746" s="453"/>
      <c r="AME746" s="453"/>
      <c r="AMF746" s="453"/>
      <c r="AMG746" s="453"/>
      <c r="AMH746" s="453"/>
      <c r="AMI746" s="453"/>
    </row>
    <row r="747" spans="1:1023" customFormat="1" x14ac:dyDescent="0.25">
      <c r="A747" s="224" t="s">
        <v>8513</v>
      </c>
      <c r="B747" s="163">
        <v>746</v>
      </c>
      <c r="C747" s="394" t="s">
        <v>28317</v>
      </c>
      <c r="D747" s="180" t="s">
        <v>8512</v>
      </c>
      <c r="E747" s="452"/>
      <c r="F747" s="453"/>
      <c r="G747" s="180"/>
      <c r="H747" s="180"/>
      <c r="I747" s="180"/>
      <c r="J747" s="393"/>
      <c r="K747" s="393"/>
      <c r="L747" s="393" t="s">
        <v>753</v>
      </c>
      <c r="M747" s="393"/>
      <c r="N747" s="393"/>
      <c r="O747" s="393"/>
      <c r="P747" s="393"/>
      <c r="Q747" s="393"/>
      <c r="R747" s="393"/>
      <c r="S747" s="393"/>
      <c r="T747" s="393"/>
      <c r="U747" s="393"/>
      <c r="V747" s="454">
        <f t="shared" ref="V747:V749" si="372">IF(O747=1,10,100)</f>
        <v>100</v>
      </c>
      <c r="W747" s="454">
        <f t="shared" ref="W747:W749" si="373">IF(O747=1,1,IF(O747=2,10,100))</f>
        <v>100</v>
      </c>
      <c r="X747" s="454">
        <f t="shared" ref="X747:X749" si="374">IF(O747=3,20,100)</f>
        <v>100</v>
      </c>
      <c r="Y747" s="454">
        <f t="shared" ref="Y747:Y749" si="375">IF(P747=1,10,100)</f>
        <v>100</v>
      </c>
      <c r="Z747" s="454">
        <f t="shared" ref="Z747:Z749" si="376">IF(P747=1,1,IF(P747=2,10,100))</f>
        <v>100</v>
      </c>
      <c r="AA747" s="220">
        <f t="shared" si="370"/>
        <v>100</v>
      </c>
      <c r="AB747" s="220">
        <f t="shared" si="370"/>
        <v>100</v>
      </c>
      <c r="AC747" s="220">
        <f t="shared" ref="AC747:AC749" si="377">IF(OR(EXACT(S747,"1A"),EXACT(S747,"1B")),0.3,IF(S747=2,3,100))</f>
        <v>100</v>
      </c>
      <c r="AD747" s="455">
        <f t="shared" si="371"/>
        <v>0.1</v>
      </c>
      <c r="AE747" s="455">
        <f t="shared" si="371"/>
        <v>100</v>
      </c>
      <c r="AF747" s="456">
        <f t="shared" ref="AF747:AF749" si="378">IF(OR(OR(EXACT(J747,"1A"),EXACT(J747,"1B"),EXACT(J747,"1C")),K747=1),1,IF(K747=2,10,100))</f>
        <v>100</v>
      </c>
      <c r="AG747" s="456">
        <f t="shared" ref="AG747:AG749" si="379">IF(OR(EXACT(J747,"1A"),EXACT(J747,"1B"),EXACT(J747,"1C")),1,IF(J747=2,10,100))</f>
        <v>100</v>
      </c>
      <c r="AH747" s="456">
        <f t="shared" ref="AH747:AH749" si="380">IF(OR(EXACT(J747,"1A"),EXACT(J747,"1B"),EXACT(J747,"1C"),K747=1),3,100)</f>
        <v>100</v>
      </c>
      <c r="AI747" s="456">
        <f t="shared" ref="AI747:AI749" si="381">IF(OR(EXACT(J747,"1A"),EXACT(J747,"1B"),EXACT(J747,"1C")),5,100)</f>
        <v>100</v>
      </c>
      <c r="AJ747" s="453"/>
      <c r="AK747" s="453"/>
      <c r="AL747" s="453">
        <v>4</v>
      </c>
      <c r="AM747" s="453"/>
      <c r="AN747" s="453"/>
      <c r="AO747" s="453"/>
      <c r="AP747" s="453"/>
      <c r="AQ747" s="148" t="s">
        <v>28318</v>
      </c>
      <c r="AR747" s="453"/>
      <c r="AS747" s="453"/>
      <c r="AT747" s="453"/>
      <c r="AU747" s="453"/>
      <c r="AV747" s="453"/>
      <c r="AW747" s="453"/>
      <c r="AX747" s="453"/>
      <c r="AY747" s="453"/>
      <c r="AZ747" s="453"/>
      <c r="BA747" s="453"/>
      <c r="BB747" s="453"/>
      <c r="BC747" s="453"/>
      <c r="BD747" s="453"/>
      <c r="BE747" s="453"/>
      <c r="BF747" s="453"/>
      <c r="BG747" s="453"/>
      <c r="BH747" s="453"/>
      <c r="BI747" s="453"/>
      <c r="BJ747" s="453"/>
      <c r="BK747" s="453"/>
      <c r="BL747" s="453"/>
      <c r="BM747" s="453"/>
      <c r="BN747" s="453"/>
      <c r="BO747" s="453"/>
      <c r="BP747" s="453"/>
      <c r="BQ747" s="453"/>
      <c r="BR747" s="453"/>
      <c r="BS747" s="453"/>
      <c r="BT747" s="453"/>
      <c r="BU747" s="453"/>
      <c r="BV747" s="453"/>
      <c r="BW747" s="453"/>
      <c r="BX747" s="453"/>
      <c r="BY747" s="453"/>
      <c r="BZ747" s="453"/>
      <c r="CA747" s="453"/>
      <c r="CB747" s="453"/>
      <c r="CC747" s="453"/>
      <c r="CD747" s="453"/>
      <c r="CE747" s="453"/>
      <c r="CF747" s="453"/>
      <c r="CG747" s="453"/>
      <c r="CH747" s="453"/>
      <c r="CI747" s="453"/>
      <c r="CJ747" s="453"/>
      <c r="CK747" s="453"/>
      <c r="CL747" s="453"/>
      <c r="CM747" s="453"/>
      <c r="CN747" s="453"/>
      <c r="CO747" s="453"/>
      <c r="CP747" s="453"/>
      <c r="CQ747" s="453"/>
      <c r="CR747" s="453"/>
      <c r="CS747" s="453"/>
      <c r="CT747" s="453"/>
      <c r="CU747" s="453"/>
      <c r="CV747" s="453"/>
      <c r="CW747" s="453"/>
      <c r="CX747" s="453"/>
      <c r="CY747" s="453"/>
      <c r="CZ747" s="453"/>
      <c r="DA747" s="453"/>
      <c r="DB747" s="453"/>
      <c r="DC747" s="453"/>
      <c r="DD747" s="453"/>
      <c r="DE747" s="453"/>
      <c r="DF747" s="453"/>
      <c r="DG747" s="453"/>
      <c r="DH747" s="453"/>
      <c r="DI747" s="453"/>
      <c r="DJ747" s="453"/>
      <c r="DK747" s="453"/>
      <c r="DL747" s="453"/>
      <c r="DM747" s="453"/>
      <c r="DN747" s="453"/>
      <c r="DO747" s="453"/>
      <c r="DP747" s="453"/>
      <c r="DQ747" s="453"/>
      <c r="DR747" s="453"/>
      <c r="DS747" s="453"/>
      <c r="DT747" s="453"/>
      <c r="DU747" s="453"/>
      <c r="DV747" s="453"/>
      <c r="DW747" s="453"/>
      <c r="DX747" s="453"/>
      <c r="DY747" s="453"/>
      <c r="DZ747" s="453"/>
      <c r="EA747" s="453"/>
      <c r="EB747" s="453"/>
      <c r="EC747" s="453"/>
      <c r="ED747" s="453"/>
      <c r="EE747" s="453"/>
      <c r="EF747" s="453"/>
      <c r="EG747" s="453"/>
      <c r="EH747" s="453"/>
      <c r="EI747" s="453"/>
      <c r="EJ747" s="453"/>
      <c r="EK747" s="453"/>
      <c r="EL747" s="453"/>
      <c r="EM747" s="453"/>
      <c r="EN747" s="453"/>
      <c r="EO747" s="453"/>
      <c r="EP747" s="453"/>
      <c r="EQ747" s="453"/>
      <c r="ER747" s="453"/>
      <c r="ES747" s="453"/>
      <c r="ET747" s="453"/>
      <c r="EU747" s="453"/>
      <c r="EV747" s="453"/>
      <c r="EW747" s="453"/>
      <c r="EX747" s="453"/>
      <c r="EY747" s="453"/>
      <c r="EZ747" s="453"/>
      <c r="FA747" s="453"/>
      <c r="FB747" s="453"/>
      <c r="FC747" s="453"/>
      <c r="FD747" s="453"/>
      <c r="FE747" s="453"/>
      <c r="FF747" s="453"/>
      <c r="FG747" s="453"/>
      <c r="FH747" s="453"/>
      <c r="FI747" s="453"/>
      <c r="FJ747" s="453"/>
      <c r="FK747" s="453"/>
      <c r="FL747" s="453"/>
      <c r="FM747" s="453"/>
      <c r="FN747" s="453"/>
      <c r="FO747" s="453"/>
      <c r="FP747" s="453"/>
      <c r="FQ747" s="453"/>
      <c r="FR747" s="453"/>
      <c r="FS747" s="453"/>
      <c r="FT747" s="453"/>
      <c r="FU747" s="453"/>
      <c r="FV747" s="453"/>
      <c r="FW747" s="453"/>
      <c r="FX747" s="453"/>
      <c r="FY747" s="453"/>
      <c r="FZ747" s="453"/>
      <c r="GA747" s="453"/>
      <c r="GB747" s="453"/>
      <c r="GC747" s="453"/>
      <c r="GD747" s="453"/>
      <c r="GE747" s="453"/>
      <c r="GF747" s="453"/>
      <c r="GG747" s="453"/>
      <c r="GH747" s="453"/>
      <c r="GI747" s="453"/>
      <c r="GJ747" s="453"/>
      <c r="GK747" s="453"/>
      <c r="GL747" s="453"/>
      <c r="GM747" s="453"/>
      <c r="GN747" s="453"/>
      <c r="GO747" s="453"/>
      <c r="GP747" s="453"/>
      <c r="GQ747" s="453"/>
      <c r="GR747" s="453"/>
      <c r="GS747" s="453"/>
      <c r="GT747" s="453"/>
      <c r="GU747" s="453"/>
      <c r="GV747" s="453"/>
      <c r="GW747" s="453"/>
      <c r="GX747" s="453"/>
      <c r="GY747" s="453"/>
      <c r="GZ747" s="453"/>
      <c r="HA747" s="453"/>
      <c r="HB747" s="453"/>
      <c r="HC747" s="453"/>
      <c r="HD747" s="453"/>
      <c r="HE747" s="453"/>
      <c r="HF747" s="453"/>
      <c r="HG747" s="453"/>
      <c r="HH747" s="453"/>
      <c r="HI747" s="453"/>
      <c r="HJ747" s="453"/>
      <c r="HK747" s="453"/>
      <c r="HL747" s="453"/>
      <c r="HM747" s="453"/>
      <c r="HN747" s="453"/>
      <c r="HO747" s="453"/>
      <c r="HP747" s="453"/>
      <c r="HQ747" s="453"/>
      <c r="HR747" s="453"/>
      <c r="HS747" s="453"/>
      <c r="HT747" s="453"/>
      <c r="HU747" s="453"/>
      <c r="HV747" s="453"/>
      <c r="HW747" s="453"/>
      <c r="HX747" s="453"/>
      <c r="HY747" s="453"/>
      <c r="HZ747" s="453"/>
      <c r="IA747" s="453"/>
      <c r="IB747" s="453"/>
      <c r="IC747" s="453"/>
      <c r="ID747" s="453"/>
      <c r="IE747" s="453"/>
      <c r="IF747" s="453"/>
      <c r="IG747" s="453"/>
      <c r="IH747" s="453"/>
      <c r="II747" s="453"/>
      <c r="IJ747" s="453"/>
      <c r="IK747" s="453"/>
      <c r="IL747" s="453"/>
      <c r="IM747" s="453"/>
      <c r="IN747" s="453"/>
      <c r="IO747" s="453"/>
      <c r="IP747" s="453"/>
      <c r="IQ747" s="453"/>
      <c r="IR747" s="453"/>
      <c r="IS747" s="453"/>
      <c r="IT747" s="453"/>
      <c r="IU747" s="453"/>
      <c r="IV747" s="453"/>
      <c r="IW747" s="453"/>
      <c r="IX747" s="453"/>
      <c r="IY747" s="453"/>
      <c r="IZ747" s="453"/>
      <c r="JA747" s="453"/>
      <c r="JB747" s="453"/>
      <c r="JC747" s="453"/>
      <c r="JD747" s="453"/>
      <c r="JE747" s="453"/>
      <c r="JF747" s="453"/>
      <c r="JG747" s="453"/>
      <c r="JH747" s="453"/>
      <c r="JI747" s="453"/>
      <c r="JJ747" s="453"/>
      <c r="JK747" s="453"/>
      <c r="JL747" s="453"/>
      <c r="JM747" s="453"/>
      <c r="JN747" s="453"/>
      <c r="JO747" s="453"/>
      <c r="JP747" s="453"/>
      <c r="JQ747" s="453"/>
      <c r="JR747" s="453"/>
      <c r="JS747" s="453"/>
      <c r="JT747" s="453"/>
      <c r="JU747" s="453"/>
      <c r="JV747" s="453"/>
      <c r="JW747" s="453"/>
      <c r="JX747" s="453"/>
      <c r="JY747" s="453"/>
      <c r="JZ747" s="453"/>
      <c r="KA747" s="453"/>
      <c r="KB747" s="453"/>
      <c r="KC747" s="453"/>
      <c r="KD747" s="453"/>
      <c r="KE747" s="453"/>
      <c r="KF747" s="453"/>
      <c r="KG747" s="453"/>
      <c r="KH747" s="453"/>
      <c r="KI747" s="453"/>
      <c r="KJ747" s="453"/>
      <c r="KK747" s="453"/>
      <c r="KL747" s="453"/>
      <c r="KM747" s="453"/>
      <c r="KN747" s="453"/>
      <c r="KO747" s="453"/>
      <c r="KP747" s="453"/>
      <c r="KQ747" s="453"/>
      <c r="KR747" s="453"/>
      <c r="KS747" s="453"/>
      <c r="KT747" s="453"/>
      <c r="KU747" s="453"/>
      <c r="KV747" s="453"/>
      <c r="KW747" s="453"/>
      <c r="KX747" s="453"/>
      <c r="KY747" s="453"/>
      <c r="KZ747" s="453"/>
      <c r="LA747" s="453"/>
      <c r="LB747" s="453"/>
      <c r="LC747" s="453"/>
      <c r="LD747" s="453"/>
      <c r="LE747" s="453"/>
      <c r="LF747" s="453"/>
      <c r="LG747" s="453"/>
      <c r="LH747" s="453"/>
      <c r="LI747" s="453"/>
      <c r="LJ747" s="453"/>
      <c r="LK747" s="453"/>
      <c r="LL747" s="453"/>
      <c r="LM747" s="453"/>
      <c r="LN747" s="453"/>
      <c r="LO747" s="453"/>
      <c r="LP747" s="453"/>
      <c r="LQ747" s="453"/>
      <c r="LR747" s="453"/>
      <c r="LS747" s="453"/>
      <c r="LT747" s="453"/>
      <c r="LU747" s="453"/>
      <c r="LV747" s="453"/>
      <c r="LW747" s="453"/>
      <c r="LX747" s="453"/>
      <c r="LY747" s="453"/>
      <c r="LZ747" s="453"/>
      <c r="MA747" s="453"/>
      <c r="MB747" s="453"/>
      <c r="MC747" s="453"/>
      <c r="MD747" s="453"/>
      <c r="ME747" s="453"/>
      <c r="MF747" s="453"/>
      <c r="MG747" s="453"/>
      <c r="MH747" s="453"/>
      <c r="MI747" s="453"/>
      <c r="MJ747" s="453"/>
      <c r="MK747" s="453"/>
      <c r="ML747" s="453"/>
      <c r="MM747" s="453"/>
      <c r="MN747" s="453"/>
      <c r="MO747" s="453"/>
      <c r="MP747" s="453"/>
      <c r="MQ747" s="453"/>
      <c r="MR747" s="453"/>
      <c r="MS747" s="453"/>
      <c r="MT747" s="453"/>
      <c r="MU747" s="453"/>
      <c r="MV747" s="453"/>
      <c r="MW747" s="453"/>
      <c r="MX747" s="453"/>
      <c r="MY747" s="453"/>
      <c r="MZ747" s="453"/>
      <c r="NA747" s="453"/>
      <c r="NB747" s="453"/>
      <c r="NC747" s="453"/>
      <c r="ND747" s="453"/>
      <c r="NE747" s="453"/>
      <c r="NF747" s="453"/>
      <c r="NG747" s="453"/>
      <c r="NH747" s="453"/>
      <c r="NI747" s="453"/>
      <c r="NJ747" s="453"/>
      <c r="NK747" s="453"/>
      <c r="NL747" s="453"/>
      <c r="NM747" s="453"/>
      <c r="NN747" s="453"/>
      <c r="NO747" s="453"/>
      <c r="NP747" s="453"/>
      <c r="NQ747" s="453"/>
      <c r="NR747" s="453"/>
      <c r="NS747" s="453"/>
      <c r="NT747" s="453"/>
      <c r="NU747" s="453"/>
      <c r="NV747" s="453"/>
      <c r="NW747" s="453"/>
      <c r="NX747" s="453"/>
      <c r="NY747" s="453"/>
      <c r="NZ747" s="453"/>
      <c r="OA747" s="453"/>
      <c r="OB747" s="453"/>
      <c r="OC747" s="453"/>
      <c r="OD747" s="453"/>
      <c r="OE747" s="453"/>
      <c r="OF747" s="453"/>
      <c r="OG747" s="453"/>
      <c r="OH747" s="453"/>
      <c r="OI747" s="453"/>
      <c r="OJ747" s="453"/>
      <c r="OK747" s="453"/>
      <c r="OL747" s="453"/>
      <c r="OM747" s="453"/>
      <c r="ON747" s="453"/>
      <c r="OO747" s="453"/>
      <c r="OP747" s="453"/>
      <c r="OQ747" s="453"/>
      <c r="OR747" s="453"/>
      <c r="OS747" s="453"/>
      <c r="OT747" s="453"/>
      <c r="OU747" s="453"/>
      <c r="OV747" s="453"/>
      <c r="OW747" s="453"/>
      <c r="OX747" s="453"/>
      <c r="OY747" s="453"/>
      <c r="OZ747" s="453"/>
      <c r="PA747" s="453"/>
      <c r="PB747" s="453"/>
      <c r="PC747" s="453"/>
      <c r="PD747" s="453"/>
      <c r="PE747" s="453"/>
      <c r="PF747" s="453"/>
      <c r="PG747" s="453"/>
      <c r="PH747" s="453"/>
      <c r="PI747" s="453"/>
      <c r="PJ747" s="453"/>
      <c r="PK747" s="453"/>
      <c r="PL747" s="453"/>
      <c r="PM747" s="453"/>
      <c r="PN747" s="453"/>
      <c r="PO747" s="453"/>
      <c r="PP747" s="453"/>
      <c r="PQ747" s="453"/>
      <c r="PR747" s="453"/>
      <c r="PS747" s="453"/>
      <c r="PT747" s="453"/>
      <c r="PU747" s="453"/>
      <c r="PV747" s="453"/>
      <c r="PW747" s="453"/>
      <c r="PX747" s="453"/>
      <c r="PY747" s="453"/>
      <c r="PZ747" s="453"/>
      <c r="QA747" s="453"/>
      <c r="QB747" s="453"/>
      <c r="QC747" s="453"/>
      <c r="QD747" s="453"/>
      <c r="QE747" s="453"/>
      <c r="QF747" s="453"/>
      <c r="QG747" s="453"/>
      <c r="QH747" s="453"/>
      <c r="QI747" s="453"/>
      <c r="QJ747" s="453"/>
      <c r="QK747" s="453"/>
      <c r="QL747" s="453"/>
      <c r="QM747" s="453"/>
      <c r="QN747" s="453"/>
      <c r="QO747" s="453"/>
      <c r="QP747" s="453"/>
      <c r="QQ747" s="453"/>
      <c r="QR747" s="453"/>
      <c r="QS747" s="453"/>
      <c r="QT747" s="453"/>
      <c r="QU747" s="453"/>
      <c r="QV747" s="453"/>
      <c r="QW747" s="453"/>
      <c r="QX747" s="453"/>
      <c r="QY747" s="453"/>
      <c r="QZ747" s="453"/>
      <c r="RA747" s="453"/>
      <c r="RB747" s="453"/>
      <c r="RC747" s="453"/>
      <c r="RD747" s="453"/>
      <c r="RE747" s="453"/>
      <c r="RF747" s="453"/>
      <c r="RG747" s="453"/>
      <c r="RH747" s="453"/>
      <c r="RI747" s="453"/>
      <c r="RJ747" s="453"/>
      <c r="RK747" s="453"/>
      <c r="RL747" s="453"/>
      <c r="RM747" s="453"/>
      <c r="RN747" s="453"/>
      <c r="RO747" s="453"/>
      <c r="RP747" s="453"/>
      <c r="RQ747" s="453"/>
      <c r="RR747" s="453"/>
      <c r="RS747" s="453"/>
      <c r="RT747" s="453"/>
      <c r="RU747" s="453"/>
      <c r="RV747" s="453"/>
      <c r="RW747" s="453"/>
      <c r="RX747" s="453"/>
      <c r="RY747" s="453"/>
      <c r="RZ747" s="453"/>
      <c r="SA747" s="453"/>
      <c r="SB747" s="453"/>
      <c r="SC747" s="453"/>
      <c r="SD747" s="453"/>
      <c r="SE747" s="453"/>
      <c r="SF747" s="453"/>
      <c r="SG747" s="453"/>
      <c r="SH747" s="453"/>
      <c r="SI747" s="453"/>
      <c r="SJ747" s="453"/>
      <c r="SK747" s="453"/>
      <c r="SL747" s="453"/>
      <c r="SM747" s="453"/>
      <c r="SN747" s="453"/>
      <c r="SO747" s="453"/>
      <c r="SP747" s="453"/>
      <c r="SQ747" s="453"/>
      <c r="SR747" s="453"/>
      <c r="SS747" s="453"/>
      <c r="ST747" s="453"/>
      <c r="SU747" s="453"/>
      <c r="SV747" s="453"/>
      <c r="SW747" s="453"/>
      <c r="SX747" s="453"/>
      <c r="SY747" s="453"/>
      <c r="SZ747" s="453"/>
      <c r="TA747" s="453"/>
      <c r="TB747" s="453"/>
      <c r="TC747" s="453"/>
      <c r="TD747" s="453"/>
      <c r="TE747" s="453"/>
      <c r="TF747" s="453"/>
      <c r="TG747" s="453"/>
      <c r="TH747" s="453"/>
      <c r="TI747" s="453"/>
      <c r="TJ747" s="453"/>
      <c r="TK747" s="453"/>
      <c r="TL747" s="453"/>
      <c r="TM747" s="453"/>
      <c r="TN747" s="453"/>
      <c r="TO747" s="453"/>
      <c r="TP747" s="453"/>
      <c r="TQ747" s="453"/>
      <c r="TR747" s="453"/>
      <c r="TS747" s="453"/>
      <c r="TT747" s="453"/>
      <c r="TU747" s="453"/>
      <c r="TV747" s="453"/>
      <c r="TW747" s="453"/>
      <c r="TX747" s="453"/>
      <c r="TY747" s="453"/>
      <c r="TZ747" s="453"/>
      <c r="UA747" s="453"/>
      <c r="UB747" s="453"/>
      <c r="UC747" s="453"/>
      <c r="UD747" s="453"/>
      <c r="UE747" s="453"/>
      <c r="UF747" s="453"/>
      <c r="UG747" s="453"/>
      <c r="UH747" s="453"/>
      <c r="UI747" s="453"/>
      <c r="UJ747" s="453"/>
      <c r="UK747" s="453"/>
      <c r="UL747" s="453"/>
      <c r="UM747" s="453"/>
      <c r="UN747" s="453"/>
      <c r="UO747" s="453"/>
      <c r="UP747" s="453"/>
      <c r="UQ747" s="453"/>
      <c r="UR747" s="453"/>
      <c r="US747" s="453"/>
      <c r="UT747" s="453"/>
      <c r="UU747" s="453"/>
      <c r="UV747" s="453"/>
      <c r="UW747" s="453"/>
      <c r="UX747" s="453"/>
      <c r="UY747" s="453"/>
      <c r="UZ747" s="453"/>
      <c r="VA747" s="453"/>
      <c r="VB747" s="453"/>
      <c r="VC747" s="453"/>
      <c r="VD747" s="453"/>
      <c r="VE747" s="453"/>
      <c r="VF747" s="453"/>
      <c r="VG747" s="453"/>
      <c r="VH747" s="453"/>
      <c r="VI747" s="453"/>
      <c r="VJ747" s="453"/>
      <c r="VK747" s="453"/>
      <c r="VL747" s="453"/>
      <c r="VM747" s="453"/>
      <c r="VN747" s="453"/>
      <c r="VO747" s="453"/>
      <c r="VP747" s="453"/>
      <c r="VQ747" s="453"/>
      <c r="VR747" s="453"/>
      <c r="VS747" s="453"/>
      <c r="VT747" s="453"/>
      <c r="VU747" s="453"/>
      <c r="VV747" s="453"/>
      <c r="VW747" s="453"/>
      <c r="VX747" s="453"/>
      <c r="VY747" s="453"/>
      <c r="VZ747" s="453"/>
      <c r="WA747" s="453"/>
      <c r="WB747" s="453"/>
      <c r="WC747" s="453"/>
      <c r="WD747" s="453"/>
      <c r="WE747" s="453"/>
      <c r="WF747" s="453"/>
      <c r="WG747" s="453"/>
      <c r="WH747" s="453"/>
      <c r="WI747" s="453"/>
      <c r="WJ747" s="453"/>
      <c r="WK747" s="453"/>
      <c r="WL747" s="453"/>
      <c r="WM747" s="453"/>
      <c r="WN747" s="453"/>
      <c r="WO747" s="453"/>
      <c r="WP747" s="453"/>
      <c r="WQ747" s="453"/>
      <c r="WR747" s="453"/>
      <c r="WS747" s="453"/>
      <c r="WT747" s="453"/>
      <c r="WU747" s="453"/>
      <c r="WV747" s="453"/>
      <c r="WW747" s="453"/>
      <c r="WX747" s="453"/>
      <c r="WY747" s="453"/>
      <c r="WZ747" s="453"/>
      <c r="XA747" s="453"/>
      <c r="XB747" s="453"/>
      <c r="XC747" s="453"/>
      <c r="XD747" s="453"/>
      <c r="XE747" s="453"/>
      <c r="XF747" s="453"/>
      <c r="XG747" s="453"/>
      <c r="XH747" s="453"/>
      <c r="XI747" s="453"/>
      <c r="XJ747" s="453"/>
      <c r="XK747" s="453"/>
      <c r="XL747" s="453"/>
      <c r="XM747" s="453"/>
      <c r="XN747" s="453"/>
      <c r="XO747" s="453"/>
      <c r="XP747" s="453"/>
      <c r="XQ747" s="453"/>
      <c r="XR747" s="453"/>
      <c r="XS747" s="453"/>
      <c r="XT747" s="453"/>
      <c r="XU747" s="453"/>
      <c r="XV747" s="453"/>
      <c r="XW747" s="453"/>
      <c r="XX747" s="453"/>
      <c r="XY747" s="453"/>
      <c r="XZ747" s="453"/>
      <c r="YA747" s="453"/>
      <c r="YB747" s="453"/>
      <c r="YC747" s="453"/>
      <c r="YD747" s="453"/>
      <c r="YE747" s="453"/>
      <c r="YF747" s="453"/>
      <c r="YG747" s="453"/>
      <c r="YH747" s="453"/>
      <c r="YI747" s="453"/>
      <c r="YJ747" s="453"/>
      <c r="YK747" s="453"/>
      <c r="YL747" s="453"/>
      <c r="YM747" s="453"/>
      <c r="YN747" s="453"/>
      <c r="YO747" s="453"/>
      <c r="YP747" s="453"/>
      <c r="YQ747" s="453"/>
      <c r="YR747" s="453"/>
      <c r="YS747" s="453"/>
      <c r="YT747" s="453"/>
      <c r="YU747" s="453"/>
      <c r="YV747" s="453"/>
      <c r="YW747" s="453"/>
      <c r="YX747" s="453"/>
      <c r="YY747" s="453"/>
      <c r="YZ747" s="453"/>
      <c r="ZA747" s="453"/>
      <c r="ZB747" s="453"/>
      <c r="ZC747" s="453"/>
      <c r="ZD747" s="453"/>
      <c r="ZE747" s="453"/>
      <c r="ZF747" s="453"/>
      <c r="ZG747" s="453"/>
      <c r="ZH747" s="453"/>
      <c r="ZI747" s="453"/>
      <c r="ZJ747" s="453"/>
      <c r="ZK747" s="453"/>
      <c r="ZL747" s="453"/>
      <c r="ZM747" s="453"/>
      <c r="ZN747" s="453"/>
      <c r="ZO747" s="453"/>
      <c r="ZP747" s="453"/>
      <c r="ZQ747" s="453"/>
      <c r="ZR747" s="453"/>
      <c r="ZS747" s="453"/>
      <c r="ZT747" s="453"/>
      <c r="ZU747" s="453"/>
      <c r="ZV747" s="453"/>
      <c r="ZW747" s="453"/>
      <c r="ZX747" s="453"/>
      <c r="ZY747" s="453"/>
      <c r="ZZ747" s="453"/>
      <c r="AAA747" s="453"/>
      <c r="AAB747" s="453"/>
      <c r="AAC747" s="453"/>
      <c r="AAD747" s="453"/>
      <c r="AAE747" s="453"/>
      <c r="AAF747" s="453"/>
      <c r="AAG747" s="453"/>
      <c r="AAH747" s="453"/>
      <c r="AAI747" s="453"/>
      <c r="AAJ747" s="453"/>
      <c r="AAK747" s="453"/>
      <c r="AAL747" s="453"/>
      <c r="AAM747" s="453"/>
      <c r="AAN747" s="453"/>
      <c r="AAO747" s="453"/>
      <c r="AAP747" s="453"/>
      <c r="AAQ747" s="453"/>
      <c r="AAR747" s="453"/>
      <c r="AAS747" s="453"/>
      <c r="AAT747" s="453"/>
      <c r="AAU747" s="453"/>
      <c r="AAV747" s="453"/>
      <c r="AAW747" s="453"/>
      <c r="AAX747" s="453"/>
      <c r="AAY747" s="453"/>
      <c r="AAZ747" s="453"/>
      <c r="ABA747" s="453"/>
      <c r="ABB747" s="453"/>
      <c r="ABC747" s="453"/>
      <c r="ABD747" s="453"/>
      <c r="ABE747" s="453"/>
      <c r="ABF747" s="453"/>
      <c r="ABG747" s="453"/>
      <c r="ABH747" s="453"/>
      <c r="ABI747" s="453"/>
      <c r="ABJ747" s="453"/>
      <c r="ABK747" s="453"/>
      <c r="ABL747" s="453"/>
      <c r="ABM747" s="453"/>
      <c r="ABN747" s="453"/>
      <c r="ABO747" s="453"/>
      <c r="ABP747" s="453"/>
      <c r="ABQ747" s="453"/>
      <c r="ABR747" s="453"/>
      <c r="ABS747" s="453"/>
      <c r="ABT747" s="453"/>
      <c r="ABU747" s="453"/>
      <c r="ABV747" s="453"/>
      <c r="ABW747" s="453"/>
      <c r="ABX747" s="453"/>
      <c r="ABY747" s="453"/>
      <c r="ABZ747" s="453"/>
      <c r="ACA747" s="453"/>
      <c r="ACB747" s="453"/>
      <c r="ACC747" s="453"/>
      <c r="ACD747" s="453"/>
      <c r="ACE747" s="453"/>
      <c r="ACF747" s="453"/>
      <c r="ACG747" s="453"/>
      <c r="ACH747" s="453"/>
      <c r="ACI747" s="453"/>
      <c r="ACJ747" s="453"/>
      <c r="ACK747" s="453"/>
      <c r="ACL747" s="453"/>
      <c r="ACM747" s="453"/>
      <c r="ACN747" s="453"/>
      <c r="ACO747" s="453"/>
      <c r="ACP747" s="453"/>
      <c r="ACQ747" s="453"/>
      <c r="ACR747" s="453"/>
      <c r="ACS747" s="453"/>
      <c r="ACT747" s="453"/>
      <c r="ACU747" s="453"/>
      <c r="ACV747" s="453"/>
      <c r="ACW747" s="453"/>
      <c r="ACX747" s="453"/>
      <c r="ACY747" s="453"/>
      <c r="ACZ747" s="453"/>
      <c r="ADA747" s="453"/>
      <c r="ADB747" s="453"/>
      <c r="ADC747" s="453"/>
      <c r="ADD747" s="453"/>
      <c r="ADE747" s="453"/>
      <c r="ADF747" s="453"/>
      <c r="ADG747" s="453"/>
      <c r="ADH747" s="453"/>
      <c r="ADI747" s="453"/>
      <c r="ADJ747" s="453"/>
      <c r="ADK747" s="453"/>
      <c r="ADL747" s="453"/>
      <c r="ADM747" s="453"/>
      <c r="ADN747" s="453"/>
      <c r="ADO747" s="453"/>
      <c r="ADP747" s="453"/>
      <c r="ADQ747" s="453"/>
      <c r="ADR747" s="453"/>
      <c r="ADS747" s="453"/>
      <c r="ADT747" s="453"/>
      <c r="ADU747" s="453"/>
      <c r="ADV747" s="453"/>
      <c r="ADW747" s="453"/>
      <c r="ADX747" s="453"/>
      <c r="ADY747" s="453"/>
      <c r="ADZ747" s="453"/>
      <c r="AEA747" s="453"/>
      <c r="AEB747" s="453"/>
      <c r="AEC747" s="453"/>
      <c r="AED747" s="453"/>
      <c r="AEE747" s="453"/>
      <c r="AEF747" s="453"/>
      <c r="AEG747" s="453"/>
      <c r="AEH747" s="453"/>
      <c r="AEI747" s="453"/>
      <c r="AEJ747" s="453"/>
      <c r="AEK747" s="453"/>
      <c r="AEL747" s="453"/>
      <c r="AEM747" s="453"/>
      <c r="AEN747" s="453"/>
      <c r="AEO747" s="453"/>
      <c r="AEP747" s="453"/>
      <c r="AEQ747" s="453"/>
      <c r="AER747" s="453"/>
      <c r="AES747" s="453"/>
      <c r="AET747" s="453"/>
      <c r="AEU747" s="453"/>
      <c r="AEV747" s="453"/>
      <c r="AEW747" s="453"/>
      <c r="AEX747" s="453"/>
      <c r="AEY747" s="453"/>
      <c r="AEZ747" s="453"/>
      <c r="AFA747" s="453"/>
      <c r="AFB747" s="453"/>
      <c r="AFC747" s="453"/>
      <c r="AFD747" s="453"/>
      <c r="AFE747" s="453"/>
      <c r="AFF747" s="453"/>
      <c r="AFG747" s="453"/>
      <c r="AFH747" s="453"/>
      <c r="AFI747" s="453"/>
      <c r="AFJ747" s="453"/>
      <c r="AFK747" s="453"/>
      <c r="AFL747" s="453"/>
      <c r="AFM747" s="453"/>
      <c r="AFN747" s="453"/>
      <c r="AFO747" s="453"/>
      <c r="AFP747" s="453"/>
      <c r="AFQ747" s="453"/>
      <c r="AFR747" s="453"/>
      <c r="AFS747" s="453"/>
      <c r="AFT747" s="453"/>
      <c r="AFU747" s="453"/>
      <c r="AFV747" s="453"/>
      <c r="AFW747" s="453"/>
      <c r="AFX747" s="453"/>
      <c r="AFY747" s="453"/>
      <c r="AFZ747" s="453"/>
      <c r="AGA747" s="453"/>
      <c r="AGB747" s="453"/>
      <c r="AGC747" s="453"/>
      <c r="AGD747" s="453"/>
      <c r="AGE747" s="453"/>
      <c r="AGF747" s="453"/>
      <c r="AGG747" s="453"/>
      <c r="AGH747" s="453"/>
      <c r="AGI747" s="453"/>
      <c r="AGJ747" s="453"/>
      <c r="AGK747" s="453"/>
      <c r="AGL747" s="453"/>
      <c r="AGM747" s="453"/>
      <c r="AGN747" s="453"/>
      <c r="AGO747" s="453"/>
      <c r="AGP747" s="453"/>
      <c r="AGQ747" s="453"/>
      <c r="AGR747" s="453"/>
      <c r="AGS747" s="453"/>
      <c r="AGT747" s="453"/>
      <c r="AGU747" s="453"/>
      <c r="AGV747" s="453"/>
      <c r="AGW747" s="453"/>
      <c r="AGX747" s="453"/>
      <c r="AGY747" s="453"/>
      <c r="AGZ747" s="453"/>
      <c r="AHA747" s="453"/>
      <c r="AHB747" s="453"/>
      <c r="AHC747" s="453"/>
      <c r="AHD747" s="453"/>
      <c r="AHE747" s="453"/>
      <c r="AHF747" s="453"/>
      <c r="AHG747" s="453"/>
      <c r="AHH747" s="453"/>
      <c r="AHI747" s="453"/>
      <c r="AHJ747" s="453"/>
      <c r="AHK747" s="453"/>
      <c r="AHL747" s="453"/>
      <c r="AHM747" s="453"/>
      <c r="AHN747" s="453"/>
      <c r="AHO747" s="453"/>
      <c r="AHP747" s="453"/>
      <c r="AHQ747" s="453"/>
      <c r="AHR747" s="453"/>
      <c r="AHS747" s="453"/>
      <c r="AHT747" s="453"/>
      <c r="AHU747" s="453"/>
      <c r="AHV747" s="453"/>
      <c r="AHW747" s="453"/>
      <c r="AHX747" s="453"/>
      <c r="AHY747" s="453"/>
      <c r="AHZ747" s="453"/>
      <c r="AIA747" s="453"/>
      <c r="AIB747" s="453"/>
      <c r="AIC747" s="453"/>
      <c r="AID747" s="453"/>
      <c r="AIE747" s="453"/>
      <c r="AIF747" s="453"/>
      <c r="AIG747" s="453"/>
      <c r="AIH747" s="453"/>
      <c r="AII747" s="453"/>
      <c r="AIJ747" s="453"/>
      <c r="AIK747" s="453"/>
      <c r="AIL747" s="453"/>
      <c r="AIM747" s="453"/>
      <c r="AIN747" s="453"/>
      <c r="AIO747" s="453"/>
      <c r="AIP747" s="453"/>
      <c r="AIQ747" s="453"/>
      <c r="AIR747" s="453"/>
      <c r="AIS747" s="453"/>
      <c r="AIT747" s="453"/>
      <c r="AIU747" s="453"/>
      <c r="AIV747" s="453"/>
      <c r="AIW747" s="453"/>
      <c r="AIX747" s="453"/>
      <c r="AIY747" s="453"/>
      <c r="AIZ747" s="453"/>
      <c r="AJA747" s="453"/>
      <c r="AJB747" s="453"/>
      <c r="AJC747" s="453"/>
      <c r="AJD747" s="453"/>
      <c r="AJE747" s="453"/>
      <c r="AJF747" s="453"/>
      <c r="AJG747" s="453"/>
      <c r="AJH747" s="453"/>
      <c r="AJI747" s="453"/>
      <c r="AJJ747" s="453"/>
      <c r="AJK747" s="453"/>
      <c r="AJL747" s="453"/>
      <c r="AJM747" s="453"/>
      <c r="AJN747" s="453"/>
      <c r="AJO747" s="453"/>
      <c r="AJP747" s="453"/>
      <c r="AJQ747" s="453"/>
      <c r="AJR747" s="453"/>
      <c r="AJS747" s="453"/>
      <c r="AJT747" s="453"/>
      <c r="AJU747" s="453"/>
      <c r="AJV747" s="453"/>
      <c r="AJW747" s="453"/>
      <c r="AJX747" s="453"/>
      <c r="AJY747" s="453"/>
      <c r="AJZ747" s="453"/>
      <c r="AKA747" s="453"/>
      <c r="AKB747" s="453"/>
      <c r="AKC747" s="453"/>
      <c r="AKD747" s="453"/>
      <c r="AKE747" s="453"/>
      <c r="AKF747" s="453"/>
      <c r="AKG747" s="453"/>
      <c r="AKH747" s="453"/>
      <c r="AKI747" s="453"/>
      <c r="AKJ747" s="453"/>
      <c r="AKK747" s="453"/>
      <c r="AKL747" s="453"/>
      <c r="AKM747" s="453"/>
      <c r="AKN747" s="453"/>
      <c r="AKO747" s="453"/>
      <c r="AKP747" s="453"/>
      <c r="AKQ747" s="453"/>
      <c r="AKR747" s="453"/>
      <c r="AKS747" s="453"/>
      <c r="AKT747" s="453"/>
      <c r="AKU747" s="453"/>
      <c r="AKV747" s="453"/>
      <c r="AKW747" s="453"/>
      <c r="AKX747" s="453"/>
      <c r="AKY747" s="453"/>
      <c r="AKZ747" s="453"/>
      <c r="ALA747" s="453"/>
      <c r="ALB747" s="453"/>
      <c r="ALC747" s="453"/>
      <c r="ALD747" s="453"/>
      <c r="ALE747" s="453"/>
      <c r="ALF747" s="453"/>
      <c r="ALG747" s="453"/>
      <c r="ALH747" s="453"/>
      <c r="ALI747" s="453"/>
      <c r="ALJ747" s="453"/>
      <c r="ALK747" s="453"/>
      <c r="ALL747" s="453"/>
      <c r="ALM747" s="453"/>
      <c r="ALN747" s="453"/>
      <c r="ALO747" s="453"/>
      <c r="ALP747" s="453"/>
      <c r="ALQ747" s="453"/>
      <c r="ALR747" s="453"/>
      <c r="ALS747" s="453"/>
      <c r="ALT747" s="453"/>
      <c r="ALU747" s="453"/>
      <c r="ALV747" s="453"/>
      <c r="ALW747" s="453"/>
      <c r="ALX747" s="453"/>
      <c r="ALY747" s="453"/>
      <c r="ALZ747" s="453"/>
      <c r="AMA747" s="453"/>
      <c r="AMB747" s="453"/>
      <c r="AMC747" s="453"/>
      <c r="AMD747" s="453"/>
      <c r="AME747" s="453"/>
      <c r="AMF747" s="453"/>
      <c r="AMG747" s="453"/>
      <c r="AMH747" s="453"/>
      <c r="AMI747" s="453"/>
    </row>
    <row r="748" spans="1:1023" customFormat="1" x14ac:dyDescent="0.25">
      <c r="A748" s="224" t="s">
        <v>28330</v>
      </c>
      <c r="B748" s="163">
        <v>747</v>
      </c>
      <c r="C748" s="394" t="s">
        <v>28331</v>
      </c>
      <c r="D748" s="180" t="s">
        <v>28332</v>
      </c>
      <c r="E748" s="453"/>
      <c r="F748" s="453"/>
      <c r="G748" s="180"/>
      <c r="H748" s="180"/>
      <c r="I748" s="180"/>
      <c r="J748" s="393" t="s">
        <v>829</v>
      </c>
      <c r="K748" s="393">
        <v>1</v>
      </c>
      <c r="L748" s="393" t="s">
        <v>753</v>
      </c>
      <c r="M748" s="393"/>
      <c r="N748" s="393"/>
      <c r="O748" s="393"/>
      <c r="P748" s="393"/>
      <c r="Q748" s="393"/>
      <c r="R748" s="393"/>
      <c r="S748" s="393"/>
      <c r="T748" s="393"/>
      <c r="U748" s="393"/>
      <c r="V748" s="454">
        <f t="shared" si="372"/>
        <v>100</v>
      </c>
      <c r="W748" s="454">
        <f t="shared" si="373"/>
        <v>100</v>
      </c>
      <c r="X748" s="454">
        <f t="shared" si="374"/>
        <v>100</v>
      </c>
      <c r="Y748" s="454">
        <f t="shared" si="375"/>
        <v>100</v>
      </c>
      <c r="Z748" s="454">
        <f t="shared" si="376"/>
        <v>100</v>
      </c>
      <c r="AA748" s="220">
        <f t="shared" si="370"/>
        <v>100</v>
      </c>
      <c r="AB748" s="220">
        <f t="shared" si="370"/>
        <v>100</v>
      </c>
      <c r="AC748" s="220">
        <f t="shared" si="377"/>
        <v>100</v>
      </c>
      <c r="AD748" s="455">
        <f t="shared" si="371"/>
        <v>0.1</v>
      </c>
      <c r="AE748" s="455">
        <f t="shared" si="371"/>
        <v>100</v>
      </c>
      <c r="AF748" s="456">
        <f t="shared" si="378"/>
        <v>1</v>
      </c>
      <c r="AG748" s="456">
        <f t="shared" si="379"/>
        <v>1</v>
      </c>
      <c r="AH748" s="456">
        <f t="shared" si="380"/>
        <v>3</v>
      </c>
      <c r="AI748" s="456">
        <f t="shared" si="381"/>
        <v>5</v>
      </c>
      <c r="AJ748" s="453">
        <v>6.1199999999999996E-3</v>
      </c>
      <c r="AK748" s="453">
        <v>1</v>
      </c>
      <c r="AL748" s="453">
        <v>1</v>
      </c>
      <c r="AM748" s="453"/>
      <c r="AN748" s="453"/>
      <c r="AO748" s="453"/>
      <c r="AP748" s="453"/>
      <c r="AQ748" s="492"/>
      <c r="AR748" s="453"/>
      <c r="AS748" s="453"/>
      <c r="AT748" s="453"/>
      <c r="AU748" s="453"/>
      <c r="AV748" s="453"/>
      <c r="AW748" s="453"/>
      <c r="AX748" s="453"/>
      <c r="AY748" s="453"/>
      <c r="AZ748" s="453"/>
      <c r="BA748" s="453"/>
      <c r="BB748" s="453"/>
      <c r="BC748" s="453"/>
      <c r="BD748" s="453"/>
      <c r="BE748" s="453"/>
      <c r="BF748" s="453"/>
      <c r="BG748" s="453"/>
      <c r="BH748" s="453"/>
      <c r="BI748" s="453"/>
      <c r="BJ748" s="453"/>
      <c r="BK748" s="453"/>
      <c r="BL748" s="453"/>
      <c r="BM748" s="453"/>
      <c r="BN748" s="453"/>
      <c r="BO748" s="453"/>
      <c r="BP748" s="453"/>
      <c r="BQ748" s="453"/>
      <c r="BR748" s="453"/>
      <c r="BS748" s="453"/>
      <c r="BT748" s="453"/>
      <c r="BU748" s="453"/>
      <c r="BV748" s="453"/>
      <c r="BW748" s="453"/>
      <c r="BX748" s="453"/>
      <c r="BY748" s="453"/>
      <c r="BZ748" s="453"/>
      <c r="CA748" s="453"/>
      <c r="CB748" s="453"/>
      <c r="CC748" s="453"/>
      <c r="CD748" s="453"/>
      <c r="CE748" s="453"/>
      <c r="CF748" s="453"/>
      <c r="CG748" s="453"/>
      <c r="CH748" s="453"/>
      <c r="CI748" s="453"/>
      <c r="CJ748" s="453"/>
      <c r="CK748" s="453"/>
      <c r="CL748" s="453"/>
      <c r="CM748" s="453"/>
      <c r="CN748" s="453"/>
      <c r="CO748" s="453"/>
      <c r="CP748" s="453"/>
      <c r="CQ748" s="453"/>
      <c r="CR748" s="453"/>
      <c r="CS748" s="453"/>
      <c r="CT748" s="453"/>
      <c r="CU748" s="453"/>
      <c r="CV748" s="453"/>
      <c r="CW748" s="453"/>
      <c r="CX748" s="453"/>
      <c r="CY748" s="453"/>
      <c r="CZ748" s="453"/>
      <c r="DA748" s="453"/>
      <c r="DB748" s="453"/>
      <c r="DC748" s="453"/>
      <c r="DD748" s="453"/>
      <c r="DE748" s="453"/>
      <c r="DF748" s="453"/>
      <c r="DG748" s="453"/>
      <c r="DH748" s="453"/>
      <c r="DI748" s="453"/>
      <c r="DJ748" s="453"/>
      <c r="DK748" s="453"/>
      <c r="DL748" s="453"/>
      <c r="DM748" s="453"/>
      <c r="DN748" s="453"/>
      <c r="DO748" s="453"/>
      <c r="DP748" s="453"/>
      <c r="DQ748" s="453"/>
      <c r="DR748" s="453"/>
      <c r="DS748" s="453"/>
      <c r="DT748" s="453"/>
      <c r="DU748" s="453"/>
      <c r="DV748" s="453"/>
      <c r="DW748" s="453"/>
      <c r="DX748" s="453"/>
      <c r="DY748" s="453"/>
      <c r="DZ748" s="453"/>
      <c r="EA748" s="453"/>
      <c r="EB748" s="453"/>
      <c r="EC748" s="453"/>
      <c r="ED748" s="453"/>
      <c r="EE748" s="453"/>
      <c r="EF748" s="453"/>
      <c r="EG748" s="453"/>
      <c r="EH748" s="453"/>
      <c r="EI748" s="453"/>
      <c r="EJ748" s="453"/>
      <c r="EK748" s="453"/>
      <c r="EL748" s="453"/>
      <c r="EM748" s="453"/>
      <c r="EN748" s="453"/>
      <c r="EO748" s="453"/>
      <c r="EP748" s="453"/>
      <c r="EQ748" s="453"/>
      <c r="ER748" s="453"/>
      <c r="ES748" s="453"/>
      <c r="ET748" s="453"/>
      <c r="EU748" s="453"/>
      <c r="EV748" s="453"/>
      <c r="EW748" s="453"/>
      <c r="EX748" s="453"/>
      <c r="EY748" s="453"/>
      <c r="EZ748" s="453"/>
      <c r="FA748" s="453"/>
      <c r="FB748" s="453"/>
      <c r="FC748" s="453"/>
      <c r="FD748" s="453"/>
      <c r="FE748" s="453"/>
      <c r="FF748" s="453"/>
      <c r="FG748" s="453"/>
      <c r="FH748" s="453"/>
      <c r="FI748" s="453"/>
      <c r="FJ748" s="453"/>
      <c r="FK748" s="453"/>
      <c r="FL748" s="453"/>
      <c r="FM748" s="453"/>
      <c r="FN748" s="453"/>
      <c r="FO748" s="453"/>
      <c r="FP748" s="453"/>
      <c r="FQ748" s="453"/>
      <c r="FR748" s="453"/>
      <c r="FS748" s="453"/>
      <c r="FT748" s="453"/>
      <c r="FU748" s="453"/>
      <c r="FV748" s="453"/>
      <c r="FW748" s="453"/>
      <c r="FX748" s="453"/>
      <c r="FY748" s="453"/>
      <c r="FZ748" s="453"/>
      <c r="GA748" s="453"/>
      <c r="GB748" s="453"/>
      <c r="GC748" s="453"/>
      <c r="GD748" s="453"/>
      <c r="GE748" s="453"/>
      <c r="GF748" s="453"/>
      <c r="GG748" s="453"/>
      <c r="GH748" s="453"/>
      <c r="GI748" s="453"/>
      <c r="GJ748" s="453"/>
      <c r="GK748" s="453"/>
      <c r="GL748" s="453"/>
      <c r="GM748" s="453"/>
      <c r="GN748" s="453"/>
      <c r="GO748" s="453"/>
      <c r="GP748" s="453"/>
      <c r="GQ748" s="453"/>
      <c r="GR748" s="453"/>
      <c r="GS748" s="453"/>
      <c r="GT748" s="453"/>
      <c r="GU748" s="453"/>
      <c r="GV748" s="453"/>
      <c r="GW748" s="453"/>
      <c r="GX748" s="453"/>
      <c r="GY748" s="453"/>
      <c r="GZ748" s="453"/>
      <c r="HA748" s="453"/>
      <c r="HB748" s="453"/>
      <c r="HC748" s="453"/>
      <c r="HD748" s="453"/>
      <c r="HE748" s="453"/>
      <c r="HF748" s="453"/>
      <c r="HG748" s="453"/>
      <c r="HH748" s="453"/>
      <c r="HI748" s="453"/>
      <c r="HJ748" s="453"/>
      <c r="HK748" s="453"/>
      <c r="HL748" s="453"/>
      <c r="HM748" s="453"/>
      <c r="HN748" s="453"/>
      <c r="HO748" s="453"/>
      <c r="HP748" s="453"/>
      <c r="HQ748" s="453"/>
      <c r="HR748" s="453"/>
      <c r="HS748" s="453"/>
      <c r="HT748" s="453"/>
      <c r="HU748" s="453"/>
      <c r="HV748" s="453"/>
      <c r="HW748" s="453"/>
      <c r="HX748" s="453"/>
      <c r="HY748" s="453"/>
      <c r="HZ748" s="453"/>
      <c r="IA748" s="453"/>
      <c r="IB748" s="453"/>
      <c r="IC748" s="453"/>
      <c r="ID748" s="453"/>
      <c r="IE748" s="453"/>
      <c r="IF748" s="453"/>
      <c r="IG748" s="453"/>
      <c r="IH748" s="453"/>
      <c r="II748" s="453"/>
      <c r="IJ748" s="453"/>
      <c r="IK748" s="453"/>
      <c r="IL748" s="453"/>
      <c r="IM748" s="453"/>
      <c r="IN748" s="453"/>
      <c r="IO748" s="453"/>
      <c r="IP748" s="453"/>
      <c r="IQ748" s="453"/>
      <c r="IR748" s="453"/>
      <c r="IS748" s="453"/>
      <c r="IT748" s="453"/>
      <c r="IU748" s="453"/>
      <c r="IV748" s="453"/>
      <c r="IW748" s="453"/>
      <c r="IX748" s="453"/>
      <c r="IY748" s="453"/>
      <c r="IZ748" s="453"/>
      <c r="JA748" s="453"/>
      <c r="JB748" s="453"/>
      <c r="JC748" s="453"/>
      <c r="JD748" s="453"/>
      <c r="JE748" s="453"/>
      <c r="JF748" s="453"/>
      <c r="JG748" s="453"/>
      <c r="JH748" s="453"/>
      <c r="JI748" s="453"/>
      <c r="JJ748" s="453"/>
      <c r="JK748" s="453"/>
      <c r="JL748" s="453"/>
      <c r="JM748" s="453"/>
      <c r="JN748" s="453"/>
      <c r="JO748" s="453"/>
      <c r="JP748" s="453"/>
      <c r="JQ748" s="453"/>
      <c r="JR748" s="453"/>
      <c r="JS748" s="453"/>
      <c r="JT748" s="453"/>
      <c r="JU748" s="453"/>
      <c r="JV748" s="453"/>
      <c r="JW748" s="453"/>
      <c r="JX748" s="453"/>
      <c r="JY748" s="453"/>
      <c r="JZ748" s="453"/>
      <c r="KA748" s="453"/>
      <c r="KB748" s="453"/>
      <c r="KC748" s="453"/>
      <c r="KD748" s="453"/>
      <c r="KE748" s="453"/>
      <c r="KF748" s="453"/>
      <c r="KG748" s="453"/>
      <c r="KH748" s="453"/>
      <c r="KI748" s="453"/>
      <c r="KJ748" s="453"/>
      <c r="KK748" s="453"/>
      <c r="KL748" s="453"/>
      <c r="KM748" s="453"/>
      <c r="KN748" s="453"/>
      <c r="KO748" s="453"/>
      <c r="KP748" s="453"/>
      <c r="KQ748" s="453"/>
      <c r="KR748" s="453"/>
      <c r="KS748" s="453"/>
      <c r="KT748" s="453"/>
      <c r="KU748" s="453"/>
      <c r="KV748" s="453"/>
      <c r="KW748" s="453"/>
      <c r="KX748" s="453"/>
      <c r="KY748" s="453"/>
      <c r="KZ748" s="453"/>
      <c r="LA748" s="453"/>
      <c r="LB748" s="453"/>
      <c r="LC748" s="453"/>
      <c r="LD748" s="453"/>
      <c r="LE748" s="453"/>
      <c r="LF748" s="453"/>
      <c r="LG748" s="453"/>
      <c r="LH748" s="453"/>
      <c r="LI748" s="453"/>
      <c r="LJ748" s="453"/>
      <c r="LK748" s="453"/>
      <c r="LL748" s="453"/>
      <c r="LM748" s="453"/>
      <c r="LN748" s="453"/>
      <c r="LO748" s="453"/>
      <c r="LP748" s="453"/>
      <c r="LQ748" s="453"/>
      <c r="LR748" s="453"/>
      <c r="LS748" s="453"/>
      <c r="LT748" s="453"/>
      <c r="LU748" s="453"/>
      <c r="LV748" s="453"/>
      <c r="LW748" s="453"/>
      <c r="LX748" s="453"/>
      <c r="LY748" s="453"/>
      <c r="LZ748" s="453"/>
      <c r="MA748" s="453"/>
      <c r="MB748" s="453"/>
      <c r="MC748" s="453"/>
      <c r="MD748" s="453"/>
      <c r="ME748" s="453"/>
      <c r="MF748" s="453"/>
      <c r="MG748" s="453"/>
      <c r="MH748" s="453"/>
      <c r="MI748" s="453"/>
      <c r="MJ748" s="453"/>
      <c r="MK748" s="453"/>
      <c r="ML748" s="453"/>
      <c r="MM748" s="453"/>
      <c r="MN748" s="453"/>
      <c r="MO748" s="453"/>
      <c r="MP748" s="453"/>
      <c r="MQ748" s="453"/>
      <c r="MR748" s="453"/>
      <c r="MS748" s="453"/>
      <c r="MT748" s="453"/>
      <c r="MU748" s="453"/>
      <c r="MV748" s="453"/>
      <c r="MW748" s="453"/>
      <c r="MX748" s="453"/>
      <c r="MY748" s="453"/>
      <c r="MZ748" s="453"/>
      <c r="NA748" s="453"/>
      <c r="NB748" s="453"/>
      <c r="NC748" s="453"/>
      <c r="ND748" s="453"/>
      <c r="NE748" s="453"/>
      <c r="NF748" s="453"/>
      <c r="NG748" s="453"/>
      <c r="NH748" s="453"/>
      <c r="NI748" s="453"/>
      <c r="NJ748" s="453"/>
      <c r="NK748" s="453"/>
      <c r="NL748" s="453"/>
      <c r="NM748" s="453"/>
      <c r="NN748" s="453"/>
      <c r="NO748" s="453"/>
      <c r="NP748" s="453"/>
      <c r="NQ748" s="453"/>
      <c r="NR748" s="453"/>
      <c r="NS748" s="453"/>
      <c r="NT748" s="453"/>
      <c r="NU748" s="453"/>
      <c r="NV748" s="453"/>
      <c r="NW748" s="453"/>
      <c r="NX748" s="453"/>
      <c r="NY748" s="453"/>
      <c r="NZ748" s="453"/>
      <c r="OA748" s="453"/>
      <c r="OB748" s="453"/>
      <c r="OC748" s="453"/>
      <c r="OD748" s="453"/>
      <c r="OE748" s="453"/>
      <c r="OF748" s="453"/>
      <c r="OG748" s="453"/>
      <c r="OH748" s="453"/>
      <c r="OI748" s="453"/>
      <c r="OJ748" s="453"/>
      <c r="OK748" s="453"/>
      <c r="OL748" s="453"/>
      <c r="OM748" s="453"/>
      <c r="ON748" s="453"/>
      <c r="OO748" s="453"/>
      <c r="OP748" s="453"/>
      <c r="OQ748" s="453"/>
      <c r="OR748" s="453"/>
      <c r="OS748" s="453"/>
      <c r="OT748" s="453"/>
      <c r="OU748" s="453"/>
      <c r="OV748" s="453"/>
      <c r="OW748" s="453"/>
      <c r="OX748" s="453"/>
      <c r="OY748" s="453"/>
      <c r="OZ748" s="453"/>
      <c r="PA748" s="453"/>
      <c r="PB748" s="453"/>
      <c r="PC748" s="453"/>
      <c r="PD748" s="453"/>
      <c r="PE748" s="453"/>
      <c r="PF748" s="453"/>
      <c r="PG748" s="453"/>
      <c r="PH748" s="453"/>
      <c r="PI748" s="453"/>
      <c r="PJ748" s="453"/>
      <c r="PK748" s="453"/>
      <c r="PL748" s="453"/>
      <c r="PM748" s="453"/>
      <c r="PN748" s="453"/>
      <c r="PO748" s="453"/>
      <c r="PP748" s="453"/>
      <c r="PQ748" s="453"/>
      <c r="PR748" s="453"/>
      <c r="PS748" s="453"/>
      <c r="PT748" s="453"/>
      <c r="PU748" s="453"/>
      <c r="PV748" s="453"/>
      <c r="PW748" s="453"/>
      <c r="PX748" s="453"/>
      <c r="PY748" s="453"/>
      <c r="PZ748" s="453"/>
      <c r="QA748" s="453"/>
      <c r="QB748" s="453"/>
      <c r="QC748" s="453"/>
      <c r="QD748" s="453"/>
      <c r="QE748" s="453"/>
      <c r="QF748" s="453"/>
      <c r="QG748" s="453"/>
      <c r="QH748" s="453"/>
      <c r="QI748" s="453"/>
      <c r="QJ748" s="453"/>
      <c r="QK748" s="453"/>
      <c r="QL748" s="453"/>
      <c r="QM748" s="453"/>
      <c r="QN748" s="453"/>
      <c r="QO748" s="453"/>
      <c r="QP748" s="453"/>
      <c r="QQ748" s="453"/>
      <c r="QR748" s="453"/>
      <c r="QS748" s="453"/>
      <c r="QT748" s="453"/>
      <c r="QU748" s="453"/>
      <c r="QV748" s="453"/>
      <c r="QW748" s="453"/>
      <c r="QX748" s="453"/>
      <c r="QY748" s="453"/>
      <c r="QZ748" s="453"/>
      <c r="RA748" s="453"/>
      <c r="RB748" s="453"/>
      <c r="RC748" s="453"/>
      <c r="RD748" s="453"/>
      <c r="RE748" s="453"/>
      <c r="RF748" s="453"/>
      <c r="RG748" s="453"/>
      <c r="RH748" s="453"/>
      <c r="RI748" s="453"/>
      <c r="RJ748" s="453"/>
      <c r="RK748" s="453"/>
      <c r="RL748" s="453"/>
      <c r="RM748" s="453"/>
      <c r="RN748" s="453"/>
      <c r="RO748" s="453"/>
      <c r="RP748" s="453"/>
      <c r="RQ748" s="453"/>
      <c r="RR748" s="453"/>
      <c r="RS748" s="453"/>
      <c r="RT748" s="453"/>
      <c r="RU748" s="453"/>
      <c r="RV748" s="453"/>
      <c r="RW748" s="453"/>
      <c r="RX748" s="453"/>
      <c r="RY748" s="453"/>
      <c r="RZ748" s="453"/>
      <c r="SA748" s="453"/>
      <c r="SB748" s="453"/>
      <c r="SC748" s="453"/>
      <c r="SD748" s="453"/>
      <c r="SE748" s="453"/>
      <c r="SF748" s="453"/>
      <c r="SG748" s="453"/>
      <c r="SH748" s="453"/>
      <c r="SI748" s="453"/>
      <c r="SJ748" s="453"/>
      <c r="SK748" s="453"/>
      <c r="SL748" s="453"/>
      <c r="SM748" s="453"/>
      <c r="SN748" s="453"/>
      <c r="SO748" s="453"/>
      <c r="SP748" s="453"/>
      <c r="SQ748" s="453"/>
      <c r="SR748" s="453"/>
      <c r="SS748" s="453"/>
      <c r="ST748" s="453"/>
      <c r="SU748" s="453"/>
      <c r="SV748" s="453"/>
      <c r="SW748" s="453"/>
      <c r="SX748" s="453"/>
      <c r="SY748" s="453"/>
      <c r="SZ748" s="453"/>
      <c r="TA748" s="453"/>
      <c r="TB748" s="453"/>
      <c r="TC748" s="453"/>
      <c r="TD748" s="453"/>
      <c r="TE748" s="453"/>
      <c r="TF748" s="453"/>
      <c r="TG748" s="453"/>
      <c r="TH748" s="453"/>
      <c r="TI748" s="453"/>
      <c r="TJ748" s="453"/>
      <c r="TK748" s="453"/>
      <c r="TL748" s="453"/>
      <c r="TM748" s="453"/>
      <c r="TN748" s="453"/>
      <c r="TO748" s="453"/>
      <c r="TP748" s="453"/>
      <c r="TQ748" s="453"/>
      <c r="TR748" s="453"/>
      <c r="TS748" s="453"/>
      <c r="TT748" s="453"/>
      <c r="TU748" s="453"/>
      <c r="TV748" s="453"/>
      <c r="TW748" s="453"/>
      <c r="TX748" s="453"/>
      <c r="TY748" s="453"/>
      <c r="TZ748" s="453"/>
      <c r="UA748" s="453"/>
      <c r="UB748" s="453"/>
      <c r="UC748" s="453"/>
      <c r="UD748" s="453"/>
      <c r="UE748" s="453"/>
      <c r="UF748" s="453"/>
      <c r="UG748" s="453"/>
      <c r="UH748" s="453"/>
      <c r="UI748" s="453"/>
      <c r="UJ748" s="453"/>
      <c r="UK748" s="453"/>
      <c r="UL748" s="453"/>
      <c r="UM748" s="453"/>
      <c r="UN748" s="453"/>
      <c r="UO748" s="453"/>
      <c r="UP748" s="453"/>
      <c r="UQ748" s="453"/>
      <c r="UR748" s="453"/>
      <c r="US748" s="453"/>
      <c r="UT748" s="453"/>
      <c r="UU748" s="453"/>
      <c r="UV748" s="453"/>
      <c r="UW748" s="453"/>
      <c r="UX748" s="453"/>
      <c r="UY748" s="453"/>
      <c r="UZ748" s="453"/>
      <c r="VA748" s="453"/>
      <c r="VB748" s="453"/>
      <c r="VC748" s="453"/>
      <c r="VD748" s="453"/>
      <c r="VE748" s="453"/>
      <c r="VF748" s="453"/>
      <c r="VG748" s="453"/>
      <c r="VH748" s="453"/>
      <c r="VI748" s="453"/>
      <c r="VJ748" s="453"/>
      <c r="VK748" s="453"/>
      <c r="VL748" s="453"/>
      <c r="VM748" s="453"/>
      <c r="VN748" s="453"/>
      <c r="VO748" s="453"/>
      <c r="VP748" s="453"/>
      <c r="VQ748" s="453"/>
      <c r="VR748" s="453"/>
      <c r="VS748" s="453"/>
      <c r="VT748" s="453"/>
      <c r="VU748" s="453"/>
      <c r="VV748" s="453"/>
      <c r="VW748" s="453"/>
      <c r="VX748" s="453"/>
      <c r="VY748" s="453"/>
      <c r="VZ748" s="453"/>
      <c r="WA748" s="453"/>
      <c r="WB748" s="453"/>
      <c r="WC748" s="453"/>
      <c r="WD748" s="453"/>
      <c r="WE748" s="453"/>
      <c r="WF748" s="453"/>
      <c r="WG748" s="453"/>
      <c r="WH748" s="453"/>
      <c r="WI748" s="453"/>
      <c r="WJ748" s="453"/>
      <c r="WK748" s="453"/>
      <c r="WL748" s="453"/>
      <c r="WM748" s="453"/>
      <c r="WN748" s="453"/>
      <c r="WO748" s="453"/>
      <c r="WP748" s="453"/>
      <c r="WQ748" s="453"/>
      <c r="WR748" s="453"/>
      <c r="WS748" s="453"/>
      <c r="WT748" s="453"/>
      <c r="WU748" s="453"/>
      <c r="WV748" s="453"/>
      <c r="WW748" s="453"/>
      <c r="WX748" s="453"/>
      <c r="WY748" s="453"/>
      <c r="WZ748" s="453"/>
      <c r="XA748" s="453"/>
      <c r="XB748" s="453"/>
      <c r="XC748" s="453"/>
      <c r="XD748" s="453"/>
      <c r="XE748" s="453"/>
      <c r="XF748" s="453"/>
      <c r="XG748" s="453"/>
      <c r="XH748" s="453"/>
      <c r="XI748" s="453"/>
      <c r="XJ748" s="453"/>
      <c r="XK748" s="453"/>
      <c r="XL748" s="453"/>
      <c r="XM748" s="453"/>
      <c r="XN748" s="453"/>
      <c r="XO748" s="453"/>
      <c r="XP748" s="453"/>
      <c r="XQ748" s="453"/>
      <c r="XR748" s="453"/>
      <c r="XS748" s="453"/>
      <c r="XT748" s="453"/>
      <c r="XU748" s="453"/>
      <c r="XV748" s="453"/>
      <c r="XW748" s="453"/>
      <c r="XX748" s="453"/>
      <c r="XY748" s="453"/>
      <c r="XZ748" s="453"/>
      <c r="YA748" s="453"/>
      <c r="YB748" s="453"/>
      <c r="YC748" s="453"/>
      <c r="YD748" s="453"/>
      <c r="YE748" s="453"/>
      <c r="YF748" s="453"/>
      <c r="YG748" s="453"/>
      <c r="YH748" s="453"/>
      <c r="YI748" s="453"/>
      <c r="YJ748" s="453"/>
      <c r="YK748" s="453"/>
      <c r="YL748" s="453"/>
      <c r="YM748" s="453"/>
      <c r="YN748" s="453"/>
      <c r="YO748" s="453"/>
      <c r="YP748" s="453"/>
      <c r="YQ748" s="453"/>
      <c r="YR748" s="453"/>
      <c r="YS748" s="453"/>
      <c r="YT748" s="453"/>
      <c r="YU748" s="453"/>
      <c r="YV748" s="453"/>
      <c r="YW748" s="453"/>
      <c r="YX748" s="453"/>
      <c r="YY748" s="453"/>
      <c r="YZ748" s="453"/>
      <c r="ZA748" s="453"/>
      <c r="ZB748" s="453"/>
      <c r="ZC748" s="453"/>
      <c r="ZD748" s="453"/>
      <c r="ZE748" s="453"/>
      <c r="ZF748" s="453"/>
      <c r="ZG748" s="453"/>
      <c r="ZH748" s="453"/>
      <c r="ZI748" s="453"/>
      <c r="ZJ748" s="453"/>
      <c r="ZK748" s="453"/>
      <c r="ZL748" s="453"/>
      <c r="ZM748" s="453"/>
      <c r="ZN748" s="453"/>
      <c r="ZO748" s="453"/>
      <c r="ZP748" s="453"/>
      <c r="ZQ748" s="453"/>
      <c r="ZR748" s="453"/>
      <c r="ZS748" s="453"/>
      <c r="ZT748" s="453"/>
      <c r="ZU748" s="453"/>
      <c r="ZV748" s="453"/>
      <c r="ZW748" s="453"/>
      <c r="ZX748" s="453"/>
      <c r="ZY748" s="453"/>
      <c r="ZZ748" s="453"/>
      <c r="AAA748" s="453"/>
      <c r="AAB748" s="453"/>
      <c r="AAC748" s="453"/>
      <c r="AAD748" s="453"/>
      <c r="AAE748" s="453"/>
      <c r="AAF748" s="453"/>
      <c r="AAG748" s="453"/>
      <c r="AAH748" s="453"/>
      <c r="AAI748" s="453"/>
      <c r="AAJ748" s="453"/>
      <c r="AAK748" s="453"/>
      <c r="AAL748" s="453"/>
      <c r="AAM748" s="453"/>
      <c r="AAN748" s="453"/>
      <c r="AAO748" s="453"/>
      <c r="AAP748" s="453"/>
      <c r="AAQ748" s="453"/>
      <c r="AAR748" s="453"/>
      <c r="AAS748" s="453"/>
      <c r="AAT748" s="453"/>
      <c r="AAU748" s="453"/>
      <c r="AAV748" s="453"/>
      <c r="AAW748" s="453"/>
      <c r="AAX748" s="453"/>
      <c r="AAY748" s="453"/>
      <c r="AAZ748" s="453"/>
      <c r="ABA748" s="453"/>
      <c r="ABB748" s="453"/>
      <c r="ABC748" s="453"/>
      <c r="ABD748" s="453"/>
      <c r="ABE748" s="453"/>
      <c r="ABF748" s="453"/>
      <c r="ABG748" s="453"/>
      <c r="ABH748" s="453"/>
      <c r="ABI748" s="453"/>
      <c r="ABJ748" s="453"/>
      <c r="ABK748" s="453"/>
      <c r="ABL748" s="453"/>
      <c r="ABM748" s="453"/>
      <c r="ABN748" s="453"/>
      <c r="ABO748" s="453"/>
      <c r="ABP748" s="453"/>
      <c r="ABQ748" s="453"/>
      <c r="ABR748" s="453"/>
      <c r="ABS748" s="453"/>
      <c r="ABT748" s="453"/>
      <c r="ABU748" s="453"/>
      <c r="ABV748" s="453"/>
      <c r="ABW748" s="453"/>
      <c r="ABX748" s="453"/>
      <c r="ABY748" s="453"/>
      <c r="ABZ748" s="453"/>
      <c r="ACA748" s="453"/>
      <c r="ACB748" s="453"/>
      <c r="ACC748" s="453"/>
      <c r="ACD748" s="453"/>
      <c r="ACE748" s="453"/>
      <c r="ACF748" s="453"/>
      <c r="ACG748" s="453"/>
      <c r="ACH748" s="453"/>
      <c r="ACI748" s="453"/>
      <c r="ACJ748" s="453"/>
      <c r="ACK748" s="453"/>
      <c r="ACL748" s="453"/>
      <c r="ACM748" s="453"/>
      <c r="ACN748" s="453"/>
      <c r="ACO748" s="453"/>
      <c r="ACP748" s="453"/>
      <c r="ACQ748" s="453"/>
      <c r="ACR748" s="453"/>
      <c r="ACS748" s="453"/>
      <c r="ACT748" s="453"/>
      <c r="ACU748" s="453"/>
      <c r="ACV748" s="453"/>
      <c r="ACW748" s="453"/>
      <c r="ACX748" s="453"/>
      <c r="ACY748" s="453"/>
      <c r="ACZ748" s="453"/>
      <c r="ADA748" s="453"/>
      <c r="ADB748" s="453"/>
      <c r="ADC748" s="453"/>
      <c r="ADD748" s="453"/>
      <c r="ADE748" s="453"/>
      <c r="ADF748" s="453"/>
      <c r="ADG748" s="453"/>
      <c r="ADH748" s="453"/>
      <c r="ADI748" s="453"/>
      <c r="ADJ748" s="453"/>
      <c r="ADK748" s="453"/>
      <c r="ADL748" s="453"/>
      <c r="ADM748" s="453"/>
      <c r="ADN748" s="453"/>
      <c r="ADO748" s="453"/>
      <c r="ADP748" s="453"/>
      <c r="ADQ748" s="453"/>
      <c r="ADR748" s="453"/>
      <c r="ADS748" s="453"/>
      <c r="ADT748" s="453"/>
      <c r="ADU748" s="453"/>
      <c r="ADV748" s="453"/>
      <c r="ADW748" s="453"/>
      <c r="ADX748" s="453"/>
      <c r="ADY748" s="453"/>
      <c r="ADZ748" s="453"/>
      <c r="AEA748" s="453"/>
      <c r="AEB748" s="453"/>
      <c r="AEC748" s="453"/>
      <c r="AED748" s="453"/>
      <c r="AEE748" s="453"/>
      <c r="AEF748" s="453"/>
      <c r="AEG748" s="453"/>
      <c r="AEH748" s="453"/>
      <c r="AEI748" s="453"/>
      <c r="AEJ748" s="453"/>
      <c r="AEK748" s="453"/>
      <c r="AEL748" s="453"/>
      <c r="AEM748" s="453"/>
      <c r="AEN748" s="453"/>
      <c r="AEO748" s="453"/>
      <c r="AEP748" s="453"/>
      <c r="AEQ748" s="453"/>
      <c r="AER748" s="453"/>
      <c r="AES748" s="453"/>
      <c r="AET748" s="453"/>
      <c r="AEU748" s="453"/>
      <c r="AEV748" s="453"/>
      <c r="AEW748" s="453"/>
      <c r="AEX748" s="453"/>
      <c r="AEY748" s="453"/>
      <c r="AEZ748" s="453"/>
      <c r="AFA748" s="453"/>
      <c r="AFB748" s="453"/>
      <c r="AFC748" s="453"/>
      <c r="AFD748" s="453"/>
      <c r="AFE748" s="453"/>
      <c r="AFF748" s="453"/>
      <c r="AFG748" s="453"/>
      <c r="AFH748" s="453"/>
      <c r="AFI748" s="453"/>
      <c r="AFJ748" s="453"/>
      <c r="AFK748" s="453"/>
      <c r="AFL748" s="453"/>
      <c r="AFM748" s="453"/>
      <c r="AFN748" s="453"/>
      <c r="AFO748" s="453"/>
      <c r="AFP748" s="453"/>
      <c r="AFQ748" s="453"/>
      <c r="AFR748" s="453"/>
      <c r="AFS748" s="453"/>
      <c r="AFT748" s="453"/>
      <c r="AFU748" s="453"/>
      <c r="AFV748" s="453"/>
      <c r="AFW748" s="453"/>
      <c r="AFX748" s="453"/>
      <c r="AFY748" s="453"/>
      <c r="AFZ748" s="453"/>
      <c r="AGA748" s="453"/>
      <c r="AGB748" s="453"/>
      <c r="AGC748" s="453"/>
      <c r="AGD748" s="453"/>
      <c r="AGE748" s="453"/>
      <c r="AGF748" s="453"/>
      <c r="AGG748" s="453"/>
      <c r="AGH748" s="453"/>
      <c r="AGI748" s="453"/>
      <c r="AGJ748" s="453"/>
      <c r="AGK748" s="453"/>
      <c r="AGL748" s="453"/>
      <c r="AGM748" s="453"/>
      <c r="AGN748" s="453"/>
      <c r="AGO748" s="453"/>
      <c r="AGP748" s="453"/>
      <c r="AGQ748" s="453"/>
      <c r="AGR748" s="453"/>
      <c r="AGS748" s="453"/>
      <c r="AGT748" s="453"/>
      <c r="AGU748" s="453"/>
      <c r="AGV748" s="453"/>
      <c r="AGW748" s="453"/>
      <c r="AGX748" s="453"/>
      <c r="AGY748" s="453"/>
      <c r="AGZ748" s="453"/>
      <c r="AHA748" s="453"/>
      <c r="AHB748" s="453"/>
      <c r="AHC748" s="453"/>
      <c r="AHD748" s="453"/>
      <c r="AHE748" s="453"/>
      <c r="AHF748" s="453"/>
      <c r="AHG748" s="453"/>
      <c r="AHH748" s="453"/>
      <c r="AHI748" s="453"/>
      <c r="AHJ748" s="453"/>
      <c r="AHK748" s="453"/>
      <c r="AHL748" s="453"/>
      <c r="AHM748" s="453"/>
      <c r="AHN748" s="453"/>
      <c r="AHO748" s="453"/>
      <c r="AHP748" s="453"/>
      <c r="AHQ748" s="453"/>
      <c r="AHR748" s="453"/>
      <c r="AHS748" s="453"/>
      <c r="AHT748" s="453"/>
      <c r="AHU748" s="453"/>
      <c r="AHV748" s="453"/>
      <c r="AHW748" s="453"/>
      <c r="AHX748" s="453"/>
      <c r="AHY748" s="453"/>
      <c r="AHZ748" s="453"/>
      <c r="AIA748" s="453"/>
      <c r="AIB748" s="453"/>
      <c r="AIC748" s="453"/>
      <c r="AID748" s="453"/>
      <c r="AIE748" s="453"/>
      <c r="AIF748" s="453"/>
      <c r="AIG748" s="453"/>
      <c r="AIH748" s="453"/>
      <c r="AII748" s="453"/>
      <c r="AIJ748" s="453"/>
      <c r="AIK748" s="453"/>
      <c r="AIL748" s="453"/>
      <c r="AIM748" s="453"/>
      <c r="AIN748" s="453"/>
      <c r="AIO748" s="453"/>
      <c r="AIP748" s="453"/>
      <c r="AIQ748" s="453"/>
      <c r="AIR748" s="453"/>
      <c r="AIS748" s="453"/>
      <c r="AIT748" s="453"/>
      <c r="AIU748" s="453"/>
      <c r="AIV748" s="453"/>
      <c r="AIW748" s="453"/>
      <c r="AIX748" s="453"/>
      <c r="AIY748" s="453"/>
      <c r="AIZ748" s="453"/>
      <c r="AJA748" s="453"/>
      <c r="AJB748" s="453"/>
      <c r="AJC748" s="453"/>
      <c r="AJD748" s="453"/>
      <c r="AJE748" s="453"/>
      <c r="AJF748" s="453"/>
      <c r="AJG748" s="453"/>
      <c r="AJH748" s="453"/>
      <c r="AJI748" s="453"/>
      <c r="AJJ748" s="453"/>
      <c r="AJK748" s="453"/>
      <c r="AJL748" s="453"/>
      <c r="AJM748" s="453"/>
      <c r="AJN748" s="453"/>
      <c r="AJO748" s="453"/>
      <c r="AJP748" s="453"/>
      <c r="AJQ748" s="453"/>
      <c r="AJR748" s="453"/>
      <c r="AJS748" s="453"/>
      <c r="AJT748" s="453"/>
      <c r="AJU748" s="453"/>
      <c r="AJV748" s="453"/>
      <c r="AJW748" s="453"/>
      <c r="AJX748" s="453"/>
      <c r="AJY748" s="453"/>
      <c r="AJZ748" s="453"/>
      <c r="AKA748" s="453"/>
      <c r="AKB748" s="453"/>
      <c r="AKC748" s="453"/>
      <c r="AKD748" s="453"/>
      <c r="AKE748" s="453"/>
      <c r="AKF748" s="453"/>
      <c r="AKG748" s="453"/>
      <c r="AKH748" s="453"/>
      <c r="AKI748" s="453"/>
      <c r="AKJ748" s="453"/>
      <c r="AKK748" s="453"/>
      <c r="AKL748" s="453"/>
      <c r="AKM748" s="453"/>
      <c r="AKN748" s="453"/>
      <c r="AKO748" s="453"/>
      <c r="AKP748" s="453"/>
      <c r="AKQ748" s="453"/>
      <c r="AKR748" s="453"/>
      <c r="AKS748" s="453"/>
      <c r="AKT748" s="453"/>
      <c r="AKU748" s="453"/>
      <c r="AKV748" s="453"/>
      <c r="AKW748" s="453"/>
      <c r="AKX748" s="453"/>
      <c r="AKY748" s="453"/>
      <c r="AKZ748" s="453"/>
      <c r="ALA748" s="453"/>
      <c r="ALB748" s="453"/>
      <c r="ALC748" s="453"/>
      <c r="ALD748" s="453"/>
      <c r="ALE748" s="453"/>
      <c r="ALF748" s="453"/>
      <c r="ALG748" s="453"/>
      <c r="ALH748" s="453"/>
      <c r="ALI748" s="453"/>
      <c r="ALJ748" s="453"/>
      <c r="ALK748" s="453"/>
      <c r="ALL748" s="453"/>
      <c r="ALM748" s="453"/>
      <c r="ALN748" s="453"/>
      <c r="ALO748" s="453"/>
      <c r="ALP748" s="453"/>
      <c r="ALQ748" s="453"/>
      <c r="ALR748" s="453"/>
      <c r="ALS748" s="453"/>
      <c r="ALT748" s="453"/>
      <c r="ALU748" s="453"/>
      <c r="ALV748" s="453"/>
      <c r="ALW748" s="453"/>
      <c r="ALX748" s="453"/>
      <c r="ALY748" s="453"/>
      <c r="ALZ748" s="453"/>
      <c r="AMA748" s="453"/>
      <c r="AMB748" s="453"/>
      <c r="AMC748" s="453"/>
      <c r="AMD748" s="453"/>
      <c r="AME748" s="453"/>
      <c r="AMF748" s="453"/>
      <c r="AMG748" s="453"/>
      <c r="AMH748" s="453"/>
      <c r="AMI748" s="453"/>
    </row>
    <row r="749" spans="1:1023" customFormat="1" x14ac:dyDescent="0.25">
      <c r="A749" t="s">
        <v>28333</v>
      </c>
      <c r="B749" s="163">
        <v>748</v>
      </c>
      <c r="C749" t="s">
        <v>28334</v>
      </c>
      <c r="D749" s="180" t="s">
        <v>28335</v>
      </c>
      <c r="E749" s="453"/>
      <c r="F749" s="453"/>
      <c r="G749" s="180"/>
      <c r="H749" s="180"/>
      <c r="I749" s="180"/>
      <c r="J749" s="393">
        <v>2</v>
      </c>
      <c r="K749" s="393">
        <v>2</v>
      </c>
      <c r="L749" s="393"/>
      <c r="M749" s="393"/>
      <c r="N749" s="393"/>
      <c r="O749" s="393"/>
      <c r="P749" s="393"/>
      <c r="Q749" s="393"/>
      <c r="R749" s="393"/>
      <c r="S749" s="393"/>
      <c r="T749" s="393"/>
      <c r="U749" s="393"/>
      <c r="V749" s="454">
        <f t="shared" si="372"/>
        <v>100</v>
      </c>
      <c r="W749" s="454">
        <f t="shared" si="373"/>
        <v>100</v>
      </c>
      <c r="X749" s="454">
        <f t="shared" si="374"/>
        <v>100</v>
      </c>
      <c r="Y749" s="454">
        <f t="shared" si="375"/>
        <v>100</v>
      </c>
      <c r="Z749" s="454">
        <f t="shared" si="376"/>
        <v>100</v>
      </c>
      <c r="AA749" s="220">
        <f t="shared" si="370"/>
        <v>100</v>
      </c>
      <c r="AB749" s="220">
        <f t="shared" si="370"/>
        <v>100</v>
      </c>
      <c r="AC749" s="220">
        <f t="shared" si="377"/>
        <v>100</v>
      </c>
      <c r="AD749" s="455">
        <f t="shared" si="371"/>
        <v>100</v>
      </c>
      <c r="AE749" s="455">
        <f t="shared" si="371"/>
        <v>100</v>
      </c>
      <c r="AF749" s="456">
        <f t="shared" si="378"/>
        <v>10</v>
      </c>
      <c r="AG749" s="456">
        <f t="shared" si="379"/>
        <v>10</v>
      </c>
      <c r="AH749" s="456">
        <f t="shared" si="380"/>
        <v>100</v>
      </c>
      <c r="AI749" s="456">
        <f t="shared" si="381"/>
        <v>100</v>
      </c>
      <c r="AJ749" s="453"/>
      <c r="AK749" s="453"/>
      <c r="AL749" s="453"/>
      <c r="AM749" s="453"/>
      <c r="AN749" s="453"/>
      <c r="AO749" s="453"/>
      <c r="AP749" s="453"/>
      <c r="AQ749" s="148" t="s">
        <v>783</v>
      </c>
      <c r="AR749" s="453"/>
      <c r="AS749" s="453"/>
      <c r="AT749" s="453"/>
      <c r="AU749" s="453"/>
      <c r="AV749" s="453"/>
      <c r="AW749" s="453"/>
      <c r="AX749" s="453"/>
      <c r="AY749" s="453"/>
      <c r="AZ749" s="453"/>
      <c r="BA749" s="453"/>
      <c r="BB749" s="453"/>
      <c r="BC749" s="453"/>
      <c r="BD749" s="453"/>
      <c r="BE749" s="453"/>
      <c r="BF749" s="453"/>
      <c r="BG749" s="453"/>
      <c r="BH749" s="453"/>
      <c r="BI749" s="453"/>
      <c r="BJ749" s="453"/>
      <c r="BK749" s="453"/>
      <c r="BL749" s="453"/>
      <c r="BM749" s="453"/>
      <c r="BN749" s="453"/>
      <c r="BO749" s="453"/>
      <c r="BP749" s="453"/>
      <c r="BQ749" s="453"/>
      <c r="BR749" s="453"/>
      <c r="BS749" s="453"/>
      <c r="BT749" s="453"/>
      <c r="BU749" s="453"/>
      <c r="BV749" s="453"/>
      <c r="BW749" s="453"/>
      <c r="BX749" s="453"/>
      <c r="BY749" s="453"/>
      <c r="BZ749" s="453"/>
      <c r="CA749" s="453"/>
      <c r="CB749" s="453"/>
      <c r="CC749" s="453"/>
      <c r="CD749" s="453"/>
      <c r="CE749" s="453"/>
      <c r="CF749" s="453"/>
      <c r="CG749" s="453"/>
      <c r="CH749" s="453"/>
      <c r="CI749" s="453"/>
      <c r="CJ749" s="453"/>
      <c r="CK749" s="453"/>
      <c r="CL749" s="453"/>
      <c r="CM749" s="453"/>
      <c r="CN749" s="453"/>
      <c r="CO749" s="453"/>
      <c r="CP749" s="453"/>
      <c r="CQ749" s="453"/>
      <c r="CR749" s="453"/>
      <c r="CS749" s="453"/>
      <c r="CT749" s="453"/>
      <c r="CU749" s="453"/>
      <c r="CV749" s="453"/>
      <c r="CW749" s="453"/>
      <c r="CX749" s="453"/>
      <c r="CY749" s="453"/>
      <c r="CZ749" s="453"/>
      <c r="DA749" s="453"/>
      <c r="DB749" s="453"/>
      <c r="DC749" s="453"/>
      <c r="DD749" s="453"/>
      <c r="DE749" s="453"/>
      <c r="DF749" s="453"/>
      <c r="DG749" s="453"/>
      <c r="DH749" s="453"/>
      <c r="DI749" s="453"/>
      <c r="DJ749" s="453"/>
      <c r="DK749" s="453"/>
      <c r="DL749" s="453"/>
      <c r="DM749" s="453"/>
      <c r="DN749" s="453"/>
      <c r="DO749" s="453"/>
      <c r="DP749" s="453"/>
      <c r="DQ749" s="453"/>
      <c r="DR749" s="453"/>
      <c r="DS749" s="453"/>
      <c r="DT749" s="453"/>
      <c r="DU749" s="453"/>
      <c r="DV749" s="453"/>
      <c r="DW749" s="453"/>
      <c r="DX749" s="453"/>
      <c r="DY749" s="453"/>
      <c r="DZ749" s="453"/>
      <c r="EA749" s="453"/>
      <c r="EB749" s="453"/>
      <c r="EC749" s="453"/>
      <c r="ED749" s="453"/>
      <c r="EE749" s="453"/>
      <c r="EF749" s="453"/>
      <c r="EG749" s="453"/>
      <c r="EH749" s="453"/>
      <c r="EI749" s="453"/>
      <c r="EJ749" s="453"/>
      <c r="EK749" s="453"/>
      <c r="EL749" s="453"/>
      <c r="EM749" s="453"/>
      <c r="EN749" s="453"/>
      <c r="EO749" s="453"/>
      <c r="EP749" s="453"/>
      <c r="EQ749" s="453"/>
      <c r="ER749" s="453"/>
      <c r="ES749" s="453"/>
      <c r="ET749" s="453"/>
      <c r="EU749" s="453"/>
      <c r="EV749" s="453"/>
      <c r="EW749" s="453"/>
      <c r="EX749" s="453"/>
      <c r="EY749" s="453"/>
      <c r="EZ749" s="453"/>
      <c r="FA749" s="453"/>
      <c r="FB749" s="453"/>
      <c r="FC749" s="453"/>
      <c r="FD749" s="453"/>
      <c r="FE749" s="453"/>
      <c r="FF749" s="453"/>
      <c r="FG749" s="453"/>
      <c r="FH749" s="453"/>
      <c r="FI749" s="453"/>
      <c r="FJ749" s="453"/>
      <c r="FK749" s="453"/>
      <c r="FL749" s="453"/>
      <c r="FM749" s="453"/>
      <c r="FN749" s="453"/>
      <c r="FO749" s="453"/>
      <c r="FP749" s="453"/>
      <c r="FQ749" s="453"/>
      <c r="FR749" s="453"/>
      <c r="FS749" s="453"/>
      <c r="FT749" s="453"/>
      <c r="FU749" s="453"/>
      <c r="FV749" s="453"/>
      <c r="FW749" s="453"/>
      <c r="FX749" s="453"/>
      <c r="FY749" s="453"/>
      <c r="FZ749" s="453"/>
      <c r="GA749" s="453"/>
      <c r="GB749" s="453"/>
      <c r="GC749" s="453"/>
      <c r="GD749" s="453"/>
      <c r="GE749" s="453"/>
      <c r="GF749" s="453"/>
      <c r="GG749" s="453"/>
      <c r="GH749" s="453"/>
      <c r="GI749" s="453"/>
      <c r="GJ749" s="453"/>
      <c r="GK749" s="453"/>
      <c r="GL749" s="453"/>
      <c r="GM749" s="453"/>
      <c r="GN749" s="453"/>
      <c r="GO749" s="453"/>
      <c r="GP749" s="453"/>
      <c r="GQ749" s="453"/>
      <c r="GR749" s="453"/>
      <c r="GS749" s="453"/>
      <c r="GT749" s="453"/>
      <c r="GU749" s="453"/>
      <c r="GV749" s="453"/>
      <c r="GW749" s="453"/>
      <c r="GX749" s="453"/>
      <c r="GY749" s="453"/>
      <c r="GZ749" s="453"/>
      <c r="HA749" s="453"/>
      <c r="HB749" s="453"/>
      <c r="HC749" s="453"/>
      <c r="HD749" s="453"/>
      <c r="HE749" s="453"/>
      <c r="HF749" s="453"/>
      <c r="HG749" s="453"/>
      <c r="HH749" s="453"/>
      <c r="HI749" s="453"/>
      <c r="HJ749" s="453"/>
      <c r="HK749" s="453"/>
      <c r="HL749" s="453"/>
      <c r="HM749" s="453"/>
      <c r="HN749" s="453"/>
      <c r="HO749" s="453"/>
      <c r="HP749" s="453"/>
      <c r="HQ749" s="453"/>
      <c r="HR749" s="453"/>
      <c r="HS749" s="453"/>
      <c r="HT749" s="453"/>
      <c r="HU749" s="453"/>
      <c r="HV749" s="453"/>
      <c r="HW749" s="453"/>
      <c r="HX749" s="453"/>
      <c r="HY749" s="453"/>
      <c r="HZ749" s="453"/>
      <c r="IA749" s="453"/>
      <c r="IB749" s="453"/>
      <c r="IC749" s="453"/>
      <c r="ID749" s="453"/>
      <c r="IE749" s="453"/>
      <c r="IF749" s="453"/>
      <c r="IG749" s="453"/>
      <c r="IH749" s="453"/>
      <c r="II749" s="453"/>
      <c r="IJ749" s="453"/>
      <c r="IK749" s="453"/>
      <c r="IL749" s="453"/>
      <c r="IM749" s="453"/>
      <c r="IN749" s="453"/>
      <c r="IO749" s="453"/>
      <c r="IP749" s="453"/>
      <c r="IQ749" s="453"/>
      <c r="IR749" s="453"/>
      <c r="IS749" s="453"/>
      <c r="IT749" s="453"/>
      <c r="IU749" s="453"/>
      <c r="IV749" s="453"/>
      <c r="IW749" s="453"/>
      <c r="IX749" s="453"/>
      <c r="IY749" s="453"/>
      <c r="IZ749" s="453"/>
      <c r="JA749" s="453"/>
      <c r="JB749" s="453"/>
      <c r="JC749" s="453"/>
      <c r="JD749" s="453"/>
      <c r="JE749" s="453"/>
      <c r="JF749" s="453"/>
      <c r="JG749" s="453"/>
      <c r="JH749" s="453"/>
      <c r="JI749" s="453"/>
      <c r="JJ749" s="453"/>
      <c r="JK749" s="453"/>
      <c r="JL749" s="453"/>
      <c r="JM749" s="453"/>
      <c r="JN749" s="453"/>
      <c r="JO749" s="453"/>
      <c r="JP749" s="453"/>
      <c r="JQ749" s="453"/>
      <c r="JR749" s="453"/>
      <c r="JS749" s="453"/>
      <c r="JT749" s="453"/>
      <c r="JU749" s="453"/>
      <c r="JV749" s="453"/>
      <c r="JW749" s="453"/>
      <c r="JX749" s="453"/>
      <c r="JY749" s="453"/>
      <c r="JZ749" s="453"/>
      <c r="KA749" s="453"/>
      <c r="KB749" s="453"/>
      <c r="KC749" s="453"/>
      <c r="KD749" s="453"/>
      <c r="KE749" s="453"/>
      <c r="KF749" s="453"/>
      <c r="KG749" s="453"/>
      <c r="KH749" s="453"/>
      <c r="KI749" s="453"/>
      <c r="KJ749" s="453"/>
      <c r="KK749" s="453"/>
      <c r="KL749" s="453"/>
      <c r="KM749" s="453"/>
      <c r="KN749" s="453"/>
      <c r="KO749" s="453"/>
      <c r="KP749" s="453"/>
      <c r="KQ749" s="453"/>
      <c r="KR749" s="453"/>
      <c r="KS749" s="453"/>
      <c r="KT749" s="453"/>
      <c r="KU749" s="453"/>
      <c r="KV749" s="453"/>
      <c r="KW749" s="453"/>
      <c r="KX749" s="453"/>
      <c r="KY749" s="453"/>
      <c r="KZ749" s="453"/>
      <c r="LA749" s="453"/>
      <c r="LB749" s="453"/>
      <c r="LC749" s="453"/>
      <c r="LD749" s="453"/>
      <c r="LE749" s="453"/>
      <c r="LF749" s="453"/>
      <c r="LG749" s="453"/>
      <c r="LH749" s="453"/>
      <c r="LI749" s="453"/>
      <c r="LJ749" s="453"/>
      <c r="LK749" s="453"/>
      <c r="LL749" s="453"/>
      <c r="LM749" s="453"/>
      <c r="LN749" s="453"/>
      <c r="LO749" s="453"/>
      <c r="LP749" s="453"/>
      <c r="LQ749" s="453"/>
      <c r="LR749" s="453"/>
      <c r="LS749" s="453"/>
      <c r="LT749" s="453"/>
      <c r="LU749" s="453"/>
      <c r="LV749" s="453"/>
      <c r="LW749" s="453"/>
      <c r="LX749" s="453"/>
      <c r="LY749" s="453"/>
      <c r="LZ749" s="453"/>
      <c r="MA749" s="453"/>
      <c r="MB749" s="453"/>
      <c r="MC749" s="453"/>
      <c r="MD749" s="453"/>
      <c r="ME749" s="453"/>
      <c r="MF749" s="453"/>
      <c r="MG749" s="453"/>
      <c r="MH749" s="453"/>
      <c r="MI749" s="453"/>
      <c r="MJ749" s="453"/>
      <c r="MK749" s="453"/>
      <c r="ML749" s="453"/>
      <c r="MM749" s="453"/>
      <c r="MN749" s="453"/>
      <c r="MO749" s="453"/>
      <c r="MP749" s="453"/>
      <c r="MQ749" s="453"/>
      <c r="MR749" s="453"/>
      <c r="MS749" s="453"/>
      <c r="MT749" s="453"/>
      <c r="MU749" s="453"/>
      <c r="MV749" s="453"/>
      <c r="MW749" s="453"/>
      <c r="MX749" s="453"/>
      <c r="MY749" s="453"/>
      <c r="MZ749" s="453"/>
      <c r="NA749" s="453"/>
      <c r="NB749" s="453"/>
      <c r="NC749" s="453"/>
      <c r="ND749" s="453"/>
      <c r="NE749" s="453"/>
      <c r="NF749" s="453"/>
      <c r="NG749" s="453"/>
      <c r="NH749" s="453"/>
      <c r="NI749" s="453"/>
      <c r="NJ749" s="453"/>
      <c r="NK749" s="453"/>
      <c r="NL749" s="453"/>
      <c r="NM749" s="453"/>
      <c r="NN749" s="453"/>
      <c r="NO749" s="453"/>
      <c r="NP749" s="453"/>
      <c r="NQ749" s="453"/>
      <c r="NR749" s="453"/>
      <c r="NS749" s="453"/>
      <c r="NT749" s="453"/>
      <c r="NU749" s="453"/>
      <c r="NV749" s="453"/>
      <c r="NW749" s="453"/>
      <c r="NX749" s="453"/>
      <c r="NY749" s="453"/>
      <c r="NZ749" s="453"/>
      <c r="OA749" s="453"/>
      <c r="OB749" s="453"/>
      <c r="OC749" s="453"/>
      <c r="OD749" s="453"/>
      <c r="OE749" s="453"/>
      <c r="OF749" s="453"/>
      <c r="OG749" s="453"/>
      <c r="OH749" s="453"/>
      <c r="OI749" s="453"/>
      <c r="OJ749" s="453"/>
      <c r="OK749" s="453"/>
      <c r="OL749" s="453"/>
      <c r="OM749" s="453"/>
      <c r="ON749" s="453"/>
      <c r="OO749" s="453"/>
      <c r="OP749" s="453"/>
      <c r="OQ749" s="453"/>
      <c r="OR749" s="453"/>
      <c r="OS749" s="453"/>
      <c r="OT749" s="453"/>
      <c r="OU749" s="453"/>
      <c r="OV749" s="453"/>
      <c r="OW749" s="453"/>
      <c r="OX749" s="453"/>
      <c r="OY749" s="453"/>
      <c r="OZ749" s="453"/>
      <c r="PA749" s="453"/>
      <c r="PB749" s="453"/>
      <c r="PC749" s="453"/>
      <c r="PD749" s="453"/>
      <c r="PE749" s="453"/>
      <c r="PF749" s="453"/>
      <c r="PG749" s="453"/>
      <c r="PH749" s="453"/>
      <c r="PI749" s="453"/>
      <c r="PJ749" s="453"/>
      <c r="PK749" s="453"/>
      <c r="PL749" s="453"/>
      <c r="PM749" s="453"/>
      <c r="PN749" s="453"/>
      <c r="PO749" s="453"/>
      <c r="PP749" s="453"/>
      <c r="PQ749" s="453"/>
      <c r="PR749" s="453"/>
      <c r="PS749" s="453"/>
      <c r="PT749" s="453"/>
      <c r="PU749" s="453"/>
      <c r="PV749" s="453"/>
      <c r="PW749" s="453"/>
      <c r="PX749" s="453"/>
      <c r="PY749" s="453"/>
      <c r="PZ749" s="453"/>
      <c r="QA749" s="453"/>
      <c r="QB749" s="453"/>
      <c r="QC749" s="453"/>
      <c r="QD749" s="453"/>
      <c r="QE749" s="453"/>
      <c r="QF749" s="453"/>
      <c r="QG749" s="453"/>
      <c r="QH749" s="453"/>
      <c r="QI749" s="453"/>
      <c r="QJ749" s="453"/>
      <c r="QK749" s="453"/>
      <c r="QL749" s="453"/>
      <c r="QM749" s="453"/>
      <c r="QN749" s="453"/>
      <c r="QO749" s="453"/>
      <c r="QP749" s="453"/>
      <c r="QQ749" s="453"/>
      <c r="QR749" s="453"/>
      <c r="QS749" s="453"/>
      <c r="QT749" s="453"/>
      <c r="QU749" s="453"/>
      <c r="QV749" s="453"/>
      <c r="QW749" s="453"/>
      <c r="QX749" s="453"/>
      <c r="QY749" s="453"/>
      <c r="QZ749" s="453"/>
      <c r="RA749" s="453"/>
      <c r="RB749" s="453"/>
      <c r="RC749" s="453"/>
      <c r="RD749" s="453"/>
      <c r="RE749" s="453"/>
      <c r="RF749" s="453"/>
      <c r="RG749" s="453"/>
      <c r="RH749" s="453"/>
      <c r="RI749" s="453"/>
      <c r="RJ749" s="453"/>
      <c r="RK749" s="453"/>
      <c r="RL749" s="453"/>
      <c r="RM749" s="453"/>
      <c r="RN749" s="453"/>
      <c r="RO749" s="453"/>
      <c r="RP749" s="453"/>
      <c r="RQ749" s="453"/>
      <c r="RR749" s="453"/>
      <c r="RS749" s="453"/>
      <c r="RT749" s="453"/>
      <c r="RU749" s="453"/>
      <c r="RV749" s="453"/>
      <c r="RW749" s="453"/>
      <c r="RX749" s="453"/>
      <c r="RY749" s="453"/>
      <c r="RZ749" s="453"/>
      <c r="SA749" s="453"/>
      <c r="SB749" s="453"/>
      <c r="SC749" s="453"/>
      <c r="SD749" s="453"/>
      <c r="SE749" s="453"/>
      <c r="SF749" s="453"/>
      <c r="SG749" s="453"/>
      <c r="SH749" s="453"/>
      <c r="SI749" s="453"/>
      <c r="SJ749" s="453"/>
      <c r="SK749" s="453"/>
      <c r="SL749" s="453"/>
      <c r="SM749" s="453"/>
      <c r="SN749" s="453"/>
      <c r="SO749" s="453"/>
      <c r="SP749" s="453"/>
      <c r="SQ749" s="453"/>
      <c r="SR749" s="453"/>
      <c r="SS749" s="453"/>
      <c r="ST749" s="453"/>
      <c r="SU749" s="453"/>
      <c r="SV749" s="453"/>
      <c r="SW749" s="453"/>
      <c r="SX749" s="453"/>
      <c r="SY749" s="453"/>
      <c r="SZ749" s="453"/>
      <c r="TA749" s="453"/>
      <c r="TB749" s="453"/>
      <c r="TC749" s="453"/>
      <c r="TD749" s="453"/>
      <c r="TE749" s="453"/>
      <c r="TF749" s="453"/>
      <c r="TG749" s="453"/>
      <c r="TH749" s="453"/>
      <c r="TI749" s="453"/>
      <c r="TJ749" s="453"/>
      <c r="TK749" s="453"/>
      <c r="TL749" s="453"/>
      <c r="TM749" s="453"/>
      <c r="TN749" s="453"/>
      <c r="TO749" s="453"/>
      <c r="TP749" s="453"/>
      <c r="TQ749" s="453"/>
      <c r="TR749" s="453"/>
      <c r="TS749" s="453"/>
      <c r="TT749" s="453"/>
      <c r="TU749" s="453"/>
      <c r="TV749" s="453"/>
      <c r="TW749" s="453"/>
      <c r="TX749" s="453"/>
      <c r="TY749" s="453"/>
      <c r="TZ749" s="453"/>
      <c r="UA749" s="453"/>
      <c r="UB749" s="453"/>
      <c r="UC749" s="453"/>
      <c r="UD749" s="453"/>
      <c r="UE749" s="453"/>
      <c r="UF749" s="453"/>
      <c r="UG749" s="453"/>
      <c r="UH749" s="453"/>
      <c r="UI749" s="453"/>
      <c r="UJ749" s="453"/>
      <c r="UK749" s="453"/>
      <c r="UL749" s="453"/>
      <c r="UM749" s="453"/>
      <c r="UN749" s="453"/>
      <c r="UO749" s="453"/>
      <c r="UP749" s="453"/>
      <c r="UQ749" s="453"/>
      <c r="UR749" s="453"/>
      <c r="US749" s="453"/>
      <c r="UT749" s="453"/>
      <c r="UU749" s="453"/>
      <c r="UV749" s="453"/>
      <c r="UW749" s="453"/>
      <c r="UX749" s="453"/>
      <c r="UY749" s="453"/>
      <c r="UZ749" s="453"/>
      <c r="VA749" s="453"/>
      <c r="VB749" s="453"/>
      <c r="VC749" s="453"/>
      <c r="VD749" s="453"/>
      <c r="VE749" s="453"/>
      <c r="VF749" s="453"/>
      <c r="VG749" s="453"/>
      <c r="VH749" s="453"/>
      <c r="VI749" s="453"/>
      <c r="VJ749" s="453"/>
      <c r="VK749" s="453"/>
      <c r="VL749" s="453"/>
      <c r="VM749" s="453"/>
      <c r="VN749" s="453"/>
      <c r="VO749" s="453"/>
      <c r="VP749" s="453"/>
      <c r="VQ749" s="453"/>
      <c r="VR749" s="453"/>
      <c r="VS749" s="453"/>
      <c r="VT749" s="453"/>
      <c r="VU749" s="453"/>
      <c r="VV749" s="453"/>
      <c r="VW749" s="453"/>
      <c r="VX749" s="453"/>
      <c r="VY749" s="453"/>
      <c r="VZ749" s="453"/>
      <c r="WA749" s="453"/>
      <c r="WB749" s="453"/>
      <c r="WC749" s="453"/>
      <c r="WD749" s="453"/>
      <c r="WE749" s="453"/>
      <c r="WF749" s="453"/>
      <c r="WG749" s="453"/>
      <c r="WH749" s="453"/>
      <c r="WI749" s="453"/>
      <c r="WJ749" s="453"/>
      <c r="WK749" s="453"/>
      <c r="WL749" s="453"/>
      <c r="WM749" s="453"/>
      <c r="WN749" s="453"/>
      <c r="WO749" s="453"/>
      <c r="WP749" s="453"/>
      <c r="WQ749" s="453"/>
      <c r="WR749" s="453"/>
      <c r="WS749" s="453"/>
      <c r="WT749" s="453"/>
      <c r="WU749" s="453"/>
      <c r="WV749" s="453"/>
      <c r="WW749" s="453"/>
      <c r="WX749" s="453"/>
      <c r="WY749" s="453"/>
      <c r="WZ749" s="453"/>
      <c r="XA749" s="453"/>
      <c r="XB749" s="453"/>
      <c r="XC749" s="453"/>
      <c r="XD749" s="453"/>
      <c r="XE749" s="453"/>
      <c r="XF749" s="453"/>
      <c r="XG749" s="453"/>
      <c r="XH749" s="453"/>
      <c r="XI749" s="453"/>
      <c r="XJ749" s="453"/>
      <c r="XK749" s="453"/>
      <c r="XL749" s="453"/>
      <c r="XM749" s="453"/>
      <c r="XN749" s="453"/>
      <c r="XO749" s="453"/>
      <c r="XP749" s="453"/>
      <c r="XQ749" s="453"/>
      <c r="XR749" s="453"/>
      <c r="XS749" s="453"/>
      <c r="XT749" s="453"/>
      <c r="XU749" s="453"/>
      <c r="XV749" s="453"/>
      <c r="XW749" s="453"/>
      <c r="XX749" s="453"/>
      <c r="XY749" s="453"/>
      <c r="XZ749" s="453"/>
      <c r="YA749" s="453"/>
      <c r="YB749" s="453"/>
      <c r="YC749" s="453"/>
      <c r="YD749" s="453"/>
      <c r="YE749" s="453"/>
      <c r="YF749" s="453"/>
      <c r="YG749" s="453"/>
      <c r="YH749" s="453"/>
      <c r="YI749" s="453"/>
      <c r="YJ749" s="453"/>
      <c r="YK749" s="453"/>
      <c r="YL749" s="453"/>
      <c r="YM749" s="453"/>
      <c r="YN749" s="453"/>
      <c r="YO749" s="453"/>
      <c r="YP749" s="453"/>
      <c r="YQ749" s="453"/>
      <c r="YR749" s="453"/>
      <c r="YS749" s="453"/>
      <c r="YT749" s="453"/>
      <c r="YU749" s="453"/>
      <c r="YV749" s="453"/>
      <c r="YW749" s="453"/>
      <c r="YX749" s="453"/>
      <c r="YY749" s="453"/>
      <c r="YZ749" s="453"/>
      <c r="ZA749" s="453"/>
      <c r="ZB749" s="453"/>
      <c r="ZC749" s="453"/>
      <c r="ZD749" s="453"/>
      <c r="ZE749" s="453"/>
      <c r="ZF749" s="453"/>
      <c r="ZG749" s="453"/>
      <c r="ZH749" s="453"/>
      <c r="ZI749" s="453"/>
      <c r="ZJ749" s="453"/>
      <c r="ZK749" s="453"/>
      <c r="ZL749" s="453"/>
      <c r="ZM749" s="453"/>
      <c r="ZN749" s="453"/>
      <c r="ZO749" s="453"/>
      <c r="ZP749" s="453"/>
      <c r="ZQ749" s="453"/>
      <c r="ZR749" s="453"/>
      <c r="ZS749" s="453"/>
      <c r="ZT749" s="453"/>
      <c r="ZU749" s="453"/>
      <c r="ZV749" s="453"/>
      <c r="ZW749" s="453"/>
      <c r="ZX749" s="453"/>
      <c r="ZY749" s="453"/>
      <c r="ZZ749" s="453"/>
      <c r="AAA749" s="453"/>
      <c r="AAB749" s="453"/>
      <c r="AAC749" s="453"/>
      <c r="AAD749" s="453"/>
      <c r="AAE749" s="453"/>
      <c r="AAF749" s="453"/>
      <c r="AAG749" s="453"/>
      <c r="AAH749" s="453"/>
      <c r="AAI749" s="453"/>
      <c r="AAJ749" s="453"/>
      <c r="AAK749" s="453"/>
      <c r="AAL749" s="453"/>
      <c r="AAM749" s="453"/>
      <c r="AAN749" s="453"/>
      <c r="AAO749" s="453"/>
      <c r="AAP749" s="453"/>
      <c r="AAQ749" s="453"/>
      <c r="AAR749" s="453"/>
      <c r="AAS749" s="453"/>
      <c r="AAT749" s="453"/>
      <c r="AAU749" s="453"/>
      <c r="AAV749" s="453"/>
      <c r="AAW749" s="453"/>
      <c r="AAX749" s="453"/>
      <c r="AAY749" s="453"/>
      <c r="AAZ749" s="453"/>
      <c r="ABA749" s="453"/>
      <c r="ABB749" s="453"/>
      <c r="ABC749" s="453"/>
      <c r="ABD749" s="453"/>
      <c r="ABE749" s="453"/>
      <c r="ABF749" s="453"/>
      <c r="ABG749" s="453"/>
      <c r="ABH749" s="453"/>
      <c r="ABI749" s="453"/>
      <c r="ABJ749" s="453"/>
      <c r="ABK749" s="453"/>
      <c r="ABL749" s="453"/>
      <c r="ABM749" s="453"/>
      <c r="ABN749" s="453"/>
      <c r="ABO749" s="453"/>
      <c r="ABP749" s="453"/>
      <c r="ABQ749" s="453"/>
      <c r="ABR749" s="453"/>
      <c r="ABS749" s="453"/>
      <c r="ABT749" s="453"/>
      <c r="ABU749" s="453"/>
      <c r="ABV749" s="453"/>
      <c r="ABW749" s="453"/>
      <c r="ABX749" s="453"/>
      <c r="ABY749" s="453"/>
      <c r="ABZ749" s="453"/>
      <c r="ACA749" s="453"/>
      <c r="ACB749" s="453"/>
      <c r="ACC749" s="453"/>
      <c r="ACD749" s="453"/>
      <c r="ACE749" s="453"/>
      <c r="ACF749" s="453"/>
      <c r="ACG749" s="453"/>
      <c r="ACH749" s="453"/>
      <c r="ACI749" s="453"/>
      <c r="ACJ749" s="453"/>
      <c r="ACK749" s="453"/>
      <c r="ACL749" s="453"/>
      <c r="ACM749" s="453"/>
      <c r="ACN749" s="453"/>
      <c r="ACO749" s="453"/>
      <c r="ACP749" s="453"/>
      <c r="ACQ749" s="453"/>
      <c r="ACR749" s="453"/>
      <c r="ACS749" s="453"/>
      <c r="ACT749" s="453"/>
      <c r="ACU749" s="453"/>
      <c r="ACV749" s="453"/>
      <c r="ACW749" s="453"/>
      <c r="ACX749" s="453"/>
      <c r="ACY749" s="453"/>
      <c r="ACZ749" s="453"/>
      <c r="ADA749" s="453"/>
      <c r="ADB749" s="453"/>
      <c r="ADC749" s="453"/>
      <c r="ADD749" s="453"/>
      <c r="ADE749" s="453"/>
      <c r="ADF749" s="453"/>
      <c r="ADG749" s="453"/>
      <c r="ADH749" s="453"/>
      <c r="ADI749" s="453"/>
      <c r="ADJ749" s="453"/>
      <c r="ADK749" s="453"/>
      <c r="ADL749" s="453"/>
      <c r="ADM749" s="453"/>
      <c r="ADN749" s="453"/>
      <c r="ADO749" s="453"/>
      <c r="ADP749" s="453"/>
      <c r="ADQ749" s="453"/>
      <c r="ADR749" s="453"/>
      <c r="ADS749" s="453"/>
      <c r="ADT749" s="453"/>
      <c r="ADU749" s="453"/>
      <c r="ADV749" s="453"/>
      <c r="ADW749" s="453"/>
      <c r="ADX749" s="453"/>
      <c r="ADY749" s="453"/>
      <c r="ADZ749" s="453"/>
      <c r="AEA749" s="453"/>
      <c r="AEB749" s="453"/>
      <c r="AEC749" s="453"/>
      <c r="AED749" s="453"/>
      <c r="AEE749" s="453"/>
      <c r="AEF749" s="453"/>
      <c r="AEG749" s="453"/>
      <c r="AEH749" s="453"/>
      <c r="AEI749" s="453"/>
      <c r="AEJ749" s="453"/>
      <c r="AEK749" s="453"/>
      <c r="AEL749" s="453"/>
      <c r="AEM749" s="453"/>
      <c r="AEN749" s="453"/>
      <c r="AEO749" s="453"/>
      <c r="AEP749" s="453"/>
      <c r="AEQ749" s="453"/>
      <c r="AER749" s="453"/>
      <c r="AES749" s="453"/>
      <c r="AET749" s="453"/>
      <c r="AEU749" s="453"/>
      <c r="AEV749" s="453"/>
      <c r="AEW749" s="453"/>
      <c r="AEX749" s="453"/>
      <c r="AEY749" s="453"/>
      <c r="AEZ749" s="453"/>
      <c r="AFA749" s="453"/>
      <c r="AFB749" s="453"/>
      <c r="AFC749" s="453"/>
      <c r="AFD749" s="453"/>
      <c r="AFE749" s="453"/>
      <c r="AFF749" s="453"/>
      <c r="AFG749" s="453"/>
      <c r="AFH749" s="453"/>
      <c r="AFI749" s="453"/>
      <c r="AFJ749" s="453"/>
      <c r="AFK749" s="453"/>
      <c r="AFL749" s="453"/>
      <c r="AFM749" s="453"/>
      <c r="AFN749" s="453"/>
      <c r="AFO749" s="453"/>
      <c r="AFP749" s="453"/>
      <c r="AFQ749" s="453"/>
      <c r="AFR749" s="453"/>
      <c r="AFS749" s="453"/>
      <c r="AFT749" s="453"/>
      <c r="AFU749" s="453"/>
      <c r="AFV749" s="453"/>
      <c r="AFW749" s="453"/>
      <c r="AFX749" s="453"/>
      <c r="AFY749" s="453"/>
      <c r="AFZ749" s="453"/>
      <c r="AGA749" s="453"/>
      <c r="AGB749" s="453"/>
      <c r="AGC749" s="453"/>
      <c r="AGD749" s="453"/>
      <c r="AGE749" s="453"/>
      <c r="AGF749" s="453"/>
      <c r="AGG749" s="453"/>
      <c r="AGH749" s="453"/>
      <c r="AGI749" s="453"/>
      <c r="AGJ749" s="453"/>
      <c r="AGK749" s="453"/>
      <c r="AGL749" s="453"/>
      <c r="AGM749" s="453"/>
      <c r="AGN749" s="453"/>
      <c r="AGO749" s="453"/>
      <c r="AGP749" s="453"/>
      <c r="AGQ749" s="453"/>
      <c r="AGR749" s="453"/>
      <c r="AGS749" s="453"/>
      <c r="AGT749" s="453"/>
      <c r="AGU749" s="453"/>
      <c r="AGV749" s="453"/>
      <c r="AGW749" s="453"/>
      <c r="AGX749" s="453"/>
      <c r="AGY749" s="453"/>
      <c r="AGZ749" s="453"/>
      <c r="AHA749" s="453"/>
      <c r="AHB749" s="453"/>
      <c r="AHC749" s="453"/>
      <c r="AHD749" s="453"/>
      <c r="AHE749" s="453"/>
      <c r="AHF749" s="453"/>
      <c r="AHG749" s="453"/>
      <c r="AHH749" s="453"/>
      <c r="AHI749" s="453"/>
      <c r="AHJ749" s="453"/>
      <c r="AHK749" s="453"/>
      <c r="AHL749" s="453"/>
      <c r="AHM749" s="453"/>
      <c r="AHN749" s="453"/>
      <c r="AHO749" s="453"/>
      <c r="AHP749" s="453"/>
      <c r="AHQ749" s="453"/>
      <c r="AHR749" s="453"/>
      <c r="AHS749" s="453"/>
      <c r="AHT749" s="453"/>
      <c r="AHU749" s="453"/>
      <c r="AHV749" s="453"/>
      <c r="AHW749" s="453"/>
      <c r="AHX749" s="453"/>
      <c r="AHY749" s="453"/>
      <c r="AHZ749" s="453"/>
      <c r="AIA749" s="453"/>
      <c r="AIB749" s="453"/>
      <c r="AIC749" s="453"/>
      <c r="AID749" s="453"/>
      <c r="AIE749" s="453"/>
      <c r="AIF749" s="453"/>
      <c r="AIG749" s="453"/>
      <c r="AIH749" s="453"/>
      <c r="AII749" s="453"/>
      <c r="AIJ749" s="453"/>
      <c r="AIK749" s="453"/>
      <c r="AIL749" s="453"/>
      <c r="AIM749" s="453"/>
      <c r="AIN749" s="453"/>
      <c r="AIO749" s="453"/>
      <c r="AIP749" s="453"/>
      <c r="AIQ749" s="453"/>
      <c r="AIR749" s="453"/>
      <c r="AIS749" s="453"/>
      <c r="AIT749" s="453"/>
      <c r="AIU749" s="453"/>
      <c r="AIV749" s="453"/>
      <c r="AIW749" s="453"/>
      <c r="AIX749" s="453"/>
      <c r="AIY749" s="453"/>
      <c r="AIZ749" s="453"/>
      <c r="AJA749" s="453"/>
      <c r="AJB749" s="453"/>
      <c r="AJC749" s="453"/>
      <c r="AJD749" s="453"/>
      <c r="AJE749" s="453"/>
      <c r="AJF749" s="453"/>
      <c r="AJG749" s="453"/>
      <c r="AJH749" s="453"/>
      <c r="AJI749" s="453"/>
      <c r="AJJ749" s="453"/>
      <c r="AJK749" s="453"/>
      <c r="AJL749" s="453"/>
      <c r="AJM749" s="453"/>
      <c r="AJN749" s="453"/>
      <c r="AJO749" s="453"/>
      <c r="AJP749" s="453"/>
      <c r="AJQ749" s="453"/>
      <c r="AJR749" s="453"/>
      <c r="AJS749" s="453"/>
      <c r="AJT749" s="453"/>
      <c r="AJU749" s="453"/>
      <c r="AJV749" s="453"/>
      <c r="AJW749" s="453"/>
      <c r="AJX749" s="453"/>
      <c r="AJY749" s="453"/>
      <c r="AJZ749" s="453"/>
      <c r="AKA749" s="453"/>
      <c r="AKB749" s="453"/>
      <c r="AKC749" s="453"/>
      <c r="AKD749" s="453"/>
      <c r="AKE749" s="453"/>
      <c r="AKF749" s="453"/>
      <c r="AKG749" s="453"/>
      <c r="AKH749" s="453"/>
      <c r="AKI749" s="453"/>
      <c r="AKJ749" s="453"/>
      <c r="AKK749" s="453"/>
      <c r="AKL749" s="453"/>
      <c r="AKM749" s="453"/>
      <c r="AKN749" s="453"/>
      <c r="AKO749" s="453"/>
      <c r="AKP749" s="453"/>
      <c r="AKQ749" s="453"/>
      <c r="AKR749" s="453"/>
      <c r="AKS749" s="453"/>
      <c r="AKT749" s="453"/>
      <c r="AKU749" s="453"/>
      <c r="AKV749" s="453"/>
      <c r="AKW749" s="453"/>
      <c r="AKX749" s="453"/>
      <c r="AKY749" s="453"/>
      <c r="AKZ749" s="453"/>
      <c r="ALA749" s="453"/>
      <c r="ALB749" s="453"/>
      <c r="ALC749" s="453"/>
      <c r="ALD749" s="453"/>
      <c r="ALE749" s="453"/>
      <c r="ALF749" s="453"/>
      <c r="ALG749" s="453"/>
      <c r="ALH749" s="453"/>
      <c r="ALI749" s="453"/>
      <c r="ALJ749" s="453"/>
      <c r="ALK749" s="453"/>
      <c r="ALL749" s="453"/>
      <c r="ALM749" s="453"/>
      <c r="ALN749" s="453"/>
      <c r="ALO749" s="453"/>
      <c r="ALP749" s="453"/>
      <c r="ALQ749" s="453"/>
      <c r="ALR749" s="453"/>
      <c r="ALS749" s="453"/>
      <c r="ALT749" s="453"/>
      <c r="ALU749" s="453"/>
      <c r="ALV749" s="453"/>
      <c r="ALW749" s="453"/>
      <c r="ALX749" s="453"/>
      <c r="ALY749" s="453"/>
      <c r="ALZ749" s="453"/>
      <c r="AMA749" s="453"/>
      <c r="AMB749" s="453"/>
      <c r="AMC749" s="453"/>
      <c r="AMD749" s="453"/>
      <c r="AME749" s="453"/>
      <c r="AMF749" s="453"/>
      <c r="AMG749" s="453"/>
      <c r="AMH749" s="453"/>
      <c r="AMI749" s="453"/>
    </row>
    <row r="750" spans="1:1023" x14ac:dyDescent="0.25">
      <c r="A750" s="162" t="s">
        <v>1611</v>
      </c>
      <c r="B750" s="163">
        <v>749</v>
      </c>
      <c r="C750" s="162" t="s">
        <v>11426</v>
      </c>
      <c r="D750" s="175" t="s">
        <v>11427</v>
      </c>
      <c r="E750" s="185" t="s">
        <v>822</v>
      </c>
      <c r="F750" s="185">
        <v>4</v>
      </c>
      <c r="K750" s="332">
        <v>2</v>
      </c>
      <c r="O750" s="332">
        <v>3</v>
      </c>
      <c r="Q750" s="332">
        <v>2</v>
      </c>
      <c r="V750" s="454">
        <f t="shared" ref="V750" si="382">IF(O750=1,10,100)</f>
        <v>100</v>
      </c>
      <c r="W750" s="454">
        <f t="shared" ref="W750" si="383">IF(O750=1,1,IF(O750=2,10,100))</f>
        <v>100</v>
      </c>
      <c r="X750" s="493">
        <v>25</v>
      </c>
      <c r="Y750" s="454">
        <f t="shared" ref="Y750" si="384">IF(P750=1,10,100)</f>
        <v>100</v>
      </c>
      <c r="Z750" s="454">
        <f t="shared" ref="Z750" si="385">IF(P750=1,1,IF(P750=2,10,100))</f>
        <v>100</v>
      </c>
      <c r="AA750" s="220">
        <f t="shared" ref="AA750" si="386">IF(OR(EXACT(Q750,"1A"),EXACT(Q750,"1B")),0.1,IF(Q750=2,1,100))</f>
        <v>1</v>
      </c>
      <c r="AB750" s="220">
        <f t="shared" ref="AB750" si="387">IF(OR(EXACT(R750,"1A"),EXACT(R750,"1B")),0.1,IF(R750=2,1,100))</f>
        <v>100</v>
      </c>
      <c r="AC750" s="220">
        <f t="shared" ref="AC750" si="388">IF(OR(EXACT(S750,"1A"),EXACT(S750,"1B")),0.3,IF(S750=2,3,100))</f>
        <v>100</v>
      </c>
      <c r="AD750" s="455">
        <f t="shared" ref="AD750" si="389">IF(L750=0,100,IF(L750=1,1,IF(L750="1B",1,IF(L750="1A",0.1,100))))</f>
        <v>100</v>
      </c>
      <c r="AE750" s="455">
        <f t="shared" ref="AE750" si="390">IF(M750=0,100,IF(M750=1,1,IF(M750="1B",1,IF(M750="1A",0.1,100))))</f>
        <v>100</v>
      </c>
      <c r="AF750" s="491">
        <v>25</v>
      </c>
      <c r="AG750" s="456">
        <f t="shared" ref="AG750" si="391">IF(OR(EXACT(J750,"1A"),EXACT(J750,"1B"),EXACT(J750,"1C")),1,IF(J750=2,10,100))</f>
        <v>100</v>
      </c>
      <c r="AH750" s="456">
        <f t="shared" ref="AH750" si="392">IF(OR(EXACT(J750,"1A"),EXACT(J750,"1B"),EXACT(J750,"1C"),K750=1),3,100)</f>
        <v>100</v>
      </c>
      <c r="AI750" s="456">
        <f t="shared" ref="AI750" si="393">IF(OR(EXACT(J750,"1A"),EXACT(J750,"1B"),EXACT(J750,"1C")),5,100)</f>
        <v>100</v>
      </c>
      <c r="AQ750" s="148" t="s">
        <v>28343</v>
      </c>
    </row>
    <row r="751" spans="1:1023" x14ac:dyDescent="0.25">
      <c r="B751" s="163">
        <v>750</v>
      </c>
    </row>
    <row r="752" spans="1:1023" x14ac:dyDescent="0.25">
      <c r="B752" s="163">
        <v>751</v>
      </c>
    </row>
    <row r="753" spans="2:39" x14ac:dyDescent="0.25">
      <c r="B753" s="163">
        <v>752</v>
      </c>
    </row>
    <row r="754" spans="2:39" x14ac:dyDescent="0.25">
      <c r="B754" s="163">
        <v>753</v>
      </c>
    </row>
    <row r="755" spans="2:39" x14ac:dyDescent="0.25">
      <c r="B755" s="163">
        <v>754</v>
      </c>
    </row>
    <row r="756" spans="2:39" x14ac:dyDescent="0.25">
      <c r="B756" s="163">
        <v>755</v>
      </c>
    </row>
    <row r="757" spans="2:39" x14ac:dyDescent="0.25">
      <c r="B757" s="163">
        <v>756</v>
      </c>
    </row>
    <row r="758" spans="2:39" x14ac:dyDescent="0.25">
      <c r="B758" s="163">
        <v>757</v>
      </c>
      <c r="I758" s="319"/>
      <c r="AJ758" s="214"/>
      <c r="AM758" s="214"/>
    </row>
    <row r="759" spans="2:39" x14ac:dyDescent="0.25">
      <c r="B759" s="163">
        <v>758</v>
      </c>
      <c r="I759" s="319"/>
      <c r="AM759" s="214"/>
    </row>
    <row r="760" spans="2:39" x14ac:dyDescent="0.25">
      <c r="I760" s="319"/>
      <c r="AM760" s="214"/>
    </row>
    <row r="761" spans="2:39" x14ac:dyDescent="0.25">
      <c r="I761" s="319"/>
      <c r="AM761" s="214"/>
    </row>
    <row r="762" spans="2:39" x14ac:dyDescent="0.25">
      <c r="I762" s="319"/>
      <c r="AM762" s="214"/>
    </row>
    <row r="763" spans="2:39" x14ac:dyDescent="0.25">
      <c r="I763" s="319"/>
      <c r="AM763" s="214"/>
    </row>
    <row r="764" spans="2:39" x14ac:dyDescent="0.25">
      <c r="I764" s="319"/>
      <c r="AM764" s="214"/>
    </row>
    <row r="765" spans="2:39" x14ac:dyDescent="0.25">
      <c r="I765" s="319"/>
      <c r="AM765" s="214"/>
    </row>
    <row r="766" spans="2:39" x14ac:dyDescent="0.25">
      <c r="I766" s="319"/>
      <c r="AM766" s="214"/>
    </row>
    <row r="767" spans="2:39" x14ac:dyDescent="0.25">
      <c r="I767" s="319"/>
      <c r="AM767" s="214"/>
    </row>
    <row r="768" spans="2:39" x14ac:dyDescent="0.25">
      <c r="I768" s="319"/>
      <c r="AM768" s="214"/>
    </row>
    <row r="769" spans="9:9" x14ac:dyDescent="0.25">
      <c r="I769" s="319"/>
    </row>
    <row r="770" spans="9:9" x14ac:dyDescent="0.25">
      <c r="I770" s="319"/>
    </row>
  </sheetData>
  <autoFilter ref="A1:AT746" xr:uid="{972BA6F7-BE70-4D5C-AA80-F98BC9DF2E28}"/>
  <sortState xmlns:xlrd2="http://schemas.microsoft.com/office/spreadsheetml/2017/richdata2" ref="A633:AMJ705">
    <sortCondition ref="C633:C705"/>
  </sortState>
  <hyperlinks>
    <hyperlink ref="I147" r:id="rId1" location="L-78ada988-0524-4b45-9c28-a18dc38436a8" display="67.5" xr:uid="{00000000-0004-0000-0300-000000000000}"/>
    <hyperlink ref="AJ147" r:id="rId2" location="L-78ada988-0524-4b45-9c28-a18dc38436a8" xr:uid="{00000000-0004-0000-0300-000001000000}"/>
    <hyperlink ref="AM147" r:id="rId3" location="L-78ada988-0524-4b45-9c28-a18dc38436a8" xr:uid="{00000000-0004-0000-0300-000002000000}"/>
    <hyperlink ref="I221" r:id="rId4" location="AGGR-da6c40b2-b60a-400d-a97c-2268056a6392" display="1.1" xr:uid="{00000000-0004-0000-0300-000003000000}"/>
    <hyperlink ref="AM221" r:id="rId5" location="AGGR-ed9f32e4-ef3e-42dd-b0d2-94e1d341f585" xr:uid="{00000000-0004-0000-0300-000004000000}"/>
    <hyperlink ref="I346" r:id="rId6" display="no limit" xr:uid="{00000000-0004-0000-0300-000005000000}"/>
    <hyperlink ref="AJ186" r:id="rId7" location="AGGR-94027175-c60f-4658-bce1-f7c66562ef8a" xr:uid="{00000000-0004-0000-0300-000006000000}"/>
    <hyperlink ref="AM186" r:id="rId8" location="AGGR-c343c84a-3ca2-4a39-8d14-4a7b7cae963d" xr:uid="{00000000-0004-0000-0300-000007000000}"/>
    <hyperlink ref="I192" r:id="rId9" location="AGGR-300e3823-7f32-4f32-90e5-bf2d0a7a42ea" xr:uid="{00000000-0004-0000-0300-000008000000}"/>
    <hyperlink ref="AM192" r:id="rId10" location="AGGR-a511c45f-57c9-451d-b389-24a7b410d899" xr:uid="{00000000-0004-0000-0300-000009000000}"/>
    <hyperlink ref="I182" r:id="rId11" location="L-ab86c44a-e328-4d9a-93d3-c9b0caaca029" xr:uid="{00000000-0004-0000-0300-00000A000000}"/>
    <hyperlink ref="AM182" r:id="rId12" location="L-ab86c44a-e328-4d9a-93d3-c9b0caaca029" xr:uid="{00000000-0004-0000-0300-00000B000000}"/>
    <hyperlink ref="E62" r:id="rId13" location="L-24b90e0f-6d0f-45d2-b91e-4f22e14b7778" xr:uid="{00000000-0004-0000-0300-00000C000000}"/>
    <hyperlink ref="I62" r:id="rId14" location="AGGR-3bd57441-5816-4e8d-bc8a-420d4961209e" xr:uid="{00000000-0004-0000-0300-00000D000000}"/>
    <hyperlink ref="AQ62" r:id="rId15" xr:uid="{00000000-0004-0000-0300-00000E000000}"/>
    <hyperlink ref="AM218" r:id="rId16" location="AGGR-14fa63d4-f293-4a72-b4a0-ff120136eeb4" xr:uid="{00000000-0004-0000-0300-00000F000000}"/>
    <hyperlink ref="I220" r:id="rId17" location="L-2176689a-e939-4edc-a35f-97d97699a4fc" display="11.7" xr:uid="{00000000-0004-0000-0300-000010000000}"/>
    <hyperlink ref="AM220" r:id="rId18" location="L-2176689a-e939-4edc-a35f-97d97699a4fc" xr:uid="{00000000-0004-0000-0300-000011000000}"/>
    <hyperlink ref="AM208" r:id="rId19" location="AGGR-b08318b1-49b9-46ad-9e2d-e6ffec081a99" xr:uid="{00000000-0004-0000-0300-000012000000}"/>
    <hyperlink ref="AJ148" r:id="rId20" location="AGGR-82b51dac-4f45-4a37-9ddd-08388fb1bcd5" xr:uid="{00000000-0004-0000-0300-000013000000}"/>
    <hyperlink ref="AM148" r:id="rId21" location="AGGR-82b51dac-4f45-4a37-9ddd-08388fb1bcd5" xr:uid="{00000000-0004-0000-0300-000014000000}"/>
    <hyperlink ref="E60" r:id="rId22" location="AGGR-571aafca-c601-4cf7-bda3-48eb496c6a5c" xr:uid="{00000000-0004-0000-0300-000015000000}"/>
    <hyperlink ref="E65" r:id="rId23" location="L-d8bfd967-6f91-4177-9192-98deb8a16a46" xr:uid="{00000000-0004-0000-0300-000016000000}"/>
    <hyperlink ref="I65" r:id="rId24" display="1.4" xr:uid="{00000000-0004-0000-0300-000017000000}"/>
    <hyperlink ref="AM183" r:id="rId25" location="L-12336d3e-aece-4bef-aa2e-0dda6c1ea3f2" xr:uid="{00000000-0004-0000-0300-000018000000}"/>
    <hyperlink ref="AM217" r:id="rId26" location="AGGR-51b8a2a6-be2e-454c-9a05-97ad86fe4b0f" xr:uid="{00000000-0004-0000-0300-000019000000}"/>
    <hyperlink ref="E35" r:id="rId27" location="AGGR-7b841654-5d7c-4b31-9d69-3dd5e7e50db5" xr:uid="{00000000-0004-0000-0300-00001A000000}"/>
    <hyperlink ref="I35" r:id="rId28" xr:uid="{00000000-0004-0000-0300-00001B000000}"/>
    <hyperlink ref="I58" r:id="rId29" location="AGGR-09296125-8d1b-44ed-8cf7-bf1a6339f925" xr:uid="{00000000-0004-0000-0300-00001C000000}"/>
    <hyperlink ref="I26" r:id="rId30" location="AGGR-32c0ade5-db80-4c77-9bff-61e6bfa881d9" xr:uid="{00000000-0004-0000-0300-00001D000000}"/>
    <hyperlink ref="AJ26" r:id="rId31" location="AGGR-c417098c-43b1-4aaf-b4c1-1cf23dca47c7" display="no limit (But limits for total salt concentration)" xr:uid="{00000000-0004-0000-0300-00001E000000}"/>
    <hyperlink ref="E22" r:id="rId32" location="L-19b41b49-7a6f-42d4-b32c-5c0137c6e552" xr:uid="{00000000-0004-0000-0300-00001F000000}"/>
    <hyperlink ref="I22" r:id="rId33" location="AGGR-0559ceda-c082-4ac3-8c08-e719d8d2fd1e" xr:uid="{00000000-0004-0000-0300-000020000000}"/>
    <hyperlink ref="AQ22" r:id="rId34" xr:uid="{00000000-0004-0000-0300-000021000000}"/>
    <hyperlink ref="E33" r:id="rId35" location="L-cbec98da-4735-422f-b3a3-f19f7897b4e6" xr:uid="{00000000-0004-0000-0300-000022000000}"/>
    <hyperlink ref="I33" r:id="rId36" location="AGGR-0ea58d3a-a6da-4df3-a0f1-a34bbb5472c1" display="1.55" xr:uid="{00000000-0004-0000-0300-000023000000}"/>
    <hyperlink ref="I36" r:id="rId37" xr:uid="{00000000-0004-0000-0300-000024000000}"/>
    <hyperlink ref="I20" r:id="rId38" location="AGGR-f40b4404-734c-4af8-9ec3-9b90347a4086" xr:uid="{00000000-0004-0000-0300-000025000000}"/>
    <hyperlink ref="AJ20" r:id="rId39" location="AGGR-53ddf848-e431-4f00-b7ca-3a1fb5118771" display="0,127" xr:uid="{00000000-0004-0000-0300-000026000000}"/>
    <hyperlink ref="AQ232" r:id="rId40" xr:uid="{00000000-0004-0000-0300-000027000000}"/>
    <hyperlink ref="AR359" r:id="rId41" xr:uid="{00000000-0004-0000-0300-000028000000}"/>
    <hyperlink ref="AQ31" r:id="rId42" xr:uid="{00000000-0004-0000-0300-000029000000}"/>
    <hyperlink ref="AQ32" r:id="rId43" xr:uid="{00000000-0004-0000-0300-00002A000000}"/>
    <hyperlink ref="A331" r:id="rId44" xr:uid="{00000000-0004-0000-0300-00002B000000}"/>
    <hyperlink ref="AQ370" r:id="rId45" location="L-99b1eb7d-7071-419b-b999-b6b6e431644d" xr:uid="{00000000-0004-0000-0300-00002C000000}"/>
    <hyperlink ref="AQ372" r:id="rId46" location="L-99b1eb7d-7071-419b-b999-b6b6e431644d" xr:uid="{00000000-0004-0000-0300-00002D000000}"/>
    <hyperlink ref="AQ69" r:id="rId47" xr:uid="{00000000-0004-0000-0300-00002E000000}"/>
    <hyperlink ref="AQ38" r:id="rId48" xr:uid="{00000000-0004-0000-0300-00002F000000}"/>
    <hyperlink ref="AQ44" r:id="rId49" location="L-e19d4d9a-e7c6-4b3a-9097-c1e40552a670" xr:uid="{00000000-0004-0000-0300-000030000000}"/>
    <hyperlink ref="AQ42" r:id="rId50" display="regisztráció NIKKEL és MANGÁN/CINK tartalom fontos" xr:uid="{00000000-0004-0000-0300-000031000000}"/>
    <hyperlink ref="AQ46" r:id="rId51" location="L-b5ee0cb6-9ecd-4bff-ba1f-cd9c19630254" xr:uid="{00000000-0004-0000-0300-000032000000}"/>
    <hyperlink ref="AQ49" r:id="rId52" xr:uid="{00000000-0004-0000-0300-000033000000}"/>
    <hyperlink ref="AQ41" r:id="rId53" display="CLP01 a regisztrációval egyező" xr:uid="{00000000-0004-0000-0300-000034000000}"/>
    <hyperlink ref="AQ50" r:id="rId54" xr:uid="{00000000-0004-0000-0300-000035000000}"/>
    <hyperlink ref="AQ34" r:id="rId55" xr:uid="{00000000-0004-0000-0300-000036000000}"/>
    <hyperlink ref="AQ23" r:id="rId56" xr:uid="{00000000-0004-0000-0300-000037000000}"/>
    <hyperlink ref="AQ40" r:id="rId57" xr:uid="{00000000-0004-0000-0300-000038000000}"/>
    <hyperlink ref="AQ53" r:id="rId58" xr:uid="{00000000-0004-0000-0300-000039000000}"/>
    <hyperlink ref="AQ54" r:id="rId59" xr:uid="{00000000-0004-0000-0300-00003A000000}"/>
    <hyperlink ref="AQ47" r:id="rId60" display="CLP  regisztrációval egyező" xr:uid="{00000000-0004-0000-0300-00003B000000}"/>
    <hyperlink ref="AQ51" r:id="rId61" location="L-421a865a-e574-4973-8c21-5de9d35ba378" xr:uid="{00000000-0004-0000-0300-00003C000000}"/>
    <hyperlink ref="AQ56" r:id="rId62" xr:uid="{00000000-0004-0000-0300-00003D000000}"/>
    <hyperlink ref="AQ52" r:id="rId63" xr:uid="{00000000-0004-0000-0300-00003E000000}"/>
    <hyperlink ref="AQ116" r:id="rId64" display="CLP, de én hozzáadtam az Asp. 1-et, mert azt biztos" xr:uid="{00000000-0004-0000-0300-00003F000000}"/>
    <hyperlink ref="AQ24" r:id="rId65" xr:uid="{00000000-0004-0000-0300-000040000000}"/>
    <hyperlink ref="AQ11" r:id="rId66" display="regisztráció a harmonizálttal meegyező" xr:uid="{00000000-0004-0000-0300-000041000000}"/>
    <hyperlink ref="AQ25" r:id="rId67" xr:uid="{00000000-0004-0000-0300-000042000000}"/>
    <hyperlink ref="AP422" r:id="rId68" location="L-2ba8acd4-fffa-455a-b2f5-6d5a4ade9a13" display="regisztráció hozzávéve a Chronic 1" xr:uid="{00000000-0004-0000-0300-000043000000}"/>
    <hyperlink ref="AQ390" r:id="rId69" location="L-d566d4f9-d7e9-4798-98b3-2e47f5d27f3b" xr:uid="{00000000-0004-0000-0300-000044000000}"/>
    <hyperlink ref="AQ328" r:id="rId70" location="L-da731146-030f-4374-a27b-bf40eb304b99" display="a regisztráció szigorúbb, mint a harmonizált" xr:uid="{00000000-0004-0000-0300-000045000000}"/>
    <hyperlink ref="AQ329" r:id="rId71" location="L-01dd6fba-9501-4e36-b275-44eec8eb9f75" xr:uid="{00000000-0004-0000-0300-000046000000}"/>
    <hyperlink ref="AQ57" r:id="rId72" location="L-2f90efb3-def6-4952-9cac-db845cdb7e9a" display="harmonizált" xr:uid="{00000000-0004-0000-0300-000047000000}"/>
    <hyperlink ref="AQ15" r:id="rId73" xr:uid="{00000000-0004-0000-0300-000048000000}"/>
    <hyperlink ref="AQ16" r:id="rId74" xr:uid="{00000000-0004-0000-0300-000049000000}"/>
    <hyperlink ref="AQ17" r:id="rId75" xr:uid="{00000000-0004-0000-0300-00004A000000}"/>
    <hyperlink ref="AQ550" r:id="rId76" xr:uid="{00000000-0004-0000-0300-00004B000000}"/>
    <hyperlink ref="AQ20" r:id="rId77" display="regisztráció" xr:uid="{00000000-0004-0000-0300-00004C000000}"/>
    <hyperlink ref="AQ37" r:id="rId78" xr:uid="{00000000-0004-0000-0300-00004D000000}"/>
    <hyperlink ref="AQ58" r:id="rId79" display="CLP00, de 2015 februárban beadták a Repr. 1B javaslatot. A regisztrációban Skin Corr. 1C és a két M tényező jött hozzá" xr:uid="{00000000-0004-0000-0300-00004E000000}"/>
    <hyperlink ref="AQ65" r:id="rId80" xr:uid="{00000000-0004-0000-0300-00004F000000}"/>
    <hyperlink ref="AQ35" r:id="rId81" xr:uid="{00000000-0004-0000-0300-000050000000}"/>
    <hyperlink ref="AQ3" r:id="rId82" xr:uid="{00000000-0004-0000-0300-000051000000}"/>
    <hyperlink ref="AQ6" r:id="rId83" xr:uid="{00000000-0004-0000-0300-000052000000}"/>
    <hyperlink ref="AQ4" r:id="rId84" xr:uid="{00000000-0004-0000-0300-000053000000}"/>
    <hyperlink ref="AQ7" r:id="rId85" display="a regisztráció kiveszi a harmonizáltból az Aquatic Acute 1-et" xr:uid="{00000000-0004-0000-0300-000054000000}"/>
    <hyperlink ref="AQ8" r:id="rId86" xr:uid="{00000000-0004-0000-0300-000055000000}"/>
    <hyperlink ref="AQ9" r:id="rId87" xr:uid="{00000000-0004-0000-0300-000056000000}"/>
    <hyperlink ref="AQ10" r:id="rId88" xr:uid="{00000000-0004-0000-0300-000057000000}"/>
    <hyperlink ref="AQ12" r:id="rId89" xr:uid="{00000000-0004-0000-0300-000058000000}"/>
    <hyperlink ref="AQ13" r:id="rId90" xr:uid="{00000000-0004-0000-0300-000059000000}"/>
    <hyperlink ref="AQ14" r:id="rId91" display="regisztráció, de ha szennyezett, akkor új végpontok jönnek be" xr:uid="{00000000-0004-0000-0300-00005A000000}"/>
    <hyperlink ref="AQ19" r:id="rId92" xr:uid="{00000000-0004-0000-0300-00005B000000}"/>
    <hyperlink ref="AQ21" r:id="rId93" xr:uid="{00000000-0004-0000-0300-00005C000000}"/>
    <hyperlink ref="AQ26" r:id="rId94" xr:uid="{00000000-0004-0000-0300-00005D000000}"/>
    <hyperlink ref="AQ28" r:id="rId95" xr:uid="{00000000-0004-0000-0300-00005E000000}"/>
    <hyperlink ref="AQ29" r:id="rId96" xr:uid="{00000000-0004-0000-0300-00005F000000}"/>
    <hyperlink ref="AQ30" r:id="rId97" xr:uid="{00000000-0004-0000-0300-000060000000}"/>
    <hyperlink ref="I30" r:id="rId98" display="http://echa.europa.eu/hu/registration-dossier/-/registered-dossier/14890" xr:uid="{00000000-0004-0000-0300-000061000000}"/>
    <hyperlink ref="AQ33" r:id="rId99" display="A regisztrációban hozzáadják a STOT-ot és a Met. Corr. Egy 2015 februári javaslatban az M faktorokat tízszeresére emelnék a regisztrációhoz képest. Ezt adtam meg." xr:uid="{00000000-0004-0000-0300-000062000000}"/>
    <hyperlink ref="AQ36" r:id="rId100" xr:uid="{00000000-0004-0000-0300-000063000000}"/>
    <hyperlink ref="AJ37" r:id="rId101" display="http://echa.europa.eu/hu/registration-dossier/-/registered-dossier/15539/6/1" xr:uid="{00000000-0004-0000-0300-000064000000}"/>
    <hyperlink ref="I37" r:id="rId102" display="http://echa.europa.eu/hu/registration-dossier/-/registered-dossier/15539/7/1" xr:uid="{00000000-0004-0000-0300-000065000000}"/>
    <hyperlink ref="AJ38" r:id="rId103" xr:uid="{00000000-0004-0000-0300-000066000000}"/>
    <hyperlink ref="AQ39" r:id="rId104" xr:uid="{00000000-0004-0000-0300-000067000000}"/>
    <hyperlink ref="AJ39" r:id="rId105" display="0,0078" xr:uid="{00000000-0004-0000-0300-000068000000}"/>
    <hyperlink ref="I41" r:id="rId106" display="http://echa.europa.eu/hu/registration-dossier/-/registered-dossier/15304/7/1" xr:uid="{00000000-0004-0000-0300-000069000000}"/>
    <hyperlink ref="AQ43" r:id="rId107" xr:uid="{00000000-0004-0000-0300-00006A000000}"/>
    <hyperlink ref="AQ45" r:id="rId108" location="L-b5ee0cb6-9ecd-4bff-ba1f-cd9c19630254" xr:uid="{00000000-0004-0000-0300-00006B000000}"/>
    <hyperlink ref="AQ48" r:id="rId109" display="http://echa.europa.eu/registration-dossier/-/registered-dossier/15179/2/1" xr:uid="{00000000-0004-0000-0300-00006C000000}"/>
    <hyperlink ref="AJ52" r:id="rId110" xr:uid="{00000000-0004-0000-0300-00006D000000}"/>
    <hyperlink ref="AQ55" r:id="rId111" xr:uid="{00000000-0004-0000-0300-00006E000000}"/>
    <hyperlink ref="AQ60" r:id="rId112" xr:uid="{00000000-0004-0000-0300-00006F000000}"/>
    <hyperlink ref="AQ61" r:id="rId113" xr:uid="{00000000-0004-0000-0300-000070000000}"/>
    <hyperlink ref="AQ63" r:id="rId114" xr:uid="{00000000-0004-0000-0300-000071000000}"/>
    <hyperlink ref="AQ64" r:id="rId115" xr:uid="{00000000-0004-0000-0300-000072000000}"/>
    <hyperlink ref="AQ66" r:id="rId116" xr:uid="{00000000-0004-0000-0300-000073000000}"/>
    <hyperlink ref="AQ67" r:id="rId117" xr:uid="{00000000-0004-0000-0300-000074000000}"/>
    <hyperlink ref="AQ68" r:id="rId118" xr:uid="{00000000-0004-0000-0300-000075000000}"/>
    <hyperlink ref="AQ70" r:id="rId119" xr:uid="{00000000-0004-0000-0300-000076000000}"/>
    <hyperlink ref="AQ71" r:id="rId120" xr:uid="{00000000-0004-0000-0300-000077000000}"/>
    <hyperlink ref="AQ73" r:id="rId121" xr:uid="{00000000-0004-0000-0300-000078000000}"/>
    <hyperlink ref="AQ74" r:id="rId122" xr:uid="{00000000-0004-0000-0300-000079000000}"/>
    <hyperlink ref="AQ75" r:id="rId123" xr:uid="{00000000-0004-0000-0300-00007A000000}"/>
    <hyperlink ref="AQ76" r:id="rId124" xr:uid="{00000000-0004-0000-0300-00007B000000}"/>
    <hyperlink ref="AQ77" r:id="rId125" xr:uid="{00000000-0004-0000-0300-00007C000000}"/>
    <hyperlink ref="AQ78" r:id="rId126" xr:uid="{00000000-0004-0000-0300-00007D000000}"/>
    <hyperlink ref="AQ79" r:id="rId127" xr:uid="{00000000-0004-0000-0300-00007E000000}"/>
    <hyperlink ref="AQ80" r:id="rId128" xr:uid="{00000000-0004-0000-0300-00007F000000}"/>
    <hyperlink ref="AQ81" r:id="rId129" xr:uid="{00000000-0004-0000-0300-000080000000}"/>
    <hyperlink ref="AQ82" r:id="rId130" xr:uid="{00000000-0004-0000-0300-000081000000}"/>
    <hyperlink ref="AQ88" r:id="rId131" xr:uid="{00000000-0004-0000-0300-000082000000}"/>
    <hyperlink ref="AQ90" r:id="rId132" xr:uid="{00000000-0004-0000-0300-000083000000}"/>
    <hyperlink ref="AQ91" r:id="rId133" xr:uid="{00000000-0004-0000-0300-000084000000}"/>
    <hyperlink ref="AQ92" r:id="rId134" xr:uid="{00000000-0004-0000-0300-000085000000}"/>
    <hyperlink ref="AQ93" r:id="rId135" xr:uid="{00000000-0004-0000-0300-000086000000}"/>
    <hyperlink ref="AQ94" r:id="rId136" xr:uid="{00000000-0004-0000-0300-000087000000}"/>
    <hyperlink ref="AQ95" r:id="rId137" xr:uid="{00000000-0004-0000-0300-000088000000}"/>
    <hyperlink ref="AQ96" r:id="rId138" xr:uid="{00000000-0004-0000-0300-000089000000}"/>
    <hyperlink ref="AQ97" r:id="rId139" xr:uid="{00000000-0004-0000-0300-00008A000000}"/>
    <hyperlink ref="AQ98" r:id="rId140" xr:uid="{00000000-0004-0000-0300-00008B000000}"/>
    <hyperlink ref="AQ99" r:id="rId141" xr:uid="{00000000-0004-0000-0300-00008C000000}"/>
    <hyperlink ref="AQ100" r:id="rId142" xr:uid="{00000000-0004-0000-0300-00008D000000}"/>
    <hyperlink ref="AQ101" r:id="rId143" xr:uid="{00000000-0004-0000-0300-00008E000000}"/>
    <hyperlink ref="AQ104" r:id="rId144" xr:uid="{00000000-0004-0000-0300-00008F000000}"/>
    <hyperlink ref="AQ105" r:id="rId145" xr:uid="{00000000-0004-0000-0300-000090000000}"/>
    <hyperlink ref="AQ106" r:id="rId146" xr:uid="{00000000-0004-0000-0300-000091000000}"/>
    <hyperlink ref="AQ109" r:id="rId147" xr:uid="{00000000-0004-0000-0300-000092000000}"/>
    <hyperlink ref="AQ110" r:id="rId148" xr:uid="{00000000-0004-0000-0300-000093000000}"/>
    <hyperlink ref="AQ111" r:id="rId149" xr:uid="{00000000-0004-0000-0300-000094000000}"/>
    <hyperlink ref="AQ112" r:id="rId150" xr:uid="{00000000-0004-0000-0300-000095000000}"/>
    <hyperlink ref="AQ113" r:id="rId151" xr:uid="{00000000-0004-0000-0300-000096000000}"/>
    <hyperlink ref="AQ114" r:id="rId152" xr:uid="{00000000-0004-0000-0300-000097000000}"/>
    <hyperlink ref="AQ115" r:id="rId153" xr:uid="{00000000-0004-0000-0300-000098000000}"/>
    <hyperlink ref="AQ117" r:id="rId154" xr:uid="{00000000-0004-0000-0300-000099000000}"/>
    <hyperlink ref="AQ118" r:id="rId155" xr:uid="{00000000-0004-0000-0300-00009A000000}"/>
    <hyperlink ref="AQ119" r:id="rId156" xr:uid="{00000000-0004-0000-0300-00009B000000}"/>
    <hyperlink ref="AQ121" r:id="rId157" xr:uid="{00000000-0004-0000-0300-00009C000000}"/>
    <hyperlink ref="AQ122" r:id="rId158" xr:uid="{00000000-0004-0000-0300-00009D000000}"/>
    <hyperlink ref="AQ123" r:id="rId159" xr:uid="{00000000-0004-0000-0300-00009E000000}"/>
    <hyperlink ref="AQ124" r:id="rId160" xr:uid="{00000000-0004-0000-0300-00009F000000}"/>
    <hyperlink ref="AQ125" r:id="rId161" xr:uid="{00000000-0004-0000-0300-0000A0000000}"/>
    <hyperlink ref="AQ126" r:id="rId162" xr:uid="{00000000-0004-0000-0300-0000A1000000}"/>
    <hyperlink ref="AQ127" r:id="rId163" xr:uid="{00000000-0004-0000-0300-0000A2000000}"/>
    <hyperlink ref="AQ128" r:id="rId164" xr:uid="{00000000-0004-0000-0300-0000A3000000}"/>
    <hyperlink ref="AQ129" r:id="rId165" xr:uid="{00000000-0004-0000-0300-0000A4000000}"/>
    <hyperlink ref="AQ130" r:id="rId166" xr:uid="{00000000-0004-0000-0300-0000A5000000}"/>
    <hyperlink ref="AQ131" r:id="rId167" xr:uid="{00000000-0004-0000-0300-0000A6000000}"/>
    <hyperlink ref="AQ133" r:id="rId168" xr:uid="{00000000-0004-0000-0300-0000A7000000}"/>
    <hyperlink ref="AQ134" r:id="rId169" xr:uid="{00000000-0004-0000-0300-0000A8000000}"/>
    <hyperlink ref="AQ135" r:id="rId170" xr:uid="{00000000-0004-0000-0300-0000A9000000}"/>
    <hyperlink ref="AQ136" r:id="rId171" xr:uid="{00000000-0004-0000-0300-0000AA000000}"/>
    <hyperlink ref="AQ137" r:id="rId172" display="CLP, a regisztrációban elhagyták a bőr és belégz. Tox. Én nem" xr:uid="{00000000-0004-0000-0300-0000AB000000}"/>
    <hyperlink ref="AQ138" r:id="rId173" xr:uid="{00000000-0004-0000-0300-0000AC000000}"/>
    <hyperlink ref="AQ139" r:id="rId174" xr:uid="{00000000-0004-0000-0300-0000AD000000}"/>
    <hyperlink ref="AQ140" r:id="rId175" xr:uid="{00000000-0004-0000-0300-0000AE000000}"/>
    <hyperlink ref="AQ142" r:id="rId176" xr:uid="{00000000-0004-0000-0300-0000AF000000}"/>
    <hyperlink ref="AQ143" r:id="rId177" xr:uid="{00000000-0004-0000-0300-0000B0000000}"/>
    <hyperlink ref="AQ144" r:id="rId178" xr:uid="{00000000-0004-0000-0300-0000B1000000}"/>
    <hyperlink ref="AQ145" r:id="rId179" xr:uid="{00000000-0004-0000-0300-0000B2000000}"/>
    <hyperlink ref="AQ146" r:id="rId180" xr:uid="{00000000-0004-0000-0300-0000B3000000}"/>
    <hyperlink ref="AQ147" r:id="rId181" xr:uid="{00000000-0004-0000-0300-0000B4000000}"/>
    <hyperlink ref="AQ148" r:id="rId182" display="CLP0 plusz a regiszráló STOT RE 2-je" xr:uid="{00000000-0004-0000-0300-0000B5000000}"/>
    <hyperlink ref="AQ149" r:id="rId183" xr:uid="{00000000-0004-0000-0300-0000B6000000}"/>
    <hyperlink ref="AQ150" r:id="rId184" xr:uid="{00000000-0004-0000-0300-0000B7000000}"/>
    <hyperlink ref="AQ151" r:id="rId185" xr:uid="{00000000-0004-0000-0300-0000B8000000}"/>
    <hyperlink ref="AQ152" r:id="rId186" xr:uid="{00000000-0004-0000-0300-0000B9000000}"/>
    <hyperlink ref="AQ153" r:id="rId187" xr:uid="{00000000-0004-0000-0300-0000BA000000}"/>
    <hyperlink ref="AQ155" r:id="rId188" xr:uid="{00000000-0004-0000-0300-0000BB000000}"/>
    <hyperlink ref="AQ154" r:id="rId189" xr:uid="{00000000-0004-0000-0300-0000BC000000}"/>
    <hyperlink ref="AQ156" r:id="rId190" xr:uid="{00000000-0004-0000-0300-0000BD000000}"/>
    <hyperlink ref="AQ157" r:id="rId191" xr:uid="{00000000-0004-0000-0300-0000BE000000}"/>
    <hyperlink ref="AQ158" r:id="rId192" xr:uid="{00000000-0004-0000-0300-0000BF000000}"/>
    <hyperlink ref="AQ159" r:id="rId193" xr:uid="{00000000-0004-0000-0300-0000C0000000}"/>
    <hyperlink ref="AQ160" r:id="rId194" xr:uid="{00000000-0004-0000-0300-0000C1000000}"/>
    <hyperlink ref="AQ161" r:id="rId195" xr:uid="{00000000-0004-0000-0300-0000C2000000}"/>
    <hyperlink ref="AQ162" r:id="rId196" xr:uid="{00000000-0004-0000-0300-0000C3000000}"/>
    <hyperlink ref="AQ163" r:id="rId197" xr:uid="{00000000-0004-0000-0300-0000C4000000}"/>
    <hyperlink ref="AQ164" r:id="rId198" xr:uid="{00000000-0004-0000-0300-0000C5000000}"/>
    <hyperlink ref="AQ165" r:id="rId199" xr:uid="{00000000-0004-0000-0300-0000C6000000}"/>
    <hyperlink ref="AQ166" r:id="rId200" xr:uid="{00000000-0004-0000-0300-0000C7000000}"/>
    <hyperlink ref="AQ168" r:id="rId201" xr:uid="{00000000-0004-0000-0300-0000C8000000}"/>
    <hyperlink ref="AQ169" r:id="rId202" xr:uid="{00000000-0004-0000-0300-0000C9000000}"/>
    <hyperlink ref="AQ170" r:id="rId203" xr:uid="{00000000-0004-0000-0300-0000CA000000}"/>
    <hyperlink ref="AQ171" r:id="rId204" xr:uid="{00000000-0004-0000-0300-0000CB000000}"/>
    <hyperlink ref="AQ172" r:id="rId205" xr:uid="{00000000-0004-0000-0300-0000CC000000}"/>
    <hyperlink ref="AQ182" r:id="rId206" xr:uid="{00000000-0004-0000-0300-0000CD000000}"/>
    <hyperlink ref="AQ183" r:id="rId207" xr:uid="{00000000-0004-0000-0300-0000CE000000}"/>
    <hyperlink ref="AQ184" r:id="rId208" xr:uid="{00000000-0004-0000-0300-0000CF000000}"/>
    <hyperlink ref="AQ185" r:id="rId209" xr:uid="{00000000-0004-0000-0300-0000D0000000}"/>
    <hyperlink ref="AQ186" r:id="rId210" xr:uid="{00000000-0004-0000-0300-0000D1000000}"/>
    <hyperlink ref="AQ187" r:id="rId211" display="ATP06, látható a bejelentési oldalon" xr:uid="{00000000-0004-0000-0300-0000D2000000}"/>
    <hyperlink ref="AQ188" r:id="rId212" xr:uid="{00000000-0004-0000-0300-0000D3000000}"/>
    <hyperlink ref="AQ189" r:id="rId213" xr:uid="{00000000-0004-0000-0300-0000D4000000}"/>
    <hyperlink ref="AQ190" r:id="rId214" xr:uid="{00000000-0004-0000-0300-0000D5000000}"/>
    <hyperlink ref="AQ191" r:id="rId215" xr:uid="{00000000-0004-0000-0300-0000D6000000}"/>
    <hyperlink ref="AQ192" r:id="rId216" xr:uid="{00000000-0004-0000-0300-0000D7000000}"/>
    <hyperlink ref="AQ194" r:id="rId217" xr:uid="{00000000-0004-0000-0300-0000D8000000}"/>
    <hyperlink ref="AQ195" r:id="rId218" xr:uid="{00000000-0004-0000-0300-0000D9000000}"/>
    <hyperlink ref="AQ198" r:id="rId219" xr:uid="{00000000-0004-0000-0300-0000DA000000}"/>
    <hyperlink ref="AQ199" r:id="rId220" xr:uid="{00000000-0004-0000-0300-0000DB000000}"/>
    <hyperlink ref="AQ200" r:id="rId221" xr:uid="{00000000-0004-0000-0300-0000DC000000}"/>
    <hyperlink ref="AQ201" r:id="rId222" xr:uid="{00000000-0004-0000-0300-0000DD000000}"/>
    <hyperlink ref="AQ202" r:id="rId223" display="regisztrácók vita van, hogy 1 vagy 2 kategória a szem. A többség szerint 1" xr:uid="{00000000-0004-0000-0300-0000DE000000}"/>
    <hyperlink ref="AQ203" r:id="rId224" xr:uid="{00000000-0004-0000-0300-0000DF000000}"/>
    <hyperlink ref="AQ204" r:id="rId225" xr:uid="{00000000-0004-0000-0300-0000E0000000}"/>
    <hyperlink ref="AQ205" r:id="rId226" xr:uid="{00000000-0004-0000-0300-0000E1000000}"/>
    <hyperlink ref="AQ206" r:id="rId227" xr:uid="{00000000-0004-0000-0300-0000E2000000}"/>
    <hyperlink ref="AQ207" r:id="rId228" xr:uid="{00000000-0004-0000-0300-0000E3000000}"/>
    <hyperlink ref="AQ208" r:id="rId229" xr:uid="{00000000-0004-0000-0300-0000E4000000}"/>
    <hyperlink ref="AQ209" r:id="rId230" xr:uid="{00000000-0004-0000-0300-0000E5000000}"/>
    <hyperlink ref="AQ210" r:id="rId231" xr:uid="{00000000-0004-0000-0300-0000E6000000}"/>
    <hyperlink ref="AQ211" r:id="rId232" xr:uid="{00000000-0004-0000-0300-0000E7000000}"/>
    <hyperlink ref="AQ212" r:id="rId233" xr:uid="{00000000-0004-0000-0300-0000E8000000}"/>
    <hyperlink ref="AQ213" r:id="rId234" xr:uid="{00000000-0004-0000-0300-0000E9000000}"/>
    <hyperlink ref="AQ214" r:id="rId235" xr:uid="{00000000-0004-0000-0300-0000EA000000}"/>
    <hyperlink ref="AQ215" r:id="rId236" xr:uid="{00000000-0004-0000-0300-0000EB000000}"/>
    <hyperlink ref="AQ216" r:id="rId237" xr:uid="{00000000-0004-0000-0300-0000EC000000}"/>
    <hyperlink ref="AQ217" r:id="rId238" xr:uid="{00000000-0004-0000-0300-0000ED000000}"/>
    <hyperlink ref="AQ218" r:id="rId239" xr:uid="{00000000-0004-0000-0300-0000EE000000}"/>
    <hyperlink ref="AQ219" r:id="rId240" xr:uid="{00000000-0004-0000-0300-0000EF000000}"/>
    <hyperlink ref="AQ220" r:id="rId241" xr:uid="{00000000-0004-0000-0300-0000F0000000}"/>
    <hyperlink ref="AQ221" r:id="rId242" xr:uid="{00000000-0004-0000-0300-0000F1000000}"/>
    <hyperlink ref="AQ222" r:id="rId243" xr:uid="{00000000-0004-0000-0300-0000F2000000}"/>
    <hyperlink ref="AQ223" r:id="rId244" xr:uid="{00000000-0004-0000-0300-0000F3000000}"/>
    <hyperlink ref="AQ224" r:id="rId245" xr:uid="{00000000-0004-0000-0300-0000F4000000}"/>
    <hyperlink ref="AQ225" r:id="rId246" xr:uid="{00000000-0004-0000-0300-0000F5000000}"/>
    <hyperlink ref="AQ226" r:id="rId247" xr:uid="{00000000-0004-0000-0300-0000F6000000}"/>
    <hyperlink ref="AQ227" r:id="rId248" xr:uid="{00000000-0004-0000-0300-0000F7000000}"/>
    <hyperlink ref="AQ228" r:id="rId249" xr:uid="{00000000-0004-0000-0300-0000F8000000}"/>
    <hyperlink ref="AQ229" r:id="rId250" xr:uid="{00000000-0004-0000-0300-0000F9000000}"/>
    <hyperlink ref="AQ230" r:id="rId251" xr:uid="{00000000-0004-0000-0300-0000FA000000}"/>
    <hyperlink ref="AQ231" r:id="rId252" xr:uid="{00000000-0004-0000-0300-0000FB000000}"/>
    <hyperlink ref="AQ233" r:id="rId253" xr:uid="{00000000-0004-0000-0300-0000FC000000}"/>
    <hyperlink ref="AQ234" r:id="rId254" xr:uid="{00000000-0004-0000-0300-0000FD000000}"/>
    <hyperlink ref="AQ235" r:id="rId255" xr:uid="{00000000-0004-0000-0300-0000FE000000}"/>
    <hyperlink ref="AQ236" r:id="rId256" xr:uid="{00000000-0004-0000-0300-0000FF000000}"/>
    <hyperlink ref="AQ237" r:id="rId257" xr:uid="{00000000-0004-0000-0300-000000010000}"/>
    <hyperlink ref="AQ238" r:id="rId258" xr:uid="{00000000-0004-0000-0300-000001010000}"/>
    <hyperlink ref="AQ239" r:id="rId259" xr:uid="{00000000-0004-0000-0300-000002010000}"/>
    <hyperlink ref="AQ240" r:id="rId260" xr:uid="{00000000-0004-0000-0300-000003010000}"/>
    <hyperlink ref="AQ241" r:id="rId261" xr:uid="{00000000-0004-0000-0300-000004010000}"/>
    <hyperlink ref="AQ242" r:id="rId262" xr:uid="{00000000-0004-0000-0300-000005010000}"/>
    <hyperlink ref="AQ243" r:id="rId263" xr:uid="{00000000-0004-0000-0300-000006010000}"/>
    <hyperlink ref="AQ244" r:id="rId264" xr:uid="{00000000-0004-0000-0300-000007010000}"/>
    <hyperlink ref="AQ245" r:id="rId265" xr:uid="{00000000-0004-0000-0300-000008010000}"/>
    <hyperlink ref="AQ246" r:id="rId266" xr:uid="{00000000-0004-0000-0300-000009010000}"/>
    <hyperlink ref="AQ247" r:id="rId267" xr:uid="{00000000-0004-0000-0300-00000A010000}"/>
    <hyperlink ref="AQ248" r:id="rId268" xr:uid="{00000000-0004-0000-0300-00000B010000}"/>
    <hyperlink ref="AQ249" r:id="rId269" xr:uid="{00000000-0004-0000-0300-00000C010000}"/>
    <hyperlink ref="AQ250" r:id="rId270" xr:uid="{00000000-0004-0000-0300-00000D010000}"/>
    <hyperlink ref="AQ251" r:id="rId271" xr:uid="{00000000-0004-0000-0300-00000E010000}"/>
    <hyperlink ref="AQ252" r:id="rId272" xr:uid="{00000000-0004-0000-0300-00000F010000}"/>
    <hyperlink ref="AQ253" r:id="rId273" xr:uid="{00000000-0004-0000-0300-000010010000}"/>
    <hyperlink ref="AQ254" r:id="rId274" xr:uid="{00000000-0004-0000-0300-000011010000}"/>
    <hyperlink ref="AQ255" r:id="rId275" xr:uid="{00000000-0004-0000-0300-000012010000}"/>
    <hyperlink ref="AQ256" r:id="rId276" xr:uid="{00000000-0004-0000-0300-000013010000}"/>
    <hyperlink ref="AQ258" r:id="rId277" xr:uid="{00000000-0004-0000-0300-000014010000}"/>
    <hyperlink ref="AQ257" r:id="rId278" xr:uid="{00000000-0004-0000-0300-000015010000}"/>
    <hyperlink ref="AQ259" r:id="rId279" xr:uid="{00000000-0004-0000-0300-000016010000}"/>
    <hyperlink ref="AQ260" r:id="rId280" xr:uid="{00000000-0004-0000-0300-000017010000}"/>
    <hyperlink ref="AQ261" r:id="rId281" xr:uid="{00000000-0004-0000-0300-000018010000}"/>
    <hyperlink ref="AQ263" r:id="rId282" xr:uid="{00000000-0004-0000-0300-000019010000}"/>
    <hyperlink ref="AQ262" r:id="rId283" xr:uid="{00000000-0004-0000-0300-00001A010000}"/>
    <hyperlink ref="AQ264" r:id="rId284" xr:uid="{00000000-0004-0000-0300-00001B010000}"/>
    <hyperlink ref="AQ265" r:id="rId285" xr:uid="{00000000-0004-0000-0300-00001C010000}"/>
    <hyperlink ref="AQ266" r:id="rId286" xr:uid="{00000000-0004-0000-0300-00001D010000}"/>
    <hyperlink ref="AQ267" r:id="rId287" xr:uid="{00000000-0004-0000-0300-00001E010000}"/>
    <hyperlink ref="AQ268" r:id="rId288" xr:uid="{00000000-0004-0000-0300-00001F010000}"/>
    <hyperlink ref="AQ269" r:id="rId289" xr:uid="{00000000-0004-0000-0300-000020010000}"/>
    <hyperlink ref="AQ270" r:id="rId290" xr:uid="{00000000-0004-0000-0300-000021010000}"/>
    <hyperlink ref="AQ271" r:id="rId291" xr:uid="{00000000-0004-0000-0300-000022010000}"/>
    <hyperlink ref="AQ272" r:id="rId292" xr:uid="{00000000-0004-0000-0300-000023010000}"/>
    <hyperlink ref="AQ273" r:id="rId293" xr:uid="{00000000-0004-0000-0300-000024010000}"/>
    <hyperlink ref="AQ274" r:id="rId294" xr:uid="{00000000-0004-0000-0300-000025010000}"/>
    <hyperlink ref="AQ275" r:id="rId295" xr:uid="{00000000-0004-0000-0300-000026010000}"/>
    <hyperlink ref="AQ276" r:id="rId296" xr:uid="{00000000-0004-0000-0300-000027010000}"/>
    <hyperlink ref="AQ277" r:id="rId297" xr:uid="{00000000-0004-0000-0300-000028010000}"/>
    <hyperlink ref="AQ278" r:id="rId298" xr:uid="{00000000-0004-0000-0300-000029010000}"/>
    <hyperlink ref="AQ279" r:id="rId299" xr:uid="{00000000-0004-0000-0300-00002A010000}"/>
    <hyperlink ref="AQ281" r:id="rId300" xr:uid="{00000000-0004-0000-0300-00002B010000}"/>
    <hyperlink ref="AQ282" r:id="rId301" display="bejelentés, nyilvánvalóan a trifenil-foszfát tartalom miatt (is) van - szemben a regisztrációval, Acute 1 és Chronic 1-nek osztályozva" xr:uid="{00000000-0004-0000-0300-00002C010000}"/>
    <hyperlink ref="AQ283" r:id="rId302" xr:uid="{00000000-0004-0000-0300-00002D010000}"/>
    <hyperlink ref="AQ284" r:id="rId303" xr:uid="{00000000-0004-0000-0300-00002E010000}"/>
    <hyperlink ref="AQ285" r:id="rId304" xr:uid="{00000000-0004-0000-0300-00002F010000}"/>
    <hyperlink ref="AQ286" r:id="rId305" xr:uid="{00000000-0004-0000-0300-000030010000}"/>
    <hyperlink ref="AQ287" r:id="rId306" xr:uid="{00000000-0004-0000-0300-000031010000}"/>
    <hyperlink ref="AQ288" r:id="rId307" xr:uid="{00000000-0004-0000-0300-000032010000}"/>
    <hyperlink ref="AQ289" r:id="rId308" xr:uid="{00000000-0004-0000-0300-000033010000}"/>
    <hyperlink ref="AQ290" r:id="rId309" xr:uid="{00000000-0004-0000-0300-000034010000}"/>
    <hyperlink ref="AQ291" r:id="rId310" xr:uid="{00000000-0004-0000-0300-000035010000}"/>
    <hyperlink ref="AQ292" r:id="rId311" xr:uid="{00000000-0004-0000-0300-000036010000}"/>
    <hyperlink ref="AQ293" r:id="rId312" xr:uid="{00000000-0004-0000-0300-000037010000}"/>
    <hyperlink ref="AS295" r:id="rId313" xr:uid="{00000000-0004-0000-0300-000038010000}"/>
    <hyperlink ref="AQ296" r:id="rId314" xr:uid="{00000000-0004-0000-0300-000039010000}"/>
    <hyperlink ref="AQ295" r:id="rId315" xr:uid="{00000000-0004-0000-0300-00003A010000}"/>
    <hyperlink ref="AQ297" r:id="rId316" xr:uid="{00000000-0004-0000-0300-00003B010000}"/>
    <hyperlink ref="AQ298" r:id="rId317" xr:uid="{00000000-0004-0000-0300-00003C010000}"/>
    <hyperlink ref="AQ299" r:id="rId318" xr:uid="{00000000-0004-0000-0300-00003D010000}"/>
    <hyperlink ref="AQ300" r:id="rId319" xr:uid="{00000000-0004-0000-0300-00003E010000}"/>
    <hyperlink ref="AQ301" r:id="rId320" xr:uid="{00000000-0004-0000-0300-00003F010000}"/>
    <hyperlink ref="AQ302" r:id="rId321" xr:uid="{00000000-0004-0000-0300-000040010000}"/>
    <hyperlink ref="AQ303" r:id="rId322" xr:uid="{00000000-0004-0000-0300-000041010000}"/>
    <hyperlink ref="AQ304" r:id="rId323" xr:uid="{00000000-0004-0000-0300-000042010000}"/>
    <hyperlink ref="AQ305" r:id="rId324" xr:uid="{00000000-0004-0000-0300-000043010000}"/>
    <hyperlink ref="AQ306" r:id="rId325" xr:uid="{00000000-0004-0000-0300-000044010000}"/>
    <hyperlink ref="AQ307" r:id="rId326" xr:uid="{00000000-0004-0000-0300-000045010000}"/>
    <hyperlink ref="AQ308" r:id="rId327" xr:uid="{00000000-0004-0000-0300-000046010000}"/>
    <hyperlink ref="AQ309" r:id="rId328" xr:uid="{00000000-0004-0000-0300-000047010000}"/>
    <hyperlink ref="AQ310" r:id="rId329" xr:uid="{00000000-0004-0000-0300-000048010000}"/>
    <hyperlink ref="AQ311" r:id="rId330" xr:uid="{00000000-0004-0000-0300-000049010000}"/>
    <hyperlink ref="AQ312" r:id="rId331" display="osztályozás bejelentés, a gyártó nem vette be a Repr. 2-t. némely bejelentők igen" xr:uid="{00000000-0004-0000-0300-00004A010000}"/>
    <hyperlink ref="AQ313" r:id="rId332" xr:uid="{00000000-0004-0000-0300-00004B010000}"/>
    <hyperlink ref="AQ314" r:id="rId333" xr:uid="{00000000-0004-0000-0300-00004C010000}"/>
    <hyperlink ref="AQ315" r:id="rId334" xr:uid="{00000000-0004-0000-0300-00004D010000}"/>
    <hyperlink ref="AQ316" r:id="rId335" xr:uid="{00000000-0004-0000-0300-00004E010000}"/>
    <hyperlink ref="AQ317" r:id="rId336" xr:uid="{00000000-0004-0000-0300-00004F010000}"/>
    <hyperlink ref="AQ318" r:id="rId337" display="osztályozás-bejelentés" xr:uid="{00000000-0004-0000-0300-000050010000}"/>
    <hyperlink ref="AQ319" r:id="rId338" xr:uid="{00000000-0004-0000-0300-000051010000}"/>
    <hyperlink ref="AQ320" r:id="rId339" xr:uid="{00000000-0004-0000-0300-000052010000}"/>
    <hyperlink ref="AQ321" r:id="rId340" xr:uid="{00000000-0004-0000-0300-000053010000}"/>
    <hyperlink ref="AQ322" r:id="rId341" xr:uid="{00000000-0004-0000-0300-000054010000}"/>
    <hyperlink ref="AQ323" r:id="rId342" xr:uid="{00000000-0004-0000-0300-000055010000}"/>
    <hyperlink ref="AQ327" r:id="rId343" xr:uid="{00000000-0004-0000-0300-000056010000}"/>
    <hyperlink ref="AQ326" r:id="rId344" xr:uid="{00000000-0004-0000-0300-000057010000}"/>
    <hyperlink ref="AQ331" r:id="rId345" xr:uid="{00000000-0004-0000-0300-000058010000}"/>
    <hyperlink ref="AQ332" r:id="rId346" xr:uid="{00000000-0004-0000-0300-000059010000}"/>
    <hyperlink ref="AQ333" r:id="rId347" xr:uid="{00000000-0004-0000-0300-00005A010000}"/>
    <hyperlink ref="AQ334" r:id="rId348" xr:uid="{00000000-0004-0000-0300-00005B010000}"/>
    <hyperlink ref="AQ335" r:id="rId349" xr:uid="{00000000-0004-0000-0300-00005C010000}"/>
    <hyperlink ref="AQ336" r:id="rId350" xr:uid="{00000000-0004-0000-0300-00005D010000}"/>
    <hyperlink ref="AQ340" r:id="rId351" xr:uid="{00000000-0004-0000-0300-00005E010000}"/>
    <hyperlink ref="AQ341" r:id="rId352" xr:uid="{00000000-0004-0000-0300-00005F010000}"/>
    <hyperlink ref="AQ342" r:id="rId353" xr:uid="{00000000-0004-0000-0300-000060010000}"/>
    <hyperlink ref="AQ345" r:id="rId354" display="harmonizált a CLP bejelentésekben, a specifikus limitekkel" xr:uid="{00000000-0004-0000-0300-000061010000}"/>
    <hyperlink ref="AQ346" r:id="rId355" xr:uid="{00000000-0004-0000-0300-000062010000}"/>
    <hyperlink ref="AQ348" r:id="rId356" xr:uid="{00000000-0004-0000-0300-000063010000}"/>
    <hyperlink ref="AQ350" r:id="rId357" xr:uid="{00000000-0004-0000-0300-000064010000}"/>
    <hyperlink ref="AQ421" r:id="rId358" xr:uid="{00000000-0004-0000-0300-000065010000}"/>
    <hyperlink ref="AQ351" r:id="rId359" xr:uid="{00000000-0004-0000-0300-000066010000}"/>
    <hyperlink ref="AQ353" r:id="rId360" xr:uid="{00000000-0004-0000-0300-000067010000}"/>
    <hyperlink ref="AQ352" r:id="rId361" xr:uid="{00000000-0004-0000-0300-000068010000}"/>
    <hyperlink ref="AQ354" r:id="rId362" xr:uid="{00000000-0004-0000-0300-000069010000}"/>
    <hyperlink ref="AQ357" r:id="rId363" xr:uid="{00000000-0004-0000-0300-00006A010000}"/>
    <hyperlink ref="AQ356" r:id="rId364" xr:uid="{00000000-0004-0000-0300-00006B010000}"/>
    <hyperlink ref="AQ355" r:id="rId365" xr:uid="{00000000-0004-0000-0300-00006C010000}"/>
    <hyperlink ref="AQ358" r:id="rId366" xr:uid="{00000000-0004-0000-0300-00006D010000}"/>
    <hyperlink ref="AQ359" r:id="rId367" xr:uid="{00000000-0004-0000-0300-00006E010000}"/>
    <hyperlink ref="AQ360" r:id="rId368" xr:uid="{00000000-0004-0000-0300-00006F010000}"/>
    <hyperlink ref="AQ361" r:id="rId369" xr:uid="{00000000-0004-0000-0300-000070010000}"/>
    <hyperlink ref="AQ362" r:id="rId370" xr:uid="{00000000-0004-0000-0300-000071010000}"/>
    <hyperlink ref="AQ363" r:id="rId371" xr:uid="{00000000-0004-0000-0300-000072010000}"/>
    <hyperlink ref="AQ364" r:id="rId372" xr:uid="{00000000-0004-0000-0300-000073010000}"/>
    <hyperlink ref="AQ365" r:id="rId373" xr:uid="{00000000-0004-0000-0300-000074010000}"/>
    <hyperlink ref="AQ366" r:id="rId374" xr:uid="{00000000-0004-0000-0300-000075010000}"/>
    <hyperlink ref="AQ367" r:id="rId375" xr:uid="{00000000-0004-0000-0300-000076010000}"/>
    <hyperlink ref="AQ368" r:id="rId376" xr:uid="{00000000-0004-0000-0300-000077010000}"/>
    <hyperlink ref="AQ369" r:id="rId377" xr:uid="{00000000-0004-0000-0300-000078010000}"/>
    <hyperlink ref="AQ371" r:id="rId378" xr:uid="{00000000-0004-0000-0300-000079010000}"/>
    <hyperlink ref="AQ373" r:id="rId379" xr:uid="{00000000-0004-0000-0300-00007A010000}"/>
    <hyperlink ref="AQ374" r:id="rId380" xr:uid="{00000000-0004-0000-0300-00007B010000}"/>
    <hyperlink ref="AQ375" r:id="rId381" xr:uid="{00000000-0004-0000-0300-00007C010000}"/>
    <hyperlink ref="AQ376" r:id="rId382" xr:uid="{00000000-0004-0000-0300-00007D010000}"/>
    <hyperlink ref="AQ378" r:id="rId383" xr:uid="{00000000-0004-0000-0300-00007E010000}"/>
    <hyperlink ref="AQ379" r:id="rId384" xr:uid="{00000000-0004-0000-0300-00007F010000}"/>
    <hyperlink ref="AQ380" r:id="rId385" xr:uid="{00000000-0004-0000-0300-000080010000}"/>
    <hyperlink ref="AQ381" r:id="rId386" xr:uid="{00000000-0004-0000-0300-000081010000}"/>
    <hyperlink ref="AQ382" r:id="rId387" display="CLP, de bőrre és szemre a regisiztráció szigorúbb (1A és 1)" xr:uid="{00000000-0004-0000-0300-000082010000}"/>
    <hyperlink ref="AQ383" r:id="rId388" xr:uid="{00000000-0004-0000-0300-000083010000}"/>
    <hyperlink ref="AQ384" r:id="rId389" xr:uid="{00000000-0004-0000-0300-000084010000}"/>
    <hyperlink ref="AQ385" r:id="rId390" xr:uid="{00000000-0004-0000-0300-000085010000}"/>
    <hyperlink ref="AQ386" r:id="rId391" xr:uid="{00000000-0004-0000-0300-000086010000}"/>
    <hyperlink ref="AQ387" r:id="rId392" xr:uid="{00000000-0004-0000-0300-000087010000}"/>
    <hyperlink ref="AQ389" r:id="rId393" xr:uid="{00000000-0004-0000-0300-000088010000}"/>
    <hyperlink ref="AQ391" r:id="rId394" xr:uid="{00000000-0004-0000-0300-000089010000}"/>
    <hyperlink ref="AQ392" r:id="rId395" xr:uid="{00000000-0004-0000-0300-00008A010000}"/>
    <hyperlink ref="AQ393" r:id="rId396" xr:uid="{00000000-0004-0000-0300-00008B010000}"/>
    <hyperlink ref="AQ394" r:id="rId397" xr:uid="{00000000-0004-0000-0300-00008C010000}"/>
    <hyperlink ref="AQ395" r:id="rId398" xr:uid="{00000000-0004-0000-0300-00008D010000}"/>
    <hyperlink ref="AQ396" r:id="rId399" xr:uid="{00000000-0004-0000-0300-00008E010000}"/>
    <hyperlink ref="AQ397" r:id="rId400" xr:uid="{00000000-0004-0000-0300-00008F010000}"/>
    <hyperlink ref="AQ398" r:id="rId401" xr:uid="{00000000-0004-0000-0300-000090010000}"/>
    <hyperlink ref="AQ399" r:id="rId402" xr:uid="{00000000-0004-0000-0300-000091010000}"/>
    <hyperlink ref="AQ400" r:id="rId403" xr:uid="{00000000-0004-0000-0300-000092010000}"/>
    <hyperlink ref="AQ401" r:id="rId404" xr:uid="{00000000-0004-0000-0300-000093010000}"/>
    <hyperlink ref="AQ402" r:id="rId405" xr:uid="{00000000-0004-0000-0300-000094010000}"/>
    <hyperlink ref="AQ403" r:id="rId406" xr:uid="{00000000-0004-0000-0300-000095010000}"/>
    <hyperlink ref="AQ404" r:id="rId407" xr:uid="{00000000-0004-0000-0300-000096010000}"/>
    <hyperlink ref="AQ405" r:id="rId408" xr:uid="{00000000-0004-0000-0300-000097010000}"/>
    <hyperlink ref="AQ406" r:id="rId409" xr:uid="{00000000-0004-0000-0300-000098010000}"/>
    <hyperlink ref="AQ407" r:id="rId410" xr:uid="{00000000-0004-0000-0300-000099010000}"/>
    <hyperlink ref="AQ408" r:id="rId411" xr:uid="{00000000-0004-0000-0300-00009A010000}"/>
    <hyperlink ref="AQ410" r:id="rId412" xr:uid="{00000000-0004-0000-0300-00009B010000}"/>
    <hyperlink ref="AQ411" r:id="rId413" xr:uid="{00000000-0004-0000-0300-00009C010000}"/>
    <hyperlink ref="AQ412" r:id="rId414" xr:uid="{00000000-0004-0000-0300-00009D010000}"/>
    <hyperlink ref="AQ413" r:id="rId415" xr:uid="{00000000-0004-0000-0300-00009E010000}"/>
    <hyperlink ref="AQ422" r:id="rId416" xr:uid="{00000000-0004-0000-0300-00009F010000}"/>
    <hyperlink ref="AQ423" r:id="rId417" xr:uid="{00000000-0004-0000-0300-0000A0010000}"/>
    <hyperlink ref="AQ424" r:id="rId418" xr:uid="{00000000-0004-0000-0300-0000A1010000}"/>
    <hyperlink ref="AQ425" r:id="rId419" xr:uid="{00000000-0004-0000-0300-0000A2010000}"/>
    <hyperlink ref="AQ426" r:id="rId420" xr:uid="{00000000-0004-0000-0300-0000A3010000}"/>
    <hyperlink ref="AQ427" r:id="rId421" xr:uid="{00000000-0004-0000-0300-0000A4010000}"/>
    <hyperlink ref="AQ428" r:id="rId422" xr:uid="{00000000-0004-0000-0300-0000A5010000}"/>
    <hyperlink ref="AQ429" r:id="rId423" xr:uid="{00000000-0004-0000-0300-0000A6010000}"/>
    <hyperlink ref="AQ430" r:id="rId424" xr:uid="{00000000-0004-0000-0300-0000A7010000}"/>
    <hyperlink ref="AQ431" r:id="rId425" xr:uid="{00000000-0004-0000-0300-0000A8010000}"/>
    <hyperlink ref="AQ432" r:id="rId426" xr:uid="{00000000-0004-0000-0300-0000A9010000}"/>
    <hyperlink ref="AQ433" r:id="rId427" xr:uid="{00000000-0004-0000-0300-0000AA010000}"/>
    <hyperlink ref="AQ434" r:id="rId428" xr:uid="{00000000-0004-0000-0300-0000AB010000}"/>
    <hyperlink ref="AQ435" r:id="rId429" xr:uid="{00000000-0004-0000-0300-0000AC010000}"/>
    <hyperlink ref="AQ436" r:id="rId430" xr:uid="{00000000-0004-0000-0300-0000AD010000}"/>
    <hyperlink ref="AQ437" r:id="rId431" xr:uid="{00000000-0004-0000-0300-0000AE010000}"/>
    <hyperlink ref="AQ438" r:id="rId432" xr:uid="{00000000-0004-0000-0300-0000AF010000}"/>
    <hyperlink ref="AQ439" r:id="rId433" xr:uid="{00000000-0004-0000-0300-0000B0010000}"/>
    <hyperlink ref="AQ441" r:id="rId434" xr:uid="{00000000-0004-0000-0300-0000B1010000}"/>
    <hyperlink ref="AQ442" r:id="rId435" xr:uid="{00000000-0004-0000-0300-0000B2010000}"/>
    <hyperlink ref="AQ443" r:id="rId436" xr:uid="{00000000-0004-0000-0300-0000B3010000}"/>
    <hyperlink ref="AQ444" r:id="rId437" xr:uid="{00000000-0004-0000-0300-0000B4010000}"/>
    <hyperlink ref="AQ445" r:id="rId438" xr:uid="{00000000-0004-0000-0300-0000B5010000}"/>
    <hyperlink ref="AQ446" r:id="rId439" xr:uid="{00000000-0004-0000-0300-0000B6010000}"/>
    <hyperlink ref="AQ447" r:id="rId440" xr:uid="{00000000-0004-0000-0300-0000B7010000}"/>
    <hyperlink ref="AQ448" r:id="rId441" xr:uid="{00000000-0004-0000-0300-0000B8010000}"/>
    <hyperlink ref="AQ449" r:id="rId442" xr:uid="{00000000-0004-0000-0300-0000B9010000}"/>
    <hyperlink ref="AQ450" r:id="rId443" xr:uid="{00000000-0004-0000-0300-0000BA010000}"/>
    <hyperlink ref="AQ451" r:id="rId444" xr:uid="{00000000-0004-0000-0300-0000BB010000}"/>
    <hyperlink ref="AQ452" r:id="rId445" xr:uid="{00000000-0004-0000-0300-0000BC010000}"/>
    <hyperlink ref="AQ453" r:id="rId446" xr:uid="{00000000-0004-0000-0300-0000BD010000}"/>
    <hyperlink ref="AQ454" r:id="rId447" xr:uid="{00000000-0004-0000-0300-0000BE010000}"/>
    <hyperlink ref="AQ455" r:id="rId448" xr:uid="{00000000-0004-0000-0300-0000BF010000}"/>
    <hyperlink ref="AQ456" r:id="rId449" xr:uid="{00000000-0004-0000-0300-0000C0010000}"/>
    <hyperlink ref="AQ457" r:id="rId450" xr:uid="{00000000-0004-0000-0300-0000C1010000}"/>
    <hyperlink ref="AQ458" r:id="rId451" xr:uid="{00000000-0004-0000-0300-0000C2010000}"/>
    <hyperlink ref="AQ459" r:id="rId452" xr:uid="{00000000-0004-0000-0300-0000C3010000}"/>
    <hyperlink ref="AQ460" r:id="rId453" xr:uid="{00000000-0004-0000-0300-0000C4010000}"/>
    <hyperlink ref="AQ461" r:id="rId454" xr:uid="{00000000-0004-0000-0300-0000C5010000}"/>
    <hyperlink ref="AQ462" r:id="rId455" xr:uid="{00000000-0004-0000-0300-0000C6010000}"/>
    <hyperlink ref="AQ463" r:id="rId456" xr:uid="{00000000-0004-0000-0300-0000C7010000}"/>
    <hyperlink ref="AQ464" r:id="rId457" xr:uid="{00000000-0004-0000-0300-0000C8010000}"/>
    <hyperlink ref="AQ465" r:id="rId458" xr:uid="{00000000-0004-0000-0300-0000C9010000}"/>
    <hyperlink ref="AQ466" r:id="rId459" xr:uid="{00000000-0004-0000-0300-0000CA010000}"/>
    <hyperlink ref="AQ467" r:id="rId460" xr:uid="{00000000-0004-0000-0300-0000CB010000}"/>
    <hyperlink ref="AQ468" r:id="rId461" xr:uid="{00000000-0004-0000-0300-0000CC010000}"/>
    <hyperlink ref="AQ469" r:id="rId462" xr:uid="{00000000-0004-0000-0300-0000CD010000}"/>
    <hyperlink ref="AQ470" r:id="rId463" xr:uid="{00000000-0004-0000-0300-0000CE010000}"/>
    <hyperlink ref="AQ471" r:id="rId464" xr:uid="{00000000-0004-0000-0300-0000CF010000}"/>
    <hyperlink ref="AQ472" r:id="rId465" xr:uid="{00000000-0004-0000-0300-0000D0010000}"/>
    <hyperlink ref="AQ473" r:id="rId466" xr:uid="{00000000-0004-0000-0300-0000D1010000}"/>
    <hyperlink ref="AQ474" r:id="rId467" xr:uid="{00000000-0004-0000-0300-0000D2010000}"/>
    <hyperlink ref="AQ475" r:id="rId468" xr:uid="{00000000-0004-0000-0300-0000D3010000}"/>
    <hyperlink ref="AQ476" r:id="rId469" xr:uid="{00000000-0004-0000-0300-0000D4010000}"/>
    <hyperlink ref="AQ477" r:id="rId470" xr:uid="{00000000-0004-0000-0300-0000D5010000}"/>
    <hyperlink ref="AQ478" r:id="rId471" xr:uid="{00000000-0004-0000-0300-0000D6010000}"/>
    <hyperlink ref="AQ479" r:id="rId472" xr:uid="{00000000-0004-0000-0300-0000D7010000}"/>
    <hyperlink ref="AQ480" r:id="rId473" xr:uid="{00000000-0004-0000-0300-0000D8010000}"/>
    <hyperlink ref="AQ481" r:id="rId474" xr:uid="{00000000-0004-0000-0300-0000D9010000}"/>
    <hyperlink ref="AQ482" r:id="rId475" xr:uid="{00000000-0004-0000-0300-0000DA010000}"/>
    <hyperlink ref="AQ483" r:id="rId476" xr:uid="{00000000-0004-0000-0300-0000DB010000}"/>
    <hyperlink ref="AQ484" r:id="rId477" xr:uid="{00000000-0004-0000-0300-0000DC010000}"/>
    <hyperlink ref="AQ485" r:id="rId478" xr:uid="{00000000-0004-0000-0300-0000DD010000}"/>
    <hyperlink ref="AQ486" r:id="rId479" xr:uid="{00000000-0004-0000-0300-0000DE010000}"/>
    <hyperlink ref="AQ487" r:id="rId480" xr:uid="{00000000-0004-0000-0300-0000DF010000}"/>
    <hyperlink ref="AQ488" r:id="rId481" xr:uid="{00000000-0004-0000-0300-0000E0010000}"/>
    <hyperlink ref="AQ489" r:id="rId482" xr:uid="{00000000-0004-0000-0300-0000E1010000}"/>
    <hyperlink ref="AQ490" r:id="rId483" xr:uid="{00000000-0004-0000-0300-0000E2010000}"/>
    <hyperlink ref="AQ491" r:id="rId484" xr:uid="{00000000-0004-0000-0300-0000E3010000}"/>
    <hyperlink ref="AQ492" r:id="rId485" xr:uid="{00000000-0004-0000-0300-0000E4010000}"/>
    <hyperlink ref="AQ493" r:id="rId486" xr:uid="{00000000-0004-0000-0300-0000E5010000}"/>
    <hyperlink ref="AQ510" r:id="rId487" xr:uid="{00000000-0004-0000-0300-0000E6010000}"/>
    <hyperlink ref="AQ512" r:id="rId488" xr:uid="{00000000-0004-0000-0300-0000E7010000}"/>
    <hyperlink ref="AQ511" r:id="rId489" xr:uid="{00000000-0004-0000-0300-0000E8010000}"/>
    <hyperlink ref="AQ513" r:id="rId490" xr:uid="{00000000-0004-0000-0300-0000E9010000}"/>
    <hyperlink ref="AQ514" r:id="rId491" xr:uid="{00000000-0004-0000-0300-0000EA010000}"/>
    <hyperlink ref="AQ515" r:id="rId492" xr:uid="{00000000-0004-0000-0300-0000EB010000}"/>
    <hyperlink ref="AQ516" r:id="rId493" xr:uid="{00000000-0004-0000-0300-0000EC010000}"/>
    <hyperlink ref="AQ517" r:id="rId494" display="osztályozásbejelentés" xr:uid="{00000000-0004-0000-0300-0000ED010000}"/>
    <hyperlink ref="AQ518" r:id="rId495" display="osztáloyzásbejelentés" xr:uid="{00000000-0004-0000-0300-0000EE010000}"/>
    <hyperlink ref="AQ519" r:id="rId496" display="osztályozásbejelentés" xr:uid="{00000000-0004-0000-0300-0000EF010000}"/>
    <hyperlink ref="AQ520" r:id="rId497" xr:uid="{00000000-0004-0000-0300-0000F0010000}"/>
    <hyperlink ref="AQ521" r:id="rId498" xr:uid="{00000000-0004-0000-0300-0000F1010000}"/>
    <hyperlink ref="AQ523" r:id="rId499" xr:uid="{00000000-0004-0000-0300-0000F2010000}"/>
    <hyperlink ref="AQ524" r:id="rId500" xr:uid="{00000000-0004-0000-0300-0000F3010000}"/>
    <hyperlink ref="AQ525" r:id="rId501" xr:uid="{00000000-0004-0000-0300-0000F4010000}"/>
    <hyperlink ref="AQ526" r:id="rId502" xr:uid="{00000000-0004-0000-0300-0000F5010000}"/>
    <hyperlink ref="AQ527" r:id="rId503" xr:uid="{00000000-0004-0000-0300-0000F6010000}"/>
    <hyperlink ref="AQ528" r:id="rId504" xr:uid="{00000000-0004-0000-0300-0000F7010000}"/>
    <hyperlink ref="AQ529" r:id="rId505" xr:uid="{00000000-0004-0000-0300-0000F8010000}"/>
    <hyperlink ref="AQ530" r:id="rId506" xr:uid="{00000000-0004-0000-0300-0000F9010000}"/>
    <hyperlink ref="AQ531" r:id="rId507" xr:uid="{00000000-0004-0000-0300-0000FA010000}"/>
    <hyperlink ref="AQ532" r:id="rId508" xr:uid="{00000000-0004-0000-0300-0000FB010000}"/>
    <hyperlink ref="AQ533" r:id="rId509" xr:uid="{00000000-0004-0000-0300-0000FC010000}"/>
    <hyperlink ref="AQ534" r:id="rId510" xr:uid="{00000000-0004-0000-0300-0000FD010000}"/>
    <hyperlink ref="AQ535" r:id="rId511" xr:uid="{00000000-0004-0000-0300-0000FE010000}"/>
    <hyperlink ref="AQ536" r:id="rId512" xr:uid="{00000000-0004-0000-0300-0000FF010000}"/>
    <hyperlink ref="AQ537" r:id="rId513" xr:uid="{00000000-0004-0000-0300-000000020000}"/>
    <hyperlink ref="AQ539" r:id="rId514" xr:uid="{00000000-0004-0000-0300-000001020000}"/>
    <hyperlink ref="AQ540" r:id="rId515" xr:uid="{00000000-0004-0000-0300-000002020000}"/>
    <hyperlink ref="AQ541" r:id="rId516" xr:uid="{00000000-0004-0000-0300-000003020000}"/>
    <hyperlink ref="AQ542" r:id="rId517" xr:uid="{00000000-0004-0000-0300-000004020000}"/>
    <hyperlink ref="AQ543" r:id="rId518" xr:uid="{00000000-0004-0000-0300-000005020000}"/>
    <hyperlink ref="AQ544" r:id="rId519" display="osztályozásbejelentés" xr:uid="{00000000-0004-0000-0300-000006020000}"/>
    <hyperlink ref="AQ545" r:id="rId520" xr:uid="{00000000-0004-0000-0300-000007020000}"/>
    <hyperlink ref="AQ546" r:id="rId521" display="harminizált a regisztrációval egyező" xr:uid="{00000000-0004-0000-0300-000008020000}"/>
    <hyperlink ref="AQ547" r:id="rId522" xr:uid="{00000000-0004-0000-0300-000009020000}"/>
    <hyperlink ref="AQ548" r:id="rId523" xr:uid="{00000000-0004-0000-0300-00000A020000}"/>
    <hyperlink ref="AQ549" r:id="rId524" display="harmonizáált + a regisiztráció a Chronic 3" xr:uid="{00000000-0004-0000-0300-00000B020000}"/>
    <hyperlink ref="AQ551" r:id="rId525" xr:uid="{00000000-0004-0000-0300-00000C020000}"/>
    <hyperlink ref="AQ552" r:id="rId526" xr:uid="{00000000-0004-0000-0300-00000D020000}"/>
    <hyperlink ref="AQ553" r:id="rId527" xr:uid="{00000000-0004-0000-0300-00000E020000}"/>
    <hyperlink ref="AQ554" r:id="rId528" xr:uid="{00000000-0004-0000-0300-00000F020000}"/>
    <hyperlink ref="AQ555" r:id="rId529" xr:uid="{00000000-0004-0000-0300-000010020000}"/>
    <hyperlink ref="AQ556" r:id="rId530" xr:uid="{00000000-0004-0000-0300-000011020000}"/>
    <hyperlink ref="AQ557" r:id="rId531" xr:uid="{00000000-0004-0000-0300-000012020000}"/>
    <hyperlink ref="AQ558" r:id="rId532" display="bejelentés" xr:uid="{00000000-0004-0000-0300-000013020000}"/>
    <hyperlink ref="AQ559" r:id="rId533" xr:uid="{00000000-0004-0000-0300-000014020000}"/>
    <hyperlink ref="AQ560" r:id="rId534" xr:uid="{00000000-0004-0000-0300-000015020000}"/>
    <hyperlink ref="AQ562" r:id="rId535" xr:uid="{00000000-0004-0000-0300-000016020000}"/>
    <hyperlink ref="AQ563" r:id="rId536" xr:uid="{00000000-0004-0000-0300-000017020000}"/>
    <hyperlink ref="AQ564" r:id="rId537" xr:uid="{00000000-0004-0000-0300-000018020000}"/>
    <hyperlink ref="AQ565" r:id="rId538" xr:uid="{00000000-0004-0000-0300-000019020000}"/>
    <hyperlink ref="AQ566" r:id="rId539" xr:uid="{00000000-0004-0000-0300-00001A020000}"/>
    <hyperlink ref="AQ567" r:id="rId540" xr:uid="{00000000-0004-0000-0300-00001B020000}"/>
    <hyperlink ref="AQ568" r:id="rId541" xr:uid="{00000000-0004-0000-0300-00001C020000}"/>
    <hyperlink ref="AQ569" r:id="rId542" xr:uid="{00000000-0004-0000-0300-00001D020000}"/>
    <hyperlink ref="AQ570" r:id="rId543" xr:uid="{00000000-0004-0000-0300-00001E020000}"/>
    <hyperlink ref="AQ571" r:id="rId544" xr:uid="{00000000-0004-0000-0300-00001F020000}"/>
    <hyperlink ref="AQ572" r:id="rId545" display="regisiztráció, tervezik, hogy a bőrérzékenyítést is hozzáadják a harmonizálthoz" xr:uid="{00000000-0004-0000-0300-000020020000}"/>
    <hyperlink ref="AQ573" r:id="rId546" xr:uid="{00000000-0004-0000-0300-000021020000}"/>
    <hyperlink ref="AQ574" r:id="rId547" xr:uid="{00000000-0004-0000-0300-000022020000}"/>
    <hyperlink ref="AQ575" r:id="rId548" xr:uid="{00000000-0004-0000-0300-000023020000}"/>
    <hyperlink ref="AQ576" r:id="rId549" xr:uid="{00000000-0004-0000-0300-000024020000}"/>
    <hyperlink ref="AQ577" r:id="rId550" xr:uid="{00000000-0004-0000-0300-000025020000}"/>
    <hyperlink ref="AQ578" r:id="rId551" xr:uid="{00000000-0004-0000-0300-000026020000}"/>
    <hyperlink ref="AQ579" r:id="rId552" xr:uid="{00000000-0004-0000-0300-000027020000}"/>
    <hyperlink ref="AQ580" r:id="rId553" xr:uid="{00000000-0004-0000-0300-000028020000}"/>
    <hyperlink ref="AQ581" r:id="rId554" xr:uid="{00000000-0004-0000-0300-000029020000}"/>
    <hyperlink ref="AQ582" r:id="rId555" xr:uid="{00000000-0004-0000-0300-00002A020000}"/>
    <hyperlink ref="AQ593" r:id="rId556" xr:uid="{00000000-0004-0000-0300-00002B020000}"/>
    <hyperlink ref="AQ594" r:id="rId557" xr:uid="{00000000-0004-0000-0300-00002C020000}"/>
    <hyperlink ref="AQ592" r:id="rId558" xr:uid="{00000000-0004-0000-0300-00002D020000}"/>
    <hyperlink ref="AQ586" r:id="rId559" xr:uid="{00000000-0004-0000-0300-00002E020000}"/>
    <hyperlink ref="AQ587" r:id="rId560" xr:uid="{00000000-0004-0000-0300-00002F020000}"/>
    <hyperlink ref="AQ588" r:id="rId561" xr:uid="{00000000-0004-0000-0300-000030020000}"/>
    <hyperlink ref="AQ522" r:id="rId562" xr:uid="{00000000-0004-0000-0300-000031020000}"/>
    <hyperlink ref="AQ584" r:id="rId563" xr:uid="{00000000-0004-0000-0300-000032020000}"/>
    <hyperlink ref="AQ108" r:id="rId564" xr:uid="{00000000-0004-0000-0300-000033020000}"/>
    <hyperlink ref="AQ107" r:id="rId565" xr:uid="{00000000-0004-0000-0300-000034020000}"/>
    <hyperlink ref="AQ337" r:id="rId566" xr:uid="{00000000-0004-0000-0300-000035020000}"/>
    <hyperlink ref="A338" r:id="rId567" display="http://www.sigmaaldrich.com/catalog/search?term=19438-60-9&amp;interface=CAS%20No.&amp;N=0&amp;mode=partialmax&amp;lang=hu&amp;region=HU&amp;focus=product" xr:uid="{00000000-0004-0000-0300-000036020000}"/>
    <hyperlink ref="AQ338" r:id="rId568" xr:uid="{00000000-0004-0000-0300-000037020000}"/>
    <hyperlink ref="C538" r:id="rId569" display="https://echa.europa.eu/substance-information/-/substanceinfo/100.019.390" xr:uid="{00000000-0004-0000-0300-000038020000}"/>
    <hyperlink ref="AQ538" r:id="rId570" xr:uid="{00000000-0004-0000-0300-000039020000}"/>
    <hyperlink ref="C595" r:id="rId571" display="https://echa.europa.eu/substance-information/-/substanceinfo/100.114.947" xr:uid="{00000000-0004-0000-0300-00003A020000}"/>
    <hyperlink ref="AQ595" r:id="rId572" display="osztályozásbejelentés" xr:uid="{00000000-0004-0000-0300-00003B020000}"/>
    <hyperlink ref="AQ416" r:id="rId573" display="1. intermedier regisztráció metanolos oldatban- magy szórás a bejelentéseknél, de sokszor megjelenik a 10-s M faktor az akutnál" xr:uid="{00000000-0004-0000-0300-00003C020000}"/>
    <hyperlink ref="AQ414" r:id="rId574" xr:uid="{00000000-0004-0000-0300-00003D020000}"/>
    <hyperlink ref="AQ418" r:id="rId575" xr:uid="{00000000-0004-0000-0300-00003E020000}"/>
    <hyperlink ref="AQ417" r:id="rId576" xr:uid="{00000000-0004-0000-0300-00003F020000}"/>
    <hyperlink ref="AQ377" r:id="rId577" xr:uid="{00000000-0004-0000-0300-000040020000}"/>
    <hyperlink ref="AQ415" r:id="rId578" xr:uid="{00000000-0004-0000-0300-000041020000}"/>
    <hyperlink ref="AQ89" r:id="rId579" xr:uid="{00000000-0004-0000-0300-000042020000}"/>
    <hyperlink ref="AQ330" r:id="rId580" xr:uid="{00000000-0004-0000-0300-000043020000}"/>
    <hyperlink ref="AQ589" r:id="rId581" xr:uid="{00000000-0004-0000-0300-000044020000}"/>
    <hyperlink ref="AQ419" r:id="rId582" xr:uid="{00000000-0004-0000-0300-000045020000}"/>
    <hyperlink ref="AQ420" r:id="rId583" xr:uid="{00000000-0004-0000-0300-000046020000}"/>
    <hyperlink ref="AQ343" r:id="rId584" xr:uid="{00000000-0004-0000-0300-000047020000}"/>
    <hyperlink ref="AQ344" r:id="rId585" xr:uid="{00000000-0004-0000-0300-000048020000}"/>
    <hyperlink ref="AQ18" r:id="rId586" xr:uid="{00000000-0004-0000-0300-000049020000}"/>
    <hyperlink ref="AQ591" r:id="rId587" xr:uid="{00000000-0004-0000-0300-00004A020000}"/>
    <hyperlink ref="AQ596" r:id="rId588" xr:uid="{00000000-0004-0000-0300-00004B020000}"/>
    <hyperlink ref="AQ440" r:id="rId589" xr:uid="{00000000-0004-0000-0300-00004C020000}"/>
    <hyperlink ref="AQ83" r:id="rId590" xr:uid="{00000000-0004-0000-0300-00004D020000}"/>
    <hyperlink ref="C84" r:id="rId591" display="https://echa.europa.eu/substance-information/-/substanceinfo/100.059.139" xr:uid="{00000000-0004-0000-0300-00004E020000}"/>
    <hyperlink ref="C85" r:id="rId592" display="https://echa.europa.eu/substance-information/-/substanceinfo/100.015.140" xr:uid="{00000000-0004-0000-0300-00004F020000}"/>
    <hyperlink ref="AQ85" r:id="rId593" xr:uid="{00000000-0004-0000-0300-000050020000}"/>
    <hyperlink ref="C87" r:id="rId594" display="https://echa.europa.eu/substance-information/-/substanceinfo/100.007.964" xr:uid="{00000000-0004-0000-0300-000051020000}"/>
    <hyperlink ref="AQ87" r:id="rId595" xr:uid="{00000000-0004-0000-0300-000052020000}"/>
    <hyperlink ref="C86" r:id="rId596" display="https://echa.europa.eu/substance-information/-/substanceinfo/100.003.462" xr:uid="{00000000-0004-0000-0300-000053020000}"/>
    <hyperlink ref="AQ86" r:id="rId597" xr:uid="{00000000-0004-0000-0300-000054020000}"/>
    <hyperlink ref="AQ5" r:id="rId598" xr:uid="{00000000-0004-0000-0300-000055020000}"/>
    <hyperlink ref="AQ598" r:id="rId599" xr:uid="{00000000-0004-0000-0300-000056020000}"/>
    <hyperlink ref="AQ599" r:id="rId600" xr:uid="{00000000-0004-0000-0300-000057020000}"/>
    <hyperlink ref="C600" r:id="rId601" display="https://echa.europa.eu/substance-information/-/substanceinfo/100.100.831" xr:uid="{00000000-0004-0000-0300-000058020000}"/>
    <hyperlink ref="AQ600" r:id="rId602" xr:uid="{00000000-0004-0000-0300-000059020000}"/>
    <hyperlink ref="AQ601" r:id="rId603" xr:uid="{00000000-0004-0000-0300-00005A020000}"/>
    <hyperlink ref="AQ602" r:id="rId604" xr:uid="{00000000-0004-0000-0300-00005B020000}"/>
    <hyperlink ref="C603" r:id="rId605" display="https://echa.europa.eu/substance-information/-/substanceinfo/100.003.891" xr:uid="{00000000-0004-0000-0300-00005C020000}"/>
    <hyperlink ref="AQ603" r:id="rId606" xr:uid="{00000000-0004-0000-0300-00005D020000}"/>
    <hyperlink ref="AQ604" r:id="rId607" xr:uid="{00000000-0004-0000-0300-00005E020000}"/>
    <hyperlink ref="AQ605" r:id="rId608" xr:uid="{00000000-0004-0000-0300-00005F020000}"/>
    <hyperlink ref="C606" r:id="rId609" display="https://echa.europa.eu/substance-information/-/substanceinfo/100.016.560" xr:uid="{00000000-0004-0000-0300-000060020000}"/>
    <hyperlink ref="AQ606" r:id="rId610" xr:uid="{00000000-0004-0000-0300-000061020000}"/>
    <hyperlink ref="C167" r:id="rId611" display="https://echa.europa.eu/substance-information/-/substanceinfo/100.105.725" xr:uid="{00000000-0004-0000-0300-000062020000}"/>
    <hyperlink ref="AQ167" r:id="rId612" xr:uid="{00000000-0004-0000-0300-000063020000}"/>
    <hyperlink ref="AQ193" r:id="rId613" xr:uid="{00000000-0004-0000-0300-000064020000}"/>
    <hyperlink ref="C496" r:id="rId614" display="https://echa.europa.eu/substance-information/-/substanceinfo/100.065.235" xr:uid="{00000000-0004-0000-0300-000065020000}"/>
    <hyperlink ref="AQ496" r:id="rId615" xr:uid="{00000000-0004-0000-0300-000066020000}"/>
    <hyperlink ref="C509" r:id="rId616" display="https://echa.europa.eu/substance-information/-/substanceinfo/100.082.430" xr:uid="{00000000-0004-0000-0300-000067020000}"/>
    <hyperlink ref="AQ509" r:id="rId617" display="osztályozásbejelentés" xr:uid="{00000000-0004-0000-0300-000068020000}"/>
    <hyperlink ref="C607" r:id="rId618" display="https://echa.europa.eu/substance-information/-/substanceinfo/100.021.179" xr:uid="{00000000-0004-0000-0300-000069020000}"/>
    <hyperlink ref="AQ607" r:id="rId619" xr:uid="{00000000-0004-0000-0300-00006A020000}"/>
    <hyperlink ref="AQ609" r:id="rId620" xr:uid="{00000000-0004-0000-0300-00006B020000}"/>
    <hyperlink ref="C610" r:id="rId621" display="https://echa.europa.eu/hu/substance-information/-/substanceinfo/100.007.981" xr:uid="{00000000-0004-0000-0300-00006C020000}"/>
    <hyperlink ref="AQ610" r:id="rId622" xr:uid="{00000000-0004-0000-0300-00006D020000}"/>
    <hyperlink ref="C611" r:id="rId623" display="https://echa.europa.eu/hu/substance-information/-/substanceinfo/100.101.629" xr:uid="{00000000-0004-0000-0300-00006E020000}"/>
    <hyperlink ref="AQ611" r:id="rId624" xr:uid="{00000000-0004-0000-0300-00006F020000}"/>
    <hyperlink ref="C613" r:id="rId625" display="https://echa.europa.eu/hu/substance-information/-/substanceinfo/100.048.319" xr:uid="{00000000-0004-0000-0300-000070020000}"/>
    <hyperlink ref="AQ613" r:id="rId626" display="regisztáció" xr:uid="{00000000-0004-0000-0300-000071020000}"/>
    <hyperlink ref="C614" r:id="rId627" display="https://echa.europa.eu/hu/substance-information/-/substanceinfo/100.025.488" xr:uid="{00000000-0004-0000-0300-000072020000}"/>
    <hyperlink ref="AQ614" r:id="rId628" xr:uid="{00000000-0004-0000-0300-000073020000}"/>
    <hyperlink ref="C608" r:id="rId629" display="https://echa.europa.eu/hu/substance-information/-/substanceinfo/100.011.272" xr:uid="{00000000-0004-0000-0300-000074020000}"/>
    <hyperlink ref="C612" r:id="rId630" display="https://echa.europa.eu/hu/substance-information/-/substanceinfo/100.045.698" xr:uid="{00000000-0004-0000-0300-000075020000}"/>
    <hyperlink ref="C615" r:id="rId631" display="https://echa.europa.eu/hu/substance-information/-/substanceinfo/100.003.353" xr:uid="{00000000-0004-0000-0300-000076020000}"/>
    <hyperlink ref="AQ615" r:id="rId632" xr:uid="{00000000-0004-0000-0300-000077020000}"/>
    <hyperlink ref="AQ409" r:id="rId633" display="regisztráció" xr:uid="{00000000-0004-0000-0300-000078020000}"/>
    <hyperlink ref="AQ132" r:id="rId634" xr:uid="{00000000-0004-0000-0300-000079020000}"/>
    <hyperlink ref="AQ339" r:id="rId635" xr:uid="{00000000-0004-0000-0300-00007A020000}"/>
    <hyperlink ref="AQ349" r:id="rId636" xr:uid="{00000000-0004-0000-0300-00007B020000}"/>
    <hyperlink ref="AQ608" r:id="rId637" xr:uid="{00000000-0004-0000-0300-00007C020000}"/>
    <hyperlink ref="AQ388" r:id="rId638" xr:uid="{00000000-0004-0000-0300-00007D020000}"/>
    <hyperlink ref="AQ612" r:id="rId639" display="regisztáció" xr:uid="{00000000-0004-0000-0300-00007E020000}"/>
    <hyperlink ref="AQ616" r:id="rId640" xr:uid="{00000000-0004-0000-0300-00007F020000}"/>
    <hyperlink ref="AQ619" r:id="rId641" xr:uid="{00000000-0004-0000-0300-000080020000}"/>
    <hyperlink ref="AQ620" r:id="rId642" xr:uid="{00000000-0004-0000-0300-000081020000}"/>
    <hyperlink ref="AQ280" r:id="rId643" xr:uid="{00000000-0004-0000-0300-000082020000}"/>
    <hyperlink ref="AQ294" r:id="rId644" xr:uid="{00000000-0004-0000-0300-000083020000}"/>
    <hyperlink ref="AQ627" r:id="rId645" display="regisztráció" xr:uid="{00000000-0004-0000-0300-000084020000}"/>
    <hyperlink ref="AQ624" r:id="rId646" display="regisztráció" xr:uid="{00000000-0004-0000-0300-000085020000}"/>
    <hyperlink ref="AQ621" r:id="rId647" xr:uid="{00000000-0004-0000-0300-000086020000}"/>
    <hyperlink ref="AQ622" r:id="rId648" xr:uid="{00000000-0004-0000-0300-000087020000}"/>
    <hyperlink ref="AQ623" r:id="rId649" xr:uid="{00000000-0004-0000-0300-000088020000}"/>
    <hyperlink ref="AQ583" r:id="rId650" xr:uid="{00000000-0004-0000-0300-000089020000}"/>
    <hyperlink ref="AQ27" r:id="rId651" xr:uid="{00000000-0004-0000-0300-00008A020000}"/>
    <hyperlink ref="AQ179" r:id="rId652" xr:uid="{00000000-0004-0000-0300-00008B020000}"/>
    <hyperlink ref="C173" r:id="rId653" display="https://echa.europa.eu/hu/substance-information/-/substanceinfo/100.227.048" xr:uid="{00000000-0004-0000-0300-00008C020000}"/>
    <hyperlink ref="AQ173" r:id="rId654" xr:uid="{00000000-0004-0000-0300-00008D020000}"/>
    <hyperlink ref="C175" r:id="rId655" display="https://echa.europa.eu/hu/substance-information/-/substanceinfo/100.105.721" xr:uid="{00000000-0004-0000-0300-00008E020000}"/>
    <hyperlink ref="AQ175" r:id="rId656" xr:uid="{00000000-0004-0000-0300-00008F020000}"/>
    <hyperlink ref="C176" r:id="rId657" display="https://echa.europa.eu/hu/substance-information/-/substanceinfo/100.105.682" xr:uid="{00000000-0004-0000-0300-000090020000}"/>
    <hyperlink ref="AQ176" r:id="rId658" xr:uid="{00000000-0004-0000-0300-000091020000}"/>
    <hyperlink ref="C177" r:id="rId659" display="https://echa.europa.eu/hu/substance-information/-/substanceinfo/100.105.824" xr:uid="{00000000-0004-0000-0300-000092020000}"/>
    <hyperlink ref="AQ177" r:id="rId660" xr:uid="{00000000-0004-0000-0300-000093020000}"/>
    <hyperlink ref="C174" r:id="rId661" display="https://echa.europa.eu/hu/substance-information/-/substanceinfo/100.226.890" xr:uid="{00000000-0004-0000-0300-000094020000}"/>
    <hyperlink ref="AQ174" r:id="rId662" xr:uid="{00000000-0004-0000-0300-000095020000}"/>
    <hyperlink ref="C178" r:id="rId663" display="https://echa.europa.eu/hu/substance-information/-/substanceinfo/100.105.933" xr:uid="{00000000-0004-0000-0300-000096020000}"/>
    <hyperlink ref="AQ178" r:id="rId664" xr:uid="{00000000-0004-0000-0300-000097020000}"/>
    <hyperlink ref="C180" r:id="rId665" display="https://echa.europa.eu/hu/substance-information/-/substanceinfo/100.227.250" xr:uid="{00000000-0004-0000-0300-000098020000}"/>
    <hyperlink ref="AQ180" r:id="rId666" xr:uid="{00000000-0004-0000-0300-000099020000}"/>
    <hyperlink ref="C494" r:id="rId667" display="https://echa.europa.eu/hu/substance-information/-/substanceinfo/100.066.440" xr:uid="{00000000-0004-0000-0300-00009A020000}"/>
    <hyperlink ref="AQ494" r:id="rId668" xr:uid="{00000000-0004-0000-0300-00009B020000}"/>
    <hyperlink ref="C495" r:id="rId669" display="https://echa.europa.eu/hu/substance-information/-/substanceinfo/100.088.747" xr:uid="{00000000-0004-0000-0300-00009C020000}"/>
    <hyperlink ref="AQ495" r:id="rId670" xr:uid="{00000000-0004-0000-0300-00009D020000}"/>
    <hyperlink ref="C497" r:id="rId671" display="https://echa.europa.eu/hu/substance-information/-/substanceinfo/100.226.453" xr:uid="{00000000-0004-0000-0300-00009E020000}"/>
    <hyperlink ref="AQ497" r:id="rId672" xr:uid="{00000000-0004-0000-0300-00009F020000}"/>
    <hyperlink ref="C498" r:id="rId673" display="https://echa.europa.eu/hu/substance-information/-/substanceinfo/100.246.659" xr:uid="{00000000-0004-0000-0300-0000A0020000}"/>
    <hyperlink ref="AQ498" r:id="rId674" xr:uid="{00000000-0004-0000-0300-0000A1020000}"/>
    <hyperlink ref="C502" r:id="rId675" display="https://echa.europa.eu/hu/substance-information/-/substanceinfo/100.226.502" xr:uid="{00000000-0004-0000-0300-0000A2020000}"/>
    <hyperlink ref="AQ502" r:id="rId676" xr:uid="{00000000-0004-0000-0300-0000A3020000}"/>
    <hyperlink ref="C499" r:id="rId677" display="https://echa.europa.eu/hu/substance-information/-/substanceinfo/100.243.816" xr:uid="{00000000-0004-0000-0300-0000A4020000}"/>
    <hyperlink ref="AQ499" r:id="rId678" xr:uid="{00000000-0004-0000-0300-0000A5020000}"/>
    <hyperlink ref="C500" r:id="rId679" display="https://echa.europa.eu/hu/substance-information/-/substanceinfo/100.066.579" xr:uid="{00000000-0004-0000-0300-0000A6020000}"/>
    <hyperlink ref="AQ500" r:id="rId680" xr:uid="{00000000-0004-0000-0300-0000A7020000}"/>
    <hyperlink ref="C501" r:id="rId681" display="https://echa.europa.eu/hu/substance-information/-/substanceinfo/100.085.346" xr:uid="{00000000-0004-0000-0300-0000A8020000}"/>
    <hyperlink ref="AQ501" r:id="rId682" xr:uid="{00000000-0004-0000-0300-0000A9020000}"/>
    <hyperlink ref="C503" r:id="rId683" display="https://echa.europa.eu/hu/substance-information/-/substanceinfo/100.226.501" xr:uid="{00000000-0004-0000-0300-0000AA020000}"/>
    <hyperlink ref="AQ503" r:id="rId684" xr:uid="{00000000-0004-0000-0300-0000AB020000}"/>
    <hyperlink ref="C504" r:id="rId685" display="https://echa.europa.eu/hu/substance-information/-/substanceinfo/100.075.402" xr:uid="{00000000-0004-0000-0300-0000AC020000}"/>
    <hyperlink ref="C505" r:id="rId686" display="https://echa.europa.eu/hu/substance-information/-/substanceinfo/100.244.602" xr:uid="{00000000-0004-0000-0300-0000AD020000}"/>
    <hyperlink ref="AQ505" r:id="rId687" xr:uid="{00000000-0004-0000-0300-0000AE020000}"/>
    <hyperlink ref="C506" r:id="rId688" display="https://echa.europa.eu/hu/substance-information/-/substanceinfo/100.258.230" xr:uid="{00000000-0004-0000-0300-0000AF020000}"/>
    <hyperlink ref="AQ506" r:id="rId689" xr:uid="{00000000-0004-0000-0300-0000B0020000}"/>
    <hyperlink ref="C507" r:id="rId690" display="https://echa.europa.eu/hu/substance-information/-/substanceinfo/100.227.221" xr:uid="{00000000-0004-0000-0300-0000B1020000}"/>
    <hyperlink ref="AQ507" r:id="rId691" xr:uid="{00000000-0004-0000-0300-0000B2020000}"/>
    <hyperlink ref="C508" r:id="rId692" display="https://echa.europa.eu/hu/substance-information/-/substanceinfo/100.145.870" xr:uid="{00000000-0004-0000-0300-0000B3020000}"/>
    <hyperlink ref="AQ508" r:id="rId693" xr:uid="{00000000-0004-0000-0300-0000B4020000}"/>
    <hyperlink ref="AQ628" r:id="rId694" xr:uid="{00000000-0004-0000-0300-0000B5020000}"/>
    <hyperlink ref="AQ629" r:id="rId695" xr:uid="{00000000-0004-0000-0300-0000B6020000}"/>
    <hyperlink ref="AQ698" r:id="rId696" xr:uid="{00000000-0004-0000-0300-0000B7020000}"/>
    <hyperlink ref="AQ699" r:id="rId697" xr:uid="{00000000-0004-0000-0300-0000B8020000}"/>
    <hyperlink ref="AQ646" r:id="rId698" xr:uid="{00000000-0004-0000-0300-0000B9020000}"/>
    <hyperlink ref="AQ667" r:id="rId699" xr:uid="{00000000-0004-0000-0300-0000BA020000}"/>
    <hyperlink ref="AQ675" r:id="rId700" xr:uid="{00000000-0004-0000-0300-0000BB020000}"/>
    <hyperlink ref="AQ681" r:id="rId701" xr:uid="{00000000-0004-0000-0300-0000BC020000}"/>
    <hyperlink ref="AQ670" r:id="rId702" xr:uid="{00000000-0004-0000-0300-0000BD020000}"/>
    <hyperlink ref="AQ676" r:id="rId703" xr:uid="{00000000-0004-0000-0300-0000BE020000}"/>
    <hyperlink ref="AQ682" r:id="rId704" xr:uid="{00000000-0004-0000-0300-0000BF020000}"/>
    <hyperlink ref="AQ669" r:id="rId705" xr:uid="{00000000-0004-0000-0300-0000C0020000}"/>
    <hyperlink ref="AQ671" r:id="rId706" xr:uid="{00000000-0004-0000-0300-0000C1020000}"/>
    <hyperlink ref="AQ683" r:id="rId707" xr:uid="{00000000-0004-0000-0300-0000C2020000}"/>
    <hyperlink ref="AQ687" r:id="rId708" xr:uid="{00000000-0004-0000-0300-0000C3020000}"/>
    <hyperlink ref="AQ672" r:id="rId709" xr:uid="{00000000-0004-0000-0300-0000C4020000}"/>
    <hyperlink ref="AQ678" r:id="rId710" xr:uid="{00000000-0004-0000-0300-0000C5020000}"/>
    <hyperlink ref="AQ684" r:id="rId711" xr:uid="{00000000-0004-0000-0300-0000C6020000}"/>
    <hyperlink ref="AQ688" r:id="rId712" xr:uid="{00000000-0004-0000-0300-0000C7020000}"/>
    <hyperlink ref="AQ685" r:id="rId713" xr:uid="{00000000-0004-0000-0300-0000C8020000}"/>
    <hyperlink ref="AQ689" r:id="rId714" xr:uid="{00000000-0004-0000-0300-0000C9020000}"/>
    <hyperlink ref="AQ680" r:id="rId715" xr:uid="{00000000-0004-0000-0300-0000CA020000}"/>
    <hyperlink ref="AQ686" r:id="rId716" xr:uid="{00000000-0004-0000-0300-0000CB020000}"/>
    <hyperlink ref="AQ690" r:id="rId717" xr:uid="{00000000-0004-0000-0300-0000CC020000}"/>
    <hyperlink ref="AQ691" r:id="rId718" xr:uid="{00000000-0004-0000-0300-0000CD020000}"/>
    <hyperlink ref="AQ692" r:id="rId719" xr:uid="{00000000-0004-0000-0300-0000CE020000}"/>
    <hyperlink ref="AQ693" r:id="rId720" xr:uid="{00000000-0004-0000-0300-0000CF020000}"/>
    <hyperlink ref="AQ694" r:id="rId721" xr:uid="{00000000-0004-0000-0300-0000D0020000}"/>
    <hyperlink ref="AQ695" r:id="rId722" xr:uid="{00000000-0004-0000-0300-0000D1020000}"/>
    <hyperlink ref="AQ696" r:id="rId723" xr:uid="{00000000-0004-0000-0300-0000D2020000}"/>
    <hyperlink ref="AQ697" r:id="rId724" xr:uid="{00000000-0004-0000-0300-0000D3020000}"/>
    <hyperlink ref="AQ635" r:id="rId725" xr:uid="{00000000-0004-0000-0300-0000D4020000}"/>
    <hyperlink ref="AQ641" r:id="rId726" xr:uid="{00000000-0004-0000-0300-0000D5020000}"/>
    <hyperlink ref="AQ647" r:id="rId727" xr:uid="{00000000-0004-0000-0300-0000D6020000}"/>
    <hyperlink ref="AQ653" r:id="rId728" xr:uid="{00000000-0004-0000-0300-0000D7020000}"/>
    <hyperlink ref="AQ636" r:id="rId729" xr:uid="{00000000-0004-0000-0300-0000D8020000}"/>
    <hyperlink ref="AQ642" r:id="rId730" xr:uid="{00000000-0004-0000-0300-0000D9020000}"/>
    <hyperlink ref="AQ648" r:id="rId731" xr:uid="{00000000-0004-0000-0300-0000DA020000}"/>
    <hyperlink ref="AQ654" r:id="rId732" xr:uid="{00000000-0004-0000-0300-0000DB020000}"/>
    <hyperlink ref="AQ637" r:id="rId733" xr:uid="{00000000-0004-0000-0300-0000DC020000}"/>
    <hyperlink ref="AQ643" r:id="rId734" xr:uid="{00000000-0004-0000-0300-0000DD020000}"/>
    <hyperlink ref="AQ649" r:id="rId735" xr:uid="{00000000-0004-0000-0300-0000DE020000}"/>
    <hyperlink ref="AQ655" r:id="rId736" xr:uid="{00000000-0004-0000-0300-0000DF020000}"/>
    <hyperlink ref="AQ659" r:id="rId737" xr:uid="{00000000-0004-0000-0300-0000E0020000}"/>
    <hyperlink ref="AQ638" r:id="rId738" xr:uid="{00000000-0004-0000-0300-0000E1020000}"/>
    <hyperlink ref="AQ644" r:id="rId739" xr:uid="{00000000-0004-0000-0300-0000E2020000}"/>
    <hyperlink ref="AQ650" r:id="rId740" xr:uid="{00000000-0004-0000-0300-0000E3020000}"/>
    <hyperlink ref="AQ656" r:id="rId741" xr:uid="{00000000-0004-0000-0300-0000E4020000}"/>
    <hyperlink ref="AQ660" r:id="rId742" xr:uid="{00000000-0004-0000-0300-0000E5020000}"/>
    <hyperlink ref="AQ633" r:id="rId743" xr:uid="{00000000-0004-0000-0300-0000E6020000}"/>
    <hyperlink ref="AQ645" r:id="rId744" xr:uid="{00000000-0004-0000-0300-0000E7020000}"/>
    <hyperlink ref="AQ657" r:id="rId745" xr:uid="{00000000-0004-0000-0300-0000E8020000}"/>
    <hyperlink ref="AQ661" r:id="rId746" xr:uid="{00000000-0004-0000-0300-0000E9020000}"/>
    <hyperlink ref="AQ640" r:id="rId747" xr:uid="{00000000-0004-0000-0300-0000EA020000}"/>
    <hyperlink ref="AQ658" r:id="rId748" xr:uid="{00000000-0004-0000-0300-0000EB020000}"/>
    <hyperlink ref="AQ662" r:id="rId749" xr:uid="{00000000-0004-0000-0300-0000EC020000}"/>
    <hyperlink ref="AQ663" r:id="rId750" xr:uid="{00000000-0004-0000-0300-0000ED020000}"/>
    <hyperlink ref="AQ664" r:id="rId751" xr:uid="{00000000-0004-0000-0300-0000EE020000}"/>
    <hyperlink ref="AQ665" r:id="rId752" xr:uid="{00000000-0004-0000-0300-0000EF020000}"/>
    <hyperlink ref="AQ666" r:id="rId753" xr:uid="{00000000-0004-0000-0300-0000F0020000}"/>
    <hyperlink ref="AQ701" r:id="rId754" xr:uid="{00000000-0004-0000-0300-0000F1020000}"/>
    <hyperlink ref="AQ651" r:id="rId755" xr:uid="{00000000-0004-0000-0300-0000F2020000}"/>
    <hyperlink ref="AQ673" r:id="rId756" xr:uid="{00000000-0004-0000-0300-0000F3020000}"/>
    <hyperlink ref="AQ674" r:id="rId757" xr:uid="{00000000-0004-0000-0300-0000F4020000}"/>
    <hyperlink ref="AQ679" r:id="rId758" xr:uid="{00000000-0004-0000-0300-0000F5020000}"/>
    <hyperlink ref="AQ677" r:id="rId759" xr:uid="{00000000-0004-0000-0300-0000F6020000}"/>
    <hyperlink ref="AQ634" r:id="rId760" xr:uid="{00000000-0004-0000-0300-0000F7020000}"/>
    <hyperlink ref="AQ639" r:id="rId761" xr:uid="{00000000-0004-0000-0300-0000F8020000}"/>
    <hyperlink ref="AQ700" r:id="rId762" xr:uid="{00000000-0004-0000-0300-0000F9020000}"/>
    <hyperlink ref="AQ711" r:id="rId763" xr:uid="{00000000-0004-0000-0300-0000FA020000}"/>
    <hyperlink ref="I710" r:id="rId764" display="no limit" xr:uid="{00000000-0004-0000-0300-0000FB020000}"/>
    <hyperlink ref="AQ710" r:id="rId765" xr:uid="{00000000-0004-0000-0300-0000FC020000}"/>
    <hyperlink ref="AQ702" r:id="rId766" xr:uid="{00000000-0004-0000-0300-0000FD020000}"/>
    <hyperlink ref="AQ703" r:id="rId767" xr:uid="{00000000-0004-0000-0300-0000FE020000}"/>
    <hyperlink ref="AQ704" r:id="rId768" xr:uid="{00000000-0004-0000-0300-0000FF020000}"/>
    <hyperlink ref="AQ705" r:id="rId769" display="harmonizált" xr:uid="{00000000-0004-0000-0300-000000030000}"/>
    <hyperlink ref="AQ706" r:id="rId770" display="regisztráció" xr:uid="{00000000-0004-0000-0300-000001030000}"/>
    <hyperlink ref="AQ708" r:id="rId771" xr:uid="{00000000-0004-0000-0300-000002030000}"/>
    <hyperlink ref="AQ707" r:id="rId772" xr:uid="{00000000-0004-0000-0300-000003030000}"/>
    <hyperlink ref="AQ709" r:id="rId773" xr:uid="{00000000-0004-0000-0300-000004030000}"/>
    <hyperlink ref="I709" r:id="rId774" display="no limit" xr:uid="{48FEE149-9EB1-42BB-A2C3-B288B01244B0}"/>
    <hyperlink ref="C712" r:id="rId775" display="https://echa.europa.eu/hu/substance-information/-/substanceinfo/100.105.710" xr:uid="{5D4B7CFB-CB26-4347-AB16-904C1D97388A}"/>
    <hyperlink ref="AQ712" r:id="rId776" xr:uid="{B9E21012-1DF9-4C6A-BB9C-DC29775485B3}"/>
    <hyperlink ref="A141" r:id="rId777" display="https://echa.europa.eu/hu/substance-information/-/substanceinfo/100.114.304" xr:uid="{D5F2F181-11DB-4F9D-B053-AE5FF48ADC69}"/>
    <hyperlink ref="C141" r:id="rId778" display="https://echa.europa.eu/hu/substance-information/-/substanceinfo/100.114.304" xr:uid="{059358CF-7B4A-4559-AACA-03FCE87E7689}"/>
    <hyperlink ref="AQ141" r:id="rId779" xr:uid="{E6B06F90-8922-48F3-8FD6-DDA23F5FD2C5}"/>
    <hyperlink ref="C716" r:id="rId780" display="https://echa.europa.eu/substance-information/-/substanceinfo/100.014.885" xr:uid="{42FEC933-ECE8-4040-97E6-15C0CA88FF48}"/>
    <hyperlink ref="AQ716" r:id="rId781" xr:uid="{2EBD2234-F97F-4D12-9291-364ACB1393BA}"/>
    <hyperlink ref="C159" r:id="rId782" display="https://echa.europa.eu/substance-information/-/substanceinfo/100.003.218" xr:uid="{1661564E-62CA-41D1-9348-596E879090C6}"/>
    <hyperlink ref="AQ717" r:id="rId783" xr:uid="{C508E3E0-C51A-469F-A0AE-E0C8A6F49CB9}"/>
    <hyperlink ref="AQ718" r:id="rId784" xr:uid="{12D52F83-FD71-41D5-BDF7-A68A08A55FD4}"/>
    <hyperlink ref="AQ719" r:id="rId785" xr:uid="{4EA1897E-6716-4727-8AC0-6FBB2952B333}"/>
    <hyperlink ref="AQ720" r:id="rId786" xr:uid="{351C5E4F-F281-4727-9462-3EB27F1D6999}"/>
    <hyperlink ref="AQ721" r:id="rId787" xr:uid="{DD2E2810-2AE4-4952-8EB1-CE5F9D538DC7}"/>
    <hyperlink ref="C722" r:id="rId788" display="https://echa.europa.eu/hu/substance-information/-/substanceinfo/100.225.192" xr:uid="{73AE75D4-191D-462D-ACB3-B750E9CCD8D3}"/>
    <hyperlink ref="AQ722" r:id="rId789" xr:uid="{261613BA-2E0D-45A3-A008-157AC46FFEA9}"/>
    <hyperlink ref="C742" r:id="rId790" display="https://echa.europa.eu/hu/substance-information/-/substanceinfo/100.055.213" xr:uid="{2AAFDC72-4977-4464-A05B-0B38FB9C96D0}"/>
    <hyperlink ref="AQ742" r:id="rId791" xr:uid="{E61035B2-40EB-4596-B9F9-5FADBD7353AB}"/>
    <hyperlink ref="C743" r:id="rId792" display="https://echa.europa.eu/hu/substance-information/-/substanceinfo/100.017.080" xr:uid="{62587FB1-BDC6-4236-9CE0-14D39C025781}"/>
    <hyperlink ref="AQ743" r:id="rId793" xr:uid="{8E942BA5-E5AA-4BCB-9024-F820CF00C308}"/>
    <hyperlink ref="AQ744" r:id="rId794" xr:uid="{922527B0-C660-4651-B355-B7EF87E908A4}"/>
    <hyperlink ref="C745" r:id="rId795" display="https://echa.europa.eu/hu/substance-information/-/substanceinfo/100.112.343" xr:uid="{9D4F9A73-D319-4E3B-989C-2296F58F654B}"/>
    <hyperlink ref="AQ745" r:id="rId796" xr:uid="{215BC23E-0E2E-4961-ADC6-71ED0CA7CE89}"/>
    <hyperlink ref="AQ746" r:id="rId797" xr:uid="{05117868-5514-4496-8692-B4EA113AF402}"/>
    <hyperlink ref="C746" r:id="rId798" display="https://echa.europa.eu/hu/substance-information/-/substanceinfo/100.100.260" xr:uid="{4F6E120A-40CE-4EED-9B6E-03442393A120}"/>
    <hyperlink ref="C747" r:id="rId799" display="https://echa.europa.eu/hu/substance-information/-/substanceinfo/100.102.189" xr:uid="{F6F2712A-0F40-4623-BDB0-22EABBA75A68}"/>
    <hyperlink ref="AQ747" r:id="rId800" xr:uid="{866CBB1B-19BA-4CCB-A225-D0DE47482247}"/>
    <hyperlink ref="AQ181" r:id="rId801" xr:uid="{D3258C05-7444-497C-A9FF-69B030C92004}"/>
    <hyperlink ref="AQ324" r:id="rId802" xr:uid="{F0BD58F4-D280-4439-9758-6C7AC833687D}"/>
    <hyperlink ref="C324" r:id="rId803" display="https://echa.europa.eu/hu/substance-information/-/substanceinfo/100.004.385" xr:uid="{B6DD4116-1DFF-4319-BC96-27ABE97EBAD7}"/>
    <hyperlink ref="C325" r:id="rId804" display="https://echa.europa.eu/hu/substance-information/-/substanceinfo/100.019.660" xr:uid="{EFB1805C-E0EF-4695-A45A-E493586D67A8}"/>
    <hyperlink ref="AQ561" r:id="rId805" xr:uid="{92CE0EC1-5B9C-496E-9FD0-D5DAB2E34D7D}"/>
    <hyperlink ref="C590" r:id="rId806" display="https://echa.europa.eu/hu/substance-information/-/substanceinfo/100.015.294" xr:uid="{02ADB32C-AEC0-4E38-9768-77A39DDC2A6E}"/>
    <hyperlink ref="AQ590" r:id="rId807" xr:uid="{0F4EFFD8-85BE-4682-90D3-E733971A2C11}"/>
    <hyperlink ref="C748" r:id="rId808" display="https://echa.europa.eu/hu/substance-information/-/substanceinfo/100.157.861" xr:uid="{E1BEEEF9-B042-41FF-9034-ECB7BD5FC511}"/>
    <hyperlink ref="AQ749" r:id="rId809" xr:uid="{69A52A76-D461-49FD-B574-96F7F9396D20}"/>
    <hyperlink ref="AQ72" r:id="rId810" xr:uid="{4B45200F-B66B-472A-9CFD-86F015C0C711}"/>
    <hyperlink ref="AQ750" r:id="rId811" xr:uid="{70AC03D2-7A9F-4406-9946-D82723ECC5D4}"/>
  </hyperlinks>
  <pageMargins left="0.7" right="0.7" top="0.75" bottom="0.75" header="0.51180555555555496" footer="0.51180555555555496"/>
  <pageSetup paperSize="9" firstPageNumber="0" orientation="portrait" r:id="rId812"/>
  <legacyDrawing r:id="rId8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0"/>
  <sheetViews>
    <sheetView topLeftCell="A13" zoomScale="90" zoomScaleNormal="90" workbookViewId="0">
      <selection activeCell="E59" sqref="E59"/>
    </sheetView>
  </sheetViews>
  <sheetFormatPr defaultRowHeight="15" x14ac:dyDescent="0.25"/>
  <cols>
    <col min="1" max="1" width="10.5703125"/>
    <col min="2" max="2" width="15" style="70"/>
    <col min="3" max="3" width="22.140625" style="70"/>
    <col min="4" max="4" width="10.140625" style="70"/>
    <col min="5" max="5" width="86.140625" style="13"/>
  </cols>
  <sheetData>
    <row r="1" spans="1:5" s="124" customFormat="1" ht="30" x14ac:dyDescent="0.25">
      <c r="A1" s="122" t="s">
        <v>107</v>
      </c>
      <c r="B1" s="122" t="s">
        <v>108</v>
      </c>
      <c r="C1" s="123" t="s">
        <v>109</v>
      </c>
      <c r="D1" s="122" t="s">
        <v>110</v>
      </c>
      <c r="E1" s="123" t="s">
        <v>111</v>
      </c>
    </row>
    <row r="2" spans="1:5" ht="28.35" customHeight="1" x14ac:dyDescent="0.25">
      <c r="A2" s="530" t="s">
        <v>112</v>
      </c>
      <c r="B2" s="125" t="s">
        <v>113</v>
      </c>
      <c r="C2" s="126" t="s">
        <v>114</v>
      </c>
      <c r="D2" s="125" t="s">
        <v>115</v>
      </c>
      <c r="E2" s="127" t="s">
        <v>116</v>
      </c>
    </row>
    <row r="3" spans="1:5" ht="28.35" customHeight="1" x14ac:dyDescent="0.25">
      <c r="A3" s="530"/>
      <c r="B3" s="128" t="s">
        <v>113</v>
      </c>
      <c r="C3" s="128" t="s">
        <v>117</v>
      </c>
      <c r="D3" s="128" t="s">
        <v>118</v>
      </c>
      <c r="E3" s="526" t="s">
        <v>119</v>
      </c>
    </row>
    <row r="4" spans="1:5" ht="28.35" customHeight="1" x14ac:dyDescent="0.25">
      <c r="A4" s="530"/>
      <c r="B4" s="128" t="s">
        <v>113</v>
      </c>
      <c r="C4" s="128" t="s">
        <v>120</v>
      </c>
      <c r="D4" s="128" t="s">
        <v>121</v>
      </c>
      <c r="E4" s="526"/>
    </row>
    <row r="5" spans="1:5" ht="28.35" customHeight="1" x14ac:dyDescent="0.25">
      <c r="A5" s="530"/>
      <c r="B5" s="128" t="s">
        <v>113</v>
      </c>
      <c r="C5" s="128" t="s">
        <v>122</v>
      </c>
      <c r="D5" s="128" t="s">
        <v>123</v>
      </c>
      <c r="E5" s="526"/>
    </row>
    <row r="6" spans="1:5" ht="28.35" customHeight="1" x14ac:dyDescent="0.25">
      <c r="A6" s="530"/>
      <c r="B6" s="128" t="s">
        <v>124</v>
      </c>
      <c r="C6" s="128" t="s">
        <v>125</v>
      </c>
      <c r="D6" s="128" t="s">
        <v>126</v>
      </c>
      <c r="E6" s="129" t="s">
        <v>127</v>
      </c>
    </row>
    <row r="7" spans="1:5" ht="28.35" customHeight="1" x14ac:dyDescent="0.25">
      <c r="A7" s="530"/>
      <c r="B7" s="128" t="s">
        <v>113</v>
      </c>
      <c r="C7" s="128" t="s">
        <v>128</v>
      </c>
      <c r="D7" s="128" t="s">
        <v>129</v>
      </c>
      <c r="E7" s="526" t="s">
        <v>130</v>
      </c>
    </row>
    <row r="8" spans="1:5" ht="28.35" customHeight="1" x14ac:dyDescent="0.25">
      <c r="A8" s="530"/>
      <c r="B8" s="128" t="s">
        <v>113</v>
      </c>
      <c r="C8" s="128" t="s">
        <v>131</v>
      </c>
      <c r="D8" s="128" t="s">
        <v>132</v>
      </c>
      <c r="E8" s="526"/>
    </row>
    <row r="9" spans="1:5" ht="28.35" customHeight="1" x14ac:dyDescent="0.25">
      <c r="A9" s="530"/>
      <c r="B9" s="128" t="s">
        <v>113</v>
      </c>
      <c r="C9" s="128" t="s">
        <v>133</v>
      </c>
      <c r="D9" s="128" t="s">
        <v>129</v>
      </c>
      <c r="E9" s="525" t="s">
        <v>134</v>
      </c>
    </row>
    <row r="10" spans="1:5" ht="28.35" customHeight="1" x14ac:dyDescent="0.25">
      <c r="A10" s="530"/>
      <c r="B10" s="131" t="s">
        <v>113</v>
      </c>
      <c r="C10" s="131" t="s">
        <v>135</v>
      </c>
      <c r="D10" s="131" t="s">
        <v>132</v>
      </c>
      <c r="E10" s="525"/>
    </row>
    <row r="11" spans="1:5" ht="28.35" customHeight="1" x14ac:dyDescent="0.25">
      <c r="A11" s="531" t="s">
        <v>136</v>
      </c>
      <c r="B11" s="128" t="s">
        <v>113</v>
      </c>
      <c r="C11" s="128" t="s">
        <v>137</v>
      </c>
      <c r="D11" s="128" t="s">
        <v>138</v>
      </c>
      <c r="E11" s="129" t="s">
        <v>139</v>
      </c>
    </row>
    <row r="12" spans="1:5" ht="28.35" customHeight="1" x14ac:dyDescent="0.25">
      <c r="A12" s="531"/>
      <c r="B12" s="128" t="s">
        <v>113</v>
      </c>
      <c r="C12" s="128" t="s">
        <v>140</v>
      </c>
      <c r="D12" s="128" t="s">
        <v>141</v>
      </c>
      <c r="E12" s="129" t="s">
        <v>142</v>
      </c>
    </row>
    <row r="13" spans="1:5" ht="28.35" customHeight="1" x14ac:dyDescent="0.25">
      <c r="A13" s="531"/>
      <c r="B13" s="128" t="s">
        <v>113</v>
      </c>
      <c r="C13" s="128" t="s">
        <v>143</v>
      </c>
      <c r="D13" s="128" t="s">
        <v>144</v>
      </c>
      <c r="E13" s="526" t="s">
        <v>145</v>
      </c>
    </row>
    <row r="14" spans="1:5" ht="28.35" customHeight="1" x14ac:dyDescent="0.25">
      <c r="A14" s="531"/>
      <c r="B14" s="128" t="s">
        <v>124</v>
      </c>
      <c r="C14" s="128" t="s">
        <v>146</v>
      </c>
      <c r="D14" s="128" t="s">
        <v>147</v>
      </c>
      <c r="E14" s="526"/>
    </row>
    <row r="15" spans="1:5" ht="28.35" customHeight="1" x14ac:dyDescent="0.25">
      <c r="A15" s="531"/>
      <c r="B15" s="128" t="s">
        <v>113</v>
      </c>
      <c r="C15" s="128" t="s">
        <v>148</v>
      </c>
      <c r="D15" s="128" t="s">
        <v>149</v>
      </c>
      <c r="E15" s="526" t="s">
        <v>150</v>
      </c>
    </row>
    <row r="16" spans="1:5" ht="28.35" customHeight="1" x14ac:dyDescent="0.25">
      <c r="A16" s="531"/>
      <c r="B16" s="128" t="s">
        <v>113</v>
      </c>
      <c r="C16" s="128" t="s">
        <v>151</v>
      </c>
      <c r="D16" s="128" t="s">
        <v>152</v>
      </c>
      <c r="E16" s="526"/>
    </row>
    <row r="17" spans="1:5" ht="28.35" customHeight="1" x14ac:dyDescent="0.25">
      <c r="A17" s="531"/>
      <c r="B17" s="128" t="s">
        <v>124</v>
      </c>
      <c r="C17" s="128" t="s">
        <v>153</v>
      </c>
      <c r="D17" s="128" t="s">
        <v>154</v>
      </c>
      <c r="E17" s="526"/>
    </row>
    <row r="18" spans="1:5" ht="28.35" customHeight="1" x14ac:dyDescent="0.25">
      <c r="A18" s="531"/>
      <c r="B18" s="128" t="s">
        <v>113</v>
      </c>
      <c r="C18" s="128" t="s">
        <v>155</v>
      </c>
      <c r="D18" s="128" t="s">
        <v>156</v>
      </c>
      <c r="E18" s="526" t="s">
        <v>157</v>
      </c>
    </row>
    <row r="19" spans="1:5" ht="28.35" customHeight="1" x14ac:dyDescent="0.25">
      <c r="A19" s="531"/>
      <c r="B19" s="128" t="s">
        <v>124</v>
      </c>
      <c r="C19" s="128" t="s">
        <v>158</v>
      </c>
      <c r="D19" s="128" t="s">
        <v>156</v>
      </c>
      <c r="E19" s="526"/>
    </row>
    <row r="20" spans="1:5" ht="28.35" customHeight="1" x14ac:dyDescent="0.25">
      <c r="A20" s="531"/>
      <c r="B20" s="128" t="s">
        <v>113</v>
      </c>
      <c r="C20" s="128" t="s">
        <v>131</v>
      </c>
      <c r="D20" s="128" t="s">
        <v>132</v>
      </c>
      <c r="E20" s="132" t="s">
        <v>159</v>
      </c>
    </row>
    <row r="21" spans="1:5" ht="28.35" customHeight="1" x14ac:dyDescent="0.25">
      <c r="A21" s="531"/>
      <c r="B21" s="128" t="s">
        <v>113</v>
      </c>
      <c r="C21" s="128" t="s">
        <v>160</v>
      </c>
      <c r="D21" s="128" t="s">
        <v>161</v>
      </c>
      <c r="E21" s="526" t="s">
        <v>162</v>
      </c>
    </row>
    <row r="22" spans="1:5" ht="28.35" customHeight="1" x14ac:dyDescent="0.25">
      <c r="A22" s="531"/>
      <c r="B22" s="128" t="s">
        <v>124</v>
      </c>
      <c r="C22" s="128" t="s">
        <v>163</v>
      </c>
      <c r="D22" s="128" t="s">
        <v>161</v>
      </c>
      <c r="E22" s="526"/>
    </row>
    <row r="23" spans="1:5" ht="28.35" customHeight="1" x14ac:dyDescent="0.25">
      <c r="A23" s="531"/>
      <c r="B23" s="128" t="s">
        <v>113</v>
      </c>
      <c r="C23" s="128" t="s">
        <v>164</v>
      </c>
      <c r="D23" s="128" t="s">
        <v>165</v>
      </c>
      <c r="E23" s="129" t="s">
        <v>166</v>
      </c>
    </row>
    <row r="24" spans="1:5" ht="28.35" customHeight="1" x14ac:dyDescent="0.25">
      <c r="A24" s="531"/>
      <c r="B24" s="128" t="s">
        <v>113</v>
      </c>
      <c r="C24" s="128" t="s">
        <v>167</v>
      </c>
      <c r="D24" s="128" t="s">
        <v>165</v>
      </c>
      <c r="E24" s="129" t="s">
        <v>168</v>
      </c>
    </row>
    <row r="25" spans="1:5" ht="28.35" customHeight="1" x14ac:dyDescent="0.25">
      <c r="A25" s="531"/>
      <c r="B25" s="128" t="s">
        <v>113</v>
      </c>
      <c r="C25" s="128" t="s">
        <v>169</v>
      </c>
      <c r="D25" s="128" t="s">
        <v>170</v>
      </c>
      <c r="E25" s="526" t="s">
        <v>171</v>
      </c>
    </row>
    <row r="26" spans="1:5" ht="28.35" customHeight="1" x14ac:dyDescent="0.25">
      <c r="A26" s="531"/>
      <c r="B26" s="128" t="s">
        <v>124</v>
      </c>
      <c r="C26" s="128" t="s">
        <v>172</v>
      </c>
      <c r="D26" s="128" t="s">
        <v>173</v>
      </c>
      <c r="E26" s="526"/>
    </row>
    <row r="27" spans="1:5" ht="28.35" customHeight="1" x14ac:dyDescent="0.25">
      <c r="A27" s="531"/>
      <c r="B27" s="128" t="s">
        <v>113</v>
      </c>
      <c r="C27" s="128" t="s">
        <v>135</v>
      </c>
      <c r="D27" s="128" t="s">
        <v>132</v>
      </c>
      <c r="E27" s="526" t="s">
        <v>174</v>
      </c>
    </row>
    <row r="28" spans="1:5" ht="28.35" customHeight="1" x14ac:dyDescent="0.25">
      <c r="A28" s="531"/>
      <c r="B28" s="128" t="s">
        <v>113</v>
      </c>
      <c r="C28" s="128" t="s">
        <v>175</v>
      </c>
      <c r="D28" s="128" t="s">
        <v>161</v>
      </c>
      <c r="E28" s="526"/>
    </row>
    <row r="29" spans="1:5" ht="28.35" customHeight="1" x14ac:dyDescent="0.25">
      <c r="A29" s="531"/>
      <c r="B29" s="128" t="s">
        <v>124</v>
      </c>
      <c r="C29" s="128" t="s">
        <v>176</v>
      </c>
      <c r="D29" s="128" t="s">
        <v>161</v>
      </c>
      <c r="E29" s="526"/>
    </row>
    <row r="30" spans="1:5" ht="28.35" customHeight="1" x14ac:dyDescent="0.25">
      <c r="A30" s="531"/>
      <c r="B30" s="128" t="s">
        <v>113</v>
      </c>
      <c r="C30" s="128" t="s">
        <v>177</v>
      </c>
      <c r="D30" s="128" t="s">
        <v>178</v>
      </c>
      <c r="E30" s="526" t="s">
        <v>179</v>
      </c>
    </row>
    <row r="31" spans="1:5" ht="28.35" customHeight="1" x14ac:dyDescent="0.25">
      <c r="A31" s="531"/>
      <c r="B31" s="128" t="s">
        <v>113</v>
      </c>
      <c r="C31" s="128" t="s">
        <v>180</v>
      </c>
      <c r="D31" s="128" t="s">
        <v>181</v>
      </c>
      <c r="E31" s="526"/>
    </row>
    <row r="32" spans="1:5" ht="28.35" customHeight="1" x14ac:dyDescent="0.25">
      <c r="A32" s="531"/>
      <c r="B32" s="128" t="s">
        <v>124</v>
      </c>
      <c r="C32" s="128" t="s">
        <v>182</v>
      </c>
      <c r="D32" s="128" t="s">
        <v>181</v>
      </c>
      <c r="E32" s="129" t="s">
        <v>183</v>
      </c>
    </row>
    <row r="33" spans="1:5" ht="28.35" customHeight="1" x14ac:dyDescent="0.25">
      <c r="A33" s="530" t="s">
        <v>184</v>
      </c>
      <c r="B33" s="125" t="s">
        <v>113</v>
      </c>
      <c r="C33" s="125" t="s">
        <v>185</v>
      </c>
      <c r="D33" s="125" t="s">
        <v>186</v>
      </c>
      <c r="E33" s="127" t="s">
        <v>187</v>
      </c>
    </row>
    <row r="34" spans="1:5" ht="28.35" customHeight="1" x14ac:dyDescent="0.25">
      <c r="A34" s="530"/>
      <c r="B34" s="128" t="s">
        <v>113</v>
      </c>
      <c r="C34" s="128" t="s">
        <v>188</v>
      </c>
      <c r="D34" s="128" t="s">
        <v>189</v>
      </c>
      <c r="E34" s="129" t="s">
        <v>190</v>
      </c>
    </row>
    <row r="35" spans="1:5" ht="28.35" customHeight="1" x14ac:dyDescent="0.25">
      <c r="A35" s="530"/>
      <c r="B35" s="128" t="s">
        <v>113</v>
      </c>
      <c r="C35" s="128" t="s">
        <v>191</v>
      </c>
      <c r="D35" s="128" t="s">
        <v>192</v>
      </c>
      <c r="E35" s="526" t="s">
        <v>193</v>
      </c>
    </row>
    <row r="36" spans="1:5" ht="28.35" customHeight="1" x14ac:dyDescent="0.25">
      <c r="A36" s="530"/>
      <c r="B36" s="128" t="s">
        <v>124</v>
      </c>
      <c r="C36" s="128" t="s">
        <v>194</v>
      </c>
      <c r="D36" s="128" t="s">
        <v>192</v>
      </c>
      <c r="E36" s="526"/>
    </row>
    <row r="37" spans="1:5" ht="28.35" customHeight="1" x14ac:dyDescent="0.25">
      <c r="A37" s="530"/>
      <c r="B37" s="128" t="s">
        <v>113</v>
      </c>
      <c r="C37" s="128" t="s">
        <v>195</v>
      </c>
      <c r="D37" s="128" t="s">
        <v>189</v>
      </c>
      <c r="E37" s="129" t="s">
        <v>190</v>
      </c>
    </row>
    <row r="38" spans="1:5" ht="28.35" customHeight="1" x14ac:dyDescent="0.25">
      <c r="A38" s="530"/>
      <c r="B38" s="128" t="s">
        <v>113</v>
      </c>
      <c r="C38" s="128" t="s">
        <v>196</v>
      </c>
      <c r="D38" s="128" t="s">
        <v>192</v>
      </c>
      <c r="E38" s="525" t="s">
        <v>193</v>
      </c>
    </row>
    <row r="39" spans="1:5" ht="28.35" customHeight="1" x14ac:dyDescent="0.25">
      <c r="A39" s="530"/>
      <c r="B39" s="131" t="s">
        <v>124</v>
      </c>
      <c r="C39" s="131" t="s">
        <v>197</v>
      </c>
      <c r="D39" s="131" t="s">
        <v>192</v>
      </c>
      <c r="E39" s="525"/>
    </row>
    <row r="40" spans="1:5" ht="28.35" customHeight="1" x14ac:dyDescent="0.25">
      <c r="A40" s="534" t="s">
        <v>198</v>
      </c>
      <c r="B40" s="128" t="s">
        <v>124</v>
      </c>
      <c r="C40" s="128" t="s">
        <v>199</v>
      </c>
      <c r="D40" s="128" t="s">
        <v>200</v>
      </c>
      <c r="E40" s="526" t="s">
        <v>201</v>
      </c>
    </row>
    <row r="41" spans="1:5" ht="28.35" customHeight="1" x14ac:dyDescent="0.25">
      <c r="A41" s="534"/>
      <c r="B41" s="128" t="s">
        <v>124</v>
      </c>
      <c r="C41" s="128" t="s">
        <v>202</v>
      </c>
      <c r="D41" s="128" t="s">
        <v>200</v>
      </c>
      <c r="E41" s="526"/>
    </row>
    <row r="42" spans="1:5" ht="28.35" customHeight="1" x14ac:dyDescent="0.25">
      <c r="A42" s="534"/>
      <c r="B42" s="128" t="s">
        <v>124</v>
      </c>
      <c r="C42" s="128" t="s">
        <v>203</v>
      </c>
      <c r="D42" s="128" t="s">
        <v>200</v>
      </c>
      <c r="E42" s="526"/>
    </row>
    <row r="43" spans="1:5" ht="28.35" customHeight="1" x14ac:dyDescent="0.25">
      <c r="A43" s="534"/>
      <c r="B43" s="128" t="s">
        <v>124</v>
      </c>
      <c r="C43" s="128" t="s">
        <v>204</v>
      </c>
      <c r="D43" s="128" t="s">
        <v>205</v>
      </c>
      <c r="E43" s="129" t="s">
        <v>206</v>
      </c>
    </row>
    <row r="44" spans="1:5" ht="28.35" customHeight="1" x14ac:dyDescent="0.25">
      <c r="A44" s="532" t="s">
        <v>207</v>
      </c>
      <c r="B44" s="125" t="s">
        <v>124</v>
      </c>
      <c r="C44" s="125" t="s">
        <v>208</v>
      </c>
      <c r="D44" s="125" t="s">
        <v>209</v>
      </c>
      <c r="E44" s="127" t="s">
        <v>210</v>
      </c>
    </row>
    <row r="45" spans="1:5" ht="28.35" customHeight="1" x14ac:dyDescent="0.25">
      <c r="A45" s="532"/>
      <c r="B45" s="128" t="s">
        <v>113</v>
      </c>
      <c r="C45" s="128" t="s">
        <v>211</v>
      </c>
      <c r="D45" s="128" t="s">
        <v>212</v>
      </c>
      <c r="E45" s="526" t="s">
        <v>213</v>
      </c>
    </row>
    <row r="46" spans="1:5" ht="28.35" customHeight="1" x14ac:dyDescent="0.25">
      <c r="A46" s="532"/>
      <c r="B46" s="128" t="s">
        <v>113</v>
      </c>
      <c r="C46" s="128" t="s">
        <v>214</v>
      </c>
      <c r="D46" s="128" t="s">
        <v>212</v>
      </c>
      <c r="E46" s="526"/>
    </row>
    <row r="47" spans="1:5" ht="28.35" customHeight="1" x14ac:dyDescent="0.25">
      <c r="A47" s="532"/>
      <c r="B47" s="128" t="s">
        <v>113</v>
      </c>
      <c r="C47" s="128" t="s">
        <v>215</v>
      </c>
      <c r="D47" s="128" t="s">
        <v>212</v>
      </c>
      <c r="E47" s="526"/>
    </row>
    <row r="48" spans="1:5" ht="28.35" customHeight="1" x14ac:dyDescent="0.25">
      <c r="A48" s="532"/>
      <c r="B48" s="131" t="s">
        <v>113</v>
      </c>
      <c r="C48" s="131" t="s">
        <v>216</v>
      </c>
      <c r="D48" s="131" t="s">
        <v>217</v>
      </c>
      <c r="E48" s="130" t="s">
        <v>218</v>
      </c>
    </row>
    <row r="49" spans="1:5" ht="28.35" customHeight="1" x14ac:dyDescent="0.25">
      <c r="A49" s="531" t="s">
        <v>219</v>
      </c>
      <c r="B49" s="128" t="s">
        <v>113</v>
      </c>
      <c r="C49" s="128" t="s">
        <v>220</v>
      </c>
      <c r="D49" s="128" t="s">
        <v>221</v>
      </c>
      <c r="E49" s="526" t="s">
        <v>222</v>
      </c>
    </row>
    <row r="50" spans="1:5" ht="28.35" customHeight="1" x14ac:dyDescent="0.25">
      <c r="A50" s="531"/>
      <c r="B50" s="128" t="s">
        <v>113</v>
      </c>
      <c r="C50" s="128" t="s">
        <v>223</v>
      </c>
      <c r="D50" s="128" t="s">
        <v>221</v>
      </c>
      <c r="E50" s="526"/>
    </row>
    <row r="51" spans="1:5" ht="28.35" customHeight="1" x14ac:dyDescent="0.25">
      <c r="A51" s="531"/>
      <c r="B51" s="128" t="s">
        <v>113</v>
      </c>
      <c r="C51" s="128" t="s">
        <v>224</v>
      </c>
      <c r="D51" s="128" t="s">
        <v>225</v>
      </c>
      <c r="E51" s="526"/>
    </row>
    <row r="52" spans="1:5" ht="28.35" customHeight="1" x14ac:dyDescent="0.25">
      <c r="A52" s="531"/>
      <c r="B52" s="128" t="s">
        <v>113</v>
      </c>
      <c r="C52" s="128" t="s">
        <v>226</v>
      </c>
      <c r="D52" s="128" t="s">
        <v>227</v>
      </c>
      <c r="E52" s="526" t="s">
        <v>228</v>
      </c>
    </row>
    <row r="53" spans="1:5" ht="28.35" customHeight="1" x14ac:dyDescent="0.25">
      <c r="A53" s="531"/>
      <c r="B53" s="128" t="s">
        <v>113</v>
      </c>
      <c r="C53" s="128" t="s">
        <v>229</v>
      </c>
      <c r="D53" s="128" t="s">
        <v>230</v>
      </c>
      <c r="E53" s="526"/>
    </row>
    <row r="54" spans="1:5" ht="28.35" customHeight="1" x14ac:dyDescent="0.25">
      <c r="A54" s="531"/>
      <c r="B54" s="128" t="s">
        <v>113</v>
      </c>
      <c r="C54" s="128" t="s">
        <v>231</v>
      </c>
      <c r="D54" s="128" t="s">
        <v>232</v>
      </c>
      <c r="E54" s="129" t="s">
        <v>233</v>
      </c>
    </row>
    <row r="55" spans="1:5" ht="28.35" customHeight="1" x14ac:dyDescent="0.25">
      <c r="A55" s="531"/>
      <c r="B55" s="128" t="s">
        <v>113</v>
      </c>
      <c r="C55" s="128" t="s">
        <v>234</v>
      </c>
      <c r="D55" s="128" t="s">
        <v>235</v>
      </c>
      <c r="E55" s="526" t="s">
        <v>236</v>
      </c>
    </row>
    <row r="56" spans="1:5" ht="28.35" customHeight="1" x14ac:dyDescent="0.25">
      <c r="A56" s="531"/>
      <c r="B56" s="128" t="s">
        <v>113</v>
      </c>
      <c r="C56" s="128" t="s">
        <v>237</v>
      </c>
      <c r="D56" s="128" t="s">
        <v>235</v>
      </c>
      <c r="E56" s="526"/>
    </row>
    <row r="57" spans="1:5" ht="28.35" customHeight="1" x14ac:dyDescent="0.25">
      <c r="A57" s="531"/>
      <c r="B57" s="128" t="s">
        <v>113</v>
      </c>
      <c r="C57" s="128" t="s">
        <v>238</v>
      </c>
      <c r="D57" s="128" t="s">
        <v>239</v>
      </c>
      <c r="E57" s="129" t="s">
        <v>240</v>
      </c>
    </row>
    <row r="58" spans="1:5" ht="28.35" customHeight="1" x14ac:dyDescent="0.25">
      <c r="A58" s="530" t="s">
        <v>241</v>
      </c>
      <c r="B58" s="125" t="s">
        <v>124</v>
      </c>
      <c r="C58" s="125" t="s">
        <v>242</v>
      </c>
      <c r="D58" s="125" t="s">
        <v>243</v>
      </c>
      <c r="E58" s="127" t="s">
        <v>244</v>
      </c>
    </row>
    <row r="59" spans="1:5" ht="28.35" customHeight="1" x14ac:dyDescent="0.25">
      <c r="A59" s="530"/>
      <c r="B59" s="128" t="s">
        <v>124</v>
      </c>
      <c r="C59" s="128" t="s">
        <v>245</v>
      </c>
      <c r="D59" s="128" t="s">
        <v>246</v>
      </c>
      <c r="E59" s="129" t="s">
        <v>247</v>
      </c>
    </row>
    <row r="60" spans="1:5" ht="28.35" customHeight="1" x14ac:dyDescent="0.25">
      <c r="A60" s="530"/>
      <c r="B60" s="128" t="s">
        <v>124</v>
      </c>
      <c r="C60" s="128" t="s">
        <v>248</v>
      </c>
      <c r="D60" s="128" t="s">
        <v>249</v>
      </c>
      <c r="E60" s="129" t="s">
        <v>250</v>
      </c>
    </row>
    <row r="61" spans="1:5" ht="28.35" customHeight="1" x14ac:dyDescent="0.25">
      <c r="A61" s="530"/>
      <c r="B61" s="128" t="s">
        <v>124</v>
      </c>
      <c r="C61" s="128" t="s">
        <v>251</v>
      </c>
      <c r="D61" s="128" t="s">
        <v>252</v>
      </c>
      <c r="E61" s="129" t="s">
        <v>253</v>
      </c>
    </row>
    <row r="62" spans="1:5" ht="28.35" customHeight="1" x14ac:dyDescent="0.25">
      <c r="A62" s="530"/>
      <c r="B62" s="128" t="s">
        <v>124</v>
      </c>
      <c r="C62" s="128" t="s">
        <v>254</v>
      </c>
      <c r="D62" s="128" t="s">
        <v>255</v>
      </c>
      <c r="E62" s="129" t="s">
        <v>256</v>
      </c>
    </row>
    <row r="63" spans="1:5" ht="28.35" customHeight="1" x14ac:dyDescent="0.25">
      <c r="A63" s="530"/>
      <c r="B63" s="128" t="s">
        <v>124</v>
      </c>
      <c r="C63" s="128" t="s">
        <v>257</v>
      </c>
      <c r="D63" s="128" t="s">
        <v>258</v>
      </c>
      <c r="E63" s="129" t="s">
        <v>259</v>
      </c>
    </row>
    <row r="64" spans="1:5" ht="28.35" customHeight="1" x14ac:dyDescent="0.25">
      <c r="A64" s="530"/>
      <c r="B64" s="128" t="s">
        <v>124</v>
      </c>
      <c r="C64" s="128" t="s">
        <v>260</v>
      </c>
      <c r="D64" s="128" t="s">
        <v>261</v>
      </c>
      <c r="E64" s="526" t="s">
        <v>262</v>
      </c>
    </row>
    <row r="65" spans="1:5" ht="28.35" customHeight="1" x14ac:dyDescent="0.25">
      <c r="A65" s="530"/>
      <c r="B65" s="128" t="s">
        <v>124</v>
      </c>
      <c r="C65" s="128" t="s">
        <v>263</v>
      </c>
      <c r="D65" s="128" t="s">
        <v>261</v>
      </c>
      <c r="E65" s="526"/>
    </row>
    <row r="66" spans="1:5" ht="28.35" customHeight="1" x14ac:dyDescent="0.25">
      <c r="A66" s="530"/>
      <c r="B66" s="128" t="s">
        <v>124</v>
      </c>
      <c r="C66" s="128" t="s">
        <v>264</v>
      </c>
      <c r="D66" s="128" t="s">
        <v>265</v>
      </c>
      <c r="E66" s="526"/>
    </row>
    <row r="67" spans="1:5" ht="28.35" customHeight="1" x14ac:dyDescent="0.25">
      <c r="A67" s="530"/>
      <c r="B67" s="131" t="s">
        <v>124</v>
      </c>
      <c r="C67" s="131" t="s">
        <v>25896</v>
      </c>
      <c r="D67" s="131" t="s">
        <v>266</v>
      </c>
      <c r="E67" s="130" t="s">
        <v>267</v>
      </c>
    </row>
    <row r="68" spans="1:5" ht="28.35" customHeight="1" x14ac:dyDescent="0.25">
      <c r="A68" s="531" t="s">
        <v>268</v>
      </c>
      <c r="B68" s="128" t="s">
        <v>113</v>
      </c>
      <c r="C68" s="128" t="s">
        <v>269</v>
      </c>
      <c r="D68" s="128" t="s">
        <v>270</v>
      </c>
      <c r="E68" s="129" t="s">
        <v>271</v>
      </c>
    </row>
    <row r="69" spans="1:5" ht="28.35" customHeight="1" x14ac:dyDescent="0.25">
      <c r="A69" s="531"/>
      <c r="B69" s="128" t="s">
        <v>113</v>
      </c>
      <c r="C69" s="128" t="s">
        <v>272</v>
      </c>
      <c r="D69" s="128" t="s">
        <v>273</v>
      </c>
      <c r="E69" s="526" t="s">
        <v>274</v>
      </c>
    </row>
    <row r="70" spans="1:5" ht="28.35" customHeight="1" x14ac:dyDescent="0.25">
      <c r="A70" s="531"/>
      <c r="B70" s="128" t="s">
        <v>124</v>
      </c>
      <c r="C70" s="128" t="s">
        <v>275</v>
      </c>
      <c r="D70" s="128" t="s">
        <v>276</v>
      </c>
      <c r="E70" s="526"/>
    </row>
    <row r="71" spans="1:5" ht="28.35" customHeight="1" x14ac:dyDescent="0.25">
      <c r="A71" s="531"/>
      <c r="B71" s="128" t="s">
        <v>113</v>
      </c>
      <c r="C71" s="128" t="s">
        <v>277</v>
      </c>
      <c r="D71" s="128" t="s">
        <v>278</v>
      </c>
      <c r="E71" s="526"/>
    </row>
    <row r="72" spans="1:5" ht="28.35" customHeight="1" x14ac:dyDescent="0.25">
      <c r="A72" s="531"/>
      <c r="B72" s="128" t="s">
        <v>124</v>
      </c>
      <c r="C72" s="128" t="s">
        <v>279</v>
      </c>
      <c r="D72" s="128" t="s">
        <v>280</v>
      </c>
      <c r="E72" s="526"/>
    </row>
    <row r="73" spans="1:5" ht="28.35" customHeight="1" x14ac:dyDescent="0.25">
      <c r="A73" s="531"/>
      <c r="B73" s="128" t="s">
        <v>113</v>
      </c>
      <c r="C73" s="128" t="s">
        <v>281</v>
      </c>
      <c r="D73" s="128" t="s">
        <v>282</v>
      </c>
      <c r="E73" s="526"/>
    </row>
    <row r="74" spans="1:5" ht="28.35" customHeight="1" x14ac:dyDescent="0.25">
      <c r="A74" s="531"/>
      <c r="B74" s="128" t="s">
        <v>124</v>
      </c>
      <c r="C74" s="128" t="s">
        <v>283</v>
      </c>
      <c r="D74" s="128" t="s">
        <v>284</v>
      </c>
      <c r="E74" s="526"/>
    </row>
    <row r="75" spans="1:5" ht="28.35" customHeight="1" x14ac:dyDescent="0.25">
      <c r="A75" s="531"/>
      <c r="B75" s="128" t="s">
        <v>113</v>
      </c>
      <c r="C75" s="128" t="s">
        <v>285</v>
      </c>
      <c r="D75" s="128" t="s">
        <v>286</v>
      </c>
      <c r="E75" s="129" t="s">
        <v>287</v>
      </c>
    </row>
    <row r="76" spans="1:5" ht="28.35" customHeight="1" x14ac:dyDescent="0.25">
      <c r="A76" s="531"/>
      <c r="B76" s="128" t="s">
        <v>113</v>
      </c>
      <c r="C76" s="128" t="s">
        <v>288</v>
      </c>
      <c r="D76" s="128" t="s">
        <v>289</v>
      </c>
      <c r="E76" s="129" t="s">
        <v>290</v>
      </c>
    </row>
    <row r="77" spans="1:5" ht="28.35" customHeight="1" x14ac:dyDescent="0.25">
      <c r="A77" s="531"/>
      <c r="B77" s="128" t="s">
        <v>124</v>
      </c>
      <c r="C77" s="128" t="s">
        <v>291</v>
      </c>
      <c r="D77" s="128" t="s">
        <v>292</v>
      </c>
      <c r="E77" s="129" t="s">
        <v>293</v>
      </c>
    </row>
    <row r="78" spans="1:5" ht="28.35" customHeight="1" x14ac:dyDescent="0.25">
      <c r="A78" s="531"/>
      <c r="B78" s="128" t="s">
        <v>113</v>
      </c>
      <c r="C78" s="128" t="s">
        <v>294</v>
      </c>
      <c r="D78" s="128" t="s">
        <v>295</v>
      </c>
      <c r="E78" s="129" t="s">
        <v>296</v>
      </c>
    </row>
    <row r="79" spans="1:5" ht="28.35" customHeight="1" x14ac:dyDescent="0.25">
      <c r="A79" s="531"/>
      <c r="B79" s="128" t="s">
        <v>124</v>
      </c>
      <c r="C79" s="128" t="s">
        <v>297</v>
      </c>
      <c r="D79" s="128" t="s">
        <v>298</v>
      </c>
      <c r="E79" s="129" t="s">
        <v>299</v>
      </c>
    </row>
    <row r="80" spans="1:5" ht="28.35" customHeight="1" x14ac:dyDescent="0.25">
      <c r="A80" s="532" t="s">
        <v>300</v>
      </c>
      <c r="B80" s="125" t="s">
        <v>124</v>
      </c>
      <c r="C80" s="125" t="s">
        <v>301</v>
      </c>
      <c r="D80" s="125" t="s">
        <v>302</v>
      </c>
      <c r="E80" s="533" t="s">
        <v>303</v>
      </c>
    </row>
    <row r="81" spans="1:5" ht="28.35" customHeight="1" x14ac:dyDescent="0.25">
      <c r="A81" s="532"/>
      <c r="B81" s="128" t="s">
        <v>124</v>
      </c>
      <c r="C81" s="128" t="s">
        <v>304</v>
      </c>
      <c r="D81" s="128" t="s">
        <v>305</v>
      </c>
      <c r="E81" s="533"/>
    </row>
    <row r="82" spans="1:5" ht="28.35" customHeight="1" x14ac:dyDescent="0.25">
      <c r="A82" s="532"/>
      <c r="B82" s="131" t="s">
        <v>308</v>
      </c>
      <c r="C82" s="131" t="s">
        <v>306</v>
      </c>
      <c r="D82" s="131" t="s">
        <v>307</v>
      </c>
      <c r="E82" s="533"/>
    </row>
    <row r="83" spans="1:5" ht="28.35" customHeight="1" x14ac:dyDescent="0.25">
      <c r="A83" s="528" t="s">
        <v>308</v>
      </c>
      <c r="B83" s="128" t="s">
        <v>124</v>
      </c>
      <c r="C83" s="128" t="s">
        <v>309</v>
      </c>
      <c r="D83" s="128" t="s">
        <v>310</v>
      </c>
      <c r="E83" s="129" t="s">
        <v>119</v>
      </c>
    </row>
    <row r="84" spans="1:5" ht="28.35" customHeight="1" x14ac:dyDescent="0.25">
      <c r="A84" s="528"/>
      <c r="B84" s="128" t="s">
        <v>308</v>
      </c>
      <c r="C84" s="128" t="s">
        <v>311</v>
      </c>
      <c r="D84" s="128" t="s">
        <v>308</v>
      </c>
      <c r="E84" s="129" t="s">
        <v>308</v>
      </c>
    </row>
    <row r="85" spans="1:5" ht="28.35" customHeight="1" x14ac:dyDescent="0.25">
      <c r="A85" s="528"/>
      <c r="B85" s="128" t="s">
        <v>124</v>
      </c>
      <c r="C85" s="128" t="s">
        <v>312</v>
      </c>
      <c r="D85" s="128" t="s">
        <v>313</v>
      </c>
      <c r="E85" s="129" t="s">
        <v>139</v>
      </c>
    </row>
    <row r="86" spans="1:5" ht="28.35" customHeight="1" x14ac:dyDescent="0.25">
      <c r="A86" s="528"/>
      <c r="B86" s="128" t="s">
        <v>124</v>
      </c>
      <c r="C86" s="128" t="s">
        <v>314</v>
      </c>
      <c r="D86" s="128" t="s">
        <v>315</v>
      </c>
      <c r="E86" s="129" t="s">
        <v>142</v>
      </c>
    </row>
    <row r="87" spans="1:5" ht="28.35" customHeight="1" x14ac:dyDescent="0.25">
      <c r="A87" s="528"/>
      <c r="B87" s="128" t="s">
        <v>124</v>
      </c>
      <c r="C87" s="128" t="s">
        <v>316</v>
      </c>
      <c r="D87" s="128" t="s">
        <v>317</v>
      </c>
      <c r="E87" s="129" t="s">
        <v>318</v>
      </c>
    </row>
    <row r="88" spans="1:5" ht="28.35" customHeight="1" x14ac:dyDescent="0.25">
      <c r="A88" s="528"/>
      <c r="B88" s="128" t="s">
        <v>308</v>
      </c>
      <c r="C88" s="128" t="s">
        <v>319</v>
      </c>
      <c r="D88" s="128" t="s">
        <v>308</v>
      </c>
      <c r="E88" s="129" t="s">
        <v>308</v>
      </c>
    </row>
    <row r="89" spans="1:5" ht="28.35" customHeight="1" x14ac:dyDescent="0.25">
      <c r="A89" s="528"/>
      <c r="B89" s="128" t="s">
        <v>308</v>
      </c>
      <c r="C89" s="128" t="s">
        <v>320</v>
      </c>
      <c r="D89" s="128" t="s">
        <v>321</v>
      </c>
      <c r="E89" s="129" t="s">
        <v>322</v>
      </c>
    </row>
    <row r="90" spans="1:5" ht="28.35" customHeight="1" x14ac:dyDescent="0.25">
      <c r="A90" s="528"/>
      <c r="B90" s="128" t="s">
        <v>308</v>
      </c>
      <c r="C90" s="128" t="s">
        <v>323</v>
      </c>
      <c r="D90" s="128" t="s">
        <v>324</v>
      </c>
      <c r="E90" s="526" t="s">
        <v>325</v>
      </c>
    </row>
    <row r="91" spans="1:5" ht="28.35" customHeight="1" x14ac:dyDescent="0.25">
      <c r="A91" s="528"/>
      <c r="B91" s="128" t="s">
        <v>308</v>
      </c>
      <c r="C91" s="128" t="s">
        <v>326</v>
      </c>
      <c r="D91" s="128" t="s">
        <v>327</v>
      </c>
      <c r="E91" s="526"/>
    </row>
    <row r="92" spans="1:5" ht="28.35" customHeight="1" x14ac:dyDescent="0.25">
      <c r="A92" s="528"/>
      <c r="B92" s="131" t="s">
        <v>124</v>
      </c>
      <c r="C92" s="131" t="s">
        <v>208</v>
      </c>
      <c r="D92" s="131" t="s">
        <v>209</v>
      </c>
      <c r="E92" s="130" t="s">
        <v>328</v>
      </c>
    </row>
    <row r="93" spans="1:5" ht="28.35" customHeight="1" x14ac:dyDescent="0.25">
      <c r="B93"/>
      <c r="C93" s="395"/>
      <c r="D93"/>
      <c r="E93" s="70"/>
    </row>
    <row r="94" spans="1:5" ht="28.35" customHeight="1" x14ac:dyDescent="0.25">
      <c r="B94"/>
      <c r="C94"/>
      <c r="D94"/>
      <c r="E94" s="70"/>
    </row>
    <row r="95" spans="1:5" s="30" customFormat="1" ht="28.35" customHeight="1" x14ac:dyDescent="0.25">
      <c r="A95" s="529" t="s">
        <v>329</v>
      </c>
      <c r="B95" s="529"/>
      <c r="C95" s="529" t="s">
        <v>330</v>
      </c>
      <c r="D95" s="529"/>
      <c r="E95" s="133" t="s">
        <v>331</v>
      </c>
    </row>
    <row r="96" spans="1:5" ht="28.35" customHeight="1" x14ac:dyDescent="0.25">
      <c r="A96" s="526" t="s">
        <v>112</v>
      </c>
      <c r="B96" s="526"/>
      <c r="C96" s="527" t="s">
        <v>332</v>
      </c>
      <c r="D96" s="527"/>
      <c r="E96" s="129" t="s">
        <v>333</v>
      </c>
    </row>
    <row r="97" spans="1:5" ht="28.35" customHeight="1" x14ac:dyDescent="0.25">
      <c r="A97" s="526" t="s">
        <v>112</v>
      </c>
      <c r="B97" s="526"/>
      <c r="C97" s="527" t="s">
        <v>184</v>
      </c>
      <c r="D97" s="527"/>
      <c r="E97" s="129"/>
    </row>
    <row r="98" spans="1:5" ht="28.35" customHeight="1" x14ac:dyDescent="0.25">
      <c r="A98" s="526" t="s">
        <v>219</v>
      </c>
      <c r="B98" s="526"/>
      <c r="C98" s="527" t="s">
        <v>241</v>
      </c>
      <c r="D98" s="527"/>
      <c r="E98" s="129"/>
    </row>
    <row r="99" spans="1:5" ht="28.35" customHeight="1" x14ac:dyDescent="0.25">
      <c r="A99" s="526" t="s">
        <v>207</v>
      </c>
      <c r="B99" s="526"/>
      <c r="C99" s="527" t="s">
        <v>334</v>
      </c>
      <c r="D99" s="527"/>
      <c r="E99" s="129"/>
    </row>
    <row r="100" spans="1:5" ht="28.35" customHeight="1" x14ac:dyDescent="0.25">
      <c r="A100" s="525" t="s">
        <v>335</v>
      </c>
      <c r="B100" s="525"/>
      <c r="C100" s="525" t="s">
        <v>336</v>
      </c>
      <c r="D100" s="525"/>
      <c r="E100" s="130"/>
    </row>
  </sheetData>
  <mergeCells count="43">
    <mergeCell ref="A2:A10"/>
    <mergeCell ref="E3:E5"/>
    <mergeCell ref="E7:E8"/>
    <mergeCell ref="E9:E10"/>
    <mergeCell ref="A11:A32"/>
    <mergeCell ref="E13:E14"/>
    <mergeCell ref="E15:E17"/>
    <mergeCell ref="E18:E19"/>
    <mergeCell ref="E21:E22"/>
    <mergeCell ref="E25:E26"/>
    <mergeCell ref="E27:E29"/>
    <mergeCell ref="E30:E31"/>
    <mergeCell ref="A33:A39"/>
    <mergeCell ref="E35:E36"/>
    <mergeCell ref="E38:E39"/>
    <mergeCell ref="A40:A43"/>
    <mergeCell ref="E40:E42"/>
    <mergeCell ref="A44:A48"/>
    <mergeCell ref="E45:E47"/>
    <mergeCell ref="A49:A57"/>
    <mergeCell ref="E49:E51"/>
    <mergeCell ref="E52:E53"/>
    <mergeCell ref="E55:E56"/>
    <mergeCell ref="A58:A67"/>
    <mergeCell ref="E64:E66"/>
    <mergeCell ref="A68:A79"/>
    <mergeCell ref="E69:E74"/>
    <mergeCell ref="A80:A82"/>
    <mergeCell ref="E80:E82"/>
    <mergeCell ref="A83:A92"/>
    <mergeCell ref="E90:E91"/>
    <mergeCell ref="A95:B95"/>
    <mergeCell ref="C95:D95"/>
    <mergeCell ref="A96:B96"/>
    <mergeCell ref="C96:D96"/>
    <mergeCell ref="A100:B100"/>
    <mergeCell ref="C100:D100"/>
    <mergeCell ref="A97:B97"/>
    <mergeCell ref="C97:D97"/>
    <mergeCell ref="A98:B98"/>
    <mergeCell ref="C98:D98"/>
    <mergeCell ref="A99:B99"/>
    <mergeCell ref="C99:D99"/>
  </mergeCells>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1"/>
  <sheetViews>
    <sheetView topLeftCell="A29" zoomScale="90" zoomScaleNormal="90" workbookViewId="0">
      <selection activeCell="B44" sqref="B44"/>
    </sheetView>
  </sheetViews>
  <sheetFormatPr defaultRowHeight="15" x14ac:dyDescent="0.25"/>
  <cols>
    <col min="2" max="2" width="96.42578125" style="2"/>
  </cols>
  <sheetData>
    <row r="1" spans="1:2" x14ac:dyDescent="0.25">
      <c r="A1" t="s">
        <v>115</v>
      </c>
      <c r="B1" s="2" t="s">
        <v>337</v>
      </c>
    </row>
    <row r="2" spans="1:2" x14ac:dyDescent="0.25">
      <c r="A2" t="s">
        <v>118</v>
      </c>
      <c r="B2" s="2" t="s">
        <v>338</v>
      </c>
    </row>
    <row r="3" spans="1:2" x14ac:dyDescent="0.25">
      <c r="A3" t="s">
        <v>121</v>
      </c>
      <c r="B3" s="2" t="s">
        <v>339</v>
      </c>
    </row>
    <row r="4" spans="1:2" x14ac:dyDescent="0.25">
      <c r="A4" t="s">
        <v>123</v>
      </c>
      <c r="B4" s="2" t="s">
        <v>340</v>
      </c>
    </row>
    <row r="5" spans="1:2" x14ac:dyDescent="0.25">
      <c r="A5" t="s">
        <v>126</v>
      </c>
      <c r="B5" s="2" t="s">
        <v>341</v>
      </c>
    </row>
    <row r="6" spans="1:2" x14ac:dyDescent="0.25">
      <c r="A6" t="s">
        <v>310</v>
      </c>
      <c r="B6" s="2" t="s">
        <v>342</v>
      </c>
    </row>
    <row r="7" spans="1:2" x14ac:dyDescent="0.25">
      <c r="A7" t="s">
        <v>138</v>
      </c>
      <c r="B7" s="2" t="s">
        <v>343</v>
      </c>
    </row>
    <row r="8" spans="1:2" x14ac:dyDescent="0.25">
      <c r="A8" t="s">
        <v>313</v>
      </c>
      <c r="B8" s="2" t="s">
        <v>344</v>
      </c>
    </row>
    <row r="9" spans="1:2" x14ac:dyDescent="0.25">
      <c r="A9" t="s">
        <v>345</v>
      </c>
      <c r="B9" s="2" t="s">
        <v>346</v>
      </c>
    </row>
    <row r="10" spans="1:2" x14ac:dyDescent="0.25">
      <c r="A10" t="s">
        <v>347</v>
      </c>
      <c r="B10" s="2" t="s">
        <v>348</v>
      </c>
    </row>
    <row r="11" spans="1:2" x14ac:dyDescent="0.25">
      <c r="A11" t="s">
        <v>149</v>
      </c>
      <c r="B11" s="2" t="s">
        <v>349</v>
      </c>
    </row>
    <row r="12" spans="1:2" x14ac:dyDescent="0.25">
      <c r="A12" t="s">
        <v>152</v>
      </c>
      <c r="B12" s="2" t="s">
        <v>350</v>
      </c>
    </row>
    <row r="13" spans="1:2" x14ac:dyDescent="0.25">
      <c r="A13" t="s">
        <v>154</v>
      </c>
      <c r="B13" s="2" t="s">
        <v>351</v>
      </c>
    </row>
    <row r="14" spans="1:2" x14ac:dyDescent="0.25">
      <c r="A14" t="s">
        <v>156</v>
      </c>
      <c r="B14" s="2" t="s">
        <v>352</v>
      </c>
    </row>
    <row r="15" spans="1:2" x14ac:dyDescent="0.25">
      <c r="A15" t="s">
        <v>317</v>
      </c>
      <c r="B15" s="2" t="s">
        <v>353</v>
      </c>
    </row>
    <row r="16" spans="1:2" x14ac:dyDescent="0.25">
      <c r="A16" t="s">
        <v>141</v>
      </c>
      <c r="B16" s="2" t="s">
        <v>354</v>
      </c>
    </row>
    <row r="17" spans="1:2" x14ac:dyDescent="0.25">
      <c r="A17" t="s">
        <v>315</v>
      </c>
      <c r="B17" s="2" t="s">
        <v>355</v>
      </c>
    </row>
    <row r="18" spans="1:2" x14ac:dyDescent="0.25">
      <c r="A18" t="s">
        <v>129</v>
      </c>
      <c r="B18" s="2" t="s">
        <v>356</v>
      </c>
    </row>
    <row r="19" spans="1:2" x14ac:dyDescent="0.25">
      <c r="A19" t="s">
        <v>132</v>
      </c>
      <c r="B19" s="2" t="s">
        <v>357</v>
      </c>
    </row>
    <row r="20" spans="1:2" x14ac:dyDescent="0.25">
      <c r="A20" t="s">
        <v>161</v>
      </c>
      <c r="B20" s="2" t="s">
        <v>358</v>
      </c>
    </row>
    <row r="21" spans="1:2" x14ac:dyDescent="0.25">
      <c r="A21" t="s">
        <v>165</v>
      </c>
      <c r="B21" s="2" t="s">
        <v>359</v>
      </c>
    </row>
    <row r="22" spans="1:2" x14ac:dyDescent="0.25">
      <c r="A22" t="s">
        <v>170</v>
      </c>
      <c r="B22" s="2" t="s">
        <v>360</v>
      </c>
    </row>
    <row r="23" spans="1:2" x14ac:dyDescent="0.25">
      <c r="A23" t="s">
        <v>173</v>
      </c>
      <c r="B23" s="2" t="s">
        <v>361</v>
      </c>
    </row>
    <row r="24" spans="1:2" x14ac:dyDescent="0.25">
      <c r="A24" t="s">
        <v>178</v>
      </c>
      <c r="B24" s="2" t="s">
        <v>362</v>
      </c>
    </row>
    <row r="25" spans="1:2" x14ac:dyDescent="0.25">
      <c r="A25" t="s">
        <v>181</v>
      </c>
      <c r="B25" s="2" t="s">
        <v>363</v>
      </c>
    </row>
    <row r="26" spans="1:2" x14ac:dyDescent="0.25">
      <c r="A26" t="s">
        <v>186</v>
      </c>
      <c r="B26" s="2" t="s">
        <v>364</v>
      </c>
    </row>
    <row r="27" spans="1:2" x14ac:dyDescent="0.25">
      <c r="A27" t="s">
        <v>189</v>
      </c>
      <c r="B27" s="2" t="s">
        <v>365</v>
      </c>
    </row>
    <row r="28" spans="1:2" x14ac:dyDescent="0.25">
      <c r="A28" t="s">
        <v>192</v>
      </c>
      <c r="B28" s="2" t="s">
        <v>366</v>
      </c>
    </row>
    <row r="29" spans="1:2" x14ac:dyDescent="0.25">
      <c r="A29" t="s">
        <v>200</v>
      </c>
      <c r="B29" s="2" t="s">
        <v>367</v>
      </c>
    </row>
    <row r="30" spans="1:2" x14ac:dyDescent="0.25">
      <c r="A30" t="s">
        <v>205</v>
      </c>
      <c r="B30" s="2" t="s">
        <v>368</v>
      </c>
    </row>
    <row r="31" spans="1:2" x14ac:dyDescent="0.25">
      <c r="A31" t="s">
        <v>209</v>
      </c>
      <c r="B31" s="2" t="s">
        <v>369</v>
      </c>
    </row>
    <row r="32" spans="1:2" x14ac:dyDescent="0.25">
      <c r="A32" t="s">
        <v>221</v>
      </c>
      <c r="B32" s="2" t="s">
        <v>370</v>
      </c>
    </row>
    <row r="33" spans="1:2" x14ac:dyDescent="0.25">
      <c r="A33" t="s">
        <v>225</v>
      </c>
      <c r="B33" s="2" t="s">
        <v>371</v>
      </c>
    </row>
    <row r="34" spans="1:2" x14ac:dyDescent="0.25">
      <c r="A34" t="s">
        <v>243</v>
      </c>
      <c r="B34" s="2" t="s">
        <v>372</v>
      </c>
    </row>
    <row r="35" spans="1:2" x14ac:dyDescent="0.25">
      <c r="A35" t="s">
        <v>286</v>
      </c>
      <c r="B35" s="2" t="s">
        <v>373</v>
      </c>
    </row>
    <row r="36" spans="1:2" x14ac:dyDescent="0.25">
      <c r="A36" t="s">
        <v>230</v>
      </c>
      <c r="B36" s="2" t="s">
        <v>374</v>
      </c>
    </row>
    <row r="37" spans="1:2" x14ac:dyDescent="0.25">
      <c r="A37" t="s">
        <v>232</v>
      </c>
      <c r="B37" s="2" t="s">
        <v>375</v>
      </c>
    </row>
    <row r="38" spans="1:2" x14ac:dyDescent="0.25">
      <c r="A38" t="s">
        <v>246</v>
      </c>
      <c r="B38" s="2" t="s">
        <v>376</v>
      </c>
    </row>
    <row r="39" spans="1:2" x14ac:dyDescent="0.25">
      <c r="A39" t="s">
        <v>212</v>
      </c>
      <c r="B39" s="2" t="s">
        <v>377</v>
      </c>
    </row>
    <row r="40" spans="1:2" x14ac:dyDescent="0.25">
      <c r="A40" t="s">
        <v>252</v>
      </c>
      <c r="B40" s="2" t="s">
        <v>378</v>
      </c>
    </row>
    <row r="41" spans="1:2" x14ac:dyDescent="0.25">
      <c r="A41" t="s">
        <v>258</v>
      </c>
      <c r="B41" s="2" t="s">
        <v>379</v>
      </c>
    </row>
    <row r="42" spans="1:2" x14ac:dyDescent="0.25">
      <c r="A42" t="s">
        <v>217</v>
      </c>
      <c r="B42" s="2" t="s">
        <v>380</v>
      </c>
    </row>
    <row r="43" spans="1:2" x14ac:dyDescent="0.25">
      <c r="A43" t="s">
        <v>255</v>
      </c>
      <c r="B43" s="2" t="s">
        <v>381</v>
      </c>
    </row>
    <row r="44" spans="1:2" x14ac:dyDescent="0.25">
      <c r="A44" t="s">
        <v>235</v>
      </c>
      <c r="B44" s="2" t="s">
        <v>382</v>
      </c>
    </row>
    <row r="45" spans="1:2" x14ac:dyDescent="0.25">
      <c r="A45" t="s">
        <v>239</v>
      </c>
      <c r="B45" s="2" t="s">
        <v>383</v>
      </c>
    </row>
    <row r="46" spans="1:2" x14ac:dyDescent="0.25">
      <c r="A46" t="s">
        <v>249</v>
      </c>
      <c r="B46" s="2" t="s">
        <v>384</v>
      </c>
    </row>
    <row r="47" spans="1:2" x14ac:dyDescent="0.25">
      <c r="A47" t="s">
        <v>270</v>
      </c>
      <c r="B47" s="2" t="s">
        <v>385</v>
      </c>
    </row>
    <row r="48" spans="1:2" x14ac:dyDescent="0.25">
      <c r="A48" t="s">
        <v>261</v>
      </c>
      <c r="B48" s="2" t="s">
        <v>386</v>
      </c>
    </row>
    <row r="49" spans="1:2" x14ac:dyDescent="0.25">
      <c r="A49" t="s">
        <v>265</v>
      </c>
      <c r="B49" s="2" t="s">
        <v>387</v>
      </c>
    </row>
    <row r="50" spans="1:2" ht="30" x14ac:dyDescent="0.25">
      <c r="A50" t="s">
        <v>273</v>
      </c>
      <c r="B50" s="2" t="s">
        <v>388</v>
      </c>
    </row>
    <row r="51" spans="1:2" ht="30" x14ac:dyDescent="0.25">
      <c r="A51" t="s">
        <v>276</v>
      </c>
      <c r="B51" s="2" t="s">
        <v>389</v>
      </c>
    </row>
    <row r="52" spans="1:2" ht="30" x14ac:dyDescent="0.25">
      <c r="A52" t="s">
        <v>278</v>
      </c>
      <c r="B52" s="2" t="s">
        <v>390</v>
      </c>
    </row>
    <row r="53" spans="1:2" ht="30" x14ac:dyDescent="0.25">
      <c r="A53" t="s">
        <v>280</v>
      </c>
      <c r="B53" s="2" t="s">
        <v>391</v>
      </c>
    </row>
    <row r="54" spans="1:2" ht="45" x14ac:dyDescent="0.25">
      <c r="A54" t="s">
        <v>282</v>
      </c>
      <c r="B54" s="2" t="s">
        <v>392</v>
      </c>
    </row>
    <row r="55" spans="1:2" ht="45" x14ac:dyDescent="0.25">
      <c r="A55" t="s">
        <v>284</v>
      </c>
      <c r="B55" s="2" t="s">
        <v>393</v>
      </c>
    </row>
    <row r="56" spans="1:2" x14ac:dyDescent="0.25">
      <c r="A56" t="s">
        <v>321</v>
      </c>
      <c r="B56" s="2" t="s">
        <v>394</v>
      </c>
    </row>
    <row r="57" spans="1:2" ht="30" x14ac:dyDescent="0.25">
      <c r="A57" t="s">
        <v>289</v>
      </c>
      <c r="B57" s="2" t="s">
        <v>395</v>
      </c>
    </row>
    <row r="58" spans="1:2" ht="30" x14ac:dyDescent="0.25">
      <c r="A58" t="s">
        <v>292</v>
      </c>
      <c r="B58" s="2" t="s">
        <v>396</v>
      </c>
    </row>
    <row r="59" spans="1:2" ht="45" x14ac:dyDescent="0.25">
      <c r="A59" t="s">
        <v>295</v>
      </c>
      <c r="B59" s="2" t="s">
        <v>397</v>
      </c>
    </row>
    <row r="60" spans="1:2" ht="45" x14ac:dyDescent="0.25">
      <c r="A60" t="s">
        <v>298</v>
      </c>
      <c r="B60" s="2" t="s">
        <v>398</v>
      </c>
    </row>
    <row r="61" spans="1:2" x14ac:dyDescent="0.25">
      <c r="A61" t="s">
        <v>302</v>
      </c>
      <c r="B61" s="2" t="s">
        <v>399</v>
      </c>
    </row>
    <row r="62" spans="1:2" x14ac:dyDescent="0.25">
      <c r="A62" t="s">
        <v>305</v>
      </c>
      <c r="B62" s="2" t="s">
        <v>400</v>
      </c>
    </row>
    <row r="63" spans="1:2" x14ac:dyDescent="0.25">
      <c r="A63" t="s">
        <v>307</v>
      </c>
      <c r="B63" s="2" t="s">
        <v>401</v>
      </c>
    </row>
    <row r="64" spans="1:2" x14ac:dyDescent="0.25">
      <c r="A64" t="s">
        <v>324</v>
      </c>
      <c r="B64" s="2" t="s">
        <v>402</v>
      </c>
    </row>
    <row r="65" spans="1:2" x14ac:dyDescent="0.25">
      <c r="A65" t="s">
        <v>327</v>
      </c>
      <c r="B65" s="2" t="s">
        <v>403</v>
      </c>
    </row>
    <row r="66" spans="1:2" x14ac:dyDescent="0.25">
      <c r="A66" t="s">
        <v>266</v>
      </c>
      <c r="B66" t="s">
        <v>25895</v>
      </c>
    </row>
    <row r="67" spans="1:2" x14ac:dyDescent="0.25">
      <c r="A67" t="s">
        <v>404</v>
      </c>
      <c r="B67" s="2" t="s">
        <v>405</v>
      </c>
    </row>
    <row r="68" spans="1:2" x14ac:dyDescent="0.25">
      <c r="A68" t="s">
        <v>406</v>
      </c>
      <c r="B68" s="2" t="s">
        <v>407</v>
      </c>
    </row>
    <row r="69" spans="1:2" x14ac:dyDescent="0.25">
      <c r="A69" t="s">
        <v>408</v>
      </c>
      <c r="B69" s="2" t="s">
        <v>409</v>
      </c>
    </row>
    <row r="70" spans="1:2" x14ac:dyDescent="0.25">
      <c r="A70" t="s">
        <v>410</v>
      </c>
      <c r="B70" s="2" t="s">
        <v>411</v>
      </c>
    </row>
    <row r="71" spans="1:2" x14ac:dyDescent="0.25">
      <c r="A71" t="s">
        <v>412</v>
      </c>
      <c r="B71" s="2" t="s">
        <v>413</v>
      </c>
    </row>
    <row r="72" spans="1:2" x14ac:dyDescent="0.25">
      <c r="A72" t="s">
        <v>414</v>
      </c>
      <c r="B72" s="2" t="s">
        <v>415</v>
      </c>
    </row>
    <row r="73" spans="1:2" x14ac:dyDescent="0.25">
      <c r="A73" t="s">
        <v>416</v>
      </c>
      <c r="B73" s="2" t="s">
        <v>417</v>
      </c>
    </row>
    <row r="74" spans="1:2" x14ac:dyDescent="0.25">
      <c r="A74" t="s">
        <v>418</v>
      </c>
      <c r="B74" s="2" t="s">
        <v>419</v>
      </c>
    </row>
    <row r="75" spans="1:2" x14ac:dyDescent="0.25">
      <c r="A75" t="s">
        <v>420</v>
      </c>
      <c r="B75" s="2" t="s">
        <v>421</v>
      </c>
    </row>
    <row r="76" spans="1:2" x14ac:dyDescent="0.25">
      <c r="A76" t="s">
        <v>422</v>
      </c>
      <c r="B76" s="2" t="s">
        <v>423</v>
      </c>
    </row>
    <row r="77" spans="1:2" x14ac:dyDescent="0.25">
      <c r="A77" t="s">
        <v>424</v>
      </c>
      <c r="B77" s="2" t="s">
        <v>425</v>
      </c>
    </row>
    <row r="78" spans="1:2" x14ac:dyDescent="0.25">
      <c r="A78" t="s">
        <v>426</v>
      </c>
      <c r="B78" s="2" t="s">
        <v>427</v>
      </c>
    </row>
    <row r="79" spans="1:2" x14ac:dyDescent="0.25">
      <c r="A79" t="s">
        <v>428</v>
      </c>
      <c r="B79" s="2" t="s">
        <v>429</v>
      </c>
    </row>
    <row r="80" spans="1:2" x14ac:dyDescent="0.25">
      <c r="A80" t="s">
        <v>430</v>
      </c>
      <c r="B80" s="2" t="s">
        <v>431</v>
      </c>
    </row>
    <row r="81" spans="1:2" ht="30" x14ac:dyDescent="0.25">
      <c r="A81" t="s">
        <v>432</v>
      </c>
      <c r="B81" s="2" t="s">
        <v>433</v>
      </c>
    </row>
    <row r="82" spans="1:2" x14ac:dyDescent="0.25">
      <c r="A82" t="s">
        <v>434</v>
      </c>
      <c r="B82" s="2" t="s">
        <v>435</v>
      </c>
    </row>
    <row r="83" spans="1:2" x14ac:dyDescent="0.25">
      <c r="A83" t="s">
        <v>436</v>
      </c>
      <c r="B83" s="2" t="s">
        <v>437</v>
      </c>
    </row>
    <row r="84" spans="1:2" x14ac:dyDescent="0.25">
      <c r="A84" t="s">
        <v>438</v>
      </c>
      <c r="B84" s="2" t="s">
        <v>439</v>
      </c>
    </row>
    <row r="85" spans="1:2" x14ac:dyDescent="0.25">
      <c r="A85" t="s">
        <v>440</v>
      </c>
      <c r="B85" s="2" t="s">
        <v>441</v>
      </c>
    </row>
    <row r="86" spans="1:2" ht="30" x14ac:dyDescent="0.25">
      <c r="A86" t="s">
        <v>442</v>
      </c>
      <c r="B86" s="2" t="s">
        <v>443</v>
      </c>
    </row>
    <row r="87" spans="1:2" x14ac:dyDescent="0.25">
      <c r="A87" t="s">
        <v>444</v>
      </c>
      <c r="B87" s="2" t="s">
        <v>445</v>
      </c>
    </row>
    <row r="88" spans="1:2" x14ac:dyDescent="0.25">
      <c r="A88" t="s">
        <v>446</v>
      </c>
      <c r="B88" s="2" t="s">
        <v>447</v>
      </c>
    </row>
    <row r="89" spans="1:2" x14ac:dyDescent="0.25">
      <c r="A89" t="s">
        <v>448</v>
      </c>
      <c r="B89" s="2" t="s">
        <v>449</v>
      </c>
    </row>
    <row r="90" spans="1:2" x14ac:dyDescent="0.25">
      <c r="A90" t="s">
        <v>450</v>
      </c>
      <c r="B90" s="2" t="s">
        <v>451</v>
      </c>
    </row>
    <row r="91" spans="1:2" ht="30" x14ac:dyDescent="0.25">
      <c r="A91" t="s">
        <v>452</v>
      </c>
      <c r="B91" s="2" t="s">
        <v>453</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30"/>
  <sheetViews>
    <sheetView topLeftCell="A30" zoomScale="90" zoomScaleNormal="90" workbookViewId="0">
      <selection activeCell="B34" sqref="B34"/>
    </sheetView>
  </sheetViews>
  <sheetFormatPr defaultRowHeight="15" x14ac:dyDescent="0.25"/>
  <cols>
    <col min="1" max="1" width="17.5703125"/>
    <col min="2" max="2" width="99.85546875" style="134"/>
  </cols>
  <sheetData>
    <row r="1" spans="1:2" x14ac:dyDescent="0.25">
      <c r="A1" t="s">
        <v>454</v>
      </c>
      <c r="B1" s="134" t="s">
        <v>455</v>
      </c>
    </row>
    <row r="2" spans="1:2" x14ac:dyDescent="0.25">
      <c r="A2" t="s">
        <v>456</v>
      </c>
      <c r="B2" s="134" t="s">
        <v>457</v>
      </c>
    </row>
    <row r="3" spans="1:2" x14ac:dyDescent="0.25">
      <c r="A3" t="s">
        <v>458</v>
      </c>
      <c r="B3" s="134" t="s">
        <v>459</v>
      </c>
    </row>
    <row r="4" spans="1:2" x14ac:dyDescent="0.25">
      <c r="A4" t="s">
        <v>460</v>
      </c>
      <c r="B4" s="134" t="s">
        <v>461</v>
      </c>
    </row>
    <row r="5" spans="1:2" x14ac:dyDescent="0.25">
      <c r="A5" t="s">
        <v>142</v>
      </c>
      <c r="B5" s="134" t="s">
        <v>462</v>
      </c>
    </row>
    <row r="6" spans="1:2" x14ac:dyDescent="0.25">
      <c r="A6" t="s">
        <v>463</v>
      </c>
      <c r="B6" s="134" t="s">
        <v>464</v>
      </c>
    </row>
    <row r="7" spans="1:2" x14ac:dyDescent="0.25">
      <c r="A7" t="s">
        <v>465</v>
      </c>
      <c r="B7" s="134" t="s">
        <v>466</v>
      </c>
    </row>
    <row r="8" spans="1:2" x14ac:dyDescent="0.25">
      <c r="A8" t="s">
        <v>467</v>
      </c>
      <c r="B8" s="134" t="s">
        <v>468</v>
      </c>
    </row>
    <row r="9" spans="1:2" x14ac:dyDescent="0.25">
      <c r="A9" t="s">
        <v>469</v>
      </c>
      <c r="B9" s="134" t="s">
        <v>470</v>
      </c>
    </row>
    <row r="10" spans="1:2" x14ac:dyDescent="0.25">
      <c r="A10" t="s">
        <v>471</v>
      </c>
      <c r="B10" s="134" t="s">
        <v>472</v>
      </c>
    </row>
    <row r="11" spans="1:2" x14ac:dyDescent="0.25">
      <c r="A11" t="s">
        <v>473</v>
      </c>
      <c r="B11" s="134" t="s">
        <v>474</v>
      </c>
    </row>
    <row r="12" spans="1:2" x14ac:dyDescent="0.25">
      <c r="A12" t="s">
        <v>475</v>
      </c>
      <c r="B12" s="134" t="s">
        <v>476</v>
      </c>
    </row>
    <row r="13" spans="1:2" x14ac:dyDescent="0.25">
      <c r="A13" t="s">
        <v>477</v>
      </c>
      <c r="B13" s="134" t="s">
        <v>478</v>
      </c>
    </row>
    <row r="14" spans="1:2" x14ac:dyDescent="0.25">
      <c r="A14" t="s">
        <v>479</v>
      </c>
      <c r="B14" s="134" t="s">
        <v>480</v>
      </c>
    </row>
    <row r="15" spans="1:2" x14ac:dyDescent="0.25">
      <c r="A15" t="s">
        <v>481</v>
      </c>
      <c r="B15" s="134" t="s">
        <v>482</v>
      </c>
    </row>
    <row r="16" spans="1:2" x14ac:dyDescent="0.25">
      <c r="A16" t="s">
        <v>483</v>
      </c>
      <c r="B16" s="134" t="s">
        <v>484</v>
      </c>
    </row>
    <row r="17" spans="1:2" x14ac:dyDescent="0.25">
      <c r="A17" t="s">
        <v>485</v>
      </c>
      <c r="B17" s="134" t="s">
        <v>486</v>
      </c>
    </row>
    <row r="18" spans="1:2" x14ac:dyDescent="0.25">
      <c r="A18" t="s">
        <v>487</v>
      </c>
      <c r="B18" s="134" t="s">
        <v>488</v>
      </c>
    </row>
    <row r="19" spans="1:2" x14ac:dyDescent="0.25">
      <c r="A19" t="s">
        <v>489</v>
      </c>
      <c r="B19" s="134" t="s">
        <v>490</v>
      </c>
    </row>
    <row r="20" spans="1:2" x14ac:dyDescent="0.25">
      <c r="A20" t="s">
        <v>491</v>
      </c>
      <c r="B20" s="134" t="s">
        <v>492</v>
      </c>
    </row>
    <row r="21" spans="1:2" x14ac:dyDescent="0.25">
      <c r="A21" t="s">
        <v>493</v>
      </c>
      <c r="B21" s="134" t="s">
        <v>494</v>
      </c>
    </row>
    <row r="22" spans="1:2" x14ac:dyDescent="0.25">
      <c r="A22" t="s">
        <v>495</v>
      </c>
      <c r="B22" s="134" t="s">
        <v>6209</v>
      </c>
    </row>
    <row r="23" spans="1:2" x14ac:dyDescent="0.25">
      <c r="A23" t="s">
        <v>496</v>
      </c>
      <c r="B23" s="134" t="s">
        <v>497</v>
      </c>
    </row>
    <row r="24" spans="1:2" x14ac:dyDescent="0.25">
      <c r="A24" t="s">
        <v>498</v>
      </c>
      <c r="B24" s="134" t="s">
        <v>499</v>
      </c>
    </row>
    <row r="25" spans="1:2" x14ac:dyDescent="0.25">
      <c r="A25" t="s">
        <v>500</v>
      </c>
      <c r="B25" s="134" t="s">
        <v>501</v>
      </c>
    </row>
    <row r="26" spans="1:2" x14ac:dyDescent="0.25">
      <c r="A26" t="s">
        <v>502</v>
      </c>
      <c r="B26" s="134" t="s">
        <v>503</v>
      </c>
    </row>
    <row r="27" spans="1:2" x14ac:dyDescent="0.25">
      <c r="A27" t="s">
        <v>504</v>
      </c>
      <c r="B27" s="134" t="s">
        <v>505</v>
      </c>
    </row>
    <row r="28" spans="1:2" x14ac:dyDescent="0.25">
      <c r="A28" t="s">
        <v>506</v>
      </c>
      <c r="B28" s="134" t="s">
        <v>507</v>
      </c>
    </row>
    <row r="29" spans="1:2" x14ac:dyDescent="0.25">
      <c r="A29" t="s">
        <v>508</v>
      </c>
      <c r="B29" s="134" t="s">
        <v>509</v>
      </c>
    </row>
    <row r="30" spans="1:2" x14ac:dyDescent="0.25">
      <c r="A30" t="s">
        <v>510</v>
      </c>
      <c r="B30" s="134" t="s">
        <v>511</v>
      </c>
    </row>
    <row r="31" spans="1:2" x14ac:dyDescent="0.25">
      <c r="A31" t="s">
        <v>512</v>
      </c>
      <c r="B31" s="134" t="s">
        <v>513</v>
      </c>
    </row>
    <row r="32" spans="1:2" x14ac:dyDescent="0.25">
      <c r="A32" t="s">
        <v>514</v>
      </c>
      <c r="B32" s="134" t="s">
        <v>515</v>
      </c>
    </row>
    <row r="33" spans="1:2" x14ac:dyDescent="0.25">
      <c r="A33" t="s">
        <v>516</v>
      </c>
      <c r="B33" s="134" t="s">
        <v>517</v>
      </c>
    </row>
    <row r="34" spans="1:2" x14ac:dyDescent="0.25">
      <c r="A34" t="s">
        <v>518</v>
      </c>
      <c r="B34" s="134" t="s">
        <v>6208</v>
      </c>
    </row>
    <row r="35" spans="1:2" x14ac:dyDescent="0.25">
      <c r="A35" t="s">
        <v>6174</v>
      </c>
      <c r="B35" s="134" t="s">
        <v>6175</v>
      </c>
    </row>
    <row r="36" spans="1:2" x14ac:dyDescent="0.25">
      <c r="A36" t="s">
        <v>519</v>
      </c>
      <c r="B36" s="134" t="s">
        <v>520</v>
      </c>
    </row>
    <row r="37" spans="1:2" x14ac:dyDescent="0.25">
      <c r="A37" t="s">
        <v>521</v>
      </c>
      <c r="B37" s="134" t="s">
        <v>522</v>
      </c>
    </row>
    <row r="38" spans="1:2" x14ac:dyDescent="0.25">
      <c r="A38" t="s">
        <v>523</v>
      </c>
      <c r="B38" s="134" t="s">
        <v>6210</v>
      </c>
    </row>
    <row r="39" spans="1:2" x14ac:dyDescent="0.25">
      <c r="A39" t="s">
        <v>524</v>
      </c>
      <c r="B39" s="134" t="s">
        <v>525</v>
      </c>
    </row>
    <row r="40" spans="1:2" x14ac:dyDescent="0.25">
      <c r="A40" t="s">
        <v>526</v>
      </c>
      <c r="B40" s="134" t="s">
        <v>527</v>
      </c>
    </row>
    <row r="41" spans="1:2" x14ac:dyDescent="0.25">
      <c r="A41" t="s">
        <v>528</v>
      </c>
      <c r="B41" s="134" t="s">
        <v>529</v>
      </c>
    </row>
    <row r="42" spans="1:2" x14ac:dyDescent="0.25">
      <c r="A42" t="s">
        <v>530</v>
      </c>
      <c r="B42" s="134" t="s">
        <v>531</v>
      </c>
    </row>
    <row r="43" spans="1:2" x14ac:dyDescent="0.25">
      <c r="A43" t="s">
        <v>532</v>
      </c>
      <c r="B43" s="134" t="s">
        <v>533</v>
      </c>
    </row>
    <row r="44" spans="1:2" x14ac:dyDescent="0.25">
      <c r="A44" t="s">
        <v>534</v>
      </c>
      <c r="B44" s="134" t="s">
        <v>535</v>
      </c>
    </row>
    <row r="45" spans="1:2" x14ac:dyDescent="0.25">
      <c r="A45" t="s">
        <v>536</v>
      </c>
      <c r="B45" s="134" t="s">
        <v>537</v>
      </c>
    </row>
    <row r="46" spans="1:2" x14ac:dyDescent="0.25">
      <c r="A46" t="s">
        <v>538</v>
      </c>
      <c r="B46" s="134" t="s">
        <v>539</v>
      </c>
    </row>
    <row r="47" spans="1:2" x14ac:dyDescent="0.25">
      <c r="A47" t="s">
        <v>540</v>
      </c>
      <c r="B47" s="134" t="s">
        <v>541</v>
      </c>
    </row>
    <row r="48" spans="1:2" x14ac:dyDescent="0.25">
      <c r="A48" t="s">
        <v>542</v>
      </c>
      <c r="B48" s="134" t="s">
        <v>6211</v>
      </c>
    </row>
    <row r="49" spans="1:2" x14ac:dyDescent="0.25">
      <c r="A49" t="s">
        <v>543</v>
      </c>
      <c r="B49" s="134" t="s">
        <v>544</v>
      </c>
    </row>
    <row r="50" spans="1:2" x14ac:dyDescent="0.25">
      <c r="A50" t="s">
        <v>545</v>
      </c>
      <c r="B50" s="134" t="s">
        <v>546</v>
      </c>
    </row>
    <row r="51" spans="1:2" x14ac:dyDescent="0.25">
      <c r="A51" t="s">
        <v>547</v>
      </c>
      <c r="B51" s="134" t="s">
        <v>548</v>
      </c>
    </row>
    <row r="52" spans="1:2" x14ac:dyDescent="0.25">
      <c r="A52" t="s">
        <v>549</v>
      </c>
      <c r="B52" s="134" t="s">
        <v>550</v>
      </c>
    </row>
    <row r="53" spans="1:2" x14ac:dyDescent="0.25">
      <c r="A53" t="s">
        <v>551</v>
      </c>
      <c r="B53" s="134" t="s">
        <v>552</v>
      </c>
    </row>
    <row r="54" spans="1:2" x14ac:dyDescent="0.25">
      <c r="A54" t="s">
        <v>553</v>
      </c>
      <c r="B54" s="134" t="s">
        <v>554</v>
      </c>
    </row>
    <row r="55" spans="1:2" x14ac:dyDescent="0.25">
      <c r="A55" t="s">
        <v>555</v>
      </c>
      <c r="B55" s="134" t="s">
        <v>556</v>
      </c>
    </row>
    <row r="56" spans="1:2" x14ac:dyDescent="0.25">
      <c r="A56" t="s">
        <v>557</v>
      </c>
      <c r="B56" s="134" t="s">
        <v>558</v>
      </c>
    </row>
    <row r="57" spans="1:2" x14ac:dyDescent="0.25">
      <c r="A57" t="s">
        <v>559</v>
      </c>
      <c r="B57" s="134" t="s">
        <v>560</v>
      </c>
    </row>
    <row r="58" spans="1:2" x14ac:dyDescent="0.25">
      <c r="A58" t="s">
        <v>561</v>
      </c>
      <c r="B58" s="134" t="s">
        <v>562</v>
      </c>
    </row>
    <row r="59" spans="1:2" x14ac:dyDescent="0.25">
      <c r="A59" t="s">
        <v>563</v>
      </c>
      <c r="B59" s="134" t="s">
        <v>564</v>
      </c>
    </row>
    <row r="60" spans="1:2" x14ac:dyDescent="0.25">
      <c r="A60" t="s">
        <v>565</v>
      </c>
      <c r="B60" s="134" t="s">
        <v>566</v>
      </c>
    </row>
    <row r="61" spans="1:2" x14ac:dyDescent="0.25">
      <c r="A61" t="s">
        <v>567</v>
      </c>
      <c r="B61" s="134" t="s">
        <v>568</v>
      </c>
    </row>
    <row r="62" spans="1:2" x14ac:dyDescent="0.25">
      <c r="A62" t="s">
        <v>569</v>
      </c>
      <c r="B62" s="134" t="s">
        <v>570</v>
      </c>
    </row>
    <row r="63" spans="1:2" x14ac:dyDescent="0.25">
      <c r="A63" t="s">
        <v>571</v>
      </c>
      <c r="B63" s="134" t="s">
        <v>572</v>
      </c>
    </row>
    <row r="64" spans="1:2" x14ac:dyDescent="0.25">
      <c r="A64" t="s">
        <v>573</v>
      </c>
      <c r="B64" s="134" t="s">
        <v>574</v>
      </c>
    </row>
    <row r="65" spans="1:2" ht="30" x14ac:dyDescent="0.25">
      <c r="A65" t="s">
        <v>575</v>
      </c>
      <c r="B65" s="134" t="s">
        <v>576</v>
      </c>
    </row>
    <row r="66" spans="1:2" x14ac:dyDescent="0.25">
      <c r="A66" t="s">
        <v>577</v>
      </c>
      <c r="B66" s="134" t="s">
        <v>578</v>
      </c>
    </row>
    <row r="67" spans="1:2" x14ac:dyDescent="0.25">
      <c r="A67" t="s">
        <v>579</v>
      </c>
      <c r="B67" s="134" t="s">
        <v>580</v>
      </c>
    </row>
    <row r="68" spans="1:2" x14ac:dyDescent="0.25">
      <c r="A68" t="s">
        <v>581</v>
      </c>
      <c r="B68" s="134" t="s">
        <v>582</v>
      </c>
    </row>
    <row r="69" spans="1:2" x14ac:dyDescent="0.25">
      <c r="A69" t="s">
        <v>583</v>
      </c>
      <c r="B69" s="134" t="s">
        <v>584</v>
      </c>
    </row>
    <row r="70" spans="1:2" x14ac:dyDescent="0.25">
      <c r="A70" t="s">
        <v>585</v>
      </c>
      <c r="B70" s="134" t="s">
        <v>586</v>
      </c>
    </row>
    <row r="71" spans="1:2" x14ac:dyDescent="0.25">
      <c r="A71" t="s">
        <v>587</v>
      </c>
      <c r="B71" s="134" t="s">
        <v>588</v>
      </c>
    </row>
    <row r="72" spans="1:2" x14ac:dyDescent="0.25">
      <c r="A72" t="s">
        <v>589</v>
      </c>
      <c r="B72" s="134" t="s">
        <v>590</v>
      </c>
    </row>
    <row r="73" spans="1:2" x14ac:dyDescent="0.25">
      <c r="A73" t="s">
        <v>591</v>
      </c>
      <c r="B73" s="134" t="s">
        <v>592</v>
      </c>
    </row>
    <row r="74" spans="1:2" x14ac:dyDescent="0.25">
      <c r="A74" t="s">
        <v>593</v>
      </c>
      <c r="B74" s="134" t="s">
        <v>594</v>
      </c>
    </row>
    <row r="75" spans="1:2" x14ac:dyDescent="0.25">
      <c r="A75" t="s">
        <v>595</v>
      </c>
      <c r="B75" s="134" t="s">
        <v>596</v>
      </c>
    </row>
    <row r="76" spans="1:2" x14ac:dyDescent="0.25">
      <c r="A76" t="s">
        <v>597</v>
      </c>
      <c r="B76" s="134" t="s">
        <v>598</v>
      </c>
    </row>
    <row r="77" spans="1:2" x14ac:dyDescent="0.25">
      <c r="A77" t="s">
        <v>599</v>
      </c>
      <c r="B77" s="134" t="s">
        <v>600</v>
      </c>
    </row>
    <row r="78" spans="1:2" x14ac:dyDescent="0.25">
      <c r="A78" t="s">
        <v>601</v>
      </c>
      <c r="B78" s="134" t="s">
        <v>602</v>
      </c>
    </row>
    <row r="79" spans="1:2" x14ac:dyDescent="0.25">
      <c r="A79" t="s">
        <v>603</v>
      </c>
      <c r="B79" s="134" t="s">
        <v>604</v>
      </c>
    </row>
    <row r="80" spans="1:2" x14ac:dyDescent="0.25">
      <c r="A80" t="s">
        <v>605</v>
      </c>
      <c r="B80" s="134" t="s">
        <v>606</v>
      </c>
    </row>
    <row r="81" spans="1:2" x14ac:dyDescent="0.25">
      <c r="A81" t="s">
        <v>607</v>
      </c>
      <c r="B81" s="134" t="s">
        <v>608</v>
      </c>
    </row>
    <row r="82" spans="1:2" x14ac:dyDescent="0.25">
      <c r="A82" t="s">
        <v>609</v>
      </c>
      <c r="B82" s="134" t="s">
        <v>610</v>
      </c>
    </row>
    <row r="83" spans="1:2" x14ac:dyDescent="0.25">
      <c r="A83" t="s">
        <v>611</v>
      </c>
      <c r="B83" s="134" t="s">
        <v>612</v>
      </c>
    </row>
    <row r="84" spans="1:2" x14ac:dyDescent="0.25">
      <c r="A84" t="s">
        <v>613</v>
      </c>
      <c r="B84" s="134" t="s">
        <v>614</v>
      </c>
    </row>
    <row r="85" spans="1:2" x14ac:dyDescent="0.25">
      <c r="A85" t="s">
        <v>615</v>
      </c>
      <c r="B85" s="134" t="s">
        <v>616</v>
      </c>
    </row>
    <row r="86" spans="1:2" x14ac:dyDescent="0.25">
      <c r="A86" t="s">
        <v>617</v>
      </c>
      <c r="B86" s="134" t="s">
        <v>618</v>
      </c>
    </row>
    <row r="87" spans="1:2" x14ac:dyDescent="0.25">
      <c r="A87" t="s">
        <v>619</v>
      </c>
      <c r="B87" s="134" t="s">
        <v>620</v>
      </c>
    </row>
    <row r="88" spans="1:2" x14ac:dyDescent="0.25">
      <c r="A88" t="s">
        <v>621</v>
      </c>
      <c r="B88" s="134" t="s">
        <v>6212</v>
      </c>
    </row>
    <row r="89" spans="1:2" x14ac:dyDescent="0.25">
      <c r="A89" t="s">
        <v>622</v>
      </c>
      <c r="B89" s="134" t="s">
        <v>623</v>
      </c>
    </row>
    <row r="90" spans="1:2" x14ac:dyDescent="0.25">
      <c r="A90" t="s">
        <v>624</v>
      </c>
      <c r="B90" s="134" t="s">
        <v>625</v>
      </c>
    </row>
    <row r="91" spans="1:2" x14ac:dyDescent="0.25">
      <c r="A91" t="s">
        <v>626</v>
      </c>
      <c r="B91" s="134" t="s">
        <v>627</v>
      </c>
    </row>
    <row r="92" spans="1:2" x14ac:dyDescent="0.25">
      <c r="A92" t="s">
        <v>628</v>
      </c>
      <c r="B92" s="134" t="s">
        <v>629</v>
      </c>
    </row>
    <row r="93" spans="1:2" ht="30" x14ac:dyDescent="0.25">
      <c r="A93" t="s">
        <v>630</v>
      </c>
      <c r="B93" s="134" t="s">
        <v>6213</v>
      </c>
    </row>
    <row r="94" spans="1:2" ht="30" x14ac:dyDescent="0.25">
      <c r="A94" t="s">
        <v>631</v>
      </c>
      <c r="B94" s="134" t="s">
        <v>632</v>
      </c>
    </row>
    <row r="95" spans="1:2" ht="30" x14ac:dyDescent="0.25">
      <c r="A95" t="s">
        <v>633</v>
      </c>
      <c r="B95" s="134" t="s">
        <v>634</v>
      </c>
    </row>
    <row r="96" spans="1:2" x14ac:dyDescent="0.25">
      <c r="A96" t="s">
        <v>635</v>
      </c>
      <c r="B96" s="134" t="s">
        <v>636</v>
      </c>
    </row>
    <row r="97" spans="1:2" x14ac:dyDescent="0.25">
      <c r="A97" t="s">
        <v>637</v>
      </c>
      <c r="B97" s="134" t="s">
        <v>638</v>
      </c>
    </row>
    <row r="98" spans="1:2" x14ac:dyDescent="0.25">
      <c r="A98" t="s">
        <v>639</v>
      </c>
      <c r="B98" s="134" t="s">
        <v>640</v>
      </c>
    </row>
    <row r="99" spans="1:2" x14ac:dyDescent="0.25">
      <c r="A99" t="s">
        <v>641</v>
      </c>
      <c r="B99" s="134" t="s">
        <v>642</v>
      </c>
    </row>
    <row r="100" spans="1:2" x14ac:dyDescent="0.25">
      <c r="A100" t="s">
        <v>643</v>
      </c>
      <c r="B100" s="134" t="s">
        <v>644</v>
      </c>
    </row>
    <row r="101" spans="1:2" x14ac:dyDescent="0.25">
      <c r="A101" t="s">
        <v>645</v>
      </c>
      <c r="B101" s="134" t="s">
        <v>646</v>
      </c>
    </row>
    <row r="102" spans="1:2" x14ac:dyDescent="0.25">
      <c r="A102" t="s">
        <v>647</v>
      </c>
      <c r="B102" s="134" t="s">
        <v>648</v>
      </c>
    </row>
    <row r="103" spans="1:2" x14ac:dyDescent="0.25">
      <c r="A103" t="s">
        <v>649</v>
      </c>
      <c r="B103" s="134" t="s">
        <v>650</v>
      </c>
    </row>
    <row r="104" spans="1:2" x14ac:dyDescent="0.25">
      <c r="A104" t="s">
        <v>651</v>
      </c>
      <c r="B104" s="134" t="s">
        <v>652</v>
      </c>
    </row>
    <row r="105" spans="1:2" x14ac:dyDescent="0.25">
      <c r="A105" t="s">
        <v>653</v>
      </c>
      <c r="B105" s="134" t="s">
        <v>654</v>
      </c>
    </row>
    <row r="106" spans="1:2" x14ac:dyDescent="0.25">
      <c r="A106" t="s">
        <v>655</v>
      </c>
      <c r="B106" s="134" t="s">
        <v>656</v>
      </c>
    </row>
    <row r="107" spans="1:2" x14ac:dyDescent="0.25">
      <c r="A107" t="s">
        <v>657</v>
      </c>
      <c r="B107" s="134" t="s">
        <v>658</v>
      </c>
    </row>
    <row r="108" spans="1:2" x14ac:dyDescent="0.25">
      <c r="A108" t="s">
        <v>659</v>
      </c>
      <c r="B108" s="134" t="s">
        <v>660</v>
      </c>
    </row>
    <row r="109" spans="1:2" x14ac:dyDescent="0.25">
      <c r="A109" t="s">
        <v>661</v>
      </c>
      <c r="B109" s="134" t="s">
        <v>662</v>
      </c>
    </row>
    <row r="110" spans="1:2" ht="30" x14ac:dyDescent="0.25">
      <c r="A110" t="s">
        <v>663</v>
      </c>
      <c r="B110" s="134" t="s">
        <v>664</v>
      </c>
    </row>
    <row r="111" spans="1:2" x14ac:dyDescent="0.25">
      <c r="A111" t="s">
        <v>665</v>
      </c>
      <c r="B111" s="134" t="s">
        <v>666</v>
      </c>
    </row>
    <row r="112" spans="1:2" x14ac:dyDescent="0.25">
      <c r="A112" t="s">
        <v>667</v>
      </c>
      <c r="B112" s="134" t="s">
        <v>668</v>
      </c>
    </row>
    <row r="113" spans="1:2" x14ac:dyDescent="0.25">
      <c r="A113" t="s">
        <v>669</v>
      </c>
      <c r="B113" s="134" t="s">
        <v>670</v>
      </c>
    </row>
    <row r="114" spans="1:2" x14ac:dyDescent="0.25">
      <c r="A114" t="s">
        <v>671</v>
      </c>
      <c r="B114" s="134" t="s">
        <v>672</v>
      </c>
    </row>
    <row r="115" spans="1:2" x14ac:dyDescent="0.25">
      <c r="A115" t="s">
        <v>673</v>
      </c>
      <c r="B115" s="134" t="s">
        <v>674</v>
      </c>
    </row>
    <row r="116" spans="1:2" x14ac:dyDescent="0.25">
      <c r="A116" t="s">
        <v>675</v>
      </c>
      <c r="B116" s="134" t="s">
        <v>676</v>
      </c>
    </row>
    <row r="117" spans="1:2" x14ac:dyDescent="0.25">
      <c r="A117" t="s">
        <v>677</v>
      </c>
      <c r="B117" s="134" t="s">
        <v>678</v>
      </c>
    </row>
    <row r="118" spans="1:2" x14ac:dyDescent="0.25">
      <c r="A118" t="s">
        <v>679</v>
      </c>
      <c r="B118" s="134" t="s">
        <v>680</v>
      </c>
    </row>
    <row r="119" spans="1:2" x14ac:dyDescent="0.25">
      <c r="A119" t="s">
        <v>681</v>
      </c>
      <c r="B119" s="134" t="s">
        <v>682</v>
      </c>
    </row>
    <row r="120" spans="1:2" x14ac:dyDescent="0.25">
      <c r="A120" t="s">
        <v>683</v>
      </c>
      <c r="B120" s="134" t="s">
        <v>684</v>
      </c>
    </row>
    <row r="121" spans="1:2" x14ac:dyDescent="0.25">
      <c r="A121" t="s">
        <v>685</v>
      </c>
      <c r="B121" s="134" t="s">
        <v>686</v>
      </c>
    </row>
    <row r="122" spans="1:2" x14ac:dyDescent="0.25">
      <c r="A122" t="s">
        <v>687</v>
      </c>
      <c r="B122" s="134" t="s">
        <v>688</v>
      </c>
    </row>
    <row r="123" spans="1:2" x14ac:dyDescent="0.25">
      <c r="A123" t="s">
        <v>689</v>
      </c>
      <c r="B123" s="134" t="s">
        <v>690</v>
      </c>
    </row>
    <row r="124" spans="1:2" x14ac:dyDescent="0.25">
      <c r="A124" t="s">
        <v>691</v>
      </c>
      <c r="B124" s="134" t="s">
        <v>692</v>
      </c>
    </row>
    <row r="125" spans="1:2" x14ac:dyDescent="0.25">
      <c r="A125" t="s">
        <v>693</v>
      </c>
      <c r="B125" s="134" t="s">
        <v>694</v>
      </c>
    </row>
    <row r="126" spans="1:2" x14ac:dyDescent="0.25">
      <c r="A126" t="s">
        <v>695</v>
      </c>
      <c r="B126" s="134" t="s">
        <v>696</v>
      </c>
    </row>
    <row r="127" spans="1:2" x14ac:dyDescent="0.25">
      <c r="A127" t="s">
        <v>697</v>
      </c>
      <c r="B127" s="134" t="s">
        <v>698</v>
      </c>
    </row>
    <row r="128" spans="1:2" x14ac:dyDescent="0.25">
      <c r="A128" t="s">
        <v>699</v>
      </c>
      <c r="B128" s="134" t="s">
        <v>700</v>
      </c>
    </row>
    <row r="129" spans="1:2" x14ac:dyDescent="0.25">
      <c r="A129" t="s">
        <v>701</v>
      </c>
      <c r="B129" s="134" t="s">
        <v>702</v>
      </c>
    </row>
    <row r="130" spans="1:2" x14ac:dyDescent="0.25">
      <c r="A130" t="s">
        <v>703</v>
      </c>
      <c r="B130" s="134" t="s">
        <v>704</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0"/>
  <sheetViews>
    <sheetView zoomScaleNormal="100" workbookViewId="0">
      <selection activeCell="H2" sqref="H2"/>
    </sheetView>
  </sheetViews>
  <sheetFormatPr defaultRowHeight="15" x14ac:dyDescent="0.25"/>
  <cols>
    <col min="1" max="7" width="8.5703125"/>
    <col min="8" max="8" width="11.140625"/>
    <col min="9" max="1025" width="8.5703125"/>
  </cols>
  <sheetData>
    <row r="1" spans="1:12" x14ac:dyDescent="0.25">
      <c r="A1" t="s">
        <v>1440</v>
      </c>
      <c r="B1" t="s">
        <v>1441</v>
      </c>
      <c r="H1" t="s">
        <v>1442</v>
      </c>
      <c r="I1" t="s">
        <v>1443</v>
      </c>
      <c r="J1" t="s">
        <v>1444</v>
      </c>
    </row>
    <row r="2" spans="1:12" x14ac:dyDescent="0.25">
      <c r="B2" t="s">
        <v>85</v>
      </c>
      <c r="C2" t="s">
        <v>86</v>
      </c>
      <c r="D2" t="s">
        <v>87</v>
      </c>
      <c r="H2">
        <f>IF(EXACT('Eredmény veszélybesorolás'!P3,"1A"),'Eredmény veszélybesorolás'!U3,0)</f>
        <v>0</v>
      </c>
      <c r="I2">
        <f>IF(EXACT('Eredmény veszélybesorolás'!P3,"1B"),'Eredmény veszélybesorolás'!U3,0)</f>
        <v>0</v>
      </c>
      <c r="J2">
        <f>IF(EXACT('Eredmény veszélybesorolás'!P3,"1C"),'Eredmény veszélybesorolás'!U3,0)</f>
        <v>0</v>
      </c>
      <c r="L2" s="398"/>
    </row>
    <row r="3" spans="1:12" x14ac:dyDescent="0.25">
      <c r="A3">
        <v>1</v>
      </c>
      <c r="B3">
        <v>0.5</v>
      </c>
      <c r="C3">
        <v>5</v>
      </c>
      <c r="D3">
        <v>0.05</v>
      </c>
      <c r="H3">
        <f>IF(EXACT('Eredmény veszélybesorolás'!P4,"1A"),'Eredmény veszélybesorolás'!U4,0)</f>
        <v>0</v>
      </c>
      <c r="I3">
        <f>IF(EXACT('Eredmény veszélybesorolás'!P4,"1B"),'Eredmény veszélybesorolás'!U4,0)</f>
        <v>0</v>
      </c>
      <c r="J3">
        <f>IF(EXACT('Eredmény veszélybesorolás'!P4,"1C"),'Eredmény veszélybesorolás'!U4,0)</f>
        <v>0</v>
      </c>
    </row>
    <row r="4" spans="1:12" x14ac:dyDescent="0.25">
      <c r="A4">
        <v>2</v>
      </c>
      <c r="B4">
        <v>5</v>
      </c>
      <c r="C4">
        <v>50</v>
      </c>
      <c r="D4">
        <v>0.5</v>
      </c>
      <c r="H4">
        <f>IF(EXACT('Eredmény veszélybesorolás'!P5,"1A"),'Eredmény veszélybesorolás'!U5,0)</f>
        <v>0</v>
      </c>
      <c r="I4">
        <f>IF(EXACT('Eredmény veszélybesorolás'!P5,"1B"),'Eredmény veszélybesorolás'!U5,0)</f>
        <v>0</v>
      </c>
      <c r="J4">
        <f>IF(EXACT('Eredmény veszélybesorolás'!P5,"1C"),'Eredmény veszélybesorolás'!U5,0)</f>
        <v>0</v>
      </c>
    </row>
    <row r="5" spans="1:12" x14ac:dyDescent="0.25">
      <c r="A5">
        <v>3</v>
      </c>
      <c r="B5">
        <v>100</v>
      </c>
      <c r="C5">
        <v>300</v>
      </c>
      <c r="D5">
        <v>3</v>
      </c>
      <c r="H5">
        <f>IF(EXACT('Eredmény veszélybesorolás'!P6,"1A"),'Eredmény veszélybesorolás'!U6,0)</f>
        <v>0</v>
      </c>
      <c r="I5">
        <f>IF(EXACT('Eredmény veszélybesorolás'!P6,"1B"),'Eredmény veszélybesorolás'!U6,0)</f>
        <v>0</v>
      </c>
      <c r="J5">
        <f>IF(EXACT('Eredmény veszélybesorolás'!P6,"1C"),'Eredmény veszélybesorolás'!U6,0)</f>
        <v>0</v>
      </c>
    </row>
    <row r="6" spans="1:12" x14ac:dyDescent="0.25">
      <c r="A6">
        <v>4</v>
      </c>
      <c r="B6">
        <v>500</v>
      </c>
      <c r="C6">
        <v>1100</v>
      </c>
      <c r="D6">
        <v>11</v>
      </c>
      <c r="H6">
        <f>IF(EXACT('Eredmény veszélybesorolás'!P7,"1A"),'Eredmény veszélybesorolás'!U7,0)</f>
        <v>0</v>
      </c>
      <c r="I6">
        <f>IF(EXACT('Eredmény veszélybesorolás'!P7,"1B"),'Eredmény veszélybesorolás'!U7,0)</f>
        <v>0</v>
      </c>
      <c r="J6">
        <f>IF(EXACT('Eredmény veszélybesorolás'!P7,"1C"),'Eredmény veszélybesorolás'!U7,0)</f>
        <v>0</v>
      </c>
    </row>
    <row r="7" spans="1:12" x14ac:dyDescent="0.25">
      <c r="H7">
        <f>IF(EXACT('Eredmény veszélybesorolás'!P8,"1A"),'Eredmény veszélybesorolás'!U8,0)</f>
        <v>0</v>
      </c>
      <c r="I7">
        <f>IF(EXACT('Eredmény veszélybesorolás'!P8,"1B"),'Eredmény veszélybesorolás'!U8,0)</f>
        <v>0</v>
      </c>
      <c r="J7">
        <f>IF(EXACT('Eredmény veszélybesorolás'!P8,"1C"),'Eredmény veszélybesorolás'!U8,0)</f>
        <v>0</v>
      </c>
    </row>
    <row r="8" spans="1:12" x14ac:dyDescent="0.25">
      <c r="H8" t="e">
        <f>IF(EXACT('Eredmény veszélybesorolás'!P9,"1A"),'Eredmény veszélybesorolás'!U9,0)</f>
        <v>#N/A</v>
      </c>
      <c r="I8" t="e">
        <f>IF(EXACT('Eredmény veszélybesorolás'!P9,"1B"),'Eredmény veszélybesorolás'!U9,0)</f>
        <v>#N/A</v>
      </c>
      <c r="J8" t="e">
        <f>IF(EXACT('Eredmény veszélybesorolás'!P9,"1C"),'Eredmény veszélybesorolás'!U9,0)</f>
        <v>#N/A</v>
      </c>
    </row>
    <row r="9" spans="1:12" x14ac:dyDescent="0.25">
      <c r="H9" t="e">
        <f>IF(EXACT('Eredmény veszélybesorolás'!P10,"1A"),'Eredmény veszélybesorolás'!U10,0)</f>
        <v>#N/A</v>
      </c>
      <c r="I9" t="e">
        <f>IF(EXACT('Eredmény veszélybesorolás'!P10,"1B"),'Eredmény veszélybesorolás'!U10,0)</f>
        <v>#N/A</v>
      </c>
      <c r="J9" t="e">
        <f>IF(EXACT('Eredmény veszélybesorolás'!P10,"1C"),'Eredmény veszélybesorolás'!U10,0)</f>
        <v>#N/A</v>
      </c>
    </row>
    <row r="10" spans="1:12" x14ac:dyDescent="0.25">
      <c r="H10" t="e">
        <f>IF(EXACT('Eredmény veszélybesorolás'!P11,"1A"),'Eredmény veszélybesorolás'!U11,0)</f>
        <v>#N/A</v>
      </c>
      <c r="I10" t="e">
        <f>IF(EXACT('Eredmény veszélybesorolás'!P11,"1B"),'Eredmény veszélybesorolás'!U11,0)</f>
        <v>#N/A</v>
      </c>
      <c r="J10" t="e">
        <f>IF(EXACT('Eredmény veszélybesorolás'!P11,"1C"),'Eredmény veszélybesorolás'!U11,0)</f>
        <v>#N/A</v>
      </c>
    </row>
    <row r="11" spans="1:12" x14ac:dyDescent="0.25">
      <c r="H11" t="e">
        <f>IF(EXACT('Eredmény veszélybesorolás'!P12,"1A"),'Eredmény veszélybesorolás'!U12,0)</f>
        <v>#N/A</v>
      </c>
      <c r="I11" t="e">
        <f>IF(EXACT('Eredmény veszélybesorolás'!P12,"1B"),'Eredmény veszélybesorolás'!U12,0)</f>
        <v>#N/A</v>
      </c>
      <c r="J11" t="e">
        <f>IF(EXACT('Eredmény veszélybesorolás'!P12,"1C"),'Eredmény veszélybesorolás'!U12,0)</f>
        <v>#N/A</v>
      </c>
    </row>
    <row r="12" spans="1:12" x14ac:dyDescent="0.25">
      <c r="H12" t="e">
        <f>IF(EXACT('Eredmény veszélybesorolás'!P13,"1A"),'Eredmény veszélybesorolás'!U13,0)</f>
        <v>#N/A</v>
      </c>
      <c r="I12" t="e">
        <f>IF(EXACT('Eredmény veszélybesorolás'!P13,"1B"),'Eredmény veszélybesorolás'!U13,0)</f>
        <v>#N/A</v>
      </c>
      <c r="J12" t="e">
        <f>IF(EXACT('Eredmény veszélybesorolás'!P13,"1C"),'Eredmény veszélybesorolás'!U13,0)</f>
        <v>#N/A</v>
      </c>
    </row>
    <row r="13" spans="1:12" x14ac:dyDescent="0.25">
      <c r="H13" t="e">
        <f>IF(EXACT('Eredmény veszélybesorolás'!P14,"1A"),'Eredmény veszélybesorolás'!U14,0)</f>
        <v>#N/A</v>
      </c>
      <c r="I13" t="e">
        <f>IF(EXACT('Eredmény veszélybesorolás'!P14,"1B"),'Eredmény veszélybesorolás'!U14,0)</f>
        <v>#N/A</v>
      </c>
      <c r="J13" t="e">
        <f>IF(EXACT('Eredmény veszélybesorolás'!P14,"1C"),'Eredmény veszélybesorolás'!U14,0)</f>
        <v>#N/A</v>
      </c>
    </row>
    <row r="14" spans="1:12" x14ac:dyDescent="0.25">
      <c r="H14" t="e">
        <f>IF(EXACT('Eredmény veszélybesorolás'!P15,"1A"),'Eredmény veszélybesorolás'!U15,0)</f>
        <v>#N/A</v>
      </c>
      <c r="I14" t="e">
        <f>IF(EXACT('Eredmény veszélybesorolás'!P15,"1B"),'Eredmény veszélybesorolás'!U15,0)</f>
        <v>#N/A</v>
      </c>
      <c r="J14" t="e">
        <f>IF(EXACT('Eredmény veszélybesorolás'!P15,"1C"),'Eredmény veszélybesorolás'!U15,0)</f>
        <v>#N/A</v>
      </c>
    </row>
    <row r="15" spans="1:12" x14ac:dyDescent="0.25">
      <c r="H15" t="e">
        <f>IF(EXACT('Eredmény veszélybesorolás'!P16,"1A"),'Eredmény veszélybesorolás'!U16,0)</f>
        <v>#N/A</v>
      </c>
      <c r="I15" t="e">
        <f>IF(EXACT('Eredmény veszélybesorolás'!P16,"1B"),'Eredmény veszélybesorolás'!U16,0)</f>
        <v>#N/A</v>
      </c>
      <c r="J15" t="e">
        <f>IF(EXACT('Eredmény veszélybesorolás'!P16,"1C"),'Eredmény veszélybesorolás'!U16,0)</f>
        <v>#N/A</v>
      </c>
    </row>
    <row r="16" spans="1:12" x14ac:dyDescent="0.25">
      <c r="H16" t="e">
        <f>IF(EXACT('Eredmény veszélybesorolás'!P17,"1A"),'Eredmény veszélybesorolás'!U17,0)</f>
        <v>#N/A</v>
      </c>
      <c r="I16" t="e">
        <f>IF(EXACT('Eredmény veszélybesorolás'!P17,"1B"),'Eredmény veszélybesorolás'!U17,0)</f>
        <v>#N/A</v>
      </c>
      <c r="J16" t="e">
        <f>IF(EXACT('Eredmény veszélybesorolás'!P17,"1C"),'Eredmény veszélybesorolás'!U17,0)</f>
        <v>#N/A</v>
      </c>
    </row>
    <row r="17" spans="8:10" x14ac:dyDescent="0.25">
      <c r="H17" t="e">
        <f>IF(EXACT('Eredmény veszélybesorolás'!P18,"1A"),'Eredmény veszélybesorolás'!U18,0)</f>
        <v>#N/A</v>
      </c>
      <c r="I17" t="e">
        <f>IF(EXACT('Eredmény veszélybesorolás'!P18,"1B"),'Eredmény veszélybesorolás'!U18,0)</f>
        <v>#N/A</v>
      </c>
      <c r="J17" t="e">
        <f>IF(EXACT('Eredmény veszélybesorolás'!P18,"1C"),'Eredmény veszélybesorolás'!U18,0)</f>
        <v>#N/A</v>
      </c>
    </row>
    <row r="18" spans="8:10" x14ac:dyDescent="0.25">
      <c r="H18" t="e">
        <f>IF(EXACT('Eredmény veszélybesorolás'!P23,"1A"),'Eredmény veszélybesorolás'!U23,0)</f>
        <v>#N/A</v>
      </c>
      <c r="I18" t="e">
        <f>IF(EXACT('Eredmény veszélybesorolás'!P23,"1B"),'Eredmény veszélybesorolás'!U23,0)</f>
        <v>#N/A</v>
      </c>
      <c r="J18" t="e">
        <f>IF(EXACT('Eredmény veszélybesorolás'!P23,"1C"),'Eredmény veszélybesorolás'!U23,0)</f>
        <v>#N/A</v>
      </c>
    </row>
    <row r="19" spans="8:10" x14ac:dyDescent="0.25">
      <c r="H19">
        <f>_xlfn.AGGREGATE(9,3,H2:H18)</f>
        <v>0</v>
      </c>
      <c r="I19">
        <f>_xlfn.AGGREGATE(9,3,I2:I18)</f>
        <v>0</v>
      </c>
      <c r="J19">
        <f>_xlfn.AGGREGATE(9,3,J2:J18)</f>
        <v>0</v>
      </c>
    </row>
    <row r="20" spans="8:10" x14ac:dyDescent="0.25">
      <c r="I20">
        <f>H19+I19</f>
        <v>0</v>
      </c>
      <c r="J20">
        <f>I20+J19</f>
        <v>0</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
  <sheetViews>
    <sheetView zoomScaleNormal="100" workbookViewId="0">
      <selection activeCell="I21" sqref="I21"/>
    </sheetView>
  </sheetViews>
  <sheetFormatPr defaultRowHeight="15" x14ac:dyDescent="0.25"/>
  <cols>
    <col min="1" max="1" width="12.42578125"/>
    <col min="2" max="2" width="6.42578125"/>
    <col min="3" max="3" width="7.5703125"/>
    <col min="4" max="4" width="7.7109375"/>
    <col min="5" max="5" width="7.28515625"/>
    <col min="6" max="6" width="8.5703125"/>
    <col min="7" max="7" width="11.5703125"/>
    <col min="8" max="1025" width="8.5703125"/>
  </cols>
  <sheetData>
    <row r="1" spans="1:14" x14ac:dyDescent="0.25">
      <c r="A1" t="s">
        <v>1445</v>
      </c>
      <c r="D1" s="79"/>
    </row>
    <row r="2" spans="1:14" ht="34.5" customHeight="1" x14ac:dyDescent="0.25">
      <c r="D2" s="79"/>
      <c r="E2" s="24" t="s">
        <v>16</v>
      </c>
      <c r="F2" s="535" t="s">
        <v>1446</v>
      </c>
      <c r="G2" s="535"/>
      <c r="H2" s="24" t="s">
        <v>1447</v>
      </c>
      <c r="I2" s="24" t="s">
        <v>1448</v>
      </c>
      <c r="J2" s="24" t="s">
        <v>1449</v>
      </c>
      <c r="K2" s="24" t="s">
        <v>713</v>
      </c>
      <c r="L2" s="24" t="s">
        <v>714</v>
      </c>
      <c r="M2" s="24" t="s">
        <v>76</v>
      </c>
      <c r="N2" s="24" t="s">
        <v>78</v>
      </c>
    </row>
    <row r="3" spans="1:14" x14ac:dyDescent="0.25">
      <c r="B3" t="s">
        <v>1450</v>
      </c>
      <c r="C3" t="s">
        <v>1451</v>
      </c>
      <c r="D3" s="79" t="s">
        <v>1078</v>
      </c>
      <c r="E3" t="s">
        <v>1452</v>
      </c>
      <c r="F3" t="s">
        <v>91</v>
      </c>
      <c r="G3" t="s">
        <v>92</v>
      </c>
    </row>
    <row r="4" spans="1:14" x14ac:dyDescent="0.25">
      <c r="A4" t="s">
        <v>1453</v>
      </c>
      <c r="B4" s="136" t="s">
        <v>1454</v>
      </c>
      <c r="C4" s="136"/>
      <c r="D4" s="79"/>
      <c r="E4" s="32">
        <v>1</v>
      </c>
      <c r="F4" s="32"/>
      <c r="G4" s="32"/>
      <c r="H4" s="32" t="s">
        <v>752</v>
      </c>
      <c r="I4" s="32" t="s">
        <v>752</v>
      </c>
      <c r="J4" s="32"/>
      <c r="K4" s="32"/>
      <c r="L4" s="32"/>
      <c r="M4" s="32"/>
      <c r="N4" s="32"/>
    </row>
    <row r="5" spans="1:14" x14ac:dyDescent="0.25">
      <c r="A5" t="s">
        <v>760</v>
      </c>
      <c r="B5" s="136" t="s">
        <v>1454</v>
      </c>
      <c r="C5" s="136" t="s">
        <v>1455</v>
      </c>
      <c r="D5" s="137" t="s">
        <v>1455</v>
      </c>
      <c r="E5" s="32">
        <v>1</v>
      </c>
      <c r="F5" s="32">
        <v>2</v>
      </c>
      <c r="G5" s="32"/>
      <c r="H5" s="32" t="s">
        <v>752</v>
      </c>
      <c r="I5" s="32" t="s">
        <v>752</v>
      </c>
      <c r="J5" s="32">
        <v>2</v>
      </c>
      <c r="K5" s="32">
        <v>3</v>
      </c>
      <c r="L5" s="32"/>
      <c r="M5" s="32"/>
      <c r="N5" s="32">
        <v>2</v>
      </c>
    </row>
    <row r="6" spans="1:14" x14ac:dyDescent="0.25">
      <c r="A6" t="s">
        <v>760</v>
      </c>
      <c r="B6" s="136" t="s">
        <v>1456</v>
      </c>
      <c r="C6" s="136" t="s">
        <v>1455</v>
      </c>
      <c r="D6" s="137" t="s">
        <v>1455</v>
      </c>
      <c r="E6" s="32">
        <v>1</v>
      </c>
      <c r="F6" s="32">
        <v>2</v>
      </c>
      <c r="G6" s="32"/>
      <c r="H6" s="32"/>
      <c r="I6" s="32"/>
      <c r="J6" s="32">
        <v>2</v>
      </c>
      <c r="K6" s="32">
        <v>3</v>
      </c>
      <c r="L6" s="32"/>
      <c r="M6" s="32"/>
      <c r="N6" s="32">
        <v>2</v>
      </c>
    </row>
    <row r="7" spans="1:14" x14ac:dyDescent="0.25">
      <c r="A7" t="s">
        <v>760</v>
      </c>
      <c r="B7" s="136" t="s">
        <v>1454</v>
      </c>
      <c r="C7" s="136" t="s">
        <v>1457</v>
      </c>
      <c r="D7" s="137" t="s">
        <v>1457</v>
      </c>
      <c r="E7" s="32">
        <v>1</v>
      </c>
      <c r="F7" s="32">
        <v>2</v>
      </c>
      <c r="G7" s="32"/>
      <c r="H7" s="32" t="s">
        <v>752</v>
      </c>
      <c r="I7" s="32" t="s">
        <v>752</v>
      </c>
      <c r="J7" s="32"/>
      <c r="K7" s="32">
        <v>3</v>
      </c>
      <c r="L7" s="32"/>
      <c r="M7" s="32"/>
      <c r="N7" s="32">
        <v>2</v>
      </c>
    </row>
    <row r="8" spans="1:14" x14ac:dyDescent="0.25">
      <c r="B8" s="136" t="s">
        <v>1456</v>
      </c>
      <c r="C8" s="136" t="s">
        <v>1457</v>
      </c>
      <c r="D8" s="137" t="s">
        <v>1457</v>
      </c>
      <c r="E8" s="32">
        <v>1</v>
      </c>
      <c r="F8" s="32">
        <v>2</v>
      </c>
      <c r="G8" s="32"/>
      <c r="H8" s="32"/>
      <c r="I8" s="32"/>
      <c r="J8" s="32"/>
      <c r="K8" s="32">
        <v>3</v>
      </c>
      <c r="L8" s="32"/>
      <c r="M8" s="32"/>
      <c r="N8" s="32">
        <v>2</v>
      </c>
    </row>
  </sheetData>
  <mergeCells count="1">
    <mergeCell ref="F2:G2"/>
  </mergeCells>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16</vt:i4>
      </vt:variant>
      <vt:variant>
        <vt:lpstr>Névvel ellátott tartományok</vt:lpstr>
      </vt:variant>
      <vt:variant>
        <vt:i4>10</vt:i4>
      </vt:variant>
    </vt:vector>
  </HeadingPairs>
  <TitlesOfParts>
    <vt:vector size="26" baseType="lpstr">
      <vt:lpstr>Útmutató</vt:lpstr>
      <vt:lpstr>Adatbeírás helye</vt:lpstr>
      <vt:lpstr>Eredmény veszélybesorolás</vt:lpstr>
      <vt:lpstr> Adatbázis új anyagok helye</vt:lpstr>
      <vt:lpstr>H és P mondat</vt:lpstr>
      <vt:lpstr>H_-_mondatok</vt:lpstr>
      <vt:lpstr>P_-_mondatok</vt:lpstr>
      <vt:lpstr>segédtáblázatok</vt:lpstr>
      <vt:lpstr>illék. szénhidr. osztályozása</vt:lpstr>
      <vt:lpstr>5-2020 anyagai</vt:lpstr>
      <vt:lpstr>PIC lista</vt:lpstr>
      <vt:lpstr>jelöltlista</vt:lpstr>
      <vt:lpstr>harmonizált osztályozások</vt:lpstr>
      <vt:lpstr>REACH engedélyköteles</vt:lpstr>
      <vt:lpstr>Korlátozás</vt:lpstr>
      <vt:lpstr>Sevesoban megnevezve</vt:lpstr>
      <vt:lpstr>Útmutató!Nyomtatási_terület</vt:lpstr>
      <vt:lpstr>Útmutató!Print_Area_0</vt:lpstr>
      <vt:lpstr>Útmutató!Print_Area_0_0</vt:lpstr>
      <vt:lpstr>Útmutató!Print_Area_0_0_0</vt:lpstr>
      <vt:lpstr>Útmutató!Print_Area_0_0_0_0</vt:lpstr>
      <vt:lpstr>Útmutató!Print_Area_0_0_0_0_0</vt:lpstr>
      <vt:lpstr>Útmutató!Print_Area_0_0_0_0_0_0</vt:lpstr>
      <vt:lpstr>Útmutató!Print_Area_0_0_0_0_0_0_0</vt:lpstr>
      <vt:lpstr>Útmutató!Print_Area_0_0_0_0_0_0_0_0</vt:lpstr>
      <vt:lpstr>Útmutató!Print_Area_0_0_0_0_0_0_0_0_0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Körtvélyessy Gyula</dc:creator>
  <cp:lastModifiedBy>Körtvélyessy Gyula</cp:lastModifiedBy>
  <cp:revision>0</cp:revision>
  <cp:lastPrinted>2015-04-28T13:31:49Z</cp:lastPrinted>
  <dcterms:created xsi:type="dcterms:W3CDTF">2015-03-12T07:14:28Z</dcterms:created>
  <dcterms:modified xsi:type="dcterms:W3CDTF">2021-01-21T08:45:11Z</dcterms:modified>
  <dc:language>hu-HU</dc:language>
</cp:coreProperties>
</file>